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EstaPastaDeTrabalho"/>
  <mc:AlternateContent xmlns:mc="http://schemas.openxmlformats.org/markup-compatibility/2006">
    <mc:Choice Requires="x15">
      <x15ac:absPath xmlns:x15ac="http://schemas.microsoft.com/office/spreadsheetml/2010/11/ac" url="Z:\bck-lici-26-01-2018\COPEL-2018\COPEL\COPEL 2025\CONCORRÊNCIA ELETRÔNICA\CONCORRÊNCIA 06 2025 - Proc 2744 2025 - Obra da Rua Laranjeiras - Nova Campos\ARQUIVOS PARA LICITANTES\"/>
    </mc:Choice>
  </mc:AlternateContent>
  <xr:revisionPtr revIDLastSave="0" documentId="8_{64898281-0175-4150-AC85-FD4174E3296A}" xr6:coauthVersionLast="47" xr6:coauthVersionMax="47" xr10:uidLastSave="{00000000-0000-0000-0000-000000000000}"/>
  <bookViews>
    <workbookView xWindow="-28920" yWindow="-120" windowWidth="29040" windowHeight="15720" tabRatio="894" firstSheet="2" activeTab="3" xr2:uid="{00000000-000D-0000-FFFF-FFFF00000000}"/>
  </bookViews>
  <sheets>
    <sheet name="CLIENTE-OBJETO" sheetId="113" state="hidden" r:id="rId1"/>
    <sheet name="RESUMO" sheetId="51" r:id="rId2"/>
    <sheet name="Plan. Orçamentária" sheetId="1" r:id="rId3"/>
    <sheet name="Cronograma Fisico e Financeiro" sheetId="122" r:id="rId4"/>
    <sheet name="MEMORIA CALCULO" sheetId="48" r:id="rId5"/>
    <sheet name="Cronograma Físico-Financeiro" sheetId="47" r:id="rId6"/>
    <sheet name="BDI" sheetId="118" r:id="rId7"/>
    <sheet name="CURVA ABC" sheetId="120" state="hidden" r:id="rId8"/>
    <sheet name="ATESTADOS" sheetId="121" state="hidden" r:id="rId9"/>
    <sheet name="CDHU_Onerado-05.25-(198)" sheetId="80" state="hidden" r:id="rId10"/>
    <sheet name="INFRA sem Des Jan25" sheetId="63" state="hidden" r:id="rId11"/>
    <sheet name="EDIF sem Des Jan25" sheetId="62" state="hidden" r:id="rId12"/>
    <sheet name="SICRO.DNIT ONERADA 04.25" sheetId="64" state="hidden" r:id="rId13"/>
    <sheet name="SINAPI_ONERADO-06.25" sheetId="61" state="hidden" r:id="rId14"/>
  </sheets>
  <definedNames>
    <definedName name="\z" localSheetId="8">#REF!</definedName>
    <definedName name="\z" localSheetId="6">#REF!</definedName>
    <definedName name="\z" localSheetId="9">#REF!</definedName>
    <definedName name="\z" localSheetId="7">#REF!</definedName>
    <definedName name="\z">#REF!</definedName>
    <definedName name="_FilterDatabase" localSheetId="8" hidden="1">ATESTADOS!$A$1:$G$321</definedName>
    <definedName name="_FilterDatabase" localSheetId="5" hidden="1">'Cronograma Físico-Financeiro'!$A$1:$AE$64</definedName>
    <definedName name="_FilterDatabase" localSheetId="7" hidden="1">'CURVA ABC'!$B$2:$I$3</definedName>
    <definedName name="_FilterDatabase" localSheetId="4" hidden="1">#REF!</definedName>
    <definedName name="_FilterDatabase" localSheetId="2" hidden="1">'Plan. Orçamentária'!$D$1:$L$111</definedName>
    <definedName name="_xlnm._FilterDatabase" localSheetId="9" hidden="1">'CDHU_Onerado-05.25-(198)'!$A$10:$H$4115</definedName>
    <definedName name="_xlnm._FilterDatabase" localSheetId="5" hidden="1">'Cronograma Físico-Financeiro'!$A$1:$AE$64</definedName>
    <definedName name="_xlnm._FilterDatabase" localSheetId="7" hidden="1">'CURVA ABC'!$B$2:$M$55</definedName>
    <definedName name="_xlnm._FilterDatabase" localSheetId="10" hidden="1">'INFRA sem Des Jan25'!$A$1:$D$935</definedName>
    <definedName name="_xlnm._FilterDatabase" localSheetId="4" hidden="1">'MEMORIA CALCULO'!$A$9:$AA$303</definedName>
    <definedName name="_xlnm._FilterDatabase" localSheetId="2" hidden="1">'Plan. Orçamentária'!$A$15:$R$113</definedName>
    <definedName name="_xlnm._FilterDatabase" localSheetId="1" hidden="1">RESUMO!$A$1:$F$13</definedName>
    <definedName name="A" localSheetId="8" hidden="1">#REF!</definedName>
    <definedName name="A" localSheetId="6" hidden="1">#REF!</definedName>
    <definedName name="A" localSheetId="9" hidden="1">#REF!</definedName>
    <definedName name="A" localSheetId="7" hidden="1">#REF!</definedName>
    <definedName name="A" hidden="1">#REF!</definedName>
    <definedName name="AAAA" localSheetId="9" hidden="1">IF(ISNUMBER(#REF!),OFFSET(INDIRECT(ORÇAMENTO.BancoRef),#REF!-1,3,1),#REF!)</definedName>
    <definedName name="AAAA" hidden="1">#N/A</definedName>
    <definedName name="ACOMPANHAMENTO" localSheetId="8" hidden="1">IF(VALUE(#REF!)=2,"BM","PLE")</definedName>
    <definedName name="ACOMPANHAMENTO" localSheetId="6" hidden="1">IF(VALUE(#REF!)=2,"BM","PLE")</definedName>
    <definedName name="ACOMPANHAMENTO" localSheetId="9" hidden="1">IF(VALUE(#REF!)=2,"BM","PLE")</definedName>
    <definedName name="ACOMPANHAMENTO" localSheetId="7" hidden="1">IF(VALUE(#REF!)=2,"BM","PLE")</definedName>
    <definedName name="ACOMPANHAMENTO" hidden="1">IF(VALUE(#REF!)=2,"BM","PLE")</definedName>
    <definedName name="_xlnm.Print_Area" localSheetId="8">ATESTADOS!$A$1:$J$332</definedName>
    <definedName name="_xlnm.Print_Area" localSheetId="6">BDI!$A$1:$I$63</definedName>
    <definedName name="_xlnm.Print_Area" localSheetId="5">'Cronograma Físico-Financeiro'!$A$1:$AC$57</definedName>
    <definedName name="_xlnm.Print_Area" localSheetId="7">'CURVA ABC'!$A$1:$M$3</definedName>
    <definedName name="_xlnm.Print_Area" localSheetId="4">'MEMORIA CALCULO'!$B$2:$P$334</definedName>
    <definedName name="_xlnm.Print_Area" localSheetId="2">'Plan. Orçamentária'!$D$1:$L$107</definedName>
    <definedName name="_xlnm.Print_Area" localSheetId="1">RESUMO!$A$1:$E$31</definedName>
    <definedName name="Arial" localSheetId="8">#REF!</definedName>
    <definedName name="Arial" localSheetId="6">#REF!</definedName>
    <definedName name="Arial" localSheetId="1">#REF!</definedName>
    <definedName name="Arial">#REF!</definedName>
    <definedName name="asdasdasdasd" hidden="1">IF(VALUE(#REF!)=2,"BM","PLE")</definedName>
    <definedName name="Aut_original" localSheetId="6">#REF!</definedName>
    <definedName name="Aut_original" localSheetId="9">#REF!</definedName>
    <definedName name="Aut_original">#REF!</definedName>
    <definedName name="Aut_resumo" localSheetId="6">#REF!</definedName>
    <definedName name="Aut_resumo" localSheetId="9">#REF!</definedName>
    <definedName name="Aut_resumo">#REF!</definedName>
    <definedName name="CC" localSheetId="8">éformula</definedName>
    <definedName name="CC" localSheetId="6">éformula</definedName>
    <definedName name="CC" localSheetId="7">éformula</definedName>
    <definedName name="CC">éformula</definedName>
    <definedName name="COM" localSheetId="8" hidden="1">IF(ISNUMBER(#REF!),OFFSET(INDIRECT(XXX),#REF!-1,3,1),#REF!)</definedName>
    <definedName name="COM" localSheetId="6" hidden="1">IF(ISNUMBER(#REF!),OFFSET(INDIRECT(BDI!XXX),#REF!-1,3,1),#REF!)</definedName>
    <definedName name="COM" localSheetId="9" hidden="1">IF(ISNUMBER(#REF!),OFFSET(INDIRECT('CDHU_Onerado-05.25-(198)'!XXX),#REF!-1,3,1),#REF!)</definedName>
    <definedName name="COM" localSheetId="7" hidden="1">IF(ISNUMBER(#REF!),OFFSET(INDIRECT(XXX),#REF!-1,3,1),#REF!)</definedName>
    <definedName name="COM" hidden="1">IF(ISNUMBER(#REF!),OFFSET(INDIRECT(XXX),#REF!-1,3,1),#REF!)</definedName>
    <definedName name="COMP" localSheetId="8">#REF!</definedName>
    <definedName name="COMP" localSheetId="6">#REF!</definedName>
    <definedName name="COMP" localSheetId="9">#REF!</definedName>
    <definedName name="COMP" localSheetId="7">#REF!</definedName>
    <definedName name="COMP">#REF!</definedName>
    <definedName name="COOMM9" localSheetId="8" hidden="1">IF(ISNUMBER(#REF!),OFFSET(INDIRECT(EEEEEEEE),#REF!-1,3,1),#REF!)</definedName>
    <definedName name="COOMM9" localSheetId="6" hidden="1">IF(ISNUMBER(#REF!),OFFSET(INDIRECT(BDI!EEEEEEEE),#REF!-1,3,1),#REF!)</definedName>
    <definedName name="COOMM9" localSheetId="9" hidden="1">IF(ISNUMBER(#REF!),OFFSET(INDIRECT(EEEEEEEE),#REF!-1,3,1),#REF!)</definedName>
    <definedName name="COOMM9" localSheetId="7" hidden="1">IF(ISNUMBER(#REF!),OFFSET(INDIRECT(EEEEEEEE),#REF!-1,3,1),#REF!)</definedName>
    <definedName name="COOMM9" hidden="1">IF(ISNUMBER(#REF!),OFFSET(INDIRECT(EEEEEEEE),#REF!-1,3,1),#REF!)</definedName>
    <definedName name="COT.3" localSheetId="8">#REF!</definedName>
    <definedName name="COT.3" localSheetId="6">#REF!</definedName>
    <definedName name="COT.3" localSheetId="9">#REF!</definedName>
    <definedName name="COT.3" localSheetId="7">#REF!</definedName>
    <definedName name="COT.3">#REF!</definedName>
    <definedName name="COT.4" localSheetId="6">#REF!</definedName>
    <definedName name="COT.4" localSheetId="9">#REF!</definedName>
    <definedName name="COT.4">#REF!</definedName>
    <definedName name="CRONOGRAMA" localSheetId="8">#REF!</definedName>
    <definedName name="CRONOGRAMA" localSheetId="6">#REF!</definedName>
    <definedName name="CRONOGRAMA" localSheetId="1">#REF!</definedName>
    <definedName name="CRONOGRAMA">#REF!</definedName>
    <definedName name="DDDDD" localSheetId="6">#REF!</definedName>
    <definedName name="DDDDD">#REF!</definedName>
    <definedName name="DEZEMBRO2021" localSheetId="6">#REF!</definedName>
    <definedName name="DEZEMBRO2021">#REF!</definedName>
    <definedName name="EEEEEEEE" localSheetId="6" hidden="1">#REF!</definedName>
    <definedName name="EEEEEEEE" hidden="1">#REF!</definedName>
    <definedName name="ff" localSheetId="8">#REF!</definedName>
    <definedName name="FF" localSheetId="6" hidden="1">IF(ISNUMBER(#REF!),OFFSET(INDIRECT(BDI!ORÇAMENTO.BancoRef),#REF!-1,3,1),#REF!)</definedName>
    <definedName name="ff" localSheetId="9">#REF!</definedName>
    <definedName name="FF" localSheetId="7" hidden="1">IF(ISNUMBER(#REF!),OFFSET(INDIRECT(ORÇAMENTO.BancoRef),#REF!-1,3,1),#REF!)</definedName>
    <definedName name="FF" hidden="1">IF(ISNUMBER(#REF!),OFFSET(INDIRECT(ORÇAMENTO.BancoRef),#REF!-1,3,1),#REF!)</definedName>
    <definedName name="flavio" localSheetId="8">#REF!</definedName>
    <definedName name="flavio" localSheetId="6">#REF!</definedName>
    <definedName name="flavio" localSheetId="9">#REF!</definedName>
    <definedName name="flavio" localSheetId="7">#REF!</definedName>
    <definedName name="flavio">#REF!</definedName>
    <definedName name="formato.formula">CELL(48,INDIRECT("rc",FALSE))</definedName>
    <definedName name="formatoformula" localSheetId="8">éformula</definedName>
    <definedName name="formatoformula" localSheetId="6">éformula</definedName>
    <definedName name="formatoformula" localSheetId="9">éformula</definedName>
    <definedName name="formatoformula" localSheetId="7">éformula</definedName>
    <definedName name="formatoformula">éformula</definedName>
    <definedName name="GGG" localSheetId="8" hidden="1">IF(ISNUMBER(#REF!),OFFSET(INDIRECT(ORÇAMENTO.BancoRef),#REF!-1,3,1),#REF!)</definedName>
    <definedName name="GGG" localSheetId="6" hidden="1">IF(ISNUMBER(#REF!),OFFSET(INDIRECT(BDI!ORÇAMENTO.BancoRef),#REF!-1,3,1),#REF!)</definedName>
    <definedName name="GGG" localSheetId="7" hidden="1">IF(ISNUMBER(#REF!),OFFSET(INDIRECT(ORÇAMENTO.BancoRef),#REF!-1,3,1),#REF!)</definedName>
    <definedName name="GGG" hidden="1">IF(ISNUMBER(#REF!),OFFSET(INDIRECT(ORÇAMENTO.BancoRef),#REF!-1,3,1),#REF!)</definedName>
    <definedName name="GGGG" localSheetId="8">#REF!</definedName>
    <definedName name="GGGG" localSheetId="6">#REF!</definedName>
    <definedName name="GGGG" localSheetId="9">#REF!</definedName>
    <definedName name="GGGG" localSheetId="7">#REF!</definedName>
    <definedName name="GGGG">#REF!</definedName>
    <definedName name="ghhh" localSheetId="9" hidden="1">IF(ISNUMBER(#REF!),OFFSET(INDIRECT(ORÇAMENTO.BancoRef),#REF!-1,3,1),#REF!)</definedName>
    <definedName name="ghhh" hidden="1">#N/A</definedName>
    <definedName name="HHH" localSheetId="8">#REF!</definedName>
    <definedName name="HHH" localSheetId="6">#REF!</definedName>
    <definedName name="HHH" localSheetId="9">#REF!</definedName>
    <definedName name="HHH" localSheetId="7">#REF!</definedName>
    <definedName name="HHH">#REF!</definedName>
    <definedName name="HHHHH" localSheetId="6" hidden="1">#REF!</definedName>
    <definedName name="HHHHH" localSheetId="9" hidden="1">#REF!</definedName>
    <definedName name="HHHHH" hidden="1">#REF!</definedName>
    <definedName name="hhhhhhhhhhhhhhhhhhhhhçççllll" localSheetId="8" hidden="1">IF(ISNUMBER(#REF!),OFFSET(INDIRECT(EEEEEEEE),#REF!-1,3,1),#REF!)</definedName>
    <definedName name="hhhhhhhhhhhhhhhhhhhhhçççllll" localSheetId="6" hidden="1">IF(ISNUMBER(#REF!),OFFSET(INDIRECT(BDI!EEEEEEEE),#REF!-1,3,1),#REF!)</definedName>
    <definedName name="hhhhhhhhhhhhhhhhhhhhhçççllll" localSheetId="9" hidden="1">IF(ISNUMBER(#REF!),OFFSET(INDIRECT(EEEEEEEE),#REF!-1,3,1),#REF!)</definedName>
    <definedName name="hhhhhhhhhhhhhhhhhhhhhçççllll" localSheetId="7" hidden="1">IF(ISNUMBER(#REF!),OFFSET(INDIRECT(EEEEEEEE),#REF!-1,3,1),#REF!)</definedName>
    <definedName name="hhhhhhhhhhhhhhhhhhhhhçççllll" hidden="1">IF(ISNUMBER(#REF!),OFFSET(INDIRECT(EEEEEEEE),#REF!-1,3,1),#REF!)</definedName>
    <definedName name="iiiiiiiiiiii" localSheetId="8">#REF!</definedName>
    <definedName name="iiiiiiiiiiii" localSheetId="6">#REF!</definedName>
    <definedName name="iiiiiiiiiiii" localSheetId="9">#REF!</definedName>
    <definedName name="iiiiiiiiiiii" localSheetId="7">#REF!</definedName>
    <definedName name="iiiiiiiiiiii">#REF!</definedName>
    <definedName name="JR_PAGE_ANCHOR_0_1" localSheetId="8">#REF!</definedName>
    <definedName name="JR_PAGE_ANCHOR_0_1" localSheetId="6">#REF!</definedName>
    <definedName name="JR_PAGE_ANCHOR_0_1" localSheetId="1">#REF!</definedName>
    <definedName name="JR_PAGE_ANCHOR_0_1">#REF!</definedName>
    <definedName name="KKKKKK" localSheetId="6">#REF!</definedName>
    <definedName name="KKKKKK">#REF!</definedName>
    <definedName name="LLLLL" localSheetId="6">#REF!</definedName>
    <definedName name="LLLLL">#REF!</definedName>
    <definedName name="NNNNN" localSheetId="6" hidden="1">#REF!</definedName>
    <definedName name="NNNNN" hidden="1">#REF!</definedName>
    <definedName name="ORÇAMENTO" localSheetId="6">#REF!</definedName>
    <definedName name="ORÇAMENTO">#REF!</definedName>
    <definedName name="ORÇAMENTO.BancoRef" localSheetId="8" hidden="1">#REF!</definedName>
    <definedName name="ORÇAMENTO.BancoRef" localSheetId="6" hidden="1">#REF!</definedName>
    <definedName name="ORÇAMENTO.BancoRef" localSheetId="1" hidden="1">#REF!</definedName>
    <definedName name="ORÇAMENTO.BancoRef" hidden="1">#REF!</definedName>
    <definedName name="peso" localSheetId="6">#REF!</definedName>
    <definedName name="peso">#REF!</definedName>
    <definedName name="Print" localSheetId="6">#REF!</definedName>
    <definedName name="Print" localSheetId="9">#REF!</definedName>
    <definedName name="Print">#REF!</definedName>
    <definedName name="Print_Area" localSheetId="8">ATESTADOS!$A$10:$J$21</definedName>
    <definedName name="Print_Area" localSheetId="5">'Cronograma Físico-Financeiro'!$A$1:$AC$57</definedName>
    <definedName name="Print_Area" localSheetId="4">'MEMORIA CALCULO'!$B$2:$P$303</definedName>
    <definedName name="Print_Area" localSheetId="2">'Plan. Orçamentária'!$D$1:$L$108</definedName>
    <definedName name="Print_Area" localSheetId="1">RESUMO!$A$1:$E$34</definedName>
    <definedName name="Print_Area_MI" localSheetId="8">#REF!</definedName>
    <definedName name="Print_Area_MI" localSheetId="6">#REF!</definedName>
    <definedName name="Print_Area_MI" localSheetId="9">#REF!</definedName>
    <definedName name="Print_Area_MI" localSheetId="7">#REF!</definedName>
    <definedName name="Print_Area_MI">#REF!</definedName>
    <definedName name="Print_Titles" localSheetId="8">ATESTADOS!$1:$13</definedName>
    <definedName name="Print_Titles" localSheetId="5">'Cronograma Físico-Financeiro'!$A:$E</definedName>
    <definedName name="Print_Titles" localSheetId="2">'Plan. Orçamentária'!$1:$16</definedName>
    <definedName name="Print_Titles" localSheetId="1">RESUMO!$1:$14</definedName>
    <definedName name="QQQQQ" localSheetId="8" hidden="1">#REF!</definedName>
    <definedName name="QQQQQ" localSheetId="6" hidden="1">#REF!</definedName>
    <definedName name="QQQQQ" localSheetId="9" hidden="1">#REF!</definedName>
    <definedName name="QQQQQ" localSheetId="7" hidden="1">#REF!</definedName>
    <definedName name="QQQQQ" hidden="1">#REF!</definedName>
    <definedName name="REFERENCIA.Descricao" localSheetId="8" hidden="1">IF(ISNUMBER(#REF!),OFFSET(INDIRECT(ATESTADOS!ORÇAMENTO.BancoRef),#REF!-1,3,1),#REF!)</definedName>
    <definedName name="REFERENCIA.Descricao" localSheetId="6" hidden="1">IF(ISNUMBER(#REF!),OFFSET(INDIRECT(BDI!ORÇAMENTO.BancoRef),#REF!-1,3,1),#REF!)</definedName>
    <definedName name="REFERENCIA.Descricao" localSheetId="9" hidden="1">IF(ISNUMBER(#REF!),OFFSET(INDIRECT(ORÇAMENTO.BancoRef),#REF!-1,3,1),#REF!)</definedName>
    <definedName name="REFERENCIA.Descricao" localSheetId="7" hidden="1">IF(ISNUMBER(#REF!),OFFSET(INDIRECT(ORÇAMENTO.BancoRef),#REF!-1,3,1),#REF!)</definedName>
    <definedName name="REFERENCIA.Descricao" localSheetId="1" hidden="1">IF(ISNUMBER(#REF!),OFFSET(INDIRECT(RESUMO!ORÇAMENTO.BancoRef),#REF!-1,3,1),#REF!)</definedName>
    <definedName name="REFERENCIA.Descricao" hidden="1">IF(ISNUMBER(#REF!),OFFSET(INDIRECT(ORÇAMENTO.BancoRef),#REF!-1,3,1),#REF!)</definedName>
    <definedName name="SEEE" localSheetId="8">#REF!</definedName>
    <definedName name="SEEE" localSheetId="6">#REF!</definedName>
    <definedName name="SEEE" localSheetId="9">#REF!</definedName>
    <definedName name="SEEE" localSheetId="7">#REF!</definedName>
    <definedName name="SEEE">#REF!</definedName>
    <definedName name="ssssshhhhh" localSheetId="6">#REF!</definedName>
    <definedName name="ssssshhhhh" localSheetId="9">#REF!</definedName>
    <definedName name="ssssshhhhh">#REF!</definedName>
    <definedName name="ssssss" localSheetId="6" hidden="1">#REF!</definedName>
    <definedName name="ssssss" localSheetId="9" hidden="1">#REF!</definedName>
    <definedName name="ssssss" hidden="1">#REF!</definedName>
    <definedName name="_xlnm.Print_Titles" localSheetId="2">'Plan. Orçamentária'!$1:$15</definedName>
    <definedName name="WWW" localSheetId="8" hidden="1">#REF!</definedName>
    <definedName name="WWW" localSheetId="6" hidden="1">#REF!</definedName>
    <definedName name="WWW" localSheetId="9" hidden="1">#REF!</definedName>
    <definedName name="WWW" localSheetId="7" hidden="1">#REF!</definedName>
    <definedName name="WWW" hidden="1">#REF!</definedName>
    <definedName name="x" localSheetId="6">#REF!</definedName>
    <definedName name="x" localSheetId="9">#REF!</definedName>
    <definedName name="x">#REF!</definedName>
    <definedName name="XXX" localSheetId="6" hidden="1">#REF!</definedName>
    <definedName name="XXX" localSheetId="9" hidden="1">#REF!</definedName>
    <definedName name="XXX" hidden="1">#REF!</definedName>
    <definedName name="xxxx" localSheetId="6">#REF!</definedName>
    <definedName name="xxxx">#REF!</definedName>
    <definedName name="XXXXX" localSheetId="6">#REF!</definedName>
    <definedName name="XXXXX">#REF!</definedName>
    <definedName name="yyyyy" localSheetId="8" hidden="1">IF(ISNUMBER(#REF!),OFFSET(INDIRECT(EEEEEEEE),#REF!-1,3,1),#REF!)</definedName>
    <definedName name="yyyyy" localSheetId="6" hidden="1">IF(ISNUMBER(#REF!),OFFSET(INDIRECT(BDI!EEEEEEEE),#REF!-1,3,1),#REF!)</definedName>
    <definedName name="yyyyy" localSheetId="9" hidden="1">IF(ISNUMBER(#REF!),OFFSET(INDIRECT(EEEEEEEE),#REF!-1,3,1),#REF!)</definedName>
    <definedName name="yyyyy" localSheetId="7" hidden="1">IF(ISNUMBER(#REF!),OFFSET(INDIRECT(EEEEEEEE),#REF!-1,3,1),#REF!)</definedName>
    <definedName name="yyyyy" hidden="1">IF(ISNUMBER(#REF!),OFFSET(INDIRECT(EEEEEEEE),#REF!-1,3,1),#REF!)</definedName>
    <definedName name="zz" localSheetId="9" hidden="1">IF(ISNUMBER(#REF!),OFFSET(INDIRECT(ORÇAMENTO.BancoRef),#REF!-1,3,1),#REF!)</definedName>
    <definedName name="zz" hidden="1">#N/A</definedName>
    <definedName name="zzzz" localSheetId="8" hidden="1">#REF!</definedName>
    <definedName name="zzzz" localSheetId="6" hidden="1">#REF!</definedName>
    <definedName name="zzzz" localSheetId="9" hidden="1">#REF!</definedName>
    <definedName name="zzzz" localSheetId="7" hidden="1">#REF!</definedName>
    <definedName name="zzzz" hidden="1">#REF!</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2" i="1" l="1"/>
  <c r="A16" i="122" l="1"/>
  <c r="B4" i="122"/>
  <c r="B3" i="122"/>
  <c r="B2" i="122"/>
  <c r="A19" i="122" l="1"/>
  <c r="J29" i="1"/>
  <c r="H29" i="1"/>
  <c r="G29" i="1"/>
  <c r="A22" i="122" l="1"/>
  <c r="G23" i="48"/>
  <c r="I18" i="48"/>
  <c r="I13" i="48"/>
  <c r="L119" i="48"/>
  <c r="N119" i="48" s="1"/>
  <c r="P117" i="48" s="1"/>
  <c r="K119" i="48"/>
  <c r="L115" i="48"/>
  <c r="K115" i="48"/>
  <c r="N115" i="48"/>
  <c r="P113" i="48" s="1"/>
  <c r="C112" i="48"/>
  <c r="P45" i="1"/>
  <c r="J45" i="1"/>
  <c r="H45" i="1"/>
  <c r="G45" i="1"/>
  <c r="P44" i="1"/>
  <c r="J44" i="1"/>
  <c r="H44" i="1"/>
  <c r="G44" i="1"/>
  <c r="AA3" i="48"/>
  <c r="L297" i="48" s="1"/>
  <c r="J217" i="48"/>
  <c r="K205" i="48"/>
  <c r="K160" i="48"/>
  <c r="K184" i="48" s="1"/>
  <c r="L150" i="48"/>
  <c r="N150" i="48" s="1"/>
  <c r="P148" i="48" s="1"/>
  <c r="K150" i="48"/>
  <c r="L144" i="48"/>
  <c r="L125" i="48"/>
  <c r="I132" i="48" s="1"/>
  <c r="L83" i="48"/>
  <c r="L77" i="48"/>
  <c r="P55" i="1"/>
  <c r="J55" i="1"/>
  <c r="H55" i="1"/>
  <c r="G55" i="1"/>
  <c r="B311" i="48"/>
  <c r="B294" i="48"/>
  <c r="A242" i="48"/>
  <c r="B68" i="48"/>
  <c r="J229" i="48"/>
  <c r="M309" i="48" l="1"/>
  <c r="N309" i="48" s="1"/>
  <c r="M305" i="48"/>
  <c r="N305" i="48" s="1"/>
  <c r="B37" i="1"/>
  <c r="B38" i="1" s="1"/>
  <c r="N77" i="48"/>
  <c r="H97" i="48" s="1"/>
  <c r="D37" i="1"/>
  <c r="A75" i="48" s="1"/>
  <c r="A81" i="48" s="1"/>
  <c r="P318" i="48"/>
  <c r="J95" i="1"/>
  <c r="G95" i="1"/>
  <c r="H95" i="1"/>
  <c r="J87" i="1"/>
  <c r="A37" i="1" l="1"/>
  <c r="D38" i="1"/>
  <c r="P75" i="48"/>
  <c r="AD6" i="47" l="1"/>
  <c r="P312" i="48"/>
  <c r="I332" i="48"/>
  <c r="P94" i="1"/>
  <c r="J94" i="1"/>
  <c r="H94" i="1"/>
  <c r="G94" i="1"/>
  <c r="H328" i="48"/>
  <c r="P91" i="1"/>
  <c r="J91" i="1"/>
  <c r="H91" i="1"/>
  <c r="G91" i="1"/>
  <c r="P90" i="1"/>
  <c r="J90" i="1"/>
  <c r="H90" i="1"/>
  <c r="G90" i="1"/>
  <c r="L264" i="48"/>
  <c r="K211" i="48"/>
  <c r="K223" i="48" s="1"/>
  <c r="I184" i="48" l="1"/>
  <c r="I178" i="48"/>
  <c r="W3" i="48"/>
  <c r="W4" i="48"/>
  <c r="W5" i="48"/>
  <c r="C140" i="48"/>
  <c r="X14" i="48" l="1"/>
  <c r="X13" i="48"/>
  <c r="B5" i="113"/>
  <c r="B6" i="113"/>
  <c r="K297" i="48"/>
  <c r="G270" i="48" l="1"/>
  <c r="I240" i="48"/>
  <c r="K234" i="48"/>
  <c r="H211" i="48"/>
  <c r="H205" i="48"/>
  <c r="H200" i="48"/>
  <c r="C184" i="48"/>
  <c r="H155" i="48"/>
  <c r="P307" i="48" l="1"/>
  <c r="P303" i="48"/>
  <c r="L255" i="48"/>
  <c r="L254" i="48"/>
  <c r="L253" i="48"/>
  <c r="F263" i="48"/>
  <c r="G255" i="48"/>
  <c r="G253" i="48"/>
  <c r="G254" i="48"/>
  <c r="H247" i="48"/>
  <c r="G223" i="48"/>
  <c r="K195" i="48" l="1"/>
  <c r="K190" i="48"/>
  <c r="K172" i="48"/>
  <c r="F160" i="48"/>
  <c r="G137" i="48"/>
  <c r="K144" i="48"/>
  <c r="H132" i="48"/>
  <c r="K105" i="48" l="1"/>
  <c r="K77" i="48"/>
  <c r="L132" i="48" l="1"/>
  <c r="I137" i="48"/>
  <c r="H2" i="1"/>
  <c r="I2" i="1"/>
  <c r="J2" i="1"/>
  <c r="K2" i="1"/>
  <c r="L2" i="1"/>
  <c r="G24" i="118"/>
  <c r="F26" i="118"/>
  <c r="E26" i="118"/>
  <c r="G26" i="118" s="1"/>
  <c r="D26" i="118"/>
  <c r="D25" i="118"/>
  <c r="D24" i="118"/>
  <c r="F23" i="118"/>
  <c r="E23" i="118"/>
  <c r="G23" i="118" s="1"/>
  <c r="D23" i="118"/>
  <c r="F22" i="118"/>
  <c r="E22" i="118"/>
  <c r="D22" i="118"/>
  <c r="G22" i="118" s="1"/>
  <c r="F21" i="118"/>
  <c r="E21" i="118"/>
  <c r="D21" i="118"/>
  <c r="G21" i="118" s="1"/>
  <c r="F20" i="118"/>
  <c r="E20" i="118"/>
  <c r="D20" i="118"/>
  <c r="G20" i="118" s="1"/>
  <c r="F19" i="118"/>
  <c r="E19" i="118"/>
  <c r="D19" i="118"/>
  <c r="G19" i="118" s="1"/>
  <c r="F18" i="118"/>
  <c r="E18" i="118"/>
  <c r="D18" i="118"/>
  <c r="G18" i="118" s="1"/>
  <c r="L137" i="48" l="1"/>
  <c r="N137" i="48" s="1"/>
  <c r="AE17" i="47"/>
  <c r="AE20" i="47"/>
  <c r="L13" i="48"/>
  <c r="L247" i="48" l="1"/>
  <c r="N83" i="48"/>
  <c r="J97" i="48" s="1"/>
  <c r="L97" i="48" s="1"/>
  <c r="N97" i="48" s="1"/>
  <c r="I1" i="1"/>
  <c r="J1" i="1"/>
  <c r="K1" i="1"/>
  <c r="L1" i="1"/>
  <c r="H1" i="1"/>
  <c r="L105" i="48" l="1"/>
  <c r="L110" i="48" s="1"/>
  <c r="N110" i="48" s="1"/>
  <c r="A15" i="121"/>
  <c r="A16" i="121"/>
  <c r="A17" i="121"/>
  <c r="A18" i="121"/>
  <c r="A19" i="121"/>
  <c r="A20" i="121"/>
  <c r="P68" i="1"/>
  <c r="P69" i="1"/>
  <c r="P70" i="1"/>
  <c r="P71" i="1"/>
  <c r="P72" i="1"/>
  <c r="P73" i="1"/>
  <c r="P74" i="1"/>
  <c r="P24" i="1"/>
  <c r="P25" i="1"/>
  <c r="P26" i="1"/>
  <c r="P27" i="1"/>
  <c r="P28" i="1"/>
  <c r="P29" i="1"/>
  <c r="P30" i="1"/>
  <c r="P19" i="1"/>
  <c r="P20" i="1"/>
  <c r="P38" i="1"/>
  <c r="P37" i="1"/>
  <c r="I270" i="48" l="1"/>
  <c r="N125" i="48" l="1"/>
  <c r="P123" i="48" s="1"/>
  <c r="L270" i="48"/>
  <c r="L263" i="48"/>
  <c r="N54" i="48"/>
  <c r="P52" i="48" s="1"/>
  <c r="N50" i="48"/>
  <c r="P48" i="48" s="1"/>
  <c r="J97" i="1"/>
  <c r="H97" i="1"/>
  <c r="G97" i="1"/>
  <c r="J96" i="1"/>
  <c r="H96" i="1"/>
  <c r="G96" i="1"/>
  <c r="H87" i="1"/>
  <c r="G87" i="1"/>
  <c r="J84" i="1"/>
  <c r="H84" i="1"/>
  <c r="G84" i="1"/>
  <c r="J83" i="1"/>
  <c r="H83" i="1"/>
  <c r="G83" i="1"/>
  <c r="J82" i="1"/>
  <c r="H82" i="1"/>
  <c r="G82" i="1"/>
  <c r="J79" i="1"/>
  <c r="H79" i="1"/>
  <c r="G79" i="1"/>
  <c r="J78" i="1"/>
  <c r="H78" i="1"/>
  <c r="G78" i="1"/>
  <c r="J74" i="1"/>
  <c r="H74" i="1"/>
  <c r="G74" i="1"/>
  <c r="J73" i="1"/>
  <c r="H73" i="1"/>
  <c r="G73" i="1"/>
  <c r="J72" i="1"/>
  <c r="H72" i="1"/>
  <c r="G72" i="1"/>
  <c r="J71" i="1"/>
  <c r="H71" i="1"/>
  <c r="G71" i="1"/>
  <c r="J70" i="1"/>
  <c r="H70" i="1"/>
  <c r="G70" i="1"/>
  <c r="J69" i="1"/>
  <c r="H69" i="1"/>
  <c r="G69" i="1"/>
  <c r="J68" i="1"/>
  <c r="H68" i="1"/>
  <c r="G68" i="1"/>
  <c r="J67" i="1"/>
  <c r="H67" i="1"/>
  <c r="G67" i="1"/>
  <c r="J64" i="1"/>
  <c r="H64" i="1"/>
  <c r="G64" i="1"/>
  <c r="J63" i="1"/>
  <c r="H63" i="1"/>
  <c r="G63" i="1"/>
  <c r="J62" i="1"/>
  <c r="H62" i="1"/>
  <c r="G62" i="1"/>
  <c r="J61" i="1"/>
  <c r="H61" i="1"/>
  <c r="G61" i="1"/>
  <c r="J60" i="1"/>
  <c r="H60" i="1"/>
  <c r="G60" i="1"/>
  <c r="J59" i="1"/>
  <c r="H59" i="1"/>
  <c r="G59" i="1"/>
  <c r="J58" i="1"/>
  <c r="H58" i="1"/>
  <c r="G58" i="1"/>
  <c r="J56" i="1"/>
  <c r="H56" i="1"/>
  <c r="G56" i="1"/>
  <c r="J54" i="1"/>
  <c r="H54" i="1"/>
  <c r="G54" i="1"/>
  <c r="J52" i="1"/>
  <c r="H52" i="1"/>
  <c r="G52" i="1"/>
  <c r="J51" i="1"/>
  <c r="H51" i="1"/>
  <c r="G51" i="1"/>
  <c r="J49" i="1"/>
  <c r="H49" i="1"/>
  <c r="G49" i="1"/>
  <c r="J42" i="1"/>
  <c r="H42" i="1"/>
  <c r="G42" i="1"/>
  <c r="J41" i="1"/>
  <c r="H41" i="1"/>
  <c r="G41" i="1"/>
  <c r="J40" i="1"/>
  <c r="H40" i="1"/>
  <c r="G40" i="1"/>
  <c r="J38" i="1"/>
  <c r="H38" i="1"/>
  <c r="G38" i="1"/>
  <c r="J37" i="1"/>
  <c r="H37" i="1"/>
  <c r="G37" i="1"/>
  <c r="J33" i="1"/>
  <c r="H33" i="1"/>
  <c r="G33" i="1"/>
  <c r="J30" i="1"/>
  <c r="H30" i="1"/>
  <c r="G30" i="1"/>
  <c r="J28" i="1"/>
  <c r="H28" i="1"/>
  <c r="G28" i="1"/>
  <c r="J27" i="1"/>
  <c r="H27" i="1"/>
  <c r="G27" i="1"/>
  <c r="J26" i="1"/>
  <c r="H26" i="1"/>
  <c r="G26" i="1"/>
  <c r="J25" i="1"/>
  <c r="H25" i="1"/>
  <c r="G25" i="1"/>
  <c r="J24" i="1"/>
  <c r="H24" i="1"/>
  <c r="G24" i="1"/>
  <c r="J23" i="1"/>
  <c r="H23" i="1"/>
  <c r="G23" i="1"/>
  <c r="J20" i="1"/>
  <c r="H20" i="1"/>
  <c r="G20" i="1"/>
  <c r="J19" i="1"/>
  <c r="H19" i="1"/>
  <c r="G19" i="1"/>
  <c r="J18" i="1"/>
  <c r="H18" i="1"/>
  <c r="G18" i="1"/>
  <c r="N261" i="48" l="1"/>
  <c r="P259" i="48" s="1"/>
  <c r="L256" i="48"/>
  <c r="N245" i="48" s="1"/>
  <c r="P243" i="48" l="1"/>
  <c r="P81" i="48"/>
  <c r="N297" i="48" l="1"/>
  <c r="P295" i="48" s="1"/>
  <c r="J285" i="48"/>
  <c r="N285" i="48" s="1"/>
  <c r="N270" i="48" l="1"/>
  <c r="L278" i="48" l="1"/>
  <c r="P268" i="48"/>
  <c r="B15" i="51"/>
  <c r="N65" i="48"/>
  <c r="P63" i="48" s="1"/>
  <c r="N58" i="48"/>
  <c r="J45" i="48"/>
  <c r="N45" i="48" s="1"/>
  <c r="P43" i="48" s="1"/>
  <c r="L23" i="48" l="1"/>
  <c r="N23" i="48" s="1"/>
  <c r="P21" i="48" s="1"/>
  <c r="L18" i="48"/>
  <c r="N18" i="48" s="1"/>
  <c r="P16" i="48" s="1"/>
  <c r="N13" i="48"/>
  <c r="P11" i="48" s="1"/>
  <c r="N278" i="48" l="1"/>
  <c r="N144" i="48" l="1"/>
  <c r="P142" i="48" l="1"/>
  <c r="I155" i="48"/>
  <c r="P94" i="48"/>
  <c r="P135" i="48"/>
  <c r="N132" i="48"/>
  <c r="P130" i="48" s="1"/>
  <c r="L160" i="48" l="1"/>
  <c r="N160" i="48" s="1"/>
  <c r="L165" i="48" s="1"/>
  <c r="N165" i="48" s="1"/>
  <c r="L155" i="48"/>
  <c r="N155" i="48" s="1"/>
  <c r="P153" i="48" s="1"/>
  <c r="P108" i="48"/>
  <c r="N105" i="48"/>
  <c r="P103" i="48" s="1"/>
  <c r="G97" i="48"/>
  <c r="C89" i="48"/>
  <c r="L184" i="48" l="1"/>
  <c r="N184" i="48" s="1"/>
  <c r="P181" i="48" s="1"/>
  <c r="L190" i="48"/>
  <c r="N190" i="48" s="1"/>
  <c r="L178" i="48"/>
  <c r="N178" i="48" s="1"/>
  <c r="P158" i="48"/>
  <c r="L172" i="48"/>
  <c r="A76" i="1"/>
  <c r="I110" i="48"/>
  <c r="L195" i="48" l="1"/>
  <c r="N195" i="48" l="1"/>
  <c r="I200" i="48"/>
  <c r="I328" i="48" s="1"/>
  <c r="D32" i="1"/>
  <c r="A26" i="48"/>
  <c r="D47" i="1"/>
  <c r="A16" i="51"/>
  <c r="A17" i="51" s="1"/>
  <c r="B17" i="1"/>
  <c r="B18" i="1" s="1"/>
  <c r="B19" i="1" s="1"/>
  <c r="B20" i="1" s="1"/>
  <c r="B22" i="1"/>
  <c r="C22" i="1" s="1"/>
  <c r="J328" i="48" l="1"/>
  <c r="N328" i="48" s="1"/>
  <c r="J332" i="48"/>
  <c r="L332" i="48" s="1"/>
  <c r="N332" i="48" s="1"/>
  <c r="I205" i="48"/>
  <c r="L200" i="48"/>
  <c r="N200" i="48" s="1"/>
  <c r="P198" i="48" s="1"/>
  <c r="A18" i="51"/>
  <c r="A19" i="51" s="1"/>
  <c r="A20" i="51" s="1"/>
  <c r="A81" i="1"/>
  <c r="B81" i="1"/>
  <c r="C81" i="1" s="1"/>
  <c r="I211" i="48" l="1"/>
  <c r="L205" i="48"/>
  <c r="L218" i="48" s="1"/>
  <c r="A21" i="51"/>
  <c r="A22" i="51" s="1"/>
  <c r="A23" i="51" s="1"/>
  <c r="D89" i="1"/>
  <c r="N205" i="48" l="1"/>
  <c r="P203" i="48" s="1"/>
  <c r="I223" i="48"/>
  <c r="L223" i="48" s="1"/>
  <c r="N223" i="48" s="1"/>
  <c r="L211" i="48"/>
  <c r="L217" i="48" s="1"/>
  <c r="D90" i="1"/>
  <c r="A303" i="48" s="1"/>
  <c r="B299" i="48"/>
  <c r="A24" i="51"/>
  <c r="D18" i="1"/>
  <c r="N211" i="48" l="1"/>
  <c r="P209" i="48" s="1"/>
  <c r="N217" i="48"/>
  <c r="P215" i="48" s="1"/>
  <c r="L229" i="48"/>
  <c r="P221" i="48"/>
  <c r="D19" i="1"/>
  <c r="L240" i="48" l="1"/>
  <c r="N240" i="48" s="1"/>
  <c r="P238" i="48" s="1"/>
  <c r="L234" i="48"/>
  <c r="N234" i="48" s="1"/>
  <c r="P232" i="48" s="1"/>
  <c r="N229" i="48"/>
  <c r="P227" i="48" s="1"/>
  <c r="A19" i="1"/>
  <c r="D20" i="1"/>
  <c r="A20" i="1" l="1"/>
  <c r="A11" i="48" l="1"/>
  <c r="B11" i="48" l="1"/>
  <c r="A16" i="48"/>
  <c r="B16" i="48" l="1"/>
  <c r="A21" i="48"/>
  <c r="C16" i="48"/>
  <c r="O16" i="48"/>
  <c r="O21" i="48" l="1"/>
  <c r="C21" i="48"/>
  <c r="B21" i="48"/>
  <c r="L157" i="121" l="1"/>
  <c r="L158" i="121"/>
  <c r="L159" i="121"/>
  <c r="L160" i="121"/>
  <c r="L161" i="121"/>
  <c r="L162" i="121"/>
  <c r="L163" i="121"/>
  <c r="L164" i="121"/>
  <c r="L165" i="121"/>
  <c r="L166" i="121"/>
  <c r="L167" i="121"/>
  <c r="L168" i="121"/>
  <c r="L169" i="121"/>
  <c r="L170" i="121"/>
  <c r="L171" i="121"/>
  <c r="L172" i="121"/>
  <c r="L173" i="121"/>
  <c r="L174" i="121"/>
  <c r="L175" i="121"/>
  <c r="L176" i="121"/>
  <c r="L177" i="121"/>
  <c r="L178" i="121"/>
  <c r="L179" i="121"/>
  <c r="L180" i="121"/>
  <c r="L181" i="121"/>
  <c r="L182" i="121"/>
  <c r="L183" i="121"/>
  <c r="L184" i="121"/>
  <c r="L185" i="121"/>
  <c r="L186" i="121"/>
  <c r="L187" i="121"/>
  <c r="L188" i="121"/>
  <c r="L189" i="121"/>
  <c r="L190" i="121"/>
  <c r="L191" i="121"/>
  <c r="L192" i="121"/>
  <c r="L193" i="121"/>
  <c r="L194" i="121"/>
  <c r="L195" i="121"/>
  <c r="L196" i="121"/>
  <c r="L197" i="121"/>
  <c r="L198" i="121"/>
  <c r="L199" i="121"/>
  <c r="L200" i="121"/>
  <c r="L201" i="121"/>
  <c r="L202" i="121"/>
  <c r="L203" i="121"/>
  <c r="L204" i="121"/>
  <c r="L205" i="121"/>
  <c r="L206" i="121"/>
  <c r="L207" i="121"/>
  <c r="L208" i="121"/>
  <c r="L209" i="121"/>
  <c r="L210" i="121"/>
  <c r="L211" i="121"/>
  <c r="L212" i="121"/>
  <c r="L213" i="121"/>
  <c r="L214" i="121"/>
  <c r="L215" i="121"/>
  <c r="L216" i="121"/>
  <c r="L217" i="121"/>
  <c r="L218" i="121"/>
  <c r="L219" i="121"/>
  <c r="L220" i="121"/>
  <c r="L221" i="121"/>
  <c r="L222" i="121"/>
  <c r="L223" i="121"/>
  <c r="L224" i="121"/>
  <c r="L225" i="121"/>
  <c r="L226" i="121"/>
  <c r="L227" i="121"/>
  <c r="L228" i="121"/>
  <c r="L229" i="121"/>
  <c r="L230" i="121"/>
  <c r="L231" i="121"/>
  <c r="L232" i="121"/>
  <c r="L233" i="121"/>
  <c r="L234" i="121"/>
  <c r="L235" i="121"/>
  <c r="L236" i="121"/>
  <c r="L237" i="121"/>
  <c r="L238" i="121"/>
  <c r="L239" i="121"/>
  <c r="L240" i="121"/>
  <c r="L241" i="121"/>
  <c r="L242" i="121"/>
  <c r="L243" i="121"/>
  <c r="L244" i="121"/>
  <c r="L245" i="121"/>
  <c r="L246" i="121"/>
  <c r="L247" i="121"/>
  <c r="L248" i="121"/>
  <c r="L249" i="121"/>
  <c r="L250" i="121"/>
  <c r="L251" i="121"/>
  <c r="L252" i="121"/>
  <c r="L253" i="121"/>
  <c r="L254" i="121"/>
  <c r="L255" i="121"/>
  <c r="L256" i="121"/>
  <c r="L257" i="121"/>
  <c r="L258" i="121"/>
  <c r="L259" i="121"/>
  <c r="L260" i="121"/>
  <c r="L261" i="121"/>
  <c r="L262" i="121"/>
  <c r="L263" i="121"/>
  <c r="L264" i="121"/>
  <c r="L265" i="121"/>
  <c r="L266" i="121"/>
  <c r="L267" i="121"/>
  <c r="L268" i="121"/>
  <c r="L269" i="121"/>
  <c r="L270" i="121"/>
  <c r="L271" i="121"/>
  <c r="L272" i="121"/>
  <c r="L273" i="121"/>
  <c r="L274" i="121"/>
  <c r="L275" i="121"/>
  <c r="L276" i="121"/>
  <c r="L277" i="121"/>
  <c r="L278" i="121"/>
  <c r="L279" i="121"/>
  <c r="L280" i="121"/>
  <c r="L281" i="121"/>
  <c r="L282" i="121"/>
  <c r="L283" i="121"/>
  <c r="L284" i="121"/>
  <c r="L285" i="121"/>
  <c r="L286" i="121"/>
  <c r="L287" i="121"/>
  <c r="L288" i="121"/>
  <c r="L289" i="121"/>
  <c r="L290" i="121"/>
  <c r="L291" i="121"/>
  <c r="L292" i="121"/>
  <c r="L293" i="121"/>
  <c r="L294" i="121"/>
  <c r="L295" i="121"/>
  <c r="L296" i="121"/>
  <c r="L297" i="121"/>
  <c r="L298" i="121"/>
  <c r="L299" i="121"/>
  <c r="L300" i="121"/>
  <c r="L301" i="121"/>
  <c r="L302" i="121"/>
  <c r="L303" i="121"/>
  <c r="L304" i="121"/>
  <c r="L305" i="121"/>
  <c r="L306" i="121"/>
  <c r="L307" i="121"/>
  <c r="L308" i="121"/>
  <c r="L309" i="121"/>
  <c r="L310" i="121"/>
  <c r="L311" i="121"/>
  <c r="L312" i="121"/>
  <c r="L313" i="121"/>
  <c r="L314" i="121"/>
  <c r="L315" i="121"/>
  <c r="L316" i="121"/>
  <c r="L317" i="121"/>
  <c r="L318" i="121"/>
  <c r="L319" i="121"/>
  <c r="L320" i="121"/>
  <c r="L321" i="121"/>
  <c r="L322" i="121"/>
  <c r="L323" i="121"/>
  <c r="L324" i="121"/>
  <c r="L325" i="121"/>
  <c r="A21" i="121"/>
  <c r="A22" i="121"/>
  <c r="A23" i="121"/>
  <c r="A24" i="121"/>
  <c r="A25" i="121"/>
  <c r="A26" i="121"/>
  <c r="A27" i="121"/>
  <c r="A28" i="121"/>
  <c r="A29" i="121"/>
  <c r="A30" i="121"/>
  <c r="A31" i="121"/>
  <c r="A32" i="121"/>
  <c r="A33" i="121"/>
  <c r="A34" i="121"/>
  <c r="A35" i="121"/>
  <c r="A36" i="121"/>
  <c r="A37" i="121"/>
  <c r="A38" i="121"/>
  <c r="A39" i="121"/>
  <c r="A40" i="121"/>
  <c r="A41" i="121"/>
  <c r="A42" i="121"/>
  <c r="A43" i="121"/>
  <c r="A44" i="121"/>
  <c r="A45" i="121"/>
  <c r="A46" i="121"/>
  <c r="A47" i="121"/>
  <c r="A48" i="121"/>
  <c r="A49" i="121"/>
  <c r="A50" i="121"/>
  <c r="A51" i="121"/>
  <c r="A52" i="121"/>
  <c r="A53" i="121"/>
  <c r="A54" i="121"/>
  <c r="A55" i="121"/>
  <c r="A56" i="121"/>
  <c r="A57" i="121"/>
  <c r="A58" i="121"/>
  <c r="A59" i="121"/>
  <c r="A60" i="121"/>
  <c r="A61" i="121"/>
  <c r="A62" i="121"/>
  <c r="A63" i="121"/>
  <c r="A64" i="121"/>
  <c r="A65" i="121"/>
  <c r="A66" i="121"/>
  <c r="A67" i="121"/>
  <c r="A68" i="121"/>
  <c r="A69" i="121"/>
  <c r="A70" i="121"/>
  <c r="A71" i="121"/>
  <c r="A72" i="121"/>
  <c r="A73" i="121"/>
  <c r="A74" i="121"/>
  <c r="A75" i="121"/>
  <c r="A76" i="121"/>
  <c r="A77" i="121"/>
  <c r="A78" i="121"/>
  <c r="A79" i="121"/>
  <c r="A80" i="121"/>
  <c r="A81" i="121"/>
  <c r="A82" i="121"/>
  <c r="A83" i="121"/>
  <c r="A84" i="121"/>
  <c r="A85" i="121"/>
  <c r="A86" i="121"/>
  <c r="A87" i="121"/>
  <c r="A88" i="121"/>
  <c r="A89" i="121"/>
  <c r="A90" i="121"/>
  <c r="A91" i="121"/>
  <c r="A92" i="121"/>
  <c r="A93" i="121"/>
  <c r="A94" i="121"/>
  <c r="A95" i="121"/>
  <c r="A96" i="121"/>
  <c r="A97" i="121"/>
  <c r="A98" i="121"/>
  <c r="A99" i="121"/>
  <c r="A100" i="121"/>
  <c r="A101" i="121"/>
  <c r="A102" i="121"/>
  <c r="A103" i="121"/>
  <c r="A104" i="121"/>
  <c r="A105" i="121"/>
  <c r="A106" i="121"/>
  <c r="A107" i="121"/>
  <c r="A108" i="121"/>
  <c r="A109" i="121"/>
  <c r="A110" i="121"/>
  <c r="A111" i="121"/>
  <c r="A112" i="121"/>
  <c r="A113" i="121"/>
  <c r="A114" i="121"/>
  <c r="A115" i="121"/>
  <c r="A116" i="121"/>
  <c r="A117" i="121"/>
  <c r="A118" i="121"/>
  <c r="A119" i="121"/>
  <c r="A120" i="121"/>
  <c r="A121" i="121"/>
  <c r="A122" i="121"/>
  <c r="A123" i="121"/>
  <c r="A124" i="121"/>
  <c r="A125" i="121"/>
  <c r="A126" i="121"/>
  <c r="A127" i="121"/>
  <c r="A128" i="121"/>
  <c r="A129" i="121"/>
  <c r="A130" i="121"/>
  <c r="A131" i="121"/>
  <c r="A132" i="121"/>
  <c r="A133" i="121"/>
  <c r="A134" i="121"/>
  <c r="A135" i="121"/>
  <c r="A136" i="121"/>
  <c r="A137" i="121"/>
  <c r="A138" i="121"/>
  <c r="A139" i="121"/>
  <c r="A140" i="121"/>
  <c r="A141" i="121"/>
  <c r="A142" i="121"/>
  <c r="A143" i="121"/>
  <c r="A144" i="121"/>
  <c r="A145" i="121"/>
  <c r="A146" i="121"/>
  <c r="A147" i="121"/>
  <c r="A148" i="121"/>
  <c r="A149" i="121"/>
  <c r="A150" i="121"/>
  <c r="A151" i="121"/>
  <c r="A152" i="121"/>
  <c r="A153" i="121"/>
  <c r="A154" i="121"/>
  <c r="A155" i="121"/>
  <c r="A156" i="121"/>
  <c r="A157" i="121"/>
  <c r="B157" i="121"/>
  <c r="C157" i="121"/>
  <c r="D157" i="121"/>
  <c r="F157" i="121"/>
  <c r="G157" i="121"/>
  <c r="A158" i="121"/>
  <c r="B158" i="121"/>
  <c r="C158" i="121"/>
  <c r="D158" i="121"/>
  <c r="F158" i="121"/>
  <c r="G158" i="121"/>
  <c r="A159" i="121"/>
  <c r="B159" i="121"/>
  <c r="C159" i="121"/>
  <c r="D159" i="121"/>
  <c r="F159" i="121"/>
  <c r="G159" i="121"/>
  <c r="A160" i="121"/>
  <c r="B160" i="121"/>
  <c r="C160" i="121"/>
  <c r="D160" i="121"/>
  <c r="F160" i="121"/>
  <c r="G160" i="121"/>
  <c r="A161" i="121"/>
  <c r="B161" i="121"/>
  <c r="C161" i="121"/>
  <c r="D161" i="121"/>
  <c r="F161" i="121"/>
  <c r="G161" i="121"/>
  <c r="A162" i="121"/>
  <c r="B162" i="121"/>
  <c r="C162" i="121"/>
  <c r="D162" i="121"/>
  <c r="F162" i="121"/>
  <c r="G162" i="121"/>
  <c r="A163" i="121"/>
  <c r="B163" i="121"/>
  <c r="C163" i="121"/>
  <c r="D163" i="121"/>
  <c r="F163" i="121"/>
  <c r="G163" i="121"/>
  <c r="A164" i="121"/>
  <c r="B164" i="121"/>
  <c r="C164" i="121"/>
  <c r="D164" i="121"/>
  <c r="F164" i="121"/>
  <c r="G164" i="121"/>
  <c r="A165" i="121"/>
  <c r="B165" i="121"/>
  <c r="C165" i="121"/>
  <c r="D165" i="121"/>
  <c r="F165" i="121"/>
  <c r="G165" i="121"/>
  <c r="A166" i="121"/>
  <c r="B166" i="121"/>
  <c r="C166" i="121"/>
  <c r="D166" i="121"/>
  <c r="F166" i="121"/>
  <c r="G166" i="121"/>
  <c r="A167" i="121"/>
  <c r="B167" i="121"/>
  <c r="C167" i="121"/>
  <c r="D167" i="121"/>
  <c r="F167" i="121"/>
  <c r="G167" i="121"/>
  <c r="A168" i="121"/>
  <c r="B168" i="121"/>
  <c r="C168" i="121"/>
  <c r="D168" i="121"/>
  <c r="F168" i="121"/>
  <c r="G168" i="121"/>
  <c r="A169" i="121"/>
  <c r="B169" i="121"/>
  <c r="C169" i="121"/>
  <c r="D169" i="121"/>
  <c r="F169" i="121"/>
  <c r="G169" i="121"/>
  <c r="A170" i="121"/>
  <c r="B170" i="121"/>
  <c r="C170" i="121"/>
  <c r="D170" i="121"/>
  <c r="F170" i="121"/>
  <c r="G170" i="121"/>
  <c r="A171" i="121"/>
  <c r="B171" i="121"/>
  <c r="C171" i="121"/>
  <c r="D171" i="121"/>
  <c r="F171" i="121"/>
  <c r="G171" i="121"/>
  <c r="A172" i="121"/>
  <c r="B172" i="121"/>
  <c r="C172" i="121"/>
  <c r="D172" i="121"/>
  <c r="F172" i="121"/>
  <c r="G172" i="121"/>
  <c r="A173" i="121"/>
  <c r="B173" i="121"/>
  <c r="C173" i="121"/>
  <c r="D173" i="121"/>
  <c r="F173" i="121"/>
  <c r="G173" i="121"/>
  <c r="A174" i="121"/>
  <c r="B174" i="121"/>
  <c r="C174" i="121"/>
  <c r="D174" i="121"/>
  <c r="F174" i="121"/>
  <c r="G174" i="121"/>
  <c r="A175" i="121"/>
  <c r="B175" i="121"/>
  <c r="C175" i="121"/>
  <c r="D175" i="121"/>
  <c r="F175" i="121"/>
  <c r="G175" i="121"/>
  <c r="A176" i="121"/>
  <c r="B176" i="121"/>
  <c r="C176" i="121"/>
  <c r="D176" i="121"/>
  <c r="F176" i="121"/>
  <c r="G176" i="121"/>
  <c r="A177" i="121"/>
  <c r="B177" i="121"/>
  <c r="C177" i="121"/>
  <c r="D177" i="121"/>
  <c r="F177" i="121"/>
  <c r="G177" i="121"/>
  <c r="A178" i="121"/>
  <c r="B178" i="121"/>
  <c r="C178" i="121"/>
  <c r="D178" i="121"/>
  <c r="F178" i="121"/>
  <c r="G178" i="121"/>
  <c r="A179" i="121"/>
  <c r="B179" i="121"/>
  <c r="C179" i="121"/>
  <c r="D179" i="121"/>
  <c r="F179" i="121"/>
  <c r="G179" i="121"/>
  <c r="A180" i="121"/>
  <c r="B180" i="121"/>
  <c r="C180" i="121"/>
  <c r="D180" i="121"/>
  <c r="F180" i="121"/>
  <c r="G180" i="121"/>
  <c r="A181" i="121"/>
  <c r="B181" i="121"/>
  <c r="C181" i="121"/>
  <c r="D181" i="121"/>
  <c r="F181" i="121"/>
  <c r="G181" i="121"/>
  <c r="A182" i="121"/>
  <c r="B182" i="121"/>
  <c r="C182" i="121"/>
  <c r="D182" i="121"/>
  <c r="F182" i="121"/>
  <c r="G182" i="121"/>
  <c r="A183" i="121"/>
  <c r="B183" i="121"/>
  <c r="C183" i="121"/>
  <c r="D183" i="121"/>
  <c r="F183" i="121"/>
  <c r="G183" i="121"/>
  <c r="A184" i="121"/>
  <c r="B184" i="121"/>
  <c r="C184" i="121"/>
  <c r="D184" i="121"/>
  <c r="F184" i="121"/>
  <c r="G184" i="121"/>
  <c r="A185" i="121"/>
  <c r="B185" i="121"/>
  <c r="C185" i="121"/>
  <c r="D185" i="121"/>
  <c r="F185" i="121"/>
  <c r="G185" i="121"/>
  <c r="A186" i="121"/>
  <c r="B186" i="121"/>
  <c r="C186" i="121"/>
  <c r="D186" i="121"/>
  <c r="F186" i="121"/>
  <c r="G186" i="121"/>
  <c r="A187" i="121"/>
  <c r="B187" i="121"/>
  <c r="C187" i="121"/>
  <c r="D187" i="121"/>
  <c r="F187" i="121"/>
  <c r="G187" i="121"/>
  <c r="A188" i="121"/>
  <c r="B188" i="121"/>
  <c r="C188" i="121"/>
  <c r="D188" i="121"/>
  <c r="F188" i="121"/>
  <c r="G188" i="121"/>
  <c r="A189" i="121"/>
  <c r="B189" i="121"/>
  <c r="C189" i="121"/>
  <c r="D189" i="121"/>
  <c r="F189" i="121"/>
  <c r="G189" i="121"/>
  <c r="A190" i="121"/>
  <c r="B190" i="121"/>
  <c r="C190" i="121"/>
  <c r="D190" i="121"/>
  <c r="F190" i="121"/>
  <c r="G190" i="121"/>
  <c r="A191" i="121"/>
  <c r="B191" i="121"/>
  <c r="C191" i="121"/>
  <c r="D191" i="121"/>
  <c r="F191" i="121"/>
  <c r="G191" i="121"/>
  <c r="A192" i="121"/>
  <c r="B192" i="121"/>
  <c r="C192" i="121"/>
  <c r="D192" i="121"/>
  <c r="F192" i="121"/>
  <c r="G192" i="121"/>
  <c r="A193" i="121"/>
  <c r="B193" i="121"/>
  <c r="C193" i="121"/>
  <c r="D193" i="121"/>
  <c r="F193" i="121"/>
  <c r="G193" i="121"/>
  <c r="A194" i="121"/>
  <c r="B194" i="121"/>
  <c r="C194" i="121"/>
  <c r="D194" i="121"/>
  <c r="F194" i="121"/>
  <c r="G194" i="121"/>
  <c r="A195" i="121"/>
  <c r="B195" i="121"/>
  <c r="C195" i="121"/>
  <c r="D195" i="121"/>
  <c r="F195" i="121"/>
  <c r="G195" i="121"/>
  <c r="A196" i="121"/>
  <c r="B196" i="121"/>
  <c r="C196" i="121"/>
  <c r="D196" i="121"/>
  <c r="F196" i="121"/>
  <c r="G196" i="121"/>
  <c r="A197" i="121"/>
  <c r="B197" i="121"/>
  <c r="C197" i="121"/>
  <c r="D197" i="121"/>
  <c r="F197" i="121"/>
  <c r="G197" i="121"/>
  <c r="A198" i="121"/>
  <c r="B198" i="121"/>
  <c r="C198" i="121"/>
  <c r="D198" i="121"/>
  <c r="F198" i="121"/>
  <c r="G198" i="121"/>
  <c r="A199" i="121"/>
  <c r="B199" i="121"/>
  <c r="C199" i="121"/>
  <c r="D199" i="121"/>
  <c r="F199" i="121"/>
  <c r="G199" i="121"/>
  <c r="A200" i="121"/>
  <c r="B200" i="121"/>
  <c r="C200" i="121"/>
  <c r="D200" i="121"/>
  <c r="F200" i="121"/>
  <c r="G200" i="121"/>
  <c r="A201" i="121"/>
  <c r="B201" i="121"/>
  <c r="C201" i="121"/>
  <c r="D201" i="121"/>
  <c r="F201" i="121"/>
  <c r="G201" i="121"/>
  <c r="A202" i="121"/>
  <c r="B202" i="121"/>
  <c r="C202" i="121"/>
  <c r="D202" i="121"/>
  <c r="F202" i="121"/>
  <c r="G202" i="121"/>
  <c r="A203" i="121"/>
  <c r="B203" i="121"/>
  <c r="C203" i="121"/>
  <c r="D203" i="121"/>
  <c r="F203" i="121"/>
  <c r="G203" i="121"/>
  <c r="A204" i="121"/>
  <c r="B204" i="121"/>
  <c r="C204" i="121"/>
  <c r="D204" i="121"/>
  <c r="F204" i="121"/>
  <c r="G204" i="121"/>
  <c r="A205" i="121"/>
  <c r="B205" i="121"/>
  <c r="C205" i="121"/>
  <c r="D205" i="121"/>
  <c r="F205" i="121"/>
  <c r="G205" i="121"/>
  <c r="A206" i="121"/>
  <c r="B206" i="121"/>
  <c r="C206" i="121"/>
  <c r="D206" i="121"/>
  <c r="F206" i="121"/>
  <c r="G206" i="121"/>
  <c r="A207" i="121"/>
  <c r="B207" i="121"/>
  <c r="C207" i="121"/>
  <c r="D207" i="121"/>
  <c r="F207" i="121"/>
  <c r="G207" i="121"/>
  <c r="A208" i="121"/>
  <c r="B208" i="121"/>
  <c r="C208" i="121"/>
  <c r="D208" i="121"/>
  <c r="F208" i="121"/>
  <c r="G208" i="121"/>
  <c r="A209" i="121"/>
  <c r="B209" i="121"/>
  <c r="C209" i="121"/>
  <c r="D209" i="121"/>
  <c r="F209" i="121"/>
  <c r="G209" i="121"/>
  <c r="A210" i="121"/>
  <c r="B210" i="121"/>
  <c r="C210" i="121"/>
  <c r="D210" i="121"/>
  <c r="F210" i="121"/>
  <c r="G210" i="121"/>
  <c r="A211" i="121"/>
  <c r="B211" i="121"/>
  <c r="C211" i="121"/>
  <c r="D211" i="121"/>
  <c r="F211" i="121"/>
  <c r="G211" i="121"/>
  <c r="A212" i="121"/>
  <c r="B212" i="121"/>
  <c r="C212" i="121"/>
  <c r="D212" i="121"/>
  <c r="F212" i="121"/>
  <c r="G212" i="121"/>
  <c r="A213" i="121"/>
  <c r="B213" i="121"/>
  <c r="C213" i="121"/>
  <c r="D213" i="121"/>
  <c r="F213" i="121"/>
  <c r="G213" i="121"/>
  <c r="A214" i="121"/>
  <c r="B214" i="121"/>
  <c r="C214" i="121"/>
  <c r="D214" i="121"/>
  <c r="F214" i="121"/>
  <c r="G214" i="121"/>
  <c r="A215" i="121"/>
  <c r="B215" i="121"/>
  <c r="C215" i="121"/>
  <c r="D215" i="121"/>
  <c r="F215" i="121"/>
  <c r="G215" i="121"/>
  <c r="A216" i="121"/>
  <c r="B216" i="121"/>
  <c r="C216" i="121"/>
  <c r="D216" i="121"/>
  <c r="F216" i="121"/>
  <c r="G216" i="121"/>
  <c r="A217" i="121"/>
  <c r="B217" i="121"/>
  <c r="C217" i="121"/>
  <c r="D217" i="121"/>
  <c r="F217" i="121"/>
  <c r="G217" i="121"/>
  <c r="A218" i="121"/>
  <c r="B218" i="121"/>
  <c r="C218" i="121"/>
  <c r="D218" i="121"/>
  <c r="F218" i="121"/>
  <c r="G218" i="121"/>
  <c r="A219" i="121"/>
  <c r="B219" i="121"/>
  <c r="C219" i="121"/>
  <c r="D219" i="121"/>
  <c r="F219" i="121"/>
  <c r="G219" i="121"/>
  <c r="A220" i="121"/>
  <c r="B220" i="121"/>
  <c r="C220" i="121"/>
  <c r="D220" i="121"/>
  <c r="F220" i="121"/>
  <c r="G220" i="121"/>
  <c r="A221" i="121"/>
  <c r="B221" i="121"/>
  <c r="C221" i="121"/>
  <c r="D221" i="121"/>
  <c r="F221" i="121"/>
  <c r="G221" i="121"/>
  <c r="A222" i="121"/>
  <c r="B222" i="121"/>
  <c r="C222" i="121"/>
  <c r="D222" i="121"/>
  <c r="F222" i="121"/>
  <c r="G222" i="121"/>
  <c r="A223" i="121"/>
  <c r="B223" i="121"/>
  <c r="C223" i="121"/>
  <c r="D223" i="121"/>
  <c r="F223" i="121"/>
  <c r="G223" i="121"/>
  <c r="A224" i="121"/>
  <c r="B224" i="121"/>
  <c r="C224" i="121"/>
  <c r="D224" i="121"/>
  <c r="F224" i="121"/>
  <c r="G224" i="121"/>
  <c r="A225" i="121"/>
  <c r="B225" i="121"/>
  <c r="C225" i="121"/>
  <c r="D225" i="121"/>
  <c r="F225" i="121"/>
  <c r="G225" i="121"/>
  <c r="A226" i="121"/>
  <c r="B226" i="121"/>
  <c r="C226" i="121"/>
  <c r="D226" i="121"/>
  <c r="F226" i="121"/>
  <c r="G226" i="121"/>
  <c r="A227" i="121"/>
  <c r="B227" i="121"/>
  <c r="C227" i="121"/>
  <c r="D227" i="121"/>
  <c r="F227" i="121"/>
  <c r="G227" i="121"/>
  <c r="A228" i="121"/>
  <c r="B228" i="121"/>
  <c r="C228" i="121"/>
  <c r="D228" i="121"/>
  <c r="F228" i="121"/>
  <c r="G228" i="121"/>
  <c r="A229" i="121"/>
  <c r="B229" i="121"/>
  <c r="C229" i="121"/>
  <c r="D229" i="121"/>
  <c r="F229" i="121"/>
  <c r="G229" i="121"/>
  <c r="A230" i="121"/>
  <c r="B230" i="121"/>
  <c r="C230" i="121"/>
  <c r="D230" i="121"/>
  <c r="F230" i="121"/>
  <c r="G230" i="121"/>
  <c r="A231" i="121"/>
  <c r="B231" i="121"/>
  <c r="C231" i="121"/>
  <c r="D231" i="121"/>
  <c r="F231" i="121"/>
  <c r="G231" i="121"/>
  <c r="A232" i="121"/>
  <c r="B232" i="121"/>
  <c r="C232" i="121"/>
  <c r="D232" i="121"/>
  <c r="F232" i="121"/>
  <c r="G232" i="121"/>
  <c r="A233" i="121"/>
  <c r="B233" i="121"/>
  <c r="C233" i="121"/>
  <c r="D233" i="121"/>
  <c r="F233" i="121"/>
  <c r="G233" i="121"/>
  <c r="A234" i="121"/>
  <c r="B234" i="121"/>
  <c r="C234" i="121"/>
  <c r="D234" i="121"/>
  <c r="F234" i="121"/>
  <c r="G234" i="121"/>
  <c r="A235" i="121"/>
  <c r="B235" i="121"/>
  <c r="C235" i="121"/>
  <c r="D235" i="121"/>
  <c r="F235" i="121"/>
  <c r="G235" i="121"/>
  <c r="A236" i="121"/>
  <c r="B236" i="121"/>
  <c r="C236" i="121"/>
  <c r="D236" i="121"/>
  <c r="F236" i="121"/>
  <c r="G236" i="121"/>
  <c r="A237" i="121"/>
  <c r="B237" i="121"/>
  <c r="C237" i="121"/>
  <c r="D237" i="121"/>
  <c r="F237" i="121"/>
  <c r="G237" i="121"/>
  <c r="A238" i="121"/>
  <c r="B238" i="121"/>
  <c r="C238" i="121"/>
  <c r="D238" i="121"/>
  <c r="F238" i="121"/>
  <c r="G238" i="121"/>
  <c r="A239" i="121"/>
  <c r="B239" i="121"/>
  <c r="C239" i="121"/>
  <c r="D239" i="121"/>
  <c r="F239" i="121"/>
  <c r="G239" i="121"/>
  <c r="A240" i="121"/>
  <c r="B240" i="121"/>
  <c r="C240" i="121"/>
  <c r="D240" i="121"/>
  <c r="F240" i="121"/>
  <c r="G240" i="121"/>
  <c r="A241" i="121"/>
  <c r="B241" i="121"/>
  <c r="C241" i="121"/>
  <c r="D241" i="121"/>
  <c r="F241" i="121"/>
  <c r="G241" i="121"/>
  <c r="A242" i="121"/>
  <c r="B242" i="121"/>
  <c r="C242" i="121"/>
  <c r="D242" i="121"/>
  <c r="F242" i="121"/>
  <c r="G242" i="121"/>
  <c r="A243" i="121"/>
  <c r="B243" i="121"/>
  <c r="C243" i="121"/>
  <c r="D243" i="121"/>
  <c r="F243" i="121"/>
  <c r="G243" i="121"/>
  <c r="A244" i="121"/>
  <c r="B244" i="121"/>
  <c r="C244" i="121"/>
  <c r="D244" i="121"/>
  <c r="F244" i="121"/>
  <c r="G244" i="121"/>
  <c r="A245" i="121"/>
  <c r="B245" i="121"/>
  <c r="C245" i="121"/>
  <c r="D245" i="121"/>
  <c r="F245" i="121"/>
  <c r="G245" i="121"/>
  <c r="A246" i="121"/>
  <c r="B246" i="121"/>
  <c r="C246" i="121"/>
  <c r="D246" i="121"/>
  <c r="F246" i="121"/>
  <c r="G246" i="121"/>
  <c r="A247" i="121"/>
  <c r="B247" i="121"/>
  <c r="C247" i="121"/>
  <c r="D247" i="121"/>
  <c r="F247" i="121"/>
  <c r="G247" i="121"/>
  <c r="A248" i="121"/>
  <c r="B248" i="121"/>
  <c r="C248" i="121"/>
  <c r="D248" i="121"/>
  <c r="F248" i="121"/>
  <c r="G248" i="121"/>
  <c r="A249" i="121"/>
  <c r="B249" i="121"/>
  <c r="C249" i="121"/>
  <c r="D249" i="121"/>
  <c r="F249" i="121"/>
  <c r="G249" i="121"/>
  <c r="A250" i="121"/>
  <c r="B250" i="121"/>
  <c r="C250" i="121"/>
  <c r="D250" i="121"/>
  <c r="F250" i="121"/>
  <c r="G250" i="121"/>
  <c r="A251" i="121"/>
  <c r="B251" i="121"/>
  <c r="C251" i="121"/>
  <c r="D251" i="121"/>
  <c r="F251" i="121"/>
  <c r="G251" i="121"/>
  <c r="A252" i="121"/>
  <c r="B252" i="121"/>
  <c r="C252" i="121"/>
  <c r="D252" i="121"/>
  <c r="F252" i="121"/>
  <c r="G252" i="121"/>
  <c r="A253" i="121"/>
  <c r="B253" i="121"/>
  <c r="C253" i="121"/>
  <c r="D253" i="121"/>
  <c r="F253" i="121"/>
  <c r="G253" i="121"/>
  <c r="A254" i="121"/>
  <c r="B254" i="121"/>
  <c r="C254" i="121"/>
  <c r="D254" i="121"/>
  <c r="F254" i="121"/>
  <c r="G254" i="121"/>
  <c r="A255" i="121"/>
  <c r="B255" i="121"/>
  <c r="C255" i="121"/>
  <c r="D255" i="121"/>
  <c r="F255" i="121"/>
  <c r="G255" i="121"/>
  <c r="A256" i="121"/>
  <c r="B256" i="121"/>
  <c r="C256" i="121"/>
  <c r="D256" i="121"/>
  <c r="F256" i="121"/>
  <c r="G256" i="121"/>
  <c r="A257" i="121"/>
  <c r="B257" i="121"/>
  <c r="C257" i="121"/>
  <c r="D257" i="121"/>
  <c r="F257" i="121"/>
  <c r="G257" i="121"/>
  <c r="A258" i="121"/>
  <c r="B258" i="121"/>
  <c r="C258" i="121"/>
  <c r="D258" i="121"/>
  <c r="F258" i="121"/>
  <c r="G258" i="121"/>
  <c r="A259" i="121"/>
  <c r="B259" i="121"/>
  <c r="C259" i="121"/>
  <c r="D259" i="121"/>
  <c r="F259" i="121"/>
  <c r="G259" i="121"/>
  <c r="A260" i="121"/>
  <c r="B260" i="121"/>
  <c r="C260" i="121"/>
  <c r="D260" i="121"/>
  <c r="F260" i="121"/>
  <c r="G260" i="121"/>
  <c r="A261" i="121"/>
  <c r="B261" i="121"/>
  <c r="C261" i="121"/>
  <c r="D261" i="121"/>
  <c r="F261" i="121"/>
  <c r="G261" i="121"/>
  <c r="A262" i="121"/>
  <c r="B262" i="121"/>
  <c r="C262" i="121"/>
  <c r="D262" i="121"/>
  <c r="F262" i="121"/>
  <c r="G262" i="121"/>
  <c r="A263" i="121"/>
  <c r="B263" i="121"/>
  <c r="C263" i="121"/>
  <c r="D263" i="121"/>
  <c r="F263" i="121"/>
  <c r="G263" i="121"/>
  <c r="A264" i="121"/>
  <c r="B264" i="121"/>
  <c r="C264" i="121"/>
  <c r="D264" i="121"/>
  <c r="F264" i="121"/>
  <c r="G264" i="121"/>
  <c r="A265" i="121"/>
  <c r="B265" i="121"/>
  <c r="C265" i="121"/>
  <c r="D265" i="121"/>
  <c r="F265" i="121"/>
  <c r="G265" i="121"/>
  <c r="A266" i="121"/>
  <c r="B266" i="121"/>
  <c r="C266" i="121"/>
  <c r="D266" i="121"/>
  <c r="F266" i="121"/>
  <c r="G266" i="121"/>
  <c r="A267" i="121"/>
  <c r="B267" i="121"/>
  <c r="C267" i="121"/>
  <c r="D267" i="121"/>
  <c r="F267" i="121"/>
  <c r="G267" i="121"/>
  <c r="A268" i="121"/>
  <c r="B268" i="121"/>
  <c r="C268" i="121"/>
  <c r="D268" i="121"/>
  <c r="F268" i="121"/>
  <c r="G268" i="121"/>
  <c r="A269" i="121"/>
  <c r="B269" i="121"/>
  <c r="C269" i="121"/>
  <c r="D269" i="121"/>
  <c r="F269" i="121"/>
  <c r="G269" i="121"/>
  <c r="A270" i="121"/>
  <c r="B270" i="121"/>
  <c r="C270" i="121"/>
  <c r="D270" i="121"/>
  <c r="F270" i="121"/>
  <c r="G270" i="121"/>
  <c r="A271" i="121"/>
  <c r="B271" i="121"/>
  <c r="C271" i="121"/>
  <c r="D271" i="121"/>
  <c r="F271" i="121"/>
  <c r="G271" i="121"/>
  <c r="A272" i="121"/>
  <c r="B272" i="121"/>
  <c r="C272" i="121"/>
  <c r="D272" i="121"/>
  <c r="F272" i="121"/>
  <c r="G272" i="121"/>
  <c r="A273" i="121"/>
  <c r="B273" i="121"/>
  <c r="C273" i="121"/>
  <c r="D273" i="121"/>
  <c r="F273" i="121"/>
  <c r="G273" i="121"/>
  <c r="A274" i="121"/>
  <c r="B274" i="121"/>
  <c r="C274" i="121"/>
  <c r="D274" i="121"/>
  <c r="F274" i="121"/>
  <c r="G274" i="121"/>
  <c r="A275" i="121"/>
  <c r="B275" i="121"/>
  <c r="C275" i="121"/>
  <c r="D275" i="121"/>
  <c r="F275" i="121"/>
  <c r="G275" i="121"/>
  <c r="A276" i="121"/>
  <c r="B276" i="121"/>
  <c r="C276" i="121"/>
  <c r="D276" i="121"/>
  <c r="F276" i="121"/>
  <c r="G276" i="121"/>
  <c r="A277" i="121"/>
  <c r="B277" i="121"/>
  <c r="C277" i="121"/>
  <c r="D277" i="121"/>
  <c r="F277" i="121"/>
  <c r="G277" i="121"/>
  <c r="A278" i="121"/>
  <c r="B278" i="121"/>
  <c r="C278" i="121"/>
  <c r="D278" i="121"/>
  <c r="F278" i="121"/>
  <c r="G278" i="121"/>
  <c r="A279" i="121"/>
  <c r="B279" i="121"/>
  <c r="C279" i="121"/>
  <c r="D279" i="121"/>
  <c r="F279" i="121"/>
  <c r="G279" i="121"/>
  <c r="A280" i="121"/>
  <c r="B280" i="121"/>
  <c r="C280" i="121"/>
  <c r="D280" i="121"/>
  <c r="F280" i="121"/>
  <c r="G280" i="121"/>
  <c r="A281" i="121"/>
  <c r="B281" i="121"/>
  <c r="C281" i="121"/>
  <c r="D281" i="121"/>
  <c r="F281" i="121"/>
  <c r="G281" i="121"/>
  <c r="A282" i="121"/>
  <c r="B282" i="121"/>
  <c r="C282" i="121"/>
  <c r="D282" i="121"/>
  <c r="F282" i="121"/>
  <c r="G282" i="121"/>
  <c r="A283" i="121"/>
  <c r="B283" i="121"/>
  <c r="C283" i="121"/>
  <c r="D283" i="121"/>
  <c r="F283" i="121"/>
  <c r="G283" i="121"/>
  <c r="A284" i="121"/>
  <c r="B284" i="121"/>
  <c r="C284" i="121"/>
  <c r="D284" i="121"/>
  <c r="F284" i="121"/>
  <c r="G284" i="121"/>
  <c r="A285" i="121"/>
  <c r="B285" i="121"/>
  <c r="C285" i="121"/>
  <c r="D285" i="121"/>
  <c r="F285" i="121"/>
  <c r="G285" i="121"/>
  <c r="A286" i="121"/>
  <c r="B286" i="121"/>
  <c r="C286" i="121"/>
  <c r="D286" i="121"/>
  <c r="F286" i="121"/>
  <c r="G286" i="121"/>
  <c r="A287" i="121"/>
  <c r="B287" i="121"/>
  <c r="C287" i="121"/>
  <c r="D287" i="121"/>
  <c r="F287" i="121"/>
  <c r="G287" i="121"/>
  <c r="A288" i="121"/>
  <c r="B288" i="121"/>
  <c r="C288" i="121"/>
  <c r="D288" i="121"/>
  <c r="F288" i="121"/>
  <c r="G288" i="121"/>
  <c r="A289" i="121"/>
  <c r="B289" i="121"/>
  <c r="C289" i="121"/>
  <c r="D289" i="121"/>
  <c r="F289" i="121"/>
  <c r="G289" i="121"/>
  <c r="A290" i="121"/>
  <c r="B290" i="121"/>
  <c r="C290" i="121"/>
  <c r="D290" i="121"/>
  <c r="F290" i="121"/>
  <c r="G290" i="121"/>
  <c r="A291" i="121"/>
  <c r="B291" i="121"/>
  <c r="C291" i="121"/>
  <c r="D291" i="121"/>
  <c r="F291" i="121"/>
  <c r="G291" i="121"/>
  <c r="A292" i="121"/>
  <c r="B292" i="121"/>
  <c r="C292" i="121"/>
  <c r="D292" i="121"/>
  <c r="F292" i="121"/>
  <c r="G292" i="121"/>
  <c r="A293" i="121"/>
  <c r="B293" i="121"/>
  <c r="C293" i="121"/>
  <c r="D293" i="121"/>
  <c r="F293" i="121"/>
  <c r="G293" i="121"/>
  <c r="A294" i="121"/>
  <c r="B294" i="121"/>
  <c r="C294" i="121"/>
  <c r="D294" i="121"/>
  <c r="F294" i="121"/>
  <c r="G294" i="121"/>
  <c r="A295" i="121"/>
  <c r="B295" i="121"/>
  <c r="C295" i="121"/>
  <c r="D295" i="121"/>
  <c r="F295" i="121"/>
  <c r="G295" i="121"/>
  <c r="A296" i="121"/>
  <c r="B296" i="121"/>
  <c r="C296" i="121"/>
  <c r="D296" i="121"/>
  <c r="F296" i="121"/>
  <c r="G296" i="121"/>
  <c r="A297" i="121"/>
  <c r="B297" i="121"/>
  <c r="C297" i="121"/>
  <c r="D297" i="121"/>
  <c r="F297" i="121"/>
  <c r="G297" i="121"/>
  <c r="A298" i="121"/>
  <c r="B298" i="121"/>
  <c r="C298" i="121"/>
  <c r="D298" i="121"/>
  <c r="F298" i="121"/>
  <c r="G298" i="121"/>
  <c r="A299" i="121"/>
  <c r="B299" i="121"/>
  <c r="C299" i="121"/>
  <c r="D299" i="121"/>
  <c r="F299" i="121"/>
  <c r="G299" i="121"/>
  <c r="A300" i="121"/>
  <c r="B300" i="121"/>
  <c r="C300" i="121"/>
  <c r="D300" i="121"/>
  <c r="F300" i="121"/>
  <c r="G300" i="121"/>
  <c r="A301" i="121"/>
  <c r="B301" i="121"/>
  <c r="C301" i="121"/>
  <c r="D301" i="121"/>
  <c r="F301" i="121"/>
  <c r="G301" i="121"/>
  <c r="A302" i="121"/>
  <c r="B302" i="121"/>
  <c r="C302" i="121"/>
  <c r="D302" i="121"/>
  <c r="F302" i="121"/>
  <c r="G302" i="121"/>
  <c r="A303" i="121"/>
  <c r="B303" i="121"/>
  <c r="C303" i="121"/>
  <c r="D303" i="121"/>
  <c r="F303" i="121"/>
  <c r="G303" i="121"/>
  <c r="A304" i="121"/>
  <c r="B304" i="121"/>
  <c r="C304" i="121"/>
  <c r="D304" i="121"/>
  <c r="F304" i="121"/>
  <c r="G304" i="121"/>
  <c r="A305" i="121"/>
  <c r="B305" i="121"/>
  <c r="C305" i="121"/>
  <c r="D305" i="121"/>
  <c r="F305" i="121"/>
  <c r="G305" i="121"/>
  <c r="A306" i="121"/>
  <c r="B306" i="121"/>
  <c r="C306" i="121"/>
  <c r="D306" i="121"/>
  <c r="F306" i="121"/>
  <c r="G306" i="121"/>
  <c r="A307" i="121"/>
  <c r="B307" i="121"/>
  <c r="C307" i="121"/>
  <c r="D307" i="121"/>
  <c r="F307" i="121"/>
  <c r="G307" i="121"/>
  <c r="A308" i="121"/>
  <c r="B308" i="121"/>
  <c r="C308" i="121"/>
  <c r="D308" i="121"/>
  <c r="F308" i="121"/>
  <c r="G308" i="121"/>
  <c r="A309" i="121"/>
  <c r="B309" i="121"/>
  <c r="C309" i="121"/>
  <c r="D309" i="121"/>
  <c r="F309" i="121"/>
  <c r="G309" i="121"/>
  <c r="A310" i="121"/>
  <c r="B310" i="121"/>
  <c r="C310" i="121"/>
  <c r="D310" i="121"/>
  <c r="F310" i="121"/>
  <c r="G310" i="121"/>
  <c r="A311" i="121"/>
  <c r="B311" i="121"/>
  <c r="C311" i="121"/>
  <c r="D311" i="121"/>
  <c r="F311" i="121"/>
  <c r="G311" i="121"/>
  <c r="A312" i="121"/>
  <c r="B312" i="121"/>
  <c r="C312" i="121"/>
  <c r="D312" i="121"/>
  <c r="F312" i="121"/>
  <c r="G312" i="121"/>
  <c r="A313" i="121"/>
  <c r="B313" i="121"/>
  <c r="C313" i="121"/>
  <c r="D313" i="121"/>
  <c r="F313" i="121"/>
  <c r="G313" i="121"/>
  <c r="A314" i="121"/>
  <c r="B314" i="121"/>
  <c r="C314" i="121"/>
  <c r="D314" i="121"/>
  <c r="F314" i="121"/>
  <c r="G314" i="121"/>
  <c r="A315" i="121"/>
  <c r="B315" i="121"/>
  <c r="C315" i="121"/>
  <c r="D315" i="121"/>
  <c r="F315" i="121"/>
  <c r="G315" i="121"/>
  <c r="A316" i="121"/>
  <c r="B316" i="121"/>
  <c r="C316" i="121"/>
  <c r="D316" i="121"/>
  <c r="F316" i="121"/>
  <c r="G316" i="121"/>
  <c r="A317" i="121"/>
  <c r="B317" i="121"/>
  <c r="C317" i="121"/>
  <c r="D317" i="121"/>
  <c r="F317" i="121"/>
  <c r="G317" i="121"/>
  <c r="A318" i="121"/>
  <c r="B318" i="121"/>
  <c r="C318" i="121"/>
  <c r="D318" i="121"/>
  <c r="F318" i="121"/>
  <c r="G318" i="121"/>
  <c r="A319" i="121"/>
  <c r="B319" i="121"/>
  <c r="C319" i="121"/>
  <c r="D319" i="121"/>
  <c r="F319" i="121"/>
  <c r="G319" i="121"/>
  <c r="A320" i="121"/>
  <c r="B320" i="121"/>
  <c r="C320" i="121"/>
  <c r="D320" i="121"/>
  <c r="F320" i="121"/>
  <c r="G320" i="121"/>
  <c r="A321" i="121"/>
  <c r="B321" i="121"/>
  <c r="C321" i="121"/>
  <c r="D321" i="121"/>
  <c r="F321" i="121"/>
  <c r="G321" i="121"/>
  <c r="A322" i="121"/>
  <c r="B322" i="121"/>
  <c r="C322" i="121"/>
  <c r="D322" i="121"/>
  <c r="F322" i="121"/>
  <c r="G322" i="121"/>
  <c r="A323" i="121"/>
  <c r="B323" i="121"/>
  <c r="C323" i="121"/>
  <c r="D323" i="121"/>
  <c r="F323" i="121"/>
  <c r="G323" i="121"/>
  <c r="A324" i="121"/>
  <c r="B324" i="121"/>
  <c r="C324" i="121"/>
  <c r="D324" i="121"/>
  <c r="F324" i="121"/>
  <c r="G324" i="121"/>
  <c r="A325" i="121"/>
  <c r="B325" i="121"/>
  <c r="C325" i="121"/>
  <c r="D325" i="121"/>
  <c r="F325" i="121"/>
  <c r="G325" i="121"/>
  <c r="M27" i="118" l="1"/>
  <c r="L28" i="118" l="1"/>
  <c r="M28" i="118"/>
  <c r="N28" i="118"/>
  <c r="G27" i="118" l="1"/>
  <c r="O28" i="118" s="1"/>
  <c r="P42" i="1" l="1"/>
  <c r="P330" i="48"/>
  <c r="P326" i="48"/>
  <c r="P193" i="48" l="1"/>
  <c r="P163" i="48" l="1"/>
  <c r="D49" i="1"/>
  <c r="D51" i="1" s="1"/>
  <c r="A123" i="48" l="1"/>
  <c r="P188" i="48"/>
  <c r="N172" i="48"/>
  <c r="P170" i="48" s="1"/>
  <c r="P96" i="1" l="1"/>
  <c r="P276" i="48" l="1"/>
  <c r="P283" i="48" l="1"/>
  <c r="AE29" i="47"/>
  <c r="AE26" i="47"/>
  <c r="AE11" i="47"/>
  <c r="P18" i="1" l="1"/>
  <c r="AE23" i="47" l="1"/>
  <c r="N29" i="48" l="1"/>
  <c r="P27" i="48" s="1"/>
  <c r="D51" i="118"/>
  <c r="G45" i="118" s="1"/>
  <c r="A14" i="121"/>
  <c r="P64" i="1" l="1"/>
  <c r="P63" i="1"/>
  <c r="P62" i="1"/>
  <c r="P61" i="1"/>
  <c r="P51" i="1"/>
  <c r="C299" i="48"/>
  <c r="C294" i="48"/>
  <c r="P97" i="1"/>
  <c r="A51" i="1" l="1"/>
  <c r="A130" i="48"/>
  <c r="D52" i="1"/>
  <c r="D54" i="1" s="1"/>
  <c r="A52" i="1" l="1"/>
  <c r="D55" i="1"/>
  <c r="AE32" i="47"/>
  <c r="AE35" i="47"/>
  <c r="AE38" i="47"/>
  <c r="D56" i="1" l="1"/>
  <c r="A55" i="1"/>
  <c r="AE14" i="47"/>
  <c r="O11" i="48" l="1"/>
  <c r="C11" i="48"/>
  <c r="P23" i="1" l="1"/>
  <c r="P33" i="1"/>
  <c r="P41" i="1"/>
  <c r="P40" i="1"/>
  <c r="P49" i="1"/>
  <c r="P52" i="1"/>
  <c r="P54" i="1"/>
  <c r="P56" i="1"/>
  <c r="P58" i="1"/>
  <c r="P59" i="1"/>
  <c r="P60" i="1"/>
  <c r="P67" i="1"/>
  <c r="P78" i="1"/>
  <c r="P79" i="1"/>
  <c r="P82" i="1"/>
  <c r="P83" i="1"/>
  <c r="P84" i="1"/>
  <c r="P87" i="1"/>
  <c r="B330" i="121" l="1"/>
  <c r="B329" i="121"/>
  <c r="B328" i="121"/>
  <c r="H57" i="118"/>
  <c r="H56" i="118"/>
  <c r="H55" i="118"/>
  <c r="B55" i="47"/>
  <c r="B54" i="47"/>
  <c r="B53" i="47"/>
  <c r="C30" i="51"/>
  <c r="C31" i="51"/>
  <c r="C29" i="51"/>
  <c r="B2" i="121" l="1"/>
  <c r="A5" i="121"/>
  <c r="B49" i="47"/>
  <c r="A26" i="51"/>
  <c r="B10" i="113"/>
  <c r="B26" i="51" s="1"/>
  <c r="C4" i="48"/>
  <c r="C3" i="48"/>
  <c r="C2" i="48"/>
  <c r="E2" i="1"/>
  <c r="B2" i="51"/>
  <c r="B4" i="121"/>
  <c r="B3" i="121"/>
  <c r="B5" i="121" l="1"/>
  <c r="C49" i="47"/>
  <c r="P3" i="113" l="1"/>
  <c r="F7" i="1" l="1"/>
  <c r="B4" i="118"/>
  <c r="B3" i="118"/>
  <c r="B2" i="118"/>
  <c r="B4" i="47"/>
  <c r="B3" i="47"/>
  <c r="B2" i="47"/>
  <c r="E4" i="1"/>
  <c r="E3" i="1"/>
  <c r="C7" i="51"/>
  <c r="B4" i="51"/>
  <c r="B3" i="51"/>
  <c r="B5" i="51"/>
  <c r="E6" i="1"/>
  <c r="B6" i="51" l="1"/>
  <c r="E5" i="1"/>
  <c r="C72" i="118"/>
  <c r="F45" i="118"/>
  <c r="F44" i="118"/>
  <c r="N27" i="118"/>
  <c r="L27" i="118"/>
  <c r="O26" i="118"/>
  <c r="A13" i="118"/>
  <c r="G28" i="118" l="1"/>
  <c r="N4" i="113" s="1"/>
  <c r="H27" i="118"/>
  <c r="O4" i="113" l="1"/>
  <c r="P4" i="113" s="1"/>
  <c r="B7" i="113" s="1"/>
  <c r="E7" i="1" l="1"/>
  <c r="K29" i="1" s="1"/>
  <c r="L29" i="1" s="1"/>
  <c r="B7" i="51"/>
  <c r="K55" i="1" l="1"/>
  <c r="K45" i="1"/>
  <c r="K44" i="1"/>
  <c r="K95" i="1"/>
  <c r="H41" i="120" s="1"/>
  <c r="K94" i="1"/>
  <c r="H9" i="120" s="1"/>
  <c r="K91" i="1"/>
  <c r="H44" i="120" s="1"/>
  <c r="K90" i="1"/>
  <c r="H28" i="120" s="1"/>
  <c r="K56" i="1"/>
  <c r="K69" i="1"/>
  <c r="K83" i="1"/>
  <c r="K54" i="1"/>
  <c r="K33" i="1"/>
  <c r="K30" i="1"/>
  <c r="K60" i="1"/>
  <c r="K84" i="1"/>
  <c r="H37" i="120" s="1"/>
  <c r="K97" i="1"/>
  <c r="H45" i="120" s="1"/>
  <c r="K67" i="1"/>
  <c r="H40" i="120" s="1"/>
  <c r="K37" i="1"/>
  <c r="K63" i="1"/>
  <c r="K61" i="1"/>
  <c r="K28" i="1"/>
  <c r="K40" i="1"/>
  <c r="K68" i="1"/>
  <c r="K41" i="1"/>
  <c r="K23" i="1"/>
  <c r="K73" i="1"/>
  <c r="K38" i="1"/>
  <c r="K64" i="1"/>
  <c r="K79" i="1"/>
  <c r="K70" i="1"/>
  <c r="K49" i="1"/>
  <c r="K72" i="1"/>
  <c r="K19" i="1"/>
  <c r="K42" i="1"/>
  <c r="K71" i="1"/>
  <c r="K26" i="1"/>
  <c r="K51" i="1"/>
  <c r="K74" i="1"/>
  <c r="K20" i="1"/>
  <c r="K27" i="1"/>
  <c r="K58" i="1"/>
  <c r="K87" i="1"/>
  <c r="H42" i="120" s="1"/>
  <c r="K25" i="1"/>
  <c r="K52" i="1"/>
  <c r="K78" i="1"/>
  <c r="K24" i="1"/>
  <c r="K59" i="1"/>
  <c r="K82" i="1"/>
  <c r="K96" i="1"/>
  <c r="H43" i="120" s="1"/>
  <c r="K18" i="1"/>
  <c r="K62" i="1"/>
  <c r="A23" i="47"/>
  <c r="A26" i="47" s="1"/>
  <c r="A29" i="47" s="1"/>
  <c r="A32" i="47" s="1"/>
  <c r="A35" i="47" s="1"/>
  <c r="A38" i="47" s="1"/>
  <c r="H15" i="120" l="1"/>
  <c r="H34" i="120"/>
  <c r="H27" i="120"/>
  <c r="H13" i="120"/>
  <c r="H19" i="120"/>
  <c r="H16" i="120"/>
  <c r="H12" i="120"/>
  <c r="H20" i="120"/>
  <c r="H21" i="120"/>
  <c r="H32" i="120"/>
  <c r="H18" i="120"/>
  <c r="H30" i="120"/>
  <c r="H36" i="120"/>
  <c r="H31" i="120"/>
  <c r="H23" i="120"/>
  <c r="H46" i="120"/>
  <c r="H8" i="120"/>
  <c r="H29" i="120"/>
  <c r="H22" i="120"/>
  <c r="H24" i="120"/>
  <c r="H17" i="120"/>
  <c r="H10" i="120"/>
  <c r="H26" i="120"/>
  <c r="H39" i="120"/>
  <c r="H14" i="120"/>
  <c r="H4" i="120"/>
  <c r="H47" i="120"/>
  <c r="H6" i="120"/>
  <c r="H5" i="120"/>
  <c r="H3" i="120"/>
  <c r="H11" i="120"/>
  <c r="H33" i="120"/>
  <c r="H35" i="120"/>
  <c r="H38" i="120"/>
  <c r="H7" i="120"/>
  <c r="H25" i="120"/>
  <c r="F124" i="121"/>
  <c r="F118" i="121"/>
  <c r="F132" i="121"/>
  <c r="F147" i="121"/>
  <c r="F105" i="121"/>
  <c r="F156" i="121"/>
  <c r="F152" i="121"/>
  <c r="F99" i="121"/>
  <c r="F94" i="121"/>
  <c r="F112" i="121"/>
  <c r="F108" i="121"/>
  <c r="F121" i="121"/>
  <c r="F95" i="121"/>
  <c r="F135" i="121"/>
  <c r="F148" i="121"/>
  <c r="F141" i="121"/>
  <c r="F134" i="121"/>
  <c r="F155" i="121"/>
  <c r="F151" i="121"/>
  <c r="F100" i="121"/>
  <c r="F128" i="121"/>
  <c r="F114" i="121"/>
  <c r="F104" i="121"/>
  <c r="F146" i="121"/>
  <c r="F123" i="121"/>
  <c r="F75" i="121"/>
  <c r="F61" i="121"/>
  <c r="F59" i="121"/>
  <c r="F76" i="121"/>
  <c r="F47" i="121"/>
  <c r="F41" i="121"/>
  <c r="F17" i="121" l="1"/>
  <c r="F18" i="121"/>
  <c r="F15" i="121"/>
  <c r="F20" i="121"/>
  <c r="F16" i="121"/>
  <c r="F19" i="121"/>
  <c r="F34" i="121"/>
  <c r="C197" i="48" l="1"/>
  <c r="F89" i="121" l="1"/>
  <c r="F77" i="121"/>
  <c r="F48" i="121"/>
  <c r="F113" i="121"/>
  <c r="F109" i="121"/>
  <c r="F110" i="121"/>
  <c r="F106" i="121"/>
  <c r="F103" i="121"/>
  <c r="F63" i="121"/>
  <c r="F82" i="121"/>
  <c r="F80" i="121"/>
  <c r="F144" i="121"/>
  <c r="F143" i="121"/>
  <c r="F153" i="121"/>
  <c r="F119" i="121"/>
  <c r="F120" i="121"/>
  <c r="F115" i="121"/>
  <c r="F116" i="121"/>
  <c r="F117" i="121"/>
  <c r="F32" i="121"/>
  <c r="F40" i="121"/>
  <c r="P176" i="48"/>
  <c r="F139" i="121" l="1"/>
  <c r="F137" i="121" l="1"/>
  <c r="D40" i="1" l="1"/>
  <c r="C62" i="48"/>
  <c r="D33" i="1"/>
  <c r="A38" i="1" l="1"/>
  <c r="F73" i="121"/>
  <c r="F56" i="121"/>
  <c r="D41" i="1" l="1"/>
  <c r="F79" i="121"/>
  <c r="D42" i="1" l="1"/>
  <c r="D44" i="1" s="1"/>
  <c r="F133" i="121"/>
  <c r="F129" i="121"/>
  <c r="F145" i="121"/>
  <c r="F122" i="121"/>
  <c r="F81" i="121"/>
  <c r="F66" i="121"/>
  <c r="D45" i="1" l="1"/>
  <c r="A44" i="1"/>
  <c r="F57" i="121"/>
  <c r="F53" i="121"/>
  <c r="F35" i="121"/>
  <c r="F38" i="121"/>
  <c r="F29" i="121"/>
  <c r="F22" i="121"/>
  <c r="F154" i="121"/>
  <c r="F150" i="121"/>
  <c r="F140" i="121"/>
  <c r="F136" i="121"/>
  <c r="F130" i="121"/>
  <c r="F126" i="121"/>
  <c r="F30" i="121"/>
  <c r="F23" i="121"/>
  <c r="F96" i="121"/>
  <c r="F92" i="121"/>
  <c r="F28" i="121"/>
  <c r="F21" i="121"/>
  <c r="F131" i="121"/>
  <c r="F127" i="121"/>
  <c r="F111" i="121"/>
  <c r="F107" i="121"/>
  <c r="F142" i="121"/>
  <c r="F138" i="121"/>
  <c r="F27" i="121"/>
  <c r="F39" i="121"/>
  <c r="F84" i="121"/>
  <c r="F72" i="121"/>
  <c r="F125" i="121"/>
  <c r="F88" i="121"/>
  <c r="F26" i="121"/>
  <c r="F31" i="121"/>
  <c r="F85" i="121"/>
  <c r="F102" i="121"/>
  <c r="F101" i="121"/>
  <c r="F65" i="121"/>
  <c r="F49" i="121"/>
  <c r="F98" i="121"/>
  <c r="F78" i="121"/>
  <c r="F91" i="121"/>
  <c r="F90" i="121"/>
  <c r="F149" i="121"/>
  <c r="F54" i="121"/>
  <c r="F68" i="121"/>
  <c r="F69" i="121"/>
  <c r="F33" i="121"/>
  <c r="F71" i="121"/>
  <c r="F67" i="121"/>
  <c r="F24" i="121"/>
  <c r="F44" i="121"/>
  <c r="F45" i="121"/>
  <c r="F42" i="121"/>
  <c r="F43" i="121"/>
  <c r="F70" i="121"/>
  <c r="A45" i="1" l="1"/>
  <c r="F64" i="121"/>
  <c r="F60" i="121"/>
  <c r="F58" i="121"/>
  <c r="F51" i="121"/>
  <c r="F52" i="121"/>
  <c r="F74" i="121"/>
  <c r="F55" i="121"/>
  <c r="F62" i="121"/>
  <c r="F25" i="121" l="1"/>
  <c r="F83" i="121"/>
  <c r="F50" i="121"/>
  <c r="F97" i="121"/>
  <c r="F93" i="121"/>
  <c r="F86" i="121"/>
  <c r="F87" i="121"/>
  <c r="F36" i="121"/>
  <c r="F37" i="121"/>
  <c r="F46" i="121" l="1"/>
  <c r="C37" i="1" l="1"/>
  <c r="C266" i="48" l="1"/>
  <c r="C242" i="48"/>
  <c r="C157" i="48"/>
  <c r="D78" i="1"/>
  <c r="A243" i="48" s="1"/>
  <c r="B77" i="1"/>
  <c r="B78" i="1" s="1"/>
  <c r="B79" i="1" s="1"/>
  <c r="A77" i="1"/>
  <c r="C68" i="48"/>
  <c r="D79" i="1" l="1"/>
  <c r="D82" i="1" s="1"/>
  <c r="B82" i="1" l="1"/>
  <c r="B83" i="1" s="1"/>
  <c r="A78" i="1"/>
  <c r="A259" i="48"/>
  <c r="C78" i="1"/>
  <c r="A268" i="48" l="1"/>
  <c r="A276" i="48" s="1"/>
  <c r="A283" i="48" s="1"/>
  <c r="B84" i="1"/>
  <c r="C79" i="1"/>
  <c r="A79" i="1"/>
  <c r="D83" i="1" l="1"/>
  <c r="A82" i="1"/>
  <c r="C82" i="1"/>
  <c r="C83" i="1" l="1"/>
  <c r="D84" i="1"/>
  <c r="A83" i="1"/>
  <c r="A47" i="1"/>
  <c r="B47" i="1"/>
  <c r="C84" i="1" l="1"/>
  <c r="A84" i="1"/>
  <c r="C47" i="1"/>
  <c r="B49" i="1"/>
  <c r="B51" i="1" l="1"/>
  <c r="P56" i="48"/>
  <c r="N41" i="48"/>
  <c r="P39" i="48" s="1"/>
  <c r="N37" i="48"/>
  <c r="P35" i="48" s="1"/>
  <c r="N33" i="48"/>
  <c r="P31" i="48" s="1"/>
  <c r="D67" i="1" l="1"/>
  <c r="A67" i="1" l="1"/>
  <c r="D68" i="1"/>
  <c r="D69" i="1" l="1"/>
  <c r="A68" i="1"/>
  <c r="A69" i="1" l="1"/>
  <c r="D70" i="1"/>
  <c r="B40" i="1" l="1"/>
  <c r="A94" i="48"/>
  <c r="A70" i="1"/>
  <c r="D71" i="1"/>
  <c r="D72" i="1" s="1"/>
  <c r="A42" i="1"/>
  <c r="A40" i="1"/>
  <c r="C38" i="1" l="1"/>
  <c r="A103" i="48"/>
  <c r="A108" i="48" s="1"/>
  <c r="A113" i="48" s="1"/>
  <c r="A71" i="1"/>
  <c r="A41" i="1"/>
  <c r="A117" i="48" l="1"/>
  <c r="D73" i="1"/>
  <c r="A72" i="1"/>
  <c r="A49" i="1"/>
  <c r="B41" i="1" l="1"/>
  <c r="B44" i="1" s="1"/>
  <c r="B42" i="1"/>
  <c r="C42" i="1" s="1"/>
  <c r="C40" i="1"/>
  <c r="D74" i="1"/>
  <c r="A73" i="1"/>
  <c r="D23" i="1"/>
  <c r="B45" i="1" l="1"/>
  <c r="C45" i="1" s="1"/>
  <c r="C44" i="1"/>
  <c r="C41" i="1"/>
  <c r="A74" i="1"/>
  <c r="D24" i="1"/>
  <c r="D25" i="1" l="1"/>
  <c r="A62" i="48" l="1"/>
  <c r="A32" i="1"/>
  <c r="B32" i="1"/>
  <c r="B33" i="1" s="1"/>
  <c r="D26" i="1"/>
  <c r="A63" i="48" l="1"/>
  <c r="A33" i="1"/>
  <c r="C33" i="1"/>
  <c r="A27" i="48"/>
  <c r="A23" i="1"/>
  <c r="D27" i="1"/>
  <c r="A24" i="1" l="1"/>
  <c r="O27" i="48"/>
  <c r="A31" i="48"/>
  <c r="A35" i="48" s="1"/>
  <c r="C27" i="48"/>
  <c r="B27" i="48"/>
  <c r="D28" i="1"/>
  <c r="D29" i="1" s="1"/>
  <c r="D30" i="1" s="1"/>
  <c r="A25" i="1" l="1"/>
  <c r="A39" i="48"/>
  <c r="A43" i="48" s="1"/>
  <c r="A48" i="48" s="1"/>
  <c r="A52" i="48" s="1"/>
  <c r="A56" i="48" s="1"/>
  <c r="O35" i="48"/>
  <c r="A18" i="1"/>
  <c r="E12" i="120" l="1"/>
  <c r="B13" i="122"/>
  <c r="B16" i="122"/>
  <c r="B10" i="122"/>
  <c r="D87" i="1"/>
  <c r="A295" i="48" s="1"/>
  <c r="B86" i="1"/>
  <c r="B87" i="1" s="1"/>
  <c r="A86" i="1"/>
  <c r="C129" i="48" l="1"/>
  <c r="C121" i="48" l="1"/>
  <c r="A122" i="48"/>
  <c r="A135" i="48"/>
  <c r="A142" i="48" s="1"/>
  <c r="A54" i="1" l="1"/>
  <c r="A56" i="1" l="1"/>
  <c r="D58" i="1"/>
  <c r="A26" i="1"/>
  <c r="A57" i="1"/>
  <c r="A50" i="1"/>
  <c r="C49" i="1"/>
  <c r="A58" i="1" l="1"/>
  <c r="D59" i="1"/>
  <c r="A158" i="48"/>
  <c r="A163" i="48" s="1"/>
  <c r="A170" i="48" s="1"/>
  <c r="A176" i="48" s="1"/>
  <c r="A181" i="48" s="1"/>
  <c r="A188" i="48" s="1"/>
  <c r="A193" i="48" s="1"/>
  <c r="B52" i="1"/>
  <c r="B54" i="1" s="1"/>
  <c r="C51" i="1"/>
  <c r="A53" i="1"/>
  <c r="D60" i="1" l="1"/>
  <c r="A59" i="1"/>
  <c r="C52" i="1"/>
  <c r="A148" i="48"/>
  <c r="A153" i="48" s="1"/>
  <c r="C87" i="1"/>
  <c r="A87" i="1"/>
  <c r="D61" i="1" l="1"/>
  <c r="B56" i="1"/>
  <c r="B58" i="1" s="1"/>
  <c r="B59" i="1" s="1"/>
  <c r="B55" i="1"/>
  <c r="C55" i="1" s="1"/>
  <c r="O153" i="48"/>
  <c r="C153" i="48"/>
  <c r="B153" i="48"/>
  <c r="D91" i="1"/>
  <c r="C54" i="1"/>
  <c r="A60" i="1"/>
  <c r="C56" i="1"/>
  <c r="D62" i="1"/>
  <c r="A61" i="1" l="1"/>
  <c r="C58" i="1"/>
  <c r="A90" i="1"/>
  <c r="D94" i="1"/>
  <c r="A93" i="1"/>
  <c r="B93" i="1"/>
  <c r="B94" i="1" s="1"/>
  <c r="A91" i="1"/>
  <c r="B60" i="1"/>
  <c r="C59" i="1"/>
  <c r="A62" i="1"/>
  <c r="D63" i="1"/>
  <c r="B66" i="1"/>
  <c r="B67" i="1" s="1"/>
  <c r="B68" i="1" s="1"/>
  <c r="B69" i="1" s="1"/>
  <c r="A197" i="48"/>
  <c r="A66" i="1"/>
  <c r="B89" i="1"/>
  <c r="A89" i="1"/>
  <c r="D95" i="1" l="1"/>
  <c r="D96" i="1" s="1"/>
  <c r="D97" i="1" s="1"/>
  <c r="A312" i="48"/>
  <c r="A318" i="48" s="1"/>
  <c r="A326" i="48" s="1"/>
  <c r="A330" i="48" s="1"/>
  <c r="B96" i="1"/>
  <c r="B97" i="1" s="1"/>
  <c r="B95" i="1"/>
  <c r="B90" i="1"/>
  <c r="B91" i="1" s="1"/>
  <c r="C91" i="1" s="1"/>
  <c r="C94" i="1"/>
  <c r="A94" i="1"/>
  <c r="A63" i="1"/>
  <c r="B61" i="1"/>
  <c r="C60" i="1"/>
  <c r="D64" i="1"/>
  <c r="B22" i="122" s="1"/>
  <c r="C69" i="1"/>
  <c r="B70" i="1"/>
  <c r="C68" i="1"/>
  <c r="A198" i="48"/>
  <c r="A203" i="48" s="1"/>
  <c r="A209" i="48" s="1"/>
  <c r="A215" i="48" s="1"/>
  <c r="A221" i="48" s="1"/>
  <c r="C67" i="1"/>
  <c r="B19" i="122" l="1"/>
  <c r="O113" i="48"/>
  <c r="C117" i="48"/>
  <c r="C113" i="48"/>
  <c r="O117" i="48"/>
  <c r="B113" i="48"/>
  <c r="B117" i="48"/>
  <c r="C95" i="1"/>
  <c r="A95" i="1"/>
  <c r="C96" i="1"/>
  <c r="A96" i="1"/>
  <c r="C90" i="1"/>
  <c r="O318" i="48"/>
  <c r="B318" i="48"/>
  <c r="C318" i="48"/>
  <c r="O312" i="48"/>
  <c r="C312" i="48"/>
  <c r="B312" i="48"/>
  <c r="A307" i="48"/>
  <c r="B303" i="48"/>
  <c r="C303" i="48"/>
  <c r="O303" i="48"/>
  <c r="B20" i="51"/>
  <c r="B21" i="51"/>
  <c r="B62" i="1"/>
  <c r="C61" i="1"/>
  <c r="A64" i="1"/>
  <c r="C70" i="1"/>
  <c r="B71" i="1"/>
  <c r="C221" i="48"/>
  <c r="O221" i="48"/>
  <c r="A227" i="48"/>
  <c r="B221" i="48"/>
  <c r="O215" i="48"/>
  <c r="C215" i="48"/>
  <c r="B215" i="48"/>
  <c r="A27" i="1"/>
  <c r="A97" i="1"/>
  <c r="C97" i="1"/>
  <c r="B307" i="48" l="1"/>
  <c r="C307" i="48"/>
  <c r="O307" i="48"/>
  <c r="B63" i="1"/>
  <c r="C62" i="1"/>
  <c r="B72" i="1"/>
  <c r="C71" i="1"/>
  <c r="C227" i="48"/>
  <c r="A232" i="48"/>
  <c r="O227" i="48"/>
  <c r="B227" i="48"/>
  <c r="A30" i="1"/>
  <c r="B64" i="1" l="1"/>
  <c r="C64" i="1" s="1"/>
  <c r="C63" i="1"/>
  <c r="B73" i="1"/>
  <c r="C72" i="1"/>
  <c r="B232" i="48"/>
  <c r="O232" i="48"/>
  <c r="A238" i="48"/>
  <c r="C232" i="48"/>
  <c r="A28" i="1"/>
  <c r="A29" i="1"/>
  <c r="A10" i="48"/>
  <c r="A17" i="1"/>
  <c r="I55" i="1" l="1"/>
  <c r="L55" i="1" s="1"/>
  <c r="I44" i="1"/>
  <c r="L44" i="1" s="1"/>
  <c r="I45" i="1"/>
  <c r="L45" i="1" s="1"/>
  <c r="G41" i="120"/>
  <c r="I41" i="120" s="1"/>
  <c r="G9" i="120"/>
  <c r="I9" i="120" s="1"/>
  <c r="G28" i="120"/>
  <c r="I28" i="120" s="1"/>
  <c r="G44" i="120"/>
  <c r="I44" i="120" s="1"/>
  <c r="I74" i="1"/>
  <c r="L74" i="1" s="1"/>
  <c r="I67" i="1"/>
  <c r="I64" i="1"/>
  <c r="I54" i="1"/>
  <c r="I52" i="1"/>
  <c r="I37" i="1"/>
  <c r="I30" i="1"/>
  <c r="L30" i="1" s="1"/>
  <c r="L18" i="1"/>
  <c r="I41" i="1"/>
  <c r="G45" i="120"/>
  <c r="I45" i="120" s="1"/>
  <c r="I73" i="1"/>
  <c r="L73" i="1" s="1"/>
  <c r="I72" i="1"/>
  <c r="L72" i="1" s="1"/>
  <c r="I63" i="1"/>
  <c r="I62" i="1"/>
  <c r="I49" i="1"/>
  <c r="I70" i="1"/>
  <c r="I61" i="1"/>
  <c r="L61" i="1" s="1"/>
  <c r="G43" i="120"/>
  <c r="I43" i="120" s="1"/>
  <c r="G42" i="120"/>
  <c r="I42" i="120" s="1"/>
  <c r="I71" i="1"/>
  <c r="L71" i="1" s="1"/>
  <c r="I60" i="1"/>
  <c r="L60" i="1" s="1"/>
  <c r="I69" i="1"/>
  <c r="I68" i="1"/>
  <c r="I59" i="1"/>
  <c r="L59" i="1" s="1"/>
  <c r="I58" i="1"/>
  <c r="I56" i="1"/>
  <c r="L56" i="1" s="1"/>
  <c r="I40" i="1"/>
  <c r="I38" i="1"/>
  <c r="I42" i="1"/>
  <c r="L42" i="1" s="1"/>
  <c r="B74" i="1"/>
  <c r="C74" i="1" s="1"/>
  <c r="C73" i="1"/>
  <c r="C238" i="48"/>
  <c r="O238" i="48"/>
  <c r="B238" i="48"/>
  <c r="B23" i="1"/>
  <c r="B24" i="1" s="1"/>
  <c r="C17" i="1"/>
  <c r="C18" i="1" s="1"/>
  <c r="C19" i="1" s="1"/>
  <c r="C20" i="1" s="1"/>
  <c r="G40" i="120" l="1"/>
  <c r="I40" i="120" s="1"/>
  <c r="G13" i="120"/>
  <c r="I13" i="120" s="1"/>
  <c r="G19" i="120"/>
  <c r="I19" i="120" s="1"/>
  <c r="G18" i="120"/>
  <c r="I18" i="120" s="1"/>
  <c r="G30" i="120"/>
  <c r="I30" i="120" s="1"/>
  <c r="G20" i="120"/>
  <c r="I20" i="120" s="1"/>
  <c r="G46" i="120"/>
  <c r="I46" i="120" s="1"/>
  <c r="G29" i="120"/>
  <c r="I29" i="120" s="1"/>
  <c r="G21" i="120"/>
  <c r="I21" i="120" s="1"/>
  <c r="G32" i="120"/>
  <c r="I32" i="120" s="1"/>
  <c r="G12" i="120"/>
  <c r="I12" i="120" s="1"/>
  <c r="G31" i="120"/>
  <c r="I31" i="120" s="1"/>
  <c r="G34" i="120"/>
  <c r="I34" i="120" s="1"/>
  <c r="G4" i="120"/>
  <c r="I4" i="120" s="1"/>
  <c r="G22" i="120"/>
  <c r="I22" i="120" s="1"/>
  <c r="G24" i="120"/>
  <c r="I24" i="120" s="1"/>
  <c r="G36" i="120"/>
  <c r="I36" i="120" s="1"/>
  <c r="G26" i="120"/>
  <c r="I26" i="120" s="1"/>
  <c r="G8" i="120"/>
  <c r="I8" i="120" s="1"/>
  <c r="L91" i="1"/>
  <c r="L95" i="1"/>
  <c r="G14" i="120"/>
  <c r="I14" i="120" s="1"/>
  <c r="L90" i="1"/>
  <c r="G39" i="120"/>
  <c r="I39" i="120" s="1"/>
  <c r="L94" i="1"/>
  <c r="G10" i="120"/>
  <c r="I10" i="120" s="1"/>
  <c r="E15" i="121"/>
  <c r="E16" i="121"/>
  <c r="E17" i="121"/>
  <c r="E20" i="121"/>
  <c r="E19" i="121"/>
  <c r="E18" i="121"/>
  <c r="L26" i="1"/>
  <c r="L68" i="1"/>
  <c r="L67" i="1"/>
  <c r="L25" i="1"/>
  <c r="L69" i="1"/>
  <c r="L62" i="1"/>
  <c r="L33" i="1"/>
  <c r="L52" i="1"/>
  <c r="L40" i="1"/>
  <c r="L49" i="1"/>
  <c r="G7" i="120"/>
  <c r="I7" i="120" s="1"/>
  <c r="L58" i="1"/>
  <c r="L87" i="1"/>
  <c r="L70" i="1"/>
  <c r="L63" i="1"/>
  <c r="L97" i="1"/>
  <c r="L19" i="1"/>
  <c r="L54" i="1"/>
  <c r="L78" i="1"/>
  <c r="L24" i="1"/>
  <c r="L27" i="1"/>
  <c r="L41" i="1"/>
  <c r="L28" i="1"/>
  <c r="L38" i="1"/>
  <c r="L20" i="1"/>
  <c r="L96" i="1"/>
  <c r="L23" i="1"/>
  <c r="L37" i="1"/>
  <c r="L64" i="1"/>
  <c r="L79" i="1"/>
  <c r="B25" i="1"/>
  <c r="C24" i="1"/>
  <c r="C23" i="1"/>
  <c r="L35" i="1" l="1"/>
  <c r="L93" i="1"/>
  <c r="D18" i="121"/>
  <c r="I83" i="1"/>
  <c r="C25" i="1"/>
  <c r="B26" i="1"/>
  <c r="G47" i="120" l="1"/>
  <c r="I47" i="120" s="1"/>
  <c r="G18" i="121"/>
  <c r="L83" i="1"/>
  <c r="I82" i="1"/>
  <c r="G33" i="120" s="1"/>
  <c r="I33" i="120" s="1"/>
  <c r="I84" i="1"/>
  <c r="G37" i="120" s="1"/>
  <c r="I37" i="120" s="1"/>
  <c r="B27" i="1"/>
  <c r="C26" i="1"/>
  <c r="G27" i="120" l="1"/>
  <c r="I27" i="120" s="1"/>
  <c r="G15" i="120"/>
  <c r="I15" i="120" s="1"/>
  <c r="G17" i="120"/>
  <c r="I17" i="120" s="1"/>
  <c r="G23" i="120"/>
  <c r="I23" i="120" s="1"/>
  <c r="G35" i="120"/>
  <c r="G5" i="120"/>
  <c r="I5" i="120" s="1"/>
  <c r="L84" i="1"/>
  <c r="G25" i="120"/>
  <c r="L82" i="1"/>
  <c r="B28" i="1"/>
  <c r="C27" i="1"/>
  <c r="L76" i="1" l="1"/>
  <c r="D20" i="121"/>
  <c r="I35" i="120"/>
  <c r="D19" i="121"/>
  <c r="I25" i="120"/>
  <c r="B29" i="1"/>
  <c r="C28" i="1"/>
  <c r="G20" i="121" l="1"/>
  <c r="G19" i="121"/>
  <c r="B75" i="48"/>
  <c r="O81" i="48"/>
  <c r="B30" i="1"/>
  <c r="C29" i="1"/>
  <c r="B81" i="48" l="1"/>
  <c r="O75" i="48"/>
  <c r="C81" i="48"/>
  <c r="C75" i="48"/>
  <c r="C103" i="48"/>
  <c r="B103" i="48"/>
  <c r="O103" i="48"/>
  <c r="D54" i="121"/>
  <c r="B276" i="48"/>
  <c r="O276" i="48"/>
  <c r="C276" i="48"/>
  <c r="D36" i="121"/>
  <c r="D140" i="121"/>
  <c r="D142" i="121"/>
  <c r="D50" i="121"/>
  <c r="G54" i="121"/>
  <c r="D105" i="121"/>
  <c r="D114" i="121"/>
  <c r="D30" i="121"/>
  <c r="D72" i="121"/>
  <c r="D149" i="121"/>
  <c r="D148" i="121"/>
  <c r="D137" i="121"/>
  <c r="D131" i="121"/>
  <c r="D130" i="121"/>
  <c r="D118" i="121"/>
  <c r="D99" i="121"/>
  <c r="D76" i="121"/>
  <c r="D129" i="121"/>
  <c r="D150" i="121"/>
  <c r="D128" i="121"/>
  <c r="D145" i="121"/>
  <c r="D138" i="121"/>
  <c r="D102" i="121"/>
  <c r="D101" i="121"/>
  <c r="D71" i="121"/>
  <c r="D111" i="121"/>
  <c r="D117" i="121"/>
  <c r="D84" i="121"/>
  <c r="D80" i="121"/>
  <c r="D53" i="121"/>
  <c r="D124" i="121"/>
  <c r="D24" i="121"/>
  <c r="D154" i="121"/>
  <c r="D103" i="121"/>
  <c r="D125" i="121"/>
  <c r="D98" i="121"/>
  <c r="D121" i="121"/>
  <c r="D92" i="121"/>
  <c r="D91" i="121"/>
  <c r="D81" i="121"/>
  <c r="D133" i="121"/>
  <c r="D96" i="121"/>
  <c r="D107" i="121"/>
  <c r="D100" i="121"/>
  <c r="D146" i="121"/>
  <c r="B94" i="48"/>
  <c r="C94" i="48"/>
  <c r="B16" i="51"/>
  <c r="E79" i="121"/>
  <c r="C30" i="1"/>
  <c r="D25" i="121" l="1"/>
  <c r="D46" i="121"/>
  <c r="D119" i="121"/>
  <c r="E41" i="121"/>
  <c r="E96" i="121"/>
  <c r="D33" i="121"/>
  <c r="D75" i="121"/>
  <c r="D79" i="121"/>
  <c r="D42" i="121"/>
  <c r="L32" i="1"/>
  <c r="D56" i="121"/>
  <c r="D69" i="121"/>
  <c r="E40" i="121"/>
  <c r="E54" i="121"/>
  <c r="E72" i="121"/>
  <c r="D55" i="121"/>
  <c r="D21" i="121"/>
  <c r="D122" i="121"/>
  <c r="D45" i="121"/>
  <c r="D141" i="121"/>
  <c r="E256" i="121"/>
  <c r="E69" i="121"/>
  <c r="E236" i="121"/>
  <c r="E67" i="121"/>
  <c r="E246" i="121"/>
  <c r="E33" i="121"/>
  <c r="E25" i="121"/>
  <c r="E260" i="121"/>
  <c r="E145" i="121"/>
  <c r="E94" i="121"/>
  <c r="E66" i="121"/>
  <c r="E311" i="121"/>
  <c r="E208" i="121"/>
  <c r="E109" i="121"/>
  <c r="E300" i="121"/>
  <c r="E273" i="121"/>
  <c r="E126" i="121"/>
  <c r="E93" i="121"/>
  <c r="E223" i="121"/>
  <c r="E295" i="121"/>
  <c r="E267" i="121"/>
  <c r="E270" i="121"/>
  <c r="E299" i="121"/>
  <c r="E276" i="121"/>
  <c r="E103" i="121"/>
  <c r="E59" i="121"/>
  <c r="E214" i="121"/>
  <c r="E231" i="121"/>
  <c r="E245" i="121"/>
  <c r="E157" i="121"/>
  <c r="E63" i="121"/>
  <c r="E98" i="121"/>
  <c r="E301" i="121"/>
  <c r="E170" i="121"/>
  <c r="E65" i="121"/>
  <c r="E115" i="121"/>
  <c r="E202" i="121"/>
  <c r="E127" i="121"/>
  <c r="E64" i="121"/>
  <c r="E31" i="121"/>
  <c r="E147" i="121"/>
  <c r="E285" i="121"/>
  <c r="E154" i="121"/>
  <c r="E297" i="121"/>
  <c r="E178" i="121"/>
  <c r="E101" i="121"/>
  <c r="E277" i="121"/>
  <c r="E292" i="121"/>
  <c r="E217" i="121"/>
  <c r="E24" i="121"/>
  <c r="E283" i="121"/>
  <c r="E195" i="121"/>
  <c r="E325" i="121"/>
  <c r="E224" i="121"/>
  <c r="E142" i="121"/>
  <c r="E180" i="121"/>
  <c r="E199" i="121"/>
  <c r="E229" i="121"/>
  <c r="E88" i="121"/>
  <c r="E191" i="121"/>
  <c r="E102" i="121"/>
  <c r="E274" i="121"/>
  <c r="E78" i="121"/>
  <c r="E50" i="121"/>
  <c r="E171" i="121"/>
  <c r="E235" i="121"/>
  <c r="E198" i="121"/>
  <c r="E215" i="121"/>
  <c r="E167" i="121"/>
  <c r="E45" i="121"/>
  <c r="E284" i="121"/>
  <c r="E206" i="121"/>
  <c r="E44" i="121"/>
  <c r="E322" i="121"/>
  <c r="E293" i="121"/>
  <c r="E269" i="121"/>
  <c r="E197" i="121"/>
  <c r="E71" i="121"/>
  <c r="E249" i="121"/>
  <c r="E230" i="121"/>
  <c r="E140" i="121"/>
  <c r="E188" i="121"/>
  <c r="E259" i="121"/>
  <c r="E43" i="121"/>
  <c r="E27" i="121"/>
  <c r="E169" i="121"/>
  <c r="E319" i="121"/>
  <c r="E123" i="121"/>
  <c r="E200" i="121"/>
  <c r="E219" i="121"/>
  <c r="E281" i="121"/>
  <c r="E82" i="121"/>
  <c r="E268" i="121"/>
  <c r="E131" i="121"/>
  <c r="E73" i="121"/>
  <c r="E90" i="121"/>
  <c r="E225" i="121"/>
  <c r="E26" i="121"/>
  <c r="E132" i="121"/>
  <c r="E216" i="121"/>
  <c r="E282" i="121"/>
  <c r="E258" i="121"/>
  <c r="E150" i="121"/>
  <c r="E324" i="121"/>
  <c r="E181" i="121"/>
  <c r="E95" i="121"/>
  <c r="E38" i="121"/>
  <c r="E227" i="121"/>
  <c r="E207" i="121"/>
  <c r="E91" i="121"/>
  <c r="E247" i="121"/>
  <c r="E291" i="121"/>
  <c r="E314" i="121"/>
  <c r="E120" i="121"/>
  <c r="E173" i="121"/>
  <c r="E22" i="121"/>
  <c r="E196" i="121"/>
  <c r="E21" i="121"/>
  <c r="E97" i="121"/>
  <c r="E83" i="121"/>
  <c r="E317" i="121"/>
  <c r="E56" i="121"/>
  <c r="E186" i="121"/>
  <c r="E52" i="121"/>
  <c r="E133" i="121"/>
  <c r="E241" i="121"/>
  <c r="E166" i="121"/>
  <c r="E187" i="121"/>
  <c r="E209" i="121"/>
  <c r="E35" i="121"/>
  <c r="E221" i="121"/>
  <c r="E81" i="121"/>
  <c r="E105" i="121"/>
  <c r="E34" i="121"/>
  <c r="E139" i="121"/>
  <c r="E234" i="121"/>
  <c r="E146" i="121"/>
  <c r="E323" i="121"/>
  <c r="E279" i="121"/>
  <c r="E290" i="121"/>
  <c r="E47" i="121"/>
  <c r="E138" i="121"/>
  <c r="E99" i="121"/>
  <c r="E124" i="121"/>
  <c r="E117" i="121"/>
  <c r="E28" i="121"/>
  <c r="E141" i="121"/>
  <c r="E278" i="121"/>
  <c r="E164" i="121"/>
  <c r="E309" i="121"/>
  <c r="E210" i="121"/>
  <c r="E183" i="121"/>
  <c r="E212" i="121"/>
  <c r="E106" i="121"/>
  <c r="E68" i="121"/>
  <c r="E36" i="121"/>
  <c r="E266" i="121"/>
  <c r="E89" i="121"/>
  <c r="E220" i="121"/>
  <c r="E271" i="121"/>
  <c r="E211" i="121"/>
  <c r="E137" i="121"/>
  <c r="E310" i="121"/>
  <c r="E58" i="121"/>
  <c r="E75" i="121"/>
  <c r="E218" i="121"/>
  <c r="E203" i="121"/>
  <c r="E232" i="121"/>
  <c r="E130" i="121"/>
  <c r="E61" i="121"/>
  <c r="E248" i="121"/>
  <c r="E298" i="121"/>
  <c r="E30" i="121"/>
  <c r="E149" i="121"/>
  <c r="E168" i="121"/>
  <c r="E92" i="121"/>
  <c r="E163" i="121"/>
  <c r="E263" i="121"/>
  <c r="E29" i="121"/>
  <c r="E108" i="121"/>
  <c r="E226" i="121"/>
  <c r="E272" i="121"/>
  <c r="E128" i="121"/>
  <c r="E307" i="121"/>
  <c r="E189" i="121"/>
  <c r="E116" i="121"/>
  <c r="E151" i="121"/>
  <c r="E143" i="121"/>
  <c r="E222" i="121"/>
  <c r="E37" i="121"/>
  <c r="E179" i="121"/>
  <c r="E288" i="121"/>
  <c r="E302" i="121"/>
  <c r="E294" i="121"/>
  <c r="E51" i="121"/>
  <c r="E175" i="121"/>
  <c r="E201" i="121"/>
  <c r="E129" i="121"/>
  <c r="E76" i="121"/>
  <c r="E228" i="121"/>
  <c r="E242" i="121"/>
  <c r="E287" i="121"/>
  <c r="E107" i="121"/>
  <c r="E185" i="121"/>
  <c r="E205" i="121"/>
  <c r="E184" i="121"/>
  <c r="E122" i="121"/>
  <c r="E289" i="121"/>
  <c r="E46" i="121"/>
  <c r="E250" i="121"/>
  <c r="E23" i="121"/>
  <c r="E155" i="121"/>
  <c r="E315" i="121"/>
  <c r="E240" i="121"/>
  <c r="E306" i="121"/>
  <c r="E136" i="121"/>
  <c r="E39" i="121"/>
  <c r="E112" i="121"/>
  <c r="E70" i="121"/>
  <c r="E42" i="121"/>
  <c r="E316" i="121"/>
  <c r="E125" i="121"/>
  <c r="E74" i="121"/>
  <c r="E119" i="121"/>
  <c r="E251" i="121"/>
  <c r="E280" i="121"/>
  <c r="E255" i="121"/>
  <c r="E239" i="121"/>
  <c r="E233" i="121"/>
  <c r="E114" i="121"/>
  <c r="E144" i="121"/>
  <c r="E204" i="121"/>
  <c r="E313" i="121"/>
  <c r="E305" i="121"/>
  <c r="E158" i="121"/>
  <c r="E304" i="121"/>
  <c r="E160" i="121"/>
  <c r="E238" i="121"/>
  <c r="E253" i="121"/>
  <c r="E165" i="121"/>
  <c r="E312" i="121"/>
  <c r="E177" i="121"/>
  <c r="E320" i="121"/>
  <c r="E318" i="121"/>
  <c r="E86" i="121"/>
  <c r="E244" i="121"/>
  <c r="E252" i="121"/>
  <c r="E134" i="121"/>
  <c r="E243" i="121"/>
  <c r="E152" i="121"/>
  <c r="E87" i="121"/>
  <c r="E53" i="121"/>
  <c r="E153" i="121"/>
  <c r="E308" i="121"/>
  <c r="E135" i="121"/>
  <c r="E262" i="121"/>
  <c r="E57" i="121"/>
  <c r="E104" i="121"/>
  <c r="E296" i="121"/>
  <c r="E162" i="121"/>
  <c r="E148" i="121"/>
  <c r="E121" i="121"/>
  <c r="E113" i="121"/>
  <c r="E48" i="121"/>
  <c r="E303" i="121"/>
  <c r="E265" i="121"/>
  <c r="E193" i="121"/>
  <c r="E85" i="121"/>
  <c r="E77" i="121"/>
  <c r="E111" i="121"/>
  <c r="E190" i="121"/>
  <c r="E118" i="121"/>
  <c r="E194" i="121"/>
  <c r="E84" i="121"/>
  <c r="E156" i="121"/>
  <c r="E176" i="121"/>
  <c r="E321" i="121"/>
  <c r="E60" i="121"/>
  <c r="E172" i="121"/>
  <c r="E286" i="121"/>
  <c r="E62" i="121"/>
  <c r="E159" i="121"/>
  <c r="E257" i="121"/>
  <c r="E110" i="121"/>
  <c r="E192" i="121"/>
  <c r="E254" i="121"/>
  <c r="E182" i="121"/>
  <c r="E161" i="121"/>
  <c r="E32" i="121"/>
  <c r="E275" i="121"/>
  <c r="E264" i="121"/>
  <c r="E261" i="121"/>
  <c r="E80" i="121"/>
  <c r="E237" i="121"/>
  <c r="E100" i="121"/>
  <c r="E55" i="121"/>
  <c r="E213" i="121"/>
  <c r="E174" i="121"/>
  <c r="E49" i="121"/>
  <c r="G100" i="121"/>
  <c r="G92" i="121"/>
  <c r="D126" i="121"/>
  <c r="D156" i="121"/>
  <c r="G24" i="121"/>
  <c r="G124" i="121"/>
  <c r="D123" i="121"/>
  <c r="D132" i="121"/>
  <c r="D153" i="121"/>
  <c r="D127" i="121"/>
  <c r="G119" i="121"/>
  <c r="G102" i="121"/>
  <c r="G128" i="121"/>
  <c r="G129" i="121"/>
  <c r="G99" i="121"/>
  <c r="G137" i="121"/>
  <c r="G148" i="121"/>
  <c r="G46" i="121"/>
  <c r="G114" i="121"/>
  <c r="D93" i="121"/>
  <c r="D155" i="121"/>
  <c r="D135" i="121"/>
  <c r="D32" i="121"/>
  <c r="D88" i="121"/>
  <c r="G91" i="121"/>
  <c r="D37" i="121"/>
  <c r="G125" i="121"/>
  <c r="G111" i="121"/>
  <c r="D26" i="121"/>
  <c r="G79" i="121"/>
  <c r="D74" i="121"/>
  <c r="G146" i="121"/>
  <c r="D147" i="121"/>
  <c r="G131" i="121"/>
  <c r="D144" i="121"/>
  <c r="D110" i="121"/>
  <c r="D120" i="121"/>
  <c r="G121" i="121"/>
  <c r="D90" i="121"/>
  <c r="G149" i="121"/>
  <c r="D52" i="121"/>
  <c r="D70" i="121"/>
  <c r="G72" i="121"/>
  <c r="G140" i="121"/>
  <c r="G96" i="121"/>
  <c r="G133" i="121"/>
  <c r="G36" i="121"/>
  <c r="D97" i="121"/>
  <c r="D68" i="121"/>
  <c r="D27" i="121"/>
  <c r="G103" i="121"/>
  <c r="G154" i="121"/>
  <c r="D94" i="121"/>
  <c r="G53" i="121"/>
  <c r="D66" i="121"/>
  <c r="D62" i="121"/>
  <c r="G117" i="121"/>
  <c r="D113" i="121"/>
  <c r="D22" i="121"/>
  <c r="G71" i="121"/>
  <c r="G101" i="121"/>
  <c r="G138" i="121"/>
  <c r="G145" i="121"/>
  <c r="G118" i="121"/>
  <c r="G30" i="121"/>
  <c r="G50" i="121"/>
  <c r="D143" i="121"/>
  <c r="D116" i="121"/>
  <c r="D34" i="121"/>
  <c r="G107" i="121"/>
  <c r="G81" i="121"/>
  <c r="D136" i="121"/>
  <c r="D51" i="121"/>
  <c r="D63" i="121"/>
  <c r="G98" i="121"/>
  <c r="G80" i="121"/>
  <c r="G150" i="121"/>
  <c r="D151" i="121"/>
  <c r="D59" i="121"/>
  <c r="D64" i="121"/>
  <c r="D61" i="121"/>
  <c r="G130" i="121"/>
  <c r="D65" i="121"/>
  <c r="G84" i="121"/>
  <c r="D60" i="121"/>
  <c r="D77" i="121"/>
  <c r="G75" i="121"/>
  <c r="D85" i="121"/>
  <c r="D43" i="121"/>
  <c r="G42" i="121"/>
  <c r="D58" i="121"/>
  <c r="G105" i="121"/>
  <c r="G142" i="121"/>
  <c r="L89" i="1"/>
  <c r="D134" i="121" l="1"/>
  <c r="G29" i="121"/>
  <c r="G23" i="121"/>
  <c r="D23" i="121"/>
  <c r="L66" i="1"/>
  <c r="G152" i="121"/>
  <c r="D152" i="121"/>
  <c r="D112" i="121"/>
  <c r="G55" i="121"/>
  <c r="G33" i="121"/>
  <c r="G25" i="121"/>
  <c r="G56" i="121"/>
  <c r="G76" i="121"/>
  <c r="G69" i="121"/>
  <c r="G21" i="121"/>
  <c r="G85" i="121"/>
  <c r="G151" i="121"/>
  <c r="G63" i="121"/>
  <c r="G70" i="121"/>
  <c r="G120" i="121"/>
  <c r="G32" i="121"/>
  <c r="G127" i="121"/>
  <c r="G141" i="121"/>
  <c r="G116" i="121"/>
  <c r="D115" i="121"/>
  <c r="G94" i="121"/>
  <c r="G27" i="121"/>
  <c r="G144" i="121"/>
  <c r="G147" i="121"/>
  <c r="G74" i="121"/>
  <c r="G155" i="121"/>
  <c r="G93" i="121"/>
  <c r="G132" i="121"/>
  <c r="G45" i="121"/>
  <c r="G58" i="121"/>
  <c r="G43" i="121"/>
  <c r="G77" i="121"/>
  <c r="G22" i="121"/>
  <c r="G62" i="121"/>
  <c r="G97" i="121"/>
  <c r="G52" i="121"/>
  <c r="G64" i="121"/>
  <c r="G59" i="121"/>
  <c r="G51" i="121"/>
  <c r="G34" i="121"/>
  <c r="G143" i="121"/>
  <c r="G113" i="121"/>
  <c r="G153" i="121"/>
  <c r="G156" i="121"/>
  <c r="G126" i="121"/>
  <c r="G60" i="121"/>
  <c r="G65" i="121"/>
  <c r="G61" i="121"/>
  <c r="G136" i="121"/>
  <c r="G66" i="121"/>
  <c r="G68" i="121"/>
  <c r="G134" i="121"/>
  <c r="G90" i="121"/>
  <c r="G110" i="121"/>
  <c r="G26" i="121"/>
  <c r="G37" i="121"/>
  <c r="G88" i="121"/>
  <c r="G135" i="121"/>
  <c r="G123" i="121"/>
  <c r="G122" i="121"/>
  <c r="B24" i="51"/>
  <c r="D29" i="121" l="1"/>
  <c r="G47" i="121"/>
  <c r="D47" i="121"/>
  <c r="G49" i="121"/>
  <c r="D49" i="121"/>
  <c r="G38" i="121"/>
  <c r="D38" i="121"/>
  <c r="G67" i="121"/>
  <c r="D67" i="121"/>
  <c r="G48" i="121"/>
  <c r="D48" i="121"/>
  <c r="G139" i="121"/>
  <c r="D139" i="121"/>
  <c r="G89" i="121"/>
  <c r="D89" i="121"/>
  <c r="G28" i="121"/>
  <c r="D28" i="121"/>
  <c r="G35" i="121"/>
  <c r="D35" i="121"/>
  <c r="G106" i="121"/>
  <c r="D106" i="121"/>
  <c r="G57" i="121"/>
  <c r="D57" i="121"/>
  <c r="G31" i="121"/>
  <c r="D31" i="121"/>
  <c r="G73" i="121"/>
  <c r="D73" i="121"/>
  <c r="G109" i="121"/>
  <c r="D109" i="121"/>
  <c r="G95" i="121"/>
  <c r="D95" i="121"/>
  <c r="G112" i="121"/>
  <c r="G115" i="121"/>
  <c r="A22" i="1"/>
  <c r="B17" i="47" l="1"/>
  <c r="O63" i="48"/>
  <c r="C63" i="48"/>
  <c r="B63" i="48"/>
  <c r="B26" i="47"/>
  <c r="B18" i="51"/>
  <c r="B19" i="51"/>
  <c r="O94" i="48"/>
  <c r="B23" i="51"/>
  <c r="C108" i="48"/>
  <c r="O108" i="48"/>
  <c r="B108" i="48"/>
  <c r="B56" i="48"/>
  <c r="O56" i="48"/>
  <c r="C56" i="48"/>
  <c r="O52" i="48"/>
  <c r="C52" i="48"/>
  <c r="B52" i="48"/>
  <c r="O48" i="48"/>
  <c r="C48" i="48"/>
  <c r="B48" i="48"/>
  <c r="B43" i="48"/>
  <c r="O43" i="48"/>
  <c r="C43" i="48"/>
  <c r="O39" i="48"/>
  <c r="B39" i="48"/>
  <c r="C39" i="48"/>
  <c r="C35" i="48"/>
  <c r="B35" i="48"/>
  <c r="O31" i="48"/>
  <c r="B31" i="48"/>
  <c r="C31" i="48"/>
  <c r="C10" i="48" l="1"/>
  <c r="E14" i="121" l="1"/>
  <c r="C26" i="48" l="1"/>
  <c r="B11" i="47" l="1"/>
  <c r="B14" i="47"/>
  <c r="B20" i="47" l="1"/>
  <c r="B22" i="51"/>
  <c r="B23" i="47"/>
  <c r="B29" i="47"/>
  <c r="B32" i="47"/>
  <c r="B17" i="51"/>
  <c r="L86" i="1" l="1"/>
  <c r="D82" i="121" l="1"/>
  <c r="D104" i="121" l="1"/>
  <c r="D83" i="121"/>
  <c r="L17" i="1"/>
  <c r="D87" i="121"/>
  <c r="D78" i="121"/>
  <c r="G82" i="121"/>
  <c r="D108" i="121"/>
  <c r="G83" i="121" l="1"/>
  <c r="G104" i="121"/>
  <c r="G78" i="121"/>
  <c r="G87" i="121"/>
  <c r="D86" i="121"/>
  <c r="G108" i="121"/>
  <c r="G86" i="121" l="1"/>
  <c r="C181" i="48"/>
  <c r="C203" i="48"/>
  <c r="C243" i="48"/>
  <c r="C193" i="48"/>
  <c r="O198" i="48"/>
  <c r="B38" i="47"/>
  <c r="O243" i="48"/>
  <c r="C163" i="48"/>
  <c r="C148" i="48"/>
  <c r="B283" i="48"/>
  <c r="O259" i="48"/>
  <c r="C142" i="48"/>
  <c r="O142" i="48"/>
  <c r="O176" i="48"/>
  <c r="C170" i="48"/>
  <c r="O268" i="48"/>
  <c r="B123" i="48"/>
  <c r="O123" i="48"/>
  <c r="B193" i="48"/>
  <c r="C176" i="48"/>
  <c r="B158" i="48"/>
  <c r="B268" i="48"/>
  <c r="B181" i="48"/>
  <c r="O170" i="48"/>
  <c r="O203" i="48"/>
  <c r="C158" i="48"/>
  <c r="C259" i="48"/>
  <c r="O188" i="48"/>
  <c r="O158" i="48"/>
  <c r="O193" i="48"/>
  <c r="O135" i="48"/>
  <c r="C135" i="48"/>
  <c r="O130" i="48"/>
  <c r="O209" i="48"/>
  <c r="B176" i="48"/>
  <c r="B203" i="48"/>
  <c r="C188" i="48"/>
  <c r="B163" i="48"/>
  <c r="O283" i="48"/>
  <c r="C130" i="48"/>
  <c r="O163" i="48"/>
  <c r="C198" i="48"/>
  <c r="B259" i="48"/>
  <c r="B35" i="47"/>
  <c r="B209" i="48"/>
  <c r="B142" i="48"/>
  <c r="O148" i="48"/>
  <c r="B135" i="48"/>
  <c r="B198" i="48"/>
  <c r="B148" i="48"/>
  <c r="C283" i="48"/>
  <c r="B243" i="48"/>
  <c r="C123" i="48"/>
  <c r="C209" i="48"/>
  <c r="B170" i="48"/>
  <c r="O181" i="48"/>
  <c r="B188" i="48"/>
  <c r="C268" i="48"/>
  <c r="B130" i="48"/>
  <c r="L22" i="1" l="1"/>
  <c r="D40" i="121"/>
  <c r="D41" i="121"/>
  <c r="G39" i="121" l="1"/>
  <c r="D39" i="121"/>
  <c r="G40" i="121"/>
  <c r="G41" i="121"/>
  <c r="F14" i="121"/>
  <c r="O326" i="48"/>
  <c r="C326" i="48"/>
  <c r="O330" i="48"/>
  <c r="C295" i="48"/>
  <c r="B326" i="48"/>
  <c r="O295" i="48"/>
  <c r="B295" i="48"/>
  <c r="B330" i="48"/>
  <c r="C330" i="48"/>
  <c r="L77" i="1"/>
  <c r="E23" i="51" s="1"/>
  <c r="E16" i="51"/>
  <c r="E17" i="51"/>
  <c r="L153" i="121" l="1"/>
  <c r="E15" i="51"/>
  <c r="C10" i="122" s="1"/>
  <c r="C17" i="47"/>
  <c r="C14" i="47"/>
  <c r="Z12" i="122" l="1"/>
  <c r="R12" i="122"/>
  <c r="V12" i="122"/>
  <c r="N12" i="122"/>
  <c r="F12" i="122"/>
  <c r="J12" i="122"/>
  <c r="H12" i="122"/>
  <c r="N16" i="47"/>
  <c r="R16" i="47"/>
  <c r="J19" i="47"/>
  <c r="H19" i="47"/>
  <c r="Z19" i="47"/>
  <c r="F19" i="47"/>
  <c r="V16" i="47"/>
  <c r="F16" i="47"/>
  <c r="J16" i="47"/>
  <c r="Z16" i="47"/>
  <c r="H16" i="47"/>
  <c r="L83" i="121"/>
  <c r="L24" i="121"/>
  <c r="L151" i="121"/>
  <c r="L88" i="121"/>
  <c r="L94" i="121"/>
  <c r="L75" i="121"/>
  <c r="L71" i="121"/>
  <c r="L111" i="121"/>
  <c r="L108" i="121"/>
  <c r="L86" i="121"/>
  <c r="L79" i="121"/>
  <c r="L49" i="121"/>
  <c r="L102" i="121"/>
  <c r="L92" i="121"/>
  <c r="L113" i="121"/>
  <c r="L78" i="121"/>
  <c r="L119" i="121"/>
  <c r="L127" i="121"/>
  <c r="L90" i="121"/>
  <c r="L101" i="121"/>
  <c r="L62" i="121"/>
  <c r="L46" i="121"/>
  <c r="L32" i="121"/>
  <c r="L22" i="121"/>
  <c r="L126" i="121"/>
  <c r="L115" i="121"/>
  <c r="L51" i="121"/>
  <c r="L73" i="121"/>
  <c r="L142" i="121"/>
  <c r="L53" i="121"/>
  <c r="L112" i="121"/>
  <c r="L67" i="121"/>
  <c r="L41" i="121"/>
  <c r="L106" i="121"/>
  <c r="L65" i="121"/>
  <c r="L89" i="121"/>
  <c r="L125" i="121"/>
  <c r="L91" i="121"/>
  <c r="L48" i="121"/>
  <c r="L60" i="121"/>
  <c r="L80" i="121"/>
  <c r="L146" i="121"/>
  <c r="L114" i="121"/>
  <c r="L143" i="121"/>
  <c r="L100" i="121"/>
  <c r="L134" i="121"/>
  <c r="L104" i="121"/>
  <c r="L70" i="121"/>
  <c r="L103" i="121"/>
  <c r="L47" i="121"/>
  <c r="L68" i="121"/>
  <c r="L23" i="121"/>
  <c r="L98" i="121"/>
  <c r="L136" i="121"/>
  <c r="L58" i="121"/>
  <c r="L130" i="121"/>
  <c r="L152" i="121"/>
  <c r="L85" i="121"/>
  <c r="L63" i="121"/>
  <c r="L43" i="121"/>
  <c r="L26" i="121"/>
  <c r="L124" i="121"/>
  <c r="L76" i="121"/>
  <c r="L31" i="121"/>
  <c r="L82" i="121"/>
  <c r="L137" i="121"/>
  <c r="L38" i="121"/>
  <c r="L138" i="121"/>
  <c r="L84" i="121"/>
  <c r="L135" i="121"/>
  <c r="L59" i="121"/>
  <c r="L105" i="121"/>
  <c r="L37" i="121"/>
  <c r="L69" i="121"/>
  <c r="L132" i="121"/>
  <c r="L21" i="121"/>
  <c r="L77" i="121"/>
  <c r="L64" i="121"/>
  <c r="L117" i="121"/>
  <c r="L55" i="121"/>
  <c r="L81" i="121"/>
  <c r="L109" i="121"/>
  <c r="L120" i="121"/>
  <c r="L42" i="121"/>
  <c r="L140" i="121"/>
  <c r="L87" i="121"/>
  <c r="L144" i="121"/>
  <c r="L123" i="121"/>
  <c r="L141" i="121"/>
  <c r="L139" i="121"/>
  <c r="L52" i="121"/>
  <c r="L110" i="121"/>
  <c r="L118" i="121"/>
  <c r="L45" i="121"/>
  <c r="L33" i="121"/>
  <c r="L40" i="121"/>
  <c r="L66" i="121"/>
  <c r="L50" i="121"/>
  <c r="L145" i="121"/>
  <c r="L93" i="121"/>
  <c r="L61" i="121"/>
  <c r="L107" i="121"/>
  <c r="L147" i="121"/>
  <c r="L28" i="121"/>
  <c r="L133" i="121"/>
  <c r="L131" i="121"/>
  <c r="L149" i="121"/>
  <c r="L29" i="121"/>
  <c r="L54" i="121"/>
  <c r="L72" i="121"/>
  <c r="L116" i="121"/>
  <c r="L35" i="121"/>
  <c r="L25" i="121"/>
  <c r="L95" i="121"/>
  <c r="L27" i="121"/>
  <c r="L121" i="121"/>
  <c r="L97" i="121"/>
  <c r="L129" i="121"/>
  <c r="L96" i="121"/>
  <c r="L148" i="121"/>
  <c r="L56" i="121"/>
  <c r="L128" i="121"/>
  <c r="L57" i="121"/>
  <c r="L36" i="121"/>
  <c r="L74" i="121"/>
  <c r="L30" i="121"/>
  <c r="L150" i="121"/>
  <c r="L122" i="121"/>
  <c r="L34" i="121"/>
  <c r="L99" i="121"/>
  <c r="L156" i="121"/>
  <c r="L39" i="121"/>
  <c r="L155" i="121"/>
  <c r="L154" i="121"/>
  <c r="B101" i="121"/>
  <c r="B128" i="121"/>
  <c r="C105" i="121"/>
  <c r="C135" i="121"/>
  <c r="B72" i="121"/>
  <c r="C28" i="121"/>
  <c r="C89" i="121"/>
  <c r="C104" i="121"/>
  <c r="B144" i="121"/>
  <c r="B51" i="121"/>
  <c r="C83" i="121"/>
  <c r="B130" i="121"/>
  <c r="B151" i="121"/>
  <c r="B82" i="121"/>
  <c r="B141" i="121"/>
  <c r="B88" i="121"/>
  <c r="C128" i="121"/>
  <c r="B109" i="121"/>
  <c r="C93" i="121"/>
  <c r="B156" i="121"/>
  <c r="B126" i="121"/>
  <c r="C122" i="121"/>
  <c r="B98" i="121"/>
  <c r="C146" i="121"/>
  <c r="C61" i="121"/>
  <c r="B49" i="121"/>
  <c r="C106" i="121"/>
  <c r="C88" i="121"/>
  <c r="B122" i="121"/>
  <c r="C124" i="121"/>
  <c r="C48" i="121"/>
  <c r="C111" i="121"/>
  <c r="C140" i="121"/>
  <c r="B139" i="121"/>
  <c r="C109" i="121"/>
  <c r="C142" i="121"/>
  <c r="B112" i="121"/>
  <c r="C136" i="121"/>
  <c r="B111" i="121"/>
  <c r="C132" i="121"/>
  <c r="C141" i="121"/>
  <c r="B91" i="121"/>
  <c r="B138" i="121"/>
  <c r="B94" i="121"/>
  <c r="B50" i="121"/>
  <c r="B108" i="121"/>
  <c r="C94" i="121"/>
  <c r="B155" i="121"/>
  <c r="C78" i="121"/>
  <c r="C130" i="121"/>
  <c r="C90" i="121"/>
  <c r="B39" i="121"/>
  <c r="B124" i="121"/>
  <c r="B142" i="121"/>
  <c r="B89" i="121"/>
  <c r="C115" i="121"/>
  <c r="B137" i="121"/>
  <c r="C156" i="121"/>
  <c r="C116" i="121"/>
  <c r="C139" i="121"/>
  <c r="C37" i="121"/>
  <c r="C126" i="121"/>
  <c r="C51" i="121"/>
  <c r="C101" i="121"/>
  <c r="C129" i="121"/>
  <c r="B105" i="121"/>
  <c r="B119" i="121"/>
  <c r="B153" i="121"/>
  <c r="B149" i="121"/>
  <c r="B129" i="121"/>
  <c r="B133" i="121"/>
  <c r="B28" i="121"/>
  <c r="B78" i="121"/>
  <c r="C131" i="121"/>
  <c r="B120" i="121"/>
  <c r="C47" i="121"/>
  <c r="C26" i="121"/>
  <c r="B135" i="121"/>
  <c r="C114" i="121"/>
  <c r="C110" i="121"/>
  <c r="C137" i="121"/>
  <c r="C133" i="121"/>
  <c r="C96" i="121"/>
  <c r="B113" i="121"/>
  <c r="B154" i="121"/>
  <c r="B30" i="121"/>
  <c r="C68" i="121"/>
  <c r="C138" i="121"/>
  <c r="C151" i="121"/>
  <c r="B93" i="121"/>
  <c r="B132" i="121"/>
  <c r="C119" i="121"/>
  <c r="B147" i="121"/>
  <c r="C95" i="121"/>
  <c r="B116" i="121"/>
  <c r="B134" i="121"/>
  <c r="C112" i="121"/>
  <c r="B95" i="121"/>
  <c r="C50" i="121"/>
  <c r="B81" i="121"/>
  <c r="B110" i="121"/>
  <c r="C134" i="121"/>
  <c r="C113" i="121"/>
  <c r="C46" i="121"/>
  <c r="B114" i="121"/>
  <c r="B131" i="121"/>
  <c r="C154" i="121"/>
  <c r="C73" i="121"/>
  <c r="B140" i="121"/>
  <c r="C149" i="121"/>
  <c r="C108" i="121"/>
  <c r="C103" i="121"/>
  <c r="B136" i="121"/>
  <c r="B96" i="121"/>
  <c r="C143" i="121"/>
  <c r="C155" i="121"/>
  <c r="C11" i="47"/>
  <c r="B97" i="121"/>
  <c r="C92" i="121"/>
  <c r="C86" i="121"/>
  <c r="C97" i="121"/>
  <c r="J13" i="47" l="1"/>
  <c r="N13" i="47"/>
  <c r="R13" i="47"/>
  <c r="Z13" i="47"/>
  <c r="F13" i="47"/>
  <c r="V13" i="47"/>
  <c r="H13" i="47"/>
  <c r="B38" i="121"/>
  <c r="C38" i="121"/>
  <c r="C82" i="121"/>
  <c r="B104" i="121"/>
  <c r="B48" i="121"/>
  <c r="B86" i="121"/>
  <c r="C100" i="121"/>
  <c r="C64" i="121"/>
  <c r="C144" i="121"/>
  <c r="C27" i="121"/>
  <c r="B127" i="121"/>
  <c r="B34" i="121"/>
  <c r="B143" i="121"/>
  <c r="C52" i="121"/>
  <c r="C39" i="121"/>
  <c r="C148" i="121"/>
  <c r="B123" i="121"/>
  <c r="B80" i="121"/>
  <c r="B83" i="121"/>
  <c r="C147" i="121"/>
  <c r="C127" i="121"/>
  <c r="C91" i="121"/>
  <c r="C85" i="121"/>
  <c r="C121" i="121"/>
  <c r="B118" i="121"/>
  <c r="B150" i="121"/>
  <c r="B87" i="121"/>
  <c r="B27" i="121"/>
  <c r="C79" i="121"/>
  <c r="C99" i="121"/>
  <c r="C57" i="121"/>
  <c r="B103" i="121"/>
  <c r="C102" i="121"/>
  <c r="B107" i="121"/>
  <c r="C123" i="121"/>
  <c r="B152" i="121"/>
  <c r="C107" i="121"/>
  <c r="C80" i="121"/>
  <c r="B115" i="121"/>
  <c r="C125" i="121"/>
  <c r="C150" i="121"/>
  <c r="C29" i="121"/>
  <c r="B59" i="121"/>
  <c r="B146" i="121"/>
  <c r="B84" i="121"/>
  <c r="B145" i="121"/>
  <c r="B46" i="121"/>
  <c r="B79" i="121"/>
  <c r="C32" i="121"/>
  <c r="C45" i="121"/>
  <c r="C145" i="121"/>
  <c r="B29" i="121"/>
  <c r="B99" i="121"/>
  <c r="C117" i="121"/>
  <c r="B90" i="121"/>
  <c r="C87" i="121"/>
  <c r="B106" i="121"/>
  <c r="B45" i="121"/>
  <c r="C30" i="121"/>
  <c r="C31" i="121"/>
  <c r="B85" i="121"/>
  <c r="B31" i="121"/>
  <c r="B148" i="121"/>
  <c r="B92" i="121"/>
  <c r="C81" i="121"/>
  <c r="B26" i="121"/>
  <c r="C153" i="121"/>
  <c r="B100" i="121"/>
  <c r="C34" i="121"/>
  <c r="C49" i="121"/>
  <c r="C84" i="121"/>
  <c r="C56" i="121"/>
  <c r="B121" i="121"/>
  <c r="B125" i="121"/>
  <c r="C120" i="121"/>
  <c r="B102" i="121"/>
  <c r="C98" i="121"/>
  <c r="B117" i="121"/>
  <c r="B52" i="121"/>
  <c r="C152" i="121"/>
  <c r="C118" i="121"/>
  <c r="B32" i="121"/>
  <c r="B47" i="121"/>
  <c r="B65" i="121"/>
  <c r="B62" i="121"/>
  <c r="B73" i="121"/>
  <c r="C58" i="121"/>
  <c r="B75" i="121"/>
  <c r="B56" i="121"/>
  <c r="C75" i="121"/>
  <c r="B55" i="121"/>
  <c r="B43" i="121"/>
  <c r="C43" i="121"/>
  <c r="B58" i="121"/>
  <c r="B67" i="121"/>
  <c r="B77" i="121"/>
  <c r="C25" i="121"/>
  <c r="C60" i="121"/>
  <c r="B60" i="121"/>
  <c r="B36" i="121"/>
  <c r="B63" i="121"/>
  <c r="B33" i="121"/>
  <c r="C77" i="121"/>
  <c r="C63" i="121"/>
  <c r="C55" i="121"/>
  <c r="C65" i="121"/>
  <c r="B66" i="121"/>
  <c r="C76" i="121"/>
  <c r="C74" i="121"/>
  <c r="B57" i="121"/>
  <c r="C66" i="121"/>
  <c r="B64" i="121"/>
  <c r="B71" i="121"/>
  <c r="C59" i="121"/>
  <c r="C53" i="121"/>
  <c r="C54" i="121"/>
  <c r="C62" i="121"/>
  <c r="B69" i="121"/>
  <c r="C70" i="121"/>
  <c r="C72" i="121"/>
  <c r="B53" i="121"/>
  <c r="B54" i="121"/>
  <c r="B61" i="121"/>
  <c r="B74" i="121"/>
  <c r="B76" i="121"/>
  <c r="C35" i="121"/>
  <c r="B35" i="121"/>
  <c r="B40" i="121"/>
  <c r="B41" i="121"/>
  <c r="C71" i="121"/>
  <c r="B37" i="121"/>
  <c r="C40" i="121"/>
  <c r="C41" i="121"/>
  <c r="B68" i="121"/>
  <c r="C36" i="121"/>
  <c r="C69" i="121"/>
  <c r="C33" i="121"/>
  <c r="C67" i="121"/>
  <c r="B70" i="121"/>
  <c r="B21" i="121"/>
  <c r="C24" i="121"/>
  <c r="B25" i="121"/>
  <c r="B24" i="121"/>
  <c r="C21" i="121"/>
  <c r="C22" i="121"/>
  <c r="B44" i="121"/>
  <c r="C44" i="121"/>
  <c r="C23" i="121"/>
  <c r="B23" i="121"/>
  <c r="B22" i="121"/>
  <c r="C42" i="121"/>
  <c r="B42" i="121"/>
  <c r="I17" i="51"/>
  <c r="AE16" i="47"/>
  <c r="AG16" i="47" s="1"/>
  <c r="AE19" i="47"/>
  <c r="AG19" i="47" s="1"/>
  <c r="AE13" i="47" l="1"/>
  <c r="AG13" i="47" s="1"/>
  <c r="I51" i="1" l="1"/>
  <c r="G11" i="120" l="1"/>
  <c r="I11" i="120" s="1"/>
  <c r="G16" i="120"/>
  <c r="I16" i="120" s="1"/>
  <c r="G6" i="120"/>
  <c r="I6" i="120" s="1"/>
  <c r="G3" i="120"/>
  <c r="D14" i="121" s="1"/>
  <c r="G38" i="120"/>
  <c r="L51" i="1"/>
  <c r="D44" i="121"/>
  <c r="I3" i="120" l="1"/>
  <c r="G14" i="121" s="1"/>
  <c r="D15" i="121"/>
  <c r="D17" i="121"/>
  <c r="L47" i="1"/>
  <c r="L99" i="1" s="1"/>
  <c r="I38" i="120"/>
  <c r="D16" i="121"/>
  <c r="E22" i="51"/>
  <c r="G44" i="121"/>
  <c r="I1" i="120" l="1"/>
  <c r="G15" i="121"/>
  <c r="G17" i="121"/>
  <c r="E21" i="51"/>
  <c r="G16" i="121"/>
  <c r="I22" i="51"/>
  <c r="C35" i="47"/>
  <c r="L44" i="121"/>
  <c r="I21" i="51" l="1"/>
  <c r="C22" i="122"/>
  <c r="K43" i="120"/>
  <c r="K42" i="120"/>
  <c r="K44" i="120"/>
  <c r="K9" i="120"/>
  <c r="K28" i="120"/>
  <c r="K45" i="120"/>
  <c r="K41" i="120"/>
  <c r="K34" i="120"/>
  <c r="K31" i="120"/>
  <c r="K36" i="120"/>
  <c r="K22" i="120"/>
  <c r="K7" i="120"/>
  <c r="K20" i="120"/>
  <c r="K26" i="120"/>
  <c r="K24" i="120"/>
  <c r="K40" i="120"/>
  <c r="K8" i="120"/>
  <c r="K19" i="120"/>
  <c r="K32" i="120"/>
  <c r="K13" i="120"/>
  <c r="K29" i="120"/>
  <c r="K30" i="120"/>
  <c r="K12" i="120"/>
  <c r="K14" i="120"/>
  <c r="K21" i="120"/>
  <c r="K39" i="120"/>
  <c r="K18" i="120"/>
  <c r="K10" i="120"/>
  <c r="K46" i="120"/>
  <c r="K37" i="120"/>
  <c r="K33" i="120"/>
  <c r="K47" i="120"/>
  <c r="K27" i="120"/>
  <c r="K15" i="120"/>
  <c r="K23" i="120"/>
  <c r="K17" i="120"/>
  <c r="K5" i="120"/>
  <c r="K35" i="120"/>
  <c r="K25" i="120"/>
  <c r="K6" i="120"/>
  <c r="K16" i="120"/>
  <c r="K11" i="120"/>
  <c r="K38" i="120"/>
  <c r="K3" i="120"/>
  <c r="L3" i="120" s="1"/>
  <c r="K4" i="120"/>
  <c r="R37" i="47"/>
  <c r="N37" i="47"/>
  <c r="C29" i="47"/>
  <c r="Z31" i="47" s="1"/>
  <c r="F37" i="47"/>
  <c r="V37" i="47"/>
  <c r="J37" i="47"/>
  <c r="I23" i="51"/>
  <c r="F24" i="122" l="1"/>
  <c r="Z24" i="122"/>
  <c r="V24" i="122"/>
  <c r="R24" i="122"/>
  <c r="L19" i="121"/>
  <c r="L18" i="121"/>
  <c r="V31" i="47"/>
  <c r="R31" i="47"/>
  <c r="F31" i="47"/>
  <c r="L15" i="121"/>
  <c r="L20" i="121"/>
  <c r="L14" i="121"/>
  <c r="L17" i="121"/>
  <c r="L16" i="121"/>
  <c r="AE37" i="47"/>
  <c r="AG37" i="47" s="1"/>
  <c r="AE31" i="47" l="1"/>
  <c r="AG31" i="47" s="1"/>
  <c r="E24" i="51" l="1"/>
  <c r="C32" i="47" l="1"/>
  <c r="Z34" i="47" s="1"/>
  <c r="C38" i="47"/>
  <c r="F15" i="120"/>
  <c r="F11" i="120"/>
  <c r="F3" i="120"/>
  <c r="F35" i="120"/>
  <c r="F6" i="120"/>
  <c r="F5" i="120"/>
  <c r="F38" i="120"/>
  <c r="F33" i="120"/>
  <c r="F7" i="120"/>
  <c r="F25" i="120"/>
  <c r="H40" i="47" l="1"/>
  <c r="F40" i="47"/>
  <c r="F34" i="47"/>
  <c r="I24" i="51"/>
  <c r="AE34" i="47" l="1"/>
  <c r="AG34" i="47" s="1"/>
  <c r="AE40" i="47"/>
  <c r="AG40" i="47" s="1"/>
  <c r="E20" i="51" l="1"/>
  <c r="E18" i="51"/>
  <c r="C13" i="122" s="1"/>
  <c r="H15" i="122" l="1"/>
  <c r="H26" i="122" s="1"/>
  <c r="N15" i="122"/>
  <c r="J15" i="122"/>
  <c r="Z15" i="122"/>
  <c r="F15" i="122"/>
  <c r="F26" i="122" s="1"/>
  <c r="C26" i="47"/>
  <c r="Z28" i="47" s="1"/>
  <c r="C19" i="122"/>
  <c r="C20" i="47"/>
  <c r="I20" i="51"/>
  <c r="I18" i="51"/>
  <c r="R28" i="47" l="1"/>
  <c r="N28" i="47"/>
  <c r="F28" i="47"/>
  <c r="V28" i="47"/>
  <c r="R21" i="122"/>
  <c r="N21" i="122"/>
  <c r="Z21" i="122"/>
  <c r="Z26" i="122" s="1"/>
  <c r="F21" i="122"/>
  <c r="V21" i="122"/>
  <c r="N22" i="47"/>
  <c r="F22" i="47"/>
  <c r="J22" i="47"/>
  <c r="H22" i="47"/>
  <c r="Z22" i="47"/>
  <c r="AE28" i="47" l="1"/>
  <c r="AG28" i="47" s="1"/>
  <c r="F29" i="122"/>
  <c r="H29" i="122" s="1"/>
  <c r="AE22" i="47"/>
  <c r="AG22" i="47" s="1"/>
  <c r="E19" i="51"/>
  <c r="C16" i="122" s="1"/>
  <c r="F27" i="122" s="1"/>
  <c r="N18" i="122" l="1"/>
  <c r="N26" i="122" s="1"/>
  <c r="R18" i="122"/>
  <c r="R26" i="122" s="1"/>
  <c r="Z18" i="122"/>
  <c r="V18" i="122"/>
  <c r="V26" i="122" s="1"/>
  <c r="J18" i="122"/>
  <c r="J26" i="122" s="1"/>
  <c r="J29" i="122" s="1"/>
  <c r="AB27" i="122"/>
  <c r="L27" i="122"/>
  <c r="T30" i="122"/>
  <c r="AB30" i="122"/>
  <c r="P30" i="122"/>
  <c r="T27" i="122"/>
  <c r="X27" i="122"/>
  <c r="L30" i="122"/>
  <c r="X30" i="122"/>
  <c r="P27" i="122"/>
  <c r="H27" i="122"/>
  <c r="F30" i="122"/>
  <c r="H30" i="122"/>
  <c r="E26" i="51"/>
  <c r="J1" i="120" s="1"/>
  <c r="O1" i="120" s="1"/>
  <c r="L13" i="1"/>
  <c r="K114" i="1"/>
  <c r="I19" i="51"/>
  <c r="C23" i="47"/>
  <c r="I113" i="1"/>
  <c r="V27" i="122" l="1"/>
  <c r="Z27" i="122"/>
  <c r="R27" i="122"/>
  <c r="J27" i="122"/>
  <c r="J30" i="122"/>
  <c r="N27" i="122"/>
  <c r="V25" i="47"/>
  <c r="V42" i="47" s="1"/>
  <c r="R25" i="47"/>
  <c r="R42" i="47" s="1"/>
  <c r="R43" i="47" s="1"/>
  <c r="N25" i="47"/>
  <c r="N42" i="47" s="1"/>
  <c r="N43" i="47" s="1"/>
  <c r="E42" i="120"/>
  <c r="F41" i="120"/>
  <c r="E9" i="120"/>
  <c r="E45" i="120"/>
  <c r="E43" i="120"/>
  <c r="F28" i="120"/>
  <c r="F9" i="120"/>
  <c r="E41" i="120"/>
  <c r="F44" i="120"/>
  <c r="F43" i="120"/>
  <c r="F45" i="120"/>
  <c r="E44" i="120"/>
  <c r="E28" i="120"/>
  <c r="F42" i="120"/>
  <c r="E3" i="120"/>
  <c r="E4" i="120"/>
  <c r="B15" i="121" s="1"/>
  <c r="E39" i="120"/>
  <c r="E19" i="120"/>
  <c r="E33" i="120"/>
  <c r="E17" i="120"/>
  <c r="E36" i="120"/>
  <c r="E29" i="120"/>
  <c r="E18" i="120"/>
  <c r="E6" i="120"/>
  <c r="E21" i="120"/>
  <c r="E34" i="120"/>
  <c r="E47" i="120"/>
  <c r="E25" i="120"/>
  <c r="E7" i="120"/>
  <c r="B18" i="121" s="1"/>
  <c r="E32" i="120"/>
  <c r="E16" i="120"/>
  <c r="E31" i="120"/>
  <c r="E26" i="120"/>
  <c r="E15" i="120"/>
  <c r="E11" i="120"/>
  <c r="E40" i="120"/>
  <c r="E22" i="120"/>
  <c r="E24" i="120"/>
  <c r="E37" i="120"/>
  <c r="E14" i="120"/>
  <c r="E30" i="120"/>
  <c r="E23" i="120"/>
  <c r="E5" i="120"/>
  <c r="B16" i="121" s="1"/>
  <c r="E10" i="120"/>
  <c r="E46" i="120"/>
  <c r="E38" i="120"/>
  <c r="E27" i="120"/>
  <c r="E13" i="120"/>
  <c r="E20" i="120"/>
  <c r="E8" i="120"/>
  <c r="E35" i="120"/>
  <c r="E11" i="51"/>
  <c r="H24" i="51" s="1"/>
  <c r="O55" i="1"/>
  <c r="O45" i="1"/>
  <c r="O44" i="1"/>
  <c r="F40" i="120"/>
  <c r="F27" i="120"/>
  <c r="F13" i="120"/>
  <c r="F32" i="120"/>
  <c r="F34" i="120"/>
  <c r="F37" i="120"/>
  <c r="F19" i="120"/>
  <c r="F30" i="120"/>
  <c r="F16" i="120"/>
  <c r="F12" i="120"/>
  <c r="F4" i="120"/>
  <c r="F31" i="120"/>
  <c r="F20" i="120"/>
  <c r="F18" i="120"/>
  <c r="F46" i="120"/>
  <c r="F21" i="120"/>
  <c r="F29" i="120"/>
  <c r="F26" i="120"/>
  <c r="F23" i="120"/>
  <c r="F24" i="120"/>
  <c r="O60" i="1"/>
  <c r="O30" i="1"/>
  <c r="O42" i="1"/>
  <c r="O83" i="1"/>
  <c r="O93" i="1"/>
  <c r="O86" i="1"/>
  <c r="O58" i="1"/>
  <c r="O37" i="1"/>
  <c r="O95" i="1"/>
  <c r="O56" i="1"/>
  <c r="O26" i="1"/>
  <c r="O96" i="1"/>
  <c r="O22" i="1"/>
  <c r="O27" i="1"/>
  <c r="O50" i="1"/>
  <c r="O54" i="1"/>
  <c r="O73" i="1"/>
  <c r="O49" i="1"/>
  <c r="O19" i="1"/>
  <c r="O90" i="1"/>
  <c r="O66" i="1"/>
  <c r="O17" i="1"/>
  <c r="O59" i="1"/>
  <c r="O70" i="1"/>
  <c r="O72" i="1"/>
  <c r="O97" i="1"/>
  <c r="O32" i="1"/>
  <c r="O94" i="1"/>
  <c r="O35" i="1"/>
  <c r="O33" i="1"/>
  <c r="O84" i="1"/>
  <c r="O29" i="1"/>
  <c r="O38" i="1"/>
  <c r="O52" i="1"/>
  <c r="O79" i="1"/>
  <c r="O67" i="1"/>
  <c r="O64" i="1"/>
  <c r="O77" i="1"/>
  <c r="O18" i="1"/>
  <c r="O25" i="1"/>
  <c r="O24" i="1"/>
  <c r="O41" i="1"/>
  <c r="O51" i="1"/>
  <c r="O57" i="1"/>
  <c r="O61" i="1"/>
  <c r="O68" i="1"/>
  <c r="O53" i="1"/>
  <c r="O78" i="1"/>
  <c r="O82" i="1"/>
  <c r="O91" i="1"/>
  <c r="O23" i="1"/>
  <c r="O89" i="1"/>
  <c r="O47" i="1"/>
  <c r="O40" i="1"/>
  <c r="O74" i="1"/>
  <c r="O71" i="1"/>
  <c r="O69" i="1"/>
  <c r="O62" i="1"/>
  <c r="O28" i="1"/>
  <c r="O63" i="1"/>
  <c r="O20" i="1"/>
  <c r="O87" i="1"/>
  <c r="X46" i="47"/>
  <c r="P46" i="47"/>
  <c r="AB46" i="47"/>
  <c r="T46" i="47"/>
  <c r="F10" i="120"/>
  <c r="F47" i="120"/>
  <c r="F14" i="120"/>
  <c r="F22" i="120"/>
  <c r="F8" i="120"/>
  <c r="F17" i="120"/>
  <c r="F36" i="120"/>
  <c r="F39" i="120"/>
  <c r="P43" i="47"/>
  <c r="T43" i="47"/>
  <c r="X43" i="47"/>
  <c r="AB43" i="47"/>
  <c r="L46" i="47"/>
  <c r="V43" i="47"/>
  <c r="L43" i="47"/>
  <c r="H42" i="47"/>
  <c r="H43" i="47" s="1"/>
  <c r="J25" i="47"/>
  <c r="J42" i="47" s="1"/>
  <c r="J43" i="47" s="1"/>
  <c r="F42" i="47"/>
  <c r="Z25" i="47"/>
  <c r="Z42" i="47" s="1"/>
  <c r="B14" i="121" l="1"/>
  <c r="C15" i="121"/>
  <c r="N29" i="122"/>
  <c r="B17" i="121"/>
  <c r="C14" i="121"/>
  <c r="H20" i="51"/>
  <c r="H16" i="51"/>
  <c r="C17" i="121"/>
  <c r="I16" i="51"/>
  <c r="H17" i="51"/>
  <c r="H19" i="51"/>
  <c r="I15" i="51"/>
  <c r="H18" i="51"/>
  <c r="H21" i="51"/>
  <c r="H23" i="51"/>
  <c r="H15" i="51"/>
  <c r="G11" i="121"/>
  <c r="H66" i="121" s="1"/>
  <c r="H22" i="51"/>
  <c r="C16" i="121"/>
  <c r="C18" i="121"/>
  <c r="B20" i="121"/>
  <c r="B19" i="121"/>
  <c r="C20" i="121"/>
  <c r="C19" i="121"/>
  <c r="Z43" i="47"/>
  <c r="AE25" i="47"/>
  <c r="AG25" i="47" s="1"/>
  <c r="AG49" i="47" s="1"/>
  <c r="F43" i="47"/>
  <c r="C62" i="47"/>
  <c r="C64" i="47"/>
  <c r="D38" i="47"/>
  <c r="E38" i="47"/>
  <c r="C63" i="47"/>
  <c r="N30" i="122" l="1"/>
  <c r="R29" i="122"/>
  <c r="D11" i="47"/>
  <c r="D35" i="47"/>
  <c r="D23" i="47"/>
  <c r="D16" i="122"/>
  <c r="E16" i="122"/>
  <c r="E14" i="47"/>
  <c r="D10" i="122"/>
  <c r="E10" i="122"/>
  <c r="E20" i="47"/>
  <c r="E13" i="122"/>
  <c r="D13" i="122"/>
  <c r="D32" i="47"/>
  <c r="D29" i="47"/>
  <c r="D22" i="122"/>
  <c r="E22" i="122"/>
  <c r="D17" i="47"/>
  <c r="E26" i="47"/>
  <c r="D19" i="122"/>
  <c r="E19" i="122"/>
  <c r="D26" i="47"/>
  <c r="D14" i="47"/>
  <c r="D20" i="47"/>
  <c r="H201" i="121"/>
  <c r="H151" i="121"/>
  <c r="H230" i="121"/>
  <c r="H42" i="121"/>
  <c r="H181" i="121"/>
  <c r="H292" i="121"/>
  <c r="H144" i="121"/>
  <c r="H318" i="121"/>
  <c r="H138" i="121"/>
  <c r="H24" i="121"/>
  <c r="E17" i="47"/>
  <c r="E29" i="47"/>
  <c r="E35" i="47"/>
  <c r="E11" i="47"/>
  <c r="E23" i="47"/>
  <c r="H195" i="121"/>
  <c r="H302" i="121"/>
  <c r="H259" i="121"/>
  <c r="H147" i="121"/>
  <c r="H177" i="121"/>
  <c r="H242" i="121"/>
  <c r="H200" i="121"/>
  <c r="H217" i="121"/>
  <c r="H89" i="121"/>
  <c r="H173" i="121"/>
  <c r="H321" i="121"/>
  <c r="H290" i="121"/>
  <c r="H75" i="121"/>
  <c r="H215" i="121"/>
  <c r="H164" i="121"/>
  <c r="H197" i="121"/>
  <c r="H131" i="121"/>
  <c r="H279" i="121"/>
  <c r="H174" i="121"/>
  <c r="H210" i="121"/>
  <c r="H53" i="121"/>
  <c r="H298" i="121"/>
  <c r="H223" i="121"/>
  <c r="H236" i="121"/>
  <c r="H239" i="121"/>
  <c r="H119" i="121"/>
  <c r="H158" i="121"/>
  <c r="H287" i="121"/>
  <c r="H256" i="121"/>
  <c r="H160" i="121"/>
  <c r="H218" i="121"/>
  <c r="H204" i="121"/>
  <c r="H159" i="121"/>
  <c r="H117" i="121"/>
  <c r="H97" i="121"/>
  <c r="H105" i="121"/>
  <c r="H224" i="121"/>
  <c r="H120" i="121"/>
  <c r="H189" i="121"/>
  <c r="H199" i="121"/>
  <c r="H31" i="121"/>
  <c r="H278" i="121"/>
  <c r="H125" i="121"/>
  <c r="H191" i="121"/>
  <c r="H205" i="121"/>
  <c r="H226" i="121"/>
  <c r="H67" i="121"/>
  <c r="H182" i="121"/>
  <c r="H146" i="121"/>
  <c r="H276" i="121"/>
  <c r="H59" i="121"/>
  <c r="H55" i="121"/>
  <c r="H311" i="121"/>
  <c r="H124" i="121"/>
  <c r="H135" i="121"/>
  <c r="H184" i="121"/>
  <c r="H187" i="121"/>
  <c r="H228" i="121"/>
  <c r="H324" i="121"/>
  <c r="H300" i="121"/>
  <c r="H54" i="121"/>
  <c r="H17" i="121"/>
  <c r="H133" i="121"/>
  <c r="H166" i="121"/>
  <c r="H277" i="121"/>
  <c r="H43" i="121"/>
  <c r="H264" i="121"/>
  <c r="H148" i="121"/>
  <c r="H291" i="121"/>
  <c r="H94" i="121"/>
  <c r="H188" i="121"/>
  <c r="H171" i="121"/>
  <c r="H250" i="121"/>
  <c r="H95" i="121"/>
  <c r="H307" i="121"/>
  <c r="H112" i="121"/>
  <c r="H155" i="121"/>
  <c r="H252" i="121"/>
  <c r="H16" i="121"/>
  <c r="H222" i="121"/>
  <c r="H14" i="121"/>
  <c r="H63" i="121"/>
  <c r="H56" i="121"/>
  <c r="H316" i="121"/>
  <c r="H122" i="121"/>
  <c r="H257" i="121"/>
  <c r="H60" i="121"/>
  <c r="H221" i="121"/>
  <c r="H32" i="121"/>
  <c r="H315" i="121"/>
  <c r="H202" i="121"/>
  <c r="H127" i="121"/>
  <c r="H103" i="121"/>
  <c r="H243" i="121"/>
  <c r="H33" i="121"/>
  <c r="H293" i="121"/>
  <c r="H233" i="121"/>
  <c r="H101" i="121"/>
  <c r="H170" i="121"/>
  <c r="H38" i="121"/>
  <c r="H263" i="121"/>
  <c r="H319" i="121"/>
  <c r="H227" i="121"/>
  <c r="H305" i="121"/>
  <c r="H58" i="121"/>
  <c r="H87" i="121"/>
  <c r="H294" i="121"/>
  <c r="H303" i="121"/>
  <c r="H285" i="121"/>
  <c r="H186" i="121"/>
  <c r="H69" i="121"/>
  <c r="H48" i="121"/>
  <c r="H289" i="121"/>
  <c r="H198" i="121"/>
  <c r="H297" i="121"/>
  <c r="H213" i="121"/>
  <c r="H271" i="121"/>
  <c r="H153" i="121"/>
  <c r="H240" i="121"/>
  <c r="H269" i="121"/>
  <c r="H141" i="121"/>
  <c r="H244" i="121"/>
  <c r="H229" i="121"/>
  <c r="H79" i="121"/>
  <c r="H169" i="121"/>
  <c r="H154" i="121"/>
  <c r="H107" i="121"/>
  <c r="H91" i="121"/>
  <c r="H251" i="121"/>
  <c r="H102" i="121"/>
  <c r="H57" i="121"/>
  <c r="H176" i="121"/>
  <c r="H272" i="121"/>
  <c r="H203" i="121"/>
  <c r="H262" i="121"/>
  <c r="H26" i="121"/>
  <c r="H192" i="121"/>
  <c r="H237" i="121"/>
  <c r="H113" i="121"/>
  <c r="H126" i="121"/>
  <c r="H161" i="121"/>
  <c r="H49" i="121"/>
  <c r="H209" i="121"/>
  <c r="H121" i="121"/>
  <c r="H39" i="121"/>
  <c r="H78" i="121"/>
  <c r="H225" i="121"/>
  <c r="H108" i="121"/>
  <c r="H46" i="121"/>
  <c r="H19" i="121"/>
  <c r="H90" i="121"/>
  <c r="H180" i="121"/>
  <c r="H325" i="121"/>
  <c r="H206" i="121"/>
  <c r="H115" i="121"/>
  <c r="H85" i="121"/>
  <c r="H123" i="121"/>
  <c r="H61" i="121"/>
  <c r="H322" i="121"/>
  <c r="H142" i="121"/>
  <c r="H27" i="121"/>
  <c r="H143" i="121"/>
  <c r="H220" i="121"/>
  <c r="H246" i="121"/>
  <c r="H62" i="121"/>
  <c r="H70" i="121"/>
  <c r="H111" i="121"/>
  <c r="H156" i="121"/>
  <c r="H149" i="121"/>
  <c r="H281" i="121"/>
  <c r="H65" i="121"/>
  <c r="H301" i="121"/>
  <c r="H96" i="121"/>
  <c r="H157" i="121"/>
  <c r="H247" i="121"/>
  <c r="H100" i="121"/>
  <c r="H207" i="121"/>
  <c r="H309" i="121"/>
  <c r="H320" i="121"/>
  <c r="H172" i="121"/>
  <c r="H28" i="121"/>
  <c r="H44" i="121"/>
  <c r="H86" i="121"/>
  <c r="H98" i="121"/>
  <c r="H145" i="121"/>
  <c r="H274" i="121"/>
  <c r="H21" i="121"/>
  <c r="H241" i="121"/>
  <c r="H109" i="121"/>
  <c r="H40" i="121"/>
  <c r="H284" i="121"/>
  <c r="H84" i="121"/>
  <c r="H183" i="121"/>
  <c r="H313" i="121"/>
  <c r="H273" i="121"/>
  <c r="H168" i="121"/>
  <c r="H106" i="121"/>
  <c r="H129" i="121"/>
  <c r="H214" i="121"/>
  <c r="H15" i="121"/>
  <c r="H47" i="121"/>
  <c r="H140" i="121"/>
  <c r="H295" i="121"/>
  <c r="H179" i="121"/>
  <c r="H193" i="121"/>
  <c r="H308" i="121"/>
  <c r="H211" i="121"/>
  <c r="H68" i="121"/>
  <c r="H306" i="121"/>
  <c r="H76" i="121"/>
  <c r="H77" i="121"/>
  <c r="H167" i="121"/>
  <c r="H51" i="121"/>
  <c r="H261" i="121"/>
  <c r="H249" i="121"/>
  <c r="H286" i="121"/>
  <c r="H283" i="121"/>
  <c r="H34" i="121"/>
  <c r="H30" i="121"/>
  <c r="H280" i="121"/>
  <c r="H81" i="121"/>
  <c r="H299" i="121"/>
  <c r="H258" i="121"/>
  <c r="H232" i="121"/>
  <c r="H270" i="121"/>
  <c r="H20" i="121"/>
  <c r="H134" i="121"/>
  <c r="H45" i="121"/>
  <c r="E32" i="47"/>
  <c r="H150" i="121"/>
  <c r="H304" i="121"/>
  <c r="H194" i="121"/>
  <c r="H72" i="121"/>
  <c r="H36" i="121"/>
  <c r="H310" i="121"/>
  <c r="H266" i="121"/>
  <c r="H323" i="121"/>
  <c r="H130" i="121"/>
  <c r="H175" i="121"/>
  <c r="H83" i="121"/>
  <c r="H114" i="121"/>
  <c r="H267" i="121"/>
  <c r="H216" i="121"/>
  <c r="H314" i="121"/>
  <c r="H196" i="121"/>
  <c r="H288" i="121"/>
  <c r="H265" i="121"/>
  <c r="H118" i="121"/>
  <c r="H248" i="121"/>
  <c r="H64" i="121"/>
  <c r="H82" i="121"/>
  <c r="H296" i="121"/>
  <c r="H312" i="121"/>
  <c r="H275" i="121"/>
  <c r="H41" i="121"/>
  <c r="H25" i="121"/>
  <c r="H99" i="121"/>
  <c r="H162" i="121"/>
  <c r="H235" i="121"/>
  <c r="H245" i="121"/>
  <c r="H71" i="121"/>
  <c r="H110" i="121"/>
  <c r="H22" i="121"/>
  <c r="H231" i="121"/>
  <c r="H219" i="121"/>
  <c r="H73" i="121"/>
  <c r="H35" i="121"/>
  <c r="H93" i="121"/>
  <c r="H212" i="121"/>
  <c r="H137" i="121"/>
  <c r="H165" i="121"/>
  <c r="H185" i="121"/>
  <c r="H152" i="121"/>
  <c r="H178" i="121"/>
  <c r="H282" i="121"/>
  <c r="H18" i="121"/>
  <c r="H29" i="121"/>
  <c r="H208" i="121"/>
  <c r="H136" i="121"/>
  <c r="H88" i="121"/>
  <c r="H92" i="121"/>
  <c r="H254" i="121"/>
  <c r="H116" i="121"/>
  <c r="H268" i="121"/>
  <c r="H23" i="121"/>
  <c r="H139" i="121"/>
  <c r="H253" i="121"/>
  <c r="H128" i="121"/>
  <c r="H190" i="121"/>
  <c r="H50" i="121"/>
  <c r="H238" i="121"/>
  <c r="H255" i="121"/>
  <c r="H37" i="121"/>
  <c r="H104" i="121"/>
  <c r="H74" i="121"/>
  <c r="H80" i="121"/>
  <c r="H163" i="121"/>
  <c r="H132" i="121"/>
  <c r="H52" i="121"/>
  <c r="H317" i="121"/>
  <c r="H260" i="121"/>
  <c r="H234" i="121"/>
  <c r="F45" i="47"/>
  <c r="F46" i="47" s="1"/>
  <c r="AE42" i="47"/>
  <c r="C61" i="47"/>
  <c r="R30" i="122" l="1"/>
  <c r="V29" i="122"/>
  <c r="AE51" i="47"/>
  <c r="AE45" i="47"/>
  <c r="H45" i="47"/>
  <c r="V30" i="122" l="1"/>
  <c r="Z30" i="122"/>
  <c r="H46" i="47"/>
  <c r="J45" i="47"/>
  <c r="D61" i="47"/>
  <c r="J46" i="47" l="1"/>
  <c r="N45" i="47"/>
  <c r="D62" i="47"/>
  <c r="R45" i="47" l="1"/>
  <c r="N46" i="47"/>
  <c r="V45" i="47" l="1"/>
  <c r="D63" i="47" s="1"/>
  <c r="R46" i="47"/>
  <c r="Z45" i="47" l="1"/>
  <c r="V46" i="47"/>
  <c r="D64" i="47" l="1"/>
  <c r="Z46" i="47"/>
  <c r="M3" i="120" l="1"/>
  <c r="L4" i="120" l="1"/>
  <c r="L5" i="120" s="1"/>
  <c r="M5" i="120" l="1"/>
  <c r="L6" i="120"/>
  <c r="M4" i="120"/>
  <c r="M6" i="120" l="1"/>
  <c r="L7" i="120"/>
  <c r="M7" i="120" l="1"/>
  <c r="L8" i="120"/>
  <c r="M8" i="120" l="1"/>
  <c r="L9" i="120"/>
  <c r="M9" i="120" l="1"/>
  <c r="L10" i="120"/>
  <c r="M10" i="120" l="1"/>
  <c r="L11" i="120"/>
  <c r="M11" i="120" l="1"/>
  <c r="L12" i="120"/>
  <c r="M12" i="120" l="1"/>
  <c r="L13" i="120"/>
  <c r="M13" i="120" l="1"/>
  <c r="L14" i="120"/>
  <c r="M14" i="120" l="1"/>
  <c r="L15" i="120"/>
  <c r="M15" i="120" l="1"/>
  <c r="L16" i="120"/>
  <c r="M16" i="120" l="1"/>
  <c r="L17" i="120"/>
  <c r="M17" i="120" l="1"/>
  <c r="L18" i="120"/>
  <c r="M18" i="120" l="1"/>
  <c r="L19" i="120"/>
  <c r="M19" i="120" l="1"/>
  <c r="L20" i="120"/>
  <c r="M20" i="120" l="1"/>
  <c r="L21" i="120"/>
  <c r="M21" i="120" l="1"/>
  <c r="L22" i="120"/>
  <c r="M22" i="120" l="1"/>
  <c r="L23" i="120"/>
  <c r="M23" i="120" l="1"/>
  <c r="L24" i="120"/>
  <c r="M24" i="120" l="1"/>
  <c r="L25" i="120"/>
  <c r="M25" i="120" l="1"/>
  <c r="L26" i="120"/>
  <c r="M26" i="120" l="1"/>
  <c r="L27" i="120"/>
  <c r="M27" i="120" l="1"/>
  <c r="L28" i="120"/>
  <c r="M28" i="120" l="1"/>
  <c r="L29" i="120"/>
  <c r="M29" i="120" l="1"/>
  <c r="L30" i="120"/>
  <c r="M30" i="120" l="1"/>
  <c r="L31" i="120"/>
  <c r="M31" i="120" l="1"/>
  <c r="L32" i="120"/>
  <c r="M32" i="120" l="1"/>
  <c r="L33" i="120"/>
  <c r="M33" i="120" l="1"/>
  <c r="L34" i="120"/>
  <c r="M34" i="120" l="1"/>
  <c r="L35" i="120"/>
  <c r="M35" i="120" l="1"/>
  <c r="L36" i="120"/>
  <c r="M36" i="120" l="1"/>
  <c r="L37" i="120"/>
  <c r="M37" i="120" l="1"/>
  <c r="L38" i="120"/>
  <c r="M38" i="120" l="1"/>
  <c r="L39" i="120"/>
  <c r="M39" i="120" l="1"/>
  <c r="L40" i="120"/>
  <c r="M40" i="120" l="1"/>
  <c r="L41" i="120"/>
  <c r="M41" i="120" l="1"/>
  <c r="L42" i="120"/>
  <c r="M42" i="120" l="1"/>
  <c r="L43" i="120"/>
  <c r="M43" i="120" l="1"/>
  <c r="L44" i="120"/>
  <c r="M44" i="120" l="1"/>
  <c r="L45" i="120"/>
  <c r="M45" i="120" l="1"/>
  <c r="L46" i="120"/>
  <c r="M46" i="120" l="1"/>
  <c r="L47" i="120"/>
  <c r="M47" i="120" s="1"/>
</calcChain>
</file>

<file path=xl/sharedStrings.xml><?xml version="1.0" encoding="utf-8"?>
<sst xmlns="http://schemas.openxmlformats.org/spreadsheetml/2006/main" count="62239" uniqueCount="28424">
  <si>
    <t>Dados da Obra</t>
  </si>
  <si>
    <t>RESUMO</t>
  </si>
  <si>
    <t>ESCOLHIDO</t>
  </si>
  <si>
    <t>Cliente</t>
  </si>
  <si>
    <t>PREFEITURA MUNICIPAL DE SANTA BRANCA</t>
  </si>
  <si>
    <t>BDI Geral</t>
  </si>
  <si>
    <t>DESONERADO</t>
  </si>
  <si>
    <t>ONERADO</t>
  </si>
  <si>
    <t>Objeto</t>
  </si>
  <si>
    <t>PROJETO DE INFRAESTRUTURA - RUA LARANJEIRAS</t>
  </si>
  <si>
    <t>BDI Diferen.</t>
  </si>
  <si>
    <t>Local</t>
  </si>
  <si>
    <t>RUA LARANJEIRAS - SANTA BRANCA/SP</t>
  </si>
  <si>
    <t>Valor Global</t>
  </si>
  <si>
    <t>Base</t>
  </si>
  <si>
    <t>Diferença</t>
  </si>
  <si>
    <t>Leis Sociais:</t>
  </si>
  <si>
    <t>BDI</t>
  </si>
  <si>
    <t>BASE - FONTE</t>
  </si>
  <si>
    <t>VERSÃO BASE</t>
  </si>
  <si>
    <t>LEIS SOCIAIS</t>
  </si>
  <si>
    <t>ATUALIZAÇÃO</t>
  </si>
  <si>
    <t>INTERVALO (MÊS)</t>
  </si>
  <si>
    <t>Data:</t>
  </si>
  <si>
    <t>SINAPI</t>
  </si>
  <si>
    <t>JUN.2025</t>
  </si>
  <si>
    <t>MENSAL</t>
  </si>
  <si>
    <t>(1-2-3-...)</t>
  </si>
  <si>
    <t>CDHU</t>
  </si>
  <si>
    <t>MAI.2025 (198)</t>
  </si>
  <si>
    <t>TRIMESTRAL</t>
  </si>
  <si>
    <t>(3-6-9-12)</t>
  </si>
  <si>
    <t xml:space="preserve"> </t>
  </si>
  <si>
    <t>SIURB EDIF</t>
  </si>
  <si>
    <t>JAN.2025</t>
  </si>
  <si>
    <t>SEMESTRAL</t>
  </si>
  <si>
    <t>(01-07)</t>
  </si>
  <si>
    <t>SIURB INFRA</t>
  </si>
  <si>
    <t>SICRO NOVO</t>
  </si>
  <si>
    <t>ABR.2025</t>
  </si>
  <si>
    <t>ASSINATURA:</t>
  </si>
  <si>
    <t>DARIO NASCIMENTO</t>
  </si>
  <si>
    <t>ENGENHEIRO CIVIL</t>
  </si>
  <si>
    <t>CREA 5069979311</t>
  </si>
  <si>
    <t>VERSÃO</t>
  </si>
  <si>
    <t>DATA</t>
  </si>
  <si>
    <t>ELAB.</t>
  </si>
  <si>
    <t>VER.</t>
  </si>
  <si>
    <t>APROV.</t>
  </si>
  <si>
    <t>DESCRIÇÃO</t>
  </si>
  <si>
    <t>V00</t>
  </si>
  <si>
    <t>K.M</t>
  </si>
  <si>
    <t>D.N</t>
  </si>
  <si>
    <t>EMISSÃO INICIAL</t>
  </si>
  <si>
    <t>CONTRATADO - ORIGINAL</t>
  </si>
  <si>
    <t>Item</t>
  </si>
  <si>
    <t>Descrição dos Serviços</t>
  </si>
  <si>
    <t>Preço Total</t>
  </si>
  <si>
    <t>% TOTAL</t>
  </si>
  <si>
    <t>x</t>
  </si>
  <si>
    <t>PLANILHA ORÇAMENTÁRIA</t>
  </si>
  <si>
    <t>verificação de formulas em celulas</t>
  </si>
  <si>
    <t>T</t>
  </si>
  <si>
    <t>VALOR GLOBAL</t>
  </si>
  <si>
    <t>Fonte</t>
  </si>
  <si>
    <t>Código</t>
  </si>
  <si>
    <t>Unid.</t>
  </si>
  <si>
    <t>Quant.</t>
  </si>
  <si>
    <t>Custo Unitário</t>
  </si>
  <si>
    <t>Preço Unitário</t>
  </si>
  <si>
    <t>EQUIPE TÉCNICA</t>
  </si>
  <si>
    <t>SUBTOTAL</t>
  </si>
  <si>
    <t>CANTEIRO DE OBRAS</t>
  </si>
  <si>
    <t>02.02.150</t>
  </si>
  <si>
    <t>02.02.140</t>
  </si>
  <si>
    <t>02.02.130</t>
  </si>
  <si>
    <t>02.02.160</t>
  </si>
  <si>
    <t>02.03.120</t>
  </si>
  <si>
    <t>SIURB (E)</t>
  </si>
  <si>
    <t>02.08.020</t>
  </si>
  <si>
    <t>ESTUDO DE IMPACTO DE VIZINHANÇA</t>
  </si>
  <si>
    <t>01.27.091</t>
  </si>
  <si>
    <t>TERRAPLANAGEM</t>
  </si>
  <si>
    <t>MOVIMENTAÇÕES DE TERRA</t>
  </si>
  <si>
    <t>07.01.020</t>
  </si>
  <si>
    <t>07.11.020</t>
  </si>
  <si>
    <t>VOLUME DE TERRA BOTA FORA</t>
  </si>
  <si>
    <t>05.10.023</t>
  </si>
  <si>
    <t>07.10.020</t>
  </si>
  <si>
    <t>05.09.007</t>
  </si>
  <si>
    <t>PAISAGISMO - PLANTIO DE GRAMA</t>
  </si>
  <si>
    <t>34.02.020</t>
  </si>
  <si>
    <t>34.02.400</t>
  </si>
  <si>
    <t>PAVIMENTAÇÃO ASFÁLTICA</t>
  </si>
  <si>
    <t>LOCAÇÃO DE VIAS</t>
  </si>
  <si>
    <t>02.10.060</t>
  </si>
  <si>
    <t>EXECUÇÃO DE BASE E SUBBASE</t>
  </si>
  <si>
    <t>54.01.050</t>
  </si>
  <si>
    <t>54.01.210</t>
  </si>
  <si>
    <t>EXECUÇÃO DAS CAMADAS DE ROLAMENTO</t>
  </si>
  <si>
    <t>54.03.240</t>
  </si>
  <si>
    <t>54.03.230</t>
  </si>
  <si>
    <t>54.03.210</t>
  </si>
  <si>
    <t>DRENO DE PAVIMENTO</t>
  </si>
  <si>
    <t>06.01.020</t>
  </si>
  <si>
    <t>08.05.180</t>
  </si>
  <si>
    <t>08.05.100</t>
  </si>
  <si>
    <t>46.13.020</t>
  </si>
  <si>
    <t>SARJETÃO</t>
  </si>
  <si>
    <t>54.06.151</t>
  </si>
  <si>
    <t>54.06.100</t>
  </si>
  <si>
    <t>11.01.260</t>
  </si>
  <si>
    <t>11.16.080</t>
  </si>
  <si>
    <t>INFRAESTRUTURA COMPLEMENTAR</t>
  </si>
  <si>
    <t>SINALIZAÇÃO HORIZONTAL E VERTICAL</t>
  </si>
  <si>
    <t>70.02.017</t>
  </si>
  <si>
    <t>70.02.014</t>
  </si>
  <si>
    <t>SINALIZAÇÃO VERTICAL</t>
  </si>
  <si>
    <t>70.03.006</t>
  </si>
  <si>
    <t>97.05.130</t>
  </si>
  <si>
    <t>97.05.140</t>
  </si>
  <si>
    <t>LIMPEZA FINAL</t>
  </si>
  <si>
    <t>SIURB (I)</t>
  </si>
  <si>
    <t>CONTROLE TECNOLÓGICO</t>
  </si>
  <si>
    <t>PROJETO EXECUTIVO</t>
  </si>
  <si>
    <t>01.21.010</t>
  </si>
  <si>
    <t>01.21.100</t>
  </si>
  <si>
    <t>TOTAL FINAL</t>
  </si>
  <si>
    <t>CLIENTE:</t>
  </si>
  <si>
    <t>FL:</t>
  </si>
  <si>
    <t>RUA LARANJEIRAS</t>
  </si>
  <si>
    <t>DRENO</t>
  </si>
  <si>
    <t>OBRA:</t>
  </si>
  <si>
    <t>REV:</t>
  </si>
  <si>
    <t>PAVIMENTAÇÃO TIPO 1</t>
  </si>
  <si>
    <t>M2</t>
  </si>
  <si>
    <t>AREA DE OBRA</t>
  </si>
  <si>
    <t>LOCAL:</t>
  </si>
  <si>
    <t>DATA:</t>
  </si>
  <si>
    <t>PAVIMENTAÇÃO TIPO 2</t>
  </si>
  <si>
    <t>PAVIMENTAÇÃO TIPO 3</t>
  </si>
  <si>
    <t>MEMÓRIA DE CÁLCULO</t>
  </si>
  <si>
    <t>CAMADA DE CBUQ</t>
  </si>
  <si>
    <t>M</t>
  </si>
  <si>
    <t>ITEM</t>
  </si>
  <si>
    <t>DISCRIMINAÇÃO DE CÁLCULO</t>
  </si>
  <si>
    <t>QUANTIDADE</t>
  </si>
  <si>
    <t>BGS - PAV TIPO 1</t>
  </si>
  <si>
    <t>UNID.</t>
  </si>
  <si>
    <t>TOTAL</t>
  </si>
  <si>
    <t>BGS - PAV TIPO 2</t>
  </si>
  <si>
    <t>BGS - PAV TIPO 3</t>
  </si>
  <si>
    <t>CAMADA DE MACADAME TIPO - 1</t>
  </si>
  <si>
    <t>CAMADA DE MACADAME TIPO - 2</t>
  </si>
  <si>
    <t>HORAS</t>
  </si>
  <si>
    <t>MÊS</t>
  </si>
  <si>
    <t>QTDE H</t>
  </si>
  <si>
    <t>CAMADA DE MACADAME TIPO - 3</t>
  </si>
  <si>
    <t>X</t>
  </si>
  <si>
    <t>GUIA</t>
  </si>
  <si>
    <t xml:space="preserve">M </t>
  </si>
  <si>
    <t>M²</t>
  </si>
  <si>
    <t>DRENAGEM</t>
  </si>
  <si>
    <t>GRAMA</t>
  </si>
  <si>
    <t>VIGIAS</t>
  </si>
  <si>
    <t>PER</t>
  </si>
  <si>
    <t>ALT</t>
  </si>
  <si>
    <t>COMP</t>
  </si>
  <si>
    <t>QTDE</t>
  </si>
  <si>
    <t>CORTE</t>
  </si>
  <si>
    <t>ATERRO</t>
  </si>
  <si>
    <t>ABERTURA DE CAIXA (CONFORME LEVANTAMENTO DE QUANTITATIVO)</t>
  </si>
  <si>
    <t>ABERTURA DE CAIXA</t>
  </si>
  <si>
    <t>VOL TOTAL</t>
  </si>
  <si>
    <t>VOL. REATERRO</t>
  </si>
  <si>
    <t>REATERRO</t>
  </si>
  <si>
    <t>VOL. JÁ EMPOLADO</t>
  </si>
  <si>
    <t>VOL. CORTE</t>
  </si>
  <si>
    <t>VOL. ATERRO</t>
  </si>
  <si>
    <t>VOL. ATER. BOTA FORA</t>
  </si>
  <si>
    <t xml:space="preserve"> -</t>
  </si>
  <si>
    <t xml:space="preserve"> =</t>
  </si>
  <si>
    <t>VOL. TERRA</t>
  </si>
  <si>
    <t>VOLUME DE SOLO PARA BOTA BORA</t>
  </si>
  <si>
    <t>EMP</t>
  </si>
  <si>
    <t>VOL.</t>
  </si>
  <si>
    <t>ÁREA DE GRAMA</t>
  </si>
  <si>
    <t>ÁREA</t>
  </si>
  <si>
    <t>PAVIMENTO</t>
  </si>
  <si>
    <t>PAVIMENTAÇÃO RUA:</t>
  </si>
  <si>
    <t xml:space="preserve">CAMADA </t>
  </si>
  <si>
    <t>ESPESSURA</t>
  </si>
  <si>
    <t>TIPO 1</t>
  </si>
  <si>
    <t>DRENAGEM RUA:</t>
  </si>
  <si>
    <t>ALTURA</t>
  </si>
  <si>
    <t>LARGURA</t>
  </si>
  <si>
    <t>VOL. M³</t>
  </si>
  <si>
    <t>SOBREPOSIÇÃO</t>
  </si>
  <si>
    <t>PERÍMETRO</t>
  </si>
  <si>
    <t>TUBO</t>
  </si>
  <si>
    <t>QTDE. M²</t>
  </si>
  <si>
    <t>GUIA + SARJETA</t>
  </si>
  <si>
    <t>CONFORME SEÇÃO DE CORTE</t>
  </si>
  <si>
    <t>LASTRO</t>
  </si>
  <si>
    <t>ÁREA BASE</t>
  </si>
  <si>
    <t>BASE</t>
  </si>
  <si>
    <t>EXTENSÃO</t>
  </si>
  <si>
    <t>SARJETÃO + BASE</t>
  </si>
  <si>
    <t>GUIA + SARJETA+BASE</t>
  </si>
  <si>
    <t>BOTA FORA</t>
  </si>
  <si>
    <t>SETA BRANCA</t>
  </si>
  <si>
    <t>DEMARCAÇÕES</t>
  </si>
  <si>
    <t>QTDE M²</t>
  </si>
  <si>
    <t>FAIXA DE PEDRESTE BRANCA</t>
  </si>
  <si>
    <t>FAIXA</t>
  </si>
  <si>
    <t>LINHA RETENÇÃO</t>
  </si>
  <si>
    <t xml:space="preserve"> PARE</t>
  </si>
  <si>
    <t>LARG</t>
  </si>
  <si>
    <t>LINHA CONTINUA - AMARELA</t>
  </si>
  <si>
    <t>LINHA TRACEJADA - AMARELA</t>
  </si>
  <si>
    <t>RAIO</t>
  </si>
  <si>
    <t>COMPRIMENTO</t>
  </si>
  <si>
    <t>PESO</t>
  </si>
  <si>
    <t>Considerações: 1 ensaio a cada (m2)</t>
  </si>
  <si>
    <t>Área:</t>
  </si>
  <si>
    <t>EXT</t>
  </si>
  <si>
    <t>PONTOS</t>
  </si>
  <si>
    <t>CRONOGRAMA FÍSICO - FINANCEIRO</t>
  </si>
  <si>
    <t>(%) TOTAL</t>
  </si>
  <si>
    <t>(%) PARCIAL</t>
  </si>
  <si>
    <t>MÊS 01</t>
  </si>
  <si>
    <t>MÊS 02</t>
  </si>
  <si>
    <t>MÊS 03</t>
  </si>
  <si>
    <t>MÊS 04</t>
  </si>
  <si>
    <t>MÊS 05</t>
  </si>
  <si>
    <t>MÊS 06</t>
  </si>
  <si>
    <t>TOTAL MENSAL</t>
  </si>
  <si>
    <t>% TOTAL MENSAL</t>
  </si>
  <si>
    <t>TOTAL ACUMULADO</t>
  </si>
  <si>
    <t>% TOTAL ACUMULADO</t>
  </si>
  <si>
    <t>Mês</t>
  </si>
  <si>
    <t>Mensal</t>
  </si>
  <si>
    <t>Acumulado</t>
  </si>
  <si>
    <t>DETALHAMENTO DO BDI</t>
  </si>
  <si>
    <t>CLASSIFICAÇÃO DA OBRA (CNAE 2.0)</t>
  </si>
  <si>
    <t>Construção de Edifícios</t>
  </si>
  <si>
    <t>Construção de Rodovias e Ferrovias</t>
  </si>
  <si>
    <t>Construção de Redes de Abastecimento de Água, Coleta de Esgoto e Construções Correlatas</t>
  </si>
  <si>
    <t>Construção e Manutenção de Estações e Redes de Distribuição de Energia Elétrica</t>
  </si>
  <si>
    <t>TIPO DE OBRA</t>
  </si>
  <si>
    <t>Obras Portuárias, Marítimas e Fluviais</t>
  </si>
  <si>
    <r>
      <t xml:space="preserve">Descrição:
Para o tipo de obra </t>
    </r>
    <r>
      <rPr>
        <b/>
        <sz val="10"/>
        <color rgb="FF000000"/>
        <rFont val="Calibri"/>
        <family val="2"/>
        <charset val="1"/>
      </rPr>
      <t>“Construção de Edifícios”</t>
    </r>
    <r>
      <rPr>
        <sz val="10"/>
        <color rgb="FF000000"/>
        <rFont val="Calibri"/>
        <family val="2"/>
        <charset val="1"/>
      </rPr>
      <t xml:space="preserve">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r>
  </si>
  <si>
    <r>
      <t xml:space="preserve">Descrição:
Para o tipo de obra </t>
    </r>
    <r>
      <rPr>
        <b/>
        <sz val="10"/>
        <color rgb="FF000000"/>
        <rFont val="Calibri"/>
        <family val="2"/>
        <charset val="1"/>
      </rPr>
      <t>“Construção de Rodovias e Ferrovias”</t>
    </r>
    <r>
      <rPr>
        <sz val="10"/>
        <color rgb="FF000000"/>
        <rFont val="Calibri"/>
        <family val="2"/>
        <charset val="1"/>
      </rPr>
      <t xml:space="preserve">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r>
  </si>
  <si>
    <r>
      <t xml:space="preserve">Descrição:
Para o tipo de obra </t>
    </r>
    <r>
      <rPr>
        <b/>
        <sz val="10"/>
        <color rgb="FF000000"/>
        <rFont val="Calibri"/>
        <family val="2"/>
        <charset val="1"/>
      </rPr>
      <t>“Construção de Redes de Abastecimento de Água, Coleta de Esgoto e Construções Correlatas”</t>
    </r>
    <r>
      <rPr>
        <sz val="10"/>
        <color rgb="FF000000"/>
        <rFont val="Calibri"/>
        <family val="2"/>
        <charset val="1"/>
      </rPr>
      <t xml:space="preserve"> enquadram-se: 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r>
  </si>
  <si>
    <r>
      <t xml:space="preserve">Descrição:
Para o tipo de obra </t>
    </r>
    <r>
      <rPr>
        <b/>
        <sz val="10"/>
        <color rgb="FF000000"/>
        <rFont val="Calibri"/>
        <family val="2"/>
        <charset val="1"/>
      </rPr>
      <t>“Construção e Manutenção de Estações e Redes de Distribuição de Energia Elétrica”</t>
    </r>
    <r>
      <rPr>
        <sz val="10"/>
        <color rgb="FF000000"/>
        <rFont val="Calibri"/>
        <family val="2"/>
        <charset val="1"/>
      </rPr>
      <t xml:space="preserve"> enquadram-se: 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r>
  </si>
  <si>
    <r>
      <t xml:space="preserve">Descrição:
Para o tipo de obra </t>
    </r>
    <r>
      <rPr>
        <b/>
        <sz val="10"/>
        <color rgb="FF000000"/>
        <rFont val="Calibri"/>
        <family val="2"/>
        <charset val="1"/>
      </rPr>
      <t>“Portuárias, Marítimas e Fluviais”</t>
    </r>
    <r>
      <rPr>
        <sz val="10"/>
        <color rgb="FF000000"/>
        <rFont val="Calibri"/>
        <family val="2"/>
        <charset val="1"/>
      </rPr>
      <t xml:space="preserve"> enquadram-se: 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t>
    </r>
  </si>
  <si>
    <t>COMPOSIÇÃO (CONFORME ACÓRDÃO Nº 2.622/2013 - TCU - PLENÁRIO)</t>
  </si>
  <si>
    <t>Descrição</t>
  </si>
  <si>
    <t>Faixa referencial</t>
  </si>
  <si>
    <t>Adotado</t>
  </si>
  <si>
    <t>Critério</t>
  </si>
  <si>
    <t>FAIXA REFERENCIAL</t>
  </si>
  <si>
    <t>1º quartil</t>
  </si>
  <si>
    <t>Médio</t>
  </si>
  <si>
    <t>3º quartil</t>
  </si>
  <si>
    <t>AC</t>
  </si>
  <si>
    <t>Administração Central</t>
  </si>
  <si>
    <t>Valor médio em atendimento ao Acórdão n. 2.622/2013–PL</t>
  </si>
  <si>
    <t>S + G</t>
  </si>
  <si>
    <t>Seguro + Garantia</t>
  </si>
  <si>
    <t>R</t>
  </si>
  <si>
    <t>Risco</t>
  </si>
  <si>
    <t>Valor médio por se tratar de obra em área e/ou prazo em condições normais de execução</t>
  </si>
  <si>
    <t>DF</t>
  </si>
  <si>
    <t>Despesas Financeiras</t>
  </si>
  <si>
    <t>L</t>
  </si>
  <si>
    <t>Lucro</t>
  </si>
  <si>
    <t>I</t>
  </si>
  <si>
    <t>PIS</t>
  </si>
  <si>
    <t>Tributos</t>
  </si>
  <si>
    <t>Contribuição para o Programa de Integração Social (PIS) definida pelo Decreto-Lei nº 2.445/88 e 2.449/88</t>
  </si>
  <si>
    <t>Adm Local</t>
  </si>
  <si>
    <t>COFINS</t>
  </si>
  <si>
    <t>Contribuição para o Financiamento da Seguridade Social (COFINS) definida pela Lei  9.718/98</t>
  </si>
  <si>
    <t>ISS</t>
  </si>
  <si>
    <t>Imposto Sobre Serviços de Qualquer Natureza de acordo com o município.</t>
  </si>
  <si>
    <t>CPRB</t>
  </si>
  <si>
    <t>Contribuição Previdenciária sobre a Receita Bruta para a opção de desoneração da folha de pagamento, definida pela Lei nº 12.546/11</t>
  </si>
  <si>
    <t>TIPO</t>
  </si>
  <si>
    <t>BDI SEM DESONERAÇÃO NA FOLHA DE PAGAMENTO</t>
  </si>
  <si>
    <t>BDI COM DESONERAÇÃO NA FOLHA DE PAGAMENTO</t>
  </si>
  <si>
    <t>FÓRMULA DE CÁLCULO DO BDI</t>
  </si>
  <si>
    <t>Apresentada no Acórdão 2.369/2013–PL</t>
  </si>
  <si>
    <t>CÁLCULO DA DESPESA FINANCEIRA</t>
  </si>
  <si>
    <t>Nº</t>
  </si>
  <si>
    <t>HISTÓRICO DA TAXA SELIC EM PERÍODO DE 12 MESES (% a.a.)</t>
  </si>
  <si>
    <t>[1]</t>
  </si>
  <si>
    <t>NOVEMBRO /2023</t>
  </si>
  <si>
    <t>DEZEMBRO /2023</t>
  </si>
  <si>
    <t>sendo:</t>
  </si>
  <si>
    <t>JANEIRO/2024</t>
  </si>
  <si>
    <t>DF - Despesa Financeira.</t>
  </si>
  <si>
    <t>FEVEREIRO/2024</t>
  </si>
  <si>
    <t>TAXA SELIC - Taxa oficial de juros apurada no Sistema Especial de Liquidação e de Custódia (Selic).</t>
  </si>
  <si>
    <t>MARÇO/2024</t>
  </si>
  <si>
    <t>DU - Média dos dias úteis decorridos entre a data média de desembolso e a efetivação do pagamento contratual.</t>
  </si>
  <si>
    <t>ABRIL/2024</t>
  </si>
  <si>
    <t>MAIO/2024</t>
  </si>
  <si>
    <t>JUNHO 2024</t>
  </si>
  <si>
    <t>JULHO/2024</t>
  </si>
  <si>
    <t>AGOSTO/2024</t>
  </si>
  <si>
    <t>SETEMBRO/2024</t>
  </si>
  <si>
    <t>OUTUBRO/2024</t>
  </si>
  <si>
    <t>ADOTADA</t>
  </si>
  <si>
    <t>Fonte: Banco Central do Brasil</t>
  </si>
  <si>
    <t>OPÇÕES BDI</t>
  </si>
  <si>
    <t>1º Quartil por se tratar de obra simples, em condições favoráveis, com execução em rítmo adequado</t>
  </si>
  <si>
    <t>3º Quartil por se tratar de obra complexa, em condições adversas, com execução em rítmo acelerado, em áreas restritas</t>
  </si>
  <si>
    <t>Fórmula proposta no Acórdão n. 2.369/2011–PL [1]</t>
  </si>
  <si>
    <t>FONTE</t>
  </si>
  <si>
    <t>CÓDIGO</t>
  </si>
  <si>
    <t>QUANT.</t>
  </si>
  <si>
    <t>R$ UNIT. C/ BDI</t>
  </si>
  <si>
    <t>R$ TOTAL</t>
  </si>
  <si>
    <t>% INDIVIDUAL</t>
  </si>
  <si>
    <t>% ACUMULADA</t>
  </si>
  <si>
    <t>CLASSIFICAÇÃO</t>
  </si>
  <si>
    <t>ATESTADOS</t>
  </si>
  <si>
    <t>DESCRIÇÃO DOS SERVIÇOS</t>
  </si>
  <si>
    <t>EXIGÊNCIA
ATESTADOS</t>
  </si>
  <si>
    <t>COMPANHIA DE DESENVOLVIMENTO HABITACIONAL E URBANO</t>
  </si>
  <si>
    <t>DO ESTADO DE SÃO PAULO</t>
  </si>
  <si>
    <t>BOLETIM REFERENCIAL DE CUSTOS - TABELA DE SERVIÇOS</t>
  </si>
  <si>
    <t>SEM DESONERAÇÃO</t>
  </si>
  <si>
    <t>Versão 198</t>
  </si>
  <si>
    <t>Data Base:</t>
  </si>
  <si>
    <t>MAIO/25</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</si>
  <si>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</si>
  <si>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</si>
  <si>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</si>
  <si>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</si>
  <si>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</si>
  <si>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</si>
  <si>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</si>
  <si>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</si>
  <si>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</si>
  <si>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</si>
  <si>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</si>
  <si>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</si>
  <si>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</si>
  <si>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</si>
  <si>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UN</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</si>
  <si>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</si>
  <si>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</si>
  <si>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</si>
  <si>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</si>
  <si>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</si>
  <si>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</si>
  <si>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</si>
  <si>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</si>
  <si>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</si>
  <si>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</si>
  <si>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</si>
  <si>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</si>
  <si>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</si>
  <si>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</si>
  <si>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</si>
  <si>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</si>
  <si>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</si>
  <si>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</si>
  <si>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</si>
  <si>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</si>
  <si>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</si>
  <si>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</si>
  <si>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</si>
  <si>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</si>
  <si>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</si>
  <si>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</si>
  <si>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</si>
  <si>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</si>
  <si>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</si>
  <si>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</si>
  <si>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</si>
  <si>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</si>
  <si>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</si>
  <si>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</si>
  <si>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</si>
  <si>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</si>
  <si>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</si>
  <si>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</si>
  <si>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</si>
  <si>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</si>
  <si>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</si>
  <si>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</si>
  <si>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</si>
  <si>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</si>
  <si>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</si>
  <si>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</si>
  <si>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</si>
  <si>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</si>
  <si>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</si>
  <si>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</si>
  <si>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</si>
  <si>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</si>
  <si>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</si>
  <si>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</si>
  <si>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</si>
  <si>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</si>
  <si>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</si>
  <si>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</si>
  <si>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</si>
  <si>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</si>
  <si>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</si>
  <si>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</si>
  <si>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</si>
  <si>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</si>
  <si>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</si>
  <si>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</si>
  <si>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</si>
  <si>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</si>
  <si>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</si>
  <si>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</si>
  <si>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</si>
  <si>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</si>
  <si>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</si>
  <si>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</si>
  <si>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</si>
  <si>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</si>
  <si>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</si>
  <si>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</si>
  <si>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</si>
  <si>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</si>
  <si>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</si>
  <si>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</si>
  <si>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</si>
  <si>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</si>
  <si>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</si>
  <si>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</si>
  <si>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</si>
  <si>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</si>
  <si>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</si>
  <si>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</si>
  <si>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</si>
  <si>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</si>
  <si>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</si>
  <si>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</si>
  <si>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</si>
  <si>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</si>
  <si>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</si>
  <si>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</si>
  <si>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</si>
  <si>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</si>
  <si>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</si>
  <si>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</si>
  <si>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Taxa de mobilização e desmobilização de equipamentos para execução de sondagem</t>
  </si>
  <si>
    <t>01.21.090</t>
  </si>
  <si>
    <t>Taxa de mobilização e desmobilização de equipamentos para execução de sondagem rotativa</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</si>
  <si>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</si>
  <si>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</si>
  <si>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</si>
  <si>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</si>
  <si>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</si>
  <si>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</si>
  <si>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</si>
  <si>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</si>
  <si>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</si>
  <si>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</si>
  <si>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</si>
  <si>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</si>
  <si>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</si>
  <si>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</si>
  <si>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</si>
  <si>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</si>
  <si>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</si>
  <si>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</si>
  <si>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</si>
  <si>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</si>
  <si>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</si>
  <si>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</si>
  <si>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</si>
  <si>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</si>
  <si>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</si>
  <si>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</si>
  <si>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</si>
  <si>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</si>
  <si>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</si>
  <si>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</si>
  <si>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</si>
  <si>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</si>
  <si>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</si>
  <si>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</si>
  <si>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</si>
  <si>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</si>
  <si>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</si>
  <si>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</si>
  <si>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</si>
  <si>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</si>
  <si>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</si>
  <si>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</si>
  <si>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</si>
  <si>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</si>
  <si>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</si>
  <si>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</si>
  <si>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</si>
  <si>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</si>
  <si>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</si>
  <si>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</si>
  <si>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</si>
  <si>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</si>
  <si>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</si>
  <si>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</si>
  <si>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</si>
  <si>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</si>
  <si>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</si>
  <si>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</si>
  <si>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</si>
  <si>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</si>
  <si>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</si>
  <si>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</si>
  <si>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</si>
  <si>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</si>
  <si>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</si>
  <si>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</si>
  <si>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</si>
  <si>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</si>
  <si>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</si>
  <si>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</si>
  <si>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</si>
  <si>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</si>
  <si>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</si>
  <si>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</si>
  <si>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</si>
  <si>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</si>
  <si>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</si>
  <si>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</si>
  <si>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</si>
  <si>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</si>
  <si>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</si>
  <si>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</si>
  <si>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</si>
  <si>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</si>
  <si>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</si>
  <si>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</si>
  <si>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</si>
  <si>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</si>
  <si>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</si>
  <si>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</si>
  <si>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</si>
  <si>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</si>
  <si>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</si>
  <si>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</si>
  <si>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</si>
  <si>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</si>
  <si>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</si>
  <si>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</si>
  <si>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</si>
  <si>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</si>
  <si>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</si>
  <si>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</si>
  <si>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</si>
  <si>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</si>
  <si>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</si>
  <si>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</si>
  <si>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</si>
  <si>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</si>
  <si>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</si>
  <si>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</si>
  <si>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</si>
  <si>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</si>
  <si>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</si>
  <si>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</si>
  <si>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</si>
  <si>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</si>
  <si>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</si>
  <si>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</si>
  <si>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</si>
  <si>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</si>
  <si>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</si>
  <si>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</si>
  <si>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</si>
  <si>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</si>
  <si>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</si>
  <si>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</si>
  <si>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</si>
  <si>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</si>
  <si>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</si>
  <si>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</si>
  <si>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</si>
  <si>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</si>
  <si>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</si>
  <si>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</si>
  <si>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</si>
  <si>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</si>
  <si>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</si>
  <si>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</si>
  <si>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</si>
  <si>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</si>
  <si>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</si>
  <si>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</si>
  <si>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</si>
  <si>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</si>
  <si>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</si>
  <si>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</si>
  <si>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</si>
  <si>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</si>
  <si>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</si>
  <si>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</si>
  <si>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</si>
  <si>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</si>
  <si>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</si>
  <si>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</si>
  <si>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</si>
  <si>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</si>
  <si>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</si>
  <si>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</si>
  <si>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</si>
  <si>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</si>
  <si>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</si>
  <si>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</si>
  <si>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</si>
  <si>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</si>
  <si>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</si>
  <si>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</si>
  <si>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</si>
  <si>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</si>
  <si>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</si>
  <si>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</si>
  <si>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</si>
  <si>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</si>
  <si>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</si>
  <si>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</si>
  <si>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</si>
  <si>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</si>
  <si>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</si>
  <si>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</si>
  <si>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</si>
  <si>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</si>
  <si>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</si>
  <si>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</si>
  <si>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</si>
  <si>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</si>
  <si>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</si>
  <si>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</si>
  <si>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</si>
  <si>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</si>
  <si>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</si>
  <si>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</si>
  <si>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</si>
  <si>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</si>
  <si>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</si>
  <si>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</si>
  <si>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</si>
  <si>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</si>
  <si>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</si>
  <si>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</si>
  <si>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</si>
  <si>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</si>
  <si>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</si>
  <si>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</si>
  <si>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</si>
  <si>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</si>
  <si>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</si>
  <si>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</si>
  <si>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</si>
  <si>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</si>
  <si>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</si>
  <si>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</si>
  <si>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</si>
  <si>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</si>
  <si>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</si>
  <si>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</si>
  <si>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</si>
  <si>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</si>
  <si>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</si>
  <si>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</si>
  <si>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</si>
  <si>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</si>
  <si>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</si>
  <si>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</si>
  <si>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</si>
  <si>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</si>
  <si>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</si>
  <si>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</si>
  <si>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</si>
  <si>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</si>
  <si>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</si>
  <si>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</si>
  <si>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</si>
  <si>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</si>
  <si>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</si>
  <si>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</si>
  <si>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Locação de container tipo escritório com 1 vaso sanitário, 1 lavatório e 1 ponto para chuveiro - área mínima de 13,80 m²</t>
  </si>
  <si>
    <t>Locação de container tipo sanitário com 2 vasos sanitários, 2 lavatórios, 2 mictórios e 4 pontos para chuveiro - área mínima de 13,80 m²</t>
  </si>
  <si>
    <t>Locação de container tipo depósito - área mínima de 13,80 m²</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</si>
  <si>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</si>
  <si>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</si>
  <si>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</si>
  <si>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</si>
  <si>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</si>
  <si>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</si>
  <si>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</si>
  <si>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</si>
  <si>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</si>
  <si>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</si>
  <si>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</si>
  <si>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</si>
  <si>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</si>
  <si>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</si>
  <si>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</si>
  <si>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</si>
  <si>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</si>
  <si>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</si>
  <si>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</si>
  <si>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</si>
  <si>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</si>
  <si>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</si>
  <si>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</si>
  <si>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</si>
  <si>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</si>
  <si>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</si>
  <si>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</si>
  <si>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</si>
  <si>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</si>
  <si>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</si>
  <si>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</si>
  <si>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</si>
  <si>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</si>
  <si>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</si>
  <si>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</si>
  <si>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</si>
  <si>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</si>
  <si>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</si>
  <si>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</si>
  <si>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</si>
  <si>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</si>
  <si>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</si>
  <si>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</si>
  <si>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</si>
  <si>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</si>
  <si>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</si>
  <si>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</si>
  <si>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</si>
  <si>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</si>
  <si>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</si>
  <si>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</si>
  <si>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</si>
  <si>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</si>
  <si>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</si>
  <si>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</si>
  <si>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</si>
  <si>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</si>
  <si>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</si>
  <si>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</si>
  <si>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</si>
  <si>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</si>
  <si>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</si>
  <si>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</si>
  <si>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</si>
  <si>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</si>
  <si>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</si>
  <si>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</si>
  <si>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</si>
  <si>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</si>
  <si>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</si>
  <si>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</si>
  <si>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</si>
  <si>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</si>
  <si>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</si>
  <si>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</si>
  <si>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</si>
  <si>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</si>
  <si>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</si>
  <si>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</si>
  <si>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</si>
  <si>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</si>
  <si>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</si>
  <si>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</si>
  <si>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</si>
  <si>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</si>
  <si>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</si>
  <si>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</si>
  <si>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</si>
  <si>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</si>
  <si>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</si>
  <si>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</si>
  <si>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</si>
  <si>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</si>
  <si>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</si>
  <si>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</si>
  <si>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</si>
  <si>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</si>
  <si>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</si>
  <si>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</si>
  <si>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</si>
  <si>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</si>
  <si>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</si>
  <si>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</si>
  <si>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</si>
  <si>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</si>
  <si>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</si>
  <si>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</si>
  <si>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</si>
  <si>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</si>
  <si>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</si>
  <si>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</si>
  <si>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</si>
  <si>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</si>
  <si>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</si>
  <si>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</si>
  <si>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</si>
  <si>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</si>
  <si>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</si>
  <si>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</si>
  <si>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</si>
  <si>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</si>
  <si>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</si>
  <si>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</si>
  <si>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</si>
  <si>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</si>
  <si>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</si>
  <si>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</si>
  <si>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</si>
  <si>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</si>
  <si>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</si>
  <si>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</si>
  <si>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</si>
  <si>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</si>
  <si>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</si>
  <si>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</si>
  <si>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</si>
  <si>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</si>
  <si>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</si>
  <si>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</si>
  <si>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</si>
  <si>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</si>
  <si>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</si>
  <si>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</si>
  <si>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</si>
  <si>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</si>
  <si>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</si>
  <si>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</si>
  <si>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</si>
  <si>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</si>
  <si>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</si>
  <si>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</si>
  <si>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</si>
  <si>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</si>
  <si>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</si>
  <si>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</si>
  <si>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</si>
  <si>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</si>
  <si>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</si>
  <si>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</si>
  <si>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</si>
  <si>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</si>
  <si>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</si>
  <si>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</si>
  <si>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</si>
  <si>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</si>
  <si>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</si>
  <si>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</si>
  <si>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</si>
  <si>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</si>
  <si>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</si>
  <si>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</si>
  <si>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</si>
  <si>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</si>
  <si>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</si>
  <si>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</si>
  <si>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</si>
  <si>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</si>
  <si>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</si>
  <si>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</si>
  <si>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</si>
  <si>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</si>
  <si>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</si>
  <si>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</si>
  <si>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</si>
  <si>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</si>
  <si>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</si>
  <si>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</si>
  <si>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</si>
  <si>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</si>
  <si>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</si>
  <si>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</si>
  <si>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</si>
  <si>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</si>
  <si>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</si>
  <si>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</si>
  <si>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</si>
  <si>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</si>
  <si>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</si>
  <si>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</si>
  <si>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</si>
  <si>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</si>
  <si>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</si>
  <si>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</si>
  <si>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</si>
  <si>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</si>
  <si>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</si>
  <si>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</si>
  <si>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</si>
  <si>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</si>
  <si>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</si>
  <si>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</si>
  <si>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</si>
  <si>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</si>
  <si>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</si>
  <si>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</si>
  <si>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</si>
  <si>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</si>
  <si>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</si>
  <si>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</si>
  <si>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</si>
  <si>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</si>
  <si>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</si>
  <si>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</si>
  <si>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</si>
  <si>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</si>
  <si>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</si>
  <si>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</si>
  <si>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</si>
  <si>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</si>
  <si>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</si>
  <si>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</si>
  <si>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</si>
  <si>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</si>
  <si>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</si>
  <si>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</si>
  <si>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</si>
  <si>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</si>
  <si>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</si>
  <si>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</si>
  <si>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</si>
  <si>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</si>
  <si>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</si>
  <si>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</si>
  <si>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</si>
  <si>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</si>
  <si>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</si>
  <si>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</si>
  <si>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</si>
  <si>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</si>
  <si>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</si>
  <si>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</si>
  <si>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</si>
  <si>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</si>
  <si>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</si>
  <si>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</si>
  <si>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</si>
  <si>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</si>
  <si>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</si>
  <si>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</si>
  <si>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</si>
  <si>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</si>
  <si>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</si>
  <si>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</si>
  <si>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</si>
  <si>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</si>
  <si>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</si>
  <si>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</si>
  <si>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</si>
  <si>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</si>
  <si>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</si>
  <si>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</si>
  <si>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</si>
  <si>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</si>
  <si>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</si>
  <si>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</si>
  <si>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</si>
  <si>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</si>
  <si>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</si>
  <si>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</si>
  <si>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</si>
  <si>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</si>
  <si>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</si>
  <si>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</si>
  <si>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</si>
  <si>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</si>
  <si>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</si>
  <si>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</si>
  <si>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</si>
  <si>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</si>
  <si>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</si>
  <si>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</si>
  <si>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</si>
  <si>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</si>
  <si>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</si>
  <si>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</si>
  <si>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</si>
  <si>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</si>
  <si>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</si>
  <si>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</si>
  <si>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</si>
  <si>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</si>
  <si>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</si>
  <si>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</si>
  <si>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</si>
  <si>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</si>
  <si>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</si>
  <si>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</si>
  <si>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</si>
  <si>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</si>
  <si>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</si>
  <si>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</si>
  <si>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</si>
  <si>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</si>
  <si>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</si>
  <si>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</si>
  <si>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</si>
  <si>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</si>
  <si>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</si>
  <si>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</si>
  <si>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</si>
  <si>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</si>
  <si>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</si>
  <si>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</si>
  <si>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</si>
  <si>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</si>
  <si>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</si>
  <si>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</si>
  <si>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</si>
  <si>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</si>
  <si>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</si>
  <si>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</si>
  <si>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</si>
  <si>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</si>
  <si>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</si>
  <si>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</si>
  <si>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</si>
  <si>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</si>
  <si>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</si>
  <si>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</si>
  <si>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</si>
  <si>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</si>
  <si>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</si>
  <si>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</si>
  <si>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</si>
  <si>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</si>
  <si>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</si>
  <si>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</si>
  <si>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</si>
  <si>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</si>
  <si>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</si>
  <si>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</si>
  <si>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</si>
  <si>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</si>
  <si>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</si>
  <si>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</si>
  <si>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</si>
  <si>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</si>
  <si>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</si>
  <si>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</si>
  <si>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</si>
  <si>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</si>
  <si>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</si>
  <si>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</si>
  <si>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</si>
  <si>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</si>
  <si>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</si>
  <si>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</si>
  <si>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</si>
  <si>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</si>
  <si>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</si>
  <si>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</si>
  <si>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</si>
  <si>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</si>
  <si>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</si>
  <si>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</si>
  <si>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</si>
  <si>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</si>
  <si>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</si>
  <si>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</si>
  <si>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</si>
  <si>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</si>
  <si>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</si>
  <si>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</si>
  <si>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</si>
  <si>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</si>
  <si>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</si>
  <si>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</si>
  <si>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</si>
  <si>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</si>
  <si>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</si>
  <si>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</si>
  <si>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</si>
  <si>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</si>
  <si>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</si>
  <si>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</si>
  <si>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</si>
  <si>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</si>
  <si>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</si>
  <si>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</si>
  <si>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</si>
  <si>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</si>
  <si>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</si>
  <si>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</si>
  <si>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</si>
  <si>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</si>
  <si>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</si>
  <si>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</si>
  <si>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</si>
  <si>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</si>
  <si>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</si>
  <si>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</si>
  <si>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</si>
  <si>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</si>
  <si>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</si>
  <si>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</si>
  <si>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</si>
  <si>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</si>
  <si>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</si>
  <si>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</si>
  <si>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</si>
  <si>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</si>
  <si>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</si>
  <si>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</si>
  <si>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</si>
  <si>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</si>
  <si>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</si>
  <si>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</si>
  <si>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</si>
  <si>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</si>
  <si>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</si>
  <si>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</si>
  <si>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</si>
  <si>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</si>
  <si>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</si>
  <si>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</si>
  <si>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</si>
  <si>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</si>
  <si>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</si>
  <si>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</si>
  <si>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</si>
  <si>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</si>
  <si>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</si>
  <si>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</si>
  <si>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</si>
  <si>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</si>
  <si>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</si>
  <si>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</si>
  <si>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</si>
  <si>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</si>
  <si>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</si>
  <si>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</si>
  <si>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</si>
  <si>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</si>
  <si>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</si>
  <si>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</si>
  <si>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</si>
  <si>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</si>
  <si>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</si>
  <si>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</si>
  <si>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</si>
  <si>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</si>
  <si>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</si>
  <si>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</si>
  <si>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</si>
  <si>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</si>
  <si>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</si>
  <si>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</si>
  <si>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</si>
  <si>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</si>
  <si>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</si>
  <si>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</si>
  <si>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</si>
  <si>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</si>
  <si>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</si>
  <si>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</si>
  <si>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</si>
  <si>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</si>
  <si>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</si>
  <si>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</si>
  <si>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</si>
  <si>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</si>
  <si>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</si>
  <si>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</si>
  <si>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</si>
  <si>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</si>
  <si>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</si>
  <si>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</si>
  <si>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</si>
  <si>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</si>
  <si>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</si>
  <si>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</si>
  <si>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</si>
  <si>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</si>
  <si>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</si>
  <si>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</si>
  <si>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</si>
  <si>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</si>
  <si>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</si>
  <si>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</si>
  <si>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</si>
  <si>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</si>
  <si>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</si>
  <si>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</si>
  <si>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</si>
  <si>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</si>
  <si>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</si>
  <si>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</si>
  <si>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</si>
  <si>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</si>
  <si>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</si>
  <si>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</si>
  <si>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</si>
  <si>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</si>
  <si>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</si>
  <si>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</si>
  <si>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</si>
  <si>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</si>
  <si>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</si>
  <si>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</si>
  <si>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</si>
  <si>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</si>
  <si>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</si>
  <si>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</si>
  <si>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</si>
  <si>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</si>
  <si>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</si>
  <si>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</si>
  <si>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</si>
  <si>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</si>
  <si>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</si>
  <si>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</si>
  <si>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</si>
  <si>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</si>
  <si>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</si>
  <si>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</si>
  <si>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</si>
  <si>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</si>
  <si>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</si>
  <si>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</si>
  <si>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</si>
  <si>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</si>
  <si>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</si>
  <si>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</si>
  <si>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</si>
  <si>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</si>
  <si>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</si>
  <si>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</si>
  <si>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</si>
  <si>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</si>
  <si>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</si>
  <si>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</si>
  <si>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</si>
  <si>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</si>
  <si>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</si>
  <si>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</si>
  <si>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</si>
  <si>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</si>
  <si>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</si>
  <si>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</si>
  <si>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</si>
  <si>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</si>
  <si>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</si>
  <si>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</si>
  <si>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</si>
  <si>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</si>
  <si>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</si>
  <si>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</si>
  <si>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</si>
  <si>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</si>
  <si>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</si>
  <si>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</si>
  <si>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</si>
  <si>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</si>
  <si>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</si>
  <si>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</si>
  <si>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</si>
  <si>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</si>
  <si>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</si>
  <si>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</si>
  <si>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</si>
  <si>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</si>
  <si>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</si>
  <si>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</si>
  <si>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</si>
  <si>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</si>
  <si>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</si>
  <si>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</si>
  <si>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</si>
  <si>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</si>
  <si>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</si>
  <si>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</si>
  <si>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</si>
  <si>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</si>
  <si>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</si>
  <si>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</si>
  <si>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</si>
  <si>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</si>
  <si>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</si>
  <si>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</si>
  <si>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</si>
  <si>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</si>
  <si>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</si>
  <si>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</si>
  <si>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</si>
  <si>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</si>
  <si>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</si>
  <si>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</si>
  <si>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</si>
  <si>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</si>
  <si>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</si>
  <si>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</si>
  <si>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</si>
  <si>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</si>
  <si>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</si>
  <si>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</si>
  <si>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</si>
  <si>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</si>
  <si>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</si>
  <si>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</si>
  <si>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</si>
  <si>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</si>
  <si>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</si>
  <si>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</si>
  <si>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</si>
  <si>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</si>
  <si>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</si>
  <si>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</si>
  <si>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</si>
  <si>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</si>
  <si>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</si>
  <si>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</si>
  <si>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</si>
  <si>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</si>
  <si>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</si>
  <si>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</si>
  <si>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</si>
  <si>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</si>
  <si>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 rocha</t>
  </si>
  <si>
    <t>06</t>
  </si>
  <si>
    <t>SERVICO EM SOLO E ROCHA, MANUAL</t>
  </si>
  <si>
    <t>06.01</t>
  </si>
  <si>
    <t>Escavação manual em campo aberto de solo, exceto rocha</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</si>
  <si>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</si>
  <si>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</si>
  <si>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</si>
  <si>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</si>
  <si>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</si>
  <si>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</si>
  <si>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</si>
  <si>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</si>
  <si>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</si>
  <si>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</si>
  <si>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</si>
  <si>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</si>
  <si>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</si>
  <si>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</si>
  <si>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</si>
  <si>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</si>
  <si>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</si>
  <si>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</si>
  <si>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</si>
  <si>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</si>
  <si>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</si>
  <si>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</si>
  <si>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</si>
  <si>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</si>
  <si>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</si>
  <si>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</si>
  <si>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</si>
  <si>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</si>
  <si>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</si>
  <si>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</si>
  <si>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</si>
  <si>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</si>
  <si>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</si>
  <si>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</si>
  <si>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</si>
  <si>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</si>
  <si>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</si>
  <si>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</si>
  <si>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</si>
  <si>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</si>
  <si>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</si>
  <si>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</si>
  <si>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</si>
  <si>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</si>
  <si>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</si>
  <si>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</si>
  <si>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</si>
  <si>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</si>
  <si>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</si>
  <si>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</si>
  <si>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</si>
  <si>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</si>
  <si>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</si>
  <si>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</si>
  <si>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</si>
  <si>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</si>
  <si>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</si>
  <si>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</si>
  <si>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Espalhamento de solo em bota-fora com compactação sem controle</t>
  </si>
  <si>
    <t>07.11</t>
  </si>
  <si>
    <t>Reaterro mecanizado sem fornecimento de material</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</si>
  <si>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</si>
  <si>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</si>
  <si>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</si>
  <si>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</si>
  <si>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</si>
  <si>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</si>
  <si>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</si>
  <si>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</si>
  <si>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</si>
  <si>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</si>
  <si>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</si>
  <si>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</si>
  <si>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</si>
  <si>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</si>
  <si>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</si>
  <si>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</si>
  <si>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</si>
  <si>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</si>
  <si>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</si>
  <si>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</si>
  <si>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</si>
  <si>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</si>
  <si>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</si>
  <si>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</si>
  <si>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</si>
  <si>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</si>
  <si>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</si>
  <si>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</si>
  <si>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</si>
  <si>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</si>
  <si>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</si>
  <si>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</si>
  <si>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</si>
  <si>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</si>
  <si>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</si>
  <si>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</si>
  <si>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</si>
  <si>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</si>
  <si>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</si>
  <si>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</si>
  <si>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</si>
  <si>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</si>
  <si>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</si>
  <si>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</si>
  <si>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</si>
  <si>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</si>
  <si>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</si>
  <si>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</si>
  <si>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</si>
  <si>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</si>
  <si>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Dreno com pedra britada</t>
  </si>
  <si>
    <t>08.05.110</t>
  </si>
  <si>
    <t>Dreno com areia grossa</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</si>
  <si>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</si>
  <si>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</si>
  <si>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</si>
  <si>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</si>
  <si>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</si>
  <si>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</si>
  <si>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</si>
  <si>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</si>
  <si>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</si>
  <si>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</si>
  <si>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</si>
  <si>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</si>
  <si>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</si>
  <si>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</si>
  <si>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</si>
  <si>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</si>
  <si>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</si>
  <si>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</si>
  <si>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</si>
  <si>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</si>
  <si>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</si>
  <si>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</si>
  <si>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</si>
  <si>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</si>
  <si>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</si>
  <si>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</si>
  <si>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</si>
  <si>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</si>
  <si>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</si>
  <si>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</si>
  <si>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</si>
  <si>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</si>
  <si>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</si>
  <si>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</si>
  <si>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</si>
  <si>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</si>
  <si>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</si>
  <si>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</si>
  <si>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</si>
  <si>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</si>
  <si>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</si>
  <si>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</si>
  <si>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</si>
  <si>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</si>
  <si>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</si>
  <si>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</si>
  <si>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</si>
  <si>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</si>
  <si>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</si>
  <si>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</si>
  <si>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</si>
  <si>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</si>
  <si>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</si>
  <si>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</si>
  <si>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</si>
  <si>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</si>
  <si>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</si>
  <si>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</si>
  <si>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</si>
  <si>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</si>
  <si>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</si>
  <si>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</si>
  <si>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</si>
  <si>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</si>
  <si>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</si>
  <si>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</si>
  <si>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</si>
  <si>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</si>
  <si>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</si>
  <si>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</si>
  <si>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</si>
  <si>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</si>
  <si>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</si>
  <si>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</si>
  <si>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</si>
  <si>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</si>
  <si>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</si>
  <si>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</si>
  <si>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</si>
  <si>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</si>
  <si>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</si>
  <si>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</si>
  <si>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</si>
  <si>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</si>
  <si>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</si>
  <si>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</si>
  <si>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</si>
  <si>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</si>
  <si>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</si>
  <si>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</si>
  <si>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</si>
  <si>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</si>
  <si>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</si>
  <si>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</si>
  <si>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</si>
  <si>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</si>
  <si>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</si>
  <si>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</si>
  <si>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</si>
  <si>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</si>
  <si>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</si>
  <si>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</si>
  <si>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</si>
  <si>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</si>
  <si>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</si>
  <si>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</si>
  <si>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</si>
  <si>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</si>
  <si>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</si>
  <si>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</si>
  <si>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</si>
  <si>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</si>
  <si>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</si>
  <si>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</si>
  <si>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</si>
  <si>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</si>
  <si>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</si>
  <si>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</si>
  <si>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</si>
  <si>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</si>
  <si>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</si>
  <si>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</si>
  <si>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</si>
  <si>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</si>
  <si>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</si>
  <si>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</si>
  <si>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</si>
  <si>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</si>
  <si>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</si>
  <si>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</si>
  <si>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</si>
  <si>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</si>
  <si>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</si>
  <si>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</si>
  <si>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</si>
  <si>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</si>
  <si>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</si>
  <si>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</si>
  <si>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</si>
  <si>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</si>
  <si>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</si>
  <si>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</si>
  <si>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</si>
  <si>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</si>
  <si>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</si>
  <si>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</si>
  <si>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</si>
  <si>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</si>
  <si>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</si>
  <si>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</si>
  <si>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</si>
  <si>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</si>
  <si>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</si>
  <si>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</si>
  <si>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</si>
  <si>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</si>
  <si>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</si>
  <si>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</si>
  <si>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</si>
  <si>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</si>
  <si>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</si>
  <si>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</si>
  <si>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</si>
  <si>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</si>
  <si>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</si>
  <si>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</si>
  <si>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</si>
  <si>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</si>
  <si>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</si>
  <si>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</si>
  <si>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</si>
  <si>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</si>
  <si>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</si>
  <si>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</si>
  <si>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</si>
  <si>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</si>
  <si>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</si>
  <si>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</si>
  <si>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</si>
  <si>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</si>
  <si>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</si>
  <si>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</si>
  <si>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</si>
  <si>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</si>
  <si>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</si>
  <si>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</si>
  <si>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</si>
  <si>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</si>
  <si>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</si>
  <si>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</si>
  <si>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</si>
  <si>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</si>
  <si>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</si>
  <si>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</si>
  <si>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</si>
  <si>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</si>
  <si>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</si>
  <si>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</si>
  <si>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</si>
  <si>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</si>
  <si>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</si>
  <si>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</si>
  <si>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</si>
  <si>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</si>
  <si>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</si>
  <si>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</si>
  <si>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</si>
  <si>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</si>
  <si>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</si>
  <si>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</si>
  <si>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</si>
  <si>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</si>
  <si>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</si>
  <si>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</si>
  <si>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</si>
  <si>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</si>
  <si>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</si>
  <si>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</si>
  <si>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</si>
  <si>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</si>
  <si>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</si>
  <si>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</si>
  <si>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</si>
  <si>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</si>
  <si>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</si>
  <si>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</si>
  <si>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</si>
  <si>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</si>
  <si>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</si>
  <si>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</si>
  <si>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</si>
  <si>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</si>
  <si>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</si>
  <si>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</si>
  <si>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</si>
  <si>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</si>
  <si>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</si>
  <si>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</si>
  <si>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</si>
  <si>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</si>
  <si>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</si>
  <si>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</si>
  <si>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</si>
  <si>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</si>
  <si>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</si>
  <si>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</si>
  <si>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</si>
  <si>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</si>
  <si>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</si>
  <si>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</si>
  <si>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</si>
  <si>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</si>
  <si>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</si>
  <si>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</si>
  <si>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</si>
  <si>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</si>
  <si>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</si>
  <si>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</si>
  <si>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</si>
  <si>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</si>
  <si>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</si>
  <si>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</si>
  <si>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</si>
  <si>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</si>
  <si>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</si>
  <si>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</si>
  <si>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</si>
  <si>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</si>
  <si>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</si>
  <si>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</si>
  <si>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</si>
  <si>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</si>
  <si>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</si>
  <si>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</si>
  <si>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</si>
  <si>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</si>
  <si>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</si>
  <si>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</si>
  <si>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</si>
  <si>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</si>
  <si>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</si>
  <si>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</si>
  <si>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</si>
  <si>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</si>
  <si>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</si>
  <si>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</si>
  <si>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</si>
  <si>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</si>
  <si>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</si>
  <si>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</si>
  <si>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</si>
  <si>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</si>
  <si>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</si>
  <si>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</si>
  <si>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</si>
  <si>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</si>
  <si>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</si>
  <si>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</si>
  <si>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</si>
  <si>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</si>
  <si>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</si>
  <si>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</si>
  <si>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</si>
  <si>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</si>
  <si>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</si>
  <si>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</si>
  <si>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</si>
  <si>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</si>
  <si>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</si>
  <si>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</si>
  <si>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</si>
  <si>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</si>
  <si>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</si>
  <si>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</si>
  <si>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</si>
  <si>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</si>
  <si>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</si>
  <si>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</si>
  <si>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</si>
  <si>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</si>
  <si>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</si>
  <si>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</si>
  <si>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</si>
  <si>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</si>
  <si>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</si>
  <si>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</si>
  <si>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</si>
  <si>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</si>
  <si>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</si>
  <si>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</si>
  <si>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</si>
  <si>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</si>
  <si>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</si>
  <si>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</si>
  <si>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</si>
  <si>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</si>
  <si>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</si>
  <si>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</si>
  <si>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</si>
  <si>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</si>
  <si>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</si>
  <si>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</si>
  <si>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</si>
  <si>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</si>
  <si>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</si>
  <si>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</si>
  <si>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</si>
  <si>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</si>
  <si>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</si>
  <si>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</si>
  <si>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</si>
  <si>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</si>
  <si>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</si>
  <si>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</si>
  <si>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</si>
  <si>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</si>
  <si>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</si>
  <si>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</si>
  <si>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</si>
  <si>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</si>
  <si>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</si>
  <si>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</si>
  <si>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</si>
  <si>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</si>
  <si>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</si>
  <si>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</si>
  <si>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</si>
  <si>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</si>
  <si>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</si>
  <si>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</si>
  <si>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</si>
  <si>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</si>
  <si>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</si>
  <si>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</si>
  <si>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</si>
  <si>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</si>
  <si>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</si>
  <si>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</si>
  <si>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</si>
  <si>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</si>
  <si>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</si>
  <si>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</si>
  <si>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</si>
  <si>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</si>
  <si>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</si>
  <si>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</si>
  <si>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</si>
  <si>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</si>
  <si>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</si>
  <si>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</si>
  <si>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</si>
  <si>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</si>
  <si>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</si>
  <si>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</si>
  <si>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</si>
  <si>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</si>
  <si>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</si>
  <si>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</si>
  <si>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</si>
  <si>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</si>
  <si>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</si>
  <si>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</si>
  <si>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</si>
  <si>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</si>
  <si>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</si>
  <si>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</si>
  <si>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</si>
  <si>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</si>
  <si>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</si>
  <si>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</si>
  <si>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</si>
  <si>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</si>
  <si>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</si>
  <si>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</si>
  <si>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</si>
  <si>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</si>
  <si>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</si>
  <si>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</si>
  <si>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</si>
  <si>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</si>
  <si>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</si>
  <si>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</si>
  <si>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</si>
  <si>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</si>
  <si>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</si>
  <si>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</si>
  <si>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</si>
  <si>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</si>
  <si>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</si>
  <si>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</si>
  <si>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</si>
  <si>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</si>
  <si>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</si>
  <si>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</si>
  <si>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</si>
  <si>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</si>
  <si>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</si>
  <si>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</si>
  <si>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</si>
  <si>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</si>
  <si>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</si>
  <si>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</si>
  <si>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</si>
  <si>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</si>
  <si>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</si>
  <si>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</si>
  <si>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</si>
  <si>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</si>
  <si>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</si>
  <si>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</si>
  <si>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</si>
  <si>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</si>
  <si>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</si>
  <si>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</si>
  <si>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</si>
  <si>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</si>
  <si>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</si>
  <si>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</si>
  <si>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</si>
  <si>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</si>
  <si>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</si>
  <si>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</si>
  <si>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</si>
  <si>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</si>
  <si>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</si>
  <si>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</si>
  <si>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</si>
  <si>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</si>
  <si>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</si>
  <si>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</si>
  <si>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</si>
  <si>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</si>
  <si>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</si>
  <si>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</si>
  <si>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</si>
  <si>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</si>
  <si>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</si>
  <si>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</si>
  <si>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</si>
  <si>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</si>
  <si>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</si>
  <si>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</si>
  <si>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</si>
  <si>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</si>
  <si>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</si>
  <si>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</si>
  <si>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</si>
  <si>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</si>
  <si>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</si>
  <si>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</si>
  <si>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</si>
  <si>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</si>
  <si>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</si>
  <si>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</si>
  <si>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</si>
  <si>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</si>
  <si>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</si>
  <si>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</si>
  <si>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</si>
  <si>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</si>
  <si>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</si>
  <si>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</si>
  <si>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</si>
  <si>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</si>
  <si>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</si>
  <si>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</si>
  <si>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</si>
  <si>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</si>
  <si>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</si>
  <si>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</si>
  <si>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</si>
  <si>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</si>
  <si>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</si>
  <si>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</si>
  <si>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</si>
  <si>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</si>
  <si>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</si>
  <si>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</si>
  <si>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</si>
  <si>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</si>
  <si>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</si>
  <si>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</si>
  <si>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</si>
  <si>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</si>
  <si>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</si>
  <si>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</si>
  <si>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</si>
  <si>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</si>
  <si>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</si>
  <si>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</si>
  <si>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</si>
  <si>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</si>
  <si>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</si>
  <si>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</si>
  <si>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</si>
  <si>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</si>
  <si>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</si>
  <si>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</si>
  <si>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</si>
  <si>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</si>
  <si>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</si>
  <si>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</si>
  <si>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</si>
  <si>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</si>
  <si>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</si>
  <si>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</si>
  <si>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</si>
  <si>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</si>
  <si>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</si>
  <si>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</si>
  <si>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</si>
  <si>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</si>
  <si>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</si>
  <si>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</si>
  <si>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</si>
  <si>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</si>
  <si>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</si>
  <si>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</si>
  <si>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</si>
  <si>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</si>
  <si>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</si>
  <si>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</si>
  <si>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</si>
  <si>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</si>
  <si>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</si>
  <si>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</si>
  <si>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</si>
  <si>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</si>
  <si>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</si>
  <si>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</si>
  <si>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</si>
  <si>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</si>
  <si>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</si>
  <si>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</si>
  <si>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</si>
  <si>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</si>
  <si>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</si>
  <si>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</si>
  <si>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</si>
  <si>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</si>
  <si>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</si>
  <si>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</si>
  <si>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</si>
  <si>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</si>
  <si>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</si>
  <si>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</si>
  <si>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</si>
  <si>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</si>
  <si>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</si>
  <si>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</si>
  <si>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</si>
  <si>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</si>
  <si>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</si>
  <si>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</si>
  <si>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</si>
  <si>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</si>
  <si>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</si>
  <si>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</si>
  <si>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</si>
  <si>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</si>
  <si>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</si>
  <si>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</si>
  <si>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</si>
  <si>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</si>
  <si>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</si>
  <si>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</si>
  <si>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</si>
  <si>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</si>
  <si>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</si>
  <si>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</si>
  <si>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</si>
  <si>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</si>
  <si>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</si>
  <si>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</si>
  <si>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</si>
  <si>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</si>
  <si>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</si>
  <si>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</si>
  <si>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</si>
  <si>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</si>
  <si>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</si>
  <si>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</si>
  <si>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</si>
  <si>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</si>
  <si>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</si>
  <si>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</si>
  <si>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</si>
  <si>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</si>
  <si>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</si>
  <si>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</si>
  <si>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</si>
  <si>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</si>
  <si>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</si>
  <si>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</si>
  <si>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</si>
  <si>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</si>
  <si>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</si>
  <si>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</si>
  <si>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</si>
  <si>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</si>
  <si>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</si>
  <si>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</si>
  <si>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</si>
  <si>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</si>
  <si>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</si>
  <si>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</si>
  <si>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</si>
  <si>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</si>
  <si>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</si>
  <si>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</si>
  <si>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</si>
  <si>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</si>
  <si>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</si>
  <si>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</si>
  <si>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</si>
  <si>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</si>
  <si>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</si>
  <si>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</si>
  <si>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</si>
  <si>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</si>
  <si>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</si>
  <si>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</si>
  <si>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</si>
  <si>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</si>
  <si>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</si>
  <si>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</si>
  <si>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</si>
  <si>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</si>
  <si>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</si>
  <si>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</si>
  <si>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</si>
  <si>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</si>
  <si>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</si>
  <si>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</si>
  <si>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</si>
  <si>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</si>
  <si>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</si>
  <si>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</si>
  <si>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</si>
  <si>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</si>
  <si>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</si>
  <si>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</si>
  <si>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</si>
  <si>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</si>
  <si>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</si>
  <si>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</si>
  <si>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</si>
  <si>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</si>
  <si>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</si>
  <si>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</si>
  <si>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</si>
  <si>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</si>
  <si>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</si>
  <si>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</si>
  <si>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</si>
  <si>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</si>
  <si>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</si>
  <si>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</si>
  <si>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</si>
  <si>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</si>
  <si>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</si>
  <si>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</si>
  <si>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</si>
  <si>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</si>
  <si>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</si>
  <si>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</si>
  <si>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</si>
  <si>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</si>
  <si>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</si>
  <si>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</si>
  <si>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</si>
  <si>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</si>
  <si>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</si>
  <si>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</si>
  <si>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</si>
  <si>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</si>
  <si>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</si>
  <si>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</si>
  <si>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</si>
  <si>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</si>
  <si>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</si>
  <si>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</si>
  <si>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</si>
  <si>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</si>
  <si>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</si>
  <si>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</si>
  <si>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</si>
  <si>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</si>
  <si>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</si>
  <si>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</si>
  <si>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</si>
  <si>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</si>
  <si>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</si>
  <si>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</si>
  <si>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</si>
  <si>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</si>
  <si>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</si>
  <si>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</si>
  <si>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</si>
  <si>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</si>
  <si>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</si>
  <si>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</si>
  <si>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</si>
  <si>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</si>
  <si>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</si>
  <si>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</si>
  <si>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</si>
  <si>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</si>
  <si>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</si>
  <si>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</si>
  <si>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</si>
  <si>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</si>
  <si>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</si>
  <si>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</si>
  <si>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</si>
  <si>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</si>
  <si>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</si>
  <si>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</si>
  <si>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</si>
  <si>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</si>
  <si>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</si>
  <si>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</si>
  <si>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</si>
  <si>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</si>
  <si>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</si>
  <si>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</si>
  <si>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</si>
  <si>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</si>
  <si>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</si>
  <si>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</si>
  <si>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</si>
  <si>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</si>
  <si>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</si>
  <si>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</si>
  <si>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</si>
  <si>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</si>
  <si>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</si>
  <si>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</si>
  <si>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</si>
  <si>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</si>
  <si>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</si>
  <si>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</si>
  <si>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</si>
  <si>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</si>
  <si>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</si>
  <si>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</si>
  <si>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</si>
  <si>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</si>
  <si>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</si>
  <si>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</si>
  <si>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</si>
  <si>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</si>
  <si>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</si>
  <si>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</si>
  <si>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</si>
  <si>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</si>
  <si>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</si>
  <si>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</si>
  <si>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</si>
  <si>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</si>
  <si>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</si>
  <si>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</si>
  <si>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</si>
  <si>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</si>
  <si>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</si>
  <si>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</si>
  <si>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</si>
  <si>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</si>
  <si>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</si>
  <si>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</si>
  <si>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</si>
  <si>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</si>
  <si>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</si>
  <si>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</si>
  <si>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</si>
  <si>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</si>
  <si>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</si>
  <si>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</si>
  <si>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</si>
  <si>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</si>
  <si>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</si>
  <si>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</si>
  <si>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</si>
  <si>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</si>
  <si>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</si>
  <si>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</si>
  <si>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</si>
  <si>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</si>
  <si>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</si>
  <si>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</si>
  <si>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</si>
  <si>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</si>
  <si>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</si>
  <si>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</si>
  <si>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</si>
  <si>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</si>
  <si>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</si>
  <si>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</si>
  <si>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</si>
  <si>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</si>
  <si>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</si>
  <si>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</si>
  <si>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</si>
  <si>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</si>
  <si>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</si>
  <si>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</si>
  <si>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</si>
  <si>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</si>
  <si>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</si>
  <si>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</si>
  <si>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</si>
  <si>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</si>
  <si>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</si>
  <si>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</si>
  <si>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</si>
  <si>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</si>
  <si>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</si>
  <si>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</si>
  <si>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</si>
  <si>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</si>
  <si>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</si>
  <si>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</si>
  <si>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</si>
  <si>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</si>
  <si>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</si>
  <si>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</si>
  <si>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</si>
  <si>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</si>
  <si>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</si>
  <si>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</si>
  <si>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</si>
  <si>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</si>
  <si>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</si>
  <si>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</si>
  <si>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</si>
  <si>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</si>
  <si>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</si>
  <si>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</si>
  <si>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</si>
  <si>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</si>
  <si>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</si>
  <si>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</si>
  <si>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</si>
  <si>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</si>
  <si>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</si>
  <si>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</si>
  <si>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</si>
  <si>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</si>
  <si>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</si>
  <si>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</si>
  <si>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</si>
  <si>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</si>
  <si>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</si>
  <si>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</si>
  <si>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</si>
  <si>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</si>
  <si>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</si>
  <si>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</si>
  <si>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</si>
  <si>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</si>
  <si>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</si>
  <si>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</si>
  <si>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</si>
  <si>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</si>
  <si>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</si>
  <si>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</si>
  <si>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</si>
  <si>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</si>
  <si>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</si>
  <si>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</si>
  <si>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</si>
  <si>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</si>
  <si>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</si>
  <si>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</si>
  <si>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</si>
  <si>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</si>
  <si>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</si>
  <si>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</si>
  <si>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</si>
  <si>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</si>
  <si>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</si>
  <si>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</si>
  <si>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</si>
  <si>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</si>
  <si>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</si>
  <si>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</si>
  <si>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</si>
  <si>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</si>
  <si>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</si>
  <si>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</si>
  <si>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</si>
  <si>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</si>
  <si>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</si>
  <si>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</si>
  <si>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</si>
  <si>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</si>
  <si>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</si>
  <si>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</si>
  <si>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</si>
  <si>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</si>
  <si>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</si>
  <si>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</si>
  <si>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</si>
  <si>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</si>
  <si>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</si>
  <si>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</si>
  <si>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</si>
  <si>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</si>
  <si>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</si>
  <si>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</si>
  <si>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</si>
  <si>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</si>
  <si>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</si>
  <si>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</si>
  <si>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</si>
  <si>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</si>
  <si>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</si>
  <si>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</si>
  <si>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</si>
  <si>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</si>
  <si>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</si>
  <si>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</si>
  <si>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</si>
  <si>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</si>
  <si>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</si>
  <si>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</si>
  <si>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</si>
  <si>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</si>
  <si>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</si>
  <si>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</si>
  <si>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</si>
  <si>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</si>
  <si>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</si>
  <si>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</si>
  <si>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</si>
  <si>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</si>
  <si>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</si>
  <si>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</si>
  <si>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</si>
  <si>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</si>
  <si>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</si>
  <si>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</si>
  <si>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</si>
  <si>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</si>
  <si>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</si>
  <si>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</si>
  <si>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</si>
  <si>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</si>
  <si>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</si>
  <si>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</si>
  <si>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</si>
  <si>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</si>
  <si>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</si>
  <si>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</si>
  <si>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</si>
  <si>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</si>
  <si>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</si>
  <si>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</si>
  <si>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</si>
  <si>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</si>
  <si>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</si>
  <si>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</si>
  <si>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</si>
  <si>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</si>
  <si>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</si>
  <si>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</si>
  <si>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</si>
  <si>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</si>
  <si>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</si>
  <si>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</si>
  <si>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</si>
  <si>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</si>
  <si>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</si>
  <si>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</si>
  <si>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</si>
  <si>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</si>
  <si>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</si>
  <si>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</si>
  <si>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</si>
  <si>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</si>
  <si>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</si>
  <si>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</si>
  <si>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</si>
  <si>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</si>
  <si>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</si>
  <si>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</si>
  <si>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</si>
  <si>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</si>
  <si>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</si>
  <si>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</si>
  <si>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</si>
  <si>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</si>
  <si>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</si>
  <si>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</si>
  <si>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</si>
  <si>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</si>
  <si>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</si>
  <si>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</si>
  <si>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</si>
  <si>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</si>
  <si>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</si>
  <si>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</si>
  <si>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</si>
  <si>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</si>
  <si>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</si>
  <si>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</si>
  <si>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</si>
  <si>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</si>
  <si>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</si>
  <si>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</si>
  <si>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</si>
  <si>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</si>
  <si>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</si>
  <si>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</si>
  <si>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</si>
  <si>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</si>
  <si>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</si>
  <si>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</si>
  <si>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</si>
  <si>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</si>
  <si>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</si>
  <si>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</si>
  <si>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</si>
  <si>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</si>
  <si>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</si>
  <si>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</si>
  <si>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</si>
  <si>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</si>
  <si>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</si>
  <si>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</si>
  <si>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</si>
  <si>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</si>
  <si>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</si>
  <si>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</si>
  <si>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</si>
  <si>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</si>
  <si>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</si>
  <si>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</si>
  <si>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</si>
  <si>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</si>
  <si>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</si>
  <si>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</si>
  <si>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</si>
  <si>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</si>
  <si>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</si>
  <si>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</si>
  <si>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</si>
  <si>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</si>
  <si>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</si>
  <si>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</si>
  <si>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</si>
  <si>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</si>
  <si>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</si>
  <si>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</si>
  <si>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</si>
  <si>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</si>
  <si>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</si>
  <si>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</si>
  <si>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</si>
  <si>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</si>
  <si>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</si>
  <si>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</si>
  <si>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</si>
  <si>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</si>
  <si>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</si>
  <si>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</si>
  <si>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</si>
  <si>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</si>
  <si>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</si>
  <si>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</si>
  <si>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</si>
  <si>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</si>
  <si>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</si>
  <si>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</si>
  <si>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</si>
  <si>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</si>
  <si>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</si>
  <si>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</si>
  <si>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</si>
  <si>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</si>
  <si>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</si>
  <si>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</si>
  <si>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</si>
  <si>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</si>
  <si>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</si>
  <si>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</si>
  <si>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</si>
  <si>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</si>
  <si>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</si>
  <si>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</si>
  <si>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</si>
  <si>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</si>
  <si>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</si>
  <si>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</si>
  <si>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</si>
  <si>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</si>
  <si>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</si>
  <si>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</si>
  <si>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</si>
  <si>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</si>
  <si>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</si>
  <si>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</si>
  <si>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</si>
  <si>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</si>
  <si>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</si>
  <si>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</si>
  <si>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</si>
  <si>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</si>
  <si>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</si>
  <si>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</si>
  <si>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</si>
  <si>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</si>
  <si>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</si>
  <si>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</si>
  <si>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</si>
  <si>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</si>
  <si>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</si>
  <si>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</si>
  <si>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</si>
  <si>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</si>
  <si>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</si>
  <si>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</si>
  <si>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</si>
  <si>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</si>
  <si>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</si>
  <si>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</si>
  <si>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</si>
  <si>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</si>
  <si>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</si>
  <si>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</si>
  <si>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</si>
  <si>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</si>
  <si>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</si>
  <si>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</si>
  <si>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</si>
  <si>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</si>
  <si>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</si>
  <si>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</si>
  <si>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</si>
  <si>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</si>
  <si>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</si>
  <si>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</si>
  <si>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</si>
  <si>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</si>
  <si>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</si>
  <si>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</si>
  <si>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</si>
  <si>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</si>
  <si>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</si>
  <si>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</si>
  <si>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</si>
  <si>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</si>
  <si>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</si>
  <si>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</si>
  <si>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</si>
  <si>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</si>
  <si>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</si>
  <si>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</si>
  <si>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</si>
  <si>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</si>
  <si>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</si>
  <si>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</si>
  <si>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</si>
  <si>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</si>
  <si>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</si>
  <si>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</si>
  <si>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</si>
  <si>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</si>
  <si>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</si>
  <si>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</si>
  <si>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</si>
  <si>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</si>
  <si>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</si>
  <si>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</si>
  <si>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</si>
  <si>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</si>
  <si>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</si>
  <si>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</si>
  <si>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</si>
  <si>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</si>
  <si>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</si>
  <si>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</si>
  <si>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</si>
  <si>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</si>
  <si>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</si>
  <si>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</si>
  <si>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</si>
  <si>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</si>
  <si>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</si>
  <si>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</si>
  <si>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</si>
  <si>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</si>
  <si>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</si>
  <si>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</si>
  <si>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</si>
  <si>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</si>
  <si>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</si>
  <si>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</si>
  <si>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</si>
  <si>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</si>
  <si>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</si>
  <si>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</si>
  <si>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</si>
  <si>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</si>
  <si>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</si>
  <si>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</si>
  <si>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</si>
  <si>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</si>
  <si>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</si>
  <si>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</si>
  <si>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</si>
  <si>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</si>
  <si>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</si>
  <si>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</si>
  <si>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</si>
  <si>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</si>
  <si>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</si>
  <si>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</si>
  <si>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</si>
  <si>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</si>
  <si>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</si>
  <si>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</si>
  <si>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</si>
  <si>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</si>
  <si>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</si>
  <si>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</si>
  <si>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</si>
  <si>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</si>
  <si>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</si>
  <si>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</si>
  <si>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</si>
  <si>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</si>
  <si>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</si>
  <si>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</si>
  <si>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</si>
  <si>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</si>
  <si>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</si>
  <si>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</si>
  <si>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</si>
  <si>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</si>
  <si>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</si>
  <si>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</si>
  <si>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</si>
  <si>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</si>
  <si>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</si>
  <si>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</si>
  <si>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</si>
  <si>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</si>
  <si>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</si>
  <si>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</si>
  <si>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</si>
  <si>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</si>
  <si>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</si>
  <si>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</si>
  <si>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</si>
  <si>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</si>
  <si>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</si>
  <si>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</si>
  <si>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</si>
  <si>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</si>
  <si>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</si>
  <si>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</si>
  <si>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</si>
  <si>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</si>
  <si>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</si>
  <si>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</si>
  <si>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</si>
  <si>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</si>
  <si>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</si>
  <si>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</si>
  <si>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</si>
  <si>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</si>
  <si>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</si>
  <si>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</si>
  <si>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</si>
  <si>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</si>
  <si>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</si>
  <si>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</si>
  <si>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</si>
  <si>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</si>
  <si>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</si>
  <si>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</si>
  <si>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</si>
  <si>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</si>
  <si>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</si>
  <si>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</si>
  <si>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</si>
  <si>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</si>
  <si>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</si>
  <si>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</si>
  <si>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</si>
  <si>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</si>
  <si>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</si>
  <si>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</si>
  <si>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</si>
  <si>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</si>
  <si>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</si>
  <si>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</si>
  <si>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</si>
  <si>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</si>
  <si>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</si>
  <si>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</si>
  <si>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</si>
  <si>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</si>
  <si>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</si>
  <si>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</si>
  <si>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</si>
  <si>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</si>
  <si>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</si>
  <si>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</si>
  <si>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</si>
  <si>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</si>
  <si>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</si>
  <si>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</si>
  <si>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</si>
  <si>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</si>
  <si>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</si>
  <si>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</si>
  <si>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</si>
  <si>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</si>
  <si>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</si>
  <si>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</si>
  <si>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</si>
  <si>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</si>
  <si>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</si>
  <si>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</si>
  <si>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</si>
  <si>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</si>
  <si>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</si>
  <si>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</si>
  <si>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</si>
  <si>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</si>
  <si>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</si>
  <si>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</si>
  <si>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</si>
  <si>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</si>
  <si>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</si>
  <si>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</si>
  <si>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</si>
  <si>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</si>
  <si>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</si>
  <si>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</si>
  <si>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</si>
  <si>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</si>
  <si>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</si>
  <si>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</si>
  <si>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</si>
  <si>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</si>
  <si>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</si>
  <si>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</si>
  <si>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</si>
  <si>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</si>
  <si>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</si>
  <si>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</si>
  <si>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</si>
  <si>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</si>
  <si>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</si>
  <si>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</si>
  <si>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</si>
  <si>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</si>
  <si>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</si>
  <si>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</si>
  <si>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</si>
  <si>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</si>
  <si>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</si>
  <si>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</si>
  <si>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</si>
  <si>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</si>
  <si>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</si>
  <si>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</si>
  <si>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</si>
  <si>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</si>
  <si>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</si>
  <si>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</si>
  <si>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</si>
  <si>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</si>
  <si>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</si>
  <si>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</si>
  <si>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</si>
  <si>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</si>
  <si>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</si>
  <si>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</si>
  <si>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</si>
  <si>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</si>
  <si>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</si>
  <si>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</si>
  <si>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</si>
  <si>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</si>
  <si>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</si>
  <si>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</si>
  <si>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</si>
  <si>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</si>
  <si>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</si>
  <si>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</si>
  <si>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</si>
  <si>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</si>
  <si>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</si>
  <si>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</si>
  <si>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</si>
  <si>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</si>
  <si>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</si>
  <si>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</si>
  <si>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</si>
  <si>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</si>
  <si>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</si>
  <si>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</si>
  <si>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</si>
  <si>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</si>
  <si>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</si>
  <si>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</si>
  <si>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</si>
  <si>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</si>
  <si>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</si>
  <si>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</si>
  <si>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</si>
  <si>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</si>
  <si>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</si>
  <si>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</si>
  <si>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</si>
  <si>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</si>
  <si>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</si>
  <si>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</si>
  <si>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</si>
  <si>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</si>
  <si>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</si>
  <si>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</si>
  <si>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</si>
  <si>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</si>
  <si>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</si>
  <si>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</si>
  <si>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</si>
  <si>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</si>
  <si>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</si>
  <si>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</si>
  <si>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</si>
  <si>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</si>
  <si>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</si>
  <si>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</si>
  <si>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</si>
  <si>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</si>
  <si>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</si>
  <si>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</si>
  <si>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</si>
  <si>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</si>
  <si>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</si>
  <si>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</si>
  <si>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</si>
  <si>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</si>
  <si>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</si>
  <si>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</si>
  <si>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</si>
  <si>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</si>
  <si>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</si>
  <si>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</si>
  <si>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</si>
  <si>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</si>
  <si>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</si>
  <si>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</si>
  <si>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</si>
  <si>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</si>
  <si>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</si>
  <si>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</si>
  <si>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</si>
  <si>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</si>
  <si>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</si>
  <si>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</si>
  <si>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</si>
  <si>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</si>
  <si>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</si>
  <si>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</si>
  <si>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</si>
  <si>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</si>
  <si>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</si>
  <si>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</si>
  <si>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</si>
  <si>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</si>
  <si>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</si>
  <si>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</si>
  <si>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</si>
  <si>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</si>
  <si>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</si>
  <si>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</si>
  <si>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</si>
  <si>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</si>
  <si>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</si>
  <si>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</si>
  <si>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</si>
  <si>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</si>
  <si>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</si>
  <si>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</si>
  <si>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</si>
  <si>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</si>
  <si>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</si>
  <si>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</si>
  <si>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</si>
  <si>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</si>
  <si>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</si>
  <si>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</si>
  <si>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</si>
  <si>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</si>
  <si>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</si>
  <si>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</si>
  <si>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</si>
  <si>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</si>
  <si>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</si>
  <si>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</si>
  <si>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</si>
  <si>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</si>
  <si>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</si>
  <si>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</si>
  <si>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</si>
  <si>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</si>
  <si>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</si>
  <si>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</si>
  <si>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</si>
  <si>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</si>
  <si>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</si>
  <si>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</si>
  <si>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</si>
  <si>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</si>
  <si>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</si>
  <si>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</si>
  <si>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</si>
  <si>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</si>
  <si>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</si>
  <si>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</si>
  <si>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</si>
  <si>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</si>
  <si>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</si>
  <si>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</si>
  <si>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</si>
  <si>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</si>
  <si>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</si>
  <si>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</si>
  <si>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</si>
  <si>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</si>
  <si>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</si>
  <si>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</si>
  <si>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</si>
  <si>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</si>
  <si>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</si>
  <si>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</si>
  <si>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</si>
  <si>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</si>
  <si>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</si>
  <si>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</si>
  <si>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</si>
  <si>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</si>
  <si>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</si>
  <si>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</si>
  <si>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</si>
  <si>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</si>
  <si>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</si>
  <si>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</si>
  <si>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</si>
  <si>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</si>
  <si>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</si>
  <si>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</si>
  <si>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</si>
  <si>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</si>
  <si>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</si>
  <si>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</si>
  <si>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</si>
  <si>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</si>
  <si>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</si>
  <si>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</si>
  <si>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</si>
  <si>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</si>
  <si>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</si>
  <si>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</si>
  <si>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</si>
  <si>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</si>
  <si>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</si>
  <si>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</si>
  <si>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</si>
  <si>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</si>
  <si>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</si>
  <si>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</si>
  <si>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</si>
  <si>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</si>
  <si>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</si>
  <si>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</si>
  <si>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</si>
  <si>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</si>
  <si>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</si>
  <si>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</si>
  <si>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</si>
  <si>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</si>
  <si>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</si>
  <si>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</si>
  <si>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</si>
  <si>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</si>
  <si>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</si>
  <si>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</si>
  <si>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</si>
  <si>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</si>
  <si>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</si>
  <si>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</si>
  <si>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</si>
  <si>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</si>
  <si>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</si>
  <si>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</si>
  <si>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</si>
  <si>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</si>
  <si>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</si>
  <si>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</si>
  <si>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</si>
  <si>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</si>
  <si>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</si>
  <si>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</si>
  <si>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</si>
  <si>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</si>
  <si>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</si>
  <si>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</si>
  <si>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</si>
  <si>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</si>
  <si>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</si>
  <si>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</si>
  <si>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</si>
  <si>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</si>
  <si>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</si>
  <si>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</si>
  <si>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</si>
  <si>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</si>
  <si>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</si>
  <si>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</si>
  <si>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</si>
  <si>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</si>
  <si>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</si>
  <si>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</si>
  <si>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</si>
  <si>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</si>
  <si>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</si>
  <si>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</si>
  <si>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</si>
  <si>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</si>
  <si>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</si>
  <si>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</si>
  <si>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</si>
  <si>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</si>
  <si>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</si>
  <si>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</si>
  <si>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</si>
  <si>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</si>
  <si>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</si>
  <si>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</si>
  <si>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</si>
  <si>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</si>
  <si>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</si>
  <si>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</si>
  <si>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</si>
  <si>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</si>
  <si>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</si>
  <si>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</si>
  <si>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</si>
  <si>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</si>
  <si>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</si>
  <si>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</si>
  <si>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</si>
  <si>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</si>
  <si>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</si>
  <si>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</si>
  <si>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</si>
  <si>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</si>
  <si>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</si>
  <si>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</si>
  <si>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</si>
  <si>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</si>
  <si>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</si>
  <si>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</si>
  <si>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</si>
  <si>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</si>
  <si>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</si>
  <si>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</si>
  <si>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</si>
  <si>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</si>
  <si>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</si>
  <si>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</si>
  <si>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</si>
  <si>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</si>
  <si>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</si>
  <si>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</si>
  <si>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</si>
  <si>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</si>
  <si>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</si>
  <si>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</si>
  <si>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</si>
  <si>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</si>
  <si>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</si>
  <si>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</si>
  <si>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</si>
  <si>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</si>
  <si>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</si>
  <si>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</si>
  <si>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</si>
  <si>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</si>
  <si>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</si>
  <si>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</si>
  <si>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</si>
  <si>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</si>
  <si>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</si>
  <si>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</si>
  <si>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</si>
  <si>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</si>
  <si>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</si>
  <si>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</si>
  <si>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</si>
  <si>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</si>
  <si>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</si>
  <si>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</si>
  <si>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</si>
  <si>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</si>
  <si>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</si>
  <si>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</si>
  <si>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</si>
  <si>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</si>
  <si>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</si>
  <si>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</si>
  <si>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</si>
  <si>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</si>
  <si>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</si>
  <si>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</si>
  <si>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</si>
  <si>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</si>
  <si>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</si>
  <si>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</si>
  <si>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</si>
  <si>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</si>
  <si>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</si>
  <si>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</si>
  <si>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</si>
  <si>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</si>
  <si>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</si>
  <si>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</si>
  <si>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</si>
  <si>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</si>
  <si>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</si>
  <si>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</si>
  <si>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</si>
  <si>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</si>
  <si>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</si>
  <si>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</si>
  <si>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</si>
  <si>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</si>
  <si>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</si>
  <si>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</si>
  <si>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</si>
  <si>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</si>
  <si>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</si>
  <si>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</si>
  <si>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</si>
  <si>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</si>
  <si>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</si>
  <si>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</si>
  <si>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</si>
  <si>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</si>
  <si>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</si>
  <si>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</si>
  <si>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</si>
  <si>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</si>
  <si>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</si>
  <si>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</si>
  <si>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</si>
  <si>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</si>
  <si>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</si>
  <si>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</si>
  <si>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</si>
  <si>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</si>
  <si>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</si>
  <si>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</si>
  <si>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</si>
  <si>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</si>
  <si>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</si>
  <si>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</si>
  <si>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</si>
  <si>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</si>
  <si>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</si>
  <si>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</si>
  <si>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</si>
  <si>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</si>
  <si>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</si>
  <si>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</si>
  <si>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</si>
  <si>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</si>
  <si>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</si>
  <si>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</si>
  <si>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</si>
  <si>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</si>
  <si>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</si>
  <si>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</si>
  <si>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</si>
  <si>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</si>
  <si>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</si>
  <si>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</si>
  <si>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</si>
  <si>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</si>
  <si>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</si>
  <si>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</si>
  <si>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</si>
  <si>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</si>
  <si>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</si>
  <si>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</si>
  <si>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</si>
  <si>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</si>
  <si>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</si>
  <si>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</si>
  <si>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</si>
  <si>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</si>
  <si>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</si>
  <si>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</si>
  <si>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</si>
  <si>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</si>
  <si>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</si>
  <si>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</si>
  <si>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</si>
  <si>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</si>
  <si>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</si>
  <si>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</si>
  <si>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</si>
  <si>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</si>
  <si>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</si>
  <si>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</si>
  <si>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</si>
  <si>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</si>
  <si>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</si>
  <si>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</si>
  <si>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</si>
  <si>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</si>
  <si>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</si>
  <si>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</si>
  <si>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</si>
  <si>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</si>
  <si>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</si>
  <si>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</si>
  <si>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</si>
  <si>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</si>
  <si>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</si>
  <si>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</si>
  <si>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</si>
  <si>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</si>
  <si>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</si>
  <si>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</si>
  <si>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</si>
  <si>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</si>
  <si>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</si>
  <si>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</si>
  <si>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</si>
  <si>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</si>
  <si>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</si>
  <si>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</si>
  <si>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</si>
  <si>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</si>
  <si>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</si>
  <si>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</si>
  <si>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</si>
  <si>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</si>
  <si>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</si>
  <si>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</si>
  <si>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</si>
  <si>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</si>
  <si>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</si>
  <si>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</si>
  <si>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</si>
  <si>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</si>
  <si>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</si>
  <si>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</si>
  <si>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</si>
  <si>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</si>
  <si>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</si>
  <si>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</si>
  <si>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</si>
  <si>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</si>
  <si>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</si>
  <si>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</si>
  <si>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</si>
  <si>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</si>
  <si>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</si>
  <si>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</si>
  <si>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</si>
  <si>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</si>
  <si>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</si>
  <si>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</si>
  <si>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</si>
  <si>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</si>
  <si>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</si>
  <si>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</si>
  <si>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</si>
  <si>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</si>
  <si>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</si>
  <si>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</si>
  <si>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</si>
  <si>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</si>
  <si>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</si>
  <si>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</si>
  <si>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</si>
  <si>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</si>
  <si>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</si>
  <si>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</si>
  <si>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</si>
  <si>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</si>
  <si>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</si>
  <si>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</si>
  <si>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</si>
  <si>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</si>
  <si>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</si>
  <si>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</si>
  <si>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</si>
  <si>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</si>
  <si>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</si>
  <si>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</si>
  <si>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</si>
  <si>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</si>
  <si>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</si>
  <si>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</si>
  <si>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</si>
  <si>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</si>
  <si>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</si>
  <si>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</si>
  <si>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</si>
  <si>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</si>
  <si>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</si>
  <si>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</si>
  <si>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</si>
  <si>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</si>
  <si>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</si>
  <si>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</si>
  <si>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</si>
  <si>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</si>
  <si>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</si>
  <si>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</si>
  <si>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</si>
  <si>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</si>
  <si>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</si>
  <si>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</si>
  <si>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</si>
  <si>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</si>
  <si>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</si>
  <si>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</si>
  <si>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</si>
  <si>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</si>
  <si>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</si>
  <si>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</si>
  <si>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</si>
  <si>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</si>
  <si>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</si>
  <si>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</si>
  <si>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</si>
  <si>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</si>
  <si>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</si>
  <si>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</si>
  <si>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</si>
  <si>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</si>
  <si>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</si>
  <si>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</si>
  <si>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</si>
  <si>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</si>
  <si>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</si>
  <si>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</si>
  <si>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</si>
  <si>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</si>
  <si>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</si>
  <si>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</si>
  <si>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</si>
  <si>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</si>
  <si>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</si>
  <si>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</si>
  <si>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</si>
  <si>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</si>
  <si>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</si>
  <si>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</si>
  <si>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</si>
  <si>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</si>
  <si>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</si>
  <si>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</si>
  <si>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</si>
  <si>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</si>
  <si>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</si>
  <si>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</si>
  <si>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</si>
  <si>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</si>
  <si>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</si>
  <si>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</si>
  <si>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</si>
  <si>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</si>
  <si>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</si>
  <si>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</si>
  <si>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</si>
  <si>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</si>
  <si>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</si>
  <si>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</si>
  <si>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</si>
  <si>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</si>
  <si>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</si>
  <si>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</si>
  <si>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</si>
  <si>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</si>
  <si>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</si>
  <si>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</si>
  <si>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</si>
  <si>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</si>
  <si>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</si>
  <si>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</si>
  <si>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</si>
  <si>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</si>
  <si>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</si>
  <si>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</si>
  <si>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</si>
  <si>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</si>
  <si>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</si>
  <si>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</si>
  <si>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</si>
  <si>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</si>
  <si>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</si>
  <si>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</si>
  <si>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</si>
  <si>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</si>
  <si>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</si>
  <si>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</si>
  <si>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</si>
  <si>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</si>
  <si>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</si>
  <si>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</si>
  <si>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</si>
  <si>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</si>
  <si>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</si>
  <si>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</si>
  <si>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</si>
  <si>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</si>
  <si>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</si>
  <si>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</si>
  <si>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</si>
  <si>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</si>
  <si>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</si>
  <si>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</si>
  <si>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</si>
  <si>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</si>
  <si>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</si>
  <si>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</si>
  <si>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</si>
  <si>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</si>
  <si>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</si>
  <si>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</si>
  <si>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</si>
  <si>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</si>
  <si>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</si>
  <si>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</si>
  <si>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</si>
  <si>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</si>
  <si>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</si>
  <si>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</si>
  <si>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</si>
  <si>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</si>
  <si>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</si>
  <si>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</si>
  <si>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</si>
  <si>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</si>
  <si>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</si>
  <si>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</si>
  <si>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</si>
  <si>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</si>
  <si>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</si>
  <si>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</si>
  <si>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</si>
  <si>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</si>
  <si>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</si>
  <si>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</si>
  <si>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</si>
  <si>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</si>
  <si>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</si>
  <si>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</si>
  <si>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</si>
  <si>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</si>
  <si>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</si>
  <si>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</si>
  <si>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</si>
  <si>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</si>
  <si>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</si>
  <si>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</si>
  <si>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</si>
  <si>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</si>
  <si>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</si>
  <si>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</si>
  <si>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</si>
  <si>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</si>
  <si>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</si>
  <si>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</si>
  <si>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</si>
  <si>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</si>
  <si>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</si>
  <si>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</si>
  <si>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</si>
  <si>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</si>
  <si>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</si>
  <si>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</si>
  <si>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</si>
  <si>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</si>
  <si>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</si>
  <si>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</si>
  <si>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</si>
  <si>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</si>
  <si>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</si>
  <si>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</si>
  <si>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</si>
  <si>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</si>
  <si>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</si>
  <si>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</si>
  <si>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</si>
  <si>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</si>
  <si>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</si>
  <si>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</si>
  <si>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</si>
  <si>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</si>
  <si>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</si>
  <si>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</si>
  <si>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</si>
  <si>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</si>
  <si>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</si>
  <si>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</si>
  <si>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</si>
  <si>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</si>
  <si>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</si>
  <si>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</si>
  <si>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</si>
  <si>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</si>
  <si>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</si>
  <si>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</si>
  <si>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</si>
  <si>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</si>
  <si>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</si>
  <si>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</si>
  <si>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</si>
  <si>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</si>
  <si>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</si>
  <si>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</si>
  <si>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</si>
  <si>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</si>
  <si>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</si>
  <si>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</si>
  <si>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</si>
  <si>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</si>
  <si>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</si>
  <si>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</si>
  <si>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</si>
  <si>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</si>
  <si>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</si>
  <si>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</si>
  <si>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</si>
  <si>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</si>
  <si>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</si>
  <si>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</si>
  <si>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</si>
  <si>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</si>
  <si>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</si>
  <si>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</si>
  <si>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</si>
  <si>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</si>
  <si>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</si>
  <si>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</si>
  <si>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</si>
  <si>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</si>
  <si>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</si>
  <si>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</si>
  <si>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</si>
  <si>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</si>
  <si>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</si>
  <si>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</si>
  <si>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</si>
  <si>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</si>
  <si>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</si>
  <si>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</si>
  <si>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</si>
  <si>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</si>
  <si>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</si>
  <si>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</si>
  <si>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</si>
  <si>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</si>
  <si>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</si>
  <si>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</si>
  <si>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</si>
  <si>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</si>
  <si>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</si>
  <si>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</si>
  <si>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</si>
  <si>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</si>
  <si>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</si>
  <si>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</si>
  <si>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</si>
  <si>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</si>
  <si>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</si>
  <si>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</si>
  <si>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</si>
  <si>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</si>
  <si>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</si>
  <si>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</si>
  <si>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</si>
  <si>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</si>
  <si>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</si>
  <si>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</si>
  <si>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</si>
  <si>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</si>
  <si>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</si>
  <si>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</si>
  <si>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</si>
  <si>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</si>
  <si>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</si>
  <si>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</si>
  <si>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</si>
  <si>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</si>
  <si>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</si>
  <si>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</si>
  <si>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</si>
  <si>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</si>
  <si>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</si>
  <si>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</si>
  <si>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</si>
  <si>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</si>
  <si>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</si>
  <si>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</si>
  <si>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</si>
  <si>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</si>
  <si>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</si>
  <si>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</si>
  <si>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</si>
  <si>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</si>
  <si>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</si>
  <si>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</si>
  <si>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</si>
  <si>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</si>
  <si>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</si>
  <si>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</si>
  <si>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</si>
  <si>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</si>
  <si>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</si>
  <si>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</si>
  <si>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</si>
  <si>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</si>
  <si>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</si>
  <si>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</si>
  <si>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</si>
  <si>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</si>
  <si>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</si>
  <si>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</si>
  <si>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</si>
  <si>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</si>
  <si>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</si>
  <si>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</si>
  <si>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</si>
  <si>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</si>
  <si>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</si>
  <si>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</si>
  <si>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</si>
  <si>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</si>
  <si>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</si>
  <si>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</si>
  <si>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</si>
  <si>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</si>
  <si>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</si>
  <si>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</si>
  <si>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</si>
  <si>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</si>
  <si>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</si>
  <si>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</si>
  <si>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</si>
  <si>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</si>
  <si>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</si>
  <si>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</si>
  <si>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</si>
  <si>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</si>
  <si>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</si>
  <si>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</si>
  <si>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</si>
  <si>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</si>
  <si>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</si>
  <si>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</si>
  <si>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</si>
  <si>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</si>
  <si>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</si>
  <si>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</si>
  <si>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</si>
  <si>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</si>
  <si>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</si>
  <si>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</si>
  <si>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</si>
  <si>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</si>
  <si>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</si>
  <si>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</si>
  <si>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</si>
  <si>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</si>
  <si>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</si>
  <si>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</si>
  <si>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</si>
  <si>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</si>
  <si>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</si>
  <si>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</si>
  <si>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</si>
  <si>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</si>
  <si>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</si>
  <si>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</si>
  <si>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</si>
  <si>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</si>
  <si>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</si>
  <si>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</si>
  <si>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</si>
  <si>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</si>
  <si>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</si>
  <si>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</si>
  <si>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</si>
  <si>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</si>
  <si>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</si>
  <si>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</si>
  <si>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</si>
  <si>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</si>
  <si>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</si>
  <si>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</si>
  <si>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</si>
  <si>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</si>
  <si>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</si>
  <si>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</si>
  <si>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</si>
  <si>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</si>
  <si>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</si>
  <si>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</si>
  <si>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</si>
  <si>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</si>
  <si>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</si>
  <si>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</si>
  <si>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</si>
  <si>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</si>
  <si>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</si>
  <si>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</si>
  <si>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</si>
  <si>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</si>
  <si>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</si>
  <si>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</si>
  <si>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</si>
  <si>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</si>
  <si>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</si>
  <si>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</si>
  <si>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</si>
  <si>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</si>
  <si>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</si>
  <si>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</si>
  <si>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</si>
  <si>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</si>
  <si>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</si>
  <si>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</si>
  <si>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</si>
  <si>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</si>
  <si>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</si>
  <si>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</si>
  <si>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</si>
  <si>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</si>
  <si>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</si>
  <si>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</si>
  <si>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</si>
  <si>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</si>
  <si>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</si>
  <si>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</si>
  <si>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</si>
  <si>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</si>
  <si>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</si>
  <si>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</si>
  <si>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</si>
  <si>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</si>
  <si>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</si>
  <si>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</si>
  <si>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</si>
  <si>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</si>
  <si>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</si>
  <si>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</si>
  <si>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</si>
  <si>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</si>
  <si>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</si>
  <si>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</si>
  <si>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</si>
  <si>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</si>
  <si>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</si>
  <si>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</si>
  <si>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</si>
  <si>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</si>
  <si>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</si>
  <si>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</si>
  <si>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</si>
  <si>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</si>
  <si>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</si>
  <si>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</si>
  <si>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</si>
  <si>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</si>
  <si>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</si>
  <si>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</si>
  <si>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</si>
  <si>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</si>
  <si>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</si>
  <si>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</si>
  <si>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</si>
  <si>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</si>
  <si>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</si>
  <si>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</si>
  <si>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</si>
  <si>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</si>
  <si>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</si>
  <si>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</si>
  <si>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</si>
  <si>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</si>
  <si>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</si>
  <si>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</si>
  <si>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</si>
  <si>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</si>
  <si>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</si>
  <si>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</si>
  <si>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</si>
  <si>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</si>
  <si>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</si>
  <si>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</si>
  <si>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</si>
  <si>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</si>
  <si>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</si>
  <si>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</si>
  <si>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</si>
  <si>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</si>
  <si>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</si>
  <si>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</si>
  <si>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</si>
  <si>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</si>
  <si>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</si>
  <si>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</si>
  <si>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</si>
  <si>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</si>
  <si>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</si>
  <si>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</si>
  <si>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</si>
  <si>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</si>
  <si>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</si>
  <si>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</si>
  <si>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</si>
  <si>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</si>
  <si>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</si>
  <si>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</si>
  <si>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</si>
  <si>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</si>
  <si>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</si>
  <si>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</si>
  <si>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</si>
  <si>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</si>
  <si>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</si>
  <si>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</si>
  <si>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</si>
  <si>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</si>
  <si>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</si>
  <si>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</si>
  <si>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</si>
  <si>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</si>
  <si>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</si>
  <si>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</si>
  <si>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</si>
  <si>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</si>
  <si>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</si>
  <si>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</si>
  <si>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</si>
  <si>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</si>
  <si>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</si>
  <si>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</si>
  <si>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</si>
  <si>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</si>
  <si>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</si>
  <si>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</si>
  <si>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</si>
  <si>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</si>
  <si>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</si>
  <si>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</si>
  <si>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</si>
  <si>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</si>
  <si>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</si>
  <si>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</si>
  <si>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</si>
  <si>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</si>
  <si>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</si>
  <si>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</si>
  <si>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</si>
  <si>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</si>
  <si>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</si>
  <si>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</si>
  <si>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</si>
  <si>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</si>
  <si>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</si>
  <si>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</si>
  <si>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</si>
  <si>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</si>
  <si>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</si>
  <si>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</si>
  <si>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</si>
  <si>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</si>
  <si>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</si>
  <si>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</si>
  <si>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</si>
  <si>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</si>
  <si>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</si>
  <si>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</si>
  <si>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</si>
  <si>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</si>
  <si>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</si>
  <si>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</si>
  <si>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</si>
  <si>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</si>
  <si>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</si>
  <si>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</si>
  <si>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</si>
  <si>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</si>
  <si>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</si>
  <si>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</si>
  <si>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</si>
  <si>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</si>
  <si>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</si>
  <si>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</si>
  <si>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</si>
  <si>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</si>
  <si>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</si>
  <si>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</si>
  <si>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</si>
  <si>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</si>
  <si>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</si>
  <si>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</si>
  <si>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</si>
  <si>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</si>
  <si>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</si>
  <si>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</si>
  <si>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</si>
  <si>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</si>
  <si>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</si>
  <si>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</si>
  <si>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</si>
  <si>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</si>
  <si>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</si>
  <si>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</si>
  <si>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</si>
  <si>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</si>
  <si>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</si>
  <si>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</si>
  <si>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</si>
  <si>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</si>
  <si>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</si>
  <si>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</si>
  <si>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</si>
  <si>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</si>
  <si>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</si>
  <si>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</si>
  <si>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</si>
  <si>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</si>
  <si>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</si>
  <si>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</si>
  <si>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</si>
  <si>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</si>
  <si>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</si>
  <si>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</si>
  <si>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</si>
  <si>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</si>
  <si>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</si>
  <si>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</si>
  <si>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</si>
  <si>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</si>
  <si>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</si>
  <si>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</si>
  <si>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</si>
  <si>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</si>
  <si>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</si>
  <si>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</si>
  <si>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</si>
  <si>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</si>
  <si>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</si>
  <si>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</si>
  <si>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</si>
  <si>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</si>
  <si>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</si>
  <si>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</si>
  <si>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</si>
  <si>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</si>
  <si>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</si>
  <si>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</si>
  <si>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</si>
  <si>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</si>
  <si>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</si>
  <si>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</si>
  <si>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</si>
  <si>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</si>
  <si>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</si>
  <si>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</si>
  <si>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</si>
  <si>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</si>
  <si>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</si>
  <si>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</si>
  <si>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</si>
  <si>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</si>
  <si>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</si>
  <si>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</si>
  <si>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</si>
  <si>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</si>
  <si>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</si>
  <si>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</si>
  <si>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</si>
  <si>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</si>
  <si>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</si>
  <si>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</si>
  <si>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</si>
  <si>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</si>
  <si>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</si>
  <si>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</si>
  <si>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</si>
  <si>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</si>
  <si>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</si>
  <si>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</si>
  <si>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</si>
  <si>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</si>
  <si>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</si>
  <si>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</si>
  <si>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</si>
  <si>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</si>
  <si>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</si>
  <si>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</si>
  <si>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</si>
  <si>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</si>
  <si>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</si>
  <si>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</si>
  <si>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</si>
  <si>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</si>
  <si>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</si>
  <si>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</si>
  <si>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</si>
  <si>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</si>
  <si>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</si>
  <si>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</si>
  <si>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</si>
  <si>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</si>
  <si>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</si>
  <si>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</si>
  <si>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</si>
  <si>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</si>
  <si>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</si>
  <si>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</si>
  <si>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</si>
  <si>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</si>
  <si>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</si>
  <si>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</si>
  <si>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</si>
  <si>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</si>
  <si>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</si>
  <si>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</si>
  <si>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</si>
  <si>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</si>
  <si>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</si>
  <si>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</si>
  <si>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</si>
  <si>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</si>
  <si>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</si>
  <si>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</si>
  <si>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</si>
  <si>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</si>
  <si>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</si>
  <si>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</si>
  <si>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</si>
  <si>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</si>
  <si>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</si>
  <si>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</si>
  <si>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</si>
  <si>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</si>
  <si>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</si>
  <si>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</si>
  <si>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</si>
  <si>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</si>
  <si>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</si>
  <si>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</si>
  <si>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</si>
  <si>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</si>
  <si>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</si>
  <si>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</si>
  <si>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</si>
  <si>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</si>
  <si>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</si>
  <si>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</si>
  <si>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</si>
  <si>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</si>
  <si>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</si>
  <si>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</si>
  <si>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</si>
  <si>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</si>
  <si>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</si>
  <si>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</si>
  <si>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</si>
  <si>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</si>
  <si>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</si>
  <si>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</si>
  <si>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</si>
  <si>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</si>
  <si>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</si>
  <si>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</si>
  <si>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</si>
  <si>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</si>
  <si>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</si>
  <si>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</si>
  <si>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</si>
  <si>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</si>
  <si>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</si>
  <si>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</si>
  <si>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</si>
  <si>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</si>
  <si>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</si>
  <si>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</si>
  <si>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</si>
  <si>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</si>
  <si>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</si>
  <si>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</si>
  <si>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</si>
  <si>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</si>
  <si>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</si>
  <si>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</si>
  <si>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</si>
  <si>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</si>
  <si>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</si>
  <si>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</si>
  <si>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</si>
  <si>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</si>
  <si>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</si>
  <si>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</si>
  <si>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</si>
  <si>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</si>
  <si>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</si>
  <si>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</si>
  <si>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</si>
  <si>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</si>
  <si>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</si>
  <si>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</si>
  <si>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</si>
  <si>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</si>
  <si>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</si>
  <si>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</si>
  <si>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</si>
  <si>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</si>
  <si>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</si>
  <si>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</si>
  <si>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</si>
  <si>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</si>
  <si>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</si>
  <si>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</si>
  <si>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</si>
  <si>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</si>
  <si>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</si>
  <si>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</si>
  <si>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</si>
  <si>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</si>
  <si>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</si>
  <si>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</si>
  <si>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</si>
  <si>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</si>
  <si>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</si>
  <si>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</si>
  <si>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</si>
  <si>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</si>
  <si>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</si>
  <si>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</si>
  <si>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</si>
  <si>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</si>
  <si>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</si>
  <si>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</si>
  <si>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</si>
  <si>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</si>
  <si>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</si>
  <si>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</si>
  <si>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</si>
  <si>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</si>
  <si>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</si>
  <si>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</si>
  <si>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</si>
  <si>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</si>
  <si>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</si>
  <si>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</si>
  <si>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</si>
  <si>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</si>
  <si>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</si>
  <si>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</si>
  <si>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</si>
  <si>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</si>
  <si>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</si>
  <si>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</si>
  <si>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</si>
  <si>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</si>
  <si>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</si>
  <si>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</si>
  <si>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</si>
  <si>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</si>
  <si>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</si>
  <si>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</si>
  <si>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</si>
  <si>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</si>
  <si>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</si>
  <si>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</si>
  <si>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</si>
  <si>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</si>
  <si>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</si>
  <si>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</si>
  <si>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</si>
  <si>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</si>
  <si>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</si>
  <si>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</si>
  <si>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</si>
  <si>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</si>
  <si>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</si>
  <si>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</si>
  <si>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</si>
  <si>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</si>
  <si>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</si>
  <si>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</si>
  <si>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</si>
  <si>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</si>
  <si>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</si>
  <si>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</si>
  <si>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</si>
  <si>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</si>
  <si>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</si>
  <si>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</si>
  <si>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</si>
  <si>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</si>
  <si>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</si>
  <si>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</si>
  <si>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</si>
  <si>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</si>
  <si>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</si>
  <si>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</si>
  <si>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</si>
  <si>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</si>
  <si>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</si>
  <si>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</si>
  <si>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</si>
  <si>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</si>
  <si>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</si>
  <si>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</si>
  <si>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</si>
  <si>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em caixa aberta trifásico, 600 V de 800 A, 50/60 Hz, com acessórios</t>
  </si>
  <si>
    <t>37.13.530</t>
  </si>
  <si>
    <t>Disjuntor fixo PVO trifásico, 15 kV, 630 A x 350 MVA, com relé de proteção de sobrecorrente e transformadores de corrente</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</si>
  <si>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</si>
  <si>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</si>
  <si>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</si>
  <si>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</si>
  <si>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</si>
  <si>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</si>
  <si>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</si>
  <si>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</si>
  <si>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</si>
  <si>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</si>
  <si>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</si>
  <si>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</si>
  <si>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</si>
  <si>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</si>
  <si>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</si>
  <si>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</si>
  <si>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</si>
  <si>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</si>
  <si>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</si>
  <si>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</si>
  <si>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</si>
  <si>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</si>
  <si>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</si>
  <si>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</si>
  <si>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</si>
  <si>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</si>
  <si>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</si>
  <si>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</si>
  <si>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</si>
  <si>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</si>
  <si>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</si>
  <si>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</si>
  <si>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</si>
  <si>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</si>
  <si>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</si>
  <si>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</si>
  <si>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</si>
  <si>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</si>
  <si>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</si>
  <si>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</si>
  <si>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</si>
  <si>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</si>
  <si>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</si>
  <si>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</si>
  <si>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</si>
  <si>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</si>
  <si>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</si>
  <si>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</si>
  <si>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</si>
  <si>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</si>
  <si>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</si>
  <si>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</si>
  <si>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</si>
  <si>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</si>
  <si>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</si>
  <si>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</si>
  <si>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</si>
  <si>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</si>
  <si>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</si>
  <si>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</si>
  <si>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</si>
  <si>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</si>
  <si>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</si>
  <si>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</si>
  <si>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</si>
  <si>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</si>
  <si>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</si>
  <si>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</si>
  <si>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</si>
  <si>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</si>
  <si>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</si>
  <si>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</si>
  <si>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</si>
  <si>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</si>
  <si>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</si>
  <si>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</si>
  <si>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</si>
  <si>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</si>
  <si>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</si>
  <si>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</si>
  <si>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</si>
  <si>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</si>
  <si>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</si>
  <si>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</si>
  <si>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</si>
  <si>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</si>
  <si>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</si>
  <si>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</si>
  <si>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</si>
  <si>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</si>
  <si>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</si>
  <si>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</si>
  <si>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</si>
  <si>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</si>
  <si>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</si>
  <si>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</si>
  <si>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</si>
  <si>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</si>
  <si>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</si>
  <si>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</si>
  <si>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</si>
  <si>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</si>
  <si>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</si>
  <si>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</si>
  <si>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</si>
  <si>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</si>
  <si>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</si>
  <si>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</si>
  <si>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</si>
  <si>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</si>
  <si>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</si>
  <si>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</si>
  <si>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</si>
  <si>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</si>
  <si>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</si>
  <si>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</si>
  <si>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</si>
  <si>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</si>
  <si>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</si>
  <si>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</si>
  <si>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</si>
  <si>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</si>
  <si>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</si>
  <si>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</si>
  <si>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</si>
  <si>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</si>
  <si>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</si>
  <si>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</si>
  <si>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</si>
  <si>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</si>
  <si>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</si>
  <si>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</si>
  <si>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</si>
  <si>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</si>
  <si>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</si>
  <si>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</si>
  <si>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</si>
  <si>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</si>
  <si>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</si>
  <si>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</si>
  <si>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</si>
  <si>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</si>
  <si>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</si>
  <si>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</si>
  <si>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</si>
  <si>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</si>
  <si>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</si>
  <si>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</si>
  <si>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</si>
  <si>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</si>
  <si>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</si>
  <si>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</si>
  <si>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</si>
  <si>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</si>
  <si>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</si>
  <si>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</si>
  <si>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</si>
  <si>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</si>
  <si>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</si>
  <si>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</si>
  <si>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</si>
  <si>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</si>
  <si>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</si>
  <si>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</si>
  <si>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</si>
  <si>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</si>
  <si>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</si>
  <si>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</si>
  <si>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</si>
  <si>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</si>
  <si>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</si>
  <si>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</si>
  <si>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</si>
  <si>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</si>
  <si>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</si>
  <si>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</si>
  <si>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</si>
  <si>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</si>
  <si>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</si>
  <si>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</si>
  <si>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</si>
  <si>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</si>
  <si>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</si>
  <si>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</si>
  <si>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</si>
  <si>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</si>
  <si>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</si>
  <si>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</si>
  <si>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</si>
  <si>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</si>
  <si>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</si>
  <si>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</si>
  <si>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</si>
  <si>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</si>
  <si>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</si>
  <si>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</si>
  <si>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</si>
  <si>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</si>
  <si>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</si>
  <si>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</si>
  <si>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</si>
  <si>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</si>
  <si>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</si>
  <si>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</si>
  <si>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</si>
  <si>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</si>
  <si>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</si>
  <si>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</si>
  <si>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</si>
  <si>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</si>
  <si>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</si>
  <si>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</si>
  <si>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</si>
  <si>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</si>
  <si>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</si>
  <si>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</si>
  <si>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</si>
  <si>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</si>
  <si>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</si>
  <si>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</si>
  <si>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</si>
  <si>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</si>
  <si>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</si>
  <si>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</si>
  <si>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</si>
  <si>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</si>
  <si>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</si>
  <si>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</si>
  <si>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</si>
  <si>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</si>
  <si>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</si>
  <si>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</si>
  <si>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</si>
  <si>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</si>
  <si>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</si>
  <si>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</si>
  <si>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</si>
  <si>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</si>
  <si>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</si>
  <si>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</si>
  <si>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</si>
  <si>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</si>
  <si>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</si>
  <si>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</si>
  <si>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</si>
  <si>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</si>
  <si>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</si>
  <si>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</si>
  <si>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</si>
  <si>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</si>
  <si>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</si>
  <si>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</si>
  <si>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</si>
  <si>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</si>
  <si>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</si>
  <si>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</si>
  <si>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</si>
  <si>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</si>
  <si>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</si>
  <si>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</si>
  <si>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</si>
  <si>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</si>
  <si>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</si>
  <si>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</si>
  <si>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</si>
  <si>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</si>
  <si>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</si>
  <si>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</si>
  <si>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</si>
  <si>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</si>
  <si>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</si>
  <si>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</si>
  <si>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</si>
  <si>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</si>
  <si>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</si>
  <si>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</si>
  <si>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</si>
  <si>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</si>
  <si>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</si>
  <si>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</si>
  <si>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</si>
  <si>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</si>
  <si>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</si>
  <si>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</si>
  <si>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</si>
  <si>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</si>
  <si>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</si>
  <si>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</si>
  <si>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</si>
  <si>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</si>
  <si>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</si>
  <si>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</si>
  <si>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</si>
  <si>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</si>
  <si>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</si>
  <si>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</si>
  <si>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</si>
  <si>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</si>
  <si>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</si>
  <si>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</si>
  <si>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</si>
  <si>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</si>
  <si>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</si>
  <si>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</si>
  <si>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</si>
  <si>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</si>
  <si>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</si>
  <si>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</si>
  <si>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</si>
  <si>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</si>
  <si>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</si>
  <si>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</si>
  <si>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</si>
  <si>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</si>
  <si>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</si>
  <si>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</si>
  <si>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</si>
  <si>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</si>
  <si>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</si>
  <si>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</si>
  <si>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</si>
  <si>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</si>
  <si>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</si>
  <si>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</si>
  <si>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</si>
  <si>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</si>
  <si>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</si>
  <si>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</si>
  <si>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</si>
  <si>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</si>
  <si>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</si>
  <si>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</si>
  <si>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</si>
  <si>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</si>
  <si>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</si>
  <si>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</si>
  <si>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</si>
  <si>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</si>
  <si>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</si>
  <si>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</si>
  <si>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</si>
  <si>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</si>
  <si>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</si>
  <si>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</si>
  <si>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</si>
  <si>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</si>
  <si>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</si>
  <si>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</si>
  <si>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</si>
  <si>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</si>
  <si>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</si>
  <si>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</si>
  <si>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</si>
  <si>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</si>
  <si>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</si>
  <si>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</si>
  <si>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</si>
  <si>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</si>
  <si>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</si>
  <si>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</si>
  <si>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</si>
  <si>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</si>
  <si>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</si>
  <si>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</si>
  <si>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</si>
  <si>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</si>
  <si>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</si>
  <si>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</si>
  <si>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</si>
  <si>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</si>
  <si>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</si>
  <si>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</si>
  <si>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</si>
  <si>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</si>
  <si>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</si>
  <si>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</si>
  <si>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</si>
  <si>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</si>
  <si>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</si>
  <si>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</si>
  <si>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</si>
  <si>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</si>
  <si>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</si>
  <si>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</si>
  <si>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</si>
  <si>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</si>
  <si>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</si>
  <si>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</si>
  <si>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</si>
  <si>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</si>
  <si>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</si>
  <si>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</si>
  <si>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</si>
  <si>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</si>
  <si>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</si>
  <si>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</si>
  <si>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</si>
  <si>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</si>
  <si>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</si>
  <si>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</si>
  <si>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</si>
  <si>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</si>
  <si>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</si>
  <si>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</si>
  <si>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</si>
  <si>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</si>
  <si>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</si>
  <si>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</si>
  <si>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</si>
  <si>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</si>
  <si>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</si>
  <si>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</si>
  <si>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</si>
  <si>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</si>
  <si>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</si>
  <si>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</si>
  <si>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</si>
  <si>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</si>
  <si>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</si>
  <si>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</si>
  <si>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</si>
  <si>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</si>
  <si>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</si>
  <si>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</si>
  <si>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</si>
  <si>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</si>
  <si>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</si>
  <si>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</si>
  <si>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</si>
  <si>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</si>
  <si>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</si>
  <si>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</si>
  <si>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</si>
  <si>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</si>
  <si>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</si>
  <si>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</si>
  <si>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</si>
  <si>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</si>
  <si>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</si>
  <si>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</si>
  <si>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</si>
  <si>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</si>
  <si>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</si>
  <si>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</si>
  <si>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</si>
  <si>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</si>
  <si>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</si>
  <si>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</si>
  <si>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</si>
  <si>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</si>
  <si>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</si>
  <si>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</si>
  <si>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</si>
  <si>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</si>
  <si>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</si>
  <si>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</si>
  <si>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</si>
  <si>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</si>
  <si>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</si>
  <si>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</si>
  <si>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</si>
  <si>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</si>
  <si>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</si>
  <si>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</si>
  <si>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</si>
  <si>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</si>
  <si>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</si>
  <si>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</si>
  <si>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</si>
  <si>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</si>
  <si>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</si>
  <si>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</si>
  <si>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</si>
  <si>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</si>
  <si>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</si>
  <si>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</si>
  <si>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</si>
  <si>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</si>
  <si>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</si>
  <si>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</si>
  <si>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</si>
  <si>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</si>
  <si>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</si>
  <si>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</si>
  <si>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</si>
  <si>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</si>
  <si>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</si>
  <si>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</si>
  <si>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</si>
  <si>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</si>
  <si>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</si>
  <si>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</si>
  <si>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</si>
  <si>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</si>
  <si>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</si>
  <si>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</si>
  <si>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</si>
  <si>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</si>
  <si>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</si>
  <si>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</si>
  <si>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</si>
  <si>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</si>
  <si>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</si>
  <si>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</si>
  <si>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</si>
  <si>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</si>
  <si>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</si>
  <si>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</si>
  <si>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</si>
  <si>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</si>
  <si>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</si>
  <si>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</si>
  <si>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</si>
  <si>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</si>
  <si>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</si>
  <si>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</si>
  <si>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</si>
  <si>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</si>
  <si>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</si>
  <si>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</si>
  <si>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</si>
  <si>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</si>
  <si>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</si>
  <si>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</si>
  <si>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</si>
  <si>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</si>
  <si>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</si>
  <si>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</si>
  <si>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</si>
  <si>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</si>
  <si>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</si>
  <si>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</si>
  <si>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</si>
  <si>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</si>
  <si>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</si>
  <si>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</si>
  <si>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</si>
  <si>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</si>
  <si>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</si>
  <si>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</si>
  <si>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</si>
  <si>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</si>
  <si>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</si>
  <si>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</si>
  <si>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</si>
  <si>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</si>
  <si>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</si>
  <si>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</si>
  <si>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</si>
  <si>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</si>
  <si>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</si>
  <si>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</si>
  <si>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</si>
  <si>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</si>
  <si>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</si>
  <si>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</si>
  <si>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</si>
  <si>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</si>
  <si>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</si>
  <si>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</si>
  <si>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</si>
  <si>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</si>
  <si>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</si>
  <si>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</si>
  <si>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</si>
  <si>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</si>
  <si>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</si>
  <si>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</si>
  <si>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</si>
  <si>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</si>
  <si>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</si>
  <si>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</si>
  <si>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</si>
  <si>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</si>
  <si>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</si>
  <si>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</si>
  <si>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</si>
  <si>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</si>
  <si>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</si>
  <si>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</si>
  <si>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</si>
  <si>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</si>
  <si>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</si>
  <si>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</si>
  <si>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</si>
  <si>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</si>
  <si>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</si>
  <si>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</si>
  <si>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</si>
  <si>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</si>
  <si>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</si>
  <si>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</si>
  <si>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</si>
  <si>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</si>
  <si>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</si>
  <si>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</si>
  <si>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</si>
  <si>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</si>
  <si>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</si>
  <si>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</si>
  <si>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</si>
  <si>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</si>
  <si>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</si>
  <si>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</si>
  <si>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</si>
  <si>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</si>
  <si>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</si>
  <si>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</si>
  <si>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</si>
  <si>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</si>
  <si>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</si>
  <si>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</si>
  <si>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</si>
  <si>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</si>
  <si>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</si>
  <si>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</si>
  <si>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</si>
  <si>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</si>
  <si>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</si>
  <si>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</si>
  <si>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</si>
  <si>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</si>
  <si>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</si>
  <si>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</si>
  <si>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</si>
  <si>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</si>
  <si>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</si>
  <si>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</si>
  <si>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</si>
  <si>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</si>
  <si>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</si>
  <si>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</si>
  <si>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</si>
  <si>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</si>
  <si>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</si>
  <si>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</si>
  <si>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</si>
  <si>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</si>
  <si>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</si>
  <si>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</si>
  <si>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</si>
  <si>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</si>
  <si>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</si>
  <si>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</si>
  <si>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</si>
  <si>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</si>
  <si>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</si>
  <si>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</si>
  <si>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</si>
  <si>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</si>
  <si>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</si>
  <si>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</si>
  <si>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</si>
  <si>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</si>
  <si>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</si>
  <si>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</si>
  <si>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</si>
  <si>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</si>
  <si>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</si>
  <si>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</si>
  <si>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</si>
  <si>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</si>
  <si>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</si>
  <si>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</si>
  <si>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</si>
  <si>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</si>
  <si>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</si>
  <si>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</si>
  <si>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</si>
  <si>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</si>
  <si>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</si>
  <si>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</si>
  <si>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</si>
  <si>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</si>
  <si>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</si>
  <si>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</si>
  <si>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</si>
  <si>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</si>
  <si>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</si>
  <si>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</si>
  <si>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</si>
  <si>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</si>
  <si>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</si>
  <si>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</si>
  <si>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</si>
  <si>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</si>
  <si>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</si>
  <si>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</si>
  <si>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</si>
  <si>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</si>
  <si>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</si>
  <si>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</si>
  <si>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</si>
  <si>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</si>
  <si>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</si>
  <si>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</si>
  <si>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</si>
  <si>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</si>
  <si>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</si>
  <si>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</si>
  <si>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</si>
  <si>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</si>
  <si>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</si>
  <si>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</si>
  <si>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</si>
  <si>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</si>
  <si>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</si>
  <si>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</si>
  <si>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</si>
  <si>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</si>
  <si>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</si>
  <si>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</si>
  <si>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</si>
  <si>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</si>
  <si>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</si>
  <si>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</si>
  <si>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</si>
  <si>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</si>
  <si>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</si>
  <si>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</si>
  <si>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</si>
  <si>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</si>
  <si>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</si>
  <si>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</si>
  <si>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</si>
  <si>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</si>
  <si>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</si>
  <si>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</si>
  <si>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</si>
  <si>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</si>
  <si>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</si>
  <si>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</si>
  <si>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</si>
  <si>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</si>
  <si>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</si>
  <si>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</si>
  <si>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</si>
  <si>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</si>
  <si>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</si>
  <si>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</si>
  <si>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</si>
  <si>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</si>
  <si>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</si>
  <si>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</si>
  <si>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</si>
  <si>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</si>
  <si>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</si>
  <si>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</si>
  <si>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</si>
  <si>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</si>
  <si>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</si>
  <si>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</si>
  <si>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</si>
  <si>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</si>
  <si>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</si>
  <si>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</si>
  <si>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</si>
  <si>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</si>
  <si>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</si>
  <si>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</si>
  <si>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</si>
  <si>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</si>
  <si>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</si>
  <si>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</si>
  <si>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</si>
  <si>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</si>
  <si>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</si>
  <si>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</si>
  <si>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</si>
  <si>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</si>
  <si>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</si>
  <si>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</si>
  <si>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</si>
  <si>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</si>
  <si>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</si>
  <si>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</si>
  <si>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</si>
  <si>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</si>
  <si>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</si>
  <si>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</si>
  <si>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</si>
  <si>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</si>
  <si>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</si>
  <si>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</si>
  <si>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</si>
  <si>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</si>
  <si>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</si>
  <si>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</si>
  <si>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</si>
  <si>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</si>
  <si>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</si>
  <si>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</si>
  <si>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</si>
  <si>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</si>
  <si>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</si>
  <si>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</si>
  <si>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</si>
  <si>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</si>
  <si>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</si>
  <si>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</si>
  <si>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</si>
  <si>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</si>
  <si>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</si>
  <si>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</si>
  <si>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</si>
  <si>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</si>
  <si>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</si>
  <si>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</si>
  <si>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</si>
  <si>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</si>
  <si>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</si>
  <si>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</si>
  <si>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</si>
  <si>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</si>
  <si>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</si>
  <si>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</si>
  <si>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</si>
  <si>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</si>
  <si>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</si>
  <si>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</si>
  <si>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</si>
  <si>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</si>
  <si>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</si>
  <si>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</si>
  <si>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</si>
  <si>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</si>
  <si>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</si>
  <si>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</si>
  <si>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</si>
  <si>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</si>
  <si>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</si>
  <si>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</si>
  <si>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</si>
  <si>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</si>
  <si>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</si>
  <si>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</si>
  <si>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</si>
  <si>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</si>
  <si>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</si>
  <si>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</si>
  <si>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</si>
  <si>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</si>
  <si>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</si>
  <si>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</si>
  <si>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</si>
  <si>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</si>
  <si>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</si>
  <si>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</si>
  <si>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</si>
  <si>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</si>
  <si>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</si>
  <si>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</si>
  <si>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</si>
  <si>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</si>
  <si>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</si>
  <si>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</si>
  <si>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</si>
  <si>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</si>
  <si>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</si>
  <si>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</si>
  <si>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</si>
  <si>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</si>
  <si>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</si>
  <si>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</si>
  <si>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</si>
  <si>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</si>
  <si>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</si>
  <si>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</si>
  <si>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</si>
  <si>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</si>
  <si>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</si>
  <si>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</si>
  <si>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</si>
  <si>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</si>
  <si>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</si>
  <si>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</si>
  <si>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</si>
  <si>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</si>
  <si>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</si>
  <si>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</si>
  <si>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</si>
  <si>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</si>
  <si>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</si>
  <si>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</si>
  <si>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</si>
  <si>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</si>
  <si>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</si>
  <si>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</si>
  <si>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</si>
  <si>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</si>
  <si>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</si>
  <si>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</si>
  <si>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</si>
  <si>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</si>
  <si>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</si>
  <si>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</si>
  <si>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</si>
  <si>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</si>
  <si>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</si>
  <si>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</si>
  <si>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</si>
  <si>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</si>
  <si>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</si>
  <si>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</si>
  <si>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</si>
  <si>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</si>
  <si>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</si>
  <si>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</si>
  <si>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</si>
  <si>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</si>
  <si>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</si>
  <si>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</si>
  <si>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</si>
  <si>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</si>
  <si>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</si>
  <si>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</si>
  <si>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</si>
  <si>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</si>
  <si>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</si>
  <si>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</si>
  <si>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</si>
  <si>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</si>
  <si>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</si>
  <si>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</si>
  <si>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</si>
  <si>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</si>
  <si>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</si>
  <si>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</si>
  <si>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</si>
  <si>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</si>
  <si>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</si>
  <si>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</si>
  <si>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</si>
  <si>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</si>
  <si>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</si>
  <si>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</si>
  <si>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</si>
  <si>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</si>
  <si>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</si>
  <si>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</si>
  <si>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</si>
  <si>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</si>
  <si>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</si>
  <si>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</si>
  <si>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</si>
  <si>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</si>
  <si>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</si>
  <si>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</si>
  <si>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</si>
  <si>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</si>
  <si>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</si>
  <si>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</si>
  <si>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</si>
  <si>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</si>
  <si>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</si>
  <si>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</si>
  <si>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</si>
  <si>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</si>
  <si>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</si>
  <si>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</si>
  <si>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</si>
  <si>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</si>
  <si>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</si>
  <si>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</si>
  <si>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</si>
  <si>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</si>
  <si>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</si>
  <si>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</si>
  <si>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</si>
  <si>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</si>
  <si>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</si>
  <si>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</si>
  <si>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</si>
  <si>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</si>
  <si>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</si>
  <si>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</si>
  <si>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</si>
  <si>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</si>
  <si>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</si>
  <si>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</si>
  <si>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</si>
  <si>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</si>
  <si>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</si>
  <si>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</si>
  <si>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</si>
  <si>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</si>
  <si>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</si>
  <si>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</si>
  <si>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</si>
  <si>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</si>
  <si>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</si>
  <si>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</si>
  <si>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</si>
  <si>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</si>
  <si>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</si>
  <si>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</si>
  <si>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</si>
  <si>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</si>
  <si>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</si>
  <si>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</si>
  <si>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</si>
  <si>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</si>
  <si>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</si>
  <si>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</si>
  <si>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</si>
  <si>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</si>
  <si>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</si>
  <si>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</si>
  <si>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</si>
  <si>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</si>
  <si>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</si>
  <si>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</si>
  <si>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</si>
  <si>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</si>
  <si>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</si>
  <si>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</si>
  <si>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</si>
  <si>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</si>
  <si>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</si>
  <si>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</si>
  <si>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</si>
  <si>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</si>
  <si>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</si>
  <si>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</si>
  <si>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</si>
  <si>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</si>
  <si>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</si>
  <si>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</si>
  <si>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</si>
  <si>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</si>
  <si>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</si>
  <si>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</si>
  <si>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</si>
  <si>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</si>
  <si>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</si>
  <si>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</si>
  <si>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</si>
  <si>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</si>
  <si>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</si>
  <si>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</si>
  <si>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</si>
  <si>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</si>
  <si>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</si>
  <si>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</si>
  <si>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</si>
  <si>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</si>
  <si>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</si>
  <si>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</si>
  <si>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</si>
  <si>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</si>
  <si>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</si>
  <si>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</si>
  <si>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</si>
  <si>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</si>
  <si>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</si>
  <si>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</si>
  <si>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</si>
  <si>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</si>
  <si>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</si>
  <si>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</si>
  <si>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</si>
  <si>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</si>
  <si>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</si>
  <si>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</si>
  <si>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</si>
  <si>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</si>
  <si>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</si>
  <si>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</si>
  <si>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</si>
  <si>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</si>
  <si>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</si>
  <si>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</si>
  <si>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</si>
  <si>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</si>
  <si>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</si>
  <si>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</si>
  <si>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</si>
  <si>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</si>
  <si>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</si>
  <si>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</si>
  <si>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</si>
  <si>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</si>
  <si>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</si>
  <si>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</si>
  <si>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</si>
  <si>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</si>
  <si>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</si>
  <si>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</si>
  <si>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</si>
  <si>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</si>
  <si>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</si>
  <si>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</si>
  <si>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</si>
  <si>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</si>
  <si>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</si>
  <si>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</si>
  <si>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</si>
  <si>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</si>
  <si>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</si>
  <si>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</si>
  <si>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</si>
  <si>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</si>
  <si>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</si>
  <si>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</si>
  <si>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</si>
  <si>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</si>
  <si>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</si>
  <si>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</si>
  <si>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</si>
  <si>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</si>
  <si>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</si>
  <si>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</si>
  <si>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</si>
  <si>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</si>
  <si>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</si>
  <si>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</si>
  <si>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</si>
  <si>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</si>
  <si>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</si>
  <si>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</si>
  <si>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</si>
  <si>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</si>
  <si>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</si>
  <si>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</si>
  <si>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</si>
  <si>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</si>
  <si>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</si>
  <si>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</si>
  <si>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</si>
  <si>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</si>
  <si>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</si>
  <si>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</si>
  <si>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</si>
  <si>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</si>
  <si>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</si>
  <si>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</si>
  <si>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</si>
  <si>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</si>
  <si>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</si>
  <si>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</si>
  <si>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</si>
  <si>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</si>
  <si>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</si>
  <si>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</si>
  <si>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</si>
  <si>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</si>
  <si>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</si>
  <si>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</si>
  <si>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</si>
  <si>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</si>
  <si>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</si>
  <si>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</si>
  <si>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</si>
  <si>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</si>
  <si>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</si>
  <si>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</si>
  <si>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</si>
  <si>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</si>
  <si>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</si>
  <si>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</si>
  <si>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</si>
  <si>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</si>
  <si>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</si>
  <si>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</si>
  <si>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</si>
  <si>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</si>
  <si>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</si>
  <si>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</si>
  <si>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</si>
  <si>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</si>
  <si>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</si>
  <si>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</si>
  <si>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</si>
  <si>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</si>
  <si>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</si>
  <si>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</si>
  <si>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</si>
  <si>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</si>
  <si>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</si>
  <si>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</si>
  <si>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</si>
  <si>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</si>
  <si>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</si>
  <si>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</si>
  <si>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</si>
  <si>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</si>
  <si>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</si>
  <si>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</si>
  <si>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</si>
  <si>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</si>
  <si>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</si>
  <si>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</si>
  <si>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</si>
  <si>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</si>
  <si>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</si>
  <si>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</si>
  <si>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</si>
  <si>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</si>
  <si>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</si>
  <si>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</si>
  <si>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</si>
  <si>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</si>
  <si>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</si>
  <si>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</si>
  <si>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</si>
  <si>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</si>
  <si>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</si>
  <si>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</si>
  <si>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</si>
  <si>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</si>
  <si>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</si>
  <si>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</si>
  <si>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</si>
  <si>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</si>
  <si>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</si>
  <si>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</si>
  <si>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</si>
  <si>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</si>
  <si>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</si>
  <si>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</si>
  <si>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</si>
  <si>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</si>
  <si>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</si>
  <si>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</si>
  <si>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</si>
  <si>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</si>
  <si>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</si>
  <si>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</si>
  <si>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</si>
  <si>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</si>
  <si>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</si>
  <si>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</si>
  <si>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</si>
  <si>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</si>
  <si>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</si>
  <si>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</si>
  <si>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</si>
  <si>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</si>
  <si>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</si>
  <si>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</si>
  <si>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</si>
  <si>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</si>
  <si>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</si>
  <si>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</si>
  <si>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</si>
  <si>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</si>
  <si>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</si>
  <si>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</si>
  <si>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</si>
  <si>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</si>
  <si>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</si>
  <si>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</si>
  <si>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</si>
  <si>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</si>
  <si>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</si>
  <si>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</si>
  <si>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</si>
  <si>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</si>
  <si>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</si>
  <si>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</si>
  <si>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</si>
  <si>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41.14.780</t>
  </si>
  <si>
    <t>Luminária quadrada de sobrepor tipo calha fechada, com difusor plano, para 4 lâmpadas tubulares de 14 W/16 W/18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</si>
  <si>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</si>
  <si>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</si>
  <si>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</si>
  <si>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</si>
  <si>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</si>
  <si>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</si>
  <si>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</si>
  <si>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</si>
  <si>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</si>
  <si>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</si>
  <si>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</si>
  <si>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</si>
  <si>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</si>
  <si>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</si>
  <si>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</si>
  <si>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</si>
  <si>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</si>
  <si>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</si>
  <si>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</si>
  <si>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</si>
  <si>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</si>
  <si>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</si>
  <si>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</si>
  <si>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</si>
  <si>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</si>
  <si>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</si>
  <si>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</si>
  <si>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</si>
  <si>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</si>
  <si>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</si>
  <si>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</si>
  <si>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</si>
  <si>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</si>
  <si>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</si>
  <si>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</si>
  <si>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</si>
  <si>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</si>
  <si>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</si>
  <si>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</si>
  <si>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</si>
  <si>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</si>
  <si>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</si>
  <si>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</si>
  <si>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</si>
  <si>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</si>
  <si>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</si>
  <si>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</si>
  <si>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</si>
  <si>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</si>
  <si>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</si>
  <si>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</si>
  <si>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</si>
  <si>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</si>
  <si>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</si>
  <si>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</si>
  <si>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</si>
  <si>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</si>
  <si>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</si>
  <si>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</si>
  <si>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</si>
  <si>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</si>
  <si>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</si>
  <si>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</si>
  <si>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</si>
  <si>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</si>
  <si>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</si>
  <si>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</si>
  <si>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</si>
  <si>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</si>
  <si>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</si>
  <si>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</si>
  <si>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</si>
  <si>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</si>
  <si>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</si>
  <si>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</si>
  <si>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</si>
  <si>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</si>
  <si>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</si>
  <si>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</si>
  <si>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</si>
  <si>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</si>
  <si>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</si>
  <si>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</si>
  <si>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</si>
  <si>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</si>
  <si>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</si>
  <si>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</si>
  <si>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</si>
  <si>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</si>
  <si>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</si>
  <si>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</si>
  <si>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</si>
  <si>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</si>
  <si>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</si>
  <si>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</si>
  <si>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</si>
  <si>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</si>
  <si>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</si>
  <si>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</si>
  <si>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</si>
  <si>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</si>
  <si>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</si>
  <si>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</si>
  <si>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</si>
  <si>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</si>
  <si>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</si>
  <si>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</si>
  <si>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</si>
  <si>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</si>
  <si>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</si>
  <si>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</si>
  <si>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</si>
  <si>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</si>
  <si>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</si>
  <si>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</si>
  <si>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</si>
  <si>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</si>
  <si>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</si>
  <si>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</si>
  <si>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</si>
  <si>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</si>
  <si>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</si>
  <si>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</si>
  <si>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</si>
  <si>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</si>
  <si>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</si>
  <si>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</si>
  <si>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</si>
  <si>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</si>
  <si>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</si>
  <si>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</si>
  <si>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</si>
  <si>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</si>
  <si>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</si>
  <si>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</si>
  <si>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</si>
  <si>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</si>
  <si>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</si>
  <si>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</si>
  <si>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</si>
  <si>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</si>
  <si>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</si>
  <si>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</si>
  <si>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</si>
  <si>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</si>
  <si>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</si>
  <si>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</si>
  <si>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</si>
  <si>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</si>
  <si>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</si>
  <si>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</si>
  <si>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</si>
  <si>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</si>
  <si>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</si>
  <si>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</si>
  <si>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</si>
  <si>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</si>
  <si>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</si>
  <si>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</si>
  <si>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</si>
  <si>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</si>
  <si>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</si>
  <si>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</si>
  <si>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</si>
  <si>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</si>
  <si>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</si>
  <si>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</si>
  <si>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</si>
  <si>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</si>
  <si>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</si>
  <si>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</si>
  <si>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</si>
  <si>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</si>
  <si>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</si>
  <si>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</si>
  <si>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</si>
  <si>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</si>
  <si>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</si>
  <si>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</si>
  <si>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</si>
  <si>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</si>
  <si>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</si>
  <si>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</si>
  <si>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</si>
  <si>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</si>
  <si>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</si>
  <si>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</si>
  <si>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</si>
  <si>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</si>
  <si>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</si>
  <si>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</si>
  <si>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</si>
  <si>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</si>
  <si>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</si>
  <si>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</si>
  <si>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</si>
  <si>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</si>
  <si>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</si>
  <si>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</si>
  <si>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</si>
  <si>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</si>
  <si>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</si>
  <si>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</si>
  <si>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</si>
  <si>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</si>
  <si>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</si>
  <si>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</si>
  <si>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</si>
  <si>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</si>
  <si>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</si>
  <si>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</si>
  <si>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</si>
  <si>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</si>
  <si>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</si>
  <si>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</si>
  <si>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</si>
  <si>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</si>
  <si>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</si>
  <si>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</si>
  <si>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</si>
  <si>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</si>
  <si>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</si>
  <si>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</si>
  <si>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</si>
  <si>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</si>
  <si>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</si>
  <si>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</si>
  <si>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</si>
  <si>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</si>
  <si>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</si>
  <si>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</si>
  <si>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</si>
  <si>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</si>
  <si>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</si>
  <si>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</si>
  <si>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</si>
  <si>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</si>
  <si>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</si>
  <si>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</si>
  <si>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</si>
  <si>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</si>
  <si>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</si>
  <si>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</si>
  <si>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</si>
  <si>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</si>
  <si>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</si>
  <si>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</si>
  <si>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</si>
  <si>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</si>
  <si>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</si>
  <si>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</si>
  <si>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</si>
  <si>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</si>
  <si>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</si>
  <si>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</si>
  <si>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</si>
  <si>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</si>
  <si>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</si>
  <si>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</si>
  <si>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</si>
  <si>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</si>
  <si>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</si>
  <si>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</si>
  <si>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</si>
  <si>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</si>
  <si>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</si>
  <si>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</si>
  <si>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</si>
  <si>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</si>
  <si>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</si>
  <si>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</si>
  <si>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</si>
  <si>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</si>
  <si>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</si>
  <si>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</si>
  <si>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</si>
  <si>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</si>
  <si>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</si>
  <si>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</si>
  <si>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</si>
  <si>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</si>
  <si>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</si>
  <si>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</si>
  <si>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</si>
  <si>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</si>
  <si>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</si>
  <si>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</si>
  <si>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</si>
  <si>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</si>
  <si>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</si>
  <si>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</si>
  <si>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</si>
  <si>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</si>
  <si>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</si>
  <si>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</si>
  <si>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</si>
  <si>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</si>
  <si>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</si>
  <si>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</si>
  <si>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</si>
  <si>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</si>
  <si>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</si>
  <si>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</si>
  <si>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</si>
  <si>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</si>
  <si>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</si>
  <si>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</si>
  <si>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</si>
  <si>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</si>
  <si>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</si>
  <si>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</si>
  <si>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</si>
  <si>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</si>
  <si>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</si>
  <si>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</si>
  <si>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</si>
  <si>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</si>
  <si>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</si>
  <si>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</si>
  <si>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</si>
  <si>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</si>
  <si>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</si>
  <si>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</si>
  <si>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</si>
  <si>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</si>
  <si>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</si>
  <si>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</si>
  <si>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</si>
  <si>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</si>
  <si>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</si>
  <si>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</si>
  <si>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</si>
  <si>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</si>
  <si>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</si>
  <si>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</si>
  <si>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</si>
  <si>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</si>
  <si>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</si>
  <si>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</si>
  <si>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</si>
  <si>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</si>
  <si>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</si>
  <si>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</si>
  <si>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</si>
  <si>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</si>
  <si>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</si>
  <si>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</si>
  <si>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</si>
  <si>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</si>
  <si>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</si>
  <si>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</si>
  <si>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</si>
  <si>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</si>
  <si>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</si>
  <si>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</si>
  <si>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</si>
  <si>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</si>
  <si>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</si>
  <si>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</si>
  <si>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</si>
  <si>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</si>
  <si>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</si>
  <si>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</si>
  <si>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</si>
  <si>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</si>
  <si>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</si>
  <si>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</si>
  <si>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</si>
  <si>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</si>
  <si>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</si>
  <si>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</si>
  <si>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</si>
  <si>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</si>
  <si>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</si>
  <si>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</si>
  <si>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</si>
  <si>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</si>
  <si>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</si>
  <si>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</si>
  <si>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</si>
  <si>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</si>
  <si>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</si>
  <si>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</si>
  <si>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</si>
  <si>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</si>
  <si>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</si>
  <si>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</si>
  <si>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</si>
  <si>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</si>
  <si>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</si>
  <si>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</si>
  <si>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</si>
  <si>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</si>
  <si>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</si>
  <si>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</si>
  <si>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</si>
  <si>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</si>
  <si>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</si>
  <si>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</si>
  <si>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</si>
  <si>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</si>
  <si>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</si>
  <si>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</si>
  <si>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</si>
  <si>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</si>
  <si>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</si>
  <si>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</si>
  <si>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</si>
  <si>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</si>
  <si>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</si>
  <si>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</si>
  <si>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</si>
  <si>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</si>
  <si>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</si>
  <si>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</si>
  <si>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</si>
  <si>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</si>
  <si>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</si>
  <si>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</si>
  <si>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</si>
  <si>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</si>
  <si>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</si>
  <si>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</si>
  <si>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</si>
  <si>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</si>
  <si>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</si>
  <si>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</si>
  <si>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</si>
  <si>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</si>
  <si>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</si>
  <si>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</si>
  <si>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</si>
  <si>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</si>
  <si>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</si>
  <si>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</si>
  <si>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</si>
  <si>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</si>
  <si>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</si>
  <si>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</si>
  <si>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</si>
  <si>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</si>
  <si>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</si>
  <si>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</si>
  <si>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</si>
  <si>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</si>
  <si>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</si>
  <si>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</si>
  <si>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</si>
  <si>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</si>
  <si>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</si>
  <si>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</si>
  <si>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</si>
  <si>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</si>
  <si>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</si>
  <si>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</si>
  <si>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</si>
  <si>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</si>
  <si>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</si>
  <si>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</si>
  <si>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</si>
  <si>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</si>
  <si>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</si>
  <si>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</si>
  <si>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</si>
  <si>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</si>
  <si>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</si>
  <si>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</si>
  <si>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</si>
  <si>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</si>
  <si>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</si>
  <si>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</si>
  <si>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</si>
  <si>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</si>
  <si>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</si>
  <si>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</si>
  <si>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</si>
  <si>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</si>
  <si>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</si>
  <si>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</si>
  <si>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</si>
  <si>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</si>
  <si>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</si>
  <si>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</si>
  <si>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</si>
  <si>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</si>
  <si>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</si>
  <si>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</si>
  <si>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</si>
  <si>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</si>
  <si>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</si>
  <si>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</si>
  <si>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</si>
  <si>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</si>
  <si>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</si>
  <si>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</si>
  <si>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</si>
  <si>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</si>
  <si>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</si>
  <si>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</si>
  <si>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</si>
  <si>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</si>
  <si>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</si>
  <si>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</si>
  <si>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</si>
  <si>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</si>
  <si>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</si>
  <si>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</si>
  <si>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</si>
  <si>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</si>
  <si>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</si>
  <si>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</si>
  <si>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</si>
  <si>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</si>
  <si>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</si>
  <si>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</si>
  <si>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</si>
  <si>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</si>
  <si>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</si>
  <si>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</si>
  <si>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</si>
  <si>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</si>
  <si>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</si>
  <si>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</si>
  <si>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</si>
  <si>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</si>
  <si>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</si>
  <si>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</si>
  <si>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</si>
  <si>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</si>
  <si>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</si>
  <si>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</si>
  <si>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</si>
  <si>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</si>
  <si>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</si>
  <si>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</si>
  <si>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</si>
  <si>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</si>
  <si>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</si>
  <si>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</si>
  <si>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</si>
  <si>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</si>
  <si>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</si>
  <si>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</si>
  <si>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</si>
  <si>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</si>
  <si>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</si>
  <si>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</si>
  <si>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</si>
  <si>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</si>
  <si>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</si>
  <si>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</si>
  <si>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</si>
  <si>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</si>
  <si>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</si>
  <si>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</si>
  <si>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</si>
  <si>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</si>
  <si>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</si>
  <si>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</si>
  <si>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</si>
  <si>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</si>
  <si>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</si>
  <si>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</si>
  <si>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</si>
  <si>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</si>
  <si>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</si>
  <si>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</si>
  <si>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</si>
  <si>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</si>
  <si>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</si>
  <si>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</si>
  <si>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</si>
  <si>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</si>
  <si>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</si>
  <si>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</si>
  <si>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</si>
  <si>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</si>
  <si>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</si>
  <si>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</si>
  <si>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</si>
  <si>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</si>
  <si>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</si>
  <si>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</si>
  <si>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</si>
  <si>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</si>
  <si>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</si>
  <si>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</si>
  <si>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</si>
  <si>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</si>
  <si>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</si>
  <si>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</si>
  <si>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</si>
  <si>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</si>
  <si>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</si>
  <si>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</si>
  <si>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</si>
  <si>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</si>
  <si>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</si>
  <si>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</si>
  <si>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</si>
  <si>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</si>
  <si>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</si>
  <si>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</si>
  <si>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</si>
  <si>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</si>
  <si>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</si>
  <si>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</si>
  <si>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</si>
  <si>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</si>
  <si>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</si>
  <si>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</si>
  <si>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</si>
  <si>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</si>
  <si>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</si>
  <si>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</si>
  <si>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</si>
  <si>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</si>
  <si>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</si>
  <si>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</si>
  <si>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</si>
  <si>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</si>
  <si>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</si>
  <si>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</si>
  <si>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</si>
  <si>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</si>
  <si>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</si>
  <si>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</si>
  <si>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</si>
  <si>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</si>
  <si>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</si>
  <si>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</si>
  <si>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</si>
  <si>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</si>
  <si>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</si>
  <si>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</si>
  <si>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</si>
  <si>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</si>
  <si>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</si>
  <si>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</si>
  <si>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</si>
  <si>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</si>
  <si>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</si>
  <si>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</si>
  <si>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</si>
  <si>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</si>
  <si>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</si>
  <si>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</si>
  <si>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</si>
  <si>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</si>
  <si>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</si>
  <si>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</si>
  <si>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</si>
  <si>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</si>
  <si>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</si>
  <si>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</si>
  <si>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</si>
  <si>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</si>
  <si>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</si>
  <si>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</si>
  <si>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</si>
  <si>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</si>
  <si>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</si>
  <si>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</si>
  <si>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</si>
  <si>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</si>
  <si>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</si>
  <si>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</si>
  <si>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</si>
  <si>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</si>
  <si>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</si>
  <si>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</si>
  <si>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</si>
  <si>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</si>
  <si>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</si>
  <si>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</si>
  <si>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</si>
  <si>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</si>
  <si>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</si>
  <si>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</si>
  <si>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</si>
  <si>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</si>
  <si>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</si>
  <si>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</si>
  <si>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</si>
  <si>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</si>
  <si>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</si>
  <si>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</si>
  <si>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</si>
  <si>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</si>
  <si>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</si>
  <si>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</si>
  <si>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</si>
  <si>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</si>
  <si>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</si>
  <si>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</si>
  <si>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</si>
  <si>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</si>
  <si>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</si>
  <si>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</si>
  <si>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</si>
  <si>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</si>
  <si>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</si>
  <si>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</si>
  <si>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</si>
  <si>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</si>
  <si>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</si>
  <si>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</si>
  <si>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</si>
  <si>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</si>
  <si>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</si>
  <si>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</si>
  <si>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</si>
  <si>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</si>
  <si>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</si>
  <si>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</si>
  <si>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</si>
  <si>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</si>
  <si>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</si>
  <si>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</si>
  <si>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</si>
  <si>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</si>
  <si>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</si>
  <si>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</si>
  <si>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</si>
  <si>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</si>
  <si>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</si>
  <si>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</si>
  <si>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</si>
  <si>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</si>
  <si>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</si>
  <si>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</si>
  <si>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</si>
  <si>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</si>
  <si>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</si>
  <si>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</si>
  <si>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</si>
  <si>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</si>
  <si>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</si>
  <si>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</si>
  <si>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</si>
  <si>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</si>
  <si>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</si>
  <si>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</si>
  <si>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</si>
  <si>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</si>
  <si>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</si>
  <si>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</si>
  <si>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</si>
  <si>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</si>
  <si>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</si>
  <si>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</si>
  <si>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</si>
  <si>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</si>
  <si>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</si>
  <si>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</si>
  <si>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</si>
  <si>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</si>
  <si>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</si>
  <si>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</si>
  <si>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</si>
  <si>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</si>
  <si>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</si>
  <si>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</si>
  <si>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</si>
  <si>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</si>
  <si>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</si>
  <si>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</si>
  <si>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</si>
  <si>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</si>
  <si>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</si>
  <si>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</si>
  <si>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</si>
  <si>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</si>
  <si>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</si>
  <si>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</si>
  <si>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</si>
  <si>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</si>
  <si>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</si>
  <si>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</si>
  <si>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</si>
  <si>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</si>
  <si>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</si>
  <si>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</si>
  <si>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</si>
  <si>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</si>
  <si>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</si>
  <si>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</si>
  <si>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</si>
  <si>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</si>
  <si>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</si>
  <si>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</si>
  <si>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</si>
  <si>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</si>
  <si>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</si>
  <si>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</si>
  <si>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</si>
  <si>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</si>
  <si>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</si>
  <si>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</si>
  <si>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</si>
  <si>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</si>
  <si>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</si>
  <si>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</si>
  <si>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</si>
  <si>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</si>
  <si>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</si>
  <si>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</si>
  <si>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</si>
  <si>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</si>
  <si>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</si>
  <si>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</si>
  <si>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</si>
  <si>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</si>
  <si>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</si>
  <si>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</si>
  <si>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</si>
  <si>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</si>
  <si>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</si>
  <si>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</si>
  <si>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</si>
  <si>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</si>
  <si>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</si>
  <si>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</si>
  <si>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</si>
  <si>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</si>
  <si>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</si>
  <si>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</si>
  <si>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</si>
  <si>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</si>
  <si>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</si>
  <si>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</si>
  <si>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</si>
  <si>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</si>
  <si>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</si>
  <si>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</si>
  <si>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</si>
  <si>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</si>
  <si>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</si>
  <si>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</si>
  <si>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</si>
  <si>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</si>
  <si>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</si>
  <si>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</si>
  <si>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</si>
  <si>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</si>
  <si>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</si>
  <si>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</si>
  <si>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</si>
  <si>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</si>
  <si>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</si>
  <si>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</si>
  <si>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</si>
  <si>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</si>
  <si>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</si>
  <si>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</si>
  <si>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</si>
  <si>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</si>
  <si>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</si>
  <si>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</si>
  <si>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</si>
  <si>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</si>
  <si>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</si>
  <si>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</si>
  <si>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</si>
  <si>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</si>
  <si>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</si>
  <si>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</si>
  <si>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</si>
  <si>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</si>
  <si>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</si>
  <si>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</si>
  <si>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</si>
  <si>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</si>
  <si>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</si>
  <si>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</si>
  <si>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</si>
  <si>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</si>
  <si>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</si>
  <si>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</si>
  <si>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</si>
  <si>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</si>
  <si>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</si>
  <si>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</si>
  <si>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</si>
  <si>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</si>
  <si>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</si>
  <si>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</si>
  <si>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</si>
  <si>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</si>
  <si>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</si>
  <si>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</si>
  <si>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</si>
  <si>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</si>
  <si>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</si>
  <si>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</si>
  <si>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</si>
  <si>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</si>
  <si>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</si>
  <si>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</si>
  <si>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</si>
  <si>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</si>
  <si>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</si>
  <si>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</si>
  <si>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</si>
  <si>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</si>
  <si>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</si>
  <si>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</si>
  <si>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</si>
  <si>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</si>
  <si>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</si>
  <si>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</si>
  <si>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</si>
  <si>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</si>
  <si>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</si>
  <si>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</si>
  <si>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</si>
  <si>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</si>
  <si>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</si>
  <si>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</si>
  <si>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</si>
  <si>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</si>
  <si>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</si>
  <si>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</si>
  <si>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</si>
  <si>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</si>
  <si>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</si>
  <si>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</si>
  <si>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</si>
  <si>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</si>
  <si>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</si>
  <si>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</si>
  <si>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</si>
  <si>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</si>
  <si>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</si>
  <si>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</si>
  <si>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</si>
  <si>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</si>
  <si>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</si>
  <si>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</si>
  <si>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</si>
  <si>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</si>
  <si>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</si>
  <si>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</si>
  <si>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</si>
  <si>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</si>
  <si>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</si>
  <si>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</si>
  <si>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</si>
  <si>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</si>
  <si>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</si>
  <si>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</si>
  <si>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</si>
  <si>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</si>
  <si>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</si>
  <si>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</si>
  <si>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</si>
  <si>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</si>
  <si>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</si>
  <si>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</si>
  <si>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</si>
  <si>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</si>
  <si>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</si>
  <si>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</si>
  <si>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</si>
  <si>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</si>
  <si>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</si>
  <si>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</si>
  <si>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</si>
  <si>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</si>
  <si>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</si>
  <si>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</si>
  <si>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</si>
  <si>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</si>
  <si>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</si>
  <si>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</si>
  <si>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</si>
  <si>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</si>
  <si>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</si>
  <si>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</si>
  <si>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</si>
  <si>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</si>
  <si>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</si>
  <si>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</si>
  <si>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</si>
  <si>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</si>
  <si>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</si>
  <si>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</si>
  <si>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</si>
  <si>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</si>
  <si>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</si>
  <si>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</si>
  <si>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</si>
  <si>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</si>
  <si>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</si>
  <si>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</si>
  <si>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</si>
  <si>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</si>
  <si>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</si>
  <si>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</si>
  <si>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</si>
  <si>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</si>
  <si>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</si>
  <si>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</si>
  <si>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</si>
  <si>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</si>
  <si>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</si>
  <si>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</si>
  <si>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</si>
  <si>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</si>
  <si>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</si>
  <si>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</si>
  <si>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</si>
  <si>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</si>
  <si>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</si>
  <si>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</si>
  <si>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</si>
  <si>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</si>
  <si>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</si>
  <si>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</si>
  <si>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</si>
  <si>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</si>
  <si>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</si>
  <si>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</si>
  <si>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</si>
  <si>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</si>
  <si>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</si>
  <si>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</si>
  <si>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</si>
  <si>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</si>
  <si>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</si>
  <si>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</si>
  <si>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</si>
  <si>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</si>
  <si>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</si>
  <si>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</si>
  <si>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</si>
  <si>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</si>
  <si>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</si>
  <si>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</si>
  <si>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</si>
  <si>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</si>
  <si>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</si>
  <si>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</si>
  <si>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</si>
  <si>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</si>
  <si>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</si>
  <si>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</si>
  <si>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</si>
  <si>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</si>
  <si>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</si>
  <si>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</si>
  <si>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</si>
  <si>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</si>
  <si>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</si>
  <si>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</si>
  <si>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</si>
  <si>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</si>
  <si>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</si>
  <si>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</si>
  <si>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</si>
  <si>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</si>
  <si>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</si>
  <si>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</si>
  <si>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</si>
  <si>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</si>
  <si>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</si>
  <si>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</si>
  <si>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</si>
  <si>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</si>
  <si>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</si>
  <si>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</si>
  <si>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</si>
  <si>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</si>
  <si>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</si>
  <si>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</si>
  <si>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</si>
  <si>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</si>
  <si>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</si>
  <si>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</si>
  <si>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</si>
  <si>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</si>
  <si>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</si>
  <si>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</si>
  <si>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</si>
  <si>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</si>
  <si>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</si>
  <si>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</si>
  <si>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</si>
  <si>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</si>
  <si>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</si>
  <si>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</si>
  <si>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</si>
  <si>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</si>
  <si>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</si>
  <si>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</si>
  <si>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</si>
  <si>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</si>
  <si>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</si>
  <si>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</si>
  <si>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</si>
  <si>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</si>
  <si>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</si>
  <si>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</si>
  <si>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</si>
  <si>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</si>
  <si>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</si>
  <si>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</si>
  <si>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</si>
  <si>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</si>
  <si>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</si>
  <si>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</si>
  <si>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</si>
  <si>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</si>
  <si>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</si>
  <si>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</si>
  <si>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</si>
  <si>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</si>
  <si>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</si>
  <si>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</si>
  <si>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</si>
  <si>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</si>
  <si>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</si>
  <si>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</si>
  <si>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</si>
  <si>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</si>
  <si>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</si>
  <si>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</si>
  <si>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</si>
  <si>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</si>
  <si>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</si>
  <si>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</si>
  <si>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</si>
  <si>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</si>
  <si>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</si>
  <si>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</si>
  <si>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</si>
  <si>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</si>
  <si>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</si>
  <si>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</si>
  <si>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</si>
  <si>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</si>
  <si>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</si>
  <si>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</si>
  <si>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</si>
  <si>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</si>
  <si>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</si>
  <si>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</si>
  <si>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</si>
  <si>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</si>
  <si>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</si>
  <si>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</si>
  <si>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</si>
  <si>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</si>
  <si>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</si>
  <si>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</si>
  <si>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</si>
  <si>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</si>
  <si>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</si>
  <si>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</si>
  <si>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</si>
  <si>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</si>
  <si>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</si>
  <si>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</si>
  <si>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</si>
  <si>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</si>
  <si>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</si>
  <si>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</si>
  <si>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</si>
  <si>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</si>
  <si>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</si>
  <si>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</si>
  <si>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</si>
  <si>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</si>
  <si>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</si>
  <si>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</si>
  <si>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</si>
  <si>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</si>
  <si>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</si>
  <si>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</si>
  <si>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</si>
  <si>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</si>
  <si>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</si>
  <si>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</si>
  <si>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</si>
  <si>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</si>
  <si>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</si>
  <si>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</si>
  <si>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</si>
  <si>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</si>
  <si>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</si>
  <si>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</si>
  <si>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</si>
  <si>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</si>
  <si>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</si>
  <si>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</si>
  <si>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</si>
  <si>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</si>
  <si>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</si>
  <si>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</si>
  <si>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</si>
  <si>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</si>
  <si>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</si>
  <si>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</si>
  <si>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</si>
  <si>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</si>
  <si>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</si>
  <si>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</si>
  <si>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</si>
  <si>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</si>
  <si>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</si>
  <si>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</si>
  <si>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</si>
  <si>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</si>
  <si>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</si>
  <si>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</si>
  <si>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</si>
  <si>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</si>
  <si>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</si>
  <si>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</si>
  <si>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</si>
  <si>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</si>
  <si>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</si>
  <si>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</si>
  <si>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</si>
  <si>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</si>
  <si>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</si>
  <si>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</si>
  <si>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</si>
  <si>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</si>
  <si>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</si>
  <si>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</si>
  <si>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</si>
  <si>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</si>
  <si>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</si>
  <si>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</si>
  <si>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</si>
  <si>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</si>
  <si>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</si>
  <si>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</si>
  <si>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</si>
  <si>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</si>
  <si>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</si>
  <si>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</si>
  <si>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</si>
  <si>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</si>
  <si>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</si>
  <si>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</si>
  <si>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</si>
  <si>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</si>
  <si>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</si>
  <si>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</si>
  <si>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</si>
  <si>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</si>
  <si>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</si>
  <si>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</si>
  <si>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</si>
  <si>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</si>
  <si>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</si>
  <si>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</si>
  <si>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</si>
  <si>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</si>
  <si>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</si>
  <si>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</si>
  <si>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</si>
  <si>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</si>
  <si>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</si>
  <si>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</si>
  <si>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</si>
  <si>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</si>
  <si>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</si>
  <si>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</si>
  <si>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</si>
  <si>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</si>
  <si>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</si>
  <si>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</si>
  <si>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</si>
  <si>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</si>
  <si>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</si>
  <si>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</si>
  <si>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</si>
  <si>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</si>
  <si>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</si>
  <si>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</si>
  <si>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</si>
  <si>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</si>
  <si>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</si>
  <si>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</si>
  <si>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</si>
  <si>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</si>
  <si>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</si>
  <si>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</si>
  <si>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</si>
  <si>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</si>
  <si>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</si>
  <si>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</si>
  <si>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</si>
  <si>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</si>
  <si>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</si>
  <si>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</si>
  <si>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</si>
  <si>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</si>
  <si>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</si>
  <si>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</si>
  <si>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</si>
  <si>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</si>
  <si>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</si>
  <si>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</si>
  <si>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</si>
  <si>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</si>
  <si>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</si>
  <si>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</si>
  <si>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</si>
  <si>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</si>
  <si>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</si>
  <si>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</si>
  <si>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</si>
  <si>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</si>
  <si>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</si>
  <si>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</si>
  <si>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</si>
  <si>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</si>
  <si>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</si>
  <si>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</si>
  <si>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</si>
  <si>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</si>
  <si>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</si>
  <si>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</si>
  <si>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</si>
  <si>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</si>
  <si>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</si>
  <si>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</si>
  <si>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</si>
  <si>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</si>
  <si>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</si>
  <si>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</si>
  <si>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</si>
  <si>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</si>
  <si>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</si>
  <si>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</si>
  <si>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</si>
  <si>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</si>
  <si>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</si>
  <si>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</si>
  <si>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</si>
  <si>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</si>
  <si>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</si>
  <si>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</si>
  <si>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</si>
  <si>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</si>
  <si>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</si>
  <si>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</si>
  <si>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</si>
  <si>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</si>
  <si>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</si>
  <si>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</si>
  <si>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</si>
  <si>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</si>
  <si>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</si>
  <si>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</si>
  <si>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</si>
  <si>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</si>
  <si>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</si>
  <si>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</si>
  <si>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</si>
  <si>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</si>
  <si>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</si>
  <si>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</si>
  <si>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</si>
  <si>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</si>
  <si>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</si>
  <si>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</si>
  <si>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</si>
  <si>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</si>
  <si>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</si>
  <si>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</si>
  <si>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</si>
  <si>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</si>
  <si>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</si>
  <si>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</si>
  <si>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</si>
  <si>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</si>
  <si>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</si>
  <si>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</si>
  <si>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</si>
  <si>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</si>
  <si>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</si>
  <si>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</si>
  <si>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</si>
  <si>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</si>
  <si>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</si>
  <si>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</si>
  <si>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</si>
  <si>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</si>
  <si>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</si>
  <si>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</si>
  <si>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</si>
  <si>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</si>
  <si>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</si>
  <si>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</si>
  <si>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</si>
  <si>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</si>
  <si>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</si>
  <si>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</si>
  <si>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</si>
  <si>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</si>
  <si>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</si>
  <si>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</si>
  <si>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</si>
  <si>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</si>
  <si>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</si>
  <si>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</si>
  <si>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</si>
  <si>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</si>
  <si>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</si>
  <si>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</si>
  <si>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</si>
  <si>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</si>
  <si>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</si>
  <si>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</si>
  <si>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</si>
  <si>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</si>
  <si>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</si>
  <si>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</si>
  <si>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</si>
  <si>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</si>
  <si>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</si>
  <si>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</si>
  <si>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</si>
  <si>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</si>
  <si>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</si>
  <si>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</si>
  <si>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</si>
  <si>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</si>
  <si>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</si>
  <si>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</si>
  <si>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</si>
  <si>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</si>
  <si>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</si>
  <si>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</si>
  <si>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</si>
  <si>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</si>
  <si>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</si>
  <si>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</si>
  <si>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</si>
  <si>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</si>
  <si>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</si>
  <si>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</si>
  <si>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</si>
  <si>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</si>
  <si>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</si>
  <si>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</si>
  <si>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</si>
  <si>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</si>
  <si>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</si>
  <si>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</si>
  <si>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</si>
  <si>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</si>
  <si>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</si>
  <si>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</si>
  <si>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</si>
  <si>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</si>
  <si>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</si>
  <si>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</si>
  <si>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</si>
  <si>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</si>
  <si>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</si>
  <si>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</si>
  <si>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</si>
  <si>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</si>
  <si>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</si>
  <si>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</si>
  <si>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</si>
  <si>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</si>
  <si>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</si>
  <si>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</si>
  <si>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</si>
  <si>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</si>
  <si>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</si>
  <si>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</si>
  <si>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</si>
  <si>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</si>
  <si>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</si>
  <si>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</si>
  <si>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</si>
  <si>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</si>
  <si>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</si>
  <si>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</si>
  <si>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</si>
  <si>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</si>
  <si>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</si>
  <si>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</si>
  <si>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</si>
  <si>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</si>
  <si>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</si>
  <si>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</si>
  <si>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</si>
  <si>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</si>
  <si>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</si>
  <si>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</si>
  <si>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</si>
  <si>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</si>
  <si>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</si>
  <si>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</si>
  <si>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</si>
  <si>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</si>
  <si>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</si>
  <si>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</si>
  <si>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</si>
  <si>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</si>
  <si>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</si>
  <si>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</si>
  <si>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</si>
  <si>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</si>
  <si>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</si>
  <si>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</si>
  <si>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</si>
  <si>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</si>
  <si>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</si>
  <si>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</si>
  <si>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</si>
  <si>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</si>
  <si>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</si>
  <si>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</si>
  <si>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</si>
  <si>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</si>
  <si>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</si>
  <si>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</si>
  <si>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</si>
  <si>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</si>
  <si>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</si>
  <si>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</si>
  <si>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</si>
  <si>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</si>
  <si>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</si>
  <si>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</si>
  <si>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</si>
  <si>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</si>
  <si>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</si>
  <si>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</si>
  <si>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</si>
  <si>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</si>
  <si>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</si>
  <si>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</si>
  <si>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</si>
  <si>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</si>
  <si>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</si>
  <si>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</si>
  <si>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</si>
  <si>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</si>
  <si>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</si>
  <si>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</si>
  <si>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</si>
  <si>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</si>
  <si>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</si>
  <si>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</si>
  <si>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</si>
  <si>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</si>
  <si>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</si>
  <si>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</si>
  <si>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</si>
  <si>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</si>
  <si>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</si>
  <si>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</si>
  <si>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</si>
  <si>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</si>
  <si>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</si>
  <si>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</si>
  <si>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</si>
  <si>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</si>
  <si>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</si>
  <si>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</si>
  <si>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</si>
  <si>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</si>
  <si>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</si>
  <si>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</si>
  <si>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</si>
  <si>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</si>
  <si>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</si>
  <si>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</si>
  <si>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</si>
  <si>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</si>
  <si>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</si>
  <si>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</si>
  <si>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</si>
  <si>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</si>
  <si>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</si>
  <si>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</si>
  <si>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</si>
  <si>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</si>
  <si>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</si>
  <si>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</si>
  <si>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</si>
  <si>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</si>
  <si>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</si>
  <si>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</si>
  <si>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</si>
  <si>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</si>
  <si>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</si>
  <si>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</si>
  <si>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</si>
  <si>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</si>
  <si>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</si>
  <si>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</si>
  <si>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</si>
  <si>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</si>
  <si>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</si>
  <si>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</si>
  <si>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</si>
  <si>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</si>
  <si>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</si>
  <si>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</si>
  <si>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</si>
  <si>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</si>
  <si>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</si>
  <si>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</si>
  <si>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</si>
  <si>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</si>
  <si>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</si>
  <si>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</si>
  <si>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</si>
  <si>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</si>
  <si>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</si>
  <si>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</si>
  <si>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</si>
  <si>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</si>
  <si>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</si>
  <si>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</si>
  <si>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</si>
  <si>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</si>
  <si>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</si>
  <si>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</si>
  <si>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</si>
  <si>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</si>
  <si>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</si>
  <si>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</si>
  <si>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</si>
  <si>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</si>
  <si>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</si>
  <si>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</si>
  <si>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</si>
  <si>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</si>
  <si>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</si>
  <si>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</si>
  <si>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</si>
  <si>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</si>
  <si>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</si>
  <si>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</si>
  <si>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</si>
  <si>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</si>
  <si>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</si>
  <si>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</si>
  <si>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</si>
  <si>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</si>
  <si>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</si>
  <si>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</si>
  <si>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</si>
  <si>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</si>
  <si>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</si>
  <si>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</si>
  <si>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</si>
  <si>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</si>
  <si>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</si>
  <si>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</si>
  <si>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</si>
  <si>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</si>
  <si>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</si>
  <si>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</si>
  <si>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</si>
  <si>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</si>
  <si>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</si>
  <si>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</si>
  <si>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</si>
  <si>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</si>
  <si>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</si>
  <si>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</si>
  <si>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</si>
  <si>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</si>
  <si>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</si>
  <si>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</si>
  <si>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</si>
  <si>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</si>
  <si>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</si>
  <si>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</si>
  <si>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</si>
  <si>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</si>
  <si>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</si>
  <si>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</si>
  <si>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</si>
  <si>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</si>
  <si>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</si>
  <si>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</si>
  <si>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</si>
  <si>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</si>
  <si>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</si>
  <si>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</si>
  <si>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</si>
  <si>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</si>
  <si>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</si>
  <si>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</si>
  <si>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</si>
  <si>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</si>
  <si>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</si>
  <si>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</si>
  <si>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</si>
  <si>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</si>
  <si>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</si>
  <si>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</si>
  <si>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</si>
  <si>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</si>
  <si>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</si>
  <si>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</si>
  <si>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</si>
  <si>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</si>
  <si>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</si>
  <si>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</si>
  <si>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</si>
  <si>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</si>
  <si>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</si>
  <si>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</si>
  <si>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</si>
  <si>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</si>
  <si>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</si>
  <si>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</si>
  <si>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</si>
  <si>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</si>
  <si>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</si>
  <si>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</si>
  <si>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</si>
  <si>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</si>
  <si>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</si>
  <si>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</si>
  <si>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</si>
  <si>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</si>
  <si>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</si>
  <si>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</si>
  <si>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</si>
  <si>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</si>
  <si>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</si>
  <si>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</si>
  <si>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</si>
  <si>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</si>
  <si>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</si>
  <si>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</si>
  <si>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</si>
  <si>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</si>
  <si>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</si>
  <si>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</si>
  <si>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</si>
  <si>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</si>
  <si>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</si>
  <si>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</si>
  <si>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</si>
  <si>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</si>
  <si>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</si>
  <si>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</si>
  <si>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</si>
  <si>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</si>
  <si>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</si>
  <si>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</si>
  <si>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</si>
  <si>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</si>
  <si>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</si>
  <si>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</si>
  <si>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</si>
  <si>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</si>
  <si>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</si>
  <si>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</si>
  <si>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</si>
  <si>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</si>
  <si>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</si>
  <si>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</si>
  <si>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</si>
  <si>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</si>
  <si>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</si>
  <si>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</si>
  <si>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</si>
  <si>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</si>
  <si>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</si>
  <si>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</si>
  <si>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</si>
  <si>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</si>
  <si>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</si>
  <si>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</si>
  <si>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</si>
  <si>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</si>
  <si>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</si>
  <si>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</si>
  <si>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</si>
  <si>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</si>
  <si>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</si>
  <si>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</si>
  <si>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</si>
  <si>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</si>
  <si>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</si>
  <si>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</si>
  <si>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</si>
  <si>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</si>
  <si>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</si>
  <si>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</si>
  <si>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</si>
  <si>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</si>
  <si>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</si>
  <si>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</si>
  <si>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</si>
  <si>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</si>
  <si>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</si>
  <si>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</si>
  <si>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</si>
  <si>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</si>
  <si>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</si>
  <si>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</si>
  <si>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</si>
  <si>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</si>
  <si>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</si>
  <si>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</si>
  <si>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</si>
  <si>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</si>
  <si>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</si>
  <si>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</si>
  <si>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</si>
  <si>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</si>
  <si>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</si>
  <si>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</si>
  <si>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</si>
  <si>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</si>
  <si>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</si>
  <si>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</si>
  <si>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</si>
  <si>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</si>
  <si>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</si>
  <si>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</si>
  <si>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</si>
  <si>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</si>
  <si>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</si>
  <si>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</si>
  <si>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</si>
  <si>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</si>
  <si>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</si>
  <si>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</si>
  <si>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</si>
  <si>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</si>
  <si>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</si>
  <si>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</si>
  <si>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</si>
  <si>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</si>
  <si>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</si>
  <si>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</si>
  <si>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</si>
  <si>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</si>
  <si>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</si>
  <si>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</si>
  <si>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</si>
  <si>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</si>
  <si>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</si>
  <si>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</si>
  <si>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</si>
  <si>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</si>
  <si>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</si>
  <si>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</si>
  <si>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</si>
  <si>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</si>
  <si>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</si>
  <si>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</si>
  <si>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</si>
  <si>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</si>
  <si>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</si>
  <si>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</si>
  <si>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</si>
  <si>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</si>
  <si>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</si>
  <si>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</si>
  <si>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</si>
  <si>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</si>
  <si>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</si>
  <si>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</si>
  <si>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</si>
  <si>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</si>
  <si>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</si>
  <si>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</si>
  <si>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</si>
  <si>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</si>
  <si>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</si>
  <si>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</si>
  <si>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</si>
  <si>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</si>
  <si>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</si>
  <si>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</si>
  <si>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</si>
  <si>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</si>
  <si>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</si>
  <si>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</si>
  <si>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</si>
  <si>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</si>
  <si>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</si>
  <si>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</si>
  <si>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</si>
  <si>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</si>
  <si>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</si>
  <si>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</si>
  <si>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</si>
  <si>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</si>
  <si>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</si>
  <si>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</si>
  <si>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</si>
  <si>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</si>
  <si>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</si>
  <si>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</si>
  <si>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</si>
  <si>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</si>
  <si>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</si>
  <si>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</si>
  <si>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</si>
  <si>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</si>
  <si>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</si>
  <si>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</si>
  <si>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</si>
  <si>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</si>
  <si>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</si>
  <si>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</si>
  <si>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</si>
  <si>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</si>
  <si>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</si>
  <si>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</si>
  <si>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</si>
  <si>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</si>
  <si>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</si>
  <si>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</si>
  <si>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</si>
  <si>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</si>
  <si>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</si>
  <si>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</si>
  <si>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</si>
  <si>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</si>
  <si>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</si>
  <si>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</si>
  <si>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</si>
  <si>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</si>
  <si>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</si>
  <si>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</si>
  <si>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</si>
  <si>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</si>
  <si>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</si>
  <si>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</si>
  <si>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</si>
  <si>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</si>
  <si>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</si>
  <si>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</si>
  <si>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</si>
  <si>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</si>
  <si>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</si>
  <si>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</si>
  <si>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</si>
  <si>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</si>
  <si>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</si>
  <si>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</si>
  <si>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</si>
  <si>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</si>
  <si>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</si>
  <si>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</si>
  <si>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</si>
  <si>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</si>
  <si>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</si>
  <si>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</si>
  <si>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</si>
  <si>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</si>
  <si>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</si>
  <si>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</si>
  <si>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</si>
  <si>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</si>
  <si>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</si>
  <si>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</si>
  <si>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</si>
  <si>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</si>
  <si>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</si>
  <si>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</si>
  <si>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</si>
  <si>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</si>
  <si>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</si>
  <si>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</si>
  <si>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</si>
  <si>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</si>
  <si>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</si>
  <si>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</si>
  <si>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</si>
  <si>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</si>
  <si>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</si>
  <si>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</si>
  <si>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</si>
  <si>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</si>
  <si>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</si>
  <si>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</si>
  <si>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</si>
  <si>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</si>
  <si>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</si>
  <si>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</si>
  <si>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</si>
  <si>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</si>
  <si>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</si>
  <si>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</si>
  <si>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</si>
  <si>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</si>
  <si>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</si>
  <si>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</si>
  <si>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</si>
  <si>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</si>
  <si>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</si>
  <si>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</si>
  <si>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</si>
  <si>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</si>
  <si>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</si>
  <si>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</si>
  <si>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</si>
  <si>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</si>
  <si>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</si>
  <si>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</si>
  <si>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</si>
  <si>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</si>
  <si>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</si>
  <si>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</si>
  <si>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</si>
  <si>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</si>
  <si>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</si>
  <si>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</si>
  <si>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</si>
  <si>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</si>
  <si>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</si>
  <si>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</si>
  <si>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</si>
  <si>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</si>
  <si>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</si>
  <si>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</si>
  <si>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</si>
  <si>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</si>
  <si>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</si>
  <si>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</si>
  <si>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</si>
  <si>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</si>
  <si>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</si>
  <si>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</si>
  <si>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</si>
  <si>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</si>
  <si>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</si>
  <si>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</si>
  <si>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</si>
  <si>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</si>
  <si>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</si>
  <si>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</si>
  <si>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</si>
  <si>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</si>
  <si>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</si>
  <si>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</si>
  <si>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</si>
  <si>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</si>
  <si>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</si>
  <si>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</si>
  <si>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</si>
  <si>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</si>
  <si>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</si>
  <si>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</si>
  <si>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</si>
  <si>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</si>
  <si>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</si>
  <si>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</si>
  <si>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</si>
  <si>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</si>
  <si>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</si>
  <si>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</si>
  <si>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</si>
  <si>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</si>
  <si>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</si>
  <si>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</si>
  <si>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Compactação do subleito mínimo de 95% do PN</t>
  </si>
  <si>
    <t>54.01.200</t>
  </si>
  <si>
    <t>Base de macadame hidráulico</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</si>
  <si>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</si>
  <si>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</si>
  <si>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</si>
  <si>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</si>
  <si>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</si>
  <si>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</si>
  <si>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</si>
  <si>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</si>
  <si>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</si>
  <si>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</si>
  <si>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</si>
  <si>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</si>
  <si>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</si>
  <si>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</si>
  <si>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</si>
  <si>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</si>
  <si>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</si>
  <si>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</si>
  <si>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</si>
  <si>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Camada de rolamento em concreto betuminoso usinado quente - CBUQ</t>
  </si>
  <si>
    <t>54.03.221</t>
  </si>
  <si>
    <t>Restauração de pavimento asfáltico com concreto betuminoso usinado quente - CBUQ</t>
  </si>
  <si>
    <t>Imprimação betuminosa ligante</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</si>
  <si>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</si>
  <si>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</si>
  <si>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</si>
  <si>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</si>
  <si>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</si>
  <si>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</si>
  <si>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</si>
  <si>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</si>
  <si>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</si>
  <si>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</si>
  <si>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</si>
  <si>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</si>
  <si>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</si>
  <si>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</si>
  <si>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</si>
  <si>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</si>
  <si>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</si>
  <si>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</si>
  <si>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</si>
  <si>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</si>
  <si>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</si>
  <si>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</si>
  <si>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</si>
  <si>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</si>
  <si>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</si>
  <si>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</si>
  <si>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</si>
  <si>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</si>
  <si>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</si>
  <si>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</si>
  <si>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</si>
  <si>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</si>
  <si>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</si>
  <si>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Base em concreto com fck de 20 MPa, para guias, sarjetas ou sarjetões</t>
  </si>
  <si>
    <t>54.06.110</t>
  </si>
  <si>
    <t>Base em concreto com fck de 25 MPa, para guias, sarjetas ou sarjetões</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</si>
  <si>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</si>
  <si>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</si>
  <si>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</si>
  <si>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</si>
  <si>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</si>
  <si>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</si>
  <si>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</si>
  <si>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</si>
  <si>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</si>
  <si>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</si>
  <si>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</si>
  <si>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</si>
  <si>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</si>
  <si>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</si>
  <si>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</si>
  <si>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</si>
  <si>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</si>
  <si>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</si>
  <si>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</si>
  <si>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</si>
  <si>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</si>
  <si>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</si>
  <si>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</si>
  <si>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</si>
  <si>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</si>
  <si>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</si>
  <si>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</si>
  <si>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</si>
  <si>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</si>
  <si>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</si>
  <si>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</si>
  <si>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</si>
  <si>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</si>
  <si>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</si>
  <si>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</si>
  <si>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</si>
  <si>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</si>
  <si>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</si>
  <si>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</si>
  <si>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</si>
  <si>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</si>
  <si>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</si>
  <si>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</si>
  <si>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</si>
  <si>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</si>
  <si>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</si>
  <si>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</si>
  <si>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</si>
  <si>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</si>
  <si>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</si>
  <si>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</si>
  <si>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</si>
  <si>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</si>
  <si>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</si>
  <si>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</si>
  <si>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</si>
  <si>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</si>
  <si>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</si>
  <si>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</si>
  <si>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</si>
  <si>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</si>
  <si>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</si>
  <si>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</si>
  <si>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</si>
  <si>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</si>
  <si>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</si>
  <si>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</si>
  <si>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</si>
  <si>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</si>
  <si>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</si>
  <si>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</si>
  <si>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</si>
  <si>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</si>
  <si>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</si>
  <si>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</si>
  <si>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</si>
  <si>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</si>
  <si>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</si>
  <si>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</si>
  <si>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</si>
  <si>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</si>
  <si>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</si>
  <si>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</si>
  <si>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</si>
  <si>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</si>
  <si>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</si>
  <si>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</si>
  <si>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</si>
  <si>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</si>
  <si>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</si>
  <si>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</si>
  <si>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</si>
  <si>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</si>
  <si>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</si>
  <si>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</si>
  <si>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</si>
  <si>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</si>
  <si>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</si>
  <si>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</si>
  <si>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</si>
  <si>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</si>
  <si>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</si>
  <si>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</si>
  <si>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</si>
  <si>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</si>
  <si>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</si>
  <si>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</si>
  <si>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</si>
  <si>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</si>
  <si>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</si>
  <si>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</si>
  <si>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</si>
  <si>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</si>
  <si>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</si>
  <si>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</si>
  <si>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</si>
  <si>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</si>
  <si>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</si>
  <si>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</si>
  <si>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</si>
  <si>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</si>
  <si>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</si>
  <si>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</si>
  <si>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</si>
  <si>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</si>
  <si>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</si>
  <si>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</si>
  <si>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</si>
  <si>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</si>
  <si>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</si>
  <si>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</si>
  <si>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</si>
  <si>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</si>
  <si>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</si>
  <si>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</si>
  <si>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</si>
  <si>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</si>
  <si>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</si>
  <si>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</si>
  <si>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</si>
  <si>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</si>
  <si>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</si>
  <si>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</si>
  <si>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</si>
  <si>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</si>
  <si>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</si>
  <si>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</si>
  <si>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</si>
  <si>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</si>
  <si>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</si>
  <si>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</si>
  <si>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</si>
  <si>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</si>
  <si>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</si>
  <si>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</si>
  <si>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</si>
  <si>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</si>
  <si>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</si>
  <si>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</si>
  <si>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</si>
  <si>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</si>
  <si>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</si>
  <si>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</si>
  <si>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</si>
  <si>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</si>
  <si>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</si>
  <si>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</si>
  <si>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</si>
  <si>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</si>
  <si>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</si>
  <si>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</si>
  <si>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</si>
  <si>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</si>
  <si>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</si>
  <si>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</si>
  <si>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</si>
  <si>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</si>
  <si>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</si>
  <si>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</si>
  <si>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</si>
  <si>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</si>
  <si>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</si>
  <si>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</si>
  <si>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</si>
  <si>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</si>
  <si>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</si>
  <si>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</si>
  <si>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</si>
  <si>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</si>
  <si>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</si>
  <si>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</si>
  <si>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</si>
  <si>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</si>
  <si>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</si>
  <si>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</si>
  <si>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</si>
  <si>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</si>
  <si>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</si>
  <si>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</si>
  <si>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</si>
  <si>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</si>
  <si>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</si>
  <si>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</si>
  <si>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</si>
  <si>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</si>
  <si>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</si>
  <si>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</si>
  <si>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</si>
  <si>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</si>
  <si>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</si>
  <si>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</si>
  <si>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</si>
  <si>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</si>
  <si>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</si>
  <si>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</si>
  <si>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</si>
  <si>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</si>
  <si>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</si>
  <si>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</si>
  <si>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</si>
  <si>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</si>
  <si>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</si>
  <si>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</si>
  <si>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</si>
  <si>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</si>
  <si>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</si>
  <si>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</si>
  <si>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</si>
  <si>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</si>
  <si>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</si>
  <si>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</si>
  <si>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</si>
  <si>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</si>
  <si>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</si>
  <si>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</si>
  <si>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</si>
  <si>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</si>
  <si>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</si>
  <si>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</si>
  <si>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</si>
  <si>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</si>
  <si>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</si>
  <si>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</si>
  <si>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</si>
  <si>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</si>
  <si>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</si>
  <si>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</si>
  <si>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</si>
  <si>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</si>
  <si>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</si>
  <si>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</si>
  <si>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</si>
  <si>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</si>
  <si>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</si>
  <si>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</si>
  <si>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</si>
  <si>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</si>
  <si>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</si>
  <si>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</si>
  <si>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</si>
  <si>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</si>
  <si>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</si>
  <si>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</si>
  <si>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</si>
  <si>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</si>
  <si>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</si>
  <si>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</si>
  <si>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</si>
  <si>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</si>
  <si>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</si>
  <si>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</si>
  <si>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</si>
  <si>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</si>
  <si>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</si>
  <si>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</si>
  <si>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</si>
  <si>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</si>
  <si>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</si>
  <si>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</si>
  <si>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</si>
  <si>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</si>
  <si>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</si>
  <si>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</si>
  <si>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</si>
  <si>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</si>
  <si>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</si>
  <si>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</si>
  <si>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</si>
  <si>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</si>
  <si>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</si>
  <si>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</si>
  <si>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</si>
  <si>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</si>
  <si>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</si>
  <si>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</si>
  <si>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</si>
  <si>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</si>
  <si>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</si>
  <si>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</si>
  <si>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</si>
  <si>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</si>
  <si>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</si>
  <si>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</si>
  <si>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</si>
  <si>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</si>
  <si>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</si>
  <si>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</si>
  <si>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</si>
  <si>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</si>
  <si>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</si>
  <si>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</si>
  <si>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</si>
  <si>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</si>
  <si>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</si>
  <si>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</si>
  <si>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</si>
  <si>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</si>
  <si>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</si>
  <si>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</si>
  <si>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</si>
  <si>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</si>
  <si>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</si>
  <si>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</si>
  <si>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</si>
  <si>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</si>
  <si>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</si>
  <si>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</si>
  <si>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</si>
  <si>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</si>
  <si>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</si>
  <si>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</si>
  <si>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</si>
  <si>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</si>
  <si>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</si>
  <si>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</si>
  <si>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</si>
  <si>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</si>
  <si>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</si>
  <si>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</si>
  <si>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</si>
  <si>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</si>
  <si>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</si>
  <si>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</si>
  <si>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</si>
  <si>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</si>
  <si>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</si>
  <si>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</si>
  <si>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</si>
  <si>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</si>
  <si>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</si>
  <si>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</si>
  <si>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</si>
  <si>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</si>
  <si>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</si>
  <si>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</si>
  <si>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</si>
  <si>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</si>
  <si>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</si>
  <si>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</si>
  <si>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</si>
  <si>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</si>
  <si>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</si>
  <si>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</si>
  <si>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</si>
  <si>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</si>
  <si>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</si>
  <si>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</si>
  <si>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</si>
  <si>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</si>
  <si>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</si>
  <si>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</si>
  <si>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</si>
  <si>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</si>
  <si>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</si>
  <si>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</si>
  <si>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</si>
  <si>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</si>
  <si>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</si>
  <si>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</si>
  <si>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</si>
  <si>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</si>
  <si>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</si>
  <si>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</si>
  <si>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</si>
  <si>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</si>
  <si>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</si>
  <si>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</si>
  <si>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</si>
  <si>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</si>
  <si>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</si>
  <si>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</si>
  <si>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</si>
  <si>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</si>
  <si>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</si>
  <si>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</si>
  <si>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</si>
  <si>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</si>
  <si>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</si>
  <si>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</si>
  <si>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</si>
  <si>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</si>
  <si>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</si>
  <si>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</si>
  <si>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</si>
  <si>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</si>
  <si>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</si>
  <si>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</si>
  <si>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</si>
  <si>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</si>
  <si>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</si>
  <si>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</si>
  <si>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</si>
  <si>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</si>
  <si>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</si>
  <si>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</si>
  <si>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</si>
  <si>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</si>
  <si>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</si>
  <si>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</si>
  <si>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</si>
  <si>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</si>
  <si>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</si>
  <si>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</si>
  <si>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</si>
  <si>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</si>
  <si>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</si>
  <si>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</si>
  <si>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</si>
  <si>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</si>
  <si>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</si>
  <si>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</si>
  <si>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</si>
  <si>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</si>
  <si>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</si>
  <si>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</si>
  <si>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</si>
  <si>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</si>
  <si>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</si>
  <si>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</si>
  <si>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</si>
  <si>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</si>
  <si>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</si>
  <si>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</si>
  <si>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</si>
  <si>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</si>
  <si>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</si>
  <si>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</si>
  <si>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</si>
  <si>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</si>
  <si>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</si>
  <si>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</si>
  <si>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</si>
  <si>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</si>
  <si>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</si>
  <si>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</si>
  <si>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</si>
  <si>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</si>
  <si>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</si>
  <si>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</si>
  <si>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</si>
  <si>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</si>
  <si>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</si>
  <si>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</si>
  <si>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</si>
  <si>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</si>
  <si>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</si>
  <si>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</si>
  <si>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</si>
  <si>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</si>
  <si>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</si>
  <si>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</si>
  <si>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</si>
  <si>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</si>
  <si>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</si>
  <si>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</si>
  <si>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</si>
  <si>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</si>
  <si>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</si>
  <si>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</si>
  <si>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</si>
  <si>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</si>
  <si>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</si>
  <si>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</si>
  <si>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</si>
  <si>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</si>
  <si>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</si>
  <si>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</si>
  <si>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</si>
  <si>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</si>
  <si>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</si>
  <si>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</si>
  <si>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</si>
  <si>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</si>
  <si>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</si>
  <si>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</si>
  <si>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</si>
  <si>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</si>
  <si>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</si>
  <si>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</si>
  <si>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</si>
  <si>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analógico e digital,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</si>
  <si>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</si>
  <si>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</si>
  <si>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</si>
  <si>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</si>
  <si>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</si>
  <si>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</si>
  <si>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</si>
  <si>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</si>
  <si>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</si>
  <si>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</si>
  <si>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</si>
  <si>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</si>
  <si>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</si>
  <si>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</si>
  <si>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</si>
  <si>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</si>
  <si>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</si>
  <si>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</si>
  <si>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</si>
  <si>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</si>
  <si>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</si>
  <si>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</si>
  <si>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</si>
  <si>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</si>
  <si>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</si>
  <si>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</si>
  <si>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</si>
  <si>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</si>
  <si>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</si>
  <si>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</si>
  <si>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</si>
  <si>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</si>
  <si>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</si>
  <si>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</si>
  <si>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</si>
  <si>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</si>
  <si>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</si>
  <si>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</si>
  <si>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</si>
  <si>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</si>
  <si>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</si>
  <si>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</si>
  <si>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</si>
  <si>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</si>
  <si>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</si>
  <si>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</si>
  <si>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</si>
  <si>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</si>
  <si>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</si>
  <si>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</si>
  <si>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</si>
  <si>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</si>
  <si>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</si>
  <si>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</si>
  <si>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</si>
  <si>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</si>
  <si>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</si>
  <si>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</si>
  <si>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</si>
  <si>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</si>
  <si>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</si>
  <si>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</si>
  <si>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</si>
  <si>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</si>
  <si>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</si>
  <si>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</si>
  <si>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</si>
  <si>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</si>
  <si>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</si>
  <si>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</si>
  <si>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</si>
  <si>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</si>
  <si>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</si>
  <si>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</si>
  <si>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</si>
  <si>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</si>
  <si>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</si>
  <si>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</si>
  <si>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</si>
  <si>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</si>
  <si>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</si>
  <si>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</si>
  <si>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</si>
  <si>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</si>
  <si>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</si>
  <si>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</si>
  <si>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</si>
  <si>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</si>
  <si>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</si>
  <si>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</si>
  <si>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</si>
  <si>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</si>
  <si>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</si>
  <si>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</si>
  <si>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</si>
  <si>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</si>
  <si>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</si>
  <si>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</si>
  <si>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</si>
  <si>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</si>
  <si>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</si>
  <si>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</si>
  <si>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</si>
  <si>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</si>
  <si>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</si>
  <si>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</si>
  <si>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</si>
  <si>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</si>
  <si>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</si>
  <si>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</si>
  <si>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</si>
  <si>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</si>
  <si>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</si>
  <si>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</si>
  <si>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</si>
  <si>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</si>
  <si>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</si>
  <si>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</si>
  <si>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</si>
  <si>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</si>
  <si>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</si>
  <si>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</si>
  <si>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</si>
  <si>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</si>
  <si>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</si>
  <si>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</si>
  <si>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</si>
  <si>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</si>
  <si>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</si>
  <si>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</si>
  <si>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</si>
  <si>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</si>
  <si>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</si>
  <si>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</si>
  <si>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</si>
  <si>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</si>
  <si>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</si>
  <si>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</si>
  <si>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Sinalização horizontal em massa termoplástica à quente por aspersão, espessura de 1,5 mm, para faixas</t>
  </si>
  <si>
    <t>70.02.016</t>
  </si>
  <si>
    <t>Sinalização horizontal em massa termoplástica à quente por extrusão, espessura de 3,0 mm, para faixas</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</si>
  <si>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</si>
  <si>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</si>
  <si>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</si>
  <si>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</si>
  <si>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</si>
  <si>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</si>
  <si>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</si>
  <si>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</si>
  <si>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</si>
  <si>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</si>
  <si>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</si>
  <si>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</si>
  <si>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</si>
  <si>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</si>
  <si>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</si>
  <si>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</si>
  <si>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</si>
  <si>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</si>
  <si>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</si>
  <si>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</si>
  <si>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</si>
  <si>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</si>
  <si>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</si>
  <si>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</si>
  <si>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</si>
  <si>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</si>
  <si>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</si>
  <si>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</si>
  <si>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</si>
  <si>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</si>
  <si>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</si>
  <si>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</si>
  <si>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</si>
  <si>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</si>
  <si>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</si>
  <si>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</si>
  <si>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</si>
  <si>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</si>
  <si>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</si>
  <si>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</si>
  <si>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</si>
  <si>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</si>
  <si>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</si>
  <si>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</si>
  <si>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</si>
  <si>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</si>
  <si>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</si>
  <si>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</si>
  <si>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</si>
  <si>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</si>
  <si>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</si>
  <si>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</si>
  <si>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</si>
  <si>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</si>
  <si>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</si>
  <si>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</si>
  <si>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</si>
  <si>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</si>
  <si>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</si>
  <si>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</si>
  <si>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</si>
  <si>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</si>
  <si>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</si>
  <si>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</si>
  <si>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</si>
  <si>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</si>
  <si>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</si>
  <si>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</si>
  <si>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</si>
  <si>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</si>
  <si>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</si>
  <si>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</si>
  <si>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</si>
  <si>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</si>
  <si>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</si>
  <si>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</si>
  <si>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</si>
  <si>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</si>
  <si>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</si>
  <si>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</si>
  <si>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</si>
  <si>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</si>
  <si>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</si>
  <si>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</si>
  <si>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</si>
  <si>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</si>
  <si>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</si>
  <si>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</si>
  <si>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</si>
  <si>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</si>
  <si>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</si>
  <si>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</si>
  <si>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</si>
  <si>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</si>
  <si>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</si>
  <si>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</si>
  <si>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</si>
  <si>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</si>
  <si>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</si>
  <si>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</si>
  <si>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</si>
  <si>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</si>
  <si>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</si>
  <si>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</si>
  <si>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</si>
  <si>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</si>
  <si>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</si>
  <si>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</si>
  <si>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</si>
  <si>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</si>
  <si>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</si>
  <si>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</si>
  <si>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</si>
  <si>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</si>
  <si>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</si>
  <si>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</si>
  <si>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</si>
  <si>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</si>
  <si>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</si>
  <si>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</si>
  <si>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</si>
  <si>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</si>
  <si>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</si>
  <si>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</si>
  <si>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</si>
  <si>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</si>
  <si>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</si>
  <si>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Colocação de placa em suporte de madeira / metálico - solo</t>
  </si>
  <si>
    <t>Suporte de perfil metálico galvanizado</t>
  </si>
  <si>
    <t>98</t>
  </si>
  <si>
    <t>ARQUITETURA DE INTERIORES</t>
  </si>
  <si>
    <t>98.02</t>
  </si>
  <si>
    <t>Mobiliario</t>
  </si>
  <si>
    <t>98.02.210</t>
  </si>
  <si>
    <t>Banco de madeira com encosto e pés em ferro fundido pintado</t>
  </si>
  <si>
    <t>UNIDADE</t>
  </si>
  <si>
    <t>CUSTO UNIT R$</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</si>
  <si>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</si>
  <si>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</si>
  <si>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</si>
  <si>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</si>
  <si>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</si>
  <si>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</si>
  <si>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</si>
  <si>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</si>
  <si>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</si>
  <si>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</si>
  <si>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</si>
  <si>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</si>
  <si>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</si>
  <si>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</si>
  <si>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</si>
  <si>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</si>
  <si>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</si>
  <si>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</si>
  <si>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</si>
  <si>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</si>
  <si>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</si>
  <si>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</si>
  <si>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</si>
  <si>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</si>
  <si>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</si>
  <si>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</si>
  <si>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</si>
  <si>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</si>
  <si>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</si>
  <si>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</si>
  <si>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</si>
  <si>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</si>
  <si>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</si>
  <si>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</si>
  <si>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</si>
  <si>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</si>
  <si>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</si>
  <si>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</si>
  <si>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</si>
  <si>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</si>
  <si>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</si>
  <si>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</si>
  <si>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</si>
  <si>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</si>
  <si>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</si>
  <si>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</si>
  <si>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</si>
  <si>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</si>
  <si>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</si>
  <si>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</si>
  <si>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</si>
  <si>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</si>
  <si>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</si>
  <si>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</si>
  <si>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</si>
  <si>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</si>
  <si>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</si>
  <si>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</si>
  <si>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</si>
  <si>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</si>
  <si>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</si>
  <si>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</si>
  <si>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</si>
  <si>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</si>
  <si>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</si>
  <si>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</si>
  <si>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t>
  </si>
  <si>
    <t>ENSAIOS DE LABORATÓRIO - LIMITE DE LIQUIDEZ</t>
  </si>
  <si>
    <t>ENSAIOS DE LABORATÓRIO - PLASTICIDADE</t>
  </si>
  <si>
    <t>ENSAIOS DE LABORATÓRIO - COMPACTAÇÃO</t>
  </si>
  <si>
    <t>ENSAIOS DE LABORATÓRIO - GRANULOMETRIA</t>
  </si>
  <si>
    <t>ENSAIOS DE LABORATÓRIO - PROCTOR SIMPLES</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</si>
  <si>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</si>
  <si>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</si>
  <si>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</si>
  <si>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</si>
  <si>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</si>
  <si>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</si>
  <si>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</si>
  <si>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</si>
  <si>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</si>
  <si>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</si>
  <si>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</si>
  <si>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</si>
  <si>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CONTROLE TECNOLÓGICO DE CONCRETO - ENSAIO DE ESCLEROMETRIA EM 10 PONTOS COM 16 TIROS POR PONTO</t>
  </si>
  <si>
    <t>ENSAIO DE CARACTERIZAÇÃO DE RESÍDUOS SÓLIDOS CONFORME NBR 10.004</t>
  </si>
  <si>
    <t>ENSAIO DE CARACTERIZAÇÃO DE SOLO CONFORME SMA 039/2004 E VOR 256/E/2016</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</si>
  <si>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</si>
  <si>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</si>
  <si>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</si>
  <si>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ENSAIOS DE LABORATÓRIO - GRANULOMETRIA COM SEDIMENTAÇÃO</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</si>
  <si>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</si>
  <si>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</si>
  <si>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</si>
  <si>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</si>
  <si>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</si>
  <si>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</si>
  <si>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</si>
  <si>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</si>
  <si>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</si>
  <si>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</si>
  <si>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</si>
  <si>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</si>
  <si>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</si>
  <si>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</si>
  <si>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</si>
  <si>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</si>
  <si>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</si>
  <si>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</si>
  <si>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</si>
  <si>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</si>
  <si>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</si>
  <si>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</si>
  <si>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</si>
  <si>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</si>
  <si>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</si>
  <si>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</si>
  <si>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</si>
  <si>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</si>
  <si>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</si>
  <si>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</si>
  <si>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</si>
  <si>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</si>
  <si>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</si>
  <si>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</si>
  <si>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</si>
  <si>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</si>
  <si>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</si>
  <si>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</si>
  <si>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VISTORIA TÉCNICA DE VIAS DE PROGRAMA DE PAVIMENTAÇÃO</t>
  </si>
  <si>
    <t>M/VIA</t>
  </si>
  <si>
    <t>PLANILHA DE QUANTIDADE DE SERVIÇOS DE VIAS DO PROGRAMA DE PAVIMENTAÇÃO</t>
  </si>
  <si>
    <t>CÓPIA XEROX EM TAMANHO OFÍCIO, UMA FACE, PRETO E BRANCO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</si>
  <si>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</si>
  <si>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</si>
  <si>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</si>
  <si>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</si>
  <si>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</si>
  <si>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</si>
  <si>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CONSULTOR</t>
  </si>
  <si>
    <t>COORDENADOR GERAL</t>
  </si>
  <si>
    <t>COORDENADOR SETORIAL</t>
  </si>
  <si>
    <t>ENGENHEIRO/ ARQUITETO SÊNIOR</t>
  </si>
  <si>
    <t>ENGENHEIRO/ ARQUITETO  PLENO</t>
  </si>
  <si>
    <t>ENGENHEIRO/ ARQUITETO JUNIOR</t>
  </si>
  <si>
    <t>AUXILIAR DE LABORATÓRIO</t>
  </si>
  <si>
    <t>AUXILIAR DE TOPOGRAFIA</t>
  </si>
  <si>
    <t>TECNÓLOGO  EM CONSTRUÇÃO CIVIL NÍVEL SUPERIOR, COM 5 À 10 ANOS DE EXPERIÊNCIA</t>
  </si>
  <si>
    <t>DESENHISTA - CADISTA</t>
  </si>
  <si>
    <t>DESENHISTA PROJETISTA</t>
  </si>
  <si>
    <t>LABORATORISTA DE SOLO/PAVIMENTAÇÃO</t>
  </si>
  <si>
    <t>PROJETISTA</t>
  </si>
  <si>
    <t>TOPÓGRAFO</t>
  </si>
  <si>
    <t>AJUDANTE GERAL</t>
  </si>
  <si>
    <t>DIGITADOR</t>
  </si>
  <si>
    <t>MENSAGEIRO</t>
  </si>
  <si>
    <t>SECRETÁRIA</t>
  </si>
  <si>
    <t>SECRETÁRIA EXECUTIVA</t>
  </si>
  <si>
    <t>DESENHISTA DE TOPOGRAFIA</t>
  </si>
  <si>
    <t>TÉCNICO - NÍVEL MÉDIO</t>
  </si>
  <si>
    <t>SERVIÇO DE PLOTAGEM EM PAPEL SULFITE, TAMANHO A1, PRETO E BRANCO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</si>
  <si>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</si>
  <si>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</si>
  <si>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</si>
  <si>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PROJETO BÁSICO (PRANCHA A1)</t>
  </si>
  <si>
    <t>PROJETO EXECUTIVO (PRANCHA A1)</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</si>
  <si>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</si>
  <si>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</si>
  <si>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</si>
  <si>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</si>
  <si>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</si>
  <si>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</si>
  <si>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</si>
  <si>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</si>
  <si>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</si>
  <si>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</si>
  <si>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</si>
  <si>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</si>
  <si>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MOVIMENTO DE TERRA</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</si>
  <si>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</si>
  <si>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</si>
  <si>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</si>
  <si>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</si>
  <si>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</si>
  <si>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</si>
  <si>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</si>
  <si>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REATERRO COMPACTADO DE FUNDAÇÃO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</si>
  <si>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</si>
  <si>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</si>
  <si>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14 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</si>
  <si>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</si>
  <si>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</si>
  <si>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14 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</si>
  <si>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</si>
  <si>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</si>
  <si>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</si>
  <si>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</si>
  <si>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</si>
  <si>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</si>
  <si>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</si>
  <si>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 CM</t>
  </si>
  <si>
    <t>CORTE, RECORTE E REMOÇÃO DE ÁRVORES INCLUSIVE RAIZES DIÂM. &gt; 90CM</t>
  </si>
  <si>
    <t>APILOAMENTO MANUAL DE CAVA DE FUNDAÇÃO</t>
  </si>
  <si>
    <t>REMOÇÃO DE TERRA ALÉM DO PRIMEIRO KM COM CAMINHÃO DE 14 M3</t>
  </si>
  <si>
    <t>REMOÇÃO DE TERRA ALÉM DO PRIMEIRO KM, COM CAMINHÃO DE 17M3</t>
  </si>
  <si>
    <t>REMOÇÃO DE TERRA ALÉM DO PRIMEIRO KM, COM CAMINHÃO DE 10M3</t>
  </si>
  <si>
    <t>M3xKM</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</si>
  <si>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</si>
  <si>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</si>
  <si>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</si>
  <si>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</si>
  <si>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FORNECIMENTO DE MATERIAL PARA ATERRO, ATÉ 1 KM</t>
  </si>
  <si>
    <t>TON</t>
  </si>
  <si>
    <t>PAVIMENTAÇÃO</t>
  </si>
  <si>
    <t>ARRANCAMENTO DE GUIAS, INCLUI CARGA EM CAMINHÃO</t>
  </si>
  <si>
    <t>ARRANCAMENTO DE PARALELEPÍPEDOS, INCLUI CARGA EM CAMINHÃO</t>
  </si>
  <si>
    <t>DEMOLIÇÃO DE PAVIMENTO DE CONCRETO, SARJETA OU SARJETÃO,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</si>
  <si>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</si>
  <si>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</si>
  <si>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</si>
  <si>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</si>
  <si>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</si>
  <si>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</si>
  <si>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</si>
  <si>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ABERTURA DE CAIXA ATÉ 25CM, INCLUI ESCAVAÇÃO, COMPACTAÇÃO, TRANSPORTE E PREPARO DO SUB-LEITO</t>
  </si>
  <si>
    <t>INC.27 - BASE DE CONCRETO FCK=15,00MPA PARA GUIAS, SARJETAS OU SARJETÕES</t>
  </si>
  <si>
    <t>FORNECIMENTO E ASSENTAMENTO DE GUIAS TIPO PMSP 100, INCLUSIVE ENCOSTAMENTO DE TERRA</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</si>
  <si>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</si>
  <si>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</si>
  <si>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</si>
  <si>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</si>
  <si>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</si>
  <si>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</si>
  <si>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MINI GUIAS</t>
  </si>
  <si>
    <t>FORNECIMENTO E ASSENTAMENTO DE GUIAS PARA JARDIM 7 X 11 X 100CM (IE-3)</t>
  </si>
  <si>
    <t>ARRANCAMENTO E REASSENTAMENTO DE GUIAS SOBRE CONCRETO</t>
  </si>
  <si>
    <t>ABERTURA DE GARGULA COM RECONSTRUÇÃO DE TRECHO DA CANALIZAÇÃO</t>
  </si>
  <si>
    <t>CONSTRUÇÃO DE SARJETA OU SARJETÃO DE CONCRETO</t>
  </si>
  <si>
    <t>INC.27 - CONSTRUÇÃO DE SARJETA OU SARJETÃO DE CONCRETO - FCK=25,0MPA</t>
  </si>
  <si>
    <t>INC.27 - CONSTRUÇÃO DE SARJETA OU SARJETÃO DE CONCRETO - FCK= 20,0MPA</t>
  </si>
  <si>
    <t>FUNDAÇÃO DE RACHÃO</t>
  </si>
  <si>
    <t>BASE DE MACADAME HIDRÁULICO</t>
  </si>
  <si>
    <t>CAMADA DE ISOLAMENTO SOB O MACADAME HIDRÁULICO CONFORME IE-8</t>
  </si>
  <si>
    <t>BASE DE COXIM DE AREIA</t>
  </si>
  <si>
    <t>INA.01 - BASE DE CONCRETO FCK=15,0MPA, PARA PAVIMENTO</t>
  </si>
  <si>
    <t>BASE DE MACADAME BETUMINOSO</t>
  </si>
  <si>
    <t>BASE DE MACADAME BETUMINOSO COM EMULSÃO ASFÁLTICA CATIÔNICA</t>
  </si>
  <si>
    <t>BASE DE BINDER</t>
  </si>
  <si>
    <t>INA.01 - BASE DE BINDER ABERTO (SEM TRANSPORTE)</t>
  </si>
  <si>
    <t>INA.01 - BASE DE BINDER DENSO (SEM TRANSPORTE)</t>
  </si>
  <si>
    <t>INA.01 - IMPRIMAÇÃO BETUMINOSA LIGANTE</t>
  </si>
  <si>
    <t>IMPRIMAÇÃO BETUMINOSA IMPERMEABILIZANTE</t>
  </si>
  <si>
    <t>INA.01 - REVESTIMENTO DE CONCRETO ASFÁLTICO (SEM TRANSPORTE)</t>
  </si>
  <si>
    <t>INA.01 - REVESTIMENTO DE CONCRETO ASFÁLTICO, SEM O FORNECIMENTO DOS MATERIAIS</t>
  </si>
  <si>
    <t>INA.01 - REVESTIMENTO DE PRÉ-MISTURADO À QUENTE (SEM TRANSPORTE)</t>
  </si>
  <si>
    <t>REVESTIMENTO DE PRÉ-MISTURADO À FRIO (SEM TRANSPORTE)</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</si>
  <si>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</si>
  <si>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</si>
  <si>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</si>
  <si>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</si>
  <si>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</si>
  <si>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</si>
  <si>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</si>
  <si>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</si>
  <si>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</si>
  <si>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</si>
  <si>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M2XKM</t>
  </si>
  <si>
    <t>PASSEIO DE CONCRETO FCK=15,0MPA, INCLUSIVE PREPARO DE CAIXA E LASTRO DE BRITA</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</si>
  <si>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</si>
  <si>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</si>
  <si>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</si>
  <si>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</si>
  <si>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</si>
  <si>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BASE DE BRITA GRADUADA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</si>
  <si>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</si>
  <si>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</si>
  <si>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</si>
  <si>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</si>
  <si>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</si>
  <si>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</si>
  <si>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</si>
  <si>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</si>
  <si>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</si>
  <si>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</si>
  <si>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</si>
  <si>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</si>
  <si>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</si>
  <si>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</si>
  <si>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</si>
  <si>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</si>
  <si>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</si>
  <si>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</si>
  <si>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</si>
  <si>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</si>
  <si>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</si>
  <si>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</si>
  <si>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ASSENTAMENTO DE GUIAS PARA JARDIM 7 X 11 X 100CM (IE-3)</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</si>
  <si>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</si>
  <si>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</si>
  <si>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</si>
  <si>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</si>
  <si>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</si>
  <si>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</si>
  <si>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</si>
  <si>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</si>
  <si>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</si>
  <si>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</si>
  <si>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</si>
  <si>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</si>
  <si>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</si>
  <si>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</si>
  <si>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</si>
  <si>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</si>
  <si>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MXKM</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</si>
  <si>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</si>
  <si>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</si>
  <si>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</si>
  <si>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</si>
  <si>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</si>
  <si>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</si>
  <si>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</si>
  <si>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</si>
  <si>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</si>
  <si>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</si>
  <si>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</si>
  <si>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</si>
  <si>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</si>
  <si>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</si>
  <si>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</si>
  <si>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MICROREVESTIMENTO A QUENTE DE MISTURA ASFÁLTICA  TIPO SMA COM POLÍMERO E FIBRA (SEM TRANSPORTE), ESPESSURA INDICADA 1,5 À 2,5CM</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</si>
  <si>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</si>
  <si>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</si>
  <si>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</si>
  <si>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</si>
  <si>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</si>
  <si>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</si>
  <si>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INA.01 - REVESTIMENTO DE MISTURA ASFÁLTICA COM POLÍMERO - FAIXA III (SEM TRANSPORTE)</t>
  </si>
  <si>
    <t>INA.01 - REVESTIMENTO DE CONCRETO ASFÁLTICO USINADO MORNO ( SEM TRANSPORTE)</t>
  </si>
  <si>
    <t>MICRO REVESTIMENTO ASFÁLTICO À FRIO COM EMULSÃO MODIFICADA COM POLÍMERO, COM TAXA MÉDIA DE APLICAÇÃO DE 12 KG/M2 CONFORME NORMA DNIT 035/2018 - ES</t>
  </si>
  <si>
    <t>SELAGEM DE TRINCAS À QUENTE COM EQUIPAMENTO SELA TRINCA ACOPLADO AO CAMINHÃO CARROCERIA DE MADEIRA</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</si>
  <si>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</si>
  <si>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</si>
  <si>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</si>
  <si>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</si>
  <si>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</si>
  <si>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</si>
  <si>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</si>
  <si>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PAINEL DE MENSAGEM VARIÁVEL MÓVEL 1800 x 2800 MM</t>
  </si>
  <si>
    <t>PAINEL DE MENSAGEM VARIÁVEL MÓVEL 900 x 1800 MM</t>
  </si>
  <si>
    <t>REMANEJAMENTO DE PLACAS DE SINALIZAÇÃO VERTICAL VIÁRIA</t>
  </si>
  <si>
    <t>RETIRADA DE PLACAS DE SINALIZAÇÃO VERTICAL VIÁRIA</t>
  </si>
  <si>
    <t>IN.07 - REMOÇÃO DE TACHA/TACHÕES</t>
  </si>
  <si>
    <t>BOTOEIRA CONVENCIONAL PARA PEDESTRE</t>
  </si>
  <si>
    <t>DEMOLIÇÃO DE PAVIMENTO RÍGIDO DE CONCRETO ARMADO</t>
  </si>
  <si>
    <t>CANTEIRO AVANÇADO PARA ABRIGO TIPO BRT COM VIGILÂNCIA E TAPUME METÁLICO COM REAPROVEITAMENTO DE 3 USOS DO MATERIAL</t>
  </si>
  <si>
    <t>CARGA DE PNEUS EM CAMINHÃO</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</si>
  <si>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</si>
  <si>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</si>
  <si>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</si>
  <si>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</si>
  <si>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</si>
  <si>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IHD.23 - LASTRO DE BRITA E PÓ DE PEDRA</t>
  </si>
  <si>
    <t>IHD.23 - LASTRO DE CONCRETO FCK=10MPA</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</si>
  <si>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</si>
  <si>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</si>
  <si>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</si>
  <si>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</si>
  <si>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</si>
  <si>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</si>
  <si>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</si>
  <si>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</si>
  <si>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</si>
  <si>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</si>
  <si>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</si>
  <si>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</si>
  <si>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</si>
  <si>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</si>
  <si>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</si>
  <si>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</si>
  <si>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</si>
  <si>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</si>
  <si>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</si>
  <si>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</si>
  <si>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</si>
  <si>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</si>
  <si>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</si>
  <si>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</si>
  <si>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</si>
  <si>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</si>
  <si>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</si>
  <si>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</si>
  <si>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</si>
  <si>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</si>
  <si>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</si>
  <si>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</si>
  <si>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</si>
  <si>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</si>
  <si>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</si>
  <si>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</si>
  <si>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CHAMINÉ DE POÇO DE VISITA PRÉ-MOLDADA DE CONCRETO - DI 600 MM</t>
  </si>
  <si>
    <t>TAMPÃO PARA GALERIAS DE ÁGUAS PLUVIAIS</t>
  </si>
  <si>
    <t>INC.27 - INSTALAÇÃO DE TAMPÃO PARA GALERIA DE ÁGUAS PLUVIAIS - ARTICULADO, EXCETO FORNECIMENTO DE TAMPÃO</t>
  </si>
  <si>
    <t>INC.27 - INSTALAÇÃO DE TAMPÃO PARA GALERIA DE ÁGUAS PLUVIAIS - NÃO ARTICULADO, EXCETO FORNECIMENTO DE TAMPÃO</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</si>
  <si>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</si>
  <si>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</si>
  <si>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</si>
  <si>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</si>
  <si>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</si>
  <si>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</si>
  <si>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</si>
  <si>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</si>
  <si>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</si>
  <si>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</si>
  <si>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</si>
  <si>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</si>
  <si>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</si>
  <si>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</si>
  <si>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</si>
  <si>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</si>
  <si>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</si>
  <si>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</si>
  <si>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</si>
  <si>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</si>
  <si>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</si>
  <si>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</si>
  <si>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</si>
  <si>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</si>
  <si>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</si>
  <si>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</si>
  <si>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</si>
  <si>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</si>
  <si>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</si>
  <si>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</si>
  <si>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</si>
  <si>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</si>
  <si>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</si>
  <si>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</si>
  <si>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</si>
  <si>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</si>
  <si>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</si>
  <si>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</si>
  <si>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</si>
  <si>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</si>
  <si>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</si>
  <si>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</si>
  <si>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</si>
  <si>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</si>
  <si>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</si>
  <si>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</si>
  <si>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</si>
  <si>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</si>
  <si>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</si>
  <si>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</si>
  <si>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</si>
  <si>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</si>
  <si>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</si>
  <si>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</si>
  <si>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</si>
  <si>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</si>
  <si>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</si>
  <si>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</si>
  <si>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</si>
  <si>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</si>
  <si>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</si>
  <si>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</si>
  <si>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</si>
  <si>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</si>
  <si>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</si>
  <si>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</si>
  <si>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</si>
  <si>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</si>
  <si>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</si>
  <si>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</si>
  <si>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</si>
  <si>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</si>
  <si>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</si>
  <si>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</si>
  <si>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</si>
  <si>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</si>
  <si>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</si>
  <si>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</si>
  <si>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</si>
  <si>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</si>
  <si>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</si>
  <si>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</si>
  <si>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</si>
  <si>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</si>
  <si>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</si>
  <si>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</si>
  <si>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</si>
  <si>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</si>
  <si>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</si>
  <si>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</si>
  <si>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</si>
  <si>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</si>
  <si>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</si>
  <si>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</si>
  <si>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</si>
  <si>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</si>
  <si>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</si>
  <si>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</si>
  <si>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</si>
  <si>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</si>
  <si>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&lt; 1/2"</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</si>
  <si>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</si>
  <si>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</si>
  <si>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</si>
  <si>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</si>
  <si>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</si>
  <si>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</si>
  <si>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</si>
  <si>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</si>
  <si>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</si>
  <si>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</si>
  <si>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</si>
  <si>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</si>
  <si>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</si>
  <si>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</si>
  <si>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</si>
  <si>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</si>
  <si>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</si>
  <si>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</si>
  <si>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</si>
  <si>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</si>
  <si>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</si>
  <si>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</si>
  <si>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</si>
  <si>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</si>
  <si>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</si>
  <si>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</si>
  <si>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</si>
  <si>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</si>
  <si>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</si>
  <si>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</si>
  <si>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</si>
  <si>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</si>
  <si>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</si>
  <si>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</si>
  <si>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</si>
  <si>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</si>
  <si>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</si>
  <si>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</si>
  <si>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</si>
  <si>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</si>
  <si>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</si>
  <si>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</si>
  <si>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</si>
  <si>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</si>
  <si>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</si>
  <si>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</si>
  <si>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</si>
  <si>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</si>
  <si>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</si>
  <si>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</si>
  <si>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</si>
  <si>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</si>
  <si>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</si>
  <si>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</si>
  <si>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</si>
  <si>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</si>
  <si>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</si>
  <si>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</si>
  <si>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</si>
  <si>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</si>
  <si>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</si>
  <si>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</si>
  <si>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</si>
  <si>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</si>
  <si>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</si>
  <si>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</si>
  <si>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</si>
  <si>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</si>
  <si>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</si>
  <si>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</si>
  <si>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</si>
  <si>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</si>
  <si>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</si>
  <si>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</si>
  <si>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</si>
  <si>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</si>
  <si>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</si>
  <si>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</si>
  <si>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</si>
  <si>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</si>
  <si>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PONTES E VIADUTOS</t>
  </si>
  <si>
    <t>FORNECIMENTO E CRAVAÇÃO DE ESTACAS DE EUCALIPTO - DIÂMETRO 20 À 30CM</t>
  </si>
  <si>
    <t>FORNECIMENTO E CRAVAÇÃO DE ESTACA METÁLICA - PERFIL DE AÇO LAMINADO W 250X32,7</t>
  </si>
  <si>
    <t>FORNECIMENTO E CRAVAÇÃO DE ESTACA METÁLICA - PERFIL DE AÇO LAMINADO W 310X52</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</si>
  <si>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</si>
  <si>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</si>
  <si>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</si>
  <si>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</si>
  <si>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</si>
  <si>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</si>
  <si>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</si>
  <si>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</si>
  <si>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</si>
  <si>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</si>
  <si>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</si>
  <si>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</si>
  <si>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</si>
  <si>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</si>
  <si>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</si>
  <si>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</si>
  <si>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</si>
  <si>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</si>
  <si>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</si>
  <si>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</si>
  <si>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</si>
  <si>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</si>
  <si>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</si>
  <si>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</si>
  <si>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</si>
  <si>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</si>
  <si>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</si>
  <si>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</si>
  <si>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</si>
  <si>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REBOCO</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</si>
  <si>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</si>
  <si>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</si>
  <si>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</si>
  <si>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</si>
  <si>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</si>
  <si>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</si>
  <si>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</si>
  <si>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</si>
  <si>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</si>
  <si>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CONCRETO SIMPLES</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</si>
  <si>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</si>
  <si>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</si>
  <si>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</si>
  <si>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</si>
  <si>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</si>
  <si>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</si>
  <si>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</si>
  <si>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</si>
  <si>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</si>
  <si>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</si>
  <si>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</si>
  <si>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ICO.03 - ANCORAGEM ATIVA SÉRIE V- 4 Ø = 1/2"</t>
  </si>
  <si>
    <t>ICO.03 - ANCORAGEM ATIVA SÉRIE V-6 - Ø = 1/2"</t>
  </si>
  <si>
    <t>ICO.03 - ANCORAGEM ATIVA SÉRIE V-12 - Ø = 1/2"</t>
  </si>
  <si>
    <t>BROCA, DIÂMETRO 25CM, PROFUNDIDADE ATÉ 4M</t>
  </si>
  <si>
    <t>ALVENARIA DE BLOCOS DE CONCRETO 14 X 19 X 39CM</t>
  </si>
  <si>
    <t>INC.27 - FORNECIMENTO E COLOCAÇÃO DE JUNTA DE DILATAÇÃO DE ELASTÔMERO DE NEOPRENE, TIPO JEENE JJ6080VV OU SIMILAR</t>
  </si>
  <si>
    <t>INC.27 - FORNECIMENTO E COLOCAÇÃO DE JUNTA DE DILATAÇÃO DE ELASTÔMERO DE NEOPRENE, TIPO JEENE JJ 99120 VV OU SIMILAR</t>
  </si>
  <si>
    <t>FORNECIMENTO E COLOCAÇÃO DE AÇO DE PROTENSÃO CP-190 RB 12 DIÂMETRO 5/8", INCLUIDO BAINHA, PROTENSÃO E INJEÇÃO</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</si>
  <si>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</si>
  <si>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</si>
  <si>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</si>
  <si>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</si>
  <si>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CARGA E REMOÇÃO DE ENTULHO ATÉ A DISTÂNCIA MÉDIA DE IDA E VOLTA DE 1KM</t>
  </si>
  <si>
    <t>REMOÇÃO DE ENTULHO ALÉM DO PRIMEIRO KM</t>
  </si>
  <si>
    <t>BRITAGEM DOS MATERIAIS PROVENIENTES DOS RESÍDUOS DA CONSTRUÇÃO CIVIL</t>
  </si>
  <si>
    <t>ANCORAGEM ATIVA SÉRIE V-10 - Ø= 12,7 MM</t>
  </si>
  <si>
    <t>ANCORAGEM ATIVA SÉRIE V-19 - Ø= 12,7 MM</t>
  </si>
  <si>
    <t xml:space="preserve"> ANCORAGEM ATIVA SÉRIE V-19 - Ø= 15,2 MM</t>
  </si>
  <si>
    <t xml:space="preserve"> ANCORAGEM PASSIVA TIPO LAÇO SÉRIE V-19 - Ø= 12,7 MM</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</si>
  <si>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</si>
  <si>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</si>
  <si>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</si>
  <si>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</si>
  <si>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</si>
  <si>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</si>
  <si>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</si>
  <si>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ANDAIMES METÁLICOS - FORNECIMENTO</t>
  </si>
  <si>
    <t>M3XMES</t>
  </si>
  <si>
    <t>ANDAIMES METÁLICOS - MONTAGEM E DESMONTAGEM</t>
  </si>
  <si>
    <t>PLATAFORMA DE MADEIRA A SEREM ARMADAS SOBRE ANDAIMES METÁLICOS</t>
  </si>
  <si>
    <t>IN.21 - APICOAMENTO DE SUPERFÍCIES DE CONCRETO (COM EQUIPAMENTO PNEUMÁTICO)</t>
  </si>
  <si>
    <t>CORTE E REMOÇÃO SUPERFICIAL DE CONCRETO ATÉ 3 CM DE PROFUNDIDADE</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</si>
  <si>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</si>
  <si>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</si>
  <si>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</si>
  <si>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</si>
  <si>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</si>
  <si>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</si>
  <si>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</si>
  <si>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</si>
  <si>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</si>
  <si>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</si>
  <si>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</si>
  <si>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</si>
  <si>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</si>
  <si>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</si>
  <si>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</si>
  <si>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</si>
  <si>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</si>
  <si>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</si>
  <si>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PLACA DE OBRA EM CHAPA DE AÇO GALVANIZADO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</si>
  <si>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</si>
  <si>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</si>
  <si>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</si>
  <si>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</si>
  <si>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</si>
  <si>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</si>
  <si>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TINTA PVA (LÁTEX) - CONCRETO OU REBOCO SEM MASSA CORRIDA</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</si>
  <si>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</si>
  <si>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</si>
  <si>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</si>
  <si>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</si>
  <si>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</si>
  <si>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</si>
  <si>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</si>
  <si>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</si>
  <si>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</si>
  <si>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</si>
  <si>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FURAÇÃO EM CONCRETO ARMADO - DIÂMETRO 2 1/2"</t>
  </si>
  <si>
    <t>APLICAÇÃO DE TINTA ANTI-PICHAÇÃO - BASE SOLVENTE - 2 DEMÃOS</t>
  </si>
  <si>
    <t>APLICAÇÃO DE VERNIZ ANTI-PICHAÇÃO - BASE SOLVENTE - 2 DEMÃOS (REMOÇÃO DA PICHAÇÃO SOMENTE A SECO OU COM ÁGUA E SABÃO)</t>
  </si>
  <si>
    <t>ARGAMASSA CIMENTÍCIA COM POLÍMERO INCORPORADO</t>
  </si>
  <si>
    <t xml:space="preserve"> REPARO SUPERFICIAL DO CONCRETO COM ARGAMASSA INDUSTRIALIZADA POLIMÉRICA BICOMPONENTE</t>
  </si>
  <si>
    <t>APLICAÇÃO MECANIZADA DE CURA QUÍMICA</t>
  </si>
  <si>
    <t>LIXAMENTO MANUAL DE SUPERFÍCIE DE CONCRETO</t>
  </si>
  <si>
    <t>PINTURA COM SELADOR PARA TINTA ACRILICA</t>
  </si>
  <si>
    <t>FORNECIMENTO E INSTALAÇÃO DE FIBRA DE CARBONO PARA REFORÇO ESTRUTURAL DE ALTA RESISTÊNCIA</t>
  </si>
  <si>
    <t>ESTUCAMENTO COM ARGAMASSA POLIMÉRICA RESISTENTE A SULFATOS</t>
  </si>
  <si>
    <t xml:space="preserve"> ESTUCAMENTO E LIXAMENTO DE ELEMENTO CONCRETO DETERIORADO</t>
  </si>
  <si>
    <t>PLATAFORMA ELEVATÓRIA ARTICULADA ELÉTRICA COM ALCANCE DE 14 M</t>
  </si>
  <si>
    <t>DIA</t>
  </si>
  <si>
    <t>PLATAFORMA ELEVATÓRIA ARTICULADA ELÉTRICA COM ALCANCE DE 7 M</t>
  </si>
  <si>
    <t>PLATAFORMA ELEVATÓRIA TESOURA ELÉTRICA COM ALTURA MÁXIMA DE TRABALHO ATÉ 10 M</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</si>
  <si>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</si>
  <si>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</si>
  <si>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</si>
  <si>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</si>
  <si>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</si>
  <si>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</si>
  <si>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</si>
  <si>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</si>
  <si>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</si>
  <si>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</si>
  <si>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</si>
  <si>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</si>
  <si>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</si>
  <si>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</si>
  <si>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</si>
  <si>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</si>
  <si>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</si>
  <si>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</si>
  <si>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</si>
  <si>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</si>
  <si>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</si>
  <si>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VIBROACABADORA  DE ASFALTO SOBRE ESTEIRA CAP. 300 TON/H</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</si>
  <si>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</si>
  <si>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</si>
  <si>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</si>
  <si>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</si>
  <si>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</si>
  <si>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</si>
  <si>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</si>
  <si>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</si>
  <si>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</si>
  <si>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</si>
  <si>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</si>
  <si>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</si>
  <si>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</si>
  <si>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</si>
  <si>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ENGENHEIRO DA OBRA</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</si>
  <si>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</si>
  <si>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</si>
  <si>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</si>
  <si>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</si>
  <si>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</si>
  <si>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</si>
  <si>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</si>
  <si>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</si>
  <si>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</si>
  <si>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</si>
  <si>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</si>
  <si>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</si>
  <si>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</si>
  <si>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</si>
  <si>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</si>
  <si>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</si>
  <si>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</si>
  <si>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</si>
  <si>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</si>
  <si>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</si>
  <si>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</si>
  <si>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</si>
  <si>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</si>
  <si>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</si>
  <si>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</si>
  <si>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</si>
  <si>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</si>
  <si>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</si>
  <si>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</si>
  <si>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</si>
  <si>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</si>
  <si>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</si>
  <si>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</si>
  <si>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</si>
  <si>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</si>
  <si>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</si>
  <si>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</si>
  <si>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</si>
  <si>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</si>
  <si>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</si>
  <si>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</si>
  <si>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</si>
  <si>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</si>
  <si>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</si>
  <si>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</si>
  <si>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</si>
  <si>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</si>
  <si>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</si>
  <si>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</si>
  <si>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</si>
  <si>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</si>
  <si>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</si>
  <si>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</si>
  <si>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</si>
  <si>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</si>
  <si>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</si>
  <si>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</si>
  <si>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</si>
  <si>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</si>
  <si>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</si>
  <si>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</si>
  <si>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</si>
  <si>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</si>
  <si>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</si>
  <si>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</si>
  <si>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</si>
  <si>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</si>
  <si>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</si>
  <si>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</si>
  <si>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</si>
  <si>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</si>
  <si>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</si>
  <si>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</si>
  <si>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</si>
  <si>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</si>
  <si>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</si>
  <si>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</si>
  <si>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</si>
  <si>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</si>
  <si>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</si>
  <si>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</si>
  <si>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</si>
  <si>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</si>
  <si>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</si>
  <si>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</si>
  <si>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</si>
  <si>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</si>
  <si>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</si>
  <si>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</si>
  <si>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</si>
  <si>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</si>
  <si>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</si>
  <si>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</si>
  <si>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</si>
  <si>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</si>
  <si>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</si>
  <si>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</si>
  <si>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</si>
  <si>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</si>
  <si>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</si>
  <si>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</si>
  <si>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</si>
  <si>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PLANO DE TRABALHO</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</si>
  <si>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</si>
  <si>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</si>
  <si>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</si>
  <si>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</si>
  <si>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</si>
  <si>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</si>
  <si>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</si>
  <si>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</si>
  <si>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AUDIÊNCIA PÚBLICA</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</si>
  <si>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</si>
  <si>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</si>
  <si>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</si>
  <si>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</si>
  <si>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ELABORAÇÃO DE ADITIVO AO TERMO DE COMPROMISSO AMBIENTAL - TCA</t>
  </si>
  <si>
    <t>RELATÓRIO DE AVALIAÇÃO PRELIMINAR CONFORME CETESB DD N°38/2017/C</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</si>
  <si>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</si>
  <si>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</si>
  <si>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</si>
  <si>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</si>
  <si>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</si>
  <si>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</si>
  <si>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</si>
  <si>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</si>
  <si>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</si>
  <si>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</si>
  <si>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</si>
  <si>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</si>
  <si>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</si>
  <si>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</si>
  <si>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</si>
  <si>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</si>
  <si>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</si>
  <si>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</si>
  <si>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</si>
  <si>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</si>
  <si>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SERVICOS PRELIMINARES</t>
  </si>
  <si>
    <t>LIMPEZA DO TERRENO</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</si>
  <si>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</si>
  <si>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</si>
  <si>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</si>
  <si>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</si>
  <si>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</si>
  <si>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</si>
  <si>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</si>
  <si>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</si>
  <si>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</si>
  <si>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</si>
  <si>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60 E &lt; 90CM</t>
  </si>
  <si>
    <t>MOVIMENTO DE TERRA MANUAL</t>
  </si>
  <si>
    <t>CORTE E ESPALHAMENTO DENTRO DA OBRA</t>
  </si>
  <si>
    <t>ATERRO, INCLUSIVE COMPACTAÇÃO MANUAL</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</si>
  <si>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</si>
  <si>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</si>
  <si>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</si>
  <si>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</si>
  <si>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</si>
  <si>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</si>
  <si>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ATERRO, INCLUSIVE COMPACTAÇÃO</t>
  </si>
  <si>
    <t>TRANSPORTE DE TERRA POR CAMINHÃO BASCULANTE, A PARTIR DE 1KM</t>
  </si>
  <si>
    <t>DRENAGEM DO TERRENO</t>
  </si>
  <si>
    <t>ESCAVAÇÃO MANUAL, PROFUNDIDADE IGUAL OU INFERIOR A 1,50M</t>
  </si>
  <si>
    <t xml:space="preserve"> ESCAVAÇÃO MANUAL,  PROFUNDIDADE SUPERIOR A 1,50M</t>
  </si>
  <si>
    <t>ESCORAMENTO DE VALAS, CONTINUO</t>
  </si>
  <si>
    <t>ESCORAMENTO DE VALAS, DESCONTINUO</t>
  </si>
  <si>
    <t>APILOAMENTO DO FUNDO DE VALAS, PARA SIMPLES REGULARIZAÇÃO</t>
  </si>
  <si>
    <t>LASTRO DE AGREGADO RECICLADO</t>
  </si>
  <si>
    <t>LASTRO DE BRITA</t>
  </si>
  <si>
    <t>LASTRO DE CONCRETO, 150KG CIM/M3</t>
  </si>
  <si>
    <t>LASTRO DE CONCRETO COM AGREGADO RECICLADO, 150 KG CIM/M3</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</si>
  <si>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</si>
  <si>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</si>
  <si>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</si>
  <si>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</si>
  <si>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</si>
  <si>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</si>
  <si>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</si>
  <si>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</si>
  <si>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</si>
  <si>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</si>
  <si>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</si>
  <si>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</si>
  <si>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</si>
  <si>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HA.01 - CAIXA DE LIGAÇÃO OU INSPEÇÃO - ESCAVAÇÃO E APILOAMENTO</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</si>
  <si>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</si>
  <si>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</si>
  <si>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</si>
  <si>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</si>
  <si>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</si>
  <si>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</si>
  <si>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</si>
  <si>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</si>
  <si>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</si>
  <si>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 xml:space="preserve"> FORNECIMENTO E APLICAÇÃO DE GEOCOMPOSTO FORMADO POR NÚCLEO TRIDIMENSIONAL, FLEXÍVEL DE FILAMENTO DE POLIPROPILENO, ASSOCIADO ÀS SUAS DUAS SUPERFÍCIES GEOTEXTEIS NÃO TECIDOS</t>
  </si>
  <si>
    <t>REATERRO DE VALAS, INCLUSIVE COMPACTAÇÃO</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</si>
  <si>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</si>
  <si>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</si>
  <si>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</si>
  <si>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</si>
  <si>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</si>
  <si>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</si>
  <si>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</si>
  <si>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FUNDACOES</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</si>
  <si>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</si>
  <si>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</si>
  <si>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</si>
  <si>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</si>
  <si>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</si>
  <si>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</si>
  <si>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</si>
  <si>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</si>
  <si>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</si>
  <si>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</si>
  <si>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</si>
  <si>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</si>
  <si>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</si>
  <si>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</si>
  <si>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</si>
  <si>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ARRASAMENTO DE ESTACA</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</si>
  <si>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</si>
  <si>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</si>
  <si>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</si>
  <si>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</si>
  <si>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</si>
  <si>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</si>
  <si>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</si>
  <si>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</si>
  <si>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</si>
  <si>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</si>
  <si>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</si>
  <si>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</si>
  <si>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</si>
  <si>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</si>
  <si>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</si>
  <si>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</si>
  <si>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</si>
  <si>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</si>
  <si>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</si>
  <si>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</si>
  <si>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</si>
  <si>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</si>
  <si>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</si>
  <si>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</si>
  <si>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</si>
  <si>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</si>
  <si>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</si>
  <si>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</si>
  <si>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</si>
  <si>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</si>
  <si>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</si>
  <si>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</si>
  <si>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</si>
  <si>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</si>
  <si>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</si>
  <si>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</si>
  <si>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</si>
  <si>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</si>
  <si>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</si>
  <si>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</si>
  <si>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</si>
  <si>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</si>
  <si>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</si>
  <si>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</si>
  <si>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</si>
  <si>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</si>
  <si>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</si>
  <si>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</si>
  <si>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</si>
  <si>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</si>
  <si>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</si>
  <si>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</si>
  <si>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ALVENARIA DE EMBASAMENTO - BLOCOS VAZADO DE CONCRETO ESTRUTURAL - 14CM - 10MPA</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</si>
  <si>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</si>
  <si>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</si>
  <si>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</si>
  <si>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</si>
  <si>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</si>
  <si>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</si>
  <si>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</si>
  <si>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</si>
  <si>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</si>
  <si>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</si>
  <si>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</si>
  <si>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</si>
  <si>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</si>
  <si>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</si>
  <si>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</si>
  <si>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</si>
  <si>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</si>
  <si>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</si>
  <si>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</si>
  <si>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</si>
  <si>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</si>
  <si>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</si>
  <si>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</si>
  <si>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</si>
  <si>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</si>
  <si>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</si>
  <si>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</si>
  <si>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</si>
  <si>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</si>
  <si>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</si>
  <si>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</si>
  <si>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</si>
  <si>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</si>
  <si>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</si>
  <si>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</si>
  <si>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</si>
  <si>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</si>
  <si>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</si>
  <si>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</si>
  <si>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</si>
  <si>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</si>
  <si>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</si>
  <si>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</si>
  <si>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</si>
  <si>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</si>
  <si>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</si>
  <si>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</si>
  <si>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APICOAMENTO MECÂNICO DE SUPERFÍCIE DE CONCRETO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</si>
  <si>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</si>
  <si>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</si>
  <si>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</si>
  <si>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</si>
  <si>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</si>
  <si>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</si>
  <si>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</si>
  <si>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</si>
  <si>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</si>
  <si>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</si>
  <si>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</si>
  <si>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</si>
  <si>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</si>
  <si>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</si>
  <si>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</si>
  <si>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</si>
  <si>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</si>
  <si>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VEDOS</t>
  </si>
  <si>
    <t>ALVENARIA DE TIJOLOS E BLOCOS</t>
  </si>
  <si>
    <t xml:space="preserve"> ALVENARIA EM TIJOLOS MACIÇOS COMUNS - ESPELHO</t>
  </si>
  <si>
    <t>ALVENARIA EM TIJOLOS MACIÇOS COMUNS - 1/2 TIJOLO</t>
  </si>
  <si>
    <t>ALVENARIA EM TIJOLOS MACIÇOS COMUNS - 1 1/2 TIJOLO</t>
  </si>
  <si>
    <t xml:space="preserve"> ALVENARIA EM TIJOLOS MACIÇOS COMUNS - 1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</si>
  <si>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</si>
  <si>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</si>
  <si>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</si>
  <si>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</si>
  <si>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</si>
  <si>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</si>
  <si>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</si>
  <si>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</si>
  <si>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</si>
  <si>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</si>
  <si>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</si>
  <si>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</si>
  <si>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</si>
  <si>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</si>
  <si>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</si>
  <si>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</si>
  <si>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</si>
  <si>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</si>
  <si>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</si>
  <si>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</si>
  <si>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ALVENARIA EM BLOCO DE CONCRETO CELULAR AUTOCLAVADO - 15CM</t>
  </si>
  <si>
    <t>ALVENARIA EM BLOCO DE CONCRETO CELULAR AUTOCLAVADO - 20CM</t>
  </si>
  <si>
    <t>VB.01 -ALVENARIA EM  BLOCOS VAZADOS DE CONCRETO APARENTE - 09CM</t>
  </si>
  <si>
    <t xml:space="preserve"> VB.01 - ALVENARIA EM BLOCOS VAZADOS DE CONCRETO APARENTE - 14CM</t>
  </si>
  <si>
    <t>VB.01 - ALVENARIA APARENTE EM BLOCOS DE CONCRETO 19 X 19 X 39CM</t>
  </si>
  <si>
    <t>VB.02 - ALVENARIA EM BLOCOS DE CONCRETO ESTRUTURAL 14 X 19 X 39CM - ATÉ 6MPA</t>
  </si>
  <si>
    <t>VB.02 - ALVENARIA EM BLOCOS DE CONCRETO ESTRUTURAL 19 X 19 X 39CM - ATÉ 6MPA</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</si>
  <si>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</si>
  <si>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</si>
  <si>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</si>
  <si>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</si>
  <si>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</si>
  <si>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</si>
  <si>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</si>
  <si>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</si>
  <si>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</si>
  <si>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</si>
  <si>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ALVENARIA DE ELEMENTOS VAZADOS</t>
  </si>
  <si>
    <t>ELEMENTOS VAZADOS DE TIJOLOS CERÂMICOS</t>
  </si>
  <si>
    <t>VA. 01- ALVENARIA DE VEDAÇÃO COM ELEMENTO VAZADO DE CONCRETO - COBOGÓ DE 19x19x10 CM</t>
  </si>
  <si>
    <t>ALVENARIA DE VEDAÇÃO COM ELEMENTO VAZADO DE CONCRETO - COBOGÓ DE 39x39x10 CM</t>
  </si>
  <si>
    <t>OUTROS ELEMENTOS DIVISÓRIOS</t>
  </si>
  <si>
    <t>PLACAS DE GRANILITE - 30MM DE ESPESSURA</t>
  </si>
  <si>
    <t>PLACAS DE GRANILITE - 40MM DE ESPESSURA</t>
  </si>
  <si>
    <t>PLACAS DE GRANILITE - 50MM DE ESPESSURA</t>
  </si>
  <si>
    <t>DIVISÓRIA EM ARDÓSIA CINZA - POLIDA 2 LADOS - ESPESSURA 30MM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</si>
  <si>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</si>
  <si>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</si>
  <si>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</si>
  <si>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</si>
  <si>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</si>
  <si>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</si>
  <si>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</si>
  <si>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</si>
  <si>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</si>
  <si>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FORNECIMENTO E APLICAÇÃO DE PLACA CIMENTÍCIA CORTA-FOGO - CHAPA 10 MM</t>
  </si>
  <si>
    <t xml:space="preserve"> FORNECIMENTO E INSTALAÇÃO DE PAREDE TIPO DRYWALL DE FACE DUPLA EM GESSO ACARTONADO ST - 1ST 12,5 + 1ST 12,5</t>
  </si>
  <si>
    <t xml:space="preserve"> FORNECIMENTO E INSTALAÇÃO DE PAREDE TIPO DRYWALL DE FACE DUPLA EM GESSO ACARTONADO RF - 1RF 12,5 + 1RF 12,5</t>
  </si>
  <si>
    <t xml:space="preserve"> ISOLAMENTO ACÚSTICO PARA SISTEMA DE DRYWALL</t>
  </si>
  <si>
    <t xml:space="preserve"> ISOLAMENTO TÉRMICO PARA SISTEMA DE DRYWALL</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</si>
  <si>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</si>
  <si>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</si>
  <si>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</si>
  <si>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</si>
  <si>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</si>
  <si>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</si>
  <si>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</si>
  <si>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</si>
  <si>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</si>
  <si>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</si>
  <si>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</si>
  <si>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</si>
  <si>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</si>
  <si>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</si>
  <si>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</si>
  <si>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</si>
  <si>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</si>
  <si>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IMPERMEABILIZACOES</t>
  </si>
  <si>
    <t>IMPERMEABILIZANTE CONTRA UMIDADE DO SOLO</t>
  </si>
  <si>
    <t>BD.01 - ARGAMASSA IMPERMEABILIZANTE DE CIMENTO E AREIA (REBOCO IMPERMEÁVEL) - TRAÇO 1:3, ESPESSURA DE 20MM</t>
  </si>
  <si>
    <t>BD.01 - ARGAMASSA IMPERMEABILIZANTE DE CIMENTO E AREIA (SUBSOLOS) - TRAÇO 1:2,5, ESPESSURA DE 20MM</t>
  </si>
  <si>
    <t>CIMENTO IMPERMEABILIZANTE DE CRISTALIZAÇÃO - ESTRUTUTURA ENTERRADA</t>
  </si>
  <si>
    <t>REGULARIZAÇÃO COM ARGAMASSA DE CIMENTO E AREIA - TRAÇO 1:3, ESPESSURA MÉDIA 30MM</t>
  </si>
  <si>
    <t>PINTURA PROTETORA COM TINTA BETUMINOSA (PARA  ARGAMASSA IMPERMEÁVEL) - 2 DEMÃOS</t>
  </si>
  <si>
    <t>PROTEÇÃO MECÂNICA COM ARGAMASSA DE CIMENTO E AREIA - TRAÇO 1:7, ESPESSURA MÉDIA 30MM</t>
  </si>
  <si>
    <t>IMPERMEABILIZANTE CONTRA ÁGUA SOB PRESSÃO</t>
  </si>
  <si>
    <t>BD.01 - ARGAMASSA IMPERMEABILIZANTE DE CIMENTO E AREIA (RESERVATÓRIOS E PISCINAS) - TRAÇO 1:3, ESPESSURA 30MM</t>
  </si>
  <si>
    <t>CIMENTO IMPERMEABILIZANTE DE CRISTALIZAÇÃO - ESTRUTURA ELEVADA</t>
  </si>
  <si>
    <t>PINTURA PROTETORA COM TINTA BETUMINOSA (PARA ARGAMASSA IMPERMEÁVEL) - 2 DEMÃOS</t>
  </si>
  <si>
    <t>PINTURA PROTETORA COM TINTA A BASE DE EPÓXI (PARA ARGAMASSA IMPERMEÁVEL)</t>
  </si>
  <si>
    <t>IMPERMEABILIZANTE CONTRA ÁGUA DE PERCOLAÇÃO</t>
  </si>
  <si>
    <t>BD.01 - ARGAMASSA IMPERMEABILIZANTE DE CIMENTO E AREIA (CALHAS E MARQUISES) - TRAÇO 1:3, ESPESSURA 30MM</t>
  </si>
  <si>
    <t>MANTA ASFÁLTICA ESPESSURA DE 3MM COM VÉU DE POLIÉSTER COLADA A MAÇARICO</t>
  </si>
  <si>
    <t>MANTA ASFÁLTICA ESPESSURA DE 4MM COM VÉU DE POLIÉSTER COLADA A MAÇARICO</t>
  </si>
  <si>
    <t>MANTA ASFÁLTICA ESPESSURA DE 4MM ANTI RAIZ COM VÉU DE POLIÉSTER</t>
  </si>
  <si>
    <t>BD.12 - IMPERMEABILIZAÇÃO A BASE DE EMULSÃO ASFÁLTICA - ESTRUTURADA COM TECIDO POLIÉSTER - 2 CAMADAS DE ESTRUTURANTE</t>
  </si>
  <si>
    <t>BD.12 - IMPERMEABILIZAÇÃO A BASE DE EMULSÃO ASFÁLTICA ESTRUTURADA COM TECIDO DE POLIÉSTER - 3 CAMADAS DE ESTRUTURANTE</t>
  </si>
  <si>
    <t>BD-12 IMPERMEABILIZAÇÃO A BASE DE EMULSÃO ASFÁLTICA MODIFICADA COM ELASTÔMEROS - ESTRUTURADA COM TECIDO DE POLIÉSTER - 2 CAMADAS DE ESTRUTURANTE</t>
  </si>
  <si>
    <t>BD.01 - PINTURA PROTETORA COM TINTA BETUMINOSA (PARA ARGAMASSA IMPERMEÁVEL) - 2 DEMÃOS</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</si>
  <si>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</si>
  <si>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</si>
  <si>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</si>
  <si>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</si>
  <si>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</si>
  <si>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</si>
  <si>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</si>
  <si>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</si>
  <si>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</si>
  <si>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</si>
  <si>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</si>
  <si>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</si>
  <si>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</si>
  <si>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</si>
  <si>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</si>
  <si>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</si>
  <si>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</si>
  <si>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</si>
  <si>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COBERTURAS</t>
  </si>
  <si>
    <t>ESTRUTURAS DE COBERTURA</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</si>
  <si>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</si>
  <si>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</si>
  <si>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</si>
  <si>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</si>
  <si>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</si>
  <si>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</si>
  <si>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</si>
  <si>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</si>
  <si>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</si>
  <si>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</si>
  <si>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</si>
  <si>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</si>
  <si>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ONDULADA CRFS 6MM</t>
  </si>
  <si>
    <t>TELHA ONDULADA CRFS 8MM</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</si>
  <si>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</si>
  <si>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</si>
  <si>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</si>
  <si>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</si>
  <si>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</si>
  <si>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</si>
  <si>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</si>
  <si>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</si>
  <si>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</si>
  <si>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</si>
  <si>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</si>
  <si>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</si>
  <si>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</si>
  <si>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</si>
  <si>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</si>
  <si>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</si>
  <si>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</si>
  <si>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</si>
  <si>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</si>
  <si>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 xml:space="preserve"> 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</si>
  <si>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</si>
  <si>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</si>
  <si>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SUBCOBERTURA COM FOLHA DE ALUMÍNIO</t>
  </si>
  <si>
    <t>DOMOS DE VENTILAÇÃO E ILUMINAÇÃO</t>
  </si>
  <si>
    <t>CI.01 - DOMO ACRÍLICO PARA ILUMINAÇÃO E VENTILAÇÃO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</si>
  <si>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</si>
  <si>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</si>
  <si>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</si>
  <si>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</si>
  <si>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</si>
  <si>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</si>
  <si>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</si>
  <si>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</si>
  <si>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</si>
  <si>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</si>
  <si>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</si>
  <si>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</si>
  <si>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</si>
  <si>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</si>
  <si>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</si>
  <si>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</si>
  <si>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</si>
  <si>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</si>
  <si>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</si>
  <si>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</si>
  <si>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</si>
  <si>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</si>
  <si>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</si>
  <si>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</si>
  <si>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</si>
  <si>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</si>
  <si>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</si>
  <si>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</si>
  <si>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</si>
  <si>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</si>
  <si>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</si>
  <si>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</si>
  <si>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</si>
  <si>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</si>
  <si>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</si>
  <si>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</si>
  <si>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</si>
  <si>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</si>
  <si>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</si>
  <si>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</si>
  <si>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</si>
  <si>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</si>
  <si>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PORTA LISA ESPECIAL/ SÓLIDA PARA BOX, PARA PORTADORES DE DEFICIÊNCIA FÍSICA - 82X170CM</t>
  </si>
  <si>
    <t>PORTA LISA ESPECIAL/ SÓLIDA PARA PORTADORES DE DEFICIÊNCIA FÍSICA - 82X210CM</t>
  </si>
  <si>
    <t>PM.05 - PORTA LISA ESPECIAL/ SÓLIDA - 62X210CM</t>
  </si>
  <si>
    <t xml:space="preserve"> PM.07 -  PORTA LISA ESPECIAL/ SÓLIDA - 82X210CM</t>
  </si>
  <si>
    <t>PM.08 -  PORTA LISA ESPECIAL/ SÓLIDA - 92X210CM</t>
  </si>
  <si>
    <t>PM.09 - PORTA LISA ESPECIAL/ SÓLIDA - 102X210CM</t>
  </si>
  <si>
    <t>PM.11 - PORTA LISA COMUM/ ENCABEÇADA - 72X210CM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</si>
  <si>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</si>
  <si>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</si>
  <si>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</si>
  <si>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</si>
  <si>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</si>
  <si>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</si>
  <si>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</si>
  <si>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</si>
  <si>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</si>
  <si>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</si>
  <si>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</si>
  <si>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</si>
  <si>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JG</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</si>
  <si>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</si>
  <si>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</si>
  <si>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</si>
  <si>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</si>
  <si>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</si>
  <si>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</si>
  <si>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</si>
  <si>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EM.21 - VISOR FIXO COM VIDRO E REQUADRO DE MADEIRA PARA PORTA</t>
  </si>
  <si>
    <t>EM.26 - FAIXA BATE MACA EM LAMINADO  MELAMÍNICO PARA PORTA DE MADEIRA</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</si>
  <si>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</si>
  <si>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</si>
  <si>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</si>
  <si>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</si>
  <si>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</si>
  <si>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GORGE (55MM) - TRÁFEGO INTENSO, MAÇANETA EM ZEMAC, GUARNIÇÕES EM AÇO, ACABAMENTO CROMADO BRILHANTE</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</si>
  <si>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</si>
  <si>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</si>
  <si>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</si>
  <si>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</si>
  <si>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FECHO DE EMBUTIR,TRAVA ACIONADA POR ALAVANCA, 3/4"X200MM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</si>
  <si>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</si>
  <si>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</si>
  <si>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</si>
  <si>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</si>
  <si>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</si>
  <si>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</si>
  <si>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</si>
  <si>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</si>
  <si>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</si>
  <si>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</si>
  <si>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</si>
  <si>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</si>
  <si>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</si>
  <si>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</si>
  <si>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</si>
  <si>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</si>
  <si>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</si>
  <si>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PM.57 - PORTA GUICHÊ EM MADEIRA LISA ESPECIAL/ SÓLIDA - 82X210CM - REVESTIDA COM LAMINADO  MELAMÍNICO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</si>
  <si>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</si>
  <si>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</si>
  <si>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</si>
  <si>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</si>
  <si>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</si>
  <si>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</si>
  <si>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</si>
  <si>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</si>
  <si>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</si>
  <si>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</si>
  <si>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</si>
  <si>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</si>
  <si>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</si>
  <si>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MM.13 -  ARMÁRIO PARA CUMBUCAS</t>
  </si>
  <si>
    <t>MM.14 -  ARMÁRIO PARA CANECAS</t>
  </si>
  <si>
    <t>MM.15 -  ARMÁRIO PARA PRATOS</t>
  </si>
  <si>
    <t>MM.20 - CABIDE DE MADEIRA PARA SACOLAS</t>
  </si>
  <si>
    <t>PEITORIL DE MADEIRA</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</si>
  <si>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</si>
  <si>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</si>
  <si>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</si>
  <si>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</si>
  <si>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</si>
  <si>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</si>
  <si>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</si>
  <si>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</si>
  <si>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</si>
  <si>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</si>
  <si>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</si>
  <si>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</si>
  <si>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</si>
  <si>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</si>
  <si>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</si>
  <si>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</si>
  <si>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</si>
  <si>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</si>
  <si>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</si>
  <si>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</si>
  <si>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</si>
  <si>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</si>
  <si>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</si>
  <si>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</si>
  <si>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</si>
  <si>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</si>
  <si>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</si>
  <si>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</si>
  <si>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</si>
  <si>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</si>
  <si>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</si>
  <si>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</si>
  <si>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</si>
  <si>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</si>
  <si>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</si>
  <si>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ESQUADRIAS METALICAS</t>
  </si>
  <si>
    <t>PORTAS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</si>
  <si>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</si>
  <si>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</si>
  <si>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</si>
  <si>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</si>
  <si>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</si>
  <si>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PORTA EM FERRO PERFILADO (TIPO PP 01)- INSTALAÇÃO SANITÁRIA PARA PORTADORES DE DEFICIÊNCIA - 90 X 210CM</t>
  </si>
  <si>
    <t>PORTA EM FERRO PERFILADO FIXO COMPLEMENTO PORTA (INCLUSIVE VIDRO E PINTURA)</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</si>
  <si>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</si>
  <si>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</si>
  <si>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</si>
  <si>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</si>
  <si>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</si>
  <si>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 MEIO VIDRO - CORRER</t>
  </si>
  <si>
    <t>PA.16 - PORTA EM ALUMÍNIO ANODIZADO, VENEZIANA - ABRIR, 1 FOLHA</t>
  </si>
  <si>
    <t>PORTA DE ENROLAR, EM CHAPA ONDULADA N.22</t>
  </si>
  <si>
    <t>PF.20 - PORTA DE ENROLAR, EM TIRAS ARTICULADAS E RAIADAS DE CHAPA N.22</t>
  </si>
  <si>
    <t>PF.20 - COLUNA FIXA OU MÓVEL PARA PORTAS OU GRADES DE ENROLAR</t>
  </si>
  <si>
    <t>PF.20 - CAVALETE CENTRAL - PARA COLUNA MÓVEL DE PORTA DE ENROLAR</t>
  </si>
  <si>
    <t>EF.02 - BATENTE ESPECIAL EM PERFIL DE CHAPA DOBRADA N. 14</t>
  </si>
  <si>
    <t>EF.03 - BATENTE EM PERFIL DE CHAPA DOBRADA Nº20,1 FOLHA, SEM BANDEIRA</t>
  </si>
  <si>
    <t>EF.04 - BATENTE EM PERFIL DE CHAPA DOBRADA NÚMERO 20, 2 FOLHAS, SEM BANDEIRA</t>
  </si>
  <si>
    <t>BATENTE DE ALUMÍNIO PARA DIVISÓRIA DE GRANILITE</t>
  </si>
  <si>
    <t>EP.14/16 - BANDEIRA FIXA EM FERRO PERFILADO COM SUBDIVISÕES PARA VIDRO</t>
  </si>
  <si>
    <t>CAIXILHOS</t>
  </si>
  <si>
    <t>CP.01 - CAIXILHO EM FERRO PERFILADO - FIXO, SEM VENTILAÇÃO PERMANENTE</t>
  </si>
  <si>
    <t>CP.03 - CAIXILHO EM FERRO PERFILADO - FIXO, COM VENTILAÇÃO PERMANENTE</t>
  </si>
  <si>
    <t>CP.05 - CAIXILHO EM FERRO PERFILADO - PIVOTANTE</t>
  </si>
  <si>
    <t>CP.09 - CAIXILHO EM FERRO PERFILADO - MAXIMAR</t>
  </si>
  <si>
    <t>CP.13 -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</si>
  <si>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</si>
  <si>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</si>
  <si>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</si>
  <si>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</si>
  <si>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</si>
  <si>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</si>
  <si>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</si>
  <si>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</si>
  <si>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</si>
  <si>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</si>
  <si>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</si>
  <si>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EP.06 - GRADE DE PROTEÇÃO EM FERRO REDONDO</t>
  </si>
  <si>
    <t>EP.07 - GRADE DE PROTEÇÃO EM FERRO CHATO</t>
  </si>
  <si>
    <t>GRADE DE PROTEÇÃO EM FERRO GALVANIZADO ELETROFUNDIDO - BARRA 25X2MM, MALHA 65X132MM</t>
  </si>
  <si>
    <t>EP.10 - TELA DE PROTEÇÃO EM ARAME N.12, MALHA DE 1/2" - INCLUSIVE REQUADRO</t>
  </si>
  <si>
    <t>EP.11 - TELA MOSQUITEIRO EM ARAME GALVANIZADO MALHA 14, FIO 28 INCLUSIVE  REQUADRO</t>
  </si>
  <si>
    <t>PORTAS ESPECIAIS</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</si>
  <si>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</si>
  <si>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</si>
  <si>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</si>
  <si>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</si>
  <si>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ALÇAPÃO EM FERRO PERFILADO COM CHAPA</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</si>
  <si>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</si>
  <si>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</si>
  <si>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</si>
  <si>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</si>
  <si>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</si>
  <si>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</si>
  <si>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</si>
  <si>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</si>
  <si>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</si>
  <si>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</si>
  <si>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</si>
  <si>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</si>
  <si>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</si>
  <si>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</si>
  <si>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</si>
  <si>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PUXADOR ALAVANCA MAXIM-AR PARA JANELA</t>
  </si>
  <si>
    <t>INSTALACOES ELETRICAS</t>
  </si>
  <si>
    <t>ENTRADA DE ENERGIA E TELEFONE</t>
  </si>
  <si>
    <t>ENTRADA AÉREA DE ENERGIA E TELEFONE - 13 À 16KVA</t>
  </si>
  <si>
    <t>ENTRADA AÉREA DE ENERGIA E TELEFONE - 17 À 20KVA</t>
  </si>
  <si>
    <t>ENTRADA AÉREA DE ENERGIA E TELEFONE - 21 À 23KVA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</si>
  <si>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</si>
  <si>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</si>
  <si>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</si>
  <si>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</si>
  <si>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</si>
  <si>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</si>
  <si>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</si>
  <si>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</si>
  <si>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</si>
  <si>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</si>
  <si>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</si>
  <si>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</si>
  <si>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</si>
  <si>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</si>
  <si>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</si>
  <si>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</si>
  <si>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</si>
  <si>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</si>
  <si>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</si>
  <si>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</si>
  <si>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</si>
  <si>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</si>
  <si>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</si>
  <si>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</si>
  <si>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</si>
  <si>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</si>
  <si>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</si>
  <si>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</si>
  <si>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</si>
  <si>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</si>
  <si>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</si>
  <si>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</si>
  <si>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</si>
  <si>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</si>
  <si>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</si>
  <si>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</si>
  <si>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</si>
  <si>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</si>
  <si>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</si>
  <si>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ELETRODUTO DE PVC CORRUGADO REFORÇADO, ANTICHAMA - 32MM (1")</t>
  </si>
  <si>
    <t>TUBO METÁLICO FLEXÍVEL REVESTIDO COM PVC-3/4"</t>
  </si>
  <si>
    <t>TUBO METÁLICO FLEXÍVEL REVESTIDO COM PVC-1"</t>
  </si>
  <si>
    <t>TUBO METÁLICO FLEXÍVEL REVESTIDO COM PVC-1 1/2"</t>
  </si>
  <si>
    <t>ELETRODUTO DE PEAD CORRUGADO FLEXÍVEL - 1 1/4"</t>
  </si>
  <si>
    <t>ELETRODUTO DE PEAD CORRUGADO FLEXÍVEL - 1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</si>
  <si>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</si>
  <si>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</si>
  <si>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</si>
  <si>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</si>
  <si>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</si>
  <si>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</si>
  <si>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</si>
  <si>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</si>
  <si>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</si>
  <si>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</si>
  <si>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</si>
  <si>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</si>
  <si>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</si>
  <si>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</si>
  <si>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</si>
  <si>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</si>
  <si>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</si>
  <si>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</si>
  <si>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</si>
  <si>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</si>
  <si>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</si>
  <si>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</si>
  <si>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</si>
  <si>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</si>
  <si>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</si>
  <si>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</si>
  <si>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</si>
  <si>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</si>
  <si>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</si>
  <si>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</si>
  <si>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</si>
  <si>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</si>
  <si>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</si>
  <si>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</si>
  <si>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</si>
  <si>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</si>
  <si>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</si>
  <si>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</si>
  <si>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</si>
  <si>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</si>
  <si>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</si>
  <si>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TELEFÔNICO TIPO CI-50 (50 PARES)</t>
  </si>
  <si>
    <t>CABO FLEXÍVEL PVC-750V - 2 CONDUTORES - 1,5MM2</t>
  </si>
  <si>
    <t>CABO FLEXÍVEL PVC - 750V - 2 CONDUTORES - 4,00MM2</t>
  </si>
  <si>
    <t>CABO FLEXÍVEL PVC-750V - 3 CONDUTORES - 1,5MM2</t>
  </si>
  <si>
    <t>CABO FLEXÍVEL PVC - 750V - 3 CONDUTORES - 2,50MM2</t>
  </si>
  <si>
    <t>CABO FLEXÍVEL PVC-750V - 3 CONDUTORES - 6MM2</t>
  </si>
  <si>
    <t>CABO FLEXÍVEL PVC-750V - 3 CONDUTORES - 10MM2</t>
  </si>
  <si>
    <t>CABO FLEXÍVEL PVC-750V - 4 CONDUTORES - 1,5MM2</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</si>
  <si>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</si>
  <si>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</si>
  <si>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</si>
  <si>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</si>
  <si>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</si>
  <si>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</si>
  <si>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</si>
  <si>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</si>
  <si>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</si>
  <si>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</si>
  <si>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</si>
  <si>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</si>
  <si>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</si>
  <si>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</si>
  <si>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</si>
  <si>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</si>
  <si>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</si>
  <si>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</si>
  <si>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</si>
  <si>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</si>
  <si>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</si>
  <si>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CABO DE COBRE 300MM2 - ISOLAMENTO PARA 0,6/1KV - CLASSE 5 - FLEXÍVEL - ISOLAÇÃO EM PVC 70 C</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</si>
  <si>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</si>
  <si>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</si>
  <si>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</si>
  <si>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</si>
  <si>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</si>
  <si>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</si>
  <si>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</si>
  <si>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</si>
  <si>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</si>
  <si>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</si>
  <si>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</si>
  <si>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</si>
  <si>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</si>
  <si>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</si>
  <si>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</si>
  <si>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</si>
  <si>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</si>
  <si>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</si>
  <si>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</si>
  <si>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</si>
  <si>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</si>
  <si>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</si>
  <si>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</si>
  <si>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</si>
  <si>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</si>
  <si>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</si>
  <si>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</si>
  <si>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</si>
  <si>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un</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</si>
  <si>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</si>
  <si>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</si>
  <si>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</si>
  <si>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</si>
  <si>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</si>
  <si>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</si>
  <si>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</si>
  <si>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</si>
  <si>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</si>
  <si>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</si>
  <si>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</si>
  <si>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</si>
  <si>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</si>
  <si>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</si>
  <si>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</si>
  <si>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</si>
  <si>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</si>
  <si>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</si>
  <si>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</si>
  <si>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</si>
  <si>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</si>
  <si>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</si>
  <si>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</si>
  <si>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</si>
  <si>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</si>
  <si>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</si>
  <si>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</si>
  <si>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</si>
  <si>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</si>
  <si>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</si>
  <si>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</si>
  <si>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</si>
  <si>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</si>
  <si>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</si>
  <si>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</si>
  <si>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</si>
  <si>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DE PASSAGEM E LIGAÇÃO EM PVC 6,5X10,5X5,0CM - (4X2"), INCLUSIVE ESPELHO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</si>
  <si>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</si>
  <si>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</si>
  <si>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</si>
  <si>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</si>
  <si>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</si>
  <si>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</si>
  <si>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</si>
  <si>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</si>
  <si>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</si>
  <si>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</si>
  <si>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</si>
  <si>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</si>
  <si>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QUADRO DE DISTRIBUIÇÃO EM PVC - PARA ATÉ 08 DISJUNTORES</t>
  </si>
  <si>
    <t>QUADRO DE DISTRIBUIÇÃO EM PVC - PARA ATÉ 16 DISJUNTORES</t>
  </si>
  <si>
    <t>QUADRO DE DISTRIBUIÇÃO EM PVC - PARA ATÉ 24 DISJUNTORES</t>
  </si>
  <si>
    <t>QUADRO DE DISTRIBUIÇÃO EM PVC - PARA ATÉ 32 DISJUNTORES</t>
  </si>
  <si>
    <t>QUADRO DE DISTRIBUIÇÃO EM PVC - PARA ATÉ 48 DISJUNTORES</t>
  </si>
  <si>
    <t>QUADRO DE DISTRIBUIÇÃO EM PVC - PARA ATÉ 64 DISJUNTORES</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</si>
  <si>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</si>
  <si>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</si>
  <si>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</si>
  <si>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</si>
  <si>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</si>
  <si>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</si>
  <si>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</si>
  <si>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</si>
  <si>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</si>
  <si>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</si>
  <si>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</si>
  <si>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</si>
  <si>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</si>
  <si>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</si>
  <si>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</si>
  <si>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</si>
  <si>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</si>
  <si>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</si>
  <si>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</si>
  <si>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</si>
  <si>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</si>
  <si>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</si>
  <si>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</si>
  <si>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</si>
  <si>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</si>
  <si>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</si>
  <si>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</si>
  <si>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</si>
  <si>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</si>
  <si>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</si>
  <si>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</si>
  <si>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</si>
  <si>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</si>
  <si>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</si>
  <si>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</si>
  <si>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</si>
  <si>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</si>
  <si>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</si>
  <si>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</si>
  <si>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</si>
  <si>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</si>
  <si>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</si>
  <si>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</si>
  <si>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</si>
  <si>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</si>
  <si>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</si>
  <si>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</si>
  <si>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</si>
  <si>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</si>
  <si>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</si>
  <si>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</si>
  <si>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</si>
  <si>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</si>
  <si>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</si>
  <si>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</si>
  <si>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</si>
  <si>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</si>
  <si>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</si>
  <si>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</si>
  <si>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</si>
  <si>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</si>
  <si>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</si>
  <si>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</si>
  <si>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</si>
  <si>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</si>
  <si>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</si>
  <si>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</si>
  <si>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</si>
  <si>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</si>
  <si>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</si>
  <si>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</si>
  <si>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</si>
  <si>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</si>
  <si>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</si>
  <si>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</si>
  <si>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</si>
  <si>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</si>
  <si>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</si>
  <si>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</si>
  <si>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</si>
  <si>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</si>
  <si>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</si>
  <si>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</si>
  <si>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</si>
  <si>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</si>
  <si>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</si>
  <si>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</si>
  <si>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</si>
  <si>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</si>
  <si>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</si>
  <si>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</si>
  <si>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</si>
  <si>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</si>
  <si>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</si>
  <si>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</si>
  <si>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</si>
  <si>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</si>
  <si>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</si>
  <si>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</si>
  <si>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</si>
  <si>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</si>
  <si>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</si>
  <si>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</si>
  <si>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</si>
  <si>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</si>
  <si>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</si>
  <si>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</si>
  <si>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</si>
  <si>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</si>
  <si>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</si>
  <si>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</si>
  <si>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</si>
  <si>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</si>
  <si>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</si>
  <si>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</si>
  <si>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</si>
  <si>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</si>
  <si>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</si>
  <si>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</si>
  <si>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</si>
  <si>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</si>
  <si>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</si>
  <si>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</si>
  <si>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</si>
  <si>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</si>
  <si>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</si>
  <si>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</si>
  <si>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</si>
  <si>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</si>
  <si>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</si>
  <si>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</si>
  <si>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</si>
  <si>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PROJETOR DE SOBREPOR LED DE 200W IP 65</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</si>
  <si>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</si>
  <si>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</si>
  <si>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</si>
  <si>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</si>
  <si>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</si>
  <si>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</si>
  <si>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</si>
  <si>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HERMÉTICA EM ALUMÍNIO FUNDIDO PARA LÂMPADA ATÉ 250W - COM APROVAÇÃO DE ILUME/ PMSP</t>
  </si>
  <si>
    <t>LUMINÁRIA INDUSTRIAL - 2 LÂMPADAS FLUORESCENTES 16/20W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</si>
  <si>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</si>
  <si>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</si>
  <si>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</si>
  <si>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</si>
  <si>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</si>
  <si>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</si>
  <si>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</si>
  <si>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</si>
  <si>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28W</t>
  </si>
  <si>
    <t>LUMINÁRIA COMERCIAL - 2 LÂMPADAS FLUORESCENTES 28W</t>
  </si>
  <si>
    <t>ARANDELA PAINEL LED DE SOBREPOR CORPO EM POLICARBONATO TIPO TARTARUGA COM PROTEÇÃO IP65, 12W</t>
  </si>
  <si>
    <t>LUMINÁRIA BALIZADOR DE SOBREPOR DE LED COM PROTEÇÃO IP65, CORPO EM ALUMÍNIO E DIFUSOR JATEADO</t>
  </si>
  <si>
    <t>LUMINÁRIA LED DE SOBREPOR SLIM LINEAR 36W</t>
  </si>
  <si>
    <t>LUMINÁRIA PENDENTE COM UMA LÂMPADA DE LED DE 150W</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</si>
  <si>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</si>
  <si>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</si>
  <si>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</si>
  <si>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LUMINÁRIA RETANGULAR DE SOBREPOR COM ALETAS DE ALUMÍNIO PARA 2 LÂMPADAS TUBULARES DE LED 9/10W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</si>
  <si>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</si>
  <si>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</si>
  <si>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</si>
  <si>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</si>
  <si>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</si>
  <si>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</si>
  <si>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PAINEL REPETIDOR DE DETECÇÃO E ALARME DE INCÊNDIO TIPO ENDEREÇÁVEL</t>
  </si>
  <si>
    <t>CENTRAL DE ALARME DE INCÊNDIO ATÉ 12 LAÇOS</t>
  </si>
  <si>
    <t>CENTRAL DE ALARME DE INCÊNDIO ATÉ 24 LAÇOS</t>
  </si>
  <si>
    <t>ACIONADOR LIGA-DESLIGA PARA BOMBA COM MARTELO QUEBRA VIDRO</t>
  </si>
  <si>
    <t>ACIONADOR MANUAL TIPO "QUEBRE O VIDRO"</t>
  </si>
  <si>
    <t>LUMINÁRIA DE EMERGÊNCIA AUTÔNOMA COM 30 LEDS E AUTONOMIA MIN DE 6H</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</si>
  <si>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</si>
  <si>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</si>
  <si>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</si>
  <si>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</si>
  <si>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</si>
  <si>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DETECTOR DE TEMPERATURA PARA SISTEMAS ENDEREÇÁVEIS</t>
  </si>
  <si>
    <t>NO-BREAK TRIFÁSICO - 15 KVA - AUTONOMIA DE 15MIN.</t>
  </si>
  <si>
    <t>NO BREAK BIFÁSICO 10 KVA - AUTONOMIA DE 15 MINUTOS</t>
  </si>
  <si>
    <t>ESTABILIZADOR ELETRÔNICO TRIFÁSICO - 15KVA</t>
  </si>
  <si>
    <t>GRUPO GERADOR 81KVA EXCITAÇÃO BRUSHLESS COM QUADRO TRANSFORMAÇÃO AUTOMÁTICA</t>
  </si>
  <si>
    <t>GRUPO GERADOR 110KVA EXCITAÇÃO BRUSHLESS C/ QUADRO TRANSF. AUTOMÁTICA</t>
  </si>
  <si>
    <t>GRUPO GERADOR 150KVA EXCITAÇÃO BRUSHLESS C/ QUADRO TRANSF. AUTOMÁTICA</t>
  </si>
  <si>
    <t>GRUPO GERADOR 170KVA EXCITAÇÃO BRUSHLESS COM QUADRO TRANSFORMAÇÃO AUTOMÁTICA</t>
  </si>
  <si>
    <t>GRUPO GERADOR 275KVA EXCITAÇÃO BRUSHLESS C/ QUADRO TRANSF. AUTOMÁTICA</t>
  </si>
  <si>
    <t>GRUPO GERADOR 375KVA EXCITAÇÃO BRUSHLESS COM QUADRO TRANSFORMAÇÃO AUTOMÁTICA</t>
  </si>
  <si>
    <t>BOTOEIRA DE COMANDO "LIGA-DESLIGA"</t>
  </si>
  <si>
    <t>ESPUMA CORTA-FOGO (FIRESTOP) PARA JUNTAS ESTRUTURAIS E SHAFTS DE PRUMADAS - PROTEÇÃO PASSIVA CONTRA INCÊNDIO - FORNECIMENTO DE MATERIAIS E EXECUÇÃO DE SERVIÇO ESPECIALIZADO</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</si>
  <si>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</si>
  <si>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</si>
  <si>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</si>
  <si>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</si>
  <si>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</si>
  <si>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</si>
  <si>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</si>
  <si>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CONDUTOR EM AÇO CA - 25 - 3/8"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</si>
  <si>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</si>
  <si>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</si>
  <si>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</si>
  <si>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</si>
  <si>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</si>
  <si>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</si>
  <si>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</si>
  <si>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</si>
  <si>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</si>
  <si>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</si>
  <si>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</si>
  <si>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</si>
  <si>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</si>
  <si>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</si>
  <si>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</si>
  <si>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</si>
  <si>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</si>
  <si>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</si>
  <si>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</si>
  <si>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</si>
  <si>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</si>
  <si>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</si>
  <si>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</si>
  <si>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</si>
  <si>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</si>
  <si>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</si>
  <si>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</si>
  <si>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</si>
  <si>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</si>
  <si>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</si>
  <si>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</si>
  <si>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</si>
  <si>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</si>
  <si>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</si>
  <si>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</si>
  <si>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</si>
  <si>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</si>
  <si>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</si>
  <si>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</si>
  <si>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</si>
  <si>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</si>
  <si>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</si>
  <si>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</si>
  <si>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</si>
  <si>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</si>
  <si>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</si>
  <si>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</si>
  <si>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</si>
  <si>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</si>
  <si>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</si>
  <si>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</si>
  <si>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</si>
  <si>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</si>
  <si>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</si>
  <si>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CABO DE MÉDIA TENSÃO PARA 12/20KV - 1 X 25MM2 UNIPOLAR</t>
  </si>
  <si>
    <t>CABO DE MÉDIA TENSÃO PARA 12/20KV - 1 X 50MM2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</si>
  <si>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</si>
  <si>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</si>
  <si>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</si>
  <si>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</si>
  <si>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</si>
  <si>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</si>
  <si>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</si>
  <si>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</si>
  <si>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</si>
  <si>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</si>
  <si>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BASE TRIPOLAR PARA FUSIVEL LIMITADOR HH - 15KV/ 400A</t>
  </si>
  <si>
    <t>TRANSFORMADOR POTENCIAL A ÓLEO 500VA - 13.2KV/220V</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</si>
  <si>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</si>
  <si>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</si>
  <si>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</si>
  <si>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</si>
  <si>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</si>
  <si>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</si>
  <si>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</si>
  <si>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</si>
  <si>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</si>
  <si>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</si>
  <si>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</si>
  <si>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</si>
  <si>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</si>
  <si>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</si>
  <si>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</si>
  <si>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</si>
  <si>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</si>
  <si>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</si>
  <si>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CHAVE REVERSORA TRIFÁSICA 400A - FORNECIMENTO E INSTALAÇÃO</t>
  </si>
  <si>
    <t>CHAVE SECCIONADORA TRIPOLAR COM CARGA INTERNA 15KV/200A</t>
  </si>
  <si>
    <t>CHAVE SECCIONADORA TRIPOLAR, PARA USO INTERNO, MANOBRA SEM CARGA INTERNA, 15KV/400A, COM BASE PARA FUSÍVEL HH</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</si>
  <si>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</si>
  <si>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</si>
  <si>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</si>
  <si>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</si>
  <si>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</si>
  <si>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TRIFÁSICO À ÓLEO 500KVA - 13,8/13,2/12,6KV - 220/127V, CLASSE 15KV</t>
  </si>
  <si>
    <t>TRANSFORMADOR TRIFÁSICO À ÓLEO 750KVA - 13,8/13,2/12,6KV - 220/127V, CLASSE 15KV</t>
  </si>
  <si>
    <t>TRANSFORMADOR TRIFÁSICO À ÓLEO 1000KVA - 13,8/13,2/12,6KV - 220/127V, CLASSE 15KV</t>
  </si>
  <si>
    <t>TRANSFORMADOR DE POTENCIAL A SELO 13,2/ 0,11 - 0,22KV - 1000VA</t>
  </si>
  <si>
    <t>TRANSFORMADOR DE POTENCIAL A SECO 15KV - 220V - 1000VA</t>
  </si>
  <si>
    <t>TRANSFORMADOR TRIFÁSICO À SECO, 1000KVA - 13,8/13,2/12,6 KV - 220/127V, CLASSE 15KV</t>
  </si>
  <si>
    <t>TRANSFORMADOR TRIFÁSICO À SECO, 750KVA - 13,8/13,2/12,6 KV - 220/127V, CLASSE 15KV</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</si>
  <si>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</si>
  <si>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</si>
  <si>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</si>
  <si>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</si>
  <si>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</si>
  <si>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</si>
  <si>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</si>
  <si>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</si>
  <si>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</si>
  <si>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</si>
  <si>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</si>
  <si>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</si>
  <si>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</si>
  <si>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</si>
  <si>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</si>
  <si>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FUSIVEL HH PARA 5A/ 15KV</t>
  </si>
  <si>
    <t>FUSIVEL HH PARA 16A/ 15KV</t>
  </si>
  <si>
    <t>BARRAMENTO DE COBRE TIPO DIN BIPOLAR PARA 63A</t>
  </si>
  <si>
    <t>BARRAMENTO DE COBRE TIPO DIN TRIPOLAR PARA 80A</t>
  </si>
  <si>
    <t>FUSIVEL HH PARA 25A/ 15KV</t>
  </si>
  <si>
    <t>FUSIVEL HH PARA 50A/ 15KV</t>
  </si>
  <si>
    <t>EMENDA PARA CABO DE MÉDIA TENSÃO 12/20KV - 1X25/ 1X35MM2 - UNIPOLAR</t>
  </si>
  <si>
    <t>FUSIVEL HH PARA 63A/ 15KV</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</si>
  <si>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</si>
  <si>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</si>
  <si>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</si>
  <si>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</si>
  <si>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</si>
  <si>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</si>
  <si>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</si>
  <si>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</si>
  <si>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</si>
  <si>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</si>
  <si>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</si>
  <si>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</si>
  <si>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</si>
  <si>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</si>
  <si>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</si>
  <si>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</si>
  <si>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</si>
  <si>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</si>
  <si>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</si>
  <si>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</si>
  <si>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</si>
  <si>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</si>
  <si>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</si>
  <si>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CONEXÃO EXOTÉRMICA CABO-HASTE EM T, PARA BITOLA DO CABO ENTRE 50MM2 ATÉ 95MM2 PARA HASTE DE 5/8"; E 3/4"</t>
  </si>
  <si>
    <t>MANOPLA ROTATIVA PARA DISJUNTOR PARA PORTA DE PAINEL</t>
  </si>
  <si>
    <t>CONJUNTOS DE ILUMINAÇÃO</t>
  </si>
  <si>
    <t>ILUMINAÇÃO DE QUADRA COM POSTE DE CONCRETO TUBULAR, ALT. UTIL 10M COM 3 PROJETORES COM LÂMPADA DE LED 100W, INCLUSIVE CAIXA DE INSPEÇÃO DE ALVENARIA 40X40X40CM DE 1 TIJOLO COM TAMPA DE CONCRETO</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</si>
  <si>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</si>
  <si>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</si>
  <si>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</si>
  <si>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</si>
  <si>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</si>
  <si>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</si>
  <si>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</si>
  <si>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</si>
  <si>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</si>
  <si>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</si>
  <si>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</si>
  <si>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</si>
  <si>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</si>
  <si>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</si>
  <si>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</si>
  <si>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</si>
  <si>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</si>
  <si>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</si>
  <si>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</si>
  <si>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</si>
  <si>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</si>
  <si>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</si>
  <si>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</si>
  <si>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</si>
  <si>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</si>
  <si>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</si>
  <si>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</si>
  <si>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</si>
  <si>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</si>
  <si>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</si>
  <si>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</si>
  <si>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</si>
  <si>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</si>
  <si>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</si>
  <si>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</si>
  <si>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</si>
  <si>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</si>
  <si>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</si>
  <si>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</si>
  <si>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</si>
  <si>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</si>
  <si>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</si>
  <si>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</si>
  <si>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</si>
  <si>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</si>
  <si>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</si>
  <si>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</si>
  <si>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</si>
  <si>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</si>
  <si>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</si>
  <si>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</si>
  <si>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</si>
  <si>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</si>
  <si>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</si>
  <si>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</si>
  <si>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</si>
  <si>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REMOÇÃO DE LÂMPADA LED</t>
  </si>
  <si>
    <t>REMOÇÃO DE LÂMPADA LED TUBULAR</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</si>
  <si>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</si>
  <si>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</si>
  <si>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</si>
  <si>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</si>
  <si>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</si>
  <si>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</si>
  <si>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</si>
  <si>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</si>
  <si>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</si>
  <si>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</si>
  <si>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</si>
  <si>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</si>
  <si>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</si>
  <si>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</si>
  <si>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</si>
  <si>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</si>
  <si>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</si>
  <si>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</si>
  <si>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</si>
  <si>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</si>
  <si>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</si>
  <si>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</si>
  <si>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</si>
  <si>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</si>
  <si>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</si>
  <si>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</si>
  <si>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</si>
  <si>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</si>
  <si>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</si>
  <si>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</si>
  <si>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</si>
  <si>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</si>
  <si>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</si>
  <si>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</si>
  <si>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</si>
  <si>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</si>
  <si>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</si>
  <si>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</si>
  <si>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</si>
  <si>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</si>
  <si>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</si>
  <si>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</si>
  <si>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</si>
  <si>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</si>
  <si>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</si>
  <si>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</si>
  <si>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</si>
  <si>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</si>
  <si>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</si>
  <si>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</si>
  <si>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</si>
  <si>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</si>
  <si>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</si>
  <si>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</si>
  <si>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</si>
  <si>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</si>
  <si>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</si>
  <si>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</si>
  <si>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</si>
  <si>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</si>
  <si>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</si>
  <si>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</si>
  <si>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</si>
  <si>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</si>
  <si>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</si>
  <si>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</si>
  <si>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</si>
  <si>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</si>
  <si>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</si>
  <si>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</si>
  <si>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</si>
  <si>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</si>
  <si>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</si>
  <si>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</si>
  <si>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</si>
  <si>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</si>
  <si>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</si>
  <si>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</si>
  <si>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</si>
  <si>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</si>
  <si>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</si>
  <si>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</si>
  <si>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</si>
  <si>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</si>
  <si>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</si>
  <si>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</si>
  <si>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</si>
  <si>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</si>
  <si>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</si>
  <si>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 DE LÂMPADA LED</t>
  </si>
  <si>
    <t>RETIRADA DE LÂMPADA LED TUBULAR</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</si>
  <si>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</si>
  <si>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</si>
  <si>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</si>
  <si>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</si>
  <si>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</si>
  <si>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</si>
  <si>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</si>
  <si>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</si>
  <si>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</si>
  <si>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</si>
  <si>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</si>
  <si>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</si>
  <si>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</si>
  <si>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</si>
  <si>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</si>
  <si>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</si>
  <si>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</si>
  <si>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</si>
  <si>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</si>
  <si>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</si>
  <si>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</si>
  <si>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</si>
  <si>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</si>
  <si>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</si>
  <si>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</si>
  <si>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</si>
  <si>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</si>
  <si>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</si>
  <si>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</si>
  <si>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</si>
  <si>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</si>
  <si>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</si>
  <si>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</si>
  <si>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</si>
  <si>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</si>
  <si>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</si>
  <si>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</si>
  <si>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</si>
  <si>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</si>
  <si>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</si>
  <si>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</si>
  <si>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</si>
  <si>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</si>
  <si>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</si>
  <si>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</si>
  <si>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</si>
  <si>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</si>
  <si>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</si>
  <si>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</si>
  <si>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</si>
  <si>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</si>
  <si>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</si>
  <si>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</si>
  <si>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</si>
  <si>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</si>
  <si>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</si>
  <si>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</si>
  <si>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</si>
  <si>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</si>
  <si>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</si>
  <si>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</si>
  <si>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</si>
  <si>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</si>
  <si>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</si>
  <si>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</si>
  <si>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</si>
  <si>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</si>
  <si>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</si>
  <si>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</si>
  <si>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</si>
  <si>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</si>
  <si>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</si>
  <si>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</si>
  <si>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RECOLOCAÇÃO DE LÂMPADAS LED</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</si>
  <si>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</si>
  <si>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</si>
  <si>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</si>
  <si>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</si>
  <si>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</si>
  <si>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</si>
  <si>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</si>
  <si>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</si>
  <si>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</si>
  <si>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</si>
  <si>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</si>
  <si>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</si>
  <si>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</si>
  <si>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</si>
  <si>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</si>
  <si>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</si>
  <si>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</si>
  <si>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</si>
  <si>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</si>
  <si>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</si>
  <si>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</si>
  <si>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</si>
  <si>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</si>
  <si>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</si>
  <si>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</si>
  <si>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</si>
  <si>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</si>
  <si>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</si>
  <si>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</si>
  <si>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</si>
  <si>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</si>
  <si>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</si>
  <si>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</si>
  <si>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</si>
  <si>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</si>
  <si>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</si>
  <si>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</si>
  <si>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</si>
  <si>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</si>
  <si>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</si>
  <si>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</si>
  <si>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</si>
  <si>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</si>
  <si>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</si>
  <si>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</si>
  <si>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</si>
  <si>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</si>
  <si>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</si>
  <si>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</si>
  <si>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</si>
  <si>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</si>
  <si>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</si>
  <si>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</si>
  <si>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</si>
  <si>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</si>
  <si>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</si>
  <si>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</si>
  <si>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</si>
  <si>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</si>
  <si>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</si>
  <si>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</si>
  <si>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</si>
  <si>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SOQUETE ANTIVIBRATÓRIO PARA LÂMPADA FLUORESCENTE SEM PORTA-STARTER</t>
  </si>
  <si>
    <t>IGNITOR PARA PARTIDA LÂMPADA VAPOR SÓDIO ALTA PRESSÃO ATÉ 400W</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</si>
  <si>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</si>
  <si>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</si>
  <si>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</si>
  <si>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</si>
  <si>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</si>
  <si>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</si>
  <si>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</si>
  <si>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</si>
  <si>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- 110W TIPO HO</t>
  </si>
  <si>
    <t>LÂMPADA VAPOR DE SÓDIO ALTA PRESSÃO - 70W</t>
  </si>
  <si>
    <t>LÂMPADA VAPOR DE SÓDIO ALTA PRESSÃO - 150W</t>
  </si>
  <si>
    <t>LÂMPADA VAPOR DE SÓDIO ALTA PRESSÃO - 250W</t>
  </si>
  <si>
    <t>LÂMPADA VAPOR DE SÓDIO ALTA PRESSÃO - 400W</t>
  </si>
  <si>
    <t>LÂMPADA DE HALOGÊNIO - 110V/220V/300W</t>
  </si>
  <si>
    <t>LÂMPADA DE HALOGÊNIO - 220V/1000W</t>
  </si>
  <si>
    <t>LÂMPADA DE LED (BULBO) SOQUETE E-27/ E-40 - 40W</t>
  </si>
  <si>
    <t>LÂMPADA DE LED (BULBO) SOQUETE E-27/ E-40 - 70W</t>
  </si>
  <si>
    <t>LÂMPADA DE LED TUBULAR T8 - 9/10W</t>
  </si>
  <si>
    <t>LÂMPADA DE LED TUBULAR T8 - 18/20W</t>
  </si>
  <si>
    <t>LÂMPADA DE LED BULBO 10W - SOQUETE E-27</t>
  </si>
  <si>
    <t>MÓDULO FOTOVOLTÁICO (PAINEL) POLICRISTALINO - 270 W - TENSÃO MÁX. 1000 VCC - EFICIÊNCIA MÍN. 15%</t>
  </si>
  <si>
    <t>LÂMPADA DE LED (BULBO) SOQUETE E-27/E-40 - 100W</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</si>
  <si>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</si>
  <si>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</si>
  <si>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</si>
  <si>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</si>
  <si>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</si>
  <si>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</si>
  <si>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</si>
  <si>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</si>
  <si>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</si>
  <si>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</si>
  <si>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SENSOR DE PRESENÇA COM FOTOCÉLULA, TENSÃO 127/220 V (BIVOLT)</t>
  </si>
  <si>
    <t>FOTOCELULA SOLAR-RELÊ FOTOELÉTRICO CAPACIDADE - 1000W</t>
  </si>
  <si>
    <t>BASE E ESTAIS PARA HASTE DE PÁRA-RAIOS</t>
  </si>
  <si>
    <t>CAPTOR TIPO TERMINAL AÉREO, H=600 MM OU BANDEIRA MÓVEL, GALVANIZADO</t>
  </si>
  <si>
    <t>TERMINAL AÉREO EM AÇO GALVANIZADO COM BASE DE FIXAÇÃO H=30CM</t>
  </si>
  <si>
    <t>SUPORTE PARA FIXAÇÃO DE CABO EM TELHA ONDULADA</t>
  </si>
  <si>
    <t>CRUZETA DE FERRO GALVANIZADO PARA 3 PROJETORES</t>
  </si>
  <si>
    <t>BRAÇO P/ LUMINÁRIA EM TUBO FERRO GALVANIZADO 1"X1M</t>
  </si>
  <si>
    <t>IN.09 - POSTE DE AÇO GALVANIZADO, TIPO RETO FLANGEADO H=5M</t>
  </si>
  <si>
    <t>IN.09 - POSTE DE AÇO GALVANIZADO, TIPO RETO FLANGEADO H=7M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</si>
  <si>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</si>
  <si>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</si>
  <si>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</si>
  <si>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</si>
  <si>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</si>
  <si>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</si>
  <si>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</si>
  <si>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</si>
  <si>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</si>
  <si>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</si>
  <si>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</si>
  <si>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</si>
  <si>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</si>
  <si>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</si>
  <si>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</si>
  <si>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</si>
  <si>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</si>
  <si>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</si>
  <si>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</si>
  <si>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</si>
  <si>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</si>
  <si>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</si>
  <si>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</si>
  <si>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</si>
  <si>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</si>
  <si>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</si>
  <si>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</si>
  <si>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</si>
  <si>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</si>
  <si>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</si>
  <si>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</si>
  <si>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</si>
  <si>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</si>
  <si>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</si>
  <si>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</si>
  <si>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</si>
  <si>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</si>
  <si>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</si>
  <si>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</si>
  <si>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28W</t>
  </si>
  <si>
    <t>REATOR ELETRÔNICO AFP 127V P/ LÂMPADA FLUORESCENTE - 2 X 28W</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</si>
  <si>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</si>
  <si>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</si>
  <si>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</si>
  <si>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</si>
  <si>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</si>
  <si>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</si>
  <si>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</si>
  <si>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</si>
  <si>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</si>
  <si>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</si>
  <si>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</si>
  <si>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</si>
  <si>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</si>
  <si>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</si>
  <si>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</si>
  <si>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</si>
  <si>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</si>
  <si>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</si>
  <si>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</si>
  <si>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</si>
  <si>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</si>
  <si>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</si>
  <si>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</si>
  <si>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</si>
  <si>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</si>
  <si>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</si>
  <si>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</si>
  <si>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</si>
  <si>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CABO UTP - CAT 6 - 4 PARES</t>
  </si>
  <si>
    <t>CRIMPAGEM DE CABOS COM CONECTOR RJ</t>
  </si>
  <si>
    <t>FORNECIMENTO DE AR CONDICIONADO A FRIO, TIPO SPLIT PAREDE-INVERTER COM CAPACIDADE DE 9.000 BTUS/H</t>
  </si>
  <si>
    <t>FORNECIMENTO DE AR CONDICIONADO A FRIO, TIPO SPLIT PAREDE-INVERTER COM CAPACIDADE DE 36.000 BTUS/H</t>
  </si>
  <si>
    <t>FORNECIMENTO DE AR CONDICIONADO A FRIO, TIPO SPLIT PISO TETO COM CAPACIDADE DE 24.000 BTUS/H</t>
  </si>
  <si>
    <t>INST.HIDRO-SANITARIAS</t>
  </si>
  <si>
    <t>ALIMENTAÇÃO PREDIAL DE ÁGUA E GÁS</t>
  </si>
  <si>
    <t>HD.01 - CAVALETE DE ENTRADA - 3/4"</t>
  </si>
  <si>
    <t>HD.02 - CAVALETE DE ENTRADA - 1"</t>
  </si>
  <si>
    <t>HD.04 - CAVALETE DE ENTRADA - 1 1/2"</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</si>
  <si>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</si>
  <si>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</si>
  <si>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</si>
  <si>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HV.09 - ABRIGO PARA CAVALETE ENTRADA, D=3/4" OU 1" EM ALVENARIA REVESTIDA</t>
  </si>
  <si>
    <t>HV.10 - ABRIGO PARA CAVALETE ENTRADA, D=1 1/4", D=1 1/2"OU 2" EM ALVENARIA REVESTIDA</t>
  </si>
  <si>
    <t>PROTEÇÃO ANTICORROSIVA PARA TUBULAÇÃO ENTERRADA</t>
  </si>
  <si>
    <t>ENVELOPAMENTO DE TUBULAÇÃO ENTERRADA, COM CONCRETO</t>
  </si>
  <si>
    <t>CAVALETE DE ENTRADA QUÁDRUPLO GALVANIZADO - 3/4"</t>
  </si>
  <si>
    <t>CAVALETE DE ENTRADA SEXTUPLO GALVANIZADO - 3/4"</t>
  </si>
  <si>
    <t>RESERVAÇÃO DE ÁGUA</t>
  </si>
  <si>
    <t>CAIXA D'ÁGUA DE FIBRA DE VIDRO - 1000 LITROS</t>
  </si>
  <si>
    <t>CAIXA D'ÁGUA DE FIBRA DE VIDRO - 1500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</si>
  <si>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</si>
  <si>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</si>
  <si>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</si>
  <si>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</si>
  <si>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</si>
  <si>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</si>
  <si>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 xml:space="preserve"> RESERVATÓRIO  DE POLIETILENO 2.000 LITROS</t>
  </si>
  <si>
    <t>ANÉIS PRÉ-MOLDADOS EM CONCRETO ARMADO P/ RESERVATÓRIO DE ÁGUA D=2,50M</t>
  </si>
  <si>
    <t>RESERVATÓRIO  DE POLIETILENO 2.500 LITROS</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</si>
  <si>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</si>
  <si>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</si>
  <si>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</si>
  <si>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</si>
  <si>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</si>
  <si>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</si>
  <si>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</si>
  <si>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</si>
  <si>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</si>
  <si>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</si>
  <si>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- 3/4"</t>
  </si>
  <si>
    <t>REGISTRO DE GAVETA, METAL AMARELO - 1"</t>
  </si>
  <si>
    <t>REGISTRO DE GAVETA, METAL AMARELO - 1 1/2"</t>
  </si>
  <si>
    <t>REGISTRO DE GAVETA, METAL AMARELO - 2"</t>
  </si>
  <si>
    <t>TORNEIRA DE BÓIA, DE LATÃO - 3/4"</t>
  </si>
  <si>
    <t>TORNEIRA DE BÓIA, DE LATÃO - 1"</t>
  </si>
  <si>
    <t>TORNEIRA DE BÓIA, DE LATÃO - 1 1/2"</t>
  </si>
  <si>
    <t>TORNEIRA DE BÓIA, DE LATÃO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</si>
  <si>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</si>
  <si>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</si>
  <si>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</si>
  <si>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</si>
  <si>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</si>
  <si>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</si>
  <si>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</si>
  <si>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</si>
  <si>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</si>
  <si>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</si>
  <si>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</si>
  <si>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</si>
  <si>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</si>
  <si>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</si>
  <si>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</si>
  <si>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</si>
  <si>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</si>
  <si>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</si>
  <si>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</si>
  <si>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</si>
  <si>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</si>
  <si>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</si>
  <si>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</si>
  <si>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</si>
  <si>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</si>
  <si>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</si>
  <si>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</si>
  <si>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</si>
  <si>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</si>
  <si>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</si>
  <si>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</si>
  <si>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</si>
  <si>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</si>
  <si>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</si>
  <si>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</si>
  <si>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</si>
  <si>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</si>
  <si>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</si>
  <si>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</si>
  <si>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</si>
  <si>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</si>
  <si>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</si>
  <si>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</si>
  <si>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</si>
  <si>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</si>
  <si>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</si>
  <si>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</si>
  <si>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</si>
  <si>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</si>
  <si>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</si>
  <si>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</si>
  <si>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</si>
  <si>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</si>
  <si>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</si>
  <si>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</si>
  <si>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</si>
  <si>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</si>
  <si>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</si>
  <si>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</si>
  <si>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</si>
  <si>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</si>
  <si>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</si>
  <si>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</si>
  <si>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</si>
  <si>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</si>
  <si>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</si>
  <si>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</si>
  <si>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TUBO DE COBRE SEM COSTURA, CLASSE A - 2"</t>
  </si>
  <si>
    <t>TUBO DE COBRE SEM COSTURA, CLASSE A - 2 1/2"</t>
  </si>
  <si>
    <t>TUBO DE COBRE SEM COSTURA, CLASSE E - 2"</t>
  </si>
  <si>
    <t>TUBO DE COBRE SEM COSTURA, CLASSE E - 2 1/2"</t>
  </si>
  <si>
    <t>TUBO DE CPVC, SOLDÁVEL (LINHA ÁGUA) - 22MM (7/8")</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</si>
  <si>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</si>
  <si>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</si>
  <si>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</si>
  <si>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</si>
  <si>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</si>
  <si>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</si>
  <si>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HV.04 - ABRIGO PARA GÁS EM BLOCO DE CONCRETO APARENTE PARA 2 BOTIJÕES</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</si>
  <si>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</si>
  <si>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</si>
  <si>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</si>
  <si>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</si>
  <si>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</si>
  <si>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</si>
  <si>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</si>
  <si>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</si>
  <si>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</si>
  <si>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</si>
  <si>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</si>
  <si>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</si>
  <si>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</si>
  <si>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</si>
  <si>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</si>
  <si>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</si>
  <si>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</si>
  <si>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</si>
  <si>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</si>
  <si>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</si>
  <si>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</si>
  <si>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</si>
  <si>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</si>
  <si>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</si>
  <si>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</si>
  <si>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</si>
  <si>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</si>
  <si>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</si>
  <si>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</si>
  <si>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</si>
  <si>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</si>
  <si>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</si>
  <si>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</si>
  <si>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</si>
  <si>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</si>
  <si>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</si>
  <si>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</si>
  <si>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SPRINKLER COM RESPOSTA PADRÃO BULBO VERMELHO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</si>
  <si>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</si>
  <si>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</si>
  <si>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</si>
  <si>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</si>
  <si>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</si>
  <si>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</si>
  <si>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</si>
  <si>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</si>
  <si>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</si>
  <si>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</si>
  <si>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</si>
  <si>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</si>
  <si>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</si>
  <si>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</si>
  <si>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</si>
  <si>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</si>
  <si>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</si>
  <si>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</si>
  <si>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</si>
  <si>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</si>
  <si>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</si>
  <si>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</si>
  <si>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</si>
  <si>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</si>
  <si>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</si>
  <si>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</si>
  <si>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</si>
  <si>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</si>
  <si>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INSTALAÇÃO DE TERMINAL DE VENTILAÇÃO - 100 MM</t>
  </si>
  <si>
    <t>INSTALAÇÃO DE TERMINAL DE VENTILAÇÃO - 75 MM</t>
  </si>
  <si>
    <t>REDE DE ÁGUAS PLUVIAIS - CAPTAÇÃO</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</si>
  <si>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</si>
  <si>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</si>
  <si>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</si>
  <si>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</si>
  <si>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</si>
  <si>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</si>
  <si>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</si>
  <si>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</si>
  <si>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</si>
  <si>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</si>
  <si>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</si>
  <si>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</si>
  <si>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100CM</t>
  </si>
  <si>
    <t>RUFO EM CHAPA DE AÇO GALVANIZADO N.24 - DESENVOLVIMENTO 130CM</t>
  </si>
  <si>
    <t>RUFO EM CHAPA DE AÇO GALVANIZADO N.24 - DESENVOLVIMENTO 140 CM</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</si>
  <si>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</si>
  <si>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</si>
  <si>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</si>
  <si>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</si>
  <si>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CANALETA MEIA CANA EM CONCRETO D=30CM</t>
  </si>
  <si>
    <t>CANALETA MEIA CANA EM CONCRETO D=40CM</t>
  </si>
  <si>
    <t>HV.24 - CANALETA DE ALVENARIA PARA GRELHA DE FERRO  L=20CM</t>
  </si>
  <si>
    <t>HV.22 - CANALETA DE ALVENARIA PARA GRELHA OU TAMPA DE CONCRETO  L=30CM</t>
  </si>
  <si>
    <t>HV.23 - CANALETA DE ALVENARIA PARA GRELHA OU TAMPA DE CONCRETO  L=40CM</t>
  </si>
  <si>
    <t>CANTONEIRA DE FERRO 1"X1"X1/8" PARA APOIO E CHUMBAMENTO DAS GRELHAS DE FERRO</t>
  </si>
  <si>
    <t>HC.05 - GRELHA DE CONCRETO PARA CANALETA - L=30CM - SEM PASSAGEM DE VEÍCULOS</t>
  </si>
  <si>
    <t>HP.02 - GRELHA DE FERRO PERFILADO PARA CANALETA - L=30CM</t>
  </si>
  <si>
    <t>HP.03 - GRELHA DE FERRO PERFILADO PARA CANALETA - L=40CM</t>
  </si>
  <si>
    <t>HP.04 - GRELHA DE FERRO PERFILADO PARA CANALETA - L=50CM</t>
  </si>
  <si>
    <t>HC.03 - TAMPA DE CONCRETO PARA CANALETA DE A.P.L=0,30M</t>
  </si>
  <si>
    <t>HC.04 - TAMPA DE CONCRETO PARA CANALETA DE A.P.L=0,40M</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</si>
  <si>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</si>
  <si>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</si>
  <si>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</si>
  <si>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</si>
  <si>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</si>
  <si>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</si>
  <si>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</si>
  <si>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</si>
  <si>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</si>
  <si>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</si>
  <si>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</si>
  <si>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</si>
  <si>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</si>
  <si>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</si>
  <si>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</si>
  <si>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</si>
  <si>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</si>
  <si>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</si>
  <si>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</si>
  <si>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</si>
  <si>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</si>
  <si>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</si>
  <si>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</si>
  <si>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</si>
  <si>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</si>
  <si>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</si>
  <si>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</si>
  <si>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HX.01 - LAVATÓRIO E BEBEDOURO DE CHAPA AÇO INOX CHAPA 18 - EXCLUSIVE TORNEIRA</t>
  </si>
  <si>
    <t>MICTÓRIO INDIVIDUAL DE LOUÇA BRANCA, TIPO BACIA - DE CENTRO</t>
  </si>
  <si>
    <t>MICTÓRIO INDIVIDUAL DE LOUÇA, PARA DEFICIENTE</t>
  </si>
  <si>
    <t>HX.02 - MICTÓRIO COLETIVO DE AÇO INOXIDÁVEL - COMPRIMENTO 0/2000MM</t>
  </si>
  <si>
    <t>CONJUNTO ANTIVANDALISMO PARA MICTÓRIO FORMADO  POR VÁLVULA DE FECHAMENTO AUTOMÁTICO E RABICHO DE METAL</t>
  </si>
  <si>
    <t>TANQUE DE LOUÇA BRANCA, SEM COLUNA, CAPACIDADE MÍNIMA 30L, EXCLUSIVE TORNEIRA</t>
  </si>
  <si>
    <t>CUBA SIMPLES DE AÇO INOXIDÁVEL CHAPA 20 - 500X400X200MM</t>
  </si>
  <si>
    <t>CUBA SIMPLES DE AÇO INOXIDÁVEL CHAPA 20 - 560X335X150MM</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</si>
  <si>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</si>
  <si>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</si>
  <si>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</si>
  <si>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</si>
  <si>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</si>
  <si>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HX.04 - TANQUE DE PANELA EM AÇO INOXIDÁVEL CHAPA 18 - 600X800X300MM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</si>
  <si>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</si>
  <si>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</si>
  <si>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</si>
  <si>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</si>
  <si>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</si>
  <si>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</si>
  <si>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</si>
  <si>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</si>
  <si>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</si>
  <si>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</si>
  <si>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</si>
  <si>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</si>
  <si>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</si>
  <si>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</si>
  <si>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</si>
  <si>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</si>
  <si>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</si>
  <si>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</si>
  <si>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</si>
  <si>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</si>
  <si>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- 1.1/2"</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</si>
  <si>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</si>
  <si>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</si>
  <si>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</si>
  <si>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</si>
  <si>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</si>
  <si>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</si>
  <si>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</si>
  <si>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REGISTRO DE ESFERA VS SOLDÁVEL , PVC - 1"</t>
  </si>
  <si>
    <t>CHUVEIRO FIXO DE METAL CROMADO - CRIVO COM DIÂMETRO DE NO MÍNIMO 6CM</t>
  </si>
  <si>
    <t>CHUVEIRO ELÉTRICO AUTOMÁTICO, CORPO EM PVC CROMADO - 220V-2800/4400W</t>
  </si>
  <si>
    <t>CHUVEIRO DUCHA MODELO JET-SET METÁLICA OU SIMILAR</t>
  </si>
  <si>
    <t>DUCHA HIGIÊNICA FLEXÍVEL COM REGISTRO DE PAREDE</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</si>
  <si>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</si>
  <si>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</si>
  <si>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</si>
  <si>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</si>
  <si>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</si>
  <si>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</si>
  <si>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</si>
  <si>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</si>
  <si>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</si>
  <si>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</si>
  <si>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</si>
  <si>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</si>
  <si>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</si>
  <si>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</si>
  <si>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</si>
  <si>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</si>
  <si>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</si>
  <si>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</si>
  <si>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</si>
  <si>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</si>
  <si>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</si>
  <si>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</si>
  <si>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</si>
  <si>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</si>
  <si>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</si>
  <si>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</si>
  <si>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</si>
  <si>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</si>
  <si>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</si>
  <si>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</si>
  <si>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</si>
  <si>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</si>
  <si>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</si>
  <si>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</si>
  <si>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</si>
  <si>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</si>
  <si>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</si>
  <si>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</si>
  <si>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</si>
  <si>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</si>
  <si>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</si>
  <si>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</si>
  <si>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</si>
  <si>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</si>
  <si>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</si>
  <si>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</si>
  <si>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</si>
  <si>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</si>
  <si>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</si>
  <si>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</si>
  <si>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</si>
  <si>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</si>
  <si>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</si>
  <si>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</si>
  <si>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</si>
  <si>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</si>
  <si>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</si>
  <si>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</si>
  <si>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</si>
  <si>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</si>
  <si>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</si>
  <si>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</si>
  <si>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</si>
  <si>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</si>
  <si>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</si>
  <si>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</si>
  <si>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</si>
  <si>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</si>
  <si>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</si>
  <si>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</si>
  <si>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</si>
  <si>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</si>
  <si>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</si>
  <si>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</si>
  <si>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</si>
  <si>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</si>
  <si>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</si>
  <si>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</si>
  <si>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</si>
  <si>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</si>
  <si>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</si>
  <si>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</si>
  <si>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</si>
  <si>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</si>
  <si>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</si>
  <si>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</si>
  <si>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</si>
  <si>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COMUM - ARGAMASSA DE CIMENTO E AREIA 1:4</t>
  </si>
  <si>
    <t>VA.09 - CHAPISCO ROLADO APLICADO EM ALVENARIA COM ROLO PARA TEXTURA ACRÍLICA</t>
  </si>
  <si>
    <t>REVESTIMENTO DE PAREDES EXTERNAS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</si>
  <si>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</si>
  <si>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</si>
  <si>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</si>
  <si>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</si>
  <si>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</si>
  <si>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</si>
  <si>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</si>
  <si>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</si>
  <si>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</si>
  <si>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</si>
  <si>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ARREMATES DE REVESTIMENTO</t>
  </si>
  <si>
    <t>CANTONEIRA DE PROTEÇÃO - PERFIL "L" DE FERRO, 1 1/4" X 1 1/4" X 1/8"</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</si>
  <si>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</si>
  <si>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</si>
  <si>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</si>
  <si>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</si>
  <si>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</si>
  <si>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DG.10/16 - PEITORIL DE GRANILITE - ESPESSURA 2CM, LARGURA 20CM</t>
  </si>
  <si>
    <t>PEITORIL DE GRANITO POLIDO - ESP=2CM, L=25CM</t>
  </si>
  <si>
    <t>PEITORIL DE ARDÓSIA POLIDA</t>
  </si>
  <si>
    <t>PEITORIL DE MÁRMORE - ESP=2CM, L=25CM</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</si>
  <si>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</si>
  <si>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</si>
  <si>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</si>
  <si>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</si>
  <si>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</si>
  <si>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</si>
  <si>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</si>
  <si>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</si>
  <si>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</si>
  <si>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</si>
  <si>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</si>
  <si>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</si>
  <si>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t>
  </si>
  <si>
    <t>FORROS FALSOS</t>
  </si>
  <si>
    <t>FORRO FIBRA MINERAL MODELADO ÚMIDA - ACABAMENTO SUPERFÍCIE PINTURA VINÍLICA A BASE DE LÁTEX BRANCA - ESPESSURA 13MM, NRC=0,50, CAC=MÍNIMO 35</t>
  </si>
  <si>
    <t>FORRO DE GESSO COMUM - PLACA CONVENCIONAL (FORNECIMENTO E INSTALAÇÃO)</t>
  </si>
  <si>
    <t>FORRO DE GESSO ACARTONADO TIPO FGA (FORNECIMENTO E INSTALAÇÃO)</t>
  </si>
  <si>
    <t>FORRO DE GESSO ACARTONADO TIPO FGE (FORNECIMENTO E INSTALAÇÃO)</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</si>
  <si>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</si>
  <si>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</si>
  <si>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</si>
  <si>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</si>
  <si>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</si>
  <si>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</si>
  <si>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</si>
  <si>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</si>
  <si>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</si>
  <si>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</si>
  <si>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PISOS</t>
  </si>
  <si>
    <t>LASTROS E ENCHIMENTOS</t>
  </si>
  <si>
    <t>ENCHIMENTO COM TIJOLOS CERÂMICOS FURADOS</t>
  </si>
  <si>
    <t>ENCHIMENTO COM ARGILA EXPANDIDA</t>
  </si>
  <si>
    <t>ENCHIMENTO DE CONCRETO COM AGREGADO LEVE</t>
  </si>
  <si>
    <t>ENCHIMENTO DE CONCRETO COM AGREGADO RECICLADO</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</si>
  <si>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</si>
  <si>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</si>
  <si>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</si>
  <si>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</si>
  <si>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</si>
  <si>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</si>
  <si>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</si>
  <si>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</si>
  <si>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</si>
  <si>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</si>
  <si>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NG.05 - GRANILITE - ESPESSURA 8MM</t>
  </si>
  <si>
    <t>CIMENTADO COMUM COM AGREGADO RECLICLADO, DESEMPENADO ALISADO - ESPESSURA 20MM</t>
  </si>
  <si>
    <t>NG.07 - ARGAMASSA DE ALTA RESISTÊNCIA, TIPO LEVE - ESPESSURA 8MM</t>
  </si>
  <si>
    <t>NG.08 - ARGAMASSA DE ALTA RESISTÊNCIA, TIPO MÉDIO - ESPESSURA 12MM</t>
  </si>
  <si>
    <t>CIMENTADO COM AGREGADO RECICLADO, COM CORANTE DESEMPENADO  ALISADO</t>
  </si>
  <si>
    <t>CIMENTADO COMUM COM AGREGADO RECICLADO, DESEMPENADO - ESPESSURA 20MM</t>
  </si>
  <si>
    <t>PISO ESTRUTURAL EM CONCRETO ARMADO - 7CM</t>
  </si>
  <si>
    <t xml:space="preserve"> CONTRAPISO CONVENCIONAL COM ESPESSURA ATÉ 4 CM</t>
  </si>
  <si>
    <t>MOSAICO PORTUGUÊS UMA OU DUAS CORES SOBRE BASE DE AREIA RECICLADA</t>
  </si>
  <si>
    <t>PISO CERÂMICO NÃO ESMALTADO ANTIDERRAPANTE  - ASSENTADO COM ARGAMASSA COMUM (PARA COZINHAS E REFEITÓRIOS)</t>
  </si>
  <si>
    <t>PISO CERÂMICO NÃO ESMALTADO ANTIDERRAPANTE - ASSENTADO COM ARGAMASSA COLANTE (PARA COZINHAS E REFEITÓRIOS)</t>
  </si>
  <si>
    <t>PISO CERÂMICO ESMALTADO  (PEI-5) - ASSENTADO COM ARGAMASSA COMUM</t>
  </si>
  <si>
    <t>PISO CERÂMICO ESMALTADO (PEI-5) - ASSENTADO COM ARGAMASSA COLANTE</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</si>
  <si>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</si>
  <si>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</si>
  <si>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</si>
  <si>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</si>
  <si>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</si>
  <si>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PISO EM GRANITO CINZA MAUA, PLACAS - ESPESSURA 2CM</t>
  </si>
  <si>
    <t>GRANITO POLIDO, FORRAS DE 20MM - VERDE UBATUBA</t>
  </si>
  <si>
    <t>MÁRMORE POLIDO, FORRAS DE 20MM - BRANCO ESPIRITO SANTO</t>
  </si>
  <si>
    <t>REVESTIMENTO DE PISO EM PEDRA ARDÓSIA SELECIONADA</t>
  </si>
  <si>
    <t>PISO PORTÁTIL DE POLIPROPILENO EM QUADRAS DE TÊNIS - FORNECIMENTO E INSTALAÇÃO</t>
  </si>
  <si>
    <t xml:space="preserve"> PISO PORTÁTIL DE POLIPROPILENO EM QUADRAS POLIESPORTIVAS,
ÁREA EXTERNA - FORNECIMENTO E INSTALAÇÃO</t>
  </si>
  <si>
    <t xml:space="preserve"> PISO PORTÁTIL DE POLIPROPILENO EM QUADRAS POLIESPORTIVAS,
ÁREA INTERNA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</si>
  <si>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</si>
  <si>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</si>
  <si>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</si>
  <si>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</si>
  <si>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NS.13 - CHAPAS DE BORRACHA SINTÉTICA ASSENTES COM ARGAMASSA, E=8 A 10MM - LISAS</t>
  </si>
  <si>
    <t>NS.13 - CHAPAS DE BORRACHA SINTÉTICA ASSENTES COM ARGAMASSA, E=8 A 10MM - COM RELEVO</t>
  </si>
  <si>
    <t>NP.02 - CONTRAPISO AUTONIVELANTE, APLICADO SOBRE LAJE, ADERIDO - ESPESSURA ATÉ 4 CM</t>
  </si>
  <si>
    <t>CONTRAPISO CONVENCIONAL COM ESPESSURA ATÉ 4 CM</t>
  </si>
  <si>
    <t>CONTRAPISO EM ARGAMASSA PRONTA</t>
  </si>
  <si>
    <t>ARREMATE DE PISOS E ESCADAS</t>
  </si>
  <si>
    <t>RODAPÉ DE ARGAMASSA DE CIMENTO E AREIA 1:3 - 10CM</t>
  </si>
  <si>
    <t>RODAPÉ DE GRANILITE - 10CM</t>
  </si>
  <si>
    <t>RODAPÉ DE GRANILITE - MEIA CANA, 10CM</t>
  </si>
  <si>
    <t>RODAPÉ DE ARGAMASSA DE ALTA RESISTÊNCIA - MEIA CANA, 10CM</t>
  </si>
  <si>
    <t>RODAPÉ CERÂMICO ESMALTADO PEIV 7CM À 10CM</t>
  </si>
  <si>
    <t xml:space="preserve"> DA.09 - RODAPÉ DE MADEIRA - PADRÃO CUMARU 7CM</t>
  </si>
  <si>
    <t>RODAPÉ DE FIBRO-VINIL - 7,5CM</t>
  </si>
  <si>
    <t>RODAPÉ DE BORRACHA SINTÉTICA - BOLEADO, 7CM</t>
  </si>
  <si>
    <t>DA.09 - RODAPÉ EM GRANITO CINZA MAUA, ESP. 2CM, ALT. 7CM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</si>
  <si>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</si>
  <si>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</si>
  <si>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</si>
  <si>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</si>
  <si>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</si>
  <si>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</si>
  <si>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</si>
  <si>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</si>
  <si>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SOLEIRA PARA PORTA EM GRANITO CINZA SEM POLIMENTO (FOSCO)</t>
  </si>
  <si>
    <t>SOLEIRA EM ARDÓSIA, E = 20 MM, L = 18 CM</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</si>
  <si>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</si>
  <si>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</si>
  <si>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</si>
  <si>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</si>
  <si>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</si>
  <si>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</si>
  <si>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</si>
  <si>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</si>
  <si>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</si>
  <si>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</si>
  <si>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</si>
  <si>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</si>
  <si>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</si>
  <si>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</si>
  <si>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</si>
  <si>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</si>
  <si>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</si>
  <si>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</si>
  <si>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</si>
  <si>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</si>
  <si>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</si>
  <si>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</si>
  <si>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</si>
  <si>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</si>
  <si>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</si>
  <si>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</si>
  <si>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</si>
  <si>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</si>
  <si>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</si>
  <si>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</si>
  <si>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</si>
  <si>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RECOLOCAÇÃO DE PLACAS DE PISO ELEVADO EM ÁREA INTERNA OU EXTERNA</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</si>
  <si>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</si>
  <si>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</si>
  <si>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</si>
  <si>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</si>
  <si>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</si>
  <si>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</si>
  <si>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</si>
  <si>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</si>
  <si>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</si>
  <si>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</si>
  <si>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</si>
  <si>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</si>
  <si>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</si>
  <si>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RETIRADA DE VIDROS ENCAIXILHADOS EM GERAL, INCLUSIVE LIMPEZA DO JANELA</t>
  </si>
  <si>
    <t>RECOLOCAÇÃO DE VIDROS ENCAIXILHADOS EM GERAL</t>
  </si>
  <si>
    <t>PINTURA EM ALVENARIA E CONCRETO</t>
  </si>
  <si>
    <t>AGUADA DE CAL - CONCRETO OU REBOCO SEM MASSA CORRIDA, INTERIOR</t>
  </si>
  <si>
    <t>AGUADA DE CAL - CONCRETO OU REBOCO SEM MASSA CORRIDA, EXTERIOR</t>
  </si>
  <si>
    <t>TINTA HIDROFUGA A BASE DE CIMENTO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</si>
  <si>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</si>
  <si>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</si>
  <si>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</si>
  <si>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</si>
  <si>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</si>
  <si>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</si>
  <si>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</si>
  <si>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</si>
  <si>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</si>
  <si>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</si>
  <si>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PINTURA EM MADEIRA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</si>
  <si>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</si>
  <si>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</si>
  <si>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</si>
  <si>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</si>
  <si>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</si>
  <si>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</si>
  <si>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</si>
  <si>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</si>
  <si>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</si>
  <si>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</si>
  <si>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</si>
  <si>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ESMALTE SINTÉTICO APLICADO DE FORMA MECÂNICA - ESQUADRIAS E PEÇAS DE SERRALHERIA</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</si>
  <si>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</si>
  <si>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</si>
  <si>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</si>
  <si>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</si>
  <si>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</si>
  <si>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</si>
  <si>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</si>
  <si>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</si>
  <si>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</si>
  <si>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</si>
  <si>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</si>
  <si>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</si>
  <si>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</si>
  <si>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</si>
  <si>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</si>
  <si>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</si>
  <si>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</si>
  <si>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</si>
  <si>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</si>
  <si>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FECHAMENTOS</t>
  </si>
  <si>
    <t>FP.04 - ALAMBRADO EM TUBO GALVANIZADO E TELA GALVANIZADA H=2,00M</t>
  </si>
  <si>
    <t>FP.05 - ALAMBRADO EM TUBO GALVANIZADO E TELA GALVANIZADA H=1,00M</t>
  </si>
  <si>
    <t>FP.03 - ALAMBRADO PARA QUADRAS DE ESPORTE - GP.6/EDIF - TG/4,5M</t>
  </si>
  <si>
    <t>FP.07 - 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</si>
  <si>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</si>
  <si>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</si>
  <si>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</si>
  <si>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</si>
  <si>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</si>
  <si>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</si>
  <si>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</si>
  <si>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</si>
  <si>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</si>
  <si>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</si>
  <si>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</si>
  <si>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</si>
  <si>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</si>
  <si>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</si>
  <si>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</si>
  <si>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MURO DE ARRIMO H=1,40M, COM DRENAGEM</t>
  </si>
  <si>
    <t>MURO DE ARRIMO H=2,50M, COM DRENAGEM</t>
  </si>
  <si>
    <t>MURO DE ARRIMO H=3,50M, COM DRENAGEM</t>
  </si>
  <si>
    <t>MURO DE ARRIMO H=4,50M, COM DRENAGEM</t>
  </si>
  <si>
    <t>FV.08 - MURETA DE BLOCOS DE CONCRETO</t>
  </si>
  <si>
    <t>FV.12/13 - MURETA DE ARRIMO EM BLOCOS DE CONCRETO, H=1,00 M</t>
  </si>
  <si>
    <t>FV.14 - MURETA DE ARRIMO EM BLOCOS DE CONCRETO H=1,00M - CHAPISCADO</t>
  </si>
  <si>
    <t>FV15/16 - MURO FECHO EM BLOCO E ESTRUT. CONCRETO FUND. EM BROCAS (H=2,5M)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</si>
  <si>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</si>
  <si>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</si>
  <si>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</si>
  <si>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</si>
  <si>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</si>
  <si>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</si>
  <si>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</si>
  <si>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</si>
  <si>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</si>
  <si>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</si>
  <si>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</si>
  <si>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</si>
  <si>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</si>
  <si>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</si>
  <si>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CONCRETO SIMPLES COM AGREGADO RECICLADO, DESEMPENADO E RIPADO -200KG CIM/M3</t>
  </si>
  <si>
    <t>CONCRETO COM AGREGADO RECICLADO DESEMPENADO E RIPADO, TIPO PMSP -DL1009/47,335KGCIM/M3-7CM</t>
  </si>
  <si>
    <t>NC.15 - LAJOTA PRÉ-MOLDADA DE CONCRETO E=7CM - JUNTA DE GRAMA</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</si>
  <si>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</si>
  <si>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</si>
  <si>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</si>
  <si>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</si>
  <si>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</si>
  <si>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</si>
  <si>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</si>
  <si>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</si>
  <si>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</si>
  <si>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</si>
  <si>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</si>
  <si>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</si>
  <si>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</si>
  <si>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</si>
  <si>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</si>
  <si>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</si>
  <si>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</si>
  <si>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</si>
  <si>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</si>
  <si>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</si>
  <si>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NC.20 - GUIA DE CONCRETO RETA OU CURVA, TIPO PMSP</t>
  </si>
  <si>
    <t>NC.21 - GUIA DE CONCRETO COM AGREGADO RECICLADO, RETA OU CURVA TIPO PMSP</t>
  </si>
  <si>
    <t>NC.22 - SARJETA DE CONCRETO, INCLUSIVE PREPARO DE CAIXA</t>
  </si>
  <si>
    <t>REBAIXAMENTO DE GUIA</t>
  </si>
  <si>
    <t>REBAIXAMENTO DE GUIA COM CONCRETO RECICLADO</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</si>
  <si>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</si>
  <si>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</si>
  <si>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</si>
  <si>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</si>
  <si>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</si>
  <si>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</si>
  <si>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</si>
  <si>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</si>
  <si>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</si>
  <si>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</si>
  <si>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</si>
  <si>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</si>
  <si>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DEMARCAÇÃO DE VAGA DE ESTACIONAMENTO PARA PORTADORES DE DEFICIÊNCIA FÍSICA</t>
  </si>
  <si>
    <t>QD.04 - POSTES PARA VOLEIBOL, INCLUSIVE PINTURA E REDE</t>
  </si>
  <si>
    <t>QD.04 - TRAVE PARA FUTEBOL DE SALÃO, INCLUSIVE PINTURA E REDE</t>
  </si>
  <si>
    <t>TABELA PARA BASQUETE, ENGLOBANDO DESDE FUNDAÇÃO ATÉ A CESTA DE NYLON</t>
  </si>
  <si>
    <t>TELA DE NYLON PARA COBERTURA DE QUADRA</t>
  </si>
  <si>
    <t>DEMARCAÇÃO E PINTURA DE SUPERFÍCIES - BORRACHA CLORADA</t>
  </si>
  <si>
    <t>DEMARCAÇÃO E PINTURA DE SUPERFÍCIES - EPÓXI</t>
  </si>
  <si>
    <t>DEMARCAÇÃO E PINTURA DE FAIXAS ATÉ 10CM - BORRACHA CLORADA</t>
  </si>
  <si>
    <t>DEMARCAÇÃO E PINTURA DE FAIXAS ATÉ 10CM - EPÓXI</t>
  </si>
  <si>
    <t>HV.20 - ABRIGO PARA LIXO EM ALVENARIA - REVESTIMENTO EXTERNO COM ARGAMASSA E INTERNO COM AZULEJOS</t>
  </si>
  <si>
    <t>IV.06 - LIXEIRA JUNTO AO ALINHAMENTO COM REVESTIMENTO INTERNO EM AZULEJOS</t>
  </si>
  <si>
    <t>BANCADA DE CONCRETO POLIDO COM BORDAS ARREDONDADAS - ESPESSURA 30MM</t>
  </si>
  <si>
    <t>BANCADA DE CONCRETO POLIDO COM BORDAS ARREDONDADAS - ESPESSURA 40MM</t>
  </si>
  <si>
    <t>BANCADA DE CONCRETO POLIDO COM BORDAS ARREDONDADAS - ESPESSURA 50MM</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</si>
  <si>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</si>
  <si>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</si>
  <si>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</si>
  <si>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</si>
  <si>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</si>
  <si>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</si>
  <si>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</si>
  <si>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</si>
  <si>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</si>
  <si>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</si>
  <si>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</si>
  <si>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</si>
  <si>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</si>
  <si>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</si>
  <si>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</si>
  <si>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</si>
  <si>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</si>
  <si>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</si>
  <si>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</si>
  <si>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</si>
  <si>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</si>
  <si>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PRATELEIRA EM ARDÓSIA CINZA, POLIDA 2 LADOS, ESPESSURA 30MM, EXCLUSIVE APOIO</t>
  </si>
  <si>
    <t>EP.01 - MÃO FRANCESA DE FERRO PERFILADO</t>
  </si>
  <si>
    <t>EP.02 - MÃO FRANCESA DE FERRO PERFILADO</t>
  </si>
  <si>
    <t>DM.01 - ESTRADO DE MADEIRA APARELHADA PARA DESPENSA</t>
  </si>
  <si>
    <t>DM.02/04 - ESTRADO DE MADEIRA APARELHADA PARA DESPENSA</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</si>
  <si>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</si>
  <si>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</si>
  <si>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</si>
  <si>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</si>
  <si>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DP.04 - CORRIMÃO EM TUBO GALVANIZADO</t>
  </si>
  <si>
    <t>DP.05 - CORRIMÃO EM TUBO GALVANIZADO COM GUARDA CORPO</t>
  </si>
  <si>
    <t>ANEL DE TEXTURA PARA CORRIMÃO</t>
  </si>
  <si>
    <t>BARRA DE APOIO PARA LAVATÓRIO EM "L" - PPDF</t>
  </si>
  <si>
    <t>LOUSA EM LAMINADO MELAMÍNICO BRANCO SOBRE COMPENSADO</t>
  </si>
  <si>
    <t>DM.07 - QUADRO DE AVISOS DE MADEIRA</t>
  </si>
  <si>
    <t>DM.05 - 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</si>
  <si>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</si>
  <si>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</si>
  <si>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</si>
  <si>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</si>
  <si>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DP.06 - BATE PNEU EM TUBO DE AÇO GALVANIZADO D=3" C=2,50M</t>
  </si>
  <si>
    <t>ARMÁRIO DE AÇO COM 4 PORTAS E FECHADURA L 640XP420XH1980</t>
  </si>
  <si>
    <t>MESA DE PREPARO PARA COZINHAS - EM MÁRMORE</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</si>
  <si>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</si>
  <si>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</si>
  <si>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</si>
  <si>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</si>
  <si>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</si>
  <si>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</si>
  <si>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</si>
  <si>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</si>
  <si>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</si>
  <si>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</si>
  <si>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</si>
  <si>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</si>
  <si>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</si>
  <si>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</si>
  <si>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DX.01/06 - COIFA EM CHAPA DE AÇO GALVANIZADO PARA FOGÃO DE 3 OU 4 BOCAS</t>
  </si>
  <si>
    <t>DX.01/06 - COIFA EM CHAPA DE AÇO GALVANIZADO PARA FOGÃO DE 6 BOCAS</t>
  </si>
  <si>
    <t>CHAPÉU CHINÊS PARA DUTO GALVANIZADO 35CM BIT.22 PARA EXAUSTÃO DE AR</t>
  </si>
  <si>
    <t>DUTO EM CHAPA DE AÇO GALVANIZADO N.22 - DIÂMETRO 35CM</t>
  </si>
  <si>
    <t xml:space="preserve"> CURVA PARA DUTO EM CHAPA GALVANIZADA 35CM BIT.22 PARA EXAUSTÃO AR RECRAVADA A CADA 10GRAUS</t>
  </si>
  <si>
    <t>EXAUSTOR 1/2 HP PARA COIFAS</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</si>
  <si>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</si>
  <si>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</si>
  <si>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</si>
  <si>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</si>
  <si>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</si>
  <si>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</si>
  <si>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</si>
  <si>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</si>
  <si>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</si>
  <si>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</si>
  <si>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</si>
  <si>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</si>
  <si>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</si>
  <si>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</si>
  <si>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</si>
  <si>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</si>
  <si>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</si>
  <si>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</si>
  <si>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PLACAS DE OBRA</t>
  </si>
  <si>
    <t>PLACA INAUGURAL - 600X500X3MM - CHAPA DE  AÇO INOX EM BAIXO RELEVO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</si>
  <si>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</si>
  <si>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</si>
  <si>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</si>
  <si>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</si>
  <si>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</si>
  <si>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</si>
  <si>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</si>
  <si>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</si>
  <si>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</si>
  <si>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</si>
  <si>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</si>
  <si>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M3xMÊS</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</si>
  <si>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</si>
  <si>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</si>
  <si>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</si>
  <si>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</si>
  <si>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</si>
  <si>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</si>
  <si>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</si>
  <si>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</si>
  <si>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</si>
  <si>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</si>
  <si>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</si>
  <si>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</si>
  <si>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</si>
  <si>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</si>
  <si>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</si>
  <si>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</si>
  <si>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</si>
  <si>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</si>
  <si>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</si>
  <si>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</si>
  <si>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</si>
  <si>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</si>
  <si>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</si>
  <si>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</si>
  <si>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RETIRADA DE GRADIL E GUARDA-CORPO</t>
  </si>
  <si>
    <t>RETIRADA DE MINI GUIAS DE CONCRETO</t>
  </si>
  <si>
    <t>RETIRADA DE TAPUME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</si>
  <si>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</si>
  <si>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</si>
  <si>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</si>
  <si>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</si>
  <si>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</si>
  <si>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</si>
  <si>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</si>
  <si>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</si>
  <si>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</si>
  <si>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</si>
  <si>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</si>
  <si>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</si>
  <si>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</si>
  <si>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</si>
  <si>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</si>
  <si>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</si>
  <si>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RECOLOCAÇÃO DE MINI GUIAS DE CONCRETO</t>
  </si>
  <si>
    <t>TELA GALVANIZADA PARA ALAMBRADO - MALHA 2" FIO 10</t>
  </si>
  <si>
    <t>FERRO TRABALHADO PARA GRADIS</t>
  </si>
  <si>
    <t>TABELA DE BASQUETE, INCLUSIVE ARO E CESTA - MADEIRA PINTADA</t>
  </si>
  <si>
    <t>REPINTURA DE FAIXAS ATÉ 10CM - BORRACHA CLORADA</t>
  </si>
  <si>
    <t>REPINTURA DE FAIXAS ATÉ 10CM - EPÓXI</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</si>
  <si>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</si>
  <si>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</si>
  <si>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</si>
  <si>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</si>
  <si>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</si>
  <si>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PAISAGISMO</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</si>
  <si>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</si>
  <si>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</si>
  <si>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</si>
  <si>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</si>
  <si>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</si>
  <si>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</si>
  <si>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</si>
  <si>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</si>
  <si>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</si>
  <si>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</si>
  <si>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</si>
  <si>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</si>
  <si>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</si>
  <si>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</si>
  <si>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</si>
  <si>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</si>
  <si>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</si>
  <si>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</si>
  <si>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</si>
  <si>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</si>
  <si>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</si>
  <si>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</si>
  <si>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</si>
  <si>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</si>
  <si>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</si>
  <si>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</si>
  <si>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</si>
  <si>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</si>
  <si>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</si>
  <si>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</si>
  <si>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</si>
  <si>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</si>
  <si>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</si>
  <si>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</si>
  <si>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</si>
  <si>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</si>
  <si>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</si>
  <si>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</si>
  <si>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</si>
  <si>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</si>
  <si>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</si>
  <si>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</si>
  <si>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</si>
  <si>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</si>
  <si>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</si>
  <si>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</si>
  <si>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</si>
  <si>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</si>
  <si>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</si>
  <si>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</si>
  <si>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</si>
  <si>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</si>
  <si>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</si>
  <si>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</si>
  <si>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</si>
  <si>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</si>
  <si>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</si>
  <si>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QUARESMEIRA (TIBOUCHINA GRANULOSA)</t>
  </si>
  <si>
    <t>MANACA DA SERRA (TIBOUCHINA MUTABILIS)</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</si>
  <si>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</si>
  <si>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</si>
  <si>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</si>
  <si>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</si>
  <si>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</si>
  <si>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</si>
  <si>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</si>
  <si>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</si>
  <si>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</si>
  <si>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</si>
  <si>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</si>
  <si>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</si>
  <si>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</si>
  <si>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</si>
  <si>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</si>
  <si>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</si>
  <si>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</si>
  <si>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</si>
  <si>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</si>
  <si>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</si>
  <si>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</si>
  <si>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</si>
  <si>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</si>
  <si>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</si>
  <si>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</si>
  <si>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</si>
  <si>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</si>
  <si>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</si>
  <si>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</si>
  <si>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</si>
  <si>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</si>
  <si>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</si>
  <si>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</si>
  <si>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</si>
  <si>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</si>
  <si>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ABACAXI ROXO (TRADESCANIA SPATHACEA)</t>
  </si>
  <si>
    <t>BEIJO PINTADO (IMPATIENS HAWKERI)</t>
  </si>
  <si>
    <t>BOCA DE LEÃO (ANTIRRHINUM MAJUS)</t>
  </si>
  <si>
    <t>CÓLEUS (COLEUS SCUTELLARIOIDES)</t>
  </si>
  <si>
    <t>GRAMA AMENDOIM (ARACHIS REPENS)</t>
  </si>
  <si>
    <t>MORÉIA (DIETES IRIDIOIDES)</t>
  </si>
  <si>
    <t>MULTI EXERCITADOR CONJUGADO COM 6 FUNÇÕES</t>
  </si>
  <si>
    <t>TRATAMENTO PAISAGÍSTICO DE PISOS</t>
  </si>
  <si>
    <t>NR.10 - ORLA PARA ÁRVORE EM PARALELEPÍPEDO - 1,20 X 1,20 M</t>
  </si>
  <si>
    <t>NC.26 - ORLA DE SEPARAÇÃO EM CONCRETO</t>
  </si>
  <si>
    <t>GRELHA DE CONCRETO PARA PISOS GRAMADOS 60X45X9,5CM</t>
  </si>
  <si>
    <t>HD.16 - TORNEIRA PARA JARDIM</t>
  </si>
  <si>
    <t>MOBILIÁRIO EXTERNO</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</si>
  <si>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</si>
  <si>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</si>
  <si>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</si>
  <si>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</si>
  <si>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</si>
  <si>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</si>
  <si>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</si>
  <si>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IV.07 - BANCO EM ALVENARIA APARENTE E CONCRETO</t>
  </si>
  <si>
    <t>IV.08 - BANCO EM ALVENARIA REVESTIDA E CONCRETO</t>
  </si>
  <si>
    <t>IV.09 - BANCO JARDINEIRA EM ALVENARIA DE TIJOLO APARENTE</t>
  </si>
  <si>
    <t>BRINQUEDOS EDIFICADOS</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</si>
  <si>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</si>
  <si>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</si>
  <si>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</si>
  <si>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</si>
  <si>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</si>
  <si>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</si>
  <si>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</si>
  <si>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</si>
  <si>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BRINQUEDO - TRENZINHO DE TUBOS DE CONCRETO/FABES</t>
  </si>
  <si>
    <t>RV.07 - FORTINHO</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</si>
  <si>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</si>
  <si>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</si>
  <si>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</si>
  <si>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</si>
  <si>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</si>
  <si>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</si>
  <si>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</si>
  <si>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</si>
  <si>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</si>
  <si>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</si>
  <si>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</si>
  <si>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</si>
  <si>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</si>
  <si>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</si>
  <si>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</si>
  <si>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</si>
  <si>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</si>
  <si>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</si>
  <si>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</si>
  <si>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</si>
  <si>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</si>
  <si>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</si>
  <si>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RD.06 - CARACOL - DEMARCAÇÃO DE PISO</t>
  </si>
  <si>
    <t>RD.04 - AMARELINHA DEMARCAÇÃO DE PISO</t>
  </si>
  <si>
    <t>RD.05 - XADREZ - DEMARCAÇÃO DE PISO</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</si>
  <si>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</si>
  <si>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</si>
  <si>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</si>
  <si>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</si>
  <si>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</si>
  <si>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</si>
  <si>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</si>
  <si>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</si>
  <si>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</si>
  <si>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</si>
  <si>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</si>
  <si>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</si>
  <si>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</si>
  <si>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</si>
  <si>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</si>
  <si>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</si>
  <si>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</si>
  <si>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</si>
  <si>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</si>
  <si>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</si>
  <si>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</si>
  <si>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</si>
  <si>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</si>
  <si>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</si>
  <si>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</si>
  <si>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</si>
  <si>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</si>
  <si>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</si>
  <si>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</si>
  <si>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</si>
  <si>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</si>
  <si>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</si>
  <si>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</si>
  <si>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SERVICOS TECNICOS</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</si>
  <si>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</si>
  <si>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</si>
  <si>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</si>
  <si>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</si>
  <si>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</si>
  <si>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</si>
  <si>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</si>
  <si>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</si>
  <si>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</si>
  <si>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</si>
  <si>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</si>
  <si>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</si>
  <si>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</si>
  <si>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</si>
  <si>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</si>
  <si>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</si>
  <si>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</si>
  <si>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</si>
  <si>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</si>
  <si>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</si>
  <si>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</si>
  <si>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</si>
  <si>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</si>
  <si>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ENGENHEIRO/ ARQUITETO PLENO</t>
  </si>
  <si>
    <t>PROJETISTA CADISTA</t>
  </si>
  <si>
    <t>DESENVOLVIMENTO DE PRANCHA DE DESENHO TÉCNICO/ DETALHAMENTO FORMATO A1</t>
  </si>
  <si>
    <t>DESENHISTA CADISTA</t>
  </si>
  <si>
    <t>SERVIÇO DE PLOTAGEM EM PAPEL SULFITE, TAMANHO A0, PRETO E BRANCO</t>
  </si>
  <si>
    <t>SERVIÇO DE PLOTAGEM EM PAPEL SULFITE, TAMANHO A1, COLORIDA</t>
  </si>
  <si>
    <t>SERVIÇO DE PLOTAGEM EM PAPEL SULFITE, TAMANHO A0, COLORIDA</t>
  </si>
  <si>
    <t>CÓPIA XEROX EM TAMANHO OFÍCIO, UMA FACE, COLORIDA</t>
  </si>
  <si>
    <t>CÓPIA XEROX EM TAMANHO A3, UMA FACE, PRETO E BRANCO</t>
  </si>
  <si>
    <t>CÓPIA XEROX EM TAMANHO A3, UMA FACE, COLORIDA</t>
  </si>
  <si>
    <t>CÓPIA XEROX - PRETO E BRANCO</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</si>
  <si>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</si>
  <si>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</si>
  <si>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</si>
  <si>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</si>
  <si>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</si>
  <si>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</si>
  <si>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</si>
  <si>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</si>
  <si>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</si>
  <si>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</si>
  <si>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</si>
  <si>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</si>
  <si>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</si>
  <si>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</si>
  <si>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</si>
  <si>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</si>
  <si>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</si>
  <si>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</si>
  <si>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</si>
  <si>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</si>
  <si>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</si>
  <si>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</si>
  <si>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</si>
  <si>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</si>
  <si>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</si>
  <si>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</si>
  <si>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</si>
  <si>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</si>
  <si>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</si>
  <si>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</si>
  <si>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</si>
  <si>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</si>
  <si>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</si>
  <si>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</si>
  <si>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</si>
  <si>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</si>
  <si>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</si>
  <si>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SISTEMA DE CUSTOS REFERENCIAIS DE OBRAS - SICRO</t>
  </si>
  <si>
    <t>Relatório Sintético de Compisições de Custos
São Paulo - abril/2025 - SEM DESONERAÇÃO</t>
  </si>
  <si>
    <t>UND</t>
  </si>
  <si>
    <t>PREÇO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</si>
  <si>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</si>
  <si>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</si>
  <si>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</si>
  <si>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</si>
  <si>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</si>
  <si>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</si>
  <si>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</si>
  <si>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</si>
  <si>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</si>
  <si>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</si>
  <si>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</si>
  <si>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</si>
  <si>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</si>
  <si>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</si>
  <si>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</si>
  <si>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</si>
  <si>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</si>
  <si>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</si>
  <si>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</si>
  <si>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</si>
  <si>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</si>
  <si>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</si>
  <si>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</si>
  <si>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</si>
  <si>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</si>
  <si>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</si>
  <si>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</si>
  <si>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</si>
  <si>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</si>
  <si>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</si>
  <si>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</si>
  <si>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</si>
  <si>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</si>
  <si>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</si>
  <si>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</si>
  <si>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</si>
  <si>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</si>
  <si>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</si>
  <si>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</si>
  <si>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</si>
  <si>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</si>
  <si>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</si>
  <si>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</si>
  <si>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</si>
  <si>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</si>
  <si>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</si>
  <si>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</si>
  <si>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</si>
  <si>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</si>
  <si>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</si>
  <si>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</si>
  <si>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</si>
  <si>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</si>
  <si>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</si>
  <si>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</si>
  <si>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</si>
  <si>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</si>
  <si>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</si>
  <si>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</si>
  <si>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</si>
  <si>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</si>
  <si>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</si>
  <si>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</si>
  <si>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</si>
  <si>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</si>
  <si>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</si>
  <si>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</si>
  <si>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</si>
  <si>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</si>
  <si>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</si>
  <si>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</si>
  <si>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</si>
  <si>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</si>
  <si>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</si>
  <si>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</si>
  <si>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</si>
  <si>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</si>
  <si>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</si>
  <si>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</si>
  <si>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</si>
  <si>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</si>
  <si>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</si>
  <si>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</si>
  <si>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</si>
  <si>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</si>
  <si>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</si>
  <si>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</si>
  <si>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</si>
  <si>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</si>
  <si>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</si>
  <si>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</si>
  <si>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</si>
  <si>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</si>
  <si>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</si>
  <si>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</si>
  <si>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</si>
  <si>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</si>
  <si>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</si>
  <si>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</si>
  <si>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</si>
  <si>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</si>
  <si>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</si>
  <si>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</si>
  <si>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Boca de BSTC D = 1,00 m - esconsidade 10° - areia e brita comerciais - alas retas</t>
  </si>
  <si>
    <t>Dragagem de areia grossa com draga de sucção e recalque - bomba de 746 kW e cortador de 110 kW - distância de recalque de 3.700 a 3.900 m</t>
  </si>
  <si>
    <t>m³</t>
  </si>
  <si>
    <t>Dreno longitudinal profundo para corte em solo - DPS 08 - tubo PEAD e brita produzida</t>
  </si>
  <si>
    <t>Trilho UIC60, comprimento de 12 m, sobre dormente de concreto, bitola métrica ou larga, taxa de dormentação de 1.750 un/km, tala de junção de 6 furos e fixação elástica Pandrol - posicionamento e assentamento manual</t>
  </si>
  <si>
    <t>km</t>
  </si>
  <si>
    <t>Pintura de setas e zebrados com tinta acrílica emulsionada em água - espessura de 0,4 mm</t>
  </si>
  <si>
    <t>m²</t>
  </si>
  <si>
    <t>Transporte de TLS TR45 de 120 m com locomotiva diesel-elétrica em vagão plataforma com capacidade de 82 t - bitola métrica</t>
  </si>
  <si>
    <t>tkm</t>
  </si>
  <si>
    <t>Luva de emenda prensada para aço CA-50 - D = 32 mm - fornecimento e instalação</t>
  </si>
  <si>
    <t>Boca de BSTC D = 1,00 m - esconsidade 10° - areia extraída e brita produzida - alas retas</t>
  </si>
  <si>
    <t>Dragagem de areia grossa com draga de sucção e recalque - bomba de 746 kW e cortador de 110 kW - distância de recalque de 3.900 a 4.100 m</t>
  </si>
  <si>
    <t>Dreno profundo H = 1,0 m - com geocomposto drenante - inclusive escavação e reaterro</t>
  </si>
  <si>
    <t>Trilho UIC60, comprimento de 12 m, sobre dormente de concreto, bitola mista, taxa de dormentação de 1.667 un/km, tala de junção de 6 furos e fixação elástica Pandrol - posicionamento e assentamento manual</t>
  </si>
  <si>
    <t>Pintura de setas e zebrados com tinta acrílica emulsionada em água - espessura de 0,5 mm</t>
  </si>
  <si>
    <t>Transporte de TLS TR45 de 120 m com locomotiva diesel-elétrica em vagão plataforma com capacidade de 98 t - bitola larga</t>
  </si>
  <si>
    <t>Tela de aço eletrossoldada - fornecimento, preparo e colocação</t>
  </si>
  <si>
    <t>Boca de BSTC D = 1,00 m - esconsidade 15° - areia e brita comerciais - alas esconsas</t>
  </si>
  <si>
    <t>Dragagem de areia grossa com draga de sucção e recalque - bomba de 746 kW e cortador de 110 kW - distância de recalque de 4.100 a 4.300 m</t>
  </si>
  <si>
    <t>Dreno profundo H = 1,5 m - com geocomposto drenante - inclusive escavação e reaterro</t>
  </si>
  <si>
    <t>Trilho UIC60, comprimento de 12 m, sobre dormente de concreto, bitola mista, taxa de dormentação de 1.750 un/km, tala de junção de 6 furos e fixação elástica Pandrol - posicionamento e assentamento manual</t>
  </si>
  <si>
    <t>Pintura eletrostática a pó com tinta poliéster em chapa de aço</t>
  </si>
  <si>
    <t>Transporte de TLS TR45 de 240 m com locomotiva diesel-elétrica em vagão plataforma com capacidade de 82 t - bitola métrica</t>
  </si>
  <si>
    <t>Treliça nervurada três barras longitudinais interligadas por duas diagonais sinusoidal - fornecimento e instalação</t>
  </si>
  <si>
    <t>Boca de BSTC D = 1,00 m - esconsidade 15° - areia e brita comerciais - alas retas</t>
  </si>
  <si>
    <t>Dragagem de areia grossa com draga de sucção e recalque - bomba de 746 kW e cortador de 110 kW - distância de recalque de 4.300 a 4.500 m</t>
  </si>
  <si>
    <t>Dreno sub-horizontal - DSH 01 - material de 1ª categoria</t>
  </si>
  <si>
    <t>Trilho UIC60, comprimento de 12 m, sobre dormente de madeira, bitola métrica ou larga, taxa de dormentação de 1.667 un/km, tala de junção de 6 furos e fixação rígida - posicionamento e assentamento manual</t>
  </si>
  <si>
    <t>Placa de advertência em aço, lado de 0,60 m - película retrorrefletiva tipo I + SI - fornecimento e implantação</t>
  </si>
  <si>
    <t>Transporte de TLS TR45 de 240 m com locomotiva diesel-elétrica em vagão plataforma com capacidade de 98 t - bitola larga</t>
  </si>
  <si>
    <t>Arco metálico galvanizado tipo MP 152S - arco alto - vão = 10,08 m e altura = 6,12 m - aterro rodoviário mínimo = 0,90 m e máximo = 5,00 m - areia e brita comerciais</t>
  </si>
  <si>
    <t>Boca de BSTC D = 1,00 m - esconsidade 15° - areia extraída e brita produzida - alas esconsas</t>
  </si>
  <si>
    <t>Dragagem de areia grossa com draga de sucção e recalque - bomba de 746 kW e cortador de 110 kW - distância de recalque de 500 a 700 m</t>
  </si>
  <si>
    <t>Dreno sub-horizontal - DSH 01 - material de 2ª categoria</t>
  </si>
  <si>
    <t>Trilho UIC60, comprimento de 12 m, sobre dormente de madeira, bitola métrica ou larga, taxa de dormentação de 1.750 un/km, tala de junção de 6 furos e fixação rígida - posicionamento e assentamento manual</t>
  </si>
  <si>
    <t>Placa de advertência em aço, lado de 0,80 m - película retrorrefletiva tipo I + SI - fornecimento e implantação</t>
  </si>
  <si>
    <t>Transporte de TLS TR57 de 120 m com locomotiva diesel-elétrica em vagão plataforma com capacidade de 82 t - bitola métrica</t>
  </si>
  <si>
    <t>Arco metálico galvanizado tipo MP 152S - arco alto - vão = 10,08 m e altura = 6,12 m - aterro rodoviário mínimo = 0,90 m e máximo = 5,00 m - areia extraída e brita produzida</t>
  </si>
  <si>
    <t>Boca de BSTC D = 1,00 m - esconsidade 15° - areia extraída e brita produzida - alas retas</t>
  </si>
  <si>
    <t>Dragagem de areia grossa com draga de sucção e recalque - bomba de 746 kW e cortador de 110 kW - distância de recalque de 700 a 900 m</t>
  </si>
  <si>
    <t>Dreno subsuperficial - DSS 01 - tubo de concreto perfurado e areia comercial</t>
  </si>
  <si>
    <t>Trilho UIC60, comprimento de 12 m, sobre dormente de madeira, bitola mista, taxa de dormentação de 1.667 un/km, tala de junção de 6 furos e fixação rígida - posicionamento e assentamento manual</t>
  </si>
  <si>
    <t>Placa de advertência em aço, lado de 1,00 m - película retrorrefletiva tipo I + SI - fornecimento e implantação</t>
  </si>
  <si>
    <t>Transporte de TLS TR57 de 120 m com locomotiva diesel-elétrica em vagão plataforma com capacidade de 98 t - bitola larga</t>
  </si>
  <si>
    <t>Arco metálico galvanizado tipo MP 152S - arco alto - vão = 10,31 m e altura = 6,17 m - aterro rodoviário mínimo = 0,90 m e máximo = 4,90 m - areia e brita comerciais</t>
  </si>
  <si>
    <t>Boca de BSTC D = 1,00 m - esconsidade 20° - areia e brita comerciais - alas retas</t>
  </si>
  <si>
    <t>Dragagem de areia grossa com draga de sucção e recalque - bomba de 746 kW e cortador de 110 kW - distância de recalque de 900 a 1.100 m</t>
  </si>
  <si>
    <t>Dreno subsuperficial - DSS 01 - tubo de concreto perfurado e areia extraída</t>
  </si>
  <si>
    <t>Trilho UIC60, comprimento de 12 m, sobre dormente de madeira, bitola mista, taxa de dormentação de 1.750 un/km, tala de junção de 6 furos e fixação rígida - posicionamento e assentamento manual</t>
  </si>
  <si>
    <t>Placa de advertência em aço, lado de 1,20 m - película retrorrefletiva tipo III + SI - fornecimento e implantação</t>
  </si>
  <si>
    <t>Transporte de TLS TR57 de 240 m com locomotiva diesel-elétrica em vagão plataforma com capacidade de 82 t - bitola métrica</t>
  </si>
  <si>
    <t>Arco metálico galvanizado tipo MP 152S - arco alto - vão = 10,31 m e altura = 6,17 m - aterro rodoviário mínimo = 0,90 m e máximo = 4,90 m - areia extraída e brita produzida</t>
  </si>
  <si>
    <t>Boca de BSTC D = 1,00 m - esconsidade 20° - areia extraída e brita produzida - alas retas</t>
  </si>
  <si>
    <t>Dragagem de areia grossa com draga de sucção e recalque - bomba de 746 kW e cortador de 110 kW - distância de recalque de até 500 m</t>
  </si>
  <si>
    <t>Dreno subsuperficial - DSS 01 - tubo PEAD e areia comercial</t>
  </si>
  <si>
    <t>Trilho UIC60, comprimento de 120 m (TLS), formado por trilhos curtos de 12 m soldados por caldeamento - confecção em estaleiro</t>
  </si>
  <si>
    <t>Placa de advertência em fibra, lado de 0,60 m - película retrorrefletiva tipo I + SI - fornecimento e implantação</t>
  </si>
  <si>
    <t>Transporte de TLS TR57 de 240 m com locomotiva diesel-elétrica em vagão plataforma com capacidade de 98 t - bitola larga</t>
  </si>
  <si>
    <t>Arco metálico galvanizado tipo MP 152S - arco alto - vão = 10,36 m e altura = 5,38 m - aterro rodoviário mínimo = 1,20 m e máximo = 3,60 m - areia e brita comerciais</t>
  </si>
  <si>
    <t>Boca de BSTC D = 1,00 m - esconsidade 25° - areia e brita comerciais - alas retas</t>
  </si>
  <si>
    <t>Dragagem de areia grossa com draga hopper - capacidade da cisterna de 1.000 m³ - DMT de 1.500 a 1.800 m</t>
  </si>
  <si>
    <t>Dreno subsuperficial - DSS 01 - tubo PEAD e areia extraída</t>
  </si>
  <si>
    <t>Trilho UIC60, comprimento de 120 m (TLS), sobre dormente de concreto, bitola métrica ou larga, taxa de dormentação de 1.667 un/km, tala de junção de 6 furos e fixação elástica Pandrol - posicionamento e assentamento mecanizado</t>
  </si>
  <si>
    <t>Placa de advertência em fibra, lado de 0,80 m - película retrorrefletiva tipo I + SI - fornecimento e implantação</t>
  </si>
  <si>
    <t>Transporte de TLS TR68 de 120 m com locomotiva diesel-elétrica em vagão plataforma com capacidade de 82 t - bitola métrica</t>
  </si>
  <si>
    <t>Arco metálico galvanizado tipo MP 152S - arco alto - vão = 10,36 m e altura = 5,38 m - aterro rodoviário mínimo = 1,20 m e máximo = 3,60 m - areia extraída e brita produzida</t>
  </si>
  <si>
    <t>Boca de BSTC D = 1,00 m - esconsidade 25° - areia extraída e brita produzida - alas retas</t>
  </si>
  <si>
    <t>Dragagem de areia grossa com draga hopper - capacidade da cisterna de 1.000 m³ - DMT de 1.800 a 2.100 m</t>
  </si>
  <si>
    <t>Dreno subsuperficial - DSS 02 - brita comercial</t>
  </si>
  <si>
    <t>Trilho UIC60, comprimento de 120 m (TLS), sobre dormente de concreto, bitola métrica ou larga, taxa de dormentação de 1.750 un/km, tala de junção de 6 furos e fixação elástica Pandrol - posicionamento e assentamento mecanizado</t>
  </si>
  <si>
    <t>Placa de advertência em fibra, lado de 1,00 m - película retrorrefletiva tipo I + SI - fornecimento e implantação</t>
  </si>
  <si>
    <t>Transporte de TLS TR68 de 120 m com locomotiva diesel-elétrica em vagão plataforma com capacidade de 98 t - bitola larga</t>
  </si>
  <si>
    <t>Arco metálico galvanizado tipo MP 152S - arco alto - vão = 10,54 m e altura = 6,05 m - aterro rodoviário mínimo = 1,20 m e máximo = 4,20 m - areia e brita comerciais</t>
  </si>
  <si>
    <t>Boca de BSTC D = 1,00 m - esconsidade 30° - areia e brita comerciais - alas esconsas</t>
  </si>
  <si>
    <t>Dragagem de areia grossa com draga hopper - capacidade da cisterna de 1.000 m³ - DMT de 2.100 a 2.400 m</t>
  </si>
  <si>
    <t>Dreno subsuperficial - DSS 02 - brita produzida</t>
  </si>
  <si>
    <t>Trilho UIC60, comprimento de 120 m (TLS), sobre dormente de concreto, bitola mista, taxa de dormentação de 1.667 un/km, tala de junção de 6 furos e fixação elástica Pandrol - posicionamento e assentamento mecanizado</t>
  </si>
  <si>
    <t>Placa de advertência em fibra, lado de 1,20 m - película retrorrefletiva tipo III + SI - fornecimento e implantação</t>
  </si>
  <si>
    <t>Transporte de TLS TR68 de 240 m com locomotiva diesel-elétrica em vagão plataforma com capacidade de 82 t - bitola métrica</t>
  </si>
  <si>
    <t>Arco metálico galvanizado tipo MP 152S - arco alto - vão = 10,54 m e altura = 6,05 m - aterro rodoviário mínimo = 1,20 m e máximo = 4,20 m - areia extraída e brita produzida</t>
  </si>
  <si>
    <t>Boca de BSTC D = 1,00 m - esconsidade 30° - areia e brita comerciais - alas retas</t>
  </si>
  <si>
    <t>Dragagem de areia grossa com draga hopper - capacidade da cisterna de 1.000 m³ - DMT de 2.400 a 2.700 m</t>
  </si>
  <si>
    <t>Dreno subsuperficial - DSS 03 - brita comercial</t>
  </si>
  <si>
    <t>Trilho UIC60, comprimento de 120 m (TLS), sobre dormente de concreto, bitola mista, taxa de dormentação de 1.750 un/km, tala de junção de 6 furos e fixação elástica Pandrol - posicionamento e assentamento mecanizado</t>
  </si>
  <si>
    <t>Placa de advertência para sinalização de obras montada em suporte metálico móvel, lado 1,00 m - utilização de 600 ciclos - fornecimento, 01 implantação e 01 retirada diária</t>
  </si>
  <si>
    <t>un.dia</t>
  </si>
  <si>
    <t>Transporte de TLS TR68 de 240 m com locomotiva diesel-elétrica em vagão plataforma com capacidade de 98 t - bitola larga</t>
  </si>
  <si>
    <t>Arco metálico galvanizado tipo MP 152S - arco alto - vão = 10,57 m e altura = 5,41 m - aterro rodoviário mínimo = 1,20 m e máximo = 4,10 m - areia e brita comerciais</t>
  </si>
  <si>
    <t>Boca de BSTC D = 1,00 m - esconsidade 30° - areia extraída e brita produzida - alas esconsas</t>
  </si>
  <si>
    <t>Dragagem de areia grossa com draga hopper - capacidade da cisterna de 1.000 m³ - DMT de 2.700 a 3.000 m</t>
  </si>
  <si>
    <t>Dreno subsuperficial - DSS 03 - brita produzida</t>
  </si>
  <si>
    <t>Trilho UIC60, comprimento de 120 m (TLS), sobre dormente de madeira, bitola métrica ou larga, taxa de dormentação de 1.667 un/km, tala de junção de 6 furos e fixação elástica Pandrol - posicionamento e assentamento mecanizado</t>
  </si>
  <si>
    <t>Placa de marco quilométrico em aço - 0,60 x 0,865 m - película retrorrefletiva tipo I + I - fornecimento e implantação</t>
  </si>
  <si>
    <t>Transporte de TLS UIC60 de 120 m com locomotiva diesel-elétrica em vagão plataforma com capacidade de 82 t - bitola métrica</t>
  </si>
  <si>
    <t>Arco metálico galvanizado tipo MP 152S - arco alto - vão = 10,57 m e altura = 5,41 m - aterro rodoviário mínimo = 1,20 m e máximo = 4,10 m - areia extraída e brita produzida</t>
  </si>
  <si>
    <t>Boca de BSTC D = 1,00 m - esconsidade 30° - areia extraída e brita produzida - alas retas</t>
  </si>
  <si>
    <t>Dragagem de areia grossa com draga hopper - capacidade da cisterna de 1.000 m³ - DMT de 3.000 m</t>
  </si>
  <si>
    <t>Dreno subsuperficial - DSS 04 - tubo de concreto perfurado e brita comercial</t>
  </si>
  <si>
    <t>Trilho UIC60, comprimento de 120 m (TLS), sobre dormente de madeira, bitola métrica ou larga, taxa de dormentação de 1.667 un/km, tala de junção de 6 furos e fixação rígida - posicionamento e assentamento mecanizado</t>
  </si>
  <si>
    <t>Placa de marco quilométrico em aço - 0,70 x 1,00 m - película retrorrefletiva tipo I + III - fornecimento e implantação</t>
  </si>
  <si>
    <t>Transporte de TLS UIC60 de 120 m com locomotiva diesel-elétrica em vagão plataforma com capacidade de 98 t - bitola larga</t>
  </si>
  <si>
    <t>Arco metálico galvanizado tipo MP 152S - arco alto - vão = 10,74 m e altura = 6,48 m - aterro rodoviário mínimo = 1,20 m e máximo = 4,70 m - areia e brita comerciais</t>
  </si>
  <si>
    <t>Boca de BSTC D = 1,00 m - esconsidade 35° - areia e brita comerciais - alas retas</t>
  </si>
  <si>
    <t>Dragagem de areia grossa com draga hopper - capacidade da cisterna de 10.000 m³ - DMT de 1.500 a 1.800 m</t>
  </si>
  <si>
    <t>Dreno subsuperficial - DSS 04 - tubo de concreto perfurado e brita produzida</t>
  </si>
  <si>
    <t>Trilho UIC60, comprimento de 120 m (TLS), sobre dormente de madeira, bitola métrica ou larga, taxa de dormentação de 1.750 un/km, tala de junção de 6 furos e fixação elástica Pandrol - posicionamento e assentamento mecanizado</t>
  </si>
  <si>
    <t>Placa de marco quilométrico em fibra - 0,60 x 0,865 m - película retrorrefletiva tipo I + I - fornecimento e implantação</t>
  </si>
  <si>
    <t>Transporte de TLS UIC60 de 240 m com locomotiva diesel-elétrica em vagão plataforma com capacidade de 82 t - bitola métrica</t>
  </si>
  <si>
    <t>Arco metálico galvanizado tipo MP 152S - arco alto - vão = 10,74 m e altura = 6,48 m - aterro rodoviário mínimo = 1,20 m e máximo = 4,70 m - areia extraída e brita produzida</t>
  </si>
  <si>
    <t>Boca de BSTC D = 1,00 m - esconsidade 35° - areia extraída e brita produzida - alas retas</t>
  </si>
  <si>
    <t>Dragagem de areia grossa com draga hopper - capacidade da cisterna de 10.000 m³ - DMT de 1.800 a 2.100 m</t>
  </si>
  <si>
    <t>Dreno subsuperficial - DSS 04 - tubo PEAD e brita comercial</t>
  </si>
  <si>
    <t>Trilho UIC60, comprimento de 120 m (TLS), sobre dormente de madeira, bitola métrica ou larga, taxa de dormentação de 1.750 un/km, tala de junção de 6 furos e fixação rígida - posicionamento e assentamento mecanizado</t>
  </si>
  <si>
    <t>Placa de marco quilométrico em fibra - 0,70 x 1,00 m - película retrorrefletiva tipo I + III - fornecimento e implantação</t>
  </si>
  <si>
    <t>Transporte de TLS UIC60 de 240 m com locomotiva diesel-elétrica em vagão plataforma com capacidade de 98 t - bitola larga</t>
  </si>
  <si>
    <t>Arco metálico galvanizado tipo MP 152S - arco alto - vão = 10,77 m e altura = 6,10 m - aterro rodoviário mínimo = 1,20 m e máximo = 4,70 m - areia e brita comerciais</t>
  </si>
  <si>
    <t>Boca de BSTC D = 1,00 m - esconsidade 40° - areia e brita comerciais - alas retas</t>
  </si>
  <si>
    <t>Dragagem de areia grossa com draga hopper - capacidade da cisterna de 10.000 m³ - DMT de 2.100 a 2.400 m</t>
  </si>
  <si>
    <t>Dreno subsuperficial - DSS 04 - tubo PEAD e brita produzida</t>
  </si>
  <si>
    <t>Trilho UIC60, comprimento de 120 m (TLS), sobre dormente de madeira, bitola mista, taxa de dormentação de 1.667 un/km, tala de junção de 6 furos e fixação elástica Pandrol - posicionamento e assentamento mecanizado</t>
  </si>
  <si>
    <t>Placa de regulamentação em aço D = 0,60 m - película retrorrefletiva tipo I + SI - fornecimento e implantação</t>
  </si>
  <si>
    <t>Transporte de veículos de médio porte com guincho de resgate de 20 t - rodovia em leito natural</t>
  </si>
  <si>
    <t>Arco metálico galvanizado tipo MP 152S - arco alto - vão = 10,77 m e altura = 6,10 m - aterro rodoviário mínimo = 1,20 m e máximo = 4,70 m - areia extraída e brita produzida</t>
  </si>
  <si>
    <t>Boca de BSTC D = 1,00 m - esconsidade 40° - areia extraída e brita produzida - alas retas</t>
  </si>
  <si>
    <t>Dragagem de areia grossa com draga hopper - capacidade da cisterna de 10.000 m³ - DMT de 2.400 a 2.700 m</t>
  </si>
  <si>
    <t>Dreno tipo barbacã - DRB 01 - D = 75 mm em estrutura de contenção de encosta - excluso o tubo de drenagem</t>
  </si>
  <si>
    <t>Trilho UIC60, comprimento de 120 m (TLS), sobre dormente de madeira, bitola mista, taxa de dormentação de 1.750 un/km, tala de junção de 6 furos e fixação elástica Pandrol - posicionamento e assentamento mecanizado</t>
  </si>
  <si>
    <t>Placa de regulamentação em aço D = 0,80 m - película retrorrefletiva tipo I + SI - fornecimento e implantação</t>
  </si>
  <si>
    <t>Transporte de veículos de médio porte com guincho de resgate de 20 t - rodovia em revestimento primário</t>
  </si>
  <si>
    <t>Arco metálico galvanizado tipo MP 152S - arco alto - vão = 10,97 m e altura = 6,53 m - aterro rodoviário mínimo = 1,20 m e máximo = 4,70 m - areia e brita comerciais</t>
  </si>
  <si>
    <t>Boca de BSTC D = 1,00 m - esconsidade 45° - areia e brita comerciais - alas esconsas</t>
  </si>
  <si>
    <t>Dragagem de areia grossa com draga hopper - capacidade da cisterna de 10.000 m³ - DMT de 2.700 a 3.000 m</t>
  </si>
  <si>
    <t>Dreno tipo barbacã - DRB 02 - D = 50 mm em estrutura de contenção de encosta - excluso o tubo de drenagem</t>
  </si>
  <si>
    <t>Trilho UIC60, comprimento de 240 m (TLS), formado por trilhos curtos de 12 m soldados por caldeamento - confecção em estaleiro</t>
  </si>
  <si>
    <t>Placa de regulamentação em aço D = 1,00 m - película retrorrefletiva tipo I + SI - fornecimento e implantação</t>
  </si>
  <si>
    <t>Transporte de veículos de médio porte com guincho de resgate de 20 t - rodovia pavimentada</t>
  </si>
  <si>
    <t>Arco metálico galvanizado tipo MP 152S - arco alto - vão = 10,97 m e altura = 6,53 m - aterro rodoviário mínimo = 1,20 m e máximo = 4,70 m - areia extraída e brita produzida</t>
  </si>
  <si>
    <t>Boca de BSTC D = 1,00 m - esconsidade 45° - areia e brita comerciais - alas retas</t>
  </si>
  <si>
    <t>Dragagem de areia grossa com draga hopper - capacidade da cisterna de 10.000 m³ - DMT de 3.000 m</t>
  </si>
  <si>
    <t>Enchimento de junta de concreto com argamassa asfáltica de densidade 1.700 kg/m³ - espessura de 1 cm</t>
  </si>
  <si>
    <t>Trilho UIC60, comprimento de 240 m (TLS), sobre dormente de concreto, bitola métrica ou larga, taxa de dormentação de 1.667 un/km, tala de junção de 6 furos e fixação elástica Pandrol - posicionamento e assentamento mecanizado</t>
  </si>
  <si>
    <t>Placa de regulamentação em aço D = 1,20 m - película retrorrefletiva tipo III + SI - fornecimento e implantação</t>
  </si>
  <si>
    <t>Transporte de veículos leves com guincho de resgate de 5 t - rodovia em leito natural</t>
  </si>
  <si>
    <t>Arco metálico galvanizado tipo MP 152S - arco alto - vão = 11,35 m e altura = 7,12 m - aterro rodoviário mínimo = 1,20 m e máximo = 4,70 m - areia e brita comerciais</t>
  </si>
  <si>
    <t>Boca de BSTC D = 1,00 m - esconsidade 45° - areia extraída e brita produzida - alas esconsas</t>
  </si>
  <si>
    <t>Dragagem de areia grossa com draga hopper - capacidade da cisterna de 15.000 m³ - DMT de 1.500 a 1.800 m</t>
  </si>
  <si>
    <t>Entrada para descida d'água - EDA 01 A - areia e brita comerciais</t>
  </si>
  <si>
    <t>Trilho UIC60, comprimento de 240 m (TLS), sobre dormente de concreto, bitola métrica ou larga, taxa de dormentação de 1.750 un/km, tala de junção de 6 furos e fixação elástica Pandrol - posicionamento e assentamento mecanizado</t>
  </si>
  <si>
    <t>Placa de regulamentação em aço, R1 lado 0,248 m - película retrorrefletiva tipo I + SI - fornecimento e implantação</t>
  </si>
  <si>
    <t>Transporte de veículos leves com guincho de resgate de 5 t - rodovia em revestimento primário</t>
  </si>
  <si>
    <t>Arco metálico galvanizado tipo MP 152S - arco alto - vão = 11,35 m e altura = 7,12 m - aterro rodoviário mínimo = 1,20 m e máximo = 4,70 m - areia extraída e brita produzida</t>
  </si>
  <si>
    <t>Boca de BSTC D = 1,00 m - esconsidade 45° - areia extraída e brita produzida - alas retas</t>
  </si>
  <si>
    <t>Dragagem de areia grossa com draga hopper - capacidade da cisterna de 15.000 m³ - DMT de 1.800 a 2.100 m</t>
  </si>
  <si>
    <t>Entrada para descida d'água - EDA 01 A - areia extraída e brita produzida</t>
  </si>
  <si>
    <t>Trilho UIC60, comprimento de 240 m (TLS), sobre dormente de concreto, bitola mista, taxa de dormentação de 1.667 un/km, tala de junção de 6 furos e fixação elástica Pandrol - posicionamento e assentamento mecanizado</t>
  </si>
  <si>
    <t>Placa de regulamentação em aço, R1 lado 0,331 m - película retrorrefletiva tipo I + SI - fornecimento e implantação</t>
  </si>
  <si>
    <t>Transporte de veículos leves com guincho de resgate de 5 t - rodovia pavimentada</t>
  </si>
  <si>
    <t>Arco metálico galvanizado tipo MP 152S - arco alto - vão = 11,58 m e altura = 7,16 m - aterro rodoviário mínimo = 1,20 m e máximo = 6,40 m - areia e brita comerciais</t>
  </si>
  <si>
    <t>Boca de BSTC D = 1,00 m - esconsidade 5° - areia e brita comerciais - alas retas</t>
  </si>
  <si>
    <t>Dragagem de areia grossa com draga hopper - capacidade da cisterna de 15.000 m³ - DMT de 2.100 a 2.400 m</t>
  </si>
  <si>
    <t>Entrada para descida d'água - EDA 01 B - areia e brita comerciais</t>
  </si>
  <si>
    <t>Trilho UIC60, comprimento de 240 m (TLS), sobre dormente de concreto, bitola mista, taxa de dormentação de 1.750 un/km, tala de junção de 6 furos e fixação elástica Pandrol - posicionamento e assentamento mecanizado</t>
  </si>
  <si>
    <t>Placa de regulamentação em aço, R1 lado 0,414 m - película retrorrefletiva tipo I + SI - fornecimento e implantação</t>
  </si>
  <si>
    <t>Transporte de veículos pesados com guincho de resgate de 35 t - rodovia em leito natural</t>
  </si>
  <si>
    <t>Arco metálico galvanizado tipo MP 152S - arco alto - vão = 11,58 m e altura = 7,16 m - aterro rodoviário mínimo = 1,20 m e máximo = 6,40 m - areia extraída e brita produzida</t>
  </si>
  <si>
    <t>Boca de BSTC D = 1,00 m - esconsidade 5° - areia extraída e brita produzida - alas retas</t>
  </si>
  <si>
    <t>Dragagem de areia grossa com draga hopper - capacidade da cisterna de 15.000 m³ - DMT de 2.400 a 2.700 m</t>
  </si>
  <si>
    <t>Entrada para descida d'água - EDA 01 B - areia extraída e brita produzida</t>
  </si>
  <si>
    <t>Trilho UIC60, comprimento de 240 m (TLS), sobre dormente de madeira, bitola métrica ou larga, taxa de dormentação de 1.667 un/km, tala de junção de 6 furos e fixação elástica Pandrol - posicionamento e assentamento mecanizado</t>
  </si>
  <si>
    <t>Placa de regulamentação em aço, R1 lado 0,497 m - película retrorrefletiva tipo III + SI - fornecimento e implantação</t>
  </si>
  <si>
    <t>Transporte de veículos pesados com guincho de resgate de 35 t - rodovia em revestimento primário</t>
  </si>
  <si>
    <t>Arco metálico galvanizado tipo MP 152S - arco alto - vão = 6,12 m e altura = 2,77 m - aterro rodoviário mínimo = 0,75 m e máximo = 5,40 m - areia e brita comerciais</t>
  </si>
  <si>
    <t>Boca de BSTC D = 1,20 m - esconsidade 0° - areia e brita comerciais - alas esconsas</t>
  </si>
  <si>
    <t>Dragagem de areia grossa com draga hopper - capacidade da cisterna de 15.000 m³ - DMT de 2.700 a 3.000 m</t>
  </si>
  <si>
    <t>Entrada para descida d'água - EDA 02 A - areia e brita comerciais</t>
  </si>
  <si>
    <t>Trilho UIC60, comprimento de 240 m (TLS), sobre dormente de madeira, bitola métrica ou larga, taxa de dormentação de 1.667 un/km, tala de junção de 6 furos e fixação rígida - posicionamento e assentamento mecanizado</t>
  </si>
  <si>
    <t>Placa de regulamentação em aço, R2 lado 0,60 m - película retrorrefletiva tipo I + SI - fornecimento e implantação</t>
  </si>
  <si>
    <t>Transporte de veículos pesados com guincho de resgate de 35 t - rodovia pavimentada</t>
  </si>
  <si>
    <t>Arco metálico galvanizado tipo MP 152S - arco alto - vão = 6,12 m e altura = 2,77 m - aterro rodoviário mínimo = 0,75 m e máximo = 5,40 m - areia extraída e brita produzida</t>
  </si>
  <si>
    <t>Boca de BSTC D = 1,20 m - esconsidade 0° - areia e brita comerciais - alas retas</t>
  </si>
  <si>
    <t>Dragagem de areia grossa com draga hopper - capacidade da cisterna de 15.000 m³ - DMT de 3.000 m</t>
  </si>
  <si>
    <t>Entrada para descida d'água - EDA 02 A - areia extraída e brita produzida</t>
  </si>
  <si>
    <t>Trilho UIC60, comprimento de 240 m (TLS), sobre dormente de madeira, bitola métrica ou larga, taxa de dormentação de 1.750 un/km, tala de junção de 6 furos e fixação elástica Pandrol - posicionamento e assentamento mecanizado</t>
  </si>
  <si>
    <t>Placa de regulamentação em aço, R2 lado 0,80 m - película retrorrefletiva tipo I + SI - fornecimento e implantação</t>
  </si>
  <si>
    <t>Transporte em cavalo mecânico com dolly de 4 eixos com capacidade de 57 t - rodovia em leito natural</t>
  </si>
  <si>
    <t>Arco metálico galvanizado tipo MP 152S - arco alto - vão = 6,30 m e altura = 3,68 m - aterro rodoviário mínimo = 0,75 m e máximo = 7,50 m - areia e brita comerciais</t>
  </si>
  <si>
    <t>Boca de BSTC D = 1,20 m - esconsidade 0° - areia extraída e brita produzida - alas esconsas</t>
  </si>
  <si>
    <t>Dragagem de areia grossa com draga hopper - capacidade da cisterna de 2.000 m³ - DMT de 1.500 a 1.800 m</t>
  </si>
  <si>
    <t>Entrada para descida d'água - EDA 02 B - areia e brita comerciais</t>
  </si>
  <si>
    <t>Trilho UIC60, comprimento de 240 m (TLS), sobre dormente de madeira, bitola métrica ou larga, taxa de dormentação de 1.750 un/km, tala de junção de 6 furos e fixação rígida - posicionamento e assentamento mecanizado</t>
  </si>
  <si>
    <t>Placa de regulamentação em aço, R2 lado 1,00 m - película retrorrefletiva tipo I + SI - fornecimento e implantação</t>
  </si>
  <si>
    <t>Transporte em cavalo mecânico com dolly de 4 eixos com capacidade de 57 t - rodovia em revestimento primário</t>
  </si>
  <si>
    <t>Arco metálico galvanizado tipo MP 152S - arco alto - vão = 6,30 m e altura = 3,68 m - aterro rodoviário mínimo = 0,75 m e máximo = 7,50 m - areia extraída e brita produzida</t>
  </si>
  <si>
    <t>Boca de BSTC D = 1,20 m - esconsidade 0° - areia extraída e brita produzida - alas retas</t>
  </si>
  <si>
    <t>Dragagem de areia grossa com draga hopper - capacidade da cisterna de 2.000 m³ - DMT de 1.800 a 2.100 m</t>
  </si>
  <si>
    <t>Entrada para descida d'água - EDA 02 B - areia extraída e brita produzida</t>
  </si>
  <si>
    <t>Trilho UIC60, comprimento de 240 m (TLS), sobre dormente de madeira, bitola mista, taxa de dormentação de 1.667 un/km, tala de junção de 6 furos e fixação elástica Pandrol - posicionamento e assentamento mecanizado</t>
  </si>
  <si>
    <t>Placa de regulamentação em aço, R2 lado 1,20 m - película retrorrefletiva tipo III + SI - fornecimento e implantação</t>
  </si>
  <si>
    <t>Transporte em cavalo mecânico com dolly de 4 eixos com capacidade de 57 t - rodovia pavimentada</t>
  </si>
  <si>
    <t>Arco metálico galvanizado tipo MP 152S - arco alto - vão = 6,55 m e altura = 3,56 m - aterro rodoviário mínimo = 0,75 m e máximo = 4,9 m - areia extraída e brita produzida</t>
  </si>
  <si>
    <t>Boca de BSTC D = 1,20 m - esconsidade 10° - areia e brita comerciais - alas retas</t>
  </si>
  <si>
    <t>Dragagem de areia grossa com draga hopper - capacidade da cisterna de 2.000 m³ - DMT de 2.100 a 2.400 m</t>
  </si>
  <si>
    <t>Entrada para descida d'água - EDA 03 A - areia e brita comerciais</t>
  </si>
  <si>
    <t>Trilho UIC60, comprimento de 240 m (TLS), sobre dormente de madeira, bitola mista, taxa de dormentação de 1.750 un/km, tala de junção de 6 furos e fixação elástica Pandrol - posicionamento e assentamento mecanizado</t>
  </si>
  <si>
    <t>Placa de regulamentação em fibra, D = 0,60 m - película retrorrefletiva tipo I + SI - fornecimento e implantação</t>
  </si>
  <si>
    <t>Transporte em cavalo mecânico com dollys de 3 e 4 eixos com capacidade de 77 t - rodovia em leito natural</t>
  </si>
  <si>
    <t>Arco metálico galvanizado tipo MP 152S - arco alto - vão = 6,55 m e altura = 3,56 m - aterro rodoviário mínimo = 0,75 m e máximo = 4,90 m - areia e brita comerciais</t>
  </si>
  <si>
    <t>Boca de BSTC D = 1,20 m - esconsidade 10° - areia extraída e brita produzida - alas retas</t>
  </si>
  <si>
    <t>Dragagem de areia grossa com draga hopper - capacidade da cisterna de 2.000 m³ - DMT de 2.400 a 2.700 m</t>
  </si>
  <si>
    <t>Entrada para descida d'água - EDA 03 A - areia extraída e brita produzida</t>
  </si>
  <si>
    <t>Confecção de fôrma metálica em chapa 1/8" para poita trapezoidal</t>
  </si>
  <si>
    <t>Placa de regulamentação em fibra, D = 0,80 m - película retrorrefletiva tipo I + SI - fornecimento e implantação</t>
  </si>
  <si>
    <t>Transporte em cavalo mecânico com dollys de 3 e 4 eixos com capacidade de 77 t - rodovia em revestimento primário</t>
  </si>
  <si>
    <t>Arco metálico galvanizado tipo MP 152S - arco alto - vão = 6,78 m e altura = 3,61 m - aterro rodoviário mínimo = 0,75 m e máximo = 4,80 m - areia e brita comerciais</t>
  </si>
  <si>
    <t>Boca de BSTC D = 1,20 m - esconsidade 15° - areia e brita comerciais - alas esconsas</t>
  </si>
  <si>
    <t>Dragagem de areia grossa com draga hopper - capacidade da cisterna de 2.000 m³ - DMT de 2.700 a 3.000 m</t>
  </si>
  <si>
    <t>Entrada para descida d'água - EDA 03 B - areia e brita comerciais</t>
  </si>
  <si>
    <t>Confecção de forma metálica em chapa 3/16" para poita trapezoidal</t>
  </si>
  <si>
    <t>Placa de regulamentação em fibra, D = 1,00 m - película retrorrefletiva tipo I + SI - fornecimento e implantação</t>
  </si>
  <si>
    <t>Transporte em cavalo mecânico com dollys de 3 e 4 eixos com capacidade de 77 t - rodovia pavimentada</t>
  </si>
  <si>
    <t>Arco metálico galvanizado tipo MP 152S - arco alto - vão = 6,78 m e altura = 3,61 m - aterro rodoviário mínimo = 0,75 m e máximo = 4,80 m - areia extraída e brita produzida</t>
  </si>
  <si>
    <t>Boca de BSTC D = 1,20 m - esconsidade 15° - areia e brita comerciais - alas retas</t>
  </si>
  <si>
    <t>Dragagem de areia grossa com draga hopper - capacidade da cisterna de 2.000 m³ - DMT de 3.000 m</t>
  </si>
  <si>
    <t>Entrada para descida d'água - EDA 03 B - areia extraída e brita produzida</t>
  </si>
  <si>
    <t>Fôrma em chapa metálica 1/8" para cabeça de tirantes - utilização de 50 vezes - confecção, instalação e retirada</t>
  </si>
  <si>
    <t>Placa de regulamentação em fibra, D = 1,20 m - película retrorrefletiva tipo III + SI - fornecimento e implantação</t>
  </si>
  <si>
    <t>Transporte em cavalo mecânico com dollys de 5 e 4 eixos com capacidade de 111 t - rodovia em leito natural</t>
  </si>
  <si>
    <t>Arco metálico galvanizado tipo MP 152S - arco alto - vão = 6,96 m e altura = 4,42 m - aterro rodoviário mínimo = 0,75 m e máximo = 8,10 m - areia e brita comerciais</t>
  </si>
  <si>
    <t>Boca de BSTC D = 1,20 m - esconsidade 15° - areia extraída e brita produzida - alas esconsas</t>
  </si>
  <si>
    <t>Dragagem de areia grossa com draga hopper - capacidade da cisterna de 20.000 m³ - DMT de 1.500 a 1.800 m</t>
  </si>
  <si>
    <t>Entrada para descida d'água - EDA 04 A - areia e brita comerciais</t>
  </si>
  <si>
    <t>Fôrma metálica curva em chapa 3/16" reforçada com nervuras de 40 mm x 3/16" dispostas em grelhas de 40 x 60 cm - utilização de 100 vezes - confecção, instalação e retirada</t>
  </si>
  <si>
    <t>Placa de regulamentação em fibra, R1 lado 0,248 m - película retrorrefletiva tipo I + SI - fornecimento e implantação</t>
  </si>
  <si>
    <t>Transporte em cavalo mecânico com dollys de 5 e 4 eixos com capacidade de 111 t - rodovia em revestimento primário</t>
  </si>
  <si>
    <t>Arco metálico galvanizado tipo MP 152S - arco alto - vão = 6,96 m e altura = 4,42 m - aterro rodoviário mínimo = 0,75 m e máximo = 8,10 m - areia extraída e brita produzida</t>
  </si>
  <si>
    <t>Boca de BSTC D = 1,20 m - esconsidade 15° - areia extraída e brita produzida - alas retas</t>
  </si>
  <si>
    <t>Dragagem de areia grossa com draga hopper - capacidade da cisterna de 20.000 m³ - DMT de 1.800 a 2.100 m</t>
  </si>
  <si>
    <t>Entrada para descida d'água - EDA 04 A - areia extraída e brita produzida</t>
  </si>
  <si>
    <t>Fôrma metálica em chapa 1/8" para poita trapezoidal - utilização de 50 vezes - montagem, instalação e retirada</t>
  </si>
  <si>
    <t>Placa de regulamentação em fibra, R1 lado 0,331 m - película retrorrefletiva tipo I + SI - fornecimento e implantação</t>
  </si>
  <si>
    <t>Transporte em cavalo mecânico com dollys de 5 e 4 eixos com capacidade de 111 t - rodovia pavimentada</t>
  </si>
  <si>
    <t>Arco metálico galvanizado tipo MP 152S - arco alto - vão = 6,99 m e altura = 4,27 m - aterro rodoviário mínimo = 0,75 m e máximo = 5,70 m - areia e brita comerciais</t>
  </si>
  <si>
    <t>Boca de BSTC D = 1,20 m - esconsidade 20° - areia e brita comerciais - alas retas</t>
  </si>
  <si>
    <t>Dragagem de areia grossa com draga hopper - capacidade da cisterna de 20.000 m³ - DMT de 2.100 a 2.400 m</t>
  </si>
  <si>
    <t>Entrada para descida d'água - EDA 04 B - areia e brita comerciais</t>
  </si>
  <si>
    <t>Fôrma metálica em chapa 1/8" reforçada com nervuras de 40 mm x 1/8" dispostas em grelhas de 40 x 60 cm - utilização de 100 vezes - confecção, instalação e retirada</t>
  </si>
  <si>
    <t>Placa de regulamentação em fibra, R1 lado 0,414 m - película retrorrefletiva tipo I + SI - fornecimento e implantação</t>
  </si>
  <si>
    <t>Transporte em cavalo mecânico com reboques de 5 e 4 eixos com capacidade de 130 t - rodovia em leito natural</t>
  </si>
  <si>
    <t>Arco metálico galvanizado tipo MP 152S - arco alto - vão = 6,99 m e altura = 4,27 m - aterro rodoviário mínimo = 0,75 m e máximo = 5,70 m - areia extraída e brita produzida</t>
  </si>
  <si>
    <t>Boca de BSTC D = 1,20 m - esconsidade 20° - areia extraída e brita produzida - alas retas</t>
  </si>
  <si>
    <t>Dragagem de areia grossa com draga hopper - capacidade da cisterna de 20.000 m³ - DMT de 2.400 a 2.700 m</t>
  </si>
  <si>
    <t>Entrada para descida d'água - EDA 04 B - areia extraída e brita produzida</t>
  </si>
  <si>
    <t>Fôrma metálica em chapa 3/16" para poita trapezoidal - utilização de 50 vezes - montagem, instalação e retirada</t>
  </si>
  <si>
    <t>Placa de regulamentação em fibra, R1 lado 0,497 m - película retrorrefletiva tipo III + SI - fornecimento e implantação</t>
  </si>
  <si>
    <t>Transporte em cavalo mecânico com reboques de 5 e 4 eixos com capacidade de 130 t - rodovia em revestimento primário</t>
  </si>
  <si>
    <t>Arco metálico galvanizado tipo MP 152S - arco alto - vão = 7,01 m e altura = 3,63 m - aterro rodoviário mínimo = 0,75 m e máximo = 4,60 m - areia e brita comerciais</t>
  </si>
  <si>
    <t>Boca de BSTC D = 1,20 m - esconsidade 25° - areia e brita comerciais - alas retas</t>
  </si>
  <si>
    <t>Dragagem de areia grossa com draga hopper - capacidade da cisterna de 20.000 m³ - DMT de 2.700 a 3.000 m</t>
  </si>
  <si>
    <t>Entrada para descida d'água - EDA 05 A - areia e brita comerciais</t>
  </si>
  <si>
    <t>Fôrma metálica em chapa 3/16" reforçada com nervuras de 40 mm x 3/16" dispostas em grelhas de 40 x 60 cm - utilização de 100 vezes - confecção, instalação e retirada</t>
  </si>
  <si>
    <t>Placa de regulamentação em fibra, R2 lado 0,60 m - película retrorrefletiva tipo I + SI - fornecimento e implantação</t>
  </si>
  <si>
    <t>Transporte em cavalo mecânico com reboques de 5 e 4 eixos com capacidade de 130 t - rodovia pavimentada</t>
  </si>
  <si>
    <t>Arco metálico galvanizado tipo MP 152S - arco alto - vão = 7,01 m e altura = 3,63 m - aterro rodoviário mínimo = 0,75 m e máximo = 4,60 m - areia extraída e brita produzida</t>
  </si>
  <si>
    <t>Boca de BSTC D = 1,20 m - esconsidade 25° - areia extraída e brita produzida - alas retas</t>
  </si>
  <si>
    <t>Dragagem de areia grossa com draga hopper - capacidade da cisterna de 20.000 m³ - DMT de 3.000 m</t>
  </si>
  <si>
    <t>Entrada para descida d'água - EDA 05 A - areia extraída e brita produzida</t>
  </si>
  <si>
    <t>Fôrma metálica para aduelas de bueiros celulares de concreto pré-moldados - utilização de 100 vezes - confecção, instalação e retirada</t>
  </si>
  <si>
    <t>Placa de regulamentação em fibra, R2 lado 0,80 m - película retrorrefletiva tipo I + SI - fornecimento e implantação</t>
  </si>
  <si>
    <t>Transporte fluvial de materiais diversos com pontão flutuante - capacidade de 500 t</t>
  </si>
  <si>
    <t>Arco metálico galvanizado tipo MP 152S - arco alto - vão = 7,24 m e altura = 3,68 m - aterro rodoviário mínimo = 0,90 m e máximo = 4,4 m - areia e brita comerciais</t>
  </si>
  <si>
    <t>Boca de BSTC D = 1,20 m - esconsidade 30° - areia e brita comerciais - alas esconsas</t>
  </si>
  <si>
    <t>Dragagem de areia grossa com draga hopper - capacidade da cisterna de 3.000 m³ - DMT de 1.500 a 1.800 m</t>
  </si>
  <si>
    <t>Entrada para descida d'água - EDA 05 B - areia e brita comerciais</t>
  </si>
  <si>
    <t>Fôrma metálica para guarda-corpo de concreto - utilização de 50 vezes - confecção</t>
  </si>
  <si>
    <t>Placa de regulamentação em fibra, R2 lado 1,00 m - película retrorrefletiva tipo I + SI - fornecimento e implantação</t>
  </si>
  <si>
    <t>Transporte fluvial do flutuante</t>
  </si>
  <si>
    <t>Arco metálico galvanizado tipo MP 152S - arco alto - vão = 7,24 m e altura = 3,68 m - aterro rodoviário mínimo = 0,90 m e máximo = 4,40 m - areia extraída e brita produzida</t>
  </si>
  <si>
    <t>Boca de BSTC D = 1,20 m - esconsidade 30° - areia e brita comerciais - alas retas</t>
  </si>
  <si>
    <t>Dragagem de areia grossa com draga hopper - capacidade da cisterna de 3.000 m³ - DMT de 1.800 a 2.100 m</t>
  </si>
  <si>
    <t>Entrada para descida d'água - EDA 05 B - areia extraída e brita produzida</t>
  </si>
  <si>
    <t>Fôrma metálica para pavimento de concreto - utilização de 100 vezes - confecção, instalação e retirada</t>
  </si>
  <si>
    <t>Placa de regulamentação em fibra, R2 lado 1,20 m - película retrorrefletiva tipo I + SI - fornecimento e implantação</t>
  </si>
  <si>
    <t>Armação de fuste de tubulão em aço CA-50 com apoio de guindaste - fornecimento, preparo e colocação</t>
  </si>
  <si>
    <t>Arco metálico galvanizado tipo MP 152S - arco alto - vão = 7,42 m e altura = 4,52 m - aterro rodoviário mínimo = 0,90 m e máximo = 6,40 m - areia e brita comerciais</t>
  </si>
  <si>
    <t>Boca de BSTC D = 1,20 m - esconsidade 30° - areia extraída e brita produzida - alas esconsas</t>
  </si>
  <si>
    <t>Dragagem de areia grossa com draga hopper - capacidade da cisterna de 3.000 m³ - DMT de 2.100 a 2.400 m</t>
  </si>
  <si>
    <t>Entrada para descida d'água - EDA 06 A - areia e brita comerciais</t>
  </si>
  <si>
    <t>Fôrma metálica para tetrápode - utilização de 100 vezes - confecção, instalação e retirada</t>
  </si>
  <si>
    <t>Placa de regulamentação para sinalização de obras montada em suporte metálico móvel - D = 1,00 m - utilização de 600 ciclos - fornecimento, 01 implantação e 01 retirada diária</t>
  </si>
  <si>
    <t>Escavação manual de base alargada de tubulão a céu aberto em material de 1ª categoria na profundidade de 10 a 15 m</t>
  </si>
  <si>
    <t>Arco metálico galvanizado tipo MP 152S - arco alto - vão = 7,42 m e altura = 4,52 m - aterro rodoviário mínimo = 0,90 m e máximo = 6,40 m - areia extraída e brita produzida</t>
  </si>
  <si>
    <t>Boca de BSTC D = 1,20 m - esconsidade 30° - areia extraída e brita produzida - alas retas</t>
  </si>
  <si>
    <t>Dragagem de areia grossa com draga hopper - capacidade da cisterna de 3.000 m³ - DMT de 2.400 a 2.700 m</t>
  </si>
  <si>
    <t>Entrada para descida d'água - EDA 06 A - areia extraída e brita produzida</t>
  </si>
  <si>
    <t>Fôrma metálica para viga de concreto pré-moldada protendida para OAE - utilização de 20 vezes - confecção, instalação e retirada</t>
  </si>
  <si>
    <t>Placa de regulamentação para sinalização de obras montada em suporte metálico móvel, R1 lado 0,414 m - utilização de 600 ciclos - fornecimento, 01 implantação e 01 retirada diária</t>
  </si>
  <si>
    <t>Escavação manual de base alargada de tubulão a céu aberto em material de 1ª categoria na profundidade de até 10 m</t>
  </si>
  <si>
    <t>Arco metálico galvanizado tipo MP 152S - arco alto - vão = 7,47 m e altura = 4,19 m - aterro rodoviário mínimo = 0,90 m e máximo = 4,30 m - areia e brita comerciais</t>
  </si>
  <si>
    <t>Boca de BSTC D = 1,20 m - esconsidade 35° - areia e brita comerciais - alas retas</t>
  </si>
  <si>
    <t>Dragagem de areia grossa com draga hopper - capacidade da cisterna de 3.000 m³ - DMT de 2.700 a 3.000 m</t>
  </si>
  <si>
    <t>Entrada para descida d'água - EDA 06 B - areia e brita comerciais</t>
  </si>
  <si>
    <t>Fôrma metálica para Xbloc - utilização de 100 vezes - confecção, instalação e retirada</t>
  </si>
  <si>
    <t>Placa de regulamentação para sinalização de obras montada em suporte metálico móvel, R2 lado 1,00 m - utilização de 600 ciclos - fornecimento, 01 implantação e 01 retirada diária</t>
  </si>
  <si>
    <t>Escavação manual de base alargada de tubulão a céu aberto em material de 2ª categoria na profundidade até 10 m</t>
  </si>
  <si>
    <t>Arco metálico galvanizado tipo MP 152S - arco alto - vão = 7,47 m e altura = 4,19 m - aterro rodoviário mínimo = 0,90 m e máximo = 4,30 m - areia extraída e brita produzida</t>
  </si>
  <si>
    <t>Boca de BSTC D = 1,20 m - esconsidade 35° - areia extraída e brita produzida - alas retas</t>
  </si>
  <si>
    <t>Dragagem de areia grossa com draga hopper - capacidade da cisterna de 3.000 m³ - DMT de 3.000 m</t>
  </si>
  <si>
    <t>Entrada para descida d'água - EDA 06 B - areia extraída e brita produzida</t>
  </si>
  <si>
    <t>Fôrmas curvas de compensado plastificado 10 mm - uso geral - utilização de 2 vezes - confecção, instalação e retirada</t>
  </si>
  <si>
    <t>Placa delineador em aço - 0,30 x 0,90 m - película retrorrefletiva tipo I + IV - fornecimento e implantação</t>
  </si>
  <si>
    <t>Escavação manual de base alargada de tubulão a céu aberto em material de 2ª categoria na profundidade de 10 a 15 m</t>
  </si>
  <si>
    <t>Arco metálico galvanizado tipo MP 152S - arco alto - vão = 7,67 m e altura = 3,99 m - aterro rodoviário mínimo = 0,90 m e máximo = 4,10 m - areia e brita comerciais</t>
  </si>
  <si>
    <t>Boca de BSTC D = 1,20 m - esconsidade 40° - areia e brita comerciais - alas retas</t>
  </si>
  <si>
    <t>Dragagem de areia grossa com draga hopper - capacidade da cisterna de 4.000 m³ - DMT de 1.500 a 1.800 m</t>
  </si>
  <si>
    <t>Entrada para descida d'água - EDA 07 A - areia e brita comerciais</t>
  </si>
  <si>
    <t>Fôrmas curvas de compensado resinado 10 mm - uso geral - utilização de 2 vezes - confecção, instalação e retirada</t>
  </si>
  <si>
    <t>Placa delineador em aço - 0,50 x 0,60 m - película retrorrefletiva tipo I + IV - fornecimento e implantação</t>
  </si>
  <si>
    <t>Escavação manual de base alargada de tubulão a céu aberto em material de 3ª categoria a frio na profundidade até 10 m</t>
  </si>
  <si>
    <t>Arco metálico galvanizado tipo MP 152S - arco alto - vão = 7,67 m e altura = 3,99 m - aterro rodoviário mínimo = 0,90 m e máximo = 4,10 m - areia extraída e brita produzida</t>
  </si>
  <si>
    <t>Boca de BSTC D = 1,20 m - esconsidade 40° - areia extraída e brita produzida - alas retas</t>
  </si>
  <si>
    <t>Dragagem de areia grossa com draga hopper - capacidade da cisterna de 4.000 m³ - DMT de 1.800 a 2.100 m</t>
  </si>
  <si>
    <t>Entrada para descida d'água - EDA 07 A - areia extraída e brita produzida</t>
  </si>
  <si>
    <t>Fôrmas de compensado plastificado 10 mm - uso geral - utilização de 1 vez - confecção, instalação e retirada</t>
  </si>
  <si>
    <t>Placa delineador em fibra - 0,30 x 0,90 m - película retrorrefletiva tipo I + IV - fornecimento e implantação</t>
  </si>
  <si>
    <t>Escavação manual de base alargada de tubulão a céu aberto em material de 3ª categoria a frio na profundidade de 10 a 15 m</t>
  </si>
  <si>
    <t>Arco metálico galvanizado tipo MP 152S - arco alto - vão = 7,85 m e altura = 4,60 m - aterro rodoviário mínimo = 0,90 m e máximo = 6,00 m - areia e brita comerciais</t>
  </si>
  <si>
    <t>Boca de BSTC D = 1,20 m - esconsidade 45° - areia e brita comerciais - alas esconsas</t>
  </si>
  <si>
    <t>Dragagem de areia grossa com draga hopper - capacidade da cisterna de 4.000 m³ - DMT de 2.100 a 2.400 m</t>
  </si>
  <si>
    <t>Entrada para descida d'água - EDA 07 B - areia e brita comerciais</t>
  </si>
  <si>
    <t>Fôrmas de compensado plastificado 10 mm - uso geral - utilização de 2 vezes - confecção, instalação e retirada</t>
  </si>
  <si>
    <t>Placa delineador em fibra - 0,50 x 0,60 m - película retrorrefletiva tipo I + IV - fornecimento e implantação</t>
  </si>
  <si>
    <t>Escavação manual de base alargada de tubulão a céu aberto em material de 3ª categoria na profundidade até 10 m</t>
  </si>
  <si>
    <t>Arco metálico galvanizado tipo MP 152S - arco alto - vão = 7,85 m e altura = 4,60 m - aterro rodoviário mínimo = 0,90 m e máximo = 6,00 m - areia extraída e brita produzida</t>
  </si>
  <si>
    <t>Boca de BSTC D = 1,20 m - esconsidade 45° - areia e brita comerciais - alas retas</t>
  </si>
  <si>
    <t>Dragagem de areia grossa com draga hopper - capacidade da cisterna de 4.000 m³ - DMT de 2.400 a 2.700 m</t>
  </si>
  <si>
    <t>Entrada para descida d'água - EDA 07 B - areia extraída e brita produzida</t>
  </si>
  <si>
    <t>Fôrmas de compensado plastificado 10 mm - uso geral - utilização de 3 vezes - confecção, instalação e retirada</t>
  </si>
  <si>
    <t>Placa em aço - 2,00 x 1,00 m - película retrorrefletiva tipo I + I - fornecimento e implantação</t>
  </si>
  <si>
    <t>Escavação manual de base alargada de tubulão a céu aberto em material de 3ª categoria na profundidade de 10 a 15 m</t>
  </si>
  <si>
    <t>Arco metálico galvanizado tipo MP 152S - arco alto - vão = 7,90 m e altura = 4,04 m - aterro rodoviário mínimo = 0,90 m e máximo = 4,00 m - areia e brita comerciais</t>
  </si>
  <si>
    <t>Boca de BSTC D = 1,20 m - esconsidade 45° - areia extraída e brita produzida - alas esconsas</t>
  </si>
  <si>
    <t>Dragagem de areia grossa com draga hopper - capacidade da cisterna de 4.000 m³ - DMT de 2.700 a 3.000 m</t>
  </si>
  <si>
    <t>Entrada para descida d'água - EDA 08 A - areia e brita comerciais</t>
  </si>
  <si>
    <t>Fôrmas de compensado plastificado 12 mm - uso geral - utilização de 1 vez - confecção, instalação e retirada</t>
  </si>
  <si>
    <t>Placa em aço - 2,00 x 1,00 m - película retrorrefletiva tipo I + III - fornecimento e implantação</t>
  </si>
  <si>
    <t>Escavação manual de fuste de tubulão a céu aberto em material de 1ª categoria na profundidade de 10 a 15 m</t>
  </si>
  <si>
    <t>Arco metálico galvanizado tipo MP 152S - arco alto - vão = 7,90 m e altura = 4,04 m - aterro rodoviário mínimo = 0,90 m e máximo = 4,00 m - areia extraída e brita produzida</t>
  </si>
  <si>
    <t>Boca de BSTC D = 1,20 m - esconsidade 45° - areia extraída e brita produzida - alas retas</t>
  </si>
  <si>
    <t>Dragagem de areia grossa com draga hopper - capacidade da cisterna de 4.000 m³ - DMT de 3.000 m</t>
  </si>
  <si>
    <t>Entrada para descida d'água - EDA 08 A - areia extraída e brita produzida</t>
  </si>
  <si>
    <t>Fôrmas de compensado plastificado 12 mm - uso geral - utilização de 2 vezes - confecção, instalação e retirada</t>
  </si>
  <si>
    <t>Placa em aço - 2,00 x 1,00 m - película retrorrefletiva tipo I + X - fornecimento e implantação</t>
  </si>
  <si>
    <t>Escavação manual de fuste de tubulão a céu aberto em material de 1ª categoria na profundidade de até 10 m</t>
  </si>
  <si>
    <t>Arco metálico galvanizado tipo MP 152S - arco alto - vão = 8,08 m e altura = 4,65 m - aterro rodoviário mínimo = 0,90 m e máximo = 5,80 m - areia e brita comerciais</t>
  </si>
  <si>
    <t>Boca de BSTC D = 1,20 m - esconsidade 5° - areia e brita comerciais - alas retas</t>
  </si>
  <si>
    <t>Dragagem de areia grossa com draga hopper - capacidade da cisterna de 5.000 m³ - DMT de 1.500 a 1.800 m</t>
  </si>
  <si>
    <t>Entrada para descida d'água - EDA 08 B - areia e brita comerciais</t>
  </si>
  <si>
    <t>Fôrmas de compensado plastificado 12 mm - uso geral - utilização de 3 vezes - confecção, instalação e retirada</t>
  </si>
  <si>
    <t>Placa em aço - 2,00 x 1,00 m - película retrorrefletiva tipo III + III - fornecimento e implantação</t>
  </si>
  <si>
    <t>Escavação manual de fuste de tubulão a céu aberto em material de 2ª categoria na profundidade até 10 m</t>
  </si>
  <si>
    <t>Arco metálico galvanizado tipo MP 152S - arco alto - vão = 8,08 m e altura = 4,65 m - aterro rodoviário mínimo = 0,90 m e máximo = 5,80 m - areia extraída e brita produzida</t>
  </si>
  <si>
    <t>Boca de BSTC D = 1,20 m - esconsidade 5° - areia extraída e brita produzida - alas retas</t>
  </si>
  <si>
    <t>Dragagem de areia grossa com draga hopper - capacidade da cisterna de 5.000 m³ - DMT de 1.800 a 2.100 m</t>
  </si>
  <si>
    <t>Entrada para descida d'água - EDA 08 B - areia extraída e brita produzida</t>
  </si>
  <si>
    <t>Fôrmas de compensado plastificado 14 mm - uso geral - utilização de 1 vez - confecção, instalação e retirada</t>
  </si>
  <si>
    <t>Placa em aço - 2,00 x 1,00 m - película retrorrefletiva tipo III + X - fornecimento e implantação</t>
  </si>
  <si>
    <t>Escavação manual de fuste de tubulão a céu aberto em material de 2ª categoria na profundidade de 10 a 15 m</t>
  </si>
  <si>
    <t>Arco metálico galvanizado tipo MP 152S - arco alto - vão = 8,31 m e altura = 4,70 m - aterro rodoviário mínimo = 0,90 m e máximo = 5,60 m - areia e brita comerciais</t>
  </si>
  <si>
    <t>Boca de BSTC D = 1,50 m - esconsidade 0° - areia e brita comerciais - alas esconsas</t>
  </si>
  <si>
    <t>Dragagem de areia grossa com draga hopper - capacidade da cisterna de 5.000 m³ - DMT de 2.100 a 2.400 m</t>
  </si>
  <si>
    <t>Entrada para descida d'água - EDA 09 A - areia e brita comerciais</t>
  </si>
  <si>
    <t>Fôrmas de compensado plastificado 14 mm - uso geral - utilização de 2 vezes - confecção, instalação e retirada</t>
  </si>
  <si>
    <t>Placa em aço - 3,00 x 1,50 m - película retrorrefletiva tipo I + I - fornecimento e implantação</t>
  </si>
  <si>
    <t>Escavação manual de fuste de tubulão a céu aberto em material de 3ª categoria na profundidade até 10 m</t>
  </si>
  <si>
    <t>Arco metálico galvanizado tipo MP 152S - arco alto - vão = 8,31 m e altura = 4,70 m - aterro rodoviário mínimo = 0,90 m e máximo = 5,60 m - areia extraída e brita produzida</t>
  </si>
  <si>
    <t>Boca de BSTC D = 1,50 m - esconsidade 0° - areia e brita comerciais - alas retas</t>
  </si>
  <si>
    <t>Dragagem de areia grossa com draga hopper - capacidade da cisterna de 5.000 m³ - DMT de 2.400 a 2.700 m</t>
  </si>
  <si>
    <t>Entrada para descida d'água - EDA 09 A - areia extraída e brita produzida</t>
  </si>
  <si>
    <t>Fôrmas de compensado plastificado 14 mm - uso geral - utilização de 3 vezes - confecção, instalação e retirada</t>
  </si>
  <si>
    <t>Placa em aço - 3,00 x 1,50 m - película retrorrefletiva tipo I + III - fornecimento e implantação</t>
  </si>
  <si>
    <t>Escavação manual de fuste de tubulão a céu aberto em material de 3ª categoria na profundidade de 10 a 15 m</t>
  </si>
  <si>
    <t>Arco metálico galvanizado tipo MP 152S - arco alto - vão = 8,36 m e altura = 4,11 m - aterro rodoviário mínimo = 0,90 m e máximo = 3,70 m - areia e brita comerciais</t>
  </si>
  <si>
    <t>Boca de BSTC D = 1,50 m - esconsidade 0° - areia extraída e brita produzida - alas esconsas</t>
  </si>
  <si>
    <t>Dragagem de areia grossa com draga hopper - capacidade da cisterna de 5.000 m³ - DMT de 2.700 a 3.000 m</t>
  </si>
  <si>
    <t>Entrada para descida d'água - EDA 09 B - areia e brita comerciais</t>
  </si>
  <si>
    <t>Fôrmas de compensado resinado 10 mm - uso geral - utilização de 1 vez - confecção, instalação e retirada</t>
  </si>
  <si>
    <t>Placa em aço - 3,00 x 1,50 m - película retrorrefletiva tipo I + X - fornecimento e implantação</t>
  </si>
  <si>
    <t>Escavação mecânica de fuste de tubulão com caçamba para rocha em material de 2ª categoria</t>
  </si>
  <si>
    <t>Arco metálico galvanizado tipo MP 152S - arco alto - vão = 8,36 m e altura = 4,11 m - aterro rodoviário mínimo = 0,90 m e máximo = 3,70 m - areia extraída e brita produzida</t>
  </si>
  <si>
    <t>Boca de BSTC D = 1,50 m - esconsidade 0° - areia extraída e brita produzida - alas retas</t>
  </si>
  <si>
    <t>Dragagem de areia grossa com draga hopper - capacidade da cisterna de 5.000 m³ - DMT de 3.000 m</t>
  </si>
  <si>
    <t>Entrada para descida d'água - EDA 09 B - areia extraída e brita produzida</t>
  </si>
  <si>
    <t>Fôrmas de compensado resinado 10 mm - uso geral - utilização de 2 vezes - confecção, instalação e retirada</t>
  </si>
  <si>
    <t>Placa em aço - 3,00 x 1,50 m - película retrorrefletiva tipo III + III - fornecimento e implantação</t>
  </si>
  <si>
    <t>Escavação mecânica de fuste de tubulão com caçamba para rocha em material de 3ª categoria</t>
  </si>
  <si>
    <t>Arco metálico galvanizado tipo MP 152S - arco alto - vão = 8,59 m e altura = 4,39 m - aterro rodoviário mínimo = 0,90 m e máximo = 3,60 m - areia e brita comerciais</t>
  </si>
  <si>
    <t>Boca de BSTC D = 1,50 m - esconsidade 10° - areia e brita comerciais - alas retas</t>
  </si>
  <si>
    <t>Dragagem de areia grossa com draga hopper - capacidade da cisterna de 750 m³ - DMT de 1.500 a 1.800 m</t>
  </si>
  <si>
    <t>Entrada para descida d'água - EDA 10 A - areia e brita comerciais</t>
  </si>
  <si>
    <t>Fôrmas de compensado resinado 10 mm - uso geral - utilização de 3 vezes - confecção, instalação e retirada</t>
  </si>
  <si>
    <t>Placa em aço - 3,00 x 1,50 m - película retrorrefletiva tipo III + X - fornecimento e implantação</t>
  </si>
  <si>
    <t>Escavação mecânica de fuste de tubulão com caçamba para solos em material de 1ª categoria</t>
  </si>
  <si>
    <t>Arco metálico galvanizado tipo MP 152S - arco alto - vão = 8,59 m e altura = 4,39 m - aterro rodoviário mínimo = 0,90 m e máximo = 3,60 m - areia extraída e brita produzida</t>
  </si>
  <si>
    <t>Boca de BSTC D = 1,50 m - esconsidade 10° - areia extraída e brita produzida - alas retas</t>
  </si>
  <si>
    <t>Dragagem de areia grossa com draga hopper - capacidade da cisterna de 750 m³ - DMT de 1.800 a 2.100 m</t>
  </si>
  <si>
    <t>Entrada para descida d'água - EDA 10 A - areia extraída e brita produzida</t>
  </si>
  <si>
    <t>Fôrmas de compensado resinado 12 mm - uso geral - utilização de 1 vez - confecção, instalação e retirada</t>
  </si>
  <si>
    <t>Placa em aço - 3,00 x 2,00 m - película retrorrefletiva tipo I + I - fornecimento e implantação</t>
  </si>
  <si>
    <t>Escavação mecânica de fuste de tubulão com Hammer Grab em material de 1ª categoria</t>
  </si>
  <si>
    <t>Arco metálico galvanizado tipo MP 152S - arco alto - vão = 8,97 m e altura = 5,00 m - aterro rodoviário mínimo = 0,90 m e máximo = 5,80 m - areia e brita comerciais</t>
  </si>
  <si>
    <t>Boca de BSTC D = 1,50 m - esconsidade 15° - areia e brita comerciais - alas esconsas</t>
  </si>
  <si>
    <t>Dragagem de areia grossa com draga hopper - capacidade da cisterna de 750 m³ - DMT de 2.100 a 2.400 m</t>
  </si>
  <si>
    <t>Entrada para descida d'água - EDA 10 B - areia e brita comerciais</t>
  </si>
  <si>
    <t>Fôrmas de compensado resinado 12 mm - uso geral - utilização de 2 vezes - confecção, instalação e retirada</t>
  </si>
  <si>
    <t>Placa em aço - 3,00 x 2,00 m - película retrorrefletiva tipo I + III - fornecimento e implantação</t>
  </si>
  <si>
    <t>Escavação mecânica de fuste de tubulão com trado para rocha em material de 2ª categoria</t>
  </si>
  <si>
    <t>Arco metálico galvanizado tipo MP 152S - arco alto - vão = 8,97 m e altura = 5,00 m - aterro rodoviário mínimo = 0,90 m e máximo = 5,80 m - areia extraída e brita produzida</t>
  </si>
  <si>
    <t>Boca de BSTC D = 1,50 m - esconsidade 15° - areia e brita comerciais - alas retas</t>
  </si>
  <si>
    <t>Dragagem de areia grossa com draga hopper - capacidade da cisterna de 750 m³ - DMT de 2.400 a 2.700 m</t>
  </si>
  <si>
    <t>Entrada para descida d'água - EDA 10 B - areia extraída e brita produzida</t>
  </si>
  <si>
    <t>Fôrmas de compensado resinado 12 mm - uso geral - utilização de 3 vezes - confecção, instalação e retirada</t>
  </si>
  <si>
    <t>Placa em aço - 3,00 x 2,00 m - película retrorrefletiva tipo I + X - fornecimento e implantação</t>
  </si>
  <si>
    <t>Escavação mecânica de fuste de tubulão com trado para rocha em material de 3ª categoria</t>
  </si>
  <si>
    <t>Arco metálico galvanizado tipo MP 152S - arco alto - vão = 9,17 m e altura = 5,49 m - aterro rodoviário mínimo = 0,90 m e máximo = 5,60 m - areia e brita comerciais</t>
  </si>
  <si>
    <t>Boca de BSTC D = 1,50 m - esconsidade 15° - areia extraída e brita produzida - alas esconsas</t>
  </si>
  <si>
    <t>Dragagem de areia grossa com draga hopper - capacidade da cisterna de 750 m³ - DMT de 2.700 a 3.000 m</t>
  </si>
  <si>
    <t>Entrada para descida d'água - EDA 11 A - areia e brita comerciais</t>
  </si>
  <si>
    <t>Fôrmas de compensado resinado 14 mm - uso geral - utilização de 1 vez - confecção, instalação e retirada</t>
  </si>
  <si>
    <t>Placa em aço - 3,00 x 2,00 m - película retrorrefletiva tipo III + III - fornecimento e implantação</t>
  </si>
  <si>
    <t>Escavação mecânica de fuste de tubulão com trado para solos em material de 1ª categoria</t>
  </si>
  <si>
    <t>Arco metálico galvanizado tipo MP 152S - arco alto - vão = 9,17 m e altura = 5,49 m - aterro rodoviário mínimo = 0,90 m e máximo = 5,60 m - areia extraída e brita produzida</t>
  </si>
  <si>
    <t>Boca de BSTC D = 1,50 m - esconsidade 15° - areia extraída e brita produzida - alas retas</t>
  </si>
  <si>
    <t>Dragagem de areia grossa com draga hopper - capacidade da cisterna de 750 m³ - DMT de 3.000 m</t>
  </si>
  <si>
    <t>Entrada para descida d'água - EDA 11 A - areia extraída e brita produzida</t>
  </si>
  <si>
    <t>Fôrmas de compensado resinado 14 mm - uso geral - utilização de 2 vezes - confecção, instalação e retirada</t>
  </si>
  <si>
    <t>Placa em aço - 3,00 x 2,00 m - película retrorrefletiva tipo III + X - fornecimento e implantação</t>
  </si>
  <si>
    <t>Armação de tela de aço eletrossoldada em túneis com auxílio de plataforma pantográfica - confecção e instalação</t>
  </si>
  <si>
    <t>Arco metálico galvanizado tipo MP 152S - arco alto - vão = 9,22 m e altura = 4,70 m - aterro rodoviário mínimo = 0,90 m e máximo = 4,10 m - areia e brita comerciais</t>
  </si>
  <si>
    <t>Boca de BSTC D = 1,50 m - esconsidade 20° - areia e brita comerciais - alas retas</t>
  </si>
  <si>
    <t>Dragagem de areia média com draga de sucção e recalque - bomba de 1.350 kW e cortador de 170 kW - distância de recalque de 1.100 a 1.300 m</t>
  </si>
  <si>
    <t>Entrada para descida d'água - EDA 11 B - areia e brita comerciais</t>
  </si>
  <si>
    <t>Fôrmas de compensado resinado 14 mm - uso geral - utilização de 3 vezes - confecção, instalação e retirada</t>
  </si>
  <si>
    <t>Placa em aço - 4,00 x 2,00 m - película retrorrefletiva tipo I + I - fornecimento e implantação</t>
  </si>
  <si>
    <t>Cambotas metálicas treliçadas - confecção e instalação</t>
  </si>
  <si>
    <t>Arco metálico galvanizado tipo MP 152S - arco alto - vão = 9,22 m e altura = 4,70 m - aterro rodoviário mínimo = 0,90 m e máximo = 4,10 m - areia extraída e brita produzida</t>
  </si>
  <si>
    <t>Boca de BSTC D = 1,50 m - esconsidade 20° - areia extraída e brita produzida - alas retas</t>
  </si>
  <si>
    <t>Dragagem de areia média com draga de sucção e recalque - bomba de 1.350 kW e cortador de 170 kW - distância de recalque de 1.300 a 1.500 m</t>
  </si>
  <si>
    <t>Entrada para descida d'água - EDA 11 B - areia extraída e brita produzida</t>
  </si>
  <si>
    <t>Fôrmas de tábuas de pinho - utilização de 1 vez - confecção, instalação e retirada</t>
  </si>
  <si>
    <t>Placa em aço - 4,00 x 2,00 m - película retrorrefletiva tipo I + III - fornecimento e implantação</t>
  </si>
  <si>
    <t>Coluna de jet grouting horizontal CCPH em solo - D = 40 cm - perfuração e injeção</t>
  </si>
  <si>
    <t>Arco metálico galvanizado tipo MP 152S - arco alto - vão = 9,45 m e altura = 4,75 m - aterro rodoviário mínimo = 0,90 m e máximo = 4,00 m - areia e brita comerciais</t>
  </si>
  <si>
    <t>Boca de BSTC D = 1,50 m - esconsidade 25° - areia e brita comerciais - alas retas</t>
  </si>
  <si>
    <t>Dragagem de areia média com draga de sucção e recalque - bomba de 1.350 kW e cortador de 170 kW - distância de recalque de 1.500 a 1.700 m</t>
  </si>
  <si>
    <t>Entrada para descida d'água - EDA 12 A - areia e brita comerciais</t>
  </si>
  <si>
    <t>Fôrmas de tábuas de pinho - utilização de 2 vezes - confecção, instalação e retirada</t>
  </si>
  <si>
    <t>Placa em aço - 4,00 x 2,00 m - película retrorrefletiva tipo I + X - fornecimento e implantação</t>
  </si>
  <si>
    <t>Coluna de jet grouting horizontal CCPH em solo - D = 50 cm - perfuração e injeção</t>
  </si>
  <si>
    <t>Arco metálico galvanizado tipo MP 152S - arco alto - vão = 9,45 m e altura = 4,75 m - aterro rodoviário mínimo = 0,90 m e máximo = 4,00 m - areia extraída e brita produzida</t>
  </si>
  <si>
    <t>Boca de BSTC D = 1,50 m - esconsidade 25° - areia extraída e brita produzida - alas retas</t>
  </si>
  <si>
    <t>Dragagem de areia média com draga de sucção e recalque - bomba de 1.350 kW e cortador de 170 kW - distância de recalque de 1.700 a 1.900 m</t>
  </si>
  <si>
    <t>Entrada para descida d'água - EDA 12 A - areia extraída e brita produzida</t>
  </si>
  <si>
    <t>Fôrmas de tábuas de pinho - utilização de 3 vezes - confecção, instalação e retirada</t>
  </si>
  <si>
    <t>Placa em aço - 4,00 x 2,00 m - película retrorrefletiva tipo III + III - fornecimento e implantação</t>
  </si>
  <si>
    <t>Coluna de jet grouting horizontal CCPH em solo - D = 60 cm - perfuração e injeção</t>
  </si>
  <si>
    <t>Arco metálico galvanizado tipo MP 152S - arco alto - vão = 9,63 m e altura = 5,59 m - aterro rodoviário mínimo = 0,90 m e máximo = 5,30 m - areia e brita comerciais</t>
  </si>
  <si>
    <t>Boca de BSTC D = 1,50 m - esconsidade 30° - areia e brita comerciais - alas esconsas</t>
  </si>
  <si>
    <t>Dragagem de areia média com draga de sucção e recalque - bomba de 1.350 kW e cortador de 170 kW - distância de recalque de 1.900 a 2.100 m</t>
  </si>
  <si>
    <t>Entrada para descida d'água - EDA 12 B - areia e brita comerciais</t>
  </si>
  <si>
    <t>Fôrmas de tábuas de pinho para dispositivos de drenagem - utilização de 3 vezes - confecção, instalação e retirada</t>
  </si>
  <si>
    <t>Placa em aço - 4,00 x 2,00 m - película retrorrefletiva tipo III + X - fornecimento e implantação</t>
  </si>
  <si>
    <t>Coluna de jet grouting vertical em solo - D = 100 cm - perfuração e injeção</t>
  </si>
  <si>
    <t>Arco metálico galvanizado tipo MP 152S - arco alto - vão = 9,63 m e altura = 5,59 m - aterro rodoviário mínimo = 0,90 m e máximo = 5,30 m - areia extraída e brita produzida</t>
  </si>
  <si>
    <t>Boca de BSTC D = 1,50 m - esconsidade 30° - areia e brita comerciais - alas retas</t>
  </si>
  <si>
    <t>Dragagem de areia média com draga de sucção e recalque - bomba de 1.350 kW e cortador de 170 kW - distância de recalque de 2.100 a 2.300 m</t>
  </si>
  <si>
    <t>Entrada para descida d'água - EDA 12 B - areia extraída e brita produzida</t>
  </si>
  <si>
    <t>Fôrmas de tábuas de pinho para drenos - utilização de 5 vezes - confecção, instalação e retirada</t>
  </si>
  <si>
    <t>Placa em aço - 4,00 x 3,00 m - película retrorrefletiva tipo I + I - fornecimento e implantação</t>
  </si>
  <si>
    <t>Coluna de jet grouting vertical em solo - D = 110 cm - perfuração e injeção</t>
  </si>
  <si>
    <t>Arco metálico galvanizado tipo MP 152S - arco alto - vão = 9,65 m e altura = 5,41 m - aterro rodoviário mínimo = 0,90 m e máximo = 4,70 m - areia e brita comerciais</t>
  </si>
  <si>
    <t>Boca de BSTC D = 1,50 m - esconsidade 30° - areia extraída e brita produzida - alas esconsas</t>
  </si>
  <si>
    <t>Dragagem de areia média com draga de sucção e recalque - bomba de 1.350 kW e cortador de 170 kW - distância de recalque de 2.300 a 2.500 m</t>
  </si>
  <si>
    <t>Entrada para descida d'água - EDA 13 A - areia e brita comerciais</t>
  </si>
  <si>
    <t>Fôrmas de tábuas de pinho para elementos estruturais dos arcos metálicos - utilização de 3 vezes - confecção, instalação e retirada</t>
  </si>
  <si>
    <t>Placa em aço - 4,00 x 3,00 m - película retrorrefletiva tipo I + III - fornecimento e implantação</t>
  </si>
  <si>
    <t>Coluna de jet grouting vertical em solo - D = 120 cm - perfuração e injeção</t>
  </si>
  <si>
    <t>Arco metálico galvanizado tipo MP 152S - arco alto - vão = 9,65 m e altura = 5,41 m - aterro rodoviário mínimo = 0,90 m e máximo = 4,70 m - areia extraída e brita produzida</t>
  </si>
  <si>
    <t>Boca de BSTC D = 1,50 m - esconsidade 30° - areia extraída e brita produzida - alas retas</t>
  </si>
  <si>
    <t>Dragagem de areia média com draga de sucção e recalque - bomba de 1.350 kW e cortador de 170 kW - distância de recalque de 2.500 a 2.700 m</t>
  </si>
  <si>
    <t>Entrada para descida d'água - EDA 13 A - areia extraída e brita produzida</t>
  </si>
  <si>
    <t>Guia de madeira de 2,5 x 10,0 cm - confecção e instalação</t>
  </si>
  <si>
    <t>Placa em aço - 4,00 x 3,00 m - película retrorrefletiva tipo I + X - fornecimento e implantação</t>
  </si>
  <si>
    <t>Coluna de jet grouting vertical em solo - D = 80 cm - perfuração e injeção</t>
  </si>
  <si>
    <t>Arco metálico galvanizado tipo MP 152S - arco alto - vão = 9,68 m e altura = 5,23 m - aterro rodoviário mínimo = 0,90 m e máximo = 3,90 m - areia e brita comerciais</t>
  </si>
  <si>
    <t>Boca de BSTC D = 1,50 m - esconsidade 35° - areia e brita comerciais - alas retas</t>
  </si>
  <si>
    <t>Dragagem de areia média com draga de sucção e recalque - bomba de 1.350 kW e cortador de 170 kW - distância de recalque de 2.700 a 2.900 m</t>
  </si>
  <si>
    <t>Entrada para descida d'água - EDA 13 B - areia e brita comerciais</t>
  </si>
  <si>
    <t>Guia de madeira de 2,5 x 7,0 cm - confecção e instalação</t>
  </si>
  <si>
    <t>Placa em aço - 4,00 x 3,00 m - película retrorrefletiva tipo III + III - fornecimento e implantação</t>
  </si>
  <si>
    <t>Coluna de jet grouting vertical em solo - D = 90 cm - perfuração e injeção</t>
  </si>
  <si>
    <t>Arco metálico galvanizado tipo MP 152S - arco alto - vão = 9,68 m e altura = 5,23 m - aterro rodoviário mínimo = 0,90 m e máximo = 3,90 m - areia extraída e brita produzida</t>
  </si>
  <si>
    <t>Boca de BSTC D = 1,50 m - esconsidade 35° - areia extraída e brita produzida - alas retas</t>
  </si>
  <si>
    <t>Dragagem de areia média com draga de sucção e recalque - bomba de 1.350 kW e cortador de 170 kW - distância de recalque de 2.900 a 3.100 m</t>
  </si>
  <si>
    <t>Entrada para descida d'água - EDA 13 B - areia extraída e brita produzida</t>
  </si>
  <si>
    <t>Guia de madeira de 2,5 x 8,0 cm - confecção e instalação</t>
  </si>
  <si>
    <t>Placa em aço - 4,00 x 3,00 m - película retrorrefletiva tipo III + X - fornecimento e implantação</t>
  </si>
  <si>
    <t>Desmonte a frio e carga de rocha em túnel com cunha hidráulica - DMT de 0 a 200 m</t>
  </si>
  <si>
    <t>Arco metálico galvanizado tipo MP 152S - arco alto - vão = 9,86 m e altura = 6,07 m - aterro rodoviário mínimo = 0,90 m e máximo = 5,20 m - areia e brita comerciais</t>
  </si>
  <si>
    <t>Boca de BSTC D = 1,50 m - esconsidade 40° - areia e brita comerciais - alas retas</t>
  </si>
  <si>
    <t>Dragagem de areia média com draga de sucção e recalque - bomba de 1.350 kW e cortador de 170 kW - distância de recalque de 3.100 a 3.300 m</t>
  </si>
  <si>
    <t>Entrada para descida d'água - EDA 14 A - areia e brita comerciais</t>
  </si>
  <si>
    <t>Gabião caixa 2 x 1 x 0,50 m - Zn/Al + PVC - D = 2,4 mm - pedra de mão comercial - fornecimento e assentamento</t>
  </si>
  <si>
    <t>Placa em aço - película I + I - chapa recuperada - fornecimento e implantação</t>
  </si>
  <si>
    <t>Drenagem de túnel com manta drenante de malha de polietileno e geotêxtil em face revestida com argamassa polimérica com espessura de 25 mm</t>
  </si>
  <si>
    <t>Arco metálico galvanizado tipo MP 152S - arco alto - vão = 9,86 m e altura = 6,07 m - aterro rodoviário mínimo = 0,90 m e máximo = 5,20 m - areia extraída e brita produzida</t>
  </si>
  <si>
    <t>Boca de BSTC D = 1,50 m - esconsidade 40° - areia extraída e brita produzida - alas retas</t>
  </si>
  <si>
    <t>Dragagem de areia média com draga de sucção e recalque - bomba de 1.350 kW e cortador de 170 kW - distância de recalque de 3.300 a 3.500 m</t>
  </si>
  <si>
    <t>Entrada para descida d'água - EDA 14 A - areia extraída e brita produzida</t>
  </si>
  <si>
    <t>Gabião caixa 2 x 1 x 0,50 m - Zn/Al + PVC - D = 2,4 mm - pedra de mão produzida - confecção e assentamento</t>
  </si>
  <si>
    <t>Placa em aço - película I + I - fornecimento e implantação</t>
  </si>
  <si>
    <t>Dreno filtrante em tubos de PVC D = 40 mm aplicado em paredes e tetos de túnel - fornecimento e instalação</t>
  </si>
  <si>
    <t>Arco metálico galvanizado tipo MP 152S - arco alto - vão = 9,91 m e altura = 5,28 m - aterro rodoviário mínimo = 0,90 m e máximo = 3,80 m - areia e brita comerciais</t>
  </si>
  <si>
    <t>Boca de BSTC D = 1,50 m - esconsidade 45° - areia e brita comerciais - alas esconsas</t>
  </si>
  <si>
    <t>Dragagem de areia média com draga de sucção e recalque - bomba de 1.350 kW e cortador de 170 kW - distância de recalque de 3.500 a 3.700 m</t>
  </si>
  <si>
    <t>Entrada para descida d'água - EDA 14 B - areia e brita comerciais</t>
  </si>
  <si>
    <t>Gabião caixa 2 x 1 x 0,50 m Zn/Al - D = 2,7 mm - pedra de mão comercial - fornecimento e assentamento</t>
  </si>
  <si>
    <t>Placa em aço - película I + III - chapa recuperada - fornecimento e implantação</t>
  </si>
  <si>
    <t>Dreno não filtrante em tubos de PVC D = 40 mm aplicado em paredes e tetos de túnel - fornecimento e instalação</t>
  </si>
  <si>
    <t>Arco metálico galvanizado tipo MP 152S - arco alto - vão = 9,91 m e altura = 5,28 m - aterro rodoviário mínimo = 0,90 m e máximo = 3,80 m - areia extraída e brita produzida</t>
  </si>
  <si>
    <t>Boca de BSTC D = 1,50 m - esconsidade 45° - areia e brita comerciais - alas retas</t>
  </si>
  <si>
    <t>Dragagem de areia média com draga de sucção e recalque - bomba de 1.350 kW e cortador de 170 kW - distância de recalque de 3.700 a 3.900 m</t>
  </si>
  <si>
    <t>Entrada para descida d'água - EDA 14 B - areia extraída e brita produzida</t>
  </si>
  <si>
    <t>Gabião caixa 2 x 1 x 0,50 m Zn/Al - D = 2,7 mm - pedra de mão produzida - confecção e assentamento</t>
  </si>
  <si>
    <t>Placa em aço - película I + III - fornecimento e implantação</t>
  </si>
  <si>
    <t>Enfilagem tubular sistema autoperfurante - D = 76 mm</t>
  </si>
  <si>
    <t>Arco metálico galvanizado tipo MP 152S - ovoide - vão = 7,21 m e altura = 7,82 m - aterro rodoviário mínimo = 0,75 m e máximo = 6,70 m - areia e brita comerciais</t>
  </si>
  <si>
    <t>Boca de BSTC D = 1,50 m - esconsidade 45° - areia extraída e brita produzida - alas esconsas</t>
  </si>
  <si>
    <t>Dragagem de areia média com draga de sucção e recalque - bomba de 1.350 kW e cortador de 170 kW - distância de recalque de 3.900 a 4.100 m</t>
  </si>
  <si>
    <t>Entrada para descida d'água - EDA 15 A - areia e brita comerciais</t>
  </si>
  <si>
    <t>Gabião caixa 2 x 1 x 1,00 m - Zn/Al + PVC - D = 2,4 mm - pedra de mão comercial - fornecimento e assentamento</t>
  </si>
  <si>
    <t>Placa em aço - película III + III - chapa recuperada - fornecimento e implantação</t>
  </si>
  <si>
    <t>Enfilagem tubular sistema convencional schedule 40 - D = 65 mm</t>
  </si>
  <si>
    <t>Arco metálico galvanizado tipo MP 152S - ovoide - vão = 7,21 m e altura = 7,82 m - aterro rodoviário mínimo = 0,75 m e máximo = 6,70 m - areia extraída e brita produzida</t>
  </si>
  <si>
    <t>Boca de BSTC D = 1,50 m - esconsidade 45° - areia extraída e brita produzida - alas retas</t>
  </si>
  <si>
    <t>Dragagem de areia média com draga de sucção e recalque - bomba de 1.350 kW e cortador de 170 kW - distância de recalque de 4.100 a 4.300 m</t>
  </si>
  <si>
    <t>Entrada para descida d'água - EDA 15 A - areia extraída e brita produzida</t>
  </si>
  <si>
    <t>Gabião caixa 2 x 1 x 1,00 m - Zn/Al + PVC - D = 2,4 mm - pedra de mão produzida - confecção e assentamento</t>
  </si>
  <si>
    <t>Placa em aço - película III + III - fornecimento e implantação</t>
  </si>
  <si>
    <t>Escavação subterrânea e carregamento do material da calota em túnel classe I - DMT de 0 a 200 m - seção acima de 90 m²</t>
  </si>
  <si>
    <t>Arco metálico galvanizado tipo MP 152S - ovoide - vão = 7,31 m e altura = 7,87 m - aterro rodoviário mínimo = 0,90 m e máximo = 6,80 m - areia e brita comerciais</t>
  </si>
  <si>
    <t>Boca de BSTC D = 1,50 m - esconsidade 5° - areia e brita comerciais - alas retas</t>
  </si>
  <si>
    <t>Dragagem de areia média com draga de sucção e recalque - bomba de 1.350 kW e cortador de 170 kW - distância de recalque de 4.300 a 4.500 m</t>
  </si>
  <si>
    <t>Entrada para descida d'água - EDA 15 B - areia e brita comerciais</t>
  </si>
  <si>
    <t>Gabião caixa 2 x 1 x 1,00 m Zn/Al - D = 2,7 mm - pedra de mão comercial - fornecimento e assentamento</t>
  </si>
  <si>
    <t>Placa em aço nº 16 galvanizado com película retrorrefletiva tipo I + I - chapa recuperada - confecção</t>
  </si>
  <si>
    <t>Escavação subterrânea e carregamento do material da calota em túnel classe I - DMT de 0 a 200 m - seção de 20 a 40 m²</t>
  </si>
  <si>
    <t>Arco metálico galvanizado tipo MP 152S - ovoide - vão = 7,31 m e altura = 7,87 m - aterro rodoviário mínimo = 0,90 m e máximo = 6,80 m - areia extraída e brita produzida</t>
  </si>
  <si>
    <t>Boca de BSTC D = 1,50 m - esconsidade 5° - areia extraída e brita produzida - alas retas</t>
  </si>
  <si>
    <t>Dragagem de areia média com draga de sucção e recalque - bomba de 1.350 kW e cortador de 170 kW - distância de recalque de 4.500 a 4.700 m</t>
  </si>
  <si>
    <t>Entrada para descida d'água - EDA 15 B - areia extraída e brita produzida</t>
  </si>
  <si>
    <t>Gabião caixa 2 x 1 x 1,00 m Zn/Al - D = 2,7 mm - pedra de mão produzida - confecção e assentamento</t>
  </si>
  <si>
    <t>Placa em aço nº 16 galvanizado com película retrorrefletiva tipo I + I - confecção</t>
  </si>
  <si>
    <t>Escavação subterrânea e carregamento do material da calota em túnel classe I - DMT de 0 a 200 m - seção de 40 a 60 m²</t>
  </si>
  <si>
    <t>Arco metálico galvanizado tipo MP 152S - ovoide - vão = 7,57 m e altura = 8,44 m - aterro rodoviário mínimo = 0,90 m e máximo = 5,60 m - areia e brita comerciais</t>
  </si>
  <si>
    <t>Boca de BTTC D = 1,00 m - esconsidade 0° - areia e brita comerciais - alas esconsas</t>
  </si>
  <si>
    <t>Dragagem de areia média com draga de sucção e recalque - bomba de 1.350 kW e cortador de 170 kW - distância de recalque de 4.700 a 4.900 m</t>
  </si>
  <si>
    <t>Entrada para descida d'água - EDA 16 A - areia e brita comerciais</t>
  </si>
  <si>
    <t>Gabião colchão espessura 0,17 m - Zn/Al + PVC - D = 2,0 mm - pedra de mão comercial - fornecimento e assentamento</t>
  </si>
  <si>
    <t>Placa em aço nº 16 galvanizado com película retrorrefletiva tipo I + III - chapa recuperada - confecção</t>
  </si>
  <si>
    <t>Escavação subterrânea e carregamento do material da calota em túnel classe I - DMT de 0 a 200 m - seção de 60 a 90 m²</t>
  </si>
  <si>
    <t>Arco metálico galvanizado tipo MP 152S - ovoide - vão = 7,57 m e altura = 8,44 m - aterro rodoviário mínimo = 0,90 m e máximo = 5,60 m - areia extraída e brita produzida</t>
  </si>
  <si>
    <t>Boca de BTTC D = 1,00 m - esconsidade 0° - areia e brita comerciais - alas retas</t>
  </si>
  <si>
    <t>Dragagem de areia média com draga de sucção e recalque - bomba de 1.350 kW e cortador de 170 kW - distância de recalque de 4.900 a 5.100 m</t>
  </si>
  <si>
    <t>Entrada para descida d'água - EDA 16 A - areia extraída e brita produzida</t>
  </si>
  <si>
    <t>Gabião colchão espessura 0,17 m - Zn/Al + PVC - D = 2,0 mm - pedra de mão produzida - confecção e assentamento</t>
  </si>
  <si>
    <t>Placa em aço nº 16 galvanizado com película retrorrefletiva tipo I + III - confecção</t>
  </si>
  <si>
    <t>Escavação subterrânea e carregamento do material da calota em túnel classe II - DMT de 0 a 200 m - seção acima de 90 m²</t>
  </si>
  <si>
    <t>Arco metálico galvanizado tipo MP 152S - ovoide - vão = 7,77 m e altura = 7,90 m - aterro rodoviário mínimo = 0,90 m e máximo = 6,80 m - areia e brita comerciais</t>
  </si>
  <si>
    <t>Boca de BTTC D = 1,00 m - esconsidade 0° - areia extraída e brita produzida - alas esconsas</t>
  </si>
  <si>
    <t>Dragagem de areia média com draga de sucção e recalque - bomba de 1.350 kW e cortador de 170 kW - distância de recalque de 5.100 a 5.300 m</t>
  </si>
  <si>
    <t>Entrada para descida d'água - EDA 16 B - areia e brita comerciais</t>
  </si>
  <si>
    <t>Gabião colchão espessura 0,23 m - Zn/Al + PVC - D = 2,0 mm - pedra de mão comercial - fornecimento e assentamento</t>
  </si>
  <si>
    <t>Placa em aço nº 16 galvanizado com película retrorrefletiva tipo I + IV - confecção</t>
  </si>
  <si>
    <t>Escavação subterrânea e carregamento do material da calota em túnel classe II - DMT de 0 a 200 m - seção de 20 a 40 m²</t>
  </si>
  <si>
    <t>Arco metálico galvanizado tipo MP 152S - ovoide - vão = 7,77 m e altura = 7,90 m - aterro rodoviário mínimo = 0,90 m e máximo = 6,80 m - areia extraída e brita produzida</t>
  </si>
  <si>
    <t>Boca de BTTC D = 1,00 m - esconsidade 0° - areia extraída e brita produzida - alas retas</t>
  </si>
  <si>
    <t>Dragagem de areia média com draga de sucção e recalque - bomba de 1.350 kW e cortador de 170 kW - distância de recalque de 5.300 a 5.500 m</t>
  </si>
  <si>
    <t>Entrada para descida d'água - EDA 16 B - areia extraída e brita produzida</t>
  </si>
  <si>
    <t>Gabião colchão espessura 0,23 m - Zn/Al + PVC - D = 2,0 mm - pedra de mão produzida - confecção e assentamento</t>
  </si>
  <si>
    <t>Placa em aço nº 16 galvanizado com película retrorrefletiva tipo I + SI - confecção</t>
  </si>
  <si>
    <t>Escavação subterrânea e carregamento do material da calota em túnel classe II - DMT de 0 a 200 m - seção de 40 a 60 m²</t>
  </si>
  <si>
    <t>Arco metálico galvanizado tipo MP 152S - ovoide - vão = 8,13 m e altura = 8,01 m - aterro rodoviário mínimo = 0,90 m e máximo = 3,50 m - areia e brita comerciais</t>
  </si>
  <si>
    <t>Boca de BTTC D = 1,00 m - esconsidade 10° - areia e brita comerciais - alas retas</t>
  </si>
  <si>
    <t>Dragagem de areia média com draga de sucção e recalque - bomba de 1.350 kW e cortador de 170 kW - distância de recalque de 5.500 a 5.700 m</t>
  </si>
  <si>
    <t>Envelope de brita para tubos com diâmetro externo de 75 a 110 mm - L = 15 cm e H = 15 cm</t>
  </si>
  <si>
    <t>Gabião colchão espessura 0,30 m - Zn/Al + PVC - D = 2,0 mm - pedra de mão comercial - fornecimento e assentamento</t>
  </si>
  <si>
    <t>Placa em aço nº 16 galvanizado com película retrorrefletiva tipo I + X - confecção</t>
  </si>
  <si>
    <t>Escavação subterrânea e carregamento do material da calota em túnel classe II - DMT de 0 a 200 m - seção de 60 a 90 m²</t>
  </si>
  <si>
    <t>Arco metálico galvanizado tipo MP 152S - ovoide - vão = 8,13 m e altura = 8,01 m - aterro rodoviário mínimo = 0,90 m e máximo = 3,50 m - areia extraída e brita produzida</t>
  </si>
  <si>
    <t>Boca de BTTC D = 1,00 m - esconsidade 10° - areia extraída e brita produzida - alas retas</t>
  </si>
  <si>
    <t>Dragagem de areia média com draga de sucção e recalque - bomba de 1.350 kW e cortador de 170 kW - distância de recalque de 5.700 a 5.900 m</t>
  </si>
  <si>
    <t>Escavação mecânica de vala para drenagem com valetadeira em material de 1ª categoria</t>
  </si>
  <si>
    <t>Gabião colchão espessura 0,30 m - Zn/Al + PVC - D = 2,0 mm - pedra de mão produzida - confecção e assentamento</t>
  </si>
  <si>
    <t>Placa em aço nº 16 galvanizado com película retrorrefletiva tipo III + III - chapa recuperada - confecção</t>
  </si>
  <si>
    <t>Escavação subterrânea e carregamento do material da calota em túnel classe III - DMT de 0 a 200 m - seção acima de 90 m²</t>
  </si>
  <si>
    <t>Arco metálico galvanizado tipo MP 152S - ovoide - vão = 8,36 m e altura = 8,23 m - aterro rodoviário mínimo = 0,90 m e máximo = 4,30 m - areia e brita comerciais</t>
  </si>
  <si>
    <t>Boca de BTTC D = 1,00 m - esconsidade 15° - areia e brita comerciais - alas esconsas</t>
  </si>
  <si>
    <t>Dragagem de areia média com draga de sucção e recalque - bomba de 1.350 kW e cortador de 170 kW - distância de recalque de 5.900 a 6.100 m</t>
  </si>
  <si>
    <t>Escavação mecânica de vala trapezoidal ou triangular em material de 1ª categoria para drenagem superficial com retroescavadeira - 0,10 m² ≤ seção &lt; 0,15 m²</t>
  </si>
  <si>
    <t>Gabião saco - diâmetro = 0,65 m - Zn/Al + PVC - D = 2,4 mm - pedra de mão comercial - fornecimento e assentamento</t>
  </si>
  <si>
    <t>Placa em aço nº 16 galvanizado com película retrorrefletiva tipo III + III - confecção</t>
  </si>
  <si>
    <t>Escavação subterrânea e carregamento do material da calota em túnel classe III - DMT de 0 a 200 m - seção de 20 a 40 m²</t>
  </si>
  <si>
    <t>Arco metálico galvanizado tipo MP 152S - ovoide - vão = 8,36 m e altura = 8,23 m - aterro rodoviário mínimo = 0,90 m e máximo = 4,30 m - areia extraída e brita produzida</t>
  </si>
  <si>
    <t>Boca de BTTC D = 1,00 m - esconsidade 15° - areia e brita comerciais - alas retas</t>
  </si>
  <si>
    <t>Dragagem de areia média com draga de sucção e recalque - bomba de 1.350 kW e cortador de 170 kW - distância de recalque de 500 a 700 m</t>
  </si>
  <si>
    <t>Escavação mecânica de vala trapezoidal ou triangular em material de 1ª categoria para drenagem superficial com retroescavadeira - 0,15 m² ≤ seção &lt; 0,20 m²</t>
  </si>
  <si>
    <t>Gabião saco - diâmetro = 0,65 m - Zn/Al + PVC - D = 2,4 mm - pedra de mão produzida - confecção e assentamento</t>
  </si>
  <si>
    <t>Placa em aço nº 16 galvanizado com película retrorrefletiva tipo III + SI - confecção</t>
  </si>
  <si>
    <t>Escavação subterrânea e carregamento do material da calota em túnel classe III - DMT de 0 a 200 m - seção de 40 a 60 m²</t>
  </si>
  <si>
    <t>Arco metálico galvanizado tipo MP 152S - ovoide - vão = 8,56 m e altura = 8,48 m - aterro rodoviário mínimo = 0,90 m e máximo = 5,30 m - areia e brita comerciais</t>
  </si>
  <si>
    <t>Boca de BTTC D = 1,00 m - esconsidade 15° - areia extraída e brita produzida - alas esconsas</t>
  </si>
  <si>
    <t>Dragagem de areia média com draga de sucção e recalque - bomba de 1.350 kW e cortador de 170 kW - distância de recalque de 6.100 a 6.300 m</t>
  </si>
  <si>
    <t>Escavação mecânica de vala trapezoidal ou triangular em material de 1ª categoria para drenagem superficial com retroescavadeira - 0,20 m² ≤ seção &lt; 0,30 m²</t>
  </si>
  <si>
    <t>Carga, transporte e descarga de material pétreo para molhes com o uso de batelões e escavadeira hidráulica - DMT de 0 a 300 m</t>
  </si>
  <si>
    <t>Placa em aço nº 16 galvanizado com película retrorrefletiva tipo III + X - confecção</t>
  </si>
  <si>
    <t>Escavação subterrânea e carregamento do material da calota em túnel classe III - DMT de 0 a 200 m - seção de 60 a 90 m²</t>
  </si>
  <si>
    <t>Arco metálico galvanizado tipo MP 152S - ovoide - vão = 8,56 m e altura = 8,48 m - aterro rodoviário mínimo = 0,90 m e máximo = 5,30 m - areia extraída e brita produzida</t>
  </si>
  <si>
    <t>Boca de BTTC D = 1,00 m - esconsidade 15° - areia extraída e brita produzida - alas retas</t>
  </si>
  <si>
    <t>Dragagem de areia média com draga de sucção e recalque - bomba de 1.350 kW e cortador de 170 kW - distância de recalque de 6.300 a 6.500 m</t>
  </si>
  <si>
    <t>Escavação mecânica de vala trapezoidal ou triangular em material de 1ª categoria para drenagem superficial com retroescavadeira - 0,30 m² ≤ seção &lt; 0,50 m²</t>
  </si>
  <si>
    <t>Carga, transporte e descarga de material pétreo para molhes com o uso de batelões e escavadeira hidráulica - DMT de 1.200 a 1.500 m</t>
  </si>
  <si>
    <t>Placa em aço, modulada - 2,00 x 1,00 m - película retrorrefletiva tipo I + I - fornecimento e implantação</t>
  </si>
  <si>
    <t>Escavação subterrânea e carregamento do material da calota em túnel classe IV - DMT de 0 a 200 m - seção acima de 90 m²</t>
  </si>
  <si>
    <t>Arco metálico galvanizado tipo MP 152S - ovoide - vão = 8,71 m e altura = 9,32 m - aterro rodoviário mínimo = 0,90 m e máximo = 6,00 m - areia e brita comerciais</t>
  </si>
  <si>
    <t>Boca de BTTC D = 1,00 m - esconsidade 20° - areia e brita comerciais - alas retas</t>
  </si>
  <si>
    <t>Dragagem de areia média com draga de sucção e recalque - bomba de 1.350 kW e cortador de 170 kW - distância de recalque de 6.500 a 6.700 m</t>
  </si>
  <si>
    <t>Escavação mecânica de vala trapezoidal ou triangular em material de 1ª categoria para drenagem superficial com retroescavadeira - seção &lt; 0,10 m²</t>
  </si>
  <si>
    <t>Carga, transporte e descarga de material pétreo para molhes com o uso de batelões e escavadeira hidráulica - DMT de 1.500 a 1.800 m</t>
  </si>
  <si>
    <t>Placa em aço, modulada - 2,00 x 1,00 m - película retrorrefletiva tipo I + III - fornecimento e implantação</t>
  </si>
  <si>
    <t>Escavação subterrânea e carregamento do material da calota em túnel classe IV - DMT de 0 a 200 m - seção de 20 a 40 m²</t>
  </si>
  <si>
    <t>Arco metálico galvanizado tipo MP 152S - ovoide - vão = 8,71 m e altura = 9,32 m - aterro rodoviário mínimo = 0,90 m e máximo = 6,00 m - areia extraída e brita produzida</t>
  </si>
  <si>
    <t>Boca de BTTC D = 1,00 m - esconsidade 20° - areia extraída e brita produzida - alas retas</t>
  </si>
  <si>
    <t>Dragagem de areia média com draga de sucção e recalque - bomba de 1.350 kW e cortador de 170 kW - distância de recalque de 6.700 a 6.900 m</t>
  </si>
  <si>
    <t>Esgotamento de água com bomba submersa</t>
  </si>
  <si>
    <t>h</t>
  </si>
  <si>
    <t>Carga, transporte e descarga de material pétreo para molhes com o uso de batelões e escavadeira hidráulica - DMT de 1.800 a 2.100 m</t>
  </si>
  <si>
    <t>Placa em aço, modulada - 2,00 x 1,00 m - película retrorrefletiva tipo III + III - fornecimento e implantação</t>
  </si>
  <si>
    <t>Escavação subterrânea e carregamento do material da calota em túnel classe IV - DMT de 0 a 200 m - seção de 40 a 60 m²</t>
  </si>
  <si>
    <t>Arco metálico galvanizado tipo MP 152S - ovoide - vão = 9,15 m e altura = 9,04 m - aterro rodoviário mínimo = 0,90 m e máximo = 4,70 m - areia e brita comerciais</t>
  </si>
  <si>
    <t>Boca de BTTC D = 1,00 m - esconsidade 25° - areia e brita comerciais - alas retas</t>
  </si>
  <si>
    <t>Dragagem de areia média com draga de sucção e recalque - bomba de 1.350 kW e cortador de 170 kW - distância de recalque de 6.900 a 7.100 m</t>
  </si>
  <si>
    <t>Esgotamento de dreno horizontal profundo a vácuo</t>
  </si>
  <si>
    <t>Carga, transporte e descarga de material pétreo para molhes com o uso de batelões e escavadeira hidráulica - DMT de 2.100 a 2.400 m</t>
  </si>
  <si>
    <t>Placa em aço, modulada - 3,00 x 1,50 m - película retrorrefletiva tipo I + I - fornecimento e implantação</t>
  </si>
  <si>
    <t>Escavação subterrânea e carregamento do material da calota em túnel classe IV - DMT de 0 a 200 m - seção de 60 a 90 m²</t>
  </si>
  <si>
    <t>Arco metálico galvanizado tipo MP 152S - ovoide - vão = 9,15 m e altura = 9,04 m - aterro rodoviário mínimo = 0,90 m e máximo = 4,70 m - areia extraída e brita produzida</t>
  </si>
  <si>
    <t>Boca de BTTC D = 1,00 m - esconsidade 25° - areia extraída e brita produzida - alas retas</t>
  </si>
  <si>
    <t>Dragagem de areia média com draga de sucção e recalque - bomba de 1.350 kW e cortador de 170 kW - distância de recalque de 7.100 a 7.300 m</t>
  </si>
  <si>
    <t>Geodreno vertical para tratamento de solos moles</t>
  </si>
  <si>
    <t>Carga, transporte e descarga de material pétreo para molhes com o uso de batelões e escavadeira hidráulica - DMT de 2.400 a 2.700 m</t>
  </si>
  <si>
    <t>Placa em aço, modulada - 3,00 x 1,50 m - película retrorrefletiva tipo I + III - fornecimento e implantação</t>
  </si>
  <si>
    <t>Escavação subterrânea e carregamento do material do rebaixo em túnel classe I a IV - DMT de 0 a 200 m</t>
  </si>
  <si>
    <t>Arco metálico galvanizado tipo MP 152S - ovoide - vão = 9,15 m e altura = 9,50 m - aterro rodoviário mínimo = 0,90 m e máximo = 5,70 m - areia e brita comerciais</t>
  </si>
  <si>
    <t>Boca de BTTC D = 1,00 m - esconsidade 30° - areia e brita comerciais - alas esconsas</t>
  </si>
  <si>
    <t>Dragagem de areia média com draga de sucção e recalque - bomba de 1.350 kW e cortador de 170 kW - distância de recalque de 7.300 a 7.500 m</t>
  </si>
  <si>
    <t>Grelha de concreto 54 x 100 cm para boca-de-lobo - areia e brita comerciais - sobrecarga do trem tipo TB 45</t>
  </si>
  <si>
    <t>Carga, transporte e descarga de material pétreo para molhes com o uso de batelões e escavadeira hidráulica - DMT de 2.700 a 3.000 m</t>
  </si>
  <si>
    <t>Placa em aço, modulada - 3,00 x 1,50 m - película retrorrefletiva tipo III + III - fornecimento e implantação</t>
  </si>
  <si>
    <t>Escavação subterrânea e carregamento em túnel classe V - DMT de 0 a 200 m - seção acima de 90 m²</t>
  </si>
  <si>
    <t>Arco metálico galvanizado tipo MP 152S - ovoide - vão = 9,15 m e altura = 9,50 m - aterro rodoviário mínimo = 0,90 m e máximo = 5,70 m - areia extraída e brita produzida</t>
  </si>
  <si>
    <t>Boca de BTTC D = 1,00 m - esconsidade 30° - areia e brita comerciais - alas retas</t>
  </si>
  <si>
    <t>Dragagem de areia média com draga de sucção e recalque - bomba de 1.350 kW e cortador de 170 kW - distância de recalque de 7.500 a 7.700 m</t>
  </si>
  <si>
    <t>Grelha de concreto 54 x 100 cm para boca-de-lobo - areia extraída e brita produzida - sobrecarga do trem tipo TB 45</t>
  </si>
  <si>
    <t>Carga, transporte e descarga de material pétreo para molhes com o uso de batelões e escavadeira hidráulica - DMT de 3.000 m</t>
  </si>
  <si>
    <t>Placa em aço, modulada - 3,00 x 2,00 m - película retrorrefletiva tipo I + I - fornecimento e implantação</t>
  </si>
  <si>
    <t>Escavação subterrânea e carregamento em túnel classe V - DMT de 0 a 200 m - seção de 20 a 40 m²</t>
  </si>
  <si>
    <t>Argamassa de solo-cimento com 10% de cimento e material de jazida - preparo e injeção em tunnel liner</t>
  </si>
  <si>
    <t>Boca de BTTC D = 1,00 m - esconsidade 30° - areia extraída e brita produzida - alas esconsas</t>
  </si>
  <si>
    <t>Dragagem de areia média com draga de sucção e recalque - bomba de 1.350 kW e cortador de 170 kW - distância de recalque de 7.700 a 7.900 m</t>
  </si>
  <si>
    <t>Lastro de areia comercial - espalhamento manual</t>
  </si>
  <si>
    <t>Carga, transporte e descarga de material pétreo para molhes com o uso de batelões e escavadeira hidráulica - DMT de 300 a 600 m</t>
  </si>
  <si>
    <t>Placa em aço, modulada - 3,00 x 2,00 m - película retrorrefletiva tipo I + III - fornecimento e implantação</t>
  </si>
  <si>
    <t>Escavação subterrânea e carregamento em túnel classe V - DMT de 0 a 200 m - seção de 40 a 60 m²</t>
  </si>
  <si>
    <t>Bueiro metálico com chapas múltiplas MP 100 com revestimento em epóxi - D = 0,60 m - brita comercial</t>
  </si>
  <si>
    <t>Boca de BTTC D = 1,00 m - esconsidade 30° - areia extraída e brita produzida - alas retas</t>
  </si>
  <si>
    <t>Dragagem de areia média com draga de sucção e recalque - bomba de 1.350 kW e cortador de 170 kW - distância de recalque de 700 a 900 m</t>
  </si>
  <si>
    <t>Lastro de areia comercial - espalhamento mecânico</t>
  </si>
  <si>
    <t>Carga, transporte e descarga de material pétreo para molhes com o uso de batelões e escavadeira hidráulica - DMT de 600 a 900 m</t>
  </si>
  <si>
    <t>Placa em aço, modulada - 3,00 x 2,00 m - película retrorrefletiva tipo III + III - fornecimento e implantação</t>
  </si>
  <si>
    <t>Escavação subterrânea e carregamento em túnel classe V - DMT de 0 a 200 m - seção de 60 a 90 m²</t>
  </si>
  <si>
    <t>Bueiro metálico com chapas múltiplas MP 100 com revestimento em epóxi - D = 0,60 m - brita produzida</t>
  </si>
  <si>
    <t>Boca de BTTC D = 1,00 m - esconsidade 35° - areia e brita comerciais - alas retas</t>
  </si>
  <si>
    <t>Dragagem de areia média com draga de sucção e recalque - bomba de 1.350 kW e cortador de 170 kW - distância de recalque de 900 a 1.100 m</t>
  </si>
  <si>
    <t>Lastro de areia extraída - espalhamento manual</t>
  </si>
  <si>
    <t>Carga, transporte e descarga de material pétreo para molhes com o uso de batelões e escavadeira hidráulica - DMT de 900 a 1.200 m</t>
  </si>
  <si>
    <t>Placa em aço, modulada - 4,00 x 2,00 m - película retrorrefletiva tipo I + I - fornecimento e implantação</t>
  </si>
  <si>
    <t>Escavação subterrânea e carregamento em túnel classe VI - DMT de 0 a 200 m - seção acima de 90 m²</t>
  </si>
  <si>
    <t>Bueiro metálico com chapas múltiplas MP 100 com revestimento em epóxi - D = 0,70 m - brita comercial</t>
  </si>
  <si>
    <t>Boca de BTTC D = 1,00 m - esconsidade 35° - areia extraída e brita produzida - alas retas</t>
  </si>
  <si>
    <t>Dragagem de areia média com draga de sucção e recalque - bomba de 1.350 kW e cortador de 170 kW - distância de recalque de até 500 m</t>
  </si>
  <si>
    <t>Lastro de areia extraída - espalhamento mecânico</t>
  </si>
  <si>
    <t>Escavação, carga e transporte de material pétreo para a subcarapaça - caminho de serviço em leito natural - DMT de 1.000 a 1.200 m - com caminhão basculante de 8 m³</t>
  </si>
  <si>
    <t>Placa em aço, modulada - 4,00 x 2,00 m - película retrorrefletiva tipo I + III - fornecimento e implantação</t>
  </si>
  <si>
    <t>Escavação subterrânea e carregamento em túnel classe VI - DMT de 0 a 200 m - seção de 20 a 40 m²</t>
  </si>
  <si>
    <t>Bueiro metálico com chapas múltiplas MP 100 com revestimento em epóxi - D = 0,70 m - brita produzida</t>
  </si>
  <si>
    <t>Boca de BTTC D = 1,00 m - esconsidade 40° - areia e brita comerciais - alas retas</t>
  </si>
  <si>
    <t>Dragagem de areia média com draga de sucção e recalque - bomba de 294 kW e cortador de 30 kW - distância de recalque de 1.100 a 1.300 m</t>
  </si>
  <si>
    <t>Lastro de brita comercial compactado com soquete vibratório - espalhamento manual</t>
  </si>
  <si>
    <t>Escavação, carga e transporte de material pétreo para a subcarapaça - caminho de serviço em leito natural - DMT de 1.200 a 1.400 m - com caminhão basculante de 8 m³</t>
  </si>
  <si>
    <t>Placa em aço, modulada - 4,00 x 2,00 m - película retrorrefletiva tipo III + III - fornecimento e implantação</t>
  </si>
  <si>
    <t>Escavação subterrânea e carregamento em túnel classe VI - DMT de 0 a 200 m - seção de 40 a 60 m²</t>
  </si>
  <si>
    <t>Bueiro metálico com chapas múltiplas MP 100 com revestimento em epóxi - D = 0,80 m - brita comercial</t>
  </si>
  <si>
    <t>Boca de BTTC D = 1,00 m - esconsidade 40° - areia extraída e brita produzida - alas retas</t>
  </si>
  <si>
    <t>Dragagem de areia média com draga de sucção e recalque - bomba de 294 kW e cortador de 30 kW - distância de recalque de 1.300 a 1.500 m</t>
  </si>
  <si>
    <t>Lastro de brita produzida compactado com soquete vibratório - espalhamento manual</t>
  </si>
  <si>
    <t>Escavação, carga e transporte de material pétreo para a subcarapaça - caminho de serviço em leito natural - DMT de 1.400 a 1.600 m - com caminhão basculante de 8 m³</t>
  </si>
  <si>
    <t>Placa em aço, modulada - 4,00 x 3,00 m - película retrorrefletiva tipo I + I - fornecimento e implantação</t>
  </si>
  <si>
    <t>Escavação subterrânea e carregamento em túnel classe VI - DMT de 0 a 200 m - seção de 60 a 90 m²</t>
  </si>
  <si>
    <t>Bueiro metálico com chapas múltiplas MP 100 com revestimento em epóxi - D = 0,80 m - brita produzida</t>
  </si>
  <si>
    <t>Boca de BTTC D = 1,00 m - esconsidade 45° - areia e brita comerciais - alas esconsas</t>
  </si>
  <si>
    <t>Dragagem de areia média com draga de sucção e recalque - bomba de 294 kW e cortador de 30 kW - distância de recalque de 1.500 a 1.700 m</t>
  </si>
  <si>
    <t>Lastro de pedra de mão ou rachão - espalhamento manual</t>
  </si>
  <si>
    <t>Escavação, carga e transporte de material pétreo para a subcarapaça - caminho de serviço em leito natural - DMT de 1.600 a 1.800 m - com caminhão basculante de 8 m³</t>
  </si>
  <si>
    <t>Placa em aço, modulada - 4,00 x 3,00 m - película retrorrefletiva tipo I + III - fornecimento e implantação</t>
  </si>
  <si>
    <t>Pré-fissuramento em túnel</t>
  </si>
  <si>
    <t>Bueiro metálico com chapas múltiplas MP 100 com revestimento em epóxi - D = 0,90 m - brita comercial</t>
  </si>
  <si>
    <t>Boca de BTTC D = 1,00 m - esconsidade 45° - areia e brita comerciais - alas retas</t>
  </si>
  <si>
    <t>Dragagem de areia média com draga de sucção e recalque - bomba de 294 kW e cortador de 30 kW - distância de recalque de 1.700 a 1.900 m</t>
  </si>
  <si>
    <t>Meio-fio de concreto - MFC 01 - areia e brita comerciais - fôrma de madeira</t>
  </si>
  <si>
    <t>Escavação, carga e transporte de material pétreo para a subcarapaça - caminho de serviço em leito natural - DMT de 1.800 a 2.000 m - com caminhão basculante de 8 m³</t>
  </si>
  <si>
    <t>Placa em aço, modulada - 4,00 x 3,00 m - película retrorrefletiva tipo III + III - fornecimento e implantação</t>
  </si>
  <si>
    <t>Pregagem da frente com vergalhão de fibra de vidro D = 25 mm com perfuração em D = 75 mm e injeção de calda de cimento</t>
  </si>
  <si>
    <t>Bueiro metálico com chapas múltiplas MP 100 com revestimento em epóxi - D = 0,90 m - brita produzida</t>
  </si>
  <si>
    <t>Boca de BTTC D = 1,00 m - esconsidade 45° - areia extraída e brita produzida - alas esconsas</t>
  </si>
  <si>
    <t>Dragagem de areia média com draga de sucção e recalque - bomba de 294 kW e cortador de 30 kW - distância de recalque de 1.900 a 2.100 m</t>
  </si>
  <si>
    <t>Meio-fio de concreto - MFC 01 - areia extraída e brita produzida - fôrma de madeira</t>
  </si>
  <si>
    <t>Escavação, carga e transporte de material pétreo para a subcarapaça - caminho de serviço em leito natural - DMT de 2.000 a 2.500 m - com caminhão basculante de 8 m³</t>
  </si>
  <si>
    <t>Placa em aço, modulada - acima de 2 m² - película I + I - fornecimento e implantação</t>
  </si>
  <si>
    <t>Pregagem da frente em tubo de PVC D = 50 mm com perfuração em D = 100 mm e injeção de argamassa de cimento e areia 1:1</t>
  </si>
  <si>
    <t>Bueiro metálico com chapas múltiplas MP 100 com revestimento em epóxi - D = 1,00 m - brita comercial</t>
  </si>
  <si>
    <t>Boca de BTTC D = 1,00 m - esconsidade 45° - areia extraída e brita produzida - alas retas</t>
  </si>
  <si>
    <t>Dragagem de areia média com draga de sucção e recalque - bomba de 294 kW e cortador de 30 kW - distância de recalque de 2.100 a 2.300 m</t>
  </si>
  <si>
    <t>Meio-fio de concreto - MFC 01 moldado no local com extrusora e concreto usinado - areia e brita comerciais</t>
  </si>
  <si>
    <t>Escavação, carga e transporte de material pétreo para a subcarapaça - caminho de serviço em leito natural - DMT de 2.500 a 3.000 m - com caminhão basculante de 8 m³</t>
  </si>
  <si>
    <t>Placa em aço, modulada - acima de 2 m² - película I + III - fornecimento e implantação</t>
  </si>
  <si>
    <t>Prego guia para controle de espessura de concreto projetado D = 16 mm em túnel - fornecimento e instalação</t>
  </si>
  <si>
    <t>Bueiro metálico com chapas múltiplas MP 100 com revestimento em epóxi - D = 1,00 m - brita produzida</t>
  </si>
  <si>
    <t>Boca de BTTC D = 1,00 m - esconsidade 5° - areia e brita comerciais - alas retas</t>
  </si>
  <si>
    <t>Dragagem de areia média com draga de sucção e recalque - bomba de 294 kW e cortador de 30 kW - distância de recalque de 2.300 a 2.500 m</t>
  </si>
  <si>
    <t>Meio-fio de concreto - MFC 01 moldado no local com extrusora e concreto usinado - areia extraída e brita produzida</t>
  </si>
  <si>
    <t>Escavação, carga e transporte de material pétreo para a subcarapaça - caminho de serviço em leito natural - DMT de 3.000 m - com caminhão basculante de 8 m³</t>
  </si>
  <si>
    <t>Placa em aço, modulada - acima de 2 m² - película III + III - fornecimento e implantação</t>
  </si>
  <si>
    <t>Usinagem de agregados para microrrevestimento a frio - faixa II - brita comercial</t>
  </si>
  <si>
    <t>Bueiro metálico com chapas múltiplas MP 100 com revestimento em epóxi - D = 1,10 m - brita comercial</t>
  </si>
  <si>
    <t>Boca de BTTC D = 1,00 m - esconsidade 5° - areia extraída e brita produzida - alas retas</t>
  </si>
  <si>
    <t>Dragagem de areia média com draga de sucção e recalque - bomba de 294 kW e cortador de 30 kW - distância de recalque de 2.500 a 2.700 m</t>
  </si>
  <si>
    <t>Meio-fio de concreto - MFC 02 - areia e brita comerciais - fôrma de madeira</t>
  </si>
  <si>
    <t>Escavação, carga e transporte de material pétreo para a subcarapaça - caminho de serviço em revestimento primário - DMT de 1.000 a 1.200 m - com caminhão basculante de 8 m³</t>
  </si>
  <si>
    <t>Placa em alumínio composto de 3 mm, modulada, aérea, com película retrorrefletiva tipo I + III - confecção</t>
  </si>
  <si>
    <t>Usinagem de agregados para microrrevestimento a frio - faixa II - brita produzida</t>
  </si>
  <si>
    <t>Bueiro metálico com chapas múltiplas MP 100 com revestimento em epóxi - D = 1,10 m - brita produzida</t>
  </si>
  <si>
    <t>Boca de BTTC D = 1,20 m - esconsidade 0° - areia e brita comerciais - alas esconsas</t>
  </si>
  <si>
    <t>Dragagem de areia média com draga de sucção e recalque - bomba de 294 kW e cortador de 30 kW - distância de recalque de 2.700 a 2.900 m</t>
  </si>
  <si>
    <t>Meio-fio de concreto - MFC 02 - areia extraída e brita produzida - fôrma de madeira</t>
  </si>
  <si>
    <t>Escavação, carga e transporte de material pétreo para a subcarapaça - caminho de serviço em revestimento primário - DMT de 1.200 a 1.400 m - com caminhão basculante de 8 m³</t>
  </si>
  <si>
    <t>Placa em alumínio composto de 3 mm, modulada, aérea, com película retrorrefletiva tipo III + III - confecção</t>
  </si>
  <si>
    <t>Usinagem de agregados para microrrevestimento a frio - faixa III - brita comercial</t>
  </si>
  <si>
    <t>Bueiro metálico com chapas múltiplas MP 100 com revestimento em epóxi - D = 1,20 m - brita comercial</t>
  </si>
  <si>
    <t>Boca de BTTC D = 1,20 m - esconsidade 0° - areia e brita comerciais - alas retas</t>
  </si>
  <si>
    <t>Dragagem de areia média com draga de sucção e recalque - bomba de 294 kW e cortador de 30 kW - distância de recalque de 2.900 a 3.100 m</t>
  </si>
  <si>
    <t>Meio-fio de concreto - MFC 02 moldado no local com extrusora e concreto usinado - areia e brita comerciais</t>
  </si>
  <si>
    <t>Escavação, carga e transporte de material pétreo para a subcarapaça - caminho de serviço em revestimento primário - DMT de 1.400 a 1.600 m - com caminhão basculante de 8 m³</t>
  </si>
  <si>
    <t>Placa em alumínio composto de 3 mm, modulada, aérea, com película retrorrefletiva tipo III + X - confecção</t>
  </si>
  <si>
    <t>Usinagem de agregados para microrrevestimento a frio - faixa III - brita produzida</t>
  </si>
  <si>
    <t>Bueiro metálico com chapas múltiplas MP 100 com revestimento em epóxi - D = 1,20 m - brita produzida</t>
  </si>
  <si>
    <t>Boca de BTTC D = 1,20 m - esconsidade 0° - areia extraída e brita produzida - alas esconsas</t>
  </si>
  <si>
    <t>Dragagem de areia média com draga de sucção e recalque - bomba de 294 kW e cortador de 30 kW - distância de recalque de 3.100 a 3.300 m</t>
  </si>
  <si>
    <t>Meio-fio de concreto - MFC 02 moldado no local com extrusora e concreto usinado - areia extraída e brita produzida</t>
  </si>
  <si>
    <t>Escavação, carga e transporte de material pétreo para a subcarapaça - caminho de serviço em revestimento primário - DMT de 1.600 a 1.800 m - com caminhão basculante de 8 m³</t>
  </si>
  <si>
    <t>Placa em alumínio composto de 3 mm, modulada, aérea, com película retrorrefletiva tipo X + SI - confecção</t>
  </si>
  <si>
    <t>Usinagem de areia-asfalto a quente - faixa A - areia comercial</t>
  </si>
  <si>
    <t>t</t>
  </si>
  <si>
    <t>Bueiro metálico com chapas múltiplas MP 100 com revestimento em epóxi - D = 1,30 m - brita comercial</t>
  </si>
  <si>
    <t>Boca de BTTC D = 1,20 m - esconsidade 0° - areia extraída e brita produzida - alas retas</t>
  </si>
  <si>
    <t>Dragagem de areia média com draga de sucção e recalque - bomba de 294 kW e cortador de 30 kW - distância de recalque de 3.300 a 3.500 m</t>
  </si>
  <si>
    <t>Meio-fio de concreto - MFC 03 - areia e brita comerciais - fôrma de madeira</t>
  </si>
  <si>
    <t>Escavação, carga e transporte de material pétreo para a subcarapaça - caminho de serviço em revestimento primário - DMT de 1.800 a 2.000 m - com caminhão basculante de 8 m³</t>
  </si>
  <si>
    <t>Placa em alumínio composto, espessura de 3,0 mm, modulada, aérea - película retrorrefletiva tipo I + III - fornecimento e implantação</t>
  </si>
  <si>
    <t>Usinagem de areia-asfalto a quente - faixa A - areia extraída</t>
  </si>
  <si>
    <t>Bueiro metálico com chapas múltiplas MP 100 com revestimento em epóxi - D = 1,30 m - brita produzida</t>
  </si>
  <si>
    <t>Boca de BTTC D = 1,20 m - esconsidade 10° - areia e brita comerciais - alas retas</t>
  </si>
  <si>
    <t>Dragagem de areia média com draga de sucção e recalque - bomba de 294 kW e cortador de 30 kW - distância de recalque de 500 a 700 m</t>
  </si>
  <si>
    <t>Meio-fio de concreto - MFC 03 - areia extraída e brita produzida - fôrma de madeira</t>
  </si>
  <si>
    <t>Escavação, carga e transporte de material pétreo para a subcarapaça - caminho de serviço em revestimento primário - DMT de 2.000 a 2.500 m - com caminhão basculante de 8 m³</t>
  </si>
  <si>
    <t>Placa em alumínio composto, espessura de 3,0 mm, modulada, aérea - película retrorrefletiva tipo III + III - fornecimento e implantação</t>
  </si>
  <si>
    <t>Usinagem de areia-asfalto a quente - faixa B - areia comercial</t>
  </si>
  <si>
    <t>Bueiro metálico com chapas múltiplas MP 100 com revestimento em epóxi - D = 1,40 m - brita comercial</t>
  </si>
  <si>
    <t>Boca de BTTC D = 1,20 m - esconsidade 10° - areia extraída e brita produzida - alas retas</t>
  </si>
  <si>
    <t>Dragagem de areia média com draga de sucção e recalque - bomba de 294 kW e cortador de 30 kW - distância de recalque de 700 a 900 m</t>
  </si>
  <si>
    <t>Meio-fio de concreto - MFC 03 moldado no local com extrusora e concreto usinado - areia e brita comerciais</t>
  </si>
  <si>
    <t>Escavação, carga e transporte de material pétreo para a subcarapaça - caminho de serviço em revestimento primário - DMT de 2.500 a 3.000 m - com caminhão basculante de 8 m³</t>
  </si>
  <si>
    <t>Placa em alumínio composto, espessura de 3,0 mm, modulada, aérea - película retrorrefletiva tipo III + X - fornecimento e implantação</t>
  </si>
  <si>
    <t>Usinagem de areia-asfalto a quente - faixa B - areia extraída</t>
  </si>
  <si>
    <t>Bueiro metálico com chapas múltiplas MP 100 com revestimento em epóxi - D = 1,40 m - brita produzida</t>
  </si>
  <si>
    <t>Boca de BTTC D = 1,20 m - esconsidade 15° - areia e brita comerciais - alas esconsas</t>
  </si>
  <si>
    <t>Dragagem de areia média com draga de sucção e recalque - bomba de 294 kW e cortador de 30 kW - distância de recalque de 900 a 1.100 m</t>
  </si>
  <si>
    <t>Meio-fio de concreto - MFC 03 moldado no local com extrusora e concreto usinado - areia extraída e brita produzida</t>
  </si>
  <si>
    <t>Escavação, carga e transporte de material pétreo para a subcarapaça - caminho de serviço em revestimento primário - DMT de 3.000 m - com caminhão basculante de 8 m³</t>
  </si>
  <si>
    <t>Placa em alumínio composto, espessura de 3,0 mm, modulada, aérea - película retrorrefletiva tipo X + SI - fornecimento e implantação</t>
  </si>
  <si>
    <t>Usinagem de areia-asfalto a quente com asfalto polímero - faixa A - areia comercial</t>
  </si>
  <si>
    <t>Bueiro metálico com chapas múltiplas MP 100 com revestimento em epóxi - D = 1,50 m - brita comercial</t>
  </si>
  <si>
    <t>Boca de BTTC D = 1,20 m - esconsidade 15° - areia e brita comerciais - alas retas</t>
  </si>
  <si>
    <t>Dragagem de areia média com draga de sucção e recalque - bomba de 294 kW e cortador de 30 kW - distância de recalque de até 500 m</t>
  </si>
  <si>
    <t>Meio-fio de concreto - MFC 04 - areia e brita comerciais - fôrma de madeira</t>
  </si>
  <si>
    <t>Escavação, carga e transporte de material pétreo para a subcarapaça - caminho de serviço pavimentado - DMT de 1.000 a 1.200 m - com caminhão basculante de 8 m³</t>
  </si>
  <si>
    <t>Placa em alumínio, espessura de 1,5 mm, modulada, aérea - película retrorrefletiva tipo I + III - fornecimento e implantação</t>
  </si>
  <si>
    <t>Usinagem de areia-asfalto a quente com asfalto polímero - faixa A - areia extraída</t>
  </si>
  <si>
    <t>Bueiro metálico com chapas múltiplas MP 100 com revestimento em epóxi - D = 1,50 m - brita produzida</t>
  </si>
  <si>
    <t>Boca de BTTC D = 1,20 m - esconsidade 15° - areia extraída e brita produzida - alas esconsas</t>
  </si>
  <si>
    <t>Dragagem de areia média com draga de sucção e recalque - bomba de 483 kW e cortador de 55 kW - distância de recalque de 1.100 a 1.300 m</t>
  </si>
  <si>
    <t>Meio-fio de concreto - MFC 04 - areia extraída e brita produzida - fôrma de madeira</t>
  </si>
  <si>
    <t>Escavação, carga e transporte de material pétreo para a subcarapaça - caminho de serviço pavimentado - DMT de 1.200 a 1.400 m - com caminhão basculante de 8 m³</t>
  </si>
  <si>
    <t>Placa em alumínio, espessura de 1,5 mm, modulada, aérea - película retrorrefletiva tipo III + III - fornecimento e implantação</t>
  </si>
  <si>
    <t>Usinagem de areia-asfalto a quente com asfalto polímero - faixa B - areia comercial</t>
  </si>
  <si>
    <t>Bueiro metálico com chapas múltiplas MP 100 com revestimento em epóxi - D = 1,60 m - brita comercial</t>
  </si>
  <si>
    <t>Boca de BTTC D = 1,20 m - esconsidade 15° - areia extraída e brita produzida - alas retas</t>
  </si>
  <si>
    <t>Dragagem de areia média com draga de sucção e recalque - bomba de 483 kW e cortador de 55 kW - distância de recalque de 1.300 a 1.500 m</t>
  </si>
  <si>
    <t>Meio-fio de concreto - MFC 04 moldado no local com extrusora e concreto usinado - areia e brita comerciais</t>
  </si>
  <si>
    <t>Escavação, carga e transporte de material pétreo para a subcarapaça - caminho de serviço pavimentado - DMT de 1.400 a 1.600 m - com caminhão basculante de 8 m³</t>
  </si>
  <si>
    <t>Placa em alumínio, espessura de 1,5 mm, modulada, aérea - película retrorrefletiva tipo III + X - fornecimento e implantação</t>
  </si>
  <si>
    <t>Usinagem de areia-asfalto a quente com asfalto polímero - faixa B - areia extraída</t>
  </si>
  <si>
    <t>Bueiro metálico com chapas múltiplas MP 100 com revestimento em epóxi - D = 1,60 m - brita produzida</t>
  </si>
  <si>
    <t>Boca de BTTC D = 1,20 m - esconsidade 20° - areia e brita comerciais - alas retas</t>
  </si>
  <si>
    <t>Dragagem de areia média com draga de sucção e recalque - bomba de 483 kW e cortador de 55 kW - distância de recalque de 1.500 a 1.700 m</t>
  </si>
  <si>
    <t>Meio-fio de concreto - MFC 04 moldado no local com extrusora e concreto usinado - areia extraída e brita produzida</t>
  </si>
  <si>
    <t>Escavação, carga e transporte de material pétreo para a subcarapaça - caminho de serviço pavimentado - DMT de 1.600 a 1.800 m - com caminhão basculante de 8 m³</t>
  </si>
  <si>
    <t>Placa em alumínio, espessura de 1,5 mm, modulada, aérea, com película retrorrefletiva tipo I + III - confecção</t>
  </si>
  <si>
    <t>Usinagem de areia-asfalto a quente com asfalto polímero - faixa C - areia comercial</t>
  </si>
  <si>
    <t>Bueiro metálico com chapas múltiplas MP 100 com revestimento em epóxi - D = 1,70 m - brita comercial</t>
  </si>
  <si>
    <t>Boca de BTTC D = 1,20 m - esconsidade 20° - areia extraída e brita produzida - alas retas</t>
  </si>
  <si>
    <t>Dragagem de areia média com draga de sucção e recalque - bomba de 483 kW e cortador de 55 kW - distância de recalque de 1.700 a 1.900 m</t>
  </si>
  <si>
    <t>Meio-fio de concreto - MFC 05 - areia e brita comerciais - fôrma de madeira</t>
  </si>
  <si>
    <t>Escavação, carga e transporte de material pétreo para a subcarapaça - caminho de serviço pavimentado - DMT de 1.800 a 2.000 m - com caminhão basculante de 8 m³</t>
  </si>
  <si>
    <t>Placa em alumínio, espessura de 1,5 mm, modulada, aérea, com película retrorrefletiva tipo III + III - confecção</t>
  </si>
  <si>
    <t>Usinagem de areia-asfalto a quente com asfalto polímero - faixa C - areia extraída</t>
  </si>
  <si>
    <t>Bueiro metálico com chapas múltiplas MP 100 com revestimento em epóxi - D = 1,70 m - brita produzida</t>
  </si>
  <si>
    <t>Boca de BTTC D = 1,20 m - esconsidade 25° - areia e brita comerciais - alas retas</t>
  </si>
  <si>
    <t>Dragagem de areia média com draga de sucção e recalque - bomba de 483 kW e cortador de 55 kW - distância de recalque de 1.900 a 2.100 m</t>
  </si>
  <si>
    <t>Meio-fio de concreto - MFC 05 - areia extraída e brita produzida - fôrma de madeira</t>
  </si>
  <si>
    <t>Escavação, carga e transporte de material pétreo para a subcarapaça - caminho de serviço pavimentado - DMT de 2.000 a 2.500 m - com caminhão basculante de 8 m³</t>
  </si>
  <si>
    <t>Placa em alumínio, espessura de 1,5 mm, modulada, aérea, com película retrorrefletiva tipo III + X - confecção</t>
  </si>
  <si>
    <t>Usinagem de brita graduada com brita comercial em usina de 300 t/h</t>
  </si>
  <si>
    <t>Bueiro metálico com chapas múltiplas MP 100 com revestimento em epóxi - D = 1,80 m - brita comercial</t>
  </si>
  <si>
    <t>Boca de BTTC D = 1,20 m - esconsidade 25° - areia extraída e brita produzida - alas retas</t>
  </si>
  <si>
    <t>Dragagem de areia média com draga de sucção e recalque - bomba de 483 kW e cortador de 55 kW - distância de recalque de 2.100 a 2.300 m</t>
  </si>
  <si>
    <t>Meio-fio de concreto - MFC 05 moldado no local com extrusora e concreto usinado - areia e brita comerciais</t>
  </si>
  <si>
    <t>Escavação, carga e transporte de material pétreo para a subcarapaça - caminho de serviço pavimentado - DMT de 2.500 a 3.000 m - com caminhão basculante de 8 m³</t>
  </si>
  <si>
    <t>Placa em chapa de poliéster reforçada com fibra de vidro com película retrorrefletiva tipo I + I - confecção</t>
  </si>
  <si>
    <t>Usinagem de brita graduada com brita produzida em usina de 300 t/h</t>
  </si>
  <si>
    <t>Bueiro metálico com chapas múltiplas MP 100 com revestimento em epóxi - D = 1,80 m - brita produzida</t>
  </si>
  <si>
    <t>Boca de BTTC D = 1,20 m - esconsidade 30° - areia e brita comerciais - alas esconsas</t>
  </si>
  <si>
    <t>Dragagem de areia média com draga de sucção e recalque - bomba de 483 kW e cortador de 55 kW - distância de recalque de 2.300 a 2.500 m</t>
  </si>
  <si>
    <t>Meio-fio de concreto - MFC 05 moldado no local com extrusora e concreto usinado - areia extraída e brita produzida</t>
  </si>
  <si>
    <t>Escavação, carga e transporte de material pétreo para a subcarapaça - caminho de serviço pavimentado - DMT de 3.000 m - com caminhão basculante de 8 m³</t>
  </si>
  <si>
    <t>Placa em chapa de poliéster reforçada com fibra de vidro com película retrorrefletiva tipo I + III - confecção</t>
  </si>
  <si>
    <t>Usinagem de brita graduada tratada com cimento e brita comercial em usina de 300 t/h</t>
  </si>
  <si>
    <t>Bueiro metálico com chapas múltiplas MP 100 com revestimento em epóxi - D = 1,90 m - brita comercial</t>
  </si>
  <si>
    <t>Boca de BTTC D = 1,20 m - esconsidade 30° - areia e brita comerciais - alas retas</t>
  </si>
  <si>
    <t>Dragagem de areia média com draga de sucção e recalque - bomba de 483 kW e cortador de 55 kW - distância de recalque de 2.500 a 2.700 m</t>
  </si>
  <si>
    <t>Meio-fio de concreto - MFC 06 - areia e brita comerciais - fôrma de madeira</t>
  </si>
  <si>
    <t>Escavação, carga e transporte de material pétreo para o núcleo - caminho de serviço em leito natural - DMT de 1.000 a 1.200 m - com caminhão basculante de 8 m³</t>
  </si>
  <si>
    <t>Placa em chapa de poliéster reforçada com fibra de vidro com película retrorrefletiva tipo I + IV - confecção</t>
  </si>
  <si>
    <t>Usinagem de brita graduada tratada com cimento e brita produzida em usina de 300 t/h</t>
  </si>
  <si>
    <t>Bueiro metálico com chapas múltiplas MP 100 com revestimento em epóxi - D = 1,90 m - brita produzida</t>
  </si>
  <si>
    <t>Boca de BTTC D = 1,20 m - esconsidade 30° - areia extraída e brita produzida - alas esconsas</t>
  </si>
  <si>
    <t>Dragagem de areia média com draga de sucção e recalque - bomba de 483 kW e cortador de 55 kW - distância de recalque de 2.700 a 2.900 m</t>
  </si>
  <si>
    <t>Meio-fio de concreto - MFC 06 - areia extraída e brita produzida - fôrma de madeira</t>
  </si>
  <si>
    <t>Escavação, carga e transporte de material pétreo para o núcleo - caminho de serviço em leito natural - DMT de 1.200 a 1.400 m - com caminhão basculante de 8 m³</t>
  </si>
  <si>
    <t>Placa em chapa de poliéster reforçada com fibra de vidro com película retrorrefletiva tipo I + SI - confecção</t>
  </si>
  <si>
    <t>Usinagem de concreto asfáltico - faixa A-25 - areia e brita comerciais</t>
  </si>
  <si>
    <t>Bueiro metálico com chapas múltiplas MP 100 com revestimento em epóxi - D = 2,00 m - brita comercial</t>
  </si>
  <si>
    <t>Boca de BTTC D = 1,20 m - esconsidade 30° - areia extraída e brita produzida - alas retas</t>
  </si>
  <si>
    <t>Dragagem de areia média com draga de sucção e recalque - bomba de 483 kW e cortador de 55 kW - distância de recalque de 2.900 a 3.100 m</t>
  </si>
  <si>
    <t>Meio-fio de concreto - MFC 06 moldado no local com extrusora e concreto usinado - areia e brita comerciais</t>
  </si>
  <si>
    <t>Escavação, carga e transporte de material pétreo para o núcleo - caminho de serviço em leito natural - DMT de 1.400 a 1.600 m - com caminhão basculante de 8 m³</t>
  </si>
  <si>
    <t>Placa em chapa de poliéster reforçada com fibra de vidro com película retrorrefletiva tipo III + III - confecção</t>
  </si>
  <si>
    <t>Usinagem de concreto asfáltico - faixa A-25 - areia extraída e brita produzida</t>
  </si>
  <si>
    <t>Bueiro metálico com chapas múltiplas MP 100 com revestimento em epóxi - D = 2,00 m - brita produzida</t>
  </si>
  <si>
    <t>Boca de BTTC D = 1,20 m - esconsidade 35° - areia e brita comerciais - alas retas</t>
  </si>
  <si>
    <t>Dragagem de areia média com draga de sucção e recalque - bomba de 483 kW e cortador de 55 kW - distância de recalque de 3.100 a 3.300 m</t>
  </si>
  <si>
    <t>Meio-fio de concreto - MFC 06 moldado no local com extrusora e concreto usinado - areia extraída e brita produzida</t>
  </si>
  <si>
    <t>Escavação, carga e transporte de material pétreo para o núcleo - caminho de serviço em leito natural - DMT de 1.600 a 1.800 m - com caminhão basculante de 8 m³</t>
  </si>
  <si>
    <t>Placa em chapa de poliéster reforçada com fibra de vidro com película retrorrefletiva tipo III + SI - confecção</t>
  </si>
  <si>
    <t>Usinagem de concreto asfáltico - faixa B-19 - areia e brita comerciais</t>
  </si>
  <si>
    <t>Bueiro metálico com chapas múltiplas MP 100 com revestimento em epóxi - D = 2,10 m - brita comercial</t>
  </si>
  <si>
    <t>Boca de BTTC D = 1,20 m - esconsidade 35° - areia extraída e brita produzida - alas retas</t>
  </si>
  <si>
    <t>Dragagem de areia média com draga de sucção e recalque - bomba de 483 kW e cortador de 55 kW - distância de recalque de 3.300 a 3.500 m</t>
  </si>
  <si>
    <t>Meio-fio de concreto - MFC 07 - areia e brita comerciais - fôrma de madeira</t>
  </si>
  <si>
    <t>Escavação, carga e transporte de material pétreo para o núcleo - caminho de serviço em leito natural - DMT de 1.800 a 2.000 m - com caminhão basculante de 8 m³</t>
  </si>
  <si>
    <t>Placa em fibra - 2,00 x 1,00 m - película retrorrefletiva tipo I + I - fornecimento e implantação</t>
  </si>
  <si>
    <t>Usinagem de concreto asfáltico - faixa B-19 - areia extraída e brita produzida</t>
  </si>
  <si>
    <t>Bueiro metálico com chapas múltiplas MP 100 com revestimento em epóxi - D = 2,10 m - brita produzida</t>
  </si>
  <si>
    <t>Boca de BTTC D = 1,20 m - esconsidade 40° - areia e brita comerciais - alas retas</t>
  </si>
  <si>
    <t>Dragagem de areia média com draga de sucção e recalque - bomba de 483 kW e cortador de 55 kW - distância de recalque de 3.500 a 3.700 m</t>
  </si>
  <si>
    <t>Meio-fio de concreto - MFC 07 - areia extraída e brita produzida - fôrma de madeira</t>
  </si>
  <si>
    <t>Escavação, carga e transporte de material pétreo para o núcleo - caminho de serviço em leito natural - DMT de 2.000 a 2.500 m - com caminhão basculante de 8 m³</t>
  </si>
  <si>
    <t>Placa em fibra - 2,00 x 1,00 m - película retrorrefletiva tipo I + III - fornecimento e implantação</t>
  </si>
  <si>
    <t>Usinagem de concreto asfáltico - faixa C-12,5 - areia e brita comerciais</t>
  </si>
  <si>
    <t>Bueiro metálico com chapas múltiplas MP 100 com revestimento em epóxi - D = 2,20 m - brita comercial</t>
  </si>
  <si>
    <t>Boca de BTTC D = 1,20 m - esconsidade 40° - areia extraída e brita produzida - alas retas</t>
  </si>
  <si>
    <t>Dragagem de areia média com draga de sucção e recalque - bomba de 483 kW e cortador de 55 kW - distância de recalque de 3.700 a 3.900 m</t>
  </si>
  <si>
    <t>Meio-fio de concreto - MFC 07 moldado no local com extrusora e concreto usinado - areia e brita comerciais</t>
  </si>
  <si>
    <t>Escavação, carga e transporte de material pétreo para o núcleo - caminho de serviço em leito natural - DMT de 2.500 a 3.000 m - com caminhão basculante de 8 m³</t>
  </si>
  <si>
    <t>Placa em fibra - 2,00 x 1,00 m - película retrorrefletiva tipo III + III - fornecimento e implantação</t>
  </si>
  <si>
    <t>Usinagem de concreto asfáltico - faixa C-12,5 - areia extraída e brita produzida</t>
  </si>
  <si>
    <t>Bueiro metálico com chapas múltiplas MP 100 com revestimento em epóxi - D = 2,20 m - brita produzida</t>
  </si>
  <si>
    <t>Boca de BTTC D = 1,20 m - esconsidade 45° - areia e brita comerciais - alas esconsas</t>
  </si>
  <si>
    <t>Dragagem de areia média com draga de sucção e recalque - bomba de 483 kW e cortador de 55 kW - distância de recalque de 3.900 a 4.100 m</t>
  </si>
  <si>
    <t>Meio-fio de concreto - MFC 07 moldado no local com extrusora e concreto usinado - areia extraída e brita produzida</t>
  </si>
  <si>
    <t>Escavação, carga e transporte de material pétreo para o núcleo - caminho de serviço em leito natural - DMT de 3.000 m - com caminhão basculante de 8 m³</t>
  </si>
  <si>
    <t>Placa em fibra - 3,00 x 1,50 m - película retrorrefletiva tipo I + I - fornecimento e implantação</t>
  </si>
  <si>
    <t>Usinagem de concreto asfáltico - faixa D-9,5 - areia e brita comerciais</t>
  </si>
  <si>
    <t>Bueiro metálico com chapas múltiplas MP 100 com revestimento em epóxi - D = 2,30 m - brita comercial</t>
  </si>
  <si>
    <t>Boca de BTTC D = 1,20 m - esconsidade 45° - areia e brita comerciais - alas retas</t>
  </si>
  <si>
    <t>Dragagem de areia média com draga de sucção e recalque - bomba de 483 kW e cortador de 55 kW - distância de recalque de 4.100 a 4.300 m</t>
  </si>
  <si>
    <t>Meio-fio de concreto - MFC 08 - areia e brita comerciais - fôrma de madeira</t>
  </si>
  <si>
    <t>Escavação, carga e transporte de material pétreo para o núcleo - caminho de serviço em revestimento primário - DMT de 1.000 a 1.200 m - com caminhão basculante de 8 m³</t>
  </si>
  <si>
    <t>Placa em fibra - 3,00 x 1,50 m - película retrorrefletiva tipo I + III - fornecimento e implantação</t>
  </si>
  <si>
    <t>Usinagem de concreto asfáltico - faixa D-9,5 - areia extraída e brita produzida</t>
  </si>
  <si>
    <t>Bueiro metálico com chapas múltiplas MP 100 com revestimento em epóxi - D = 2,30 m - brita produzida</t>
  </si>
  <si>
    <t>Boca de BTTC D = 1,20 m - esconsidade 45° - areia extraída e brita produzida - alas esconsas</t>
  </si>
  <si>
    <t>Dragagem de areia média com draga de sucção e recalque - bomba de 483 kW e cortador de 55 kW - distância de recalque de 4.300 a 4.500 m</t>
  </si>
  <si>
    <t>Meio-fio de concreto - MFC 08 - areia extraída e brita produzida - fôrma de madeira</t>
  </si>
  <si>
    <t>Escavação, carga e transporte de material pétreo para o núcleo - caminho de serviço em revestimento primário - DMT de 1.200 a 1.400 m - com caminhão basculante de 8 m³</t>
  </si>
  <si>
    <t>Placa em fibra - 3,00 x 1,50 m - película retrorrefletiva tipo III + III - fornecimento e implantação</t>
  </si>
  <si>
    <t>Usinagem de concreto asfáltico com asfalto polímero - faixa A - areia e brita comerciais</t>
  </si>
  <si>
    <t>Bueiro metálico com chapas múltiplas MP 100 com revestimento em epóxi - D = 2,40 m - brita comercial</t>
  </si>
  <si>
    <t>Boca de BTTC D = 1,20 m - esconsidade 45° - areia extraída e brita produzida - alas retas</t>
  </si>
  <si>
    <t>Dragagem de areia média com draga de sucção e recalque - bomba de 483 kW e cortador de 55 kW - distância de recalque de 4.500 a 4.700 m</t>
  </si>
  <si>
    <t>Meio-fio de concreto - MFC 08 moldado no local com extrusora e concreto usinado - areia e brita comerciais</t>
  </si>
  <si>
    <t>Escavação, carga e transporte de material pétreo para o núcleo - caminho de serviço em revestimento primário - DMT de 1.400 a 1.600 m - com caminhão basculante de 8 m³</t>
  </si>
  <si>
    <t>Placa em fibra - 3,00 x 2,00 m - película retrorrefletiva tipo I + I - fornecimento e implantação</t>
  </si>
  <si>
    <t>Usinagem de concreto asfáltico com asfalto polímero - faixa A - areia extraída e brita produzida</t>
  </si>
  <si>
    <t>Bueiro metálico com chapas múltiplas MP 100 com revestimento em epóxi - D = 2,40 m - brita produzida</t>
  </si>
  <si>
    <t>Boca de BTTC D = 1,20 m - esconsidade 5° - areia e brita comerciais - alas retas</t>
  </si>
  <si>
    <t>Dragagem de areia média com draga de sucção e recalque - bomba de 483 kW e cortador de 55 kW - distância de recalque de 4.700 a 4.900 m</t>
  </si>
  <si>
    <t>Meio-fio de concreto - MFC 08 moldado no local com extrusora e concreto usinado - areia extraída e brita produzida</t>
  </si>
  <si>
    <t>Escavação, carga e transporte de material pétreo para o núcleo - caminho de serviço em revestimento primário - DMT de 1.600 a 1.800 m - com caminhão basculante de 8 m³</t>
  </si>
  <si>
    <t>Placa em fibra - 3,00 x 2,00 m - película retrorrefletiva tipo I + III - fornecimento e implantação</t>
  </si>
  <si>
    <t>Usinagem de concreto asfáltico com asfalto polímero - faixa B - areia e brita comerciais</t>
  </si>
  <si>
    <t>Bueiro metálico com chapas múltiplas MP 100 com revestimento em epóxi - D = 2,50 m - brita comercial</t>
  </si>
  <si>
    <t>Boca de BTTC D = 1,20 m - esconsidade 5° - areia extraída e brita produzida - alas retas</t>
  </si>
  <si>
    <t>Dragagem de areia média com draga de sucção e recalque - bomba de 483 kW e cortador de 55 kW - distância de recalque de 4.900 a 5.100 m</t>
  </si>
  <si>
    <t>Microvala para dreno de pavimento com geocomposto drenante H = 0,4 m</t>
  </si>
  <si>
    <t>Escavação, carga e transporte de material pétreo para o núcleo - caminho de serviço em revestimento primário - DMT de 1.800 a 2.000 m - com caminhão basculante de 8 m³</t>
  </si>
  <si>
    <t>Placa em fibra - 3,00 x 2,00 m - película retrorrefletiva tipo III + III - fornecimento e implantação</t>
  </si>
  <si>
    <t>Usinagem de concreto asfáltico com asfalto polímero - faixa B - areia extraída e brita produzida</t>
  </si>
  <si>
    <t>Bueiro metálico com chapas múltiplas MP 100 com revestimento em epóxi - D = 2,50 m - brita produzida</t>
  </si>
  <si>
    <t>Boca de BTTC D = 1,50 m - esconsidade 0° - areia e brita comerciais - alas esconsas</t>
  </si>
  <si>
    <t>Dragagem de areia média com draga de sucção e recalque - bomba de 483 kW e cortador de 55 kW - distância de recalque de 500 a 700 m</t>
  </si>
  <si>
    <t>Microvala para dreno de pavimento com geocomposto drenante H = 0,6 m</t>
  </si>
  <si>
    <t>Escavação, carga e transporte de material pétreo para o núcleo - caminho de serviço em revestimento primário - DMT de 2.000 a 2.500 m - com caminhão basculante de 8 m³</t>
  </si>
  <si>
    <t>Placa em fibra - 4,00 x 2,00 m - película retrorrefletiva tipo I + I - fornecimento e implantação</t>
  </si>
  <si>
    <t>Usinagem de concreto asfáltico com asfalto polímero - faixa C - areia e brita comerciais</t>
  </si>
  <si>
    <t>Bueiro metálico com chapas múltiplas MP 100 com revestimento em epóxi - D = 2,60 m - brita comercial</t>
  </si>
  <si>
    <t>Boca de BTTC D = 1,50 m - esconsidade 0° - areia e brita comerciais - alas retas</t>
  </si>
  <si>
    <t>Dragagem de areia média com draga de sucção e recalque - bomba de 483 kW e cortador de 55 kW - distância de recalque de 700 a 900 m</t>
  </si>
  <si>
    <t>Perfuração para dreno sub-horizontal em material de 1ª categoria com D = 75 mm (linha NW)</t>
  </si>
  <si>
    <t>Escavação, carga e transporte de material pétreo para o núcleo - caminho de serviço em revestimento primário - DMT de 2.500 a 3.000 m - com caminhão basculante de 8 m³</t>
  </si>
  <si>
    <t>Placa em fibra - 4,00 x 2,00 m - película retrorrefletiva tipo I + III - fornecimento e implantação</t>
  </si>
  <si>
    <t>Usinagem de concreto asfáltico com asfalto polímero - faixa C - areia extraída e brita produzida</t>
  </si>
  <si>
    <t>Bueiro metálico com chapas múltiplas MP 100 com revestimento em epóxi - D = 2,60 m - brita produzida</t>
  </si>
  <si>
    <t>Boca de BTTC D = 1,50 m - esconsidade 0° - areia extraída e brita produzida - alas esconsas</t>
  </si>
  <si>
    <t>Dragagem de areia média com draga de sucção e recalque - bomba de 483 kW e cortador de 55 kW - distância de recalque de 900 a 1.100 m</t>
  </si>
  <si>
    <t>Perfuração para dreno sub-horizontal em material de 2ª categoria com D = 75 mm (linha NW)</t>
  </si>
  <si>
    <t>Escavação, carga e transporte de material pétreo para o núcleo - caminho de serviço em revestimento primário - DMT de 3.000 m - com caminhão basculante de 8 m³</t>
  </si>
  <si>
    <t>Placa em fibra - 4,00 x 2,00 m - película retrorrefletiva tipo III + III - fornecimento e implantação</t>
  </si>
  <si>
    <t>Usinagem de concreto asfáltico com borracha (Gap Graded) - brita comercial</t>
  </si>
  <si>
    <t>Bueiro metálico com chapas múltiplas MP 100 com revestimento em epóxi - D = 2,70 m - brita comercial</t>
  </si>
  <si>
    <t>Boca de BTTC D = 1,50 m - esconsidade 0° - areia extraída e brita produzida - alas retas</t>
  </si>
  <si>
    <t>Dragagem de areia média com draga de sucção e recalque - bomba de 483 kW e cortador de 55 kW - distância de recalque de até 500 m</t>
  </si>
  <si>
    <t>Poço de visita - PVI 01 - areia e brita comerciais</t>
  </si>
  <si>
    <t>Escavação, carga e transporte de material pétreo para o núcleo - caminho de serviço pavimentado - DMT de 1.000 a 1.200 m - com caminhão basculante de 8 m³</t>
  </si>
  <si>
    <t>Placa em fibra - 4,00 x 3,00 m - película retrorrefletiva tipo I + I - fornecimento e implantação</t>
  </si>
  <si>
    <t>Usinagem de concreto asfáltico com borracha (Gap Graded) - brita produzida</t>
  </si>
  <si>
    <t>Bueiro metálico com chapas múltiplas MP 100 com revestimento em epóxi - D = 2,70 m - brita produzida</t>
  </si>
  <si>
    <t>Boca de BTTC D = 1,50 m - esconsidade 10° - areia e brita comerciais - alas retas</t>
  </si>
  <si>
    <t>Dragagem de areia média com draga de sucção e recalque - bomba de 746 kW e cortador de 110 kW - distância de recalque de 1.100 a 1.300 m</t>
  </si>
  <si>
    <t>Poço de visita - PVI 01 - areia extraída e brita produzida</t>
  </si>
  <si>
    <t>Escavação, carga e transporte de material pétreo para o núcleo - caminho de serviço pavimentado - DMT de 1.200 a 1.400 m - com caminhão basculante de 8 m³</t>
  </si>
  <si>
    <t>Placa em fibra - 4,00 x 3,00 m - película retrorrefletiva tipo I + III - fornecimento e implantação</t>
  </si>
  <si>
    <t>Usinagem de concreto asfáltico com borracha - faixa A - brita comercial</t>
  </si>
  <si>
    <t>Bueiro metálico com chapas múltiplas MP 100 com revestimento em epóxi - D = 2,80 m - brita comercial</t>
  </si>
  <si>
    <t>Boca de BTTC D = 1,50 m - esconsidade 10° - areia extraída e brita produzida - alas retas</t>
  </si>
  <si>
    <t>Dragagem de areia média com draga de sucção e recalque - bomba de 746 kW e cortador de 110 kW - distância de recalque de 1.300 a 1.500 m</t>
  </si>
  <si>
    <t>Poço de visita - PVI 02 - areia e brita comerciais</t>
  </si>
  <si>
    <t>Escavação, carga e transporte de material pétreo para o núcleo - caminho de serviço pavimentado - DMT de 1.400 a 1.600 m - com caminhão basculante de 8 m³</t>
  </si>
  <si>
    <t>Placa em fibra - 4,00 x 3,00 m - película retrorrefletiva tipo III + III - fornecimento e implantação</t>
  </si>
  <si>
    <t>Usinagem de concreto asfáltico com borracha - faixa A - brita produzida</t>
  </si>
  <si>
    <t>Bueiro metálico com chapas múltiplas MP 100 com revestimento em epóxi - D = 2,80 m - brita produzida</t>
  </si>
  <si>
    <t>Boca de BTTC D = 1,50 m - esconsidade 15° - areia e brita comerciais - alas esconsas</t>
  </si>
  <si>
    <t>Dragagem de areia média com draga de sucção e recalque - bomba de 746 kW e cortador de 110 kW - distância de recalque de 1.500 a 1.700 m</t>
  </si>
  <si>
    <t>Poço de visita - PVI 02 - areia extraída e brita produzida</t>
  </si>
  <si>
    <t>Escavação, carga e transporte de material pétreo para o núcleo - caminho de serviço pavimentado - DMT de 1.600 a 1.800 m - com caminhão basculante de 8 m³</t>
  </si>
  <si>
    <t>Placa em fibra - película I + I - fornecimento e implantação</t>
  </si>
  <si>
    <t>Usinagem de concreto asfáltico com borracha - faixa B - brita comercial</t>
  </si>
  <si>
    <t>Bueiro metálico com chapas múltiplas MP 100 galvanizadas - D = 0,60 m - brita comercial</t>
  </si>
  <si>
    <t>Boca de BTTC D = 1,50 m - esconsidade 15° - areia e brita comerciais - alas retas</t>
  </si>
  <si>
    <t>Dragagem de areia média com draga de sucção e recalque - bomba de 746 kW e cortador de 110 kW - distância de recalque de 1.700 a 1.900 m</t>
  </si>
  <si>
    <t>Poço de visita - PVI 03 - areia e brita comerciais</t>
  </si>
  <si>
    <t>Escavação, carga e transporte de material pétreo para o núcleo - caminho de serviço pavimentado - DMT de 1.800 a 2.000 m - com caminhão basculante de 8 m³</t>
  </si>
  <si>
    <t>Placa em fibra - película I + III - fornecimento e implantação</t>
  </si>
  <si>
    <t>Usinagem de concreto asfáltico com borracha - faixa B - brita produzida</t>
  </si>
  <si>
    <t>Bueiro metálico com chapas múltiplas MP 100 galvanizadas - D = 0,60 m - brita produzida</t>
  </si>
  <si>
    <t>Boca de BTTC D = 1,50 m - esconsidade 15° - areia extraída e brita produzida - alas esconsas</t>
  </si>
  <si>
    <t>Dragagem de areia média com draga de sucção e recalque - bomba de 746 kW e cortador de 110 kW - distância de recalque de 1.900 a 2.100 m</t>
  </si>
  <si>
    <t>Poço de visita - PVI 03 - areia extraída e brita produzida</t>
  </si>
  <si>
    <t>Escavação, carga e transporte de material pétreo para o núcleo - caminho de serviço pavimentado - DMT de 2.000 a 2.500 m - com caminhão basculante de 8 m³</t>
  </si>
  <si>
    <t>Placa em fibra - película III + III - fornecimento e implantação</t>
  </si>
  <si>
    <t>Usinagem de concreto asfáltico com borracha - faixa C - brita comercial</t>
  </si>
  <si>
    <t>Bueiro metálico com chapas múltiplas MP 100 galvanizadas - D = 0,70 m - brita comercial</t>
  </si>
  <si>
    <t>Boca de BTTC D = 1,50 m - esconsidade 15° - areia extraída e brita produzida - alas retas</t>
  </si>
  <si>
    <t>Dragagem de areia média com draga de sucção e recalque - bomba de 746 kW e cortador de 110 kW - distância de recalque de 2.100 a 2.300 m</t>
  </si>
  <si>
    <t>Poço de visita - PVI 04 - areia e brita comerciais</t>
  </si>
  <si>
    <t>Escavação, carga e transporte de material pétreo para o núcleo - caminho de serviço pavimentado - DMT de 2.500 a 3.000 m - com caminhão basculante de 8 m³</t>
  </si>
  <si>
    <t>Placa em fibra, modulada, aérea - película retrorrefletiva tipo I + III - fornecimento e implantação</t>
  </si>
  <si>
    <t>Usinagem de concreto asfáltico com borracha - faixa C - brita produzida</t>
  </si>
  <si>
    <t>Bueiro metálico com chapas múltiplas MP 100 galvanizadas - D = 0,70 m - brita produzida</t>
  </si>
  <si>
    <t>Boca de BTTC D = 1,50 m - esconsidade 20° - areia e brita comerciais - alas retas</t>
  </si>
  <si>
    <t>Dragagem de areia média com draga de sucção e recalque - bomba de 746 kW e cortador de 110 kW - distância de recalque de 2.300 a 2.500 m</t>
  </si>
  <si>
    <t>Poço de visita - PVI 04 - areia extraída e brita produzida</t>
  </si>
  <si>
    <t>Escavação, carga e transporte de material pétreo para o núcleo - caminho de serviço pavimentado - DMT de 3.000 m - com caminhão basculante de 8 m³</t>
  </si>
  <si>
    <t>Placa em fibra, modulada, aérea - película retrorrefletiva tipo III + III - fornecimento e implantação</t>
  </si>
  <si>
    <t>Usinagem de concreto asfáltico reciclado a frio com espuma de asfalto, agregado comercial e cimento</t>
  </si>
  <si>
    <t>Bueiro metálico com chapas múltiplas MP 100 galvanizadas - D = 0,80 m - brita comercial</t>
  </si>
  <si>
    <t>Boca de BTTC D = 1,50 m - esconsidade 20° - areia extraída e brita produzida - alas retas</t>
  </si>
  <si>
    <t>Dragagem de areia média com draga de sucção e recalque - bomba de 746 kW e cortador de 110 kW - distância de recalque de 2.500 a 2.700 m</t>
  </si>
  <si>
    <t>Poço de visita - PVI 05 - areia e brita comerciais</t>
  </si>
  <si>
    <t>Espalhamento e conformação de material pétreo para núcleo</t>
  </si>
  <si>
    <t>Placa em fibra, modulada, aérea - película retrorrefletiva tipo III + X - fornecimento e implantação</t>
  </si>
  <si>
    <t>Usinagem de concreto asfáltico reciclado a frio com espuma de asfalto, agregado produzido e cimento</t>
  </si>
  <si>
    <t>Bueiro metálico com chapas múltiplas MP 100 galvanizadas - D = 0,80 m - brita produzida</t>
  </si>
  <si>
    <t>Boca de BTTC D = 1,50 m - esconsidade 25° - areia e brita comerciais - alas retas</t>
  </si>
  <si>
    <t>Dragagem de areia média com draga de sucção e recalque - bomba de 746 kW e cortador de 110 kW - distância de recalque de 2.700 a 2.900 m</t>
  </si>
  <si>
    <t>Poço de visita - PVI 05 - areia extraída e brita produzida</t>
  </si>
  <si>
    <t>Espalhamento e conformação de material pétreo para subcarapaça</t>
  </si>
  <si>
    <t>Placa modulada em aço nº 18 galvanizado com película retrorrefletiva tipo I + I - confecção</t>
  </si>
  <si>
    <t>Usinagem de concreto asfáltico reciclado em usina fixa com adição de material fresado e brita comercial</t>
  </si>
  <si>
    <t>Bueiro metálico com chapas múltiplas MP 100 galvanizadas - D = 0,90 m - brita comercial</t>
  </si>
  <si>
    <t>Boca de BTTC D = 1,50 m - esconsidade 25° - areia extraída e brita produzida - alas retas</t>
  </si>
  <si>
    <t>Dragagem de areia média com draga de sucção e recalque - bomba de 746 kW e cortador de 110 kW - distância de recalque de 2.900 a 3.100 m</t>
  </si>
  <si>
    <t>Poço de visita - PVI 06 - areia e brita comerciais</t>
  </si>
  <si>
    <t>Fabricação de tetrápode de 10 t - concreto fck = 20 MPa - areia e brita comerciais</t>
  </si>
  <si>
    <t>Placa modulada em aço nº 18 galvanizado com película retrorrefletiva tipo I + III - confecção</t>
  </si>
  <si>
    <t>Usinagem de concreto asfáltico reciclado em usina fixa com adição de material fresado e brita produzida</t>
  </si>
  <si>
    <t>Bueiro metálico com chapas múltiplas MP 100 galvanizadas - D = 0,90 m - brita produzida</t>
  </si>
  <si>
    <t>Boca de BTTC D = 1,50 m - esconsidade 30° - areia e brita comerciais - alas esconsas</t>
  </si>
  <si>
    <t>Dragagem de areia média com draga de sucção e recalque - bomba de 746 kW e cortador de 110 kW - distância de recalque de 3.100 a 3.300 m</t>
  </si>
  <si>
    <t>Poço de visita - PVI 06 - areia extraída e brita produzida</t>
  </si>
  <si>
    <t>Fabricação de tetrápode de 10 t - concreto fck = 20 MPa - areia extraída e brita produzida</t>
  </si>
  <si>
    <t>Placa modulada em aço nº 18 galvanizado com película retrorrefletiva tipo III + III - confecção</t>
  </si>
  <si>
    <t>Usinagem de micro pré-misturado a quente com asfalto polímero - brita comercial</t>
  </si>
  <si>
    <t>Bueiro metálico com chapas múltiplas MP 100 galvanizadas - D = 1,00 m - brita comercial</t>
  </si>
  <si>
    <t>Boca de BTTC D = 1,50 m - esconsidade 30° - areia e brita comerciais - alas retas</t>
  </si>
  <si>
    <t>Dragagem de areia média com draga de sucção e recalque - bomba de 746 kW e cortador de 110 kW - distância de recalque de 3.300 a 3.500 m</t>
  </si>
  <si>
    <t>Poço de visita - PVI 07 - areia e brita comerciais</t>
  </si>
  <si>
    <t>Fabricação de tetrápode de 11 t - concreto fck = 20 MPa - areia e brita comerciais</t>
  </si>
  <si>
    <t>Placa modulada em chapa de poliéster reforçada com fibra de vidro, aérea, com película retrorrefletiva tipo I + III - confecção</t>
  </si>
  <si>
    <t>Usinagem de micro pré-misturado a quente com asfalto polímero - brita produzida</t>
  </si>
  <si>
    <t>Bueiro metálico com chapas múltiplas MP 100 galvanizadas - D = 1,00 m - brita produzida</t>
  </si>
  <si>
    <t>Boca de BTTC D = 1,50 m - esconsidade 30° - areia extraída e brita produzida - alas esconsas</t>
  </si>
  <si>
    <t>Dragagem de areia média com draga de sucção e recalque - bomba de 746 kW e cortador de 110 kW - distância de recalque de 3.500 a 3.700 m</t>
  </si>
  <si>
    <t>Poço de visita - PVI 07 - areia extraída e brita produzida</t>
  </si>
  <si>
    <t>Fabricação de tetrápode de 11 t - concreto fck = 20 MPa - areia extraída e brita produzida</t>
  </si>
  <si>
    <t>Placa modulada em chapa de poliéster reforçada com fibra de vidro, aérea, com película retrorrefletiva tipo III + III - confecção</t>
  </si>
  <si>
    <t>Usinagem de pré-misturado a frio - faixa A - areia e brita comerciais</t>
  </si>
  <si>
    <t>Bueiro metálico com chapas múltiplas MP 100 galvanizadas - D = 1,10 m - brita comercial</t>
  </si>
  <si>
    <t>Boca de BTTC D = 1,50 m - esconsidade 35° - areia e brita comerciais - alas retas</t>
  </si>
  <si>
    <t>Dragagem de areia média com draga de sucção e recalque - bomba de 746 kW e cortador de 110 kW - distância de recalque de 3.700 a 3.900 m</t>
  </si>
  <si>
    <t>Poço de visita - PVI 08 - areia e brita comerciais</t>
  </si>
  <si>
    <t>Fabricação de tetrápode de 12 t - concreto fck = 20 MPa - areia e brita comerciais</t>
  </si>
  <si>
    <t>Placa modulada em chapa de poliéster reforçada com fibra de vidro, aérea, com película retrorrefletiva tipo III + X - confecção</t>
  </si>
  <si>
    <t>Usinagem de pré-misturado a frio - faixa A - areia extraída e brita produzida</t>
  </si>
  <si>
    <t>Bueiro metálico com chapas múltiplas MP 100 galvanizadas - D = 1,10 m - brita produzida</t>
  </si>
  <si>
    <t>Boca de BTTC D = 1,50 m - esconsidade 35° - areia extraída e brita produzida - alas retas</t>
  </si>
  <si>
    <t>Dragagem de areia média com draga de sucção e recalque - bomba de 746 kW e cortador de 110 kW - distância de recalque de 3.900 a 4.100 m</t>
  </si>
  <si>
    <t>Poço de visita - PVI 08 - areia extraída e brita produzida</t>
  </si>
  <si>
    <t>Fabricação de tetrápode de 12 t - concreto fck = 20 MPa - areia extraída e brita produzida</t>
  </si>
  <si>
    <t>Placa para sinalização de obras montada em cavalete metálico - 1,00 x 1,00 m - utilização de 600 ciclos - fornecimento, 01 implantação e 01 retirada diária</t>
  </si>
  <si>
    <t>Usinagem de pré-misturado a frio - faixa B - areia e brita comerciais</t>
  </si>
  <si>
    <t>Bueiro metálico com chapas múltiplas MP 100 galvanizadas - D = 1,20 m - brita comercial</t>
  </si>
  <si>
    <t>Boca de BTTC D = 1,50 m - esconsidade 40° - areia e brita comerciais - alas retas</t>
  </si>
  <si>
    <t>Dragagem de areia média com draga de sucção e recalque - bomba de 746 kW e cortador de 110 kW - distância de recalque de 4.100 a 4.300 m</t>
  </si>
  <si>
    <t>Poço de visita - PVI 09 - areia e brita comerciais</t>
  </si>
  <si>
    <t>Fabricação de tetrápode de 8 t - concreto fck = 20 MPa - areia e brita comerciais</t>
  </si>
  <si>
    <t>Pórtico metálico com vão de 15,9 m, vento de 35 m/s e área de exposição de até 23,85 m² - fornecimento e implantação - areia e brita comerciais</t>
  </si>
  <si>
    <t>Usinagem de pré-misturado a frio - faixa B - areia extraída e brita produzida</t>
  </si>
  <si>
    <t>Bueiro metálico com chapas múltiplas MP 100 galvanizadas - D = 1,20 m - brita produzida</t>
  </si>
  <si>
    <t>Boca de BTTC D = 1,50 m - esconsidade 40° - areia extraída e brita produzida - alas retas</t>
  </si>
  <si>
    <t>Dragagem de areia média com draga de sucção e recalque - bomba de 746 kW e cortador de 110 kW - distância de recalque de 4.300 a 4.500 m</t>
  </si>
  <si>
    <t>Poço de visita - PVI 09 - areia extraída e brita produzida</t>
  </si>
  <si>
    <t>Fabricação de tetrápode de 8 t - concreto fck = 20 MPa - areia extraída e brita produzida</t>
  </si>
  <si>
    <t>Pórtico metálico com vão de 15,9 m, vento de 35 m/s e área de exposição de até 23,85 m² - fornecimento e implantação - areia extraída e brita produzida</t>
  </si>
  <si>
    <t>Usinagem de pré-misturado a frio - faixa C - areia e brita comerciais</t>
  </si>
  <si>
    <t>Bueiro metálico com chapas múltiplas MP 100 galvanizadas - D = 1,30 m - brita comercial</t>
  </si>
  <si>
    <t>Boca de BTTC D = 1,50 m - esconsidade 45° - areia e brita comerciais - alas esconsas</t>
  </si>
  <si>
    <t>Dragagem de areia média com draga de sucção e recalque - bomba de 746 kW e cortador de 110 kW - distância de recalque de 4.500 a 4.700 m</t>
  </si>
  <si>
    <t>Poço de visita - PVI 10 - areia e brita comerciais</t>
  </si>
  <si>
    <t>Fabricação de tetrápode de 9 t - concreto fck = 20 MPa - areia e brita comerciais</t>
  </si>
  <si>
    <t>Pórtico metálico com vão de 15,9 m, vento de 40 m/s e área de exposição de até 23,85 m² - fornecimento e implantação - areia e brita comerciais</t>
  </si>
  <si>
    <t>Usinagem de pré-misturado a frio - faixa C - areia extraída e brita produzida</t>
  </si>
  <si>
    <t>Bueiro metálico com chapas múltiplas MP 100 galvanizadas - D = 1,30 m - brita produzida</t>
  </si>
  <si>
    <t>Boca de BTTC D = 1,50 m - esconsidade 45° - areia e brita comerciais - alas retas</t>
  </si>
  <si>
    <t>Dragagem de areia média com draga de sucção e recalque - bomba de 746 kW e cortador de 110 kW - distância de recalque de 4.700 a 4.900 m</t>
  </si>
  <si>
    <t>Poço de visita - PVI 10 - areia extraída e brita produzida</t>
  </si>
  <si>
    <t>Fabricação de tetrápode de 9 t - concreto fck = 20 MPa - areia extraída e brita produzida</t>
  </si>
  <si>
    <t>Pórtico metálico com vão de 15,9 m, vento de 40 m/s e área de exposição de até 23,85 m² - fornecimento e implantação - areia extraída e brita produzida</t>
  </si>
  <si>
    <t>Usinagem de pré-misturado a frio - faixa D - areia e brita comerciais</t>
  </si>
  <si>
    <t>Bueiro metálico com chapas múltiplas MP 100 galvanizadas - D = 1,40 m - brita comercial</t>
  </si>
  <si>
    <t>Boca de BTTC D = 1,50 m - esconsidade 45° - areia extraída e brita produzida - alas esconsas</t>
  </si>
  <si>
    <t>Dragagem de areia média com draga de sucção e recalque - bomba de 746 kW e cortador de 110 kW - distância de recalque de 4.900 a 5.100 m</t>
  </si>
  <si>
    <t>Poço de visita - PVI 11 - areia e brita comerciais</t>
  </si>
  <si>
    <t>Fabricação de Xbloc de 10 t - concreto fck = 20 MPa - areia e brita comerciais</t>
  </si>
  <si>
    <t>Pórtico metálico com vão de 15,9 m, vento de 45 m/s e área de exposição de até 23,85 m² - fornecimento e implantação - areia e brita comerciais</t>
  </si>
  <si>
    <t>Usinagem de pré-misturado a frio - faixa D - areia extraída e brita produzida</t>
  </si>
  <si>
    <t>Bueiro metálico com chapas múltiplas MP 100 galvanizadas - D = 1,40 m - brita produzida</t>
  </si>
  <si>
    <t>Boca de BTTC D = 1,50 m - esconsidade 45° - areia extraída e brita produzida - alas retas</t>
  </si>
  <si>
    <t>Dragagem de areia média com draga de sucção e recalque - bomba de 746 kW e cortador de 110 kW - distância de recalque de 5.100 a 5.300 m</t>
  </si>
  <si>
    <t>Poço de visita - PVI 11 - areia extraída e brita produzida</t>
  </si>
  <si>
    <t>Fabricação de Xbloc de 10 t - concreto fck = 20 MPa - areia extraída e brita produzida</t>
  </si>
  <si>
    <t>Pórtico metálico com vão de 15,9 m, vento de 45 m/s e área de exposição de até 23,85 m² - fornecimento e implantação - areia extraída e brita produzida</t>
  </si>
  <si>
    <t>Usinagem de pré-misturado a frio com asfalto polímero - faixa A - areia e brita comerciais</t>
  </si>
  <si>
    <t>Bueiro metálico com chapas múltiplas MP 100 galvanizadas - D = 1,50 m - brita comercial</t>
  </si>
  <si>
    <t>Boca de BTTC D = 1,50 m - esconsidade 5° - areia e brita comerciais - alas retas</t>
  </si>
  <si>
    <t>Dragagem de areia média com draga de sucção e recalque - bomba de 746 kW e cortador de 110 kW - distância de recalque de 5.300 a 5.500 m</t>
  </si>
  <si>
    <t>Poço de visita - PVI 12 - areia e brita comerciais</t>
  </si>
  <si>
    <t>Fabricação de Xbloc de 11 t - concreto fck = 20 MPa - areia e brita comerciais</t>
  </si>
  <si>
    <t>Recuperação de chapa em aço para placa de sinalização</t>
  </si>
  <si>
    <t>Usinagem de pré-misturado a frio com asfalto polímero - faixa A - areia extraída e brita produzida</t>
  </si>
  <si>
    <t>Bueiro metálico com chapas múltiplas MP 100 galvanizadas - D = 1,50 m - brita produzida</t>
  </si>
  <si>
    <t>Boca de BTTC D = 1,50 m - esconsidade 5° - areia extraída e brita produzida - alas retas</t>
  </si>
  <si>
    <t>Dragagem de areia média com draga de sucção e recalque - bomba de 746 kW e cortador de 110 kW - distância de recalque de 5.500 a 5.700 m</t>
  </si>
  <si>
    <t>Poço de visita - PVI 12 - areia extraída e brita produzida</t>
  </si>
  <si>
    <t>Fabricação de Xbloc de 11 t - concreto fck = 20 MPa - areia extraída e brita produzida</t>
  </si>
  <si>
    <t>Remoção da estrutura de pórtico metálico</t>
  </si>
  <si>
    <t>Usinagem de pré-misturado a frio com asfalto polímero - faixa B - areia e brita comerciais</t>
  </si>
  <si>
    <t>Bueiro metálico com chapas múltiplas MP 100 galvanizadas - D = 1,60 m - brita comercial</t>
  </si>
  <si>
    <t>Boca de BTTC D = 1,50 m esconsidade 30° - areia extraída e brita produzida - alas retas</t>
  </si>
  <si>
    <t>Dragagem de areia média com draga de sucção e recalque - bomba de 746 kW e cortador de 110 kW - distância de recalque de 5.700 a 5.900 m</t>
  </si>
  <si>
    <t>Poço de visita - PVI 13 - areia e brita comerciais</t>
  </si>
  <si>
    <t>Fabricação de Xbloc de 12 t - concreto fck = 20 MPa - areia e brita comerciais</t>
  </si>
  <si>
    <t>Remoção da estrutura de semipórtico duplo metálico</t>
  </si>
  <si>
    <t>Usinagem de pré-misturado a frio com asfalto polímero - faixa B - areia extraída e brita produzida</t>
  </si>
  <si>
    <t>Bueiro metálico com chapas múltiplas MP 100 galvanizadas - D = 1,60 m - brita produzida</t>
  </si>
  <si>
    <t>Confecção de tubos de concreto armado D = 0,60 m PA1 - areia e brita comerciais</t>
  </si>
  <si>
    <t>Dragagem de areia média com draga de sucção e recalque - bomba de 746 kW e cortador de 110 kW - distância de recalque de 5.900 a 6.100 m</t>
  </si>
  <si>
    <t>Poço de visita - PVI 13 - areia extraída e brita produzida</t>
  </si>
  <si>
    <t>Fabricação de Xbloc de 12 t - concreto fck = 20 MPa - areia extraída e brita produzida</t>
  </si>
  <si>
    <t>Remoção da estrutura de semipórtico metálico</t>
  </si>
  <si>
    <t>Usinagem de pré-misturado a frio com asfalto polímero - faixa C - areia e brita comerciais</t>
  </si>
  <si>
    <t>Bueiro metálico com chapas múltiplas MP 100 galvanizadas - D = 1,70 m - brita comercial</t>
  </si>
  <si>
    <t>Confecção de tubos de concreto armado D = 0,60 m PA1 - areia extraída e brita produzida</t>
  </si>
  <si>
    <t>Dragagem de areia média com draga de sucção e recalque - bomba de 746 kW e cortador de 110 kW - distância de recalque de 500 a 700 m</t>
  </si>
  <si>
    <t>Poço de visita - PVI 14 - areia e brita comerciais</t>
  </si>
  <si>
    <t>Fabricação de Xbloc de 8 t - concreto fck = 20 MPa - areia e brita comerciais</t>
  </si>
  <si>
    <t>Remoção de placa de sinalização</t>
  </si>
  <si>
    <t>Usinagem de pré-misturado a frio com asfalto polímero - faixa C - areia extraída e brita produzida</t>
  </si>
  <si>
    <t>Bueiro metálico com chapas múltiplas MP 100 galvanizadas - D = 1,70 m - brita produzida</t>
  </si>
  <si>
    <t>Confecção de tubos de concreto armado D = 0,60 m PA2 - areia e brita comerciais</t>
  </si>
  <si>
    <t>Dragagem de areia média com draga de sucção e recalque - bomba de 746 kW e cortador de 110 kW - distância de recalque de 700 a 900 m</t>
  </si>
  <si>
    <t>Poço de visita - PVI 14 - areia extraída e brita produzida</t>
  </si>
  <si>
    <t>Fabricação de Xbloc de 8 t - concreto fck = 20 MPa - areia extraída e brita produzida</t>
  </si>
  <si>
    <t>Remoção de sinalização horizontal com maçarico</t>
  </si>
  <si>
    <t>Usinagem de pré-misturado a frio com asfalto polímero - faixa D - areia e brita comerciais</t>
  </si>
  <si>
    <t>Bueiro metálico com chapas múltiplas MP 100 galvanizadas - D = 1,80 m - brita comercial</t>
  </si>
  <si>
    <t>Confecção de tubos de concreto armado D = 0,60 m PA2 - areia extraída e brita produzida</t>
  </si>
  <si>
    <t>Dragagem de areia média com draga de sucção e recalque - bomba de 746 kW e cortador de 110 kW - distância de recalque de 900 a 1.100 m</t>
  </si>
  <si>
    <t>Poço de visita - PVI 15 - areia e brita comerciais</t>
  </si>
  <si>
    <t>Fabricação de Xbloc de 9 t - concreto fck = 20 MPa - areia e brita comerciais</t>
  </si>
  <si>
    <t>Remoção de sinalização horizontal por fresagem</t>
  </si>
  <si>
    <t>Usinagem de pré-misturado a frio com asfalto polímero - faixa D - areia extraída e brita produzida</t>
  </si>
  <si>
    <t>Bueiro metálico com chapas múltiplas MP 100 galvanizadas - D = 1,80 m - brita produzida</t>
  </si>
  <si>
    <t>Confecção de tubos de concreto armado D = 0,60 m PA3 - areia e brita comerciais</t>
  </si>
  <si>
    <t>Dragagem de areia média com draga de sucção e recalque - bomba de 746 kW e cortador de 110 kW - distância de recalque de até 500 m</t>
  </si>
  <si>
    <t>Poço de visita - PVI 15 - areia extraída e brita produzida</t>
  </si>
  <si>
    <t>Fabricação de Xbloc de 9 t - concreto fck = 20 MPa - areia extraída e brita produzida</t>
  </si>
  <si>
    <t>Remoção de sinalização horizontal tipo pintura acrílica por jateamento abrasivo úmido com vidro - utilização de 3 vezes</t>
  </si>
  <si>
    <t>Usinagem de pré-misturado a quente com asfalto polímero - faixa I - camada porosa de atrito - areia e brita comerciais</t>
  </si>
  <si>
    <t>Bueiro metálico com chapas múltiplas MP 100 galvanizadas - D = 1,90 m - brita comercial</t>
  </si>
  <si>
    <t>Confecção de tubos de concreto armado D = 0,60 m PA3 - areia extraída e brita produzida</t>
  </si>
  <si>
    <t>Dragagem de areia média com draga hopper - capacidade da cisterna de 1.000 m³ - DMT de 1.500 a 1.800 m</t>
  </si>
  <si>
    <t>Poço de visita - PVI 16 - areia e brita comerciais</t>
  </si>
  <si>
    <t>Lançamento de blocos artificias de concreto</t>
  </si>
  <si>
    <t>Semáforo móvel com 3 lentes D = 200 mm</t>
  </si>
  <si>
    <t>Usinagem de pré-misturado a quente com asfalto polímero - faixa I - camada porosa de atrito - areia extraída e brita produzida</t>
  </si>
  <si>
    <t>Bueiro metálico com chapas múltiplas MP 100 galvanizadas - D = 1,90 m - brita produzida</t>
  </si>
  <si>
    <t>Confecção de tubos de concreto armado D = 0,60 m PA4 - areia e brita comerciais</t>
  </si>
  <si>
    <t>Dragagem de areia média com draga hopper - capacidade da cisterna de 1.000 m³ - DMT de 1.800 a 2.100 m</t>
  </si>
  <si>
    <t>Poço de visita - PVI 16 - areia extraída e brita produzida</t>
  </si>
  <si>
    <t>Seleção de material pétreo para a carapaça e subcarapaça</t>
  </si>
  <si>
    <t>Semipórtico duplo metálico com vão de 2 x 8,3 m, vento de 35 m/s e área de exposição de até 2 x 12,45 m² - fornecimento e implantação - areia e brita comerciais</t>
  </si>
  <si>
    <t>Usinagem de pré-misturado a quente com asfalto polímero - faixa II - camada porosa de atrito - areia e brita comerciais</t>
  </si>
  <si>
    <t>Bueiro metálico com chapas múltiplas MP 100 galvanizadas - D = 2,00 m - brita comercial</t>
  </si>
  <si>
    <t>Confecção de tubos de concreto armado D = 0,60 m PA4 - areia extraída e brita produzida</t>
  </si>
  <si>
    <t>Dragagem de areia média com draga hopper - capacidade da cisterna de 1.000 m³ - DMT de 2.100 a 2.400 m</t>
  </si>
  <si>
    <t>Poço de visita - PVI 17 - areia e brita comerciais</t>
  </si>
  <si>
    <t>Seleção de material pétreo para o núcleo</t>
  </si>
  <si>
    <t>Semipórtico duplo metálico com vão de 2 x 8,3 m, vento de 35 m/s e área de exposição de até 2 x 12,45 m² - fornecimento e implantação - areia extraída e brita produzida</t>
  </si>
  <si>
    <t>Usinagem de pré-misturado a quente com asfalto polímero - faixa II - camada porosa de atrito - areia extraída e brita produzida</t>
  </si>
  <si>
    <t>Bueiro metálico com chapas múltiplas MP 100 galvanizadas - D = 2,00 m - brita produzida</t>
  </si>
  <si>
    <t>Confecção de tubos de concreto armado D = 0,80 m PA1 - areia e brita comerciais</t>
  </si>
  <si>
    <t>Dragagem de areia média com draga hopper - capacidade da cisterna de 1.000 m³ - DMT de 2.400 a 2.700 m</t>
  </si>
  <si>
    <t>Poço de visita - PVI 17 - areia extraída e brita produzida</t>
  </si>
  <si>
    <t>Ancoragem de defensa maleável dupla - fornecimento e implantação</t>
  </si>
  <si>
    <t>Semipórtico duplo metálico com vão de 2 x 8,3 m, vento de 40 m/s e área de exposição de até 2 x 12,45 m² - fornecimento e implantação - areia e brita comerciais</t>
  </si>
  <si>
    <t>Usinagem de pré-misturado a quente com asfalto polímero - faixa III - camada porosa de atrito - areia e brita comerciais</t>
  </si>
  <si>
    <t>Bueiro metálico com chapas múltiplas MP 100 galvanizadas - D = 2,10 m - brita comercial</t>
  </si>
  <si>
    <t>Confecção de tubos de concreto armado D = 0,80 m PA1 - areia extraída e brita produzida</t>
  </si>
  <si>
    <t>Dragagem de areia média com draga hopper - capacidade da cisterna de 1.000 m³ - DMT de 2.700 a 3.000 m</t>
  </si>
  <si>
    <t>Poço de visita - PVI 18 - areia e brita comerciais</t>
  </si>
  <si>
    <t>Ancoragem de defensa maleável simples - fornecimento e implantação</t>
  </si>
  <si>
    <t>Semipórtico duplo metálico com vão de 2 x 8,3 m, vento de 40 m/s e área de exposição de até 2 x 12,45 m² - fornecimento e implantação - areia extraída e brita produzida</t>
  </si>
  <si>
    <t>Usinagem de pré-misturado a quente com asfalto polímero - faixa III - camada porosa de atrito - areia extraída e brita produzida</t>
  </si>
  <si>
    <t>Bueiro metálico com chapas múltiplas MP 100 galvanizadas - D = 2,10 m - brita produzida</t>
  </si>
  <si>
    <t>Confecção de tubos de concreto armado D = 0,80 m PA2 - areia e brita comerciais</t>
  </si>
  <si>
    <t>Dragagem de areia média com draga hopper - capacidade da cisterna de 1.000 m³ - DMT de 3.000 m</t>
  </si>
  <si>
    <t>Poço de visita - PVI 18 - areia extraída e brita produzida</t>
  </si>
  <si>
    <t>Ancoragem de defensa semimaleável dupla - fornecimento e implantação</t>
  </si>
  <si>
    <t>Semipórtico duplo metálico com vão de 2 x 8,3 m, vento de 45 m/s e área de exposição de até 2 x 12,45 m² - fornecimento e implantação - areia e brita comerciais</t>
  </si>
  <si>
    <t>Usinagem de pré-misturado a quente com asfalto polímero - faixa IV - camada porosa de atrito - areia e brita comerciais</t>
  </si>
  <si>
    <t>Bueiro metálico com chapas múltiplas MP 100 galvanizadas - D = 2,20 m - brita comercial</t>
  </si>
  <si>
    <t>Confecção de tubos de concreto armado D = 0,80 m PA2 - areia extraída e brita produzida</t>
  </si>
  <si>
    <t>Dragagem de areia média com draga hopper - capacidade da cisterna de 10.000 m³ - DMT de 1.500 a 1.800 m</t>
  </si>
  <si>
    <t>Reaterro e compactação em vala de dreno com geocomposto</t>
  </si>
  <si>
    <t>Ancoragem de defensa semimaleável simples - fornecimento e implantação</t>
  </si>
  <si>
    <t>Semipórtico duplo metálico com vão de 2 x 8,3 m, vento de 45 m/s e área de exposição de até 2 x 12,45 m² - fornecimento e implantação - areia extraída e brita produzida</t>
  </si>
  <si>
    <t>Usinagem de pré-misturado a quente com asfalto polímero - faixa IV - camada porosa de atrito - areia extraída e brita produzida</t>
  </si>
  <si>
    <t>Bueiro metálico com chapas múltiplas MP 100 galvanizadas - D = 2,20 m - brita produzida</t>
  </si>
  <si>
    <t>Confecção de tubos de concreto armado D = 0,80 m PA3 - areia e brita comerciais</t>
  </si>
  <si>
    <t>Dragagem de areia média com draga hopper - capacidade da cisterna de 10.000 m³ - DMT de 1.800 a 2.100 m</t>
  </si>
  <si>
    <t>Sarjeta trapezoidal de canteiro central de concreto - SZCC 100-25 - areia e brita comerciais</t>
  </si>
  <si>
    <t>Barreira dupla de concreto, armada, pré-moldada (perfil New Jersey) - L &gt; 3,00 m e H = 1.070 mm</t>
  </si>
  <si>
    <t>Semipórtico metálico com vão de 8,3 m, vento de 35 m/s e área de exposição de até 12,45 m² - fornecimento e implantação - areia e brita comerciais</t>
  </si>
  <si>
    <t>Usinagem de pré-misturado a quente com asfalto polímero - faixa V - camada porosa de atrito - areia e brita comerciais</t>
  </si>
  <si>
    <t>Bueiro metálico com chapas múltiplas MP 100 galvanizadas - D = 2,30 m - brita comercial</t>
  </si>
  <si>
    <t>Confecção de tubos de concreto armado D = 0,80 m PA3 - areia extraída e brita produzida</t>
  </si>
  <si>
    <t>Dragagem de areia média com draga hopper - capacidade da cisterna de 10.000 m³ - DMT de 2.100 a 2.400 m</t>
  </si>
  <si>
    <t>Sarjeta trapezoidal de canteiro central de concreto - SZCC 100-25 - areia extraída e brita produzida</t>
  </si>
  <si>
    <t>Barreira dupla de concreto, armada, pré-moldada (perfil New Jersey) - L &gt; 3,00 m e H = 810 mm</t>
  </si>
  <si>
    <t>Semipórtico metálico com vão de 8,3 m, vento de 35 m/s e área de exposição de até 12,45 m² - fornecimento e implantação - areia extraída e brita produzida</t>
  </si>
  <si>
    <t>Usinagem de pré-misturado a quente com asfalto polímero - faixa V - camada porosa de atrito - areia extraída e brita produzida</t>
  </si>
  <si>
    <t>Bueiro metálico com chapas múltiplas MP 100 galvanizadas - D = 2,30 m - brita produzida</t>
  </si>
  <si>
    <t>Confecção de tubos de concreto armado D = 0,80 m PA4 - areia e brita comerciais</t>
  </si>
  <si>
    <t>Dragagem de areia média com draga hopper - capacidade da cisterna de 10.000 m³ - DMT de 2.400 a 2.700 m</t>
  </si>
  <si>
    <t>Sarjeta trapezoidal de canteiro central de concreto - SZCC 100-25 moldada no local com extrusora e concreto usinado - areia e brita comerciais</t>
  </si>
  <si>
    <t>Barreira dupla de concreto, não armada, moldada no local (perfil F) - H = 810 + 100 mm</t>
  </si>
  <si>
    <t>Semipórtico metálico com vão de 8,3 m, vento de 40 m/s e área de exposição de até 12,45 m² - fornecimento e implantação - areia e brita comerciais</t>
  </si>
  <si>
    <t>Usinagem de solo areia (70% - 30%) - material de jazida e areia comercial</t>
  </si>
  <si>
    <t>Bueiro metálico com chapas múltiplas MP 100 galvanizadas - D = 2,40 m - brita comercial</t>
  </si>
  <si>
    <t>Confecção de tubos de concreto armado D = 0,80 m PA4 - areia extraída e brita produzida</t>
  </si>
  <si>
    <t>Dragagem de areia média com draga hopper - capacidade da cisterna de 10.000 m³ - DMT de 2.700 a 3.000 m</t>
  </si>
  <si>
    <t>Sarjeta trapezoidal de canteiro central de concreto - SZCC 100-25 moldada no local com extrusora e concreto usinado - areia extraída e brita produzida</t>
  </si>
  <si>
    <t>Barreira dupla de concreto, não armada, moldada no local (perfil New Jersey) - H = 810 + 100 mm</t>
  </si>
  <si>
    <t>Semipórtico metálico com vão de 8,3 m, vento de 40 m/s e área de exposição de até 12,45 m² - fornecimento e implantação - areia extraída e brita produzida</t>
  </si>
  <si>
    <t>Usinagem de solo areia (70% - 30%) - material de jazida e areia extraída</t>
  </si>
  <si>
    <t>Bueiro metálico com chapas múltiplas MP 100 galvanizadas - D = 2,40 m - brita produzida</t>
  </si>
  <si>
    <t>Confecção de tubos de concreto armado D = 1,00 m PA1 - areia e brita comerciais</t>
  </si>
  <si>
    <t>Dragagem de areia média com draga hopper - capacidade da cisterna de 10.000 m³ - DMT de 3.000 m</t>
  </si>
  <si>
    <t>Sarjeta trapezoidal de canteiro central de concreto - SZCC 140-35 - areia e brita comerciais</t>
  </si>
  <si>
    <t>Barreira dupla de concreto, não armada, moldada no local, com extrusora (perfil F) - H = 810 + 100 mm</t>
  </si>
  <si>
    <t>Semipórtico metálico com vão de 8,3 m, vento de 45 m/s e área de exposição de até 12,45 m² - fornecimento e implantação - areia e brita comerciais</t>
  </si>
  <si>
    <t>Usinagem de solo brita (70% - 30%) com 3% cimento - material de jazida e brita comercial</t>
  </si>
  <si>
    <t>Bueiro metálico com chapas múltiplas MP 100 galvanizadas - D = 2,50 m - brita comercial</t>
  </si>
  <si>
    <t>Confecção de tubos de concreto armado D = 1,00 m PA1 - areia extraída e brita produzida</t>
  </si>
  <si>
    <t>Dragagem de areia média com draga hopper - capacidade da cisterna de 15.000 m³ - DMT de 1.500 a 1.800 m</t>
  </si>
  <si>
    <t>Sarjeta trapezoidal de canteiro central de concreto - SZCC 140-35 - areia extraída e brita produzida</t>
  </si>
  <si>
    <t>Barreira dupla de concreto, não armada, moldada no local, com extrusora (perfil New Jersey) - H = 810 + 100 mm</t>
  </si>
  <si>
    <t>Semipórtico metálico com vão de 8,3 m, vento de 45 m/s e área de exposição de até 12,45 m² - fornecimento e implantação - areia extraída e brita produzida</t>
  </si>
  <si>
    <t>Usinagem de solo brita (70% - 30%) com 3% cimento - material de jazida e brita produzida</t>
  </si>
  <si>
    <t>Bueiro metálico com chapas múltiplas MP 100 galvanizadas - D = 2,50 m - brita produzida</t>
  </si>
  <si>
    <t>Confecção de tubos de concreto armado D = 1,00 m PA2 - areia e brita comerciais</t>
  </si>
  <si>
    <t>Dragagem de areia média com draga hopper - capacidade da cisterna de 15.000 m³ - DMT de 1.800 a 2.100 m</t>
  </si>
  <si>
    <t>Sarjeta trapezoidal de canteiro central de concreto - SZCC 140-35 moldada no local com extrusora e concreto usinado - areia e brita comerciais</t>
  </si>
  <si>
    <t>Barreira simples de concreto, armada, pré-moldada (perfil New Jersey) - L &gt; 3,00 m e H = 1.070 mm</t>
  </si>
  <si>
    <t>Sinalizador direcional móvel, LED, com banco fotovoltaico de energia e montado em chassi com engate</t>
  </si>
  <si>
    <t>Usinagem de solo brita (70% - 30%) com material de jazida e brita comercial em usina de 300 t/h</t>
  </si>
  <si>
    <t>Bueiro metálico com chapas múltiplas MP 100 galvanizadas - D = 2,60 m - brita comercial</t>
  </si>
  <si>
    <t>Confecção de tubos de concreto armado D = 1,00 m PA2 - areia extraída e brita produzida</t>
  </si>
  <si>
    <t>Dragagem de areia média com draga hopper - capacidade da cisterna de 15.000 m³ - DMT de 2.100 a 2.400 m</t>
  </si>
  <si>
    <t>Sarjeta trapezoidal de canteiro central de concreto - SZCC 140-35 moldada no local com extrusora e concreto usinado - areia extraída e brita produzida</t>
  </si>
  <si>
    <t>Barreira simples de concreto, armada, pré-moldada (perfil New Jersey) - L &gt; 3,00 m e H = 810 mm</t>
  </si>
  <si>
    <t>Suporte duplo metálico galvanizado para placas - 3,00 x 1,50 m - fornecimento e implantação</t>
  </si>
  <si>
    <t>Usinagem de solo brita (70% - 30%) com material de jazida e brita produzida em usina de 300 t/h</t>
  </si>
  <si>
    <t>Bueiro metálico com chapas múltiplas MP 100 galvanizadas - D = 2,60 m - brita produzida</t>
  </si>
  <si>
    <t>Confecção de tubos de concreto armado D = 1,00 m PA3 - areia e brita comerciais</t>
  </si>
  <si>
    <t>Dragagem de areia média com draga hopper - capacidade da cisterna de 15.000 m³ - DMT de 2.400 a 2.700 m</t>
  </si>
  <si>
    <t>Sarjeta trapezoidal de concreto - SZC 60-20 - escavação mecânica - areia e brita comerciais</t>
  </si>
  <si>
    <t>Barreira simples de concreto, não armada, moldada no local (perfil F) - H = 810 + 100 mm</t>
  </si>
  <si>
    <t>Suporte duplo metálico galvanizado para placas - 3,00 x 2,00 m - fornecimento e implantação</t>
  </si>
  <si>
    <t>Usinagem de solo cimento com 7% de cimento com material de jazida em usina de 300 t/h</t>
  </si>
  <si>
    <t>Bueiro metálico com chapas múltiplas MP 100 galvanizadas - D = 2,70 m - brita comercial</t>
  </si>
  <si>
    <t>Confecção de tubos de concreto armado D = 1,00 m PA3 - areia extraída e brita produzida</t>
  </si>
  <si>
    <t>Dragagem de areia média com draga hopper - capacidade da cisterna de 15.000 m³ - DMT de 2.700 a 3.000 m</t>
  </si>
  <si>
    <t>Sarjeta trapezoidal de concreto - SZC 60-20 - escavação mecânica - areia extraída e brita produzida</t>
  </si>
  <si>
    <t>Barreira simples de concreto, não armada, moldada no local (perfil New Jersey) - H = 810 + 100 mm</t>
  </si>
  <si>
    <t>Suporte duplo metálico galvanizado para placas - 4,00 x 2,00 m - fornecimento e implantação</t>
  </si>
  <si>
    <t>Usinagem de solo escória de aciaria (50% - 50%) com material de jazida em usina de 300 t/h</t>
  </si>
  <si>
    <t>Bueiro metálico com chapas múltiplas MP 100 galvanizadas - D = 2,70 m - brita produzida</t>
  </si>
  <si>
    <t>Confecção de tubos de concreto armado D = 1,00 m PA4 - areia e brita comerciais</t>
  </si>
  <si>
    <t>Dragagem de areia média com draga hopper - capacidade da cisterna de 15.000 m³ - DMT de 3.000 m</t>
  </si>
  <si>
    <t>Sarjeta trapezoidal de concreto - SZC 60-20 moldada no local com extrusora e concreto usinado - escavação mecânica - areia e brita comerciais</t>
  </si>
  <si>
    <t>Barreira simples de concreto, não armada, moldada no local, com extrusora (perfil F) - H = 810 + 100 mm</t>
  </si>
  <si>
    <t>Suporte duplo metálico galvanizado para placas - 4,00 x 3,00 m - fornecimento e implantação</t>
  </si>
  <si>
    <t>Usinagem de solo melhorado com 3% de cimento com material de jazida em usina de 300 t/h</t>
  </si>
  <si>
    <t>Bueiro metálico com chapas múltiplas MP 100 galvanizadas - D = 2,80 m - brita comercial</t>
  </si>
  <si>
    <t>Confecção de tubos de concreto armado D = 1,00 m PA4 - areia extraída e brita produzida</t>
  </si>
  <si>
    <t>Dragagem de areia média com draga hopper - capacidade da cisterna de 2.000 m³ - DMT de 1.500 a 1.800 m</t>
  </si>
  <si>
    <t>Sarjeta trapezoidal de concreto - SZC 60-20 moldada no local com extrusora e concreto usinado - escavação mecânica - areia extraída e brita produzida</t>
  </si>
  <si>
    <t>Barreira simples de concreto, não armada, moldada no local, com extrusora (perfil New Jersey) - H = 810 + 100 mm</t>
  </si>
  <si>
    <t>Suporte metálico galvanizado para marco quilométrico - fornecimento e implantação</t>
  </si>
  <si>
    <t>Usinagem para pavimento de concreto com fôrmas deslizantes - areia e brita comerciais</t>
  </si>
  <si>
    <t>Bueiro metálico com chapas múltiplas MP 100 galvanizadas - D = 2,80 m - brita produzida</t>
  </si>
  <si>
    <t>Confecção de tubos de concreto armado D = 1,20 m PA1 - areia e brita comerciais</t>
  </si>
  <si>
    <t>Dragagem de areia média com draga hopper - capacidade da cisterna de 2.000 m³ - DMT de 1.800 a 2.100 m</t>
  </si>
  <si>
    <t>Sarjeta trapezoidal de concreto - SZC 90-30 - escavação mecânica - areia e brita comerciais</t>
  </si>
  <si>
    <t>Cerca com 4 fios de arame farpado e mourão de concreto de seção quadrada de 11 cm a cada 2,5 m e esticador de 15 cm a cada 50 m - areia e brita comerciais</t>
  </si>
  <si>
    <t>Suporte metálico galvanizado para placa de advertência ou regulamentação - lado ou diâmetro de 0,60 m - fornecimento e implantação</t>
  </si>
  <si>
    <t>Usinagem para pavimento de concreto com fôrmas deslizantes - areia extraída e brita produzida</t>
  </si>
  <si>
    <t>Bueiro metálico com chapas múltiplas MP 152 com revestimento em epóxi - D = 1,50 m - brita comercial</t>
  </si>
  <si>
    <t>Confecção de tubos de concreto armado D = 1,20 m PA1 - areia extraída e brita produzida</t>
  </si>
  <si>
    <t>Dragagem de areia média com draga hopper - capacidade da cisterna de 2.000 m³ - DMT de 2.100 a 2.400 m</t>
  </si>
  <si>
    <t>Sarjeta trapezoidal de concreto - SZC 90-30 - escavação mecânica - areia extraída e brita produzida</t>
  </si>
  <si>
    <t>Cerca com 4 fios de arame farpado e mourão de concreto de seção quadrada de 11 cm a cada 2,5 m e esticador de 15 cm a cada 50 m - areia extraída e brita produzida</t>
  </si>
  <si>
    <t>Suporte metálico galvanizado para placa de advertência ou regulamentação - lado ou diâmetro de 0,80 m - fornecimento e implantação</t>
  </si>
  <si>
    <t>Usinagem para pavimento de concreto compactado com rolo - brita comercial</t>
  </si>
  <si>
    <t>Bueiro metálico com chapas múltiplas MP 152 com revestimento em epóxi - D = 1,50 m - brita produzida</t>
  </si>
  <si>
    <t>Confecção de tubos de concreto armado D = 1,20 m PA2 - areia e brita comerciais</t>
  </si>
  <si>
    <t>Dragagem de areia média com draga hopper - capacidade da cisterna de 2.000 m³ - DMT de 2.400 a 2.700 m</t>
  </si>
  <si>
    <t>Sarjeta trapezoidal de concreto - SZC 90-30 moldada no local com extrusora e concreto usinado - escavação mecânica - areia e brita comerciais</t>
  </si>
  <si>
    <t>Cerca com 4 fios de arame farpado e mourão de concreto de seção triangular de 11 cm a cada 2,5 m e esticador de 15 cm a cada 50 m - areia e brita comerciais</t>
  </si>
  <si>
    <t>Suporte metálico galvanizado para placa de advertência ou regulamentação - lado ou diâmetro de 1,00 m - fornecimento e implantação</t>
  </si>
  <si>
    <t>Usinagem para pavimento de concreto compactado com rolo - brita produzida</t>
  </si>
  <si>
    <t>Bueiro metálico com chapas múltiplas MP 152 com revestimento em epóxi - D = 1,80 m - brita comercial</t>
  </si>
  <si>
    <t>Confecção de tubos de concreto armado D = 1,20 m PA2 - areia extraída e brita produzida</t>
  </si>
  <si>
    <t>Dragagem de areia média com draga hopper - capacidade da cisterna de 2.000 m³ - DMT de 2.700 a 3.000 m</t>
  </si>
  <si>
    <t>Sarjeta trapezoidal de concreto - SZC 90-30 moldada no local com extrusora e concreto usinado - escavação mecânica - areia extraída e brita produzida</t>
  </si>
  <si>
    <t>Cerca com 4 fios de arame farpado e mourão de concreto de seção triangular de 11 cm a cada 2,5 m e esticador de 15 cm a cada 50 m - areia extraída e brita produzida</t>
  </si>
  <si>
    <t>Suporte metálico galvanizado para placa de advertência ou regulamentação - lado ou diâmetro de 1,20 m - fornecimento e implantação</t>
  </si>
  <si>
    <t>Usinagem para sub-base de concreto compactado com rolo - brita comercial</t>
  </si>
  <si>
    <t>Bueiro metálico com chapas múltiplas MP 152 com revestimento em epóxi - D = 1,80 m - brita produzida</t>
  </si>
  <si>
    <t>Confecção de tubos de concreto armado D = 1,20 m PA3 - areia e brita comerciais</t>
  </si>
  <si>
    <t>Dragagem de areia média com draga hopper - capacidade da cisterna de 2.000 m³ - DMT de 3.000 m</t>
  </si>
  <si>
    <t>Sarjeta trapezoidal de grama - SZG 60-20 - escavação mecânica</t>
  </si>
  <si>
    <t>Cerca com 4 fios de arame farpado e mourão de madeira a cada 2,5 m e esticador a cada 50 m</t>
  </si>
  <si>
    <t>Suporte metálico galvanizado para placa de regulamentação - R1 - lado de 0,248 m - fornecimento e implantação</t>
  </si>
  <si>
    <t>Usinagem para sub-base de concreto compactado com rolo - brita produzida</t>
  </si>
  <si>
    <t>Bueiro metálico com chapas múltiplas MP 152 com revestimento em epóxi - D = 1,90 m - brita comercial</t>
  </si>
  <si>
    <t>Confecção de tubos de concreto armado D = 1,20 m PA3 - areia extraída e brita produzida</t>
  </si>
  <si>
    <t>Dragagem de areia média com draga hopper - capacidade da cisterna de 20.000 m³ - DMT de 1.500 a 1.800 m</t>
  </si>
  <si>
    <t>Sarjeta trapezoidal de grama - SZG 90-30 - escavação mecânica</t>
  </si>
  <si>
    <t>Cerca com 4 fios de arame liso galvanizado e mourão de madeira a cada 2,5 m e esticador a cada 50 m</t>
  </si>
  <si>
    <t>Suporte metálico galvanizado para placa de regulamentação - R1 - lado de 0,331 m - fornecimento e implantação</t>
  </si>
  <si>
    <t>Confecção de BSCC - seção canal de 1,5 x 1,5 m - areia e brita comerciais</t>
  </si>
  <si>
    <t>Bueiro metálico com chapas múltiplas MP 152 com revestimento em epóxi - D = 1,90 m - brita produzida</t>
  </si>
  <si>
    <t>Confecção de tubos de concreto armado D = 1,20 m PA4 - areia e brita comerciais</t>
  </si>
  <si>
    <t>Dragagem de areia média com draga hopper - capacidade da cisterna de 20.000 m³ - DMT de 1.800 a 2.100 m</t>
  </si>
  <si>
    <t>Sarjeta trapezoidal sem revestimento - SZT 60-20 - escavação mecânica</t>
  </si>
  <si>
    <t>Confecção de barreira dupla de concreto, armada, pré-moldada (perfil New Jersey) - L &gt; 3,00 m e H = 1.070 mm</t>
  </si>
  <si>
    <t>Suporte metálico galvanizado para placa de regulamentação - R1 - lado de 0,414 m - fornecimento e implantação</t>
  </si>
  <si>
    <t>Confecção de BSCC - seção canal de 1,5 x 1,5 m - areia extraída e brita produzida</t>
  </si>
  <si>
    <t>Bueiro metálico com chapas múltiplas MP 152 com revestimento em epóxi - D = 2,15 m - brita comercial</t>
  </si>
  <si>
    <t>Confecção de tubos de concreto armado D = 1,20 m PA4 - areia extraída e brita produzida</t>
  </si>
  <si>
    <t>Dragagem de areia média com draga hopper - capacidade da cisterna de 20.000 m³ - DMT de 2.100 a 2.400 m</t>
  </si>
  <si>
    <t>Sarjeta trapezoidal sem revestimento - SZT 90-30 - escavação mecânica</t>
  </si>
  <si>
    <t>Confecção de barreira dupla de concreto, armada, pré-moldada (perfil New Jersey) - L &gt; 3,00 m e H = 810 mm</t>
  </si>
  <si>
    <t>Suporte metálico galvanizado para placa de regulamentação - R1 - lado de 0,497 m - fornecimento e implantação</t>
  </si>
  <si>
    <t>Confecção de BSCC - seção canal de 2,0 x 1,5 m - areia e brita comerciais</t>
  </si>
  <si>
    <t>Bueiro metálico com chapas múltiplas MP 152 com revestimento em epóxi - D = 2,15 m - brita produzida</t>
  </si>
  <si>
    <t>Confecção de tubos de concreto armado D = 1,50 m PA1 - areia e brita comerciais</t>
  </si>
  <si>
    <t>Dragagem de areia média com draga hopper - capacidade da cisterna de 20.000 m³ - DMT de 2.400 a 2.700 m</t>
  </si>
  <si>
    <t>Sarjeta triangular de canteiro central de concreto - STCC 100-25 - areia e brita comerciais</t>
  </si>
  <si>
    <t>Confecção de barreira simples de concreto, armada, pré-moldada (perfil New Jersey) - L &gt; 3,00 m e H = 1.070 mm</t>
  </si>
  <si>
    <t>Suporte metálico galvanizado para placa de regulamentação - R2 - lado de 0,60 m - fornecimento e implantação</t>
  </si>
  <si>
    <t>Confecção de BSCC - seção canal de 2,0 x 1,5 m - areia extraída e brita produzida</t>
  </si>
  <si>
    <t>Bueiro metálico com chapas múltiplas MP 152 com revestimento em epóxi - D = 2,30 m - brita comercial</t>
  </si>
  <si>
    <t>Confecção de tubos de concreto armado D = 1,50 m PA1 - areia extraída e brita produzida</t>
  </si>
  <si>
    <t>Dragagem de areia média com draga hopper - capacidade da cisterna de 20.000 m³ - DMT de 2.700 a 3.000 m</t>
  </si>
  <si>
    <t>Sarjeta triangular de canteiro central de concreto - STCC 100-25 - areia extraída e brita produzida</t>
  </si>
  <si>
    <t>Confecção de barreira simples de concreto, armada, pré-moldada (perfil New Jersey) - L &gt; 3,00 m e H = 810 mm</t>
  </si>
  <si>
    <t>Suporte metálico galvanizado para placa de regulamentação - R2 - lado de 0,80 m - fornecimento e implantação</t>
  </si>
  <si>
    <t>Confecção de BSCC - seção canal de 2,0 x 2,0 m - tipo I - areia e brita comerciais</t>
  </si>
  <si>
    <t>Bueiro metálico com chapas múltiplas MP 152 com revestimento em epóxi - D = 2,30 m - brita produzida</t>
  </si>
  <si>
    <t>Confecção de tubos de concreto armado D = 1,50 m PA2 - areia e brita comerciais</t>
  </si>
  <si>
    <t>Dragagem de areia média com draga hopper - capacidade da cisterna de 20.000 m³ - DMT de 3.000 m</t>
  </si>
  <si>
    <t>Sarjeta triangular de canteiro central de concreto - STCC 100-25 moldada no local com extrusora e concreto usinado - areia e brita comerciais</t>
  </si>
  <si>
    <t>Defensa maleável dupla - fornecimento e implantação</t>
  </si>
  <si>
    <t>Suporte metálico galvanizado para placa de regulamentação - R2 - lado de 1,00 m - fornecimento e implantação</t>
  </si>
  <si>
    <t>Confecção de BSCC - seção canal de 2,0 x 2,0 m - tipo I - areia extraída e brita produzida</t>
  </si>
  <si>
    <t>Bueiro metálico com chapas múltiplas MP 152 com revestimento em epóxi - D = 2,65 m - brita comercial</t>
  </si>
  <si>
    <t>Confecção de tubos de concreto armado D = 1,50 m PA2 - areia extraída e brita produzida</t>
  </si>
  <si>
    <t>Dragagem de areia média com draga hopper - capacidade da cisterna de 3.000 m³ - DMT de 1.500 a 1.800 m</t>
  </si>
  <si>
    <t>Sarjeta triangular de canteiro central de concreto - STCC 100-25 moldada no local com extrusora e concreto usinado - areia extraída e brita produzida</t>
  </si>
  <si>
    <t>Defensa maleável simples - fornecimento e implantação</t>
  </si>
  <si>
    <t>Suporte metálico galvanizado para placa de regulamentação - R2 - lado de 1,20 m - fornecimento e implantação</t>
  </si>
  <si>
    <t>Confecção de BSCC - seção canal de 2,0 x 2,0 m - tipo II - areia e brita comerciais</t>
  </si>
  <si>
    <t>Bueiro metálico com chapas múltiplas MP 152 com revestimento em epóxi - D = 2,65 m - brita produzida</t>
  </si>
  <si>
    <t>Confecção de tubos de concreto armado D = 1,50 m PA3 - areia e brita comerciais</t>
  </si>
  <si>
    <t>Dragagem de areia média com draga hopper - capacidade da cisterna de 3.000 m³ - DMT de 1.800 a 2.100 m</t>
  </si>
  <si>
    <t>Sarjeta triangular de canteiro central de concreto - STCC 140-35 - areia e brita comerciais</t>
  </si>
  <si>
    <t>Defensa semimaleável dupla - fornecimento e implantação</t>
  </si>
  <si>
    <t>Suporte metálico galvanizado para placas - 2,00 x 1,00 m - fornecimento e implantação</t>
  </si>
  <si>
    <t>Confecção de BSCC - seção canal de 2,0 x 2,0 m - tipo II - areia extraída e brita produzida</t>
  </si>
  <si>
    <t>Bueiro metálico com chapas múltiplas MP 152 com revestimento em epóxi - D = 3,05 m - brita comercial</t>
  </si>
  <si>
    <t>Confecção de tubos de concreto armado D = 1,50 m PA3 - areia extraída e brita produzida</t>
  </si>
  <si>
    <t>Dragagem de areia média com draga hopper - capacidade da cisterna de 3.000 m³ - DMT de 2.100 a 2.400 m</t>
  </si>
  <si>
    <t>Sarjeta triangular de canteiro central de concreto - STCC 140-35 - areia extraída e brita produzida</t>
  </si>
  <si>
    <t>Defensa semimaleável simples - fornecimento e implantação</t>
  </si>
  <si>
    <t>Suporte metálico móvel para placa de sinalização - confecção</t>
  </si>
  <si>
    <t>Confecção de BSCC - seção canal de 2,5 x 1,5 m - areia e brita comerciais</t>
  </si>
  <si>
    <t>Bueiro metálico com chapas múltiplas MP 152 com revestimento em epóxi - D = 3,05 m - brita produzida</t>
  </si>
  <si>
    <t>Confecção de tubos de concreto armado D = 1,50 m PA4 - areia e brita comerciais</t>
  </si>
  <si>
    <t>Dragagem de areia média com draga hopper - capacidade da cisterna de 3.000 m³ - DMT de 2.400 a 2.700 m</t>
  </si>
  <si>
    <t>Sarjeta triangular de canteiro central de concreto - STCC 140-35 moldada no local com extrusora e concreto usinado - areia e brita comerciais</t>
  </si>
  <si>
    <t>Fabricação de mourão de concreto esticador - seção quadrada de 15 cm - areia e brita comerciais</t>
  </si>
  <si>
    <t>Suporte para placa de sinalização em madeira de lei tratada 8 x 8 cm - fornecimento e implantação</t>
  </si>
  <si>
    <t>Confecção de BSCC - seção canal de 2,5 x 1,5 m - areia extraída e brita produzida</t>
  </si>
  <si>
    <t>Bueiro metálico com chapas múltiplas MP 152 com revestimento em epóxi - D = 3,20 m - brita comercial</t>
  </si>
  <si>
    <t>Confecção de tubos de concreto armado D = 1,50 m PA4 - areia extraída e brita produzida</t>
  </si>
  <si>
    <t>Dragagem de areia média com draga hopper - capacidade da cisterna de 3.000 m³ - DMT de 2.700 a 3.000 m</t>
  </si>
  <si>
    <t>Sarjeta triangular de canteiro central de concreto - STCC 140-35 moldada no local com extrusora e concreto usinado - areia extraída e brita produzida</t>
  </si>
  <si>
    <t>Fabricação de mourão de concreto esticador - seção quadrada de 15 cm - areia extraída e brita produzida</t>
  </si>
  <si>
    <t>Suporte polimérico ecológico maciço colapsível D = 6,5 cm para placa de sinalização - fornecimento e implantação</t>
  </si>
  <si>
    <t>Confecção de BSCC - seção canal de 2,5 x 2,0 m - tipo I - areia e brita comerciais</t>
  </si>
  <si>
    <t>Bueiro metálico com chapas múltiplas MP 152 com revestimento em epóxi - D = 3,20 m - brita produzida</t>
  </si>
  <si>
    <t>Corpo de BDTC D = 0,80 m PA1 - areia extraída e brita e pedra de mão produzidas</t>
  </si>
  <si>
    <t>Dragagem de areia média com draga hopper - capacidade da cisterna de 3.000 m³ - DMT de 3.000 m</t>
  </si>
  <si>
    <t>Sarjeta triangular de canteiro central de grama - STCG 100-25 - escavação mecânica</t>
  </si>
  <si>
    <t>Fabricação de mourão de concreto esticador - seção triangular de 15 cm - areia e brita comercias</t>
  </si>
  <si>
    <t>Suporte polimérico ecológico maciço colapsível quadrado de 10 cm para placa de sinalização - fornecimento e implantação</t>
  </si>
  <si>
    <t>Confecção de BSCC - seção canal de 2,5 x 2,0 m - tipo I - areia extraída e brita produzida</t>
  </si>
  <si>
    <t>Bueiro metálico com chapas múltiplas MP 152 com revestimento em epóxi - D = 3,40 m - brita comercial</t>
  </si>
  <si>
    <t>Corpo de BDTC D = 0,80 m PA1 - areia, brita e pedra de mão comerciais</t>
  </si>
  <si>
    <t>Dragagem de areia média com draga hopper - capacidade da cisterna de 4.000 m³ - DMT de 1.500 a 1.800 m</t>
  </si>
  <si>
    <t>Sarjeta triangular de canteiro central de grama - STCG 140-35 - escavação mecânica</t>
  </si>
  <si>
    <t>Fabricação de mourão de concreto esticador - seção triangular de 15 cm - areia extraída e brita produzida</t>
  </si>
  <si>
    <t>Suporte polimérico ecológico maciço colapsível quadrado de 8 cm para placa de sinalização - fornecimento e implantação</t>
  </si>
  <si>
    <t>Confecção de BSCC - seção canal de 2,5 x 2,0 m - tipo II - areia e brita comerciais</t>
  </si>
  <si>
    <t>Bueiro metálico com chapas múltiplas MP 152 com revestimento em epóxi - D = 3,40 m - brita produzida</t>
  </si>
  <si>
    <t>Corpo de BDTC D = 0,80 m PA2 - areia extraída e brita e pedra de mão produzidas</t>
  </si>
  <si>
    <t>Dragagem de areia média com draga hopper - capacidade da cisterna de 4.000 m³ - DMT de 1.800 a 2.100 m</t>
  </si>
  <si>
    <t>Sarjeta triangular de canteiro central de grama - STCG 200-25 - escavação mecânica</t>
  </si>
  <si>
    <t>Fabricação de mourão de concreto suporte - seção quadrada de 11 cm - areia e brita comerciais</t>
  </si>
  <si>
    <t>Suporte polimérico ecológico maciço colapsível retangular de 7 x 15 cm para placa de sinalização - fornecimento e implantação</t>
  </si>
  <si>
    <t>Confecção de BSCC - seção canal de 2,5 x 2,0 m - tipo II - areia extraída e brita produzida</t>
  </si>
  <si>
    <t>Bueiro metálico com chapas múltiplas MP 152 com revestimento em epóxi - D = 3,65 m - brita comercial</t>
  </si>
  <si>
    <t>Corpo de BDTC D = 0,80 m PA2 - areia, brita e pedra de mão comerciais</t>
  </si>
  <si>
    <t>Dragagem de areia média com draga hopper - capacidade da cisterna de 4.000 m³ - DMT de 2.100 a 2.400 m</t>
  </si>
  <si>
    <t>Sarjeta triangular de canteiro central de grama - STCG 300-37,5 - escavação mecânica</t>
  </si>
  <si>
    <t>Fabricação de mourão de concreto suporte - seção quadrada de 11 cm - areia extraída e brita produzida</t>
  </si>
  <si>
    <t>Tacha refletiva em plástico injetado - bidirecional tipo I - com um pino - fornecimento e colocação</t>
  </si>
  <si>
    <t>Confecção de BSCC - seção canal de 3,0 x 1,5 m - areia e brita comerciais</t>
  </si>
  <si>
    <t>Bueiro metálico com chapas múltiplas MP 152 com revestimento em epóxi - D = 3,65 m - brita produzida</t>
  </si>
  <si>
    <t>Corpo de BDTC D = 0,80 m PA3 - areia extraída e brita e pedra de mão produzidas</t>
  </si>
  <si>
    <t>Dragagem de areia média com draga hopper - capacidade da cisterna de 4.000 m³ - DMT de 2.400 a 2.700 m</t>
  </si>
  <si>
    <t>Sarjeta triangular de concreto - STC 100-20 - escavação mecânica - areia e brita comerciais</t>
  </si>
  <si>
    <t>Fabricação de mourão de concreto suporte - seção triangular de 11 cm - areia e brita comerciais</t>
  </si>
  <si>
    <t>Tacha refletiva em plástico injetado - bidirecional tipo I - fornecimento e colocação</t>
  </si>
  <si>
    <t>Confecção de BSCC - seção canal de 3,0 x 1,5 m - areia extraída e brita produzida</t>
  </si>
  <si>
    <t>Bueiro metálico com chapas múltiplas MP 152 com revestimento em epóxi - D = 3,80 m - brita comercial</t>
  </si>
  <si>
    <t>Corpo de BDTC D = 0,80 m PA3 - areia, brita e pedra de mão comerciais</t>
  </si>
  <si>
    <t>Dragagem de areia média com draga hopper - capacidade da cisterna de 4.000 m³ - DMT de 2.700 a 3.000 m</t>
  </si>
  <si>
    <t>Sarjeta triangular de concreto - STC 100-20 - escavação mecânica - areia extraída e brita produzida</t>
  </si>
  <si>
    <t>Fabricação de mourão de concreto suporte - seção triangular de 11 cm - areia extraída e brita produzida</t>
  </si>
  <si>
    <t>Tacha refletiva em plástico injetado - bidirecional tipo II - com um pino - fornecimento e colocação</t>
  </si>
  <si>
    <t>Confecção de BSCC - seção canal de 3,0 x 2,0 m - tipo I - areia e brita comerciais</t>
  </si>
  <si>
    <t>Bueiro metálico com chapas múltiplas MP 152 com revestimento em epóxi - D = 3,80 m - brita produzida</t>
  </si>
  <si>
    <t>Corpo de BDTC D = 0,80 m PA4 - areia extraída e brita e pedra de mão produzidas</t>
  </si>
  <si>
    <t>Dragagem de areia média com draga hopper - capacidade da cisterna de 4.000 m³ - DMT de 3.000 m</t>
  </si>
  <si>
    <t>Sarjeta triangular de concreto - STC 100-20 moldada no local com extrusora e concreto usinado - escavação mecânica - areia e brita comerciais</t>
  </si>
  <si>
    <t>Fornecimento e implantação de amortecedor retrátil (v &lt;= 100 km/h) tipo TAU II afunilado - fixado em barreira de concreto, com largura de âncora traseira de 1.830 mm</t>
  </si>
  <si>
    <t>Tacha refletiva em plástico injetado - bidirecional tipo II - fornecimento e colocação</t>
  </si>
  <si>
    <t>Confecção de BSCC - seção canal de 3,0 x 2,0 m - tipo I - areia extraída e brita produzida</t>
  </si>
  <si>
    <t>Bueiro metálico com chapas múltiplas MP 152 com revestimento em epóxi - D = 4,20 m - brita comercial</t>
  </si>
  <si>
    <t>Corpo de BDTC D = 0,80 m PA4 - areia, brita e pedra de mão comerciais</t>
  </si>
  <si>
    <t>Dragagem de areia média com draga hopper - capacidade da cisterna de 5.000 m³ - DMT de 1.500 a 1.800 m</t>
  </si>
  <si>
    <t>Sarjeta triangular de concreto - STC 100-20 moldada no local com extrusora e concreto usinado - escavação mecânica - areia extraída e brita produzida</t>
  </si>
  <si>
    <t>Fornecimento e implantação de amortecedor retrátil (v &lt;= 100 km/h) tipo TAU II afunilado - fixado em barreira de concreto, com largura de âncora traseira de 1.980 mm</t>
  </si>
  <si>
    <t>Tacha refletiva em plástico injetado - bidirecional tipo III - com um pino - fornecimento e colocação</t>
  </si>
  <si>
    <t>Confecção de BSCC - seção canal de 3,0 x 2,0 m - tipo II - areia e brita comerciais</t>
  </si>
  <si>
    <t>Bueiro metálico com chapas múltiplas MP 152 com revestimento em epóxi - D = 4,20 m - brita produzida</t>
  </si>
  <si>
    <t>Corpo de BDTC D = 1,00 m PA1 - areia extraída e brita e pedra de mão produzidas</t>
  </si>
  <si>
    <t>Dragagem de areia média com draga hopper - capacidade da cisterna de 5.000 m³ - DMT de 1.800 a 2.100 m</t>
  </si>
  <si>
    <t>Sarjeta triangular de concreto - STC 100-21 - escavação mecânica - areia e brita comerciais</t>
  </si>
  <si>
    <t>Fornecimento e implantação de amortecedor retrátil (v &lt;= 100 km/h) tipo TAU II afunilado - fixado em barreira de concreto, com largura de âncora traseira de 2.130 mm</t>
  </si>
  <si>
    <t>Tacha refletiva em plástico injetado - bidirecional tipo III - fornecimento e colocação</t>
  </si>
  <si>
    <t>Confecção de BSCC - seção canal de 3,0 x 2,0 m - tipo II - areia extraída e brita produzida</t>
  </si>
  <si>
    <t>Bueiro metálico com chapas múltiplas MP 152 com revestimento em epóxi - D = 4,60 m - brita comercial</t>
  </si>
  <si>
    <t>Corpo de BDTC D = 1,00 m PA1 - areia, brita e pedra de mão comerciais</t>
  </si>
  <si>
    <t>Dragagem de areia média com draga hopper - capacidade da cisterna de 5.000 m³ - DMT de 2.100 a 2.400 m</t>
  </si>
  <si>
    <t>Sarjeta triangular de concreto - STC 100-21 - escavação mecânica - areia extraída e brita produzida</t>
  </si>
  <si>
    <t>Fornecimento e implantação de amortecedor retrátil (v &lt;= 100 km/h) tipo TAU II afunilado - fixado em barreira de concreto, com largura de âncora traseira de 2.290 mm</t>
  </si>
  <si>
    <t>Tacha refletiva em plástico injetado - bidirecional tipo IV - com um pino - fornecimento e colocação</t>
  </si>
  <si>
    <t>Confecção de BSCC - seção fechada de 1,5 x 1,5 m - altura do aterro de 0,25 a 1,00 m - areia e brita comerciais</t>
  </si>
  <si>
    <t>Bueiro metálico com chapas múltiplas MP 152 com revestimento em epóxi - D = 4,60 m - brita produzida</t>
  </si>
  <si>
    <t>Corpo de BDTC D = 1,00 m PA2 - areia extraída e brita e pedra de mão produzidas</t>
  </si>
  <si>
    <t>Dragagem de areia média com draga hopper - capacidade da cisterna de 5.000 m³ - DMT de 2.400 a 2.700 m</t>
  </si>
  <si>
    <t>Sarjeta triangular de concreto - STC 100-21 moldada no local com extrusora e concreto usinado - escavação mecânica - areia e brita comerciais</t>
  </si>
  <si>
    <t>Fornecimento e implantação de amortecedor retrátil (v &lt;= 100 km/h) tipo TAU II afunilado - fixado em barreira de concreto, com largura de âncora traseira de 2.440 mm</t>
  </si>
  <si>
    <t>Tacha refletiva em plástico injetado - bidirecional tipo IV - fornecimento e colocação</t>
  </si>
  <si>
    <t>Confecção de BSCC - seção fechada de 1,5 x 1,5 m - altura do aterro de 0,25 a 1,00 m - areia extraída e brita produzida</t>
  </si>
  <si>
    <t>Bueiro metálico com chapas múltiplas MP 152 com revestimento em epóxi - D = 4,80 m - brita comercial</t>
  </si>
  <si>
    <t>Corpo de BDTC D = 1,00 m PA2 - areia, brita e pedra de mão comerciais</t>
  </si>
  <si>
    <t>Dragagem de areia média com draga hopper - capacidade da cisterna de 5.000 m³ - DMT de 2.700 a 3.000 m</t>
  </si>
  <si>
    <t>Sarjeta triangular de concreto - STC 100-21 moldada no local com extrusora e concreto usinado - escavação mecânica - areia extraída e brita produzida</t>
  </si>
  <si>
    <t>Fornecimento e implantação de amortecedor retrátil (v &lt;= 100 km/h) tipo TAU II combinado - fixado em barreira de concreto, com largura de âncora traseira de 1.060 mm</t>
  </si>
  <si>
    <t>Tacha refletiva em plástico injetado - monodirecional tipo I - com um pino - fornecimento e colocação</t>
  </si>
  <si>
    <t>Confecção de BSCC - seção fechada de 1,5 x 1,5 m - altura do aterro de 1,00 a 2,50 m - areia e brita comerciais</t>
  </si>
  <si>
    <t>Bueiro metálico com chapas múltiplas MP 152 com revestimento em epóxi - D = 4,80 m - brita produzida</t>
  </si>
  <si>
    <t>Corpo de BDTC D = 1,00 m PA3 - areia extraída e brita e pedra de mão produzidas</t>
  </si>
  <si>
    <t>Dragagem de areia média com draga hopper - capacidade da cisterna de 5.000 m³ - DMT de 3.000 m</t>
  </si>
  <si>
    <t>Sarjeta triangular de concreto - STC 108-25 - escavação mecânica - areia e brita comerciais</t>
  </si>
  <si>
    <t>Fornecimento e implantação de amortecedor retrátil (v &lt;= 100 km/h) tipo TAU II combinado - fixado em barreira de concreto, com largura de âncora traseira de 1.220 mm</t>
  </si>
  <si>
    <t>Tacha refletiva em plástico injetado - monodirecional tipo I - fornecimento e colocação</t>
  </si>
  <si>
    <t>Confecção de BSCC - seção fechada de 1,5 x 1,5 m - altura do aterro de 1,00 a 2,50 m - areia extraída e brita produzida</t>
  </si>
  <si>
    <t>Bueiro metálico com chapas múltiplas MP 152 com revestimento em epóxi - D = 5,00 m - brita comercial</t>
  </si>
  <si>
    <t>Corpo de BDTC D = 1,00 m PA3 - areia, brita e pedra de mão comerciais</t>
  </si>
  <si>
    <t>Dragagem de areia média com draga hopper - capacidade da cisterna de 750 m³ - DMT de 1.500 a 1.800 m</t>
  </si>
  <si>
    <t>Sarjeta triangular de concreto - STC 108-25 - escavação mecânica - areia extraída e brita produzida</t>
  </si>
  <si>
    <t>Fornecimento e implantação de amortecedor retrátil (v &lt;= 100 km/h) tipo TAU II combinado - fixado em barreira de concreto, com largura de âncora traseira de 1.370 mm</t>
  </si>
  <si>
    <t>Tacha refletiva em plástico injetado - monodirecional tipo II - com um pino - fornecimento e colocação</t>
  </si>
  <si>
    <t>Confecção de BSCC - seção fechada de 1,5 x 1,5 m - altura do aterro de 10,00 a 12,50 m - areia e brita comerciais</t>
  </si>
  <si>
    <t>Bueiro metálico com chapas múltiplas MP 152 com revestimento em epóxi - D = 5,00 m - brita produzida</t>
  </si>
  <si>
    <t>Corpo de BDTC D = 1,00 m PA4 - areia extraída e brita e pedra de mão produzidas</t>
  </si>
  <si>
    <t>Dragagem de areia média com draga hopper - capacidade da cisterna de 750 m³ - DMT de 1.800 a 2.100 m</t>
  </si>
  <si>
    <t>Sarjeta triangular de concreto - STC 108-25 moldada no local com extrusora e concreto usinado - escavação mecânica - areia e brita comerciais</t>
  </si>
  <si>
    <t>Fornecimento e implantação de amortecedor retrátil (v &lt;= 100 km/h) tipo TAU II combinado - fixado em barreira de concreto, com largura de âncora traseira de 1.520 mm</t>
  </si>
  <si>
    <t>Tacha refletiva em plástico injetado - monodirecional tipo II - fornecimento e colocação</t>
  </si>
  <si>
    <t>Confecção de BSCC - seção fechada de 1,5 x 1,5 m - altura do aterro de 10,00 a 12,50 m - areia extraída e brita produzida</t>
  </si>
  <si>
    <t>Bueiro metálico com chapas múltiplas MP 152 com revestimento em epóxi - D = 5,35 m - brita comercial</t>
  </si>
  <si>
    <t>Corpo de BDTC D = 1,00 m PA4 - areia, brita e pedra de mão comerciais</t>
  </si>
  <si>
    <t>Dragagem de areia média com draga hopper - capacidade da cisterna de 750 m³ - DMT de 2.100 a 2.400 m</t>
  </si>
  <si>
    <t>Sarjeta triangular de concreto - STC 108-25 moldada no local com extrusora e concreto usinado - escavação mecânica - areia extraída e brita produzida</t>
  </si>
  <si>
    <t>Fornecimento e implantação de amortecedor retrátil (v &lt;= 100 km/h) tipo TAU II combinado - fixado em barreira de concreto, com largura de âncora traseira de 1.680 mm</t>
  </si>
  <si>
    <t>Tacha refletiva em plástico injetado - monodirecional tipo III - com um pino - fornecimento e colocação</t>
  </si>
  <si>
    <t>Confecção de BSCC - seção fechada de 1,5 x 1,5 m - altura do aterro de 12,50 a 15,00 m - areia e brita comerciais</t>
  </si>
  <si>
    <t>Bueiro metálico com chapas múltiplas MP 152 com revestimento em epóxi - D = 5,35 m - brita produzida</t>
  </si>
  <si>
    <t>Corpo de BDTC D = 1,20 m PA1 - areia extraída e brita e pedra de mão produzidas</t>
  </si>
  <si>
    <t>Dragagem de areia média com draga hopper - capacidade da cisterna de 750 m³ - DMT de 2.400 a 2.700 m</t>
  </si>
  <si>
    <t>Sarjeta triangular de concreto - STC 125-25 - escavação mecânica - areia e brita comerciais</t>
  </si>
  <si>
    <t>Fornecimento e implantação de amortecedor retrátil (v &lt;= 100 km/h) tipo TAU II combinado - fixado em barreira de concreto, com largura de âncora traseira de 900 mm</t>
  </si>
  <si>
    <t>Tacha refletiva em plástico injetado - monodirecional tipo III - fornecimento e colocação</t>
  </si>
  <si>
    <t>Confecção de BSCC - seção fechada de 1,5 x 1,5 m - altura do aterro de 12,50 a 15,00 m - areia extraída e brita produzida</t>
  </si>
  <si>
    <t>Bueiro metálico com chapas múltiplas MP 152 com revestimento em epóxi - D = 5,70 m - brita comercial</t>
  </si>
  <si>
    <t>Corpo de BDTC D = 1,20 m PA1 - areia, brita e pedra de mão comerciais</t>
  </si>
  <si>
    <t>Dragagem de areia média com draga hopper - capacidade da cisterna de 750 m³ - DMT de 2.700 a 3.000 m</t>
  </si>
  <si>
    <t>Sarjeta triangular de concreto - STC 125-25 - escavação mecânica - areia extraída e brita produzida</t>
  </si>
  <si>
    <t>Fornecimento e implantação de amortecedor retrátil (v &lt;= 100 km/h) tipo TAU II paralelo - fixado em barreira de concreto, com largura de âncora traseira de até 700 mm</t>
  </si>
  <si>
    <t>Tacha refletiva em plástico injetado - monodirecional tipo IV - com um pino - fornecimento e colocação</t>
  </si>
  <si>
    <t>Confecção de BSCC - seção fechada de 1,5 x 1,5 m - altura do aterro de 2,50 a 5,00 m - areia e brita comerciais</t>
  </si>
  <si>
    <t>Bueiro metálico com chapas múltiplas MP 152 com revestimento em epóxi - D = 5,70 m - brita produzida</t>
  </si>
  <si>
    <t>Corpo de BDTC D = 1,20 m PA2 - areia extraída e brita e pedra de mão produzidas</t>
  </si>
  <si>
    <t>Dragagem de areia média com draga hopper - capacidade da cisterna de 750 m³ - DMT de 3.000 m</t>
  </si>
  <si>
    <t>Sarjeta triangular de concreto - STC 125-25 moldada no local com extrusora e concreto usinado - escavação mecânica - areia e brita comerciais</t>
  </si>
  <si>
    <t>Módulo de transição de defensa metálica para barreira rígida - fornecimento e implantação</t>
  </si>
  <si>
    <t>Tacha refletiva em plástico injetado - monodirecional tipo IV - fornecimento e colocação</t>
  </si>
  <si>
    <t>Confecção de BSCC - seção fechada de 1,5 x 1,5 m - altura do aterro de 2,50 a 5,00 m - areia extraída e brita produzida</t>
  </si>
  <si>
    <t>Bueiro metálico com chapas múltiplas MP 152 com revestimento em epóxi - D = 6,10 m - brita comercial</t>
  </si>
  <si>
    <t>Corpo de BDTC D = 1,20 m PA2 - areia, brita e pedra de mão comerciais</t>
  </si>
  <si>
    <t>Dragagem de cascalho com draga de sucção e recalque - bomba de 1.350 kW e cortador de 170 kW - distância de recalque de 1.100 a 1.300 m</t>
  </si>
  <si>
    <t>Sarjeta triangular de concreto - STC 125-25 moldada no local com extrusora e concreto usinado - escavação mecânica - areia extraída e brita produzida</t>
  </si>
  <si>
    <t>Remoção de defensa metálica</t>
  </si>
  <si>
    <t>Tacha refletiva em resina sintética - bidirecional tipo I - com um pino - fornecimento e colocação</t>
  </si>
  <si>
    <t>Confecção de BSCC - seção fechada de 1,5 x 1,5 m - altura do aterro de 5,00 a 7,50 m - areia e brita comerciais</t>
  </si>
  <si>
    <t>Bueiro metálico com chapas múltiplas MP 152 com revestimento em epóxi - D = 6,10 m - brita produzida</t>
  </si>
  <si>
    <t>Corpo de BDTC D = 1,20 m PA3 - areia extraída e brita e pedra de mão produzidas</t>
  </si>
  <si>
    <t>Dragagem de cascalho com draga de sucção e recalque - bomba de 1.350 kW e cortador de 170 kW - distância de recalque de 1.300 a 1.500 m</t>
  </si>
  <si>
    <t>Sarjeta triangular de concreto - STC 125-27 - escavação mecânica - areia e brita comerciais</t>
  </si>
  <si>
    <t>Terminal absorvedor de energia de abertura com nível de contenção TL3 para defensa metálica - fornecimento e implantação</t>
  </si>
  <si>
    <t>Tacha refletiva em resina sintética - bidirecional tipo I - fornecimento e colocação</t>
  </si>
  <si>
    <t>Confecção de BSCC - seção fechada de 1,5 x 1,5 m - altura do aterro de 5,00 a 7,50 m - areia extraída e brita produzida</t>
  </si>
  <si>
    <t>Bueiro metálico com chapas múltiplas MP 152 com revestimento em epóxi - D = 6,50 m - brita comercial</t>
  </si>
  <si>
    <t>Corpo de BDTC D = 1,20 m PA3 - areia, brita e pedra de mão comerciais</t>
  </si>
  <si>
    <t>Dragagem de cascalho com draga de sucção e recalque - bomba de 1.350 kW e cortador de 170 kW - distância de recalque de 1.500 a 1.700 m</t>
  </si>
  <si>
    <t>Sarjeta triangular de concreto - STC 125-27 - escavação mecânica - areia extraída e brita produzida</t>
  </si>
  <si>
    <t>Terminal absorvedor de energia de não abertura com nível de contenção TL3 para defensa metálica - fornecimento e implantação</t>
  </si>
  <si>
    <t>Tacha refletiva em resina sintética - bidirecional tipo II - com um pino - fornecimento e colocação</t>
  </si>
  <si>
    <t>Confecção de BSCC - seção fechada de 1,5 x 1,5 m - altura do aterro de 7,50 a 10,00 m - areia e brita comerciais</t>
  </si>
  <si>
    <t>Bueiro metálico com chapas múltiplas MP 152 com revestimento em epóxi - D = 6,50 m - brita produzida</t>
  </si>
  <si>
    <t>Corpo de BDTC D = 1,20 m PA4 - areia extraída e brita e pedra de mão produzidas</t>
  </si>
  <si>
    <t>Dragagem de cascalho com draga de sucção e recalque - bomba de 1.350 kW e cortador de 170 kW - distância de recalque de 1.700 a 1.900 m</t>
  </si>
  <si>
    <t>Sarjeta triangular de concreto - STC 125-27 moldada no local com extrusora e concreto usinado - escavação mecânica - areia e brita comerciais</t>
  </si>
  <si>
    <t>Terminal aéreo de defensa metálica - tipo A - fornecimento e implantação</t>
  </si>
  <si>
    <t>Tacha refletiva em resina sintética - bidirecional tipo II - fornecimento e colocação</t>
  </si>
  <si>
    <t>Confecção de BSCC - seção fechada de 1,5 x 1,5 m - altura do aterro de 7,50 a 10,00 m - areia extraída e brita produzida</t>
  </si>
  <si>
    <t>Bueiro metálico com chapas múltiplas MP 152 com revestimento em epóxi - D = 6,85 m - brita comercial</t>
  </si>
  <si>
    <t>Corpo de BDTC D = 1,20 m PA4 - areia, brita e pedra de mão comerciais</t>
  </si>
  <si>
    <t>Dragagem de cascalho com draga de sucção e recalque - bomba de 1.350 kW e cortador de 170 kW - distância de recalque de 1.900 a 2.100 m</t>
  </si>
  <si>
    <t>Sarjeta triangular de concreto - STC 125-27 moldada no local com extrusora e concreto usinado - escavação mecânica - areia extraída e brita produzida</t>
  </si>
  <si>
    <t>Terminal de ancoragem de defensa metálica em barreira New Jersey - fornecimento e implantação</t>
  </si>
  <si>
    <t>Tacha refletiva em resina sintética - bidirecional tipo III - com um pino - fornecimento e colocação</t>
  </si>
  <si>
    <t>Confecção de BSCC - seção fechada de 2,0 x 2,0 m - altura do aterro de 0,25 a 1,00 m - areia e brita comerciais</t>
  </si>
  <si>
    <t>Bueiro metálico com chapas múltiplas MP 152 com revestimento em epóxi - D = 6,85 m - brita produzida</t>
  </si>
  <si>
    <t>Corpo de BDTC D = 1,50 m PA1 - areia extraída e brita e pedra de mão produzidas</t>
  </si>
  <si>
    <t>Dragagem de cascalho com draga de sucção e recalque - bomba de 1.350 kW e cortador de 170 kW - distância de recalque de 2.100 a 2.300 m</t>
  </si>
  <si>
    <t>Sarjeta triangular de concreto - STC 150-30 - escavação mecânica - areia e brita comerciais</t>
  </si>
  <si>
    <t>Terminal de ancoragem para barreira dupla de concreto, moldada no local (perfil F) - H = 810 + 250 mm</t>
  </si>
  <si>
    <t>Tacha refletiva em resina sintética - bidirecional tipo III - fornecimento e colocação</t>
  </si>
  <si>
    <t>Confecção de BSCC - seção fechada de 2,0 x 2,0 m - altura do aterro de 0,25 a 1,00 m - areia extraída e brita produzida</t>
  </si>
  <si>
    <t>Bueiro metálico com chapas múltiplas MP 152 com revestimento em epóxi - D = 7,25 m - brita comercial</t>
  </si>
  <si>
    <t>Corpo de BDTC D = 1,50 m PA1 - areia, brita e pedra de mão comerciais</t>
  </si>
  <si>
    <t>Dragagem de cascalho com draga de sucção e recalque - bomba de 1.350 kW e cortador de 170 kW - distância de recalque de 500 a 700 m</t>
  </si>
  <si>
    <t>Sarjeta triangular de concreto - STC 150-30 - escavação mecânica - areia extraída e brita produzida</t>
  </si>
  <si>
    <t>Terminal de ancoragem para barreira dupla de concreto, moldada no local (perfil New Jersey) - H = 810 + 250 mm</t>
  </si>
  <si>
    <t>Tacha refletiva em resina sintética - bidirecional tipo IV - com um pino - fornecimento e colocação</t>
  </si>
  <si>
    <t>Confecção de BSCC - seção fechada de 2,0 x 2,0 m - altura do aterro de 1,00 a 2,50 m - areia e brita comerciais</t>
  </si>
  <si>
    <t>Bueiro metálico com chapas múltiplas MP 152 com revestimento em epóxi - D = 7,25 m - brita produzida</t>
  </si>
  <si>
    <t>Corpo de BDTC D = 1,50 m PA2 - areia extraída e brita e pedra de mão produzidas</t>
  </si>
  <si>
    <t>Dragagem de cascalho com draga de sucção e recalque - bomba de 1.350 kW e cortador de 170 kW - distância de recalque de 700 a 900 m</t>
  </si>
  <si>
    <t>Sarjeta triangular de concreto - STC 150-30 moldada no local com extrusora e concreto usinado - escavação mecânica - areia e brita comerciais</t>
  </si>
  <si>
    <t>Terminal de ancoragem para barreira dupla de concreto, moldada no local, com extrusora (perfil F) - H = 810 + 250 mm</t>
  </si>
  <si>
    <t>Tacha refletiva em resina sintética - bidirecional tipo IV - fornecimento e colocação</t>
  </si>
  <si>
    <t>Confecção de BSCC - seção fechada de 2,0 x 2,0 m - altura do aterro de 1,00 a 2,50 m - areia extraída e brita produzida</t>
  </si>
  <si>
    <t>Bueiro metálico com chapas múltiplas MP 152 galvanizadas - D = 1,50 m - brita comercial</t>
  </si>
  <si>
    <t>Corpo de BDTC D = 1,50 m PA2 - areia, brita e pedra de mão comerciais</t>
  </si>
  <si>
    <t>Dragagem de cascalho com draga de sucção e recalque - bomba de 1.350 kW e cortador de 170 kW - distância de recalque de 900 a 1.100 m</t>
  </si>
  <si>
    <t>Sarjeta triangular de concreto - STC 150-30 moldada no local com extrusora e concreto usinado - escavação mecânica - areia extraída e brita produzida</t>
  </si>
  <si>
    <t>Terminal de ancoragem para barreira dupla de concreto, moldada no local, com extrusora (perfil New Jersey) - H = 810 + 250 mm</t>
  </si>
  <si>
    <t>Tacha refletiva em resina sintética - monodirecional tipo I - com um pino - fornecimento e colocação</t>
  </si>
  <si>
    <t>Confecção de BSCC - seção fechada de 2,0 x 2,0 m - altura do aterro de 10,00 a 12,50 m - areia e brita comerciais</t>
  </si>
  <si>
    <t>Bueiro metálico com chapas múltiplas MP 152 galvanizadas - D = 1,50 m - brita produzida</t>
  </si>
  <si>
    <t>Corpo de BDTC D = 1,50 m PA3 - areia extraída e brita e pedra de mão produzidas</t>
  </si>
  <si>
    <t>Dragagem de cascalho com draga de sucção e recalque - bomba de 1.350 kW e cortador de 170 kW - distância de recalque de até 500 m</t>
  </si>
  <si>
    <t>Sarjeta triangular de concreto - STC 150-32 - escavação mecânica - areia e brita comerciais</t>
  </si>
  <si>
    <t>Terminal de ancoragem para barreira simples de concreto, moldada no local (perfil F) - H = 810 + 250 mm</t>
  </si>
  <si>
    <t>Tacha refletiva em resina sintética - monodirecional tipo I - fornecimento e colocação</t>
  </si>
  <si>
    <t>Confecção de BSCC - seção fechada de 2,0 x 2,0 m - altura do aterro de 10,00 a 12,50 m - areia extraída e brita produzida</t>
  </si>
  <si>
    <t>Bueiro metálico com chapas múltiplas MP 152 galvanizadas - D = 1,80 m - brita comercial</t>
  </si>
  <si>
    <t>Corpo de BDTC D = 1,50 m PA3 - areia, brita e pedra de mão comerciais</t>
  </si>
  <si>
    <t>Dragagem de cascalho com draga de sucção e recalque - bomba de 294 kW e cortador de 30 kW - distância de recalque de 1.100 a 1.300 m</t>
  </si>
  <si>
    <t>Sarjeta triangular de concreto - STC 150-32 - escavação mecânica - areia extraída e brita produzida</t>
  </si>
  <si>
    <t>Terminal de ancoragem para barreira simples de concreto, moldada no local (perfil New Jersey) - H = 810 + 250 mm</t>
  </si>
  <si>
    <t>Tacha refletiva em resina sintética - monodirecional tipo II - com um pino - fornecimento e colocação</t>
  </si>
  <si>
    <t>Confecção de BSCC - seção fechada de 2,0 x 2,0 m - altura do aterro de 12,50 a 15,00 m - areia e brita comerciais</t>
  </si>
  <si>
    <t>Bueiro metálico com chapas múltiplas MP 152 galvanizadas - D = 1,80 m - brita produzida</t>
  </si>
  <si>
    <t>Corpo de BDTC D = 1,50 m PA4 - areia extraída e brita e pedra de mão produzidas</t>
  </si>
  <si>
    <t>Dragagem de cascalho com draga de sucção e recalque - bomba de 294 kW e cortador de 30 kW - distância de recalque de 1.300 a 1.500 m</t>
  </si>
  <si>
    <t>Sarjeta triangular de concreto - STC 150-32 moldada no local com extrusora e concreto usinado - escavação mecânica - areia e brita comerciais</t>
  </si>
  <si>
    <t>Terminal de ancoragem para barreira simples de concreto, moldada no local, com extrusora (perfil F) - H = 810 + 250 mm</t>
  </si>
  <si>
    <t>Tacha refletiva em resina sintética - monodirecional tipo II - fornecimento e colocação</t>
  </si>
  <si>
    <t>Confecção de BSCC - seção fechada de 2,0 x 2,0 m - altura do aterro de 12,50 a 15,00 m - areia extraída e brita produzida</t>
  </si>
  <si>
    <t>Bueiro metálico com chapas múltiplas MP 152 galvanizadas - D = 1,90 m - brita comercial</t>
  </si>
  <si>
    <t>Corpo de BDTC D = 1,50 m PA4 - areia, brita e pedra de mão comerciais</t>
  </si>
  <si>
    <t>Dragagem de cascalho com draga de sucção e recalque - bomba de 294 kW e cortador de 30 kW - distância de recalque de 500 a 700 m</t>
  </si>
  <si>
    <t>Sarjeta triangular de concreto - STC 150-32 moldada no local com extrusora e concreto usinado - escavação mecânica - areia extraída e brita produzida</t>
  </si>
  <si>
    <t>Terminal de ancoragem para barreira simples de concreto, moldada no local, com extrusora (perfil New Jersey) - H = 810 + 250 mm</t>
  </si>
  <si>
    <t>Tacha refletiva em resina sintética - monodirecional tipo III - com um pino - fornecimento e colocação</t>
  </si>
  <si>
    <t>Confecção de BSCC - seção fechada de 2,0 x 2,0 m - altura do aterro de 2,50 a 5,00 m - areia e brita comerciais</t>
  </si>
  <si>
    <t>Bueiro metálico com chapas múltiplas MP 152 galvanizadas - D = 1,90 m - brita produzida</t>
  </si>
  <si>
    <t>Corpo de BSTC D = 0,40 m PA1 - areia extraída e brita e pedra de mão produzidas</t>
  </si>
  <si>
    <t>Dragagem de cascalho com draga de sucção e recalque - bomba de 294 kW e cortador de 30 kW - distância de recalque de 700 a 900 m</t>
  </si>
  <si>
    <t>Sarjeta triangular de concreto - STC 73-15 - escavação mecânica - areia e brita comerciais</t>
  </si>
  <si>
    <t>Abertura de janela em estrutura de concreto existente para inspeção com espessura até 0,20 m e seção 0,49 m²</t>
  </si>
  <si>
    <t>Tacha refletiva em resina sintética - monodirecional tipo III - fornecimento e colocação</t>
  </si>
  <si>
    <t>Confecção de BSCC - seção fechada de 2,0 x 2,0 m - altura do aterro de 2,50 a 5,00 m - areia extraída e brita produzida</t>
  </si>
  <si>
    <t>Bueiro metálico com chapas múltiplas MP 152 galvanizadas - D = 2,15 m - brita comercial</t>
  </si>
  <si>
    <t>Corpo de BSTC D = 0,40 m PA1 - areia, brita e pedra de mão comerciais</t>
  </si>
  <si>
    <t>Dragagem de cascalho com draga de sucção e recalque - bomba de 294 kW e cortador de 30 kW - distância de recalque de 900 a 1.100 m</t>
  </si>
  <si>
    <t>Sarjeta triangular de concreto - STC 73-15 - escavação mecânica - areia extraída e brita produzida</t>
  </si>
  <si>
    <t>Apicoamento mecanizado de concreto</t>
  </si>
  <si>
    <t>Tacha refletiva em resina sintética - monodirecional tipo IV - com um pino - fornecimento e colocação</t>
  </si>
  <si>
    <t>Confecção de BSCC - seção fechada de 2,0 x 2,0 m - altura do aterro de 5,00 a 7,50 m - areia e brita comerciais</t>
  </si>
  <si>
    <t>Bueiro metálico com chapas múltiplas MP 152 galvanizadas - D = 2,15 m - brita produzida</t>
  </si>
  <si>
    <t>Corpo de BSTC D = 0,40 m PA2 - areia extraída e brita e pedra de mão produzidas</t>
  </si>
  <si>
    <t>Dragagem de cascalho com draga de sucção e recalque - bomba de 294 kW e cortador de 30 kW - distância de recalque de até 500 m</t>
  </si>
  <si>
    <t>Sarjeta triangular de concreto - STC 73-15 moldada no local com extrusora e concreto usinado - escavação mecânica - areia e brita comerciais</t>
  </si>
  <si>
    <t>Chumbador de expansão controlada por torque para concreto D = 12,5 mm - fornecimento e instalação</t>
  </si>
  <si>
    <t>Tacha refletiva em resina sintética - monodirecional tipo IV - fornecimento e colocação</t>
  </si>
  <si>
    <t>Confecção de BSCC - seção fechada de 2,0 x 2,0 m - altura do aterro de 5,00 a 7,50 m - areia extraída e brita produzida</t>
  </si>
  <si>
    <t>Bueiro metálico com chapas múltiplas MP 152 galvanizadas - D = 2,30 m - brita comercial</t>
  </si>
  <si>
    <t>Corpo de BSTC D = 0,40 m PA2 - areia, brita e pedra de mão comerciais</t>
  </si>
  <si>
    <t>Dragagem de cascalho com draga de sucção e recalque - bomba de 483 kW e cortador de 55 kW - distância de recalque até 500 m</t>
  </si>
  <si>
    <t>Sarjeta triangular de concreto - STC 73-15 moldada no local com extrusora e concreto usinado - escavação mecânica - areia extraída e brita produzida</t>
  </si>
  <si>
    <t>Chumbador de expansão controlada por torque para concreto D = 16 mm - fornecimento e instalação</t>
  </si>
  <si>
    <t>Tacha refletiva metálica - bidirecional tipo II - com dois pinos - fornecimento e colocação</t>
  </si>
  <si>
    <t>Confecção de BSCC - seção fechada de 2,0 x 2,0 m - altura do aterro de 7,50 a 10,00 m - areia e brita comerciais</t>
  </si>
  <si>
    <t>Bueiro metálico com chapas múltiplas MP 152 galvanizadas - D = 2,30 m - brita produzida</t>
  </si>
  <si>
    <t>Corpo de BSTC D = 0,40 m PA3 - areia extraída e brita e pedra de mão produzidas</t>
  </si>
  <si>
    <t>Dragagem de cascalho com draga de sucção e recalque - bomba de 483 kW e cortador de 55 kW - distância de recalque de 1.100 a 1.300 m</t>
  </si>
  <si>
    <t>Sarjeta triangular de concreto - STC 80-15 - escavação mecânica - areia e brita comerciais</t>
  </si>
  <si>
    <t>Chumbador de expansão controlada por torque para concreto D = 20 mm - fornecimento e instalação</t>
  </si>
  <si>
    <t>Tacha refletiva metálica - bidirecional tipo II - com um pino - fornecimento e colocação</t>
  </si>
  <si>
    <t>Confecção de BSCC - seção fechada de 2,0 x 2,0 m - altura do aterro de 7,50 a 10,00 m - areia extraída e brita produzida</t>
  </si>
  <si>
    <t>Bueiro metálico com chapas múltiplas MP 152 galvanizadas - D = 2,65 m - brita comercial</t>
  </si>
  <si>
    <t>Corpo de BSTC D = 0,40 m PA3 - areia, brita e pedra de mão comerciais</t>
  </si>
  <si>
    <t>Dragagem de cascalho com draga de sucção e recalque - bomba de 483 kW e cortador de 55 kW - distância de recalque de 1.300 a 1.500 m</t>
  </si>
  <si>
    <t>Sarjeta triangular de concreto - STC 80-15 - escavação mecânica - areia extraída e brita produzida</t>
  </si>
  <si>
    <t>Chumbador de expansão controlada por torque para concreto D = 6,3 mm - fornecimento e instalação</t>
  </si>
  <si>
    <t>Tacha refletiva metálica - bidirecional tipo III - com dois pinos - fornecimento e colocação</t>
  </si>
  <si>
    <t>Confecção de BSCC - seção fechada de 2,5 x 2,5 m - altura do aterro de 0,25 a 1,00 m - areia e brita comerciais</t>
  </si>
  <si>
    <t>Bueiro metálico com chapas múltiplas MP 152 galvanizadas - D = 2,65 m - brita produzida</t>
  </si>
  <si>
    <t>Corpo de BSTC D = 0,40 m PA4 - areia extraída e brita e pedra de mão produzidas</t>
  </si>
  <si>
    <t>Dragagem de cascalho com draga de sucção e recalque - bomba de 483 kW e cortador de 55 kW - distância de recalque de 500 a 700 m</t>
  </si>
  <si>
    <t>Sarjeta triangular de concreto - STC 80-15 moldada no local com extrusora e concreto usinado - escavação mecânica - areia e brita comerciais</t>
  </si>
  <si>
    <t>Chumbador de expansão controlada por torque para concreto D = 8 mm - fornecimento e instalação</t>
  </si>
  <si>
    <t>Tacha refletiva metálica - bidirecional tipo III - com um pino - fornecimento e colocação</t>
  </si>
  <si>
    <t>Confecção de BSCC - seção fechada de 2,5 x 2,5 m - altura do aterro de 0,25 a 1,00 m - areia extraída e brita produzida</t>
  </si>
  <si>
    <t>Bueiro metálico com chapas múltiplas MP 152 galvanizadas - D = 3,05 m - brita comercial</t>
  </si>
  <si>
    <t>Corpo de BSTC D = 0,40 m PA4 - areia, brita e pedra de mão comerciais</t>
  </si>
  <si>
    <t>Dragagem de cascalho com draga de sucção e recalque - bomba de 483 kW e cortador de 55 kW - distância de recalque de 700 a 900 m</t>
  </si>
  <si>
    <t>Sarjeta triangular de concreto - STC 80-15 moldada no local com extrusora e concreto usinado - escavação mecânica - areia extraída e brita produzida</t>
  </si>
  <si>
    <t>Corte linear em superfície de concreto para fixação de barras de aço de 10 mm - L = 12 mm e H = 12 mm</t>
  </si>
  <si>
    <t>Tacha refletiva metálica - bidirecional tipo IV - com dois pinos - fornecimento e colocação</t>
  </si>
  <si>
    <t>Confecção de BSCC - seção fechada de 2,5 x 2,5 m - altura do aterro de 1,00 a 2,50 m - areia e brita comerciais</t>
  </si>
  <si>
    <t>Bueiro metálico com chapas múltiplas MP 152 galvanizadas - D = 3,05 m - brita produzida</t>
  </si>
  <si>
    <t>Corpo de BSTC D = 0,60 m PA1 - areia extraída e brita e pedra de mão produzidas</t>
  </si>
  <si>
    <t>Dragagem de cascalho com draga de sucção e recalque - bomba de 483 kW e cortador de 55 kW - distância de recalque de 900 a 1.100 m</t>
  </si>
  <si>
    <t>Sarjeta triangular de concreto - STC 80-17 - escavação mecânica - areia e brita comerciais</t>
  </si>
  <si>
    <t>Corte linear em superfície de concreto para fixação de barras de aço de 12,5 mm - L = 15 mm e H = 15 mm</t>
  </si>
  <si>
    <t>Tacha refletiva metálica - bidirecional tipo IV - com um pino - fornecimento e colocação</t>
  </si>
  <si>
    <t>Confecção de BSCC - seção fechada de 2,5 x 2,5 m - altura do aterro de 1,00 a 2,50 m - areia extraída e brita produzida</t>
  </si>
  <si>
    <t>Bueiro metálico com chapas múltiplas MP 152 galvanizadas - D = 3,20 m - brita comercial</t>
  </si>
  <si>
    <t>Corpo de BSTC D = 0,60 m PA1 - areia, brita e pedra de mão comerciais</t>
  </si>
  <si>
    <t>Dragagem de cascalho com draga de sucção e recalque - bomba de 746 kW e cortador de 110 kW - distância de recalque de 1.100 a 1.300 m</t>
  </si>
  <si>
    <t>Sarjeta triangular de concreto - STC 80-17 - escavação mecânica - areia extraída e brita produzida</t>
  </si>
  <si>
    <t>Corte linear em superfície de concreto para fixação de barras de aço de 6,3 mm - L = 8 mm e H = 8 mm</t>
  </si>
  <si>
    <t>Tacha refletiva metálica - monodirecional tipo II - com dois pinos - fornecimento e colocação</t>
  </si>
  <si>
    <t>Confecção de BSCC - seção fechada de 2,5 x 2,5 m - altura do aterro de 10,00 a 12,50 m - areia e brita comerciais</t>
  </si>
  <si>
    <t>Bueiro metálico com chapas múltiplas MP 152 galvanizadas - D = 3,20 m - brita produzida</t>
  </si>
  <si>
    <t>Corpo de BSTC D = 0,60 m PA2 - areia extraída e brita e pedra de mão produzidas</t>
  </si>
  <si>
    <t>Dragagem de cascalho com draga de sucção e recalque - bomba de 746 kW e cortador de 110 kW - distância de recalque de 1.300 a 1.500 m</t>
  </si>
  <si>
    <t>Sarjeta triangular de concreto - STC 80-17 moldada no local com extrusora e concreto usinado - escavação mecânica - areia e brita comerciais</t>
  </si>
  <si>
    <t>Corte linear em superfície de concreto para fixação de barras de aço de 8 mm - L = 10 mm e H = 10 mm</t>
  </si>
  <si>
    <t>Tacha refletiva metálica - monodirecional tipo II - com um pino - fornecimento e colocação</t>
  </si>
  <si>
    <t>Confecção de BSCC - seção fechada de 2,5 x 2,5 m - altura do aterro de 10,00 a 12,50 m - areia extraída e brita produzida</t>
  </si>
  <si>
    <t>Bueiro metálico com chapas múltiplas MP 152 galvanizadas - D = 3,40 m - brita comercial</t>
  </si>
  <si>
    <t>Corpo de BSTC D = 0,60 m PA2 - areia, brita e pedra de mão comerciais</t>
  </si>
  <si>
    <t>Dragagem de cascalho com draga de sucção e recalque - bomba de 746 kW e cortador de 110 kW - distância de recalque de 1.500 a 1.700 m</t>
  </si>
  <si>
    <t>Sarjeta triangular de concreto - STC 80-17 moldada no local com extrusora e concreto usinado - escavação mecânica - areia extraída e brita produzida</t>
  </si>
  <si>
    <t>Demolição controlada de concreto com martelete</t>
  </si>
  <si>
    <t>Tacha refletiva metálica - monodirecional tipo III - com dois pinos - fornecimento e colocação</t>
  </si>
  <si>
    <t>Confecção de BSCC - seção fechada de 2,5 x 2,5 m - altura do aterro de 12,50 a 15,00 m - areia e brita comerciais</t>
  </si>
  <si>
    <t>Bueiro metálico com chapas múltiplas MP 152 galvanizadas - D = 3,40 m - brita produzida</t>
  </si>
  <si>
    <t>Corpo de BSTC D = 0,60 m PA3 - areia extraída e brita e pedra de mão produzidas</t>
  </si>
  <si>
    <t>Dragagem de cascalho com draga de sucção e recalque - bomba de 746 kW e cortador de 110 kW - distância de recalque de 1.700 a 1.900 m</t>
  </si>
  <si>
    <t>Sarjeta triangular de concreto - STC 88-20 - escavação mecânica - areia e brita comerciais</t>
  </si>
  <si>
    <t>Elevação de estruturas até 496 kN para substituição de aparelho de apoio com a utilização de macaco hidráulico</t>
  </si>
  <si>
    <t>Tacha refletiva metálica - monodirecional tipo III - com um pino - fornecimento e colocação</t>
  </si>
  <si>
    <t>Confecção de BSCC - seção fechada de 2,5 x 2,5 m - altura do aterro de 12,50 a 15,00 m - areia extraída e brita produzida</t>
  </si>
  <si>
    <t>Bueiro metálico com chapas múltiplas MP 152 galvanizadas - D = 3,65 m - brita comercial</t>
  </si>
  <si>
    <t>Corpo de BSTC D = 0,60 m PA3 - areia, brita e pedra de mão comerciais</t>
  </si>
  <si>
    <t>Dragagem de cascalho com draga de sucção e recalque - bomba de 746 kW e cortador de 110 kW - distância de recalque de 500 a 700 m</t>
  </si>
  <si>
    <t>Sarjeta triangular de concreto - STC 88-20 - escavação mecânica - areia extraída e brita produzida</t>
  </si>
  <si>
    <t>Elevação de estruturas de 1.390 a 1.859 kN para substituição de aparelho de apoio com a utilização de macaco hidráulico</t>
  </si>
  <si>
    <t>Tacha refletiva metálica - monodirecional tipo IV - com dois pinos - fornecimento e colocação</t>
  </si>
  <si>
    <t>Confecção de BSCC - seção fechada de 2,5 x 2,5 m - altura do aterro de 2,50 a 5,00 m - areia e brita comerciais</t>
  </si>
  <si>
    <t>Bueiro metálico com chapas múltiplas MP 152 galvanizadas - D = 3,65 m - brita produzida</t>
  </si>
  <si>
    <t>Corpo de BSTC D = 0,60 m PA4 - areia extraída e brita e pedra de mão produzidas</t>
  </si>
  <si>
    <t>Dragagem de cascalho com draga de sucção e recalque - bomba de 746 kW e cortador de 110 kW - distância de recalque de 700 a 900 m</t>
  </si>
  <si>
    <t>Sarjeta triangular de concreto - STC 88-20 moldada no local com extrusora e concreto usinado - escavação mecânica - areia e brita comerciais</t>
  </si>
  <si>
    <t>Elevação de estruturas de 496 a 929 kN para substituição de aparelho de apoio com a utilização de macaco hidráulico</t>
  </si>
  <si>
    <t>Tacha refletiva metálica - monodirecional tipo IV - com um pino - fornecimento e colocação</t>
  </si>
  <si>
    <t>Confecção de BSCC - seção fechada de 2,5 x 2,5 m - altura do aterro de 2,50 a 5,00 m - areia extraída e brita produzida</t>
  </si>
  <si>
    <t>Bueiro metálico com chapas múltiplas MP 152 galvanizadas - D = 3,80 m - brita comercial</t>
  </si>
  <si>
    <t>Corpo de BSTC D = 0,60 m PA4 - areia, brita e pedra de mão comerciais</t>
  </si>
  <si>
    <t>Dragagem de cascalho com draga de sucção e recalque - bomba de 746 kW e cortador de 110 kW - distância de recalque de 900 a 1.100 m</t>
  </si>
  <si>
    <t>Sarjeta triangular de concreto - STC 88-20 moldada no local com extrusora e concreto usinado - escavação mecânica - areia extraída e brita produzida</t>
  </si>
  <si>
    <t>Elevação de estruturas de 929 a 1.390 kN para substituição de aparelho de apoio com a utilização de macaco hidráulico</t>
  </si>
  <si>
    <t>Tachão refletivo em plástico injetado - bidirecional - fornecimento e colocação</t>
  </si>
  <si>
    <t>Confecção de BSCC - seção fechada de 2,5 x 2,5 m - altura do aterro de 5,00 a 7,50 m - areia e brita comerciais</t>
  </si>
  <si>
    <t>Bueiro metálico com chapas múltiplas MP 152 galvanizadas - D = 3,80 m - brita produzida</t>
  </si>
  <si>
    <t>Corpo de BSTC D = 0,80 m PA1 - areia extraída e brita e pedra de mão produzidas</t>
  </si>
  <si>
    <t>Dragagem de cascalho com draga de sucção e recalque - bomba de 746 kW e cortador de 110 kW - distância de recalque de até 500 m</t>
  </si>
  <si>
    <t>Sarjeta triangular de grama - STG 100-20 - escavação mecânica</t>
  </si>
  <si>
    <t>Escada tubular multidirecional em aço galvanizado - utilização de 100 vezes - fornecimento, instalação e retirada</t>
  </si>
  <si>
    <t>Tachão refletivo em plástico injetado - monodirecional - fornecimento e colocação</t>
  </si>
  <si>
    <t>Confecção de BSCC - seção fechada de 2,5 x 2,5 m - altura do aterro de 5,00 a 7,50 m - areia extraída e brita produzida</t>
  </si>
  <si>
    <t>Bueiro metálico com chapas múltiplas MP 152 galvanizadas - D = 4,20 m - brita comercial</t>
  </si>
  <si>
    <t>Corpo de BSTC D = 0,80 m PA1 - areia, brita e pedra de mão comerciais</t>
  </si>
  <si>
    <t>Dragagem de cascalho com draga hopper - capacidade da cisterna de 1.000 m³ - DMT de 1.500 a 1.800 m</t>
  </si>
  <si>
    <t>Sarjeta triangular de grama - STG 125-25 - escavação mecânica</t>
  </si>
  <si>
    <t>Fabricação de superestrutura metálica para passarela PL-15 - exceto piso de concreto</t>
  </si>
  <si>
    <t>Tachão refletivo em resina sintética - bidirecional - fornecimento e colocação</t>
  </si>
  <si>
    <t>Confecção de BSCC - seção fechada de 2,5 x 2,5 m - altura do aterro de 7,50 a 10,00 m - areia e brita comerciais</t>
  </si>
  <si>
    <t>Bueiro metálico com chapas múltiplas MP 152 galvanizadas - D = 4,20 m - brita produzida</t>
  </si>
  <si>
    <t>Corpo de BSTC D = 0,80 m PA2 - areia extraída e brita e pedra de mão produzidas</t>
  </si>
  <si>
    <t>Dragagem de cascalho com draga hopper - capacidade da cisterna de 1.000 m³ - DMT de 1.800 a 2.100 m</t>
  </si>
  <si>
    <t>Sarjeta triangular de grama - STG 80-15 - escavação mecânica</t>
  </si>
  <si>
    <t>Fabricação de superestrutura metálica para passarela PL-20 - exceto piso de concreto</t>
  </si>
  <si>
    <t>Tachão refletivo em resina sintética - monodirecional - fornecimento e colocação</t>
  </si>
  <si>
    <t>Confecção de BSCC - seção fechada de 2,5 x 2,5 m - altura do aterro de 7,50 a 10,00 m - areia extraída e brita produzida</t>
  </si>
  <si>
    <t>Bueiro metálico com chapas múltiplas MP 152 galvanizadas - D = 4,60 m - brita comercial</t>
  </si>
  <si>
    <t>Corpo de BSTC D = 0,80 m PA2 - areia, brita e pedra de mão comerciais</t>
  </si>
  <si>
    <t>Dragagem de cascalho com draga hopper - capacidade da cisterna de 1.000 m³ - DMT de 2.100 a 2.400 m</t>
  </si>
  <si>
    <t>Sarjeta triangular sem revestimento - STT 100-20 - escavação mecânica</t>
  </si>
  <si>
    <t>Fabricação de superestrutura metálica para passarela PL-25 - exceto piso de concreto</t>
  </si>
  <si>
    <t>Termoplástico pré-formado para sinalização horizontal - espessura de 2 mm - fornecimento e implantação</t>
  </si>
  <si>
    <t>Confecção de BSCC - seção fechada de 3,0 x 3,0 m - altura do aterro de 0,25 a 1,00 m - areia e brita comerciais</t>
  </si>
  <si>
    <t>Bueiro metálico com chapas múltiplas MP 152 galvanizadas - D = 4,60 m - brita produzida</t>
  </si>
  <si>
    <t>Corpo de BSTC D = 0,80 m PA3 - areia extraída e brita e pedra de mão produzidas</t>
  </si>
  <si>
    <t>Dragagem de cascalho com draga hopper - capacidade da cisterna de 1.000 m³ - DMT de 2.400 a 2.700 m</t>
  </si>
  <si>
    <t>Sarjeta triangular sem revestimento - STT 125-25 - escavação mecânica</t>
  </si>
  <si>
    <t>Fabricação de superestrutura metálica para passarela PL-30 - exceto piso de concreto</t>
  </si>
  <si>
    <t>Comboio balizador em deslocamento</t>
  </si>
  <si>
    <t>Confecção de BSCC - seção fechada de 3,0 x 3,0 m - altura do aterro de 0,25 a 1,00 m - areia extraída e brita produzida</t>
  </si>
  <si>
    <t>Bueiro metálico com chapas múltiplas MP 152 galvanizadas - D = 4,80 m - brita comercial</t>
  </si>
  <si>
    <t>Corpo de BSTC D = 0,80 m PA3 - areia, brita e pedra de mão comerciais</t>
  </si>
  <si>
    <t>Dragagem de cascalho com draga hopper - capacidade da cisterna de 1.000 m³ - DMT de 2.700 a 3.000 m</t>
  </si>
  <si>
    <t>Sarjeta triangular sem revestimento - STT 80-15 - escavação mecânica</t>
  </si>
  <si>
    <t>Fabricação de superestrutura metálica para passarela PL-35 - exceto piso de concreto</t>
  </si>
  <si>
    <t>Confecção de corpo de boia flutuante cilíndrico D = 1,10m</t>
  </si>
  <si>
    <t>Confecção de BSCC - seção fechada de 3,0 x 3,0 m - altura do aterro de 1,00 a 2,50 m - areia e brita comerciais</t>
  </si>
  <si>
    <t>Bueiro metálico com chapas múltiplas MP 152 galvanizadas - D = 4,80 m - brita produzida</t>
  </si>
  <si>
    <t>Corpo de BSTC D = 0,80 m PA4 - areia extraída e brita e pedra de mão produzidas</t>
  </si>
  <si>
    <t>Dragagem de cascalho com draga hopper - capacidade da cisterna de 1.000 m³ - DMT de 3.000 m</t>
  </si>
  <si>
    <t>Selo asfáltico de microvala para dreno de pavimento com geocomposto</t>
  </si>
  <si>
    <t>Guarda-corpo de concreto - fabricação - areia e brita comerciais</t>
  </si>
  <si>
    <t>Confecção de corpo de boia flutuante cilíndrico D = 1,10m - com lastro</t>
  </si>
  <si>
    <t>Confecção de BSCC - seção fechada de 3,0 x 3,0 m - altura do aterro de 1,00 a 2,50 m - areia extraída e brita produzida</t>
  </si>
  <si>
    <t>Bueiro metálico com chapas múltiplas MP 152 galvanizadas - D = 5,00 m - brita comercial</t>
  </si>
  <si>
    <t>Corpo de BSTC D = 0,80 m PA4 - areia, brita e pedra de mão comerciais</t>
  </si>
  <si>
    <t>Dragagem de cascalho com draga hopper - capacidade da cisterna de 10.000 m³ - DMT de 1.500 a 1.800 m</t>
  </si>
  <si>
    <t>Transposição de segmentos de sarjeta - TSS 120 - areia e brita comerciais</t>
  </si>
  <si>
    <t>Guarda-corpo de concreto - fabricação - areia extraída e brita produzida</t>
  </si>
  <si>
    <t>Confecção de corpo de boia flutuante cilíndrico D = 1,42m - boia de amarração</t>
  </si>
  <si>
    <t>Confecção de BSCC - seção fechada de 3,0 x 3,0 m - altura do aterro de 10,00 a 12,50 m - areia e brita comerciais</t>
  </si>
  <si>
    <t>Bueiro metálico com chapas múltiplas MP 152 galvanizadas - D = 5,00 m - brita produzida</t>
  </si>
  <si>
    <t>Corpo de BSTC D = 1,00 m PA1 - areia extraída e brita e pedra de mão produzidas</t>
  </si>
  <si>
    <t>Dragagem de cascalho com draga hopper - capacidade da cisterna de 10.000 m³ - DMT de 1.800 a 2.100 m</t>
  </si>
  <si>
    <t>Transposição de segmentos de sarjeta - TSS 120 - areia extraída e brita produzida</t>
  </si>
  <si>
    <t>Guarda-corpo e corrimão metálico para passarelas para pedestres - fornecimento e instalação</t>
  </si>
  <si>
    <t>Confecção de corpo de boia flutuante cilíndrico D = 1,43m - com lastro</t>
  </si>
  <si>
    <t>Confecção de BSCC - seção fechada de 3,0 x 3,0 m - altura do aterro de 10,00 a 12,50 m - areia extraída e brita produzida</t>
  </si>
  <si>
    <t>Bueiro metálico com chapas múltiplas MP 152 galvanizadas - D = 5,35 m - brita comercial</t>
  </si>
  <si>
    <t>Corpo de BSTC D = 1,00 m PA1 - areia, brita e pedra de mão comerciais</t>
  </si>
  <si>
    <t>Dragagem de cascalho com draga hopper - capacidade da cisterna de 10.000 m³ - DMT de 2.100 a 2.400 m</t>
  </si>
  <si>
    <t>Transposição de segmentos de sarjeta - TSS 130 - areia e brita comerciais</t>
  </si>
  <si>
    <t>Injeção de nata de cimento</t>
  </si>
  <si>
    <t>Confecção de mangrulho H = 0,90m</t>
  </si>
  <si>
    <t>Confecção de BSCC - seção fechada de 3,0 x 3,0 m - altura do aterro de 12,50 a 15,00 m - areia e brita comerciais</t>
  </si>
  <si>
    <t>Bueiro metálico com chapas múltiplas MP 152 galvanizadas - D = 5,35 m - brita produzida</t>
  </si>
  <si>
    <t>Corpo de BSTC D = 1,00 m PA2 - areia extraída e brita e pedra de mão produzidas</t>
  </si>
  <si>
    <t>Dragagem de cascalho com draga hopper - capacidade da cisterna de 10.000 m³ - DMT de 2.400 a 2.700 m</t>
  </si>
  <si>
    <t>Transposição de segmentos de sarjeta - TSS 130 - areia extraída e brita produzida</t>
  </si>
  <si>
    <t>Lançamento de pré-laje com utilização de guindauto</t>
  </si>
  <si>
    <t>Confecção de mangrulho H = 1,50m</t>
  </si>
  <si>
    <t>Confecção de BSCC - seção fechada de 3,0 x 3,0 m - altura do aterro de 12,50 a 15,00 m - areia extraída e brita produzida</t>
  </si>
  <si>
    <t>Bueiro metálico com chapas múltiplas MP 152 galvanizadas - D = 5,70 m - brita comercial</t>
  </si>
  <si>
    <t>Corpo de BSTC D = 1,00 m PA2 - areia, brita e pedra de mão comerciais</t>
  </si>
  <si>
    <t>Dragagem de cascalho com draga hopper - capacidade da cisterna de 10.000 m³ - DMT de 2.700 a 3.000 m</t>
  </si>
  <si>
    <t>Transposição de segmentos de sarjeta - TSS 140 - areia e brita comerciais</t>
  </si>
  <si>
    <t>Lançamento de superestrutura de passarela metálica de 12 a 24 t com utilização de guindaste</t>
  </si>
  <si>
    <t>Confecção de marca de tope de bombordo</t>
  </si>
  <si>
    <t>Confecção de BSCC - seção fechada de 3,0 x 3,0 m - altura do aterro de 2,50 a 5,00 m - areia e brita comerciais</t>
  </si>
  <si>
    <t>Bueiro metálico com chapas múltiplas MP 152 galvanizadas - D = 5,70 m - brita produzida</t>
  </si>
  <si>
    <t>Corpo de BSTC D = 1,00 m PA3 - areia extraída e brita e pedra de mão produzidas</t>
  </si>
  <si>
    <t>Dragagem de cascalho com draga hopper - capacidade da cisterna de 10.000 m³ - DMT de 3.000 m</t>
  </si>
  <si>
    <t>Transposição de segmentos de sarjeta - TSS 140 - areia extraída e brita produzida</t>
  </si>
  <si>
    <t>Lançamento de viga pré-moldada de 1.000 a 1.250 kN com utilização de guindaste</t>
  </si>
  <si>
    <t>Confecção de marca de tope de boreste</t>
  </si>
  <si>
    <t>Confecção de BSCC - seção fechada de 3,0 x 3,0 m - altura do aterro de 2,50 a 5,00 m - areia extraída e brita produzida</t>
  </si>
  <si>
    <t>Bueiro metálico com chapas múltiplas MP 152 galvanizadas - D = 6,10 m - brita comercial</t>
  </si>
  <si>
    <t>Corpo de BSTC D = 1,00 m PA3 - areia, brita e pedra de mão comerciais</t>
  </si>
  <si>
    <t>Dragagem de cascalho com draga hopper - capacidade da cisterna de 15.000 m³ - DMT de 1.500 a 1.800 m</t>
  </si>
  <si>
    <t>Transposição de segmentos de sarjeta - TSS 150 - areia e brita comerciais</t>
  </si>
  <si>
    <t>Lançamento de viga pré-moldada de 500 a 750 kN com utilização de guindaste</t>
  </si>
  <si>
    <t>Confecção de marca de tope especial</t>
  </si>
  <si>
    <t>Confecção de BSCC - seção fechada de 3,0 x 3,0 m - altura do aterro de 5,00 a 7,50 m - areia e brita comerciais</t>
  </si>
  <si>
    <t>Bueiro metálico com chapas múltiplas MP 152 galvanizadas - D = 6,10 m - brita produzida</t>
  </si>
  <si>
    <t>Corpo de BSTC D = 1,00 m PA4 - areia extraída e brita e pedra de mão produzidas</t>
  </si>
  <si>
    <t>Dragagem de cascalho com draga hopper - capacidade da cisterna de 15.000 m³ - DMT de 1.800 a 2.100 m</t>
  </si>
  <si>
    <t>Transposição de segmentos de sarjeta - TSS 150 - areia extraída e brita produzida</t>
  </si>
  <si>
    <t>Lançamento de viga pré-moldada de 750 a 1.000 kN com utilização de guindaste</t>
  </si>
  <si>
    <t>Fornecimento e implantação de suporte duplo em madeira com travessa para placa de sinalização náutica em margem - altura total de 4,0 m</t>
  </si>
  <si>
    <t>Confecção de BSCC - seção fechada de 3,0 x 3,0 m - altura do aterro de 5,00 a 7,50 m - areia extraída e brita produzida</t>
  </si>
  <si>
    <t>Bueiro metálico com chapas múltiplas MP 152 galvanizadas - D = 6,50 m - brita comercial</t>
  </si>
  <si>
    <t>Corpo de BSTC D = 1,00 m PA4 - areia, brita e pedra de mão comerciais</t>
  </si>
  <si>
    <t>Dragagem de cascalho com draga hopper - capacidade da cisterna de 15.000 m³ - DMT de 2.100 a 2.400 m</t>
  </si>
  <si>
    <t>Transposição de segmentos de sarjeta - TSS 170 - areia e brita comerciais</t>
  </si>
  <si>
    <t>Lançamento de viga pré-moldada de 980 a 1.225 kN com utilização de treliça lançadeira</t>
  </si>
  <si>
    <t>Fornecimento e implantação de suporte duplo em madeira com travessa para placa de sinalização náutica em margem - altura total de 4,0 m - com embarcação</t>
  </si>
  <si>
    <t>Confecção de BSCC - seção fechada de 3,0 x 3,0 m - altura do aterro de 7,50 a 10,00 m - areia e brita comerciais</t>
  </si>
  <si>
    <t>Bueiro metálico com chapas múltiplas MP 152 galvanizadas - D = 6,50 m - brita produzida</t>
  </si>
  <si>
    <t>Corpo de BSTC D = 1,20 m PA1 - areia extraída e brita e pedra de mão produzidas</t>
  </si>
  <si>
    <t>Dragagem de cascalho com draga hopper - capacidade da cisterna de 15.000 m³ - DMT de 2.400 a 2.700 m</t>
  </si>
  <si>
    <t>Transposição de segmentos de sarjeta - TSS 170 - areia extraída e brita produzida</t>
  </si>
  <si>
    <t>Lançamento de viga pré-moldada de 980 a 1.225 kN com utilização de treliça lançadeira e carrelone</t>
  </si>
  <si>
    <t>Fornecimento e implantação de suporte duplo em madeira com travessa para placa de sinalização náutica em margem - altura total de 5,0 m</t>
  </si>
  <si>
    <t>Confecção de BSCC - seção fechada de 3,0 x 3,0 m - altura do aterro de 7,50 a 10,00 m - areia extraída e brita produzida</t>
  </si>
  <si>
    <t>Bueiro metálico com chapas múltiplas MP 152 galvanizadas - D = 6,85 m - brita comercial</t>
  </si>
  <si>
    <t>Corpo de BSTC D = 1,20 m PA1 - areia, brita e pedra de mão comerciais</t>
  </si>
  <si>
    <t>Dragagem de cascalho com draga hopper - capacidade da cisterna de 15.000 m³ - DMT de 2.700 a 3.000 m</t>
  </si>
  <si>
    <t>Transposição de segmentos de sarjeta - TSS 200 - areia e brita comerciais</t>
  </si>
  <si>
    <t>Lançamento de viga pré-moldada de até 500 kN com utilização de guindaste</t>
  </si>
  <si>
    <t>Fornecimento e implantação de suporte duplo em madeira com travessa para placa de sinalização náutica em margem - altura total de 5,0 m - com embarcação</t>
  </si>
  <si>
    <t>Corpo de BSCC - seção canal de 1,5 x 1,5 m - pré-moldado - areia e brita comerciais</t>
  </si>
  <si>
    <t>Bueiro metálico com chapas múltiplas MP 152 galvanizadas - D = 6,85 m - brita produzida</t>
  </si>
  <si>
    <t>Corpo de BSTC D = 1,20 m PA2 - areia extraída e brita e pedra de mão produzidas</t>
  </si>
  <si>
    <t>Dragagem de cascalho com draga hopper - capacidade da cisterna de 15.000 m³ - DMT de 3.000 m</t>
  </si>
  <si>
    <t>Transposição de segmentos de sarjeta - TSS 200 - areia extraída e brita produzida</t>
  </si>
  <si>
    <t>Limpeza de aparelhos de apoio em obras de arte especiais - exclusa a plataforma</t>
  </si>
  <si>
    <t>Fornecimento e implantação de suporte duplo em madeira com travessa para placa de sinalização náutica em margem - altura total de 5,5 m</t>
  </si>
  <si>
    <t>Corpo de BSCC - seção canal de 1,5 x 1,5 m - pré-moldado - areia extraída e brita produzida</t>
  </si>
  <si>
    <t>Bueiro metálico com chapas múltiplas MP 152 galvanizadas - D = 7,25 m - brita comercial</t>
  </si>
  <si>
    <t>Corpo de BSTC D = 1,20 m PA2 - areia, brita e pedra de mão comerciais</t>
  </si>
  <si>
    <t>Dragagem de cascalho com draga hopper - capacidade da cisterna de 2.000 m³ - DMT de 1.500 a 1.800 m</t>
  </si>
  <si>
    <t>Tubo de concreto PA1 comercial para drenagem - D = 0,50 m - fornecimento e instalação</t>
  </si>
  <si>
    <t>Limpeza de material retido em fundações submersas de obras de arte especiais</t>
  </si>
  <si>
    <t>Fornecimento e implantação de suporte duplo em madeira com travessa para placa de sinalização náutica em margem - altura total de 5,5 m - com embarcação</t>
  </si>
  <si>
    <t>Corpo de BSCC - seção canal de 2,0 x 1,5 m - pré-moldado - areia e brita comerciais</t>
  </si>
  <si>
    <t>Bueiro metálico com chapas múltiplas MP 152 galvanizadas - D = 7,25 m - brita produzida</t>
  </si>
  <si>
    <t>Corpo de BSTC D = 1,20 m PA3 - areia extraída e brita e pedra de mão produzidas</t>
  </si>
  <si>
    <t>Dragagem de cascalho com draga hopper - capacidade da cisterna de 2.000 m³ - DMT de 1.800 a 2.100 m</t>
  </si>
  <si>
    <t>Tubo de concreto PA1 comercial para drenagem - D = 0,60 m - fornecimento e instalação</t>
  </si>
  <si>
    <t>Limpeza em junta de dilatação</t>
  </si>
  <si>
    <t>Fornecimento e implantação de suporte duplo metálico galvanizado para placa de sinalização náutica em margem - altura total de 4 m - com embarcação</t>
  </si>
  <si>
    <t>Corpo de BSCC - seção canal de 2,0 x 1,5 m - pré-moldado - areia extraída e brita produzida</t>
  </si>
  <si>
    <t>Bueiro metálico com chapas múltiplas MP 152 galvanizadas - lenticular - vão = 1,95 m e altura = 1,40 m - aterro rodoviário mínimo = 0,60 m e máximo = 8,40 m - brita comercial</t>
  </si>
  <si>
    <t>Corpo de BSTC D = 1,20 m PA3 - areia, brita e pedra de mão comerciais</t>
  </si>
  <si>
    <t>Dragagem de cascalho com draga hopper - capacidade da cisterna de 2.000 m³ - DMT de 2.100 a 2.400 m</t>
  </si>
  <si>
    <t>Tubo de concreto PA1 comercial para drenagem - D = 0,80 m - fornecimento e instalação</t>
  </si>
  <si>
    <t>Limpeza em superfície de concreto com jateamento abrasivo com uso de granalhas de aço</t>
  </si>
  <si>
    <t>Fornecimento e implantação de suporte duplo metálico galvanizado para placa de sinalização náutica em margem - altura total de 4,0 m</t>
  </si>
  <si>
    <t>Corpo de BSCC - seção canal de 2,0 x 2,0 m - pré-moldado - tipo I - areia e brita comerciais</t>
  </si>
  <si>
    <t>Bueiro metálico com chapas múltiplas MP 152 galvanizadas - lenticular - vão = 1,95 m e altura = 1,40 m - aterro rodoviário mínimo = 0,60 m e máximo = 8,40 m - brita produzida</t>
  </si>
  <si>
    <t>Corpo de BSTC D = 1,20 m PA4 - areia extraída e brita e pedra de mão produzidas</t>
  </si>
  <si>
    <t>Dragagem de cascalho com draga hopper - capacidade da cisterna de 2.000 m³ - DMT de 2.400 a 2.700 m</t>
  </si>
  <si>
    <t>Tubo de concreto PA1 comercial para drenagem - D = 1,00 m - fornecimento e instalação</t>
  </si>
  <si>
    <t>Limpeza em superfície de concreto com jateamento d'água sob pressão</t>
  </si>
  <si>
    <t>Fornecimento e implantação de suporte duplo metálico galvanizado para placa de sinalização náutica em margem - altura total de 5 m - com embarcação</t>
  </si>
  <si>
    <t>Corpo de BSCC - seção canal de 2,0 x 2,0 m - pré-moldado - tipo I - areia extraída e brita produzida</t>
  </si>
  <si>
    <t>Bueiro metálico com chapas múltiplas MP 152 galvanizadas - lenticular - vão = 2,15 m e altura = 1,50 m - aterro rodoviário mínimo = 0,60 m e máximo = 7,50 m - brita comercial</t>
  </si>
  <si>
    <t>Corpo de BSTC D = 1,20 m PA4 - areia, brita e pedra de mão comerciais</t>
  </si>
  <si>
    <t>Dragagem de cascalho com draga hopper - capacidade da cisterna de 2.000 m³ - DMT de 2.700 a 3.000 m</t>
  </si>
  <si>
    <t>Tubo de concreto PA1 comercial para drenagem - D = 1,20 m - fornecimento e instalação</t>
  </si>
  <si>
    <t>Pingadeira de elastômero perfil 40 x 40 mm com aba inclinada e fixada com adesivo estrutural e pinos - fornecimento e instalação - exclusa a plataforma</t>
  </si>
  <si>
    <t>Fornecimento e implantação de suporte duplo metálico galvanizado para placa de sinalização náutica em margem - altura total de 5,0 m</t>
  </si>
  <si>
    <t>Corpo de BSCC - seção canal de 2,0 x 2,0 m - pré-moldado - tipo II - areia e brita comerciais</t>
  </si>
  <si>
    <t>Bueiro metálico com chapas múltiplas MP 152 galvanizadas - lenticular - vão = 2,15 m e altura = 1,50 m - aterro rodoviário mínimo = 0,60 m e máximo = 7,50 m - brita produzida</t>
  </si>
  <si>
    <t>Corpo de BSTC D = 1,50 m PA1 - areia extraída e brita e pedra de mão produzidas</t>
  </si>
  <si>
    <t>Dragagem de cascalho com draga hopper - capacidade da cisterna de 2.000 m³ - DMT de 3.000 m</t>
  </si>
  <si>
    <t>Tubo de concreto PA1 comercial para drenagem - D = 1,50 m - fornecimento e instalação</t>
  </si>
  <si>
    <t>Pintura manual com nata de cimento - 3 demãos</t>
  </si>
  <si>
    <t>Fornecimento e implantação de suporte duplo metálico galvanizado para placa de sinalização náutica em margem - altura total de 5,5 m</t>
  </si>
  <si>
    <t>Corpo de BSCC - seção canal de 2,0 x 2,0 m - pré-moldado - tipo II - areia extraída e brita produzida</t>
  </si>
  <si>
    <t>Bueiro metálico com chapas múltiplas MP 152 galvanizadas - lenticular - vão = 2,30 m e altura = 1,60 m - aterro rodoviário mínimo = 0,60 m e máximo = 7,20 m - brita comercial</t>
  </si>
  <si>
    <t>Corpo de BSTC D = 1,50 m PA1 - areia, brita e pedra de mão comerciais</t>
  </si>
  <si>
    <t>Dragagem de cascalho com draga hopper - capacidade da cisterna de 20.000 m³ - DMT de 1.500 a 1.800 m</t>
  </si>
  <si>
    <t>Tubo de concreto PA1 produzido na obra para drenagem - D = 0,60 m - areia e brita comerciais - fornecimento e instalação</t>
  </si>
  <si>
    <t>Placa de aço de apoio para protensão externa em reforço de viga de OAE - confecção e instalação</t>
  </si>
  <si>
    <t>Fornecimento e implantação de suporte duplo metálico galvanizado para placa de sinalização náutica em margem - altura total de 5,5 m - com embarcação</t>
  </si>
  <si>
    <t>Corpo de BSCC - seção canal de 2,5 x 1,5 m - pré-moldado - areia e brita comerciais</t>
  </si>
  <si>
    <t>Bueiro metálico com chapas múltiplas MP 152 galvanizadas - lenticular - vão = 2,30 m e altura = 1,60 m - aterro rodoviário mínimo = 0,60 m e máximo = 7,20 m - brita produzida</t>
  </si>
  <si>
    <t>Corpo de BSTC D = 1,50 m PA2 - areia extraída e brita e pedra de mão produzidas</t>
  </si>
  <si>
    <t>Dragagem de cascalho com draga hopper - capacidade da cisterna de 20.000 m³ - DMT de 1.800 a 2.100 m</t>
  </si>
  <si>
    <t>Tubo de concreto PA1 produzido na obra para drenagem - D = 0,60 m - areia extraída e brita produzida - fornecimento e instalação</t>
  </si>
  <si>
    <t>Placa de aço de desvio para protensão externa em reforço de viga de OAE - confecção e instalação</t>
  </si>
  <si>
    <t>Fornecimento e implantação de suporte duplo polimérico ecológico maciço quadrado de 10 cm para placa de sinalização náutica em margem - altura total de 5,5 m</t>
  </si>
  <si>
    <t>Corpo de BSCC - seção canal de 2,5 x 1,5 m - pré-moldado - areia extraída e brita produzida</t>
  </si>
  <si>
    <t>Bueiro metálico com chapas múltiplas MP 152 galvanizadas - lenticular - vão = 2,55 m e altura = 1,65 m - aterro rodoviário mínimo = 0,60 m e máximo = 6,50 m - brita comercial</t>
  </si>
  <si>
    <t>Corpo de BSTC D = 1,50 m PA2 - areia, brita e pedra de mão comerciais</t>
  </si>
  <si>
    <t>Dragagem de cascalho com draga hopper - capacidade da cisterna de 20.000 m³ - DMT de 2.100 a 2.400 m</t>
  </si>
  <si>
    <t>Tubo de concreto PA1 produzido na obra para drenagem - D = 0,80 m - areia e brita comerciais - fornecimento e instalação</t>
  </si>
  <si>
    <t>Plataforma de trabalho em aço tubular apoiada no solo - altura de 4 a 6 m - utilização de 100 vezes - fornecimento, instalação e retirada</t>
  </si>
  <si>
    <t>Fornecimento e implantação de suporte duplo polimérico ecológico maciço quadrado de 10 cm para placa de sinalização náutica em margem - altura total de 5,5 m - com embarcação</t>
  </si>
  <si>
    <t>Corpo de BSCC - seção canal de 2,5 x 2,0 m - pré-moldado - tipo I - areia e brita comerciais</t>
  </si>
  <si>
    <t>Bueiro metálico com chapas múltiplas MP 152 galvanizadas - lenticular - vão = 2,55 m e altura = 1,65 m - aterro rodoviário mínimo = 0,60 m e máximo = 6,50 m - brita produzida</t>
  </si>
  <si>
    <t>Corpo de BSTC D = 1,50 m PA3 - areia extraída e brita e pedra de mão produzidas</t>
  </si>
  <si>
    <t>Dragagem de cascalho com draga hopper - capacidade da cisterna de 20.000 m³ - DMT de 2.400 a 2.700 m</t>
  </si>
  <si>
    <t>Tubo de concreto PA1 produzido na obra para drenagem - D = 0,80 m - areia extraída e brita produzida - fornecimento e instalação</t>
  </si>
  <si>
    <t>Plataforma de trabalho em aço tubular apoiada no solo - altura de 6 a 8 m - utilização de 100 vezes - fornecimento, instalação e retirada</t>
  </si>
  <si>
    <t>Fornecimento e implantação de suporte duplo polimérico ecológico maciço quadrado de 8 cm para placa de sinalização náutica em margem - altura total de 4,0 m</t>
  </si>
  <si>
    <t>Corpo de BSCC - seção canal de 2,5 x 2,0 m - pré-moldado - tipo I - areia extraída e brita produzida</t>
  </si>
  <si>
    <t>Bueiro metálico com chapas múltiplas MP 152 galvanizadas - lenticular - vão = 2,70 m e altura = 1,85 m - aterro rodoviário mínimo = 0,60 m e máximo = 6,60 m - brita comercial</t>
  </si>
  <si>
    <t>Corpo de BSTC D = 1,50 m PA3 - areia, brita e pedra de mão comerciais</t>
  </si>
  <si>
    <t>Dragagem de cascalho com draga hopper - capacidade da cisterna de 20.000 m³ - DMT de 2.700 a 3.000 m</t>
  </si>
  <si>
    <t>Tubo de concreto PA1 produzido na obra para drenagem - D = 1,00 m - areia e brita comerciais - fornecimento e instalação</t>
  </si>
  <si>
    <t>Plataforma de trabalho em aço tubular apoiada no solo - altura de até 4 m - utilização de 100 vezes - fornecimento, instalação e retirada</t>
  </si>
  <si>
    <t>Fornecimento e implantação de suporte duplo polimérico ecológico maciço quadrado de 8 cm para placa de sinalização náutica em margem - altura total de 4,0 m - com embarcação</t>
  </si>
  <si>
    <t>Corpo de BSCC - seção canal de 2,5 x 2,0 m - pré-moldado - tipo II - areia e brita comerciais</t>
  </si>
  <si>
    <t>Bueiro metálico com chapas múltiplas MP 152 galvanizadas - lenticular - vão = 2,70 m e altura = 1,85 m - aterro rodoviário mínimo = 0,60 m e máximo = 6,60 m - brita produzida</t>
  </si>
  <si>
    <t>Corpo de BSTC D = 1,50 m PA4 - areia extraída e brita e pedra de mão produzidas</t>
  </si>
  <si>
    <t>Dragagem de cascalho com draga hopper - capacidade da cisterna de 20.000 m³ - DMT de 3.000 m</t>
  </si>
  <si>
    <t>Tubo de concreto PA1 produzido na obra para drenagem - D = 1,00 m - areia extraída e brita produzida - fornecimento e instalação</t>
  </si>
  <si>
    <t>Plataforma de trabalho em madeira apoiada no solo - altura de 6 a 12 m - utilização de 5 vezes - confecção, instalação e retirada</t>
  </si>
  <si>
    <t>Fornecimento e implantação de suporte duplo polimérico ecológico maciço quadrado de 8 cm para placa de sinalização náutica em margem - altura total de 5,0 m</t>
  </si>
  <si>
    <t>Corpo de BSCC - seção canal de 2,5 x 2,0 m - pré-moldado - tipo II - areia extraída e brita produzida</t>
  </si>
  <si>
    <t>Bueiro metálico com chapas múltiplas MP 152 galvanizadas - lenticular - vão = 2,75 m e altura = 1,90 m - aterro rodoviário mínimo = 0,60 m e máximo = 6,50 m - brita comercial</t>
  </si>
  <si>
    <t>Corpo de BSTC D = 1,50 m PA4 - areia, brita e pedra de mão comerciais</t>
  </si>
  <si>
    <t>Dragagem de cascalho com draga hopper - capacidade da cisterna de 3.000 m³ - DMT de 1.500 a 1.800 m</t>
  </si>
  <si>
    <t>Tubo de concreto PA1 produzido na obra para drenagem - D = 1,20 m - areia e brita comerciais - fornecimento e instalação</t>
  </si>
  <si>
    <t>Plataforma de trabalho em madeira apoiada no solo - altura de até 6 m - utilização de 5 vezes - confecção, instalação e retirada</t>
  </si>
  <si>
    <t>Fornecimento e implantação de suporte duplo polimérico ecológico maciço quadrado de 8 cm para placa de sinalização náutica em margem - altura total de 5,0 m - com embarcação</t>
  </si>
  <si>
    <t>Corpo de BSCC - seção canal de 3,0 x 1,5 m - pré-moldado - areia e brita comerciais</t>
  </si>
  <si>
    <t>Bueiro metálico com chapas múltiplas MP 152 galvanizadas - lenticular - vão = 2,75 m e altura = 1,90 m - aterro rodoviário mínimo = 0,60 m e máximo = 6,50 m - brita produzida</t>
  </si>
  <si>
    <t>Corpo de BTTC D = 1,00 m PA1 - areia extraída e brita e pedra de mão produzidas</t>
  </si>
  <si>
    <t>Dragagem de cascalho com draga hopper - capacidade da cisterna de 3.000 m³ - DMT de 1.800 a 2.100 m</t>
  </si>
  <si>
    <t>Tubo de concreto PA1 produzido na obra para drenagem - D = 1,20 m - areia extraída e brita produzida - fornecimento e instalação</t>
  </si>
  <si>
    <t>Plataforma de trabalho suspensa sob tabuleiro de pontes com treliças metálicas e tábuas - utilização de 100 vezes - confecção, instalação e retirada</t>
  </si>
  <si>
    <t>Fornecimento e implantação de suporte simples em madeira com travessa para placa de sinalização náutica em margem - altura total de 4 m</t>
  </si>
  <si>
    <t>Corpo de BSCC - seção canal de 3,0 x 1,5 m - pré-moldado - areia extraída e brita produzida</t>
  </si>
  <si>
    <t>Bueiro metálico com chapas múltiplas MP 152 galvanizadas - lenticular - vão = 3,00 m e altura = 2,00 m - aterro rodoviário mínimo = 0,60 m e máximo = 6,00 m - brita comercial</t>
  </si>
  <si>
    <t>Corpo de BTTC D = 1,00 m PA1 - areia, brita e pedra de mão comerciais</t>
  </si>
  <si>
    <t>Dragagem de cascalho com draga hopper - capacidade da cisterna de 3.000 m³ - DMT de 2.100 a 2.400 m</t>
  </si>
  <si>
    <t>Tubo de concreto PA1 produzido na obra para drenagem - D = 1,50 m - areia e brita comerciais - fornecimento e instalação</t>
  </si>
  <si>
    <t>Plataforma mecanizada de inspeção sob pontes com capacidade de 500 kg e alcance de 15 m</t>
  </si>
  <si>
    <t>Fornecimento e implantação de suporte simples em madeira com travessa para placa de sinalização náutica em margem - altura total de 4 m - com embarcação</t>
  </si>
  <si>
    <t>Corpo de BSCC - seção canal de 3,0 x 2,0 m - pré-moldado - tipo I - areia e brita comerciais</t>
  </si>
  <si>
    <t>Bueiro metálico com chapas múltiplas MP 152 galvanizadas - lenticular - vão = 3,00 m e altura = 2,00 m - aterro rodoviário mínimo = 0,60 m e máximo = 6,00 m - brita produzida</t>
  </si>
  <si>
    <t>Corpo de BTTC D = 1,00 m PA2 - areia extraída e brita e pedra de mão produzidas</t>
  </si>
  <si>
    <t>Dragagem de cascalho com draga hopper - capacidade da cisterna de 3.000 m³ - DMT de 2.400 a 2.700 m</t>
  </si>
  <si>
    <t>Tubo de concreto PA1 produzido na obra para drenagem - D = 1,50 m - areia extraída e brita produzida - fornecimento e instalação</t>
  </si>
  <si>
    <t>Recomposição de dreno em tubo de aço galvanizado D = 100 mm em OAE - fornecimento e instalação</t>
  </si>
  <si>
    <t>Fornecimento e implantação de suporte simples em madeira com travessa para placa de sinalização náutica em margem - altura total de 5 m</t>
  </si>
  <si>
    <t>Corpo de BSCC - seção canal de 3,0 x 2,0 m - pré-moldado - tipo I - areia extraída e brita produzida</t>
  </si>
  <si>
    <t>Bueiro metálico com chapas múltiplas MP 152 galvanizadas - lenticular - vão = 3,20 m e altura = 2,10 m - aterro rodoviário mínimo = 0,60 m e máximo = 5,60 m - brita comercial</t>
  </si>
  <si>
    <t>Corpo de BTTC D = 1,00 m PA2 - areia, brita e pedra de mão comerciais</t>
  </si>
  <si>
    <t>Dragagem de cascalho com draga hopper - capacidade da cisterna de 3.000 m³ - DMT de 2.700 a 3.000 m</t>
  </si>
  <si>
    <t>Tubo de concreto PA2 comercial para drenagem - D = 0,50 m - fornecimento e instalação</t>
  </si>
  <si>
    <t>Recomposição de dreno em tubo de aço galvanizado D = 80 mm em OAE - fornecimento e instalação</t>
  </si>
  <si>
    <t>Fornecimento e implantação de suporte simples em madeira com travessa para placa de sinalização náutica em margem - altura total de 5 m - com embarcação</t>
  </si>
  <si>
    <t>Corpo de BSCC - seção canal de 3,0 x 2,0 m - pré-moldado - tipo II - areia e brita comerciais</t>
  </si>
  <si>
    <t>Bueiro metálico com chapas múltiplas MP 152 galvanizadas - lenticular - vão = 3,20 m e altura = 2,10 m - aterro rodoviário mínimo = 0,60 m e máximo = 5,60 m - brita produzida</t>
  </si>
  <si>
    <t>Corpo de BTTC D = 1,00 m PA3 - areia extraída e brita e pedra de mão produzidas</t>
  </si>
  <si>
    <t>Dragagem de cascalho com draga hopper - capacidade da cisterna de 3.000 m³ - DMT de 3.000 m</t>
  </si>
  <si>
    <t>Tubo de concreto PA2 comercial para drenagem - D = 0,60 m - fornecimento e instalação</t>
  </si>
  <si>
    <t>Recomposição de guarda-corpo com agregados comerciais - instalação</t>
  </si>
  <si>
    <t>Fornecimento e implantação de suporte simples em madeira com travessa para placa de sinalização náutica em margem - altura total de 5,5 m</t>
  </si>
  <si>
    <t>Corpo de BSCC - seção canal de 3,0 x 2,0 m - pré-moldado - tipo II - areia extraída e brita produzida</t>
  </si>
  <si>
    <t>Bueiro metálico com chapas múltiplas MP 152 galvanizadas - lenticular - vão = 3,35 m e altura = 2,15 m - aterro rodoviário mínimo = 0,60 m e máximo = 5,30 m - brita comercial</t>
  </si>
  <si>
    <t>Corpo de BTTC D = 1,00 m PA3 - areia, brita e pedra de mão comerciais</t>
  </si>
  <si>
    <t>Dragagem de cascalho com draga hopper - capacidade da cisterna de 4.000 m³ - DMT de 1.500 a 1.800 m</t>
  </si>
  <si>
    <t>Tubo de concreto PA2 comercial para drenagem - D = 0,80 m - fornecimento e instalação</t>
  </si>
  <si>
    <t>Recomposição de guarda-corpo com agregados produzidos - instalação</t>
  </si>
  <si>
    <t>Fornecimento e implantação de suporte simples em madeira com travessa para placa de sinalização náutica em margem - altura total de 5,5 m - com embarcação</t>
  </si>
  <si>
    <t>Corpo de BSCC - seção fechada de 1,5 x 1,5 m - pré-moldado - altura do aterro de 0,25 a 1,00 m - areia e brita comerciais</t>
  </si>
  <si>
    <t>Bueiro metálico com chapas múltiplas MP 152 galvanizadas - lenticular - vão = 3,35 m e altura = 2,15 m - aterro rodoviário mínimo = 0,60 m e máximo = 5,30 m - brita produzida</t>
  </si>
  <si>
    <t>Corpo de BTTC D = 1,00 m PA4 - areia extraída e brita e pedra de mão produzidas</t>
  </si>
  <si>
    <t>Dragagem de cascalho com draga hopper - capacidade da cisterna de 4.000 m³ - DMT de 1.800 a 2.100 m</t>
  </si>
  <si>
    <t>Tubo de concreto PA2 comercial para drenagem - D = 1,00 m - fornecimento e instalação</t>
  </si>
  <si>
    <t>Recuperação de guarda-corpo metálico em ambiente agressivo</t>
  </si>
  <si>
    <t>Fornecimento e implantação de suporte simples metálico galvanizado para placa de sinalização náutica em margem - altura total de 4 m - com embarcação</t>
  </si>
  <si>
    <t>Corpo de BSCC - seção fechada de 1,5 x 1,5 m - pré-moldado - altura do aterro de 0,25 a 1,00 m - areia extraída e brita produzida</t>
  </si>
  <si>
    <t>Bueiro metálico com chapas múltiplas MP 152 galvanizadas - lenticular - vão = 3,55 m e altura = 2,25 m - aterro rodoviário mínimo = 0,60 m e máximo = 5,00 m - brita comercial</t>
  </si>
  <si>
    <t>Corpo de BTTC D = 1,00 m PA4 - areia, brita e pedra de mão comerciais</t>
  </si>
  <si>
    <t>Dragagem de cascalho com draga hopper - capacidade da cisterna de 4.000 m³ - DMT de 2.100 a 2.400 m</t>
  </si>
  <si>
    <t>Tubo de concreto PA2 comercial para drenagem - D = 1,20 m - fornecimento e instalação</t>
  </si>
  <si>
    <t>Recuperação de guarda-corpo metálico em ambiente muito agressivo</t>
  </si>
  <si>
    <t>Fornecimento e implantação de suporte simples metálico galvanizado para placa de sinalização náutica em margem - altura total de 4,0 m</t>
  </si>
  <si>
    <t>Corpo de BSCC - seção fechada de 1,5 x 1,5 m - pré-moldado - altura do aterro de 1,00 a 2,50 m - areia e brita comerciais</t>
  </si>
  <si>
    <t>Bueiro metálico com chapas múltiplas MP 152 galvanizadas - lenticular - vão = 3,55 m e altura = 2,25 m - aterro rodoviário mínimo = 0,60 m e máximo = 5,00 m - brita produzida</t>
  </si>
  <si>
    <t>Corpo de BTTC D = 1,20 m PA1 - areia extraída e brita e pedra de mão produzidas</t>
  </si>
  <si>
    <t>Dragagem de cascalho com draga hopper - capacidade da cisterna de 4.000 m³ - DMT de 2.400 a 2.700 m</t>
  </si>
  <si>
    <t>Tubo de concreto PA2 comercial para drenagem - D = 1,50 m - fornecimento e instalação</t>
  </si>
  <si>
    <t>Recuperação de guarda-corpo metálico em ambiente pouco agressivo</t>
  </si>
  <si>
    <t>Fornecimento e implantação de suporte simples metálico galvanizado para placa de sinalização náutica em margem - altura total de 5 m - com embarcação</t>
  </si>
  <si>
    <t>Corpo de BSCC - seção fechada de 1,5 x 1,5 m - pré-moldado - altura do aterro de 1,00 a 2,50 m - areia extraída e brita produzida</t>
  </si>
  <si>
    <t>Bueiro metálico com chapas múltiplas MP 152 galvanizadas - lenticular - vão = 3,70 m e altura = 2,35 m - aterro rodoviário mínimo = 0,60 m e máximo = 4,90 m - brita comercial</t>
  </si>
  <si>
    <t>Corpo de BTTC D = 1,20 m PA1 - areia, brita e pedra de mão comerciais</t>
  </si>
  <si>
    <t>Dragagem de cascalho com draga hopper - capacidade da cisterna de 4.000 m³ - DMT de 2.700 a 3.000 m</t>
  </si>
  <si>
    <t>Tubo de concreto PA2 produzido na obra para drenagem - D = 0,60 m - areia e brita comerciais - fornecimento e instalação</t>
  </si>
  <si>
    <t>Remoção de concreto com jateamento d'água sob alta pressão</t>
  </si>
  <si>
    <t>Fornecimento e implantação de suporte simples metálico galvanizado para placa de sinalização náutica em margem - altura total de 5,0 m</t>
  </si>
  <si>
    <t>Corpo de BSCC - seção fechada de 1,5 x 1,5 m - pré-moldado - altura do aterro de 10,00 a 12,50 m - areia e brita comerciais</t>
  </si>
  <si>
    <t>Bueiro metálico com chapas múltiplas MP 152 galvanizadas - lenticular - vão = 3,70 m e altura = 2,35 m - aterro rodoviário mínimo = 0,60 m e máximo = 4,90 m - brita produzida</t>
  </si>
  <si>
    <t>Corpo de BTTC D = 1,20 m PA2 - areia extraída e brita e pedra de mão produzidas</t>
  </si>
  <si>
    <t>Dragagem de cascalho com draga hopper - capacidade da cisterna de 4.000 m³ - DMT de 3.000 m</t>
  </si>
  <si>
    <t>Tubo de concreto PA2 produzido na obra para drenagem - D = 0,60 m - areia extraída e brita produzida - fornecimento e instalação</t>
  </si>
  <si>
    <t>Restauração de berços de apoio para junta de dilatação - fornecimento e instalação</t>
  </si>
  <si>
    <t>Fornecimento e implantação de suporte simples metálico galvanizado para placa de sinalização náutica em margem - altura total de 5,5 m</t>
  </si>
  <si>
    <t>Corpo de BSCC - seção fechada de 1,5 x 1,5 m - pré-moldado - altura do aterro de 10,00 a 12,50 m - areia extraída e brita produzida</t>
  </si>
  <si>
    <t>Bueiro metálico com chapas múltiplas MP 152 galvanizadas - lenticular - vão = 3,90 m e altura = 2,45 m - aterro rodoviário mínimo = 0,60 m e máximo = 4,60 m - brita comercial</t>
  </si>
  <si>
    <t>Corpo de BTTC D = 1,20 m PA2 - areia, brita e pedra de mão comerciais</t>
  </si>
  <si>
    <t>Dragagem de cascalho com draga hopper - capacidade da cisterna de 5.000 m³ - DMT de 1.500 a 1.800 m</t>
  </si>
  <si>
    <t>Tubo de concreto PA2 produzido na obra para drenagem - D = 0,80 m - areia e brita comerciais - fornecimento e instalação</t>
  </si>
  <si>
    <t>Substituição de junta de dilatação e lábios poliméricos - fornecimento e instalação</t>
  </si>
  <si>
    <t>Fornecimento e implantação de suporte simples metálico galvanizado para placa de sinalização náutica em margem - altura total de 5,5 m - com embarcação</t>
  </si>
  <si>
    <t>Corpo de BSCC - seção fechada de 1,5 x 1,5 m - pré-moldado - altura do aterro de 12,50 a 15,00 m - areia e brita comerciais</t>
  </si>
  <si>
    <t>Bueiro metálico com chapas múltiplas MP 152 galvanizadas - lenticular - vão = 3,90 m e altura = 2,45 m - aterro rodoviário mínimo = 0,60 m e máximo = 4,60 m - brita produzida</t>
  </si>
  <si>
    <t>Corpo de BTTC D = 1,20 m PA3 - areia extraída e brita e pedra de mão produzidas</t>
  </si>
  <si>
    <t>Dragagem de cascalho com draga hopper - capacidade da cisterna de 5.000 m³ - DMT de 1.800 a 2.100 m</t>
  </si>
  <si>
    <t>Tubo de concreto PA2 produzido na obra para drenagem - D = 0,80 m - areia extraída e brita produzida - fornecimento e instalação</t>
  </si>
  <si>
    <t>Areia asfalto a quente - faixa A - areia comercial</t>
  </si>
  <si>
    <t>Fornecimento e implantação de suporte simples polimérico ecológico maciço quadrado de 10 cm para placa de sinalização náutica em margem - altura total de 5,5 m</t>
  </si>
  <si>
    <t>Corpo de BSCC - seção fechada de 1,5 x 1,5 m - pré-moldado - altura do aterro de 12,50 a 15,00 m - areia extraída e brita produzida</t>
  </si>
  <si>
    <t>Bueiro metálico com chapas múltiplas MP 152 galvanizadas - lenticular - vão = 4,00 m e altura = 2,55 m - aterro rodoviário mínimo = 0,60 m e máximo = 4,50 m - brita comercial</t>
  </si>
  <si>
    <t>Corpo de BTTC D = 1,20 m PA3 - areia, brita e pedra de mão comerciais</t>
  </si>
  <si>
    <t>Dragagem de cascalho com draga hopper - capacidade da cisterna de 5.000 m³ - DMT de 2.100 a 2.400 m</t>
  </si>
  <si>
    <t>Tubo de concreto PA2 produzido na obra para drenagem - D = 1,00 m - areia e brita comerciais - fornecimento e instalação</t>
  </si>
  <si>
    <t>Areia asfalto a quente - faixa A - areia extraída</t>
  </si>
  <si>
    <t>Fornecimento e implantação de suporte simples polimérico ecológico maciço quadrado de 10 cm para placa de sinalização náutica em margem - altura total de 5,5 m - com embarcação</t>
  </si>
  <si>
    <t>Corpo de BSCC - seção fechada de 1,5 x 1,5 m - pré-moldado - altura do aterro de 2,50 a 5,00 m - areia e brita comerciais</t>
  </si>
  <si>
    <t>Bueiro metálico com chapas múltiplas MP 152 galvanizadas - lenticular - vão = 4,00 m e altura = 2,55 m - aterro rodoviário mínimo = 0,60 m e máximo = 4,50 m - brita produzida</t>
  </si>
  <si>
    <t>Corpo de BTTC D = 1,20 m PA4 - areia extraída e brita e pedra de mão produzidas</t>
  </si>
  <si>
    <t>Dragagem de cascalho com draga hopper - capacidade da cisterna de 5.000 m³ - DMT de 2.400 a 2.700 m</t>
  </si>
  <si>
    <t>Tubo de concreto PA2 produzido na obra para drenagem - D = 1,00 m - areia extraída e brita produzida - fornecimento e instalação</t>
  </si>
  <si>
    <t>Areia asfalto a quente - faixa B - areia comercial</t>
  </si>
  <si>
    <t>Fornecimento e implantação de suporte simples polimérico ecológico maciço quadrado de 8 cm para placa de sinalização náutica em margem - altura total de 4 m</t>
  </si>
  <si>
    <t>Corpo de BSCC - seção fechada de 1,5 x 1,5 m - pré-moldado - altura do aterro de 2,50 a 5,00 m - areia extraída e brita produzida</t>
  </si>
  <si>
    <t>Bueiro metálico com chapas múltiplas MP 152 galvanizadas - lenticular - vão = 4,15 m e altura = 2,80 m - aterro rodoviário mínimo = 0,60 m e máximo = 6,80 m - brita comercial</t>
  </si>
  <si>
    <t>Corpo de BTTC D = 1,20 m PA4 - areia, brita e pedra de mão comerciais</t>
  </si>
  <si>
    <t>Dragagem de cascalho com draga hopper - capacidade da cisterna de 5.000 m³ - DMT de 2.700 a 3.000 m</t>
  </si>
  <si>
    <t>Tubo de concreto PA2 produzido na obra para drenagem - D = 1,20 m - areia e brita comerciais - fornecimento e instalação</t>
  </si>
  <si>
    <t>Areia asfalto a quente - faixa B - areia extraída</t>
  </si>
  <si>
    <t>Fornecimento e implantação de suporte simples polimérico ecológico maciço quadrado de 8 cm para placa de sinalização náutica em margem - altura total de 4 m - com embarcação</t>
  </si>
  <si>
    <t>Corpo de BSCC - seção fechada de 1,5 x 1,5 m - pré-moldado - altura do aterro de 5,00 a 7,50 m - areia e brita comerciais</t>
  </si>
  <si>
    <t>Bueiro metálico com chapas múltiplas MP 152 galvanizadas - lenticular - vão = 4,15 m e altura = 2,80 m - aterro rodoviário mínimo = 0,60 m e máximo = 6,80 m - brita produzida</t>
  </si>
  <si>
    <t>Corpo de BTTC D = 1,50 m PA1 - areia extraída e brita e pedra de mão produzidas</t>
  </si>
  <si>
    <t>Dragagem de cascalho com draga hopper - capacidade da cisterna de 5.000 m³ - DMT de 3.000 m</t>
  </si>
  <si>
    <t>Tubo de concreto PA2 produzido na obra para drenagem - D = 1,20 m - areia extraída e brita produzida - fornecimento e instalação</t>
  </si>
  <si>
    <t>Areia asfalto a quente com asfalto polímero - faixa A - areia comercial</t>
  </si>
  <si>
    <t>Fornecimento e implantação de suporte simples polimérico ecológico maciço quadrado de 8 cm para placa de sinalização náutica em margem - altura total de 5 m</t>
  </si>
  <si>
    <t>Corpo de BSCC - seção fechada de 1,5 x 1,5 m - pré-moldado - altura do aterro de 5,00 a 7,50 m - areia extraída e brita produzida</t>
  </si>
  <si>
    <t>Bueiro metálico com chapas múltiplas MP 152 galvanizadas - lenticular - vão = 4,40 m e altura = 2,90 m - aterro rodoviário mínimo = 0,60 m e máximo = 6,40 m - brita comercial</t>
  </si>
  <si>
    <t>Corpo de BTTC D = 1,50 m PA1 - areia, brita e pedra de mão comerciais</t>
  </si>
  <si>
    <t>Dragagem de cascalho com draga hopper - capacidade da cisterna de 750 m³ - DMT de 1.500 a 1.800 m</t>
  </si>
  <si>
    <t>Tubo de concreto PA2 produzido na obra para drenagem - D = 1,50 m - areia e brita comerciais - fornecimento e instalação</t>
  </si>
  <si>
    <t>Areia asfalto a quente com asfalto polímero - faixa A - areia extraída</t>
  </si>
  <si>
    <t>Fornecimento e implantação de suporte simples polimérico ecológico maciço quadrado de 8 cm para placa de sinalização náutica em margem - altura total de 5 m - com embarcação</t>
  </si>
  <si>
    <t>Corpo de BSCC - seção fechada de 1,5 x 1,5 m - pré-moldado - altura do aterro de 7,50 a 10,00 m - areia e brita comerciais</t>
  </si>
  <si>
    <t>Bueiro metálico com chapas múltiplas MP 152 galvanizadas - lenticular - vão = 4,40 m e altura = 2,90 m - aterro rodoviário mínimo = 0,60 m e máximo = 6,40 m - brita produzida</t>
  </si>
  <si>
    <t>Corpo de BTTC D = 1,50 m PA2 - areia extraída e brita e pedra de mão produzidas</t>
  </si>
  <si>
    <t>Dragagem de cascalho com draga hopper - capacidade da cisterna de 750 m³ - DMT de 1.800 a 2.100 m</t>
  </si>
  <si>
    <t>Tubo de concreto PA2 produzido na obra para drenagem - D = 1,50 m - areia extraída e brita produzida - fornecimento e instalação</t>
  </si>
  <si>
    <t>Areia asfalto a quente com asfalto polímero - faixa B - areia comercial</t>
  </si>
  <si>
    <t>Fornecimento e instalação de conjunto de acessórios para sistema de fundeio de boia de amarração náutica com 4 manilhas</t>
  </si>
  <si>
    <t>Corpo de BSCC - seção fechada de 1,5 x 1,5 m - pré-moldado - altura do aterro de 7,50 a 10,00 m - areia extraída e brita produzida</t>
  </si>
  <si>
    <t>Bueiro metálico com chapas múltiplas MP 152 galvanizadas - lenticular - vão = 4,60 m e altura = 3,00 m - aterro rodoviário mínimo = 0,60 m e máximo = 6,10 m - brita comercial</t>
  </si>
  <si>
    <t>Corpo de BTTC D = 1,50 m PA2 - areia, brita e pedra de mão comerciais</t>
  </si>
  <si>
    <t>Dragagem de cascalho com draga hopper - capacidade da cisterna de 750 m³ - DMT de 2.100 a 2.400 m</t>
  </si>
  <si>
    <t>Tubo de concreto PA3 comercial para drenagem - D = 0,50 m - fornecimento e instalação</t>
  </si>
  <si>
    <t>Areia asfalto a quente com asfalto polímero - faixa B - areia extraída</t>
  </si>
  <si>
    <t>Fornecimento e instalação de conjunto de acessórios para sistema de fundeio de boia de sinalização náutica com 7 manilhas</t>
  </si>
  <si>
    <t>Corpo de BSCC - seção fechada de 2,0 x 2,0 m - pré-moldado - altura do aterro de 0,25 a 1,00 m - areia e brita comerciais</t>
  </si>
  <si>
    <t>Bueiro metálico com chapas múltiplas MP 152 galvanizadas - lenticular - vão = 4,60 m e altura = 3,00 m - aterro rodoviário mínimo = 0,60 m e máximo = 6,10 m - brita produzida</t>
  </si>
  <si>
    <t>Corpo de BTTC D = 1,50 m PA3 - areia extraída e brita e pedra de mão produzidas</t>
  </si>
  <si>
    <t>Dragagem de cascalho com draga hopper - capacidade da cisterna de 750 m³ - DMT de 2.400 a 2.700 m</t>
  </si>
  <si>
    <t>Tubo de concreto PA3 comercial para drenagem - D = 0,60 m - fornecimento e instalação</t>
  </si>
  <si>
    <t>Areia asfalto a quente com asfalto polímero - faixa C - areia comercial</t>
  </si>
  <si>
    <t>Fornecimento e instalação de corrente 1" para sistema de fundeio de boia de sinalização náutica</t>
  </si>
  <si>
    <t>Corpo de BSCC - seção fechada de 2,0 x 2,0 m - pré-moldado - altura do aterro de 0,25 a 1,00 m - areia extraída e brita produzida</t>
  </si>
  <si>
    <t>Bueiro metálico com chapas múltiplas MP 152 galvanizadas - lenticular - vão = 4,80 m e altura = 3,05 m - aterro rodoviário mínimo = 0,60 m e máximo = 5,80 m - brita comercial</t>
  </si>
  <si>
    <t>Corpo de BTTC D = 1,50 m PA3 - areia, brita e pedra de mão comerciais</t>
  </si>
  <si>
    <t>Dragagem de cascalho com draga hopper - capacidade da cisterna de 750 m³ - DMT de 2.700 a 3.000 m</t>
  </si>
  <si>
    <t>Tubo de concreto PA3 comercial para drenagem - D = 0,80 m - fornecimento e instalação</t>
  </si>
  <si>
    <t>Areia asfalto a quente com asfalto polímero - faixa C - areia extraída</t>
  </si>
  <si>
    <t>Fornecimento e instalação de corrente 1/2" para sistema de fundeio de boia de sinalização náutica</t>
  </si>
  <si>
    <t>Corpo de BSCC - seção fechada de 2,0 x 2,0 m - pré-moldado - altura do aterro de 1,00 a 2,50 m - areia e brita comerciais</t>
  </si>
  <si>
    <t>Bueiro metálico com chapas múltiplas MP 152 galvanizadas - lenticular - vão = 4,80 m e altura = 3,05 m - aterro rodoviário mínimo = 0,60 m e máximo = 5,80 m - brita produzida</t>
  </si>
  <si>
    <t>Corpo de BTTC D = 1,50 m PA4 - areia extraída e brita e pedra de mão produzidas</t>
  </si>
  <si>
    <t>Dragagem de cascalho com draga hopper - capacidade da cisterna de 750 m³ - DMT de 3.000 m</t>
  </si>
  <si>
    <t>Tubo de concreto PA3 comercial para drenagem - D = 1,00 m - fornecimento e instalação</t>
  </si>
  <si>
    <t>Base de solo estabilizado granulometricamente sem mistura com material de jazida - 100% Proctor modificado</t>
  </si>
  <si>
    <t>Fornecimento e instalação de corrente 3/4" para sistema de fundeio de boia de sinalização náutica</t>
  </si>
  <si>
    <t>Corpo de BSCC - seção fechada de 2,0 x 2,0 m - pré-moldado - altura do aterro de 1,00 a 2,50 m - areia extraída e brita produzida</t>
  </si>
  <si>
    <t>Bueiro metálico com chapas múltiplas MP 152 galvanizadas - lenticular - vão = 5,05 m e altura = 3,15 m - aterro rodoviário mínimo = 0,90 m e máximo = 5,50 m - brita comercial</t>
  </si>
  <si>
    <t>Corpo de BTTC D = 1,50 m PA4 - areia, brita e pedra de mão comerciais</t>
  </si>
  <si>
    <t>Dragagem de cascalho fino com draga de sucção e recalque - bomba de 1.350 kW e cortador de 170 kW - distância de recalque de 1.100 a 1.300 m</t>
  </si>
  <si>
    <t>Tubo de concreto PA3 comercial para drenagem - D = 1,20 m - fornecimento e instalação</t>
  </si>
  <si>
    <t>Base de solo melhorado com 3% de cimento e mistura em usina com material de jazida - 100% Proctor modificado</t>
  </si>
  <si>
    <t>Fornecimento e instalação de lanterna de sinalização náutica com alcance luminoso de 2 MN em obra de arte especial - com embarcação</t>
  </si>
  <si>
    <t>Corpo de BSCC - seção fechada de 2,0 x 2,0 m - pré-moldado - altura do aterro de 10,00 a 12,50 m - areia e brita comerciais</t>
  </si>
  <si>
    <t>Bueiro metálico com chapas múltiplas MP 152 galvanizadas - lenticular - vão = 5,05 m e altura = 3,15 m - aterro rodoviário mínimo = 0,90 m e máximo = 5,50 m - brita produzida</t>
  </si>
  <si>
    <t>Dentes para bueiros duplos D = 0,80 m - areia extraída e brita e pedra de mão produzidas</t>
  </si>
  <si>
    <t>Dragagem de cascalho fino com draga de sucção e recalque - bomba de 1.350 kW e cortador de 170 kW - distância de recalque de 1.300 a 1.500 m</t>
  </si>
  <si>
    <t>Tubo de concreto PA3 comercial para drenagem - D = 1,50 m - fornecimento e instalação</t>
  </si>
  <si>
    <t>Base de solo melhorado com 3% de cimento e mistura na pista com material de jazida - 100% Proctor modificado</t>
  </si>
  <si>
    <t>Fornecimento e instalação de lanterna de sinalização náutica com alcance luminoso de 3 MN em obra de arte especial - com embarcação</t>
  </si>
  <si>
    <t>Corpo de BSCC - seção fechada de 2,0 x 2,0 m - pré-moldado - altura do aterro de 10,00 a 12,50 m - areia extraída e brita produzida</t>
  </si>
  <si>
    <t>Bueiro metálico com chapas múltiplas MP 152 galvanizadas - lenticular - vão = 5,25 m e altura = 3,25 m - aterro rodoviário mínimo = 0,90 m e máximo = 5,30 m - brita comercial</t>
  </si>
  <si>
    <t>Dentes para bueiros duplos D = 0,80 m - areia, brita e pedra de mão comerciais</t>
  </si>
  <si>
    <t>Dragagem de cascalho fino com draga de sucção e recalque - bomba de 1.350 kW e cortador de 170 kW - distância de recalque de 1.500 a 1.700 m</t>
  </si>
  <si>
    <t>Tubo de concreto PA3 produzido na obra para drenagem - D = 0,60 m - areia e brita comerciais - fornecimento e instalação</t>
  </si>
  <si>
    <t>Base de solo-cal com 7% de cal e mistura na pista com material de jazida - 100% Proctor intermediário</t>
  </si>
  <si>
    <t>Fornecimento e instalação de lanterna de sinalização náutica com alcance luminoso de 4 MN em obra de arte especial - com embarcação</t>
  </si>
  <si>
    <t>Corpo de BSCC - seção fechada de 2,0 x 2,0 m - pré-moldado - altura do aterro de 12,50 a 15,00 m - areia e brita comerciais</t>
  </si>
  <si>
    <t>Bueiro metálico com chapas múltiplas MP 152 galvanizadas - lenticular - vão = 5,25 m e altura = 3,25 m - aterro rodoviário mínimo = 0,90 m e máximo = 5,30 m - brita produzida</t>
  </si>
  <si>
    <t>Dentes para bueiros duplos D = 1,00 m - areia extraída e brita e pedra de mão produzidas</t>
  </si>
  <si>
    <t>Dragagem de cascalho fino com draga de sucção e recalque - bomba de 1.350 kW e cortador de 170 kW - distância de recalque de 1.700 a 1.900 m</t>
  </si>
  <si>
    <t>Tubo de concreto PA3 produzido na obra para drenagem - D = 0,60 m - areia extraída e brita produzida - fornecimento e instalação</t>
  </si>
  <si>
    <t>Base estabilizada granulometricamente com mistura de solos na pista com material de jazida - 100% Proctor modificado</t>
  </si>
  <si>
    <t>Fornecimento e instalação de lanterna de sinalização náutica com alcance luminoso de 5 MN em obra de arte especial - com embarcação</t>
  </si>
  <si>
    <t>Corpo de BSCC - seção fechada de 2,0 x 2,0 m - pré-moldado - altura do aterro de 12,50 a 15,00 m - areia extraída e brita produzida</t>
  </si>
  <si>
    <t>Bueiro metálico com chapas múltiplas MP 152 galvanizadas - lenticular - vão = 5,45 m e altura = 3,35 m - aterro rodoviário mínimo = 0,90 m e máximo = 5,10 m - brita comercial</t>
  </si>
  <si>
    <t>Dentes para bueiros duplos D = 1,00 m - areia, brita e pedra de mão comerciais</t>
  </si>
  <si>
    <t>Dragagem de cascalho fino com draga de sucção e recalque - bomba de 1.350 kW e cortador de 170 kW - distância de recalque de 1.900 a 2.100 m</t>
  </si>
  <si>
    <t>Tubo de concreto PA3 produzido na obra para drenagem - D = 0,80 m - areia e brita comerciais - fornecimento e instalação</t>
  </si>
  <si>
    <t>Base estabilizada granulometricamente com mistura solo areia (70% - 30%) em usina com material de jazida e areia extraída - 100% Proctor modificado</t>
  </si>
  <si>
    <t>Fornecimento e instalação de lanterna de sinalização náutica com alcance luminoso de 8 MN em obra de arte especial - com embarcação</t>
  </si>
  <si>
    <t>Corpo de BSCC - seção fechada de 2,0 x 2,0 m - pré-moldado - altura do aterro de 2,50 a 5,00 m - areia e brita comerciais</t>
  </si>
  <si>
    <t>Bueiro metálico com chapas múltiplas MP 152 galvanizadas - lenticular - vão = 5,45 m e altura = 3,35 m - aterro rodoviário mínimo = 0,90 m e máximo = 5,10 m - brita produzida</t>
  </si>
  <si>
    <t>Dentes para bueiros duplos D = 1,20 m - areia extraída e brita e pedra de mão produzidas</t>
  </si>
  <si>
    <t>Dragagem de cascalho fino com draga de sucção e recalque - bomba de 1.350 kW e cortador de 170 kW - distância de recalque de 2.100 a 2.300 m</t>
  </si>
  <si>
    <t>Tubo de concreto PA3 produzido na obra para drenagem - D = 0,80 m - areia extraída e brita produzida - fornecimento e instalação</t>
  </si>
  <si>
    <t>Base ou sub-base de brita graduada com brita comercial - 100% Proctor modificado</t>
  </si>
  <si>
    <t>Fornecimento e instalação de suporte e lanterna de sinalização náutica com alcance luminoso de 2 MN em boia</t>
  </si>
  <si>
    <t>Corpo de BSCC - seção fechada de 2,0 x 2,0 m - pré-moldado - altura do aterro de 2,50 a 5,00 m - areia extraída e brita produzida</t>
  </si>
  <si>
    <t>Bueiro metálico com chapas múltiplas MP 152 galvanizadas - lenticular - vão = 5,60 m e altura = 3,40 m - aterro rodoviário mínimo = 0,90 m e máximo = 4,90 m - brita comercial</t>
  </si>
  <si>
    <t>Dentes para bueiros duplos D = 1,20 m - areia, brita e pedra de mão comerciais</t>
  </si>
  <si>
    <t>Dragagem de cascalho fino com draga de sucção e recalque - bomba de 1.350 kW e cortador de 170 kW - distância de recalque de 2.300 a 2.500 m</t>
  </si>
  <si>
    <t>Tubo de concreto PA3 produzido na obra para drenagem - D = 1,00 m - areia e brita comerciais - fornecimento e instalação</t>
  </si>
  <si>
    <t>Base ou sub-base de brita graduada com brita produzida - 100% Proctor modificado</t>
  </si>
  <si>
    <t>Fornecimento e instalação de suporte e lanterna de sinalização náutica com alcance luminoso de 3 MN em boia</t>
  </si>
  <si>
    <t>Corpo de BSCC - seção fechada de 2,0 x 2,0 m - pré-moldado - altura do aterro de 5,00 a 7,50 m - areia e brita comerciais</t>
  </si>
  <si>
    <t>Bueiro metálico com chapas múltiplas MP 152 galvanizadas - lenticular - vão = 5,60 m e altura = 3,40 m - aterro rodoviário mínimo = 0,90 m e máximo = 4,90 m - brita produzida</t>
  </si>
  <si>
    <t>Dentes para bueiros duplos D = 1,50 m - areia extraída e brita e pedra de mão produzidas</t>
  </si>
  <si>
    <t>Dragagem de cascalho fino com draga de sucção e recalque - bomba de 1.350 kW e cortador de 170 kW - distância de recalque de 2.500 a 2.700 m</t>
  </si>
  <si>
    <t>Tubo de concreto PA3 produzido na obra para drenagem - D = 1,00 m - areia extraída e brita produzida - fornecimento e instalação</t>
  </si>
  <si>
    <t>Base ou sub-base de brita graduada executada com vibroacabadora - brita comercial - 100% Proctor modificado</t>
  </si>
  <si>
    <t>Fornecimento e instalação de suporte e lanterna de sinalização náutica com alcance luminoso de 4 MN em boia</t>
  </si>
  <si>
    <t>Corpo de BSCC - seção fechada de 2,0 x 2,0 m - pré-moldado - altura do aterro de 5,00 a 7,50 m - areia extraída e brita produzida</t>
  </si>
  <si>
    <t>Bueiro metálico com chapas múltiplas MP 152 galvanizadas - lenticular - vão = 5,80 m e altura = 3,50 m - aterro rodoviário mínimo = 0,90 m e máximo = 4,70 m - brita comercial</t>
  </si>
  <si>
    <t>Dentes para bueiros duplos D = 1,50 m - areia, brita e pedra de mão comerciais</t>
  </si>
  <si>
    <t>Dragagem de cascalho fino com draga de sucção e recalque - bomba de 1.350 kW e cortador de 170 kW - distância de recalque de 2.700 a 2.900 m</t>
  </si>
  <si>
    <t>Tubo de concreto PA3 produzido na obra para drenagem - D = 1,20 m - areia e brita comerciais - fornecimento e instalação</t>
  </si>
  <si>
    <t>Base ou sub-base de brita graduada executada com vibroacabadora - brita produzida - 100% Proctor modificado</t>
  </si>
  <si>
    <t>Fornecimento e instalação de suporte e lanterna de sinalização náutica com alcance luminoso de 5 MN em boia</t>
  </si>
  <si>
    <t>Corpo de BSCC - seção fechada de 2,0 x 2,0 m - pré-moldado - altura do aterro de 7,50 a 10,00 m - areia e brita comerciais</t>
  </si>
  <si>
    <t>Bueiro metálico com chapas múltiplas MP 152 galvanizadas - lenticular - vão = 5,80 m e altura = 3,50 m - aterro rodoviário mínimo = 0,90 m e máximo = 4,70 m - brita produzida</t>
  </si>
  <si>
    <t>Dentes para bueiros simples D = 0,40 m - areia extraída e brita e pedra de mão produzidas</t>
  </si>
  <si>
    <t>Dragagem de cascalho fino com draga de sucção e recalque - bomba de 1.350 kW e cortador de 170 kW - distância de recalque de 2.900 a 3.100 m</t>
  </si>
  <si>
    <t>Tubo de concreto PA3 produzido na obra para drenagem - D = 1,20 m - areia extraída e brita produzida - fornecimento e instalação</t>
  </si>
  <si>
    <t>Base ou sub-base de brita graduada tratada com cimento com brita comercial - 100% Proctor modificado</t>
  </si>
  <si>
    <t>Fornecimento e instalação de suporte e lanterna de sinalização náutica com alcance luminoso de 8 MN em boia</t>
  </si>
  <si>
    <t>Corpo de BSCC - seção fechada de 2,0 x 2,0 m - pré-moldado - altura do aterro de 7,50 a 10,00 m - areia extraída e brita produzida</t>
  </si>
  <si>
    <t>Bueiro metálico com chapas múltiplas MP 152 galvanizadas - lenticular - vão = 5,90 m e altura = 3,55 m - aterro rodoviário mínimo = 0,90 m e máximo = 4,70 m - brita comercial</t>
  </si>
  <si>
    <t>Dentes para bueiros simples D = 0,40 m - areia, brita e pedra de mão comerciais</t>
  </si>
  <si>
    <t>Dragagem de cascalho fino com draga de sucção e recalque - bomba de 1.350 kW e cortador de 170 kW - distância de recalque de 3.100 a 3.300 m</t>
  </si>
  <si>
    <t>Tubo de concreto PA3 produzido na obra para drenagem - D = 1,50 m - areia e brita comerciais - fornecimento e instalação</t>
  </si>
  <si>
    <t>Base ou sub-base de brita graduada tratada com cimento com brita produzida - 100% Proctor modificado</t>
  </si>
  <si>
    <t>Fornecimento e substituição de lanterna de sinalização náutica com alcance luminoso de 2 MN em boia</t>
  </si>
  <si>
    <t>Corpo de BSCC - seção fechada de 2,5 x 2,5 m - pré-moldado - altura do aterro de 0,25 a 1,00 m - areia e brita comerciais</t>
  </si>
  <si>
    <t>Bueiro metálico com chapas múltiplas MP 152 galvanizadas - lenticular - vão = 5,90 m e altura = 3,55 m - aterro rodoviário mínimo = 0,90 m e máximo = 4,70 m - brita produzida</t>
  </si>
  <si>
    <t>Dentes para bueiros simples D = 0,60 m - areia extraída e brita e pedra de mão produzidas</t>
  </si>
  <si>
    <t>Dragagem de cascalho fino com draga de sucção e recalque - bomba de 1.350 kW e cortador de 170 kW - distância de recalque de 3.300 a 3.500 m</t>
  </si>
  <si>
    <t>Tubo de concreto PA3 produzido na obra para drenagem - D = 1,50 m - areia extraída e brita produzida - fornecimento e instalação</t>
  </si>
  <si>
    <t>Base ou sub-base de brita graduada tratada com cimento executada com vibroacabadora - brita comercial - 100% Proctor modificado</t>
  </si>
  <si>
    <t>Fornecimento e substituição de lanterna de sinalização náutica com alcance luminoso de 2 MN em obra de arte especial - com embarcação</t>
  </si>
  <si>
    <t>Corpo de BSCC - seção fechada de 2,5 x 2,5 m - pré-moldado - altura do aterro de 0,25 a 1,00 m - areia extraída e brita produzida</t>
  </si>
  <si>
    <t>Bueiro metálico com chapas múltiplas MP 152 galvanizadas - lenticular - vão = 6,10 m e altura = 3,65 m - aterro rodoviário mínimo = 0,90 m e máximo = 4,50 m - brita comercial</t>
  </si>
  <si>
    <t>Dentes para bueiros simples D = 0,60 m - areia, brita e pedra de mão comerciais</t>
  </si>
  <si>
    <t>Dragagem de cascalho fino com draga de sucção e recalque - bomba de 1.350 kW e cortador de 170 kW - distância de recalque de 3.500 a 3.700 m</t>
  </si>
  <si>
    <t>Tubo de concreto PA4 comercial para drenagem - D = 0,50 m - fornecimento e instalação</t>
  </si>
  <si>
    <t>Base ou sub-base de brita graduada tratada com cimento executada com vibroacabadora - brita produzida - 100% Proctor modificado</t>
  </si>
  <si>
    <t>Fornecimento e substituição de lanterna de sinalização náutica com alcance luminoso de 3 MN em boia</t>
  </si>
  <si>
    <t>Corpo de BSCC - seção fechada de 2,5 x 2,5 m - pré-moldado - altura do aterro de 1,00 a 2,50 m - areia e brita comerciais</t>
  </si>
  <si>
    <t>Bueiro metálico com chapas múltiplas MP 152 galvanizadas - lenticular - vão = 6,10 m e altura = 3,65 m - aterro rodoviário mínimo = 0,90 m e máximo = 4,50 m - brita produzida</t>
  </si>
  <si>
    <t>Dentes para bueiros simples D = 0,80 m - areia extraída e brita e pedra de mão produzidas</t>
  </si>
  <si>
    <t>Dragagem de cascalho fino com draga de sucção e recalque - bomba de 1.350 kW e cortador de 170 kW - distância de recalque de 3.700 a 3.900 m</t>
  </si>
  <si>
    <t>Tubo de concreto PA4 comercial para drenagem - D = 0,60 m - fornecimento e instalação</t>
  </si>
  <si>
    <t>Base ou sub-base de macadame hidráulico com brita comercial - 100% Proctor modificado</t>
  </si>
  <si>
    <t>Fornecimento e substituição de lanterna de sinalização náutica com alcance luminoso de 3 MN em obra de arte especial - com embarcação</t>
  </si>
  <si>
    <t>Corpo de BSCC - seção fechada de 2,5 x 2,5 m - pré-moldado - altura do aterro de 1,00 a 2,50 m - areia extraída e brita produzida</t>
  </si>
  <si>
    <t>Bueiro metálico com chapas múltiplas MP 152 galvanizadas - lenticular - vão = 6,25 m e altura = 3,65 m - aterro rodoviário mínimo = 0,90 m e máximo = 4,30 m - brita comercial</t>
  </si>
  <si>
    <t>Dentes para bueiros simples D = 0,80 m - areia, brita e pedra de mão comerciais</t>
  </si>
  <si>
    <t>Dragagem de cascalho fino com draga de sucção e recalque - bomba de 1.350 kW e cortador de 170 kW - distância de recalque de 3.900 a 4.100 m</t>
  </si>
  <si>
    <t>Tubo de concreto PA4 comercial para drenagem - D = 0,80 m - fornecimento e instalação</t>
  </si>
  <si>
    <t>Base ou sub-base de macadame hidráulico com brita produzida - 100% Proctor modificado</t>
  </si>
  <si>
    <t>Fornecimento e substituição de lanterna de sinalização náutica com alcance luminoso de 4 MN em boia</t>
  </si>
  <si>
    <t>Corpo de BSCC - seção fechada de 2,5 x 2,5 m - pré-moldado - altura do aterro de 10,00 a 12,50 m - areia e brita comerciais</t>
  </si>
  <si>
    <t>Bueiro metálico com chapas múltiplas MP 152 galvanizadas - lenticular - vão = 6,25 m e altura = 3,65 m - aterro rodoviário mínimo = 0,90 m e máximo = 4,30 m - brita produzida</t>
  </si>
  <si>
    <t>Dentes para bueiros simples D = 1,00 m - areia extraída e brita e pedra de mão produzidas</t>
  </si>
  <si>
    <t>Dragagem de cascalho fino com draga de sucção e recalque - bomba de 1.350 kW e cortador de 170 kW - distância de recalque de 500 a 700 m</t>
  </si>
  <si>
    <t>Tubo de concreto PA4 comercial para drenagem - D = 1,00 m - fornecimento e instalação</t>
  </si>
  <si>
    <t>Base ou sub-base de macadame seco com brita comercial - 100% Proctor modificado</t>
  </si>
  <si>
    <t>Fornecimento e substituição de lanterna de sinalização náutica com alcance luminoso de 4 MN em obra de arte especial - com embarcação</t>
  </si>
  <si>
    <t>Corpo de BSCC - seção fechada de 2,5 x 2,5 m - pré-moldado - altura do aterro de 10,00 a 12,50 m - areia extraída e brita produzida</t>
  </si>
  <si>
    <t>Bueiro metálico com chapas múltiplas MP 152 galvanizadas - lenticular - vão = 6,40 m e altura = 3,75 m - aterro rodoviário mínimo = 0,90 m e máximo = 4,30 m - brita comercial</t>
  </si>
  <si>
    <t>Dentes para bueiros simples D = 1,00 m - areia, brita e pedra de mão comerciais</t>
  </si>
  <si>
    <t>Dragagem de cascalho fino com draga de sucção e recalque - bomba de 1.350 kW e cortador de 170 kW - distância de recalque de 700 a 900 m</t>
  </si>
  <si>
    <t>Tubo de concreto PA4 comercial para drenagem - D = 1,20 m - fornecimento e instalação</t>
  </si>
  <si>
    <t>Base ou sub-base de macadame seco com brita produzida - 100% Proctor modificado</t>
  </si>
  <si>
    <t>Fornecimento e substituição de lanterna de sinalização náutica com alcance luminoso de 5 MN em boia</t>
  </si>
  <si>
    <t>Corpo de BSCC - seção fechada de 2,5 x 2,5 m - pré-moldado - altura do aterro de 12,50 a 15,00 m - areia e brita comerciais</t>
  </si>
  <si>
    <t>Bueiro metálico com chapas múltiplas MP 152 galvanizadas - lenticular - vão = 6,40 m e altura = 3,75 m - aterro rodoviário mínimo = 0,90 m e máximo = 4,30 m - brita produzida</t>
  </si>
  <si>
    <t>Dentes para bueiros simples D = 1,20 m - areia extraída e brita e pedra de mão produzidas</t>
  </si>
  <si>
    <t>Dragagem de cascalho fino com draga de sucção e recalque - bomba de 1.350 kW e cortador de 170 kW - distância de recalque de 900 a 1.100 m</t>
  </si>
  <si>
    <t>Tubo de concreto PA4 comercial para drenagem - D = 1,50 m - fornecimento e instalação</t>
  </si>
  <si>
    <t>Base ou sub-base de solo-cimento com 7% de cimento e mistura em usina com material de jazida - 100% Proctor normal</t>
  </si>
  <si>
    <t>Fornecimento e substituição de lanterna de sinalização náutica com alcance luminoso de 5 MN em obra de arte especial - com embarcação</t>
  </si>
  <si>
    <t>Corpo de BSCC - seção fechada de 2,5 x 2,5 m - pré-moldado - altura do aterro de 12,50 a 15,00 m - areia extraída e brita produzida</t>
  </si>
  <si>
    <t>Bueiro metálico com chapas múltiplas MP 152 galvanizadas - lenticular - vão = 6,60 m e altura = 3,85 m - aterro rodoviário mínimo = 0,90 m e máximo = 4,10 m - brita comercial</t>
  </si>
  <si>
    <t>Dentes para bueiros simples D = 1,20 m - areia, brita e pedra de mão comerciais</t>
  </si>
  <si>
    <t>Dragagem de cascalho fino com draga de sucção e recalque - bomba de 1.350 kW e cortador de 170 kW - distância de recalque de até 500 m</t>
  </si>
  <si>
    <t>Tubo de concreto PA4 produzido na obra para drenagem - D = 0,60 m - areia e brita comerciais - fornecimento e instalação</t>
  </si>
  <si>
    <t>Base ou sub-base de solo-cimento com 7% de cimento e mistura na pista com material de jazida - 100% Proctor normal</t>
  </si>
  <si>
    <t>Fornecimento e substituição de lanterna de sinalização náutica com alcance luminoso de 8 MN em boia</t>
  </si>
  <si>
    <t>Corpo de BSCC - seção fechada de 2,5 x 2,5 m - pré-moldado - altura do aterro de 2,50 a 5,00 m - areia e brita comerciais</t>
  </si>
  <si>
    <t>Bueiro metálico com chapas múltiplas MP 152 galvanizadas - lenticular - vão = 6,60 m e altura = 3,85 m - aterro rodoviário mínimo = 0,90 m e máximo = 4,10 m - brita produzida</t>
  </si>
  <si>
    <t>Dentes para bueiros simples D = 1,50 m - areia extraída e brita e pedra de mão produzidas</t>
  </si>
  <si>
    <t>Dragagem de cascalho fino com draga de sucção e recalque - bomba de 294 kW e cortador de 30 kW - distância de recalque de 1.100 a 1.300 m</t>
  </si>
  <si>
    <t>Tubo de concreto PA4 produzido na obra para drenagem - D = 0,60 m - areia extraída e brita produzida - fornecimento e instalação</t>
  </si>
  <si>
    <t>Base ou sub-base estabilizada granulometricamente com mistura solo brita (70% - 30%) com 3% de cimento em usina com material de jazida e brita comercial - 100% Proctor modificado</t>
  </si>
  <si>
    <t>Fornecimento e substituição de lanterna de sinalização náutica com alcance luminoso de 8 MN em obra de arte especial - com embarcação</t>
  </si>
  <si>
    <t>Corpo de BSCC - seção fechada de 2,5 x 2,5 m - pré-moldado - altura do aterro de 2,50 a 5,00 m - areia extraída e brita produzida</t>
  </si>
  <si>
    <t>Bueiro metálico com chapas múltiplas MP 152 galvanizadas - passagem de gado - vão = 2,20 m e altura = 2,25 m -aterro rodoviário mínimo = 0,30 m e máximo = 8,90 m - brita comercial</t>
  </si>
  <si>
    <t>Dentes para bueiros simples D = 1,50 m - areia, brita e pedra de mão comerciais</t>
  </si>
  <si>
    <t>Dragagem de cascalho fino com draga de sucção e recalque - bomba de 294 kW e cortador de 30 kW - distância de recalque de 1.300 a 1.500 m</t>
  </si>
  <si>
    <t>Tubo de concreto PA4 produzido na obra para drenagem - D = 0,80 m - areia e brita comerciais - fornecimento e instalação</t>
  </si>
  <si>
    <t>Base ou sub-base estabilizada granulometricamente com mistura solo brita (70% - 30%) com 3% de cimento em usina com material de jazida e brita produzida - 100% Proctor modificado</t>
  </si>
  <si>
    <t>Implantação de placa de sinalização náutica em margem - equipamentos e mão de obra</t>
  </si>
  <si>
    <t>Corpo de BSCC - seção fechada de 2,5 x 2,5 m - pré-moldado - altura do aterro de 5,00 a 7,50 m - areia e brita comerciais</t>
  </si>
  <si>
    <t>Bueiro metálico com chapas múltiplas MP 152 galvanizadas - passagem de gado - vão = 2,20 m e altura = 2,25 m -aterro rodoviário mínimo = 0,30 m e máximo = 8,90 m - brita produzida</t>
  </si>
  <si>
    <t>Dentes para bueiros triplos D = 1,00 m - areia extraída e brita e pedra de mão produzidas</t>
  </si>
  <si>
    <t>Dragagem de cascalho fino com draga de sucção e recalque - bomba de 294 kW e cortador de 30 kW - distância de recalque de 1.500 a 1.700 m</t>
  </si>
  <si>
    <t>Tubo de concreto PA4 produzido na obra para drenagem - D = 0,80 m - areia extraída e brita produzida - fornecimento e instalação</t>
  </si>
  <si>
    <t>Base ou sub-base estabilizada granulometricamente com mistura solo brita (70% - 30%) em usina com material de jazida e brita comercial - 100% Proctor modificado</t>
  </si>
  <si>
    <t>Implantação de placa de sinalização náutica em margem - equipamentos e mão de obra - com embarcação</t>
  </si>
  <si>
    <t>Corpo de BSCC - seção fechada de 2,5 x 2,5 m - pré-moldado - altura do aterro de 5,00 a 7,50 m - areia extraída e brita produzida</t>
  </si>
  <si>
    <t>Bueiro metálico com chapas múltiplas MP 152 galvanizadas - passagem de gado - vão = 2,90 m e altura = 3,10 m - aterro rodoviário mínimo = 0,60 m e máximo = 11,40 m - brita comercial</t>
  </si>
  <si>
    <t>Dentes para bueiros triplos D = 1,00 m - areia, brita e pedra de mão comerciais</t>
  </si>
  <si>
    <t>Dragagem de cascalho fino com draga de sucção e recalque - bomba de 294 kW e cortador de 30 kW - distância de recalque de 500 a 700 m</t>
  </si>
  <si>
    <t>Tubo de concreto PA4 produzido na obra para drenagem - D = 1,00 m - areia e brita comerciais - fornecimento e instalação</t>
  </si>
  <si>
    <t>Base ou sub-base estabilizada granulometricamente com mistura solo brita (70% - 30%) em usina com material de jazida e brita produzida - 100% Proctor modificado</t>
  </si>
  <si>
    <t>Implantação de placa de sinalização náutica em obra de arte especial - equipamentos e mão de obra</t>
  </si>
  <si>
    <t>Corpo de BSCC - seção fechada de 2,5 x 2,5 m - pré-moldado - altura do aterro de 7,50 a 10,00 m - areia e brita comerciais</t>
  </si>
  <si>
    <t>Bueiro metálico com chapas múltiplas MP 152 galvanizadas - passagem de gado - vão = 2,90 m e altura = 3,10 m - aterro rodoviário mínimo = 0,60 m e máximo = 11,40 m - brita produzida</t>
  </si>
  <si>
    <t>Dentes para bueiros triplos D = 1,20 m - areia extraída e brita e pedra de mão produzidas</t>
  </si>
  <si>
    <t>Dragagem de cascalho fino com draga de sucção e recalque - bomba de 294 kW e cortador de 30 kW - distância de recalque de 700 a 900 m</t>
  </si>
  <si>
    <t>Tubo de concreto PA4 produzido na obra para drenagem - D = 1,00 m - areia extraída e brita produzida - fornecimento e instalação</t>
  </si>
  <si>
    <t>Base ou sub-base estabilizada granulometricamente com mistura solo brita (70% - 30%) na pista com material de jazida e brita comercial - 100% Proctor modificado</t>
  </si>
  <si>
    <t>Implantação de placa de sinalização náutica em obra de arte especial - equipamentos e mão de obra - com embarcação</t>
  </si>
  <si>
    <t>Corpo de BSCC - seção fechada de 2,5 x 2,5 m - pré-moldado - altura do aterro de 7,50 a 10,00 m - areia extraída e brita produzida</t>
  </si>
  <si>
    <t>Bueiro metálico com chapas múltiplas MP 152 galvanizadas - passagem inferior - vão = 3,70 m e altura = 3,50 m - aterro rodoviário mínimo = 0,60 m e máximo = 10,30 m - brita comercial</t>
  </si>
  <si>
    <t>Dentes para bueiros triplos D = 1,20 m - areia, brita e pedra de mão comerciais</t>
  </si>
  <si>
    <t>Dragagem de cascalho fino com draga de sucção e recalque - bomba de 294 kW e cortador de 30 kW - distância de recalque de 900 a 1.100 m</t>
  </si>
  <si>
    <t>Tubo de concreto PA4 produzido na obra para drenagem - D = 1,20 m - areia e brita comerciais - fornecimento e instalação</t>
  </si>
  <si>
    <t>Base ou sub-base estabilizada granulometricamente com mistura solo brita (70% - 30%) na pista com material de jazida e brita produzida - 100% Proctor modificado</t>
  </si>
  <si>
    <t>Lançamento de boia de sinalização náutica com sistema de fundeio - equipamentos e mão de obra</t>
  </si>
  <si>
    <t>Corpo de BSCC - seção fechada de 3,0 x 3,0 m - pré-moldado - altura do aterro de 0,25 a 1,00 m - areia e brita comerciais</t>
  </si>
  <si>
    <t>Bueiro metálico com chapas múltiplas MP 152 galvanizadas - passagem inferior - vão = 3,70 m e altura = 3,50 m - aterro rodoviário mínimo = 0,60 m e máximo = 10,30 m - brita produzida</t>
  </si>
  <si>
    <t>Dentes para bueiros triplos D = 1,50 m - areia extraída e brita e pedra de mão produzidas</t>
  </si>
  <si>
    <t>Dragagem de cascalho fino com draga de sucção e recalque - bomba de 294 kW e cortador de 30 kW - distância de recalque de até 500 m</t>
  </si>
  <si>
    <t>Tubo de concreto PA4 produzido na obra para drenagem - D = 1,20 m - areia extraída e brita produzida - fornecimento e instalação</t>
  </si>
  <si>
    <t>Base ou sub-base estabilizada granulometricamente com mistura solo escória de aciaria (50%-50%) em usina com material de jazida - 100% Proctor intermediário</t>
  </si>
  <si>
    <t>Pintura com epóxi óxido de ferro em chapa metálica com pistola a ar comprimido, uma demão, espessura de 35 µm</t>
  </si>
  <si>
    <t>Corpo de BSCC - seção fechada de 3,0 x 3,0 m - pré-moldado - altura do aterro de 0,25 a 1,00 m - areia extraída e brita produzida</t>
  </si>
  <si>
    <t>Bueiro metálico com chapas múltiplas MP 152 galvanizadas - passagem inferior - vão = 3,90 m e altura = 3,60 m - aterro rodoviário mínimo = 0,60 m e máximo = 9,80 m - brita comercial</t>
  </si>
  <si>
    <t>Dentes para bueiros triplos D = 1,50 m - areia, brita e pedra de mão comerciais</t>
  </si>
  <si>
    <t>Dragagem de cascalho fino com draga de sucção e recalque - bomba de 483 kW e cortador de 55 kW - distância de recalque de 1.100 a 1.300 m</t>
  </si>
  <si>
    <t>Tubo de concreto PA4 produzido na obra para drenagem - D = 1,50 m - areia e brita comerciais - fornecimento e instalação</t>
  </si>
  <si>
    <t>Base ou sub-base estabilizada granulometricamente com mistura solo escória de aciaria (50%-50%) na pista com material de jazida - 100% Proctor intermediário</t>
  </si>
  <si>
    <t>Pintura com esmalte poliuretano de dois componentes em chapa metálica com pistola a ar comprimido, uma demão, espessura de 35 µm</t>
  </si>
  <si>
    <t>Corpo de BSCC - seção fechada de 3,0 x 3,0 m - pré-moldado - altura do aterro de 1,00 a 2,50 m - areia e brita comerciais</t>
  </si>
  <si>
    <t>Bueiro metálico com chapas múltiplas MP 152 galvanizadas - passagem inferior - vão = 3,90 m e altura = 3,60 m - aterro rodoviário mínimo = 0,60 m e máximo = 9,80 m - brita produzida</t>
  </si>
  <si>
    <t>Alvenaria de blocos de concreto 19 x 19 x 39 cm com espessura de 20 cm com argamassa traço 1:0,5:3,5 - areia comercial</t>
  </si>
  <si>
    <t>Dragagem de cascalho fino com draga de sucção e recalque - bomba de 483 kW e cortador de 55 kW - distância de recalque de 1.300 a 1.500 m</t>
  </si>
  <si>
    <t>Tubo de concreto PA4 produzido na obra para drenagem - D = 1,50 m - areia extraída e brita produzida - fornecimento e instalação</t>
  </si>
  <si>
    <t>Concreto asfáltico - faixa A-25 - areia e brita comerciais</t>
  </si>
  <si>
    <t>Pintura com fundo fosfatizante, uma demão, em chapa de alumínio com pistola a ar comprimido</t>
  </si>
  <si>
    <t>Corpo de BSCC - seção fechada de 3,0 x 3,0 m - pré-moldado - altura do aterro de 1,00 a 2,50 m - areia extraída e brita produzida</t>
  </si>
  <si>
    <t>Bueiro metálico com chapas múltiplas MP 152 galvanizadas - passagem inferior - vão = 4,00 m e altura = 3,75 m - aterro rodoviário mínimo = 0,60 m e máximo = 9,50 m - brita comercial</t>
  </si>
  <si>
    <t>Alvenaria de blocos de concreto 19 x 19 x 39 cm com espessura de 20 cm com argamassa traço 1:0,5:3,5 - areia extraída</t>
  </si>
  <si>
    <t>Dragagem de cascalho fino com draga de sucção e recalque - bomba de 483 kW e cortador de 55 kW - distância de recalque de 1.500 a 1.700 m</t>
  </si>
  <si>
    <t>Tubo de concreto perfurado produzido na obra para drenagem - D = 0,40 m - fornecimento e instalação</t>
  </si>
  <si>
    <t>Concreto asfáltico - faixa A-25 - areia extraída e brita produzida</t>
  </si>
  <si>
    <t>Poita de concreto com 1.000 kg para boia de sinalização náutica</t>
  </si>
  <si>
    <t>Corpo de BSCC - seção fechada de 3,0 x 3,0 m - pré-moldado - altura do aterro de 10,00 a 12,50 m - areia e brita comerciais</t>
  </si>
  <si>
    <t>Bueiro metálico com chapas múltiplas MP 152 galvanizadas - passagem inferior - vão = 4,00 m e altura = 3,75 m - aterro rodoviário mínimo = 0,60 m e máximo = 9,50 m - brita produzida</t>
  </si>
  <si>
    <t>Bacia de contenção para tanque de emulsão de 30.000 l - inclusive demolição</t>
  </si>
  <si>
    <t>Dragagem de cascalho fino com draga de sucção e recalque - bomba de 483 kW e cortador de 55 kW - distância de recalque de 1.700 a 1.900 m</t>
  </si>
  <si>
    <t>Tubo de PVC para dreno tipo barbacã - D = 50 mm - fornecimento e instalação</t>
  </si>
  <si>
    <t>Concreto asfáltico - faixa A-25 - massa comercial</t>
  </si>
  <si>
    <t>Poita de concreto com 1.500 kg para boia de sinalização náutica</t>
  </si>
  <si>
    <t>Corpo de BSCC - seção fechada de 3,0 x 3,0 m - pré-moldado - altura do aterro de 10,00 a 12,50 m - areia extraída e brita produzida</t>
  </si>
  <si>
    <t>Bueiro metálico com chapas múltiplas MP 152 galvanizadas - passagem inferior - vão = 4,20 m e altura = 3,90 m - aterro rodoviário mínimo = 0,60 m e máximo = 9,10 m - brita comercial</t>
  </si>
  <si>
    <t>Canaleta perfil cartola 50 x 70 x 3 mm - aba 20 mm</t>
  </si>
  <si>
    <t>Dragagem de cascalho fino com draga de sucção e recalque - bomba de 483 kW e cortador de 55 kW - distância de recalque de 1.900 a 2.100 m</t>
  </si>
  <si>
    <t>Tubo de PVC para dreno tipo barbacã - D = 75 mm - fornecimento e instalação</t>
  </si>
  <si>
    <t>Concreto asfáltico - faixa B-19 - areia e brita comerciais</t>
  </si>
  <si>
    <t>Poita de concreto com 500 kg para boia de sinalização náutica</t>
  </si>
  <si>
    <t>Corpo de BSCC - seção fechada de 3,0 x 3,0 m - pré-moldado - altura do aterro de 12,50 a 15,00 m - areia e brita comerciais</t>
  </si>
  <si>
    <t>Bueiro metálico com chapas múltiplas MP 152 galvanizadas - passagem inferior - vão = 4,20 m e altura = 3,90 m - aterro rodoviário mínimo = 0,60 m e máximo = 9,10 m - brita produzida</t>
  </si>
  <si>
    <t>Chapisco com argamassa de cimento e areia 1:3 - aplicação manual</t>
  </si>
  <si>
    <t>Dragagem de cascalho fino com draga de sucção e recalque - bomba de 483 kW e cortador de 55 kW - distância de recalque de 2.100 a 2.300 m</t>
  </si>
  <si>
    <t>Tubo PEAD para drenagem - D = 1.000 mm - fornecimento e instalação</t>
  </si>
  <si>
    <t>Concreto asfáltico - faixa B-19 - areia extraída e brita produzida</t>
  </si>
  <si>
    <t>Reforma de corpo de boia flutuante cilíndrico D = 1,10m</t>
  </si>
  <si>
    <t>Corpo de BSCC - seção fechada de 3,0 x 3,0 m - pré-moldado - altura do aterro de 12,50 a 15,00 m - areia extraída e brita produzida</t>
  </si>
  <si>
    <t>Bueiro metálico com chapas múltiplas MP 152 galvanizadas - passagem inferior - vão = 4,25 m e altura = 4,10 m - aterro rodoviário mínimo = 0,60 m e máximo = 8,90 m - brita comercial</t>
  </si>
  <si>
    <t>Cobertura em chapas zincadas com espessura de 0,43 mm - utilização 2 vezes</t>
  </si>
  <si>
    <t>Dragagem de cascalho fino com draga de sucção e recalque - bomba de 483 kW e cortador de 55 kW - distância de recalque de 2.300 a 2.500 m</t>
  </si>
  <si>
    <t>Tubo PEAD para drenagem - D = 1.050 mm - fornecimento e instalação</t>
  </si>
  <si>
    <t>Concreto asfáltico - faixa B-19 - massa comercial</t>
  </si>
  <si>
    <t>Reforma de corpo de boia flutuante cilíndrico D = 1,10m - com lastro</t>
  </si>
  <si>
    <t>Corpo de BSCC - seção fechada de 3,0 x 3,0 m - pré-moldado - altura do aterro de 2,50 a 5,00 m - areia e brita comerciais</t>
  </si>
  <si>
    <t>Bueiro metálico com chapas múltiplas MP 152 galvanizadas - passagem inferior - vão = 4,25 m e altura = 4,10 m - aterro rodoviário mínimo = 0,60 m e máximo = 8,90 m - brita produzida</t>
  </si>
  <si>
    <t>Depósito de óleo para oficina - inclusive demolição</t>
  </si>
  <si>
    <t>Dragagem de cascalho fino com draga de sucção e recalque - bomba de 483 kW e cortador de 55 kW - distância de recalque de 500 a 700 m</t>
  </si>
  <si>
    <t>Tubo PEAD para drenagem - D = 1.200 mm - fornecimento e instalação</t>
  </si>
  <si>
    <t>Concreto asfáltico - faixa C-12,5 - areia e brita comerciais</t>
  </si>
  <si>
    <t>Reforma de corpo de boia flutuante cilíndrico D = 1,42m - boia de amarração</t>
  </si>
  <si>
    <t>Corpo de BSCC - seção fechada de 3,0 x 3,0 m - pré-moldado - altura do aterro de 2,50 a 5,00 m - areia extraída e brita produzida</t>
  </si>
  <si>
    <t>Bueiro metálico com chapas múltiplas MP 152 galvanizadas - passagem inferior - vão = 4,40 m e altura = 4,25 m - aterro rodoviário mínimo = 0,60 m e máximo = 8,60 m - brita comercial</t>
  </si>
  <si>
    <t>Dique de contenção para usina de asfalto a quente - inclusive demolição</t>
  </si>
  <si>
    <t>Dragagem de cascalho fino com draga de sucção e recalque - bomba de 483 kW e cortador de 55 kW - distância de recalque de 700 a 900 m</t>
  </si>
  <si>
    <t>Tubo PEAD para drenagem - D = 1.500 mm - fornecimento e instalação</t>
  </si>
  <si>
    <t>Concreto asfáltico - faixa C-12,5 - areia extraída e brita produzida</t>
  </si>
  <si>
    <t>Reforma de corpo de boia flutuante cilíndrico D = 1,43m - com lastro</t>
  </si>
  <si>
    <t>Corpo de BSCC - seção fechada de 3,0 x 3,0 m - pré-moldado - altura do aterro de 5,00 a 7,50 m - areia e brita comerciais</t>
  </si>
  <si>
    <t>Bueiro metálico com chapas múltiplas MP 152 galvanizadas - passagem inferior - vão = 4,40 m e altura = 4,25 m - aterro rodoviário mínimo = 0,60 m e máximo = 8,60 m - brita produzida</t>
  </si>
  <si>
    <t>Emboço com argamassa de cimento, cal hidratada e areia 1:2:8 com espessura de 2 cm - aplicação manual</t>
  </si>
  <si>
    <t>Dragagem de cascalho fino com draga de sucção e recalque - bomba de 483 kW e cortador de 55 kW - distância de recalque de 900 a 1.100 m</t>
  </si>
  <si>
    <t>Tubo PEAD para drenagem - D = 400 mm - fornecimento e instalação</t>
  </si>
  <si>
    <t>Concreto asfáltico - faixa C-12,5 - massa comercial</t>
  </si>
  <si>
    <t>Reforma de mangrulho H = 0,90m</t>
  </si>
  <si>
    <t>Corpo de BSCC - seção fechada de 3,0 x 3,0 m - pré-moldado - altura do aterro de 5,00 a 7,50 m - areia extraída e brita produzida</t>
  </si>
  <si>
    <t>Bueiro metálico com chapas múltiplas MP 152 galvanizadas - passagem inferior - vão = 4,50 m e altura = 4,40 m - aterro rodoviário mínimo = 0,60 m e máximo = 8,40 m - brita comercial</t>
  </si>
  <si>
    <t>Fornecimento e instalação de extintor de espuma 10 l</t>
  </si>
  <si>
    <t>Dragagem de cascalho fino com draga de sucção e recalque - bomba de 483 kW e cortador de 55 kW - distância de recalque de até 500 m</t>
  </si>
  <si>
    <t>Tubo PEAD para drenagem - D = 450 mm - fornecimento e instalação</t>
  </si>
  <si>
    <t>Concreto asfáltico - faixa D-9,5 - areia e brita comerciais</t>
  </si>
  <si>
    <t>Reforma de mangrulho H = 1,50m</t>
  </si>
  <si>
    <t>Corpo de BSCC - seção fechada de 3,0 x 3,0 m - pré-moldado - altura do aterro de 7,50 a 10,00 m - areia e brita comerciais</t>
  </si>
  <si>
    <t>Bueiro metálico com chapas múltiplas MP 152 galvanizadas - passagem inferior - vão = 4,50 m e altura = 4,40 m - aterro rodoviário mínimo = 0,60 m e máximo = 8,40 m - brita produzida</t>
  </si>
  <si>
    <t>Instalação da central de britagem com capacidade de 80 m³/h</t>
  </si>
  <si>
    <t>Dragagem de cascalho fino com draga de sucção e recalque - bomba de 746 kW e cortador de 110 kW - distância de recalque de 1.100 a 1.300 m</t>
  </si>
  <si>
    <t>Tubo PEAD para drenagem - D = 500 mm - fornecimento e instalação</t>
  </si>
  <si>
    <t>Concreto asfáltico - faixa D-9,5 - areia extraída e brita produzida</t>
  </si>
  <si>
    <t>Reforma de marca de tope de bombordo</t>
  </si>
  <si>
    <t>Corpo de BSCC - seção fechada de 3,0 x 3,0 m - pré-moldado - altura do aterro de 7,50 a 10,00 m - areia extraída e brita produzida</t>
  </si>
  <si>
    <t>Bueiro metálico com chapas múltiplas MP 152 galvanizadas - passagem inferior - vão = 4,70 m e altura = 4,50 m - aterro rodoviário mínimo = 0,60 m e máximo = 8,90 m - brita comercial</t>
  </si>
  <si>
    <t>Instalação da central de concreto com capacidade de 150 m³/h</t>
  </si>
  <si>
    <t>Dragagem de cascalho fino com draga de sucção e recalque - bomba de 746 kW e cortador de 110 kW - distância de recalque de 1.300 a 1.500 m</t>
  </si>
  <si>
    <t>Tubo PEAD para drenagem - D = 600 mm - fornecimento e instalação</t>
  </si>
  <si>
    <t>Concreto asfáltico - faixa D-9,5 - massa comercial</t>
  </si>
  <si>
    <t>Reforma de marca de tope de boreste</t>
  </si>
  <si>
    <t>Administração local do Estaleiro Padrão</t>
  </si>
  <si>
    <t>mês</t>
  </si>
  <si>
    <t>Bueiro metálico com chapas múltiplas MP 152 galvanizadas - passagem inferior - vão = 4,70 m e altura = 4,50 m - aterro rodoviário mínimo = 0,60 m e máximo = 8,90 m - brita produzida</t>
  </si>
  <si>
    <t>Instalação da central de concreto com capacidade de 30 m³/h</t>
  </si>
  <si>
    <t>Dragagem de cascalho fino com draga de sucção e recalque - bomba de 746 kW e cortador de 110 kW - distância de recalque de 1.500 a 1.700 m</t>
  </si>
  <si>
    <t>Tubo PEAD para drenagem - D = 750 mm - fornecimento e instalação</t>
  </si>
  <si>
    <t>Concreto asfáltico com asfalto polímero - faixa A - areia e brita comerciais</t>
  </si>
  <si>
    <t>Reforma de marca de tope especial</t>
  </si>
  <si>
    <t>Amarração do sistema de fundeio - profundidade de até 50 m</t>
  </si>
  <si>
    <t>Bueiro metálico com chapas múltiplas MP 152 galvanizadas - passagem inferior - vão = 4,80 m e altura = 4,75 m - aterro rodoviário mínimo = 0,90 m e máximo = 9,00 m - brita comercial</t>
  </si>
  <si>
    <t>Instalação da central de concreto com capacidade de 40 m³/h</t>
  </si>
  <si>
    <t>Dragagem de cascalho fino com draga de sucção e recalque - bomba de 746 kW e cortador de 110 kW - distância de recalque de 1.700 a 1.900 m</t>
  </si>
  <si>
    <t>Tubo PEAD para drenagem - D = 800 mm - fornecimento e instalação</t>
  </si>
  <si>
    <t>Concreto asfáltico com asfalto polímero - faixa A - areia extraída e brita produzida</t>
  </si>
  <si>
    <t>Substituição de boia de sinalização náutica com sistema de fundeio - equipamentos e mão de obra</t>
  </si>
  <si>
    <t>Ânodo de sacrifício para proteção do casco - fornecimento e instalação</t>
  </si>
  <si>
    <t>Bueiro metálico com chapas múltiplas MP 152 galvanizadas - passagem inferior - vão = 4,80 m e altura = 4,75 m - aterro rodoviário mínimo = 0,90 m e máximo = 9,00 m - brita produzida</t>
  </si>
  <si>
    <t>Instalação da usina de asfalto a quente capacidade de 120 t/h</t>
  </si>
  <si>
    <t>Dragagem de cascalho fino com draga de sucção e recalque - bomba de 746 kW e cortador de 110 kW - distância de recalque de 1.900 a 2.100 m</t>
  </si>
  <si>
    <t>Tubo PEAD para drenagem - D = 900 mm - fornecimento e instalação</t>
  </si>
  <si>
    <t>Concreto asfáltico com asfalto polímero - faixa B - areia e brita comerciais</t>
  </si>
  <si>
    <t>Substituição de boia de sinalização náutica sem sistema de fundeio - equipamentos e mão de obra</t>
  </si>
  <si>
    <t>Beneficiamento de aço naval para construção de instalações portuárias de pequeno porte - excluso o aço naval</t>
  </si>
  <si>
    <t>Bueiro metálico com chapas múltiplas MP 152 galvanizadas - passagem inferior - vão = 5,00 m e altura = 4,85 m - aterro rodoviário mínimo = 0,90 m e máximo = 8,60 m - brita comercial</t>
  </si>
  <si>
    <t>Instalação da usina de pré-misturado a frio com capacidade de 60 t/h</t>
  </si>
  <si>
    <t>Dragagem de cascalho fino com draga de sucção e recalque - bomba de 746 kW e cortador de 110 kW - distância de recalque de 2.100 a 2.300 m</t>
  </si>
  <si>
    <t>Valeta de proteção de aterro sem revestimento - VPAT 120-30 - escavação mecânica</t>
  </si>
  <si>
    <t>Concreto asfáltico com asfalto polímero - faixa B - areia extraída e brita produzida</t>
  </si>
  <si>
    <t>Substituição de placa de sinalização náutica em margem - equipamentos e mão de obra</t>
  </si>
  <si>
    <t>Cabo de segurança para conexão da ponte - fornecimento e instalação</t>
  </si>
  <si>
    <t>Bueiro metálico com chapas múltiplas MP 152 galvanizadas - passagem inferior - vão = 5,00 m e altura = 4,85 m - aterro rodoviário mínimo = 0,90 m e máximo = 8,60 m - brita produzida</t>
  </si>
  <si>
    <t>Instalação da usina misturadora de solos com capacidade de 300 t/h</t>
  </si>
  <si>
    <t>Dragagem de cascalho fino com draga de sucção e recalque - bomba de 746 kW e cortador de 110 kW - distância de recalque de 2.300 a 2.500 m</t>
  </si>
  <si>
    <t>Valeta de proteção de aterro sem revestimento - VPAT 160-30 - escavação mecânica</t>
  </si>
  <si>
    <t>Concreto asfáltico com asfalto polímero - faixa C - areia e brita comerciais</t>
  </si>
  <si>
    <t>Substituição de placa de sinalização náutica em margem - equipamentos e mão de obra - com embarcação</t>
  </si>
  <si>
    <t>Confecção de morto de concreto de 13 t</t>
  </si>
  <si>
    <t>Bueiro metálico com chapas múltiplas MP 152 galvanizadas - passagem inferior - vão = 5,15 m e altura = 4,90 m - aterro rodoviário mínimo = 0,90 m e máximo = 8,50 m - brita comercial</t>
  </si>
  <si>
    <t>Lastro de brita comercial - espalhamento mecânico</t>
  </si>
  <si>
    <t>Dragagem de cascalho fino com draga de sucção e recalque - bomba de 746 kW e cortador de 110 kW - distância de recalque de 2.500 a 2.700 m</t>
  </si>
  <si>
    <t>Valeta de proteção de aterros com revestimento de concreto - VPAC 120-30 - escavação mecânica - areia e brita comerciais</t>
  </si>
  <si>
    <t>Concreto asfáltico com asfalto polímero - faixa C - areia extraída e brita produzida</t>
  </si>
  <si>
    <t>Substituição de placa de sinalização náutica em obra de arte especial - equipamentos e mão de obra</t>
  </si>
  <si>
    <t>Confecção de morto de concreto de 14 t</t>
  </si>
  <si>
    <t>Bueiro metálico com chapas múltiplas MP 152 galvanizadas - passagem inferior - vão = 5,15 m e altura = 4,90 m - aterro rodoviário mínimo = 0,90 m e máximo = 8,50 m - brita produzida</t>
  </si>
  <si>
    <t>Montagem e desmontagem da central de britagem com capacidade de 80 m³/h - inclusive construção de aterro, construção e demolição de rampa e bases</t>
  </si>
  <si>
    <t>Dragagem de cascalho fino com draga de sucção e recalque - bomba de 746 kW e cortador de 110 kW - distância de recalque de 2.700 a 2.900 m</t>
  </si>
  <si>
    <t>Valeta de proteção de aterros com revestimento de concreto - VPAC 120-30 - escavação mecânica - areia extraída e brita produzida</t>
  </si>
  <si>
    <t>Concreto asfáltico com borracha - faixa A - brita comercial</t>
  </si>
  <si>
    <t>Substituição de placa de sinalização náutica em obra de arte especial - equipamentos e mão de obra - com embarcação</t>
  </si>
  <si>
    <t>Confecção de morto de concreto de 22 t</t>
  </si>
  <si>
    <t>Bueiro metálico com chapas múltiplas MP 152 galvanizadas - passagem inferior - vão = 5,25 m e altura = 5,00 m - aterro rodoviário mínimo = 0,90 m e máximo = 8,40 m - brita comercial</t>
  </si>
  <si>
    <t>Montagem e desmontagem da central de concreto com capacidade de 150 m³/h - inclusive construção e demolição de bases, rampas e depósitos de agregados</t>
  </si>
  <si>
    <t>Dragagem de cascalho fino com draga de sucção e recalque - bomba de 746 kW e cortador de 110 kW - distância de recalque de 2.900 a 3.100 m</t>
  </si>
  <si>
    <t>Valeta de proteção de aterros com revestimento de concreto - VPAC 160-30 - escavação mecânica - areia e brita comerciais</t>
  </si>
  <si>
    <t>Concreto asfáltico com borracha - faixa A - brita produzida</t>
  </si>
  <si>
    <t>Aterro compactado em solo reforçado com fita metálica galvanizada - taxa 1,65 kg/m³ - material de jazida</t>
  </si>
  <si>
    <t>Confecção de morto de concreto de 36 t</t>
  </si>
  <si>
    <t>Bueiro metálico com chapas múltiplas MP 152 galvanizadas - passagem inferior - vão = 5,25 m e altura = 5,00 m - aterro rodoviário mínimo = 0,90 m e máximo = 8,40 m - brita produzida</t>
  </si>
  <si>
    <t>Montagem e desmontagem da central de concreto com capacidade de 30 m³/h - inclusive construção e demolição de bases, rampas e depósitos de agregados</t>
  </si>
  <si>
    <t>Dragagem de cascalho fino com draga de sucção e recalque - bomba de 746 kW e cortador de 110 kW - distância de recalque de 500 a 700 m</t>
  </si>
  <si>
    <t>Valeta de proteção de aterros com revestimento de concreto - VPAC 160-30 - escavação mecânica - areia extraída e brita produzida</t>
  </si>
  <si>
    <t>Concreto asfáltico com borracha - faixa B - brita comercial</t>
  </si>
  <si>
    <t>Aterro compactado em solo reforçado com fita metálica galvanizada - taxa 12,40 kg/m³ - material de jazida</t>
  </si>
  <si>
    <t>Confecção de morto de concreto de 48 t</t>
  </si>
  <si>
    <t>Bueiro metálico com chapas múltiplas MP 152 galvanizadas - passagem inferior - vão = 5,30 m e altura = 5,30 m - aterro rodoviário mínimo = 0,90 m e máximo = 9,60 m - brita comercial</t>
  </si>
  <si>
    <t>Montagem e desmontagem da central de concreto com capacidade de 40 m³/h - inclusive construção e demolição de bases, rampas e depósitos de agregados</t>
  </si>
  <si>
    <t>Dragagem de cascalho fino com draga de sucção e recalque - bomba de 746 kW e cortador de 110 kW - distância de recalque de 700 a 900 m</t>
  </si>
  <si>
    <t>Valeta de proteção de aterros com revestimento vegetal - VPAG 120-30 - escavação mecânica</t>
  </si>
  <si>
    <t>Concreto asfáltico com borracha - faixa B - brita produzida</t>
  </si>
  <si>
    <t>Aterro compactado em solo reforçado com fita metálica galvanizada - taxa 13,23 kg/m³ - material de jazida</t>
  </si>
  <si>
    <t>Confecção de poita de concreto com garras metálicas de 13,3 t (peso submerso = 8 t)</t>
  </si>
  <si>
    <t>Bueiro metálico com chapas múltiplas MP 152 galvanizadas - passagem inferior - vão = 5,30 m e altura = 5,30 m - aterro rodoviário mínimo = 0,90 m e máximo = 9,60 m - brita produzida</t>
  </si>
  <si>
    <t>Montagem e desmontagem da usina de asfalto a quente com capacidade de 120 t/h - inclusive construção e demolição de bases, rampas, depósitos de agregados e dique de contenção</t>
  </si>
  <si>
    <t>Dragagem de cascalho fino com draga de sucção e recalque - bomba de 746 kW e cortador de 110 kW - distância de recalque de 900 a 1.100 m</t>
  </si>
  <si>
    <t>Valeta de proteção de aterros com revestimento vegetal - VPAG 160-30 - escavação mecânica</t>
  </si>
  <si>
    <t>Concreto asfáltico com borracha - faixa C - brita comercial</t>
  </si>
  <si>
    <t>Aterro compactado em solo reforçado com fita metálica galvanizada - taxa 14,88 kg/m³ - material de jazida</t>
  </si>
  <si>
    <t>Confecção de poita de concreto com garras metálicas de 25 t (peso submerso = 15 t)</t>
  </si>
  <si>
    <t>Bueiro metálico com chapas múltiplas MP 152 galvanizadas - passagem inferior - vão = 5,65 m e altura = 5,25 m - aterro rodoviário mínimo = 0,90 m e máximo = 9,00 m - brita comercial</t>
  </si>
  <si>
    <t>Montagem e desmontagem da usina de pré-misturado a frio com capacidade de 60 t/h - inclusive construção e demolição de bases, rampas, depósitos de agregados e bacia de contenção</t>
  </si>
  <si>
    <t>Dragagem de cascalho fino com draga de sucção e recalque - bomba de 746 kW e cortador de 110 kW - distância de recalque de até 500 m</t>
  </si>
  <si>
    <t>Valeta de proteção de corte sem revestimento - VPCT 120-30 - escavação mecânica</t>
  </si>
  <si>
    <t>Concreto asfáltico com borracha - faixa C - brita produzida</t>
  </si>
  <si>
    <t>Aterro compactado em solo reforçado com fita metálica galvanizada - taxa 19,84 kg/m³ - material de jazida</t>
  </si>
  <si>
    <t>Confecção de poita de concreto com garras metálicas de 30 t (peso submerso = 18 t)</t>
  </si>
  <si>
    <t>Bueiro metálico com chapas múltiplas MP 152 galvanizadas - passagem inferior - vão = 5,65 m e altura = 5,25 m - aterro rodoviário mínimo = 0,90 m e máximo = 9,00 m - brita produzida</t>
  </si>
  <si>
    <t>Montagem e desmontagem da usina misturadora de solos com capacidade de 300 t/h - inclusive construção e demolição de bases, rampas e depósitos de agregados</t>
  </si>
  <si>
    <t>Dragagem de cascalho fino com draga hopper - capacidade da cisterna de 1.000 m³ - DMT de 1.500 a 1.800 m</t>
  </si>
  <si>
    <t>Valeta de proteção de corte sem revestimento - VPCT 160-30 - escavação mecânica</t>
  </si>
  <si>
    <t>Concreto asfáltico com borracha - faixa GAP GRADED - brita comercial</t>
  </si>
  <si>
    <t>Aterro compactado em solo reforçado com fita metálica galvanizada - taxa 3,31 kg/m³ - material de jazida</t>
  </si>
  <si>
    <t>Confecção de poita de concreto com garras metálicas de 41,7 t (peso submerso = 25 t)</t>
  </si>
  <si>
    <t>Bueiro metálico com chapas múltiplas MP 152 galvanizadas - passagem inferior - vão = 5,85 m e altura = 5,30 m - aterro rodoviário mínimo = 0,90 m e máximo = 8,40 m - brita comercial</t>
  </si>
  <si>
    <t>Muro em alvenaria de blocos de concreto com espessura de 0,20 m h = 1,0 m</t>
  </si>
  <si>
    <t>Dragagem de cascalho fino com draga hopper - capacidade da cisterna de 1.000 m³ - DMT de 1.800 a 2.100 m</t>
  </si>
  <si>
    <t>Valeta de proteção de cortes com revestimento de concreto - VPCC 120-30 - escavação mecânica - areia e brita comerciais</t>
  </si>
  <si>
    <t>Concreto asfáltico com borracha - faixa GAP GRADED - brita produzida</t>
  </si>
  <si>
    <t>Aterro compactado em solo reforçado com fita metálica galvanizada - taxa 4,13 kg/m³ - material de jazida</t>
  </si>
  <si>
    <t>Confecção de poita de concreto com garras metálicas de 45,8 t (peso submerso = 27,5 t)</t>
  </si>
  <si>
    <t>Bueiro metálico com chapas múltiplas MP 152 galvanizadas - passagem inferior - vão = 5,85 m e altura = 5,30 m - aterro rodoviário mínimo = 0,90 m e máximo = 8,40 m - brita produzida</t>
  </si>
  <si>
    <t>Posto de combustível - com reaproveitamento de 2 vezes do tanque/bomba/cobertura - inclusive demolição</t>
  </si>
  <si>
    <t>Dragagem de cascalho fino com draga hopper - capacidade da cisterna de 1.000 m³ - DMT de 2.100 a 2.400 m</t>
  </si>
  <si>
    <t>Valeta de proteção de cortes com revestimento de concreto - VPCC 120-30 - escavação mecânica - areia extraída e brita produzida</t>
  </si>
  <si>
    <t>Concreto asfáltico reciclado em usina com adição de asfalto - brita comercial</t>
  </si>
  <si>
    <t>Aterro compactado em solo reforçado com fita metálica galvanizada - taxa 4,96 kg/m³ - material de jazida</t>
  </si>
  <si>
    <t>Confecção de poita de concreto com garras metálicas de 58,3 t (peso submerso = 35 t)</t>
  </si>
  <si>
    <t>Bueiro metálico com chapas múltiplas MP 152 galvanizadas - passagem inferior - vão = 6,00 m e altura = 5,45 m - aterro rodoviário mínimo = 0,90 m e máximo = 8,30 m - brita comercial</t>
  </si>
  <si>
    <t>Rampa de lavagem - inclusive demolição</t>
  </si>
  <si>
    <t>Dragagem de cascalho fino com draga hopper - capacidade da cisterna de 1.000 m³ - DMT de 2.400 a 2.700 m</t>
  </si>
  <si>
    <t>Valeta de proteção de cortes com revestimento de concreto - VPCC 160-30 - escavação mecânica - areia e brita comerciais</t>
  </si>
  <si>
    <t>Concreto asfáltico reciclado em usina com adição de asfalto - brita produzida</t>
  </si>
  <si>
    <t>Aterro compactado em solo reforçado com fita metálica galvanizada - taxa 6,61 kg/m³ - material de jazida</t>
  </si>
  <si>
    <t>Confecção de poita de concreto com garras metálicas de 6,7 t (peso submerso = 4 t)</t>
  </si>
  <si>
    <t>Bueiro metálico com chapas múltiplas MP 152 galvanizadas - passagem inferior - vão = 6,00 m e altura = 5,45 m - aterro rodoviário mínimo = 0,90 m e máximo = 8,30 m - brita produzida</t>
  </si>
  <si>
    <t>Rampa para acesso do misturador de agregados para centrais de 30 m³ e 40 m³ - inclusive demolição</t>
  </si>
  <si>
    <t>Dragagem de cascalho fino com draga hopper - capacidade da cisterna de 1.000 m³ - DMT de 2.700 a 3.000 m</t>
  </si>
  <si>
    <t>Valeta de proteção de cortes com revestimento de concreto - VPCC 160-30 - escavação mecânica - areia extraída e brita produzida</t>
  </si>
  <si>
    <t>Cura com pintura asfáltica para camadas granulares com adição de cimento</t>
  </si>
  <si>
    <t>Aterro compactado em solo reforçado com fita metálica galvanizada - taxa 8,27 kg/m³ - material de jazida</t>
  </si>
  <si>
    <t>Confecção de poita de concreto de 13,3 t (peso submerso = 8 t)</t>
  </si>
  <si>
    <t>Bueiro metálico com chapas múltiplas MP 152 galvanizadas - passagem inferior - vão = 6,25 m e altura = 5,50 m - aterro rodoviário mínimo = 0,90 m e máximo = 7,90 m - brita comercial</t>
  </si>
  <si>
    <t>Rampa para acesso do misturador de agregados para central de 150 m³ - inclusive demolição</t>
  </si>
  <si>
    <t>Dragagem de cascalho fino com draga hopper - capacidade da cisterna de 1.000 m³ - DMT de 3.000 m</t>
  </si>
  <si>
    <t>Valeta de proteção de cortes com revestimento vegetal - VPCG 120-30 - escavação mecânica</t>
  </si>
  <si>
    <t>Cura com pintura asfáltica para pavimento de concreto compactado com rolo</t>
  </si>
  <si>
    <t>Aterro compactado em solo reforçado com fita metálica galvanizada - taxa 9,92 kg/m³ - material de jazida</t>
  </si>
  <si>
    <t>Confecção de poita de concreto de 25 t (peso submerso = 15 t)</t>
  </si>
  <si>
    <t>Bueiro metálico com chapas múltiplas MP 152 galvanizadas - passagem inferior - vão = 6,25 m e altura = 5,50 m - aterro rodoviário mínimo = 0,90 m e máximo = 7,90 m - brita produzida</t>
  </si>
  <si>
    <t>Rampa para acesso do misturador de agregados para central de britagem - inclusive demolição</t>
  </si>
  <si>
    <t>Dragagem de cascalho fino com draga hopper - capacidade da cisterna de 10.000 m³ - DMT de 1.500 a 1.800 m</t>
  </si>
  <si>
    <t>Valeta de proteção de cortes com revestimento vegetal - VPCG 160-30 - escavação mecânica</t>
  </si>
  <si>
    <t>Escavação e carga de material de jazida com escavadeira hidráulica de 1,56 m³</t>
  </si>
  <si>
    <t>Escoramento da primeira linha de escamas de concreto armado em solo reforçado com fita metálica – utilização de 3 vezes - confecção, instalação e retirada</t>
  </si>
  <si>
    <t>Confecção de poita de concreto de 30 t (peso submerso = 18 t)</t>
  </si>
  <si>
    <t>Bueiro metálico sem interrupção de tráfego - D = 1,20 m - chapa com epóxi - escavado em material de 1ª categoria - aterro ferroviário máximo = 12,90 m</t>
  </si>
  <si>
    <t>Rampa para acesso do misturador de agregados para PMF - inclusive demolição</t>
  </si>
  <si>
    <t>Dragagem de cascalho fino com draga hopper - capacidade da cisterna de 10.000 m³ - DMT de 1.800 a 2.100 m</t>
  </si>
  <si>
    <t>Escoramento com estacas de perfis metálicos W 250 x 38,5 kg/m, espaçadas em 1,5 m, intercaladas com prancha de madeira com espessura de 5 cm e ficha de 0 a 0,2 H - sem reaproveitamento - fornecimento e instalação</t>
  </si>
  <si>
    <t>Escavação e carga de material de jazida com trator de 127 kW e carregadeira de 3,4 m³</t>
  </si>
  <si>
    <t>Fabricação de escama de concreto armado para solo reforçado com fita metálica - 2 a 5 ligações - areia e brita comerciais</t>
  </si>
  <si>
    <t>Confecção de poita de concreto de 41,7 t (peso submerso = 25 t)</t>
  </si>
  <si>
    <t>Bueiro metálico sem interrupção de tráfego - D = 1,20 m - chapa com epóxi - escavado em material de 1ª categoria - aterro rodoviário máximo = 9,00 m</t>
  </si>
  <si>
    <t>Rampa para acesso do misturador de agregados para usina de asfalto a quente - inclusive demolição</t>
  </si>
  <si>
    <t>Dragagem de cascalho fino com draga hopper - capacidade da cisterna de 10.000 m³ - DMT de 2.100 a 2.400 m</t>
  </si>
  <si>
    <t>Escoramento com estacas de perfis metálicos W 250 x 38,5 kg/m, espaçadas em 1,5 m, intercaladas com prancha de madeira com espessura de 5 cm e ficha de 0,20 a 0,4 H - sem reaproveitamento - fornecimento e instalação</t>
  </si>
  <si>
    <t>Escavação e carga de material de jazida com trator de 97 kW e carregadeira de 1,72 m³</t>
  </si>
  <si>
    <t>Fabricação de escama de concreto armado para solo reforçado com fita metálica - 2 a 5 ligações - areia extraída e brita produzida</t>
  </si>
  <si>
    <t>Confecção de poita de concreto de 45,8 t (peso submerso = 27,5 t)</t>
  </si>
  <si>
    <t>Bueiro metálico sem interrupção de tráfego - D = 1,20 m - chapa com epóxi - escavado em material de 2ª categoria - aterro ferroviário máximo = 12,90 m</t>
  </si>
  <si>
    <t>Rampa para acesso do misturador de agregados para usina de solos - inclusive demolição</t>
  </si>
  <si>
    <t>Dragagem de cascalho fino com draga hopper - capacidade da cisterna de 10.000 m³ - DMT de 2.400 a 2.700 m</t>
  </si>
  <si>
    <t>Escoramento com estacas de perfis metálicos W 250 x 38,5 kg/m, espaçadas em 1,5 m, intercaladas com prancha de madeira com espessura de 5 cm e ficha de 0,40 a 0,6 H - sem reaproveitamento - fornecimento e instalação</t>
  </si>
  <si>
    <t>Execução de revestimento primário com material de jazida - 100% Proctor intermediário</t>
  </si>
  <si>
    <t>Fabricação de escama de concreto armado para solo reforçado com fita metálica - 6 a 8 ligações - areia e brita comerciais</t>
  </si>
  <si>
    <t>Confecção de poita de concreto de 58,3 t (peso submerso = 35 t)</t>
  </si>
  <si>
    <t>Bueiro metálico sem interrupção de tráfego - D = 1,20 m - chapa com epóxi - escavado em material de 2ª categoria - aterro rodoviário máximo = 9,00 m</t>
  </si>
  <si>
    <t>Selador acrílico - camada de fundo com aplicação manual</t>
  </si>
  <si>
    <t>Dragagem de cascalho fino com draga hopper - capacidade da cisterna de 10.000 m³ - DMT de 2.700 a 3.000 m</t>
  </si>
  <si>
    <t>Escoramento com perfis metálicos W 150 x 18,0 kg/m a cada metro e chapas de aço - estroncas a cada 2 m não incluídas - profundidade de até 10 m - aço com utilização de 20 vezes - fornecimento, instalação e retirada</t>
  </si>
  <si>
    <t>Geogrelha bidirecional com resistência à tração de 30 kN/m - deformação &lt; 5% - malha de 36 x 34 mm - para reforço de base granular</t>
  </si>
  <si>
    <t>Fabricação de escama de concreto armado para solo reforçado com fita metálica - 6 a 8 ligações - areia extraída e brita produzida</t>
  </si>
  <si>
    <t>Confecção de poita de concreto de 6,7 t (peso submerso = 4 t)</t>
  </si>
  <si>
    <t>Bueiro metálico sem interrupção de tráfego - D = 1,20 m - chapa com epóxi - escavado em material de 3ª categoria - aterro ferroviário máximo = 12,90 m</t>
  </si>
  <si>
    <t>Sistema separador água e óleo, inclusive demolição</t>
  </si>
  <si>
    <t>Dragagem de cascalho fino com draga hopper - capacidade da cisterna de 10.000 m³ - DMT de 3.000 m</t>
  </si>
  <si>
    <t>Escoramento com pontaletes D = 10 cm - utilização de 1 vez - confecção, instalação e retirada</t>
  </si>
  <si>
    <t>Imprimação com asfalto diluído</t>
  </si>
  <si>
    <t>Moldes metálicos para escama de concreto armado para solo reforçado com fita metálica - formato cruciforme de 1,50 x 1,50 m - utilização de 100 vezes</t>
  </si>
  <si>
    <t>Defensa de pneus para proteção do flutuante - confecção e instalação</t>
  </si>
  <si>
    <t>Bueiro metálico sem interrupção de tráfego - D = 1,20 m - chapa com epóxi - escavado em material de 3ª categoria - aterro rodoviário máximo = 9,00 m</t>
  </si>
  <si>
    <t>Tinta látex - duas camadas com aplicação manual</t>
  </si>
  <si>
    <t>Dragagem de cascalho fino com draga hopper - capacidade da cisterna de 15.000 m³ - DMT de 1.500 a 1.800 m</t>
  </si>
  <si>
    <t>Escoramento com pontaletes D = 10 cm - utilização de 2 vezes - confecção, instalação e retirada</t>
  </si>
  <si>
    <t>Imprimação com emulsão asfáltica</t>
  </si>
  <si>
    <t>Montagem das escamas de concreto armado em solo reforçado com fita metálica</t>
  </si>
  <si>
    <t>Fornecimento e instalação de reservatório metálico tipo taça de 10.000 litros pintura interna e externa com escada de acesso e base de concreto armado - areia e brita comerciais</t>
  </si>
  <si>
    <t>Bueiro metálico sem interrupção de tráfego - D = 1,20 m - chapa galvanizada - escavado em material de 1ª categoria - aterro ferroviário máximo = 12,90 m</t>
  </si>
  <si>
    <t>Adensamento de concreto por vibrador de imersão</t>
  </si>
  <si>
    <t>Dragagem de cascalho fino com draga hopper - capacidade da cisterna de 15.000 m³ - DMT de 1.800 a 2.100 m</t>
  </si>
  <si>
    <t>Escoramento com pontaletes D = 10 cm - utilização de 3 vezes - confecção, instalação e retirada</t>
  </si>
  <si>
    <t>Lama asfáltica - faixa I - areia e brita comerciais</t>
  </si>
  <si>
    <t>Muro de escama de concreto armado em solo reforçado com fita metálica com altura até 4 m - tipo 1 - areia e brita comerciais</t>
  </si>
  <si>
    <t>Fornecimento e instalação de reservatório metálico tipo taça de 20.000 litros pintura interna e externa com escada de acesso e base de concreto armado - areia e brita comerciais</t>
  </si>
  <si>
    <t>Bueiro metálico sem interrupção de tráfego - D = 1,20 m - chapa galvanizada - escavado em material de 1ª categoria - aterro rodoviário máximo = 9,00 m</t>
  </si>
  <si>
    <t>Argamassa autoadensável para reparos e grauteamento - confecção em misturador e lançamento manual</t>
  </si>
  <si>
    <t>Dragagem de cascalho fino com draga hopper - capacidade da cisterna de 15.000 m³ - DMT de 2.100 a 2.400 m</t>
  </si>
  <si>
    <t>Escoramento com pontaletes D = 10 cm - utilização de 5 vezes - confecção, instalação e retirada</t>
  </si>
  <si>
    <t>Lama asfáltica - faixa I - areia extraída e brita produzida</t>
  </si>
  <si>
    <t>Muro de escama de concreto armado em solo reforçado com fita metálica com altura até 4 m - tipo 1 - areia extraída e brita produzida</t>
  </si>
  <si>
    <t>Fornecimento e instalação de reservatório metálico tipo taça de 30.000 litros pintura interna e externa com escada de acesso e base de concreto armado - areia e brita comerciais</t>
  </si>
  <si>
    <t>Bueiro metálico sem interrupção de tráfego - D = 1,20 m - chapa galvanizada - escavado em material de 2ª categoria - aterro ferroviário máximo = 12,90 m</t>
  </si>
  <si>
    <t>Argamassa de cimento e areia 1:1 - confecção em betoneira e lançamento manual - areia comercial</t>
  </si>
  <si>
    <t>Dragagem de cascalho fino com draga hopper - capacidade da cisterna de 15.000 m³ - DMT de 2.400 a 2.700 m</t>
  </si>
  <si>
    <t>Escoramento com pontaletes D = 15 cm - utilização de 1 vez - confecção e instalação</t>
  </si>
  <si>
    <t>Lama asfáltica - faixa II - areia e brita comerciais</t>
  </si>
  <si>
    <t>Muro de escama de concreto armado em solo reforçado com fita metálica com altura até 4 m - tipo 2 - areia e brita comerciais</t>
  </si>
  <si>
    <t>Fornecimento e instalação de reservatório metálico tipo taça de 5.000 litros pintura interna e externa com escada de acesso e base de concreto armado - areia e brita comerciais</t>
  </si>
  <si>
    <t>Bueiro metálico sem interrupção de tráfego - D = 1,20 m - chapa galvanizada - escavado em material de 2ª categoria - aterro rodoviário máximo = 9,00 m</t>
  </si>
  <si>
    <t>Argamassa de cimento e areia 1:1 - confecção em betoneira e lançamento manual - areia extraída</t>
  </si>
  <si>
    <t>Dragagem de cascalho fino com draga hopper - capacidade da cisterna de 15.000 m³ - DMT de 2.700 a 3.000 m</t>
  </si>
  <si>
    <t>Escoramento com pontaletes D = 15 cm - utilização de 2 vezes - confecção, instalação e retirada</t>
  </si>
  <si>
    <t>Lama asfáltica - faixa II - areia extraída e brita produzida</t>
  </si>
  <si>
    <t>Muro de escama de concreto armado em solo reforçado com fita metálica com altura até 4 m - tipo 2 - areia extraída e brita produzida</t>
  </si>
  <si>
    <t>Guincho manual para sistema de fundeio com capacidade de tração de 100 kN - fornecimento e instalação</t>
  </si>
  <si>
    <t>Bueiro metálico sem interrupção de tráfego - D = 1,20 m - chapa galvanizada - escavado em material de 3ª categoria - aterro ferroviário máximo = 12,90 m</t>
  </si>
  <si>
    <t>Argamassa de cimento e areia 1:2 - confecção em betoneira e lançamento manual - areia comercial</t>
  </si>
  <si>
    <t>Dragagem de cascalho fino com draga hopper - capacidade da cisterna de 15.000 m³ - DMT de 3.000 m</t>
  </si>
  <si>
    <t>Escoramento com pontaletes D = 15 cm - utilização de 3 vezes - confecção, instalação e retirada</t>
  </si>
  <si>
    <t>Lama asfáltica - faixa III - areia e brita comerciais</t>
  </si>
  <si>
    <t>Muro de escama de concreto armado em solo reforçado com fita metálica com altura de 10,0 a 12 m - tipo 1 - areia e brita comerciais</t>
  </si>
  <si>
    <t>Guincho manual para sistema de fundeio com capacidade de tração de 200 kN - fornecimento e instalação</t>
  </si>
  <si>
    <t>Bueiro metálico sem interrupção de tráfego - D = 1,20 m - chapa galvanizada - escavado em material de 3ª categoria - aterro rodoviário máximo = 9,00 m</t>
  </si>
  <si>
    <t>Argamassa de cimento e areia 1:2 - confecção em betoneira e lançamento manual - areia extraída</t>
  </si>
  <si>
    <t>Dragagem de cascalho fino com draga hopper - capacidade da cisterna de 2.000 m³ - DMT de 1.500 a 1.800 m</t>
  </si>
  <si>
    <t>Escoramento com pontaletes D = 15 cm - utilização de 5 vezes - confecção, instalação e retirada</t>
  </si>
  <si>
    <t>Lama asfáltica - faixa III - areia extraída e brita produzida</t>
  </si>
  <si>
    <t>Muro de escama de concreto armado em solo reforçado com fita metálica com altura de 10,0 a 12 m - tipo 1 - areia extraída e brita produzida</t>
  </si>
  <si>
    <t>Implantação do sistema naval tipo I - ponte móvel e flutuante principal</t>
  </si>
  <si>
    <t>Bueiro metálico sem interrupção de tráfego - D = 1,40 m - chapa com epóxi - escavado em material de 1ª categoria - aterro ferroviário máximo = 11,00 m</t>
  </si>
  <si>
    <t>Argamassa de cimento e areia 1:3 - confecção em betoneira e lançamento manual - areia comercial</t>
  </si>
  <si>
    <t>Dragagem de cascalho fino com draga hopper - capacidade da cisterna de 2.000 m³ - DMT de 1.800 a 2.100 m</t>
  </si>
  <si>
    <t>Escoramento contínuo de valas com tábuas de 2,5 x 30 cm e longarinas de 6 x 16 cm - estroncas a cada metro não incluídas - profundidade de até 4 m - madeira com utilização de 3 vezes - confecção, instalação e retirada</t>
  </si>
  <si>
    <t>Macadame betuminoso por penetração - faixa A - brita comercial</t>
  </si>
  <si>
    <t>Muro de escama de concreto armado em solo reforçado com fita metálica com altura de 10,0 a 12 m - tipo 2 - areia e brita comerciais</t>
  </si>
  <si>
    <t>Implantação do sistema naval tipo II - pontes móveis, flutuante intermediário e flutuante principal</t>
  </si>
  <si>
    <t>Bueiro metálico sem interrupção de tráfego - D = 1,40 m - chapa com epóxi - escavado em material de 1ª categoria - aterro rodoviário máximo = 7,70 m</t>
  </si>
  <si>
    <t>Argamassa de cimento e areia 1:3 - confecção em betoneira e lançamento manual - areia extraída</t>
  </si>
  <si>
    <t>Dragagem de cascalho fino com draga hopper - capacidade da cisterna de 2.000 m³ - DMT de 2.100 a 2.400 m</t>
  </si>
  <si>
    <t>Escoramento contínuo de valas com tábuas de 2,5 x 30 cm e longarinas de 6 x 16 cm - estroncas a cada metro não incluídas - profundidade de até 4 m - madeira sem reaproveitamento - confecção e instalação</t>
  </si>
  <si>
    <t>Macadame betuminoso por penetração - faixa A - brita produzida</t>
  </si>
  <si>
    <t>Muro de escama de concreto armado em solo reforçado com fita metálica com altura de 10,0 a 12 m - tipo 2 - areia extraída e brita produzida</t>
  </si>
  <si>
    <t>Instalações do Estaleiro Padrão para o beneficiamento de estruturas navais, inclusive mobiliário, equipamentos de informática e de segurança</t>
  </si>
  <si>
    <t>Bueiro metálico sem interrupção de tráfego - D = 1,40 m - chapa com epóxi - escavado em material de 2ª categoria - aterro ferroviário máximo = 11,00 m</t>
  </si>
  <si>
    <t>Argamassa de cimento e areia 1:3 com 8% de microssílica - confecção em betoneira e lançamento manual - areia comercial</t>
  </si>
  <si>
    <t>Dragagem de cascalho fino com draga hopper - capacidade da cisterna de 2.000 m³ - DMT de 2.400 a 2.700 m</t>
  </si>
  <si>
    <t>Escoramento metálico com quadro tubular contraventado - capacidade de carga até 3,8 t/m² - quadro de 1,0 x 1,0 x 1,25 m - utilização de 50 vezes - fornecimento, instalação e retirada</t>
  </si>
  <si>
    <t>Macadame betuminoso por penetração - faixa B - brita comercial</t>
  </si>
  <si>
    <t>Muro de escama de concreto armado em solo reforçado com fita metálica com altura de 4,0 a 6 m - tipo 1 - areia e brita comerciais</t>
  </si>
  <si>
    <t>Lançamento da embarcação sobre carreira em água</t>
  </si>
  <si>
    <t>Bueiro metálico sem interrupção de tráfego - D = 1,40 m - chapa com epóxi - escavado em material de 2ª categoria - aterro rodoviário máximo = 7,70 m</t>
  </si>
  <si>
    <t>Argamassa de cimento e areia 1:3 com 8% de microssílica - confecção em betoneira e lançamento manual - areia extraída</t>
  </si>
  <si>
    <t>Dragagem de cascalho fino com draga hopper - capacidade da cisterna de 2.000 m³ - DMT de 2.700 a 3.000 m</t>
  </si>
  <si>
    <t>Escoramento metálico tubular galvanizado para formas com capacidade de 2.100 a 750 kg por unidade - regulável de 3,0 a 4,5 m - utilização de 20 vezes - fornecimento, instalação e retirada</t>
  </si>
  <si>
    <t>Macadame betuminoso por penetração - faixa B - brita produzida</t>
  </si>
  <si>
    <t>Muro de escama de concreto armado em solo reforçado com fita metálica com altura de 4,0 a 6 m - tipo 1 - areia extraída e brita produzida</t>
  </si>
  <si>
    <t>Lançamento de poita de concreto - peso submerso</t>
  </si>
  <si>
    <t>Bueiro metálico sem interrupção de tráfego - D = 1,40 m - chapa com epóxi - escavado em material de 3ª categoria - aterro ferroviário máximo = 11,00 m</t>
  </si>
  <si>
    <t>Argamassa de cimento e areia 1:4 - confecção em betoneira e lançamento manual - areia comercial</t>
  </si>
  <si>
    <t>Dragagem de cascalho fino com draga hopper - capacidade da cisterna de 2.000 m³ - DMT de 3.000 m</t>
  </si>
  <si>
    <t>Escoramento metálico tubular galvanizado para formas com capacidade de 3.200 a 1.600 kg por unidade - regulável de 1,8 a 3,0 m - utilização de 20 vezes - fornecimento, instalação e retirada</t>
  </si>
  <si>
    <t>Macadame betuminoso por penetração - faixa C - brita comercial</t>
  </si>
  <si>
    <t>Muro de escama de concreto armado em solo reforçado com fita metálica com altura de 4,0 a 6 m - tipo 2 - areia e brita comerciais</t>
  </si>
  <si>
    <t>Mancal de conexão - confecção e instalação</t>
  </si>
  <si>
    <t>Bueiro metálico sem interrupção de tráfego - D = 1,40 m - chapa com epóxi - escavado em material de 3ª categoria - aterro rodoviário máximo = 7,70 m</t>
  </si>
  <si>
    <t>Argamassa de cimento e areia 1:4 - confecção em betoneira e lançamento manual - areia extraída</t>
  </si>
  <si>
    <t>Dragagem de cascalho fino com draga hopper - capacidade da cisterna de 20.000 m³ - DMT de 1.500 a 1.800 m</t>
  </si>
  <si>
    <t>Escoramento para corpo de bueiros celulares - utilização de 3 vezes - confecção, instalação e retirada</t>
  </si>
  <si>
    <t>Macadame betuminoso por penetração - faixa C - brita produzida</t>
  </si>
  <si>
    <t>Muro de escama de concreto armado em solo reforçado com fita metálica com altura de 4,0 a 6 m - tipo 2 - areia extraída e brita produzida</t>
  </si>
  <si>
    <t>Manutenção de tratamento superficial e pintura da área interna do flutuante (tanques de reserva de flutuabilidade)</t>
  </si>
  <si>
    <t>Bueiro metálico sem interrupção de tráfego - D = 1,40 m - chapa galvanizada - escavado em material de 1ª categoria - aterro ferroviário máximo = 11,00 m</t>
  </si>
  <si>
    <t>Argamassa de cimento e areia com aditivo aglutinante 1:8 - confecção em betoneira e lançamento manual - areia comercial</t>
  </si>
  <si>
    <t>Dragagem de cascalho fino com draga hopper - capacidade da cisterna de 20.000 m³ - DMT de 1.800 a 2.100 m</t>
  </si>
  <si>
    <t>Estroncas em perfil metálico W 150 x 18,0 kg/m - utilização de 20 vezes</t>
  </si>
  <si>
    <t>Macadame betuminoso por penetração - faixa D - brita comercial</t>
  </si>
  <si>
    <t>Muro de escama de concreto armado em solo reforçado com fita metálica com altura de 6,0 a 8 m - tipo 1 - areia e brita comerciais</t>
  </si>
  <si>
    <t>Manutenção de tratamento superficial e pintura da parte externa do flutuante (costados e espelhos de proa e popa) - exceto fundo</t>
  </si>
  <si>
    <t>Bueiro metálico sem interrupção de tráfego - D = 1,40 m - chapa galvanizada - escavado em material de 1ª categoria - aterro rodoviário máximo = 7,70 m</t>
  </si>
  <si>
    <t>Argamassa de cimento e areia com aditivo aglutinante 1:8 - confecção em betoneira e lançamento manual - areia extraída</t>
  </si>
  <si>
    <t>Dragagem de cascalho fino com draga hopper - capacidade da cisterna de 20.000 m³ - DMT de 2.100 a 2.400 m</t>
  </si>
  <si>
    <t>Estroncas para valas com D = 15 cm - madeira com utilização de 3 vezes</t>
  </si>
  <si>
    <t>Macadame betuminoso por penetração - faixa D - brita produzida</t>
  </si>
  <si>
    <t>Muro de escama de concreto armado em solo reforçado com fita metálica com altura de 6,0 a 8 m - tipo 1 - areia extraída e brita produzida</t>
  </si>
  <si>
    <t>Manutenção de tratamento superficial e pintura da ponte, convés, casarias e demais estruturas metálicas navais sobre os flutuantes</t>
  </si>
  <si>
    <t>Bueiro metálico sem interrupção de tráfego - D = 1,40 m - chapa galvanizada - escavado em material de 2ª categoria - aterro ferroviário máximo = 11,00 m</t>
  </si>
  <si>
    <t>Argamassa de cimento, cal hidratada e areia 1:0,5:3,5 - confecção em betoneira e lançamento manual - areia comercial</t>
  </si>
  <si>
    <t>Dragagem de cascalho fino com draga hopper - capacidade da cisterna de 20.000 m³ - DMT de 2.400 a 2.700 m</t>
  </si>
  <si>
    <t>Estroncas para valas com D = 15 cm - madeira sem reaproveitamento</t>
  </si>
  <si>
    <t>Macadame betuminoso por penetração com asfalto com polímero - faixa A - brita comercial</t>
  </si>
  <si>
    <t>Muro de escama de concreto armado em solo reforçado com fita metálica com altura de 6,0 a 8 m - tipo 2 - areia e brita comerciais</t>
  </si>
  <si>
    <t>Manutenção de tratamento superficial e pintura do fundo do flutuante</t>
  </si>
  <si>
    <t>Bueiro metálico sem interrupção de tráfego - D = 1,40 m - chapa galvanizada - escavado em material de 2ª categoria - aterro rodoviário máximo = 7,70 m</t>
  </si>
  <si>
    <t>Argamassa de cimento, cal hidratada e areia 1:0,5:3,5 - confecção em betoneira e lançamento manual - areia extraída</t>
  </si>
  <si>
    <t>Dragagem de cascalho fino com draga hopper - capacidade da cisterna de 20.000 m³ - DMT de 2.700 a 3.000 m</t>
  </si>
  <si>
    <t>Estroncas para valas com D = 20 cm - madeira com utilização de 3 vezes</t>
  </si>
  <si>
    <t>Macadame betuminoso por penetração com asfalto com polímero - faixa A - brita produzida</t>
  </si>
  <si>
    <t>Muro de escama de concreto armado em solo reforçado com fita metálica com altura de 6,0 a 8 m - tipo 2 - areia extraída e brita produzida</t>
  </si>
  <si>
    <t>Molinete manual para sistema de fundeio com capacidade de tração de 70 kN - fornecimento e instalação</t>
  </si>
  <si>
    <t>Bueiro metálico sem interrupção de tráfego - D = 1,40 m - chapa galvanizada - escavado em material de 3ª categoria - aterro ferroviário máximo = 11,00 m</t>
  </si>
  <si>
    <t>Argamassa de cimento, cal hidratada e areia 1:0,5:8 - confecção em betoneira e lançamento manual - areia comercial</t>
  </si>
  <si>
    <t>Dragagem de cascalho fino com draga hopper - capacidade da cisterna de 20.000 m³ - DMT de 3.000 m</t>
  </si>
  <si>
    <t>Estroncas para valas com D = 20 cm - madeira sem reaproveitamento</t>
  </si>
  <si>
    <t>Manta sintética para recapeamento asfáltico com geotêxtil RT - 09 - fornecimento e aplicação</t>
  </si>
  <si>
    <t>Muro de escama de concreto armado em solo reforçado com fita metálica com altura de 8,0 a 10 m - tipo 1 - areia e brita comerciais</t>
  </si>
  <si>
    <t>Transporte interno em estaleiro para movimentação de peças</t>
  </si>
  <si>
    <t>Bueiro metálico sem interrupção de tráfego - D = 1,40 m - chapa galvanizada - escavado em material de 3ª categoria - aterro rodoviário máximo = 7,70 m</t>
  </si>
  <si>
    <t>Argamassa de cimento, cal hidratada e areia 1:0,5:8 - confecção em betoneira e lançamento manual - areia extraída</t>
  </si>
  <si>
    <t>Dragagem de cascalho fino com draga hopper - capacidade da cisterna de 3.000 m³ - DMT de 1.500 a 1.800 m</t>
  </si>
  <si>
    <t>Apoio náutico para a colocação da armação em camisa metálica</t>
  </si>
  <si>
    <t>Membrana plástica isolante e impermeabilizante com espessura de 0,2 mm - fornecimento e instalação</t>
  </si>
  <si>
    <t>Muro de escama de concreto armado em solo reforçado com fita metálica com altura de 8,0 a 10 m - tipo 1 - areia extraída e brita produzida</t>
  </si>
  <si>
    <t>Tratamento superficial e pintura da ponte e demais estruturas metálicas navais - exceto fundo do flutuante</t>
  </si>
  <si>
    <t>Bueiro metálico sem interrupção de tráfego - D = 1,60 m - chapa com epóxi - escavado em material de 1ª categoria - aterro ferroviário máximo = 9,60 m</t>
  </si>
  <si>
    <t>Argamassa de cimento, cal hidratada e areia 1:1:6 - confecção em betoneira e lançamento manual - areia comercial</t>
  </si>
  <si>
    <t>Dragagem de cascalho fino com draga hopper - capacidade da cisterna de 3.000 m³ - DMT de 1.800 a 2.100 m</t>
  </si>
  <si>
    <t>Apoio náutico para a escavação com perfuratriz tipo Wirth em rocha com média dureza e média abrasão - resistência à compressão menor que 80 MPa - D = 600 a 1.800 mm</t>
  </si>
  <si>
    <t>Micro pré-misturado a quente com asfalto polímero - brita comercial</t>
  </si>
  <si>
    <t>Muro de escama de concreto armado em solo reforçado com fita metálica com altura de 8,0 a 10 m - tipo 2 - areia e brita comerciais</t>
  </si>
  <si>
    <t>Tratamento superficial e pintura do fundo do flutuante</t>
  </si>
  <si>
    <t>Bueiro metálico sem interrupção de tráfego - D = 1,60 m - chapa com epóxi - escavado em material de 1ª categoria - aterro rodoviário máximo = 6,70 m</t>
  </si>
  <si>
    <t>Argamassa de cimento, cal hidratada e areia 1:1:6 - confecção em betoneira e lançamento manual - areia extraída</t>
  </si>
  <si>
    <t>Dragagem de cascalho fino com draga hopper - capacidade da cisterna de 3.000 m³ - DMT de 2.100 a 2.400 m</t>
  </si>
  <si>
    <t>Apoio náutico para a escavação com perfuratriz tipo Wirth em rocha de alta dureza e alta abrasão - resistência à compressão acima de 80 MPa - D = 600 a 1.800 mm</t>
  </si>
  <si>
    <t>Micro pré-misturado a quente com asfalto polímero - brita produzida</t>
  </si>
  <si>
    <t>Muro de escama de concreto armado em solo reforçado com fita metálica com altura de 8,0 a 10 m - tipo 2 - areia extraída e brita produzida</t>
  </si>
  <si>
    <t>Bueiro metálico sem interrupção de tráfego - D = 1,60 m - chapa com epóxi - escavado em material de 2ª categoria - aterro ferroviário máximo = 9,60 m</t>
  </si>
  <si>
    <t>Argamassa de cimento, cal hidratada e areia 1:2:10 - confecção em betoneira e lançamento manual - areia comercial</t>
  </si>
  <si>
    <t>Dragagem de cascalho fino com draga hopper - capacidade da cisterna de 3.000 m³ - DMT de 2.400 a 2.700 m</t>
  </si>
  <si>
    <t>Apoio náutico para a escavação com perfuratriz tipo Wirth em solo D = 600 a 1.800 mm</t>
  </si>
  <si>
    <t>Microrrevestimento a frio com emulsão modificada com polímero de 0,8 cm - faixa II - brita comercial</t>
  </si>
  <si>
    <t>Travador de madeira para escama de concreto armado - utilização de 10 vezes</t>
  </si>
  <si>
    <t>Bueiro metálico sem interrupção de tráfego - D = 1,60 m - chapa com epóxi - escavado em material de 2ª categoria - aterro rodoviário máximo = 6,70 m</t>
  </si>
  <si>
    <t>Argamassa de cimento, cal hidratada e areia 1:2:10 - confecção em betoneira e lançamento manual - areia extraída</t>
  </si>
  <si>
    <t>Dragagem de cascalho fino com draga hopper - capacidade da cisterna de 3.000 m³ - DMT de 2.700 a 3.000 m</t>
  </si>
  <si>
    <t>Apoio náutico para a execução da concretagem de camisas metálicas</t>
  </si>
  <si>
    <t>Microrrevestimento a frio com emulsão modificada com polímero de 0,8 cm - faixa II - brita produzida</t>
  </si>
  <si>
    <t>Travamento e nivelamento de escama de concreto armado em solo reforçado com fita metálica</t>
  </si>
  <si>
    <t>Bueiro metálico sem interrupção de tráfego - D = 1,60 m - chapa com epóxi - escavado em material de 3ª categoria - aterro ferroviário máximo = 9,60 m</t>
  </si>
  <si>
    <t>Argamassa de cimento, cal hidratada e areia 1:2:6 - confecção em betoneira e lançamento manual - areia comercial</t>
  </si>
  <si>
    <t>Dragagem de cascalho fino com draga hopper - capacidade da cisterna de 3.000 m³ - DMT de 3.000 m</t>
  </si>
  <si>
    <t>Apoio náutico para a execução da cravação de camisa metálica D = 600 a 1.800 mm</t>
  </si>
  <si>
    <t>Microrrevestimento a frio com emulsão modificada com polímero de 1,5 cm - faixa III - brita comercial</t>
  </si>
  <si>
    <t>Camada drenante com conformação de trator de esteira - areia comercial</t>
  </si>
  <si>
    <t>Bueiro metálico sem interrupção de tráfego - D = 1,60 m - chapa com epóxi - escavado em material de 3ª categoria - aterro rodoviário máximo = 6,70 m</t>
  </si>
  <si>
    <t>Argamassa de cimento, cal hidratada e areia 1:2:6 - confecção em betoneira e lançamento manual - areia extraída</t>
  </si>
  <si>
    <t>Dragagem de cascalho fino com draga hopper - capacidade da cisterna de 4.000 m³ - DMT de 1.500 a 1.800 m</t>
  </si>
  <si>
    <t>Armação de estaca escavada ou estaca barrete em aço CA-50 com apoio de guindaste - fornecimento, preparo e colocação</t>
  </si>
  <si>
    <t>Microrrevestimento a frio com emulsão modificada com polímero de 1,5 cm - faixa III - brita produzida</t>
  </si>
  <si>
    <t>Camada drenante com conformação de trator de esteira - areia extraída</t>
  </si>
  <si>
    <t>Bueiro metálico sem interrupção de tráfego - D = 1,60 m - chapa galvanizada - escavado em material de 1ª categoria - aterro ferroviário máximo = 9,60 m</t>
  </si>
  <si>
    <t>Argamassa de cimento, cal hidratada e areia 1:2:7 - confecção em betoneira e lançamento manual - areia comercial</t>
  </si>
  <si>
    <t>Dragagem de cascalho fino com draga hopper - capacidade da cisterna de 4.000 m³ - DMT de 1.800 a 2.100 m</t>
  </si>
  <si>
    <t>Arrasamento de estacas de concreto com seção de até 900 cm²</t>
  </si>
  <si>
    <t>Microrrevestimento a frio com emulsão modificada com polímero de 2,0 cm - faixa III - brita comercial</t>
  </si>
  <si>
    <t>Compactação de aterros a 100% do Proctor intermediário</t>
  </si>
  <si>
    <t>Bueiro metálico sem interrupção de tráfego - D = 1,60 m - chapa galvanizada - escavado em material de 1ª categoria - aterro rodoviário máximo = 6,70 m</t>
  </si>
  <si>
    <t>Argamassa de cimento, cal hidratada e areia 1:2:7 - confecção em betoneira e lançamento manual - areia extraída</t>
  </si>
  <si>
    <t>Dragagem de cascalho fino com draga hopper - capacidade da cisterna de 4.000 m³ - DMT de 2.100 a 2.400 m</t>
  </si>
  <si>
    <t>Arrasamento de estacas de concreto com seção superior à 900 cm²</t>
  </si>
  <si>
    <t>Microrrevestimento a frio com emulsão modificada com polímero de 2,0 cm - faixa III - brita produzida</t>
  </si>
  <si>
    <t>Compactação de aterros a 100% do Proctor normal</t>
  </si>
  <si>
    <t>Bueiro metálico sem interrupção de tráfego - D = 1,60 m - chapa galvanizada - escavado em material de 2ª categoria - aterro ferroviário máximo = 9,60 m</t>
  </si>
  <si>
    <t>Argamassa de cimento, cal hidratada e areia 1:2:8 - confecção em betoneira e lançamento manual - areia comercial</t>
  </si>
  <si>
    <t>Dragagem de cascalho fino com draga hopper - capacidade da cisterna de 4.000 m³ - DMT de 2.400 a 2.700 m</t>
  </si>
  <si>
    <t>Berço para pré-moldagem de estacas protendidas com capacidade de 19 m³, inclusive formas metálicas - utilização de 100 vezes</t>
  </si>
  <si>
    <t>Pavimento de concreto com equipamento de pequeno porte - areia e brita comerciais</t>
  </si>
  <si>
    <t>Compactação de camada final de aterro de rocha</t>
  </si>
  <si>
    <t>Bueiro metálico sem interrupção de tráfego - D = 1,60 m - chapa galvanizada - escavado em material de 2ª categoria - aterro rodoviário máximo = 6,70 m</t>
  </si>
  <si>
    <t>Argamassa de cimento, cal hidratada e areia 1:2:8 - confecção em betoneira e lançamento manual - areia extraída</t>
  </si>
  <si>
    <t>Dragagem de cascalho fino com draga hopper - capacidade da cisterna de 4.000 m³ - DMT de 2.700 a 3.000 m</t>
  </si>
  <si>
    <t>Camisa metálica com espessura de 12,5 mm D = 1.400 mm - cravada com martelo vibratório - sem escavação - cravação</t>
  </si>
  <si>
    <t>Pavimento de concreto com equipamento de pequeno porte - areia extraída e brita produzida</t>
  </si>
  <si>
    <t>Construção de corpo de aterro com material de 3ª categoria oriundo de corte</t>
  </si>
  <si>
    <t>Bueiro metálico sem interrupção de tráfego - D = 1,60 m - chapa galvanizada - escavado em material de 3ª categoria - aterro ferroviário máximo = 9,60 m</t>
  </si>
  <si>
    <t>Argamassa de cimento, cal hidratada e areia 1:2:9 - confecção em betoneira e lançamento manual - areia comercial</t>
  </si>
  <si>
    <t>Dragagem de cascalho fino com draga hopper - capacidade da cisterna de 4.000 m³ - DMT de 3.000 m</t>
  </si>
  <si>
    <t>Camisa metálica com espessura de 12,5 mm D = 1.400 mm - para passagem de lâmina d'água - posicionamento</t>
  </si>
  <si>
    <t>Pavimento de concreto com equipamento fôrma-trilho - areia e brita comerciais</t>
  </si>
  <si>
    <t>Desmatamento, destocamento e limpeza de área com árvores de diâmetro até 0,15 m</t>
  </si>
  <si>
    <t>Bueiro metálico sem interrupção de tráfego - D = 1,60 m - chapa galvanizada - escavado em material de 3ª categoria - aterro rodoviário máximo = 6,70 m</t>
  </si>
  <si>
    <t>Argamassa de cimento, cal hidratada e areia 1:2:9 - confecção em betoneira e lançamento manual - areia extraída</t>
  </si>
  <si>
    <t>Dragagem de cascalho fino com draga hopper - capacidade da cisterna de 5.000 m³ - DMT de 1.500 a 1.800 m</t>
  </si>
  <si>
    <t>Camisa metálica com espessura de 12,5 mm D = 1.500 mm - cravada com martelo vibratório - sem escavação - cravação</t>
  </si>
  <si>
    <t>Pavimento de concreto com equipamento fôrma-trilho - areia extraída e brita produzida</t>
  </si>
  <si>
    <t>Desmonte de blocos de rocha com martelete pneumático</t>
  </si>
  <si>
    <t>Bueiro metálico sem interrupção de tráfego - D = 1,80 m - chapa com epóxi - escavado em material de 1ª categoria - aterro ferroviário máximo = 8,00 m</t>
  </si>
  <si>
    <t>Argamassa para reparos e grauteamento - confecção em misturador e lançamento manual</t>
  </si>
  <si>
    <t>Dragagem de cascalho fino com draga hopper - capacidade da cisterna de 5.000 m³ - DMT de 1.800 a 2.100 m</t>
  </si>
  <si>
    <t>Camisa metálica com espessura de 12,5 mm D = 1.500 mm - para passagem de lâmina d'água - posicionamento</t>
  </si>
  <si>
    <t>Pavimento de concreto com fôrmas deslizantes - areia e brita comerciais</t>
  </si>
  <si>
    <t>Desmonte de matacões ou bloco de rocha por meio de explosivos</t>
  </si>
  <si>
    <t>Bueiro metálico sem interrupção de tráfego - D = 1,80 m - chapa com epóxi - escavado em material de 1ª categoria - aterro rodoviário máximo = 6,00 m</t>
  </si>
  <si>
    <t>Argamassa polimérica de alto desempenho projetada para reparos superficiais e reforços estruturais - confecção em misturador e lançamento projetado</t>
  </si>
  <si>
    <t>Dragagem de cascalho fino com draga hopper - capacidade da cisterna de 5.000 m³ - DMT de 2.100 a 2.400 m</t>
  </si>
  <si>
    <t>Camisa metálica com espessura de 12,5 mm D = 1.600 mm - cravada com martelo vibratório - sem escavação - cravação</t>
  </si>
  <si>
    <t>Pavimento de concreto com fôrmas deslizantes - areia extraída e brita produzida</t>
  </si>
  <si>
    <t>Desmonte de material de 3ª categoria a frio com argamassa expansiva a céu aberto</t>
  </si>
  <si>
    <t>Bueiro metálico sem interrupção de tráfego - D = 1,80 m - chapa com epóxi - escavado em material de 2ª categoria - aterro ferroviário máximo = 8,00 m</t>
  </si>
  <si>
    <t>Concreto</t>
  </si>
  <si>
    <t>Dragagem de cascalho fino com draga hopper - capacidade da cisterna de 5.000 m³ - DMT de 2.400 a 2.700 m</t>
  </si>
  <si>
    <t>Camisa metálica com espessura de 12,5 mm D = 1.600 mm - para passagem de lâmina d'água - posicionamento</t>
  </si>
  <si>
    <t>Pavimento de concreto compactado com rolo - brita comercial</t>
  </si>
  <si>
    <t>Destocamento de árvores com diâmetro de 0,15 a 0,30 m</t>
  </si>
  <si>
    <t>Bueiro metálico sem interrupção de tráfego - D = 1,80 m - chapa com epóxi - escavado em material de 2ª categoria - aterro rodoviário máximo = 6,00 m</t>
  </si>
  <si>
    <t>Concreto autoadensável com silicato de alumínio fck = 20 MPa - confecção em betoneira e lançamento manual - areia e brita comerciais</t>
  </si>
  <si>
    <t>Dragagem de cascalho fino com draga hopper - capacidade da cisterna de 5.000 m³ - DMT de 2.700 a 3.000 m</t>
  </si>
  <si>
    <t>Camisa metálica com espessura de 12,5 mm D = 1.700 mm - cravada com martelo vibratório - sem escavação - cravação</t>
  </si>
  <si>
    <t>Pavimento de concreto compactado com rolo - brita produzida</t>
  </si>
  <si>
    <t>Destocamento de árvores com diâmetro maior que 0,30 m</t>
  </si>
  <si>
    <t>Bueiro metálico sem interrupção de tráfego - D = 1,80 m - chapa com epóxi - escavado em material de 3ª categoria - aterro ferroviário máximo = 8,00 m</t>
  </si>
  <si>
    <t>Concreto autoadensável com silicato de alumínio fck = 20 MPa - confecção em betoneira e lançamento manual - areia extraída e brita produzida</t>
  </si>
  <si>
    <t>Dragagem de cascalho fino com draga hopper - capacidade da cisterna de 5.000 m³ - DMT de 3.000 m</t>
  </si>
  <si>
    <t>Camisa metálica com espessura de 12,5 mm D = 1.700 mm - para passagem de lâmina d'água - posicionamento</t>
  </si>
  <si>
    <t>Pintura de ligação</t>
  </si>
  <si>
    <t>Escavação de vala em material de 3ª categoria - resistência à compressão acima de 110 MPa - com escavadeira e rompedor hidráulico 1.700 kg</t>
  </si>
  <si>
    <t>Bueiro metálico sem interrupção de tráfego - D = 1,80 m - chapa com epóxi - escavado em material de 3ª categoria - aterro rodoviário máximo = 6,00 m</t>
  </si>
  <si>
    <t>Concreto autoadensável com silicato de alumínio fck = 20 MPa - confecção em central dosadora de 30 m³/h - areia e brita comerciais</t>
  </si>
  <si>
    <t>Dragagem de cascalho fino com draga hopper - capacidade da cisterna de 750 m³ - DMT de 1.500 a 1.800 m</t>
  </si>
  <si>
    <t>Camisa metálica com espessura de 12,5 mm D = 1.800 mm - cravada com martelo vibratório - sem escavação - cravação</t>
  </si>
  <si>
    <t>Pintura de ligação - emulsão com polímero</t>
  </si>
  <si>
    <t>Escavação de vala em material de 3ª categoria - resistência à compressão até 50 MPa - com escavadeira e rompedor hidráulico 1.700 kg</t>
  </si>
  <si>
    <t>Bueiro metálico sem interrupção de tráfego - D = 1,80 m - chapa galvanizada - escavado em material de 1ª categoria - aterro ferroviário máximo = 8,00 m</t>
  </si>
  <si>
    <t>Concreto autoadensável com silicato de alumínio fck = 25 MPa - confecção em central dosadora de 30 m³/h - areia e brita comerciais</t>
  </si>
  <si>
    <t>Dragagem de cascalho fino com draga hopper - capacidade da cisterna de 750 m³ - DMT de 1.800 a 2.100 m</t>
  </si>
  <si>
    <t>Camisa metálica com espessura de 12,5 mm D = 1.800 mm - para passagem de lâmina d'água - posicionamento</t>
  </si>
  <si>
    <t>Pré-misturado a frio - faixa A - areia e brita comerciais</t>
  </si>
  <si>
    <t>Escavação de vala em material de 3ª categoria - resistência à compressão de 50 a 70 MPa - com escavadeira e rompedor hidráulico 1.700 kg</t>
  </si>
  <si>
    <t>Bueiro metálico sem interrupção de tráfego - D = 1,80 m - chapa galvanizada - escavado em material de 1ª categoria - aterro rodoviário máximo = 6,00 m</t>
  </si>
  <si>
    <t>Concreto autoadensável com silicato de alumínio fck = 30 MPa - confecção em central dosadora de 30 m³/h - areia e brita comerciais</t>
  </si>
  <si>
    <t>Dragagem de cascalho fino com draga hopper - capacidade da cisterna de 750 m³ - DMT de 2.100 a 2.400 m</t>
  </si>
  <si>
    <t>Camisa metálica com espessura de 16 mm D = 1.500 mm - cravada com martelo vibratório - sem escavação - cravação</t>
  </si>
  <si>
    <t>Pré-misturado a frio - faixa A - areia extraída e brita produzida</t>
  </si>
  <si>
    <t>Escavação de vala em material de 3ª categoria - resistência à compressão de 70 a 90 MPa - com escavadeira e rompedor hidráulico 1.700 kg</t>
  </si>
  <si>
    <t>Bueiro metálico sem interrupção de tráfego - D = 1,80 m - chapa galvanizada - escavado em material de 2ª categoria - aterro ferroviário máximo = 8,00 m</t>
  </si>
  <si>
    <t>Concreto autoadensável com silicato de alumínio fck = 35 MPa - confecção em central dosadora de 30 m³/h - areia e brita comerciais</t>
  </si>
  <si>
    <t>Dragagem de cascalho fino com draga hopper - capacidade da cisterna de 750 m³ - DMT de 2.400 a 2.700 m</t>
  </si>
  <si>
    <t>Camisa metálica com espessura de 16 mm D = 1.500 mm - para passagem de lâmina d'água - posicionamento</t>
  </si>
  <si>
    <t>Pré-misturado a frio - faixa B - areia e brita comerciais</t>
  </si>
  <si>
    <t>Escavação de vala em material de 3ª categoria - resistência à compressão de 90 a 110 MPa - com escavadeira e rompedor hidráulico 1.700 kg</t>
  </si>
  <si>
    <t>Bueiro metálico sem interrupção de tráfego - D = 1,80 m - chapa galvanizada - escavado em material de 2ª categoria - aterro rodoviário máximo = 6,00 m</t>
  </si>
  <si>
    <t>Concreto autoadensável com silicato de alumínio fck = 40 MPa - confecção em central dosadora de 30 m³/h - areia e brita comerciais</t>
  </si>
  <si>
    <t>Dragagem de cascalho fino com draga hopper - capacidade da cisterna de 750 m³ - DMT de 2.700 a 3.000 m</t>
  </si>
  <si>
    <t>Camisa metálica com espessura de 16 mm D = 1.600 mm - cravada com martelo vibratório - sem escavação - cravação</t>
  </si>
  <si>
    <t>Pré-misturado a frio - faixa B - areia extraída e brita produzida</t>
  </si>
  <si>
    <t>Escavação e transporte de material de 3ª categoria - DMT de 0 a 50 m</t>
  </si>
  <si>
    <t>Bueiro metálico sem interrupção de tráfego - D = 1,80 m - chapa galvanizada - escavado em material de 3ª categoria - aterro ferroviário máximo = 8,00 m</t>
  </si>
  <si>
    <t>Concreto autoadensável com silicato de alumínio fck = 45 MPa - confecção em central dosadora de 30 m³/h - areia e brita comerciais</t>
  </si>
  <si>
    <t>Dragagem de cascalho fino com draga hopper - capacidade da cisterna de 750 m³ - DMT de 3.000 m</t>
  </si>
  <si>
    <t>Camisa metálica com espessura de 16 mm D = 1.600 mm - para passagem de lâmina d'água - posicionamento</t>
  </si>
  <si>
    <t>Pré-misturado a frio - faixa C - areia e brita comerciais</t>
  </si>
  <si>
    <t>Escavação em material de 3ª categoria</t>
  </si>
  <si>
    <t>Bueiro metálico sem interrupção de tráfego - D = 1,80 m - chapa galvanizada - escavado em material de 3ª categoria - aterro rodoviário máximo = 6,00 m</t>
  </si>
  <si>
    <t>Concreto autoadensável com silicato de alumínio fck = 50 MPa - confecção em central dosadora de 30 m³/h - areia e brita comerciais</t>
  </si>
  <si>
    <t>Dragagem de material de 1ª categoria com clamshell sobre pontão flutuante - capacidade da caçamba de 4,6 m³ - transporte com batelão sem propulsão com capacidade de 100 t - DMT 0 a 300 m</t>
  </si>
  <si>
    <t>Camisa metálica com espessura de 16 mm D = 1.700 mm - cravada com martelo vibratório - sem escavação - cravação</t>
  </si>
  <si>
    <t>Pré-misturado a frio - faixa C - areia extraída e brita produzida</t>
  </si>
  <si>
    <t>Escavação em material de 3ª categoria - resistência à compressão acima de 110 MPa - com escavadeira e rompedor hidráulico 1.700 kg</t>
  </si>
  <si>
    <t>Bueiro metálico sem interrupção de tráfego - D = 2,00 m - chapa com epóxi - escavado em material de 1ª categoria - aterro ferroviário máximo = 6,90 m</t>
  </si>
  <si>
    <t>Concreto ciclópico fck = 20 MPa - confecção em betoneira e lançamento manual - areia extraída, brita e pedra de mão produzidas</t>
  </si>
  <si>
    <t>Dragagem de material de 1ª categoria com clamshell sobre pontão flutuante - capacidade da caçamba de 4,6 m³ - transporte com batelão sem propulsão com capacidade de 100 t - DMT 1.200 a 1.500 m</t>
  </si>
  <si>
    <t>Camisa metálica com espessura de 16 mm D = 1.700 mm - para passagem de lâmina d'água - posicionamento</t>
  </si>
  <si>
    <t>Pré-misturado a frio - faixa D - areia e brita comerciais</t>
  </si>
  <si>
    <t>Escavação em material de 3ª categoria - resistência à compressão até 50 MPa - com escavadeira e rompedor hidráulico 1.700 kg</t>
  </si>
  <si>
    <t>Bueiro metálico sem interrupção de tráfego - D = 2,00 m - chapa com epóxi - escavado em material de 1ª categoria - aterro rodoviário máximo = 5,40 m</t>
  </si>
  <si>
    <t>Concreto ciclópico fck = 20 MPa - confecção em betoneira e lançamento manual - areia, brita e pedra de mão comerciais</t>
  </si>
  <si>
    <t>Dragagem de material de 1ª categoria com clamshell sobre pontão flutuante - capacidade da caçamba de 4,6 m³ - transporte com batelão sem propulsão com capacidade de 100 t - DMT 1.500 a 1.800 m</t>
  </si>
  <si>
    <t>Camisa metálica com espessura de 16 mm D = 1.800 mm - cravada com martelo vibratório - sem escavação - cravação</t>
  </si>
  <si>
    <t>Pré-misturado a frio - faixa D - areia extraída e brita produzida</t>
  </si>
  <si>
    <t>Escavação em material de 3ª categoria - resistência à compressão de 50 a 70 MPa - com escavadeira e rompedor hidráulico 1.700 kg</t>
  </si>
  <si>
    <t>Bueiro metálico sem interrupção de tráfego - D = 2,00 m - chapa com epóxi - escavado em material de 2ª categoria - aterro ferroviário máximo = 6,90 m</t>
  </si>
  <si>
    <t>Concreto com 10% de microssílica fck = 45 MPa - confecção em central dosadora de 30 m³/h - areia e brita comerciais</t>
  </si>
  <si>
    <t>Dragagem de material de 1ª categoria com clamshell sobre pontão flutuante - capacidade da caçamba de 4,6 m³ - transporte com batelão sem propulsão com capacidade de 100 t - DMT 1.800 a 2.100 m</t>
  </si>
  <si>
    <t>Camisa metálica com espessura de 16 mm D = 1.800 mm - para passagem de lâmina d'água - posicionamento</t>
  </si>
  <si>
    <t>Pré-misturado a frio com emulsão asfáltica com polímero - faixa A - areia e brita comerciais</t>
  </si>
  <si>
    <t>Escavação em material de 3ª categoria - resistência à compressão de 70 a 90 MPa - com escavadeira e rompedor hidráulico 1.700 kg</t>
  </si>
  <si>
    <t>Bueiro metálico sem interrupção de tráfego - D = 2,00 m - chapa com epóxi - escavado em material de 2ª categoria - aterro rodoviário máximo = 5,40 m</t>
  </si>
  <si>
    <t>Concreto com 10% de microssílica fck = 50 MPa - confecção em central dosadora de 30 m³/h - areia e brita comerciais</t>
  </si>
  <si>
    <t>Dragagem de material de 1ª categoria com clamshell sobre pontão flutuante - capacidade da caçamba de 4,6 m³ - transporte com batelão sem propulsão com capacidade de 100 t - DMT 2.100 a 2.400 m</t>
  </si>
  <si>
    <t>Camisa metálica com espessura de 6,3 mm D = 1.000 mm - cravada com martelo vibratório - sem escavação - cravação</t>
  </si>
  <si>
    <t>Pré-misturado a frio com emulsão asfáltica com polímero - faixa A - areia extraída e brita produzida</t>
  </si>
  <si>
    <t>Escavação em material de 3ª categoria - resistência à compressão de 90 a 110 MPa - com escavadeira e rompedor hidráulico 1.700 kg</t>
  </si>
  <si>
    <t>Bueiro metálico sem interrupção de tráfego - D = 2,00 m - chapa com epóxi - escavado em material de 3ª categoria - aterro ferroviário máximo = 6,90 m</t>
  </si>
  <si>
    <t>Concreto com 8% de microssílica fck = 25 MPa - confecção em central dosadora de 30 m³/h - areia e brita comerciais</t>
  </si>
  <si>
    <t>Dragagem de material de 1ª categoria com clamshell sobre pontão flutuante - capacidade da caçamba de 4,6 m³ - transporte com batelão sem propulsão com capacidade de 100 t - DMT 2.400 a 2.700 m</t>
  </si>
  <si>
    <t>Camisa metálica com espessura de 6,3 mm D = 1.000 mm - para passagem de lâmina d'água - posicionamento</t>
  </si>
  <si>
    <t>Pré-misturado a frio com emulsão asfáltica com polímero - faixa B - areia e brita comerciais</t>
  </si>
  <si>
    <t>Escavação mecânica com retroescavadeira em material de 1ª categoria</t>
  </si>
  <si>
    <t>Bueiro metálico sem interrupção de tráfego - D = 2,00 m - chapa com epóxi - escavado em material de 3ª categoria - aterro rodoviário máximo = 5,40 m</t>
  </si>
  <si>
    <t>Concreto com 8% de microssílica fck = 30 MPa - confecção em central dosadora de 30 m³/h - areia e brita comerciais</t>
  </si>
  <si>
    <t>Dragagem de material de 1ª categoria com clamshell sobre pontão flutuante - capacidade da caçamba de 4,6 m³ - transporte com batelão sem propulsão com capacidade de 100 t - DMT 2.700 a 3.000 m</t>
  </si>
  <si>
    <t>Camisa metálica com espessura de 6,3 mm D = 400 mm - cravada com martelo vibratório - sem escavação - cravação</t>
  </si>
  <si>
    <t>Pré-misturado a frio com emulsão asfáltica com polímero - faixa B - areia extraída e brita produzida</t>
  </si>
  <si>
    <t>Escavação, carga e transporte de material de 1ª categoria - DMT de 1.000 a 1.200 m - caminho de serviço em leito natural - com carregadeira e caminhão basculante de 14 m³</t>
  </si>
  <si>
    <t>Bueiro metálico sem interrupção de tráfego - D = 2,00 m - chapa galvanizada - escavado em material de 1ª categoria - aterro ferroviário máximo = 6,90 m</t>
  </si>
  <si>
    <t>Concreto com 8% de microssílica fck = 35 MPa - confecção em central dosadora de 30 m³/h - areia e brita comerciais</t>
  </si>
  <si>
    <t>Dragagem de material de 1ª categoria com clamshell sobre pontão flutuante - capacidade da caçamba de 4,6 m³ - transporte com batelão sem propulsão com capacidade de 100 t - DMT 300 a 600 m</t>
  </si>
  <si>
    <t>Camisa metálica com espessura de 6,3 mm D = 400 mm - para passagem de lâmina d'água - posicionamento</t>
  </si>
  <si>
    <t>Pré-misturado a frio com emulsão asfáltica com polímero - faixa C - areia e brita comerciais</t>
  </si>
  <si>
    <t>Escavação, carga e transporte de material de 1ª categoria - DMT de 1.000 a 1.200 m - caminho de serviço em leito natural - com escavadeira e caminhão basculante de 14 m³</t>
  </si>
  <si>
    <t>Bueiro metálico sem interrupção de tráfego - D = 2,00 m - chapa galvanizada - escavado em material de 1ª categoria - aterro rodoviário máximo = 5,40 m</t>
  </si>
  <si>
    <t>Concreto com 8% de microssílica fck = 40 MPa - confecção em central dosadora de 30 m³/h - areia e brita comerciais</t>
  </si>
  <si>
    <t>Dragagem de material de 1ª categoria com clamshell sobre pontão flutuante - capacidade da caçamba de 4,6 m³ - transporte com batelão sem propulsão com capacidade de 100 t - DMT 600 a 900 m</t>
  </si>
  <si>
    <t>Camisa metálica com espessura de 6,3 mm D = 500 mm - cravada com martelo vibratório - sem escavação - cravação</t>
  </si>
  <si>
    <t>Pré-misturado a frio com emulsão asfáltica com polímero - faixa C - areia extraída e brita produzida</t>
  </si>
  <si>
    <t>Escavação, carga e transporte de material de 1ª categoria - DMT de 1.000 a 1.200 m - caminho de serviço em revestimento primário - com carregadeira e caminhão basculante de 14 m³</t>
  </si>
  <si>
    <t>Bueiro metálico sem interrupção de tráfego - D = 2,00 m - chapa galvanizada - escavado em material de 2ª categoria - aterro ferroviário máximo = 6,90 m</t>
  </si>
  <si>
    <t>Concreto com látex SBR fck = 25 MPa - confecção em betoneira e lançamento manual - areia e brita comerciais</t>
  </si>
  <si>
    <t>Dragagem de material de 1ª categoria com clamshell sobre pontão flutuante - capacidade da caçamba de 4,6 m³ - transporte com batelão sem propulsão com capacidade de 100 t - DMT 900 a 1.200 m</t>
  </si>
  <si>
    <t>Camisa metálica com espessura de 6,3 mm D = 500 mm - para passagem de lâmina d'água - posicionamento</t>
  </si>
  <si>
    <t>Pré-misturado a frio com emulsão asfáltica com polímero - faixa D - areia e brita comerciais</t>
  </si>
  <si>
    <t>Escavação, carga e transporte de material de 1ª categoria - DMT de 1.000 a 1.200 m - caminho de serviço em revestimento primário - com escavadeira e caminhão basculante de 14 m³</t>
  </si>
  <si>
    <t>Bueiro metálico sem interrupção de tráfego - D = 2,00 m - chapa galvanizada - escavado em material de 2ª categoria - aterro rodoviário máximo = 5,40 m</t>
  </si>
  <si>
    <t>Concreto com látex SBR fck = 30 MPa - confecção em betoneira e lançamento manual - areia e brita comerciais</t>
  </si>
  <si>
    <t>Dragagem de material de 1ª categoria com clamshell sobre pontão flutuante - capacidade da caçamba de 4,6 m³ - transporte com batelão sem propulsão com capacidade de 100 t - DMT de 3.000 m</t>
  </si>
  <si>
    <t>Camisa metálica com espessura de 6,3 mm D = 600 mm - cravada com martelo vibratório - sem escavação - cravação</t>
  </si>
  <si>
    <t>Pré-misturado a frio com emulsão asfáltica com polímero - faixa D - areia extraída e brita produzida</t>
  </si>
  <si>
    <t>Escavação, carga e transporte de material de 1ª categoria - DMT de 1.000 a 1.200 m - caminho de serviço pavimentado - com carregadeira e caminhão basculante de 14 m³</t>
  </si>
  <si>
    <t>Bueiro metálico sem interrupção de tráfego - D = 2,00 m - chapa galvanizada - escavado em material de 3ª categoria - aterro ferroviário máximo = 6,90 m</t>
  </si>
  <si>
    <t>Concreto fck = 15 MPa - confecção em betoneira e lançamento manual - areia e brita comerciais</t>
  </si>
  <si>
    <t>Dragagem de material de 1ª categoria com dragline - caçamba de 2,1 m³ - caminho de serviço em leito natural - DMT 1.000 a 1.200 m - com caminhão de 14 m³ e carregadeira</t>
  </si>
  <si>
    <t>Camisa metálica com espessura de 6,3 mm D = 600 mm - para passagem de lâmina d'água - posicionamento</t>
  </si>
  <si>
    <t>Pré-misturado a quente com asfalto polímero - faixa I - camada porosa de atrito - areia e brita comerciais</t>
  </si>
  <si>
    <t>Escavação, carga e transporte de material de 1ª categoria - DMT de 1.000 a 1.200 m - caminho de serviço pavimentado - com escavadeira e caminhão basculante de 14 m³</t>
  </si>
  <si>
    <t>Bueiro metálico sem interrupção de tráfego - D = 2,00 m - chapa galvanizada - escavado em material de 3ª categoria - aterro rodoviário máximo = 5,40 m</t>
  </si>
  <si>
    <t>Concreto fck = 15 MPa - confecção em betoneira e lançamento manual - areia extraída e brita produzida</t>
  </si>
  <si>
    <t>Dragagem de material de 1ª categoria com dragline - caçamba de 2,1 m³ - caminho de serviço em leito natural - DMT 1.200 a 1.400 m - com caminhão de 14 m³ e carregadeira</t>
  </si>
  <si>
    <t>Camisa metálica com espessura de 6,3 mm D = 700 mm - cravada com martelo vibratório - sem escavação - cravação</t>
  </si>
  <si>
    <t>Pré-misturado a quente com asfalto polímero - faixa I - camada porosa de atrito - areia extraída e brita produzida</t>
  </si>
  <si>
    <t>Escavação, carga e transporte de material de 1ª categoria - DMT de 1.200 a 1.400 m - caminho de serviço em leito natural - com carregadeira e caminhão basculante de 14 m³</t>
  </si>
  <si>
    <t>Bueiro metálico sem interrupção de tráfego - D = 2,20 m - chapa com epóxi - escavado em material de 1ª categoria - aterro ferroviário máximo = 7,90 m</t>
  </si>
  <si>
    <t>Concreto fck = 20 MPa - confecção em betoneira e lançamento manual - areia e brita comerciais</t>
  </si>
  <si>
    <t>Dragagem de material de 1ª categoria com dragline - caçamba de 2,1 m³ - caminho de serviço em leito natural - DMT 1.400 a 1.600 m - com caminhão de 14 m³ e carregadeira</t>
  </si>
  <si>
    <t>Camisa metálica com espessura de 6,3 mm D = 700 mm - para passagem de lâmina d'água - posicionamento</t>
  </si>
  <si>
    <t>Pré-misturado a quente com asfalto polímero - faixa II - camada porosa de atrito - areia e brita comerciais</t>
  </si>
  <si>
    <t>Escavação, carga e transporte de material de 1ª categoria - DMT de 1.200 a 1.400 m - caminho de serviço em leito natural - com escavadeira e caminhão basculante de 14 m³</t>
  </si>
  <si>
    <t>Bueiro metálico sem interrupção de tráfego - D = 2,20 m - chapa com epóxi - escavado em material de 1ª categoria - aterro rodoviário máximo = 4,90 m</t>
  </si>
  <si>
    <t>Concreto fck = 20 MPa - confecção em betoneira e lançamento manual - areia extraída e brita produzida</t>
  </si>
  <si>
    <t>Dragagem de material de 1ª categoria com dragline - caçamba de 2,1 m³ - caminho de serviço em leito natural - DMT 1.600 a 1.800 m - com caminhão de 14 m³ e carregadeira</t>
  </si>
  <si>
    <t>Camisa metálica com espessura de 6,3 mm D = 800 mm - cravada com martelo vibratório - sem escavação - cravação</t>
  </si>
  <si>
    <t>Pré-misturado a quente com asfalto polímero - faixa II - camada porosa de atrito - areia extraída e brita produzida</t>
  </si>
  <si>
    <t>Escavação, carga e transporte de material de 1ª categoria - DMT de 1.200 a 1.400 m - caminho de serviço em revestimento primário - com carregadeira e caminhão basculante de 14 m³</t>
  </si>
  <si>
    <t>Bueiro metálico sem interrupção de tráfego - D = 2,20 m - chapa com epóxi - escavado em material de 2ª categoria - aterro ferroviário máximo = 7,90 m</t>
  </si>
  <si>
    <t>Concreto fck = 20 MPa - confecção em central dosadora de 30 m³/h - areia e brita comerciais</t>
  </si>
  <si>
    <t>Dragagem de material de 1ª categoria com dragline - caçamba de 2,1 m³ - caminho de serviço em leito natural - DMT 1.800 a 2.000 m - com caminhão de 14 m³ e carregadeira</t>
  </si>
  <si>
    <t>Camisa metálica com espessura de 6,3 mm D = 800 mm - para passagem de lâmina d'água - posicionamento</t>
  </si>
  <si>
    <t>Pré-misturado a quente com asfalto polímero - faixa III - camada porosa de atrito - areia e brita comerciais</t>
  </si>
  <si>
    <t>Escavação, carga e transporte de material de 1ª categoria - DMT de 1.200 a 1.400 m - caminho de serviço em revestimento primário - com escavadeira e caminhão basculante de 14 m³</t>
  </si>
  <si>
    <t>Bueiro metálico sem interrupção de tráfego - D = 2,20 m - chapa com epóxi - escavado em material de 2ª categoria - aterro rodoviário máximo = 4,90 m</t>
  </si>
  <si>
    <t>Concreto fck = 20 MPa - confecção em central dosadora de 30 m³/h - areia extraída e brita produzida</t>
  </si>
  <si>
    <t>Dragagem de material de 1ª categoria com dragline - caçamba de 2,1 m³ - caminho de serviço em leito natural - DMT 2.000 a 2.500 m - com caminhão de 14 m³ e carregadeira</t>
  </si>
  <si>
    <t>Camisa metálica com espessura de 6,3 mm D = 900 mm - cravada com martelo vibratório - sem escavação - cravação</t>
  </si>
  <si>
    <t>Pré-misturado a quente com asfalto polímero - faixa III - camada porosa de atrito - areia extraída e brita produzida</t>
  </si>
  <si>
    <t>Escavação, carga e transporte de material de 1ª categoria - DMT de 1.200 a 1.400 m - caminho de serviço pavimentado - com carregadeira e caminhão basculante de 14 m³</t>
  </si>
  <si>
    <t>Bueiro metálico sem interrupção de tráfego - D = 2,20 m - chapa com epóxi - escavado em material de 3ª categoria - aterro ferroviário máximo = 7,90 m</t>
  </si>
  <si>
    <t>Concreto fck = 20 MPa - confecção em central dosadora de 40 m³/h - areia e brita comerciais</t>
  </si>
  <si>
    <t>Dragagem de material de 1ª categoria com dragline - caçamba de 2,1 m³ - caminho de serviço em leito natural - DMT 2.500 a 3.000 m - com caminhão de 14 m³ e carregadeira</t>
  </si>
  <si>
    <t>Camisa metálica com espessura de 6,3 mm D = 900 mm - para passagem de lâmina d'água - posicionamento</t>
  </si>
  <si>
    <t>Pré-misturado a quente com asfalto polímero - faixa IV - camada porosa de atrito - areia e brita comerciais</t>
  </si>
  <si>
    <t>Escavação, carga e transporte de material de 1ª categoria - DMT de 1.200 a 1.400 m - caminho de serviço pavimentado - com escavadeira e caminhão basculante de 14 m³</t>
  </si>
  <si>
    <t>Bueiro metálico sem interrupção de tráfego - D = 2,20 m - chapa com epóxi - escavado em material de 3ª categoria - aterro rodoviário máximo = 4,90 m</t>
  </si>
  <si>
    <t>Concreto fck = 20 MPa - confecção em central dosadora de 40 m³/h - areia extraída e brita produzida</t>
  </si>
  <si>
    <t>Dragagem de material de 1ª categoria com dragline - caçamba de 2,1 m³ - caminho de serviço em leito natural - DMT 200 a 400 m - com caminhão de 14 m³ e carregadeira</t>
  </si>
  <si>
    <t>Camisa metálica com espessura de 8 mm D = 1.000 mm - cravada com martelo vibratório - sem escavação - cravação</t>
  </si>
  <si>
    <t>Pré-misturado a quente com asfalto polímero - faixa IV - camada porosa de atrito - areia extraída e brita produzida</t>
  </si>
  <si>
    <t>Escavação, carga e transporte de material de 1ª categoria - DMT de 1.400 a 1.600 m - caminho de serviço em leito natural - com carregadeira e caminhão basculante de 14 m³</t>
  </si>
  <si>
    <t>Bueiro metálico sem interrupção de tráfego - D = 2,20 m - chapa galvanizada - escavado em material de 1ª categoria - aterro ferroviário máximo = 7,90 m</t>
  </si>
  <si>
    <t>Concreto fck = 25 MPa - confecção em betoneira e lançamento manual - areia e brita comerciais</t>
  </si>
  <si>
    <t>Dragagem de material de 1ª categoria com dragline - caçamba de 2,1 m³ - caminho de serviço em leito natural - DMT 400 a 600 m - com caminhão de 14 m³ e carregadeira</t>
  </si>
  <si>
    <t>Camisa metálica com espessura de 8 mm D = 1.000 mm - para passagem de lâmina d'água - posicionamento</t>
  </si>
  <si>
    <t>Pré-misturado a quente com asfalto polímero - faixa V - camada porosa de atrito - areia e brita comerciais</t>
  </si>
  <si>
    <t>Escavação, carga e transporte de material de 1ª categoria - DMT de 1.400 a 1.600 m - caminho de serviço em leito natural - com escavadeira e caminhão basculante de 14 m³</t>
  </si>
  <si>
    <t>Bueiro metálico sem interrupção de tráfego - D = 2,20 m - chapa galvanizada - escavado em material de 1ª categoria - aterro rodoviário máximo = 4,90 m</t>
  </si>
  <si>
    <t>Concreto fck = 25 MPa - confecção em betoneira e lançamento manual - areia extraída e brita produzida</t>
  </si>
  <si>
    <t>Dragagem de material de 1ª categoria com dragline - caçamba de 2,1 m³ - caminho de serviço em leito natural - DMT 50 a 200 m - com caminhão de 14 m³ e carregadeira</t>
  </si>
  <si>
    <t>Camisa metálica com espessura de 8 mm D = 1.100 mm - cravada com martelo vibratório - sem escavação - cravação</t>
  </si>
  <si>
    <t>Pré-misturado a quente com asfalto polímero - faixa V - camada porosa de atrito - areia extraída e brita produzida</t>
  </si>
  <si>
    <t>Escavação, carga e transporte de material de 1ª categoria - DMT de 1.400 a 1.600 m - caminho de serviço em revestimento primário - com carregadeira e caminhão basculante de 14 m³</t>
  </si>
  <si>
    <t>Bueiro metálico sem interrupção de tráfego - D = 2,20 m - chapa galvanizada - escavado em material de 2ª categoria - aterro ferroviário máximo = 7,90 m</t>
  </si>
  <si>
    <t>Concreto fck = 25 MPa - confecção em central dosadora de 30 m³/h - areia e brita comerciais</t>
  </si>
  <si>
    <t>Dragagem de material de 1ª categoria com dragline - caçamba de 2,1 m³ - caminho de serviço em leito natural - DMT 600 a 800 m - com caminhão de 14 m³ e carregadeira</t>
  </si>
  <si>
    <t>Camisa metálica com espessura de 8 mm D = 1.100 mm - para passagem de lâmina d'água - posicionamento</t>
  </si>
  <si>
    <t>Reciclagem com incorporação do revestimento asfáltico à base e adição de 3% de cimento - 100% Proctor modificado</t>
  </si>
  <si>
    <t>Escavação, carga e transporte de material de 1ª categoria - DMT de 1.400 a 1.600 m - caminho de serviço em revestimento primário - com escavadeira e caminhão basculante de 14 m³</t>
  </si>
  <si>
    <t>Bueiro metálico sem interrupção de tráfego - D = 2,20 m - chapa galvanizada - escavado em material de 2ª categoria - aterro rodoviário máximo = 4,90 m</t>
  </si>
  <si>
    <t>Concreto fck = 25 MPa - confecção em central dosadora de 30 m³/h - areia extraída e brita produzida</t>
  </si>
  <si>
    <t>Dragagem de material de 1ª categoria com dragline - caçamba de 2,1 m³ - caminho de serviço em leito natural - DMT 800 a 1.000 m - com caminhão de 14 m³ e carregadeira</t>
  </si>
  <si>
    <t>Camisa metálica com espessura de 8 mm D = 1.200 mm - cravada com martelo vibratório - sem escavação - cravação</t>
  </si>
  <si>
    <t>Reciclagem com incorporação do revestimento asfáltico à base e adição de 3% de cimento e de brita comercial - 100% Proctor modificado</t>
  </si>
  <si>
    <t>Escavação, carga e transporte de material de 1ª categoria - DMT de 1.400 a 1.600 m - caminho de serviço pavimentado - com carregadeira e caminhão basculante de 14 m³</t>
  </si>
  <si>
    <t>Bueiro metálico sem interrupção de tráfego - D = 2,20 m - chapa galvanizada - escavado em material de 3ª categoria - aterro ferroviário máximo = 7,90 m</t>
  </si>
  <si>
    <t>Concreto fck = 25 MPa - confecção em central dosadora de 40 m³/h - areia e brita comerciais</t>
  </si>
  <si>
    <t>Dragagem de material de 1ª categoria com dragline - caçamba de 2,1 m³ - caminho de serviço em leito natural - DMT de 3.000 m - com caminhão de 14 m³ e carregadeira</t>
  </si>
  <si>
    <t>Camisa metálica com espessura de 8 mm D = 1.200 mm - para passagem de lâmina d'água - posicionamento</t>
  </si>
  <si>
    <t>Reciclagem com incorporação do revestimento asfáltico à base e adição de 3% de cimento e de brita produzida - 100% Proctor modificado</t>
  </si>
  <si>
    <t>Escavação, carga e transporte de material de 1ª categoria - DMT de 1.400 a 1.600 m - caminho de serviço pavimentado - com escavadeira e caminhão basculante de 14 m³</t>
  </si>
  <si>
    <t>Bueiro metálico sem interrupção de tráfego - D = 2,20 m - chapa galvanizada - escavado em material de 3ª categoria - aterro rodoviário máximo = 4,90 m</t>
  </si>
  <si>
    <t>Concreto fck = 25 MPa - confecção em central dosadora de 40 m³/h - areia extraída e brita produzida</t>
  </si>
  <si>
    <t>Dragagem de material de 1ª categoria com dragline - caçamba de 2,1 m³ - caminho de serviço em revestimento primário - DMT 1.000 a 1.200 m - com caminhão de 14 m³ e carregadeira</t>
  </si>
  <si>
    <t>Camisa metálica com espessura de 8 mm D = 700 mm - cravada com martelo vibratório - sem escavação - cravação</t>
  </si>
  <si>
    <t>Reciclagem com incorporação do revestimento asfáltico à base e adição de brita comercial - 100% Proctor modificado</t>
  </si>
  <si>
    <t>Escavação, carga e transporte de material de 1ª categoria - DMT de 1.600 a 1.800 m - caminho de serviço em leito natural - com carregadeira e caminhão basculante de 14 m³</t>
  </si>
  <si>
    <t>Bueiro metálico sem interrupção de tráfego - D = 2,40 m - chapa com epóxi - escavado em material de 1ª categoria - aterro ferroviário máximo = 7,00 m</t>
  </si>
  <si>
    <t>Concreto fck = 25 MPa para pré-moldados (mourões) - confecção em betoneira e lançamento manual - areia e brita comerciais</t>
  </si>
  <si>
    <t>Dragagem de material de 1ª categoria com dragline - caçamba de 2,1 m³ - caminho de serviço em revestimento primário - DMT 1.200 a 1.400 m - com caminhão de 14 m³ e carregadeira</t>
  </si>
  <si>
    <t>Camisa metálica com espessura de 8 mm D = 700 mm - para passagem de lâmina d'água - posicionamento</t>
  </si>
  <si>
    <t>Reciclagem com incorporação do revestimento asfáltico à base e adição de brita produzida - 100% Proctor modificado</t>
  </si>
  <si>
    <t>Escavação, carga e transporte de material de 1ª categoria - DMT de 1.600 a 1.800 m - caminho de serviço em leito natural - com escavadeira e caminhão basculante de 14 m³</t>
  </si>
  <si>
    <t>Bueiro metálico sem interrupção de tráfego - D = 2,40 m - chapa com epóxi - escavado em material de 1ª categoria - aterro rodoviário máximo = 4,50 m</t>
  </si>
  <si>
    <t>Concreto fck = 25 MPa para pré-moldados (mourões) - confecção em betoneira e lançamento manual - areia extraída e brita produzida</t>
  </si>
  <si>
    <t>Dragagem de material de 1ª categoria com dragline - caçamba de 2,1 m³ - caminho de serviço em revestimento primário - DMT 1.400 a 1.600 m - com caminhão de 14 m³ e carregadeira</t>
  </si>
  <si>
    <t>Camisa metálica com espessura de 8 mm D = 800 mm - cravada com martelo vibratório - sem escavação - cravação</t>
  </si>
  <si>
    <t>Reciclagem com incorporação do revestimento asfáltico à base e adição de espuma asfáltica e cimento - 100% Proctor modificado</t>
  </si>
  <si>
    <t>Escavação, carga e transporte de material de 1ª categoria - DMT de 1.600 a 1.800 m - caminho de serviço em revestimento primário - com carregadeira e caminhão basculante de 14 m³</t>
  </si>
  <si>
    <t>Bueiro metálico sem interrupção de tráfego - D = 2,40 m - chapa com epóxi - escavado em material de 2ª categoria - aterro ferroviário máximo = 7,00 m</t>
  </si>
  <si>
    <t>Concreto fck = 30 MPa - confecção em betoneira e lançamento manual - areia e brita comerciais</t>
  </si>
  <si>
    <t>Dragagem de material de 1ª categoria com dragline - caçamba de 2,1 m³ - caminho de serviço em revestimento primário - DMT 1.600 a 1.800 m - com caminhão de 14 m³ e carregadeira</t>
  </si>
  <si>
    <t>Camisa metálica com espessura de 8 mm D = 800 mm - para passagem de lâmina d'água - posicionamento</t>
  </si>
  <si>
    <t>Reciclagem com incorporação do revestimento asfáltico à base e adição de espuma asfáltica, cimento e pó de pedra comercial - 100% Proctor modificado</t>
  </si>
  <si>
    <t>Escavação, carga e transporte de material de 1ª categoria - DMT de 1.600 a 1.800 m - caminho de serviço em revestimento primário - com escavadeira e caminhão basculante de 14 m³</t>
  </si>
  <si>
    <t>Bueiro metálico sem interrupção de tráfego - D = 2,40 m - chapa com epóxi - escavado em material de 2ª categoria - aterro rodoviário máximo = 4,50 m</t>
  </si>
  <si>
    <t>Concreto fck = 30 MPa - confecção em betoneira e lançamento manual - areia extraída e brita produzida</t>
  </si>
  <si>
    <t>Dragagem de material de 1ª categoria com dragline - caçamba de 2,1 m³ - caminho de serviço em revestimento primário - DMT 1.800 a 2.000 m - com caminhão de 14 m³ e carregadeira</t>
  </si>
  <si>
    <t>Camisa metálica com espessura de 8 mm D = 900 mm - cravada com martelo vibratório - sem escavação - cravação</t>
  </si>
  <si>
    <t>Reciclagem de revestimento asfáltico em usina com adição de espuma asfáltica, pó de pedra comercial e cimento - 100% Proctor modificado</t>
  </si>
  <si>
    <t>Escavação, carga e transporte de material de 1ª categoria - DMT de 1.600 a 1.800 m - caminho de serviço pavimentado - com carregadeira e caminhão basculante de 14 m³</t>
  </si>
  <si>
    <t>Bueiro metálico sem interrupção de tráfego - D = 2,40 m - chapa com epóxi - escavado em material de 3ª categoria - aterro ferroviário máximo = 7,00 m</t>
  </si>
  <si>
    <t>Concreto fck = 30 MPa - confecção em central dosadora de 30 m³/h - areia e brita comerciais</t>
  </si>
  <si>
    <t>Dragagem de material de 1ª categoria com dragline - caçamba de 2,1 m³ - caminho de serviço em revestimento primário - DMT 2.000 a 2.500 m - com caminhão de 14 m³ e carregadeira</t>
  </si>
  <si>
    <t>Camisa metálica com espessura de 8 mm D = 900 mm - para passagem de lâmina d'água - posicionamento</t>
  </si>
  <si>
    <t>Reciclagem de revestimento asfáltico em usina com adição de espuma asfáltica, pó de pedra produzido e cimento - 100% Proctor modificado</t>
  </si>
  <si>
    <t>Escavação, carga e transporte de material de 1ª categoria - DMT de 1.600 a 1.800 m - caminho de serviço pavimentado - com escavadeira e caminhão basculante de 14 m³</t>
  </si>
  <si>
    <t>Bueiro metálico sem interrupção de tráfego - D = 2,40 m - chapa com epóxi - escavado em material de 3ª categoria - aterro rodoviário máximo = 4,50 m</t>
  </si>
  <si>
    <t>Concreto fck = 30 MPa - confecção em central dosadora de 30 m³/h - areia extraída e brita produzida</t>
  </si>
  <si>
    <t>Dragagem de material de 1ª categoria com dragline - caçamba de 2,1 m³ - caminho de serviço em revestimento primário - DMT 2.500 a 3.000 m - com caminhão de 14 m³ e carregadeira</t>
  </si>
  <si>
    <t>Camisa metálica com espessura de 9,5 mm D = 1.000 mm - cravada com martelo vibratório - sem escavação - cravação</t>
  </si>
  <si>
    <t>Reciclagem simples com incorporação do revestimento asfáltico à base - 100% Proctor modificado</t>
  </si>
  <si>
    <t>Escavação, carga e transporte de material de 1ª categoria - DMT de 1.800 a 2.000 m - caminho de serviço em leito natural - com carregadeira e caminhão basculante de 14 m³</t>
  </si>
  <si>
    <t>Bueiro metálico sem interrupção de tráfego - D = 2,40 m - chapa galvanizada - escavado em material de 1ª categoria - aterro ferroviário máximo = 7,00 m</t>
  </si>
  <si>
    <t>Concreto fck = 30 MPa - confecção em central dosadora de 40 m³/h - areia e brita comerciais</t>
  </si>
  <si>
    <t>Dragagem de material de 1ª categoria com dragline - caçamba de 2,1 m³ - caminho de serviço em revestimento primário - DMT 200 a 400 m - com caminhão de 14 m³ e carregadeira</t>
  </si>
  <si>
    <t>Camisa metálica com espessura de 9,5 mm D = 1.000 mm - para passagem de lâmina d'água - posicionamento</t>
  </si>
  <si>
    <t>Reestabilização de camada de base com adição de 3% de cimento - 100% Proctor modificado</t>
  </si>
  <si>
    <t>Escavação, carga e transporte de material de 1ª categoria - DMT de 1.800 a 2.000 m - caminho de serviço em leito natural - com escavadeira e caminhão basculante de 14 m³</t>
  </si>
  <si>
    <t>Bueiro metálico sem interrupção de tráfego - D = 2,40 m - chapa galvanizada - escavado em material de 1ª categoria - aterro rodoviário máximo = 4,50 m</t>
  </si>
  <si>
    <t>Concreto fck = 30 MPa - confecção em central dosadora de 40 m³/h - areia extraída e brita produzida</t>
  </si>
  <si>
    <t>Dragagem de material de 1ª categoria com dragline - caçamba de 2,1 m³ - caminho de serviço em revestimento primário - DMT 400 a 600 m - com caminhão de 14 m³ e carregadeira</t>
  </si>
  <si>
    <t>Camisa metálica com espessura de 9,5 mm D = 1.100 mm - cravada com martelo vibratório - sem escavação - cravação</t>
  </si>
  <si>
    <t>Reestabilização de camada de base com adição de 30% de brita comercial - 100% Proctor modificado</t>
  </si>
  <si>
    <t>Escavação, carga e transporte de material de 1ª categoria - DMT de 1.800 a 2.000 m - caminho de serviço em revestimento primário - com carregadeira e caminhão basculante de 14 m³</t>
  </si>
  <si>
    <t>Bueiro metálico sem interrupção de tráfego - D = 2,40 m - chapa galvanizada - escavado em material de 2ª categoria - aterro ferroviário máximo = 7,00 m</t>
  </si>
  <si>
    <t>Concreto fck = 35 MPa - confecção em betoneira e lançamento manual - areia e brita comerciais</t>
  </si>
  <si>
    <t>Dragagem de material de 1ª categoria com dragline - caçamba de 2,1 m³ - caminho de serviço em revestimento primário - DMT 50 a 200 m - com caminhão de 14 m³ e carregadeira</t>
  </si>
  <si>
    <t>Camisa metálica com espessura de 9,5 mm D = 1.100 mm - para passagem de lâmina d'água - posicionamento</t>
  </si>
  <si>
    <t>Reestabilização de camada de base com adição de 30% de brita produzida - 100% Proctor modificado</t>
  </si>
  <si>
    <t>Escavação, carga e transporte de material de 1ª categoria - DMT de 1.800 a 2.000 m - caminho de serviço em revestimento primário - com escavadeira e caminhão basculante de 14 m³</t>
  </si>
  <si>
    <t>Bueiro metálico sem interrupção de tráfego - D = 2,40 m - chapa galvanizada - escavado em material de 2ª categoria - aterro rodoviário máximo = 4,50 m</t>
  </si>
  <si>
    <t>Concreto fck = 35 MPa - confecção em betoneira e lançamento manual - areia extraída e brita produzida</t>
  </si>
  <si>
    <t>Dragagem de material de 1ª categoria com dragline - caçamba de 2,1 m³ - caminho de serviço em revestimento primário - DMT 600 a 800 m - com caminhão de 14 m³ e carregadeira</t>
  </si>
  <si>
    <t>Camisa metálica com espessura de 9,5 mm D = 1.200 mm - cravada com martelo vibratório - sem escavação - cravação</t>
  </si>
  <si>
    <t>Reestabilização de camada de base com adição de 30% de material fresado retirado da pista - 100% Proctor modificado</t>
  </si>
  <si>
    <t>Escavação, carga e transporte de material de 1ª categoria - DMT de 1.800 a 2.000 m - caminho de serviço pavimentado - com carregadeira e caminhão basculante de 14 m³</t>
  </si>
  <si>
    <t>Bueiro metálico sem interrupção de tráfego - D = 2,40 m - chapa galvanizada - escavado em material de 3ª categoria - aterro ferroviário máximo = 7,00 m</t>
  </si>
  <si>
    <t>Concreto fck = 40 MPa - confecção em betoneira e lançamento manual - areia e brita comerciais</t>
  </si>
  <si>
    <t>Dragagem de material de 1ª categoria com dragline - caçamba de 2,1 m³ - caminho de serviço em revestimento primário - DMT 800 a 1.000 m - com caminhão de 14 m³ e carregadeira</t>
  </si>
  <si>
    <t>Camisa metálica com espessura de 9,5 mm D = 1.200 mm - para passagem de lâmina d'água - posicionamento</t>
  </si>
  <si>
    <t>Reestabilização de camada de base sem adição de material - 100% Proctor modificado</t>
  </si>
  <si>
    <t>Escavação, carga e transporte de material de 1ª categoria - DMT de 1.800 a 2.000 m - caminho de serviço pavimentado - com escavadeira e caminhão basculante de 14 m³</t>
  </si>
  <si>
    <t>Bueiro metálico sem interrupção de tráfego - D = 2,40 m - chapa galvanizada - escavado em material de 3ª categoria - aterro rodoviário máximo = 4,50 m</t>
  </si>
  <si>
    <t>Concreto fck = 40 MPa - confecção em betoneira e lançamento manual - areia extraída e brita produzida</t>
  </si>
  <si>
    <t>Dragagem de material de 1ª categoria com dragline - caçamba de 2,1 m³ - caminho de serviço em revestimento primário - DMT de 3.000 m - com caminhão de 14 m³ e carregadeira</t>
  </si>
  <si>
    <t>Camisa metálica com espessura de 9,5 mm D = 1.300 mm - cravada com martelo vibratório - sem escavação - cravação</t>
  </si>
  <si>
    <t>Reforço do subleito com material de jazida - 100% Proctor intermediário</t>
  </si>
  <si>
    <t>Escavação, carga e transporte de material de 1ª categoria - DMT de 2.000 a 2.500 m - caminho de serviço em leito natural - com carregadeira e caminhão basculante de 14 m³</t>
  </si>
  <si>
    <t>Bueiro metálico sem interrupção de tráfego - D = 2,60 m - chapa com epóxi - escavado em material de 1ª categoria - aterro ferroviário máximo = 6,40 m</t>
  </si>
  <si>
    <t>Concreto fctm,k = 4,5 MPa - confecção em central dosadora de 30 m³/h - areia e brita comerciais</t>
  </si>
  <si>
    <t>Dragagem de material de 1ª categoria com dragline - caçamba de 2,1 m³ - caminho de serviço pavimentado - DMT 1.000 a 1.200 m - com caminhão de 14 m³ e carregadeira</t>
  </si>
  <si>
    <t>Camisa metálica com espessura de 9,5 mm D = 1.300 mm - para passagem de lâmina d'água - posicionamento</t>
  </si>
  <si>
    <t>Reforço do subleito de solo melhorado com 4% de cal e mistura na pista com material de jazida - 100% Proctor intermediário</t>
  </si>
  <si>
    <t>Escavação, carga e transporte de material de 1ª categoria - DMT de 2.000 a 2.500 m - caminho de serviço em leito natural - com escavadeira e caminhão basculante de 14 m³</t>
  </si>
  <si>
    <t>Bueiro metálico sem interrupção de tráfego - D = 2,60 m - chapa com epóxi - escavado em material de 1ª categoria - aterro rodoviário máximo = 4,10 m</t>
  </si>
  <si>
    <t>Concreto fctm,k = 4,5 MPa - confecção em central dosadora de 30 m³/h - areia extraída e brita produzida</t>
  </si>
  <si>
    <t>Dragagem de material de 1ª categoria com dragline - caçamba de 2,1 m³ - caminho de serviço pavimentado - DMT 1.200 a 1.400 m - com caminhão de 14 m³ e carregadeira</t>
  </si>
  <si>
    <t>Camisa metálica com espessura de 9,5 mm D = 1.400 mm - cravada com martelo vibratório - sem escavação - cravação</t>
  </si>
  <si>
    <t>Regularização do subleito - 100% Proctor intermediário</t>
  </si>
  <si>
    <t>Escavação, carga e transporte de material de 1ª categoria - DMT de 2.000 a 2.500 m - caminho de serviço em revestimento primário - com carregadeira e caminhão basculante de 14 m³</t>
  </si>
  <si>
    <t>Bueiro metálico sem interrupção de tráfego - D = 2,60 m - chapa com epóxi - escavado em material de 2ª categoria - aterro ferroviário máximo = 6,40 m</t>
  </si>
  <si>
    <t>Concreto magro - confecção em betoneira e lançamento manual - areia e brita comerciais</t>
  </si>
  <si>
    <t>Dragagem de material de 1ª categoria com dragline - caçamba de 2,1 m³ - caminho de serviço pavimentado - DMT 1.400 a 1.600 m - com caminhão de 14 m³ e carregadeira</t>
  </si>
  <si>
    <t>Camisa metálica com espessura de 9,5 mm D = 1.400 mm - para passagem de lâmina d'água - posicionamento</t>
  </si>
  <si>
    <t>Regularização do subleito com fresagem corte e controle automático de greide - 100% Proctor intermediário</t>
  </si>
  <si>
    <t>Escavação, carga e transporte de material de 1ª categoria - DMT de 2.000 a 2.500 m - caminho de serviço em revestimento primário - com escavadeira e caminhão basculante de 14 m³</t>
  </si>
  <si>
    <t>Bueiro metálico sem interrupção de tráfego - D = 2,60 m - chapa com epóxi - escavado em material de 2ª categoria - aterro rodoviário máximo = 4,10 m</t>
  </si>
  <si>
    <t>Concreto magro - confecção em betoneira e lançamento manual - areia extraída e brita produzida</t>
  </si>
  <si>
    <t>Dragagem de material de 1ª categoria com dragline - caçamba de 2,1 m³ - caminho de serviço pavimentado - DMT 1.600 a 1.800 m - com caminhão de 14 m³ e carregadeira</t>
  </si>
  <si>
    <t>Camisa metálica com espessura de 9,5 mm D = 1.500 mm - cravada com martelo vibratório - sem escavação - cravação</t>
  </si>
  <si>
    <t>Serragem de juntas em pavimento de concreto, limpeza e enchimento com selante a frio</t>
  </si>
  <si>
    <t>Escavação, carga e transporte de material de 1ª categoria - DMT de 2.000 a 2.500 m - caminho de serviço pavimentado - com carregadeira e caminhão basculante de 14 m³</t>
  </si>
  <si>
    <t>Bueiro metálico sem interrupção de tráfego - D = 2,60 m - chapa com epóxi - escavado em material de 3ª categoria - aterro ferroviário máximo = 6,40 m</t>
  </si>
  <si>
    <t>Concreto para bombeamento fck = 25 MPa - confecção em central dosadora de 30 m³/h - areia e brita comerciais</t>
  </si>
  <si>
    <t>Dragagem de material de 1ª categoria com dragline - caçamba de 2,1 m³ - caminho de serviço pavimentado - DMT 1.800 a 2.000 m - com caminhão de 14 m³ e carregadeira</t>
  </si>
  <si>
    <t>Camisa metálica com espessura de 9,5 mm D = 1.500 mm - para passagem de lâmina d'água - posicionamento</t>
  </si>
  <si>
    <t>Sub-base de concreto adensado por vibração - areia e brita comerciais</t>
  </si>
  <si>
    <t>Escavação, carga e transporte de material de 1ª categoria - DMT de 2.000 a 2.500 m - caminho de serviço pavimentado - com escavadeira e caminhão basculante de 14 m³</t>
  </si>
  <si>
    <t>Bueiro metálico sem interrupção de tráfego - D = 2,60 m - chapa com epóxi - escavado em material de 3ª categoria - aterro rodoviário máximo = 4,10 m</t>
  </si>
  <si>
    <t>Concreto para bombeamento fck = 25 MPa - confecção em central dosadora de 30 m³/h - areia extraída e brita produzida</t>
  </si>
  <si>
    <t>Dragagem de material de 1ª categoria com dragline - caçamba de 2,1 m³ - caminho de serviço pavimentado - DMT 2.000 a 2.500 m - com caminhão de 14 m³ e carregadeira</t>
  </si>
  <si>
    <t>Camisa metálica com espessura de 9,5 mm D = 900 mm - cravada com martelo vibratório - sem escavação - cravação</t>
  </si>
  <si>
    <t>Sub-base de concreto adensado por vibração - areia extraída e brita produzida</t>
  </si>
  <si>
    <t>Escavação, carga e transporte de material de 1ª categoria - DMT de 2.500 a 3.000 m - caminho de serviço em leito natural - com carregadeira e caminhão basculante de 14 m³</t>
  </si>
  <si>
    <t>Bueiro metálico sem interrupção de tráfego - D = 2,60 m - chapa galvanizada - escavado em material de 1ª categoria - aterro ferroviário máximo = 6,40 m</t>
  </si>
  <si>
    <t>Concreto para bombeamento fck = 25 MPa - confecção em central dosadora de 40 m³/h - areia e brita comerciais</t>
  </si>
  <si>
    <t>Dragagem de material de 1ª categoria com dragline - caçamba de 2,1 m³ - caminho de serviço pavimentado - DMT 2.500 a 3.000 m - com caminhão de 14 m³ e carregadeira</t>
  </si>
  <si>
    <t>Camisa metálica com espessura de 9,5 mm D = 900 mm - para passagem de lâmina d'água - posicionamento</t>
  </si>
  <si>
    <t>Sub-base de concreto compactado com rolo - brita comercial</t>
  </si>
  <si>
    <t>Escavação, carga e transporte de material de 1ª categoria - DMT de 2.500 a 3.000 m - caminho de serviço em leito natural - com escavadeira e caminhão basculante de 14 m³</t>
  </si>
  <si>
    <t>Bueiro metálico sem interrupção de tráfego - D = 2,60 m - chapa galvanizada - escavado em material de 1ª categoria - aterro rodoviário máximo = 4,10 m</t>
  </si>
  <si>
    <t>Concreto para bombeamento fck = 25 MPa - confecção em central dosadora de 40 m³/h - areia extraída e brita produzida</t>
  </si>
  <si>
    <t>Dragagem de material de 1ª categoria com dragline - caçamba de 2,1 m³ - caminho de serviço pavimentado - DMT 200 a 400 m - com caminhão de 14 m³ e carregadeira</t>
  </si>
  <si>
    <t>Coluna de brita D = 50 cm executada com perfuratriz tipo bottom feed - brita comercial - confecção e cravação</t>
  </si>
  <si>
    <t>Sub-base de concreto compactado com rolo - brita produzida</t>
  </si>
  <si>
    <t>Escavação, carga e transporte de material de 1ª categoria - DMT de 2.500 a 3.000 m - caminho de serviço em revestimento primário - com carregadeira e caminhão basculante de 14 m³</t>
  </si>
  <si>
    <t>Bueiro metálico sem interrupção de tráfego - D = 2,60 m - chapa galvanizada - escavado em material de 2ª categoria - aterro ferroviário máximo = 6,40 m</t>
  </si>
  <si>
    <t>Concreto para bombeamento fck = 30 MPa - confecção em central dosadora de 30 m³/h - areia e brita comerciais</t>
  </si>
  <si>
    <t>Dragagem de material de 1ª categoria com dragline - caçamba de 2,1 m³ - caminho de serviço pavimentado - DMT 400 a 600 m - com caminhão de 14 m³ e carregadeira</t>
  </si>
  <si>
    <t>Coluna de brita D = 50 cm executada com perfuratriz tipo bottom feed - brita produzida - confecção e cravação</t>
  </si>
  <si>
    <t>Sub-base de solo estabilizado granulometricamente sem mistura com material de jazida - 100% Proctor intermediário</t>
  </si>
  <si>
    <t>Escavação, carga e transporte de material de 1ª categoria - DMT de 2.500 a 3.000 m - caminho de serviço em revestimento primário - com escavadeira e caminhão basculante de 14 m³</t>
  </si>
  <si>
    <t>Bueiro metálico sem interrupção de tráfego - D = 2,60 m - chapa galvanizada - escavado em material de 2ª categoria - aterro rodoviário máximo = 4,10 m</t>
  </si>
  <si>
    <t>Concreto para bombeamento fck = 30 MPa - confecção em central dosadora de 30 m³/h - areia extraída e brita produzida</t>
  </si>
  <si>
    <t>Dragagem de material de 1ª categoria com dragline - caçamba de 2,1 m³ - caminho de serviço pavimentado - DMT 50 a 200 m - com caminhão de 14 m³ e carregadeira</t>
  </si>
  <si>
    <t>Coluna de brita D = 60 cm executada com perfuratriz tipo bottom feed - brita comercial - confecção e cravação</t>
  </si>
  <si>
    <t>Sub-base de solo melhorado com 3% de cimento e mistura em usina com material de jazida - 100% Proctor intermediário</t>
  </si>
  <si>
    <t>Escavação, carga e transporte de material de 1ª categoria - DMT de 2.500 a 3.000 m - caminho de serviço pavimentado - com carregadeira e caminhão basculante de 14 m³</t>
  </si>
  <si>
    <t>Bueiro metálico sem interrupção de tráfego - D = 2,60 m - chapa galvanizada - escavado em material de 3ª categoria - aterro ferroviário máximo = 6,40 m</t>
  </si>
  <si>
    <t>Concreto para bombeamento fck = 30 MPa - confecção em central dosadora de 40 m³/h - areia e brita comerciais</t>
  </si>
  <si>
    <t>Dragagem de material de 1ª categoria com dragline - caçamba de 2,1 m³ - caminho de serviço pavimentado - DMT 600 a 800 m - com caminhão de 14 m³ e carregadeira</t>
  </si>
  <si>
    <t>Coluna de brita D = 60 cm executada com perfuratriz tipo bottom feed - brita produzida - confecção e cravação</t>
  </si>
  <si>
    <t>Sub-base de solo melhorado com 3% de cimento e mistura na pista com material de jazida - 100% Proctor intermediário</t>
  </si>
  <si>
    <t>Escavação, carga e transporte de material de 1ª categoria - DMT de 2.500 a 3.000 m - caminho de serviço pavimentado - com escavadeira e caminhão basculante de 14 m³</t>
  </si>
  <si>
    <t>Bueiro metálico sem interrupção de tráfego - D = 2,60 m - chapa galvanizada - escavado em material de 3ª categoria - aterro rodoviário máximo = 4,10 m</t>
  </si>
  <si>
    <t>Concreto para bombeamento fck = 30 MPa - confecção em central dosadora de 40 m³/h - areia extraída e brita produzida</t>
  </si>
  <si>
    <t>Dragagem de material de 1ª categoria com dragline - caçamba de 2,1 m³ - caminho de serviço pavimentado - DMT 800 a 1.000 m - com caminhão de 14 m³ e carregadeira</t>
  </si>
  <si>
    <t>Coluna de brita D = 70 cm executada com perfuratriz tipo bottom feed - brita comercial - confecção e cravação</t>
  </si>
  <si>
    <t>Sub-base de solo-cal com 7% de cal e mistura na pista com material de jazida - 100% Proctor normal</t>
  </si>
  <si>
    <t>Escavação, carga e transporte de material de 1ª categoria - DMT de 200 a 400 m - caminho de serviço em leito natural - com carregadeira e caminhão basculante de 14 m³</t>
  </si>
  <si>
    <t>Bueiro metálico sem interrupção de tráfego - D = 2,80 m - chapa com epóxi - escavado em material de 1ª categoria - aterro ferroviário máximo = 5,50 m</t>
  </si>
  <si>
    <t>Concreto para bombeamento fck = 35 MPa - confecção em central dosadora de 30 m³/h - areia e brita comerciais</t>
  </si>
  <si>
    <t>Dragagem de material de 1ª categoria com dragline - caçamba de 2,1 m³ - caminho de serviço pavimentado - DMT de 3.000 m - com caminhão de 14 m³ e carregadeira</t>
  </si>
  <si>
    <t>Coluna de brita D = 70 cm executada com perfuratriz tipo bottom feed - brita produzida - confecção e cravação</t>
  </si>
  <si>
    <t>Sub-base estabilizada granulometricamente com mistura de solos na pista com material de jazida - 100% Proctor intermediário</t>
  </si>
  <si>
    <t>Escavação, carga e transporte de material de 1ª categoria - DMT de 200 a 400 m - caminho de serviço em leito natural - com escavadeira e caminhão basculante de 14 m³</t>
  </si>
  <si>
    <t>Bueiro metálico sem interrupção de tráfego - D = 2,80 m - chapa com epóxi - escavado em material de 1ª categoria - aterro rodoviário máximo = 3,80 m</t>
  </si>
  <si>
    <t>Concreto para bombeamento fck = 35 MPa - confecção em central dosadora de 30 m³/h - areia extraída e brita produzida</t>
  </si>
  <si>
    <t>Dragagem de material de 1ª categoria com dragline - caçamba de 2,1 m³ - DMT até 50 m</t>
  </si>
  <si>
    <t>Coluna de brita D = 80 cm executada com perfuratriz tipo bottom feed - brita comercial - confecção e cravação</t>
  </si>
  <si>
    <t>Sub-base estabilizada granulometricamente com mistura solo areia (70% - 30%) em usina com material de jazida e areia extraída - 100% Proctor intermediário</t>
  </si>
  <si>
    <t>Escavação, carga e transporte de material de 1ª categoria - DMT de 200 a 400 m - caminho de serviço em revestimento primário - com carregadeira e caminhão basculante de 14 m³</t>
  </si>
  <si>
    <t>Bueiro metálico sem interrupção de tráfego - D = 2,80 m - chapa com epóxi - escavado em material de 2ª categoria - aterro ferroviário máximo = 5,50 m</t>
  </si>
  <si>
    <t>Concreto para bombeamento fck = 35 MPa - confecção em central dosadora de 40 m³/h - areia e brita comerciais</t>
  </si>
  <si>
    <t>Dragagem de material de 1ª categoria com escavadeira hidráulica - capacidade de caçamba de 1,56 m³ - caminho de serviço em leito natural - DMT 1.000 a 1.200 m</t>
  </si>
  <si>
    <t>Coluna de brita D = 80 cm executada com perfuratriz tipo bottom feed - brita produzida - confecção e cravação</t>
  </si>
  <si>
    <t>Tratamento superficial duplo com banho diluído - brita comercial</t>
  </si>
  <si>
    <t>Escavação, carga e transporte de material de 1ª categoria - DMT de 200 a 400 m - caminho de serviço em revestimento primário - com escavadeira e caminhão basculante de 14 m³</t>
  </si>
  <si>
    <t>Bueiro metálico sem interrupção de tráfego - D = 2,80 m - chapa com epóxi - escavado em material de 2ª categoria - aterro rodoviário máximo = 3,80 m</t>
  </si>
  <si>
    <t>Concreto para bombeamento fck = 35 MPa - confecção em central dosadora de 40 m³/h - areia extraída e brita produzida</t>
  </si>
  <si>
    <t>Dragagem de material de 1ª categoria com escavadeira hidráulica - capacidade de caçamba de 1,56 m³ - caminho de serviço em leito natural - DMT 1.200 a 1.400 m</t>
  </si>
  <si>
    <t>Confecção de camisa metálica em aço ASTM A36 com espessura de 12,5 mm - D = 1.400 mm</t>
  </si>
  <si>
    <t>Tratamento superficial duplo com banho diluído - brita produzida</t>
  </si>
  <si>
    <t>Escavação, carga e transporte de material de 1ª categoria - DMT de 200 a 400 m - caminho de serviço pavimentado - com carregadeira e caminhão basculante de 14 m³</t>
  </si>
  <si>
    <t>Bueiro metálico sem interrupção de tráfego - D = 2,80 m - chapa com epóxi - escavado em material de 3ª categoria - aterro ferroviário máximo = 5,50 m</t>
  </si>
  <si>
    <t>Concreto para bombeamento fck = 40 MPa - confecção em central dosadora de 30 m³/h - areia e brita comerciais</t>
  </si>
  <si>
    <t>Dragagem de material de 1ª categoria com escavadeira hidráulica - capacidade de caçamba de 1,56 m³ - caminho de serviço em leito natural - DMT 1.400 a 1.600 m</t>
  </si>
  <si>
    <t>Confecção de camisa metálica em aço ASTM A36 com espessura de 12,5 mm - D = 1.500 mm</t>
  </si>
  <si>
    <t>Tratamento superficial duplo com banho diluído com emulsão com polímero - brita comercial</t>
  </si>
  <si>
    <t>Escavação, carga e transporte de material de 1ª categoria - DMT de 200 a 400 m - caminho de serviço pavimentado - com escavadeira e caminhão basculante de 14 m³</t>
  </si>
  <si>
    <t>Bueiro metálico sem interrupção de tráfego - D = 2,80 m - chapa com epóxi - escavado em material de 3ª categoria - aterro rodoviário máximo = 3,80 m</t>
  </si>
  <si>
    <t>Concreto para bombeamento fck = 40 MPa - confecção em central dosadora de 30 m³/h - areia extraída e brita produzida</t>
  </si>
  <si>
    <t>Dragagem de material de 1ª categoria com escavadeira hidráulica - capacidade de caçamba de 1,56 m³ - caminho de serviço em leito natural - DMT 1.600 a 1.800 m</t>
  </si>
  <si>
    <t>Confecção de camisa metálica em aço ASTM A36 com espessura de 12,5 mm - D = 1.600 mm</t>
  </si>
  <si>
    <t>Tratamento superficial duplo com banho diluído com emulsão com polímero - brita produzida</t>
  </si>
  <si>
    <t>Escavação, carga e transporte de material de 1ª categoria - DMT de 400 a 600 m - caminho de serviço em leito natural - com carregadeira e caminhão basculante de 14 m³</t>
  </si>
  <si>
    <t>Bueiro metálico sem interrupção de tráfego - D = 2,80 m - chapa galvanizada - escavado em material de 1ª categoria - aterro ferroviário máximo = 5,50 m</t>
  </si>
  <si>
    <t>Concreto para bombeamento fck = 40 MPa - confecção em central dosadora de 40 m³/h - areia e brita comerciais</t>
  </si>
  <si>
    <t>Dragagem de material de 1ª categoria com escavadeira hidráulica - capacidade de caçamba de 1,56 m³ - caminho de serviço em leito natural - DMT 1.800 a 2.000 m</t>
  </si>
  <si>
    <t>Confecção de camisa metálica em aço ASTM A36 com espessura de 12,5 mm - D = 1.700 mm</t>
  </si>
  <si>
    <t>Tratamento superficial duplo com CAP - brita comercial</t>
  </si>
  <si>
    <t>Escavação, carga e transporte de material de 1ª categoria - DMT de 400 a 600 m - caminho de serviço em leito natural - com escavadeira e caminhão basculante de 14 m³</t>
  </si>
  <si>
    <t>Bueiro metálico sem interrupção de tráfego - D = 2,80 m - chapa galvanizada - escavado em material de 1ª categoria - aterro rodoviário máximo = 3,80 m</t>
  </si>
  <si>
    <t>Concreto para bombeamento fck = 40 MPa - confecção em central dosadora de 40 m³/h - areia extraída e brita produzida</t>
  </si>
  <si>
    <t>Dragagem de material de 1ª categoria com escavadeira hidráulica - capacidade de caçamba de 1,56 m³ - caminho de serviço em leito natural - DMT 2.000 a 2.500 m</t>
  </si>
  <si>
    <t>Confecção de camisa metálica em aço ASTM A36 com espessura de 12,5 mm - D = 1.800 mm</t>
  </si>
  <si>
    <t>Tratamento superficial duplo com CAP - brita produzida</t>
  </si>
  <si>
    <t>Escavação, carga e transporte de material de 1ª categoria - DMT de 400 a 600 m - caminho de serviço em revestimento primário - com carregadeira e caminhão basculante de 14 m³</t>
  </si>
  <si>
    <t>Bueiro metálico sem interrupção de tráfego - D = 2,80 m - chapa galvanizada - escavado em material de 2ª categoria - aterro ferroviário máximo = 5,50 m</t>
  </si>
  <si>
    <t>Concreto para sub-base adensado por vibração fck = 7,5 MPa - confecção em central dosadora de 30 m³/h - areia e brita comerciais</t>
  </si>
  <si>
    <t>Dragagem de material de 1ª categoria com escavadeira hidráulica - capacidade de caçamba de 1,56 m³ - caminho de serviço em leito natural - DMT 2.500 a 3.000 m</t>
  </si>
  <si>
    <t>Confecção de camisa metálica em aço ASTM A36 com espessura de 16 mm - D = 1.500 mm</t>
  </si>
  <si>
    <t>Tratamento superficial duplo com CAP com polímero - brita comercial</t>
  </si>
  <si>
    <t>Escavação, carga e transporte de material de 1ª categoria - DMT de 400 a 600 m - caminho de serviço em revestimento primário - com escavadeira e caminhão basculante de 14 m³</t>
  </si>
  <si>
    <t>Bueiro metálico sem interrupção de tráfego - D = 2,80 m - chapa galvanizada - escavado em material de 2ª categoria - aterro rodoviário máximo = 3,80 m</t>
  </si>
  <si>
    <t>Concreto para sub-base adensado por vibração fck = 7,5 MPa - confecção em central dosadora de 30 m³/h - areia extraída e brita produzida</t>
  </si>
  <si>
    <t>Dragagem de material de 1ª categoria com escavadeira hidráulica - capacidade de caçamba de 1,56 m³ - caminho de serviço em leito natural - DMT 200 a 400 m</t>
  </si>
  <si>
    <t>Confecção de camisa metálica em aço ASTM A36 com espessura de 16 mm - D = 1.600 mm</t>
  </si>
  <si>
    <t>Tratamento superficial duplo com CAP com polímero - brita produzida</t>
  </si>
  <si>
    <t>Escavação, carga e transporte de material de 1ª categoria - DMT de 400 a 600 m - caminho de serviço pavimentado - com carregadeira e caminhão basculante de 14 m³</t>
  </si>
  <si>
    <t>Bueiro metálico sem interrupção de tráfego - D = 2,80 m - chapa galvanizada - escavado em material de 3ª categoria - aterro ferroviário máximo = 5,50 m</t>
  </si>
  <si>
    <t>Concreto poroso para tubos de drenagem fck = 25 MPa - confecção em betoneira e lançamento manual - areia e brita comerciais</t>
  </si>
  <si>
    <t>Dragagem de material de 1ª categoria com escavadeira hidráulica - capacidade de caçamba de 1,56 m³ - caminho de serviço em leito natural - DMT 3.000 m</t>
  </si>
  <si>
    <t>Confecção de camisa metálica em aço ASTM A36 com espessura de 16 mm - D = 1.700 mm</t>
  </si>
  <si>
    <t>Tratamento superficial duplo com emulsão - brita comercial</t>
  </si>
  <si>
    <t>Escavação, carga e transporte de material de 1ª categoria - DMT de 400 a 600 m - caminho de serviço pavimentado - com escavadeira e caminhão basculante de 14 m³</t>
  </si>
  <si>
    <t>Bueiro metálico sem interrupção de tráfego - D = 2,80 m - chapa galvanizada - escavado em material de 3ª categoria - aterro rodoviário máximo = 3,80 m</t>
  </si>
  <si>
    <t>Concreto poroso para tubos de drenagem fck = 25 MPa - confecção em betoneira e lançamento manual - areia extraída e brita produzida</t>
  </si>
  <si>
    <t>Dragagem de material de 1ª categoria com escavadeira hidráulica - capacidade de caçamba de 1,56 m³ - caminho de serviço em leito natural - DMT 400 a 600 m</t>
  </si>
  <si>
    <t>Confecção de camisa metálica em aço ASTM A36 com espessura de 16 mm - D = 1.800 mm</t>
  </si>
  <si>
    <t>Tratamento superficial duplo com emulsão - brita produzida</t>
  </si>
  <si>
    <t>Escavação, carga e transporte de material de 1ª categoria - DMT de 50 a 200 m - caminho de serviço em leito natural - com carregadeira e caminhão basculante de 14 m³</t>
  </si>
  <si>
    <t>Bueiro metálico sem interrupção de tráfego - D = 3,00 m - chapa com epóxi - escavado em material de 1ª categoria - aterro ferroviário máximo = 4,70 m</t>
  </si>
  <si>
    <t>Concreto submerso fck = 20 MPa - confecção em central dosadora de 30 m³/h - areia e brita comerciais</t>
  </si>
  <si>
    <t>Dragagem de material de 1ª categoria com escavadeira hidráulica - capacidade de caçamba de 1,56 m³ - caminho de serviço em leito natural - DMT 50 a 200 m</t>
  </si>
  <si>
    <t>Confecção de camisa metálica em aço ASTM A36 com espessura de 6,3 mm - D = 1.000 mm</t>
  </si>
  <si>
    <t>Tratamento superficial duplo com emulsão com polímero - brita comercial</t>
  </si>
  <si>
    <t>Escavação, carga e transporte de material de 1ª categoria - DMT de 50 a 200 m - caminho de serviço em leito natural - com escavadeira e caminhão basculante de 14 m³</t>
  </si>
  <si>
    <t>Bueiro metálico sem interrupção de tráfego - D = 3,00 m - chapa com epóxi - escavado em material de 1ª categoria - aterro rodoviário máximo = 3,60 m</t>
  </si>
  <si>
    <t>Concreto submerso fck = 25 MPa - confecção em central dosadora de 30 m³/h - areia e brita comerciais</t>
  </si>
  <si>
    <t>Dragagem de material de 1ª categoria com escavadeira hidráulica - capacidade de caçamba de 1,56 m³ - caminho de serviço em leito natural - DMT 600 a 800 m</t>
  </si>
  <si>
    <t>Confecção de camisa metálica em aço ASTM A36 com espessura de 6,3 mm - D = 400 mm</t>
  </si>
  <si>
    <t>Tratamento superficial duplo com emulsão com polímero - brita produzida</t>
  </si>
  <si>
    <t>Escavação, carga e transporte de material de 1ª categoria - DMT de 50 a 200 m - caminho de serviço em revestimento primário - com carregadeira e caminhão basculante de 14 m³</t>
  </si>
  <si>
    <t>Bueiro metálico sem interrupção de tráfego - D = 3,00 m - chapa com epóxi - escavado em material de 2ª categoria - aterro ferroviário máximo = 4,70 m</t>
  </si>
  <si>
    <t>Concreto submerso fck = 30 MPa - confecção em central dosadora de 30 m³/h - areia e brita comerciais</t>
  </si>
  <si>
    <t>Dragagem de material de 1ª categoria com escavadeira hidráulica - capacidade de caçamba de 1,56 m³ - caminho de serviço em leito natural - DMT 800 a 1.000 m</t>
  </si>
  <si>
    <t>Confecção de camisa metálica em aço ASTM A36 com espessura de 6,3 mm - D = 500 mm</t>
  </si>
  <si>
    <t>Tratamento superficial simples com banho diluído - brita comercial</t>
  </si>
  <si>
    <t>Escavação, carga e transporte de material de 1ª categoria - DMT de 50 a 200 m - caminho de serviço em revestimento primário - com escavadeira e caminhão basculante de 14 m³</t>
  </si>
  <si>
    <t>Bueiro metálico sem interrupção de tráfego - D = 3,00 m - chapa com epóxi - escavado em material de 2ª categoria - aterro rodoviário máximo = 3,60 m</t>
  </si>
  <si>
    <t>Concreto submerso fck = 35 MPa - confecção em central dosadora de 30 m³/h - areia e brita comerciais</t>
  </si>
  <si>
    <t>Dragagem de material de 1ª categoria com escavadeira hidráulica - capacidade de caçamba de 1,56 m³ - caminho de serviço em revestimento primário - DMT 1.000 a 1.200 m</t>
  </si>
  <si>
    <t>Confecção de camisa metálica em aço ASTM A36 com espessura de 6,3 mm - D = 600 mm</t>
  </si>
  <si>
    <t>Tratamento superficial simples com banho diluído - brita produzida</t>
  </si>
  <si>
    <t>Escavação, carga e transporte de material de 1ª categoria - DMT de 50 a 200 m - caminho de serviço pavimentado - com carregadeira e caminhão basculante de 14 m³</t>
  </si>
  <si>
    <t>Bueiro metálico sem interrupção de tráfego - D = 3,00 m - chapa com epóxi - escavado em material de 3ª categoria - aterro ferroviário máximo = 4,70 m</t>
  </si>
  <si>
    <t>Concreto submerso fck = 40 MPa - confecção em central dosadora de 30 m³/h - areia e brita comerciais</t>
  </si>
  <si>
    <t>Dragagem de material de 1ª categoria com escavadeira hidráulica - capacidade de caçamba de 1,56 m³ - caminho de serviço em revestimento primário - DMT 1.200 a 1.400 m</t>
  </si>
  <si>
    <t>Confecção de camisa metálica em aço ASTM A36 com espessura de 6,3 mm - D = 700 mm</t>
  </si>
  <si>
    <t>Tratamento superficial simples com banho diluído com emulsão com polímero - brita comercial</t>
  </si>
  <si>
    <t>Escavação, carga e transporte de material de 1ª categoria - DMT de 50 a 200 m - caminho de serviço pavimentado - com escavadeira e caminhão basculante de 14 m³</t>
  </si>
  <si>
    <t>Bueiro metálico sem interrupção de tráfego - D = 3,00 m - chapa com epóxi - escavado em material de 3ª categoria - aterro rodoviário máximo = 3,60 m</t>
  </si>
  <si>
    <t>Lançamento livre de concreto usinado por meio de caminhão betoneira - confecção em central dosadora de 30 m³/h</t>
  </si>
  <si>
    <t>Dragagem de material de 1ª categoria com escavadeira hidráulica - capacidade de caçamba de 1,56 m³ - caminho de serviço em revestimento primário - DMT 1.400 a 1.600 m</t>
  </si>
  <si>
    <t>Confecção de camisa metálica em aço ASTM A36 com espessura de 6,3 mm - D = 800 mm</t>
  </si>
  <si>
    <t>Tratamento superficial simples com banho diluído com emulsão com polímero - brita produzida</t>
  </si>
  <si>
    <t>Escavação, carga e transporte de material de 1ª categoria - DMT de 600 a 800 m - caminho de serviço em leito natural - com carregadeira e caminhão basculante de 14 m³</t>
  </si>
  <si>
    <t>Bueiro metálico sem interrupção de tráfego - D = 3,00 m - chapa galvanizada - escavado em material de 1ª categoria - aterro ferroviário máximo = 4,70 m</t>
  </si>
  <si>
    <t>Lançamento livre de concreto usinado por meio de caminhão betoneira - confecção em central dosadora de 40 m³/h</t>
  </si>
  <si>
    <t>Dragagem de material de 1ª categoria com escavadeira hidráulica - capacidade de caçamba de 1,56 m³ - caminho de serviço em revestimento primário - DMT 1.600 a 1.800 m</t>
  </si>
  <si>
    <t>Confecção de camisa metálica em aço ASTM A36 com espessura de 6,3 mm - D = 900 mm</t>
  </si>
  <si>
    <t>Tratamento superficial simples com CAP - brita comercial</t>
  </si>
  <si>
    <t>Escavação, carga e transporte de material de 1ª categoria - DMT de 600 a 800 m - caminho de serviço em leito natural - com escavadeira e caminhão basculante de 14 m³</t>
  </si>
  <si>
    <t>Bueiro metálico sem interrupção de tráfego - D = 3,00 m - chapa galvanizada - escavado em material de 1ª categoria - aterro rodoviário máximo = 3,60 m</t>
  </si>
  <si>
    <t>Lançamento manual de concreto usinado - confecção em central dosadora de 30 m³/h</t>
  </si>
  <si>
    <t>Dragagem de material de 1ª categoria com escavadeira hidráulica - capacidade de caçamba de 1,56 m³ - caminho de serviço em revestimento primário - DMT 1.800 a 2.000 m</t>
  </si>
  <si>
    <t>Confecção de camisa metálica em aço ASTM A36 com espessura de 8 mm - D = 1.000 mm</t>
  </si>
  <si>
    <t>Tratamento superficial simples com CAP - brita produzida</t>
  </si>
  <si>
    <t>Escavação, carga e transporte de material de 1ª categoria - DMT de 600 a 800 m - caminho de serviço em revestimento primário - com carregadeira e caminhão basculante de 14 m³</t>
  </si>
  <si>
    <t>Bueiro metálico sem interrupção de tráfego - D = 3,00 m - chapa galvanizada - escavado em material de 2ª categoria - aterro ferroviário máximo = 4,70 m</t>
  </si>
  <si>
    <t>Lançamento manual de concreto usinado - confecção em central dosadora de 40 m³/h</t>
  </si>
  <si>
    <t>Dragagem de material de 1ª categoria com escavadeira hidráulica - capacidade de caçamba de 1,56 m³ - caminho de serviço em revestimento primário - DMT 2.000 a 2.500 m</t>
  </si>
  <si>
    <t>Confecção de camisa metálica em aço ASTM A36 com espessura de 8 mm - D = 1.100 mm</t>
  </si>
  <si>
    <t>Tratamento superficial simples com CAP com polímero - brita comercial</t>
  </si>
  <si>
    <t>Escavação, carga e transporte de material de 1ª categoria - DMT de 600 a 800 m - caminho de serviço em revestimento primário - com escavadeira e caminhão basculante de 14 m³</t>
  </si>
  <si>
    <t>Bueiro metálico sem interrupção de tráfego - D = 3,00 m - chapa galvanizada - escavado em material de 2ª categoria - aterro rodoviário máximo = 3,60 m</t>
  </si>
  <si>
    <t>Lançamento mecânico de concreto com bomba lança sobre chassi com capacidade de 50 m³/h - confecção em central dosadora de 40 m³/h</t>
  </si>
  <si>
    <t>Dragagem de material de 1ª categoria com escavadeira hidráulica - capacidade de caçamba de 1,56 m³ - caminho de serviço em revestimento primário - DMT 2.500 a 3.000 m</t>
  </si>
  <si>
    <t>Confecção de camisa metálica em aço ASTM A36 com espessura de 8 mm - D = 1.200 mm</t>
  </si>
  <si>
    <t>Tratamento superficial simples com CAP com polímero - brita produzida</t>
  </si>
  <si>
    <t>Escavação, carga e transporte de material de 1ª categoria - DMT de 600 a 800 m - caminho de serviço pavimentado - com carregadeira e caminhão basculante de 14 m³</t>
  </si>
  <si>
    <t>Bueiro metálico sem interrupção de tráfego - D = 3,00 m - chapa galvanizada - escavado em material de 3ª categoria - aterro ferroviário máximo = 4,70 m</t>
  </si>
  <si>
    <t>Lançamento mecânico de concreto com bomba rebocável com capacidade de 30 m³/h - confecção em central dosadora de 30 m³/h</t>
  </si>
  <si>
    <t>Dragagem de material de 1ª categoria com escavadeira hidráulica - capacidade de caçamba de 1,56 m³ - caminho de serviço em revestimento primário - DMT 200 a 400 m</t>
  </si>
  <si>
    <t>Confecção de camisa metálica em aço ASTM A36 com espessura de 8 mm - D = 700 mm</t>
  </si>
  <si>
    <t>Tratamento superficial simples com emulsão - brita comercial</t>
  </si>
  <si>
    <t>Escavação, carga e transporte de material de 1ª categoria - DMT de 600 a 800 m - caminho de serviço pavimentado - com escavadeira e caminhão basculante de 14 m³</t>
  </si>
  <si>
    <t>Bueiro metálico sem interrupção de tráfego - D = 3,00 m - chapa galvanizada - escavado em material de 3ª categoria - aterro rodoviário máximo = 3,60 m</t>
  </si>
  <si>
    <t>Lançamento mecânico de concreto com bomba rebocável com capacidade de 41 m³/h - confecção em central dosadora de 40 m³/h</t>
  </si>
  <si>
    <t>Dragagem de material de 1ª categoria com escavadeira hidráulica - capacidade de caçamba de 1,56 m³ - caminho de serviço em revestimento primário - DMT 3.000 m</t>
  </si>
  <si>
    <t>Confecção de camisa metálica em aço ASTM A36 com espessura de 8 mm - D = 800 mm</t>
  </si>
  <si>
    <t>Tratamento superficial simples com emulsão - brita produzida</t>
  </si>
  <si>
    <t>Escavação, carga e transporte de material de 1ª categoria - DMT de 800 a 1.000 m - caminho de serviço em leito natural - com carregadeira e caminhão basculante de 14 m³</t>
  </si>
  <si>
    <t>Bueiro metálico sem interrupção de tráfego - D = 3,20 m - chapa com epóxi - escavado em material de 1ª categoria - aterro ferroviário máximo = 4,00 m</t>
  </si>
  <si>
    <t>Microconcreto autoadensável para reparos e grauteamento - confecção em misturador e lançamento manual</t>
  </si>
  <si>
    <t>Dragagem de material de 1ª categoria com escavadeira hidráulica - capacidade de caçamba de 1,56 m³ - caminho de serviço em revestimento primário - DMT 400 a 600 m</t>
  </si>
  <si>
    <t>Confecção de camisa metálica em aço ASTM A36 com espessura de 8 mm - D = 900 mm</t>
  </si>
  <si>
    <t>Tratamento superficial simples com emulsão com polímero - brita comercial</t>
  </si>
  <si>
    <t>Escavação, carga e transporte de material de 1ª categoria - DMT de 800 a 1.000 m - caminho de serviço em leito natural - com escavadeira e caminhão basculante de 14 m³</t>
  </si>
  <si>
    <t>Bueiro metálico sem interrupção de tráfego - D = 3,20 m - chapa com epóxi - escavado em material de 1ª categoria - aterro rodoviário máximo = 4,80 m</t>
  </si>
  <si>
    <t>Microconcreto para reparos e grauteamento - confecção em misturador e lançamento manual</t>
  </si>
  <si>
    <t>Dragagem de material de 1ª categoria com escavadeira hidráulica - capacidade de caçamba de 1,56 m³ - caminho de serviço em revestimento primário - DMT 50 a 200 m</t>
  </si>
  <si>
    <t>Confecção de camisa metálica em aço ASTM A36 com espessura de 9,5 mm - D = 1.000 mm</t>
  </si>
  <si>
    <t>Tratamento superficial simples com emulsão com polímero - brita produzida</t>
  </si>
  <si>
    <t>Escavação, carga e transporte de material de 1ª categoria - DMT de 800 a 1.000 m - caminho de serviço em revestimento primário - com carregadeira e caminhão basculante de 14 m³</t>
  </si>
  <si>
    <t>Bueiro metálico sem interrupção de tráfego - D = 3,20 m - chapa com epóxi - escavado em material de 2ª categoria - aterro ferroviário máximo = 4,00 m</t>
  </si>
  <si>
    <t>Concreto fck = 20 MPa para projeção via seca - confecção em betoneira - areia e brita comerciais</t>
  </si>
  <si>
    <t>Dragagem de material de 1ª categoria com escavadeira hidráulica - capacidade de caçamba de 1,56 m³ - caminho de serviço em revestimento primário - DMT 600 a 800 m</t>
  </si>
  <si>
    <t>Confecção de camisa metálica em aço ASTM A36 com espessura de 9,5 mm - D = 1.100 mm</t>
  </si>
  <si>
    <t>Tratamento superficial triplo com banho diluído - brita comercial</t>
  </si>
  <si>
    <t>Escavação, carga e transporte de material de 1ª categoria - DMT de 800 a 1.000 m - caminho de serviço em revestimento primário - com escavadeira e caminhão basculante de 14 m³</t>
  </si>
  <si>
    <t>Bueiro metálico sem interrupção de tráfego - D = 3,20 m - chapa com epóxi - escavado em material de 2ª categoria - aterro rodoviário máximo = 4,80 m</t>
  </si>
  <si>
    <t>Concreto fck = 25 MPa para projeção via seca - confecção em betoneira - areia e brita comerciais</t>
  </si>
  <si>
    <t>Dragagem de material de 1ª categoria com escavadeira hidráulica - capacidade de caçamba de 1,56 m³ - caminho de serviço em revestimento primário - DMT 800 a 1.000 m</t>
  </si>
  <si>
    <t>Confecção de camisa metálica em aço ASTM A36 com espessura de 9,5 mm - D = 1.200 mm</t>
  </si>
  <si>
    <t>Tratamento superficial triplo com banho diluído - brita produzida</t>
  </si>
  <si>
    <t>Escavação, carga e transporte de material de 1ª categoria - DMT de 800 a 1.000 m - caminho de serviço pavimentado - com carregadeira e caminhão basculante de 14 m³</t>
  </si>
  <si>
    <t>Bueiro metálico sem interrupção de tráfego - D = 3,20 m - chapa com epóxi - escavado em material de 3ª categoria - aterro ferroviário máximo = 4,00 m</t>
  </si>
  <si>
    <t>Concreto fck = 30 MPa para projeção via seca - confecção em betoneira - areia e brita comerciais</t>
  </si>
  <si>
    <t>Dragagem de material de 1ª categoria com escavadeira hidráulica - capacidade de caçamba de 1,56 m³ - caminho de serviço pavimentado - DMT 1.000 a 1.200 m</t>
  </si>
  <si>
    <t>Confecção de camisa metálica em aço ASTM A36 com espessura de 9,5 mm - D = 1.300 mm</t>
  </si>
  <si>
    <t>Tratamento superficial triplo com banho diluído - emulsão com polímero - brita comercial</t>
  </si>
  <si>
    <t>Escavação, carga e transporte de material de 1ª categoria - DMT de 800 a 1.000 m - caminho de serviço pavimentado - com escavadeira e caminhão basculante de 14 m³</t>
  </si>
  <si>
    <t>Bueiro metálico sem interrupção de tráfego - D = 3,20 m - chapa com epóxi - escavado em material de 3ª categoria - aterro rodoviário máximo = 4,80 m</t>
  </si>
  <si>
    <t>Concreto fck = 30 MPa para projeção via úmida - confecção em central dosadora de 30 m³/h - areia e brita comerciais</t>
  </si>
  <si>
    <t>Dragagem de material de 1ª categoria com escavadeira hidráulica - capacidade de caçamba de 1,56 m³ - caminho de serviço pavimentado - DMT 1.200 a 1.400 m</t>
  </si>
  <si>
    <t>Confecção de camisa metálica em aço ASTM A36 com espessura de 9,5 mm - D = 1.400 mm</t>
  </si>
  <si>
    <t>Tratamento superficial triplo com banho diluído - emulsão com polímero - brita produzida</t>
  </si>
  <si>
    <t>Escavação, carga e transporte de material de 1ª categoria na distância de 3.000 m - caminho de serviço em leito natural - com carregadeira e caminhão basculante de 14 m³</t>
  </si>
  <si>
    <t>Bueiro metálico sem interrupção de tráfego - D = 3,20 m - chapa galvanizada - escavado em material de 1ª categoria - aterro ferroviário máximo = 4,00 m</t>
  </si>
  <si>
    <t>Concreto fck = 40 MPa para projeção via seca - confecção em betoneira - areia e brita comerciais</t>
  </si>
  <si>
    <t>Dragagem de material de 1ª categoria com escavadeira hidráulica - capacidade de caçamba de 1,56 m³ - caminho de serviço pavimentado - DMT 1.400 a 1.600 m</t>
  </si>
  <si>
    <t>Confecção de camisa metálica em aço ASTM A36 com espessura de 9,5 mm - D = 1.500 mm</t>
  </si>
  <si>
    <t>Tratamento superficial triplo com CAP - brita comercial</t>
  </si>
  <si>
    <t>Escavação, carga e transporte de material de 1ª categoria na distância de 3.000 m - caminho de serviço em leito natural - com escavadeira e caminhão basculante de 14 m³</t>
  </si>
  <si>
    <t>Bueiro metálico sem interrupção de tráfego - D = 3,20 m - chapa galvanizada - escavado em material de 1ª categoria - aterro rodoviário máximo = 4,80 m</t>
  </si>
  <si>
    <t>Concreto fck = 40 MPa para projeção via úmida - confecção em central dosadora de 30 m³/h - areia e brita comerciais</t>
  </si>
  <si>
    <t>Dragagem de material de 1ª categoria com escavadeira hidráulica - capacidade de caçamba de 1,56 m³ - caminho de serviço pavimentado - DMT 1.600 a 1.800 m</t>
  </si>
  <si>
    <t>Confecção de camisa metálica em aço ASTM A36 com espessura de 9,5 mm - D = 900 mm</t>
  </si>
  <si>
    <t>Tratamento superficial triplo com CAP - brita produzida</t>
  </si>
  <si>
    <t>Escavação, carga e transporte de material de 1ª categoria na distância de 3.000 m - caminho de serviço em revestimento primário - com carregadeira e caminhão basculante de 14 m³</t>
  </si>
  <si>
    <t>Bueiro metálico sem interrupção de tráfego - D = 3,20 m - chapa galvanizada - escavado em material de 2ª categoria - aterro ferroviário máximo = 4,00 m</t>
  </si>
  <si>
    <t>Concreto projetado via seca fck = 20 MPa aplicado em pisos</t>
  </si>
  <si>
    <t>Dragagem de material de 1ª categoria com escavadeira hidráulica - capacidade de caçamba de 1,56 m³ - caminho de serviço pavimentado - DMT 1.800 a 2.000 m</t>
  </si>
  <si>
    <t>Contraventamento de grupo de estacas submersas em aço ASTM A36 - confecção e instalação</t>
  </si>
  <si>
    <t>Tratamento superficial triplo com CAP com polímero - brita comercial</t>
  </si>
  <si>
    <t>Escavação, carga e transporte de material de 1ª categoria na distância de 3.000 m - caminho de serviço em revestimento primário - com escavadeira e caminhão basculante de 14 m³</t>
  </si>
  <si>
    <t>Bueiro metálico sem interrupção de tráfego - D = 3,20 m - chapa galvanizada - escavado em material de 2ª categoria - aterro rodoviário máximo = 4,80 m</t>
  </si>
  <si>
    <t>Concreto projetado via seca fck = 20 MPa aplicado em superfícies inclinadas e verticais</t>
  </si>
  <si>
    <t>Dragagem de material de 1ª categoria com escavadeira hidráulica - capacidade de caçamba de 1,56 m³ - caminho de serviço pavimentado - DMT 2.000 a 2.500 m</t>
  </si>
  <si>
    <t>Escavação com perfuratriz tipo Wirth em rocha com média dureza e média abrasão - resistência à compressão menor que 80 MPa - D = 1.000 mm</t>
  </si>
  <si>
    <t>Tratamento superficial triplo com CAP com polímero - brita produzida</t>
  </si>
  <si>
    <t>Escavação, carga e transporte de material de 1ª categoria na distância de 3.000 m - caminho de serviço pavimentado - com carregadeira e caminhão basculante de 14 m³</t>
  </si>
  <si>
    <t>Bueiro metálico sem interrupção de tráfego - D = 3,20 m - chapa galvanizada - escavado em material de 3ª categoria - aterro ferroviário máximo = 4,00 m</t>
  </si>
  <si>
    <t>Concreto projetado via seca fck = 20 MPa aplicado em teto</t>
  </si>
  <si>
    <t>Dragagem de material de 1ª categoria com escavadeira hidráulica - capacidade de caçamba de 1,56 m³ - caminho de serviço pavimentado - DMT 2.500 a 3.000 m</t>
  </si>
  <si>
    <t>Escavação com perfuratriz tipo Wirth em rocha com média dureza e média abrasão - resistência à compressão menor que 80 MPa - D = 1.100 mm</t>
  </si>
  <si>
    <t>Tratamento superficial triplo com emulsão - brita comercial</t>
  </si>
  <si>
    <t>Escavação, carga e transporte de material de 1ª categoria na distância de 3.000 m - caminho de serviço pavimentado - com escavadeira e caminhão basculante de 14 m³</t>
  </si>
  <si>
    <t>Bueiro metálico sem interrupção de tráfego - D = 3,20 m - chapa galvanizada - escavado em material de 3ª categoria - aterro rodoviário máximo = 4,80 m</t>
  </si>
  <si>
    <t>Concreto projetado via seca fck = 25 MPa aplicado em pisos</t>
  </si>
  <si>
    <t>Dragagem de material de 1ª categoria com escavadeira hidráulica - capacidade de caçamba de 1,56 m³ - caminho de serviço pavimentado - DMT 200 a 400 m</t>
  </si>
  <si>
    <t>Escavação com perfuratriz tipo Wirth em rocha com média dureza e média abrasão - resistência à compressão menor que 80 MPa - D = 1.200 mm</t>
  </si>
  <si>
    <t>Tratamento superficial triplo com emulsão - brita produzida</t>
  </si>
  <si>
    <t>Escavação, carga e transporte de material de 2ª categoria - DMT de 1.000 a 1.200 m - caminho de serviço em leito natural - com carregadeira e caminhão basculante de 14 m³</t>
  </si>
  <si>
    <t>Bueiro metálico sem interrupção de tráfego - D = 3,40 m - chapa galvanizada - escavado em material de 1ª categoria - aterro ferroviário máximo = 7,00 m</t>
  </si>
  <si>
    <t>Concreto projetado via seca fck = 25 MPa aplicado em superfícies inclinadas e verticais</t>
  </si>
  <si>
    <t>Dragagem de material de 1ª categoria com escavadeira hidráulica - capacidade de caçamba de 1,56 m³ - caminho de serviço pavimentado - DMT 3.000 m</t>
  </si>
  <si>
    <t>Escavação com perfuratriz tipo Wirth em rocha com média dureza e média abrasão - resistência à compressão menor que 80 MPa - D = 1.300 mm</t>
  </si>
  <si>
    <t>Tratamento superficial triplo com emulsão com polímero - brita comercial</t>
  </si>
  <si>
    <t>Escavação, carga e transporte de material de 2ª categoria - DMT de 1.000 a 1.200 m - caminho de serviço em leito natural - com escavadeira e caminhão basculante de 14 m³</t>
  </si>
  <si>
    <t>Bueiro metálico sem interrupção de tráfego - D = 3,40 m - chapa galvanizada - escavado em material de 1ª categoria - aterro rodoviário máximo = 4,50 m</t>
  </si>
  <si>
    <t>Concreto projetado via seca fck = 25 MPa aplicado em teto</t>
  </si>
  <si>
    <t>Dragagem de material de 1ª categoria com escavadeira hidráulica - capacidade de caçamba de 1,56 m³ - caminho de serviço pavimentado - DMT 400 a 600 m</t>
  </si>
  <si>
    <t>Escavação com perfuratriz tipo Wirth em rocha com média dureza e média abrasão - resistência à compressão menor que 80 MPa - D = 1.400 mm</t>
  </si>
  <si>
    <t>Tratamento superficial triplo com emulsão com polímero - brita produzida</t>
  </si>
  <si>
    <t>Escavação, carga e transporte de material de 2ª categoria - DMT de 1.000 a 1.200 m - caminho de serviço em revestimento primário - com carregadeira e caminhão basculante de 14 m³</t>
  </si>
  <si>
    <t>Bueiro metálico sem interrupção de tráfego - D = 3,40 m - chapa galvanizada - escavado em material de 2ª categoria - aterro ferroviário máximo = 7,00 m</t>
  </si>
  <si>
    <t>Concreto projetado via seca fck = 30 MPa aplicado em pisos</t>
  </si>
  <si>
    <t>Dragagem de material de 1ª categoria com escavadeira hidráulica - capacidade de caçamba de 1,56 m³ - caminho de serviço pavimentado - DMT 50 a 200 m</t>
  </si>
  <si>
    <t>Escavação com perfuratriz tipo Wirth em rocha com média dureza e média abrasão - resistência à compressão menor que 80 MPa - D = 1.500 mm</t>
  </si>
  <si>
    <t>Varredura da superfície para execução de revestimento asfáltico</t>
  </si>
  <si>
    <t>Escavação, carga e transporte de material de 2ª categoria - DMT de 1.000 a 1.200 m - caminho de serviço em revestimento primário - com escavadeira e caminhão basculante de 14 m³</t>
  </si>
  <si>
    <t>Bueiro metálico sem interrupção de tráfego - D = 3,40 m - chapa galvanizada - escavado em material de 2ª categoria - aterro rodoviário máximo = 4,50 m</t>
  </si>
  <si>
    <t>Concreto projetado via seca fck = 30 MPa aplicado em superfícies inclinadas e verticais</t>
  </si>
  <si>
    <t>Dragagem de material de 1ª categoria com escavadeira hidráulica - capacidade de caçamba de 1,56 m³ - caminho de serviço pavimentado - DMT 600 a 800 m</t>
  </si>
  <si>
    <t>Escavação com perfuratriz tipo Wirth em rocha com média dureza e média abrasão - resistência à compressão menor que 80 MPa - D = 1.600 mm</t>
  </si>
  <si>
    <t>Ancoragem fixa para estais de 12 cordoalhas D = 15,7 mm - inclusive injeção de cera</t>
  </si>
  <si>
    <t>Escavação, carga e transporte de material de 2ª categoria - DMT de 1.000 a 1.200 m - caminho de serviço pavimentado - com carregadeira e caminhão basculante de 14 m³</t>
  </si>
  <si>
    <t>Bueiro metálico sem interrupção de tráfego - D = 3,40 m - chapa galvanizada - escavado em material de 3ª categoria - aterro ferroviário máximo = 7,00 m</t>
  </si>
  <si>
    <t>Concreto projetado via seca fck = 30 MPa aplicado em teto</t>
  </si>
  <si>
    <t>Dragagem de material de 1ª categoria com escavadeira hidráulica - capacidade de caçamba de 1,56 m³ - caminho de serviço pavimentado - DMT 800 a 1.000 m</t>
  </si>
  <si>
    <t>Escavação com perfuratriz tipo Wirth em rocha com média dureza e média abrasão - resistência à compressão menor que 80 MPa - D = 1.700 mm</t>
  </si>
  <si>
    <t>Ancoragem fixa para estais de 19 cordoalhas D = 15,7 mm - inclusive injeção de cera</t>
  </si>
  <si>
    <t>Escavação, carga e transporte de material de 2ª categoria - DMT de 1.000 a 1.200 m - caminho de serviço pavimentado - com escavadeira e caminhão basculante de 14 m³</t>
  </si>
  <si>
    <t>Bueiro metálico sem interrupção de tráfego - D = 3,40 m - chapa galvanizada - escavado em material de 3ª categoria - aterro rodoviário máximo = 4,50 m</t>
  </si>
  <si>
    <t>Concreto projetado via seca fck = 40 MPa aplicado em pisos</t>
  </si>
  <si>
    <t>Dragagem de material de 1ª categoria com escavadeira hidráulica - capacidade de caçamba de 1,56 m³ - DMT 0 a 50 m</t>
  </si>
  <si>
    <t>Escavação com perfuratriz tipo Wirth em rocha com média dureza e média abrasão - resistência à compressão menor que 80 MPa - D = 1.800 mm</t>
  </si>
  <si>
    <t>Ancoragem fixa para estais de 22 cordoalhas D = 15,7 mm - inclusive injeção de cera</t>
  </si>
  <si>
    <t>Escavação, carga e transporte de material de 2ª categoria - DMT de 1.200 a 1.400 m - caminho de serviço em leito natural - com carregadeira e caminhão basculante de 14 m³</t>
  </si>
  <si>
    <t>Bueiro metálico sem interrupção de tráfego - D = 3,60 m - chapa galvanizada - escavado em material de 1ª categoria - aterro ferroviário máximo = 6,60 m</t>
  </si>
  <si>
    <t>Concreto projetado via seca fck = 40 MPa aplicado em superfícies inclinadas e verticais</t>
  </si>
  <si>
    <t>Dragagem de material de 1ª categoria com escavadeira hidráulica sobre pontão flutuante - capacidade da caçamba de 1,56 m³ - transporte com batelão sem propulsão com capacidade de 100 t - DMT 0 a 300 m</t>
  </si>
  <si>
    <t>Escavação com perfuratriz tipo Wirth em rocha com média dureza e média abrasão - resistência à compressão menor que 80 MPa - D = 600 mm</t>
  </si>
  <si>
    <t>Ancoragem fixa para estais de 31 cordoalhas D = 15,7 mm - inclusive injeção de cera</t>
  </si>
  <si>
    <t>Escavação, carga e transporte de material de 2ª categoria - DMT de 1.200 a 1.400 m - caminho de serviço em leito natural - com escavadeira e caminhão basculante de 14 m³</t>
  </si>
  <si>
    <t>Bueiro metálico sem interrupção de tráfego - D = 3,60 m - chapa galvanizada - escavado em material de 1ª categoria - aterro rodoviário máximo = 4,30 m</t>
  </si>
  <si>
    <t>Concreto projetado via seca fck = 40 MPa via seca aplicado em teto</t>
  </si>
  <si>
    <t>Dragagem de material de 1ª categoria com escavadeira hidráulica sobre pontão flutuante - capacidade da caçamba de 1,56 m³ - transporte com batelão sem propulsão com capacidade de 100 t - DMT 1.200 a 1.500 m</t>
  </si>
  <si>
    <t>Escavação com perfuratriz tipo Wirth em rocha com média dureza e média abrasão - resistência à compressão menor que 80 MPa - D = 700 mm</t>
  </si>
  <si>
    <t>Ancoragem fixa para estais de 37 cordoalhas D = 15,7 mm - inclusive injeção de cera</t>
  </si>
  <si>
    <t>Escavação, carga e transporte de material de 2ª categoria - DMT de 1.200 a 1.400 m - caminho de serviço em revestimento primário - com carregadeira e caminhão basculante de 14 m³</t>
  </si>
  <si>
    <t>Bueiro metálico sem interrupção de tráfego - D = 3,60 m - chapa galvanizada - escavado em material de 2ª categoria - aterro ferroviário máximo = 6,60 m</t>
  </si>
  <si>
    <t>Concreto projetado via úmida fck = 30 MPa aplicado em túneis classe I com seção de 20 a 40 m²</t>
  </si>
  <si>
    <t>Dragagem de material de 1ª categoria com escavadeira hidráulica sobre pontão flutuante - capacidade da caçamba de 1,56 m³ - transporte com batelão sem propulsão com capacidade de 100 t - DMT 1.500 a 1.800 m</t>
  </si>
  <si>
    <t>Escavação com perfuratriz tipo Wirth em rocha com média dureza e média abrasão - resistência à compressão menor que 80 MPa - D = 800 mm</t>
  </si>
  <si>
    <t>Ancoragem fixa para estais de 43 cordoalhas D = 15,7 mm - inclusive injeção de cera</t>
  </si>
  <si>
    <t>Escavação, carga e transporte de material de 2ª categoria - DMT de 1.200 a 1.400 m - caminho de serviço em revestimento primário - com escavadeira e caminhão basculante de 14 m³</t>
  </si>
  <si>
    <t>Bueiro metálico sem interrupção de tráfego - D = 3,60 m - chapa galvanizada - escavado em material de 2ª categoria - aterro rodoviário máximo = 4,30 m</t>
  </si>
  <si>
    <t>Concreto projetado via úmida fck = 30 MPa aplicado em túneis classe I com seção de 40 a 60 m²</t>
  </si>
  <si>
    <t>Dragagem de material de 1ª categoria com escavadeira hidráulica sobre pontão flutuante - capacidade da caçamba de 1,56 m³ - transporte com batelão sem propulsão com capacidade de 100 t - DMT 1.800 a 2.100 m</t>
  </si>
  <si>
    <t>Escavação com perfuratriz tipo Wirth em rocha com média dureza e média abrasão - resistência à compressão menor que 80 MPa - D = 900 mm</t>
  </si>
  <si>
    <t>Ancoragem fixa para estais de 55 cordoalhas D = 15,7 mm - inclusive injeção de cera</t>
  </si>
  <si>
    <t>Escavação, carga e transporte de material de 2ª categoria - DMT de 1.200 a 1.400 m - caminho de serviço pavimentado - com carregadeira e caminhão basculante de 14 m³</t>
  </si>
  <si>
    <t>Bueiro metálico sem interrupção de tráfego - D = 3,60 m - chapa galvanizada - escavado em material de 3ª categoria - aterro ferroviário máximo = 6,60 m</t>
  </si>
  <si>
    <t>Concreto projetado via úmida fck = 30 MPa aplicado em túneis classe I com seção de 60 a 90 m²</t>
  </si>
  <si>
    <t>Dragagem de material de 1ª categoria com escavadeira hidráulica sobre pontão flutuante - capacidade da caçamba de 1,56 m³ - transporte com batelão sem propulsão com capacidade de 100 t - DMT 2.100 a 2.400 m</t>
  </si>
  <si>
    <t>Escavação com perfuratriz tipo Wirth em rocha de alta dureza e alta abrasão - resistência à compressão acima de 80 MPa - D = 1.000 mm</t>
  </si>
  <si>
    <t>Ancoragem fixa para estais de 61 cordoalhas D = 15,7 mm - inclusive injeção de cera</t>
  </si>
  <si>
    <t>Escavação, carga e transporte de material de 2ª categoria - DMT de 1.200 a 1.400 m - caminho de serviço pavimentado - com escavadeira e caminhão basculante de 14 m³</t>
  </si>
  <si>
    <t>Bueiro metálico sem interrupção de tráfego - D = 3,60 m - chapa galvanizada - escavado em material de 3ª categoria - aterro rodoviário máximo = 4,30 m</t>
  </si>
  <si>
    <t>Concreto projetado via úmida fck = 30 MPa aplicado em túneis classe I com seção superior a 90 m²</t>
  </si>
  <si>
    <t>Dragagem de material de 1ª categoria com escavadeira hidráulica sobre pontão flutuante - capacidade da caçamba de 1,56 m³ - transporte com batelão sem propulsão com capacidade de 100 t - DMT 2.400 a 2.700 m</t>
  </si>
  <si>
    <t>Escavação com perfuratriz tipo Wirth em rocha de alta dureza e alta abrasão - resistência à compressão acima de 80 MPa - D = 1.100 mm</t>
  </si>
  <si>
    <t>Ancoragem fixa para estais de 73 cordoalhas D = 15,7 mm - inclusive injeção de cera</t>
  </si>
  <si>
    <t>Escavação, carga e transporte de material de 2ª categoria - DMT de 1.400 a 1.600 m - caminho de serviço em leito natural - com carregadeira e caminhão basculante de 14 m³</t>
  </si>
  <si>
    <t>Bueiro metálico sem interrupção de tráfego - D = 3,80 m - chapa galvanizada - escavado em material de 1ª categoria - aterro ferroviário máximo = 6,20 m</t>
  </si>
  <si>
    <t>Concreto projetado via úmida fck = 30 MPa aplicado em túneis classe II com seção de 20 a 40 m²</t>
  </si>
  <si>
    <t>Dragagem de material de 1ª categoria com escavadeira hidráulica sobre pontão flutuante - capacidade da caçamba de 1,56 m³ - transporte com batelão sem propulsão com capacidade de 100 t - DMT 2.700 a 3.000 m</t>
  </si>
  <si>
    <t>Escavação com perfuratriz tipo Wirth em rocha de alta dureza e alta abrasão - resistência à compressão acima de 80 MPa - D = 1.200 mm</t>
  </si>
  <si>
    <t>Ancoragem fixa para estais de 85 cordoalhas D = 15,7 mm - inclusive injeção de cera</t>
  </si>
  <si>
    <t>Escavação, carga e transporte de material de 2ª categoria - DMT de 1.400 a 1.600 m - caminho de serviço em leito natural - com escavadeira e caminhão basculante de 14 m³</t>
  </si>
  <si>
    <t>Bueiro metálico sem interrupção de tráfego - D = 3,80 m - chapa galvanizada - escavado em material de 1ª categoria - aterro rodoviário máximo = 4,00 m</t>
  </si>
  <si>
    <t>Concreto projetado via úmida fck = 30 MPa aplicado em túneis classe II com seção de 40 a 60 m²</t>
  </si>
  <si>
    <t>Dragagem de material de 1ª categoria com escavadeira hidráulica sobre pontão flutuante - capacidade da caçamba de 1,56 m³ - transporte com batelão sem propulsão com capacidade de 100 t - DMT 300 a 600 m</t>
  </si>
  <si>
    <t>Escavação com perfuratriz tipo Wirth em rocha de alta dureza e alta abrasão - resistência à compressão acima de 80 MPa - D = 1.300 mm</t>
  </si>
  <si>
    <t>Ancoragem fixa para estais de 91 cordoalhas D = 15,7 mm - inclusive injeção de cera</t>
  </si>
  <si>
    <t>Escavação, carga e transporte de material de 2ª categoria - DMT de 1.400 a 1.600 m - caminho de serviço em revestimento primário - com carregadeira e caminhão basculante de 14 m³</t>
  </si>
  <si>
    <t>Bueiro metálico sem interrupção de tráfego - D = 3,80 m - chapa galvanizada - escavado em material de 2ª categoria - aterro ferroviário máximo = 6,20 m</t>
  </si>
  <si>
    <t>Concreto projetado via úmida fck = 30 MPa aplicado em túneis classe II com seção de 60 a 90 m²</t>
  </si>
  <si>
    <t>Dragagem de material de 1ª categoria com escavadeira hidráulica sobre pontão flutuante - capacidade da caçamba de 1,56 m³ - transporte com batelão sem propulsão com capacidade de 100 t - DMT 600 a 900 m</t>
  </si>
  <si>
    <t>Escavação com perfuratriz tipo Wirth em rocha de alta dureza e alta abrasão - resistência à compressão acima de 80 MPa - D = 1.400 mm</t>
  </si>
  <si>
    <t>Ancoragem regulável para estais de 12 cordoalhas D = 15,7 mm - inclusive protensão, injeção de cera e regulagem final</t>
  </si>
  <si>
    <t>Escavação, carga e transporte de material de 2ª categoria - DMT de 1.400 a 1.600 m - caminho de serviço em revestimento primário - com escavadeira e caminhão basculante de 14 m³</t>
  </si>
  <si>
    <t>Bueiro metálico sem interrupção de tráfego - D = 3,80 m - chapa galvanizada - escavado em material de 2ª categoria - aterro rodoviário máximo = 4,00 m</t>
  </si>
  <si>
    <t>Concreto projetado via úmida fck = 30 MPa aplicado em túneis classe II com seção superior a 90 m²</t>
  </si>
  <si>
    <t>Dragagem de material de 1ª categoria com escavadeira hidráulica sobre pontão flutuante - capacidade da caçamba de 1,56 m³ - transporte com batelão sem propulsão com capacidade de 100 t - DMT 900 a 1.200 m</t>
  </si>
  <si>
    <t>Escavação com perfuratriz tipo Wirth em rocha de alta dureza e alta abrasão - resistência à compressão acima de 80 MPa - D = 1.500 mm</t>
  </si>
  <si>
    <t>Ancoragem regulável para estais de 19 cordoalhas D = 15,7 mm - inclusive protensão, injeção de cera e regulagem final</t>
  </si>
  <si>
    <t>Escavação, carga e transporte de material de 2ª categoria - DMT de 1.400 a 1.600 m - caminho de serviço pavimentado - com carregadeira e caminhão basculante de 14 m³</t>
  </si>
  <si>
    <t>Bueiro metálico sem interrupção de tráfego - D = 3,80 m - chapa galvanizada - escavado em material de 3ª categoria - aterro ferroviário máximo = 6,20 m</t>
  </si>
  <si>
    <t>Concreto projetado via úmida fck = 30 MPa aplicado em túneis classe III com seção de 20 a 40 m²</t>
  </si>
  <si>
    <t>Dragagem de material de 1ª categoria com escavadeira hidráulica sobre pontão flutuante - capacidade da caçamba de 1,56 m³ - transporte com batelão sem propulsão com capacidade de 100 t - DMT de 3.000 m</t>
  </si>
  <si>
    <t>Escavação com perfuratriz tipo Wirth em rocha de alta dureza e alta abrasão - resistência à compressão acima de 80 MPa - D = 1.600 mm</t>
  </si>
  <si>
    <t>Ancoragem regulável para estais de 22 cordoalhas D = 15,7 mm - inclusive protensão, injeção de cera e regulagem final</t>
  </si>
  <si>
    <t>Escavação, carga e transporte de material de 2ª categoria - DMT de 1.400 a 1.600 m - caminho de serviço pavimentado - com escavadeira e caminhão basculante de 14 m³</t>
  </si>
  <si>
    <t>Bueiro metálico sem interrupção de tráfego - D = 3,80 m - chapa galvanizada - escavado em material de 3ª categoria - aterro rodoviário máximo = 4,00 m</t>
  </si>
  <si>
    <t>Concreto projetado via úmida fck = 30 MPa aplicado em túneis classe III com seção de 40 a 60 m²</t>
  </si>
  <si>
    <t>Dragagem de silte com draga hopper - capacidade da cisterna de 1.000 m³ - DMT de 1.500 a 1.800 m</t>
  </si>
  <si>
    <t>Escavação com perfuratriz tipo Wirth em rocha de alta dureza e alta abrasão - resistência à compressão acima de 80 MPa - D = 1.700 mm</t>
  </si>
  <si>
    <t>Ancoragem regulável para estais de 31 cordoalhas D = 15,7 mm - inclusive protensão, injeção de cera e regulagem final</t>
  </si>
  <si>
    <t>Escavação, carga e transporte de material de 2ª categoria - DMT de 1.600 a 1.800 m - caminho de serviço em leito natural - com carregadeira e caminhão basculante de 14 m³</t>
  </si>
  <si>
    <t>Bueiro metálico sem interrupção de tráfego - D = 4,00 m - chapa galvanizada - escavado em material de 1ª categoria - aterro ferroviário máximo = 5,10 m</t>
  </si>
  <si>
    <t>Concreto projetado via úmida fck = 30 MPa aplicado em túneis classe III com seção de 60 a 90 m²</t>
  </si>
  <si>
    <t>Dragagem de silte com draga hopper - capacidade da cisterna de 1.000 m³ - DMT de 1.800 a 2.100 m</t>
  </si>
  <si>
    <t>Escavação com perfuratriz tipo Wirth em rocha de alta dureza e alta abrasão - resistência à compressão acima de 80 MPa - D = 1.800 mm</t>
  </si>
  <si>
    <t>Ancoragem regulável para estais de 37 cordoalhas D = 15,7 mm - inclusive protensão, injeção de cera e regulagem final</t>
  </si>
  <si>
    <t>Escavação, carga e transporte de material de 2ª categoria - DMT de 1.600 a 1.800 m - caminho de serviço em leito natural - com escavadeira e caminhão basculante de 14 m³</t>
  </si>
  <si>
    <t>Bueiro metálico sem interrupção de tráfego - D = 4,00 m - chapa galvanizada - escavado em material de 1ª categoria - aterro rodoviário máximo = 3,10 m</t>
  </si>
  <si>
    <t>Concreto projetado via úmida fck = 30 MPa aplicado em túneis classe III com seção superior a 90 m²</t>
  </si>
  <si>
    <t>Dragagem de silte com draga hopper - capacidade da cisterna de 1.000 m³ - DMT de 2.100 a 2.400 m</t>
  </si>
  <si>
    <t>Escavação com perfuratriz tipo Wirth em rocha de alta dureza e alta abrasão - resistência à compressão acima de 80 MPa - D = 600 mm</t>
  </si>
  <si>
    <t>Ancoragem regulável para estais de 43 cordoalhas D = 15,7 mm - inclusive protensão, injeção de cera e regulagem final</t>
  </si>
  <si>
    <t>Escavação, carga e transporte de material de 2ª categoria - DMT de 1.600 a 1.800 m - caminho de serviço em revestimento primário - com carregadeira e caminhão basculante de 14 m³</t>
  </si>
  <si>
    <t>Bueiro metálico sem interrupção de tráfego - D = 4,00 m - chapa galvanizada - escavado em material de 2ª categoria - aterro ferroviário máximo = 5,10 m</t>
  </si>
  <si>
    <t>Concreto projetado via úmida fck = 30 MPa aplicado em túneis classe IV com seção de 20 a 40 m²</t>
  </si>
  <si>
    <t>Dragagem de silte com draga hopper - capacidade da cisterna de 1.000 m³ - DMT de 2.400 a 2.700 m</t>
  </si>
  <si>
    <t>Escavação com perfuratriz tipo Wirth em rocha de alta dureza e alta abrasão - resistência à compressão acima de 80 MPa - D = 700 mm</t>
  </si>
  <si>
    <t>Ancoragem regulável para estais de 55 cordoalhas D = 15,7 mm - inclusive protensão, injeção de cera e regulagem final</t>
  </si>
  <si>
    <t>Escavação, carga e transporte de material de 2ª categoria - DMT de 1.600 a 1.800 m - caminho de serviço em revestimento primário - com escavadeira e caminhão basculante de 14 m³</t>
  </si>
  <si>
    <t>Bueiro metálico sem interrupção de tráfego - D = 4,00 m - chapa galvanizada - escavado em material de 2ª categoria - aterro rodoviário máximo = 3,10 m</t>
  </si>
  <si>
    <t>Concreto projetado via úmida fck = 30 MPa aplicado em túneis classe IV com seção de 40 a 60 m²</t>
  </si>
  <si>
    <t>Dragagem de silte com draga hopper - capacidade da cisterna de 1.000 m³ - DMT de 2.700 a 3.000 m</t>
  </si>
  <si>
    <t>Escavação com perfuratriz tipo Wirth em rocha de alta dureza e alta abrasão - resistência à compressão acima de 80 MPa - D = 800 mm</t>
  </si>
  <si>
    <t>Ancoragem regulável para estais de 61 cordoalhas D = 15,7 mm - inclusive protensão, injeção de cera e regulagem final</t>
  </si>
  <si>
    <t>Escavação, carga e transporte de material de 2ª categoria - DMT de 1.600 a 1.800 m - caminho de serviço pavimentado - com carregadeira e caminhão basculante de 14 m³</t>
  </si>
  <si>
    <t>Bueiro metálico sem interrupção de tráfego - D = 4,00 m - chapa galvanizada - escavado em material de 3ª categoria - aterro ferroviário máximo = 5,10 m</t>
  </si>
  <si>
    <t>Concreto projetado via úmida fck = 30 MPa aplicado em túneis classe IV com seção de 60 a 90 m²</t>
  </si>
  <si>
    <t>Dragagem de silte com draga hopper - capacidade da cisterna de 1.000 m³ - DMT de 3.000 m</t>
  </si>
  <si>
    <t>Escavação com perfuratriz tipo Wirth em rocha de alta dureza e alta abrasão - resistência à compressão acima de 80 MPa - D = 900 mm</t>
  </si>
  <si>
    <t>Ancoragem regulável para estais de 73 cordoalhas D = 15,7 mm - inclusive protensão, injeção de cera e regulagem final</t>
  </si>
  <si>
    <t>Escavação, carga e transporte de material de 2ª categoria - DMT de 1.600 a 1.800 m - caminho de serviço pavimentado - com escavadeira e caminhão basculante de 14 m³</t>
  </si>
  <si>
    <t>Bueiro metálico sem interrupção de tráfego - D = 4,00 m - chapa galvanizada - escavado em material de 3ª categoria - aterro rodoviário máximo = 3,10 m</t>
  </si>
  <si>
    <t>Concreto projetado via úmida fck = 30 MPa aplicado em túneis classe IV com seção superior a 90 m²</t>
  </si>
  <si>
    <t>Dragagem de silte com draga hopper - capacidade da cisterna de 10.000 m³ - DMT de 1.500 a 1.800 m</t>
  </si>
  <si>
    <t>Escavação com perfuratriz tipo Wirth em solo - D = 1.000 mm</t>
  </si>
  <si>
    <t>Ancoragem regulável para estais de 85 cordoalhas D = 15,7 mm - inclusive protensão, injeção de cera e regulagem final</t>
  </si>
  <si>
    <t>Escavação, carga e transporte de material de 2ª categoria - DMT de 1.800 a 2.000 m - caminho de serviço em leito natural - com carregadeira e caminhão basculante de 14 m³</t>
  </si>
  <si>
    <t>Bueiro metálico sem interrupção de tráfego - D = 4,20 m - chapa galvanizada - escavado em material de 1ª categoria - aterro ferroviário máximo = 4,80 m</t>
  </si>
  <si>
    <t>Concreto projetado via úmida fck = 30 MPa aplicado em túneis classe V com seção de 20 a 40 m²</t>
  </si>
  <si>
    <t>Dragagem de silte com draga hopper - capacidade da cisterna de 10.000 m³ - DMT de 1.800 a 2.100 m</t>
  </si>
  <si>
    <t>Escavação com perfuratriz tipo Wirth em solo - D = 1.100 mm</t>
  </si>
  <si>
    <t>Ancoragem regulável para estais de 91 cordoalhas D = 15,7 mm - inclusive protensão, injeção de cera e regulagem final</t>
  </si>
  <si>
    <t>Escavação, carga e transporte de material de 2ª categoria - DMT de 1.800 a 2.000 m - caminho de serviço em leito natural - com escavadeira e caminhão basculante de 14 m³</t>
  </si>
  <si>
    <t>Bueiro metálico sem interrupção de tráfego - D = 4,20 m - chapa galvanizada - escavado em material de 1ª categoria - aterro rodoviário máximo = 4,40 m</t>
  </si>
  <si>
    <t>Concreto projetado via úmida fck = 30 MPa aplicado em túneis classe V com seção de 40 a 60 m²</t>
  </si>
  <si>
    <t>Dragagem de silte com draga hopper - capacidade da cisterna de 10.000 m³ - DMT de 2.100 a 2.400 m</t>
  </si>
  <si>
    <t>Escavação com perfuratriz tipo Wirth em solo - D = 1.200 mm</t>
  </si>
  <si>
    <t>Cordoalha para estais CP 177 RB D = 15,7 mm - fornecimento, preparo e colocação</t>
  </si>
  <si>
    <t>Escavação, carga e transporte de material de 2ª categoria - DMT de 1.800 a 2.000 m - caminho de serviço em revestimento primário - com carregadeira e caminhão basculante de 14 m³</t>
  </si>
  <si>
    <t>Bueiro metálico sem interrupção de tráfego - D = 4,20 m - chapa galvanizada - escavado em material de 2ª categoria - aterro ferroviário máximo = 4,80 m</t>
  </si>
  <si>
    <t>Concreto projetado via úmida fck = 30 MPa aplicado em túneis classe V com seção de 60 a 90 m²</t>
  </si>
  <si>
    <t>Dragagem de silte com draga hopper - capacidade da cisterna de 10.000 m³ - DMT de 2.400 a 2.700 m</t>
  </si>
  <si>
    <t>Escavação com perfuratriz tipo Wirth em solo - D = 1.300 mm</t>
  </si>
  <si>
    <t>Elevador de cremalheira - ascensão e ancoragem da torre a partir de 16 m com cada elevação de até 9 m - utilização de 50 vezes - inclusive desmontagem</t>
  </si>
  <si>
    <t>Escavação, carga e transporte de material de 2ª categoria - DMT de 1.800 a 2.000 m - caminho de serviço em revestimento primário - com escavadeira e caminhão basculante de 14 m³</t>
  </si>
  <si>
    <t>Bueiro metálico sem interrupção de tráfego - D = 4,20 m - chapa galvanizada - escavado em material de 2ª categoria - aterro rodoviário máximo = 4,40 m</t>
  </si>
  <si>
    <t>Concreto projetado via úmida fck = 30 MPa aplicado em túneis classe V com seção superior a 90 m²</t>
  </si>
  <si>
    <t>Dragagem de silte com draga hopper - capacidade da cisterna de 10.000 m³ - DMT de 2.700 a 3.000 m</t>
  </si>
  <si>
    <t>Escavação com perfuratriz tipo Wirth em solo - D = 1.400 mm</t>
  </si>
  <si>
    <t>Elevador de cremalheira - montagem e desmontagem até a altura de 16 m - exceto fundações</t>
  </si>
  <si>
    <t>Escavação, carga e transporte de material de 2ª categoria - DMT de 1.800 a 2.000 m - caminho de serviço pavimentado - com carregadeira e caminhão basculante de 14 m³</t>
  </si>
  <si>
    <t>Bueiro metálico sem interrupção de tráfego - D = 4,20 m - chapa galvanizada - escavado em material de 3ª categoria - aterro ferroviário máximo = 4,80 m</t>
  </si>
  <si>
    <t>Concreto projetado via úmida fck = 30 MPa aplicado em túneis classe VI com seção de 20 a 40 m²</t>
  </si>
  <si>
    <t>Dragagem de silte com draga hopper - capacidade da cisterna de 10.000 m³ - DMT de 3.000 m</t>
  </si>
  <si>
    <t>Escavação com perfuratriz tipo Wirth em solo - D = 1.500 mm</t>
  </si>
  <si>
    <t>Elevador de cremalheira com cabine simples, com capacidade de 1.500 kg e altura de até 100 m - operação</t>
  </si>
  <si>
    <t>Escavação, carga e transporte de material de 2ª categoria - DMT de 1.800 a 2.000 m - caminho de serviço pavimentado - com escavadeira e caminhão basculante de 14 m³</t>
  </si>
  <si>
    <t>Bueiro metálico sem interrupção de tráfego - D = 4,20 m - chapa galvanizada - escavado em material de 3ª categoria - aterro rodoviário máximo = 4,40 m</t>
  </si>
  <si>
    <t>Concreto projetado via úmida fck = 30 MPa aplicado em túneis classe VI com seção de 40 a 60 m²</t>
  </si>
  <si>
    <t>Dragagem de silte com draga hopper - capacidade da cisterna de 15.000 m³ - DMT de 1.500 a 1.800 m</t>
  </si>
  <si>
    <t>Escavação com perfuratriz tipo Wirth em solo - D = 1.600 mm</t>
  </si>
  <si>
    <t>Grua fixa - montagem e desmontagem até a altura de 60 m - exceto fundações</t>
  </si>
  <si>
    <t>Escavação, carga e transporte de material de 2ª categoria - DMT de 2.000 a 2.500 m - caminho de serviço em leito natural - com carregadeira e caminhão basculante de 14 m³</t>
  </si>
  <si>
    <t>Bueiro metálico sem interrupção de tráfego - D = 4,40 m - chapa galvanizada - escavado em material de 1ª categoria - aterro ferroviário máximo = 4,20 m</t>
  </si>
  <si>
    <t>Concreto projetado via úmida fck = 30 MPa aplicado em túneis classe VI com seção de 60 a 90 m²</t>
  </si>
  <si>
    <t>Dragagem de silte com draga hopper - capacidade da cisterna de 15.000 m³ - DMT de 1.800 a 2.100 m</t>
  </si>
  <si>
    <t>Escavação com perfuratriz tipo Wirth em solo - D = 1.700 mm</t>
  </si>
  <si>
    <t>Grua fixa - telescopagem e ancoragem da torre a partir de 60 m com cada elevação de até 18 m - inclusive desmontagem</t>
  </si>
  <si>
    <t>Escavação, carga e transporte de material de 2ª categoria - DMT de 2.000 a 2.500 m - caminho de serviço em leito natural - com escavadeira e caminhão basculante de 14 m³</t>
  </si>
  <si>
    <t>Bueiro metálico sem interrupção de tráfego - D = 4,40 m - chapa galvanizada - escavado em material de 1ª categoria - aterro rodoviário máximo = 4,20 m</t>
  </si>
  <si>
    <t>Concreto projetado via úmida fck = 30 MPa aplicado em túneis classe VI com seção superior a 90 m²</t>
  </si>
  <si>
    <t>Dragagem de silte com draga hopper - capacidade da cisterna de 15.000 m³ - DMT de 2.100 a 2.400 m</t>
  </si>
  <si>
    <t>Escavação com perfuratriz tipo Wirth em solo - D = 1.800 mm</t>
  </si>
  <si>
    <t>Grua fixa com altura de 60 a 102 m, com alcance de 60 m e capacidade de 1.500 kg na ponta da lança - operação</t>
  </si>
  <si>
    <t>Escavação, carga e transporte de material de 2ª categoria - DMT de 2.000 a 2.500 m - caminho de serviço em revestimento primário - com carregadeira e caminhão basculante de 14 m³</t>
  </si>
  <si>
    <t>Bueiro metálico sem interrupção de tráfego - D = 4,40 m - chapa galvanizada - escavado em material de 2ª categoria - aterro ferroviário máximo = 4,20 m</t>
  </si>
  <si>
    <t>Concreto projetado via úmida fck = 40 MPa aplicado em túneis classe I com seção de 20 a 40 m²</t>
  </si>
  <si>
    <t>Dragagem de silte com draga hopper - capacidade da cisterna de 15.000 m³ - DMT de 2.400 a 2.700 m</t>
  </si>
  <si>
    <t>Escavação com perfuratriz tipo Wirth em solo - D = 600 mm</t>
  </si>
  <si>
    <t>Tubo antivandalismo em aço galvanizado para estais de 12 cordoalhas D = 15,7 mm - fornecimento e instalação</t>
  </si>
  <si>
    <t>Escavação, carga e transporte de material de 2ª categoria - DMT de 2.000 a 2.500 m - caminho de serviço em revestimento primário - com escavadeira e caminhão basculante de 14 m³</t>
  </si>
  <si>
    <t>Bueiro metálico sem interrupção de tráfego - D = 4,40 m - chapa galvanizada - escavado em material de 2ª categoria - aterro rodoviário máximo = 4,20 m</t>
  </si>
  <si>
    <t>Concreto projetado via úmida fck = 40 MPa aplicado em túneis classe I com seção de 40 a 60 m²</t>
  </si>
  <si>
    <t>Dragagem de silte com draga hopper - capacidade da cisterna de 15.000 m³ - DMT de 2.700 a 3.000 m</t>
  </si>
  <si>
    <t>Escavação com perfuratriz tipo Wirth em solo - D = 700 mm</t>
  </si>
  <si>
    <t>Tubo antivandalismo em aço galvanizado para estais de 19 cordoalhas D = 15,7 mm - fornecimento e instalação</t>
  </si>
  <si>
    <t>Escavação, carga e transporte de material de 2ª categoria - DMT de 2.000 a 2.500 m - caminho de serviço pavimentado - com carregadeira e caminhão basculante de 14 m³</t>
  </si>
  <si>
    <t>Bueiro metálico sem interrupção de tráfego - D = 4,40 m - chapa galvanizada - escavado em material de 3ª categoria - aterro ferroviário máximo = 4,20 m</t>
  </si>
  <si>
    <t>Concreto projetado via úmida fck = 40 MPa aplicado em túneis classe I com seção de 60 a 90 m²</t>
  </si>
  <si>
    <t>Dragagem de silte com draga hopper - capacidade da cisterna de 15.000 m³ - DMT de 3.000 m</t>
  </si>
  <si>
    <t>Escavação com perfuratriz tipo Wirth em solo - D = 800 mm</t>
  </si>
  <si>
    <t>Tubo antivandalismo em aço galvanizado para estais de 22 cordoalhas D = 15,7 mm - fornecimento e instalação</t>
  </si>
  <si>
    <t>Escavação, carga e transporte de material de 2ª categoria - DMT de 2.000 a 2.500 m - caminho de serviço pavimentado - com escavadeira e caminhão basculante de 14 m³</t>
  </si>
  <si>
    <t>Bueiro metálico sem interrupção de tráfego - D = 4,40 m - chapa galvanizada - escavado em material de 3ª categoria - aterro rodoviário máximo = 4,20 m</t>
  </si>
  <si>
    <t>Concreto projetado via úmida fck = 40 MPa aplicado em túneis classe I com seção superior a 90 m²</t>
  </si>
  <si>
    <t>Dragagem de silte com draga hopper - capacidade da cisterna de 2.000 m³ - DMT de 1.500 a 1.800 m</t>
  </si>
  <si>
    <t>Escavação com perfuratriz tipo Wirth em solo - D = 900 mm</t>
  </si>
  <si>
    <t>Tubo antivandalismo em aço galvanizado para estais de 31 cordoalhas D = 15,7 mm - fornecimento e instalação</t>
  </si>
  <si>
    <t>Escavação, carga e transporte de material de 2ª categoria - DMT de 2.500 a 3.000 m - caminho de serviço em leito natural - com carregadeira e caminhão basculante de 14 m³</t>
  </si>
  <si>
    <t>Bueiro metálico sem interrupção de tráfego - D = 4,60 m - chapa galvanizada - escavado em material de 1ª categoria - aterro ferroviário máximo = 4,00 m</t>
  </si>
  <si>
    <t>Concreto projetado via úmida fck = 40 MPa aplicado em túneis classe II com seção de 20 a 40 m²</t>
  </si>
  <si>
    <t>Dragagem de silte com draga hopper - capacidade da cisterna de 2.000 m³ - DMT de 1.800 a 2.100 m</t>
  </si>
  <si>
    <t>Estaca barrete escavada com uso de fluido estabilizante - confecção</t>
  </si>
  <si>
    <t>Tubo antivandalismo em aço galvanizado para estais de 37 cordoalhas D = 15,7 mm - fornecimento e instalação</t>
  </si>
  <si>
    <t>Escavação, carga e transporte de material de 2ª categoria - DMT de 2.500 a 3.000 m - caminho de serviço em leito natural - com escavadeira e caminhão basculante de 14 m³</t>
  </si>
  <si>
    <t>Bueiro metálico sem interrupção de tráfego - D = 4,60 m - chapa galvanizada - escavado em material de 1ª categoria - aterro rodoviário máximo = 4,00 m</t>
  </si>
  <si>
    <t>Concreto projetado via úmida fck = 40 MPa aplicado em túneis classe II com seção de 40 a 60 m²</t>
  </si>
  <si>
    <t>Dragagem de silte com draga hopper - capacidade da cisterna de 2.000 m³ - DMT de 2.100 a 2.400 m</t>
  </si>
  <si>
    <t>Estaca broca manual D = 25 cm - confecção</t>
  </si>
  <si>
    <t>Tubo antivandalismo em aço galvanizado para estais de 43 cordoalhas D = 15,7 mm - fornecimento e instalação</t>
  </si>
  <si>
    <t>Escavação, carga e transporte de material de 2ª categoria - DMT de 2.500 a 3.000 m - caminho de serviço em revestimento primário - com carregadeira e caminhão basculante de 14 m³</t>
  </si>
  <si>
    <t>Bueiro metálico sem interrupção de tráfego - D = 4,60 m - chapa galvanizada - escavado em material de 2ª categoria - aterro ferroviário máximo = 4,00 m</t>
  </si>
  <si>
    <t>Concreto projetado via úmida fck = 40 MPa aplicado em túneis classe II com seção de 60 a 90 m²</t>
  </si>
  <si>
    <t>Dragagem de silte com draga hopper - capacidade da cisterna de 2.000 m³ - DMT de 2.400 a 2.700 m</t>
  </si>
  <si>
    <t>Estaca broca manual D = 30 cm - confecção</t>
  </si>
  <si>
    <t>Tubo antivandalismo em aço galvanizado para estais de 55 cordoalhas D = 15,7 mm - fornecimento e instalação</t>
  </si>
  <si>
    <t>Escavação, carga e transporte de material de 2ª categoria - DMT de 2.500 a 3.000 m - caminho de serviço em revestimento primário - com escavadeira e caminhão basculante de 14 m³</t>
  </si>
  <si>
    <t>Bueiro metálico sem interrupção de tráfego - D = 4,60 m - chapa galvanizada - escavado em material de 2ª categoria - aterro rodoviário máximo = 4,00 m</t>
  </si>
  <si>
    <t>Concreto projetado via úmida fck = 40 MPa aplicado em túneis classe II com seção superior a 90 m²</t>
  </si>
  <si>
    <t>Dragagem de silte com draga hopper - capacidade da cisterna de 2.000 m³ - DMT de 2.700 a 3.000 m</t>
  </si>
  <si>
    <t>Estaca circular tipo estacão escavada com uso de fluido estabilizante - confecção</t>
  </si>
  <si>
    <t>Tubo antivandalismo em aço galvanizado para estais de 61 cordoalhas D = 15,7 mm - fornecimento e instalação</t>
  </si>
  <si>
    <t>Escavação, carga e transporte de material de 2ª categoria - DMT de 2.500 a 3.000 m - caminho de serviço pavimentado - com carregadeira e caminhão basculante de 14 m³</t>
  </si>
  <si>
    <t>Bueiro metálico sem interrupção de tráfego - D = 4,60 m - chapa galvanizada - escavado em material de 3ª categoria - aterro ferroviário máximo = 4,00 m</t>
  </si>
  <si>
    <t>Concreto projetado via úmida fck = 40 MPa aplicado em túneis classe III com seção de 20 a 40 m²</t>
  </si>
  <si>
    <t>Dragagem de silte com draga hopper - capacidade da cisterna de 2.000 m³ - DMT de 3.000 m</t>
  </si>
  <si>
    <t>Estaca duplo perfil metálico W 250 x 17,9 - com emenda - fornecimento e cravação</t>
  </si>
  <si>
    <t>Tubo antivandalismo em aço galvanizado para estais de 73 cordoalhas D = 15,7 mm - fornecimento e instalação</t>
  </si>
  <si>
    <t>Escavação, carga e transporte de material de 2ª categoria - DMT de 2.500 a 3.000 m - caminho de serviço pavimentado - com escavadeira e caminhão basculante de 14 m³</t>
  </si>
  <si>
    <t>Bueiro metálico sem interrupção de tráfego - D = 4,60 m - chapa galvanizada - escavado em material de 3ª categoria - aterro rodoviário máximo = 4,00 m</t>
  </si>
  <si>
    <t>Concreto projetado via úmida fck = 40 MPa aplicado em túneis classe III com seção de 40 a 60 m²</t>
  </si>
  <si>
    <t>Dragagem de silte com draga hopper - capacidade da cisterna de 20.000 m³ - DMT de 1.500 a 1.800 m</t>
  </si>
  <si>
    <t>Estaca duplo trilho TR 25 - com emenda - fornecimento e cravação</t>
  </si>
  <si>
    <t>Tubo antivandalismo em aço galvanizado para estais de 85 cordoalhas D = 15,7 mm - fornecimento e instalação</t>
  </si>
  <si>
    <t>Escavação, carga e transporte de material de 2ª categoria - DMT de 200 a 400 m - caminho de serviço em leito natural - com carregadeira e caminhão basculante de 14 m³</t>
  </si>
  <si>
    <t>Bueiro metálico sem interrupção de tráfego - D = 4,80 m - chapa galvanizada - escavado em material de 1ª categoria - aterro ferroviário máximo = 5,10 m</t>
  </si>
  <si>
    <t>Concreto projetado via úmida fck = 40 MPa aplicado em túneis classe III com seção de 60 a 90 m²</t>
  </si>
  <si>
    <t>Dragagem de silte com draga hopper - capacidade da cisterna de 20.000 m³ - DMT de 1.800 a 2.100 m</t>
  </si>
  <si>
    <t>Estaca duplo trilho TR 37 - com emenda - fornecimento e cravação</t>
  </si>
  <si>
    <t>Tubo antivandalismo em aço galvanizado para estais de 91 cordoalhas D = 15,7 mm - fornecimento e instalação</t>
  </si>
  <si>
    <t>Escavação, carga e transporte de material de 2ª categoria - DMT de 200 a 400 m - caminho de serviço em leito natural - com escavadeira e caminhão basculante de 14 m³</t>
  </si>
  <si>
    <t>Bueiro metálico sem interrupção de tráfego - D = 4,80 m - chapa galvanizada - escavado em material de 1ª categoria - aterro rodoviário máximo = 5,50 m</t>
  </si>
  <si>
    <t>Concreto projetado via úmida fck = 40 MPa aplicado em túneis classe III com seção superior a 90 m²</t>
  </si>
  <si>
    <t>Dragagem de silte com draga hopper - capacidade da cisterna de 20.000 m³ - DMT de 2.100 a 2.400 m</t>
  </si>
  <si>
    <t>Estaca duplo trilho TR 45 - com emenda - fornecimento e cravação</t>
  </si>
  <si>
    <t>Tubo fôrma lado fixo em aço galvanizado para estais de 12 cordoalhas D = 15,7 mm - fornecimento e instalação</t>
  </si>
  <si>
    <t>Escavação, carga e transporte de material de 2ª categoria - DMT de 200 a 400 m - caminho de serviço em revestimento primário - com carregadeira e caminhão basculante de 14 m³</t>
  </si>
  <si>
    <t>Bueiro metálico sem interrupção de tráfego - D = 4,80 m - chapa galvanizada - escavado em material de 2ª categoria - aterro ferroviário máximo = 5,10 m</t>
  </si>
  <si>
    <t>Concreto projetado via úmida fck = 40 MPa aplicado em túneis classe IV com seção de 20 a 40 m²</t>
  </si>
  <si>
    <t>Dragagem de silte com draga hopper - capacidade da cisterna de 20.000 m³ - DMT de 2.400 a 2.700 m</t>
  </si>
  <si>
    <t>Estaca duplo trilho TR 57 - com emenda - fornecimento e cravação</t>
  </si>
  <si>
    <t>Tubo fôrma lado fixo em aço galvanizado para estais de 19 cordoalhas D = 15,7 mm - fornecimento e instalação</t>
  </si>
  <si>
    <t>Escavação, carga e transporte de material de 2ª categoria - DMT de 200 a 400 m - caminho de serviço em revestimento primário - com escavadeira e caminhão basculante de 14 m³</t>
  </si>
  <si>
    <t>Bueiro metálico sem interrupção de tráfego - D = 4,80 m - chapa galvanizada - escavado em material de 2ª categoria - aterro rodoviário máximo = 5,50 m</t>
  </si>
  <si>
    <t>Concreto projetado via úmida fck = 40 MPa aplicado em túneis classe IV com seção de 40 a 60 m²</t>
  </si>
  <si>
    <t>Dragagem de silte com draga hopper - capacidade da cisterna de 20.000 m³ - DMT de 2.700 a 3.000 m</t>
  </si>
  <si>
    <t>Estaca duplo trilho TR 68 - com emenda - fornecimento e cravação</t>
  </si>
  <si>
    <t>Tubo fôrma lado fixo em aço galvanizado para estais de 22 cordoalhas D = 15,7 mm - fornecimento e instalação</t>
  </si>
  <si>
    <t>Escavação, carga e transporte de material de 2ª categoria - DMT de 200 a 400 m - caminho de serviço pavimentado - com carregadeira e caminhão basculante de 14 m³</t>
  </si>
  <si>
    <t>Bueiro metálico sem interrupção de tráfego - D = 4,80 m - chapa galvanizada - escavado em material de 3ª categoria - aterro ferroviário máximo = 5,10 m</t>
  </si>
  <si>
    <t>Concreto projetado via úmida fck = 40 MPa aplicado em túneis classe IV com seção de 60 a 90 m²</t>
  </si>
  <si>
    <t>Dragagem de silte com draga hopper - capacidade da cisterna de 20.000 m³ - DMT de 3.000 m</t>
  </si>
  <si>
    <t>Estaca Franki com fuste apiloado D = 35 cm - confecção</t>
  </si>
  <si>
    <t>Tubo fôrma lado fixo em aço galvanizado para estais de 31 cordoalhas D = 15,7 mm - fornecimento e instalação</t>
  </si>
  <si>
    <t>Escavação, carga e transporte de material de 2ª categoria - DMT de 200 a 400 m - caminho de serviço pavimentado - com escavadeira e caminhão basculante de 14 m³</t>
  </si>
  <si>
    <t>Bueiro metálico sem interrupção de tráfego - D = 4,80 m - chapa galvanizada - escavado em material de 3ª categoria - aterro rodoviário máximo = 5,50 m</t>
  </si>
  <si>
    <t>Concreto projetado via úmida fck = 40 MPa aplicado em túneis classe IV com seção superior a 90 m²</t>
  </si>
  <si>
    <t>Dragagem de silte com draga hopper - capacidade da cisterna de 3.000 m³ - DMT de 1.500 a 1.800 m</t>
  </si>
  <si>
    <t>Estaca Franki com fuste apiloado D = 40 cm - confecção</t>
  </si>
  <si>
    <t>Tubo fôrma lado fixo em aço galvanizado para estais de 37 cordoalhas D = 15,7 mm - fornecimento e instalação</t>
  </si>
  <si>
    <t>Escavação, carga e transporte de material de 2ª categoria - DMT de 400 a 600 m - caminho de serviço em leito natural - com carregadeira e caminhão basculante de 14 m³</t>
  </si>
  <si>
    <t>Bueiro metálico sem interrupção de tráfego - D = 5,00 m - chapa galvanizada - escavado em material de 1ª categoria - aterro ferroviário máximo = 4,80 m</t>
  </si>
  <si>
    <t>Concreto projetado via úmida fck = 40 MPa aplicado em túneis classe V com seção de 20 a 40 m²</t>
  </si>
  <si>
    <t>Dragagem de silte com draga hopper - capacidade da cisterna de 3.000 m³ - DMT de 1.800 a 2.100 m</t>
  </si>
  <si>
    <t>Estaca Franki com fuste apiloado D = 45 cm - confecção</t>
  </si>
  <si>
    <t>Tubo fôrma lado fixo em aço galvanizado para estais de 43 cordoalhas D = 15,7 mm - fornecimento e instalação</t>
  </si>
  <si>
    <t>Escavação, carga e transporte de material de 2ª categoria - DMT de 400 a 600 m - caminho de serviço em leito natural - com escavadeira e caminhão basculante de 14 m³</t>
  </si>
  <si>
    <t>Bueiro metálico sem interrupção de tráfego - D = 5,00 m - chapa galvanizada - escavado em material de 1ª categoria - aterro rodoviário máximo = 5,30 m</t>
  </si>
  <si>
    <t>Concreto projetado via úmida fck = 40 MPa aplicado em túneis classe V com seção de 40 a 60 m²</t>
  </si>
  <si>
    <t>Dragagem de silte com draga hopper - capacidade da cisterna de 3.000 m³ - DMT de 2.100 a 2.400 m</t>
  </si>
  <si>
    <t>Estaca Franki com fuste apiloado D = 52 cm - confecção</t>
  </si>
  <si>
    <t>Tubo fôrma lado fixo em aço galvanizado para estais de 55 cordoalhas D = 15,7 mm - fornecimento e instalação</t>
  </si>
  <si>
    <t>Escavação, carga e transporte de material de 2ª categoria - DMT de 400 a 600 m - caminho de serviço em revestimento primário - com carregadeira e caminhão basculante de 14 m³</t>
  </si>
  <si>
    <t>Bueiro metálico sem interrupção de tráfego - D = 5,00 m - chapa galvanizada - escavado em material de 2ª categoria - aterro ferroviário máximo = 4,80 m</t>
  </si>
  <si>
    <t>Concreto projetado via úmida fck = 40 MPa aplicado em túneis classe V com seção de 60 a 90 m²</t>
  </si>
  <si>
    <t>Dragagem de silte com draga hopper - capacidade da cisterna de 3.000 m³ - DMT de 2.400 a 2.700 m</t>
  </si>
  <si>
    <t>Estaca Franki com fuste apiloado D = 60 cm - confecção</t>
  </si>
  <si>
    <t>Tubo fôrma lado fixo em aço galvanizado para estais de 61 cordoalhas D = 15,7 mm - fornecimento e instalação</t>
  </si>
  <si>
    <t>Escavação, carga e transporte de material de 2ª categoria - DMT de 400 a 600 m - caminho de serviço em revestimento primário - com escavadeira e caminhão basculante de 14 m³</t>
  </si>
  <si>
    <t>Bueiro metálico sem interrupção de tráfego - D = 5,00 m - chapa galvanizada - escavado em material de 2ª categoria - aterro rodoviário máximo = 5,30 m</t>
  </si>
  <si>
    <t>Concreto projetado via úmida fck = 40 MPa aplicado em túneis classe V com seção superior a 90 m²</t>
  </si>
  <si>
    <t>Dragagem de silte com draga hopper - capacidade da cisterna de 3.000 m³ - DMT de 2.700 a 3.000 m</t>
  </si>
  <si>
    <t>Estaca Franki com fuste apiloado D = 70 cm - confecção</t>
  </si>
  <si>
    <t>Tubo fôrma lado fixo em aço galvanizado para estais de 73 cordoalhas D = 15,7 mm - fornecimento e instalação</t>
  </si>
  <si>
    <t>Escavação, carga e transporte de material de 2ª categoria - DMT de 400 a 600 m - caminho de serviço pavimentado - com carregadeira e caminhão basculante de 14 m³</t>
  </si>
  <si>
    <t>Bueiro metálico sem interrupção de tráfego - D = 5,00 m - chapa galvanizada - escavado em material de 3ª categoria - aterro ferroviário máximo = 4,80 m</t>
  </si>
  <si>
    <t>Concreto projetado via úmida fck = 40 MPa aplicado em túneis classe VI com seção de 20 a 40 m²</t>
  </si>
  <si>
    <t>Dragagem de silte com draga hopper - capacidade da cisterna de 3.000 m³ - DMT de 3.000 m</t>
  </si>
  <si>
    <t>Estaca hélice contínua - confecção</t>
  </si>
  <si>
    <t>Tubo fôrma lado fixo em aço galvanizado para estais de 85 cordoalhas D = 15,7 mm - fornecimento e instalação</t>
  </si>
  <si>
    <t>Escavação, carga e transporte de material de 2ª categoria - DMT de 400 a 600 m - caminho de serviço pavimentado - com escavadeira e caminhão basculante de 14 m³</t>
  </si>
  <si>
    <t>Bueiro metálico sem interrupção de tráfego - D = 5,00 m - chapa galvanizada - escavado em material de 3ª categoria - aterro rodoviário máximo = 5,30 m</t>
  </si>
  <si>
    <t>Concreto projetado via úmida fck = 40 MPa aplicado em túneis classe VI com seção de 40 a 60 m²</t>
  </si>
  <si>
    <t>Dragagem de silte com draga hopper - capacidade da cisterna de 4.000 m³ - DMT de 1.500 a 1.800 m</t>
  </si>
  <si>
    <t>Estaca hélice de deslocamento - confecção</t>
  </si>
  <si>
    <t>Tubo fôrma lado fixo em aço galvanizado para estais de 91 cordoalhas D = 15,7 mm - fornecimento e instalação</t>
  </si>
  <si>
    <t>Escavação, carga e transporte de material de 2ª categoria - DMT de 50 a 200 m - caminho de serviço em leito natural - com carregadeira e caminhão basculante de 14 m³</t>
  </si>
  <si>
    <t>Sistema de escoramento telescópico regulável para tunnel liner</t>
  </si>
  <si>
    <t>Concreto projetado via úmida fck = 40 MPa aplicado em túneis classe VI com seção de 60 a 90 m²</t>
  </si>
  <si>
    <t>Dragagem de silte com draga hopper - capacidade da cisterna de 4.000 m³ - DMT de 1.800 a 2.100 m</t>
  </si>
  <si>
    <t>Estaca perfil metálico W 150 x 22,5 (H) - fornecimento e cravação</t>
  </si>
  <si>
    <t>Tubo fôrma lado regulável em aço galvanizado para estais de 12 cordoalhas D = 15,7 mm - fornecimento e instalação</t>
  </si>
  <si>
    <t>Escavação, carga e transporte de material de 2ª categoria - DMT de 50 a 200 m - caminho de serviço em leito natural - com escavadeira e caminhão basculante de 14 m³</t>
  </si>
  <si>
    <t>Boca de BDCC 1,50 x 1,50 m - esconsidade 0° - areia e brita comerciais</t>
  </si>
  <si>
    <t>Concreto projetado via úmida fck = 40 MPa aplicado em túneis classe VI com seção superior a 90 m²</t>
  </si>
  <si>
    <t>Dragagem de silte com draga hopper - capacidade da cisterna de 4.000 m³ - DMT de 2.100 a 2.400 m</t>
  </si>
  <si>
    <t>Estaca prancha metálica - fornecimento e cravação até 12 metros</t>
  </si>
  <si>
    <t>Tubo fôrma lado regulável em aço galvanizado para estais de 19 cordoalhas D = 15,7 mm - fornecimento e instalação</t>
  </si>
  <si>
    <t>Escavação, carga e transporte de material de 2ª categoria - DMT de 50 a 200 m - caminho de serviço em revestimento primário - com carregadeira e caminhão basculante de 14 m³</t>
  </si>
  <si>
    <t>Boca de BDCC 1,50 x 1,50 m - esconsidade 0° - areia extraída e brita produzida</t>
  </si>
  <si>
    <t>Corte a plasma CNC em chapa com espessura de 6,3 a 10 mm</t>
  </si>
  <si>
    <t>Dragagem de silte com draga hopper - capacidade da cisterna de 4.000 m³ - DMT de 2.400 a 2.700 m</t>
  </si>
  <si>
    <t>Estaca prancha metálica com apoio de flutuante - fornecimento e cravação de 12 metros</t>
  </si>
  <si>
    <t>Tubo fôrma lado regulável em aço galvanizado para estais de 22 cordoalhas D = 15,7 mm - fornecimento e instalação</t>
  </si>
  <si>
    <t>Escavação, carga e transporte de material de 2ª categoria - DMT de 50 a 200 m - caminho de serviço em revestimento primário - com escavadeira e caminhão basculante de 14 m³</t>
  </si>
  <si>
    <t>Boca de BDCC 1,50 x 1,50 m - esconsidade 15° - areia e brita comerciais</t>
  </si>
  <si>
    <t>Corte a plasma manual em chapa de aço-carbono com espessura de 4 a 8 mm</t>
  </si>
  <si>
    <t>Dragagem de silte com draga hopper - capacidade da cisterna de 4.000 m³ - DMT de 2.700 a 3.000 m</t>
  </si>
  <si>
    <t>Estaca prancha metálica com apoio de flutuante e utilização de 10 vezes - fornecimento, cravação até 12 metros</t>
  </si>
  <si>
    <t>Tubo fôrma lado regulável em aço galvanizado para estais de 31 cordoalhas D = 15,7 mm - fornecimento e instalação</t>
  </si>
  <si>
    <t>Escavação, carga e transporte de material de 2ª categoria - DMT de 50 a 200 m - caminho de serviço pavimentado - com carregadeira e caminhão basculante de 14 m³</t>
  </si>
  <si>
    <t>Boca de BDCC 1,50 x 1,50 m - esconsidade 15° - areia extraída e brita produzida</t>
  </si>
  <si>
    <t>Corte a plasma manual em chapa de aço-carbono com espessura de 9 a 25 mm</t>
  </si>
  <si>
    <t>Dragagem de silte com draga hopper - capacidade da cisterna de 4.000 m³ - DMT de 3.000 m</t>
  </si>
  <si>
    <t>Estaca prancha metálica com utilização de 10 vezes - fornecimento, cravação até 12 metros</t>
  </si>
  <si>
    <t>Tubo fôrma lado regulável em aço galvanizado para estais de 37 cordoalhas D = 15,7 mm - fornecimento e instalação</t>
  </si>
  <si>
    <t>Escavação, carga e transporte de material de 2ª categoria - DMT de 50 a 200 m - caminho de serviço pavimentado - com escavadeira e caminhão basculante de 14 m³</t>
  </si>
  <si>
    <t>Boca de BDCC 1,50 x 1,50 m - esconsidade 30° - areia e brita comerciais</t>
  </si>
  <si>
    <t>Corte a plasma manual em chapa de alumínio com espessura de 1,5 mm</t>
  </si>
  <si>
    <t>Dragagem de silte com draga hopper - capacidade da cisterna de 5.000 m³ - DMT de 1.500 a 1.800 m</t>
  </si>
  <si>
    <t>Estaca pré-moldada de concreto armado centrifugado com compressão admissível de 100 t - sem emenda - fornecimento e cravação</t>
  </si>
  <si>
    <t>Tubo fôrma lado regulável em aço galvanizado para estais de 43 cordoalhas D = 15,7 mm - fornecimento e instalação</t>
  </si>
  <si>
    <t>Escavação, carga e transporte de material de 2ª categoria - DMT de 50 m</t>
  </si>
  <si>
    <t>Boca de BDCC 1,50 x 1,50 m - esconsidade 30° - areia extraída e brita produzida</t>
  </si>
  <si>
    <t>Corte de barras de aço CA-50 com maçarico oxiacetileno</t>
  </si>
  <si>
    <t>cm²</t>
  </si>
  <si>
    <t>Dragagem de silte com draga hopper - capacidade da cisterna de 5.000 m³ - DMT de 1.800 a 2.100 m</t>
  </si>
  <si>
    <t>Estaca pré-moldada de concreto armado centrifugado com compressão admissível de 125 t - sem emenda - fornecimento e cravação</t>
  </si>
  <si>
    <t>Tubo fôrma lado regulável em aço galvanizado para estais de 55 cordoalhas D = 15,7 mm - fornecimento e instalação</t>
  </si>
  <si>
    <t>Escavação, carga e transporte de material de 2ª categoria - DMT de 600 a 800 m - caminho de serviço em leito natural - com carregadeira e caminhão basculante de 14 m³</t>
  </si>
  <si>
    <t>Boca de BDCC 1,50 x 1,50 m - esconsidade 45° - areia e brita comerciais</t>
  </si>
  <si>
    <t>Corte de cantoneira de alumínio</t>
  </si>
  <si>
    <t>Dragagem de silte com draga hopper - capacidade da cisterna de 5.000 m³ - DMT de 2.100 a 2.400 m</t>
  </si>
  <si>
    <t>Estaca pré-moldada de concreto armado centrifugado com compressão admissível de 170 t - sem emenda - fornecimento e cravação</t>
  </si>
  <si>
    <t>Tubo fôrma lado regulável em aço galvanizado para estais de 61 cordoalhas D = 15,7 mm - fornecimento e instalação</t>
  </si>
  <si>
    <t>Escavação, carga e transporte de material de 2ª categoria - DMT de 600 a 800 m - caminho de serviço em leito natural - com escavadeira e caminhão basculante de 14 m³</t>
  </si>
  <si>
    <t>Boca de BDCC 1,50 x 1,50 m - esconsidade 45° - areia extraída e brita produzida</t>
  </si>
  <si>
    <t>Corte de chapa de aço com guilhotina hidráulica</t>
  </si>
  <si>
    <t>Dragagem de silte com draga hopper - capacidade da cisterna de 5.000 m³ - DMT de 2.400 a 2.700 m</t>
  </si>
  <si>
    <t>Estaca pré-moldada de concreto armado centrifugado com compressão admissível de 230 t - sem emenda - fornecimento e cravação</t>
  </si>
  <si>
    <t>Tubo fôrma lado regulável em aço galvanizado para estais de 73 cordoalhas D = 15,7 mm - fornecimento e instalação</t>
  </si>
  <si>
    <t>Escavação, carga e transporte de material de 2ª categoria - DMT de 600 a 800 m - caminho de serviço em revestimento primário - com carregadeira e caminhão basculante de 14 m³</t>
  </si>
  <si>
    <t>Boca de BDCC 2,00 x 2,00 m - esconsidade 0° - areia e brita comerciais</t>
  </si>
  <si>
    <t>Corte de chapas de aço com espessura de 12,5 mm com maçarico oxiacetileno</t>
  </si>
  <si>
    <t>Dragagem de silte com draga hopper - capacidade da cisterna de 5.000 m³ - DMT de 2.700 a 3.000 m</t>
  </si>
  <si>
    <t>Estaca pré-moldada de concreto armado centrifugado com compressão admissível de 300 t - sem emenda - fornecimento e cravação</t>
  </si>
  <si>
    <t>Tubo fôrma lado regulável em aço galvanizado para estais de 85 cordoalhas D = 15,7 mm - fornecimento e instalação</t>
  </si>
  <si>
    <t>Escavação, carga e transporte de material de 2ª categoria - DMT de 600 a 800 m - caminho de serviço em revestimento primário - com escavadeira e caminhão basculante de 14 m³</t>
  </si>
  <si>
    <t>Boca de BDCC 2,00 x 2,00 m - esconsidade 0° - areia extraída e brita produzida</t>
  </si>
  <si>
    <t>Corte de chapas de aço com espessura de 16 mm com maçarico oxiacetileno</t>
  </si>
  <si>
    <t>Dragagem de silte com draga hopper - capacidade da cisterna de 5.000 m³ - DMT de 3.000 m</t>
  </si>
  <si>
    <t>Estaca pré-moldada de concreto armado centrifugado com compressão admissível de 55 t - sem emenda - fornecimento e cravação</t>
  </si>
  <si>
    <t>Tubo fôrma lado regulável em aço galvanizado para estais de 91 cordoalhas D = 15,7 mm - fornecimento e instalação</t>
  </si>
  <si>
    <t>Escavação, carga e transporte de material de 2ª categoria - DMT de 600 a 800 m - caminho de serviço pavimentado - com carregadeira e caminhão basculante de 14 m³</t>
  </si>
  <si>
    <t>Boca de BDCC 2,00 x 2,00 m - esconsidade 15° - areia e brita comerciais</t>
  </si>
  <si>
    <t>Corte de chapas de aço com espessura de 3 mm com maçarico oxiacetileno</t>
  </si>
  <si>
    <t>Dragagem de silte com draga hopper - capacidade da cisterna de 750 m³ - DMT de 1.500 a 1.800 m</t>
  </si>
  <si>
    <t>Estaca pré-moldada de concreto armado centrifugado com compressão admissível de 80 t - sem emenda - fornecimento e cravação</t>
  </si>
  <si>
    <t>Tubo PEAD para estais - D = 110 mm - fornecimento e instalação</t>
  </si>
  <si>
    <t>Escavação, carga e transporte de material de 2ª categoria - DMT de 600 a 800 m - caminho de serviço pavimentado - com escavadeira e caminhão basculante de 14 m³</t>
  </si>
  <si>
    <t>Boca de BDCC 2,00 x 2,00 m - esconsidade 15° - areia extraída e brita produzida</t>
  </si>
  <si>
    <t>Corte de chapas de aço com espessura de 5 mm com maçarico oxiacetileno</t>
  </si>
  <si>
    <t>Dragagem de silte com draga hopper - capacidade da cisterna de 750 m³ - DMT de 1.800 a 2.100 m</t>
  </si>
  <si>
    <t>Estaca pré-moldada de concreto protendido 15 x 15 cm - produzida - sem emenda - cravação</t>
  </si>
  <si>
    <t>Tubo PEAD para estais - D = 140 mm - fornecimento e instalação</t>
  </si>
  <si>
    <t>Escavação, carga e transporte de material de 2ª categoria - DMT de 800 a 1.000 m - caminho de serviço em leito natural - com carregadeira e caminhão basculante de 14 m³</t>
  </si>
  <si>
    <t>Boca de BDCC 2,00 x 2,00 m - esconsidade 30° - areia e brita comerciais</t>
  </si>
  <si>
    <t>Corte de chapas de aço com espessura de 6,3 mm com maçarico oxiacetileno</t>
  </si>
  <si>
    <t>Dragagem de silte com draga hopper - capacidade da cisterna de 750 m³ - DMT de 2.100 a 2.400 m</t>
  </si>
  <si>
    <t>Estaca pré-moldada de concreto protendido 17 x 17 cm - produzida - sem emenda - cravação</t>
  </si>
  <si>
    <t>Tubo PEAD para estais - D = 160 mm - fornecimento e instalação</t>
  </si>
  <si>
    <t>Escavação, carga e transporte de material de 2ª categoria - DMT de 800 a 1.000 m - caminho de serviço em leito natural - com escavadeira e caminhão basculante de 14 m³</t>
  </si>
  <si>
    <t>Boca de BDCC 2,00 x 2,00 m - esconsidade 30° - areia extraída e brita produzida</t>
  </si>
  <si>
    <t>Corte de chapas de aço com espessura de 8 mm com maçarico oxiacetileno</t>
  </si>
  <si>
    <t>Dragagem de silte com draga hopper - capacidade da cisterna de 750 m³ - DMT de 2.400 a 2.700 m</t>
  </si>
  <si>
    <t>Estaca pré-moldada de concreto protendido 20 x 20 cm - produzida - sem emenda - cravação</t>
  </si>
  <si>
    <t>Tubo PEAD para estais - D = 180 mm - fornecimento e instalação</t>
  </si>
  <si>
    <t>Escavação, carga e transporte de material de 2ª categoria - DMT de 800 a 1.000 m - caminho de serviço em revestimento primário - com carregadeira e caminhão basculante de 14 m³</t>
  </si>
  <si>
    <t>Boca de BDCC 2,00 x 2,00 m - esconsidade 45° - areia e brita comerciais</t>
  </si>
  <si>
    <t>Corte de chapas de aço com espessura de 9,5 mm com maçarico oxiacetileno</t>
  </si>
  <si>
    <t>Dragagem de silte com draga hopper - capacidade da cisterna de 750 m³ - DMT de 2.700 a 3.000 m</t>
  </si>
  <si>
    <t>Estaca pré-moldada de concreto protendido 21 x 21 cm - produzida - sem emenda - cravação</t>
  </si>
  <si>
    <t>Tubo PEAD para estais - D = 200 mm - fornecimento e instalação</t>
  </si>
  <si>
    <t>Escavação, carga e transporte de material de 2ª categoria - DMT de 800 a 1.000 m - caminho de serviço em revestimento primário - com escavadeira e caminhão basculante de 14 m³</t>
  </si>
  <si>
    <t>Boca de BDCC 2,00 x 2,00 m - esconsidade 45° - areia extraída e brita produzida</t>
  </si>
  <si>
    <t>Corte de perfil metálico com máquina policorte com espessura de até 1/8"</t>
  </si>
  <si>
    <t>Dragagem de silte com draga hopper - capacidade da cisterna de 750 m³ - DMT de 3.000 m</t>
  </si>
  <si>
    <t>Estaca pré-moldada de concreto protendido 23 x 23 cm - produzida - sem emenda - cravação</t>
  </si>
  <si>
    <t>Tubo PEAD para estais - D = 225 mm - fornecimento e instalação</t>
  </si>
  <si>
    <t>Escavação, carga e transporte de material de 2ª categoria - DMT de 800 a 1.000 m - caminho de serviço pavimentado - com carregadeira e caminhão basculante de 14 m³</t>
  </si>
  <si>
    <t>Boca de BDCC 2,50 x 2,50 m - esconsidade 0° - areia e brita comerciais</t>
  </si>
  <si>
    <t>Corte de perfis metálicos com maçarico oxiacetileno</t>
  </si>
  <si>
    <t>Alvenaria de blocos de concreto 19 x 19 x 39 cm com espessura de 20 cm - areia comercial</t>
  </si>
  <si>
    <t>Estaca pré-moldada de concreto protendido 25 x 25 cm - produzida - sem emenda - cravação</t>
  </si>
  <si>
    <t>Tubo PEAD para estais - D = 250 mm - fornecimento e instalação</t>
  </si>
  <si>
    <t>Escavação, carga e transporte de material de 2ª categoria - DMT de 800 a 1.000 m - caminho de serviço pavimentado - com escavadeira e caminhão basculante de 14 m³</t>
  </si>
  <si>
    <t>Boca de BDCC 2,50 x 2,50 m - esconsidade 0° - areia extraída e brita produzida</t>
  </si>
  <si>
    <t>Corte de trilho TR45 com utilização de equipamento leve</t>
  </si>
  <si>
    <t>Alvenaria de blocos de concreto 19 x 19 x 39 cm com espessura de 20 cm - areia extraída</t>
  </si>
  <si>
    <t>Estaca pré-moldada de concreto protendido 26 x 26 cm - produzida - sem emenda - cravação</t>
  </si>
  <si>
    <t>Tubo PEAD para estais - D = 280 mm - fornecimento e instalação</t>
  </si>
  <si>
    <t>Escavação, carga e transporte de material de 2ª categoria na distância de 3.000 m - caminho de serviço em leito natural - com escavadeira e caminhão basculante de 14 m³</t>
  </si>
  <si>
    <t>Boca de BDCC 2,50 x 2,50 m - esconsidade 15° - areia e brita comerciais</t>
  </si>
  <si>
    <t>Corte de trilho TR57 com utilização de equipamento leve</t>
  </si>
  <si>
    <t>Aplicação de geotêxtil não-tecido agulhado com resistência à tração longitudinal de 14 kN/m</t>
  </si>
  <si>
    <t>Estaca pré-moldada de concreto protendido 30 x 30 cm - produzida - sem emenda - cravação</t>
  </si>
  <si>
    <t>Tubo PEAD para estais - D = 315 mm - fornecimento e instalação</t>
  </si>
  <si>
    <t>Escavação, carga e transporte de material de 2ª categoria na distância de 3.000 m - caminho de serviço em leito natural com carregadeira e caminhão basculante de 14 m³</t>
  </si>
  <si>
    <t>Boca de BDCC 2,50 x 2,50 m - esconsidade 15° - areia extraída e brita produzida</t>
  </si>
  <si>
    <t>Corte de trilho TR68 com utilização de equipamento leve</t>
  </si>
  <si>
    <t>Aplicação de geotêxtil não-tecido agulhado com resistência à tração longitudinal de 31 kN/m</t>
  </si>
  <si>
    <t>Estaca pré-moldada de concreto protendido 33 x 33 cm - produzida - sem emenda - cravação</t>
  </si>
  <si>
    <t>Adubação de cobertura por equipamento de hidrossemeadura em áreas de semeadura via seca ou de hidrossemeadura</t>
  </si>
  <si>
    <t>Escavação, carga e transporte de material de 2ª categoria na distância de 3.000 m - caminho de serviço em revestimento primário - com escavadeira e caminhão basculante de 14 m³</t>
  </si>
  <si>
    <t>Boca de BDCC 2,50 x 2,50 m - esconsidade 30° - areia e brita comerciais</t>
  </si>
  <si>
    <t>Corte de trilho UIC60 com utilização de equipamento leve</t>
  </si>
  <si>
    <t>Boca de lobo combinada - chapéu e grelha simples - BLC 01 - areia e brita comerciais</t>
  </si>
  <si>
    <t>Estaca pré-moldada de concreto protendido 35 x 35 cm - produzida - sem emenda - cravação</t>
  </si>
  <si>
    <t>Adubação manual de cobertura em áreas de enleivamento ou de plantio de mudas de gramíneas</t>
  </si>
  <si>
    <t>Escavação, carga e transporte de material de 2ª categoria na distância de 3.000 m - caminho de serviço pavimentado - com carregadeira e caminhão basculante de 14 m³</t>
  </si>
  <si>
    <t>Boca de BDCC 2,50 x 2,50 m - esconsidade 30° - areia extraída e brita produzida</t>
  </si>
  <si>
    <t>Dobramento de chapas metálicas com espessuras de até 10 mm</t>
  </si>
  <si>
    <t>Boca de lobo combinada - chapéu e grelha simples - BLC 01 - areia extraída e brita produzida</t>
  </si>
  <si>
    <t>Estaca pré-moldada de concreto protendido 38 x 38 cm - produzida - sem emenda - cravação</t>
  </si>
  <si>
    <t>Adubação manual de cobertura em áreas de semeadura via seca ou de hidrossemeadura</t>
  </si>
  <si>
    <t>Escavação, carga e transporte de material de 2ª categoria na distância de 3.000 m - caminho de serviço pavimentado - com escavadeira e caminhão basculante de 14 m³</t>
  </si>
  <si>
    <t>Boca de BDCC 2,50 x 2,50 m - esconsidade 45° - areia e brita comerciais</t>
  </si>
  <si>
    <t>Furação de trilho TR45 com utilização de equipamento leve</t>
  </si>
  <si>
    <t>Boca de lobo combinada - chapéu e grelha simples - BLC 02 - areia e brita comerciais</t>
  </si>
  <si>
    <t>Estaca pré-moldada de concreto protendido 40 x 40 cm - produzida - sem emenda - cravação</t>
  </si>
  <si>
    <t>Barreira arbórea para tratamento acústico das áreas lindeiras da faixa de domínio – densidade de plantio de 1,0 m entre mudas</t>
  </si>
  <si>
    <t>Escavação, carga e transporte de material de 2ª categoria na distância de 3.000 m -caminho de serviço com revestimento primário com carregadeira e caminhão basculante de 14 m³</t>
  </si>
  <si>
    <t>Boca de BDCC 2,50 x 2,50 m - esconsidade 45° - areia extraída e brita produzida</t>
  </si>
  <si>
    <t>Furação de trilho TR57 com utilização de equipamento leve</t>
  </si>
  <si>
    <t>Boca de lobo combinada - chapéu e grelha simples - BLC 02 - areia extraída e brita produzida</t>
  </si>
  <si>
    <t>Estaca pré-moldada de concreto protendido 42 x 42 cm - produzida - sem emenda - cravação</t>
  </si>
  <si>
    <t>Cerca de passagem de fauna com tela de alambrado sobre mureta de blocos de concreto - H = 20 cm - mourões de madeira a cada 2,5 m e esticador a cada 50 m</t>
  </si>
  <si>
    <t>Escavação, carga e transporte de material de 3ª categoria - DMT de 1.000 a 1.200 m - caminho de serviço em leito natural com caminhão basculante de 12 m³</t>
  </si>
  <si>
    <t>Boca de BDCC 3,00 x 3,00 m - esconsidade 0° - areia e brita comerciais</t>
  </si>
  <si>
    <t>Furação de trilho TR68 com utilização de equipamento leve</t>
  </si>
  <si>
    <t>Boca de lobo dupla - grelha de concreto - BLDG 01 - areia e brita comerciais</t>
  </si>
  <si>
    <t>Estaca pré-moldada de concreto protendido 45 x 45 cm - produzida - sem emenda - cravação</t>
  </si>
  <si>
    <t>Cerca viva para tratamento acústico das áreas lindeiras da faixa de domínio – densidade de plantio de 1,0 m entre mudas</t>
  </si>
  <si>
    <t>Escavação, carga e transporte de material de 3ª categoria - DMT de 1.000 a 1.200 m - caminho de serviço em revestimento primário - com caminhão basculante de 12 m³</t>
  </si>
  <si>
    <t>Boca de BDCC 3,00 x 3,00 m - esconsidade 0° - areia extraída e brita produzida</t>
  </si>
  <si>
    <t>Furação de trilho UIC60 com utilização de equipamento leve</t>
  </si>
  <si>
    <t>Boca de lobo dupla - grelha de concreto - BLDG 01 - areia extraída e brita produzida</t>
  </si>
  <si>
    <t>Estaca pré-moldada de concreto protendido com compressão admissível de 100 t - comercial - sem emenda - fornecimento e cravação</t>
  </si>
  <si>
    <t>Dique de bambu para controle de erosão de taludes</t>
  </si>
  <si>
    <t>Escavação, carga e transporte de material de 3ª categoria - DMT de 1.000 a 1.200 m - caminho de serviço pavimentado - com caminhão basculante de 12 m³</t>
  </si>
  <si>
    <t>Boca de BDCC 3,00 x 3,00 m - esconsidade 15° - areia e brita comerciais</t>
  </si>
  <si>
    <t>Perfuração de chapas metálicas com espessura de até 3 mm - D = 25 mm</t>
  </si>
  <si>
    <t>Boca de lobo dupla - grelha de concreto - BLDG 02 - areia e brita comerciais</t>
  </si>
  <si>
    <t>Estaca pré-moldada de concreto protendido com compressão admissível de 25 t - comercial - sem emenda - fornecimento e cravação</t>
  </si>
  <si>
    <t>Enleivamento</t>
  </si>
  <si>
    <t>Escavação, carga e transporte de material de 3ª categoria - DMT de 1.200 a 1.400 m - caminho de serviço em leito natural com caminhão basculante de 12 m³</t>
  </si>
  <si>
    <t>Boca de BDCC 3,00 x 3,00 m - esconsidade 15° - areia extraída e brita produzida</t>
  </si>
  <si>
    <t>Solda com maçarico oxiacetileno de chapas de aço de 12,5 mm</t>
  </si>
  <si>
    <t>Boca de lobo dupla - grelha de concreto - BLDG 02 - areia extraída e brita produzida</t>
  </si>
  <si>
    <t>Estaca pré-moldada de concreto protendido com compressão admissível de 35 t - comercial - sem emenda - fornecimento e cravação</t>
  </si>
  <si>
    <t>Espalhamento de material em bota-fora</t>
  </si>
  <si>
    <t>Escavação, carga e transporte de material de 3ª categoria - DMT de 1.200 a 1.400 m - caminho de serviço em revestimento primário - com caminhão basculante de 12 m³</t>
  </si>
  <si>
    <t>Boca de BDCC 3,00 x 3,00 m - esconsidade 30° - areia e brita comerciais</t>
  </si>
  <si>
    <t>Solda com maçarico oxiacetileno de chapas de aço de 16 mm</t>
  </si>
  <si>
    <t>Boca de lobo dupla - grelha de concreto - BLDG 03 - areia e brita comerciais</t>
  </si>
  <si>
    <t>Estaca pré-moldada de concreto protendido com compressão admissível de 60 t - comercial - sem emenda - fornecimento e cravação</t>
  </si>
  <si>
    <t>Fixação de tela eletrossoldada em talude para lançamento de argamassa ou concreto projetado</t>
  </si>
  <si>
    <t>Escavação, carga e transporte de material de 3ª categoria - DMT de 1.200 a 1.400 m - caminho de serviço pavimentado - com caminhão basculante de 12 m³</t>
  </si>
  <si>
    <t>Boca de BDCC 3,00 x 3,00 m - esconsidade 30° - areia extraída e brita produzida</t>
  </si>
  <si>
    <t>Solda com maçarico oxiacetileno de chapas de aço de 6,3 mm</t>
  </si>
  <si>
    <t>Boca de lobo dupla - grelha de concreto - BLDG 03 - areia extraída e brita produzida</t>
  </si>
  <si>
    <t>Estaca pré-moldada de concreto protendido com compressão admissível de 75 t - comercial - sem emenda - fornecimento e cravação</t>
  </si>
  <si>
    <t>Hidrossemeadura</t>
  </si>
  <si>
    <t>Escavação, carga e transporte de material de 3ª categoria - DMT de 1.400 a 1.600 m - caminho de serviço em leito natural com caminhão basculante de 12 m³</t>
  </si>
  <si>
    <t>Boca de BDCC 3,00 x 3,00 m - esconsidade 45° - areia e brita comerciais</t>
  </si>
  <si>
    <t>Solda com maçarico oxiacetileno de chapas de aço de 8 mm</t>
  </si>
  <si>
    <t>Boca de lobo dupla - grelha de concreto - BLDG 04 - areia e brita comerciais</t>
  </si>
  <si>
    <t>Estaca raiz perfurada na rocha com D = 16 cm - confecção</t>
  </si>
  <si>
    <t>Irrigação de área plantada para proteção vegetal do corpo estradal</t>
  </si>
  <si>
    <t>Escavação, carga e transporte de material de 3ª categoria - DMT de 1.400 a 1.600 m - caminho de serviço em revestimento primário - com caminhão basculante de 12 m³</t>
  </si>
  <si>
    <t>Boca de BDCC 3,00 x 3,00 m - esconsidade 45° - areia extraída e brita produzida</t>
  </si>
  <si>
    <t>Solda com maçarico oxiacetileno de chapas de aço de 9,5 mm</t>
  </si>
  <si>
    <t>Boca de lobo dupla - grelha de concreto - BLDG 04 - areia extraída e brita produzida</t>
  </si>
  <si>
    <t>Estaca raiz perfurada na rocha com D = 20 cm - confecção</t>
  </si>
  <si>
    <t>Obtenção de grama para replantio</t>
  </si>
  <si>
    <t>Escavação, carga e transporte de material de 3ª categoria - DMT de 1.400 a 1.600 m - caminho de serviço pavimentado - com caminhão basculante de 12 m³</t>
  </si>
  <si>
    <t>Boca de BSCC 1,50 x 1,50 m - esconsidade 0° - areia e brita comerciais</t>
  </si>
  <si>
    <t>Solda elétrica manual de perfis metálicos e chapas de aço com eletrodo E70XX para beneficiamento de aço naval</t>
  </si>
  <si>
    <t>Boca de lobo simples - BLS 01 - areia e brita comerciais</t>
  </si>
  <si>
    <t>Estaca raiz perfurada na rocha com D = 25 cm - confecção</t>
  </si>
  <si>
    <t>Passagem aérea de animais com rede de cabos de aço e sisal apoiadas em 6 postes de concreto de 15 m - extensão total de 100 m</t>
  </si>
  <si>
    <t>Escavação, carga e transporte de material de 3ª categoria - DMT de 1.600 a 1.800 m - caminho de serviço em leito natural com caminhão basculante de 12 m³</t>
  </si>
  <si>
    <t>Boca de BSCC 1,50 x 1,50 m - esconsidade 0° - areia extraída e brita produzida</t>
  </si>
  <si>
    <t>Solda tipo MIG/MAG automatizada</t>
  </si>
  <si>
    <t>Boca de lobo simples - BLS 01 - areia extraída e brita produzida</t>
  </si>
  <si>
    <t>Estaca raiz perfurada na rocha com D = 31 cm - confecção</t>
  </si>
  <si>
    <t>Plantio de grama comercial em placas</t>
  </si>
  <si>
    <t>Escavação, carga e transporte de material de 3ª categoria - DMT de 1.600 a 1.800 m - caminho de serviço em revestimento primário - com caminhão basculante de 12 m³</t>
  </si>
  <si>
    <t>Boca de BSCC 1,50 x 1,50 m - esconsidade 15° - areia e brita comerciais</t>
  </si>
  <si>
    <t>Solda tipo MIG/MAG manual</t>
  </si>
  <si>
    <t>Boca de lobo simples - BLS 02 - areia e brita comerciais</t>
  </si>
  <si>
    <t>Estaca raiz perfurada na rocha com D = 40 cm - confecção</t>
  </si>
  <si>
    <t>Plantio de muda de arbusto com altura até 0,50 m em cova de 0,40 x 0,40 x 0,40 m</t>
  </si>
  <si>
    <t>Escavação, carga e transporte de material de 3ª categoria - DMT de 1.600 a 1.800 m - caminho de serviço pavimentado - com caminhão basculante de 12 m³</t>
  </si>
  <si>
    <t>Boca de BSCC 1,50 x 1,50 m - esconsidade 15° - areia extraída e brita produzida</t>
  </si>
  <si>
    <t>Contenção em areia-cimento ensacada com mistura de areia com 8% de cimento - confecção e assentamento</t>
  </si>
  <si>
    <t>Boca de lobo simples - BLS 02 - areia extraída e brita produzida</t>
  </si>
  <si>
    <t>Estaca raiz perfurada na rocha com D = 45 cm - confecção</t>
  </si>
  <si>
    <t>Plantio de muda de árvore com altura de 0,30 a 0,80 m em cova de 0,60 x 0,60 x 0,60 m</t>
  </si>
  <si>
    <t>Escavação, carga e transporte de material de 3ª categoria - DMT de 1.800 a 2.000 m - caminho de serviço em leito natural com caminhão basculante de 12 m³</t>
  </si>
  <si>
    <t>Boca de BSCC 1,50 x 1,50 m - esconsidade 30° - areia e brita comerciais</t>
  </si>
  <si>
    <t>Contenção em solo-cimento ensacado com mistura de solo de jazida com 8% de cimento - confecção e assentamento</t>
  </si>
  <si>
    <t>Boca de lobo simples - grelha de concreto - BLSG 01 - areia e brita comerciais</t>
  </si>
  <si>
    <t>Estaca raiz perfurada no solo com D = 16 cm - confecção</t>
  </si>
  <si>
    <t>Plantio de muda de árvore frutífera com altura até 1,00 m em cova de 0,60 x 0,60 x 0,60 m</t>
  </si>
  <si>
    <t>Escavação, carga e transporte de material de 3ª categoria - DMT de 1.800 a 2.000 m - caminho de serviço em revestimento primário - com caminhão basculante de 12 m³</t>
  </si>
  <si>
    <t>Boca de BSCC 1,50 x 1,50 m - esconsidade 30° - areia extraída e brita produzida</t>
  </si>
  <si>
    <t>Enrocamento de pedra arrumada manualmente - pedra de mão comercial - fornecimento e assentamento</t>
  </si>
  <si>
    <t>Boca de lobo simples - grelha de concreto - BLSG 01 - areia extraída e brita produzida</t>
  </si>
  <si>
    <t>Estaca raiz perfurada no solo com D = 20 cm - confecção</t>
  </si>
  <si>
    <t>Plantio de muda de árvore frutífera com altura de 1,00 a 2,00 m em cova de 0,60 x 0,60 x 0,60 m</t>
  </si>
  <si>
    <t>Escavação, carga e transporte de material de 3ª categoria - DMT de 1.800 a 2.000 m - caminho de serviço pavimentado - com caminhão basculante de 12 m³</t>
  </si>
  <si>
    <t>Boca de BSCC 1,50 x 1,50 m - esconsidade 45° - areia e brita comerciais</t>
  </si>
  <si>
    <t>Enrocamento de pedra arrumada manualmente - pedra de mão produzida - confecção e assentamento</t>
  </si>
  <si>
    <t>Boca de lobo simples - grelha de concreto - BLSG 02 - areia e brita comerciais</t>
  </si>
  <si>
    <t>Estaca raiz perfurada no solo com D = 25 cm - confecção</t>
  </si>
  <si>
    <t>Plantio de muda de árvore frutífera com altura de 2,00 a 3,00 m em cova de 0,60 x 0,60 x 0,60 m</t>
  </si>
  <si>
    <t>Escavação, carga e transporte de material de 3ª categoria - DMT de 2.000 a 2.500 m - caminho de serviço em leito natural com caminhão basculante de 12 m³</t>
  </si>
  <si>
    <t>Boca de BSCC 1,50 x 1,50 m - esconsidade 45° - areia extraída e brita produzida</t>
  </si>
  <si>
    <t>Enrocamento de pedra espalhada e compactada mecanicamente - pedra de mão comercial - fornecimento e assentamento</t>
  </si>
  <si>
    <t>Boca de lobo simples - grelha de concreto - BLSG 02 - areia extraída e brita produzida</t>
  </si>
  <si>
    <t>Estaca raiz perfurada no solo com D = 31 cm - confecção</t>
  </si>
  <si>
    <t>Plantio de muda de árvore ornamental com altura até 1,00 m em cova de 0,60 x 0,60 x 0,60 m</t>
  </si>
  <si>
    <t>Escavação, carga e transporte de material de 3ª categoria - DMT de 2.000 a 2.500 m - caminho de serviço em revestimento primário - com caminhão basculante de 12 m³</t>
  </si>
  <si>
    <t>Boca de BSCC 2,00 x 2,00 m - esconsidade 0° - areia e brita comerciais</t>
  </si>
  <si>
    <t>Enrocamento de pedra jogada - pedra de mão comercial - fornecimento e assentamento</t>
  </si>
  <si>
    <t>Boca de lobo simples - grelha de concreto - BLSG 03 - areia e brita comerciais</t>
  </si>
  <si>
    <t>Estaca raiz perfurada no solo com D = 40 cm - confecção</t>
  </si>
  <si>
    <t>Plantio de muda de árvore ornamental com altura de 1,00 a 2,00 m em cova de 0,60 x 0,60 x 0,60 m</t>
  </si>
  <si>
    <t>Escavação, carga e transporte de material de 3ª categoria - DMT de 2.000 a 2.500 m - caminho de serviço pavimentado - com caminhão basculante de 12 m³</t>
  </si>
  <si>
    <t>Boca de BSCC 2,00 x 2,00 m - esconsidade 0° - areia extraída e brita produzida</t>
  </si>
  <si>
    <t>Enrocamento de pedra jogada - pedra de mão produzida - confecção e assentamento</t>
  </si>
  <si>
    <t>Boca de lobo simples - grelha de concreto - BLSG 03 - areia extraída e brita produzida</t>
  </si>
  <si>
    <t>Estaca raiz perfurada no solo com D = 45 cm - confecção</t>
  </si>
  <si>
    <t>Plantio de muda de árvore ornamental com altura de 2,00 a 3,00 m em cova de 0,60 x 0,60 x 0,60 m</t>
  </si>
  <si>
    <t>Escavação, carga e transporte de material de 3ª categoria - DMT de 2.500 a 3.000 m - caminho de serviço em leito natural com caminhão basculante de 12 m³</t>
  </si>
  <si>
    <t>Boca de BSCC 2,00 x 2,00 m - esconsidade 15° - areia e brita comerciais</t>
  </si>
  <si>
    <t>Fabricação de blocos segmentais de face pré-moldados - C = 40 cm, L = 40 cm e H = 20 cm - massa de 25 kg</t>
  </si>
  <si>
    <t>Boca de lobo simples - grelha de concreto - BLSG 04 - areia e brita comerciais</t>
  </si>
  <si>
    <t>Estaca Strauss D = 25 cm - confecção</t>
  </si>
  <si>
    <t>Plantio de tapete de floríferas com altura até 0,50 m</t>
  </si>
  <si>
    <t>Escavação, carga e transporte de material de 3ª categoria - DMT de 2.500 a 3.000 m - caminho de serviço em revestimento primário - com caminhão basculante de 12 m³</t>
  </si>
  <si>
    <t>Boca de BSCC 2,00 x 2,00 m - esconsidade 15° - areia extraída e brita produzida</t>
  </si>
  <si>
    <t>Geocélula em PEAD, paredes perfuradas, soldadas - altura de 100 mm e 1.206 cm² de área de célula - fornecimento e instalação</t>
  </si>
  <si>
    <t>Boca de lobo simples - grelha de concreto - BLSG 04 - areia extraída e brita produzida</t>
  </si>
  <si>
    <t>Estaca Strauss D = 32 cm - confecção</t>
  </si>
  <si>
    <t>Preenchimento de erosão em talude com terra vegetal e sementes de gramíneas ensacadas</t>
  </si>
  <si>
    <t>Escavação, carga e transporte de material de 3ª categoria - DMT de 2.500 a 3.000 m - caminho de serviço pavimentado - com caminhão basculante de 12 m³</t>
  </si>
  <si>
    <t>Boca de BSCC 2,00 x 2,00 m - esconsidade 30° - areia e brita comerciais</t>
  </si>
  <si>
    <t>Geocélula em PEAD, paredes perfuradas, soldadas - altura de 100 mm e 289 cm² de área de célula - fornecimento e instalação</t>
  </si>
  <si>
    <t>Boca de saída para dreno longitudinal profundo - BSD 01 - tubo de concreto perfurado - areia e brita comerciais</t>
  </si>
  <si>
    <t>Estaca Strauss D = 38 cm - confecção</t>
  </si>
  <si>
    <t>Recuperação ambiental de pedreiras ou áreas degradadas com biomanta vegetal de fibras de coco</t>
  </si>
  <si>
    <t>Escavação, carga e transporte de material de 3ª categoria - DMT de 200 a 400 m - caminho de serviço em leito natural com caminhão basculante de 12 m³</t>
  </si>
  <si>
    <t>Boca de BSCC 2,00 x 2,00 m - esconsidade 30° - areia extraída e brita produzida</t>
  </si>
  <si>
    <t>Geocélula em PEAD, paredes perfuradas, soldadas - altura de 100 mm e 460 cm² de área de célula - fornecimento e instalação</t>
  </si>
  <si>
    <t>Boca de saída para dreno longitudinal profundo - BSD 01 - tubo de concreto perfurado - areia extraída e brita produzida</t>
  </si>
  <si>
    <t>Estaca Strauss D = 45 cm - confecção</t>
  </si>
  <si>
    <t>Recuperação ambiental de pedreiras ou áreas degradadas com biomanta vegetal de fibras de palha em áreas com inclinação máxima de 1:1,5</t>
  </si>
  <si>
    <t>Escavação, carga e transporte de material de 3ª categoria - DMT de 200 a 400 m - caminho de serviço em revestimento primário - com caminhão basculante de 12 m³</t>
  </si>
  <si>
    <t>Boca de BSCC 2,00 x 2,00 m - esconsidade 45° - areia e brita comerciais</t>
  </si>
  <si>
    <t>Geocélula em PEAD, paredes perfuradas, soldadas - altura de 150 mm e 1.206 cm² de área de célula - fornecimento e instalação</t>
  </si>
  <si>
    <t>Boca de saída para dreno longitudinal profundo - BSD 01 - tubo de PEAD - areia e brita comerciais</t>
  </si>
  <si>
    <t>Estaca trilho TR 25 - fornecimento e cravação</t>
  </si>
  <si>
    <t>Regularização de bota-fora com espalhamento e compactação</t>
  </si>
  <si>
    <t>Escavação, carga e transporte de material de 3ª categoria - DMT de 200 a 400 m - caminho de serviço pavimentado - com caminhão basculante de 12 m³</t>
  </si>
  <si>
    <t>Boca de BSCC 2,00 x 2,00 m - esconsidade 45° - areia extraída e brita produzida</t>
  </si>
  <si>
    <t>Geocélula em PEAD, paredes perfuradas, soldadas - altura de 150 mm e 289 cm² de área de célula - fornecimento e instalação</t>
  </si>
  <si>
    <t>Boca de saída para dreno longitudinal profundo - BSD 01 - tubo de PEAD - areia extraída e brita produzida</t>
  </si>
  <si>
    <t>Estaca trilho TR 37 - fornecimento e cravação</t>
  </si>
  <si>
    <t>Regularização de superfície com motoniveladora</t>
  </si>
  <si>
    <t>Escavação, carga e transporte de material de 3ª categoria - DMT de 400 a 600 m - caminho de serviço em leito natural com caminhão basculante de 12 m³</t>
  </si>
  <si>
    <t>Boca de BSCC 2,50 x 2,50 m - esconsidade 0° - areia e brita comerciais</t>
  </si>
  <si>
    <t>Geocélula em PEAD, paredes perfuradas, soldadas - altura de 150 mm e 460 cm² de área de célula - fornecimento e instalação</t>
  </si>
  <si>
    <t>Boca de saída para dreno longitudinal profundo - BSD 02 - tubo de concreto perfurado - areia e brita comerciais</t>
  </si>
  <si>
    <t>Estaca trilho TR 45 - fornecimento e cravação</t>
  </si>
  <si>
    <t>Regularização manual de taludes de cortes e aterros</t>
  </si>
  <si>
    <t>Escavação, carga e transporte de material de 3ª categoria - DMT de 400 a 600 m - caminho de serviço em revestimento primário - com caminhão basculante de 12 m³</t>
  </si>
  <si>
    <t>Boca de BSCC 2,50 x 2,50 m - esconsidade 0° - areia extraída e brita produzida</t>
  </si>
  <si>
    <t>Geocélula em PEAD, paredes perfuradas, soldadas - altura de 200 mm e 1.206 cm² de área de célula - fornecimento e instalação</t>
  </si>
  <si>
    <t>Boca de saída para dreno longitudinal profundo - BSD 02 - tubo de concreto perfurado - areia extraída e brita produzida</t>
  </si>
  <si>
    <t>Estaca trilho TR 57 - fornecimento e cravação</t>
  </si>
  <si>
    <t>Retentores de sedimentos em fibras vegetais - D = 20 cm</t>
  </si>
  <si>
    <t>Escavação, carga e transporte de material de 3ª categoria - DMT de 400 a 600 m - caminho de serviço pavimentado - com caminhão basculante de 12 m³</t>
  </si>
  <si>
    <t>Boca de BSCC 2,50 x 2,50 m - esconsidade 15° - areia e brita comerciais</t>
  </si>
  <si>
    <t>Geocélula em PEAD, paredes perfuradas, soldadas - altura de 200 mm e 289 cm² de área de célula - fornecimento e instalação</t>
  </si>
  <si>
    <t>Boca de saída para dreno longitudinal profundo - BSD 02 - tubo de PEAD - areia e brita comerciais</t>
  </si>
  <si>
    <t>Estaca trilho TR 68 - fornecimento e cravação</t>
  </si>
  <si>
    <t>Revestimento vegetal com grama em mudas em superfícies inclinadas</t>
  </si>
  <si>
    <t>Escavação, carga e transporte de material de 3ª categoria - DMT de 50 a 200 m - caminho de serviço em leito natural com caminhão basculante de 12 m³</t>
  </si>
  <si>
    <t>Boca de BSCC 2,50 x 2,50 m - esconsidade 15° - areia extraída e brita produzida</t>
  </si>
  <si>
    <t>Geocélula em PEAD, paredes perfuradas, soldadas - altura de 200 mm e 460 cm² de área de célula - fornecimento e instalação</t>
  </si>
  <si>
    <t>Boca de saída para dreno longitudinal profundo - BSD 02 - tubo de PEAD - areia extraída e brita produzida</t>
  </si>
  <si>
    <t>Estaca triplo trilho TR 25 - com emenda - fornecimento e cravação</t>
  </si>
  <si>
    <t>Revestimento vegetal com grama em mudas em superfícies planas</t>
  </si>
  <si>
    <t>Escavação, carga e transporte de material de 3ª categoria - DMT de 50 a 200 m - caminho de serviço em revestimento primário - com caminhão basculante de 12 m³</t>
  </si>
  <si>
    <t>Boca de BSCC 2,50 x 2,50 m - esconsidade 30° - areia e brita comerciais</t>
  </si>
  <si>
    <t>Geocélula em PEAD, paredes perfuradas, soldadas - altura de 75 mm e 1.206 cm² de área de célula - fornecimento e instalação</t>
  </si>
  <si>
    <t>Boca de saída para dreno sub-horizontal em material de 1ª categoria - BSD 04 - areia e brita comerciais</t>
  </si>
  <si>
    <t>Estaca triplo trilho TR 37 - com emenda - fornecimento e cravação</t>
  </si>
  <si>
    <t>Revestimento vegetal por semeadura a lanço manual de gramíneas e leguminosas</t>
  </si>
  <si>
    <t>Escavação, carga e transporte de material de 3ª categoria - DMT de 50 a 200 m - caminho de serviço pavimentado - com caminhão basculante de 12 m³</t>
  </si>
  <si>
    <t>Boca de BSCC 2,50 x 2,50 m - esconsidade 30° - areia extraída e brita produzida</t>
  </si>
  <si>
    <t>Geocélula em PEAD, paredes perfuradas, soldadas - altura de 75 mm e 289 cm² de área de célula - fornecimento e instalação</t>
  </si>
  <si>
    <t>Boca de saída para dreno sub-horizontal em material de 1ª categoria - BSD 04 - areia extraída e brita produzida</t>
  </si>
  <si>
    <t>Estaca triplo trilho TR 45 - com emenda - fornecimento e cravação</t>
  </si>
  <si>
    <t>Ancoragem ativa com 10 cordoalhas aderentes D = 12,7 mm - fornecimento e instalação</t>
  </si>
  <si>
    <t>Escavação, carga e transporte de material de 3ª categoria - DMT de 600 a 800 m - caminho de serviço em leito natural com caminhão basculante de 12 m³</t>
  </si>
  <si>
    <t>Boca de BSCC 2,50 x 2,50 m - esconsidade 45° - areia e brita comerciais</t>
  </si>
  <si>
    <t>Geocélula em PEAD, paredes perfuradas, soldadas - altura de 75 mm e 460 cm² de área de célula - fornecimento e instalação</t>
  </si>
  <si>
    <t>Boca de saída para dreno sub-horizontal em material de 2ª categoria - BSD 04 - areia e brita comerciais</t>
  </si>
  <si>
    <t>Estaca triplo trilho TR 57 - com emenda - fornecimento e cravação</t>
  </si>
  <si>
    <t>Ancoragem ativa com 10 cordoalhas aderentes D = 15,2 mm - fornecimento e instalação</t>
  </si>
  <si>
    <t>Escavação, carga e transporte de material de 3ª categoria - DMT de 600 a 800 m - caminho de serviço em revestimento primário - com caminhão basculante de 12 m³</t>
  </si>
  <si>
    <t>Boca de BSCC 2,50 x 2,50 m - esconsidade 45° - areia extraída e brita produzida</t>
  </si>
  <si>
    <t>Geogrelha unidirecional com resistência à tração de 100 kN/m - fornecimento e instalação</t>
  </si>
  <si>
    <t>Boca de saída para dreno sub-horizontal em material de 2ª categoria - BSD 04 - areia extraída e brita produzida</t>
  </si>
  <si>
    <t>Estaca triplo trilho TR 68 - com emenda - fornecimento e cravação</t>
  </si>
  <si>
    <t>Ancoragem ativa com 12 cordoalhas aderentes D = 12,7 mm - fornecimento e instalação</t>
  </si>
  <si>
    <t>Escavação, carga e transporte de material de 3ª categoria - DMT de 600 a 800 m - caminho de serviço pavimentado - com caminhão basculante de 12 m³</t>
  </si>
  <si>
    <t>Boca de BSCC 3,00 x 3,00 m - esconsidade 0° - areia e brita comerciais</t>
  </si>
  <si>
    <t>Geogrelha unidirecional com resistência à tração de 150 kN/m - fornecimento e instalação</t>
  </si>
  <si>
    <t>Boca de saída para dreno subsuperficial - BSD 03 - areia e brita comerciais</t>
  </si>
  <si>
    <t>Fabricação de estaca pré-moldada de concreto protendida seção 15 x 15 cm</t>
  </si>
  <si>
    <t>Ancoragem ativa com 12 cordoalhas aderentes D = 15,2 mm - fornecimento e instalação</t>
  </si>
  <si>
    <t>Escavação, carga e transporte de material de 3ª categoria - DMT de 800 a 1.000 m - caminho de serviço em leito natural com caminhão basculante de 12 m³</t>
  </si>
  <si>
    <t>Boca de BSCC 3,00 x 3,00 m - esconsidade 0° - areia extraída e brita produzida</t>
  </si>
  <si>
    <t>Geogrelha unidirecional com resistência à tração de 200 kN/m - fornecimento e instalação</t>
  </si>
  <si>
    <t>Boca de saída para dreno subsuperficial - BSD 03 - areia extraída e brita produzida</t>
  </si>
  <si>
    <t>Fabricação de estaca pré-moldada de concreto protendida seção 17 x 17 cm</t>
  </si>
  <si>
    <t>Ancoragem ativa com 15 cordoalhas aderentes D = 12,7 mm - fornecimento e instalação</t>
  </si>
  <si>
    <t>Escavação, carga e transporte de material de 3ª categoria - DMT de 800 a 1.000 m - caminho de serviço em revestimento primário - com caminhão basculante de 12 m³</t>
  </si>
  <si>
    <t>Boca de BSCC 3,00 x 3,00 m - esconsidade 15° - areia e brita comerciais</t>
  </si>
  <si>
    <t>Geogrelha unidirecional com resistência à tração de 300 kN/m - fornecimento e instalação</t>
  </si>
  <si>
    <t>Caixa coletora de sarjeta - CCS 200-60 A - com grelha de concreto - areia e brita comerciais</t>
  </si>
  <si>
    <t>Fabricação de estaca pré-moldada de concreto protendida seção 20 x 20 cm</t>
  </si>
  <si>
    <t>Ancoragem ativa com 15 cordoalhas aderentes D = 15,2 mm - fornecimento e instalação</t>
  </si>
  <si>
    <t>Escavação, carga e transporte de material de 3ª categoria - DMT de 800 a 1.000 m - caminho de serviço pavimentado - com caminhão basculante de 12 m³</t>
  </si>
  <si>
    <t>Boca de BSCC 3,00 x 3,00 m - esconsidade 15° - areia extraída e brita produzida</t>
  </si>
  <si>
    <t>Geogrelha unidirecional com resistência à tração de 400 kN/m - fornecimento e instalação</t>
  </si>
  <si>
    <t>Caixa coletora de sarjeta - CCS 200-60 A - com grelha de concreto - areia extraída e brita produzida</t>
  </si>
  <si>
    <t>Fabricação de estaca pré-moldada de concreto protendida seção 21 x 21 cm</t>
  </si>
  <si>
    <t>Ancoragem ativa com 19 cordoalhas aderentes D = 12,7 mm - fornecimento e instalação</t>
  </si>
  <si>
    <t>Escavação, carga e transporte de material de 3ª categoria na distância de 3.000 m - caminho de serviço em leito natural com caminhão basculante de 12 m³</t>
  </si>
  <si>
    <t>Boca de BSCC 3,00 x 3,00 m - esconsidade 30° - areia e brita comerciais</t>
  </si>
  <si>
    <t>Geogrelha unidirecional com resistência à tração de 50 kN/m - fornecimento e instalação</t>
  </si>
  <si>
    <t>Caixa coletora de sarjeta - CCS 200-60 B - com grelha de aço - areia e brita comerciais</t>
  </si>
  <si>
    <t>Fabricação de estaca pré-moldada de concreto protendida seção 23 x 23 cm</t>
  </si>
  <si>
    <t>Ancoragem ativa com 19 cordoalhas aderentes D = 15,2 mm - fornecimento e instalação</t>
  </si>
  <si>
    <t>Escavação, carga e transporte de material de 3ª categoria na distância de 3.000 m - caminho de serviço em revestimento primário - com caminhão basculante de 12 m³</t>
  </si>
  <si>
    <t>Boca de BSCC 3,00 x 3,00 m - esconsidade 30° - areia extraída e brita produzida</t>
  </si>
  <si>
    <t>Geogrelha unidirecional com resistência à tração de 90 kN/m - fornecimento e instalação</t>
  </si>
  <si>
    <t>Caixa coletora de sarjeta - CCS 200-60 B - com grelha de aço - areia extraída e brita produzida</t>
  </si>
  <si>
    <t>Fabricação de estaca pré-moldada de concreto protendida seção 25 x 25 cm</t>
  </si>
  <si>
    <t>Ancoragem ativa com 22 cordoalhas aderentes D = 12,7 mm - fornecimento e instalação</t>
  </si>
  <si>
    <t>Escavação, carga e transporte de material de 3ª categoria na distância de 3.000 m - caminho de serviço pavimentado - com caminhão basculante de 12 m³</t>
  </si>
  <si>
    <t>Boca de BSCC 3,00 x 3,00 m - esconsidade 45° - areia e brita comerciais</t>
  </si>
  <si>
    <t>Muro em blocos segmentais de face pré-moldados - C = 40 cm, L = 40 cm, e H = 20 cm com altura de 4 a 6 m - confecção e assentamento</t>
  </si>
  <si>
    <t>Caixa coletora de sarjeta - CCS 200-80 A - com grelha de concreto - areia e brita comerciais</t>
  </si>
  <si>
    <t>Fabricação de estaca pré-moldada de concreto protendida seção 26 x 26 cm</t>
  </si>
  <si>
    <t>Ancoragem ativa com 22 cordoalhas aderentes D = 15,2 mm - fornecimento e instalação</t>
  </si>
  <si>
    <t>Escavação, carga e transporte de solos moles - DMT de 0 a 50 m</t>
  </si>
  <si>
    <t>Boca de BSCC 3,00 x 3,00 m - esconsidade 45° - areia extraída e brita produzida</t>
  </si>
  <si>
    <t>Muro em blocos segmentais de face pré-moldados - C = 40 cm, L = 40 cm, e H = 20 cm com altura de 6 a 8 m - confecção e assentamento</t>
  </si>
  <si>
    <t>Caixa coletora de sarjeta - CCS 200-80 A - com grelha de concreto - areia extraída e brita produzida</t>
  </si>
  <si>
    <t>Fabricação de estaca pré-moldada de concreto protendida seção 30 x 30 cm</t>
  </si>
  <si>
    <t>Ancoragem ativa com 27 cordoalhas aderentes D = 12,7 mm - fornecimento e instalação</t>
  </si>
  <si>
    <t>Escavação, carga e transporte de solos moles - DMT de 1.000 a 1.200 m - caminho de serviço em leito natural - com caminhão basculante de 14 m³</t>
  </si>
  <si>
    <t>Boca de BTCC 1,50 x 1,50 m - esconsidade 0° - areia e brita comerciais</t>
  </si>
  <si>
    <t>Muro em blocos segmentais de face pré-moldados - C = 40 cm, L = 40 cm, e H = 20 cm com altura de 8 a 10 m - confecção e assentamento</t>
  </si>
  <si>
    <t>Caixa coletora de sarjeta - CCS 200-80 B - com grelha de aço - areia e brita comerciais</t>
  </si>
  <si>
    <t>Fabricação de estaca pré-moldada de concreto protendida seção 33 x 33 cm</t>
  </si>
  <si>
    <t>Ancoragem ativa com 27 cordoalhas aderentes D = 15,2 mm - fornecimento e instalação</t>
  </si>
  <si>
    <t>Escavação, carga e transporte de solos moles - DMT de 1.000 a 1.200 m - caminho de serviço em revestimento primário - com caminhão basculante de 14 m³</t>
  </si>
  <si>
    <t>Boca de BTCC 1,50 x 1,50 m - esconsidade 0° - areia extraída e brita produzida</t>
  </si>
  <si>
    <t>Muro em blocos segmentais de face pré-moldados - C = 40 cm, L = 40 cm, e H = 20 cm com altura de até 4 m - confecção e assentamento</t>
  </si>
  <si>
    <t>Caixa coletora de sarjeta - CCS 200-80 B - com grelha de aço - areia extraída e brita produzida</t>
  </si>
  <si>
    <t>Fabricação de estaca pré-moldada de concreto protendida seção 35 x 35 cm</t>
  </si>
  <si>
    <t>Ancoragem ativa com 31 cordoalhas aderentes D = 12,7 mm - fornecimento e instalação</t>
  </si>
  <si>
    <t>Escavação, carga e transporte de solos moles - DMT de 1.000 a 1.200 m - caminho de serviço pavimentado - com caminhão basculante de 14 m³</t>
  </si>
  <si>
    <t>Boca de BTCC 1,50 x 1,50 m - esconsidade 15° - areia e brita comerciais</t>
  </si>
  <si>
    <t>Pedra argamassada com cimento e areia 1:3 - areia e pedra de mão comercial - fornecimento e assentamento</t>
  </si>
  <si>
    <t>Caixa coletora de sarjeta - CCS 250-100 A - com grelha de concreto - areia e brita comerciais</t>
  </si>
  <si>
    <t>Fabricação de estaca pré-moldada de concreto protendida seção 38 x 38 cm</t>
  </si>
  <si>
    <t>Ancoragem ativa com 31 cordoalhas aderentes D = 15,2 mm - fornecimento e instalação</t>
  </si>
  <si>
    <t>Escavação, carga e transporte de solos moles - DMT de 1.200 a 1.400 m - caminho de serviço em leito natural - com caminhão basculante de 14 m³</t>
  </si>
  <si>
    <t>Boca de BTCC 1,50 x 1,50 m - esconsidade 15° - areia extraída e brita produzida</t>
  </si>
  <si>
    <t>Pedra argamassada com cimento e areia 1:3 - areia extraída e pedra de mão produzida - confecção e assentamento</t>
  </si>
  <si>
    <t>Caixa coletora de sarjeta - CCS 250-100 A - com grelha de concreto - areia extraída e brita produzida</t>
  </si>
  <si>
    <t>Fabricação de estaca pré-moldada de concreto protendida seção 40 x 40 cm</t>
  </si>
  <si>
    <t>Ancoragem ativa com 4 cordoalhas aderentes D = 12,7 mm - fornecimento e instalação</t>
  </si>
  <si>
    <t>Escavação, carga e transporte de solos moles - DMT de 1.200 a 1.400 m - caminho de serviço em revestimento primário - com caminhão basculante de 14 m³</t>
  </si>
  <si>
    <t>Boca de BTCC 1,50 x 1,50 m - esconsidade 30° - areia e brita comerciais</t>
  </si>
  <si>
    <t>Proteção de taludes rochosos com telas metálicas - resistência longitudinal à tração de 121 kN/m - fornecimento e posicionamento - inclusive cabos de aço, grampos e clipes de junção</t>
  </si>
  <si>
    <t>Caixa coletora de sarjeta - CCS 250-100 B - com grelha de aço - areia e brita comerciais</t>
  </si>
  <si>
    <t>Fabricação de estaca pré-moldada de concreto protendida seção 42 x 42 cm</t>
  </si>
  <si>
    <t>Ancoragem ativa com 4 cordoalhas aderentes D = 15,2 mm - fornecimento e instalação</t>
  </si>
  <si>
    <t>Escavação, carga e transporte de solos moles - DMT de 1.200 a 1.400 m - caminho de serviço pavimentado - com caminhão basculante de 14 m³</t>
  </si>
  <si>
    <t>Boca de BTCC 1,50 x 1,50 m - esconsidade 30° - areia extraída e brita produzida</t>
  </si>
  <si>
    <t>Tela metálica dobrada em L para muro em solo reforçado - C = 200 cm, L = 40 cm e H = 40 cm - fornecimento e instalação</t>
  </si>
  <si>
    <t>Caixa coletora de sarjeta - CCS 250-100 B - com grelha de aço - areia extraída e brita produzida</t>
  </si>
  <si>
    <t>Fabricação de estaca pré-moldada de concreto protendida seção 45 x 45 cm</t>
  </si>
  <si>
    <t>Ancoragem ativa com 6 cordoalhas aderentes D = 12,7 mm - fornecimento e instalação</t>
  </si>
  <si>
    <t>Escavação, carga e transporte de solos moles - DMT de 1.400 a 1.600 m - caminho de serviço em leito natural - com caminhão basculante de 14 m³</t>
  </si>
  <si>
    <t>Boca de BTCC 1,50 x 1,50 m - esconsidade 45° - areia e brita comerciais</t>
  </si>
  <si>
    <t>Tela metálica dobrada em L para muro em solo reforçado - C = 200 cm, L = 50 cm e H = 50 cm - fornecimento e instalação</t>
  </si>
  <si>
    <t>Caixa coletora de sarjeta - CCS 250-120 A - com grelha de concreto - areia e brita comerciais</t>
  </si>
  <si>
    <t>Gabarito de cravação de estacas submersas em aço ASTM A36 - confecção e instalação</t>
  </si>
  <si>
    <t>Ancoragem ativa com 6 cordoalhas aderentes D = 15,2 mm - fornecimento e instalação</t>
  </si>
  <si>
    <t>Escavação, carga e transporte de solos moles - DMT de 1.400 a 1.600 m - caminho de serviço em revestimento primário - com caminhão basculante de 14 m³</t>
  </si>
  <si>
    <t>Boca de BTCC 1,50 x 1,50 m - esconsidade 45° - areia extraída e brita produzida</t>
  </si>
  <si>
    <t>Abertura em muro de alvenaria de pedra argamassada com martelete</t>
  </si>
  <si>
    <t>Caixa coletora de sarjeta - CCS 250-120 A - com grelha de concreto - areia extraída e brita produzida</t>
  </si>
  <si>
    <t>Muro guia para estaca barrete com duas cortinas de 10 x 110 cm</t>
  </si>
  <si>
    <t>Ancoragem ativa com 7 cordoalhas aderentes D = 12,7 mm - fornecimento e instalação</t>
  </si>
  <si>
    <t>Escavação, carga e transporte de solos moles - DMT de 1.400 a 1.600 m - caminho de serviço pavimentado - com caminhão basculante de 14 m³</t>
  </si>
  <si>
    <t>Boca de BTCC 2,00 x 2,00 m - esconsidade 0° - areia e brita comerciais</t>
  </si>
  <si>
    <t>Apicoamento manual de concreto</t>
  </si>
  <si>
    <t>Caixa coletora de sarjeta - CCS 250-120 B - com grelha de aço - areia e brita comerciais</t>
  </si>
  <si>
    <t>Estrutura em perfil de aço ASTM A36 corte, solda e montagem - fornecimento e instalação</t>
  </si>
  <si>
    <t>Ancoragem ativa com 7 cordoalhas aderentes D = 15,2 mm - fornecimento e instalação</t>
  </si>
  <si>
    <t>Escavação, carga e transporte de solos moles - DMT de 1.600 a 1.800 m - caminho de serviço em leito natural - com caminhão basculante de 14 m³</t>
  </si>
  <si>
    <t>Boca de BTCC 2,00 x 2,00 m - esconsidade 0° - areia extraída e brita produzida</t>
  </si>
  <si>
    <t>Demolição de concreto armado com martelete e corte oxiacetileno</t>
  </si>
  <si>
    <t>Caixa coletora de sarjeta - CCS 250-120 B - com grelha de aço - areia extraída e brita produzida</t>
  </si>
  <si>
    <t>Fornecimento e aplicação de adesivo estrutural à base de resina epóxi</t>
  </si>
  <si>
    <t>Ancoragem ativa com 8 cordoalhas aderentes D = 12,7 mm - fornecimento e instalação</t>
  </si>
  <si>
    <t>Escavação, carga e transporte de solos moles - DMT de 1.600 a 1.800 m - caminho de serviço em revestimento primário - com caminhão basculante de 14 m³</t>
  </si>
  <si>
    <t>Boca de BTCC 2,00 x 2,00 m - esconsidade 15° - areia e brita comerciais</t>
  </si>
  <si>
    <t>Demolição de concreto simples com martelete</t>
  </si>
  <si>
    <t>Caixa coletora de sarjeta - CCS 250-60 A - com grelha de concreto - areia e brita comerciais</t>
  </si>
  <si>
    <t>Hidrojateamento em superfície de aço grau WJ-2</t>
  </si>
  <si>
    <t>Ancoragem ativa com 8 cordoalhas aderentes D = 15,2 mm - fornecimento e instalação</t>
  </si>
  <si>
    <t>Escavação, carga e transporte de solos moles - DMT de 1.600 a 1.800 m - caminho de serviço pavimentado - com caminhão basculante de 14 m³</t>
  </si>
  <si>
    <t>Boca de BTCC 2,00 x 2,00 m - esconsidade 15° - areia extraída e brita produzida</t>
  </si>
  <si>
    <t>Caixa coletora de sarjeta - CCS 250-60 A - com grelha de concreto - areia extraída e brita produzida</t>
  </si>
  <si>
    <t>Jateamento abrasivo em chapa de aço por esteira contínua</t>
  </si>
  <si>
    <t>Ancoragem ativa com 9 cordoalhas aderentes D = 12,7 mm - fornecimento e instalação</t>
  </si>
  <si>
    <t>Escavação, carga e transporte de solos moles - DMT de 1.800 a 2.000 m - caminho de serviço em leito natural - com caminhão basculante de 14 m³</t>
  </si>
  <si>
    <t>Boca de BTCC 2,00 x 2,00 m - esconsidade 30° - areia e brita comerciais</t>
  </si>
  <si>
    <t>Caixa coletora de sarjeta - CCS 250-60 B - com grelha de aço - areia e brita comerciais</t>
  </si>
  <si>
    <t>Jateamento de chapa de aço com o uso de granalhas de aço grau Sa 2</t>
  </si>
  <si>
    <t>Ancoragem ativa com 9 cordoalhas aderentes D = 15,2 mm - fornecimento e instalação</t>
  </si>
  <si>
    <t>Escavação, carga e transporte de solos moles - DMT de 1.800 a 2.000 m - caminho de serviço em revestimento primário - com caminhão basculante de 14 m³</t>
  </si>
  <si>
    <t>Boca de BTCC 2,00 x 2,00 m - esconsidade 30° - areia extraída e brita produzida</t>
  </si>
  <si>
    <t>Demolição manual de construções provisórias de madeira - sem reaproveitamento</t>
  </si>
  <si>
    <t>Caixa coletora de sarjeta - CCS 250-60 B - com grelha de aço - areia extraída e brita produzida</t>
  </si>
  <si>
    <t>Jateamento de chapa de aço com o uso de granalhas de aço grau Sa 2 1/2</t>
  </si>
  <si>
    <t>Ancoragem ativa para lajes com 1 cordoalha aderente D = 12,7 mm - fornecimento e instalação</t>
  </si>
  <si>
    <t>Escavação, carga e transporte de solos moles - DMT de 1.800 a 2.000 m - caminho de serviço pavimentado - com caminhão basculante de 14 m³</t>
  </si>
  <si>
    <t>Boca de BTCC 2,00 x 2,00 m - esconsidade 45° - areia e brita comerciais</t>
  </si>
  <si>
    <t>Demolição manual de construções provisórias de madeira, sem fechamento lateral e sem pavimentação</t>
  </si>
  <si>
    <t>Caixa coletora de sarjeta - CCS 250-80 A - com grelha de concreto - areia e brita comerciais</t>
  </si>
  <si>
    <t>Jateamento de chapa de aço com o uso de granalhas de aço grau Sa 2 1/2 - em espaço confinado</t>
  </si>
  <si>
    <t>Ancoragem ativa para lajes com 1 cordoalha aderente D = 15,2 mm - fornecimento e instalação</t>
  </si>
  <si>
    <t>Escavação, carga e transporte de solos moles - DMT de 2.000 a 2.500 m - caminho de serviço em leito natural - com caminhão basculante de 14 m³</t>
  </si>
  <si>
    <t>Boca de BTCC 2,00 x 2,00 m - esconsidade 45° - areia extraída e brita produzida</t>
  </si>
  <si>
    <t>Demolição mecânica de alvenaria com carregadeira de pneus</t>
  </si>
  <si>
    <t>Caixa coletora de sarjeta - CCS 250-80 A - com grelha de concreto - areia extraída e brita produzida</t>
  </si>
  <si>
    <t>Jateamento de chapa de aço com o uso de granalhas de aço grau Sa 3</t>
  </si>
  <si>
    <t>Ancoragem ativa para lajes com 1 cordoalha engraxada D = 12,7 mm - fornecimento e instalação</t>
  </si>
  <si>
    <t>Escavação, carga e transporte de solos moles - DMT de 2.000 a 2.500 m - caminho de serviço em revestimento primário - com caminhão basculante de 14 m³</t>
  </si>
  <si>
    <t>Boca de BTCC 2,50 x 2,50 m - esconsidade 0° - areia e brita comerciais</t>
  </si>
  <si>
    <t>Demolição mecânica de alvenaria com escavadeira hidráulica</t>
  </si>
  <si>
    <t>Caixa coletora de sarjeta - CCS 250-80 B - com grelha de aço - areia e brita comerciais</t>
  </si>
  <si>
    <t>Pintura com epóxi de dois componentes com pistola a ar comprimido, uma demão, espessura de 120 µm</t>
  </si>
  <si>
    <t>Ancoragem ativa para lajes com 1 cordoalha engraxada D = 15,2 mm - fornecimento e instalação</t>
  </si>
  <si>
    <t>Escavação, carga e transporte de solos moles - DMT de 2.000 a 2.500 m - caminho de serviço pavimentado - com caminhão basculante de 14 m³</t>
  </si>
  <si>
    <t>Boca de BTCC 2,50 x 2,50 m - esconsidade 0° - areia extraída e brita produzida</t>
  </si>
  <si>
    <t>Demolição mecânica de concreto armado com escavadeira hidráulica</t>
  </si>
  <si>
    <t>Caixa coletora de sarjeta - CCS 250-80 B - com grelha de aço - areia extraída e brita produzida</t>
  </si>
  <si>
    <t>Pintura com primer epóxi de dois componentes com pistola a ar comprimido, uma demão, espessura de 70 µm</t>
  </si>
  <si>
    <t>Ancoragem ativa para lajes com 2 cordoalhas aderentes D = 12,7 mm - fornecimento e instalação</t>
  </si>
  <si>
    <t>Escavação, carga e transporte de solos moles - DMT de 2.500 a 3.000 m - caminho de serviço em leito natural - com caminhão basculante de 14 m³</t>
  </si>
  <si>
    <t>Boca de BTCC 2,50 x 2,50 m - esconsidade 15° - areia e brita comerciais</t>
  </si>
  <si>
    <t>Demolição mecânica de concreto simples com escavadeira hidráulica</t>
  </si>
  <si>
    <t>Caixa coletora de sarjeta - CCS 300-100 A - com grelha de concreto - areia e brita comerciais</t>
  </si>
  <si>
    <t>Pintura com selante epóxi vinílico com pistola airless, uma demão, espessura de 80 µm</t>
  </si>
  <si>
    <t>Ancoragem ativa para lajes com 2 cordoalhas aderentes D = 15,2 mm - fornecimento e instalação</t>
  </si>
  <si>
    <t>Escavação, carga e transporte de solos moles - DMT de 2.500 a 3.000 m - caminho de serviço em revestimento primário - com caminhão basculante de 14 m³</t>
  </si>
  <si>
    <t>Boca de BTCC 2,50 x 2,50 m - esconsidade 15° - areia extraída e brita produzida</t>
  </si>
  <si>
    <t>Fresagem de piso de concreto</t>
  </si>
  <si>
    <t>Caixa coletora de sarjeta - CCS 300-100 A - com grelha de concreto - areia extraída e brita produzida</t>
  </si>
  <si>
    <t>Pintura com tinta anti-incrustante com pistola airless, uma demão, espessura de 125 µm</t>
  </si>
  <si>
    <t>Ancoragem ativa para lajes com 3 cordoalhas aderentes D = 12,7 mm - fornecimento e instalação</t>
  </si>
  <si>
    <t>Escavação, carga e transporte de solos moles - DMT de 2.500 a 3.000 m - caminho de serviço pavimentado - com caminhão basculante de 14 m³</t>
  </si>
  <si>
    <t>Boca de BTCC 2,50 x 2,50 m - esconsidade 30° - areia e brita comerciais</t>
  </si>
  <si>
    <t>Perfuração em concreto com coroa diamantada - D = 100 mm</t>
  </si>
  <si>
    <t>Caixa coletora de sarjeta - CCS 300-100 B - com grelha de aço - areia e brita comerciais</t>
  </si>
  <si>
    <t>Pintura com tinta anticorrosiva à base de epóxi poliamida de dois componentes com pistola a ar comprimido, uma demão, espessura de 150 µm</t>
  </si>
  <si>
    <t>Ancoragem ativa para lajes com 3 cordoalhas aderentes D = 15,2 mm - fornecimento e instalação</t>
  </si>
  <si>
    <t>Escavação, carga e transporte de solos moles - DMT de 200 a 400 m - caminho de serviço em leito natural - com caminhão basculante de 14 m³</t>
  </si>
  <si>
    <t>Boca de BTCC 2,50 x 2,50 m - esconsidade 30° - areia extraída e brita produzida</t>
  </si>
  <si>
    <t>Perfuração em concreto com coroa diamantada - D = 16 mm</t>
  </si>
  <si>
    <t>Caixa coletora de sarjeta - CCS 300-100 B - com grelha de aço - areia extraída e brita produzida</t>
  </si>
  <si>
    <t>Pintura de acabamento com esmalte epóxi com pistola a ar comprimido, uma demão, espessura de 40 µm</t>
  </si>
  <si>
    <t>Ancoragem ativa para lajes com 4 cordoalhas aderentes D = 12,7 mm - fornecimento e instalação</t>
  </si>
  <si>
    <t>Escavação, carga e transporte de solos moles - DMT de 200 a 400 m - caminho de serviço em revestimento primário - com caminhão basculante de 14 m³</t>
  </si>
  <si>
    <t>Boca de BTCC 2,50 x 2,50 m - esconsidade 45° - areia e brita comerciais</t>
  </si>
  <si>
    <t>Perfuração em concreto com coroa diamantada - D = 20 mm</t>
  </si>
  <si>
    <t>Caixa coletora de sarjeta - CCS 300-120 A - com grelha de concreto - areia e brita comerciais</t>
  </si>
  <si>
    <t>Pintura de acabamento com esmalte sintético com pistola a ar comprimido, uma demão, espessura de 30 µm</t>
  </si>
  <si>
    <t>Ancoragem ativa para lajes com 4 cordoalhas aderentes D = 15,2 mm - fornecimento e instalação</t>
  </si>
  <si>
    <t>Escavação, carga e transporte de solos moles - DMT de 200 a 400 m - caminho de serviço pavimentado - com caminhão basculante de 14 m³</t>
  </si>
  <si>
    <t>Boca de BTCC 2,50 x 2,50 m - esconsidade 45° - areia extraída e brita produzida</t>
  </si>
  <si>
    <t>Perfuração em concreto com coroa diamantada - D = 25 mm</t>
  </si>
  <si>
    <t>Caixa coletora de sarjeta - CCS 300-120 A - com grelha de concreto - areia extraída e brita produzida</t>
  </si>
  <si>
    <t>Pintura de acabamento com tinta de poliuretano acrílico de dois componentes com pistola airless, uma demão, espessura de 70 µm</t>
  </si>
  <si>
    <t>Ancoragem passiva com 10 cordoalhas aderentes D = 12,7 mm - fornecimento e instalação</t>
  </si>
  <si>
    <t>Escavação, carga e transporte de solos moles - DMT de 400 a 600 m - caminho de serviço em leito natural - com caminhão basculante de 14 m³</t>
  </si>
  <si>
    <t>Boca de BTCC 3,00 x 3,00 m - esconsidade 0° - areia e brita comerciais</t>
  </si>
  <si>
    <t>Perfuração em concreto com coroa diamantada - D = 32 mm</t>
  </si>
  <si>
    <t>Caixa coletora de sarjeta - CCS 300-120 B - com grelha de aço - areia e brita comerciais</t>
  </si>
  <si>
    <t>Pintura de acabamento com tinta de poliuretano acrílico de dois componentes com pistola airless, uma demão, espessura de 70 µm - em espaço confinado</t>
  </si>
  <si>
    <t>Ancoragem passiva com 10 cordoalhas aderentes D = 15,2 mm - fornecimento e instalação</t>
  </si>
  <si>
    <t>Escavação, carga e transporte de solos moles - DMT de 400 a 600 m - caminho de serviço em revestimento primário - com caminhão basculante de 14 m³</t>
  </si>
  <si>
    <t>Boca de BTCC 3,00 x 3,00 m - esconsidade 0° - areia extraída e brita produzida</t>
  </si>
  <si>
    <t>Perfuração em concreto com coroa diamantada - D = 38 mm</t>
  </si>
  <si>
    <t>Caixa coletora de sarjeta - CCS 300-120 B - com grelha de aço - areia extraída e brita produzida</t>
  </si>
  <si>
    <t>Pintura de fundo com tinta alquídica com pistola a ar comprimido, uma demão, espessura de 30 µm</t>
  </si>
  <si>
    <t>Ancoragem passiva com 12 cordoalhas aderentes D = 12,7 mm - fornecimento e instalação</t>
  </si>
  <si>
    <t>Escavação, carga e transporte de solos moles - DMT de 400 a 600 m - caminho de serviço pavimentado - com caminhão basculante de 14 m³</t>
  </si>
  <si>
    <t>Boca de BTCC 3,00 x 3,00 m - esconsidade 15° - areia e brita comerciais</t>
  </si>
  <si>
    <t>Perfuração em concreto com coroa diamantada - D = 44 mm</t>
  </si>
  <si>
    <t>Caixa coletora de sarjeta - CCS 300-60 A - com grelha de concreto - areia e brita comerciais</t>
  </si>
  <si>
    <t>Pintura de fundo com tinta anticorrosiva à base de epóxi poliamida de dois componentes com pistola airless, uma demão, espessura de 100 µm - em espaço confinado</t>
  </si>
  <si>
    <t>Ancoragem passiva com 12 cordoalhas aderentes D = 15,2 mm - fornecimento e instalação</t>
  </si>
  <si>
    <t>Escavação, carga e transporte de solos moles - DMT de 50 a 200 m - caminho de serviço em leito natural - com caminhão basculante de 14 m³</t>
  </si>
  <si>
    <t>Boca de BTCC 3,00 x 3,00 m - esconsidade 15° - areia extraída e brita produzida</t>
  </si>
  <si>
    <t>Perfuração em concreto com coroa diamantada - D = 50 mm</t>
  </si>
  <si>
    <t>Caixa coletora de sarjeta - CCS 300-60 A - com grelha de concreto - areia extraída e brita produzida</t>
  </si>
  <si>
    <t>Pintura de fundo com tinta anticorrosiva à base de epóxi poliamida de dois componentes com pistola airless, uma demão, espessura de 160 µm</t>
  </si>
  <si>
    <t>Ancoragem passiva com 15 cordoalhas aderentes D = 12,7 mm - fornecimento e instalação</t>
  </si>
  <si>
    <t>Escavação, carga e transporte de solos moles - DMT de 50 a 200 m - caminho de serviço em revestimento primário - com caminhão basculante de 14 m³</t>
  </si>
  <si>
    <t>Boca de BTCC 3,00 x 3,00 m - esconsidade 30° - areia e brita comerciais</t>
  </si>
  <si>
    <t>Perfuração em concreto com coroa diamantada - D = 63 mm</t>
  </si>
  <si>
    <t>Caixa coletora de sarjeta - CCS 300-60 B - com grelha de aço - areia e brita comerciais</t>
  </si>
  <si>
    <t>Pintura de fundo com tinta anticorrosiva à base de epóxi poliamida de dois componentes com pistola airless, uma demão, espessura de 160 µm - em espaço confinado</t>
  </si>
  <si>
    <t>Ancoragem passiva com 15 cordoalhas aderentes D = 15,2 mm - fornecimento e instalação</t>
  </si>
  <si>
    <t>Escavação, carga e transporte de solos moles - DMT de 50 a 200 m - caminho de serviço pavimentado - com caminhão basculante de 14 m³</t>
  </si>
  <si>
    <t>Boca de BTCC 3,00 x 3,00 m - esconsidade 30° - areia extraída e brita produzida</t>
  </si>
  <si>
    <t>Perfuração em concreto com coroa diamantada - D = 75 mm</t>
  </si>
  <si>
    <t>Caixa coletora de sarjeta - CCS 300-60 B - com grelha de aço - areia extraída e brita produzida</t>
  </si>
  <si>
    <t>Pintura de fundo com tinta epóxi com pistola a ar comprimido, uma demão, espessura de 120 µm</t>
  </si>
  <si>
    <t>Ancoragem passiva com 19 cordoalhas aderentes D = 12,7 mm - fornecimento e instalação</t>
  </si>
  <si>
    <t>Escavação, carga e transporte de solos moles - DMT de 600 a 800 m - caminho de serviço em leito natural - com caminhão basculante de 14 m³</t>
  </si>
  <si>
    <t>Boca de BTCC 3,00 x 3,00 m - esconsidade 45° - areia e brita comerciais</t>
  </si>
  <si>
    <t>Perfuração em concreto com martelete elétrico - D = 10 mm</t>
  </si>
  <si>
    <t>Caixa coletora de sarjeta - CCS 300-80 A - com grelha de concreto - areia e brita comerciais</t>
  </si>
  <si>
    <t>Pintura shop primer em chapa de aço por esteira contínua</t>
  </si>
  <si>
    <t>Ancoragem passiva com 19 cordoalhas aderentes D = 15,2 mm - fornecimento e instalação</t>
  </si>
  <si>
    <t>Escavação, carga e transporte de solos moles - DMT de 600 a 800 m - caminho de serviço em revestimento primário - com caminhão basculante de 14 m³</t>
  </si>
  <si>
    <t>Boca de BTCC 3,00 x 3,00 m - esconsidade 45° - areia extraída e brita produzida</t>
  </si>
  <si>
    <t>Perfuração em concreto com martelete elétrico - D = 13,0 mm</t>
  </si>
  <si>
    <t>Caixa coletora de sarjeta - CCS 300-80 A - com grelha de concreto - areia extraída e brita produzida</t>
  </si>
  <si>
    <t>Solda elétrica de perfis metálicos e chapas de aço com eletrodo E60XX</t>
  </si>
  <si>
    <t>Ancoragem passiva com 22 cordoalhas aderentes D = 12,7 mm - fornecimento e instalação</t>
  </si>
  <si>
    <t>Escavação, carga e transporte de solos moles - DMT de 600 a 800 m - caminho de serviço pavimentado - com caminhão basculante de 14 m³</t>
  </si>
  <si>
    <t>Corpo de BDCC 1,50 x 1,50 m - moldado no local - altura do aterro 0,00 a 1,00 m - areia e brita comerciais</t>
  </si>
  <si>
    <t>Perfuração em concreto com martelete elétrico - D = 14 mm</t>
  </si>
  <si>
    <t>Caixa coletora de sarjeta - CCS 300-80 B - com grelha de aço - areia e brita comerciais</t>
  </si>
  <si>
    <t>Solda elétrica de perfis metálicos e chapas de aço com eletrodo E70XX</t>
  </si>
  <si>
    <t>Ancoragem passiva com 22 cordoalhas aderentes D = 15,2 mm - fornecimento e instalação</t>
  </si>
  <si>
    <t>Escavação, carga e transporte de solos moles - DMT de 800 a 1.000 m - caminho de serviço em leito natural - com caminhão basculante de 14 m³</t>
  </si>
  <si>
    <t>Corpo de BDCC 1,50 x 1,50 m - moldado no local - altura do aterro 0,00 a 1,00 m - areia extraída e brita produzida</t>
  </si>
  <si>
    <t>Remoção de cerca com mourões de concreto</t>
  </si>
  <si>
    <t>Caixa coletora de sarjeta - CCS 300-80 B - com grelha de aço - areia extraída e brita produzida</t>
  </si>
  <si>
    <t>Tratamento de superfície de aço com ferramenta mecânica grau SP-11</t>
  </si>
  <si>
    <t>Ancoragem passiva com 27 cordoalhas aderentes D = 12,7 mm - fornecimento e instalação</t>
  </si>
  <si>
    <t>Escavação, carga e transporte de solos moles - DMT de 800 a 1.000 m - caminho de serviço em revestimento primário - com caminhão basculante de 14 m³</t>
  </si>
  <si>
    <t>Corpo de BDCC 1,50 x 1,50 m - moldado no local - altura do aterro 1,00 a 2,50 m - areia e brita comerciais</t>
  </si>
  <si>
    <t>Remoção de painel publicitário, tipo outdoor, com estrutura e suportes em madeira</t>
  </si>
  <si>
    <t>Caixa coletora de sarjeta - CCS 350-100 A - com grelha de concreto - areia e brita comerciais</t>
  </si>
  <si>
    <t>Tratamento de superfície de aço com ferramenta mecânica grau SP-11 - em espaço confinado</t>
  </si>
  <si>
    <t>Ancoragem passiva com 27 cordoalhas aderentes D = 15,2 mm - fornecimento e instalação</t>
  </si>
  <si>
    <t>Escavação, carga e transporte de solos moles - DMT de 800 a 1.000 m - caminho de serviço pavimentado - com caminhão basculante de 14 m³</t>
  </si>
  <si>
    <t>Corpo de BDCC 1,50 x 1,50 m - moldado no local - altura do aterro 1,00 a 2,50 m - areia extraída e brita produzida</t>
  </si>
  <si>
    <t>Remoção de paralelepípedos</t>
  </si>
  <si>
    <t>Caixa coletora de sarjeta - CCS 350-100 A - com grelha de concreto - areia extraída e brita produzida</t>
  </si>
  <si>
    <t>Tratamento em chapa de aço por esteira contínua</t>
  </si>
  <si>
    <t>Ancoragem passiva com 31 cordoalhas aderentes D = 12,7 mm - fornecimento e instalação</t>
  </si>
  <si>
    <t>Escavação, carga e transporte de solos moles na distância de 3.000 m - caminho de serviço em leito natural - com caminhão basculante de 14 m³</t>
  </si>
  <si>
    <t>Corpo de BDCC 1,50 x 1,50 m - moldado no local - altura do aterro 10,00 a 12,50 m - areia e brita comerciais</t>
  </si>
  <si>
    <t>Remoção de tubos de concreto com diâmetro de 0,40 m a 1,00 m em valas e bueiros</t>
  </si>
  <si>
    <t>Caixa coletora de sarjeta - CCS 350-100 B - com grelha de aço - areia e brita comerciais</t>
  </si>
  <si>
    <t>Alinhamento manual da grade do AMV para qualquer abertura e qualquer bitola</t>
  </si>
  <si>
    <t>Ancoragem passiva com 31 cordoalhas aderentes D = 15,2 mm - fornecimento e instalação</t>
  </si>
  <si>
    <t>Escavação, carga e transporte de solos moles na distância de 3.000 m - caminho de serviço em revestimento primário - com caminhão basculante de 14 m³</t>
  </si>
  <si>
    <t>Corpo de BDCC 1,50 x 1,50 m - moldado no local - altura do aterro 10,00 a 12,50 m - areia extraída e brita produzida</t>
  </si>
  <si>
    <t>Remoção de tubos de concreto com diâmetro de 1,20 m a 1,50 m em valas e bueiros</t>
  </si>
  <si>
    <t>Caixa coletora de sarjeta - CCS 350-100 B - com grelha de aço - areia extraída e brita produzida</t>
  </si>
  <si>
    <t>Assentamento dos materiais metálicos do AMV 1:10, TR 45, bitola larga</t>
  </si>
  <si>
    <t>Ancoragem passiva com 4 cordoalhas aderentes D = 12,7 mm - fornecimento e instalação</t>
  </si>
  <si>
    <t>Escavação, carga e transporte de solos moles na distância de 3.000 m - caminho de serviço pavimentado - com caminhão basculante de 14 m³</t>
  </si>
  <si>
    <t>Corpo de BDCC 1,50 x 1,50 m - moldado no local - altura do aterro 12,50 a 15,00 m - areia e brita comerciais</t>
  </si>
  <si>
    <t>Derrocagem subaquática de material de 3ª categoria - carga e limpeza - plataforma com clamshell - flutuante e batelão rebocado de 100 t montado na obra - DMT até 200 m</t>
  </si>
  <si>
    <t>Caixa coletora de sarjeta - CCS 350-120 A - com grelha de concreto - areia e brita comerciais</t>
  </si>
  <si>
    <t>Assentamento dos materiais metálicos do AMV 1:10, TR 45, bitola métrica</t>
  </si>
  <si>
    <t>Ancoragem passiva com 4 cordoalhas aderentes D = 15,2 mm - fornecimento e instalação</t>
  </si>
  <si>
    <t>Escavação, carga e transporte em material de 1ª categoria - DMT de 1.000 a 1.200 m com motoscraper</t>
  </si>
  <si>
    <t>Corpo de BDCC 1,50 x 1,50 m - moldado no local - altura do aterro 12,50 a 15,00 m - areia extraída e brita produzida</t>
  </si>
  <si>
    <t>Derrocagem subaquática de material de 3ª categoria - carga e limpeza - plataforma com clamshell - flutuante e batelão rebocado de 100 t montado na obra - DMT de 1.000 a 1200 m</t>
  </si>
  <si>
    <t>Caixa coletora de sarjeta - CCS 350-120 A - com grelha de concreto - areia extraída e brita produzida</t>
  </si>
  <si>
    <t>Assentamento dos materiais metálicos do AMV 1:10, TR 45, bitola mista</t>
  </si>
  <si>
    <t>Ancoragem passiva com 6 cordoalhas aderentes D = 12,7 mm - fornecimento e instalação</t>
  </si>
  <si>
    <t>Escavação, carga e transporte em material de 1ª categoria - DMT de 1.200 a 1.400 m com motoscraper</t>
  </si>
  <si>
    <t>Corpo de BDCC 1,50 x 1,50 m - moldado no local - altura do aterro 2,50 a 5,00 m - areia e brita comerciais</t>
  </si>
  <si>
    <t>Derrocagem subaquática de material de 3ª categoria - carga e limpeza - plataforma com clamshell - flutuante e batelão rebocado de 100 t montado na obra - DMT de 1.200 a 1.400 m</t>
  </si>
  <si>
    <t>Caixa coletora de sarjeta - CCS 350-120 B - com grelha de aço - areia e brita comerciais</t>
  </si>
  <si>
    <t>Assentamento dos materiais metálicos do AMV 1:10, TR 57, bitola larga</t>
  </si>
  <si>
    <t>Ancoragem passiva com 6 cordoalhas aderentes D = 15,2 mm - fornecimento e instalação</t>
  </si>
  <si>
    <t>Escavação, carga e transporte em material de 1ª categoria - DMT de 200 a 400 m com motoscraper</t>
  </si>
  <si>
    <t>Corpo de BDCC 1,50 x 1,50 m - moldado no local - altura do aterro 2,50 a 5,00 m - areia extraída e brita produzida</t>
  </si>
  <si>
    <t>Derrocagem subaquática de material de 3ª categoria - carga e limpeza - plataforma com clamshell - flutuante e batelão rebocado de 100 t montado na obra - DMT de 1.400 a 1.600 m</t>
  </si>
  <si>
    <t>Caixa coletora de sarjeta - CCS 350-120 B - com grelha de aço - areia extraída e brita produzida</t>
  </si>
  <si>
    <t>Assentamento dos materiais metálicos do AMV 1:10, TR 57, bitola métrica</t>
  </si>
  <si>
    <t>Ancoragem passiva com 7 cordoalhas aderentes D = 12,7 mm - fornecimento e instalação</t>
  </si>
  <si>
    <t>Escavação, carga e transporte em material de 1ª categoria - DMT de 400 a 600 m com motoscraper</t>
  </si>
  <si>
    <t>Corpo de BDCC 1,50 x 1,50 m - moldado no local - altura do aterro 5,00 a 7,50 m - areia e brita comerciais</t>
  </si>
  <si>
    <t>Derrocagem subaquática de material de 3ª categoria - carga e limpeza - plataforma com clamshell - flutuante e batelão rebocado de 100 t montado na obra - DMT de 1.600 a 1.800 m</t>
  </si>
  <si>
    <t>Caixa coletora de sarjeta - CCS 350-60 A - com grelha de concreto - areia e brita comerciais</t>
  </si>
  <si>
    <t>Assentamento dos materiais metálicos do AMV 1:10, TR 57, bitola mista</t>
  </si>
  <si>
    <t>Ancoragem passiva com 7 cordoalhas aderentes D = 15,2 mm - fornecimento e instalação</t>
  </si>
  <si>
    <t>Escavação, carga e transporte em material de 1ª categoria - DMT de 50 a 200 m com motoscraper</t>
  </si>
  <si>
    <t>Corpo de BDCC 1,50 x 1,50 m - moldado no local - altura do aterro 5,00 a 7,50 m - areia extraída e brita produzida</t>
  </si>
  <si>
    <t>Derrocagem subaquática de material de 3ª categoria - carga e limpeza - plataforma com clamshell - flutuante e batelão rebocado de 100 t montado na obra - DMT de 1.800 a 2.000 m</t>
  </si>
  <si>
    <t>Caixa coletora de sarjeta - CCS 350-60 A - com grelha de concreto - areia extraída e brita produzida</t>
  </si>
  <si>
    <t>Assentamento dos materiais metálicos do AMV 1:10, TR 68, bitola larga</t>
  </si>
  <si>
    <t>Ancoragem passiva com 8 cordoalhas aderentes D = 12,7 mm - fornecimento e instalação</t>
  </si>
  <si>
    <t>Escavação, carga e transporte em material de 1ª categoria - DMT de 50 m</t>
  </si>
  <si>
    <t>Corpo de BDCC 1,50 x 1,50 m - moldado no local - altura do aterro 7,50 a 10,00 m - areia e brita comerciais</t>
  </si>
  <si>
    <t>Derrocagem subaquática de material de 3ª categoria - carga e limpeza - plataforma com clamshell - flutuante e batelão rebocado de 100 t montado na obra - DMT de 2.000 a 2.500 m</t>
  </si>
  <si>
    <t>Caixa coletora de sarjeta - CCS 350-60 B - com grelha de aço - areia e brita comerciais</t>
  </si>
  <si>
    <t>Assentamento dos materiais metálicos do AMV 1:10, TR 68, bitola métrica</t>
  </si>
  <si>
    <t>Ancoragem passiva com 8 cordoalhas aderentes D = 15,2 mm - fornecimento e instalação</t>
  </si>
  <si>
    <t>Escavação, carga e transporte em material de 1ª categoria - DMT de 600 a 800 m com motoscraper</t>
  </si>
  <si>
    <t>Corpo de BDCC 1,50 x 1,50 m - moldado no local - altura do aterro 7,50 a 10,00 m - areia extraída e brita produzida</t>
  </si>
  <si>
    <t>Derrocagem subaquática de material de 3ª categoria - carga e limpeza - plataforma com clamshell - flutuante e batelão rebocado de 100 t montado na obra - DMT de 2.500 a 3.000 m</t>
  </si>
  <si>
    <t>Caixa coletora de sarjeta - CCS 350-60 B - com grelha de aço - areia extraída e brita produzida</t>
  </si>
  <si>
    <t>Assentamento dos materiais metálicos do AMV 1:10, TR 68, bitola mista</t>
  </si>
  <si>
    <t>Ancoragem passiva com 9 cordoalhas aderentes D = 12,7 mm - fornecimento e instalação</t>
  </si>
  <si>
    <t>Escavação, carga e transporte em material de 1ª categoria - DMT de 800 a 1.000 m com motoscraper</t>
  </si>
  <si>
    <t>Corpo de BDCC 2,00 x 2,00 m - moldado no local - altura do aterro 0,00 a 1,00 m - areia e brita comerciais</t>
  </si>
  <si>
    <t>Derrocagem subaquática de material de 3ª categoria - carga e limpeza - plataforma com clamshell - flutuante e batelão rebocado de 100 t montado na obra - DMT de 200 a 400 m</t>
  </si>
  <si>
    <t>Caixa coletora de sarjeta - CCS 350-80 A - com grelha de concreto - areia e brita comerciais</t>
  </si>
  <si>
    <t>Assentamento dos materiais metálicos do AMV 1:10, UIC 60, bitola larga</t>
  </si>
  <si>
    <t>Ancoragem passiva com 9 cordoalhas aderentes D = 15,2 mm - fornecimento e instalação</t>
  </si>
  <si>
    <t>Expurgo de jazida</t>
  </si>
  <si>
    <t>Corpo de BDCC 2,00 x 2,00 m - moldado no local - altura do aterro 0,00 a 1,00 m - areia extraída e brita produzida</t>
  </si>
  <si>
    <t>Derrocagem subaquática de material de 3ª categoria - carga e limpeza - plataforma com clamshell - flutuante e batelão rebocado de 100 t montado na obra - DMT de 3.000 m</t>
  </si>
  <si>
    <t>Caixa coletora de sarjeta - CCS 350-80 A - com grelha de concreto - areia extraída e brita produzida</t>
  </si>
  <si>
    <t>Assentamento dos materiais metálicos do AMV 1:10, UIC 60, bitola métrica</t>
  </si>
  <si>
    <t>Ancoragem passiva para lajes com 1 cordoalha aderente D = 12,7 mm - fornecimento e instalação</t>
  </si>
  <si>
    <t>Fragmentação de blocos de rocha com escavadeira e rompedor hidráulico 1.700 kg</t>
  </si>
  <si>
    <t>Corpo de BDCC 2,00 x 2,00 m - moldado no local - altura do aterro 1,00 a 2,50 m - areia e brita comerciais</t>
  </si>
  <si>
    <t>Derrocagem subaquática de material de 3ª categoria - carga e limpeza - plataforma com clamshell - flutuante e batelão rebocado de 100 t montado na obra - DMT de 400 a 600 m</t>
  </si>
  <si>
    <t>Caixa coletora de sarjeta - CCS 350-80 B - com grelha de aço - areia e brita comerciais</t>
  </si>
  <si>
    <t>Assentamento dos materiais metálicos do AMV 1:10, UIC 60, bitola mista</t>
  </si>
  <si>
    <t>Ancoragem passiva para lajes com 1 cordoalha aderente D = 15,2 mm - fornecimento e instalação</t>
  </si>
  <si>
    <t>Limpeza mecanizada da camada vegetal</t>
  </si>
  <si>
    <t>Corpo de BDCC 2,00 x 2,00 m - moldado no local - altura do aterro 1,00 a 2,50 m - areia extraída e brita produzida</t>
  </si>
  <si>
    <t>Derrocagem subaquática de material de 3ª categoria - carga e limpeza - plataforma com clamshell - flutuante e batelão rebocado de 100 t montado na obra - DMT de 600 a 800 m</t>
  </si>
  <si>
    <t>Caixa coletora de sarjeta - CCS 350-80 B - com grelha de aço - areia extraída e brita produzida</t>
  </si>
  <si>
    <t>Assentamento dos materiais metálicos do AMV 1:12, TR 45, bitola larga</t>
  </si>
  <si>
    <t>Ancoragem passiva para lajes com 1 cordoalha engraxada D = 12,7 mm - fornecimento e instalação</t>
  </si>
  <si>
    <t>Manutenção de caminho de serviço</t>
  </si>
  <si>
    <t>Corpo de BDCC 2,00 x 2,00 m - moldado no local - altura do aterro 10,00 a 12,50 m - areia e brita comerciais</t>
  </si>
  <si>
    <t>Derrocagem subaquática de material de 3ª categoria - carga e limpeza - plataforma com clamshell - flutuante e batelão rebocado de 100 t montado na obra - DMT de 800 a 1.000 m</t>
  </si>
  <si>
    <t>Caixa coletora de sarjeta - CCS 400-100 A - com grelha de concreto - areia e brita comerciais</t>
  </si>
  <si>
    <t>Assentamento dos materiais metálicos do AMV 1:12, TR 45, bitola métrica</t>
  </si>
  <si>
    <t>Ancoragem passiva para lajes com 1 cordoalha engraxada D = 15,2 mm - fornecimento e instalação</t>
  </si>
  <si>
    <t>Pré-fissuramento de material de 3ª categoria</t>
  </si>
  <si>
    <t>Corpo de BDCC 2,00 x 2,00 m - moldado no local - altura do aterro 10,00 a 12,50 m - areia extraída e brita produzida</t>
  </si>
  <si>
    <t>Derrocagem subaquática de material de 3ª categoria - carga e limpeza - plataforma com clamshell - flutuante montado na obra - sem transporte</t>
  </si>
  <si>
    <t>Caixa coletora de sarjeta - CCS 400-100 A - com grelha de concreto - areia extraída e brita produzida</t>
  </si>
  <si>
    <t>Assentamento dos materiais metálicos do AMV 1:12, TR 45, bitola mista</t>
  </si>
  <si>
    <t>Ancoragem passiva para lajes com 2 cordoalhas aderentes D = 12,7 mm - fornecimento e instalação</t>
  </si>
  <si>
    <t>Umedecimento de caminho de serviço</t>
  </si>
  <si>
    <t>Corpo de BDCC 2,00 x 2,00 m - moldado no local - altura do aterro 12,50 a 15,00 m - areia e brita comerciais</t>
  </si>
  <si>
    <t>Derrocagem subaquática de material de 3ª categoria - carga e limpeza - plataforma flutuante com clamshell - sem transporte</t>
  </si>
  <si>
    <t>Caixa coletora de sarjeta - CCS 400-100 B - com grelha de aço - areia e brita comerciais</t>
  </si>
  <si>
    <t>Assentamento dos materiais metálicos do AMV 1:12, TR 57, bitola larga</t>
  </si>
  <si>
    <t>Ancoragem passiva para lajes com 2 cordoalhas aderentes D = 15,2 mm - fornecimento e instalação</t>
  </si>
  <si>
    <t>Chumbador de aço CA-50 - D = 20 mm com perfuratriz sobre pneus - ancorado na rocha com cartucho de cimento - fornecimento, perfuração e instalação</t>
  </si>
  <si>
    <t>Corpo de BDCC 2,00 x 2,00 m - moldado no local - altura do aterro 12,50 a 15,00 m - areia extraída e brita produzida</t>
  </si>
  <si>
    <t>Derrocagem subaquática de material de 3ª categoria - carga e limpeza - plataforma flutuante com clamshell e batelão rebocado de 100 t - DMT até 200 m</t>
  </si>
  <si>
    <t>Caixa coletora de sarjeta - CCS 400-100 B - com grelha de aço - areia extraída e brita produzida</t>
  </si>
  <si>
    <t>Assentamento dos materiais metálicos do AMV 1:12, TR 57, bitola métrica</t>
  </si>
  <si>
    <t>Ancoragem passiva para lajes com 3 cordoalhas aderentes D = 12,7 mm - fornecimento e instalação</t>
  </si>
  <si>
    <t>Chumbador de aço CA-50 - D = 20 mm com perfuratriz sobre pneus - ancorado na rocha com injeção de nata de cimento - fornecimento, perfuração e instalação</t>
  </si>
  <si>
    <t>Corpo de BDCC 2,00 x 2,00 m - moldado no local - altura do aterro 2,50 a 5,00 m - areia e brita comerciais</t>
  </si>
  <si>
    <t>Derrocagem subaquática de material de 3ª categoria - carga e limpeza - plataforma flutuante com clamshell e batelão rebocado de 100 t - DMT de 1.000 a 1.200 m</t>
  </si>
  <si>
    <t>Caixa coletora de sarjeta - CCS 400-120 A - com grelha de concreto - areia e brita comerciais</t>
  </si>
  <si>
    <t>Assentamento dos materiais metálicos do AMV 1:12, TR 57, bitola mista</t>
  </si>
  <si>
    <t>Ancoragem passiva para lajes com 3 cordoalhas aderentes D = 15,2 mm - fornecimento e instalação</t>
  </si>
  <si>
    <t>Chumbador de aço CA-50 - D = 22 mm com perfuratriz sobre pneus - ancorado na rocha com cartucho de cimento - fornecimento, perfuração e instalação</t>
  </si>
  <si>
    <t>Corpo de BDCC 2,00 x 2,00 m - moldado no local - altura do aterro 2,50 a 5,00 m - areia extraída e brita produzida</t>
  </si>
  <si>
    <t>Derrocagem subaquática de material de 3ª categoria - carga e limpeza - plataforma flutuante com clamshell e batelão rebocado de 100 t - DMT de 1.200 a 1.400 m</t>
  </si>
  <si>
    <t>Caixa coletora de sarjeta - CCS 400-120 A - com grelha de concreto - areia extraída e brita produzida</t>
  </si>
  <si>
    <t>Assentamento dos materiais metálicos do AMV 1:12, TR 68, bitola larga</t>
  </si>
  <si>
    <t>Ancoragem passiva para lajes com 4 cordoalhas aderentes D = 12,7 mm - fornecimento e instalação</t>
  </si>
  <si>
    <t>Chumbador de aço CA-50 - D = 25 mm com perfuratriz sobre pneus - ancorado na rocha com cartucho de cimento - fornecimento, perfuração e instalação</t>
  </si>
  <si>
    <t>Corpo de BDCC 2,00 x 2,00 m - moldado no local - altura do aterro 5,00 a 7,50 m - areia e brita comerciais</t>
  </si>
  <si>
    <t>Derrocagem subaquática de material de 3ª categoria - carga e limpeza - plataforma flutuante com clamshell e batelão rebocado de 100 t - DMT de 1.400 a 1.600 m</t>
  </si>
  <si>
    <t>Caixa coletora de sarjeta - CCS 400-120 B - com grelha de aço - areia e brita comerciais</t>
  </si>
  <si>
    <t>Assentamento dos materiais metálicos do AMV 1:12, TR 68, bitola métrica</t>
  </si>
  <si>
    <t>Ancoragem passiva para lajes com 4 cordoalhas aderentes D = 15,2 mm - fornecimento e instalação</t>
  </si>
  <si>
    <t>Chumbador de aço CA-50 - D = 32 mm com martelete perfurador manual - ancorado na rocha com cartucho de cimento - fornecimento, perfuração e instalação</t>
  </si>
  <si>
    <t>Corpo de BDCC 2,00 x 2,00 m - moldado no local - altura do aterro 5,00 a 7,50 m - areia extraída e brita produzida</t>
  </si>
  <si>
    <t>Derrocagem subaquática de material de 3ª categoria - carga e limpeza - plataforma flutuante com clamshell e batelão rebocado de 100 t - DMT de 1.600 a 1.800 m</t>
  </si>
  <si>
    <t>Caixa coletora de sarjeta - CCS 400-120 B - com grelha de aço - areia extraída e brita produzida</t>
  </si>
  <si>
    <t>Assentamento dos materiais metálicos do AMV 1:12, TR 68, bitola mista</t>
  </si>
  <si>
    <t>Bainha metálica ovalizada seção 19 x 36 mm para 1 cordoalha D = 12,7 mm - fornecimento, instalação e injeção de nata de cimento</t>
  </si>
  <si>
    <t>Grampo de aço CA-50 D = 12,5 mm para solo grampeado com capacidade de 30 kN - fornecimento, perfuração e instalação</t>
  </si>
  <si>
    <t>Corpo de BDCC 2,00 x 2,00 m - moldado no local - altura do aterro 7,50 a 10,00 m - areia e brita comerciais</t>
  </si>
  <si>
    <t>Derrocagem subaquática de material de 3ª categoria - carga e limpeza - plataforma flutuante com clamshell e batelão rebocado de 100 t - DMT de 1.800 a 2.000 m</t>
  </si>
  <si>
    <t>Caixa coletora de sarjeta - CCS 400-60 A - com grelha de concreto - areia e brita comerciais</t>
  </si>
  <si>
    <t>Assentamento dos materiais metálicos do AMV 1:12, UIC 60, bitola larga</t>
  </si>
  <si>
    <t>Bainha metálica ovalizada seção 19 x 36 mm para 2 cordoalhas D = 12,7 mm - fornecimento, instalação e injeção de nata de cimento</t>
  </si>
  <si>
    <t>Grampo de aço CA-50 D = 16 mm para solo grampeado com capacidade de 50 kN - fornecimento, perfuração e instalação</t>
  </si>
  <si>
    <t>Corpo de BDCC 2,00 x 2,00 m - moldado no local - altura do aterro 7,50 a 10,00 m - areia extraída e brita produzida</t>
  </si>
  <si>
    <t>Derrocagem subaquática de material de 3ª categoria - carga e limpeza - plataforma flutuante com clamshell e batelão rebocado de 100 t - DMT de 2.000 a 2.500 m</t>
  </si>
  <si>
    <t>Caixa coletora de sarjeta - CCS 400-60 A - com grelha de concreto - areia extraída e brita produzida</t>
  </si>
  <si>
    <t>Assentamento dos materiais metálicos do AMV 1:12, UIC 60, bitola métrica</t>
  </si>
  <si>
    <t>Bainha metálica ovalizada seção 19 x 48 mm para 3 cordoalhas D = 12,7 mm - fornecimento, instalação e injeção de nata de cimento</t>
  </si>
  <si>
    <t>Grampo de aço CA-50 D = 20 mm para solo grampeado com capacidade de 80 kN - fornecimento, perfuração e instalação</t>
  </si>
  <si>
    <t>Corpo de BDCC 2,50 x 2,50 m - moldado no local - altura do aterro 0,00 a 1,00 m - areia e brita comerciais</t>
  </si>
  <si>
    <t>Derrocagem subaquática de material de 3ª categoria - carga e limpeza - plataforma flutuante com clamshell e batelão rebocado de 100 t - DMT de 2.500 a 3.000 m</t>
  </si>
  <si>
    <t>Caixa coletora de sarjeta - CCS 400-60 B - com grelha de aço - areia e brita comerciais</t>
  </si>
  <si>
    <t>Assentamento dos materiais metálicos do AMV 1:12, UIC 60, bitola mista</t>
  </si>
  <si>
    <t>Bainha metálica ovalizada seção 19 x 62 mm para 4 cordoalhas D = 12,7 mm - fornecimento, instalação e injeção de nata de cimento</t>
  </si>
  <si>
    <t>Perfuração para tirante permanente protendido autoinjetável em material de 1ª categoria com diâmetro de até 120 mm</t>
  </si>
  <si>
    <t>Corpo de BDCC 2,50 x 2,50 m - moldado no local - altura do aterro 0,00 a 1,00 m - areia extraída e brita produzida</t>
  </si>
  <si>
    <t>Derrocagem subaquática de material de 3ª categoria - carga e limpeza - plataforma flutuante com clamshell e batelão rebocado de 100 t - DMT de 200 a 400 m</t>
  </si>
  <si>
    <t>Caixa coletora de sarjeta - CCS 400-60 B - com grelha de aço - areia extraída e brita produzida</t>
  </si>
  <si>
    <t>Assentamento dos materiais metálicos do AMV 1:14, TR 45, bitola larga</t>
  </si>
  <si>
    <t>Bainha metálica ovalizada seção 22 x 32 mm para 1 cordoalha D = 15,2 mm - fornecimento, instalação e injeção de nata de cimento</t>
  </si>
  <si>
    <t>Perfuração para tirante permanente protendido autoinjetável em material de 2ª categoria com diâmetro de até 87 mm</t>
  </si>
  <si>
    <t>Corpo de BDCC 2,50 x 2,50 m - moldado no local - altura do aterro 1,00 a 2,50 m - areia e brita comerciais</t>
  </si>
  <si>
    <t>Derrocagem subaquática de material de 3ª categoria - carga e limpeza - plataforma flutuante com clamshell e batelão rebocado de 100 t - DMT de 3.000 m</t>
  </si>
  <si>
    <t>Caixa coletora de sarjeta - CCS 400-80 A - com grelha de concreto - areia e brita comerciais</t>
  </si>
  <si>
    <t>Assentamento dos materiais metálicos do AMV 1:14, TR 45, bitola métrica</t>
  </si>
  <si>
    <t>Bainha metálica ovalizada seção 22 x 32 mm para 2 cordoalhas D = 15,2 mm - fornecimento, instalação e injeção de nata de cimento</t>
  </si>
  <si>
    <t>Perfuração para tirantes em material de 1ª categoria com diâmetro de até 120 mm</t>
  </si>
  <si>
    <t>Corpo de BDCC 2,50 x 2,50 m - moldado no local - altura do aterro 1,00 a 2,50 m - areia extraída e brita produzida</t>
  </si>
  <si>
    <t>Derrocagem subaquática de material de 3ª categoria - carga e limpeza - plataforma flutuante com clamshell e batelão rebocado de 100 t - DMT de 400 a 600 m</t>
  </si>
  <si>
    <t>Caixa coletora de sarjeta - CCS 400-80 A - com grelha de concreto - areia extraída e brita produzida</t>
  </si>
  <si>
    <t>Assentamento dos materiais metálicos do AMV 1:14, TR 45, bitola mista</t>
  </si>
  <si>
    <t>Bainha metálica ovalizada seção 22 x 55 mm para 3 cordoalhas D = 15,2 mm - fornecimento, instalação e injeção de nata de cimento</t>
  </si>
  <si>
    <t>Perfuração para tirantes em material de 2ª categoria com diâmetro de até 120 mm</t>
  </si>
  <si>
    <t>Corpo de BDCC 2,50 x 2,50 m - moldado no local - altura do aterro 10,00 a 12,50 m - areia e brita comerciais</t>
  </si>
  <si>
    <t>Derrocagem subaquática de material de 3ª categoria - carga e limpeza - plataforma flutuante com clamshell e batelão rebocado de 100 t - DMT de 600 a 800 m</t>
  </si>
  <si>
    <t>Caixa coletora de sarjeta - CCS 400-80 B - com grelha de aço - areia e brita comerciais</t>
  </si>
  <si>
    <t>Assentamento dos materiais metálicos do AMV 1:14, TR 57, bitola larga</t>
  </si>
  <si>
    <t>Bainha metálica ovalizada seção 22 x 73 mm para 4 cordoalhas D = 15,2 mm - fornecimento, instalação e injeção de nata de cimento</t>
  </si>
  <si>
    <t>Perfuração para tirantes em material de 3ª categoria com diâmetro de até 120 mm</t>
  </si>
  <si>
    <t>Corpo de BDCC 2,50 x 2,50 m - moldado no local - altura do aterro 10,00 a 12,50 m - areia extraída e brita produzida</t>
  </si>
  <si>
    <t>Derrocagem subaquática de material de 3ª categoria - carga e limpeza - plataforma flutuante com clamshell e batelão rebocado de 100 t - DMT de 800 a 1.000 m</t>
  </si>
  <si>
    <t>Caixa coletora de sarjeta - CCS 400-80 B - com grelha de aço - areia extraída e brita produzida</t>
  </si>
  <si>
    <t>Assentamento dos materiais metálicos do AMV 1:14, TR 57, bitola métrica</t>
  </si>
  <si>
    <t>Bainha metálica redonda D = 100 mm para 21 cordoalhas D = 15,2 mm - fornecimento, instalação e injeção de nata de cimento</t>
  </si>
  <si>
    <t>Pintura eletrostática com tinta em pó à base de resina epóxi - E = 200 µm</t>
  </si>
  <si>
    <t>Corpo de BDCC 2,50 x 2,50 m - moldado no local - altura do aterro 12,50 a 15,00 m - areia e brita comerciais</t>
  </si>
  <si>
    <t>Derrocagem subaquática de material de 3ª categoria - carga e limpeza com draga backhoe de 7 m³ - sem transporte</t>
  </si>
  <si>
    <t>Caixa coletora de talvegue - CCT 01 - areia e brita comerciais</t>
  </si>
  <si>
    <t>Assentamento dos materiais metálicos do AMV 1:14, TR 57, bitola mista</t>
  </si>
  <si>
    <t>Bainha metálica redonda D = 100 mm para 22 cordoalhas D = 15,2 mm - fornecimento, instalação e injeção de nata de cimento</t>
  </si>
  <si>
    <t>Protensão de tirante com 10 cordoalhas D = 12,7 mm aço CP 190 RB, com capacidade de 860 kN - inclusive ancoragem e grauteamento da cabeça</t>
  </si>
  <si>
    <t>Corpo de BDCC 2,50 x 2,50 m - moldado no local - altura do aterro 12,50 a 15,00 m - areia extraída e brita produzida</t>
  </si>
  <si>
    <t>Derrocagem subaquática de material de 3ª categoria - carga e limpeza com draga backhoe de 7 m³ - transporte com batelão autopropelido de 300 m³ - DMT até 200 m</t>
  </si>
  <si>
    <t>Caixa coletora de talvegue - CCT 01 - areia extraída e brita produzida</t>
  </si>
  <si>
    <t>Assentamento dos materiais metálicos do AMV 1:14, TR 68, bitola larga</t>
  </si>
  <si>
    <t>Bainha metálica redonda D = 100 mm para 24 cordoalhas D = 15,2 mm - fornecimento, instalação e injeção de nata de cimento</t>
  </si>
  <si>
    <t>Protensão de tirante com 12 cordoalhas D = 12,7 mm aço CP 190 RB, com capacidade de 1.040 kN - inclusive ancoragem e grauteamento da cabeça</t>
  </si>
  <si>
    <t>Corpo de BDCC 2,50 x 2,50 m - moldado no local - altura do aterro 2,50 a 5,00 m - areia e brita comerciais</t>
  </si>
  <si>
    <t>Derrocagem subaquática de material de 3ª categoria - carga e limpeza com draga backhoe de 7 m³ - transporte com batelão autopropelido de 300 m³ - DMT de 1.000 a 1.200 m</t>
  </si>
  <si>
    <t>Caixa coletora de talvegue - CCT 02 - areia e brita comerciais</t>
  </si>
  <si>
    <t>Assentamento dos materiais metálicos do AMV 1:14, TR 68, bitola métrica</t>
  </si>
  <si>
    <t>Bainha metálica redonda D = 100 mm para 25 cordoalhas D = 15,2 mm - fornecimento, instalação e injeção de nata de cimento</t>
  </si>
  <si>
    <t>Protensão de tirante com 6 cordoalhas D = 12,7 mm aço CP 190 RB, com capacidade de 520 kN - inclusive ancoragem e grauteamento da cabeça</t>
  </si>
  <si>
    <t>Corpo de BDCC 2,50 x 2,50 m - moldado no local - altura do aterro 2,50 a 5,00 m - areia extraída e brita produzida</t>
  </si>
  <si>
    <t>Derrocagem subaquática de material de 3ª categoria - carga e limpeza com draga backhoe de 7 m³ - transporte com batelão autopropelido de 300 m³ - DMT de 1.200 a 1.400 m</t>
  </si>
  <si>
    <t>Caixa coletora de talvegue - CCT 02 - areia extraída e brita produzida</t>
  </si>
  <si>
    <t>Assentamento dos materiais metálicos do AMV 1:14, TR 68, bitola mista</t>
  </si>
  <si>
    <t>Bainha metálica redonda D = 100 mm para 30 cordoalhas D = 12,7 mm - fornecimento, instalação e injeção de nata de cimento</t>
  </si>
  <si>
    <t>Protensão de tirante com 8 cordoalhas D = 12,7 mm aço CP 190 RB, com capacidade de 690 kN - inclusive ancoragem e grauteamento da cabeça</t>
  </si>
  <si>
    <t>Corpo de BDCC 2,50 x 2,50 m - moldado no local - altura do aterro 5,00 a 7,50 m - areia e brita comerciais</t>
  </si>
  <si>
    <t>Derrocagem subaquática de material de 3ª categoria - carga e limpeza com draga backhoe de 7 m³ - transporte com batelão autopropelido de 300 m³ - DMT de 1.400 a 1.600 m</t>
  </si>
  <si>
    <t>Caixa coletora de talvegue - CCT 03 - areia e brita comerciais</t>
  </si>
  <si>
    <t>Assentamento dos materiais metálicos do AMV 1:14, UIC 60, bitola larga</t>
  </si>
  <si>
    <t>Bainha metálica redonda D = 100 mm para 31 cordoalhas D = 12,7 mm - fornecimento, instalação e injeção de nata de cimento</t>
  </si>
  <si>
    <t>Protensão de tirante permanente autoinjetável de aço D = 40 mm, seção de 684 mm², tensão de escoamento = 440 MPa e tensão de ruptura = 580 MPa - inclusive ancoragem e grauteamento da cabeça</t>
  </si>
  <si>
    <t>Corpo de BDCC 2,50 x 2,50 m - moldado no local - altura do aterro 5,00 a 7,50 m - areia extraída e brita produzida</t>
  </si>
  <si>
    <t>Derrocagem subaquática de material de 3ª categoria - carga e limpeza com draga backhoe de 7 m³ - transporte com batelão autopropelido de 300 m³ - DMT de 1.600 a 1.800 m</t>
  </si>
  <si>
    <t>Caixa coletora de talvegue - CCT 03 - areia extraída e brita produzida</t>
  </si>
  <si>
    <t>Assentamento dos materiais metálicos do AMV 1:14, UIC 60, bitola métrica</t>
  </si>
  <si>
    <t>Bainha metálica redonda D = 110 mm para 27 cordoalhas D = 15,2 mm - fornecimento, instalação e injeção de nata de cimento</t>
  </si>
  <si>
    <t>Protensão de tirante permanente autoinjetável de aço D = 40 mm, seção de 822 mm², tensão de escoamento = 470 MPa e tensão de ruptura = 600 MPa - inclusive ancoragem e grauteamento da cabeça</t>
  </si>
  <si>
    <t>Corpo de BDCC 2,50 x 2,50 m - moldado no local - altura do aterro 7,50 a 10,00 m - areia e brita comerciais</t>
  </si>
  <si>
    <t>Derrocagem subaquática de material de 3ª categoria - carga e limpeza com draga backhoe de 7 m³ - transporte com batelão autopropelido de 300 m³ - DMT de 1.800 a 2.000 m</t>
  </si>
  <si>
    <t>Caixa coletora de talvegue - CCT 04 - areia e brita comerciais</t>
  </si>
  <si>
    <t>Assentamento dos materiais metálicos do AMV 1:14, UIC 60, bitola mista</t>
  </si>
  <si>
    <t>Bainha metálica redonda D = 110 mm para 37 cordoalhas D = 12,7 mm - fornecimento, instalação e injeção de nata de cimento</t>
  </si>
  <si>
    <t>Protensão de tirante permanente autoinjetável de aço D = 40 mm, seção de 936 mm², tensão de escoamento = 700 MPa e tensão de ruptura = 830 MPa - inclusive ancoragem e grauteamento da cabeça</t>
  </si>
  <si>
    <t>Corpo de BDCC 2,50 x 2,50 m - moldado no local - altura do aterro 7,50 a 10,00 m - areia extraída e brita produzida</t>
  </si>
  <si>
    <t>Derrocagem subaquática de material de 3ª categoria - carga e limpeza com draga backhoe de 7 m³ - transporte com batelão autopropelido de 300 m³ - DMT de 2.000 a 2.500 m</t>
  </si>
  <si>
    <t>Caixa coletora de talvegue - CCT 04 - areia extraída e brita produzida</t>
  </si>
  <si>
    <t>Assentamento dos materiais metálicos do AMV 1:20, TR 57, bitola larga</t>
  </si>
  <si>
    <t>Bainha metálica redonda D = 120 mm para 30 cordoalhas D = 15,2 mm - fornecimento, instalação e injeção de nata de cimento</t>
  </si>
  <si>
    <t>Protensão de tirante permanente autoinjetável de aço D = 50 mm, seção de 1.330 mm², tensão de escoamento = 630 MPa e tensão de ruptura = 740 MPa - inclusive ancoragem e grauteamento da cabeça</t>
  </si>
  <si>
    <t>Corpo de BDCC 3,00 x 3,00 m - moldado no local - altura do aterro 0,00 a 1,00 m - areia e brita comerciais</t>
  </si>
  <si>
    <t>Derrocagem subaquática de material de 3ª categoria - carga e limpeza com draga backhoe de 7 m³ - transporte com batelão autopropelido de 300 m³ - DMT de 2.500 a 3.000 m</t>
  </si>
  <si>
    <t>Caixa coletora de talvegue - CCT 05 - areia e brita comerciais</t>
  </si>
  <si>
    <t>Assentamento dos materiais metálicos do AMV 1:20, TR 57, bitola métrica</t>
  </si>
  <si>
    <t>Bainha metálica redonda D = 120 mm para 31 cordoalhas D = 15,2 mm - fornecimento, instalação e injeção de nata de cimento</t>
  </si>
  <si>
    <t>Protensão de tirante permanente autoinjetável de aço D = 50 mm, seção de 1.569 mm², tensão de escoamento = 630 MPa e tensão de ruptura = 740 MP - inclusive ancoragem e grauteamento da cabeça</t>
  </si>
  <si>
    <t>Corpo de BDCC 3,00 x 3,00 m - moldado no local - altura do aterro 0,00 a 1,00 m - areia extraída e brita produzida</t>
  </si>
  <si>
    <t>Derrocagem subaquática de material de 3ª categoria - carga e limpeza com draga backhoe de 7 m³ - transporte com batelão autopropelido de 300 m³ - DMT de 200 a 400 m</t>
  </si>
  <si>
    <t>Caixa coletora de talvegue - CCT 05 - areia extraída e brita produzida</t>
  </si>
  <si>
    <t>Assentamento dos materiais metálicos do AMV 1:20, TR 57, bitola mista</t>
  </si>
  <si>
    <t>Bainha metálica redonda D = 130 mm para 37 cordoalhas D = 15,2 mm - fornecimento, instalação e injeção de nata de cimento</t>
  </si>
  <si>
    <t>Protensão de tirante permanente protendido de aço D = 30 mm, tensão de escoamento = 600 MPa e tensão de ruptura = 720 MPa - inclusive ancoragem e grauteamento da cabeça</t>
  </si>
  <si>
    <t>Corpo de BDCC 3,00 x 3,00 m - moldado no local - altura do aterro 1,00 a 2,50 m - areia e brita comerciais</t>
  </si>
  <si>
    <t>Derrocagem subaquática de material de 3ª categoria - carga e limpeza com draga backhoe de 7 m³ - transporte com batelão autopropelido de 300 m³ - DMT de 3.000 m</t>
  </si>
  <si>
    <t>Caixa coletora de talvegue - CCT 06 - areia e brita comerciais</t>
  </si>
  <si>
    <t>Assentamento dos materiais metálicos do AMV 1:20, TR 68, bitola larga</t>
  </si>
  <si>
    <t>Bainha metálica redonda D = 30 mm para 2 cordoalhas D = 12,7 mm - fornecimento, instalação e injeção de nata de cimento</t>
  </si>
  <si>
    <t>Protensão de tirante permanente protendido de aço D = 32 mm, tensão de escoamento = 520 MPa e tensão de ruptura = 690 MPa - inclusive ancoragem e grauteamento da cabeça</t>
  </si>
  <si>
    <t>Corpo de BDCC 3,00 x 3,00 m - moldado no local - altura do aterro 1,00 a 2,50 m - areia extraída e brita produzida</t>
  </si>
  <si>
    <t>Derrocagem subaquática de material de 3ª categoria - carga e limpeza com draga backhoe de 7 m³ - transporte com batelão autopropelido de 300 m³ - DMT de 400 a 600 m</t>
  </si>
  <si>
    <t>Caixa coletora de talvegue - CCT 06 - areia extraída e brita produzida</t>
  </si>
  <si>
    <t>Assentamento dos materiais metálicos do AMV 1:20, TR 68, bitola métrica</t>
  </si>
  <si>
    <t>Bainha metálica redonda D = 35 mm para 2 cordoalhas D = 15,2 mm - fornecimento, instalação e injeção de nata de cimento</t>
  </si>
  <si>
    <t>Protensão de tirante permanente protendido de aço D = 32 mm, tensão de escoamento = 950 MPa e tensão de ruptura = 1.050 MPa - inclusive ancoragem e grauteamento da cabeça</t>
  </si>
  <si>
    <t>Corpo de BDCC 3,00 x 3,00 m - moldado no local - altura do aterro 10,00 a 12,50 m - areia e brita comerciais</t>
  </si>
  <si>
    <t>Derrocagem subaquática de material de 3ª categoria - carga e limpeza com draga backhoe de 7 m³ - transporte com batelão autopropelido de 300 m³ - DMT de 600 a 800 m</t>
  </si>
  <si>
    <t>Caixa coletora de talvegue - CCT 07 - areia e brita comerciais</t>
  </si>
  <si>
    <t>Assentamento dos materiais metálicos do AMV 1:20, TR 68, bitola mista</t>
  </si>
  <si>
    <t>Bainha metálica redonda D = 35 mm para 3 cordoalhas D = 12,7 mm - fornecimento, instalação e injeção de nata de cimento</t>
  </si>
  <si>
    <t>Protensão de tirante permanente protendido de aço D = 40 mm, tensão de escoamento = 600 MPa e tensão de ruptura = 720 MPa - inclusive ancoragem e grauteamento da cabeça</t>
  </si>
  <si>
    <t>Corpo de BDCC 3,00 x 3,00 m - moldado no local - altura do aterro 10,00 a 12,50 m - areia extraída e brita produzida</t>
  </si>
  <si>
    <t>Derrocagem subaquática de material de 3ª categoria - carga e limpeza com draga backhoe de 7 m³ - transporte com batelão autopropelido de 300 m³ - DMT de 800 a 1.000 m</t>
  </si>
  <si>
    <t>Caixa coletora de talvegue - CCT 07 - areia extraída e brita produzida</t>
  </si>
  <si>
    <t>Assentamento dos materiais metálicos do AMV 1:20, UIC 60, bitola larga</t>
  </si>
  <si>
    <t>Bainha metálica redonda D = 40 mm para 3 cordoalhas D = 15,2 mm - fornecimento, instalação e injeção de nata de cimento</t>
  </si>
  <si>
    <t>Protensão de tirante permanente protendido de aço D = 44 mm, tensão de escoamento = 680 MPa e tensão de ruptura = 870 MPa - inclusive ancoragem e grauteamento da cabeça</t>
  </si>
  <si>
    <t>Corpo de BDCC 3,00 x 3,00 m - moldado no local - altura do aterro 12,50 a 15,00 m - areia e brita comerciais</t>
  </si>
  <si>
    <t>Derrocagem subaquática de material de 3ª categoria - malha de 1,5 m² - perfuração e detonação - plataforma autoelevatória com três torres de perfuração</t>
  </si>
  <si>
    <t>Caixa coletora de talvegue - CCT 08 - areia e brita comerciais</t>
  </si>
  <si>
    <t>Assentamento dos materiais metálicos do AMV 1:20, UIC 60, bitola métrica</t>
  </si>
  <si>
    <t>Bainha metálica redonda D = 40 mm para 4 cordoalhas D = 12,7 mm - fornecimento, instalação e injeção de nata de cimento</t>
  </si>
  <si>
    <t>Protensão de tirante permanente protendido de aço D = 50 mm, tensão de escoamento = 600 MPa e tensão de ruptura = 720 MPa - inclusive ancoragem e grauteamento da cabeça</t>
  </si>
  <si>
    <t>Corpo de BDCC 3,00 x 3,00 m - moldado no local - altura do aterro 12,50 a 15,00 m - areia extraída e brita produzida</t>
  </si>
  <si>
    <t>Derrocagem subaquática de material de 3ª categoria - malha de 1,5 m² - perfuração e detonação - plataforma autoelevatória montada na obra com três torres de perfuração</t>
  </si>
  <si>
    <t>Caixa coletora de talvegue - CCT 08 - areia extraída e brita produzida</t>
  </si>
  <si>
    <t>Assentamento dos materiais metálicos do AMV 1:20, UIC 60, bitola mista</t>
  </si>
  <si>
    <t>Bainha metálica redonda D = 45 mm para 4 cordoalhas D = 15,2 mm - fornecimento, instalação e injeção de nata de cimento</t>
  </si>
  <si>
    <t>Protensão de tirante permanente protendido de aço D = 53 mm, tensão de escoamento = 600 MPa e tensão de ruptura = 720 MPa - inclusive ancoragem e grauteamento da cabeça</t>
  </si>
  <si>
    <t>Corpo de BDCC 3,00 x 3,00 m - moldado no local - altura do aterro 2,50 a 5,00 m - areia e brita comerciais</t>
  </si>
  <si>
    <t>Derrocagem subaquática de material de 3ª categoria - malha de 1,5 m² - perfuração e detonação - plataforma flutuante com duas torres de perfuração</t>
  </si>
  <si>
    <t>Caixa coletora de talvegue - CCT 09 - areia e brita comerciais</t>
  </si>
  <si>
    <t>Assentamento dos materiais metálicos do AMV 1:8, TR 45, bitola larga</t>
  </si>
  <si>
    <t>Bainha metálica redonda D = 45 mm para 5 cordoalhas D = 12,7 mm - fornecimento, instalação e injeção de nata de cimento</t>
  </si>
  <si>
    <t>Protensão de tirante permanente protendido de aço D = 57 mm, tensão de escoamento = 600 MPa e tensão de ruptura = 720 MPa - inclusive ancoragem e grauteamento da cabeça</t>
  </si>
  <si>
    <t>Corpo de BDCC 3,00 x 3,00 m - moldado no local - altura do aterro 2,50 a 5,00 m - areia extraída e brita produzida</t>
  </si>
  <si>
    <t>Derrocagem subaquática de material de 3ª categoria - malha de 1,5 m² - perfuração e detonação - plataforma flutuante com três torres de perfuração</t>
  </si>
  <si>
    <t>Caixa coletora de talvegue - CCT 09 - areia extraída e brita produzida</t>
  </si>
  <si>
    <t>Assentamento dos materiais metálicos do AMV 1:8, TR 45, bitola métrica</t>
  </si>
  <si>
    <t>Bainha metálica redonda D = 50 mm para 5 cordoalhas D = 15,2 mm - fornecimento, instalação e injeção de nata de cimento</t>
  </si>
  <si>
    <t>Protensão de tirante permanente protendido de aço D = 63 mm, tensão de escoamento = 600 MPa e tensão de ruptura = 720 MPa - inclusive ancoragem e grauteamento da cabeça</t>
  </si>
  <si>
    <t>Corpo de BDCC 3,00 x 3,00 m - moldado no local - altura do aterro 5,00 a 7,50 m - areia e brita comerciais</t>
  </si>
  <si>
    <t>Derrocagem subaquática de material de 3ª categoria - malha de 1,5 m² - perfuração e detonação - plataforma flutuante com uma torre de perfuração</t>
  </si>
  <si>
    <t>Caixa coletora de talvegue - CCT 10 - areia e brita comerciais</t>
  </si>
  <si>
    <t>Assentamento dos materiais metálicos do AMV 1:8, TR 45, bitola mista</t>
  </si>
  <si>
    <t>Bainha metálica redonda D = 50 mm para 6 cordoalhas D = 12,7 mm - fornecimento, instalação e injeção de nata de cimento</t>
  </si>
  <si>
    <t>Protensão de tirante permanente protendido de aço D = 69 mm, tensão de escoamento = 600 MPa e tensão de ruptura = 720 MPa - inclusive ancoragem e grauteamento da cabeça</t>
  </si>
  <si>
    <t>Corpo de BDCC 3,00 x 3,00 m - moldado no local - altura do aterro 5,00 a 7,50 m - areia extraída e brita produzida</t>
  </si>
  <si>
    <t>Derrocagem subaquática de material de 3ª categoria - malha de 1,5 m² - perfuração e detonação - plataforma montada na obra com duas torres de perfuração</t>
  </si>
  <si>
    <t>Caixa coletora de talvegue - CCT 10 - areia extraída e brita produzida</t>
  </si>
  <si>
    <t>Assentamento dos materiais metálicos do AMV 1:8, TR 57, bitola larga</t>
  </si>
  <si>
    <t>Bainha metálica redonda D = 55 mm para 7 cordoalhas D = 12,7 mm - fornecimento, instalação e injeção de nata de cimento</t>
  </si>
  <si>
    <t>Tirante de barra de aço ancorado na rocha com resina de poliéster, D = 19 mm, tensão de escoamento = 700 MPa e tensão de ruptura = 800 MPa - fornecimento, perfuração e instalação</t>
  </si>
  <si>
    <t>Corpo de BDCC 3,00 x 3,00 m - moldado no local - altura do aterro 7,50 a 10,00 m - areia e brita comerciais</t>
  </si>
  <si>
    <t>Derrocagem subaquática de material de 3ª categoria - malha de 1,5 m² - perfuração e detonação - plataforma montada na obra com três torres de perfuração</t>
  </si>
  <si>
    <t>Caixa coletora de talvegue - CCT 11 - areia e brita comerciais</t>
  </si>
  <si>
    <t>Assentamento dos materiais metálicos do AMV 1:8, TR 57, bitola métrica</t>
  </si>
  <si>
    <t>Bainha metálica redonda D = 55 mm para 8 cordoalhas D = 12,7 mm - fornecimento, instalação e injeção de nata de cimento</t>
  </si>
  <si>
    <t>Tirante de barra de aço ancorado na rocha com resina de poliéster, D = 22 mm, tensão de escoamento = 700 MPa e tensão de ruptura = 800 MPa - fornecimento, perfuração e instalação</t>
  </si>
  <si>
    <t>Corpo de BDCC 3,00 x 3,00 m - moldado no local - altura do aterro 7,50 a 10,00 m - areia extraída e brita produzida</t>
  </si>
  <si>
    <t>Derrocagem subaquática de material de 3ª categoria - malha de 1,5 m² - perfuração e detonação - plataforma montada na obra com uma torre de perfuração</t>
  </si>
  <si>
    <t>Caixa coletora de talvegue - CCT 11 - areia extraída e brita produzida</t>
  </si>
  <si>
    <t>Assentamento dos materiais metálicos do AMV 1:8, TR 57, bitola mista</t>
  </si>
  <si>
    <t>Bainha metálica redonda D = 60 mm para 6 cordoalhas D = 15,2 mm - fornecimento, instalação e injeção de nata de cimento</t>
  </si>
  <si>
    <t>Tirante de barra de aço ancorado na rocha com resina de poliéster, D = 25 mm, tensão de escoamento = 520 MPa e tensão de ruptura = 690 MPa - fornecimento, perfuração e instalação</t>
  </si>
  <si>
    <t>Corpo de BSCC 1,50 x 1,50 m - moldado no local - altura do aterro 0,00 a 1,00 m - areia e brita comerciais</t>
  </si>
  <si>
    <t>Derrocagem subaquática de material de 3ª categoria - malha de 2,5 m² - perfuração e detonação - plataforma com duas torres de perfuração</t>
  </si>
  <si>
    <t>Caixa coletora de talvegue - CCT 12 - areia e brita comerciais</t>
  </si>
  <si>
    <t>Lançamento manual de lastro em AMV com descarga da brita por caminhão</t>
  </si>
  <si>
    <t>Bainha metálica redonda D = 60 mm para 9 cordoalhas D = 12,7 mm - fornecimento, instalação e injeção de nata de cimento</t>
  </si>
  <si>
    <t>Tirante de barra de aço ancorado na rocha com resina de poliéster, D = 25 mm, tensão de escoamento = 700 MPa, tensão de ruptura = 800 MPa - fornecimento, perfuração e instalação</t>
  </si>
  <si>
    <t>Corpo de BSCC 1,50 x 1,50 m - moldado no local - altura do aterro 0,00 a 1,00 m - areia extraída e brita produzida</t>
  </si>
  <si>
    <t>Derrocagem subaquática de material de 3ª categoria - malha de 4,0 m² - perfuração e detonação - plataforma com duas torres de perfuração</t>
  </si>
  <si>
    <t>Caixa coletora de talvegue - CCT 12 - areia extraída e brita produzida</t>
  </si>
  <si>
    <t>Lançamento mecânico de lastro em AMV com descarga da brita por caminhão e espalhamento com carregadeira de pneus</t>
  </si>
  <si>
    <t>Bainha metálica redonda D = 65 mm para 10 cordoalhas D = 12,7 mm - fornecimento, instalação e injeção de nata de cimento</t>
  </si>
  <si>
    <t>Tirante de barra de aço ancorado na rocha com resina de poliéster, D = 32 mm, tensão de escoamento = 700 MPa, tensão de ruptura = 800 MPa - fornecimento, perfuração e instalação</t>
  </si>
  <si>
    <t>Corpo de BSCC 1,50 x 1,50 m - moldado no local - altura do aterro 1,00 a 2,50 m - areia e brita comerciais</t>
  </si>
  <si>
    <t>Levantamento batimétrico monofeixe longitudinal</t>
  </si>
  <si>
    <t>Caixa coletora de talvegue - CCT 13 - areia e brita comerciais</t>
  </si>
  <si>
    <t>Nivelamento de AMV com socaria com grupo vibrador e levante de até 10 cm, abertura 1:10, bitola larga, dormente de madeira ou concreto</t>
  </si>
  <si>
    <t>Bainha metálica redonda D = 65 mm para 11 cordoalhas D = 12,7 mm - fornecimento, instalação e injeção de nata de cimento</t>
  </si>
  <si>
    <t>Tirante de barra de aço ancorado na rocha com resina de poliéster, D = 36 mm, tensão de escoamento = 700 MPa e tensão de ruptura = 800 MPa - fornecimento, perfuração e instalação</t>
  </si>
  <si>
    <t>Corpo de BSCC 1,50 x 1,50 m - moldado no local - altura do aterro 1,00 a 2,50 m - areia extraída e brita produzida</t>
  </si>
  <si>
    <t>Levantamento batimétrico monofeixe transversal</t>
  </si>
  <si>
    <t>Caixa coletora de talvegue - CCT 13 - areia extraída e brita produzida</t>
  </si>
  <si>
    <t>Nivelamento de AMV com socaria com grupo vibrador e levante de até 10 cm, abertura 1:10, bitola métrica, dormente de madeira ou concreto</t>
  </si>
  <si>
    <t>Bainha metálica redonda D = 65 mm para 12 cordoalhas D = 12,7 mm - fornecimento, instalação e injeção de nata de cimento</t>
  </si>
  <si>
    <t>Tirante permanente protendido autoinjetável de aço D = 40 mm, seção de 684 mm², tensão de escoamento = 440 MPa e tensão de ruptura = 580 MPa - exceto perfuração</t>
  </si>
  <si>
    <t>Corpo de BSCC 1,50 x 1,50 m - moldado no local - altura do aterro 10,00 a 12,50 m - areia e brita comerciais</t>
  </si>
  <si>
    <t>Levantamento batimétrico multifeixe</t>
  </si>
  <si>
    <t>Caixa coletora de talvegue - CCT 14 - areia e brita comerciais</t>
  </si>
  <si>
    <t>Nivelamento de AMV com socaria com grupo vibrador e levante de até 10 cm, abertura 1:10, bitola mista, dormente de madeira ou concreto</t>
  </si>
  <si>
    <t>Bainha metálica redonda D = 65 mm para 7 cordoalhas D = 15,2 mm - fornecimento, instalação e injeção de nata de cimento</t>
  </si>
  <si>
    <t>Tirante permanente protendido autoinjetável de aço D = 40 mm, seção de 822 mm², tensão de escoamento = 470 MPa e tensão de ruptura = 600 MPa - exceto perfuração</t>
  </si>
  <si>
    <t>Corpo de BSCC 1,50 x 1,50 m - moldado no local - altura do aterro 10,00 a 12,50 m - areia extraída e brita produzida</t>
  </si>
  <si>
    <t>Levantamento hidrométrico com ADCP em rios com velocidade de corrente acima de 1,5 m/s</t>
  </si>
  <si>
    <t>Caixa coletora de talvegue - CCT 14 - areia extraída e brita produzida</t>
  </si>
  <si>
    <t>Nivelamento de AMV com socaria com grupo vibrador e levante de até 10 cm, abertura 1:12, bitola larga, dormente de madeira ou concreto</t>
  </si>
  <si>
    <t>Bainha metálica redonda D = 65 mm para 8 cordoalhas D = 15,2 mm - fornecimento, instalação e injeção de nata de cimento</t>
  </si>
  <si>
    <t>Tirante permanente protendido autoinjetável de aço D = 40 mm, seção de 936 mm², tensão de escoamento = 700 MPa e tensão de ruptura = 830 MPa - exceto perfuração</t>
  </si>
  <si>
    <t>Corpo de BSCC 1,50 x 1,50 m - moldado no local - altura do aterro 12,50 a 15,00 m - areia e brita comerciais</t>
  </si>
  <si>
    <t>Levantamento hidrométrico com ADCP em rios com velocidade de corrente de 0,5 a 1,0 m/s</t>
  </si>
  <si>
    <t>Caixa coletora de talvegue - CCT 15 - areia e brita comerciais</t>
  </si>
  <si>
    <t>Nivelamento de AMV com socaria com grupo vibrador e levante de até 10 cm, abertura 1:12, bitola métrica, dormente de madeira ou concreto</t>
  </si>
  <si>
    <t>Bainha metálica redonda D = 70 mm para 15 cordoalhas D = 12,7 mm - fornecimento, instalação e injeção de nata de cimento</t>
  </si>
  <si>
    <t>Tirante permanente protendido autoinjetável de aço D = 50 mm, seção de 1.330 mm², tensão de escoamento = 630 MPa e tensão de ruptura = 740 MPa - exceto perfuração</t>
  </si>
  <si>
    <t>Corpo de BSCC 1,50 x 1,50 m - moldado no local - altura do aterro 12,50 a 15,00 m - areia extraída e brita produzida</t>
  </si>
  <si>
    <t>Levantamento hidrométrico com ADCP em rios com velocidade de corrente de 1,0 a 1,5 m/s</t>
  </si>
  <si>
    <t>Caixa coletora de talvegue - CCT 15 - areia extraída e brita produzida</t>
  </si>
  <si>
    <t>Nivelamento de AMV com socaria com grupo vibrador e levante de até 10 cm, abertura 1:12, bitola mista, dormente de madeira ou concreto</t>
  </si>
  <si>
    <t>Bainha metálica redonda D = 70 mm para 9 cordoalhas D = 15,2 mm - fornecimento, instalação e injeção de nata de cimento</t>
  </si>
  <si>
    <t>Tirante permanente protendido autoinjetável de aço D = 50 mm, seção de 1.569 mm², tensão de escoamento = 630 MPa e tensão de ruptura = 740 MPa - exceto perfuração</t>
  </si>
  <si>
    <t>Corpo de BSCC 1,50 x 1,50 m - moldado no local - altura do aterro 2,50 a 5,00 m - areia e brita comerciais</t>
  </si>
  <si>
    <t>Dragagem de areia fina com draga de sucção e recalque - bomba de 1.350 kW e cortador de 170 kW - distância de recalque de 1.100 a 1.300 m</t>
  </si>
  <si>
    <t>Caixa coletora de talvegue - CCT 16 - areia e brita comerciais</t>
  </si>
  <si>
    <t>Nivelamento de AMV com socaria com grupo vibrador e levante de até 10 cm, abertura 1:14, bitola larga, dormente de madeira ou concreto</t>
  </si>
  <si>
    <t>Bainha metálica redonda D = 75 mm para 10 cordoalhas D = 15,2 mm - fornecimento, instalação e injeção de nata de cimento</t>
  </si>
  <si>
    <t>Tirante permanente protendido com 10 cordoalhas D = 12,7 mm, aço CP 190 RB, com capacidade de 860 kN - exceto perfuração</t>
  </si>
  <si>
    <t>Corpo de BSCC 1,50 x 1,50 m - moldado no local - altura do aterro 2,50 a 5,00 m - areia extraída e brita produzida</t>
  </si>
  <si>
    <t>Dragagem de areia fina com draga de sucção e recalque - bomba de 1.350 kW e cortador de 170 kW - distância de recalque de 1.300 a 1.500 m</t>
  </si>
  <si>
    <t>Caixa coletora de talvegue - CCT 16 - areia extraída e brita produzida</t>
  </si>
  <si>
    <t>Nivelamento de AMV com socaria com grupo vibrador e levante de até 10 cm, abertura 1:14, bitola métrica, dormente de madeira ou concreto</t>
  </si>
  <si>
    <t>Bainha metálica redonda D = 75 mm para 11 cordoalhas D = 15,2 mm - fornecimento, instalação e injeção de nata de cimento</t>
  </si>
  <si>
    <t>Tirante permanente protendido com 12 cordoalhas D = 12,7 mm, aço CP 190 RB, com capacidade de 1.030 kN - exceto perfuração</t>
  </si>
  <si>
    <t>Corpo de BSCC 1,50 x 1,50 m - moldado no local - altura do aterro 5,00 a 7,50 m - areia e brita comerciais</t>
  </si>
  <si>
    <t>Dragagem de areia fina com draga de sucção e recalque - bomba de 1.350 kW e cortador de 170 kW - distância de recalque de 1.500 a 1.700 m</t>
  </si>
  <si>
    <t>Caixa coletora de talvegue - CCT 17 - areia e brita comerciais</t>
  </si>
  <si>
    <t>Nivelamento de AMV com socaria com grupo vibrador e levante de até 10 cm, abertura 1:14, bitola mista, dormente de madeira ou concreto</t>
  </si>
  <si>
    <t>Bainha metálica redonda D = 75 mm para 16 cordoalhas D = 12,7 mm - fornecimento, instalação e injeção de nata de cimento</t>
  </si>
  <si>
    <t>Tirante permanente protendido com 6 cordoalhas D = 12,7 mm, aço CP 190 RB, com capacidade de 510 kN - exceto perfuração</t>
  </si>
  <si>
    <t>Corpo de BSCC 1,50 x 1,50 m - moldado no local - altura do aterro 5,00 a 7,50 m - areia extraída e brita produzida</t>
  </si>
  <si>
    <t>Dragagem de areia fina com draga de sucção e recalque - bomba de 1.350 kW e cortador de 170 kW - distância de recalque de 1.700 a 1.900 m</t>
  </si>
  <si>
    <t>Caixa coletora de talvegue - CCT 17 - areia extraída e brita produzida</t>
  </si>
  <si>
    <t>Nivelamento de AMV com socaria com grupo vibrador e levante de até 10 cm, abertura 1:20, bitola larga, dormente de madeira ou concreto</t>
  </si>
  <si>
    <t>Bainha metálica redonda D = 75 mm para 18 cordoalhas D = 12,7 mm - fornecimento, instalação e injeção de nata de cimento</t>
  </si>
  <si>
    <t>Tirante permanente protendido com 8 cordoalhas D = 12,7 mm, aço CP 190 RB, com capacidade de 690 kN - exceto perfuração</t>
  </si>
  <si>
    <t>Corpo de BSCC 1,50 x 1,50 m - moldado no local - altura do aterro 7,50 a 10,00 m - areia e brita comerciais</t>
  </si>
  <si>
    <t>Dragagem de areia fina com draga de sucção e recalque - bomba de 1.350 kW e cortador de 170 kW - distância de recalque de 1.900 a 2.100 m</t>
  </si>
  <si>
    <t>Caixa coletora de talvegue - CCT 18 - areia e brita comerciais</t>
  </si>
  <si>
    <t>Nivelamento de AMV com socaria com grupo vibrador e levante de até 10 cm, abertura 1:20, bitola métrica, dormente de madeira ou concreto</t>
  </si>
  <si>
    <t>Bainha metálica redonda D = 80 mm para 12 cordoalhas D = 15,2 mm - fornecimento, instalação e injeção de nata de cimento</t>
  </si>
  <si>
    <t>Tirante permanente protendido de aço D = 30 mm, tensão de escoamento = 600 MPa e tensão de ruptura = 720 MPa - exceto perfuração</t>
  </si>
  <si>
    <t>Corpo de BSCC 1,50 x 1,50 m - moldado no local - altura do aterro 7,50 a 10,00 m - areia extraída e brita produzida</t>
  </si>
  <si>
    <t>Dragagem de areia fina com draga de sucção e recalque - bomba de 1.350 kW e cortador de 170 kW - distância de recalque de 10.100 a 10.300 m</t>
  </si>
  <si>
    <t>Caixa coletora de talvegue - CCT 18 - areia extraída e brita produzida</t>
  </si>
  <si>
    <t>Nivelamento de AMV com socaria com grupo vibrador e levante de até 10 cm, abertura 1:20, bitola mista, dormente de madeira ou concreto</t>
  </si>
  <si>
    <t>Bainha metálica redonda D = 80 mm para 19 cordoalhas D = 12,7 mm - fornecimento, instalação e injeção de nata de cimento</t>
  </si>
  <si>
    <t>Tirante permanente protendido de aço D = 32 mm, tensão de escoamento = 520 MPa e tensão de ruptura = 690 MPa - exceto perfuração</t>
  </si>
  <si>
    <t>Corpo de BSCC 2,00 x 2,00 m - moldado no local - altura do aterro 0,00 a 1,00 m - areia e brita comerciais</t>
  </si>
  <si>
    <t>Dragagem de areia fina com draga de sucção e recalque - bomba de 1.350 kW e cortador de 170 kW - distância de recalque de 10.300 a 10.500 m</t>
  </si>
  <si>
    <t>Caixa coletora de talvegue - CCT 19 - areia e brita comerciais</t>
  </si>
  <si>
    <t>Nivelamento de AMV com socaria com grupo vibrador e levante de até 10 cm, abertura 1:8, bitola larga, dormente de madeira</t>
  </si>
  <si>
    <t>Bainha metálica redonda D = 80 mm para 20 cordoalhas D = 12,7 mm - fornecimento, instalação e injeção de nata de cimento</t>
  </si>
  <si>
    <t>Tirante permanente protendido de aço D = 32 mm, tensão de escoamento = 950 MPa e tensão de ruptura = 1.050 MPa - exceto perfuração</t>
  </si>
  <si>
    <t>Corpo de BSCC 2,00 x 2,00 m - moldado no local - altura do aterro 0,00 a 1,00 m - areia extraída e brita produzida</t>
  </si>
  <si>
    <t>Dragagem de areia fina com draga de sucção e recalque - bomba de 1.350 kW e cortador de 170 kW - distância de recalque de 10.500 a 10.700 m</t>
  </si>
  <si>
    <t>Caixa coletora de talvegue - CCT 19 - areia extraída e brita produzida</t>
  </si>
  <si>
    <t>Nivelamento de AMV com socaria com grupo vibrador e levante de até 10 cm, abertura 1:8, bitola métrica, dormente de madeira</t>
  </si>
  <si>
    <t>Bainha metálica redonda D = 85 mm para 15 cordoalhas D = 15,2 mm - fornecimento, instalação e injeção de nata de cimento</t>
  </si>
  <si>
    <t>Tirante permanente protendido de aço D = 40 mm, tensão de escoamento = 600 MPa e tensão de ruptura = 720 MPa - exceto perfuração</t>
  </si>
  <si>
    <t>Corpo de BSCC 2,00 x 2,00 m - moldado no local - altura do aterro 1,00 a 2,50 m - areia e brita comerciais</t>
  </si>
  <si>
    <t>Dragagem de areia fina com draga de sucção e recalque - bomba de 1.350 kW e cortador de 170 kW - distância de recalque de 10.700 a 10.900 m</t>
  </si>
  <si>
    <t>Caixa coletora de talvegue - CCT 20 - areia e brita comerciais</t>
  </si>
  <si>
    <t>Nivelamento de AMV com socaria com grupo vibrador e levante de até 10 cm, abertura 1:8, bitola mista, dormente de madeira</t>
  </si>
  <si>
    <t>Bainha metálica redonda D = 85 mm para 21 cordoalhas D = 12,7 mm - fornecimento, instalação e injeção de nata de cimento</t>
  </si>
  <si>
    <t>Tirante permanente protendido de aço D = 44 mm, tensão de escoamento = 680 MPa e tensão de ruptura = 870 MPa - exceto perfuração</t>
  </si>
  <si>
    <t>Corpo de BSCC 2,00 x 2,00 m - moldado no local - altura do aterro 1,00 a 2,50 m - areia extraída e brita produzida</t>
  </si>
  <si>
    <t>Dragagem de areia fina com draga de sucção e recalque - bomba de 1.350 kW e cortador de 170 kW - distância de recalque de 10.900 a 11.100 m</t>
  </si>
  <si>
    <t>Caixa coletora de talvegue - CCT 20 - areia extraída e brita produzida</t>
  </si>
  <si>
    <t>Nivelamento de AMV com socaria manual e levante de até 10 cm, abertura 1:10, bitola larga, dormente de madeira ou concreto</t>
  </si>
  <si>
    <t>Bainha metálica redonda D = 85 mm para 22 cordoalhas D = 12,7 mm - fornecimento, instalação e injeção de nata de cimento</t>
  </si>
  <si>
    <t>Tirante permanente protendido de aço D = 50 mm, tensão de escoamento = 600 MPa e tensão de ruptura = 720 MPa - exceto perfuração</t>
  </si>
  <si>
    <t>Corpo de BSCC 2,00 x 2,00 m - moldado no local - altura do aterro 10,00 a 12,50 m - areia e brita comerciais</t>
  </si>
  <si>
    <t>Dragagem de areia fina com draga de sucção e recalque - bomba de 1.350 kW e cortador de 170 kW - distância de recalque de 11.100 a 11.300 m</t>
  </si>
  <si>
    <t>Caixa de ligação e passagem - CLP 01 - areia e brita comerciais</t>
  </si>
  <si>
    <t>Nivelamento de AMV com socaria manual e levante de até 10 cm, abertura 1:10, bitola métrica, dormente de madeira ou concreto</t>
  </si>
  <si>
    <t>Bainha metálica redonda D = 85 mm para 24 cordoalhas D = 12,7 mm - fornecimento, instalação e injeção de nata de cimento</t>
  </si>
  <si>
    <t>Tirante permanente protendido de aço D = 53mm, tensão de escoamento = 600 MPa e tensão de ruptura = 720 MPa - exceto perfuração</t>
  </si>
  <si>
    <t>Corpo de BSCC 2,00 x 2,00 m - moldado no local - altura do aterro 10,00 a 12,50 m - areia extraída e brita produzida</t>
  </si>
  <si>
    <t>Dragagem de areia fina com draga de sucção e recalque - bomba de 1.350 kW e cortador de 170 kW - distância de recalque de 11.300 a 11.500 m</t>
  </si>
  <si>
    <t>Caixa de ligação e passagem - CLP 01 - areia extraída e brita produzida</t>
  </si>
  <si>
    <t>Nivelamento de AMV com socaria manual e levante de até 10 cm, abertura 1:10, bitola mista, dormente de madeira ou concreto</t>
  </si>
  <si>
    <t>Bainha metálica redonda D = 85 mm para 25 cordoalhas D = 12,7 mm - fornecimento, instalação e injeção de nata de cimento</t>
  </si>
  <si>
    <t>Tirante permanente protendido de aço D = 57 mm, tensão de escoamento = 600 MPa e tensão de ruptura = 720 MPa - exceto perfuração</t>
  </si>
  <si>
    <t>Corpo de BSCC 2,00 x 2,00 m - moldado no local - altura do aterro 12,50 a 15,00 m - areia e brita comerciais</t>
  </si>
  <si>
    <t>Dragagem de areia fina com draga de sucção e recalque - bomba de 1.350 kW e cortador de 170 kW - distância de recalque de 11.500 a 11.700 m</t>
  </si>
  <si>
    <t>Caixa de ligação e passagem - CLP 02 - areia e brita comerciais</t>
  </si>
  <si>
    <t>Nivelamento de AMV com socaria manual e levante de até 10 cm, abertura 1:12, bitola larga, dormente de madeira ou concreto</t>
  </si>
  <si>
    <t>Bainha metálica redonda D = 90 mm para 16 cordoalhas D = 15,2 mm - fornecimento, instalação e injeção de nata de cimento</t>
  </si>
  <si>
    <t>Tirante permanente protendido de aço D = 63 mm, tensão de escoamento = 600 MPa e tensão de ruptura = 720 MPa - exceto perfuração</t>
  </si>
  <si>
    <t>Corpo de BSCC 2,00 x 2,00 m - moldado no local - altura do aterro 12,50 a 15,00 m - areia extraída e brita produzida</t>
  </si>
  <si>
    <t>Dragagem de areia fina com draga de sucção e recalque - bomba de 1.350 kW e cortador de 170 kW - distância de recalque de 11.700 a 11.900 m</t>
  </si>
  <si>
    <t>Caixa de ligação e passagem - CLP 02 - areia extraída e brita produzida</t>
  </si>
  <si>
    <t>Nivelamento de AMV com socaria manual e levante de até 10 cm, abertura 1:12, bitola métrica, dormente de madeira ou concreto</t>
  </si>
  <si>
    <t>Bainha metálica redonda D = 90 mm para 18 cordoalhas D = 15,2 mm - fornecimento, instalação e injeção de nata de cimento</t>
  </si>
  <si>
    <t>Tirante permanente protendido de aço D = 69 mm, tensão de escoamento = 600 MPa e tensão de ruptura = 720 MPa - exceto perfuração</t>
  </si>
  <si>
    <t>Corpo de BSCC 2,00 x 2,00 m - moldado no local - altura do aterro 2,50 a 5,00 m - areia e brita comerciais</t>
  </si>
  <si>
    <t>Dragagem de areia fina com draga de sucção e recalque - bomba de 1.350 kW e cortador de 170 kW - distância de recalque de 11.900 a 12.100 m</t>
  </si>
  <si>
    <t>Caixa de ligação e passagem - CLP 03 - areia e brita comerciais</t>
  </si>
  <si>
    <t>Nivelamento de AMV com socaria manual e levante de até 10 cm, abertura 1:12, bitola mista, dormente de madeira ou concreto</t>
  </si>
  <si>
    <t>Bainha metálica redonda D = 90 mm para 27 cordoalhas D = 12,7 mm - fornecimento, instalação e injeção de nata de cimento</t>
  </si>
  <si>
    <t>Carga e manobra de aduelas de concreto pré-moldadas em cavalo mecânico com semirreboque 20 t - carga com caminhão guindauto com capacidade de elevação de 11,9 t</t>
  </si>
  <si>
    <t>Corpo de BSCC 2,00 x 2,00 m - moldado no local - altura do aterro 2,50 a 5,00 m - areia extraída e brita produzida</t>
  </si>
  <si>
    <t>Dragagem de areia fina com draga de sucção e recalque - bomba de 1.350 kW e cortador de 170 kW - distância de recalque de 2.100 a 2.300 m</t>
  </si>
  <si>
    <t>Caixa de ligação e passagem - CLP 03 - areia extraída e brita produzida</t>
  </si>
  <si>
    <t>Nivelamento de AMV com socaria manual e levante de até 10 cm, abertura 1:14, bitola larga, dormente de madeira ou concreto</t>
  </si>
  <si>
    <t>Bainha metálica redonda D = 95 mm para 19 cordoalhas D = 15,2 mm - fornecimento, instalação e injeção de nata de cimento</t>
  </si>
  <si>
    <t>Carga e manobra de brita para lastro com locomotiva diesel-elétrica em vagão hopper aberto com capacidade de 45 m³ - carga com carregadeira e descarga automática - bitola métrica</t>
  </si>
  <si>
    <t>Corpo de BSCC 2,00 x 2,00 m - moldado no local - altura do aterro 5,00 a 7,50 m - areia e brita comerciais</t>
  </si>
  <si>
    <t>Dragagem de areia fina com draga de sucção e recalque - bomba de 1.350 kW e cortador de 170 kW - distância de recalque de 2.300 a 2.500 m</t>
  </si>
  <si>
    <t>Caixa de ligação e passagem - CLP 04 - areia e brita comerciais</t>
  </si>
  <si>
    <t>Nivelamento de AMV com socaria manual e levante de até 10 cm, abertura 1:14, bitola métrica, dormente de madeira ou concreto</t>
  </si>
  <si>
    <t>Bainha metálica redonda D = 95 mm para 20 cordoalhas D = 15,2 mm - fornecimento, instalação e injeção de nata de cimento</t>
  </si>
  <si>
    <t>Carga e manobra de brita para lastro com locomotiva diesel-elétrica em vagão hopper aberto com capacidade de 63 m³ - carga com carregadeira e descarga automática - bitola larga</t>
  </si>
  <si>
    <t>Corpo de BSCC 2,00 x 2,00 m - moldado no local - altura do aterro 5,00 a 7,50 m - areia extraída e brita produzida</t>
  </si>
  <si>
    <t>Dragagem de areia fina com draga de sucção e recalque - bomba de 1.350 kW e cortador de 170 kW - distância de recalque de 2.500 a 2.700 m</t>
  </si>
  <si>
    <t>Caixa de ligação e passagem - CLP 04 - areia extraída e brita produzida</t>
  </si>
  <si>
    <t>Nivelamento de AMV com socaria manual e levante de até 10 cm, abertura 1:14, bitola mista, dormente de madeira ou concreto</t>
  </si>
  <si>
    <t>Cordoalha CP 190 RB D = 12,7 mm - fornecimento e instalação</t>
  </si>
  <si>
    <t>Carga e manobra de dormentes de concreto de bitola larga com locomotiva diesel-elétrica e vagão plataforma com capacidade de 98 t - carga com carregadeira - bitola larga</t>
  </si>
  <si>
    <t>Corpo de BSCC 2,00 x 2,00 m - moldado no local - altura do aterro 7,50 a 10,00 m - areia e brita comerciais</t>
  </si>
  <si>
    <t>Dragagem de areia fina com draga de sucção e recalque - bomba de 1.350 kW e cortador de 170 kW - distância de recalque de 2.700 a 2.900 m</t>
  </si>
  <si>
    <t>Caixa de ligação e passagem - CLP 05 - areia e brita comerciais</t>
  </si>
  <si>
    <t>Nivelamento de AMV com socaria manual e levante de até 10 cm, abertura 1:20, bitola larga, dormente de madeira ou concreto</t>
  </si>
  <si>
    <t>Cordoalha CP 190 RB D = 15,2 mm - fornecimento e instalação</t>
  </si>
  <si>
    <t>Carga e manobra de dormentes de concreto de bitola métrica com locomotiva diesel-elétrica e vagão plataforma com capacidade de 82 t - carga com carregadeira - bitola métrica</t>
  </si>
  <si>
    <t>Corpo de BSCC 2,00 x 2,00 m - moldado no local - altura do aterro 7,50 a 10,00 m - areia extraída e brita produzida</t>
  </si>
  <si>
    <t>Dragagem de areia fina com draga de sucção e recalque - bomba de 1.350 kW e cortador de 170 kW - distância de recalque de 2.900 a 3.100 m</t>
  </si>
  <si>
    <t>Caixa de ligação e passagem - CLP 05 - areia extraída e brita produzida</t>
  </si>
  <si>
    <t>Nivelamento de AMV com socaria manual e levante de até 10 cm, abertura 1:20, bitola métrica, dormente de madeira ou concreto</t>
  </si>
  <si>
    <t>Cordoalha engraxada CP 190 RB D = 12,7 mm - fornecimento e instalação</t>
  </si>
  <si>
    <t>Carga e manobra de dormentes de concreto de bitola mista com locomotiva diesel-elétrica e vagão plataforma com capacidade de 98 t - carga com carregadeira - bitola larga</t>
  </si>
  <si>
    <t>Corpo de BSCC 2,50 x 2,50 m - moldado no local - altura do aterro 0,00 a 1,00 m - areia e brita comerciais</t>
  </si>
  <si>
    <t>Dragagem de areia fina com draga de sucção e recalque - bomba de 1.350 kW e cortador de 170 kW - distância de recalque de 3.100 a 3.300 m</t>
  </si>
  <si>
    <t>Caixa de ligação e passagem - CLP 06 - areia e brita comerciais</t>
  </si>
  <si>
    <t>Nivelamento de AMV com socaria manual e levante de até 10 cm, abertura 1:20, bitola mista, dormente de madeira ou concreto</t>
  </si>
  <si>
    <t>Cordoalha engraxada CP 190 RB D = 15,2 mm - fornecimento e instalação</t>
  </si>
  <si>
    <t>Carga, descarga e manobra de vigas pré-moldadas de 1.000 a 1.250 kN em cavalo mecânico com reboques de 5 e 4 eixos com capacidade de 130 t</t>
  </si>
  <si>
    <t>Corpo de BSCC 2,50 x 2,50 m - moldado no local - altura do aterro 0,00 a 1,00 m - areia extraída e brita produzida</t>
  </si>
  <si>
    <t>Dragagem de areia fina com draga de sucção e recalque - bomba de 1.350 kW e cortador de 170 kW - distância de recalque de 3.300 a 3.500 m</t>
  </si>
  <si>
    <t>Caixa de ligação e passagem - CLP 06 - areia extraída e brita produzida</t>
  </si>
  <si>
    <t>Nivelamento de AMV com socaria manual e levante de até 10 cm, abertura 1:8, bitola larga, dormente de madeira</t>
  </si>
  <si>
    <t>Gaiola metálica em cantoneira para armazenamento e manipulação de cordoalha - confecção</t>
  </si>
  <si>
    <t>Carga, descarga e manobra de vigas pré-moldadas de 500 a 750 kN em cavalo mecânico com dollys de 3 e 4 eixos com capacidade de 77 t</t>
  </si>
  <si>
    <t>Corpo de BSCC 2,50 x 2,50 m - moldado no local - altura do aterro 1,00 a 2,50 m - areia e brita comerciais</t>
  </si>
  <si>
    <t>Dragagem de areia fina com draga de sucção e recalque - bomba de 1.350 kW e cortador de 170 kW - distância de recalque de 3.500 a 3.700 m</t>
  </si>
  <si>
    <t>Caixa de ligação e passagem - CLP 07 - areia e brita comerciais</t>
  </si>
  <si>
    <t>Nivelamento de AMV com socaria manual e levante de até 10 cm, abertura 1:8, bitola métrica, dormente de madeira</t>
  </si>
  <si>
    <t>Nicho de madeira para dispositivo de ancoragem de protensão - confecção e instalação</t>
  </si>
  <si>
    <t>Carga, descarga e manobra de vigas pré-moldadas de 750 a 1.000 kN em cavalo mecânico com dollys de 5 e 4 eixos com capacidade de 111 t</t>
  </si>
  <si>
    <t>Corpo de BSCC 2,50 x 2,50 m - moldado no local - altura do aterro 1,00 a 2,50 m - areia extraída e brita produzida</t>
  </si>
  <si>
    <t>Dragagem de areia fina com draga de sucção e recalque - bomba de 1.350 kW e cortador de 170 kW - distância de recalque de 3.700 a 3.900 m</t>
  </si>
  <si>
    <t>Caixa de ligação e passagem - CLP 07 - areia extraída e brita produzida</t>
  </si>
  <si>
    <t>Nivelamento de AMV com socaria manual e levante de até 10 cm, abertura 1:8, bitola mista, dormente de madeira</t>
  </si>
  <si>
    <t>Apiloamento manual</t>
  </si>
  <si>
    <t>Carga, descarga e manobra de vigas pré-moldadas de até 500 kN em cavalo mecânico com dolly de 4 eixos com capacidade de 57 t</t>
  </si>
  <si>
    <t>Corpo de BSCC 2,50 x 2,50 m - moldado no local - altura do aterro 10,00 a 12,50 m - areia e brita comerciais</t>
  </si>
  <si>
    <t>Dragagem de areia fina com draga de sucção e recalque - bomba de 1.350 kW e cortador de 170 kW - distância de recalque de 3.900 a 4.100 m</t>
  </si>
  <si>
    <t>Caixa de ligação e passagem - CLP 08 - areia e brita comerciais</t>
  </si>
  <si>
    <t>Posicionamento de jogo de dormentes de concreto para AMV 1:10, bitola larga</t>
  </si>
  <si>
    <t>jg</t>
  </si>
  <si>
    <t>Apiloamento manual de superfície com espessura de 15 cm</t>
  </si>
  <si>
    <t>Carga, manobra e descarga de agregados ou solos em caminhão basculante de 10 m³ - carga com carregadeira de 3,40 m³ (exclusa) e descarga em distribuidor autopropelido</t>
  </si>
  <si>
    <t>Corpo de BSCC 2,50 x 2,50 m - moldado no local - altura do aterro 10,00 a 12,50 m - areia extraída e brita produzida</t>
  </si>
  <si>
    <t>Dragagem de areia fina com draga de sucção e recalque - bomba de 1.350 kW e cortador de 170 kW - distância de recalque de 4.100 a 4.300 m</t>
  </si>
  <si>
    <t>Caixa de ligação e passagem - CLP 08 - areia extraída e brita produzida</t>
  </si>
  <si>
    <t>Posicionamento de jogo de dormentes de concreto para AMV 1:10, bitola métrica</t>
  </si>
  <si>
    <t>Areia extraída com draga de sucção tipo bomba</t>
  </si>
  <si>
    <t>Carga, manobra e descarga de agregados ou solos em caminhão basculante de 10 m³ - carga com carregadeira de 3,40 m³ (exclusa) e descarga em distribuidor rebocável</t>
  </si>
  <si>
    <t>Corpo de BSCC 2,50 x 2,50 m - moldado no local - altura do aterro 12,50 a 15,00 m - areia e brita comerciais</t>
  </si>
  <si>
    <t>Dragagem de areia fina com draga de sucção e recalque - bomba de 1.350 kW e cortador de 170 kW - distância de recalque de 4.300 a 4.500 m</t>
  </si>
  <si>
    <t>Caixa de ligação e passagem - CLP 09 - areia e brita comerciais</t>
  </si>
  <si>
    <t>Posicionamento de jogo de dormentes de concreto para AMV 1:10, bitola mista</t>
  </si>
  <si>
    <t>Areia extraída com escavadeira hidráulica de longo alcance</t>
  </si>
  <si>
    <t>Carga, manobra e descarga de agregados ou solos em caminhão basculante de 10 m³ - carga com carregadeira de 3,40 m³ (exclusa) e descarga livre</t>
  </si>
  <si>
    <t>Corpo de BSCC 2,50 x 2,50 m - moldado no local - altura do aterro 12,50 a 15,00 m - areia extraída e brita produzida</t>
  </si>
  <si>
    <t>Dragagem de areia fina com draga de sucção e recalque - bomba de 1.350 kW e cortador de 170 kW - distância de recalque de 4.500 a 4.700 m</t>
  </si>
  <si>
    <t>Caixa de ligação e passagem - CLP 09 - areia extraída e brita produzida</t>
  </si>
  <si>
    <t>Posicionamento de jogo de dormentes de concreto para AMV 1:12, bitola larga</t>
  </si>
  <si>
    <t>Areia extraída com trator e carregadeira</t>
  </si>
  <si>
    <t>Carga, manobra e descarga de agregados ou solos em caminhão basculante de 10 m³ - carga com carregadeira de 3,40 m³ e descarga em distribuidor autopropelido</t>
  </si>
  <si>
    <t>Corpo de BSCC 2,50 x 2,50 m - moldado no local - altura do aterro 2,50 a 5,00 m - areia e brita comerciais</t>
  </si>
  <si>
    <t>Dragagem de areia fina com draga de sucção e recalque - bomba de 1.350 kW e cortador de 170 kW - distância de recalque de 4.700 a 4.900 m</t>
  </si>
  <si>
    <t>Caixa de ligação e passagem - CLP 10 - areia e brita comerciais</t>
  </si>
  <si>
    <t>Posicionamento de jogo de dormentes de concreto para AMV 1:12, bitola métrica</t>
  </si>
  <si>
    <t>Brita produzida em central de britagem de 80 m³/h</t>
  </si>
  <si>
    <t>Carga, manobra e descarga de agregados ou solos em caminhão basculante de 10 m³ - carga com carregadeira de 3,40 m³ e descarga em distribuidor rebocável</t>
  </si>
  <si>
    <t>Corpo de BSCC 2,50 x 2,50 m - moldado no local - altura do aterro 2,50 a 5,00 m - areia extraída e brita produzida</t>
  </si>
  <si>
    <t>Dragagem de areia fina com draga de sucção e recalque - bomba de 1.350 kW e cortador de 170 kW - distância de recalque de 4.900 a 5.100 m</t>
  </si>
  <si>
    <t>Caixa de ligação e passagem - CLP 10 - areia extraída e brita produzida</t>
  </si>
  <si>
    <t>Posicionamento de jogo de dormentes de concreto para AMV 1:12, bitola mista</t>
  </si>
  <si>
    <t>Calandragem de chapa metálica com espessura de 3 mm</t>
  </si>
  <si>
    <t>Carga, manobra e descarga de agregados ou solos em caminhão basculante de 10 m³ - carga com carregadeira de 3,40 m³ e descarga livre</t>
  </si>
  <si>
    <t>Corpo de BSCC 2,50 x 2,50 m - moldado no local - altura do aterro 5,00 a 7,50 m - areia e brita comerciais</t>
  </si>
  <si>
    <t>Dragagem de areia fina com draga de sucção e recalque - bomba de 1.350 kW e cortador de 170 kW - distância de recalque de 5.100 a 5.300 m</t>
  </si>
  <si>
    <t>Caixa de ligação e passagem - CLP 11 - areia e brita comerciais</t>
  </si>
  <si>
    <t>Posicionamento de jogo de dormentes de concreto para AMV 1:14, bitola larga</t>
  </si>
  <si>
    <t>Calandragem de chapa metálica com espessura de 5 mm</t>
  </si>
  <si>
    <t>Carga, manobra e descarga de agregados ou solos em caminhão basculante de 10 m³ - carga com escavadeira de 1,56 m³ (exclusa) e descarga livre</t>
  </si>
  <si>
    <t>Corpo de BSCC 2,50 x 2,50 m - moldado no local - altura do aterro 5,00 a 7,50 m - areia extraída e brita produzida</t>
  </si>
  <si>
    <t>Dragagem de areia fina com draga de sucção e recalque - bomba de 1.350 kW e cortador de 170 kW - distância de recalque de 5.300 a 5.500 m</t>
  </si>
  <si>
    <t>Caixa de ligação e passagem - CLP 11 - areia extraída e brita produzida</t>
  </si>
  <si>
    <t>Posicionamento de jogo de dormentes de concreto para AMV 1:14, bitola métrica</t>
  </si>
  <si>
    <t>Compactação manual com soquete vibratório</t>
  </si>
  <si>
    <t>Carga, manobra e descarga de agregados ou solos em caminhão basculante de 10 m³ - carga em usina de 60 t/h (PMF) e descarga livre</t>
  </si>
  <si>
    <t>Corpo de BSCC 2,50 x 2,50 m - moldado no local - altura do aterro 7,50 a 10,00 m - areia e brita comerciais</t>
  </si>
  <si>
    <t>Dragagem de areia fina com draga de sucção e recalque - bomba de 1.350 kW e cortador de 170 kW - distância de recalque de 5.500 a 5.700 m</t>
  </si>
  <si>
    <t>Caixa de ligação e passagem - CLP 12 - areia e brita comerciais</t>
  </si>
  <si>
    <t>Posicionamento de jogo de dormentes de concreto para AMV 1:14, bitola mista</t>
  </si>
  <si>
    <t>Confecção de canaleta meia cana D = 0,30 m - areia e brita comerciais</t>
  </si>
  <si>
    <t>Carga, manobra e descarga de agregados ou solos em caminhão basculante de 10 m³ - carga em usina de solos de 300 t/h e descarga em distribuidor autopropelido</t>
  </si>
  <si>
    <t>Corpo de BSCC 2,50 x 2,50 m - moldado no local - altura do aterro 7,50 a 10,00 m - areia extraída e brita produzida</t>
  </si>
  <si>
    <t>Dragagem de areia fina com draga de sucção e recalque - bomba de 1.350 kW e cortador de 170 kW - distância de recalque de 5.700 a 5.900 m</t>
  </si>
  <si>
    <t>Caixa de ligação e passagem - CLP 12 - areia extraída e brita produzida</t>
  </si>
  <si>
    <t>Posicionamento de jogo de dormentes de concreto para AMV 1:20, bitola larga</t>
  </si>
  <si>
    <t>Confecção de canaleta meia cana D = 0,30 m - areia extraída e brita produzida</t>
  </si>
  <si>
    <t>Carga, manobra e descarga de agregados ou solos em caminhão basculante de 10 m³ - carga em usina de solos de 300 t/h e descarga em vibroacabadora</t>
  </si>
  <si>
    <t>Corpo de BSCC 3,00 x 3,00 m - moldado no local - altura do aterro 0,00 a 1,00 m - areia e brita comerciais</t>
  </si>
  <si>
    <t>Dragagem de areia fina com draga de sucção e recalque - bomba de 1.350 kW e cortador de 170 kW - distância de recalque de 5.900 a 6.100 m</t>
  </si>
  <si>
    <t>Caixa de ligação e passagem - CLP 13 - areia e brita comerciais</t>
  </si>
  <si>
    <t>Posicionamento de jogo de dormentes de concreto para AMV 1:20, bitola métrica</t>
  </si>
  <si>
    <t>Confecção de canaleta meia cana D = 0,40 m - areia e brita comerciais</t>
  </si>
  <si>
    <t>Carga, manobra e descarga de agregados ou solos em caminhão basculante de 10 m³ - carga em usina de solos de 300 t/h e descarga livre</t>
  </si>
  <si>
    <t>Corpo de BSCC 3,00 x 3,00 m - moldado no local - altura do aterro 0,00 a 1,00 m - areia extraída e brita produzida</t>
  </si>
  <si>
    <t>Dragagem de areia fina com draga de sucção e recalque - bomba de 1.350 kW e cortador de 170 kW - distância de recalque de 500 a 700 m</t>
  </si>
  <si>
    <t>Caixa de ligação e passagem - CLP 13 - areia extraída e brita produzida</t>
  </si>
  <si>
    <t>Posicionamento de jogo de dormentes de concreto para AMV 1:20, bitola mista</t>
  </si>
  <si>
    <t>Confecção de canaleta meia cana D = 0,40 m - areia extraída e brita produzida</t>
  </si>
  <si>
    <t>Carga, manobra e descarga de agregados ou solos em caminhão basculante de 14 m³ - carga com carregadeira de 3,40 m³ e descarga livre</t>
  </si>
  <si>
    <t>Corpo de BSCC 3,00 x 3,00 m - moldado no local - altura do aterro 1,00 a 2,50 m - areia e brita comerciais</t>
  </si>
  <si>
    <t>Dragagem de areia fina com draga de sucção e recalque - bomba de 1.350 kW e cortador de 170 kW - distância de recalque de 6.100 a 6.300 m</t>
  </si>
  <si>
    <t>Caixa de ligação e passagem - CLP 14 - areia e brita comerciais</t>
  </si>
  <si>
    <t>Posicionamento de jogo de dormentes de madeira para AMV 1:10, bitola larga</t>
  </si>
  <si>
    <t>Confecção de tubos de concreto D = 0,20 m - areia e brita comerciais</t>
  </si>
  <si>
    <t>Carga, manobra e descarga de agregados ou solos em caminhão basculante de 6 m³ - carga com carregadeira de 1,72 m³ (exclusa) e descarga em distribuidor autopropelido</t>
  </si>
  <si>
    <t>Corpo de BSCC 3,00 x 3,00 m - moldado no local - altura do aterro 1,00 a 2,50 m - areia extraída e brita produzida</t>
  </si>
  <si>
    <t>Dragagem de areia fina com draga de sucção e recalque - bomba de 1.350 kW e cortador de 170 kW - distância de recalque de 6.300 a 6.500 m</t>
  </si>
  <si>
    <t>Caixa de ligação e passagem - CLP 14 - areia extraída e brita produzida</t>
  </si>
  <si>
    <t>Posicionamento de jogo de dormentes de madeira para AMV 1:10, bitola métrica</t>
  </si>
  <si>
    <t>Confecção de tubos de concreto D = 0,20 m - areia extraída e brita produzida</t>
  </si>
  <si>
    <t>Carga, manobra e descarga de agregados ou solos em caminhão basculante de 6 m³ - carga com carregadeira de 1,72 m³ (exclusa) e descarga em distribuidor rebocável</t>
  </si>
  <si>
    <t>Corpo de BSCC 3,00 x 3,00 m - moldado no local - altura do aterro 10,00 a 12,50 m - areia e brita comerciais</t>
  </si>
  <si>
    <t>Dragagem de areia fina com draga de sucção e recalque - bomba de 1.350 kW e cortador de 170 kW - distância de recalque de 6.500 a 6.700 m</t>
  </si>
  <si>
    <t>Caixa de ligação e passagem - CLP 15 - areia e brita comerciais</t>
  </si>
  <si>
    <t>Posicionamento de jogo de dormentes de madeira para AMV 1:10, bitola mista</t>
  </si>
  <si>
    <t>Confecção de tubos de concreto D = 0,30 m - areia e brita comerciais</t>
  </si>
  <si>
    <t>Carga, manobra e descarga de agregados ou solos em caminhão basculante de 6 m³ - carga com carregadeira de 1,72 m³ (exclusa) e descarga livre</t>
  </si>
  <si>
    <t>Corpo de BSCC 3,00 x 3,00 m - moldado no local - altura do aterro 10,00 a 12,50 m - areia extraída e brita produzida</t>
  </si>
  <si>
    <t>Dragagem de areia fina com draga de sucção e recalque - bomba de 1.350 kW e cortador de 170 kW - distância de recalque de 6.700 a 6.900 m</t>
  </si>
  <si>
    <t>Caixa de ligação e passagem - CLP 15 - areia extraída e brita produzida</t>
  </si>
  <si>
    <t>Posicionamento de jogo de dormentes de madeira para AMV 1:12, bitola larga</t>
  </si>
  <si>
    <t>Confecção de tubos de concreto D = 0,30 m - areia extraída e brita produzida</t>
  </si>
  <si>
    <t>Carga, manobra e descarga de agregados ou solos em caminhão basculante de 6 m³ - carga com carregadeira de 1,72 m³ e descarga em distribuidor autopropelido</t>
  </si>
  <si>
    <t>Corpo de BSCC 3,00 x 3,00 m - moldado no local - altura do aterro 12,50 a 15,00 m - areia e brita comerciais</t>
  </si>
  <si>
    <t>Dragagem de areia fina com draga de sucção e recalque - bomba de 1.350 kW e cortador de 170 kW - distância de recalque de 6.900 a 7.100 m</t>
  </si>
  <si>
    <t>Caixa de ligação e passagem - CLP 16 - areia e brita comerciais</t>
  </si>
  <si>
    <t>Posicionamento de jogo de dormentes de madeira para AMV 1:12, bitola métrica</t>
  </si>
  <si>
    <t>Confecção de tubos de concreto D = 0,40 m - areia e brita comerciais</t>
  </si>
  <si>
    <t>Carga, manobra e descarga de agregados ou solos em caminhão basculante de 6 m³ - carga com carregadeira de 1,72 m³ e descarga em distribuidor rebocável</t>
  </si>
  <si>
    <t>Corpo de BSCC 3,00 x 3,00 m - moldado no local - altura do aterro 12,50 a 15,00 m - areia extraída e brita produzida</t>
  </si>
  <si>
    <t>Dragagem de areia fina com draga de sucção e recalque - bomba de 1.350 kW e cortador de 170 kW - distância de recalque de 7.100 a 7.300 m</t>
  </si>
  <si>
    <t>Caixa de ligação e passagem - CLP 16 - areia extraída e brita produzida</t>
  </si>
  <si>
    <t>Posicionamento de jogo de dormentes de madeira para AMV 1:12, bitola mista</t>
  </si>
  <si>
    <t>Confecção de tubos de concreto D = 0,40 m - areia extraída e brita produzida</t>
  </si>
  <si>
    <t>Carga, manobra e descarga de agregados ou solos em caminhão basculante de 6 m³ - carga com carregadeira de 1,72 m³ e descarga livre</t>
  </si>
  <si>
    <t>Corpo de BSCC 3,00 x 3,00 m - moldado no local - altura do aterro 2,50 a 5,00 m - areia e brita comerciais</t>
  </si>
  <si>
    <t>Dragagem de areia fina com draga de sucção e recalque - bomba de 1.350 kW e cortador de 170 kW - distância de recalque de 7.300 a 7.500 m</t>
  </si>
  <si>
    <t>Caixa de ligação e passagem - CLP 17 - areia e brita comerciais</t>
  </si>
  <si>
    <t>Posicionamento de jogo de dormentes de madeira para AMV 1:14, bitola larga</t>
  </si>
  <si>
    <t>Confecção de tubos de concreto D = 0,50 m - areia e brita comerciais</t>
  </si>
  <si>
    <t>Carga, manobra e descarga de agregados ou solos em caminhão basculante de 6 m³ - carga com escavadeira de 1,56 m³ (exclusa) e descarga livre</t>
  </si>
  <si>
    <t>Corpo de BSCC 3,00 x 3,00 m - moldado no local - altura do aterro 2,50 a 5,00 m - areia extraída e brita produzida</t>
  </si>
  <si>
    <t>Dragagem de areia fina com draga de sucção e recalque - bomba de 1.350 kW e cortador de 170 kW - distância de recalque de 7.500 a 7.700 m</t>
  </si>
  <si>
    <t>Caixa de ligação e passagem - CLP 17 - areia extraída e brita produzida</t>
  </si>
  <si>
    <t>Posicionamento de jogo de dormentes de madeira para AMV 1:14, bitola métrica</t>
  </si>
  <si>
    <t>Confecção de tubos de concreto D = 0,50 m - areia extraída e brita produzida</t>
  </si>
  <si>
    <t>Carga, manobra e descarga de agregados ou solos em caminhão basculante de 6 m³ - carga com escavadeira de 1,56 m³ e descarga livre</t>
  </si>
  <si>
    <t>Corpo de BSCC 3,00 x 3,00 m - moldado no local - altura do aterro 5,00 a 7,50 m - areia e brita comerciais</t>
  </si>
  <si>
    <t>Dragagem de areia fina com draga de sucção e recalque - bomba de 1.350 kW e cortador de 170 kW - distância de recalque de 7.700 a 7.900 m</t>
  </si>
  <si>
    <t>Caixa de ligação e passagem - CLP 18 - areia e brita comerciais</t>
  </si>
  <si>
    <t>Posicionamento de jogo de dormentes de madeira para AMV 1:14, bitola mista</t>
  </si>
  <si>
    <t>Confecção de tubos de concreto perfurado D = 0,20 m - areia e brita comerciais</t>
  </si>
  <si>
    <t>Carga, manobra e descarga de agregados ou solos em caminhão basculante de 6 m³ - carga com minicarregadeira de 0,45 m³ e descarga livre</t>
  </si>
  <si>
    <t>Corpo de BSCC 3,00 x 3,00 m - moldado no local - altura do aterro 5,00 a 7,50 m - areia extraída e brita produzida</t>
  </si>
  <si>
    <t>Dragagem de areia fina com draga de sucção e recalque - bomba de 1.350 kW e cortador de 170 kW - distância de recalque de 7.900 a 8.100 m</t>
  </si>
  <si>
    <t>Caixa de ligação e passagem - CLP 18 - areia extraída e brita produzida</t>
  </si>
  <si>
    <t>Posicionamento de jogo de dormentes de madeira para AMV 1:20, bitola larga</t>
  </si>
  <si>
    <t>Confecção de tubos de concreto perfurado D = 0,20 m - areia extraída e brita produzida</t>
  </si>
  <si>
    <t>Carga, manobra e descarga de agregados ou solos em caminhão basculante de 6 m³ - carga manual e descarga livre</t>
  </si>
  <si>
    <t>Corpo de BSCC 3,00 x 3,00 m - moldado no local - altura do aterro 7,50 a 10,00 m - areia e brita comerciais</t>
  </si>
  <si>
    <t>Dragagem de areia fina com draga de sucção e recalque - bomba de 1.350 kW e cortador de 170 kW - distância de recalque de 700 a 900 m</t>
  </si>
  <si>
    <t>Camada drenante para proteção de muros de contenção - areia comercial</t>
  </si>
  <si>
    <t>Posicionamento de jogo de dormentes de madeira para AMV 1:20, bitola métrica</t>
  </si>
  <si>
    <t>Confecção de tubos de concreto perfurado D = 0,30 m - areia e brita comerciais</t>
  </si>
  <si>
    <t>Carga, manobra e descarga de barras de trilho de 12 m com locomotiva diesel-elétrica em vagão plataforma com capacidade de 82 t - carga e descarga com carregadeira - bitola métrica</t>
  </si>
  <si>
    <t>Corpo de BSCC 3,00 x 3,00 m - moldado no local - altura do aterro 7,50 a 10,00 m - areia extraída e brita produzida</t>
  </si>
  <si>
    <t>Dragagem de areia fina com draga de sucção e recalque - bomba de 1.350 kW e cortador de 170 kW - distância de recalque de 8.100 a 8.300 m</t>
  </si>
  <si>
    <t>Camada drenante para proteção de muros de contenção - areia extraída</t>
  </si>
  <si>
    <t>Posicionamento de jogo de dormentes de madeira para AMV 1:20, bitola mista</t>
  </si>
  <si>
    <t>Confecção de tubos de concreto perfurado D = 0,30 m - areia extraída e brita produzida</t>
  </si>
  <si>
    <t>Carga, manobra e descarga de barras de trilho de 12 m com locomotiva diesel-elétrica em vagão plataforma com capacidade de 98 t - carga e descarga com carregadeira - bitola larga</t>
  </si>
  <si>
    <t>Corpo de BTCC 1,50 x 1,50 m - moldado no local - altura do aterro 0,00 a 1,00 m - areia e brita comerciais</t>
  </si>
  <si>
    <t>Dragagem de areia fina com draga de sucção e recalque - bomba de 1.350 kW e cortador de 170 kW - distância de recalque de 8.300 a 8.500 m</t>
  </si>
  <si>
    <t>Camada drenante para proteção de muros de contenção - brita comercial</t>
  </si>
  <si>
    <t>Posicionamento de jogo de dormentes de madeira para AMV 1:8, bitola larga</t>
  </si>
  <si>
    <t>Confecção de tubos de concreto perfurado D = 0,40 m - areia e brita comerciais</t>
  </si>
  <si>
    <t>Carga, manobra e descarga de barras de trilho de 12 m em cavalo mecânico com semirreboque com capacidade de 32 t - carga e descarga com carregadeira</t>
  </si>
  <si>
    <t>Corpo de BTCC 1,50 x 1,50 m - moldado no local - altura do aterro 0,00 a 1,00 m - areia extraída e brita produzida</t>
  </si>
  <si>
    <t>Dragagem de areia fina com draga de sucção e recalque - bomba de 1.350 kW e cortador de 170 kW - distância de recalque de 8.500 a 8.700 m</t>
  </si>
  <si>
    <t>Camada drenante para proteção de muros de contenção - brita produzida</t>
  </si>
  <si>
    <t>Posicionamento de jogo de dormentes de madeira para AMV 1:8, bitola métrica</t>
  </si>
  <si>
    <t>Confecção de tubos de concreto perfurado D = 0,40 m - areia extraída e brita produzida</t>
  </si>
  <si>
    <t>Carga, manobra e descarga de blocos artificiais de concreto com 10 a 12 t para molhe em cavalo mecânico com semirreboque com capacidade de 32 t - carga e descarga com guindaste com pinça</t>
  </si>
  <si>
    <t>Corpo de BTCC 1,50 x 1,50 m - moldado no local - altura do aterro 1,00 a 2,50 m - areia e brita comerciais</t>
  </si>
  <si>
    <t>Dragagem de areia fina com draga de sucção e recalque - bomba de 1.350 kW e cortador de 170 kW - distância de recalque de 8.700 a 8.900 m</t>
  </si>
  <si>
    <t>Canal em polietileno e polipropileno com efeito autolimpante e abertura de captação em ferro fundido dúctil - carga de controle de 900 kN - 100,0 x 21,0 x 57,9 cm - fornecimento e instalação em pavimento de asfalto</t>
  </si>
  <si>
    <t>Posicionamento de jogo de dormentes de madeira para AMV 1:8, bitola mista</t>
  </si>
  <si>
    <t>Confecção de tubos de concreto poroso D = 0,20 m - areia e brita comerciais</t>
  </si>
  <si>
    <t>Carga, manobra e descarga de blocos artificiais de concreto com 8 a 9 t para molhe em cavalo mecânico com semirreboque com capacidade de 32 t - carga e descarga com guindaste com pinça</t>
  </si>
  <si>
    <t>Corpo de BTCC 1,50 x 1,50 m - moldado no local - altura do aterro 1,00 a 2,50 m - areia extraída e brita produzida</t>
  </si>
  <si>
    <t>Dragagem de areia fina com draga de sucção e recalque - bomba de 1.350 kW e cortador de 170 kW - distância de recalque de 8.900 a 9.100 m</t>
  </si>
  <si>
    <t>Canal em polietileno e polipropileno com efeito autolimpante e abertura de captação em ferro fundido dúctil - carga de controle de 900 kN - 100,0 x 25,2 x 66,5 cm - fornecimento e instalação em pavimento de asfalto</t>
  </si>
  <si>
    <t>Regularização manual do lastro do AMV para qualquer abertura e qualquer bitola</t>
  </si>
  <si>
    <t>Confecção de tubos de concreto poroso D = 0,20 m - areia extraída e brita produzida</t>
  </si>
  <si>
    <t>Carga, manobra e descarga de blocos de rocha em caminhão basculante de 8 m³ - carga com carregadeira de 1,72 m³ (exclusa) e descarga livre</t>
  </si>
  <si>
    <t>Corpo de BTCC 1,50 x 1,50 m - moldado no local - altura do aterro 10,00 a 12,50 m - areia e brita comerciais</t>
  </si>
  <si>
    <t>Dragagem de areia fina com draga de sucção e recalque - bomba de 1.350 kW e cortador de 170 kW - distância de recalque de 9.100 a 9.300 m</t>
  </si>
  <si>
    <t>Canal em polietileno e polipropileno com efeito autolimpante e abertura de captação em ferro fundido dúctil - carga de controle de 900 kN - 100,0 x 42,0 x 95,0 cm - fornecimento e instalação em pavimento de asfalto</t>
  </si>
  <si>
    <t>Demolição de AMV 1:10 TR 37, em bitola métrica, dormente de madeira, com separação e empilhamento</t>
  </si>
  <si>
    <t>Confecção de tubos de concreto poroso D = 0,30 m - areia e brita comerciais</t>
  </si>
  <si>
    <t>Carga, manobra e descarga de blocos de rocha em caminhão basculante de 8 m³ - carga com carregadeira de 1,72 m³ e descarga livre</t>
  </si>
  <si>
    <t>Corpo de BTCC 1,50 x 1,50 m - moldado no local - altura do aterro 10,00 a 12,50 m - areia extraída e brita produzida</t>
  </si>
  <si>
    <t>Dragagem de areia fina com draga de sucção e recalque - bomba de 1.350 kW e cortador de 170 kW - distância de recalque de 9.300 a 9.500 m</t>
  </si>
  <si>
    <t>Canal em polietileno e polipropileno com efeito autolimpante e abertura de captação em ferro fundido dúctil - carga de controle de 900 kN - 114,2 x 78,0 x 106,0 cm - fornecimento e instalação em pavimento de asfalto</t>
  </si>
  <si>
    <t>Demolição de AMV 1:10 TR 45, em bitola larga, dormente de madeira, com separação e empilhamento</t>
  </si>
  <si>
    <t>Confecção de tubos de concreto poroso D = 0,30 m - areia extraída e brita produzida</t>
  </si>
  <si>
    <t>Carga, manobra e descarga de blocos de rocha em caminhão basculante de 8 m³ - carga com retroescavadeira de 0,29 m³ e descarga livre</t>
  </si>
  <si>
    <t>Corpo de BTCC 1,50 x 1,50 m - moldado no local - altura do aterro 12,50 a 15,00 m - areia e brita comerciais</t>
  </si>
  <si>
    <t>Dragagem de areia fina com draga de sucção e recalque - bomba de 1.350 kW e cortador de 170 kW - distância de recalque de 9.500 a 9.700 m</t>
  </si>
  <si>
    <t>Canal em polietileno e polipropileno com efeito autolimpante e grelha de encaixe em ferro fundido dúctil - carga de controle de 400 kN - 100,0 x 14,7 x 18,6 cm - fornecimento e instalação em pavimento de asfalto</t>
  </si>
  <si>
    <t>Demolição de AMV 1:10 TR 45, em bitola métrica, dormente de madeira, com separação e empilhamento</t>
  </si>
  <si>
    <t>Confecção de tubos de concreto poroso D = 0,40 m - areia e brita comerciais</t>
  </si>
  <si>
    <t>Carga, manobra e descarga de cimento ou cal hidratada a granel em caminhão silo de 30 m³</t>
  </si>
  <si>
    <t>Corpo de BTCC 1,50 x 1,50 m - moldado no local - altura do aterro 12,50 a 15,00 m - areia extraída e brita produzida</t>
  </si>
  <si>
    <t>Dragagem de areia fina com draga de sucção e recalque - bomba de 1.350 kW e cortador de 170 kW - distância de recalque de 9.700 a 9.900 m</t>
  </si>
  <si>
    <t>Canal em polietileno e polipropileno com efeito autolimpante e grelha de encaixe em ferro fundido dúctil - carga de controle de 400 kN - 100,0 x 24,7 x 23,6 cm - fornecimento e instalação em pavimento de asfalto</t>
  </si>
  <si>
    <t>Demolição de AMV 1:10 TR 45, em bitola mista, dormente de madeira, com separação e empilhamento</t>
  </si>
  <si>
    <t>Confecção de tubos de concreto poroso D = 0,40 m - areia extraída e brita produzida</t>
  </si>
  <si>
    <t>Carga, manobra e descarga de concreto asfáltico com borracha em caminhão basculante de 10 m³ - carga em usina de asfalto 100/140 t/h e descarga em vibroacabadora</t>
  </si>
  <si>
    <t>Corpo de BTCC 1,50 x 1,50 m - moldado no local - altura do aterro 2,50 a 5,00 m - areia e brita comerciais</t>
  </si>
  <si>
    <t>Dragagem de areia fina com draga de sucção e recalque - bomba de 1.350 kW e cortador de 170 kW - distância de recalque de 9.900 a 10.100 m</t>
  </si>
  <si>
    <t>Canal em polietileno e polipropileno com efeito autolimpante e grelha de encaixe em ferro fundido dúctil - carga de controle de 400 kN - 100,0 x 34,9 x 29,4 cm - fornecimento e instalação em pavimento de asfalto</t>
  </si>
  <si>
    <t>Demolição de AMV 1:10 TR 57, em bitola larga, dormente de madeira, com separação e empilhamento</t>
  </si>
  <si>
    <t>Dobramento de chapas de alumínio com espessura de 1,5 mm e comprimento de dobra de até 500 mm</t>
  </si>
  <si>
    <t>Carga, manobra e descarga de concreto com caminhão betoneira - carga em central de concreto de 30 m³/h e descarga em extrusora de barreira de concreto</t>
  </si>
  <si>
    <t>Corpo de BTCC 1,50 x 1,50 m - moldado no local - altura do aterro 2,50 a 5,00 m - areia extraída e brita produzida</t>
  </si>
  <si>
    <t>Dragagem de areia fina com draga de sucção e recalque - bomba de 1.350 kW e cortador de 170 kW - distância de recalque de 900 a 1.100 m</t>
  </si>
  <si>
    <t>Canal em polietileno e polipropileno com efeito autolimpante e grelha de encaixe em ferro fundido dúctil - carga de controle de 600 kN - 100,0 x 16,0 x 15,0 cm - fornecimento e instalação em pavimento de asfalto</t>
  </si>
  <si>
    <t>Demolição de AMV 1:10 TR 57, em bitola métrica, dormente de madeira, com separação e empilhamento</t>
  </si>
  <si>
    <t>Escavação de tunnel liner em material de 3ª categoria</t>
  </si>
  <si>
    <t>Carga, manobra e descarga de concreto com caminhão betoneira - carga em central de concreto de 30 m³/h e descarga em extrusora de meio-fio</t>
  </si>
  <si>
    <t>Corpo de BTCC 1,50 x 1,50 m - moldado no local - altura do aterro 5,00 a 7,50 m - areia e brita comerciais</t>
  </si>
  <si>
    <t>Dragagem de areia fina com draga de sucção e recalque - bomba de 1.350 kW e cortador de 170 kW - distância de recalque de até 500 m</t>
  </si>
  <si>
    <t>Canal em polietileno e polipropileno com efeito autolimpante e grelha de encaixe em ferro fundido dúctil - carga de controle de 600 kN - 100,0 x 21,2 x 21,0 cm - fornecimento e instalação em pavimento de asfalto</t>
  </si>
  <si>
    <t>Demolição de AMV 1:10 TR 57, em bitola mista, dormente de madeira, com separação e empilhamento</t>
  </si>
  <si>
    <t>Escavação de vala em material de 3ª categoria</t>
  </si>
  <si>
    <t>Carga, manobra e descarga de concreto com caminhão betoneira - carga em central de concreto de 30 m³/h e descarga em extrusora de sarjeta</t>
  </si>
  <si>
    <t>Corpo de BTCC 1,50 x 1,50 m - moldado no local - altura do aterro 5,00 a 7,50 m - areia extraída e brita produzida</t>
  </si>
  <si>
    <t>Dragagem de areia fina com draga de sucção e recalque - bomba de 294 kW e cortador de 30 kW - distância de recalque de 1.100 a 1.300 m</t>
  </si>
  <si>
    <t>Canal em polietileno e polipropileno com efeito autolimpante e grelha de encaixe em ferro fundido dúctil - carga de controle de 600 kN - 100,0 x 26,2 x 20,0 cm - fornecimento e instalação em pavimento de asfalto</t>
  </si>
  <si>
    <t>Demolição de AMV 1:10 TR 68, em bitola larga, dormente de madeira, com separação e empilhamento</t>
  </si>
  <si>
    <t>Escavação manual de tunnel liner em material de 1ª categoria</t>
  </si>
  <si>
    <t>Carga, manobra e descarga de concreto com caminhão betoneira - carga em central de concreto de 30 m³/h e descarga livre</t>
  </si>
  <si>
    <t>Corpo de BTCC 1,50 x 1,50 m - moldado no local - altura do aterro 7,50 a 10,00 m - areia e brita comerciais</t>
  </si>
  <si>
    <t>Dragagem de areia fina com draga de sucção e recalque - bomba de 294 kW e cortador de 30 kW - distância de recalque de 1.300 a 1.500 m</t>
  </si>
  <si>
    <t>Canal em polietileno e polipropileno com efeito autolimpante e grelha de encaixe em poliamida reforçada - carga de controle de 250 kN - 100,0 x 16,0 x 15,0 cm - fornecimento e instalação em pavimento de asfalto</t>
  </si>
  <si>
    <t>Demolição de AMV 1:10 TR 68, em bitola mista, dormente de madeira, com separação e empilhamento</t>
  </si>
  <si>
    <t>Escavação manual de tunnel liner em material de 2ª categoria</t>
  </si>
  <si>
    <t>Carga, manobra e descarga de concreto com caminhão betoneira - carga em central de concreto de 40 m³/h e descarga livre</t>
  </si>
  <si>
    <t>Corpo de BTCC 1,50 x 1,50 m - moldado no local - altura do aterro 7,50 a 10,00 m - areia extraída e brita produzida</t>
  </si>
  <si>
    <t>Dragagem de areia fina com draga de sucção e recalque - bomba de 294 kW e cortador de 30 kW - distância de recalque de 1.500 a 1.700 m</t>
  </si>
  <si>
    <t>Canal em polietileno e polipropileno com efeito autolimpante e grelha de encaixe em poliamida reforçada - carga de controle de 250 kN - 100,0 x 16,0 x 20,0 cm - fornecimento e instalação em pavimento de asfalto</t>
  </si>
  <si>
    <t>Demolição de AMV 1:12 TR 37, em bitola métrica, dormente de madeira, com separação e empilhamento</t>
  </si>
  <si>
    <t>Escavação manual de vala em material de 1ª categoria</t>
  </si>
  <si>
    <t>Carga, manobra e descarga de concreto de cimento em caminhão basculante de 10 m³ - carga em central de concreto de 150 m³/h e descarga em vibroacabadora</t>
  </si>
  <si>
    <t>Corpo de BTCC 2,00 x 2,00 m - moldado no local - altura do aterro 0,00 a 1,00 m - areia e brita comerciais</t>
  </si>
  <si>
    <t>Dragagem de areia fina com draga de sucção e recalque - bomba de 294 kW e cortador de 30 kW - distância de recalque de 1.700 a 1.900 m</t>
  </si>
  <si>
    <t>Canal em polietileno e polipropileno com efeito autolimpante e grelha de encaixe em poliamida reforçada - carga de controle de 250 kN - 100,0 x 16,0 x 7,5 cm - fornecimento e instalação em pavimento de asfalto</t>
  </si>
  <si>
    <t>Demolição de AMV 1:12 TR 45, em bitola larga, dormente de madeira, com separação e empilhamento</t>
  </si>
  <si>
    <t>Escavação manual em material de 1ª categoria na profundidade de 1 a 2 m</t>
  </si>
  <si>
    <t>Carga, manobra e descarga de dormentes de concreto de bitola larga com locomotiva diesel-elétrica e vagão plataforma com capacidade de 98 t - carga e descarga com carregadeira - bitola larga</t>
  </si>
  <si>
    <t>Corpo de BTCC 2,00 x 2,00 m - moldado no local - altura do aterro 0,00 a 1,00 m - areia extraída e brita produzida</t>
  </si>
  <si>
    <t>Dragagem de areia fina com draga de sucção e recalque - bomba de 294 kW e cortador de 30 kW - distância de recalque de 1.900 a 2.100 m</t>
  </si>
  <si>
    <t>Canal monobloco com corpo e grelha em concreto polímero com efeito autolimpante - carga de controle de 400 kN - 100,0 x 15,0 x 23,0 cm - fornecimento e instalação em pavimento de asfalto</t>
  </si>
  <si>
    <t>Demolição de AMV 1:12 TR 45, em bitola métrica, dormente de madeira, com separação e empilhamento</t>
  </si>
  <si>
    <t>Escavação manual em material de 1ª categoria na profundidade de 2 a 3 m</t>
  </si>
  <si>
    <t>Carga, manobra e descarga de dormentes de concreto de bitola métrica com locomotiva diesel-elétrica e vagão plataforma com capacidade de 82 t - carga e descarga com carregadeira - bitola métrica</t>
  </si>
  <si>
    <t>Corpo de BTCC 2,00 x 2,00 m - moldado no local - altura do aterro 1,00 a 2,50 m - areia e brita comerciais</t>
  </si>
  <si>
    <t>Dragagem de areia fina com draga de sucção e recalque - bomba de 294 kW e cortador de 30 kW - distância de recalque de 2.100 a 2.300 m</t>
  </si>
  <si>
    <t>Canal monobloco com corpo e grelha em concreto polímero com efeito autolimpante - carga de controle de 400 kN - 100,0 x 15,0 x 23,0 cm - fornecimento e instalação em pavimento de concreto</t>
  </si>
  <si>
    <t>Demolição de AMV 1:12 TR 45, em bitola mista, dormente de madeira, com separação e empilhamento</t>
  </si>
  <si>
    <t>Escavação manual em material de 1ª categoria na profundidade de 3 a 4 m</t>
  </si>
  <si>
    <t>Carga, manobra e descarga de dormentes de concreto de bitola mista com locomotiva diesel-elétrica e vagão plataforma com capacidade de 98 t - carga e descarga com carregadeira - bitola larga</t>
  </si>
  <si>
    <t>Corpo de BTCC 2,00 x 2,00 m - moldado no local - altura do aterro 1,00 a 2,50 m - areia extraída e brita produzida</t>
  </si>
  <si>
    <t>Dragagem de areia fina com draga de sucção e recalque - bomba de 294 kW e cortador de 30 kW - distância de recalque de 2.300 a 2.500 m</t>
  </si>
  <si>
    <t>Canal monobloco com corpo e grelha em concreto polímero com efeito autolimpante - carga de controle de 400 kN - 100,0 x 25,0 x 32,0 cm - fornecimento e instalação em pavimento de asfalto</t>
  </si>
  <si>
    <t>Demolição de AMV 1:12 TR 57, em bitola larga, dormente de madeira, com separação e empilhamento</t>
  </si>
  <si>
    <t>Escavação manual em material de 1ª categoria na profundidade de até 1 m</t>
  </si>
  <si>
    <t>Carga, manobra e descarga de dormentes de madeira com locomotiva diesel-elétrica em vagão plataforma com capacidade de 82 t - carga e descarga com carregadeira - bitola métrica</t>
  </si>
  <si>
    <t>Corpo de BTCC 2,00 x 2,00 m - moldado no local - altura do aterro 10,00 a 12,50 m - areia e brita comerciais</t>
  </si>
  <si>
    <t>Dragagem de areia fina com draga de sucção e recalque - bomba de 294 kW e cortador de 30 kW - distância de recalque de 2.500 a 2.700 m</t>
  </si>
  <si>
    <t>Canal monobloco com corpo e grelha em concreto polímero com efeito autolimpante - carga de controle de 400 kN - 100,0 x 25,0 x 32,0 cm - fornecimento e instalação em pavimento de concreto</t>
  </si>
  <si>
    <t>Demolição de AMV 1:12 TR 57, em bitola métrica, dormente de madeira, com separação e empilhamento</t>
  </si>
  <si>
    <t>Escavação manual em material de 2ª categoria na profundidade de 1 a 2 m</t>
  </si>
  <si>
    <t>Carga, manobra e descarga de dormentes de madeira com locomotiva diesel-elétrica em vagão plataforma com capacidade de 98 t - carga e descarga com carregadeira - bitola larga</t>
  </si>
  <si>
    <t>Corpo de BTCC 2,00 x 2,00 m - moldado no local - altura do aterro 10,00 a 12,50 m - areia extraída e brita produzida</t>
  </si>
  <si>
    <t>Dragagem de areia fina com draga de sucção e recalque - bomba de 294 kW e cortador de 30 kW - distância de recalque de 2.700 a 2.900 m</t>
  </si>
  <si>
    <t>Canal monobloco com corpo e grelha em concreto polímero com efeito autolimpante - carga de controle de 900 kN - 100,0 x 16,0 x 26,5 cm - fornecimento e instalação em pavimento de asfalto</t>
  </si>
  <si>
    <t>Demolição de AMV 1:12 TR 57, em bitola mista, dormente de madeira, com separação e empilhamento</t>
  </si>
  <si>
    <t>Escavação manual em material de 2ª categoria na profundidade de 2 a 3 m</t>
  </si>
  <si>
    <t>Carga, manobra e descarga de dormentes de madeira de bitola larga ou mista em cavalo mecânico com semirreboque com capacidade de 32 t - carga e descarga com carregadeira</t>
  </si>
  <si>
    <t>Corpo de BTCC 2,00 x 2,00 m - moldado no local - altura do aterro 12,50 a 15,00 m - areia e brita comerciais</t>
  </si>
  <si>
    <t>Dragagem de areia fina com draga de sucção e recalque - bomba de 294 kW e cortador de 30 kW - distância de recalque de 2.900 a 3.100 m</t>
  </si>
  <si>
    <t>Canal monobloco com corpo e grelha em concreto polímero com efeito autolimpante - carga de controle de 900 kN - 100,0 x 16,0 x 26,5 cm - fornecimento e instalação em pavimento de concreto</t>
  </si>
  <si>
    <t>Demolição de AMV 1:12 TR 68, em bitola larga, dormente de madeira, com separação e empilhamento</t>
  </si>
  <si>
    <t>Escavação manual em material de 2ª categoria na profundidade de 3 a 4 m</t>
  </si>
  <si>
    <t>Carga, manobra e descarga de dormentes de madeira de bitola métrica em cavalo mecânico com semirreboque com capacidade de 32 t - carga e descarga com carregadeira</t>
  </si>
  <si>
    <t>Corpo de BTCC 2,00 x 2,00 m - moldado no local - altura do aterro 12,50 a 15,00 m - areia extraída e brita produzida</t>
  </si>
  <si>
    <t>Dragagem de areia fina com draga de sucção e recalque - bomba de 294 kW e cortador de 30 kW - distância de recalque de 3.100 a 3.300 m</t>
  </si>
  <si>
    <t>Canal monobloco com corpo e grelha em concreto polímero com efeito autolimpante - carga de controle de 900 kN - 100,0 x 21,0 x 28,0 cm - fornecimento e instalação em pavimento de asfalto</t>
  </si>
  <si>
    <t>Demolição de AMV 1:12 TR 68, em bitola mista, dormente de madeira, com separação e empilhamento</t>
  </si>
  <si>
    <t>Escavação manual em material de 2ª categoria na profundidade de até 1 m</t>
  </si>
  <si>
    <t>Carga, manobra e descarga de jogo de dormentes de concreto para AMV de bitola larga ou mista, qualquer abertura, com locomotiva diesel-elétrica em vagão plataforma com capacidade de 98 t - carga e descarga com carregadeira - bitola larga</t>
  </si>
  <si>
    <t>Corpo de BTCC 2,00 x 2,00 m - moldado no local - altura do aterro 2,50 a 5,00 m - areia e brita comerciais</t>
  </si>
  <si>
    <t>Dragagem de areia fina com draga de sucção e recalque - bomba de 294 kW e cortador de 30 kW - distância de recalque de 3.300 a 3.500 m</t>
  </si>
  <si>
    <t>Canal monobloco com corpo e grelha em concreto polímero com efeito autolimpante - carga de controle de 900 kN - 100,0 x 21,0 x 28,0 cm - fornecimento e instalação em pavimento de concreto</t>
  </si>
  <si>
    <t>Demolição de AMV 1:14 TR 37, em bitola métrica, dormente de madeira, com separação e empilhamento</t>
  </si>
  <si>
    <t>Escavação mecânica de vala em material de 1ª categoria</t>
  </si>
  <si>
    <t>Carga, manobra e descarga de jogo de dormentes de concreto para AMV de bitola métrica, qualquer abertura, com locomotiva diesel-elétrica em vagão plataforma com capacidade de 82 t - carga e descarga com carregadeira - bitola métrica</t>
  </si>
  <si>
    <t>Corpo de BTCC 2,00 x 2,00 m - moldado no local - altura do aterro 2,50 a 5,00 m - areia extraída e brita produzida</t>
  </si>
  <si>
    <t>Dragagem de areia fina com draga de sucção e recalque - bomba de 294 kW e cortador de 30 kW - distância de recalque de 3.500 a 3.700 m</t>
  </si>
  <si>
    <t>Canal monobloco com corpo e grelha em concreto polímero com efeito autolimpante - carga de controle de 900 kN - 100,0 x 21,0 x 38,0 cm - fornecimento e instalação em pavimento de asfalto</t>
  </si>
  <si>
    <t>Demolição de AMV 1:14 TR 45, em bitola larga, dormente de madeira, com separação e empilhamento</t>
  </si>
  <si>
    <t>Escavação mecânica de vala em material de 2ª categoria</t>
  </si>
  <si>
    <t>Carga, manobra e descarga de jogo de dormentes de madeira para AMV bitola métrica, qualquer abertura, com locomotiva diesel-elétrica em vagão plataforma com capacidade de 82 t - carga e descarga com carregadeira - bitola métrica</t>
  </si>
  <si>
    <t>Corpo de BTCC 2,00 x 2,00 m - moldado no local - altura do aterro 5,00 a 7,50 m - areia e brita comerciais</t>
  </si>
  <si>
    <t>Dragagem de areia fina com draga de sucção e recalque - bomba de 294 kW e cortador de 30 kW - distância de recalque de 3.700 a 3.900 m</t>
  </si>
  <si>
    <t>Canal monobloco com corpo e grelha em concreto polímero com efeito autolimpante - carga de controle de 900 kN - 100,0 x 21,0 x 38,0 cm - fornecimento e instalação em pavimento de concreto</t>
  </si>
  <si>
    <t>Demolição de AMV 1:14 TR 45, em bitola métrica, dormente de madeira, com separação e empilhamento</t>
  </si>
  <si>
    <t>Fixação de parafuso em estrutura metálica</t>
  </si>
  <si>
    <t>Carga, manobra e descarga de jogo de dormentes de madeira para AMV de bitola larga ou mista, qualquer abertura, com locomotiva diesel-elétrica em vagão plataforma com capacidade de 98 t - carga e descarga com carregadeira - bitola larga</t>
  </si>
  <si>
    <t>Corpo de BTCC 2,00 x 2,00 m - moldado no local - altura do aterro 5,00 a 7,50 m - areia extraída e brita produzida</t>
  </si>
  <si>
    <t>Dragagem de areia fina com draga de sucção e recalque - bomba de 294 kW e cortador de 30 kW - distância de recalque de 3.900 a 4.100 m</t>
  </si>
  <si>
    <t>Canal monobloco com corpo e grelha em concreto polímero com efeito autolimpante - carga de controle de 900 kN - 100,0 x 21,0 x 48,0 cm - fornecimento e instalação em pavimento de asfalto</t>
  </si>
  <si>
    <t>Demolição de AMV 1:14 TR 45, em bitola mista, dormente de madeira, com separação e empilhamento</t>
  </si>
  <si>
    <t>Iluminação provisória para tunnel liner</t>
  </si>
  <si>
    <t>Carga, manobra e descarga de materiais diversos em caminhão carroceria com capacidade de 11,5 t e com guindauto com capacidade de elevação de 11,9 t</t>
  </si>
  <si>
    <t>Corpo de BTCC 2,00 x 2,00 m - moldado no local - altura do aterro 7,50 a 10,00 m - areia e brita comerciais</t>
  </si>
  <si>
    <t>Dragagem de areia fina com draga de sucção e recalque - bomba de 294 kW e cortador de 30 kW - distância de recalque de 500 a 700 m</t>
  </si>
  <si>
    <t>Canal monobloco com corpo e grelha em concreto polímero com efeito autolimpante - carga de controle de 900 kN - 100,0 x 21,0 x 48,0 cm - fornecimento e instalação em pavimento de concreto</t>
  </si>
  <si>
    <t>Demolição de AMV 1:14 TR 57, em bitola larga, dormente de madeira, com separação e empilhamento</t>
  </si>
  <si>
    <t>Material pétreo produzido em britador de mandíbulas móvel - camada final de aterro em rocha</t>
  </si>
  <si>
    <t>Carga, manobra e descarga de materiais diversos em caminhão carroceria com capacidade de 7 t e com guindauto com capacidade de elevação de 6,2 t</t>
  </si>
  <si>
    <t>Corpo de BTCC 2,00 x 2,00 m - moldado no local - altura do aterro 7,50 a 10,00 m - areia extraída e brita produzida</t>
  </si>
  <si>
    <t>Dragagem de areia fina com draga de sucção e recalque - bomba de 294 kW e cortador de 30 kW - distância de recalque de 700 a 900 m</t>
  </si>
  <si>
    <t>Canal monobloco com corpo e grelha em concreto polímero com efeito autolimpante - carga de controle de 900 kN - 100,0 x 26,0 x 33,0 cm - fornecimento e instalação em pavimento de asfalto</t>
  </si>
  <si>
    <t>Demolição de AMV 1:14 TR 57, em bitola métrica, dormente de madeira, com separação e empilhamento</t>
  </si>
  <si>
    <t>Operação de mergulho autônomo em profundidade de até 20 m</t>
  </si>
  <si>
    <t>Carga, manobra e descarga de materiais diversos em caminhão carroceria de 15 t - carga e descarga com caminhão guindauto com capacidade de elevação de 6,2 t</t>
  </si>
  <si>
    <t>Corpo de BTCC 2,50 x 2,50 m - moldado no local - altura do aterro 0,00 a 1,00 m - areia e brita comerciais</t>
  </si>
  <si>
    <t>Dragagem de areia fina com draga de sucção e recalque - bomba de 294 kW e cortador de 30 kW - distância de recalque de 900 a 1.100 m</t>
  </si>
  <si>
    <t>Canal monobloco com corpo e grelha em concreto polímero com efeito autolimpante - carga de controle de 900 kN - 100,0 x 26,0 x 33,0 cm - fornecimento e instalação em pavimento de concreto</t>
  </si>
  <si>
    <t>Demolição de AMV 1:14 TR 57, em bitola mista, dormente de madeira, com separação e empilhamento</t>
  </si>
  <si>
    <t>Operação de mergulho dependente em profundidade de 30 a 50 m - inclusive descompressão</t>
  </si>
  <si>
    <t>Carga, manobra e descarga de materiais diversos em caminhão carroceria de 15 t - carga e descarga manuais</t>
  </si>
  <si>
    <t>Corpo de BTCC 2,50 x 2,50 m - moldado no local - altura do aterro 0,00 a 1,00 m - areia extraída e brita produzida</t>
  </si>
  <si>
    <t>Dragagem de areia fina com draga de sucção e recalque - bomba de 294 kW e cortador de 30 kW - distância de recalque de até 500 m</t>
  </si>
  <si>
    <t>Canal monobloco com corpo e grelha em concreto polímero com efeito autolimpante - carga de controle de 900 kN - 100,0 x 26,0 x 53,0 cm - fornecimento e instalação em pavimento de asfalto</t>
  </si>
  <si>
    <t>Demolição de AMV 1:14 TR 68, em bitola larga, dormente de madeira, com separação e empilhamento</t>
  </si>
  <si>
    <t>Operação de mergulho dependente em profundidade de até 30 m - inclusive descompressão</t>
  </si>
  <si>
    <t>Carga, manobra e descarga de materiais diversos em caminhão carroceria de 5 t - carga e descarga manuais</t>
  </si>
  <si>
    <t>Corpo de BTCC 2,50 x 2,50 m - moldado no local - altura do aterro 1,00 a 2,50 m - areia e brita comerciais</t>
  </si>
  <si>
    <t>Dragagem de areia fina com draga de sucção e recalque - bomba de 483 kW e cortador de 55 kW - distância de recalque de 1.100 a 1.300 m</t>
  </si>
  <si>
    <t>Canal monobloco com corpo e grelha em concreto polímero com efeito autolimpante - carga de controle de 900 kN - 100,0 x 26,0 x 53,0 cm - fornecimento e instalação em pavimento de concreto</t>
  </si>
  <si>
    <t>Demolição de AMV 1:14 TR 68, em bitola mista, dormente de madeira, com separação e empilhamento</t>
  </si>
  <si>
    <t>Pedra de mão produzida manualmente</t>
  </si>
  <si>
    <t>Carga, manobra e descarga de materiais diversos em caminhão carroceria de 9 t - carga e descarga manuais</t>
  </si>
  <si>
    <t>Corpo de BTCC 2,50 x 2,50 m - moldado no local - altura do aterro 1,00 a 2,50 m - areia extraída e brita produzida</t>
  </si>
  <si>
    <t>Dragagem de areia fina com draga de sucção e recalque - bomba de 483 kW e cortador de 55 kW - distância de recalque de 1.300 a 1.500 m</t>
  </si>
  <si>
    <t>Canal monobloco com corpo e grelha em concreto polímero com efeito autolimpante - carga de controle de 900 kN - 200,0 x 40,0 x 59,5 cm - fornecimento e instalação em pavimento de asfalto</t>
  </si>
  <si>
    <t>Demolição de AMV 1:20 TR 57, em bitola larga, dormente de madeira, com separação e empilhamento</t>
  </si>
  <si>
    <t>Preparo e regularização de terreno em desnível</t>
  </si>
  <si>
    <t>Carga, manobra e descarga de materiais metálicos e acessórios diversos com locomotiva diesel-elétrica em vagão fechado com capacidade de 64 t - carga e descarga com carregadeira - bitola métrica</t>
  </si>
  <si>
    <t>Corpo de BTCC 2,50 x 2,50 m - moldado no local - altura do aterro 10,00 a 12,50 m - areia e brita comerciais</t>
  </si>
  <si>
    <t>Dragagem de areia fina com draga de sucção e recalque - bomba de 483 kW e cortador de 55 kW - distância de recalque de 1.500 a 1.700 m</t>
  </si>
  <si>
    <t>Canal monobloco com corpo e grelha em concreto polímero com efeito autolimpante - carga de controle de 900 kN - 200,0 x 40,0 x 59,5 cm - fornecimento e instalação em pavimento de concreto</t>
  </si>
  <si>
    <t>Demolição de AMV 1:20 TR 57, em bitola métrica, dormente de madeira, com separação e empilhamento</t>
  </si>
  <si>
    <t>Rachão ou pedra de mão produzida</t>
  </si>
  <si>
    <t>Carga, manobra e descarga de materiais metálicos e acessórios diversos com locomotiva diesel-elétrica em vagão fechado com capacidade de 99 t - carga e descarga com carregadeira - bitola larga</t>
  </si>
  <si>
    <t>Corpo de BTCC 2,50 x 2,50 m - moldado no local - altura do aterro 10,00 a 12,50 m - areia extraída e brita produzida</t>
  </si>
  <si>
    <t>Dragagem de areia fina com draga de sucção e recalque - bomba de 483 kW e cortador de 55 kW - distância de recalque de 1.700 a 1.900 m</t>
  </si>
  <si>
    <t>Canaleta de concreto - CAU 01 - seção de 20 x 20 cm - espessura de 10 cm - apoiada em toda a extensão</t>
  </si>
  <si>
    <t>Demolição de AMV 1:20 TR 57, em bitola mista, dormente de madeira, com separação e empilhamento</t>
  </si>
  <si>
    <t>Raspagem e limpeza de terreno plano</t>
  </si>
  <si>
    <t>Carga, manobra e descarga de materiais metálicos para AMV de bitola larga, qualquer abertura, com locomotiva diesel-elétrica em vagão plataforma com capacidade de 98 t - carga e descarga com carregadeira - bitola larga</t>
  </si>
  <si>
    <t>Corpo de BTCC 2,50 x 2,50 m - moldado no local - altura do aterro 12,50 a 15,00 m - areia e brita comerciais</t>
  </si>
  <si>
    <t>Dragagem de areia fina com draga de sucção e recalque - bomba de 483 kW e cortador de 55 kW - distância de recalque de 1.900 a 2.100 m</t>
  </si>
  <si>
    <t>Canaleta de concreto - CAU 02 - seção de 25 x 25 cm - espessura de 10 cm - apoiada em toda a extensão</t>
  </si>
  <si>
    <t>Demolição de AMV 1:20 TR 68, em bitola larga, dormente de madeira, com separação e empilhamento</t>
  </si>
  <si>
    <t>Reaterro e compactação com soquete vibratório</t>
  </si>
  <si>
    <t>Carga, manobra e descarga de materiais metálicos para AMV de bitola larga, qualquer abertura, em cavalo mecânico com semirreboque com capacidade de 32 t - carga e descarga com carregadeira</t>
  </si>
  <si>
    <t>Corpo de BTCC 2,50 x 2,50 m - moldado no local - altura do aterro 12,50 a 15,00 m - areia extraída e brita produzida</t>
  </si>
  <si>
    <t>Dragagem de areia fina com draga de sucção e recalque - bomba de 483 kW e cortador de 55 kW - distância de recalque de 2.100 a 2.300 m</t>
  </si>
  <si>
    <t>Canaleta de concreto - CAU 03 - seção de 30 x 30 cm - espessura de 10 cm - apoiada em toda a extensão</t>
  </si>
  <si>
    <t>Demolição de AMV 1:20 TR 68, em bitola mista, dormente de madeira, com separação e empilhamento</t>
  </si>
  <si>
    <t>Rebordeamento de chapa metálica com espessura de 5 mm</t>
  </si>
  <si>
    <t>Carga, manobra e descarga de materiais metálicos para AMV de bitola métrica, qualquer abertura, com locomotiva diesel-elétrica em vagão plataforma com capacidade de 82 t - carga e descarga com carregadeira - bitola métrica</t>
  </si>
  <si>
    <t>Corpo de BTCC 2,50 x 2,50 m - moldado no local - altura do aterro 2,50 a 5,00 m - areia e brita comerciais</t>
  </si>
  <si>
    <t>Dragagem de areia fina com draga de sucção e recalque - bomba de 483 kW e cortador de 55 kW - distância de recalque de 2.300 a 2.500 m</t>
  </si>
  <si>
    <t>Canaleta de concreto - CAU 04 - seção de 35 x 35 cm - espessura de 10 cm - apoiada em toda a extensão</t>
  </si>
  <si>
    <t>Demolição de AMV 1:8 TR 37, em bitola métrica, dormente de madeira, com separação e empilhamento</t>
  </si>
  <si>
    <t>Recarga de cilindro com ar respirável para atividades de mergulho</t>
  </si>
  <si>
    <t>Carga, manobra e descarga de materiais metálicos para AMV de bitola métrica, qualquer abertura, em cavalo mecânico com semirreboque com capacidade de 32 t - carga e descarga com carregadeira</t>
  </si>
  <si>
    <t>Corpo de BTCC 2,50 x 2,50 m - moldado no local - altura do aterro 2,50 a 5,00 m - areia extraída e brita produzida</t>
  </si>
  <si>
    <t>Dragagem de areia fina com draga de sucção e recalque - bomba de 483 kW e cortador de 55 kW - distância de recalque de 2.500 a 2.700 m</t>
  </si>
  <si>
    <t>Canaleta de concreto - CAU 05 - seção de 40 x 40 cm - espessura de 10 cm - apoiada em toda a extensão</t>
  </si>
  <si>
    <t>Demolição de AMV 1:8 TR 45, em bitola larga, dormente de madeira, com separação e empilhamento</t>
  </si>
  <si>
    <t>Rocha para britagem com perfuratriz manual</t>
  </si>
  <si>
    <t>Carga, manobra e descarga de materiais metálicos para AMV de bitola mista, qualquer abertura, com locomotiva diesel-elétrica e vagão plataforma com capacidade de 98 t - carga e descarga com carregadeira</t>
  </si>
  <si>
    <t>Corpo de BTCC 2,50 x 2,50 m - moldado no local - altura do aterro 5,00 a 7,50 m - areia e brita comerciais</t>
  </si>
  <si>
    <t>Dragagem de areia fina com draga de sucção e recalque - bomba de 483 kW e cortador de 55 kW - distância de recalque de 2.700 a 2.900 m</t>
  </si>
  <si>
    <t>Canaleta de concreto - CAU 06 - seção de 50 x 50 cm - espessura de 10 cm - apoiada em toda a extensão</t>
  </si>
  <si>
    <t>Demolição de AMV 1:8 TR 45, em bitola métrica, dormente de madeira, com separação e empilhamento</t>
  </si>
  <si>
    <t>Rocha para britagem com perfuratriz sobre esteira</t>
  </si>
  <si>
    <t>Carga, manobra e descarga de materiais metálicos para AMV de bitola mista, qualquer abertura, em cavalo mecânico com semirreboque com capacidade de 32 t - carga e descarga com carregadeira</t>
  </si>
  <si>
    <t>Corpo de BTCC 2,50 x 2,50 m - moldado no local - altura do aterro 5,00 a 7,50 m - areia extraída e brita produzida</t>
  </si>
  <si>
    <t>Dragagem de areia fina com draga de sucção e recalque - bomba de 483 kW e cortador de 55 kW - distância de recalque de 2.900 a 3.100 m</t>
  </si>
  <si>
    <t>Canaleta de concreto - CAU 07 - seção de 60 x 60 cm - espessura de 10 cm - apoiada em toda a extensão</t>
  </si>
  <si>
    <t>Demolição de AMV 1:8 TR 45, em bitola mista, dormente de madeira, com separação e empilhamento</t>
  </si>
  <si>
    <t>Rocha para britagem com perfuratriz sobre esteira - camada final de aterro em rocha</t>
  </si>
  <si>
    <t>Carga, manobra e descarga de material demolido em caminhão basculante de 6 m³ - carga com carregadeira de 1,72 m³ e descarga livre</t>
  </si>
  <si>
    <t>Corpo de BTCC 2,50 x 2,50 m - moldado no local - altura do aterro 7,50 a 10,00 m - areia e brita comerciais</t>
  </si>
  <si>
    <t>Dragagem de areia fina com draga de sucção e recalque - bomba de 483 kW e cortador de 55 kW - distância de recalque de 3.100 a 3.300 m</t>
  </si>
  <si>
    <t>Canaleta meia cana D = 0,30 m assente sobre lastro de areia - areia e brita comerciais - fornecimento e instalação</t>
  </si>
  <si>
    <t>Demolição de AMV 1:8 TR 57, em bitola larga, dormente de madeira, com separação e empilhamento</t>
  </si>
  <si>
    <t>Selo de argila apiloado (solo local)</t>
  </si>
  <si>
    <t>Carga, manobra e descarga de material demolido em caminhão basculante de 6 m³ - carga manual e descarga livre</t>
  </si>
  <si>
    <t>Corpo de BTCC 2,50 x 2,50 m - moldado no local - altura do aterro 7,50 a 10,00 m - areia extraída e brita produzida</t>
  </si>
  <si>
    <t>Dragagem de areia fina com draga de sucção e recalque - bomba de 483 kW e cortador de 55 kW - distância de recalque de 3.300 a 3.500 m</t>
  </si>
  <si>
    <t>Canaleta meia cana D = 0,30 m assente sobre lastro de areia - areia extraída e brita produzida - fornecimento e instalação</t>
  </si>
  <si>
    <t>Demolição de AMV 1:8 TR 57, em bitola métrica, dormente de madeira, com separação e empilhamento</t>
  </si>
  <si>
    <t>Ventilação provisória para tunnel liner</t>
  </si>
  <si>
    <t>Carga, manobra e descarga de material fresado em caminhão basculante de 10 m³ - fresagem contínua em espessura de 3 cm - carga com fresadora e descarga livre</t>
  </si>
  <si>
    <t>Corpo de BTCC 3,00 x 3,00 m - moldado no local - altura do aterro 0,00 a 1,00 m - areia e brita comerciais</t>
  </si>
  <si>
    <t>Dragagem de areia fina com draga de sucção e recalque - bomba de 483 kW e cortador de 55 kW - distância de recalque de 3.500 a 3.700 m</t>
  </si>
  <si>
    <t>Canaleta meia cana D = 0,40 m assente sobre lastro de areia - areia e brita comerciais - fornecimento e instalação</t>
  </si>
  <si>
    <t>Demolição de AMV 1:8 TR 57, em bitola mista, dormente de madeira, com separação e empilhamento</t>
  </si>
  <si>
    <t>Bico de adesão para injeção de adesivo estrutural à base de resina epóxi - fornecimento, instalação e retirada</t>
  </si>
  <si>
    <t>Carga, manobra e descarga de material fresado em caminhão basculante de 10 m³ - fresagem contínua em espessura de 4 cm - carga com fresadora e descarga livre</t>
  </si>
  <si>
    <t>Corpo de BTCC 3,00 x 3,00 m - moldado no local - altura do aterro 0,00 a 1,00 m - areia extraída e brita produzida</t>
  </si>
  <si>
    <t>Dragagem de areia fina com draga de sucção e recalque - bomba de 483 kW e cortador de 55 kW - distância de recalque de 3.700 a 3.900 m</t>
  </si>
  <si>
    <t>Canaleta meia cana D = 0,40 m assente sobre lastro de areia - areia extraída e brita produzida - fornecimento e instalação</t>
  </si>
  <si>
    <t>Demolição de via, bitola larga, 1.667 dormentes de madeira/km, trilho TR 45, barra com 12 m de comprimento, com separação e empilhamento</t>
  </si>
  <si>
    <t>Bico de perfuração para injeção de adesivo estrutural à base de resina epóxi - fornecimento, instalação e retirada</t>
  </si>
  <si>
    <t>Carga, manobra e descarga de material fresado em caminhão basculante de 10 m³ - fresagem contínua em espessura de 5 cm - carga com fresadora e descarga livre</t>
  </si>
  <si>
    <t>Corpo de BTCC 3,00 x 3,00 m - moldado no local - altura do aterro 1,00 a 2,50 m - areia e brita comerciais</t>
  </si>
  <si>
    <t>Dragagem de areia fina com draga de sucção e recalque - bomba de 483 kW e cortador de 55 kW - distância de recalque de 3.900 a 4.100 m</t>
  </si>
  <si>
    <t>Chaminé dos poços de visita - CPV 01 - areia e brita comerciais</t>
  </si>
  <si>
    <t>Demolição de via, bitola larga, 1.667 dormentes de madeira/km, trilho TR 57, barra com 12 m de comprimento, com separação e empilhamento</t>
  </si>
  <si>
    <t>Caiação manual com fixador de cal</t>
  </si>
  <si>
    <t>Carga, manobra e descarga de material fresado em caminhão basculante de 10 m³ - fresagem contínua em espessura de 6 cm - carga com fresadora e descarga livre</t>
  </si>
  <si>
    <t>Corpo de BTCC 3,00 x 3,00 m - moldado no local - altura do aterro 1,00 a 2,50 m - areia extraída e brita produzida</t>
  </si>
  <si>
    <t>Dragagem de areia fina com draga de sucção e recalque - bomba de 483 kW e cortador de 55 kW - distância de recalque de 4.100 a 4.300 m</t>
  </si>
  <si>
    <t>Chaminé dos poços de visita - CPV 01 - areia extraída e brita produzida</t>
  </si>
  <si>
    <t>Demolição de via, bitola larga, 1.667 dormentes de madeira/km, trilho TR 68, barra com 12 m de comprimento, com separação e empilhamento</t>
  </si>
  <si>
    <t>Caiação mecanizada com fixador de cal</t>
  </si>
  <si>
    <t>Carga, manobra e descarga de material fresado em caminhão basculante de 10 m³ - fresagem contínua em espessura de 7 cm - carga com fresadora e descarga livre</t>
  </si>
  <si>
    <t>Corpo de BTCC 3,00 x 3,00 m - moldado no local - altura do aterro 10,00 a 12,50 m - areia e brita comerciais</t>
  </si>
  <si>
    <t>Dragagem de areia fina com draga de sucção e recalque - bomba de 483 kW e cortador de 55 kW - distância de recalque de 4.300 a 4.500 m</t>
  </si>
  <si>
    <t>Chaminé dos poços de visita - CPV 02 - areia e brita comerciais</t>
  </si>
  <si>
    <t>Demolição de via, bitola larga, 1.750 dormentes de madeira/km, trilho TR 45, barra com 12 m de comprimento, com separação e empilhamento</t>
  </si>
  <si>
    <t>Capa selante - areia comercial</t>
  </si>
  <si>
    <t>Carga, manobra e descarga de material fresado em caminhão basculante de 10 m³ - fresagem contínua em espessura de 8 cm - carga com fresadora e descarga livre</t>
  </si>
  <si>
    <t>Corpo de BTCC 3,00 x 3,00 m - moldado no local - altura do aterro 10,00 a 12,50 m - areia extraída e brita produzida</t>
  </si>
  <si>
    <t>Dragagem de areia fina com draga de sucção e recalque - bomba de 483 kW e cortador de 55 kW - distância de recalque de 4.500 a 4.700 m</t>
  </si>
  <si>
    <t>Chaminé dos poços de visita - CPV 02 - areia extraída e brita produzida</t>
  </si>
  <si>
    <t>Demolição de via, bitola larga, 1.750 dormentes de madeira/km, trilho TR 57, barra com 12 m de comprimento, com separação e empilhamento</t>
  </si>
  <si>
    <t>Capa selante - areia extraída</t>
  </si>
  <si>
    <t>Carga, manobra e descarga de material fresado em caminhão basculante de 10 m³ - fresagem descontínua em espessura de 3 cm - carga com fresadora e descarga livre</t>
  </si>
  <si>
    <t>Corpo de BTCC 3,00 x 3,00 m - moldado no local - altura do aterro 12,50 a 15,00 m - areia e brita comerciais</t>
  </si>
  <si>
    <t>Dragagem de areia fina com draga de sucção e recalque - bomba de 483 kW e cortador de 55 kW - distância de recalque de 4.700 a 4.900 m</t>
  </si>
  <si>
    <t>Chaminé dos poços de visita - CPV 03 - areia e brita comerciais</t>
  </si>
  <si>
    <t>Demolição de via, bitola larga, 1.750 dormentes de madeira/km, trilho TR 68, barra com 12 m de comprimento, com separação e empilhamento</t>
  </si>
  <si>
    <t>Capa selante - brita produzida</t>
  </si>
  <si>
    <t>Carga, manobra e descarga de material fresado em caminhão basculante de 10 m³ - fresagem descontínua em espessura de 4 cm - carga com fresadora e descarga livre</t>
  </si>
  <si>
    <t>Corpo de BTCC 3,00 x 3,00 m - moldado no local - altura do aterro 12,50 a 15,00 m - areia extraída e brita produzida</t>
  </si>
  <si>
    <t>Dragagem de areia fina com draga de sucção e recalque - bomba de 483 kW e cortador de 55 kW - distância de recalque de 4.900 a 5.100 m</t>
  </si>
  <si>
    <t>Chaminé dos poços de visita - CPV 03 - areia extraída e brita produzida</t>
  </si>
  <si>
    <t>Demolição de via, bitola métrica, 1.667 dormentes de madeira/km, trilho TR 37, barra com 12 m de comprimento, com separação e empilhamento</t>
  </si>
  <si>
    <t>Capa selante - pedrisco comercial</t>
  </si>
  <si>
    <t>Carga, manobra e descarga de material fresado em caminhão basculante de 10 m³ - fresagem descontínua em espessura de 5 cm - carga com fresadora e descarga livre</t>
  </si>
  <si>
    <t>Corpo de BTCC 3,00 x 3,00 m - moldado no local - altura do aterro 2,50 a 5,00 m - areia e brita comerciais</t>
  </si>
  <si>
    <t>Dragagem de areia fina com draga de sucção e recalque - bomba de 483 kW e cortador de 55 kW - distância de recalque de 5.100 a 5.300 m</t>
  </si>
  <si>
    <t>Chaminé dos poços de visita - CPV 04 - areia e brita comerciais</t>
  </si>
  <si>
    <t>Demolição de via, bitola métrica, 1.667 dormentes de madeira/km, trilho TR 45, barra com 12 m de comprimento, com separação e empilhamento</t>
  </si>
  <si>
    <t>Capina manual</t>
  </si>
  <si>
    <t>Carga, manobra e descarga de material fresado em caminhão basculante de 10 m³ - fresagem descontínua em espessura de 6 cm - carga com fresadora e descarga livre</t>
  </si>
  <si>
    <t>Corpo de BTCC 3,00 x 3,00 m - moldado no local - altura do aterro 2,50 a 5,00 m - areia extraída e brita produzida</t>
  </si>
  <si>
    <t>Dragagem de areia fina com draga de sucção e recalque - bomba de 483 kW e cortador de 55 kW - distância de recalque de 5.300 a 5.500 m</t>
  </si>
  <si>
    <t>Chaminé dos poços de visita - CPV 04 - areia extraída e brita produzida</t>
  </si>
  <si>
    <t>Demolição de via, bitola métrica, 1.667 dormentes de madeira/km, trilho TR 57, barra com 12 m de comprimento, com separação e empilhamento</t>
  </si>
  <si>
    <t>Combate à exsudação - areia comercial</t>
  </si>
  <si>
    <t>Carga, manobra e descarga de material fresado em caminhão basculante de 10 m³ - fresagem descontínua em espessura de 7 cm - carga com fresadora e descarga livre</t>
  </si>
  <si>
    <t>Corpo de BTCC 3,00 x 3,00 m - moldado no local - altura do aterro 5,00 a 7,50 m - areia e brita comerciais</t>
  </si>
  <si>
    <t>Dragagem de areia fina com draga de sucção e recalque - bomba de 483 kW e cortador de 55 kW - distância de recalque de 5.500 a 5.700 m</t>
  </si>
  <si>
    <t>Chaminé dos poços de visita - CPV 05 - areia e brita comerciais</t>
  </si>
  <si>
    <t>Demolição de via, bitola métrica, 1.750 dormentes de madeira/km, trilho TR 37, barra com 12 m de comprimento, com separação e empilhamento</t>
  </si>
  <si>
    <t>Combate à exsudação - areia extraída</t>
  </si>
  <si>
    <t>Carga, manobra e descarga de material fresado em caminhão basculante de 10 m³ - fresagem descontínua em espessura de 8 cm - carga com fresadora e descarga livre</t>
  </si>
  <si>
    <t>Corpo de BTCC 3,00 x 3,00 m - moldado no local - altura do aterro 5,00 a 7,50 m - areia extraída e brita produzida</t>
  </si>
  <si>
    <t>Dragagem de areia fina com draga de sucção e recalque - bomba de 483 kW e cortador de 55 kW - distância de recalque de 5.700 a 5.900 m</t>
  </si>
  <si>
    <t>Chaminé dos poços de visita - CPV 05 - areia extraída e brita produzida</t>
  </si>
  <si>
    <t>Demolição de via, bitola métrica, 1.750 dormentes de madeira/km, trilho TR 45, barra com 12 m de comprimento, com separação e empilhamento</t>
  </si>
  <si>
    <t>Combate à exsudação - brita produzida</t>
  </si>
  <si>
    <t>Carga, manobra e descarga de material fresado em caminhão basculante de 6 m³ - fresagem descontínua em espessura de 5 cm - carga com fresadora e descarga livre</t>
  </si>
  <si>
    <t>Corpo de BTCC 3,00 x 3,00 m - moldado no local - altura do aterro 7,50 a 10,00 m - areia e brita comerciais</t>
  </si>
  <si>
    <t>Dragagem de areia fina com draga de sucção e recalque - bomba de 483 kW e cortador de 55 kW - distância de recalque de 5.900 a 6.100 m</t>
  </si>
  <si>
    <t>Chaminé dos poços de visita - CPV 06 - areia e brita comerciais</t>
  </si>
  <si>
    <t>Demolição de via, bitola métrica, 1.750 dormentes de madeira/km, trilho TR 57, barra com 12 m de comprimento, com separação e empilhamento</t>
  </si>
  <si>
    <t>Combate à exsudação - pedrisco comercial</t>
  </si>
  <si>
    <t>Carga, manobra e descarga de mistura betuminosa a frio em caminhão basculante de 10 m³ - carga em usina de 60 t/h (PMF) e descarga em vibroacabadora</t>
  </si>
  <si>
    <t>Corpo de BTCC 3,00 x 3,00 m - moldado no local - altura do aterro 7,50 a 10,00 m - areia extraída e brita produzida</t>
  </si>
  <si>
    <t>Dragagem de areia fina com draga de sucção e recalque - bomba de 483 kW e cortador de 55 kW - distância de recalque de 500 a 700 m</t>
  </si>
  <si>
    <t>Chaminé dos poços de visita - CPV 06 - areia extraída e brita produzida</t>
  </si>
  <si>
    <t>Demolição de via, bitola mista, 1.667 dormentes de madeira/km, trilho TR 45, barra com 12 m de comprimento, com separação e empilhamento</t>
  </si>
  <si>
    <t>Correção de defeitos com mistura betuminosa</t>
  </si>
  <si>
    <t>Carga, manobra e descarga de mistura betuminosa a frio em caminhão basculante de 6 m³ - carga em usina de 60 t/h (PMF) e descarga em vibroacabadora</t>
  </si>
  <si>
    <t>Boca de BDTC D = 0,80 m - esconsidade 0° - areia e brita comerciais - alas retas</t>
  </si>
  <si>
    <t>Dragagem de areia fina com draga de sucção e recalque - bomba de 483 kW e cortador de 55 kW - distância de recalque de 6.100 a 6.300 m</t>
  </si>
  <si>
    <t>Chaminé dos poços de visita - CPV 07 - areia e brita comerciais</t>
  </si>
  <si>
    <t>Demolição de via, bitola mista, 1.667 dormentes de madeira/km, trilho TR 57, barra com 12 m de comprimento, com separação e empilhamento</t>
  </si>
  <si>
    <t>Correção de defeitos por fresagem descontínua do revestimento asfáltico - espessura de 5 cm</t>
  </si>
  <si>
    <t>Carga, manobra e descarga de mistura betuminosa a frio em caminhão basculante de 6 m³ - carga em usina de 60 t/h (PMF) e descarga manual</t>
  </si>
  <si>
    <t>Boca de BDTC D = 0,80 m - esconsidade 0° - areia extraída e brita produzida - alas retas</t>
  </si>
  <si>
    <t>Dragagem de areia fina com draga de sucção e recalque - bomba de 483 kW e cortador de 55 kW - distância de recalque de 6.300 a 6.500 m</t>
  </si>
  <si>
    <t>Chaminé dos poços de visita - CPV 07 - areia extraída e brita produzida</t>
  </si>
  <si>
    <t>Demolição de via, bitola mista, 1.667 dormentes de madeira/km, trilho TR 68, barra com 12 m de comprimento, com separação e empilhamento</t>
  </si>
  <si>
    <t>Corte e limpeza de áreas gramadas</t>
  </si>
  <si>
    <t>Carga, manobra e descarga de mistura betuminosa a quente em caminhão basculante de 10 m³ - carga em usina de asfalto 100/140 t/h e descarga em vibroacabadora</t>
  </si>
  <si>
    <t>Boca de BDTC D = 0,80 m - esconsidade 10° - areia e brita comerciais - alas retas</t>
  </si>
  <si>
    <t>Dragagem de areia fina com draga de sucção e recalque - bomba de 483 kW e cortador de 55 kW - distância de recalque de 6.500 a 6.700 m</t>
  </si>
  <si>
    <t>Colchão drenante com espalhamento e compactação mecânicos - brita produzida</t>
  </si>
  <si>
    <t>Demolição de via, bitola mista, 1.750 dormentes de madeira/km, trilho TR 45, barra com 12 m de comprimento, com separação e empilhamento</t>
  </si>
  <si>
    <t>Corte e remoção de árvores</t>
  </si>
  <si>
    <t>Carga, manobra e descarga de mistura betuminosa a quente em caminhão basculante de 6 m³ - carga em usina de asfalto 100/140 t/h e descarga em vibroacabadora</t>
  </si>
  <si>
    <t>Boca de BDTC D = 0,80 m - esconsidade 10° - areia extraída e brita produzida - alas retas</t>
  </si>
  <si>
    <t>Dragagem de areia fina com draga de sucção e recalque - bomba de 483 kW e cortador de 55 kW - distância de recalque de 6.700 a 6.900 m</t>
  </si>
  <si>
    <t>Coluna drenante D = 20 cm - areia comercial</t>
  </si>
  <si>
    <t>Demolição de via, bitola mista, 1.750 dormentes de madeira/km, trilho TR 57, barra com 12 m de comprimento, com separação e empilhamento</t>
  </si>
  <si>
    <t>Desobstrução de bueiro</t>
  </si>
  <si>
    <t>Carga, manobra e descarga de mistura betuminosa a quente em caminhão basculante de 6 m³ - carga em usina de asfalto 100/140 t/h e descarga manual</t>
  </si>
  <si>
    <t>Boca de BDTC D = 0,80 m - esconsidade 15° - areia e brita comerciais - alas retas</t>
  </si>
  <si>
    <t>Dragagem de areia fina com draga de sucção e recalque - bomba de 483 kW e cortador de 55 kW - distância de recalque de 6.900 a 7.100 m</t>
  </si>
  <si>
    <t>Coluna drenante D = 20 cm - areia extraída</t>
  </si>
  <si>
    <t>Demolição de via, bitola mista, 1.750 dormentes de madeira/km, trilho TR 68, barra com 12 m de comprimento, com separação e empilhamento</t>
  </si>
  <si>
    <t>Fresagem contínua de revestimento asfáltico - espessura de 3 cm</t>
  </si>
  <si>
    <t>Carga, manobra e descarga de mistura betuminosa a quente em caminhão com caçamba térmica de 6 m³ - carga em usina de asfalto de 100/140 t/h e descarga manual</t>
  </si>
  <si>
    <t>Boca de BDTC D = 0,80 m - esconsidade 15° - areia extraída e brita produzida - alas retas</t>
  </si>
  <si>
    <t>Dragagem de areia fina com draga de sucção e recalque - bomba de 483 kW e cortador de 55 kW - distância de recalque de 7.100 a 7.300 m</t>
  </si>
  <si>
    <t>Descida d'água de aterros em degraus - DAD 110-26 - areia e brita comerciais</t>
  </si>
  <si>
    <t>Retirada manual de dormente de madeira, bitola larga ou mista, com separação e empilhamento</t>
  </si>
  <si>
    <t>Fresagem contínua de revestimento asfáltico - espessura de 4 cm</t>
  </si>
  <si>
    <t>Carga, manobra e descarga de mistura reciclada com espuma de asfalto em caminhão basculante de 10 m³ - carga em usina de reciclagem a frio e descarga em vibroacabadora</t>
  </si>
  <si>
    <t>Boca de BDTC D = 0,80 m - esconsidade 20° - areia e brita comerciais - alas retas</t>
  </si>
  <si>
    <t>Dragagem de areia fina com draga de sucção e recalque - bomba de 483 kW e cortador de 55 kW - distância de recalque de 7.300 a 7.500 m</t>
  </si>
  <si>
    <t>Descida d'água de aterros em degraus - DAD 110-26 - areia extraída e brita produzida</t>
  </si>
  <si>
    <t>Retirada manual de dormente de madeira, bitola métrica, com separação e empilhamento</t>
  </si>
  <si>
    <t>Fresagem contínua de revestimento asfáltico - espessura de 5 cm</t>
  </si>
  <si>
    <t>Carga, manobra e descarga de tetrápodes em cavalo mecânico com semirreboque com capacidade de 32 t - carga e descarga com guindaste</t>
  </si>
  <si>
    <t>Boca de BDTC D = 0,80 m - esconsidade 20° - areia extraída e brita produzida - alas retas</t>
  </si>
  <si>
    <t>Dragagem de areia fina com draga de sucção e recalque - bomba de 483 kW e cortador de 55 kW - distância de recalque de 7.500 a 7.700 m</t>
  </si>
  <si>
    <t>Descida d'água de aterros em degraus - DAD 125-30 - areia e brita comerciais</t>
  </si>
  <si>
    <t>Aferição da geometria da via com carro controle</t>
  </si>
  <si>
    <t>Fresagem contínua de revestimento asfáltico - espessura de 6 cm</t>
  </si>
  <si>
    <t>Carga, manobra e descarga de TLS de TR45 de 120 m com locomotiva diesel-elétrica em vagão plataforma com capacidade de 82 t - carga e descarga com manipulador de TLS - bitola métrica</t>
  </si>
  <si>
    <t>Boca de BDTC D = 0,80 m - esconsidade 25° - areia e brita comerciais - alas retas</t>
  </si>
  <si>
    <t>Dragagem de areia fina com draga de sucção e recalque - bomba de 483 kW e cortador de 55 kW - distância de recalque de 7.700 a 7.900 m</t>
  </si>
  <si>
    <t>Descida d'água de aterros em degraus - DAD 125-30 - areia extraída e brita produzida</t>
  </si>
  <si>
    <t>Capina química da plataforma ferroviária</t>
  </si>
  <si>
    <t>Fresagem contínua de revestimento asfáltico - espessura de 7 cm</t>
  </si>
  <si>
    <t>Carga, manobra e descarga de TLS de TR45 de 120 m com locomotiva diesel-elétrica em vagão plataforma com capacidade de 98 t - carga e descarga com manipulador de TLS - bitola larga</t>
  </si>
  <si>
    <t>Boca de BDTC D = 0,80 m - esconsidade 25° - areia extraída e brita produzida - alas retas</t>
  </si>
  <si>
    <t>Dragagem de areia fina com draga de sucção e recalque - bomba de 483 kW e cortador de 55 kW - distância de recalque de 700 a 900 m</t>
  </si>
  <si>
    <t>Descida d'água de aterros em degraus - DAD 170-35 - areia e brita comerciais</t>
  </si>
  <si>
    <t>Estabilização dinâmica da via</t>
  </si>
  <si>
    <t>Fresagem contínua de revestimento asfáltico - espessura de 8 cm</t>
  </si>
  <si>
    <t>Carga, manobra e descarga de TLS de TR45 de 240 m com locomotiva diesel-elétrica em vagão plataforma com capacidade de 82 t - carga e descarga com manipulador de TLS - bitola métrica</t>
  </si>
  <si>
    <t>Boca de BDTC D = 0,80 m - esconsidade 30° - areia e brita comerciais - alas retas</t>
  </si>
  <si>
    <t>Dragagem de areia fina com draga de sucção e recalque - bomba de 483 kW e cortador de 55 kW - distância de recalque de 900 a 1.100 m</t>
  </si>
  <si>
    <t>Descida d'água de aterros em degraus - DAD 170-35 - areia extraída e brita produzida</t>
  </si>
  <si>
    <t>Nivelamento de junta com socaria manual da via</t>
  </si>
  <si>
    <t>Fresagem descontínua de revestimento asfáltico - espessura de 3 cm</t>
  </si>
  <si>
    <t>Carga, manobra e descarga de TLS de TR45 de 240 m com locomotiva diesel-elétrica em vagão plataforma com capacidade de 98 t - carga e descarga com manipulador de TLS - bitola larga</t>
  </si>
  <si>
    <t>Boca de BDTC D = 0,80 m - esconsidade 30° - areia extraída e brita produzida - alas retas</t>
  </si>
  <si>
    <t>Dragagem de areia fina com draga de sucção e recalque - bomba de 483 kW e cortador de 55 kW - distância de recalque de até 500 m</t>
  </si>
  <si>
    <t>Descida d'água de aterros em degraus - DAD 200-40 - areia e brita comerciais</t>
  </si>
  <si>
    <t>Nivelamento de via com grupo gerador/vibrador e levante de até 10 cm - bitola métrica ou larga com dormente de madeira ou concreto e taxa de dormentação de 1.667 un/km</t>
  </si>
  <si>
    <t>Fresagem descontínua de revestimento asfáltico - espessura de 4 cm</t>
  </si>
  <si>
    <t>Carga, manobra e descarga de TLS de TR57 de 120 m com locomotiva diesel-elétrica em vagão plataforma com capacidade de 82 t - carga e descarga com manipulador de TLS - bitola métrica</t>
  </si>
  <si>
    <t>Boca de BDTC D = 0,80 m - esconsidade 35° - areia e brita comerciais - alas retas</t>
  </si>
  <si>
    <t>Dragagem de areia fina com draga de sucção e recalque - bomba de 746 kW e cortador de 110 kW - distância de recalque de 1.100 a 1.300 m</t>
  </si>
  <si>
    <t>Descida d'água de aterros em degraus - DAD 200-40 - areia extraída e brita produzida</t>
  </si>
  <si>
    <t>Nivelamento de via com grupo gerador/vibrador e levante de até 10 cm - bitola métrica ou larga com dormente de madeira ou concreto e taxa de dormentação de 1.750 un/km</t>
  </si>
  <si>
    <t>Fresagem descontínua de revestimento asfáltico - espessura de 5 cm</t>
  </si>
  <si>
    <t>Carga, manobra e descarga de TLS de TR57 de 120 m com locomotiva diesel-elétrica em vagão plataforma com capacidade de 98 t - carga e descarga com manipulador de TLS - bitola larga</t>
  </si>
  <si>
    <t>Boca de BDTC D = 0,80 m - esconsidade 35° - areia extraída e brita produzida - alas retas</t>
  </si>
  <si>
    <t>Dragagem de areia fina com draga de sucção e recalque - bomba de 746 kW e cortador de 110 kW - distância de recalque de 1.300 a 1.500 m</t>
  </si>
  <si>
    <t>Descida d'água de aterros em degraus - DAD 240-54 - areia e brita comerciais</t>
  </si>
  <si>
    <t>Nivelamento de via com grupo gerador/vibrador e levante de até 10 cm - bitola métrica ou larga com dormente de madeira ou concreto e taxa de dormentação de 1.850 un/km</t>
  </si>
  <si>
    <t>Fresagem descontínua de revestimento asfáltico - espessura de 6 cm</t>
  </si>
  <si>
    <t>Carga, manobra e descarga de TLS de TR57 de 240 m com locomotiva diesel-elétrica em vagão plataforma com capacidade de 82 t - carga e descarga com manipulador de TLS - bitola métrica</t>
  </si>
  <si>
    <t>Boca de BDTC D = 0,80 m - esconsidade 40° - areia e brita comerciais - alas retas</t>
  </si>
  <si>
    <t>Dragagem de areia fina com draga de sucção e recalque - bomba de 746 kW e cortador de 110 kW - distância de recalque de 1.500 a 1.700 m</t>
  </si>
  <si>
    <t>Descida d'água de aterros em degraus - DAD 240-54 - areia extraída e brita produzida</t>
  </si>
  <si>
    <t>Nivelamento de via com grupo gerador/vibrador e levante de até 10 cm - bitola mista com dormente de madeira ou concreto e taxa de dormentação de 1.667 un/km</t>
  </si>
  <si>
    <t>Fresagem descontínua de revestimento asfáltico - espessura de 7 cm</t>
  </si>
  <si>
    <t>Carga, manobra e descarga de TLS de TR57 de 240 m com locomotiva diesel-elétrica em vagão plataforma com capacidade de 98 t - carga e descarga com manipulador de TLS - bitola larga</t>
  </si>
  <si>
    <t>Boca de BDTC D = 0,80 m - esconsidade 40° - areia extraída e brita produzida - alas retas</t>
  </si>
  <si>
    <t>Dragagem de areia fina com draga de sucção e recalque - bomba de 746 kW e cortador de 110 kW - distância de recalque de 1.700 a 1.900 m</t>
  </si>
  <si>
    <t>Descida d'água de aterros em degraus - DAD 320-35 - areia e brita comerciais</t>
  </si>
  <si>
    <t>Nivelamento de via com grupo gerador/vibrador e levante de até 10 cm - bitola mista com dormente de madeira ou concreto e taxa de dormentação de 1.750 un/km</t>
  </si>
  <si>
    <t>Fresagem descontínua de revestimento asfáltico - espessura de 8 cm</t>
  </si>
  <si>
    <t>Carga, manobra e descarga de TLS de TR68 de 120 m com locomotiva diesel-elétrica em vagão plataforma com capacidade de 82 t - carga e descarga com manipulador de TLS - bitola métrica</t>
  </si>
  <si>
    <t>Boca de BDTC D = 0,80 m - esconsidade 45° - areia e brita comerciais - alas retas</t>
  </si>
  <si>
    <t>Dragagem de areia fina com draga de sucção e recalque - bomba de 746 kW e cortador de 110 kW - distância de recalque de 1.900 a 2.100 m</t>
  </si>
  <si>
    <t>Descida d'água de aterros em degraus - DAD 320-35 - areia extraída e brita produzida</t>
  </si>
  <si>
    <t>Nivelamento de via com grupo gerador/vibrador e levante de até 10 cm - bitola mista com dormente de madeira ou concreto e taxa de dormentação de 1.850 un/km</t>
  </si>
  <si>
    <t>Injeção de adesivo estrutural à base de resina epóxi de baixa viscosidade para tratamento de fissuras em estruturas de concreto - fornecimento e aplicação manual</t>
  </si>
  <si>
    <t>Carga, manobra e descarga de TLS de TR68 de 120 m com locomotiva diesel-elétrica em vagão plataforma com capacidade de 98 t - carga e descarga com manipulador de TLS - bitola larga</t>
  </si>
  <si>
    <t>Boca de BDTC D = 0,80 m - esconsidade 45° - areia extraída e brita produzida - alas retas</t>
  </si>
  <si>
    <t>Dragagem de areia fina com draga de sucção e recalque - bomba de 746 kW e cortador de 110 kW - distância de recalque de 2.100 a 2.300 m</t>
  </si>
  <si>
    <t>Descida d'água de aterros em degraus - DAD 370-45 - areia e brita comerciais</t>
  </si>
  <si>
    <t>Nivelamento de via com socaria manual e levante de até 10 cm - bitola métrica ou larga com dormente de madeira ou concreto e taxa de dormentação de 1.667 un/km</t>
  </si>
  <si>
    <t>Injeção de adesivo estrutural à base de resina epóxi de baixa viscosidade para tratamento de fissuras em estruturas de concreto - fornecimento e aplicação mecanizada</t>
  </si>
  <si>
    <t>Carga, manobra e descarga de TLS de TR68 de 240 m com locomotiva diesel-elétrica em vagão plataforma com capacidade de 82 t - carga e descarga com manipulador de TLS - bitola métrica</t>
  </si>
  <si>
    <t>Boca de BDTC D = 0,80 m - esconsidade 5° - areia e brita comerciais - alas retas</t>
  </si>
  <si>
    <t>Dragagem de areia fina com draga de sucção e recalque - bomba de 746 kW e cortador de 110 kW - distância de recalque de 2.300 a 2.500 m</t>
  </si>
  <si>
    <t>Descida d'água de aterros em degraus - DAD 370-45 - areia extraída e brita produzida</t>
  </si>
  <si>
    <t>Nivelamento de via com socaria manual e levante de até 10 cm - bitola métrica ou larga com dormente de madeira ou concreto e taxa de dormentação de 1.750 un/km</t>
  </si>
  <si>
    <t>Limpeza de bueiro</t>
  </si>
  <si>
    <t>Carga, manobra e descarga de TLS de TR68 de 240 m com locomotiva diesel-elétrica em vagão plataforma com capacidade de 98 t - carga e descarga com manipulador de TLS - bitola larga</t>
  </si>
  <si>
    <t>Boca de BDTC D = 0,80 m - esconsidade 5° - areia extraída e brita produzida - alas retas</t>
  </si>
  <si>
    <t>Dragagem de areia fina com draga de sucção e recalque - bomba de 746 kW e cortador de 110 kW - distância de recalque de 2.500 a 2.700 m</t>
  </si>
  <si>
    <t>Descida d'água de aterros em degraus - DAD 435-55 - areia e brita comerciais</t>
  </si>
  <si>
    <t>Nivelamento de via com socaria manual e levante de até 10 cm - bitola métrica ou larga com dormente de madeira ou concreto e taxa de dormentação de 1.850 un/km</t>
  </si>
  <si>
    <t>Limpeza de descida d'água</t>
  </si>
  <si>
    <t>Carga, manobra e descarga de TLS de UIC60 de 120 m com locomotiva diesel-elétrica em vagão plataforma com capacidade de 82 t - carga e descarga com manipulador de TLS - bitola métrica</t>
  </si>
  <si>
    <t>Boca de BDTC D = 1,00 m - esconsidade 0° - areia e brita comerciais - alas esconsas</t>
  </si>
  <si>
    <t>Dragagem de areia fina com draga de sucção e recalque - bomba de 746 kW e cortador de 110 kW - distância de recalque de 2.700 a 2.900 m</t>
  </si>
  <si>
    <t>Descida d'água de aterros em degraus - DAD 435-55 - areia extraída e brita produzida</t>
  </si>
  <si>
    <t>Nivelamento de via com socaria manual e levante de até 10 cm - bitola mista com dormente de madeira ou concreto e taxa de dormentação de 1.667 un/km</t>
  </si>
  <si>
    <t>Limpeza de emulsão asfáltica ou asfalto diluído derramados na pista - remoção com minicarregadeira com vassoura e descarga livre</t>
  </si>
  <si>
    <t>Carga, manobra e descarga de TLS de UIC60 de 120 m com locomotiva diesel-elétrica em vagão plataforma com capacidade de 98 t - carga e descarga com manipulador de TLS - bitola larga</t>
  </si>
  <si>
    <t>Boca de BDTC D = 1,00 m - esconsidade 0° - areia e brita comerciais - alas retas</t>
  </si>
  <si>
    <t>Dragagem de areia fina com draga de sucção e recalque - bomba de 746 kW e cortador de 110 kW - distância de recalque de 2.900 a 3.100 m</t>
  </si>
  <si>
    <t>Descida d'água de aterros em degraus - DAD 470-35 - areia e brita comerciais</t>
  </si>
  <si>
    <t>Nivelamento de via com socaria manual e levante de até 10 cm - bitola mista com dormente de madeira ou concreto e taxa de dormentação de 1.750 un/km</t>
  </si>
  <si>
    <t>Limpeza de líquidos combustíveis derramados na pista - remoção com minicarregadeira com vassoura e descarga livre</t>
  </si>
  <si>
    <t>Carga, manobra e descarga de TLS de UIC60 de 240 m com locomotiva diesel-elétrica em vagão plataforma com capacidade de 82 t - carga e descarga com manipulador de TLS - bitola métrica</t>
  </si>
  <si>
    <t>Boca de BDTC D = 1,00 m - esconsidade 0° - areia extraída e brita produzida - alas esconsas</t>
  </si>
  <si>
    <t>Dragagem de areia fina com draga de sucção e recalque - bomba de 746 kW e cortador de 110 kW - distância de recalque de 3.100 a 3.300 m</t>
  </si>
  <si>
    <t>Descida d'água de aterros em degraus - DAD 470-35 - areia extraída e brita produzida</t>
  </si>
  <si>
    <t>Nivelamento de via com socaria manual e levante de até 10 cm - bitola mista com dormente de madeira ou concreto e taxa de dormentação de 1.850 un/km</t>
  </si>
  <si>
    <t>Limpeza de material asfáltico derramado fora da pista - remoção com escavadeira hidráulica e caminhão basculante</t>
  </si>
  <si>
    <t>Carga, manobra e descarga de TLS de UIC60 de 240 m com locomotiva diesel-elétrica em vagão plataforma com capacidade de 98 t - carga e descarga com manipulador de TLS - bitola larga</t>
  </si>
  <si>
    <t>Boca de BDTC D = 1,00 m - esconsidade 0° - areia extraída e brita produzida - alas retas</t>
  </si>
  <si>
    <t>Dragagem de areia fina com draga de sucção e recalque - bomba de 746 kW e cortador de 110 kW - distância de recalque de 3.300 a 3.500 m</t>
  </si>
  <si>
    <t>Descida d'água de aterros em degraus - DAD 60-36 - areia e brita comerciais</t>
  </si>
  <si>
    <t>Nivelamento e alinhamento de via com socadora automática e levante de até 10 cm - qualquer bitola ou dormente e taxa de dormentação de 1.667 un/km</t>
  </si>
  <si>
    <t>Limpeza de placa de sinalização</t>
  </si>
  <si>
    <t>Carga, manobra e descarga de trituração de galhos e troncos em caminhão basculante de 6 m³ - carga com trituradora e descarga livre</t>
  </si>
  <si>
    <t>Boca de BDTC D = 1,00 m - esconsidade 10° - areia e brita comerciais - alas retas</t>
  </si>
  <si>
    <t>Dragagem de areia fina com draga de sucção e recalque - bomba de 746 kW e cortador de 110 kW - distância de recalque de 3.500 a 3.700 m</t>
  </si>
  <si>
    <t>Descida d'água de aterros em degraus - DAD 60-36 - areia extraída e brita produzida</t>
  </si>
  <si>
    <t>Nivelamento e alinhamento de via com socadora automática e levante de até 10 cm - qualquer bitola ou dormente e taxa de dormentação de 1.750 un/km</t>
  </si>
  <si>
    <t>Limpeza de ponte</t>
  </si>
  <si>
    <t>Transporte com caminhão basculante com caçamba estanque com capacidade de 14 m³ - rodovia em leito natural</t>
  </si>
  <si>
    <t>Boca de BDTC D = 1,00 m - esconsidade 10° - areia extraída e brita produzida - alas retas</t>
  </si>
  <si>
    <t>Dragagem de areia fina com draga de sucção e recalque - bomba de 746 kW e cortador de 110 kW - distância de recalque de 3.700 a 3.900 m</t>
  </si>
  <si>
    <t>Descida d'água de aterros em degraus - DAD 608-50 - areia e brita comerciais</t>
  </si>
  <si>
    <t>Regularização do lastro com reguladora de lastro</t>
  </si>
  <si>
    <t>Limpeza de sarjeta e meio-fio</t>
  </si>
  <si>
    <t>Transporte com caminhão basculante com caçamba estanque com capacidade de 14 m³ - rodovia em revestimento primário</t>
  </si>
  <si>
    <t>Boca de BDTC D = 1,00 m - esconsidade 15° - areia e brita comerciais - alas esconsas</t>
  </si>
  <si>
    <t>Dragagem de areia fina com draga de sucção e recalque - bomba de 746 kW e cortador de 110 kW - distância de recalque de 3.900 a 4.100 m</t>
  </si>
  <si>
    <t>Descida d'água de aterros em degraus - DAD 608-50 - areia extraída e brita produzida</t>
  </si>
  <si>
    <t>Regularização manual do lastro em via corrida, bitola larga, com qualquer tipo de dormente</t>
  </si>
  <si>
    <t>Limpeza de vala de drenagem</t>
  </si>
  <si>
    <t>Transporte com caminhão basculante com caçamba estanque com capacidade de 14 m³ - rodovia pavimentada</t>
  </si>
  <si>
    <t>Boca de BDTC D = 1,00 m - esconsidade 15° - areia e brita comerciais - alas retas</t>
  </si>
  <si>
    <t>Dragagem de areia fina com draga de sucção e recalque - bomba de 746 kW e cortador de 110 kW - distância de recalque de 4.100 a 4.300 m</t>
  </si>
  <si>
    <t>Descida d'água de aterros tipo rápido - DAR 40-20 - areia e brita comerciais</t>
  </si>
  <si>
    <t>Regularização manual do lastro em via corrida, bitola métrica, com qualquer tipo de dormente</t>
  </si>
  <si>
    <t>Limpeza de valeta de corte</t>
  </si>
  <si>
    <t>Transporte com caminhão basculante de 10 m³ - rodovia em leito natural</t>
  </si>
  <si>
    <t>Boca de BDTC D = 1,00 m - esconsidade 15° - areia extraída e brita produzida - alas esconsas</t>
  </si>
  <si>
    <t>Dragagem de areia fina com draga de sucção e recalque - bomba de 746 kW e cortador de 110 kW - distância de recalque de 4.300 a 4.500 m</t>
  </si>
  <si>
    <t>Descida d'água de aterros tipo rápido - DAR 40-20 - areia extraída e brita produzida</t>
  </si>
  <si>
    <t>Regularização manual do lastro em via corrida, bitola mista, com qualquer tipo de dormente</t>
  </si>
  <si>
    <t>Limpeza e desobstrução de dispositivos de drenagem em OAE</t>
  </si>
  <si>
    <t>Transporte com caminhão basculante de 10 m³ - rodovia em revestimento primário</t>
  </si>
  <si>
    <t>Boca de BDTC D = 1,00 m - esconsidade 15° - areia extraída e brita produzida - alas retas</t>
  </si>
  <si>
    <t>Dragagem de areia fina com draga de sucção e recalque - bomba de 746 kW e cortador de 110 kW - distância de recalque de 4.500 a 4.700 m</t>
  </si>
  <si>
    <t>Descida d'água de aterros tipo rápido - DAR 60-30 - areia e brita comerciais</t>
  </si>
  <si>
    <t>Alívio de tensão, com martelo de bronze, em TLS com 120 de comprimento de TR45, taxa de dormentação de 1.667 un/km, para qualquer bitola e fixação elástica</t>
  </si>
  <si>
    <t>Limpeza e desobstrução de drenos de obras de contenção</t>
  </si>
  <si>
    <t>Transporte com caminhão basculante de 10 m³ - rodovia pavimentada</t>
  </si>
  <si>
    <t>Boca de BDTC D = 1,00 m - esconsidade 20° - areia e brita comerciais - alas retas</t>
  </si>
  <si>
    <t>Dragagem de areia fina com draga de sucção e recalque - bomba de 746 kW e cortador de 110 kW - distância de recalque de 4.700 a 4.900 m</t>
  </si>
  <si>
    <t>Descida d'água de aterros tipo rápido - DAR 60-30 - areia extraída e brita produzida</t>
  </si>
  <si>
    <t>Alívio de tensão, com martelo de bronze, em TLS com 120 de comprimento de TR45, taxa de dormentação de 1.750 un/km, para qualquer bitola e fixação elástica</t>
  </si>
  <si>
    <t>Limpeza e desobstrução mecanizada de bueiros com diâmetro acima de 1,00 até 1,50 m</t>
  </si>
  <si>
    <t>Transporte com caminhão basculante de 14 m³ - rodovia em leito natural</t>
  </si>
  <si>
    <t>Boca de BDTC D = 1,00 m - esconsidade 20° - areia extraída e brita produzida - alas retas</t>
  </si>
  <si>
    <t>Dragagem de areia fina com draga de sucção e recalque - bomba de 746 kW e cortador de 110 kW - distância de recalque de 4.900 a 5.100 m</t>
  </si>
  <si>
    <t>Descida d'água de cortes em degraus - DCD 100-50 - areia e brita comerciais</t>
  </si>
  <si>
    <t>Alívio de tensão, com martelo de bronze, em TLS com 120 de comprimento de TR57, taxa de dormentação de 1.667 un/km, para qualquer bitola e fixação elástica</t>
  </si>
  <si>
    <t>Limpeza e desobstrução mecanizada de bueiros com diâmetro de até 1,00 m</t>
  </si>
  <si>
    <t>Transporte com caminhão basculante de 14 m³ - rodovia em revestimento primário</t>
  </si>
  <si>
    <t>Boca de BDTC D = 1,00 m - esconsidade 25° - areia e brita comerciais - alas retas</t>
  </si>
  <si>
    <t>Dragagem de areia fina com draga de sucção e recalque - bomba de 746 kW e cortador de 110 kW - distância de recalque de 5.100 a 5.300 m</t>
  </si>
  <si>
    <t>Descida d'água de cortes em degraus - DCD 100-50 - areia extraída e brita produzida</t>
  </si>
  <si>
    <t>Alívio de tensão, com martelo de bronze, em TLS com 120 de comprimento de TR57, taxa de dormentação de 1.750 un/km, para qualquer bitola e fixação elástica</t>
  </si>
  <si>
    <t>Limpeza e enchimento com resina epóxi de fissuras niveladas com abertura máxima de 0,4 mm e profundidade de 20 mm em pavimento de concreto que não atravessam toda a espessura da placa</t>
  </si>
  <si>
    <t>Transporte com caminhão basculante de 14 m³ - rodovia pavimentada</t>
  </si>
  <si>
    <t>Boca de BDTC D = 1,00 m - esconsidade 25° - areia extraída e brita produzida - alas retas</t>
  </si>
  <si>
    <t>Dragagem de areia fina com draga de sucção e recalque - bomba de 746 kW e cortador de 110 kW - distância de recalque de 5.300 a 5.500 m</t>
  </si>
  <si>
    <t>Descida d'água de cortes em degraus - DCD 40-40 - areia e brita comerciais</t>
  </si>
  <si>
    <t>Alívio de tensão, com martelo de bronze, em TLS com 120 de comprimento de TR68, taxa de dormentação de 1.667 un/km, para qualquer bitola e fixação elástica</t>
  </si>
  <si>
    <t>Limpeza e remoção de vegetação junto aos aparelhos de apoio de OAE com o uso de herbicida</t>
  </si>
  <si>
    <t>Transporte com caminhão basculante de 6 m³ - rodovia em leito natural</t>
  </si>
  <si>
    <t>Boca de BDTC D = 1,00 m - esconsidade 30° - areia e brita comerciais - alas esconsas</t>
  </si>
  <si>
    <t>Dragagem de areia fina com draga de sucção e recalque - bomba de 746 kW e cortador de 110 kW - distância de recalque de 5.500 a 5.700 m</t>
  </si>
  <si>
    <t>Descida d'água de cortes em degraus - DCD 40-40 - areia extraída e brita produzida</t>
  </si>
  <si>
    <t>Alívio de tensão, com martelo de bronze, em TLS com 120 de comprimento de TR68, taxa de dormentação de 1.750 un/km, para qualquer bitola e fixação elástica</t>
  </si>
  <si>
    <t>Limpeza e remoção de vegetação nas juntas de dilatação com o uso de herbicida</t>
  </si>
  <si>
    <t>Transporte com caminhão basculante de 6 m³ - rodovia em revestimento primário</t>
  </si>
  <si>
    <t>Boca de BDTC D = 1,00 m - esconsidade 30° - areia e brita comerciais - alas retas</t>
  </si>
  <si>
    <t>Dragagem de areia fina com draga de sucção e recalque - bomba de 746 kW e cortador de 110 kW - distância de recalque de 5.700 a 5.900 m</t>
  </si>
  <si>
    <t>Descida d'água de cortes em degraus - DCD 60-30 - areia e brita comerciais</t>
  </si>
  <si>
    <t>Alívio de tensão, com martelo de bronze, em TLS com 120 de comprimento de UIC60, taxa de dormentação de 1.667 un/km, para qualquer bitola e fixação elástica</t>
  </si>
  <si>
    <t>Limpeza e remoção manual de material retido em terra firme em OAE</t>
  </si>
  <si>
    <t>Transporte com caminhão basculante de 6 m³ - rodovia pavimentada</t>
  </si>
  <si>
    <t>Boca de BDTC D = 1,00 m - esconsidade 30° - areia extraída e brita produzida - alas esconsas</t>
  </si>
  <si>
    <t>Dragagem de areia fina com draga de sucção e recalque - bomba de 746 kW e cortador de 110 kW - distância de recalque de 5.900 a 6.100 m</t>
  </si>
  <si>
    <t>Descida d'água de cortes em degraus - DCD 60-30 - areia extraída e brita produzida</t>
  </si>
  <si>
    <t>Alívio de tensão, com martelo de bronze, em TLS com 120 de comprimento de UIC60, taxa de dormentação de 1.750 un/km, para qualquer bitola e fixação elástica</t>
  </si>
  <si>
    <t>Limpeza em superfície de concreto com escova de aço</t>
  </si>
  <si>
    <t>Transporte com caminhão betoneira - rodovia em leito natural</t>
  </si>
  <si>
    <t>Boca de BDTC D = 1,00 m - esconsidade 30° - areia extraída e brita produzida - alas retas</t>
  </si>
  <si>
    <t>Dragagem de areia fina com draga de sucção e recalque - bomba de 746 kW e cortador de 110 kW - distância de recalque de 500 a 700 m</t>
  </si>
  <si>
    <t>Descida d'água de cortes em degraus - DCD 80-40 - areia e brita comerciais</t>
  </si>
  <si>
    <t>Alívio de tensão, com martelo de bronze, em TLS com 240 de comprimento de TR45, taxa de dormentação de 1.667 un/km, para qualquer bitola e fixação elástica</t>
  </si>
  <si>
    <t>Limpeza, serragem e enchimento de fissuras niveladas com abertura entre 0,4 mm e 1,0 mm e profundidade de 25 mm em pavimento de concreto com CAP</t>
  </si>
  <si>
    <t>Transporte com caminhão betoneira - rodovia em revestimento primário</t>
  </si>
  <si>
    <t>Boca de BDTC D = 1,00 m - esconsidade 35° - areia e brita comerciais - alas retas</t>
  </si>
  <si>
    <t>Dragagem de areia fina com draga de sucção e recalque - bomba de 746 kW e cortador de 110 kW - distância de recalque de 6.100 a 6.300 m</t>
  </si>
  <si>
    <t>Descida d'água de cortes em degraus - DCD 80-40 - areia extraída e brita produzida</t>
  </si>
  <si>
    <t>Alívio de tensão, com martelo de bronze, em TLS com 240 de comprimento de TR45, taxa de dormentação de 1.750 un/km, para qualquer bitola e fixação elástica</t>
  </si>
  <si>
    <t>Limpeza, serragem e enchimento de fissuras niveladas com abertura entre 0,4 mm e 1,0 mm e profundidade de 25 mm em pavimento de concreto com CAP com polímero</t>
  </si>
  <si>
    <t>Transporte com caminhão betoneira - rodovia pavimentada</t>
  </si>
  <si>
    <t>Boca de BDTC D = 1,00 m - esconsidade 35° - areia extraída e brita produzida - alas retas</t>
  </si>
  <si>
    <t>Dragagem de areia fina com draga de sucção e recalque - bomba de 746 kW e cortador de 110 kW - distância de recalque de 6.300 a 6.500 m</t>
  </si>
  <si>
    <t>Dissipador de energia - DEB 180-263 - areia extraída e brita e pedra de mão produzidas</t>
  </si>
  <si>
    <t>Alívio de tensão, com martelo de bronze, em TLS com 240 de comprimento de TR57, taxa de dormentação de 1.667 un/km, para qualquer bitola e fixação elástica</t>
  </si>
  <si>
    <t>Limpeza, serragem e enchimento de fissuras niveladas com abertura entre 0,4 mm e 1,0 mm e profundidade de 25 mm em pavimento de concreto com selante elástico a frio</t>
  </si>
  <si>
    <t>Transporte com caminhão carroceria com capacidade de 11,5 t e com guindauto com capacidade de elevação de 11,9 t - rodovia em leito natural</t>
  </si>
  <si>
    <t>Boca de BDTC D = 1,00 m - esconsidade 40° - areia e brita comerciais - alas retas</t>
  </si>
  <si>
    <t>Dragagem de areia fina com draga de sucção e recalque - bomba de 746 kW e cortador de 110 kW - distância de recalque de 6.500 a 6.700 m</t>
  </si>
  <si>
    <t>Dissipador de energia - DEB 180-263 - areia, brita e pedra de mão comerciais</t>
  </si>
  <si>
    <t>Alívio de tensão, com martelo de bronze, em TLS com 240 de comprimento de TR57, taxa de dormentação de 1.750 un/km, para qualquer bitola e fixação elástica</t>
  </si>
  <si>
    <t>Lixamento mecanizado em superfície de concreto</t>
  </si>
  <si>
    <t>Transporte com caminhão carroceria com capacidade de 11,5 t e com guindauto com capacidade de elevação de 11,9 t - rodovia em revestimento primário</t>
  </si>
  <si>
    <t>Boca de BDTC D = 1,00 m - esconsidade 40° - areia extraída e brita produzida - alas retas</t>
  </si>
  <si>
    <t>Dragagem de areia fina com draga de sucção e recalque - bomba de 746 kW e cortador de 110 kW - distância de recalque de 6.700 a 6.900 m</t>
  </si>
  <si>
    <t>Dissipador de energia - DEB 240-316 - areia extraída e brita e pedra de mão produzidas</t>
  </si>
  <si>
    <t>Alívio de tensão, com martelo de bronze, em TLS com 240 de comprimento de TR68, taxa de dormentação de 1.667 un/km, para qualquer bitola e fixação elástica</t>
  </si>
  <si>
    <t>Material de base</t>
  </si>
  <si>
    <t>Transporte com caminhão carroceria com capacidade de 11,5 t e com guindauto com capacidade de elevação de 11,9 t - rodovia pavimentada</t>
  </si>
  <si>
    <t>Boca de BDTC D = 1,00 m - esconsidade 45° - areia e brita comerciais - alas esconsas</t>
  </si>
  <si>
    <t>Dragagem de areia fina com draga de sucção e recalque - bomba de 746 kW e cortador de 110 kW - distância de recalque de 6.900 a 7.100 m</t>
  </si>
  <si>
    <t>Dissipador de energia - DEB 240-316 - areia, brita e pedra de mão comerciais</t>
  </si>
  <si>
    <t>Alívio de tensão, com martelo de bronze, em TLS com 240 de comprimento de TR68, taxa de dormentação de 1.750 un/km, para qualquer bitola e fixação elástica</t>
  </si>
  <si>
    <t>Mistura betuminosa</t>
  </si>
  <si>
    <t>Transporte com caminhão carroceria com capacidade de 7 t e com guindauto com capacidade de elevação de 6,2 t - rodovia em leito natural</t>
  </si>
  <si>
    <t>Boca de BDTC D = 1,00 m - esconsidade 45° - areia e brita comerciais - alas retas</t>
  </si>
  <si>
    <t>Dragagem de areia fina com draga de sucção e recalque - bomba de 746 kW e cortador de 110 kW - distância de recalque de 7.100 a 7.300 m</t>
  </si>
  <si>
    <t>Dissipador de energia - DEB 300-366 - areia extraída e brita e pedra de mão produzidas</t>
  </si>
  <si>
    <t>Alívio de tensão, com martelo de bronze, em TLS com 240 de comprimento de UIC60, taxa de dormentação de 1.667 un/km, para qualquer bitola e fixação elástica</t>
  </si>
  <si>
    <t>Mistura betuminosa a frio executada em betoneira - faixa C - areia e brita comerciais</t>
  </si>
  <si>
    <t>Transporte com caminhão carroceria com capacidade de 7 t e com guindauto com capacidade de elevação de 6,2 t - rodovia em revestimento primário</t>
  </si>
  <si>
    <t>Boca de BDTC D = 1,00 m - esconsidade 45° - areia extraída e brita produzida - alas esconsas</t>
  </si>
  <si>
    <t>Dragagem de areia fina com draga de sucção e recalque - bomba de 746 kW e cortador de 110 kW - distância de recalque de 7.300 a 7.500 m</t>
  </si>
  <si>
    <t>Dissipador de energia - DEB 300-366 - areia, brita e pedra de mão comerciais</t>
  </si>
  <si>
    <t>Alívio de tensão, com martelo de bronze, em TLS com 240 de comprimento de UIC60, taxa de dormentação de 1.750 un/km, para qualquer bitola e fixação elástica</t>
  </si>
  <si>
    <t>Poda de árvores com 5,0 m a 7,5 m de altura</t>
  </si>
  <si>
    <t>Transporte com caminhão carroceria com capacidade de 7 t e com guindauto com capacidade de elevação de 6,2 t - rodovia pavimentada</t>
  </si>
  <si>
    <t>Boca de BDTC D = 1,00 m - esconsidade 45° - areia extraída e brita produzida - alas retas</t>
  </si>
  <si>
    <t>Dragagem de areia fina com draga de sucção e recalque - bomba de 746 kW e cortador de 110 kW - distância de recalque de 7.500 a 7.700 m</t>
  </si>
  <si>
    <t>Dissipador de energia - DEB 300-511 - areia extraída e brita e pedra de mão produzidas</t>
  </si>
  <si>
    <t>Colocação manual de grampo elástico Pandrol</t>
  </si>
  <si>
    <t>Poda de árvores com 7,5 m a 10 m de altura</t>
  </si>
  <si>
    <t>Transporte com caminhão carroceria com capacidade de 8,5 t e com guindauto com capacidade de elevação de 5,7 t - rodovia em leito natural</t>
  </si>
  <si>
    <t>Boca de BDTC D = 1,00 m - esconsidade 5° - areia e brita comerciais - alas retas</t>
  </si>
  <si>
    <t>Dragagem de areia fina com draga de sucção e recalque - bomba de 746 kW e cortador de 110 kW - distância de recalque de 7.700 a 7.900 m</t>
  </si>
  <si>
    <t>Dissipador de energia - DEB 300-511 - areia, brita e pedra de mão comerciais</t>
  </si>
  <si>
    <t>Colocação manual de retensor para trilho TR45</t>
  </si>
  <si>
    <t>Poda de árvores com até 5 m de altura</t>
  </si>
  <si>
    <t>Transporte com caminhão carroceria com capacidade de 8,5 t e com guindauto com capacidade de elevação de 5,7 t - rodovia em revestimento primário</t>
  </si>
  <si>
    <t>Boca de BDTC D = 1,00 m - esconsidade 5° - areia extraída e brita produzida - alas retas</t>
  </si>
  <si>
    <t>Dragagem de areia fina com draga de sucção e recalque - bomba de 746 kW e cortador de 110 kW - distância de recalque de 7.900 a 8.100 m</t>
  </si>
  <si>
    <t>Dissipador de energia - DEB 300-666 - areia extraída e brita e pedra de mão produzidas</t>
  </si>
  <si>
    <t>Colocação manual de retensor para trilho TR57</t>
  </si>
  <si>
    <t>Poda de árvores com mais de 10 m de altura</t>
  </si>
  <si>
    <t>Transporte com caminhão carroceria com capacidade de 8,5 t e com guindauto com capacidade de elevação de 5,7 t - rodovia pavimentada</t>
  </si>
  <si>
    <t>Boca de BDTC D = 1,20 m - esconsidade 0° - areia e brita comerciais - alas esconsas</t>
  </si>
  <si>
    <t>Dragagem de areia fina com draga de sucção e recalque - bomba de 746 kW e cortador de 110 kW - distância de recalque de 700 a 900 m</t>
  </si>
  <si>
    <t>Dissipador de energia - DEB 300-666 - areia, brita e pedra de mão comerciais</t>
  </si>
  <si>
    <t>Colocação manual de retensor para trilho TR68</t>
  </si>
  <si>
    <t>Reassentamento manual de meio-fio com material arrancado da pista</t>
  </si>
  <si>
    <t>Transporte com caminhão carroceria de 15 t - rodovia em leito natural</t>
  </si>
  <si>
    <t>Boca de BDTC D = 1,20 m - esconsidade 0° - areia e brita comerciais - alas retas</t>
  </si>
  <si>
    <t>Dragagem de areia fina com draga de sucção e recalque - bomba de 746 kW e cortador de 110 kW - distância de recalque de 8.100 a 8.300 m</t>
  </si>
  <si>
    <t>Dissipador de energia - DEB 360-414 - areia extraída e brita e pedra de mão produzidas</t>
  </si>
  <si>
    <t>Colocação manual de retensor para trilho UIC60</t>
  </si>
  <si>
    <t>Recomposição de camada granular do pavimento com material de jazida - 100% Proctor modificado</t>
  </si>
  <si>
    <t>Transporte com caminhão carroceria de 15 t - rodovia em revestimento primário</t>
  </si>
  <si>
    <t>Boca de BDTC D = 1,20 m - esconsidade 0° - areia extraída e brita produzida - alas esconsas</t>
  </si>
  <si>
    <t>Dragagem de areia fina com draga de sucção e recalque - bomba de 746 kW e cortador de 110 kW - distância de recalque de 8.300 a 8.500 m</t>
  </si>
  <si>
    <t>Dissipador de energia - DEB 360-414 - areia, brita e pedra de mão comerciais</t>
  </si>
  <si>
    <t>Colocação mecanizada de grampo elástico Pandrol</t>
  </si>
  <si>
    <t>Recomposição de erosão em corte ou aterro com material de jazida</t>
  </si>
  <si>
    <t>Transporte com caminhão carroceria de 15 t - rodovia pavimentada</t>
  </si>
  <si>
    <t>Boca de BDTC D = 1,20 m - esconsidade 0° - areia extraída e brita produzida - alas retas</t>
  </si>
  <si>
    <t>Dragagem de areia fina com draga de sucção e recalque - bomba de 746 kW e cortador de 110 kW - distância de recalque de 8.500 a 8.700 m</t>
  </si>
  <si>
    <t>Dissipador de energia - DEB 360-584 - areia extraída e brita e pedra de mão produzidas</t>
  </si>
  <si>
    <t>Contratrilho TR45, comprimento de 12 m, sobre dormente de madeira, taxa de dormentação de 1.750 un/km, tala de junção de 6 furos e fixação rígida - posicionamento e assentamento manual</t>
  </si>
  <si>
    <t>Recomposição de placa de sinalização</t>
  </si>
  <si>
    <t>Transporte com caminhão carroceria de 5 t - rodovia em leito natural</t>
  </si>
  <si>
    <t>Boca de BDTC D = 1,20 m - esconsidade 10° - areia e brita comerciais - alas retas</t>
  </si>
  <si>
    <t>Dragagem de areia fina com draga de sucção e recalque - bomba de 746 kW e cortador de 110 kW - distância de recalque de 8.700 a 8.900 m</t>
  </si>
  <si>
    <t>Dissipador de energia - DEB 360-584 - areia, brita e pedra de mão comerciais</t>
  </si>
  <si>
    <t>Contratrilho TR57, comprimento de 12 m, sobre dormente de madeira, taxa de dormentação de 1.750 un/km, tala de junção de 6 furos e fixação rígida - posicionamento e assentamento manual</t>
  </si>
  <si>
    <t>Recomposição de revestimento primário com material de jazida - 100% Proctor intermediário</t>
  </si>
  <si>
    <t>Transporte com caminhão carroceria de 5 t - rodovia em revestimento primário</t>
  </si>
  <si>
    <t>Boca de BDTC D = 1,20 m - esconsidade 10° - areia extraída e brita produzida - alas retas</t>
  </si>
  <si>
    <t>Dragagem de areia fina com draga de sucção e recalque - bomba de 746 kW e cortador de 110 kW - distância de recalque de 8.900 a 9.100 m</t>
  </si>
  <si>
    <t>Dissipador de energia - DEB 360-754 - areia extraída e brita e pedra de mão produzidas</t>
  </si>
  <si>
    <t>Contratrilho TR68, comprimento de 12 m, sobre dormente de madeira, taxa de dormentação de 1.750 un/km, tala de junção de 6 furos e fixação rígida - posicionamento e assentamento manual</t>
  </si>
  <si>
    <t>Recomposição manual de aterro com material de jazida</t>
  </si>
  <si>
    <t>Transporte com caminhão carroceria de 5 t - rodovia pavimentada</t>
  </si>
  <si>
    <t>Boca de BDTC D = 1,20 m - esconsidade 15° - areia e brita comerciais - alas esconsas</t>
  </si>
  <si>
    <t>Dragagem de areia fina com draga de sucção e recalque - bomba de 746 kW e cortador de 110 kW - distância de recalque de 9.100 a 9.300 m</t>
  </si>
  <si>
    <t>Dissipador de energia - DEB 360-754 - areia, brita e pedra de mão comerciais</t>
  </si>
  <si>
    <t>Contratrilho UIC60, comprimento de 12 m, sobre dormente de madeira, taxa de dormentação de 1.750 un/km, tala de junção de 6 furos e fixação rígida - posicionamento e assentamento manual</t>
  </si>
  <si>
    <t>Recomposição mecanizada de aterro com material de jazida</t>
  </si>
  <si>
    <t>Transporte com caminhão carroceria de 9 t - rodovia em leito natural</t>
  </si>
  <si>
    <t>Boca de BDTC D = 1,20 m - esconsidade 15° - areia e brita comerciais - alas retas</t>
  </si>
  <si>
    <t>Dragagem de areia fina com draga de sucção e recalque - bomba de 746 kW e cortador de 110 kW - distância de recalque de 9.300 a 9.500 m</t>
  </si>
  <si>
    <t>Dissipador de energia - DEB 450-551 - areia extraída e brita e pedra de mão produzidas</t>
  </si>
  <si>
    <t>Dormente de concreto monobloco protendido bitola larga - confecção</t>
  </si>
  <si>
    <t>Recomposição parcial de cerca com mourão de concreto - arame</t>
  </si>
  <si>
    <t>Transporte com caminhão carroceria de 9 t - rodovia em revestimento primário</t>
  </si>
  <si>
    <t>Boca de BDTC D = 1,20 m - esconsidade 15° - areia extraída e brita produzida - alas esconsas</t>
  </si>
  <si>
    <t>Dragagem de areia fina com draga de sucção e recalque - bomba de 746 kW e cortador de 110 kW - distância de recalque de 9.500 a 9.700 m</t>
  </si>
  <si>
    <t>Dissipador de energia - DEB 450-551 - areia, brita e pedra de mão comerciais</t>
  </si>
  <si>
    <t>Dormente de concreto monobloco protendido bitola métrica - confecção</t>
  </si>
  <si>
    <t>Recomposição parcial de cerca com mourão de concreto seção quadrada - mourão - areia e brita comerciais</t>
  </si>
  <si>
    <t>Transporte com caminhão carroceria de 9 t - rodovia pavimentada</t>
  </si>
  <si>
    <t>Boca de BDTC D = 1,20 m - esconsidade 15° - areia extraída e brita produzida - alas retas</t>
  </si>
  <si>
    <t>Dragagem de areia fina com draga de sucção e recalque - bomba de 746 kW e cortador de 110 kW - distância de recalque de 9.700 a 9.900 m</t>
  </si>
  <si>
    <t>Dissipador de energia - DEB 450-746 - areia extraída e brita e pedra de mão produzidas</t>
  </si>
  <si>
    <t>Dormente de concreto monobloco protendido bitola mista - confecção</t>
  </si>
  <si>
    <t>Recomposição parcial de cerca com mourão de concreto seção quadrada - mourão - areia extraída e brita produzida</t>
  </si>
  <si>
    <t>Transporte com cavalo mecânico com semirreboque com capacidade de 20 t - rodovia em leito natural</t>
  </si>
  <si>
    <t>Boca de BDTC D = 1,20 m - esconsidade 20° - areia e brita comerciais - alas retas</t>
  </si>
  <si>
    <t>Dragagem de areia fina com draga de sucção e recalque - bomba de 746 kW e cortador de 110 kW - distância de recalque de 9.900 a 10.100 m</t>
  </si>
  <si>
    <t>Dissipador de energia - DEB 450-746 - areia, brita e pedra de mão comerciais</t>
  </si>
  <si>
    <t>Dormente de concreto monobloco protendido para AMV bitola larga ou mista - confecção</t>
  </si>
  <si>
    <t>Recomposição parcial de cerca com mourão de concreto seção triangular - mourão - areia e brita comerciais</t>
  </si>
  <si>
    <t>Transporte com cavalo mecânico com semirreboque com capacidade de 20 t - rodovia em revestimento primário</t>
  </si>
  <si>
    <t>Boca de BDTC D = 1,20 m - esconsidade 20° - areia extraída e brita produzida - alas retas</t>
  </si>
  <si>
    <t>Dragagem de areia fina com draga de sucção e recalque - bomba de 746 kW e cortador de 110 kW - distância de recalque de 900 a 1.100 m</t>
  </si>
  <si>
    <t>Dissipador de energia - DEB 450-956 - areia extraída e brita e pedra de mão produzidas</t>
  </si>
  <si>
    <t>Dormente de concreto monobloco protendido para AMV bitola métrica - confecção</t>
  </si>
  <si>
    <t>Recomposição parcial de cerca com mourão de concreto seção triangular - mourão - areia extraída e brita comercial</t>
  </si>
  <si>
    <t>Transporte com cavalo mecânico com semirreboque com capacidade de 20 t - rodovia pavimentada</t>
  </si>
  <si>
    <t>Boca de BDTC D = 1,20 m - esconsidade 25° - areia e brita comerciais - alas retas</t>
  </si>
  <si>
    <t>Dragagem de areia fina com draga de sucção e recalque - bomba de 746 kW e cortador de 110 kW - distância de recalque de até 500 m</t>
  </si>
  <si>
    <t>Dissipador de energia - DEB 450-956 - areia, brita e pedra de mão comerciais</t>
  </si>
  <si>
    <t>Dormente de concreto monobloco, bitola larga, taxa de dormentação de 1.667 un/km, fixação elástica Pandrol - posicionamento mecanizado com carregadeira</t>
  </si>
  <si>
    <t>Recomposição parcial de cerca com mourão de madeira - arame</t>
  </si>
  <si>
    <t>Transporte com cavalo mecânico com semirreboque com capacidade de 32 t - rodovia em leito natural</t>
  </si>
  <si>
    <t>Boca de BDTC D = 1,20 m - esconsidade 25° - areia extraída e brita produzida - alas retas</t>
  </si>
  <si>
    <t>Dragagem de areia fina com draga hopper - capacidade da cisterna de 1.000 m³ - DMT de 1.500 a 1.800 m</t>
  </si>
  <si>
    <t>Dissipador de energia - DED 01 A - areia extraída e brita e pedra de mão produzidas</t>
  </si>
  <si>
    <t>Dormente de concreto monobloco, bitola larga, taxa de dormentação de 1.667 un/km, fixação elástica Pandrol - posicionamento mecanizado com pórtico</t>
  </si>
  <si>
    <t>Recomposição parcial de cerca com mourão de madeira - mourão</t>
  </si>
  <si>
    <t>Transporte com cavalo mecânico com semirreboque com capacidade de 32 t - rodovia em revestimento primário</t>
  </si>
  <si>
    <t>Boca de BDTC D = 1,20 m - esconsidade 30° - areia e brita comerciais - alas esconsas</t>
  </si>
  <si>
    <t>Dragagem de areia fina com draga hopper - capacidade da cisterna de 1.000 m³ - DMT de 1.800 a 2.100 m</t>
  </si>
  <si>
    <t>Dissipador de energia - DED 01 A - areia, brita e pedra de mão comerciais</t>
  </si>
  <si>
    <t>Dormente de concreto monobloco, bitola larga, taxa de dormentação de 1.750 un/km, fixação elástica Pandrol - posicionamento mecanizado com carregadeira</t>
  </si>
  <si>
    <t>Recomposição total de cerca com mourão de concreto seção quadrada - areia e brita comerciais</t>
  </si>
  <si>
    <t>Transporte com cavalo mecânico com semirreboque com capacidade de 32 t - rodovia pavimentada</t>
  </si>
  <si>
    <t>Boca de BDTC D = 1,20 m - esconsidade 30° - areia e brita comerciais - alas retas</t>
  </si>
  <si>
    <t>Dragagem de areia fina com draga hopper - capacidade da cisterna de 1.000 m³ - DMT de 2.100 a 2.400 m</t>
  </si>
  <si>
    <t>Dissipador de energia - DED 01 B - areia e brita comerciais</t>
  </si>
  <si>
    <t>Dormente de concreto monobloco, bitola larga, taxa de dormentação de 1.750 un/km, fixação elástica Pandrol - posicionamento mecanizado com pórtico</t>
  </si>
  <si>
    <t>Recomposição total de cerca com mourão de concreto seção quadrada - areia extraída e brita produzida</t>
  </si>
  <si>
    <t>Transporte de água com caminhão tanque de 10.000 l - rodovia em leito natural</t>
  </si>
  <si>
    <t>Boca de BDTC D = 1,20 m - esconsidade 30° - areia extraída e brita produzida - alas esconsas</t>
  </si>
  <si>
    <t>Dragagem de areia fina com draga hopper - capacidade da cisterna de 1.000 m³ - DMT de 2.400 a 2.700 m</t>
  </si>
  <si>
    <t>Dissipador de energia - DED 01 B - areia extraída e brita produzida</t>
  </si>
  <si>
    <t>Dormente de concreto monobloco, bitola métrica, taxa de dormentação de 1.667 un/km, fixação elástica Pandrol - posicionamento mecanizado com carregadeira</t>
  </si>
  <si>
    <t>Recomposição total de cerca com mourão de concreto seção triangular - areia e brita comerciais</t>
  </si>
  <si>
    <t>Transporte de água com caminhão tanque de 10.000 l - rodovia em revestimento primário</t>
  </si>
  <si>
    <t>Boca de BDTC D = 1,20 m - esconsidade 30° - areia extraída e brita produzida - alas retas</t>
  </si>
  <si>
    <t>Dragagem de areia fina com draga hopper - capacidade da cisterna de 1.000 m³ - DMT de 2.700 a 3.000 m</t>
  </si>
  <si>
    <t>Dissipador de energia - DED 02 A - areia extraída e brita e pedra de mão produzidas</t>
  </si>
  <si>
    <t>Dormente de concreto monobloco, bitola métrica, taxa de dormentação de 1.667 un/km, fixação elástica Pandrol - posicionamento mecanizado com pórtico</t>
  </si>
  <si>
    <t>Recomposição total de cerca com mourão de concreto seção triangular - areia extraída e brita produzida</t>
  </si>
  <si>
    <t>Transporte de água com caminhão tanque de 10.000 l - rodovia pavimentada</t>
  </si>
  <si>
    <t>Boca de BDTC D = 1,20 m - esconsidade 35° - areia e brita comerciais - alas retas</t>
  </si>
  <si>
    <t>Dragagem de areia fina com draga hopper - capacidade da cisterna de 1.000 m³ - DMT de 3.000 m</t>
  </si>
  <si>
    <t>Dissipador de energia - DED 02 A - areia, brita e pedra de mão comerciais</t>
  </si>
  <si>
    <t>Dormente de concreto monobloco, bitola métrica, taxa de dormentação de 1.750 un/km, fixação elástica Pandrol - posicionamento mecanizado com carregadeira</t>
  </si>
  <si>
    <t>Recomposição total de cerca com mourão de madeira</t>
  </si>
  <si>
    <t>Transporte de água com caminhão tanque de 13.000 l - rodovia em leito natural</t>
  </si>
  <si>
    <t>Boca de BDTC D = 1,20 m - esconsidade 35° - areia extraída e brita produzida - alas retas</t>
  </si>
  <si>
    <t>Dragagem de areia fina com draga hopper - capacidade da cisterna de 10.000 m³ - DMT de 1.500 a 1.800 m</t>
  </si>
  <si>
    <t>Dissipador de energia - DED 02 B - areia e brita comerciais</t>
  </si>
  <si>
    <t>Dormente de concreto monobloco, bitola métrica, taxa de dormentação de 1.750 un/km, fixação elástica Pandrol - posicionamento mecanizado com pórtico</t>
  </si>
  <si>
    <t>Reconformação da plataforma</t>
  </si>
  <si>
    <t>Transporte de água com caminhão tanque de 13.000 l - rodovia em revestimento primário</t>
  </si>
  <si>
    <t>Boca de BDTC D = 1,20 m - esconsidade 40° - areia e brita comerciais - alas retas</t>
  </si>
  <si>
    <t>Dragagem de areia fina com draga hopper - capacidade da cisterna de 10.000 m³ - DMT de 1.800 a 2.100 m</t>
  </si>
  <si>
    <t>Dissipador de energia - DED 02 B - areia extraída e brita produzida</t>
  </si>
  <si>
    <t>Dormente de concreto monobloco, bitola mista, taxa de dormentação de 1.667 un/km, fixação elástica Pandrol - posicionamento mecanizado com carregadeira</t>
  </si>
  <si>
    <t>Recuperação de desgaste superficial em pavimentos de concreto</t>
  </si>
  <si>
    <t>Transporte de água com caminhão tanque de 13.000 l - rodovia pavimentada</t>
  </si>
  <si>
    <t>Boca de BDTC D = 1,20 m - esconsidade 40° - areia extraída e brita produzida - alas retas</t>
  </si>
  <si>
    <t>Dragagem de areia fina com draga hopper - capacidade da cisterna de 10.000 m³ - DMT de 2.100 a 2.400 m</t>
  </si>
  <si>
    <t>Dissipador de energia - DED 03 A - areia extraída e brita e pedra de mão produzidas</t>
  </si>
  <si>
    <t>Dormente de concreto monobloco, bitola mista, taxa de dormentação de 1.667 un/km, fixação elástica Pandrol - posicionamento mecanizado com pórtico</t>
  </si>
  <si>
    <t>Regularização de taludes e valas com soquete vibratório</t>
  </si>
  <si>
    <t>Transporte de água com caminhão tanque de 6.000 l - rodovia em leito natural</t>
  </si>
  <si>
    <t>Boca de BDTC D = 1,20 m - esconsidade 45° - areia e brita comerciais - alas esconsas</t>
  </si>
  <si>
    <t>Dragagem de areia fina com draga hopper - capacidade da cisterna de 10.000 m³ - DMT de 2.400 a 2.700 m</t>
  </si>
  <si>
    <t>Dissipador de energia - DED 03 A - areia, brita e pedra de mão comerciais</t>
  </si>
  <si>
    <t>Dormente de concreto monobloco, bitola mista, taxa de dormentação de 1.750 un/km, fixação elástica Pandrol - posicionamento mecanizado com carregadeira</t>
  </si>
  <si>
    <t>Regularização mecânica da faixa de domínio</t>
  </si>
  <si>
    <t>Transporte de água com caminhão tanque de 6.000 l - rodovia em revestimento primário</t>
  </si>
  <si>
    <t>Boca de BDTC D = 1,20 m - esconsidade 45° - areia e brita comerciais - alas retas</t>
  </si>
  <si>
    <t>Dragagem de areia fina com draga hopper - capacidade da cisterna de 10.000 m³ - DMT de 2.700 a 3.000 m</t>
  </si>
  <si>
    <t>Dissipador de energia - DED 03 B - areia e brita comerciais</t>
  </si>
  <si>
    <t>Dormente de concreto monobloco, bitola mista, taxa de dormentação de 1.750 un/km, fixação elástica Pandrol - posicionamento mecanizado com pórtico</t>
  </si>
  <si>
    <t>Remendo profundo com imprimação com asfalto diluído - demolição manual</t>
  </si>
  <si>
    <t>Transporte de água com caminhão tanque de 6.000 l - rodovia pavimentada</t>
  </si>
  <si>
    <t>Boca de BDTC D = 1,20 m - esconsidade 45° - areia extraída e brita produzida - alas esconsas</t>
  </si>
  <si>
    <t>Dragagem de areia fina com draga hopper - capacidade da cisterna de 10.000 m³ - DMT de 3.000 m</t>
  </si>
  <si>
    <t>Dissipador de energia - DED 03 B - areia extraída e brita produzida</t>
  </si>
  <si>
    <t>Dormente de madeira para ponte, bitola métrica ou larga, para TR45, fixação rígida - posicionamento e assentamento mecanizado</t>
  </si>
  <si>
    <t>Remendo profundo com imprimação com asfalto diluído - demolição mecânica e corte com serra</t>
  </si>
  <si>
    <t>Transporte de água com caminhão tanque de 8.000 l - rodovia em leito natural</t>
  </si>
  <si>
    <t>Boca de BDTC D = 1,20 m - esconsidade 45° - areia extraída e brita produzida - alas retas</t>
  </si>
  <si>
    <t>Dragagem de areia fina com draga hopper - capacidade da cisterna de 15.000 m³ - DMT de 1.500 a 1.800 m</t>
  </si>
  <si>
    <t>Dissipador de energia - DED 04 A - areia extraída e brita e pedra de mão produzidas</t>
  </si>
  <si>
    <t>Dormente de madeira para ponte, bitola métrica ou larga, para TR57, fixação rígida - posicionamento e assentamento mecanizado</t>
  </si>
  <si>
    <t>Remendo profundo com imprimação com emulsão asfáltica - demolição manual</t>
  </si>
  <si>
    <t>Transporte de água com caminhão tanque de 8.000 l - rodovia em revestimento primário</t>
  </si>
  <si>
    <t>Boca de BDTC D = 1,20 m - esconsidade 5° - areia e brita comerciais - alas retas</t>
  </si>
  <si>
    <t>Dragagem de areia fina com draga hopper - capacidade da cisterna de 15.000 m³ - DMT de 1.800 a 2.100 m</t>
  </si>
  <si>
    <t>Dissipador de energia - DED 04 A - areia, brita e pedra de mão comerciais</t>
  </si>
  <si>
    <t>Dormente de madeira para ponte, bitola métrica ou larga, para TR68, fixação rígida - posicionamento e assentamento mecanizado</t>
  </si>
  <si>
    <t>Remendo profundo com imprimação com emulsão asfáltica - demolição mecânica e corte com serra</t>
  </si>
  <si>
    <t>Transporte de água com caminhão tanque de 8.000 l - rodovia pavimentada</t>
  </si>
  <si>
    <t>Boca de BDTC D = 1,20 m - esconsidade 5° - areia extraída e brita produzida - alas retas</t>
  </si>
  <si>
    <t>Dragagem de areia fina com draga hopper - capacidade da cisterna de 15.000 m³ - DMT de 2.100 a 2.400 m</t>
  </si>
  <si>
    <t>Dissipador de energia - DED 04 B - areia e brita comerciais</t>
  </si>
  <si>
    <t>Dormente de madeira para ponte, bitola métrica ou larga, para UIC60, fixação rígida - posicionamento e assentamento mecanizado</t>
  </si>
  <si>
    <t>Remoção de animais de grande porte mortos em rodovia - carga e descarga com guindauto</t>
  </si>
  <si>
    <t>Transporte de areia fina com draga hopper - capacidade da cisterna de 1.000 m³</t>
  </si>
  <si>
    <t>m³km</t>
  </si>
  <si>
    <t>Boca de BDTC D = 1,50 m - esconsidade 0° - areia e brita comerciais - alas esconsas</t>
  </si>
  <si>
    <t>Dragagem de areia fina com draga hopper - capacidade da cisterna de 15.000 m³ - DMT de 2.400 a 2.700 m</t>
  </si>
  <si>
    <t>Dissipador de energia - DED 04 B - areia extraída e brita produzida</t>
  </si>
  <si>
    <t>Dormente de madeira, bitola larga ou mista - posicionamento manual</t>
  </si>
  <si>
    <t>Remoção de animais de pequeno porte mortos em rodovia - carga manual</t>
  </si>
  <si>
    <t>Transporte de areia fina com draga hopper - capacidade da cisterna de 10.000 m³</t>
  </si>
  <si>
    <t>Boca de BDTC D = 1,50 m - esconsidade 0° - areia e brita comerciais - alas retas</t>
  </si>
  <si>
    <t>Dragagem de areia fina com draga hopper - capacidade da cisterna de 15.000 m³ - DMT de 2.700 a 3.000 m</t>
  </si>
  <si>
    <t>Dissipador de energia - DED 05 A - areia extraída e brita e pedra de mão produzidas</t>
  </si>
  <si>
    <t>Dormente de madeira, bitola larga ou mista, taxa de dormentação de 1.667 un/km - posicionamento mecanizado com carregadeira</t>
  </si>
  <si>
    <t>Remoção de emborrachados de pneus em rodovia</t>
  </si>
  <si>
    <t>Transporte de areia fina com draga hopper - capacidade da cisterna de 15.000 m³</t>
  </si>
  <si>
    <t>Boca de BDTC D = 1,50 m - esconsidade 0° - areia extraída e brita produzida - alas esconsas</t>
  </si>
  <si>
    <t>Dragagem de areia fina com draga hopper - capacidade da cisterna de 15.000 m³ - DMT de 3.000 m</t>
  </si>
  <si>
    <t>Dissipador de energia - DED 05 A - areia, brita e pedra de mão comerciais</t>
  </si>
  <si>
    <t>Dormente de madeira, bitola larga ou mista, taxa de dormentação de 1.750 un/km - posicionamento mecanizado com carregadeira</t>
  </si>
  <si>
    <t>Remoção de espécimes arbóreos de 20 a 40 m tombados na pista</t>
  </si>
  <si>
    <t>Transporte de areia fina com draga hopper - capacidade da cisterna de 2.000 m³</t>
  </si>
  <si>
    <t>Boca de BDTC D = 1,50 m - esconsidade 0° - areia extraída e brita produzida - alas retas</t>
  </si>
  <si>
    <t>Dragagem de areia fina com draga hopper - capacidade da cisterna de 2.000 m³ - DMT de 1.500 a 1.800 m</t>
  </si>
  <si>
    <t>Dissipador de energia - DED 05 B - areia e brita comerciais</t>
  </si>
  <si>
    <t>Dormente de madeira, bitola métrica - posicionamento manual</t>
  </si>
  <si>
    <t>Remoção de espécimes arbóreos de até 20 m tombados na pista</t>
  </si>
  <si>
    <t>Transporte de areia fina com draga hopper - capacidade da cisterna de 20.000 m³</t>
  </si>
  <si>
    <t>Boca de BDTC D = 1,50 m - esconsidade 10° - areia e brita comerciais - alas retas</t>
  </si>
  <si>
    <t>Dragagem de areia fina com draga hopper - capacidade da cisterna de 2.000 m³ - DMT de 1.800 a 2.100 m</t>
  </si>
  <si>
    <t>Dissipador de energia - DED 05 B - areia extraída e brita produzida</t>
  </si>
  <si>
    <t>Dormente de madeira, bitola métrica, taxa de dormentação de 1.667 un/km - posicionamento mecanizado com carregadeira</t>
  </si>
  <si>
    <t>Remoção de grãos, agregados e solos derramados na pista em rodovias</t>
  </si>
  <si>
    <t>Transporte de areia fina com draga hopper - capacidade da cisterna de 3.000 m³</t>
  </si>
  <si>
    <t>Boca de BDTC D = 1,50 m - esconsidade 10° - areia extraída e brita produzida - alas retas</t>
  </si>
  <si>
    <t>Dragagem de areia fina com draga hopper - capacidade da cisterna de 2.000 m³ - DMT de 2.100 a 2.400 m</t>
  </si>
  <si>
    <t>Dissipador de energia - DED 06 A - areia extraída e brita e pedra de mão produzidas</t>
  </si>
  <si>
    <t>Dormente de madeira, bitola métrica, taxa de dormentação de 1.750 un/km - posicionamento mecanizado com carregadeira</t>
  </si>
  <si>
    <t>Remoção de sucatas derramadas em rodovia - cinta com utilização de 100 vezes</t>
  </si>
  <si>
    <t>Transporte de areia fina com draga hopper - capacidade da cisterna de 4.000 m³</t>
  </si>
  <si>
    <t>Boca de BDTC D = 1,50 m - esconsidade 15° - areia e brita comerciais - alas esconsas</t>
  </si>
  <si>
    <t>Dragagem de areia fina com draga hopper - capacidade da cisterna de 2.000 m³ - DMT de 2.400 a 2.700 m</t>
  </si>
  <si>
    <t>Dissipador de energia - DED 06 A - areia, brita e pedra de mão comerciais</t>
  </si>
  <si>
    <t>Lançamento de lastro, 10 cm de altura, primeiro levante, descarga de pedra britada de caminhões</t>
  </si>
  <si>
    <t>Remoção de veículos de grande porte incendiados em rodovia - carga e descarga com guindaste - cinta com utilização de 100 vezes</t>
  </si>
  <si>
    <t>Transporte de areia fina com draga hopper - capacidade da cisterna de 5.000 m³</t>
  </si>
  <si>
    <t>Boca de BDTC D = 1,50 m - esconsidade 15° - areia e brita comerciais - alas retas</t>
  </si>
  <si>
    <t>Dragagem de areia fina com draga hopper - capacidade da cisterna de 2.000 m³ - DMT de 2.700 a 3.000 m</t>
  </si>
  <si>
    <t>Dissipador de energia - DED 06 B - areia e brita comerciais</t>
  </si>
  <si>
    <t>Lubrificador de trilhos e de flanges de rodas</t>
  </si>
  <si>
    <t>Remoção de veículos de grande porte tombados em rodovia - cinta com utilização de 100 vezes</t>
  </si>
  <si>
    <t>Transporte de areia fina com draga hopper - capacidade da cisterna de 750 m³</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</si>
  <si>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</si>
  <si>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</si>
  <si>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</si>
  <si>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</si>
  <si>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</si>
  <si>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</si>
  <si>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</si>
  <si>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</si>
  <si>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</si>
  <si>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</si>
  <si>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</si>
  <si>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</si>
  <si>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</si>
  <si>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</si>
  <si>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</si>
  <si>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</si>
  <si>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</si>
  <si>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</si>
  <si>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</si>
  <si>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</si>
  <si>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</si>
  <si>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</si>
  <si>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</si>
  <si>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</si>
  <si>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</si>
  <si>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</si>
  <si>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</si>
  <si>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</si>
  <si>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</si>
  <si>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</si>
  <si>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</si>
  <si>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</si>
  <si>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</si>
  <si>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</si>
  <si>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</si>
  <si>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</si>
  <si>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</si>
  <si>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</si>
  <si>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</si>
  <si>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</si>
  <si>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</si>
  <si>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</si>
  <si>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</si>
  <si>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</si>
  <si>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</si>
  <si>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</si>
  <si>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</si>
  <si>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</si>
  <si>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</si>
  <si>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</si>
  <si>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</si>
  <si>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</si>
  <si>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</si>
  <si>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</si>
  <si>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</si>
  <si>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</si>
  <si>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</si>
  <si>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</si>
  <si>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</si>
  <si>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</si>
  <si>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</si>
  <si>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</si>
  <si>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</si>
  <si>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</si>
  <si>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</si>
  <si>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</si>
  <si>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</si>
  <si>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</si>
  <si>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</si>
  <si>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</si>
  <si>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</si>
  <si>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</si>
  <si>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</si>
  <si>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</si>
  <si>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</si>
  <si>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</si>
  <si>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</si>
  <si>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</si>
  <si>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</si>
  <si>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</si>
  <si>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</si>
  <si>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</si>
  <si>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</si>
  <si>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</si>
  <si>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</si>
  <si>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</si>
  <si>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</si>
  <si>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</si>
  <si>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</si>
  <si>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</si>
  <si>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</si>
  <si>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</si>
  <si>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</si>
  <si>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</si>
  <si>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</si>
  <si>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</si>
  <si>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</si>
  <si>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</si>
  <si>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</si>
  <si>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</si>
  <si>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</si>
  <si>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</si>
  <si>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</si>
  <si>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</si>
  <si>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</si>
  <si>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</si>
  <si>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</si>
  <si>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</si>
  <si>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</si>
  <si>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</si>
  <si>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</si>
  <si>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</si>
  <si>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</si>
  <si>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</si>
  <si>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</si>
  <si>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</si>
  <si>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</si>
  <si>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</si>
  <si>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</si>
  <si>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</si>
  <si>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</si>
  <si>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</si>
  <si>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</si>
  <si>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</si>
  <si>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</si>
  <si>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</si>
  <si>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</si>
  <si>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</si>
  <si>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</si>
  <si>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</si>
  <si>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</si>
  <si>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</si>
  <si>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</si>
  <si>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</si>
  <si>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</si>
  <si>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</si>
  <si>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</si>
  <si>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</si>
  <si>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</si>
  <si>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</si>
  <si>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</si>
  <si>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</si>
  <si>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</si>
  <si>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</si>
  <si>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</si>
  <si>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</si>
  <si>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</si>
  <si>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</si>
  <si>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</si>
  <si>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</si>
  <si>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</si>
  <si>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</si>
  <si>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</si>
  <si>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</si>
  <si>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</si>
  <si>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</si>
  <si>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</si>
  <si>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</si>
  <si>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</si>
  <si>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</si>
  <si>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</si>
  <si>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</si>
  <si>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</si>
  <si>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</si>
  <si>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</si>
  <si>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</si>
  <si>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</si>
  <si>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</si>
  <si>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</si>
  <si>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</si>
  <si>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</si>
  <si>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</si>
  <si>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</si>
  <si>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</si>
  <si>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</si>
  <si>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</si>
  <si>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</si>
  <si>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</si>
  <si>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</si>
  <si>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</si>
  <si>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</si>
  <si>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</si>
  <si>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</si>
  <si>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</si>
  <si>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</si>
  <si>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</si>
  <si>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</si>
  <si>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</si>
  <si>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</si>
  <si>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</si>
  <si>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</si>
  <si>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</si>
  <si>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</si>
  <si>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</si>
  <si>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</si>
  <si>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</si>
  <si>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</si>
  <si>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</si>
  <si>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</si>
  <si>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</si>
  <si>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</si>
  <si>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</si>
  <si>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</si>
  <si>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</si>
  <si>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</si>
  <si>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</si>
  <si>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</si>
  <si>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</si>
  <si>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</si>
  <si>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</si>
  <si>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</si>
  <si>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</si>
  <si>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</si>
  <si>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</si>
  <si>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</si>
  <si>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</si>
  <si>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</si>
  <si>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</si>
  <si>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</si>
  <si>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</si>
  <si>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</si>
  <si>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</si>
  <si>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</si>
  <si>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</si>
  <si>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</si>
  <si>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</si>
  <si>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</si>
  <si>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</si>
  <si>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</si>
  <si>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</si>
  <si>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</si>
  <si>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</si>
  <si>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</si>
  <si>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</si>
  <si>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</si>
  <si>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</si>
  <si>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</si>
  <si>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</si>
  <si>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</si>
  <si>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</si>
  <si>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</si>
  <si>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</si>
  <si>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</si>
  <si>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</si>
  <si>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</si>
  <si>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</si>
  <si>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</si>
  <si>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</si>
  <si>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</si>
  <si>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</si>
  <si>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</si>
  <si>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</si>
  <si>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</si>
  <si>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</si>
  <si>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</si>
  <si>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</si>
  <si>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</si>
  <si>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</si>
  <si>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</si>
  <si>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</si>
  <si>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</si>
  <si>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</si>
  <si>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</si>
  <si>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</si>
  <si>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</si>
  <si>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</si>
  <si>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</si>
  <si>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</si>
  <si>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</si>
  <si>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</si>
  <si>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</si>
  <si>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</si>
  <si>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</si>
  <si>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</si>
  <si>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</si>
  <si>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</si>
  <si>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</si>
  <si>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</si>
  <si>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</si>
  <si>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</si>
  <si>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</si>
  <si>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</si>
  <si>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</si>
  <si>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</si>
  <si>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</si>
  <si>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</si>
  <si>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</si>
  <si>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</si>
  <si>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</si>
  <si>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</si>
  <si>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</si>
  <si>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</si>
  <si>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</si>
  <si>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</si>
  <si>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</si>
  <si>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</si>
  <si>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</si>
  <si>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</si>
  <si>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</si>
  <si>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</si>
  <si>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</si>
  <si>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</si>
  <si>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</si>
  <si>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</si>
  <si>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</si>
  <si>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</si>
  <si>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</si>
  <si>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</si>
  <si>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</si>
  <si>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</si>
  <si>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</si>
  <si>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</si>
  <si>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</si>
  <si>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</si>
  <si>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</si>
  <si>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</si>
  <si>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</si>
  <si>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</si>
  <si>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</si>
  <si>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</si>
  <si>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</si>
  <si>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</si>
  <si>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</si>
  <si>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</si>
  <si>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</si>
  <si>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</si>
  <si>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</si>
  <si>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</si>
  <si>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</si>
  <si>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</si>
  <si>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</si>
  <si>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</si>
  <si>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</si>
  <si>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</si>
  <si>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</si>
  <si>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</si>
  <si>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</si>
  <si>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</si>
  <si>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</si>
  <si>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</si>
  <si>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</si>
  <si>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</si>
  <si>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</si>
  <si>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</si>
  <si>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</si>
  <si>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</si>
  <si>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</si>
  <si>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</si>
  <si>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</si>
  <si>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</si>
  <si>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</si>
  <si>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</si>
  <si>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</si>
  <si>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</si>
  <si>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</si>
  <si>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</si>
  <si>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</si>
  <si>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</si>
  <si>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</si>
  <si>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</si>
  <si>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</si>
  <si>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</si>
  <si>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</si>
  <si>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</si>
  <si>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</si>
  <si>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</si>
  <si>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</si>
  <si>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</si>
  <si>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</si>
  <si>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</si>
  <si>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</si>
  <si>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</si>
  <si>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</si>
  <si>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</si>
  <si>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</si>
  <si>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</si>
  <si>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</si>
  <si>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</si>
  <si>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</si>
  <si>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</si>
  <si>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</si>
  <si>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</si>
  <si>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</si>
  <si>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</si>
  <si>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</si>
  <si>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</si>
  <si>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</si>
  <si>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</si>
  <si>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</si>
  <si>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</si>
  <si>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</si>
  <si>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</si>
  <si>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</si>
  <si>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</si>
  <si>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</si>
  <si>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</si>
  <si>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</si>
  <si>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</si>
  <si>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</si>
  <si>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</si>
  <si>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</si>
  <si>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</si>
  <si>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</si>
  <si>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</si>
  <si>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</si>
  <si>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</si>
  <si>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</si>
  <si>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</si>
  <si>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</si>
  <si>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</si>
  <si>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</si>
  <si>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</si>
  <si>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</si>
  <si>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</si>
  <si>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</si>
  <si>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</si>
  <si>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</si>
  <si>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</si>
  <si>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</si>
  <si>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</si>
  <si>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</si>
  <si>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</si>
  <si>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</si>
  <si>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</si>
  <si>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</si>
  <si>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</si>
  <si>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</si>
  <si>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</si>
  <si>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</si>
  <si>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</si>
  <si>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</si>
  <si>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</si>
  <si>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</si>
  <si>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</si>
  <si>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</si>
  <si>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</si>
  <si>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</si>
  <si>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</si>
  <si>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</si>
  <si>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</si>
  <si>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</si>
  <si>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</si>
  <si>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</si>
  <si>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</si>
  <si>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</si>
  <si>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</si>
  <si>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</si>
  <si>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</si>
  <si>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</si>
  <si>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</si>
  <si>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</si>
  <si>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</si>
  <si>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</si>
  <si>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</si>
  <si>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</si>
  <si>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</si>
  <si>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</si>
  <si>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</si>
  <si>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</si>
  <si>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</si>
  <si>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</si>
  <si>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</si>
  <si>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</si>
  <si>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</si>
  <si>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</si>
  <si>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</si>
  <si>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</si>
  <si>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</si>
  <si>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</si>
  <si>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</si>
  <si>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</si>
  <si>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</si>
  <si>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</si>
  <si>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</si>
  <si>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</si>
  <si>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</si>
  <si>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</si>
  <si>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</si>
  <si>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</si>
  <si>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</si>
  <si>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</si>
  <si>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</si>
  <si>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</si>
  <si>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</si>
  <si>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</si>
  <si>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</si>
  <si>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</si>
  <si>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</si>
  <si>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</si>
  <si>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</si>
  <si>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</si>
  <si>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</si>
  <si>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</si>
  <si>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</si>
  <si>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</si>
  <si>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</si>
  <si>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</si>
  <si>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</si>
  <si>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</si>
  <si>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</si>
  <si>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</si>
  <si>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</si>
  <si>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</si>
  <si>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</si>
  <si>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</si>
  <si>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</si>
  <si>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</si>
  <si>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</si>
  <si>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</si>
  <si>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</si>
  <si>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</si>
  <si>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</si>
  <si>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</si>
  <si>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</si>
  <si>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</si>
  <si>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</si>
  <si>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</si>
  <si>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</si>
  <si>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</si>
  <si>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</si>
  <si>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</si>
  <si>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</si>
  <si>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</si>
  <si>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</si>
  <si>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unkm</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</si>
  <si>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</si>
  <si>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</si>
  <si>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</si>
  <si>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</si>
  <si>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</si>
  <si>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</si>
  <si>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</si>
  <si>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</si>
  <si>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</si>
  <si>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</si>
  <si>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</si>
  <si>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</si>
  <si>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</si>
  <si>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</si>
  <si>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</si>
  <si>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</si>
  <si>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</si>
  <si>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</si>
  <si>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</si>
  <si>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</si>
  <si>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</si>
  <si>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</si>
  <si>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</si>
  <si>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</si>
  <si>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</si>
  <si>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</si>
  <si>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</si>
  <si>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</si>
  <si>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</si>
  <si>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</si>
  <si>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</si>
  <si>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</si>
  <si>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</si>
  <si>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</si>
  <si>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</si>
  <si>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</si>
  <si>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</si>
  <si>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</si>
  <si>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</si>
  <si>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</si>
  <si>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</si>
  <si>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</si>
  <si>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</si>
  <si>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</si>
  <si>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</si>
  <si>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</si>
  <si>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</si>
  <si>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</si>
  <si>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</si>
  <si>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</si>
  <si>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</si>
  <si>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</si>
  <si>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</si>
  <si>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</si>
  <si>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</si>
  <si>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</si>
  <si>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</si>
  <si>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</si>
  <si>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</si>
  <si>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</si>
  <si>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</si>
  <si>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</si>
  <si>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</si>
  <si>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</si>
  <si>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</si>
  <si>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</si>
  <si>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</si>
  <si>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</si>
  <si>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</si>
  <si>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</si>
  <si>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</si>
  <si>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</si>
  <si>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</si>
  <si>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</si>
  <si>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</si>
  <si>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</si>
  <si>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</si>
  <si>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</si>
  <si>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</si>
  <si>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SINAPI - Sistema Nacional de Pesquisa de Custos e Índices da Construção Civil</t>
  </si>
  <si>
    <t>RELATÓRIO DE CUSTOS DE COMPOSIÇÕES - ENCARGOS SOCIAIS SEM DESONERAÇÃO</t>
  </si>
  <si>
    <t>Mês de Referência:</t>
  </si>
  <si>
    <t>06/2025</t>
  </si>
  <si>
    <t>Encargos sociais sobre a mão de obra:</t>
  </si>
  <si>
    <t>Data de emissão:</t>
  </si>
  <si>
    <t>11/07/2025</t>
  </si>
  <si>
    <t>(SEM DESONERAÇÃO)</t>
  </si>
  <si>
    <t>SP</t>
  </si>
  <si>
    <t>Localidade</t>
  </si>
  <si>
    <t>SAO PAULO</t>
  </si>
  <si>
    <t>Observação: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</si>
  <si>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</si>
  <si>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</si>
  <si>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</si>
  <si>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</si>
  <si>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</si>
  <si>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</si>
  <si>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Grupo</t>
  </si>
  <si>
    <t>Código da
Composição</t>
  </si>
  <si>
    <t>Unidade</t>
  </si>
  <si>
    <t>Custo (R$)</t>
  </si>
  <si>
    <t>%AS</t>
  </si>
  <si>
    <t>Acessibilidade</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</si>
  <si>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</si>
  <si>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</si>
  <si>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</si>
  <si>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</si>
  <si>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</si>
  <si>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</si>
  <si>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</si>
  <si>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</si>
  <si>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</si>
  <si>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</si>
  <si>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</si>
  <si>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</si>
  <si>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</si>
  <si>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</si>
  <si>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</si>
  <si>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</si>
  <si>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</si>
  <si>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</si>
  <si>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 Blocos de Concreto</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</si>
  <si>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</si>
  <si>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</si>
  <si>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</si>
  <si>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</si>
  <si>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</si>
  <si>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</si>
  <si>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</si>
  <si>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</si>
  <si>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</si>
  <si>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</si>
  <si>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</si>
  <si>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</si>
  <si>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</si>
  <si>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</si>
  <si>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</si>
  <si>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</si>
  <si>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</si>
  <si>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</si>
  <si>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</si>
  <si>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</si>
  <si>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</si>
  <si>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</si>
  <si>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</si>
  <si>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</si>
  <si>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</si>
  <si>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</si>
  <si>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</si>
  <si>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</si>
  <si>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</si>
  <si>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</si>
  <si>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</si>
  <si>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</si>
  <si>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</si>
  <si>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</si>
  <si>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</si>
  <si>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</si>
  <si>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</si>
  <si>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</si>
  <si>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</si>
  <si>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</si>
  <si>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</si>
  <si>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</si>
  <si>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</si>
  <si>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</si>
  <si>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</si>
  <si>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</si>
  <si>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</si>
  <si>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</si>
  <si>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</si>
  <si>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</si>
  <si>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</si>
  <si>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</si>
  <si>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</si>
  <si>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</si>
  <si>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</si>
  <si>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</si>
  <si>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</si>
  <si>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</si>
  <si>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</si>
  <si>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</si>
  <si>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</si>
  <si>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</si>
  <si>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</si>
  <si>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</si>
  <si>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</si>
  <si>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</si>
  <si>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</si>
  <si>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</si>
  <si>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</si>
  <si>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Alvenarias Diversas</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</si>
  <si>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</si>
  <si>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</si>
  <si>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</si>
  <si>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</si>
  <si>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</si>
  <si>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</si>
  <si>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</si>
  <si>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</si>
  <si>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</si>
  <si>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</si>
  <si>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</si>
  <si>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</si>
  <si>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</si>
  <si>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Argamassas</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</si>
  <si>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</si>
  <si>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</si>
  <si>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</si>
  <si>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</si>
  <si>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</si>
  <si>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</si>
  <si>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</si>
  <si>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</si>
  <si>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</si>
  <si>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</si>
  <si>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</si>
  <si>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</si>
  <si>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</si>
  <si>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</si>
  <si>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</si>
  <si>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</si>
  <si>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</si>
  <si>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</si>
  <si>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</si>
  <si>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</si>
  <si>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</si>
  <si>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</si>
  <si>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</si>
  <si>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</si>
  <si>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</si>
  <si>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</si>
  <si>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</si>
  <si>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</si>
  <si>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</si>
  <si>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</si>
  <si>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</si>
  <si>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</si>
  <si>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</si>
  <si>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</si>
  <si>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</si>
  <si>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</si>
  <si>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</si>
  <si>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</si>
  <si>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</si>
  <si>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</si>
  <si>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</si>
  <si>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</si>
  <si>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</si>
  <si>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</si>
  <si>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</si>
  <si>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</si>
  <si>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</si>
  <si>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</si>
  <si>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</si>
  <si>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</si>
  <si>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</si>
  <si>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</si>
  <si>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</si>
  <si>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</si>
  <si>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</si>
  <si>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</si>
  <si>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</si>
  <si>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</si>
  <si>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</si>
  <si>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</si>
  <si>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</si>
  <si>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</si>
  <si>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</si>
  <si>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</si>
  <si>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</si>
  <si>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</si>
  <si>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</si>
  <si>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</si>
  <si>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</si>
  <si>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</si>
  <si>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</si>
  <si>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</si>
  <si>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</si>
  <si>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</si>
  <si>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</si>
  <si>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</si>
  <si>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</si>
  <si>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</si>
  <si>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</si>
  <si>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</si>
  <si>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</si>
  <si>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</si>
  <si>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</si>
  <si>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</si>
  <si>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</si>
  <si>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</si>
  <si>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</si>
  <si>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</si>
  <si>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</si>
  <si>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</si>
  <si>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</si>
  <si>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</si>
  <si>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</si>
  <si>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</si>
  <si>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</si>
  <si>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</si>
  <si>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</si>
  <si>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</si>
  <si>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</si>
  <si>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</si>
  <si>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</si>
  <si>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</si>
  <si>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</si>
  <si>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</si>
  <si>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</si>
  <si>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</si>
  <si>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</si>
  <si>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</si>
  <si>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</si>
  <si>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</si>
  <si>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</si>
  <si>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</si>
  <si>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</si>
  <si>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</si>
  <si>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</si>
  <si>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</si>
  <si>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</si>
  <si>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</si>
  <si>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</si>
  <si>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</si>
  <si>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</si>
  <si>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</si>
  <si>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</si>
  <si>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</si>
  <si>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</si>
  <si>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</si>
  <si>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</si>
  <si>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</si>
  <si>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</si>
  <si>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</si>
  <si>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</si>
  <si>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</si>
  <si>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</si>
  <si>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</si>
  <si>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</si>
  <si>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</si>
  <si>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</si>
  <si>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</si>
  <si>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</si>
  <si>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</si>
  <si>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</si>
  <si>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</si>
  <si>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</si>
  <si>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</si>
  <si>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</si>
  <si>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</si>
  <si>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</si>
  <si>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</si>
  <si>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</si>
  <si>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</si>
  <si>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</si>
  <si>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</si>
  <si>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</si>
  <si>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</si>
  <si>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</si>
  <si>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</si>
  <si>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</si>
  <si>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</si>
  <si>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</si>
  <si>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</si>
  <si>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</si>
  <si>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</si>
  <si>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</si>
  <si>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</si>
  <si>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</si>
  <si>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Armação de Estacas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</si>
  <si>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</si>
  <si>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</si>
  <si>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</si>
  <si>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</si>
  <si>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</si>
  <si>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</si>
  <si>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</si>
  <si>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</si>
  <si>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</si>
  <si>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</si>
  <si>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</si>
  <si>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para Estruturas de Concreto Armado</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</si>
  <si>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</si>
  <si>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</si>
  <si>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</si>
  <si>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</si>
  <si>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</si>
  <si>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</si>
  <si>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</si>
  <si>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</si>
  <si>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</si>
  <si>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</si>
  <si>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</si>
  <si>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</si>
  <si>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</si>
  <si>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</si>
  <si>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</si>
  <si>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</si>
  <si>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</si>
  <si>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</si>
  <si>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</si>
  <si>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</si>
  <si>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</si>
  <si>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</si>
  <si>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</si>
  <si>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</si>
  <si>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</si>
  <si>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</si>
  <si>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</si>
  <si>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</si>
  <si>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</si>
  <si>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</si>
  <si>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</si>
  <si>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</si>
  <si>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</si>
  <si>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</si>
  <si>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</si>
  <si>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</si>
  <si>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</si>
  <si>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</si>
  <si>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</si>
  <si>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</si>
  <si>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</si>
  <si>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</si>
  <si>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</si>
  <si>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</si>
  <si>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</si>
  <si>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</si>
  <si>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</si>
  <si>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</si>
  <si>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</si>
  <si>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</si>
  <si>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</si>
  <si>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</si>
  <si>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</si>
  <si>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</si>
  <si>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</si>
  <si>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</si>
  <si>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de Estacas</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</si>
  <si>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</si>
  <si>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</si>
  <si>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</si>
  <si>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</si>
  <si>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</si>
  <si>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</si>
  <si>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</si>
  <si>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</si>
  <si>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</si>
  <si>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</si>
  <si>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</si>
  <si>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</si>
  <si>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</si>
  <si>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</si>
  <si>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</si>
  <si>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</si>
  <si>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</si>
  <si>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Tubos de Esgoto em PVC e PEAD</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</si>
  <si>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</si>
  <si>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</si>
  <si>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</si>
  <si>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</si>
  <si>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</si>
  <si>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</si>
  <si>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</si>
  <si>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</si>
  <si>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</si>
  <si>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</si>
  <si>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</si>
  <si>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</si>
  <si>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</si>
  <si>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</si>
  <si>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</si>
  <si>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</si>
  <si>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</si>
  <si>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</si>
  <si>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</si>
  <si>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</si>
  <si>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</si>
  <si>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</si>
  <si>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</si>
  <si>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</si>
  <si>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</si>
  <si>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</si>
  <si>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</si>
  <si>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</si>
  <si>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</si>
  <si>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</si>
  <si>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</si>
  <si>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</si>
  <si>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</si>
  <si>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</si>
  <si>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</si>
  <si>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</si>
  <si>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</si>
  <si>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</si>
  <si>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</si>
  <si>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</si>
  <si>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</si>
  <si>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</si>
  <si>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</si>
  <si>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</si>
  <si>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</si>
  <si>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</si>
  <si>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</si>
  <si>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</si>
  <si>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</si>
  <si>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</si>
  <si>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</si>
  <si>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</si>
  <si>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</si>
  <si>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</si>
  <si>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</si>
  <si>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</si>
  <si>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</si>
  <si>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</si>
  <si>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</si>
  <si>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</si>
  <si>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</si>
  <si>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</si>
  <si>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</si>
  <si>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</si>
  <si>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</si>
  <si>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</si>
  <si>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</si>
  <si>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</si>
  <si>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</si>
  <si>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</si>
  <si>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</si>
  <si>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</si>
  <si>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</si>
  <si>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</si>
  <si>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</si>
  <si>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</si>
  <si>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</si>
  <si>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</si>
  <si>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</si>
  <si>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</si>
  <si>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</si>
  <si>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</si>
  <si>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</si>
  <si>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</si>
  <si>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</si>
  <si>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</si>
  <si>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</si>
  <si>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</si>
  <si>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</si>
  <si>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</si>
  <si>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</si>
  <si>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</si>
  <si>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</si>
  <si>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</si>
  <si>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</si>
  <si>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</si>
  <si>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</si>
  <si>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</si>
  <si>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</si>
  <si>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</si>
  <si>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</si>
  <si>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</si>
  <si>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</si>
  <si>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</si>
  <si>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</si>
  <si>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</si>
  <si>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</si>
  <si>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</si>
  <si>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</si>
  <si>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</si>
  <si>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</si>
  <si>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</si>
  <si>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</si>
  <si>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</si>
  <si>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</si>
  <si>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</si>
  <si>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</si>
  <si>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</si>
  <si>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</si>
  <si>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</si>
  <si>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</si>
  <si>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</si>
  <si>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</si>
  <si>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</si>
  <si>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</si>
  <si>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</si>
  <si>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</si>
  <si>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</si>
  <si>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</si>
  <si>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</si>
  <si>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</si>
  <si>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</si>
  <si>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</si>
  <si>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</si>
  <si>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</si>
  <si>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</si>
  <si>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</si>
  <si>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</si>
  <si>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</si>
  <si>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</si>
  <si>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</si>
  <si>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</si>
  <si>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</si>
  <si>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</si>
  <si>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</si>
  <si>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</si>
  <si>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</si>
  <si>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</si>
  <si>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</si>
  <si>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</si>
  <si>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</si>
  <si>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</si>
  <si>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</si>
  <si>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</si>
  <si>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</si>
  <si>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</si>
  <si>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</si>
  <si>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</si>
  <si>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</si>
  <si>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</si>
  <si>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</si>
  <si>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</si>
  <si>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</si>
  <si>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</si>
  <si>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</si>
  <si>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</si>
  <si>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</si>
  <si>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</si>
  <si>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</si>
  <si>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</si>
  <si>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</si>
  <si>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</si>
  <si>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</si>
  <si>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</si>
  <si>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</si>
  <si>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</si>
  <si>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</si>
  <si>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</si>
  <si>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</si>
  <si>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</si>
  <si>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</si>
  <si>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</si>
  <si>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</si>
  <si>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</si>
  <si>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</si>
  <si>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</si>
  <si>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</si>
  <si>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</si>
  <si>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</si>
  <si>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</si>
  <si>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</si>
  <si>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</si>
  <si>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</si>
  <si>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</si>
  <si>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</si>
  <si>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</si>
  <si>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</si>
  <si>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</si>
  <si>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</si>
  <si>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</si>
  <si>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</si>
  <si>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</si>
  <si>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</si>
  <si>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</si>
  <si>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</si>
  <si>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</si>
  <si>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</si>
  <si>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</si>
  <si>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</si>
  <si>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</si>
  <si>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</si>
  <si>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</si>
  <si>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</si>
  <si>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</si>
  <si>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</si>
  <si>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</si>
  <si>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</si>
  <si>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</si>
  <si>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</si>
  <si>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</si>
  <si>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</si>
  <si>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</si>
  <si>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</si>
  <si>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</si>
  <si>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</si>
  <si>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</si>
  <si>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</si>
  <si>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</si>
  <si>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</si>
  <si>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</si>
  <si>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</si>
  <si>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</si>
  <si>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</si>
  <si>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</si>
  <si>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</si>
  <si>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</si>
  <si>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</si>
  <si>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</si>
  <si>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</si>
  <si>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</si>
  <si>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</si>
  <si>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</si>
  <si>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</si>
  <si>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</si>
  <si>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</si>
  <si>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</si>
  <si>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</si>
  <si>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</si>
  <si>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</si>
  <si>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</si>
  <si>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</si>
  <si>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</si>
  <si>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</si>
  <si>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</si>
  <si>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</si>
  <si>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</si>
  <si>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</si>
  <si>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</si>
  <si>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</si>
  <si>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</si>
  <si>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</si>
  <si>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</si>
  <si>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</si>
  <si>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</si>
  <si>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</si>
  <si>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</si>
  <si>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</si>
  <si>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</si>
  <si>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</si>
  <si>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</si>
  <si>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</si>
  <si>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</si>
  <si>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</si>
  <si>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</si>
  <si>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</si>
  <si>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</si>
  <si>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</si>
  <si>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</si>
  <si>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</si>
  <si>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</si>
  <si>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</si>
  <si>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</si>
  <si>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</si>
  <si>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</si>
  <si>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</si>
  <si>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</si>
  <si>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</si>
  <si>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</si>
  <si>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</si>
  <si>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</si>
  <si>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</si>
  <si>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</si>
  <si>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</si>
  <si>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</si>
  <si>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</si>
  <si>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</si>
  <si>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</si>
  <si>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</si>
  <si>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</si>
  <si>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</si>
  <si>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</si>
  <si>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</si>
  <si>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</si>
  <si>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</si>
  <si>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</si>
  <si>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</si>
  <si>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</si>
  <si>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</si>
  <si>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</si>
  <si>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</si>
  <si>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</si>
  <si>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</si>
  <si>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</si>
  <si>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</si>
  <si>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</si>
  <si>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</si>
  <si>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</si>
  <si>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</si>
  <si>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</si>
  <si>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</si>
  <si>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</si>
  <si>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</si>
  <si>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</si>
  <si>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</si>
  <si>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</si>
  <si>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</si>
  <si>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</si>
  <si>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</si>
  <si>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</si>
  <si>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</si>
  <si>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</si>
  <si>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</si>
  <si>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</si>
  <si>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</si>
  <si>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</si>
  <si>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</si>
  <si>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</si>
  <si>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</si>
  <si>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</si>
  <si>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</si>
  <si>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</si>
  <si>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</si>
  <si>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</si>
  <si>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</si>
  <si>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</si>
  <si>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</si>
  <si>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</si>
  <si>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</si>
  <si>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</si>
  <si>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</si>
  <si>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</si>
  <si>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</si>
  <si>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</si>
  <si>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</si>
  <si>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</si>
  <si>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</si>
  <si>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</si>
  <si>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</si>
  <si>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</si>
  <si>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</si>
  <si>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</si>
  <si>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</si>
  <si>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</si>
  <si>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</si>
  <si>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</si>
  <si>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</si>
  <si>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</si>
  <si>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</si>
  <si>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</si>
  <si>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</si>
  <si>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e Reaterro de Valas</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</si>
  <si>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</si>
  <si>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</si>
  <si>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</si>
  <si>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</si>
  <si>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</si>
  <si>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</si>
  <si>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</si>
  <si>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</si>
  <si>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</si>
  <si>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</si>
  <si>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</si>
  <si>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</si>
  <si>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</si>
  <si>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</si>
  <si>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</si>
  <si>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</si>
  <si>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</si>
  <si>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</si>
  <si>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</si>
  <si>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</si>
  <si>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</si>
  <si>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</si>
  <si>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</si>
  <si>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</si>
  <si>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</si>
  <si>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</si>
  <si>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</si>
  <si>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</si>
  <si>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</si>
  <si>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</si>
  <si>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</si>
  <si>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</si>
  <si>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</si>
  <si>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</si>
  <si>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</si>
  <si>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</si>
  <si>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</si>
  <si>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</si>
  <si>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</si>
  <si>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</si>
  <si>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</si>
  <si>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</si>
  <si>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</si>
  <si>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</si>
  <si>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</si>
  <si>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</si>
  <si>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</si>
  <si>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</si>
  <si>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</si>
  <si>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</si>
  <si>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</si>
  <si>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</si>
  <si>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</si>
  <si>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</si>
  <si>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</si>
  <si>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</si>
  <si>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</si>
  <si>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</si>
  <si>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</si>
  <si>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</si>
  <si>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</si>
  <si>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</si>
  <si>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</si>
  <si>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</si>
  <si>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</si>
  <si>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</si>
  <si>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</si>
  <si>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</si>
  <si>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</si>
  <si>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</si>
  <si>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</si>
  <si>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</si>
  <si>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</si>
  <si>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</si>
  <si>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</si>
  <si>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</si>
  <si>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</si>
  <si>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</si>
  <si>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</si>
  <si>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</si>
  <si>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</si>
  <si>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</si>
  <si>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</si>
  <si>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</si>
  <si>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</si>
  <si>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</si>
  <si>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</si>
  <si>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</si>
  <si>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</si>
  <si>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</si>
  <si>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</si>
  <si>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</si>
  <si>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</si>
  <si>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</si>
  <si>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</si>
  <si>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</si>
  <si>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</si>
  <si>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</si>
  <si>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</si>
  <si>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</si>
  <si>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</si>
  <si>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</si>
  <si>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</si>
  <si>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</si>
  <si>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</si>
  <si>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</si>
  <si>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</si>
  <si>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</si>
  <si>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</si>
  <si>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</si>
  <si>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</si>
  <si>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</si>
  <si>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</si>
  <si>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</si>
  <si>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</si>
  <si>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</si>
  <si>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</si>
  <si>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</si>
  <si>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</si>
  <si>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</si>
  <si>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</si>
  <si>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</si>
  <si>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</si>
  <si>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</si>
  <si>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</si>
  <si>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</si>
  <si>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</si>
  <si>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</si>
  <si>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</si>
  <si>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</si>
  <si>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</si>
  <si>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</si>
  <si>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</si>
  <si>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</si>
  <si>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</si>
  <si>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</si>
  <si>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</si>
  <si>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</si>
  <si>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</si>
  <si>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</si>
  <si>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</si>
  <si>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</si>
  <si>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</si>
  <si>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</si>
  <si>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</si>
  <si>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</si>
  <si>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</si>
  <si>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</si>
  <si>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</si>
  <si>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</si>
  <si>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</si>
  <si>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</si>
  <si>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</si>
  <si>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</si>
  <si>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</si>
  <si>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</si>
  <si>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</si>
  <si>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</si>
  <si>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</si>
  <si>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</si>
  <si>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</si>
  <si>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</si>
  <si>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</si>
  <si>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</si>
  <si>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</si>
  <si>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</si>
  <si>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</si>
  <si>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</si>
  <si>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</si>
  <si>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</si>
  <si>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</si>
  <si>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</si>
  <si>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</si>
  <si>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</si>
  <si>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</si>
  <si>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</si>
  <si>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</si>
  <si>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</si>
  <si>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</si>
  <si>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</si>
  <si>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</si>
  <si>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</si>
  <si>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</si>
  <si>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</si>
  <si>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</si>
  <si>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</si>
  <si>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</si>
  <si>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</si>
  <si>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</si>
  <si>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</si>
  <si>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</si>
  <si>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</si>
  <si>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</si>
  <si>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</si>
  <si>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</si>
  <si>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</si>
  <si>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</si>
  <si>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</si>
  <si>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</si>
  <si>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</si>
  <si>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</si>
  <si>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</si>
  <si>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</si>
  <si>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</si>
  <si>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</si>
  <si>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</si>
  <si>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</si>
  <si>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</si>
  <si>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</si>
  <si>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</si>
  <si>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</si>
  <si>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</si>
  <si>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</si>
  <si>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</si>
  <si>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</si>
  <si>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</si>
  <si>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</si>
  <si>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</si>
  <si>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</si>
  <si>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</si>
  <si>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</si>
  <si>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</si>
  <si>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</si>
  <si>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</si>
  <si>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</si>
  <si>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</si>
  <si>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</si>
  <si>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</si>
  <si>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</si>
  <si>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</si>
  <si>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</si>
  <si>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</si>
  <si>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</si>
  <si>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</si>
  <si>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</si>
  <si>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</si>
  <si>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</si>
  <si>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</si>
  <si>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</si>
  <si>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</si>
  <si>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</si>
  <si>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</si>
  <si>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</si>
  <si>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</si>
  <si>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</si>
  <si>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</si>
  <si>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</si>
  <si>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</si>
  <si>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</si>
  <si>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</si>
  <si>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</si>
  <si>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</si>
  <si>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</si>
  <si>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</si>
  <si>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</si>
  <si>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</si>
  <si>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</si>
  <si>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</si>
  <si>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</si>
  <si>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</si>
  <si>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</si>
  <si>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</si>
  <si>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</si>
  <si>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</si>
  <si>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</si>
  <si>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</si>
  <si>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</si>
  <si>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</si>
  <si>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</si>
  <si>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</si>
  <si>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</si>
  <si>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</si>
  <si>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</si>
  <si>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</si>
  <si>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</si>
  <si>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</si>
  <si>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</si>
  <si>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</si>
  <si>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</si>
  <si>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</si>
  <si>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</si>
  <si>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</si>
  <si>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</si>
  <si>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</si>
  <si>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</si>
  <si>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</si>
  <si>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</si>
  <si>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</si>
  <si>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</si>
  <si>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</si>
  <si>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</si>
  <si>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</si>
  <si>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</si>
  <si>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</si>
  <si>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</si>
  <si>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</si>
  <si>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</si>
  <si>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</si>
  <si>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</si>
  <si>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</si>
  <si>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</si>
  <si>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</si>
  <si>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</si>
  <si>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</si>
  <si>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</si>
  <si>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</si>
  <si>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</si>
  <si>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</si>
  <si>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</si>
  <si>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</si>
  <si>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</si>
  <si>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</si>
  <si>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</si>
  <si>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</si>
  <si>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</si>
  <si>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</si>
  <si>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</si>
  <si>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</si>
  <si>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</si>
  <si>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</si>
  <si>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</si>
  <si>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</si>
  <si>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</si>
  <si>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</si>
  <si>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</si>
  <si>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</si>
  <si>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</si>
  <si>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</si>
  <si>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</si>
  <si>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</si>
  <si>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</si>
  <si>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</si>
  <si>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</si>
  <si>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</si>
  <si>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</si>
  <si>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</si>
  <si>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</si>
  <si>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</si>
  <si>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</si>
  <si>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</si>
  <si>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</si>
  <si>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</si>
  <si>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</si>
  <si>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</si>
  <si>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</si>
  <si>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</si>
  <si>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</si>
  <si>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Bombas Hidráulicas - Centrífugas, Horizontais e Submersíveis</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</si>
  <si>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</si>
  <si>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</si>
  <si>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</si>
  <si>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</si>
  <si>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</si>
  <si>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</si>
  <si>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</si>
  <si>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</si>
  <si>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</si>
  <si>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</si>
  <si>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</si>
  <si>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</si>
  <si>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</si>
  <si>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</si>
  <si>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</si>
  <si>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</si>
  <si>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</si>
  <si>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</si>
  <si>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</si>
  <si>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</si>
  <si>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</si>
  <si>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</si>
  <si>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</si>
  <si>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</si>
  <si>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</si>
  <si>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</si>
  <si>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</si>
  <si>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</si>
  <si>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</si>
  <si>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</si>
  <si>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</si>
  <si>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</si>
  <si>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</si>
  <si>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</si>
  <si>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</si>
  <si>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</si>
  <si>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</si>
  <si>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</si>
  <si>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</si>
  <si>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</si>
  <si>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</si>
  <si>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</si>
  <si>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</si>
  <si>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</si>
  <si>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</si>
  <si>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</si>
  <si>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</si>
  <si>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</si>
  <si>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</si>
  <si>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</si>
  <si>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</si>
  <si>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</si>
  <si>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</si>
  <si>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</si>
  <si>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</si>
  <si>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</si>
  <si>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</si>
  <si>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</si>
  <si>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</si>
  <si>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</si>
  <si>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</si>
  <si>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</si>
  <si>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</si>
  <si>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</si>
  <si>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</si>
  <si>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</si>
  <si>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</si>
  <si>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</si>
  <si>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</si>
  <si>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</si>
  <si>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</si>
  <si>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</si>
  <si>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</si>
  <si>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</si>
  <si>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</si>
  <si>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</si>
  <si>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</si>
  <si>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</si>
  <si>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</si>
  <si>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</si>
  <si>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</si>
  <si>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</si>
  <si>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</si>
  <si>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</si>
  <si>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</si>
  <si>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</si>
  <si>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</si>
  <si>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</si>
  <si>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</si>
  <si>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</si>
  <si>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</si>
  <si>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</si>
  <si>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Caixas de Água para Edificações</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</si>
  <si>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</si>
  <si>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</si>
  <si>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</si>
  <si>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</si>
  <si>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</si>
  <si>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</si>
  <si>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</si>
  <si>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</si>
  <si>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</si>
  <si>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</si>
  <si>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</si>
  <si>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</si>
  <si>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</si>
  <si>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</si>
  <si>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</si>
  <si>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</si>
  <si>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</si>
  <si>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</si>
  <si>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</si>
  <si>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</si>
  <si>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</si>
  <si>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</si>
  <si>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</si>
  <si>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</si>
  <si>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</si>
  <si>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</si>
  <si>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</si>
  <si>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</si>
  <si>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</si>
  <si>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</si>
  <si>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</si>
  <si>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</si>
  <si>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</si>
  <si>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</si>
  <si>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</si>
  <si>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</si>
  <si>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</si>
  <si>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Canaletas, Grelhas e Caixas com Grelha para Drenagem</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</si>
  <si>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</si>
  <si>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</si>
  <si>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</si>
  <si>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</si>
  <si>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</si>
  <si>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</si>
  <si>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</si>
  <si>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</si>
  <si>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</si>
  <si>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</si>
  <si>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</si>
  <si>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</si>
  <si>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</si>
  <si>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</si>
  <si>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</si>
  <si>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</si>
  <si>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</si>
  <si>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</si>
  <si>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</si>
  <si>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</si>
  <si>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</si>
  <si>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</si>
  <si>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</si>
  <si>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</si>
  <si>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</si>
  <si>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B=*1,20* M; B=*0,4* M; H=0,4 M. AF_05/2025</t>
  </si>
  <si>
    <t>EXECUÇÃO DE VALETA DE CONCRETO ARMADO MOLDADO IN LOCO, ESPESSURA DE 0,08 M, GEOMETRIA TRAPEIZOIDAL, COM DIMENSÕES INTERNAS: B=0,6 M; B=0,20 M; H=0,20 M. AF_05/2025</t>
  </si>
  <si>
    <t>EXECUÇÃO DE VALETA DE CONCRETO ARMADO MOLDADO IN LOCO, ESPESSURA DE 0,08 M, GEOMETRIA TRAPEIZOIDAL, COM DIMENSÕES INTERNAS: B=0,7 M; B=0,30 M; H=0,20 M. AF_05/2025</t>
  </si>
  <si>
    <t>EXECUÇÃO DE VALETA DE CONCRETO ARMADO MOLDADO IN LOCO, ESPESSURA DE 0,08 M, GEOMETRIA TRAPEIZOIDAL, COM DIMENSÕES INTERNAS: B=0,8 M; B=0,30 M; H=0,25 M. AF_05/2025</t>
  </si>
  <si>
    <t>EXECUÇÃO DE VALETA DE CONCRETO ARMADO MOLDADO IN LOCO, ESPESSURA DE 0,08 M, GEOMETRIA TRAPEIZOIDAL, COM DIMENSÕES INTERNAS: B=0,9 M; B=0,30 M; H=0,30 M. AF_05/2025</t>
  </si>
  <si>
    <t>EXECUÇÃO DE VALETA DE CONCRETO ARMADO MOLDADO IN LOCO, ESPESSURA DE 0,08 M, GEOMETRIA TRAPEIZOIDAL, COM DIMENSÕES INTERNAS: B=1,0 M; B=0,40 M; H=0,30 M. AF_05/2025</t>
  </si>
  <si>
    <t>EXECUÇÃO DE VALETA DE CONCRETO ARMADO MOLDADO IN LOCO, ESPESSURA DE 0,08 M, GEOMETRIA TRAPEIZOIDAL, COM DIMENSÕES INTERNAS: B=1,1 M; B=0,40 M; H=0,35 M. AF_05/2025</t>
  </si>
  <si>
    <t>EXECUÇÃO DE VALETA DE CONCRETO MOLDADO IN LOCO, ESPESSURA DE 0,08 M, GEOMETRIA TRAPEIZOIDAL, COM DIMENSÕES INTERNAS: B=*1,0* M; B=0,40 M; H=*0,30* M. AF_05/2025</t>
  </si>
  <si>
    <t>EXECUÇÃO DE VALETA DE CONCRETO MOLDADO IN LOCO, ESPESSURA DE 0,08 M, GEOMETRIA TRAPEIZOIDAL, COM DIMENSÕES INTERNAS: B=*1,2* M; B=*0,4* M; H= 0,4 M. AF_05/2025</t>
  </si>
  <si>
    <t>EXECUÇÃO DE VALETA DE CONCRETO MOLDADO IN LOCO, ESPESSURA DE 0,08 M, GEOMETRIA TRAPEIZOIDAL, COM DIMENSÕES INTERNAS: B=*1,5* M; B=*0,50* M; H=*0,50* M. AF_05/2025</t>
  </si>
  <si>
    <t>EXECUÇÃO DE VALETA DE CONCRETO MOLDADO IN LOCO, ESPESSURA DE 0,08 M, GEOMETRIA TRAPEIZOIDAL, COM DIMENSÕES INTERNAS: B=*1,8* M; B=*0,60* M; H=*0,6* M. AF_05/2025</t>
  </si>
  <si>
    <t>EXECUÇÃO DE VALETA DE CONCRETO MOLDADO IN LOCO, ESPESSURA DE 0,08 M, GEOMETRIA TRAPEIZOIDAL, COM DIMENSÕES INTERNAS: B=*2,0* M; B=*0,8* M; H=0,6 M. AF_05/2025</t>
  </si>
  <si>
    <t>EXECUÇÃO DE VALETA DE CONCRETO MOLDADO IN LOCO, ESPESSURA DE 0,08 M, GEOMETRIA TRAPEIZOIDAL, COM DIMENSÕES INTERNAS: B=0,6M; B=0,20 M; H=0,20 M. AF_05/2025</t>
  </si>
  <si>
    <t>EXECUÇÃO DE VALETA DE CONCRETO MOLDADO IN LOCO, ESPESSURA DE 0,08 M, GEOMETRIA TRAPEIZOIDAL, COM DIMENSÕES INTERNAS: B=0,7 M; B=0,30 M; H=0,20 M. AF_05/2025</t>
  </si>
  <si>
    <t>EXECUÇÃO DE VALETA DE CONCRETO MOLDADO IN LOCO, ESPESSURA DE 0,08 M, GEOMETRIA TRAPEIZOIDAL, COM DIMENSÕES INTERNAS: B=0,8 M; B=0,30 M; H=0,25 M. AF_05/2025</t>
  </si>
  <si>
    <t>EXECUÇÃO DE VALETA DE CONCRETO MOLDADO IN LOCO, ESPESSURA DE 0,08 M, GEOMETRIA TRAPEIZOIDAL, COM DIMENSÕES INTERNAS: B=0,9 M; B=0,30 M; H=0,30 M. AF_05/2025</t>
  </si>
  <si>
    <t>EXECUÇÃO DE VALETA DE CONCRETO MOLDADO IN LOCO, ESPESSURA DE 0,08 M, GEOMETRIA TRAPEIZOIDAL, COM DIMENSÕES INTERNAS: B=1,2 M; B=0,6 M; H=0,3 M. AF_05/2025</t>
  </si>
  <si>
    <t>EXECUÇÃO DE VALETA DE CONCRETO MOLDADO IN LOCO, ESPESSURA DE 0,08 M, GEOMETRIA TRAPEIZOIDAL, COM DIMENSÕES INTERNAS: B=1,6 M; B=1,0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</si>
  <si>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</si>
  <si>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</si>
  <si>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</si>
  <si>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</si>
  <si>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</si>
  <si>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</si>
  <si>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Cercas, Protetores e Alambrados</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</si>
  <si>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</si>
  <si>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</si>
  <si>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</si>
  <si>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</si>
  <si>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</si>
  <si>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</si>
  <si>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</si>
  <si>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</si>
  <si>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</si>
  <si>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</si>
  <si>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</si>
  <si>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</si>
  <si>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</si>
  <si>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</si>
  <si>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</si>
  <si>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</si>
  <si>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</si>
  <si>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</si>
  <si>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</si>
  <si>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</si>
  <si>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</si>
  <si>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</si>
  <si>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</si>
  <si>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</si>
  <si>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</si>
  <si>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</si>
  <si>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</si>
  <si>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</si>
  <si>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</si>
  <si>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</si>
  <si>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</si>
  <si>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</si>
  <si>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</si>
  <si>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</si>
  <si>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</si>
  <si>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</si>
  <si>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</si>
  <si>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</si>
  <si>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</si>
  <si>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</si>
  <si>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</si>
  <si>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</si>
  <si>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</si>
  <si>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</si>
  <si>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</si>
  <si>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</si>
  <si>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</si>
  <si>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</si>
  <si>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</si>
  <si>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</si>
  <si>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</si>
  <si>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para Estruturas de Concreto Armado</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</si>
  <si>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</si>
  <si>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</si>
  <si>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</si>
  <si>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</si>
  <si>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</si>
  <si>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</si>
  <si>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</si>
  <si>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</si>
  <si>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</si>
  <si>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</si>
  <si>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</si>
  <si>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</si>
  <si>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</si>
  <si>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</si>
  <si>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</si>
  <si>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</si>
  <si>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</si>
  <si>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</si>
  <si>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</si>
  <si>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</si>
  <si>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Concreto Projetado</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</si>
  <si>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</si>
  <si>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</si>
  <si>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</si>
  <si>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</si>
  <si>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</si>
  <si>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</si>
  <si>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</si>
  <si>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</si>
  <si>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</si>
  <si>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</si>
  <si>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</si>
  <si>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</si>
  <si>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</si>
  <si>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</si>
  <si>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</si>
  <si>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</si>
  <si>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</si>
  <si>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</si>
  <si>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</si>
  <si>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</si>
  <si>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</si>
  <si>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</si>
  <si>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</si>
  <si>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</si>
  <si>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</si>
  <si>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</si>
  <si>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</si>
  <si>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</si>
  <si>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</si>
  <si>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</si>
  <si>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</si>
  <si>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</si>
  <si>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</si>
  <si>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</si>
  <si>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</si>
  <si>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</si>
  <si>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</si>
  <si>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</si>
  <si>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</si>
  <si>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</si>
  <si>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</si>
  <si>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</si>
  <si>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</si>
  <si>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</si>
  <si>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</si>
  <si>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</si>
  <si>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</si>
  <si>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</si>
  <si>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</si>
  <si>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</si>
  <si>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</si>
  <si>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</si>
  <si>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</si>
  <si>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</si>
  <si>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</si>
  <si>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</si>
  <si>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</si>
  <si>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</si>
  <si>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</si>
  <si>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</si>
  <si>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</si>
  <si>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</si>
  <si>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</si>
  <si>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</si>
  <si>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</si>
  <si>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</si>
  <si>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</si>
  <si>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</si>
  <si>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</si>
  <si>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</si>
  <si>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</si>
  <si>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</si>
  <si>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</si>
  <si>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</si>
  <si>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</si>
  <si>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</si>
  <si>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</si>
  <si>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</si>
  <si>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</si>
  <si>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</si>
  <si>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</si>
  <si>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</si>
  <si>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</si>
  <si>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</si>
  <si>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</si>
  <si>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</si>
  <si>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</si>
  <si>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</si>
  <si>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</si>
  <si>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</si>
  <si>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</si>
  <si>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</si>
  <si>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</si>
  <si>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</si>
  <si>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</si>
  <si>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</si>
  <si>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</si>
  <si>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</si>
  <si>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</si>
  <si>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</si>
  <si>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</si>
  <si>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</si>
  <si>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</si>
  <si>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</si>
  <si>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</si>
  <si>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</si>
  <si>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</si>
  <si>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</si>
  <si>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</si>
  <si>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</si>
  <si>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</si>
  <si>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</si>
  <si>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</si>
  <si>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</si>
  <si>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</si>
  <si>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</si>
  <si>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</si>
  <si>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</si>
  <si>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</si>
  <si>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</si>
  <si>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</si>
  <si>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</si>
  <si>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</si>
  <si>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</si>
  <si>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</si>
  <si>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</si>
  <si>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</si>
  <si>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</si>
  <si>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</si>
  <si>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</si>
  <si>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</si>
  <si>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</si>
  <si>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</si>
  <si>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</si>
  <si>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</si>
  <si>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</si>
  <si>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</si>
  <si>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</si>
  <si>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</si>
  <si>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</si>
  <si>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</si>
  <si>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Custos Horários Produtivo e Improdutivo dos Equipamentos</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</si>
  <si>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</si>
  <si>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</si>
  <si>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</si>
  <si>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</si>
  <si>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</si>
  <si>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</si>
  <si>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</si>
  <si>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</si>
  <si>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</si>
  <si>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</si>
  <si>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</si>
  <si>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</si>
  <si>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</si>
  <si>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</si>
  <si>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</si>
  <si>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</si>
  <si>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</si>
  <si>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</si>
  <si>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</si>
  <si>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</si>
  <si>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</si>
  <si>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</si>
  <si>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</si>
  <si>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</si>
  <si>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</si>
  <si>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</si>
  <si>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</si>
  <si>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</si>
  <si>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</si>
  <si>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</si>
  <si>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</si>
  <si>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</si>
  <si>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</si>
  <si>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</si>
  <si>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</si>
  <si>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</si>
  <si>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</si>
  <si>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</si>
  <si>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</si>
  <si>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</si>
  <si>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</si>
  <si>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</si>
  <si>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</si>
  <si>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</si>
  <si>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</si>
  <si>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</si>
  <si>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</si>
  <si>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</si>
  <si>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</si>
  <si>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</si>
  <si>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</si>
  <si>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</si>
  <si>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</si>
  <si>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</si>
  <si>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</si>
  <si>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</si>
  <si>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</si>
  <si>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</si>
  <si>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</si>
  <si>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</si>
  <si>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</si>
  <si>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</si>
  <si>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</si>
  <si>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</si>
  <si>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</si>
  <si>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</si>
  <si>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</si>
  <si>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</si>
  <si>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</si>
  <si>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</si>
  <si>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</si>
  <si>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</si>
  <si>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</si>
  <si>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</si>
  <si>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</si>
  <si>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</si>
  <si>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</si>
  <si>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</si>
  <si>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</si>
  <si>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</si>
  <si>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</si>
  <si>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</si>
  <si>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</si>
  <si>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</si>
  <si>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</si>
  <si>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</si>
  <si>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</si>
  <si>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</si>
  <si>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</si>
  <si>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</si>
  <si>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</si>
  <si>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</si>
  <si>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</si>
  <si>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</si>
  <si>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</si>
  <si>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</si>
  <si>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</si>
  <si>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</si>
  <si>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</si>
  <si>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</si>
  <si>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</si>
  <si>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</si>
  <si>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</si>
  <si>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</si>
  <si>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</si>
  <si>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</si>
  <si>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</si>
  <si>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</si>
  <si>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</si>
  <si>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</si>
  <si>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</si>
  <si>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</si>
  <si>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</si>
  <si>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</si>
  <si>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</si>
  <si>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</si>
  <si>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</si>
  <si>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</si>
  <si>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</si>
  <si>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</si>
  <si>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</si>
  <si>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</si>
  <si>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</si>
  <si>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</si>
  <si>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</si>
  <si>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</si>
  <si>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</si>
  <si>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</si>
  <si>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</si>
  <si>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</si>
  <si>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</si>
  <si>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</si>
  <si>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</si>
  <si>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</si>
  <si>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</si>
  <si>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</si>
  <si>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</si>
  <si>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</si>
  <si>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</si>
  <si>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</si>
  <si>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</si>
  <si>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</si>
  <si>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</si>
  <si>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</si>
  <si>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</si>
  <si>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</si>
  <si>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</si>
  <si>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</si>
  <si>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</si>
  <si>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</si>
  <si>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</si>
  <si>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</si>
  <si>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</si>
  <si>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</si>
  <si>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</si>
  <si>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</si>
  <si>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</si>
  <si>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</si>
  <si>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</si>
  <si>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</si>
  <si>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</si>
  <si>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</si>
  <si>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</si>
  <si>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</si>
  <si>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</si>
  <si>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</si>
  <si>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</si>
  <si>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</si>
  <si>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</si>
  <si>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</si>
  <si>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</si>
  <si>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</si>
  <si>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</si>
  <si>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</si>
  <si>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</si>
  <si>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</si>
  <si>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</si>
  <si>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</si>
  <si>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</si>
  <si>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</si>
  <si>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</si>
  <si>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</si>
  <si>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</si>
  <si>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</si>
  <si>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</si>
  <si>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</si>
  <si>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</si>
  <si>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</si>
  <si>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</si>
  <si>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</si>
  <si>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</si>
  <si>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</si>
  <si>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</si>
  <si>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</si>
  <si>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</si>
  <si>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</si>
  <si>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</si>
  <si>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</si>
  <si>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</si>
  <si>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</si>
  <si>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MARTELO PERFURADOR PNEUMÁTICO MANUAL, HASTE 25 X 75 MM, 21 KG - CHI DIURNO. AF_12/2015</t>
  </si>
  <si>
    <t>MARTELO PERFURADOR PNEUMÁTICO MANUAL, HASTE 25 X 75 MM, 21 KG - CHP DIURNO. AF_12/2015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</si>
  <si>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</si>
  <si>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</si>
  <si>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</si>
  <si>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</si>
  <si>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</si>
  <si>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</si>
  <si>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</si>
  <si>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</si>
  <si>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</si>
  <si>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</si>
  <si>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</si>
  <si>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</si>
  <si>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</si>
  <si>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</si>
  <si>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</si>
  <si>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</si>
  <si>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</si>
  <si>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</si>
  <si>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</si>
  <si>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</si>
  <si>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</si>
  <si>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</si>
  <si>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</si>
  <si>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</si>
  <si>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</si>
  <si>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</si>
  <si>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</si>
  <si>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</si>
  <si>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</si>
  <si>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</si>
  <si>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</si>
  <si>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</si>
  <si>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</si>
  <si>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</si>
  <si>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</si>
  <si>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</si>
  <si>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</si>
  <si>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</si>
  <si>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</si>
  <si>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</si>
  <si>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</si>
  <si>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</si>
  <si>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</si>
  <si>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</si>
  <si>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</si>
  <si>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</si>
  <si>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</si>
  <si>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</si>
  <si>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</si>
  <si>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</si>
  <si>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</si>
  <si>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</si>
  <si>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</si>
  <si>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</si>
  <si>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</si>
  <si>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</si>
  <si>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</si>
  <si>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</si>
  <si>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</si>
  <si>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</si>
  <si>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</si>
  <si>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</si>
  <si>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</si>
  <si>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</si>
  <si>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</si>
  <si>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</si>
  <si>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</si>
  <si>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</si>
  <si>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</si>
  <si>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</si>
  <si>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</si>
  <si>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</si>
  <si>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</si>
  <si>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</si>
  <si>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</si>
  <si>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</si>
  <si>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</si>
  <si>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</si>
  <si>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</si>
  <si>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</si>
  <si>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</si>
  <si>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</si>
  <si>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</si>
  <si>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</si>
  <si>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</si>
  <si>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</si>
  <si>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</si>
  <si>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</si>
  <si>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</si>
  <si>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</si>
  <si>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</si>
  <si>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</si>
  <si>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</si>
  <si>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</si>
  <si>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</si>
  <si>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</si>
  <si>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</si>
  <si>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</si>
  <si>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</si>
  <si>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</si>
  <si>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</si>
  <si>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</si>
  <si>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</si>
  <si>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</si>
  <si>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</si>
  <si>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</si>
  <si>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</si>
  <si>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</si>
  <si>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</si>
  <si>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</si>
  <si>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</si>
  <si>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</si>
  <si>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</si>
  <si>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</si>
  <si>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</si>
  <si>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</si>
  <si>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</si>
  <si>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</si>
  <si>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</si>
  <si>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</si>
  <si>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</si>
  <si>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</si>
  <si>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</si>
  <si>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</si>
  <si>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</si>
  <si>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</si>
  <si>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</si>
  <si>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</si>
  <si>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</si>
  <si>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</si>
  <si>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</si>
  <si>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</si>
  <si>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</si>
  <si>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</si>
  <si>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</si>
  <si>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</si>
  <si>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</si>
  <si>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</si>
  <si>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</si>
  <si>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</si>
  <si>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</si>
  <si>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</si>
  <si>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</si>
  <si>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</si>
  <si>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</si>
  <si>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</si>
  <si>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</si>
  <si>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</si>
  <si>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</si>
  <si>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</si>
  <si>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</si>
  <si>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</si>
  <si>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</si>
  <si>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</si>
  <si>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</si>
  <si>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</si>
  <si>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</si>
  <si>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</si>
  <si>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</si>
  <si>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</si>
  <si>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</si>
  <si>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</si>
  <si>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</si>
  <si>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</si>
  <si>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</si>
  <si>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</si>
  <si>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</si>
  <si>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</si>
  <si>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</si>
  <si>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</si>
  <si>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</si>
  <si>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</si>
  <si>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</si>
  <si>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</si>
  <si>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</si>
  <si>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</si>
  <si>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</si>
  <si>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</si>
  <si>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</si>
  <si>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</si>
  <si>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</si>
  <si>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</si>
  <si>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</si>
  <si>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</si>
  <si>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</si>
  <si>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</si>
  <si>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</si>
  <si>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</si>
  <si>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</si>
  <si>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</si>
  <si>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</si>
  <si>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</si>
  <si>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</si>
  <si>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</si>
  <si>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</si>
  <si>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</si>
  <si>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</si>
  <si>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</si>
  <si>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Demolições e Remoções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</si>
  <si>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</si>
  <si>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</si>
  <si>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</si>
  <si>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</si>
  <si>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</si>
  <si>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</si>
  <si>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</si>
  <si>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</si>
  <si>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</si>
  <si>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</si>
  <si>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</si>
  <si>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</si>
  <si>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</si>
  <si>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</si>
  <si>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</si>
  <si>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</si>
  <si>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</si>
  <si>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</si>
  <si>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</si>
  <si>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</si>
  <si>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</si>
  <si>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</si>
  <si>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</si>
  <si>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</si>
  <si>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</si>
  <si>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</si>
  <si>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</si>
  <si>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</si>
  <si>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</si>
  <si>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</si>
  <si>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</si>
  <si>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</si>
  <si>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</si>
  <si>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</si>
  <si>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</si>
  <si>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</si>
  <si>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</si>
  <si>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</si>
  <si>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</si>
  <si>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</si>
  <si>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</si>
  <si>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</si>
  <si>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</si>
  <si>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</si>
  <si>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</si>
  <si>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</si>
  <si>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</si>
  <si>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</si>
  <si>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</si>
  <si>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</si>
  <si>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</si>
  <si>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</si>
  <si>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</si>
  <si>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</si>
  <si>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</si>
  <si>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</si>
  <si>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</si>
  <si>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</si>
  <si>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</si>
  <si>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</si>
  <si>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</si>
  <si>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Depreciação, Juros, Impostos e Seguros, Manutenção e Materiais na Operação dos Equipamentos</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</si>
  <si>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</si>
  <si>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</si>
  <si>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</si>
  <si>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</si>
  <si>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</si>
  <si>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</si>
  <si>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</si>
  <si>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</si>
  <si>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</si>
  <si>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</si>
  <si>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</si>
  <si>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</si>
  <si>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</si>
  <si>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</si>
  <si>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</si>
  <si>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</si>
  <si>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</si>
  <si>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</si>
  <si>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</si>
  <si>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</si>
  <si>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</si>
  <si>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</si>
  <si>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</si>
  <si>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</si>
  <si>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</si>
  <si>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</si>
  <si>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</si>
  <si>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</si>
  <si>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</si>
  <si>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</si>
  <si>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</si>
  <si>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</si>
  <si>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</si>
  <si>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</si>
  <si>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</si>
  <si>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</si>
  <si>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</si>
  <si>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</si>
  <si>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</si>
  <si>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</si>
  <si>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</si>
  <si>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</si>
  <si>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</si>
  <si>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</si>
  <si>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</si>
  <si>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</si>
  <si>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</si>
  <si>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</si>
  <si>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</si>
  <si>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</si>
  <si>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</si>
  <si>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</si>
  <si>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</si>
  <si>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</si>
  <si>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</si>
  <si>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</si>
  <si>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</si>
  <si>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</si>
  <si>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</si>
  <si>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</si>
  <si>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</si>
  <si>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</si>
  <si>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</si>
  <si>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</si>
  <si>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</si>
  <si>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</si>
  <si>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</si>
  <si>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</si>
  <si>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</si>
  <si>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</si>
  <si>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</si>
  <si>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</si>
  <si>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</si>
  <si>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</si>
  <si>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</si>
  <si>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</si>
  <si>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</si>
  <si>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</si>
  <si>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</si>
  <si>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</si>
  <si>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</si>
  <si>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</si>
  <si>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</si>
  <si>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</si>
  <si>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</si>
  <si>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</si>
  <si>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</si>
  <si>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</si>
  <si>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</si>
  <si>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</si>
  <si>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</si>
  <si>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</si>
  <si>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</si>
  <si>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</si>
  <si>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</si>
  <si>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</si>
  <si>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</si>
  <si>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</si>
  <si>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</si>
  <si>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</si>
  <si>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</si>
  <si>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</si>
  <si>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</si>
  <si>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</si>
  <si>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</si>
  <si>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</si>
  <si>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</si>
  <si>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</si>
  <si>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</si>
  <si>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</si>
  <si>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</si>
  <si>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</si>
  <si>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</si>
  <si>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</si>
  <si>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</si>
  <si>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</si>
  <si>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</si>
  <si>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</si>
  <si>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</si>
  <si>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</si>
  <si>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</si>
  <si>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</si>
  <si>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</si>
  <si>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</si>
  <si>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</si>
  <si>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</si>
  <si>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</si>
  <si>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</si>
  <si>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</si>
  <si>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</si>
  <si>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</si>
  <si>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</si>
  <si>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</si>
  <si>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</si>
  <si>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</si>
  <si>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</si>
  <si>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</si>
  <si>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</si>
  <si>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</si>
  <si>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</si>
  <si>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</si>
  <si>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</si>
  <si>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</si>
  <si>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</si>
  <si>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</si>
  <si>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</si>
  <si>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</si>
  <si>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</si>
  <si>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</si>
  <si>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</si>
  <si>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</si>
  <si>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</si>
  <si>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</si>
  <si>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</si>
  <si>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</si>
  <si>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</si>
  <si>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</si>
  <si>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</si>
  <si>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</si>
  <si>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</si>
  <si>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</si>
  <si>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</si>
  <si>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</si>
  <si>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</si>
  <si>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</si>
  <si>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</si>
  <si>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</si>
  <si>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</si>
  <si>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</si>
  <si>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</si>
  <si>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</si>
  <si>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</si>
  <si>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</si>
  <si>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</si>
  <si>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</si>
  <si>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</si>
  <si>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</si>
  <si>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</si>
  <si>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</si>
  <si>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</si>
  <si>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</si>
  <si>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</si>
  <si>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</si>
  <si>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</si>
  <si>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</si>
  <si>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</si>
  <si>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</si>
  <si>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</si>
  <si>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</si>
  <si>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</si>
  <si>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</si>
  <si>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</si>
  <si>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</si>
  <si>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</si>
  <si>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</si>
  <si>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</si>
  <si>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</si>
  <si>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</si>
  <si>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</si>
  <si>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</si>
  <si>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</si>
  <si>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</si>
  <si>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</si>
  <si>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</si>
  <si>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</si>
  <si>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</si>
  <si>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</si>
  <si>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</si>
  <si>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</si>
  <si>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</si>
  <si>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</si>
  <si>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</si>
  <si>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</si>
  <si>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</si>
  <si>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</si>
  <si>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</si>
  <si>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</si>
  <si>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</si>
  <si>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</si>
  <si>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</si>
  <si>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</si>
  <si>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</si>
  <si>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</si>
  <si>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</si>
  <si>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</si>
  <si>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</si>
  <si>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</si>
  <si>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</si>
  <si>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</si>
  <si>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</si>
  <si>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</si>
  <si>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</si>
  <si>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</si>
  <si>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</si>
  <si>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</si>
  <si>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</si>
  <si>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</si>
  <si>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</si>
  <si>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</si>
  <si>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</si>
  <si>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</si>
  <si>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</si>
  <si>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</si>
  <si>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</si>
  <si>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</si>
  <si>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</si>
  <si>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</si>
  <si>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</si>
  <si>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</si>
  <si>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</si>
  <si>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</si>
  <si>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</si>
  <si>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</si>
  <si>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</si>
  <si>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</si>
  <si>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</si>
  <si>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</si>
  <si>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</si>
  <si>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</si>
  <si>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</si>
  <si>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</si>
  <si>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</si>
  <si>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</si>
  <si>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</si>
  <si>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</si>
  <si>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</si>
  <si>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</si>
  <si>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</si>
  <si>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</si>
  <si>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</si>
  <si>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</si>
  <si>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</si>
  <si>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</si>
  <si>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</si>
  <si>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</si>
  <si>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</si>
  <si>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</si>
  <si>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</si>
  <si>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</si>
  <si>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</si>
  <si>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</si>
  <si>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</si>
  <si>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</si>
  <si>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</si>
  <si>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</si>
  <si>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</si>
  <si>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</si>
  <si>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</si>
  <si>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</si>
  <si>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</si>
  <si>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</si>
  <si>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</si>
  <si>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</si>
  <si>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</si>
  <si>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</si>
  <si>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</si>
  <si>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</si>
  <si>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</si>
  <si>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</si>
  <si>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</si>
  <si>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</si>
  <si>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</si>
  <si>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</si>
  <si>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</si>
  <si>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</si>
  <si>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</si>
  <si>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</si>
  <si>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</si>
  <si>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</si>
  <si>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</si>
  <si>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</si>
  <si>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</si>
  <si>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</si>
  <si>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</si>
  <si>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</si>
  <si>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</si>
  <si>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</si>
  <si>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</si>
  <si>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</si>
  <si>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</si>
  <si>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</si>
  <si>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</si>
  <si>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</si>
  <si>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</si>
  <si>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</si>
  <si>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</si>
  <si>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</si>
  <si>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</si>
  <si>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</si>
  <si>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</si>
  <si>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</si>
  <si>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</si>
  <si>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</si>
  <si>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</si>
  <si>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</si>
  <si>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</si>
  <si>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</si>
  <si>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</si>
  <si>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</si>
  <si>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</si>
  <si>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</si>
  <si>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</si>
  <si>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</si>
  <si>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</si>
  <si>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</si>
  <si>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</si>
  <si>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</si>
  <si>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</si>
  <si>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</si>
  <si>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</si>
  <si>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</si>
  <si>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</si>
  <si>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</si>
  <si>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</si>
  <si>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</si>
  <si>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</si>
  <si>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</si>
  <si>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</si>
  <si>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</si>
  <si>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</si>
  <si>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</si>
  <si>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</si>
  <si>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</si>
  <si>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</si>
  <si>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</si>
  <si>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</si>
  <si>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</si>
  <si>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</si>
  <si>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</si>
  <si>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</si>
  <si>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</si>
  <si>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</si>
  <si>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</si>
  <si>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</si>
  <si>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</si>
  <si>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</si>
  <si>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</si>
  <si>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</si>
  <si>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</si>
  <si>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</si>
  <si>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</si>
  <si>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</si>
  <si>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</si>
  <si>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</si>
  <si>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</si>
  <si>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</si>
  <si>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</si>
  <si>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</si>
  <si>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</si>
  <si>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</si>
  <si>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</si>
  <si>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</si>
  <si>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</si>
  <si>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</si>
  <si>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</si>
  <si>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</si>
  <si>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</si>
  <si>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</si>
  <si>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</si>
  <si>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</si>
  <si>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</si>
  <si>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</si>
  <si>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</si>
  <si>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</si>
  <si>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</si>
  <si>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</si>
  <si>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</si>
  <si>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</si>
  <si>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</si>
  <si>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</si>
  <si>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</si>
  <si>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</si>
  <si>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</si>
  <si>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</si>
  <si>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</si>
  <si>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</si>
  <si>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</si>
  <si>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</si>
  <si>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</si>
  <si>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</si>
  <si>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</si>
  <si>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</si>
  <si>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</si>
  <si>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</si>
  <si>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</si>
  <si>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</si>
  <si>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</si>
  <si>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</si>
  <si>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</si>
  <si>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</si>
  <si>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</si>
  <si>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</si>
  <si>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</si>
  <si>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</si>
  <si>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</si>
  <si>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</si>
  <si>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</si>
  <si>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</si>
  <si>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</si>
  <si>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</si>
  <si>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</si>
  <si>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</si>
  <si>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</si>
  <si>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</si>
  <si>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</si>
  <si>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</si>
  <si>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</si>
  <si>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</si>
  <si>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</si>
  <si>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</si>
  <si>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</si>
  <si>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</si>
  <si>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</si>
  <si>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</si>
  <si>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</si>
  <si>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</si>
  <si>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</si>
  <si>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</si>
  <si>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</si>
  <si>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</si>
  <si>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</si>
  <si>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</si>
  <si>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</si>
  <si>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</si>
  <si>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</si>
  <si>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</si>
  <si>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</si>
  <si>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</si>
  <si>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</si>
  <si>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</si>
  <si>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</si>
  <si>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</si>
  <si>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</si>
  <si>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</si>
  <si>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</si>
  <si>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</si>
  <si>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</si>
  <si>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</si>
  <si>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</si>
  <si>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</si>
  <si>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</si>
  <si>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</si>
  <si>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</si>
  <si>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</si>
  <si>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</si>
  <si>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</si>
  <si>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</si>
  <si>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</si>
  <si>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</si>
  <si>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</si>
  <si>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</si>
  <si>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</si>
  <si>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</si>
  <si>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</si>
  <si>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</si>
  <si>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</si>
  <si>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</si>
  <si>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</si>
  <si>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</si>
  <si>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</si>
  <si>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</si>
  <si>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</si>
  <si>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</si>
  <si>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</si>
  <si>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</si>
  <si>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</si>
  <si>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</si>
  <si>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</si>
  <si>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</si>
  <si>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</si>
  <si>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</si>
  <si>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</si>
  <si>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</si>
  <si>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</si>
  <si>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</si>
  <si>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</si>
  <si>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</si>
  <si>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</si>
  <si>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</si>
  <si>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</si>
  <si>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</si>
  <si>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</si>
  <si>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</si>
  <si>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</si>
  <si>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</si>
  <si>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</si>
  <si>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</si>
  <si>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</si>
  <si>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</si>
  <si>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</si>
  <si>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</si>
  <si>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</si>
  <si>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</si>
  <si>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</si>
  <si>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</si>
  <si>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</si>
  <si>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</si>
  <si>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</si>
  <si>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</si>
  <si>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</si>
  <si>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</si>
  <si>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</si>
  <si>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</si>
  <si>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</si>
  <si>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</si>
  <si>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</si>
  <si>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</si>
  <si>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</si>
  <si>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</si>
  <si>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</si>
  <si>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</si>
  <si>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</si>
  <si>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</si>
  <si>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</si>
  <si>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</si>
  <si>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</si>
  <si>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</si>
  <si>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</si>
  <si>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</si>
  <si>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</si>
  <si>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</si>
  <si>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</si>
  <si>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</si>
  <si>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</si>
  <si>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</si>
  <si>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</si>
  <si>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</si>
  <si>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</si>
  <si>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</si>
  <si>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</si>
  <si>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</si>
  <si>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</si>
  <si>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</si>
  <si>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</si>
  <si>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</si>
  <si>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</si>
  <si>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</si>
  <si>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</si>
  <si>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</si>
  <si>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</si>
  <si>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</si>
  <si>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</si>
  <si>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</si>
  <si>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</si>
  <si>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</si>
  <si>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</si>
  <si>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</si>
  <si>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</si>
  <si>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</si>
  <si>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</si>
  <si>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</si>
  <si>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</si>
  <si>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</si>
  <si>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</si>
  <si>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</si>
  <si>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</si>
  <si>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</si>
  <si>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</si>
  <si>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</si>
  <si>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</si>
  <si>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</si>
  <si>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</si>
  <si>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</si>
  <si>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</si>
  <si>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</si>
  <si>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</si>
  <si>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</si>
  <si>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</si>
  <si>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</si>
  <si>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</si>
  <si>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</si>
  <si>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</si>
  <si>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</si>
  <si>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</si>
  <si>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</si>
  <si>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</si>
  <si>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</si>
  <si>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</si>
  <si>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</si>
  <si>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</si>
  <si>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</si>
  <si>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</si>
  <si>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</si>
  <si>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</si>
  <si>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</si>
  <si>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</si>
  <si>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</si>
  <si>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</si>
  <si>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</si>
  <si>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</si>
  <si>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</si>
  <si>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</si>
  <si>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</si>
  <si>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</si>
  <si>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</si>
  <si>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</si>
  <si>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</si>
  <si>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</si>
  <si>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</si>
  <si>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</si>
  <si>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</si>
  <si>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</si>
  <si>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</si>
  <si>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</si>
  <si>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</si>
  <si>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</si>
  <si>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</si>
  <si>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</si>
  <si>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</si>
  <si>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</si>
  <si>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</si>
  <si>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</si>
  <si>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</si>
  <si>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</si>
  <si>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</si>
  <si>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</si>
  <si>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</si>
  <si>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</si>
  <si>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</si>
  <si>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</si>
  <si>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</si>
  <si>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</si>
  <si>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</si>
  <si>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</si>
  <si>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</si>
  <si>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</si>
  <si>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</si>
  <si>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</si>
  <si>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</si>
  <si>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</si>
  <si>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</si>
  <si>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</si>
  <si>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</si>
  <si>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</si>
  <si>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</si>
  <si>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</si>
  <si>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</si>
  <si>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</si>
  <si>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</si>
  <si>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</si>
  <si>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</si>
  <si>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</si>
  <si>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</si>
  <si>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</si>
  <si>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</si>
  <si>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</si>
  <si>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</si>
  <si>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</si>
  <si>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</si>
  <si>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</si>
  <si>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</si>
  <si>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</si>
  <si>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</si>
  <si>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</si>
  <si>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</si>
  <si>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</si>
  <si>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</si>
  <si>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</si>
  <si>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</si>
  <si>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</si>
  <si>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</si>
  <si>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</si>
  <si>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</si>
  <si>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</si>
  <si>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</si>
  <si>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</si>
  <si>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</si>
  <si>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</si>
  <si>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</si>
  <si>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</si>
  <si>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</si>
  <si>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</si>
  <si>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</si>
  <si>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</si>
  <si>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</si>
  <si>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</si>
  <si>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</si>
  <si>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</si>
  <si>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</si>
  <si>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</si>
  <si>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</si>
  <si>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</si>
  <si>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</si>
  <si>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</si>
  <si>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</si>
  <si>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</si>
  <si>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</si>
  <si>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</si>
  <si>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</si>
  <si>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</si>
  <si>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</si>
  <si>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</si>
  <si>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</si>
  <si>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</si>
  <si>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</si>
  <si>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</si>
  <si>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</si>
  <si>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</si>
  <si>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</si>
  <si>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</si>
  <si>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</si>
  <si>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</si>
  <si>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</si>
  <si>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</si>
  <si>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</si>
  <si>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</si>
  <si>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</si>
  <si>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</si>
  <si>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</si>
  <si>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</si>
  <si>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</si>
  <si>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</si>
  <si>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</si>
  <si>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</si>
  <si>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</si>
  <si>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</si>
  <si>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</si>
  <si>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</si>
  <si>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</si>
  <si>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</si>
  <si>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</si>
  <si>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</si>
  <si>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</si>
  <si>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</si>
  <si>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</si>
  <si>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</si>
  <si>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</si>
  <si>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</si>
  <si>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</si>
  <si>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</si>
  <si>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</si>
  <si>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</si>
  <si>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</si>
  <si>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</si>
  <si>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</si>
  <si>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</si>
  <si>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</si>
  <si>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</si>
  <si>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</si>
  <si>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</si>
  <si>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</si>
  <si>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</si>
  <si>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</si>
  <si>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</si>
  <si>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</si>
  <si>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</si>
  <si>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</si>
  <si>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</si>
  <si>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</si>
  <si>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</si>
  <si>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</si>
  <si>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</si>
  <si>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</si>
  <si>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</si>
  <si>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</si>
  <si>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</si>
  <si>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</si>
  <si>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</si>
  <si>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</si>
  <si>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</si>
  <si>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</si>
  <si>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</si>
  <si>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</si>
  <si>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</si>
  <si>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</si>
  <si>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</si>
  <si>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</si>
  <si>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</si>
  <si>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</si>
  <si>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</si>
  <si>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</si>
  <si>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Dissipadores de Energia</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</si>
  <si>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</si>
  <si>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</si>
  <si>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</si>
  <si>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</si>
  <si>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</si>
  <si>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</si>
  <si>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</si>
  <si>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</si>
  <si>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</si>
  <si>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</si>
  <si>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</si>
  <si>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</si>
  <si>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</si>
  <si>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</si>
  <si>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</si>
  <si>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</si>
  <si>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</si>
  <si>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</si>
  <si>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</si>
  <si>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</si>
  <si>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Drenagem de ar condicionado</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</si>
  <si>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</si>
  <si>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</si>
  <si>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</si>
  <si>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</si>
  <si>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</si>
  <si>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</si>
  <si>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</si>
  <si>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</si>
  <si>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</si>
  <si>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</si>
  <si>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</si>
  <si>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</si>
  <si>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</si>
  <si>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</si>
  <si>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</si>
  <si>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</si>
  <si>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</si>
  <si>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</si>
  <si>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</si>
  <si>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</si>
  <si>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</si>
  <si>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</si>
  <si>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</si>
  <si>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</si>
  <si>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</si>
  <si>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</si>
  <si>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</si>
  <si>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</si>
  <si>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</si>
  <si>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</si>
  <si>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</si>
  <si>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</si>
  <si>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</si>
  <si>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</si>
  <si>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</si>
  <si>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</si>
  <si>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</si>
  <si>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</si>
  <si>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</si>
  <si>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</si>
  <si>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</si>
  <si>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</si>
  <si>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</si>
  <si>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</si>
  <si>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</si>
  <si>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</si>
  <si>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</si>
  <si>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</si>
  <si>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</si>
  <si>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</si>
  <si>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</si>
  <si>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</si>
  <si>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</si>
  <si>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</si>
  <si>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</si>
  <si>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</si>
  <si>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</si>
  <si>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</si>
  <si>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</si>
  <si>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</si>
  <si>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</si>
  <si>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</si>
  <si>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</si>
  <si>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</si>
  <si>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</si>
  <si>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</si>
  <si>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</si>
  <si>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</si>
  <si>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</si>
  <si>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</si>
  <si>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</si>
  <si>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</si>
  <si>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</si>
  <si>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</si>
  <si>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</si>
  <si>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</si>
  <si>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</si>
  <si>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</si>
  <si>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</si>
  <si>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</si>
  <si>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</si>
  <si>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</si>
  <si>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</si>
  <si>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</si>
  <si>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</si>
  <si>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</si>
  <si>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</si>
  <si>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</si>
  <si>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</si>
  <si>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</si>
  <si>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</si>
  <si>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</si>
  <si>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</si>
  <si>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</si>
  <si>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</si>
  <si>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</si>
  <si>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</si>
  <si>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</si>
  <si>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</si>
  <si>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</si>
  <si>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</si>
  <si>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</si>
  <si>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</si>
  <si>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</si>
  <si>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</si>
  <si>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</si>
  <si>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</si>
  <si>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</si>
  <si>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</si>
  <si>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</si>
  <si>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</si>
  <si>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</si>
  <si>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</si>
  <si>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</si>
  <si>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</si>
  <si>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</si>
  <si>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</si>
  <si>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</si>
  <si>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</si>
  <si>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</si>
  <si>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</si>
  <si>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</si>
  <si>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</si>
  <si>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</si>
  <si>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</si>
  <si>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</si>
  <si>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</si>
  <si>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</si>
  <si>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</si>
  <si>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</si>
  <si>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</si>
  <si>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</si>
  <si>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</si>
  <si>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</si>
  <si>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</si>
  <si>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</si>
  <si>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</si>
  <si>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</si>
  <si>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</si>
  <si>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</si>
  <si>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</si>
  <si>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</si>
  <si>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</si>
  <si>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</si>
  <si>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</si>
  <si>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</si>
  <si>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</si>
  <si>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</si>
  <si>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</si>
  <si>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</si>
  <si>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</si>
  <si>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</si>
  <si>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</si>
  <si>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</si>
  <si>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</si>
  <si>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</si>
  <si>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</si>
  <si>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</si>
  <si>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</si>
  <si>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</si>
  <si>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</si>
  <si>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</si>
  <si>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</si>
  <si>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</si>
  <si>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</si>
  <si>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</si>
  <si>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</si>
  <si>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</si>
  <si>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</si>
  <si>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</si>
  <si>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</si>
  <si>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</si>
  <si>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</si>
  <si>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</si>
  <si>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</si>
  <si>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</si>
  <si>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</si>
  <si>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</si>
  <si>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</si>
  <si>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</si>
  <si>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</si>
  <si>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</si>
  <si>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</si>
  <si>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</si>
  <si>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</si>
  <si>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</si>
  <si>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</si>
  <si>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</si>
  <si>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</si>
  <si>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</si>
  <si>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</si>
  <si>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</si>
  <si>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</si>
  <si>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</si>
  <si>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</si>
  <si>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</si>
  <si>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</si>
  <si>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</si>
  <si>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</si>
  <si>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</si>
  <si>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</si>
  <si>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</si>
  <si>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</si>
  <si>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</si>
  <si>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</si>
  <si>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</si>
  <si>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</si>
  <si>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</si>
  <si>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</si>
  <si>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</si>
  <si>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</si>
  <si>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</si>
  <si>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</si>
  <si>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</si>
  <si>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</si>
  <si>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</si>
  <si>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</si>
  <si>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</si>
  <si>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</si>
  <si>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</si>
  <si>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</si>
  <si>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</si>
  <si>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</si>
  <si>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</si>
  <si>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</si>
  <si>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</si>
  <si>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</si>
  <si>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</si>
  <si>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</si>
  <si>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</si>
  <si>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</si>
  <si>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</si>
  <si>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</si>
  <si>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</si>
  <si>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</si>
  <si>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</si>
  <si>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</si>
  <si>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</si>
  <si>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</si>
  <si>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</si>
  <si>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</si>
  <si>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</si>
  <si>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</si>
  <si>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</si>
  <si>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</si>
  <si>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Equipamentos de Proteção Coletiva</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</si>
  <si>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</si>
  <si>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</si>
  <si>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</si>
  <si>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</si>
  <si>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</si>
  <si>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</si>
  <si>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</si>
  <si>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</si>
  <si>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</si>
  <si>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</si>
  <si>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</si>
  <si>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</si>
  <si>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</si>
  <si>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</si>
  <si>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</si>
  <si>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</si>
  <si>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</si>
  <si>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</si>
  <si>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</si>
  <si>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</si>
  <si>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</si>
  <si>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</si>
  <si>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</si>
  <si>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</si>
  <si>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</si>
  <si>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</si>
  <si>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</si>
  <si>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</si>
  <si>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</si>
  <si>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</si>
  <si>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</si>
  <si>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</si>
  <si>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</si>
  <si>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</si>
  <si>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</si>
  <si>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</si>
  <si>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</si>
  <si>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</si>
  <si>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</si>
  <si>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</si>
  <si>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</si>
  <si>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</si>
  <si>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</si>
  <si>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</si>
  <si>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</si>
  <si>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</si>
  <si>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</si>
  <si>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</si>
  <si>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</si>
  <si>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</si>
  <si>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</si>
  <si>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</si>
  <si>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</si>
  <si>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</si>
  <si>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</si>
  <si>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</si>
  <si>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</si>
  <si>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</si>
  <si>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</si>
  <si>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</si>
  <si>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</si>
  <si>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</si>
  <si>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</si>
  <si>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</si>
  <si>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</si>
  <si>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</si>
  <si>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</si>
  <si>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</si>
  <si>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</si>
  <si>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</si>
  <si>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</si>
  <si>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</si>
  <si>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</si>
  <si>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</si>
  <si>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</si>
  <si>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</si>
  <si>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</si>
  <si>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</si>
  <si>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</si>
  <si>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</si>
  <si>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</si>
  <si>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</si>
  <si>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</si>
  <si>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</si>
  <si>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</si>
  <si>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</si>
  <si>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</si>
  <si>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</si>
  <si>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</si>
  <si>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</si>
  <si>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</si>
  <si>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</si>
  <si>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</si>
  <si>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</si>
  <si>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</si>
  <si>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</si>
  <si>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</si>
  <si>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</si>
  <si>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</si>
  <si>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</si>
  <si>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</si>
  <si>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</si>
  <si>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</si>
  <si>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</si>
  <si>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</si>
  <si>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</si>
  <si>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</si>
  <si>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</si>
  <si>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</si>
  <si>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</si>
  <si>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</si>
  <si>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</si>
  <si>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</si>
  <si>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</si>
  <si>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</si>
  <si>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</si>
  <si>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</si>
  <si>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</si>
  <si>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</si>
  <si>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</si>
  <si>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</si>
  <si>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</si>
  <si>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</si>
  <si>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</si>
  <si>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</si>
  <si>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</si>
  <si>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</si>
  <si>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</si>
  <si>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</si>
  <si>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</si>
  <si>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</si>
  <si>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</si>
  <si>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</si>
  <si>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</si>
  <si>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</si>
  <si>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</si>
  <si>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</si>
  <si>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</si>
  <si>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</si>
  <si>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</si>
  <si>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</si>
  <si>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</si>
  <si>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</si>
  <si>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</si>
  <si>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</si>
  <si>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</si>
  <si>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</si>
  <si>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</si>
  <si>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</si>
  <si>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</si>
  <si>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</si>
  <si>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</si>
  <si>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</si>
  <si>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</si>
  <si>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</si>
  <si>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</si>
  <si>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</si>
  <si>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</si>
  <si>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</si>
  <si>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</si>
  <si>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</si>
  <si>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</si>
  <si>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</si>
  <si>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</si>
  <si>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</si>
  <si>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</si>
  <si>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</si>
  <si>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</si>
  <si>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</si>
  <si>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</si>
  <si>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</si>
  <si>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</si>
  <si>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</si>
  <si>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</si>
  <si>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</si>
  <si>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</si>
  <si>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</si>
  <si>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</si>
  <si>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</si>
  <si>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</si>
  <si>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</si>
  <si>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</si>
  <si>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</si>
  <si>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</si>
  <si>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</si>
  <si>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</si>
  <si>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</si>
  <si>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</si>
  <si>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</si>
  <si>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</si>
  <si>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</si>
  <si>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</si>
  <si>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</si>
  <si>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</si>
  <si>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</si>
  <si>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</si>
  <si>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</si>
  <si>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</si>
  <si>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</si>
  <si>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</si>
  <si>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</si>
  <si>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</si>
  <si>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</si>
  <si>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</si>
  <si>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</si>
  <si>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</si>
  <si>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</si>
  <si>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</si>
  <si>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</si>
  <si>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</si>
  <si>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</si>
  <si>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</si>
  <si>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</si>
  <si>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</si>
  <si>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</si>
  <si>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</si>
  <si>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</si>
  <si>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</si>
  <si>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a Céu Aberto</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</si>
  <si>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</si>
  <si>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</si>
  <si>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</si>
  <si>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</si>
  <si>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</si>
  <si>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</si>
  <si>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</si>
  <si>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</si>
  <si>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</si>
  <si>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</si>
  <si>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</si>
  <si>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</si>
  <si>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</si>
  <si>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</si>
  <si>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</si>
  <si>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</si>
  <si>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</si>
  <si>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</si>
  <si>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</si>
  <si>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</si>
  <si>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</si>
  <si>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</si>
  <si>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</si>
  <si>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</si>
  <si>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</si>
  <si>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</si>
  <si>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</si>
  <si>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</si>
  <si>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</si>
  <si>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</si>
  <si>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</si>
  <si>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</si>
  <si>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</si>
  <si>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</si>
  <si>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</si>
  <si>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</si>
  <si>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</si>
  <si>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</si>
  <si>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</si>
  <si>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</si>
  <si>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</si>
  <si>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</si>
  <si>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</si>
  <si>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</si>
  <si>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</si>
  <si>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</si>
  <si>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</si>
  <si>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</si>
  <si>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</si>
  <si>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</si>
  <si>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</si>
  <si>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</si>
  <si>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</si>
  <si>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</si>
  <si>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</si>
  <si>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</si>
  <si>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</si>
  <si>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</si>
  <si>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</si>
  <si>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</si>
  <si>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</si>
  <si>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</si>
  <si>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</si>
  <si>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</si>
  <si>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</si>
  <si>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</si>
  <si>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</si>
  <si>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</si>
  <si>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</si>
  <si>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</si>
  <si>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</si>
  <si>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</si>
  <si>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</si>
  <si>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</si>
  <si>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</si>
  <si>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</si>
  <si>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</si>
  <si>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</si>
  <si>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</si>
  <si>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</si>
  <si>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</si>
  <si>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</si>
  <si>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</si>
  <si>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</si>
  <si>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</si>
  <si>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</si>
  <si>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</si>
  <si>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</si>
  <si>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</si>
  <si>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</si>
  <si>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</si>
  <si>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</si>
  <si>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</si>
  <si>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</si>
  <si>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</si>
  <si>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</si>
  <si>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</si>
  <si>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</si>
  <si>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</si>
  <si>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</si>
  <si>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</si>
  <si>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</si>
  <si>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</si>
  <si>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</si>
  <si>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</si>
  <si>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</si>
  <si>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</si>
  <si>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</si>
  <si>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</si>
  <si>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</si>
  <si>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</si>
  <si>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</si>
  <si>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</si>
  <si>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</si>
  <si>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</si>
  <si>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</si>
  <si>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</si>
  <si>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</si>
  <si>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</si>
  <si>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</si>
  <si>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</si>
  <si>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</si>
  <si>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</si>
  <si>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</si>
  <si>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</si>
  <si>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</si>
  <si>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</si>
  <si>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</si>
  <si>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</si>
  <si>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</si>
  <si>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</si>
  <si>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</si>
  <si>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</si>
  <si>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</si>
  <si>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</si>
  <si>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</si>
  <si>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</si>
  <si>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</si>
  <si>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</si>
  <si>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</si>
  <si>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</si>
  <si>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</si>
  <si>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</si>
  <si>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</si>
  <si>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</si>
  <si>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</si>
  <si>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</si>
  <si>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</si>
  <si>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</si>
  <si>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</si>
  <si>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</si>
  <si>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</si>
  <si>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</si>
  <si>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</si>
  <si>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</si>
  <si>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</si>
  <si>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</si>
  <si>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</si>
  <si>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</si>
  <si>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</si>
  <si>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</si>
  <si>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</si>
  <si>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</si>
  <si>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e Preparo de Fundo de Valas</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</si>
  <si>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</si>
  <si>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</si>
  <si>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</si>
  <si>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</si>
  <si>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</si>
  <si>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</si>
  <si>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</si>
  <si>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</si>
  <si>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</si>
  <si>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</si>
  <si>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</si>
  <si>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</si>
  <si>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</si>
  <si>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</si>
  <si>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</si>
  <si>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</si>
  <si>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</si>
  <si>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</si>
  <si>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</si>
  <si>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</si>
  <si>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</si>
  <si>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</si>
  <si>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</si>
  <si>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</si>
  <si>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</si>
  <si>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</si>
  <si>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</si>
  <si>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</si>
  <si>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</si>
  <si>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</si>
  <si>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</si>
  <si>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</si>
  <si>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</si>
  <si>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</si>
  <si>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</si>
  <si>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</si>
  <si>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</si>
  <si>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</si>
  <si>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</si>
  <si>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</si>
  <si>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</si>
  <si>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</si>
  <si>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</si>
  <si>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</si>
  <si>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</si>
  <si>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</si>
  <si>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</si>
  <si>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</si>
  <si>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</si>
  <si>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</si>
  <si>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</si>
  <si>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</si>
  <si>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</si>
  <si>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</si>
  <si>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</si>
  <si>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e Rebaixamento do Lençol Freático</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</si>
  <si>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</si>
  <si>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</si>
  <si>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</si>
  <si>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</si>
  <si>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</si>
  <si>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</si>
  <si>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</si>
  <si>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</si>
  <si>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</si>
  <si>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</si>
  <si>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</si>
  <si>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</si>
  <si>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</si>
  <si>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</si>
  <si>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</si>
  <si>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</si>
  <si>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</si>
  <si>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</si>
  <si>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</si>
  <si>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</si>
  <si>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</si>
  <si>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</si>
  <si>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</si>
  <si>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</si>
  <si>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</si>
  <si>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</si>
  <si>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</si>
  <si>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</si>
  <si>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</si>
  <si>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</si>
  <si>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</si>
  <si>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</si>
  <si>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</si>
  <si>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</si>
  <si>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</si>
  <si>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</si>
  <si>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</si>
  <si>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</si>
  <si>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</si>
  <si>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</si>
  <si>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</si>
  <si>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</si>
  <si>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</si>
  <si>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</si>
  <si>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</si>
  <si>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</si>
  <si>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</si>
  <si>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</si>
  <si>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</si>
  <si>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</si>
  <si>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</si>
  <si>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</si>
  <si>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</si>
  <si>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</si>
  <si>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</si>
  <si>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</si>
  <si>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</si>
  <si>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</si>
  <si>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</si>
  <si>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</si>
  <si>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</si>
  <si>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</si>
  <si>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</si>
  <si>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</si>
  <si>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</si>
  <si>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</si>
  <si>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</si>
  <si>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</si>
  <si>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</si>
  <si>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</si>
  <si>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</si>
  <si>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</si>
  <si>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</si>
  <si>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</si>
  <si>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</si>
  <si>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</si>
  <si>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</si>
  <si>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</si>
  <si>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</si>
  <si>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</si>
  <si>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</si>
  <si>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</si>
  <si>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</si>
  <si>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</si>
  <si>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</si>
  <si>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</si>
  <si>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</si>
  <si>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</si>
  <si>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</si>
  <si>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</si>
  <si>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</si>
  <si>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</si>
  <si>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</si>
  <si>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</si>
  <si>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</si>
  <si>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</si>
  <si>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</si>
  <si>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</si>
  <si>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</si>
  <si>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</si>
  <si>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</si>
  <si>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</si>
  <si>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</si>
  <si>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</si>
  <si>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</si>
  <si>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</si>
  <si>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</si>
  <si>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</si>
  <si>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</si>
  <si>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</si>
  <si>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</si>
  <si>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</si>
  <si>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</si>
  <si>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</si>
  <si>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</si>
  <si>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</si>
  <si>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</si>
  <si>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</si>
  <si>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</si>
  <si>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</si>
  <si>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</si>
  <si>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</si>
  <si>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</si>
  <si>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</si>
  <si>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</si>
  <si>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</si>
  <si>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</si>
  <si>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</si>
  <si>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</si>
  <si>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</si>
  <si>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</si>
  <si>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</si>
  <si>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</si>
  <si>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</si>
  <si>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</si>
  <si>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</si>
  <si>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</si>
  <si>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</si>
  <si>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</si>
  <si>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</si>
  <si>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</si>
  <si>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</si>
  <si>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</si>
  <si>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</si>
  <si>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</si>
  <si>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</si>
  <si>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</si>
  <si>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</si>
  <si>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</si>
  <si>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</si>
  <si>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</si>
  <si>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</si>
  <si>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</si>
  <si>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</si>
  <si>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</si>
  <si>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</si>
  <si>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</si>
  <si>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</si>
  <si>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</si>
  <si>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</si>
  <si>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</si>
  <si>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</si>
  <si>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</si>
  <si>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</si>
  <si>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</si>
  <si>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</si>
  <si>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</si>
  <si>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</si>
  <si>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</si>
  <si>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</si>
  <si>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</si>
  <si>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Estacas Broca, Strauss e Escavada com Fluido Estabilizante</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</si>
  <si>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</si>
  <si>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</si>
  <si>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</si>
  <si>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</si>
  <si>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</si>
  <si>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</si>
  <si>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</si>
  <si>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</si>
  <si>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</si>
  <si>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</si>
  <si>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</si>
  <si>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</si>
  <si>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</si>
  <si>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</si>
  <si>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</si>
  <si>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</si>
  <si>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</si>
  <si>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</si>
  <si>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</si>
  <si>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</si>
  <si>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</si>
  <si>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</si>
  <si>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</si>
  <si>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</si>
  <si>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</si>
  <si>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</si>
  <si>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</si>
  <si>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</si>
  <si>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Estacas Pré-Moldadas</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</si>
  <si>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</si>
  <si>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</si>
  <si>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</si>
  <si>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</si>
  <si>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</si>
  <si>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</si>
  <si>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</si>
  <si>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</si>
  <si>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</si>
  <si>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</si>
  <si>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</si>
  <si>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</si>
  <si>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</si>
  <si>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</si>
  <si>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</si>
  <si>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</si>
  <si>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</si>
  <si>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</si>
  <si>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</si>
  <si>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</si>
  <si>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</si>
  <si>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</si>
  <si>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</si>
  <si>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</si>
  <si>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</si>
  <si>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</si>
  <si>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</si>
  <si>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</si>
  <si>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</si>
  <si>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</si>
  <si>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</si>
  <si>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</si>
  <si>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</si>
  <si>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</si>
  <si>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</si>
  <si>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</si>
  <si>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</si>
  <si>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</si>
  <si>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</si>
  <si>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</si>
  <si>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</si>
  <si>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</si>
  <si>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</si>
  <si>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</si>
  <si>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</si>
  <si>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</si>
  <si>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</si>
  <si>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</si>
  <si>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</si>
  <si>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</si>
  <si>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</si>
  <si>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</si>
  <si>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</si>
  <si>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</si>
  <si>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</si>
  <si>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</si>
  <si>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</si>
  <si>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</si>
  <si>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</si>
  <si>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</si>
  <si>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</si>
  <si>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</si>
  <si>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</si>
  <si>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</si>
  <si>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</si>
  <si>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</si>
  <si>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</si>
  <si>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</si>
  <si>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</si>
  <si>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</si>
  <si>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</si>
  <si>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</si>
  <si>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</si>
  <si>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</si>
  <si>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</si>
  <si>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</si>
  <si>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</si>
  <si>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</si>
  <si>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</si>
  <si>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</si>
  <si>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</si>
  <si>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</si>
  <si>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</si>
  <si>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</si>
  <si>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</si>
  <si>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</si>
  <si>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</si>
  <si>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</si>
  <si>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</si>
  <si>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</si>
  <si>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</si>
  <si>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</si>
  <si>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</si>
  <si>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</si>
  <si>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</si>
  <si>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</si>
  <si>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</si>
  <si>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</si>
  <si>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</si>
  <si>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</si>
  <si>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</si>
  <si>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</si>
  <si>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</si>
  <si>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</si>
  <si>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</si>
  <si>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</si>
  <si>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</si>
  <si>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</si>
  <si>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</si>
  <si>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</si>
  <si>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</si>
  <si>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</si>
  <si>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</si>
  <si>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</si>
  <si>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</si>
  <si>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</si>
  <si>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</si>
  <si>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</si>
  <si>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</si>
  <si>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</si>
  <si>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</si>
  <si>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</si>
  <si>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</si>
  <si>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</si>
  <si>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</si>
  <si>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</si>
  <si>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</si>
  <si>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</si>
  <si>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</si>
  <si>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</si>
  <si>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</si>
  <si>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</si>
  <si>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</si>
  <si>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</si>
  <si>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</si>
  <si>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</si>
  <si>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</si>
  <si>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</si>
  <si>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</si>
  <si>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</si>
  <si>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</si>
  <si>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</si>
  <si>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</si>
  <si>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</si>
  <si>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</si>
  <si>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</si>
  <si>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</si>
  <si>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</si>
  <si>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</si>
  <si>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</si>
  <si>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</si>
  <si>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</si>
  <si>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</si>
  <si>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</si>
  <si>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</si>
  <si>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</si>
  <si>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</si>
  <si>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</si>
  <si>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</si>
  <si>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</si>
  <si>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</si>
  <si>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</si>
  <si>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</si>
  <si>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</si>
  <si>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</si>
  <si>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</si>
  <si>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</si>
  <si>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</si>
  <si>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</si>
  <si>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</si>
  <si>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</si>
  <si>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</si>
  <si>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</si>
  <si>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</si>
  <si>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</si>
  <si>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</si>
  <si>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</si>
  <si>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</si>
  <si>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</si>
  <si>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</si>
  <si>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</si>
  <si>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</si>
  <si>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</si>
  <si>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</si>
  <si>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</si>
  <si>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</si>
  <si>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</si>
  <si>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</si>
  <si>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</si>
  <si>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</si>
  <si>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</si>
  <si>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</si>
  <si>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</si>
  <si>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</si>
  <si>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</si>
  <si>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</si>
  <si>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</si>
  <si>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</si>
  <si>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</si>
  <si>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</si>
  <si>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</si>
  <si>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</si>
  <si>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</si>
  <si>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</si>
  <si>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</si>
  <si>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</si>
  <si>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</si>
  <si>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</si>
  <si>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</si>
  <si>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</si>
  <si>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</si>
  <si>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</si>
  <si>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</si>
  <si>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</si>
  <si>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</si>
  <si>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</si>
  <si>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</si>
  <si>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</si>
  <si>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</si>
  <si>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</si>
  <si>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</si>
  <si>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</si>
  <si>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</si>
  <si>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</si>
  <si>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</si>
  <si>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</si>
  <si>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</si>
  <si>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</si>
  <si>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</si>
  <si>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</si>
  <si>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</si>
  <si>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</si>
  <si>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</si>
  <si>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</si>
  <si>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</si>
  <si>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</si>
  <si>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</si>
  <si>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</si>
  <si>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</si>
  <si>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</si>
  <si>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</si>
  <si>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</si>
  <si>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</si>
  <si>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</si>
  <si>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</si>
  <si>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</si>
  <si>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</si>
  <si>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</si>
  <si>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</si>
  <si>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</si>
  <si>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</si>
  <si>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</si>
  <si>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</si>
  <si>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</si>
  <si>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</si>
  <si>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</si>
  <si>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</si>
  <si>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</si>
  <si>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</si>
  <si>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</si>
  <si>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</si>
  <si>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</si>
  <si>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</si>
  <si>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</si>
  <si>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</si>
  <si>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</si>
  <si>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</si>
  <si>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</si>
  <si>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</si>
  <si>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</si>
  <si>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</si>
  <si>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</si>
  <si>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</si>
  <si>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</si>
  <si>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</si>
  <si>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</si>
  <si>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</si>
  <si>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</si>
  <si>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</si>
  <si>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</si>
  <si>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</si>
  <si>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</si>
  <si>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</si>
  <si>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</si>
  <si>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</si>
  <si>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</si>
  <si>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</si>
  <si>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</si>
  <si>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</si>
  <si>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</si>
  <si>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</si>
  <si>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</si>
  <si>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</si>
  <si>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</si>
  <si>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</si>
  <si>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</si>
  <si>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</si>
  <si>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</si>
  <si>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</si>
  <si>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</si>
  <si>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</si>
  <si>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</si>
  <si>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</si>
  <si>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</si>
  <si>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</si>
  <si>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</si>
  <si>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</si>
  <si>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</si>
  <si>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</si>
  <si>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</si>
  <si>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</si>
  <si>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Forros</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</si>
  <si>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</si>
  <si>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</si>
  <si>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</si>
  <si>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</si>
  <si>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</si>
  <si>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</si>
  <si>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</si>
  <si>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</si>
  <si>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</si>
  <si>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</si>
  <si>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</si>
  <si>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</si>
  <si>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</si>
  <si>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</si>
  <si>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</si>
  <si>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</si>
  <si>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</si>
  <si>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Fossas e Sumidouros</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</si>
  <si>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</si>
  <si>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</si>
  <si>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</si>
  <si>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</si>
  <si>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</si>
  <si>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</si>
  <si>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</si>
  <si>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</si>
  <si>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</si>
  <si>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</si>
  <si>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</si>
  <si>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</si>
  <si>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</si>
  <si>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</si>
  <si>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</si>
  <si>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</si>
  <si>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</si>
  <si>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</si>
  <si>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</si>
  <si>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</si>
  <si>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</si>
  <si>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</si>
  <si>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</si>
  <si>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</si>
  <si>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</si>
  <si>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</si>
  <si>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</si>
  <si>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</si>
  <si>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</si>
  <si>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</si>
  <si>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</si>
  <si>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</si>
  <si>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</si>
  <si>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</si>
  <si>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</si>
  <si>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</si>
  <si>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</si>
  <si>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</si>
  <si>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</si>
  <si>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</si>
  <si>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</si>
  <si>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</si>
  <si>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</si>
  <si>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</si>
  <si>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</si>
  <si>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</si>
  <si>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</si>
  <si>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</si>
  <si>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</si>
  <si>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Fundações Rasas (Blocos, Sapatas, Vigas Baldrame)</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</si>
  <si>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</si>
  <si>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</si>
  <si>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</si>
  <si>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</si>
  <si>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</si>
  <si>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</si>
  <si>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</si>
  <si>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</si>
  <si>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</si>
  <si>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</si>
  <si>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</si>
  <si>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</si>
  <si>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</si>
  <si>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</si>
  <si>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</si>
  <si>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</si>
  <si>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</si>
  <si>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</si>
  <si>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</si>
  <si>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</si>
  <si>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</si>
  <si>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</si>
  <si>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</si>
  <si>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</si>
  <si>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</si>
  <si>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</si>
  <si>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</si>
  <si>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</si>
  <si>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</si>
  <si>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</si>
  <si>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</si>
  <si>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</si>
  <si>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</si>
  <si>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</si>
  <si>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</si>
  <si>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</si>
  <si>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</si>
  <si>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</si>
  <si>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</si>
  <si>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</si>
  <si>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</si>
  <si>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</si>
  <si>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</si>
  <si>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</si>
  <si>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</si>
  <si>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</si>
  <si>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</si>
  <si>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</si>
  <si>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</si>
  <si>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</si>
  <si>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</si>
  <si>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</si>
  <si>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</si>
  <si>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</si>
  <si>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</si>
  <si>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</si>
  <si>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</si>
  <si>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</si>
  <si>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</si>
  <si>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</si>
  <si>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</si>
  <si>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</si>
  <si>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</si>
  <si>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</si>
  <si>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</si>
  <si>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</si>
  <si>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</si>
  <si>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</si>
  <si>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</si>
  <si>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</si>
  <si>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</si>
  <si>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</si>
  <si>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</si>
  <si>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</si>
  <si>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</si>
  <si>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</si>
  <si>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</si>
  <si>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</si>
  <si>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</si>
  <si>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</si>
  <si>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</si>
  <si>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</si>
  <si>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</si>
  <si>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</si>
  <si>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</si>
  <si>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</si>
  <si>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</si>
  <si>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</si>
  <si>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</si>
  <si>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</si>
  <si>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</si>
  <si>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</si>
  <si>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</si>
  <si>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</si>
  <si>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</si>
  <si>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</si>
  <si>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</si>
  <si>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</si>
  <si>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</si>
  <si>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</si>
  <si>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</si>
  <si>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</si>
  <si>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</si>
  <si>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</si>
  <si>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</si>
  <si>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</si>
  <si>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</si>
  <si>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</si>
  <si>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</si>
  <si>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</si>
  <si>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</si>
  <si>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</si>
  <si>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</si>
  <si>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</si>
  <si>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</si>
  <si>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</si>
  <si>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</si>
  <si>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</si>
  <si>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</si>
  <si>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</si>
  <si>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</si>
  <si>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</si>
  <si>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</si>
  <si>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</si>
  <si>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</si>
  <si>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</si>
  <si>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</si>
  <si>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</si>
  <si>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</si>
  <si>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</si>
  <si>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</si>
  <si>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</si>
  <si>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</si>
  <si>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</si>
  <si>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</si>
  <si>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</si>
  <si>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</si>
  <si>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</si>
  <si>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</si>
  <si>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</si>
  <si>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</si>
  <si>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</si>
  <si>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</si>
  <si>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</si>
  <si>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</si>
  <si>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</si>
  <si>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</si>
  <si>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</si>
  <si>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</si>
  <si>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</si>
  <si>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</si>
  <si>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</si>
  <si>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</si>
  <si>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</si>
  <si>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</si>
  <si>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</si>
  <si>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</si>
  <si>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</si>
  <si>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</si>
  <si>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</si>
  <si>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</si>
  <si>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</si>
  <si>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</si>
  <si>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</si>
  <si>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</si>
  <si>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</si>
  <si>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</si>
  <si>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</si>
  <si>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</si>
  <si>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</si>
  <si>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</si>
  <si>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</si>
  <si>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</si>
  <si>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</si>
  <si>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</si>
  <si>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</si>
  <si>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</si>
  <si>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</si>
  <si>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</si>
  <si>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</si>
  <si>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</si>
  <si>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</si>
  <si>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</si>
  <si>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</si>
  <si>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</si>
  <si>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</si>
  <si>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</si>
  <si>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</si>
  <si>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</si>
  <si>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</si>
  <si>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</si>
  <si>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</si>
  <si>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</si>
  <si>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</si>
  <si>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</si>
  <si>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</si>
  <si>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</si>
  <si>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</si>
  <si>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</si>
  <si>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</si>
  <si>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</si>
  <si>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</si>
  <si>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</si>
  <si>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</si>
  <si>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</si>
  <si>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</si>
  <si>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</si>
  <si>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Gesso</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</si>
  <si>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</si>
  <si>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</si>
  <si>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</si>
  <si>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</si>
  <si>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</si>
  <si>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</si>
  <si>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</si>
  <si>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</si>
  <si>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</si>
  <si>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</si>
  <si>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</si>
  <si>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</si>
  <si>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</si>
  <si>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</si>
  <si>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</si>
  <si>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</si>
  <si>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</si>
  <si>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</si>
  <si>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</si>
  <si>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</si>
  <si>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</si>
  <si>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</si>
  <si>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</si>
  <si>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</si>
  <si>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Graute e Armação</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</si>
  <si>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</si>
  <si>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</si>
  <si>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</si>
  <si>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</si>
  <si>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</si>
  <si>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</si>
  <si>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</si>
  <si>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</si>
  <si>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</si>
  <si>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</si>
  <si>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</si>
  <si>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</si>
  <si>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</si>
  <si>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</si>
  <si>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</si>
  <si>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</si>
  <si>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</si>
  <si>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</si>
  <si>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</si>
  <si>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</si>
  <si>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</si>
  <si>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Guarda-Corpo, Corrimão e Grade para Esquadrias</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</si>
  <si>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</si>
  <si>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</si>
  <si>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</si>
  <si>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</si>
  <si>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</si>
  <si>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</si>
  <si>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</si>
  <si>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</si>
  <si>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</si>
  <si>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</si>
  <si>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</si>
  <si>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</si>
  <si>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</si>
  <si>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</si>
  <si>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</si>
  <si>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</si>
  <si>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</si>
  <si>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</si>
  <si>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</si>
  <si>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</si>
  <si>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</si>
  <si>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</si>
  <si>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</si>
  <si>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</si>
  <si>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</si>
  <si>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</si>
  <si>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</si>
  <si>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</si>
  <si>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</si>
  <si>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</si>
  <si>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</si>
  <si>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</si>
  <si>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</si>
  <si>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</si>
  <si>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</si>
  <si>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</si>
  <si>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</si>
  <si>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</si>
  <si>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</si>
  <si>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</si>
  <si>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</si>
  <si>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</si>
  <si>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</si>
  <si>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</si>
  <si>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</si>
  <si>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</si>
  <si>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</si>
  <si>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</si>
  <si>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</si>
  <si>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</si>
  <si>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</si>
  <si>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</si>
  <si>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</si>
  <si>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</si>
  <si>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</si>
  <si>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</si>
  <si>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</si>
  <si>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</si>
  <si>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</si>
  <si>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</si>
  <si>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</si>
  <si>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</si>
  <si>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</si>
  <si>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</si>
  <si>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</si>
  <si>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</si>
  <si>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</si>
  <si>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</si>
  <si>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</si>
  <si>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</si>
  <si>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</si>
  <si>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</si>
  <si>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</si>
  <si>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</si>
  <si>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</si>
  <si>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</si>
  <si>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</si>
  <si>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</si>
  <si>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</si>
  <si>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</si>
  <si>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</si>
  <si>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</si>
  <si>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</si>
  <si>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</si>
  <si>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</si>
  <si>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</si>
  <si>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</si>
  <si>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</si>
  <si>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</si>
  <si>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</si>
  <si>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</si>
  <si>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</si>
  <si>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</si>
  <si>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</si>
  <si>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</si>
  <si>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</si>
  <si>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</si>
  <si>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</si>
  <si>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</si>
  <si>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</si>
  <si>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</si>
  <si>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</si>
  <si>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</si>
  <si>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</si>
  <si>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</si>
  <si>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</si>
  <si>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</si>
  <si>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</si>
  <si>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</si>
  <si>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</si>
  <si>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</si>
  <si>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</si>
  <si>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</si>
  <si>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</si>
  <si>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</si>
  <si>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</si>
  <si>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</si>
  <si>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</si>
  <si>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</si>
  <si>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</si>
  <si>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</si>
  <si>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</si>
  <si>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</si>
  <si>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</si>
  <si>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</si>
  <si>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</si>
  <si>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</si>
  <si>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</si>
  <si>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</si>
  <si>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</si>
  <si>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</si>
  <si>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</si>
  <si>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</si>
  <si>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</si>
  <si>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</si>
  <si>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</si>
  <si>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</si>
  <si>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Instalações Elétricas - Eletrodutos Embutidos, Cabos, Caixas, Tomadas e Interruptores</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</si>
  <si>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</si>
  <si>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</si>
  <si>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</si>
  <si>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</si>
  <si>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</si>
  <si>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</si>
  <si>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</si>
  <si>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</si>
  <si>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</si>
  <si>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</si>
  <si>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</si>
  <si>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</si>
  <si>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</si>
  <si>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</si>
  <si>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</si>
  <si>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</si>
  <si>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</si>
  <si>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</si>
  <si>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</si>
  <si>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</si>
  <si>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</si>
  <si>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</si>
  <si>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</si>
  <si>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</si>
  <si>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</si>
  <si>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</si>
  <si>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</si>
  <si>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</si>
  <si>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</si>
  <si>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</si>
  <si>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</si>
  <si>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</si>
  <si>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</si>
  <si>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</si>
  <si>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</si>
  <si>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</si>
  <si>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</si>
  <si>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</si>
  <si>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</si>
  <si>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</si>
  <si>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</si>
  <si>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</si>
  <si>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</si>
  <si>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</si>
  <si>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</si>
  <si>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</si>
  <si>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</si>
  <si>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</si>
  <si>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</si>
  <si>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</si>
  <si>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</si>
  <si>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</si>
  <si>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</si>
  <si>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</si>
  <si>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</si>
  <si>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</si>
  <si>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</si>
  <si>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</si>
  <si>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</si>
  <si>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</si>
  <si>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</si>
  <si>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</si>
  <si>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</si>
  <si>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</si>
  <si>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</si>
  <si>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</si>
  <si>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</si>
  <si>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</si>
  <si>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</si>
  <si>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</si>
  <si>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</si>
  <si>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</si>
  <si>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</si>
  <si>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</si>
  <si>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</si>
  <si>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</si>
  <si>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</si>
  <si>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</si>
  <si>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</si>
  <si>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</si>
  <si>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</si>
  <si>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</si>
  <si>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</si>
  <si>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</si>
  <si>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</si>
  <si>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</si>
  <si>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</si>
  <si>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</si>
  <si>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</si>
  <si>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</si>
  <si>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</si>
  <si>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</si>
  <si>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</si>
  <si>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</si>
  <si>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</si>
  <si>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</si>
  <si>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</si>
  <si>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</si>
  <si>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</si>
  <si>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</si>
  <si>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</si>
  <si>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</si>
  <si>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</si>
  <si>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</si>
  <si>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</si>
  <si>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</si>
  <si>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</si>
  <si>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</si>
  <si>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</si>
  <si>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</si>
  <si>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</si>
  <si>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</si>
  <si>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</si>
  <si>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</si>
  <si>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</si>
  <si>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</si>
  <si>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</si>
  <si>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</si>
  <si>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</si>
  <si>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</si>
  <si>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</si>
  <si>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</si>
  <si>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</si>
  <si>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</si>
  <si>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</si>
  <si>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</si>
  <si>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</si>
  <si>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</si>
  <si>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</si>
  <si>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</si>
  <si>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</si>
  <si>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</si>
  <si>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</si>
  <si>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</si>
  <si>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</si>
  <si>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</si>
  <si>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</si>
  <si>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</si>
  <si>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</si>
  <si>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</si>
  <si>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</si>
  <si>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</si>
  <si>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</si>
  <si>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</si>
  <si>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</si>
  <si>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</si>
  <si>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</si>
  <si>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</si>
  <si>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</si>
  <si>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</si>
  <si>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</si>
  <si>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</si>
  <si>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</si>
  <si>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</si>
  <si>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</si>
  <si>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</si>
  <si>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</si>
  <si>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</si>
  <si>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</si>
  <si>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</si>
  <si>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</si>
  <si>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</si>
  <si>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</si>
  <si>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</si>
  <si>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</si>
  <si>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</si>
  <si>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</si>
  <si>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</si>
  <si>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</si>
  <si>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</si>
  <si>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</si>
  <si>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</si>
  <si>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</si>
  <si>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</si>
  <si>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</si>
  <si>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</si>
  <si>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</si>
  <si>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</si>
  <si>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</si>
  <si>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</si>
  <si>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</si>
  <si>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</si>
  <si>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</si>
  <si>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</si>
  <si>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</si>
  <si>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</si>
  <si>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</si>
  <si>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</si>
  <si>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</si>
  <si>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</si>
  <si>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</si>
  <si>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</si>
  <si>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</si>
  <si>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</si>
  <si>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</si>
  <si>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</si>
  <si>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</si>
  <si>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</si>
  <si>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</si>
  <si>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</si>
  <si>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</si>
  <si>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</si>
  <si>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Instalações Elétricas - Eletrodutos, Conexões e Conduletes Aparentes</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</si>
  <si>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</si>
  <si>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</si>
  <si>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</si>
  <si>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</si>
  <si>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</si>
  <si>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</si>
  <si>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</si>
  <si>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</si>
  <si>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</si>
  <si>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</si>
  <si>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</si>
  <si>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</si>
  <si>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</si>
  <si>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</si>
  <si>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</si>
  <si>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</si>
  <si>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</si>
  <si>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</si>
  <si>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</si>
  <si>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</si>
  <si>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</si>
  <si>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</si>
  <si>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</si>
  <si>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</si>
  <si>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</si>
  <si>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</si>
  <si>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</si>
  <si>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</si>
  <si>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</si>
  <si>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</si>
  <si>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</si>
  <si>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</si>
  <si>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</si>
  <si>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</si>
  <si>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</si>
  <si>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</si>
  <si>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</si>
  <si>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</si>
  <si>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</si>
  <si>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</si>
  <si>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</si>
  <si>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</si>
  <si>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</si>
  <si>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</si>
  <si>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</si>
  <si>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</si>
  <si>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</si>
  <si>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</si>
  <si>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</si>
  <si>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</si>
  <si>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</si>
  <si>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</si>
  <si>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</si>
  <si>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</si>
  <si>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</si>
  <si>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</si>
  <si>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</si>
  <si>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</si>
  <si>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</si>
  <si>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</si>
  <si>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</si>
  <si>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</si>
  <si>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</si>
  <si>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</si>
  <si>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</si>
  <si>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</si>
  <si>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</si>
  <si>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</si>
  <si>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</si>
  <si>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</si>
  <si>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</si>
  <si>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</si>
  <si>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</si>
  <si>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</si>
  <si>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</si>
  <si>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</si>
  <si>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</si>
  <si>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</si>
  <si>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</si>
  <si>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</si>
  <si>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</si>
  <si>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</si>
  <si>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Instalações Elétricas - Quadros, Cabos, Disjuntores, Contatores e Barramentos Blindados</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</si>
  <si>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</si>
  <si>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</si>
  <si>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</si>
  <si>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</si>
  <si>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</si>
  <si>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</si>
  <si>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</si>
  <si>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</si>
  <si>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</si>
  <si>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</si>
  <si>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</si>
  <si>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</si>
  <si>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</si>
  <si>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</si>
  <si>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</si>
  <si>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</si>
  <si>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</si>
  <si>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</si>
  <si>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</si>
  <si>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</si>
  <si>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</si>
  <si>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</si>
  <si>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</si>
  <si>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</si>
  <si>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</si>
  <si>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</si>
  <si>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</si>
  <si>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</si>
  <si>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</si>
  <si>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</si>
  <si>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</si>
  <si>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</si>
  <si>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</si>
  <si>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</si>
  <si>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</si>
  <si>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</si>
  <si>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</si>
  <si>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</si>
  <si>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</si>
  <si>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</si>
  <si>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</si>
  <si>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</si>
  <si>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</si>
  <si>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</si>
  <si>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</si>
  <si>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</si>
  <si>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</si>
  <si>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DR, CORRENTE NOMINAL DE 25A - FORNECIMENTO E INSTALAÇÃO. AF_10/2020</t>
  </si>
  <si>
    <t>DISJUNTOR BIPOLAR TIPO DR, CORRENTE NOMINAL DE 40A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</si>
  <si>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</si>
  <si>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</si>
  <si>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</si>
  <si>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</si>
  <si>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</si>
  <si>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</si>
  <si>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</si>
  <si>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</si>
  <si>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</si>
  <si>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</si>
  <si>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CORRENTE NOMINAL DE 125A - FORNECIMENTO E INSTALAÇÃO. AF_10/2020</t>
  </si>
  <si>
    <t>DISJUNTOR TERMOMAGNÉTICO TRIPOLAR, CORRENTE NOMINAL DE 200A - FORNECIMENTO E INSTALAÇÃO. AF_10/2020</t>
  </si>
  <si>
    <t>DISJUNTOR TERMOMAGNÉTICO TRIPOLAR, CORRENTE NOMINAL DE 250A - FORNECIMENTO E INSTALAÇÃO. AF_10/2020</t>
  </si>
  <si>
    <t>DISJUNTOR TERMOMAGNÉTICO TRIPOLAR, CORRENTE NOMINAL DE 400A - FORNECIMENTO E INSTALAÇÃO. AF_10/2020</t>
  </si>
  <si>
    <t>DISJUNTOR TERMOMAGNÉTICO TRIPOLAR, CORRENTE NOMINAL DE 600A - FORNECIMENTO E INSTALAÇÃO. AF_10/2020</t>
  </si>
  <si>
    <t>DISJUNTOR TETRAPOLAR TIPO DR, CORRENTE NOMINAL DE 25A - FORNECIMENTO E INSTALAÇÃO. AF_10/2020</t>
  </si>
  <si>
    <t>DISJUNTOR TETRAPOLAR TIPO DR, CORRENTE NOMINAL DE 40A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</si>
  <si>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</si>
  <si>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</si>
  <si>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</si>
  <si>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</si>
  <si>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</si>
  <si>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</si>
  <si>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</si>
  <si>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</si>
  <si>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</si>
  <si>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</si>
  <si>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</si>
  <si>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</si>
  <si>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</si>
  <si>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</si>
  <si>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</si>
  <si>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</si>
  <si>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</si>
  <si>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</si>
  <si>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</si>
  <si>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</si>
  <si>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</si>
  <si>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</si>
  <si>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</si>
  <si>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</si>
  <si>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</si>
  <si>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</si>
  <si>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</si>
  <si>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</si>
  <si>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</si>
  <si>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</si>
  <si>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</si>
  <si>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</si>
  <si>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</si>
  <si>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</si>
  <si>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</si>
  <si>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</si>
  <si>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</si>
  <si>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</si>
  <si>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Instalações Elétricas - Rede de Distribuição</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</si>
  <si>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</si>
  <si>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</si>
  <si>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</si>
  <si>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</si>
  <si>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</si>
  <si>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</si>
  <si>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</si>
  <si>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</si>
  <si>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</si>
  <si>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</si>
  <si>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</si>
  <si>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</si>
  <si>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</si>
  <si>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</si>
  <si>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</si>
  <si>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</si>
  <si>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</si>
  <si>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</si>
  <si>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</si>
  <si>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</si>
  <si>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</si>
  <si>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</si>
  <si>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</si>
  <si>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</si>
  <si>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</si>
  <si>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</si>
  <si>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</si>
  <si>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</si>
  <si>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</si>
  <si>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</si>
  <si>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</si>
  <si>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</si>
  <si>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</si>
  <si>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</si>
  <si>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</si>
  <si>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</si>
  <si>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</si>
  <si>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</si>
  <si>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</si>
  <si>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</si>
  <si>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</si>
  <si>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</si>
  <si>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</si>
  <si>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</si>
  <si>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</si>
  <si>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</si>
  <si>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</si>
  <si>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</si>
  <si>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</si>
  <si>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</si>
  <si>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</si>
  <si>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</si>
  <si>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</si>
  <si>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</si>
  <si>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</si>
  <si>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</si>
  <si>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</si>
  <si>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</si>
  <si>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</si>
  <si>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</si>
  <si>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</si>
  <si>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</si>
  <si>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</si>
  <si>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</si>
  <si>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</si>
  <si>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</si>
  <si>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</si>
  <si>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</si>
  <si>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</si>
  <si>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</si>
  <si>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</si>
  <si>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</si>
  <si>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</si>
  <si>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</si>
  <si>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</si>
  <si>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</si>
  <si>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</si>
  <si>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</si>
  <si>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</si>
  <si>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</si>
  <si>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</si>
  <si>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</si>
  <si>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</si>
  <si>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</si>
  <si>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</si>
  <si>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</si>
  <si>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</si>
  <si>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</si>
  <si>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</si>
  <si>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</si>
  <si>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</si>
  <si>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</si>
  <si>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</si>
  <si>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</si>
  <si>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</si>
  <si>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</si>
  <si>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</si>
  <si>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</si>
  <si>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</si>
  <si>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</si>
  <si>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</si>
  <si>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</si>
  <si>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</si>
  <si>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</si>
  <si>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</si>
  <si>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</si>
  <si>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</si>
  <si>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</si>
  <si>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</si>
  <si>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</si>
  <si>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</si>
  <si>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</si>
  <si>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</si>
  <si>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</si>
  <si>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</si>
  <si>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</si>
  <si>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</si>
  <si>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</si>
  <si>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</si>
  <si>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</si>
  <si>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</si>
  <si>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</si>
  <si>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</si>
  <si>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</si>
  <si>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</si>
  <si>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</si>
  <si>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</si>
  <si>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</si>
  <si>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</si>
  <si>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</si>
  <si>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</si>
  <si>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</si>
  <si>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</si>
  <si>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</si>
  <si>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</si>
  <si>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</si>
  <si>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</si>
  <si>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</si>
  <si>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</si>
  <si>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</si>
  <si>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</si>
  <si>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</si>
  <si>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</si>
  <si>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</si>
  <si>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</si>
  <si>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</si>
  <si>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</si>
  <si>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</si>
  <si>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</si>
  <si>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</si>
  <si>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</si>
  <si>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</si>
  <si>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</si>
  <si>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</si>
  <si>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</si>
  <si>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</si>
  <si>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</si>
  <si>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</si>
  <si>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</si>
  <si>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</si>
  <si>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</si>
  <si>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</si>
  <si>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</si>
  <si>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</si>
  <si>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</si>
  <si>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</si>
  <si>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</si>
  <si>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</si>
  <si>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</si>
  <si>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</si>
  <si>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</si>
  <si>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</si>
  <si>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</si>
  <si>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</si>
  <si>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</si>
  <si>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</si>
  <si>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</si>
  <si>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</si>
  <si>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</si>
  <si>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</si>
  <si>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</si>
  <si>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</si>
  <si>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</si>
  <si>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</si>
  <si>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</si>
  <si>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</si>
  <si>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</si>
  <si>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</si>
  <si>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</si>
  <si>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</si>
  <si>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</si>
  <si>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</si>
  <si>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</si>
  <si>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</si>
  <si>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</si>
  <si>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</si>
  <si>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</si>
  <si>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</si>
  <si>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</si>
  <si>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</si>
  <si>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</si>
  <si>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</si>
  <si>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</si>
  <si>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</si>
  <si>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</si>
  <si>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</si>
  <si>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</si>
  <si>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</si>
  <si>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</si>
  <si>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</si>
  <si>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</si>
  <si>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</si>
  <si>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</si>
  <si>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</si>
  <si>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</si>
  <si>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</si>
  <si>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</si>
  <si>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</si>
  <si>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</si>
  <si>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</si>
  <si>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</si>
  <si>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</si>
  <si>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</si>
  <si>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</si>
  <si>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</si>
  <si>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</si>
  <si>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</si>
  <si>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</si>
  <si>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</si>
  <si>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</si>
  <si>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</si>
  <si>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</si>
  <si>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</si>
  <si>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</si>
  <si>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</si>
  <si>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</si>
  <si>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</si>
  <si>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</si>
  <si>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</si>
  <si>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</si>
  <si>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</si>
  <si>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</si>
  <si>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</si>
  <si>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</si>
  <si>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</si>
  <si>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</si>
  <si>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</si>
  <si>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</si>
  <si>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</si>
  <si>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</si>
  <si>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</si>
  <si>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</si>
  <si>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</si>
  <si>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</si>
  <si>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</si>
  <si>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</si>
  <si>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</si>
  <si>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</si>
  <si>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</si>
  <si>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</si>
  <si>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</si>
  <si>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</si>
  <si>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</si>
  <si>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</si>
  <si>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</si>
  <si>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</si>
  <si>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</si>
  <si>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</si>
  <si>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</si>
  <si>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</si>
  <si>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</si>
  <si>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</si>
  <si>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</si>
  <si>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</si>
  <si>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</si>
  <si>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</si>
  <si>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</si>
  <si>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</si>
  <si>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</si>
  <si>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</si>
  <si>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</si>
  <si>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</si>
  <si>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</si>
  <si>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</si>
  <si>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</si>
  <si>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</si>
  <si>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</si>
  <si>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</si>
  <si>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</si>
  <si>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</si>
  <si>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</si>
  <si>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</si>
  <si>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</si>
  <si>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</si>
  <si>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</si>
  <si>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</si>
  <si>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</si>
  <si>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</si>
  <si>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</si>
  <si>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</si>
  <si>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</si>
  <si>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</si>
  <si>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</si>
  <si>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</si>
  <si>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</si>
  <si>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</si>
  <si>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</si>
  <si>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</si>
  <si>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</si>
  <si>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</si>
  <si>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</si>
  <si>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</si>
  <si>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</si>
  <si>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</si>
  <si>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</si>
  <si>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</si>
  <si>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</si>
  <si>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</si>
  <si>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</si>
  <si>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</si>
  <si>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</si>
  <si>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</si>
  <si>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</si>
  <si>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</si>
  <si>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</si>
  <si>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</si>
  <si>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</si>
  <si>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</si>
  <si>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</si>
  <si>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</si>
  <si>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</si>
  <si>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</si>
  <si>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</si>
  <si>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</si>
  <si>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</si>
  <si>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</si>
  <si>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</si>
  <si>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</si>
  <si>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</si>
  <si>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</si>
  <si>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</si>
  <si>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</si>
  <si>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</si>
  <si>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</si>
  <si>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</si>
  <si>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</si>
  <si>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</si>
  <si>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</si>
  <si>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</si>
  <si>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</si>
  <si>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</si>
  <si>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</si>
  <si>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</si>
  <si>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</si>
  <si>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</si>
  <si>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</si>
  <si>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</si>
  <si>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</si>
  <si>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</si>
  <si>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</si>
  <si>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</si>
  <si>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</si>
  <si>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</si>
  <si>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</si>
  <si>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</si>
  <si>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</si>
  <si>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</si>
  <si>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</si>
  <si>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</si>
  <si>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</si>
  <si>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</si>
  <si>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</si>
  <si>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</si>
  <si>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</si>
  <si>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</si>
  <si>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</si>
  <si>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</si>
  <si>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</si>
  <si>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</si>
  <si>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</si>
  <si>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</si>
  <si>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</si>
  <si>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</si>
  <si>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</si>
  <si>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</si>
  <si>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</si>
  <si>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</si>
  <si>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</si>
  <si>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</si>
  <si>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</si>
  <si>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</si>
  <si>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</si>
  <si>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</si>
  <si>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</si>
  <si>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</si>
  <si>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</si>
  <si>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</si>
  <si>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</si>
  <si>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</si>
  <si>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</si>
  <si>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</si>
  <si>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</si>
  <si>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</si>
  <si>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</si>
  <si>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</si>
  <si>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</si>
  <si>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</si>
  <si>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</si>
  <si>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</si>
  <si>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</si>
  <si>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</si>
  <si>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</si>
  <si>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</si>
  <si>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</si>
  <si>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</si>
  <si>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</si>
  <si>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</si>
  <si>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</si>
  <si>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</si>
  <si>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</si>
  <si>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</si>
  <si>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</si>
  <si>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</si>
  <si>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</si>
  <si>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</si>
  <si>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</si>
  <si>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</si>
  <si>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</si>
  <si>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</si>
  <si>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</si>
  <si>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</si>
  <si>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</si>
  <si>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</si>
  <si>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</si>
  <si>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</si>
  <si>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</si>
  <si>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</si>
  <si>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</si>
  <si>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</si>
  <si>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</si>
  <si>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</si>
  <si>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</si>
  <si>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</si>
  <si>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</si>
  <si>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</si>
  <si>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</si>
  <si>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</si>
  <si>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</si>
  <si>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</si>
  <si>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</si>
  <si>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</si>
  <si>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</si>
  <si>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</si>
  <si>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</si>
  <si>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</si>
  <si>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</si>
  <si>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</si>
  <si>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</si>
  <si>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</si>
  <si>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</si>
  <si>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</si>
  <si>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</si>
  <si>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</si>
  <si>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</si>
  <si>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</si>
  <si>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</si>
  <si>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</si>
  <si>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</si>
  <si>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</si>
  <si>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</si>
  <si>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</si>
  <si>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</si>
  <si>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</si>
  <si>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</si>
  <si>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</si>
  <si>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</si>
  <si>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</si>
  <si>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</si>
  <si>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</si>
  <si>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</si>
  <si>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</si>
  <si>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</si>
  <si>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</si>
  <si>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</si>
  <si>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</si>
  <si>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</si>
  <si>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</si>
  <si>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</si>
  <si>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</si>
  <si>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</si>
  <si>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</si>
  <si>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</si>
  <si>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</si>
  <si>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</si>
  <si>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</si>
  <si>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</si>
  <si>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</si>
  <si>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</si>
  <si>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</si>
  <si>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</si>
  <si>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</si>
  <si>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</si>
  <si>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</si>
  <si>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</si>
  <si>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</si>
  <si>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</si>
  <si>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</si>
  <si>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</si>
  <si>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</si>
  <si>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</si>
  <si>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</si>
  <si>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</si>
  <si>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</si>
  <si>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</si>
  <si>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</si>
  <si>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</si>
  <si>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</si>
  <si>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</si>
  <si>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</si>
  <si>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</si>
  <si>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</si>
  <si>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</si>
  <si>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</si>
  <si>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</si>
  <si>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</si>
  <si>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</si>
  <si>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</si>
  <si>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</si>
  <si>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</si>
  <si>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</si>
  <si>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</si>
  <si>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</si>
  <si>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</si>
  <si>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</si>
  <si>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</si>
  <si>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</si>
  <si>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</si>
  <si>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</si>
  <si>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</si>
  <si>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</si>
  <si>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</si>
  <si>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</si>
  <si>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</si>
  <si>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</si>
  <si>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</si>
  <si>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</si>
  <si>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</si>
  <si>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</si>
  <si>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</si>
  <si>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</si>
  <si>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</si>
  <si>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</si>
  <si>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</si>
  <si>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</si>
  <si>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</si>
  <si>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</si>
  <si>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</si>
  <si>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</si>
  <si>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</si>
  <si>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</si>
  <si>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</si>
  <si>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</si>
  <si>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</si>
  <si>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</si>
  <si>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</si>
  <si>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</si>
  <si>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</si>
  <si>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</si>
  <si>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</si>
  <si>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</si>
  <si>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</si>
  <si>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</si>
  <si>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</si>
  <si>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</si>
  <si>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</si>
  <si>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</si>
  <si>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</si>
  <si>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</si>
  <si>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</si>
  <si>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</si>
  <si>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</si>
  <si>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</si>
  <si>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</si>
  <si>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</si>
  <si>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</si>
  <si>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</si>
  <si>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</si>
  <si>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</si>
  <si>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</si>
  <si>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</si>
  <si>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</si>
  <si>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</si>
  <si>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</si>
  <si>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</si>
  <si>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</si>
  <si>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</si>
  <si>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</si>
  <si>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</si>
  <si>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</si>
  <si>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</si>
  <si>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</si>
  <si>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</si>
  <si>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</si>
  <si>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</si>
  <si>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</si>
  <si>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</si>
  <si>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</si>
  <si>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</si>
  <si>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</si>
  <si>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</si>
  <si>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</si>
  <si>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</si>
  <si>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</si>
  <si>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</si>
  <si>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</si>
  <si>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</si>
  <si>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</si>
  <si>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</si>
  <si>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</si>
  <si>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</si>
  <si>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</si>
  <si>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</si>
  <si>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</si>
  <si>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</si>
  <si>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</si>
  <si>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</si>
  <si>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</si>
  <si>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</si>
  <si>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Instalações Prediais de Esgoto - Tubos e Conexões</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</si>
  <si>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</si>
  <si>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</si>
  <si>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</si>
  <si>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</si>
  <si>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</si>
  <si>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</si>
  <si>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</si>
  <si>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</si>
  <si>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</si>
  <si>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</si>
  <si>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</si>
  <si>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</si>
  <si>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</si>
  <si>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</si>
  <si>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</si>
  <si>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</si>
  <si>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</si>
  <si>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</si>
  <si>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</si>
  <si>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</si>
  <si>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</si>
  <si>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</si>
  <si>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</si>
  <si>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</si>
  <si>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</si>
  <si>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</si>
  <si>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</si>
  <si>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</si>
  <si>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</si>
  <si>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</si>
  <si>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</si>
  <si>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</si>
  <si>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</si>
  <si>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</si>
  <si>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</si>
  <si>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</si>
  <si>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</si>
  <si>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</si>
  <si>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</si>
  <si>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</si>
  <si>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</si>
  <si>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</si>
  <si>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</si>
  <si>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</si>
  <si>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</si>
  <si>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</si>
  <si>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</si>
  <si>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</si>
  <si>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</si>
  <si>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</si>
  <si>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</si>
  <si>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</si>
  <si>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</si>
  <si>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</si>
  <si>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</si>
  <si>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</si>
  <si>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</si>
  <si>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</si>
  <si>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</si>
  <si>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</si>
  <si>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</si>
  <si>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</si>
  <si>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</si>
  <si>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</si>
  <si>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</si>
  <si>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</si>
  <si>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</si>
  <si>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</si>
  <si>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</si>
  <si>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</si>
  <si>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</si>
  <si>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</si>
  <si>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</si>
  <si>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</si>
  <si>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</si>
  <si>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</si>
  <si>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</si>
  <si>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</si>
  <si>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</si>
  <si>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</si>
  <si>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</si>
  <si>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</si>
  <si>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</si>
  <si>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</si>
  <si>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</si>
  <si>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</si>
  <si>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</si>
  <si>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</si>
  <si>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</si>
  <si>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</si>
  <si>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Instalações Prediais de Água Fria em PVC</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</si>
  <si>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</si>
  <si>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</si>
  <si>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</si>
  <si>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</si>
  <si>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</si>
  <si>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</si>
  <si>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</si>
  <si>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</si>
  <si>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</si>
  <si>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</si>
  <si>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</si>
  <si>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</si>
  <si>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</si>
  <si>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</si>
  <si>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</si>
  <si>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</si>
  <si>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</si>
  <si>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</si>
  <si>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</si>
  <si>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</si>
  <si>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</si>
  <si>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</si>
  <si>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</si>
  <si>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</si>
  <si>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</si>
  <si>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</si>
  <si>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</si>
  <si>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</si>
  <si>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</si>
  <si>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</si>
  <si>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</si>
  <si>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</si>
  <si>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</si>
  <si>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</si>
  <si>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</si>
  <si>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</si>
  <si>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</si>
  <si>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</si>
  <si>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</si>
  <si>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</si>
  <si>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</si>
  <si>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</si>
  <si>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</si>
  <si>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</si>
  <si>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</si>
  <si>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</si>
  <si>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</si>
  <si>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</si>
  <si>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</si>
  <si>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</si>
  <si>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</si>
  <si>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</si>
  <si>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</si>
  <si>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</si>
  <si>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</si>
  <si>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</si>
  <si>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</si>
  <si>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</si>
  <si>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</si>
  <si>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</si>
  <si>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</si>
  <si>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</si>
  <si>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</si>
  <si>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</si>
  <si>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</si>
  <si>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</si>
  <si>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</si>
  <si>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</si>
  <si>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</si>
  <si>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</si>
  <si>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</si>
  <si>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</si>
  <si>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</si>
  <si>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</si>
  <si>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</si>
  <si>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</si>
  <si>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</si>
  <si>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</si>
  <si>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</si>
  <si>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</si>
  <si>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</si>
  <si>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</si>
  <si>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</si>
  <si>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</si>
  <si>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</si>
  <si>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</si>
  <si>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</si>
  <si>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</si>
  <si>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</si>
  <si>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</si>
  <si>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</si>
  <si>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</si>
  <si>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</si>
  <si>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</si>
  <si>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</si>
  <si>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</si>
  <si>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</si>
  <si>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</si>
  <si>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</si>
  <si>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</si>
  <si>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</si>
  <si>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</si>
  <si>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</si>
  <si>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</si>
  <si>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</si>
  <si>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</si>
  <si>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</si>
  <si>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</si>
  <si>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</si>
  <si>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</si>
  <si>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</si>
  <si>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</si>
  <si>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</si>
  <si>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</si>
  <si>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</si>
  <si>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</si>
  <si>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</si>
  <si>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</si>
  <si>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</si>
  <si>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</si>
  <si>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</si>
  <si>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</si>
  <si>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</si>
  <si>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</si>
  <si>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</si>
  <si>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</si>
  <si>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</si>
  <si>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</si>
  <si>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</si>
  <si>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</si>
  <si>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</si>
  <si>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</si>
  <si>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</si>
  <si>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</si>
  <si>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</si>
  <si>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</si>
  <si>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</si>
  <si>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</si>
  <si>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</si>
  <si>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</si>
  <si>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</si>
  <si>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</si>
  <si>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</si>
  <si>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</si>
  <si>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</si>
  <si>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</si>
  <si>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</si>
  <si>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</si>
  <si>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</si>
  <si>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</si>
  <si>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</si>
  <si>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</si>
  <si>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</si>
  <si>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</si>
  <si>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</si>
  <si>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</si>
  <si>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</si>
  <si>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</si>
  <si>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</si>
  <si>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</si>
  <si>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</si>
  <si>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</si>
  <si>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</si>
  <si>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</si>
  <si>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</si>
  <si>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</si>
  <si>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</si>
  <si>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</si>
  <si>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</si>
  <si>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</si>
  <si>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</si>
  <si>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</si>
  <si>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</si>
  <si>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</si>
  <si>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</si>
  <si>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</si>
  <si>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</si>
  <si>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</si>
  <si>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</si>
  <si>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</si>
  <si>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</si>
  <si>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</si>
  <si>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</si>
  <si>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</si>
  <si>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</si>
  <si>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</si>
  <si>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</si>
  <si>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</si>
  <si>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</si>
  <si>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</si>
  <si>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</si>
  <si>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</si>
  <si>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</si>
  <si>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</si>
  <si>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</si>
  <si>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</si>
  <si>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</si>
  <si>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</si>
  <si>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</si>
  <si>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</si>
  <si>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</si>
  <si>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</si>
  <si>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</si>
  <si>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</si>
  <si>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</si>
  <si>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</si>
  <si>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</si>
  <si>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</si>
  <si>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</si>
  <si>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</si>
  <si>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</si>
  <si>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</si>
  <si>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</si>
  <si>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</si>
  <si>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</si>
  <si>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</si>
  <si>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</si>
  <si>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</si>
  <si>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</si>
  <si>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</si>
  <si>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</si>
  <si>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</si>
  <si>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</si>
  <si>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</si>
  <si>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</si>
  <si>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</si>
  <si>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</si>
  <si>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</si>
  <si>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</si>
  <si>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</si>
  <si>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</si>
  <si>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</si>
  <si>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</si>
  <si>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</si>
  <si>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</si>
  <si>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</si>
  <si>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</si>
  <si>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</si>
  <si>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</si>
  <si>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</si>
  <si>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</si>
  <si>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</si>
  <si>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</si>
  <si>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</si>
  <si>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</si>
  <si>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</si>
  <si>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</si>
  <si>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</si>
  <si>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</si>
  <si>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</si>
  <si>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</si>
  <si>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</si>
  <si>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</si>
  <si>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</si>
  <si>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</si>
  <si>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</si>
  <si>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</si>
  <si>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</si>
  <si>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</si>
  <si>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</si>
  <si>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</si>
  <si>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</si>
  <si>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</si>
  <si>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</si>
  <si>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</si>
  <si>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</si>
  <si>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</si>
  <si>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</si>
  <si>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</si>
  <si>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</si>
  <si>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</si>
  <si>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</si>
  <si>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</si>
  <si>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</si>
  <si>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</si>
  <si>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</si>
  <si>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</si>
  <si>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</si>
  <si>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</si>
  <si>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</si>
  <si>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</si>
  <si>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</si>
  <si>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</si>
  <si>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</si>
  <si>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</si>
  <si>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</si>
  <si>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</si>
  <si>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</si>
  <si>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</si>
  <si>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</si>
  <si>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</si>
  <si>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</si>
  <si>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</si>
  <si>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</si>
  <si>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</si>
  <si>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</si>
  <si>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</si>
  <si>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</si>
  <si>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</si>
  <si>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</si>
  <si>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</si>
  <si>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</si>
  <si>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</si>
  <si>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</si>
  <si>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</si>
  <si>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</si>
  <si>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</si>
  <si>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</si>
  <si>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</si>
  <si>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</si>
  <si>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</si>
  <si>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</si>
  <si>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</si>
  <si>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</si>
  <si>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</si>
  <si>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</si>
  <si>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</si>
  <si>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</si>
  <si>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</si>
  <si>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</si>
  <si>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</si>
  <si>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</si>
  <si>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</si>
  <si>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</si>
  <si>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</si>
  <si>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</si>
  <si>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</si>
  <si>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</si>
  <si>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</si>
  <si>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</si>
  <si>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</si>
  <si>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</si>
  <si>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</si>
  <si>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</si>
  <si>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</si>
  <si>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</si>
  <si>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</si>
  <si>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</si>
  <si>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</si>
  <si>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</si>
  <si>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</si>
  <si>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</si>
  <si>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</si>
  <si>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</si>
  <si>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</si>
  <si>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</si>
  <si>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</si>
  <si>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</si>
  <si>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</si>
  <si>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</si>
  <si>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</si>
  <si>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</si>
  <si>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</si>
  <si>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</si>
  <si>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</si>
  <si>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</si>
  <si>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</si>
  <si>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</si>
  <si>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</si>
  <si>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</si>
  <si>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</si>
  <si>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</si>
  <si>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</si>
  <si>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</si>
  <si>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</si>
  <si>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</si>
  <si>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</si>
  <si>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</si>
  <si>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</si>
  <si>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</si>
  <si>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</si>
  <si>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</si>
  <si>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</si>
  <si>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</si>
  <si>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</si>
  <si>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</si>
  <si>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</si>
  <si>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</si>
  <si>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</si>
  <si>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</si>
  <si>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</si>
  <si>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</si>
  <si>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</si>
  <si>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</si>
  <si>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</si>
  <si>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</si>
  <si>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</si>
  <si>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</si>
  <si>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</si>
  <si>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</si>
  <si>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</si>
  <si>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</si>
  <si>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</si>
  <si>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</si>
  <si>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</si>
  <si>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</si>
  <si>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</si>
  <si>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</si>
  <si>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</si>
  <si>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</si>
  <si>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</si>
  <si>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</si>
  <si>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</si>
  <si>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</si>
  <si>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</si>
  <si>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</si>
  <si>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</si>
  <si>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</si>
  <si>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</si>
  <si>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</si>
  <si>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</si>
  <si>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</si>
  <si>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</si>
  <si>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</si>
  <si>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</si>
  <si>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</si>
  <si>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</si>
  <si>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</si>
  <si>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</si>
  <si>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</si>
  <si>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</si>
  <si>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</si>
  <si>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</si>
  <si>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</si>
  <si>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</si>
  <si>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</si>
  <si>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</si>
  <si>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</si>
  <si>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</si>
  <si>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</si>
  <si>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</si>
  <si>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</si>
  <si>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</si>
  <si>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</si>
  <si>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</si>
  <si>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</si>
  <si>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</si>
  <si>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</si>
  <si>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</si>
  <si>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</si>
  <si>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</si>
  <si>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</si>
  <si>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</si>
  <si>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</si>
  <si>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</si>
  <si>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</si>
  <si>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</si>
  <si>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</si>
  <si>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</si>
  <si>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</si>
  <si>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</si>
  <si>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</si>
  <si>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</si>
  <si>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</si>
  <si>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</si>
  <si>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</si>
  <si>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</si>
  <si>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</si>
  <si>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</si>
  <si>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</si>
  <si>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Instalações de Divisórias Diversas</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</si>
  <si>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</si>
  <si>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</si>
  <si>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</si>
  <si>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</si>
  <si>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</si>
  <si>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</si>
  <si>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</si>
  <si>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</si>
  <si>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</si>
  <si>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</si>
  <si>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</si>
  <si>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</si>
  <si>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</si>
  <si>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</si>
  <si>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</si>
  <si>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</si>
  <si>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</si>
  <si>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</si>
  <si>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</si>
  <si>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</si>
  <si>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</si>
  <si>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</si>
  <si>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</si>
  <si>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</si>
  <si>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</si>
  <si>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</si>
  <si>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</si>
  <si>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Instalações de Gás e Incêndio em Aço e Ferro Galvanizado</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</si>
  <si>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</si>
  <si>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</si>
  <si>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</si>
  <si>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</si>
  <si>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</si>
  <si>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</si>
  <si>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</si>
  <si>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</si>
  <si>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</si>
  <si>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</si>
  <si>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</si>
  <si>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</si>
  <si>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</si>
  <si>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</si>
  <si>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</si>
  <si>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</si>
  <si>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</si>
  <si>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</si>
  <si>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</si>
  <si>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</si>
  <si>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</si>
  <si>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</si>
  <si>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</si>
  <si>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</si>
  <si>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</si>
  <si>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</si>
  <si>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</si>
  <si>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</si>
  <si>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</si>
  <si>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</si>
  <si>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</si>
  <si>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</si>
  <si>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</si>
  <si>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</si>
  <si>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</si>
  <si>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</si>
  <si>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</si>
  <si>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</si>
  <si>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</si>
  <si>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</si>
  <si>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</si>
  <si>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</si>
  <si>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</si>
  <si>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</si>
  <si>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</si>
  <si>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</si>
  <si>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</si>
  <si>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</si>
  <si>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</si>
  <si>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</si>
  <si>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</si>
  <si>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</si>
  <si>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</si>
  <si>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</si>
  <si>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</si>
  <si>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</si>
  <si>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</si>
  <si>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</si>
  <si>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</si>
  <si>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</si>
  <si>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</si>
  <si>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</si>
  <si>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</si>
  <si>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</si>
  <si>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</si>
  <si>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</si>
  <si>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</si>
  <si>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</si>
  <si>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</si>
  <si>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</si>
  <si>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</si>
  <si>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</si>
  <si>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</si>
  <si>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</si>
  <si>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</si>
  <si>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</si>
  <si>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</si>
  <si>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</si>
  <si>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</si>
  <si>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</si>
  <si>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</si>
  <si>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</si>
  <si>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</si>
  <si>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</si>
  <si>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</si>
  <si>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</si>
  <si>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</si>
  <si>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</si>
  <si>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</si>
  <si>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</si>
  <si>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</si>
  <si>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</si>
  <si>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</si>
  <si>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</si>
  <si>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</si>
  <si>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</si>
  <si>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</si>
  <si>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</si>
  <si>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</si>
  <si>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</si>
  <si>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</si>
  <si>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</si>
  <si>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</si>
  <si>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</si>
  <si>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</si>
  <si>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</si>
  <si>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</si>
  <si>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</si>
  <si>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</si>
  <si>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</si>
  <si>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</si>
  <si>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</si>
  <si>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</si>
  <si>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</si>
  <si>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</si>
  <si>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</si>
  <si>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</si>
  <si>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</si>
  <si>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</si>
  <si>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</si>
  <si>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</si>
  <si>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</si>
  <si>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</si>
  <si>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</si>
  <si>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</si>
  <si>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</si>
  <si>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</si>
  <si>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</si>
  <si>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</si>
  <si>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</si>
  <si>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</si>
  <si>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</si>
  <si>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</si>
  <si>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</si>
  <si>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</si>
  <si>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</si>
  <si>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</si>
  <si>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</si>
  <si>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</si>
  <si>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</si>
  <si>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</si>
  <si>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</si>
  <si>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</si>
  <si>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</si>
  <si>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</si>
  <si>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</si>
  <si>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</si>
  <si>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</si>
  <si>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</si>
  <si>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</si>
  <si>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</si>
  <si>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</si>
  <si>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</si>
  <si>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</si>
  <si>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</si>
  <si>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</si>
  <si>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</si>
  <si>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</si>
  <si>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</si>
  <si>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</si>
  <si>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</si>
  <si>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</si>
  <si>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</si>
  <si>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</si>
  <si>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</si>
  <si>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</si>
  <si>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</si>
  <si>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</si>
  <si>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</si>
  <si>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</si>
  <si>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</si>
  <si>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</si>
  <si>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</si>
  <si>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</si>
  <si>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</si>
  <si>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</si>
  <si>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</si>
  <si>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</si>
  <si>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</si>
  <si>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</si>
  <si>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</si>
  <si>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</si>
  <si>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</si>
  <si>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</si>
  <si>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</si>
  <si>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</si>
  <si>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</si>
  <si>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</si>
  <si>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</si>
  <si>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</si>
  <si>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</si>
  <si>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</si>
  <si>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</si>
  <si>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</si>
  <si>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</si>
  <si>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</si>
  <si>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</si>
  <si>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</si>
  <si>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</si>
  <si>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</si>
  <si>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</si>
  <si>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</si>
  <si>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</si>
  <si>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</si>
  <si>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</si>
  <si>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</si>
  <si>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</si>
  <si>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</si>
  <si>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</si>
  <si>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</si>
  <si>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</si>
  <si>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</si>
  <si>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</si>
  <si>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</si>
  <si>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</si>
  <si>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</si>
  <si>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</si>
  <si>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</si>
  <si>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</si>
  <si>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</si>
  <si>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</si>
  <si>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</si>
  <si>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</si>
  <si>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</si>
  <si>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</si>
  <si>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</si>
  <si>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</si>
  <si>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</si>
  <si>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</si>
  <si>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</si>
  <si>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</si>
  <si>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</si>
  <si>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</si>
  <si>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</si>
  <si>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</si>
  <si>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</si>
  <si>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</si>
  <si>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</si>
  <si>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</si>
  <si>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</si>
  <si>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</si>
  <si>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</si>
  <si>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</si>
  <si>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</si>
  <si>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</si>
  <si>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</si>
  <si>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</si>
  <si>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</si>
  <si>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</si>
  <si>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</si>
  <si>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</si>
  <si>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</si>
  <si>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</si>
  <si>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</si>
  <si>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</si>
  <si>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</si>
  <si>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</si>
  <si>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</si>
  <si>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</si>
  <si>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</si>
  <si>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</si>
  <si>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</si>
  <si>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</si>
  <si>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</si>
  <si>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</si>
  <si>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</si>
  <si>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</si>
  <si>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</si>
  <si>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</si>
  <si>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</si>
  <si>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</si>
  <si>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</si>
  <si>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</si>
  <si>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</si>
  <si>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</si>
  <si>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</si>
  <si>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</si>
  <si>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</si>
  <si>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</si>
  <si>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</si>
  <si>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</si>
  <si>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</si>
  <si>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</si>
  <si>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</si>
  <si>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</si>
  <si>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</si>
  <si>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</si>
  <si>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</si>
  <si>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</si>
  <si>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</si>
  <si>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</si>
  <si>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</si>
  <si>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</si>
  <si>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</si>
  <si>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</si>
  <si>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</si>
  <si>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</si>
  <si>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</si>
  <si>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</si>
  <si>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</si>
  <si>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</si>
  <si>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</si>
  <si>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</si>
  <si>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</si>
  <si>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</si>
  <si>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</si>
  <si>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</si>
  <si>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</si>
  <si>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</si>
  <si>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</si>
  <si>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</si>
  <si>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</si>
  <si>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</si>
  <si>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</si>
  <si>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</si>
  <si>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</si>
  <si>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</si>
  <si>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</si>
  <si>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</si>
  <si>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Instalações de Gás em PEX Multicamadas</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</si>
  <si>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</si>
  <si>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</si>
  <si>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</si>
  <si>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</si>
  <si>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</si>
  <si>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</si>
  <si>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</si>
  <si>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</si>
  <si>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</si>
  <si>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</si>
  <si>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</si>
  <si>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</si>
  <si>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</si>
  <si>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</si>
  <si>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</si>
  <si>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</si>
  <si>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</si>
  <si>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</si>
  <si>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</si>
  <si>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</si>
  <si>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</si>
  <si>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</si>
  <si>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</si>
  <si>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</si>
  <si>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</si>
  <si>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</si>
  <si>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</si>
  <si>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</si>
  <si>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</si>
  <si>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</si>
  <si>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</si>
  <si>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</si>
  <si>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</si>
  <si>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</si>
  <si>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</si>
  <si>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</si>
  <si>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</si>
  <si>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</si>
  <si>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</si>
  <si>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</si>
  <si>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</si>
  <si>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</si>
  <si>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</si>
  <si>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</si>
  <si>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</si>
  <si>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</si>
  <si>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</si>
  <si>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</si>
  <si>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</si>
  <si>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</si>
  <si>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</si>
  <si>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</si>
  <si>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</si>
  <si>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</si>
  <si>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</si>
  <si>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</si>
  <si>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</si>
  <si>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</si>
  <si>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</si>
  <si>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</si>
  <si>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</si>
  <si>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</si>
  <si>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</si>
  <si>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</si>
  <si>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</si>
  <si>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</si>
  <si>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</si>
  <si>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</si>
  <si>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</si>
  <si>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</si>
  <si>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</si>
  <si>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</si>
  <si>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</si>
  <si>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</si>
  <si>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</si>
  <si>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</si>
  <si>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</si>
  <si>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</si>
  <si>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</si>
  <si>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</si>
  <si>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</si>
  <si>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</si>
  <si>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</si>
  <si>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</si>
  <si>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</si>
  <si>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</si>
  <si>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</si>
  <si>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</si>
  <si>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</si>
  <si>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</si>
  <si>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</si>
  <si>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</si>
  <si>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</si>
  <si>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</si>
  <si>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</si>
  <si>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</si>
  <si>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</si>
  <si>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</si>
  <si>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</si>
  <si>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</si>
  <si>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</si>
  <si>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</si>
  <si>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</si>
  <si>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</si>
  <si>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</si>
  <si>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</si>
  <si>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</si>
  <si>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</si>
  <si>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</si>
  <si>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Instalações de ar condicionado em cobre</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</si>
  <si>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</si>
  <si>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</si>
  <si>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</si>
  <si>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</si>
  <si>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</si>
  <si>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</si>
  <si>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</si>
  <si>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</si>
  <si>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Instalações em Cobre</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</si>
  <si>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</si>
  <si>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</si>
  <si>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</si>
  <si>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</si>
  <si>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</si>
  <si>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</si>
  <si>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</si>
  <si>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</si>
  <si>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</si>
  <si>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</si>
  <si>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</si>
  <si>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</si>
  <si>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</si>
  <si>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</si>
  <si>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</si>
  <si>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</si>
  <si>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</si>
  <si>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</si>
  <si>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</si>
  <si>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</si>
  <si>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</si>
  <si>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</si>
  <si>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</si>
  <si>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</si>
  <si>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</si>
  <si>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</si>
  <si>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</si>
  <si>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</si>
  <si>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</si>
  <si>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</si>
  <si>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</si>
  <si>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</si>
  <si>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</si>
  <si>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</si>
  <si>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</si>
  <si>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</si>
  <si>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</si>
  <si>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</si>
  <si>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</si>
  <si>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</si>
  <si>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</si>
  <si>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</si>
  <si>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</si>
  <si>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</si>
  <si>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</si>
  <si>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</si>
  <si>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</si>
  <si>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</si>
  <si>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</si>
  <si>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</si>
  <si>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</si>
  <si>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</si>
  <si>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</si>
  <si>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</si>
  <si>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</si>
  <si>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</si>
  <si>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</si>
  <si>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</si>
  <si>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</si>
  <si>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</si>
  <si>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</si>
  <si>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</si>
  <si>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</si>
  <si>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</si>
  <si>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</si>
  <si>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</si>
  <si>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</si>
  <si>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</si>
  <si>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</si>
  <si>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</si>
  <si>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</si>
  <si>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</si>
  <si>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</si>
  <si>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</si>
  <si>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</si>
  <si>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</si>
  <si>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</si>
  <si>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</si>
  <si>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</si>
  <si>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</si>
  <si>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</si>
  <si>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</si>
  <si>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</si>
  <si>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</si>
  <si>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</si>
  <si>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</si>
  <si>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</si>
  <si>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</si>
  <si>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</si>
  <si>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</si>
  <si>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</si>
  <si>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</si>
  <si>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</si>
  <si>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</si>
  <si>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</si>
  <si>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</si>
  <si>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</si>
  <si>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</si>
  <si>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</si>
  <si>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</si>
  <si>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</si>
  <si>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</si>
  <si>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</si>
  <si>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</si>
  <si>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</si>
  <si>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</si>
  <si>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</si>
  <si>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</si>
  <si>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</si>
  <si>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</si>
  <si>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</si>
  <si>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</si>
  <si>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</si>
  <si>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</si>
  <si>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</si>
  <si>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</si>
  <si>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</si>
  <si>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</si>
  <si>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</si>
  <si>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</si>
  <si>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</si>
  <si>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</si>
  <si>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</si>
  <si>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</si>
  <si>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</si>
  <si>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</si>
  <si>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</si>
  <si>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</si>
  <si>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</si>
  <si>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</si>
  <si>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</si>
  <si>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</si>
  <si>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</si>
  <si>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</si>
  <si>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</si>
  <si>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</si>
  <si>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</si>
  <si>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</si>
  <si>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</si>
  <si>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</si>
  <si>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</si>
  <si>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</si>
  <si>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</si>
  <si>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</si>
  <si>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</si>
  <si>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</si>
  <si>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</si>
  <si>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</si>
  <si>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</si>
  <si>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</si>
  <si>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</si>
  <si>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</si>
  <si>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</si>
  <si>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</si>
  <si>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</si>
  <si>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</si>
  <si>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</si>
  <si>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</si>
  <si>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</si>
  <si>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</si>
  <si>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</si>
  <si>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</si>
  <si>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</si>
  <si>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</si>
  <si>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</si>
  <si>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</si>
  <si>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</si>
  <si>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</si>
  <si>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</si>
  <si>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</si>
  <si>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</si>
  <si>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</si>
  <si>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</si>
  <si>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</si>
  <si>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</si>
  <si>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</si>
  <si>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</si>
  <si>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</si>
  <si>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</si>
  <si>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</si>
  <si>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</si>
  <si>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</si>
  <si>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</si>
  <si>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</si>
  <si>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</si>
  <si>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</si>
  <si>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</si>
  <si>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</si>
  <si>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</si>
  <si>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</si>
  <si>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</si>
  <si>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</si>
  <si>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</si>
  <si>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</si>
  <si>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</si>
  <si>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</si>
  <si>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</si>
  <si>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</si>
  <si>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</si>
  <si>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</si>
  <si>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</si>
  <si>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</si>
  <si>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</si>
  <si>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</si>
  <si>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</si>
  <si>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</si>
  <si>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</si>
  <si>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</si>
  <si>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</si>
  <si>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</si>
  <si>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</si>
  <si>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</si>
  <si>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</si>
  <si>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</si>
  <si>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</si>
  <si>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</si>
  <si>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</si>
  <si>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</si>
  <si>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</si>
  <si>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</si>
  <si>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</si>
  <si>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</si>
  <si>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</si>
  <si>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</si>
  <si>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</si>
  <si>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</si>
  <si>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</si>
  <si>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</si>
  <si>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</si>
  <si>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</si>
  <si>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</si>
  <si>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</si>
  <si>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</si>
  <si>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</si>
  <si>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</si>
  <si>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</si>
  <si>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</si>
  <si>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</si>
  <si>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</si>
  <si>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</si>
  <si>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</si>
  <si>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</si>
  <si>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</si>
  <si>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</si>
  <si>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</si>
  <si>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</si>
  <si>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</si>
  <si>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</si>
  <si>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</si>
  <si>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</si>
  <si>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</si>
  <si>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</si>
  <si>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</si>
  <si>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</si>
  <si>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</si>
  <si>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</si>
  <si>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</si>
  <si>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</si>
  <si>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</si>
  <si>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</si>
  <si>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</si>
  <si>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</si>
  <si>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</si>
  <si>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</si>
  <si>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</si>
  <si>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</si>
  <si>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</si>
  <si>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</si>
  <si>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</si>
  <si>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</si>
  <si>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</si>
  <si>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</si>
  <si>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</si>
  <si>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</si>
  <si>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</si>
  <si>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</si>
  <si>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</si>
  <si>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</si>
  <si>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</si>
  <si>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</si>
  <si>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</si>
  <si>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</si>
  <si>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</si>
  <si>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Lajes Pré-Moldadas</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</si>
  <si>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</si>
  <si>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</si>
  <si>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</si>
  <si>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</si>
  <si>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</si>
  <si>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</si>
  <si>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</si>
  <si>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</si>
  <si>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</si>
  <si>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</si>
  <si>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</si>
  <si>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</si>
  <si>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</si>
  <si>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</si>
  <si>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</si>
  <si>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</si>
  <si>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</si>
  <si>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</si>
  <si>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</si>
  <si>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</si>
  <si>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</si>
  <si>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</si>
  <si>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</si>
  <si>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</si>
  <si>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</si>
  <si>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</si>
  <si>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</si>
  <si>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</si>
  <si>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</si>
  <si>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</si>
  <si>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</si>
  <si>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</si>
  <si>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Ligações Prediais de Água e Esgoto</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</si>
  <si>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</si>
  <si>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</si>
  <si>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</si>
  <si>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</si>
  <si>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</si>
  <si>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</si>
  <si>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</si>
  <si>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</si>
  <si>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</si>
  <si>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</si>
  <si>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</si>
  <si>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</si>
  <si>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</si>
  <si>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</si>
  <si>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</si>
  <si>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</si>
  <si>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</si>
  <si>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</si>
  <si>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</si>
  <si>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</si>
  <si>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</si>
  <si>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</si>
  <si>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</si>
  <si>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</si>
  <si>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</si>
  <si>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</si>
  <si>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</si>
  <si>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</si>
  <si>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</si>
  <si>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</si>
  <si>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</si>
  <si>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</si>
  <si>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</si>
  <si>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</si>
  <si>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</si>
  <si>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</si>
  <si>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</si>
  <si>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</si>
  <si>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</si>
  <si>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</si>
  <si>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</si>
  <si>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</si>
  <si>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</si>
  <si>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</si>
  <si>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</si>
  <si>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Obra</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</si>
  <si>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</si>
  <si>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</si>
  <si>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</si>
  <si>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</si>
  <si>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</si>
  <si>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</si>
  <si>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</si>
  <si>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</si>
  <si>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</si>
  <si>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</si>
  <si>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</si>
  <si>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</si>
  <si>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</si>
  <si>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</si>
  <si>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</si>
  <si>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</si>
  <si>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</si>
  <si>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</si>
  <si>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</si>
  <si>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</si>
  <si>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</si>
  <si>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</si>
  <si>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</si>
  <si>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</si>
  <si>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</si>
  <si>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</si>
  <si>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Livro SINAPI: Cálculos e Parâmetros</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</si>
  <si>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</si>
  <si>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</si>
  <si>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</si>
  <si>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</si>
  <si>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</si>
  <si>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</si>
  <si>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</si>
  <si>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</si>
  <si>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</si>
  <si>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</si>
  <si>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</si>
  <si>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</si>
  <si>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</si>
  <si>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</si>
  <si>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</si>
  <si>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</si>
  <si>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</si>
  <si>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</si>
  <si>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</si>
  <si>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</si>
  <si>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</si>
  <si>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</si>
  <si>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</si>
  <si>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</si>
  <si>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</si>
  <si>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</si>
  <si>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</si>
  <si>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</si>
  <si>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</si>
  <si>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</si>
  <si>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</si>
  <si>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</si>
  <si>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</si>
  <si>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</si>
  <si>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</si>
  <si>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</si>
  <si>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</si>
  <si>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</si>
  <si>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</si>
  <si>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</si>
  <si>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</si>
  <si>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</si>
  <si>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</si>
  <si>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</si>
  <si>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</si>
  <si>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</si>
  <si>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</si>
  <si>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</si>
  <si>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</si>
  <si>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</si>
  <si>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</si>
  <si>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</si>
  <si>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</si>
  <si>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</si>
  <si>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</si>
  <si>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</si>
  <si>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</si>
  <si>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</si>
  <si>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</si>
  <si>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</si>
  <si>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</si>
  <si>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</si>
  <si>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</si>
  <si>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</si>
  <si>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</si>
  <si>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</si>
  <si>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</si>
  <si>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</si>
  <si>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</si>
  <si>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</si>
  <si>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</si>
  <si>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</si>
  <si>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</si>
  <si>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</si>
  <si>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</si>
  <si>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</si>
  <si>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</si>
  <si>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</si>
  <si>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</si>
  <si>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</si>
  <si>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</si>
  <si>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</si>
  <si>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</si>
  <si>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</si>
  <si>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</si>
  <si>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</si>
  <si>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</si>
  <si>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</si>
  <si>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</si>
  <si>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</si>
  <si>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</si>
  <si>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</si>
  <si>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</si>
  <si>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</si>
  <si>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</si>
  <si>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</si>
  <si>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</si>
  <si>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</si>
  <si>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</si>
  <si>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</si>
  <si>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</si>
  <si>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</si>
  <si>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</si>
  <si>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</si>
  <si>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</si>
  <si>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</si>
  <si>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</si>
  <si>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</si>
  <si>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</si>
  <si>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</si>
  <si>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</si>
  <si>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</si>
  <si>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</si>
  <si>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</si>
  <si>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</si>
  <si>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</si>
  <si>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</si>
  <si>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</si>
  <si>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</si>
  <si>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</si>
  <si>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</si>
  <si>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</si>
  <si>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</si>
  <si>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</si>
  <si>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</si>
  <si>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</si>
  <si>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</si>
  <si>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</si>
  <si>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</si>
  <si>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</si>
  <si>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</si>
  <si>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</si>
  <si>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</si>
  <si>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</si>
  <si>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</si>
  <si>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</si>
  <si>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</si>
  <si>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</si>
  <si>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</si>
  <si>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</si>
  <si>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</si>
  <si>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</si>
  <si>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</si>
  <si>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</si>
  <si>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</si>
  <si>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</si>
  <si>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</si>
  <si>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</si>
  <si>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</si>
  <si>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</si>
  <si>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</si>
  <si>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</si>
  <si>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</si>
  <si>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</si>
  <si>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</si>
  <si>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</si>
  <si>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</si>
  <si>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</si>
  <si>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</si>
  <si>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</si>
  <si>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</si>
  <si>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</si>
  <si>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</si>
  <si>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</si>
  <si>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</si>
  <si>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</si>
  <si>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</si>
  <si>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</si>
  <si>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</si>
  <si>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</si>
  <si>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</si>
  <si>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</si>
  <si>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</si>
  <si>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</si>
  <si>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</si>
  <si>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</si>
  <si>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</si>
  <si>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</si>
  <si>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</si>
  <si>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</si>
  <si>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</si>
  <si>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</si>
  <si>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</si>
  <si>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</si>
  <si>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</si>
  <si>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</si>
  <si>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</si>
  <si>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</si>
  <si>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</si>
  <si>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</si>
  <si>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</si>
  <si>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</si>
  <si>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</si>
  <si>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</si>
  <si>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</si>
  <si>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</si>
  <si>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</si>
  <si>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</si>
  <si>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</si>
  <si>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</si>
  <si>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</si>
  <si>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</si>
  <si>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</si>
  <si>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</si>
  <si>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</si>
  <si>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</si>
  <si>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</si>
  <si>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</si>
  <si>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</si>
  <si>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</si>
  <si>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</si>
  <si>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</si>
  <si>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</si>
  <si>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</si>
  <si>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</si>
  <si>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</si>
  <si>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</si>
  <si>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</si>
  <si>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</si>
  <si>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</si>
  <si>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</si>
  <si>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</si>
  <si>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</si>
  <si>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</si>
  <si>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</si>
  <si>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</si>
  <si>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</si>
  <si>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</si>
  <si>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</si>
  <si>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</si>
  <si>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</si>
  <si>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</si>
  <si>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</si>
  <si>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</si>
  <si>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</si>
  <si>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</si>
  <si>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</si>
  <si>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</si>
  <si>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</si>
  <si>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</si>
  <si>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</si>
  <si>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</si>
  <si>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</si>
  <si>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</si>
  <si>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</si>
  <si>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</si>
  <si>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</si>
  <si>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</si>
  <si>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</si>
  <si>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</si>
  <si>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</si>
  <si>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</si>
  <si>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</si>
  <si>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</si>
  <si>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</si>
  <si>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</si>
  <si>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</si>
  <si>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</si>
  <si>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 COM ENCARGOS COMPLEMENTARES</t>
  </si>
  <si>
    <t>MONTADOR DE ELETROELETRÔNICOS COM ENCARGOS COMPLEMENTARES</t>
  </si>
  <si>
    <t>MONTADOR DE ESTRUTURA METÁLICA COM ENCARGOS COMPLEMENTARES</t>
  </si>
  <si>
    <t>MONTADOR DE ESTRUTURAS METÁLICAS COM ENCARGOS COMPLEMENTARES</t>
  </si>
  <si>
    <t>MONTADOR DE FÔRMAS DO SISTEMA DE PAREDES DE CONCRETO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</si>
  <si>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</si>
  <si>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</si>
  <si>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</si>
  <si>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</si>
  <si>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</si>
  <si>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</si>
  <si>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</si>
  <si>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</si>
  <si>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</si>
  <si>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</si>
  <si>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</si>
  <si>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</si>
  <si>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</si>
  <si>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</si>
  <si>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</si>
  <si>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</si>
  <si>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</si>
  <si>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</si>
  <si>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</si>
  <si>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</si>
  <si>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</si>
  <si>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</si>
  <si>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</si>
  <si>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</si>
  <si>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</si>
  <si>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</si>
  <si>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</si>
  <si>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</si>
  <si>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</si>
  <si>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</si>
  <si>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</si>
  <si>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</si>
  <si>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</si>
  <si>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</si>
  <si>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</si>
  <si>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</si>
  <si>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</si>
  <si>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</si>
  <si>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</si>
  <si>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</si>
  <si>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</si>
  <si>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</si>
  <si>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</si>
  <si>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</si>
  <si>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</si>
  <si>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</si>
  <si>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</si>
  <si>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</si>
  <si>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</si>
  <si>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</si>
  <si>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</si>
  <si>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</si>
  <si>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</si>
  <si>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</si>
  <si>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</si>
  <si>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</si>
  <si>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</si>
  <si>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</si>
  <si>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</si>
  <si>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</si>
  <si>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</si>
  <si>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</si>
  <si>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SEGURANÇA DO TRABALHO COM ENCARGOS COMPLEMENTARES</t>
  </si>
  <si>
    <t>TÉCNICO EM SONDAGEM COM ENCARGOS COMPLEMENTARES</t>
  </si>
  <si>
    <t>VIDRACEIRO COM ENCARGOS COMPLEMENTARES</t>
  </si>
  <si>
    <t>VIGIA DIURNO COM ENCARGOS COMPLEMENTARES</t>
  </si>
  <si>
    <t>Locação de Obras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</si>
  <si>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</si>
  <si>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</si>
  <si>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</si>
  <si>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</si>
  <si>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</si>
  <si>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</si>
  <si>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</si>
  <si>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</si>
  <si>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</si>
  <si>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</si>
  <si>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</si>
  <si>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</si>
  <si>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Louças e Metais</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</si>
  <si>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</si>
  <si>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</si>
  <si>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</si>
  <si>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</si>
  <si>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</si>
  <si>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</si>
  <si>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</si>
  <si>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</si>
  <si>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</si>
  <si>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</si>
  <si>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</si>
  <si>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</si>
  <si>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</si>
  <si>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</si>
  <si>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</si>
  <si>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</si>
  <si>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</si>
  <si>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</si>
  <si>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</si>
  <si>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</si>
  <si>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</si>
  <si>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</si>
  <si>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</si>
  <si>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</si>
  <si>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</si>
  <si>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</si>
  <si>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</si>
  <si>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</si>
  <si>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</si>
  <si>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</si>
  <si>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</si>
  <si>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</si>
  <si>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</si>
  <si>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</si>
  <si>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</si>
  <si>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</si>
  <si>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</si>
  <si>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</si>
  <si>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</si>
  <si>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</si>
  <si>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</si>
  <si>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</si>
  <si>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</si>
  <si>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</si>
  <si>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</si>
  <si>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</si>
  <si>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</si>
  <si>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</si>
  <si>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</si>
  <si>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</si>
  <si>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</si>
  <si>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</si>
  <si>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</si>
  <si>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</si>
  <si>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</si>
  <si>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</si>
  <si>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</si>
  <si>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</si>
  <si>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</si>
  <si>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</si>
  <si>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</si>
  <si>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</si>
  <si>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</si>
  <si>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</si>
  <si>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</si>
  <si>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</si>
  <si>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</si>
  <si>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</si>
  <si>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</si>
  <si>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</si>
  <si>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</si>
  <si>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</si>
  <si>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</si>
  <si>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</si>
  <si>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</si>
  <si>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</si>
  <si>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</si>
  <si>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</si>
  <si>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</si>
  <si>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</si>
  <si>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</si>
  <si>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</si>
  <si>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</si>
  <si>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</si>
  <si>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</si>
  <si>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</si>
  <si>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</si>
  <si>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</si>
  <si>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</si>
  <si>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</si>
  <si>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</si>
  <si>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</si>
  <si>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</si>
  <si>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</si>
  <si>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</si>
  <si>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</si>
  <si>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</si>
  <si>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</si>
  <si>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</si>
  <si>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</si>
  <si>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</si>
  <si>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</si>
  <si>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</si>
  <si>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</si>
  <si>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</si>
  <si>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</si>
  <si>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</si>
  <si>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</si>
  <si>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</si>
  <si>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</si>
  <si>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</si>
  <si>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</si>
  <si>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</si>
  <si>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</si>
  <si>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</si>
  <si>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</si>
  <si>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</si>
  <si>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</si>
  <si>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</si>
  <si>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</si>
  <si>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</si>
  <si>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</si>
  <si>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</si>
  <si>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</si>
  <si>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</si>
  <si>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</si>
  <si>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</si>
  <si>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</si>
  <si>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</si>
  <si>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</si>
  <si>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</si>
  <si>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</si>
  <si>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</si>
  <si>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</si>
  <si>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</si>
  <si>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</si>
  <si>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</si>
  <si>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</si>
  <si>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</si>
  <si>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</si>
  <si>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</si>
  <si>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</si>
  <si>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</si>
  <si>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</si>
  <si>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</si>
  <si>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</si>
  <si>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</si>
  <si>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</si>
  <si>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</si>
  <si>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</si>
  <si>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</si>
  <si>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</si>
  <si>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</si>
  <si>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</si>
  <si>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</si>
  <si>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</si>
  <si>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</si>
  <si>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</si>
  <si>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</si>
  <si>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</si>
  <si>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</si>
  <si>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</si>
  <si>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</si>
  <si>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</si>
  <si>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</si>
  <si>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</si>
  <si>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</si>
  <si>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</si>
  <si>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</si>
  <si>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</si>
  <si>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</si>
  <si>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</si>
  <si>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</si>
  <si>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</si>
  <si>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</si>
  <si>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</si>
  <si>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</si>
  <si>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</si>
  <si>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</si>
  <si>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</si>
  <si>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</si>
  <si>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</si>
  <si>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</si>
  <si>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</si>
  <si>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</si>
  <si>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</si>
  <si>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</si>
  <si>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</si>
  <si>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</si>
  <si>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</si>
  <si>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</si>
  <si>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</si>
  <si>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</si>
  <si>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</si>
  <si>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</si>
  <si>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</si>
  <si>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</si>
  <si>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</si>
  <si>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</si>
  <si>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</si>
  <si>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</si>
  <si>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</si>
  <si>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</si>
  <si>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</si>
  <si>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</si>
  <si>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</si>
  <si>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</si>
  <si>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</si>
  <si>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</si>
  <si>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</si>
  <si>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</si>
  <si>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</si>
  <si>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</si>
  <si>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</si>
  <si>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</si>
  <si>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</si>
  <si>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</si>
  <si>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</si>
  <si>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</si>
  <si>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</si>
  <si>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</si>
  <si>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</si>
  <si>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</si>
  <si>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</si>
  <si>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</si>
  <si>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</si>
  <si>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</si>
  <si>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</si>
  <si>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</si>
  <si>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</si>
  <si>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</si>
  <si>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</si>
  <si>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</si>
  <si>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</si>
  <si>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</si>
  <si>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Massa Única Interna</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</si>
  <si>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</si>
  <si>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</si>
  <si>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</si>
  <si>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</si>
  <si>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</si>
  <si>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</si>
  <si>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</si>
  <si>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</si>
  <si>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</si>
  <si>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</si>
  <si>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</si>
  <si>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</si>
  <si>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</si>
  <si>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</si>
  <si>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</si>
  <si>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</si>
  <si>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</si>
  <si>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</si>
  <si>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</si>
  <si>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</si>
  <si>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</si>
  <si>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</si>
  <si>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</si>
  <si>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</si>
  <si>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</si>
  <si>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</si>
  <si>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</si>
  <si>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</si>
  <si>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</si>
  <si>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</si>
  <si>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</si>
  <si>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</si>
  <si>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</si>
  <si>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</si>
  <si>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</si>
  <si>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</si>
  <si>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</si>
  <si>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</si>
  <si>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</si>
  <si>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</si>
  <si>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</si>
  <si>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</si>
  <si>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</si>
  <si>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</si>
  <si>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</si>
  <si>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</si>
  <si>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</si>
  <si>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</si>
  <si>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</si>
  <si>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</si>
  <si>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</si>
  <si>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</si>
  <si>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</si>
  <si>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</si>
  <si>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</si>
  <si>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</si>
  <si>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</si>
  <si>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</si>
  <si>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</si>
  <si>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</si>
  <si>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</si>
  <si>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</si>
  <si>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</si>
  <si>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</si>
  <si>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</si>
  <si>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</si>
  <si>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</si>
  <si>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</si>
  <si>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</si>
  <si>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</si>
  <si>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</si>
  <si>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</si>
  <si>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</si>
  <si>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</si>
  <si>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</si>
  <si>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</si>
  <si>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</si>
  <si>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</si>
  <si>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</si>
  <si>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</si>
  <si>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</si>
  <si>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</si>
  <si>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</si>
  <si>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</si>
  <si>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</si>
  <si>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</si>
  <si>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</si>
  <si>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Montagem de gruas e cremalheiras</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</si>
  <si>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</si>
  <si>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</si>
  <si>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</si>
  <si>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</si>
  <si>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</si>
  <si>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</si>
  <si>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</si>
  <si>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</si>
  <si>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</si>
  <si>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</si>
  <si>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</si>
  <si>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</si>
  <si>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</si>
  <si>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</si>
  <si>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</si>
  <si>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</si>
  <si>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</si>
  <si>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</si>
  <si>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</si>
  <si>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</si>
  <si>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</si>
  <si>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</si>
  <si>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</si>
  <si>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</si>
  <si>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</si>
  <si>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</si>
  <si>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</si>
  <si>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</si>
  <si>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</si>
  <si>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</si>
  <si>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</si>
  <si>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</si>
  <si>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</si>
  <si>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</si>
  <si>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</si>
  <si>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</si>
  <si>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</si>
  <si>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</si>
  <si>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</si>
  <si>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</si>
  <si>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</si>
  <si>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</si>
  <si>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</si>
  <si>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</si>
  <si>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</si>
  <si>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</si>
  <si>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</si>
  <si>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</si>
  <si>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</si>
  <si>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</si>
  <si>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</si>
  <si>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</si>
  <si>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</si>
  <si>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</si>
  <si>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</si>
  <si>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</si>
  <si>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</si>
  <si>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</si>
  <si>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</si>
  <si>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</si>
  <si>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</si>
  <si>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</si>
  <si>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</si>
  <si>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</si>
  <si>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</si>
  <si>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</si>
  <si>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</si>
  <si>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</si>
  <si>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</si>
  <si>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</si>
  <si>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</si>
  <si>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</si>
  <si>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</si>
  <si>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</si>
  <si>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</si>
  <si>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</si>
  <si>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</si>
  <si>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</si>
  <si>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</si>
  <si>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</si>
  <si>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</si>
  <si>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</si>
  <si>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</si>
  <si>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</si>
  <si>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</si>
  <si>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</si>
  <si>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</si>
  <si>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</si>
  <si>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</si>
  <si>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</si>
  <si>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</si>
  <si>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</si>
  <si>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</si>
  <si>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</si>
  <si>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</si>
  <si>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</si>
  <si>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</si>
  <si>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</si>
  <si>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</si>
  <si>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</si>
  <si>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</si>
  <si>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</si>
  <si>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</si>
  <si>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</si>
  <si>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</si>
  <si>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</si>
  <si>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</si>
  <si>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</si>
  <si>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</si>
  <si>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</si>
  <si>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</si>
  <si>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</si>
  <si>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</si>
  <si>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</si>
  <si>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</si>
  <si>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</si>
  <si>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</si>
  <si>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</si>
  <si>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</si>
  <si>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</si>
  <si>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</si>
  <si>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</si>
  <si>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</si>
  <si>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</si>
  <si>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</si>
  <si>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</si>
  <si>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</si>
  <si>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</si>
  <si>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</si>
  <si>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</si>
  <si>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</si>
  <si>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</si>
  <si>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</si>
  <si>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</si>
  <si>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</si>
  <si>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</si>
  <si>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</si>
  <si>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</si>
  <si>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</si>
  <si>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Parquinhos e Equipamentos de Ginástica ao Ar Livre</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</si>
  <si>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</si>
  <si>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</si>
  <si>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</si>
  <si>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</si>
  <si>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</si>
  <si>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</si>
  <si>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</si>
  <si>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</si>
  <si>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</si>
  <si>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</si>
  <si>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</si>
  <si>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</si>
  <si>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</si>
  <si>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</si>
  <si>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</si>
  <si>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</si>
  <si>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</si>
  <si>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</si>
  <si>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</si>
  <si>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</si>
  <si>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</si>
  <si>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</si>
  <si>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</si>
  <si>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</si>
  <si>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</si>
  <si>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</si>
  <si>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</si>
  <si>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</si>
  <si>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</si>
  <si>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</si>
  <si>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</si>
  <si>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</si>
  <si>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</si>
  <si>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</si>
  <si>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</si>
  <si>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</si>
  <si>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</si>
  <si>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</si>
  <si>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</si>
  <si>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</si>
  <si>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</si>
  <si>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</si>
  <si>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</si>
  <si>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</si>
  <si>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</si>
  <si>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</si>
  <si>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</si>
  <si>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</si>
  <si>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</si>
  <si>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</si>
  <si>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</si>
  <si>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</si>
  <si>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</si>
  <si>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Pavimentações Diversas - Paralelepípedos e Pedras Poliédricas</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</si>
  <si>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</si>
  <si>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</si>
  <si>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</si>
  <si>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</si>
  <si>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</si>
  <si>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</si>
  <si>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Pavimento Intertravado</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</si>
  <si>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</si>
  <si>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</si>
  <si>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</si>
  <si>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</si>
  <si>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</si>
  <si>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</si>
  <si>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</si>
  <si>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</si>
  <si>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</si>
  <si>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</si>
  <si>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</si>
  <si>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</si>
  <si>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</si>
  <si>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</si>
  <si>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</si>
  <si>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</si>
  <si>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</si>
  <si>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</si>
  <si>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</si>
  <si>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</si>
  <si>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</si>
  <si>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</si>
  <si>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</si>
  <si>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</si>
  <si>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</si>
  <si>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</si>
  <si>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</si>
  <si>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</si>
  <si>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</si>
  <si>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</si>
  <si>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</si>
  <si>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Pavimento Rígido de Concreto</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</si>
  <si>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</si>
  <si>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</si>
  <si>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</si>
  <si>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</si>
  <si>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</si>
  <si>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</si>
  <si>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</si>
  <si>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</si>
  <si>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</si>
  <si>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</si>
  <si>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</si>
  <si>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</si>
  <si>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</si>
  <si>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</si>
  <si>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</si>
  <si>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</si>
  <si>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</si>
  <si>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</si>
  <si>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</si>
  <si>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</si>
  <si>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</si>
  <si>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</si>
  <si>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</si>
  <si>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</si>
  <si>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</si>
  <si>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</si>
  <si>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</si>
  <si>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</si>
  <si>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</si>
  <si>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</si>
  <si>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</si>
  <si>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</si>
  <si>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</si>
  <si>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</si>
  <si>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</si>
  <si>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Peitoris e Chapins</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</si>
  <si>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</si>
  <si>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</si>
  <si>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</si>
  <si>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</si>
  <si>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</si>
  <si>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</si>
  <si>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</si>
  <si>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</si>
  <si>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</si>
  <si>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</si>
  <si>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</si>
  <si>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</si>
  <si>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</si>
  <si>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</si>
  <si>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</si>
  <si>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Peneiramento e Ensacamento de Areia em Obra</t>
  </si>
  <si>
    <t>ENSACAMENTO DE AREIA. AF_11/2015</t>
  </si>
  <si>
    <t>PENEIRAMENTO DE AREIA COM PENEIRA ELÉTRICA. AF_11/2015</t>
  </si>
  <si>
    <t>PENEIRAMENTO DE AREIA COM PENEIRA MANUAL. AF_11/2015</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</si>
  <si>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</si>
  <si>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</si>
  <si>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</si>
  <si>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</si>
  <si>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</si>
  <si>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</si>
  <si>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</si>
  <si>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</si>
  <si>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</si>
  <si>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</si>
  <si>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</si>
  <si>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</si>
  <si>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</si>
  <si>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</si>
  <si>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</si>
  <si>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</si>
  <si>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</si>
  <si>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</si>
  <si>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</si>
  <si>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</si>
  <si>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</si>
  <si>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</si>
  <si>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</si>
  <si>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</si>
  <si>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</si>
  <si>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</si>
  <si>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</si>
  <si>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</si>
  <si>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</si>
  <si>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</si>
  <si>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</si>
  <si>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</si>
  <si>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</si>
  <si>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</si>
  <si>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</si>
  <si>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</si>
  <si>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</si>
  <si>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</si>
  <si>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</si>
  <si>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</si>
  <si>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</si>
  <si>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</si>
  <si>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</si>
  <si>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</si>
  <si>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</si>
  <si>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</si>
  <si>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</si>
  <si>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</si>
  <si>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</si>
  <si>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</si>
  <si>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</si>
  <si>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</si>
  <si>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</si>
  <si>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</si>
  <si>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</si>
  <si>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</si>
  <si>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</si>
  <si>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</si>
  <si>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</si>
  <si>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</si>
  <si>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</si>
  <si>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</si>
  <si>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</si>
  <si>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</si>
  <si>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</si>
  <si>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</si>
  <si>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</si>
  <si>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</si>
  <si>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</si>
  <si>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</si>
  <si>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</si>
  <si>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</si>
  <si>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</si>
  <si>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</si>
  <si>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</si>
  <si>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</si>
  <si>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</si>
  <si>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</si>
  <si>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</si>
  <si>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</si>
  <si>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</si>
  <si>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</si>
  <si>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</si>
  <si>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</si>
  <si>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</si>
  <si>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</si>
  <si>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</si>
  <si>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</si>
  <si>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</si>
  <si>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</si>
  <si>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</si>
  <si>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</si>
  <si>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</si>
  <si>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</si>
  <si>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</si>
  <si>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</si>
  <si>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</si>
  <si>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</si>
  <si>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</si>
  <si>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Pintura Interna</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</si>
  <si>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</si>
  <si>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</si>
  <si>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</si>
  <si>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</si>
  <si>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</si>
  <si>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</si>
  <si>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</si>
  <si>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</si>
  <si>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</si>
  <si>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</si>
  <si>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</si>
  <si>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</si>
  <si>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</si>
  <si>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</si>
  <si>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</si>
  <si>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</si>
  <si>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</si>
  <si>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</si>
  <si>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</si>
  <si>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</si>
  <si>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</si>
  <si>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</si>
  <si>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Pintura em Madeira</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</si>
  <si>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</si>
  <si>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</si>
  <si>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</si>
  <si>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</si>
  <si>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</si>
  <si>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</si>
  <si>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</si>
  <si>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</si>
  <si>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</si>
  <si>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</si>
  <si>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</si>
  <si>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</si>
  <si>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</si>
  <si>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</si>
  <si>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</si>
  <si>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</si>
  <si>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</si>
  <si>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</si>
  <si>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</si>
  <si>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</si>
  <si>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</si>
  <si>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</si>
  <si>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</si>
  <si>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</si>
  <si>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</si>
  <si>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</si>
  <si>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</si>
  <si>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</si>
  <si>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</si>
  <si>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</si>
  <si>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</si>
  <si>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</si>
  <si>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</si>
  <si>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</si>
  <si>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</si>
  <si>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</si>
  <si>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</si>
  <si>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</si>
  <si>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</si>
  <si>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</si>
  <si>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</si>
  <si>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</si>
  <si>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</si>
  <si>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</si>
  <si>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</si>
  <si>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</si>
  <si>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</si>
  <si>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</si>
  <si>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</si>
  <si>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</si>
  <si>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</si>
  <si>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</si>
  <si>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</si>
  <si>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</si>
  <si>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</si>
  <si>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</si>
  <si>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</si>
  <si>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</si>
  <si>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</si>
  <si>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</si>
  <si>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</si>
  <si>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</si>
  <si>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</si>
  <si>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</si>
  <si>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</si>
  <si>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</si>
  <si>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</si>
  <si>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</si>
  <si>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</si>
  <si>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</si>
  <si>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</si>
  <si>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</si>
  <si>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</si>
  <si>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</si>
  <si>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</si>
  <si>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</si>
  <si>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</si>
  <si>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</si>
  <si>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</si>
  <si>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</si>
  <si>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</si>
  <si>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</si>
  <si>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</si>
  <si>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</si>
  <si>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</si>
  <si>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</si>
  <si>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</si>
  <si>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</si>
  <si>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</si>
  <si>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</si>
  <si>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para Pisos e para Sinalização Horizontal e Vertical</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</si>
  <si>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</si>
  <si>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</si>
  <si>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</si>
  <si>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</si>
  <si>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</si>
  <si>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</si>
  <si>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</si>
  <si>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</si>
  <si>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</si>
  <si>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</si>
  <si>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</si>
  <si>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</si>
  <si>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</si>
  <si>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</si>
  <si>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</si>
  <si>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</si>
  <si>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</si>
  <si>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</si>
  <si>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</si>
  <si>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</si>
  <si>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</si>
  <si>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</si>
  <si>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</si>
  <si>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</si>
  <si>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</si>
  <si>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</si>
  <si>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</si>
  <si>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</si>
  <si>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</si>
  <si>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</si>
  <si>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</si>
  <si>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</si>
  <si>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</si>
  <si>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Pisos</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</si>
  <si>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</si>
  <si>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</si>
  <si>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</si>
  <si>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</si>
  <si>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</si>
  <si>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</si>
  <si>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</si>
  <si>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</si>
  <si>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</si>
  <si>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</si>
  <si>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</si>
  <si>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</si>
  <si>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</si>
  <si>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</si>
  <si>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</si>
  <si>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</si>
  <si>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</si>
  <si>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</si>
  <si>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</si>
  <si>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</si>
  <si>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</si>
  <si>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</si>
  <si>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</si>
  <si>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</si>
  <si>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</si>
  <si>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</si>
  <si>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</si>
  <si>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</si>
  <si>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</si>
  <si>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</si>
  <si>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</si>
  <si>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</si>
  <si>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</si>
  <si>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</si>
  <si>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</si>
  <si>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</si>
  <si>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</si>
  <si>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</si>
  <si>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</si>
  <si>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</si>
  <si>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</si>
  <si>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</si>
  <si>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</si>
  <si>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</si>
  <si>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</si>
  <si>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</si>
  <si>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</si>
  <si>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</si>
  <si>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</si>
  <si>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Postes de Concreto e Metálicos</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</si>
  <si>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</si>
  <si>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</si>
  <si>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</si>
  <si>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</si>
  <si>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</si>
  <si>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</si>
  <si>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</si>
  <si>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</si>
  <si>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</si>
  <si>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</si>
  <si>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</si>
  <si>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</si>
  <si>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</si>
  <si>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</si>
  <si>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</si>
  <si>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</si>
  <si>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</si>
  <si>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</si>
  <si>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</si>
  <si>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</si>
  <si>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</si>
  <si>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</si>
  <si>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</si>
  <si>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</si>
  <si>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</si>
  <si>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</si>
  <si>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</si>
  <si>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</si>
  <si>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</si>
  <si>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</si>
  <si>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</si>
  <si>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</si>
  <si>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</si>
  <si>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</si>
  <si>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</si>
  <si>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</si>
  <si>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</si>
  <si>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</si>
  <si>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</si>
  <si>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</si>
  <si>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</si>
  <si>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</si>
  <si>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</si>
  <si>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</si>
  <si>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</si>
  <si>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</si>
  <si>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</si>
  <si>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</si>
  <si>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</si>
  <si>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</si>
  <si>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</si>
  <si>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</si>
  <si>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</si>
  <si>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</si>
  <si>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</si>
  <si>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</si>
  <si>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</si>
  <si>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</si>
  <si>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</si>
  <si>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</si>
  <si>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</si>
  <si>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</si>
  <si>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</si>
  <si>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</si>
  <si>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</si>
  <si>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</si>
  <si>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</si>
  <si>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</si>
  <si>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</si>
  <si>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</si>
  <si>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</si>
  <si>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</si>
  <si>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</si>
  <si>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</si>
  <si>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</si>
  <si>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</si>
  <si>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</si>
  <si>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</si>
  <si>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</si>
  <si>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Poços de Visita e Caixas para Bocas de Lobo</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</si>
  <si>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</si>
  <si>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</si>
  <si>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</si>
  <si>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</si>
  <si>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</si>
  <si>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</si>
  <si>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</si>
  <si>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</si>
  <si>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</si>
  <si>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</si>
  <si>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</si>
  <si>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</si>
  <si>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</si>
  <si>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</si>
  <si>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</si>
  <si>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</si>
  <si>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</si>
  <si>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</si>
  <si>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</si>
  <si>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</si>
  <si>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</si>
  <si>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</si>
  <si>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</si>
  <si>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</si>
  <si>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</si>
  <si>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</si>
  <si>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</si>
  <si>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</si>
  <si>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</si>
  <si>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</si>
  <si>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</si>
  <si>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</si>
  <si>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</si>
  <si>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</si>
  <si>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</si>
  <si>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</si>
  <si>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</si>
  <si>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</si>
  <si>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</si>
  <si>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</si>
  <si>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</si>
  <si>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</si>
  <si>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</si>
  <si>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</si>
  <si>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</si>
  <si>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</si>
  <si>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</si>
  <si>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</si>
  <si>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</si>
  <si>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</si>
  <si>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</si>
  <si>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</si>
  <si>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</si>
  <si>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</si>
  <si>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</si>
  <si>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</si>
  <si>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</si>
  <si>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</si>
  <si>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</si>
  <si>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</si>
  <si>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</si>
  <si>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</si>
  <si>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</si>
  <si>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</si>
  <si>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</si>
  <si>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</si>
  <si>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</si>
  <si>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</si>
  <si>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</si>
  <si>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</si>
  <si>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</si>
  <si>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</si>
  <si>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</si>
  <si>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</si>
  <si>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</si>
  <si>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</si>
  <si>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</si>
  <si>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</si>
  <si>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</si>
  <si>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</si>
  <si>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</si>
  <si>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</si>
  <si>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</si>
  <si>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</si>
  <si>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</si>
  <si>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</si>
  <si>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</si>
  <si>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</si>
  <si>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</si>
  <si>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</si>
  <si>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</si>
  <si>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</si>
  <si>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</si>
  <si>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</si>
  <si>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</si>
  <si>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</si>
  <si>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</si>
  <si>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</si>
  <si>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</si>
  <si>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</si>
  <si>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</si>
  <si>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</si>
  <si>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</si>
  <si>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</si>
  <si>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</si>
  <si>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</si>
  <si>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</si>
  <si>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</si>
  <si>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</si>
  <si>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</si>
  <si>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</si>
  <si>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</si>
  <si>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</si>
  <si>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</si>
  <si>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</si>
  <si>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</si>
  <si>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</si>
  <si>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</si>
  <si>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</si>
  <si>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</si>
  <si>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</si>
  <si>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</si>
  <si>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</si>
  <si>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</si>
  <si>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</si>
  <si>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</si>
  <si>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</si>
  <si>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</si>
  <si>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</si>
  <si>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</si>
  <si>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</si>
  <si>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</si>
  <si>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</si>
  <si>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</si>
  <si>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</si>
  <si>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</si>
  <si>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</si>
  <si>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</si>
  <si>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</si>
  <si>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</si>
  <si>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</si>
  <si>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</si>
  <si>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</si>
  <si>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</si>
  <si>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</si>
  <si>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</si>
  <si>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</si>
  <si>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</si>
  <si>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</si>
  <si>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</si>
  <si>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</si>
  <si>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</si>
  <si>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</si>
  <si>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</si>
  <si>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</si>
  <si>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</si>
  <si>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</si>
  <si>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</si>
  <si>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</si>
  <si>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</si>
  <si>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</si>
  <si>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</si>
  <si>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</si>
  <si>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</si>
  <si>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</si>
  <si>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</si>
  <si>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</si>
  <si>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</si>
  <si>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</si>
  <si>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</si>
  <si>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</si>
  <si>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</si>
  <si>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</si>
  <si>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</si>
  <si>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</si>
  <si>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Produção de Concreto</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</si>
  <si>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</si>
  <si>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</si>
  <si>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</si>
  <si>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</si>
  <si>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</si>
  <si>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</si>
  <si>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</si>
  <si>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</si>
  <si>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</si>
  <si>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</si>
  <si>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</si>
  <si>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</si>
  <si>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</si>
  <si>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</si>
  <si>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</si>
  <si>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</si>
  <si>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</si>
  <si>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</si>
  <si>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</si>
  <si>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</si>
  <si>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</si>
  <si>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</si>
  <si>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</si>
  <si>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</si>
  <si>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</si>
  <si>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</si>
  <si>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</si>
  <si>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</si>
  <si>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</si>
  <si>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</si>
  <si>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</si>
  <si>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</si>
  <si>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</si>
  <si>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</si>
  <si>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</si>
  <si>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</si>
  <si>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</si>
  <si>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</si>
  <si>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</si>
  <si>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</si>
  <si>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</si>
  <si>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</si>
  <si>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</si>
  <si>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</si>
  <si>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</si>
  <si>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</si>
  <si>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</si>
  <si>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</si>
  <si>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</si>
  <si>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</si>
  <si>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</si>
  <si>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</si>
  <si>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</si>
  <si>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</si>
  <si>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</si>
  <si>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</si>
  <si>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</si>
  <si>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</si>
  <si>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</si>
  <si>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</si>
  <si>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</si>
  <si>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Radier, Piso de Concreto e Laje sobre Solo</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</si>
  <si>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</si>
  <si>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</si>
  <si>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</si>
  <si>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</si>
  <si>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</si>
  <si>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</si>
  <si>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</si>
  <si>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</si>
  <si>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</si>
  <si>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</si>
  <si>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</si>
  <si>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</si>
  <si>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</si>
  <si>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</si>
  <si>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</si>
  <si>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</si>
  <si>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</si>
  <si>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</si>
  <si>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</si>
  <si>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</si>
  <si>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</si>
  <si>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</si>
  <si>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</si>
  <si>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</si>
  <si>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</si>
  <si>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</si>
  <si>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</si>
  <si>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</si>
  <si>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</si>
  <si>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</si>
  <si>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</si>
  <si>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</si>
  <si>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</si>
  <si>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</si>
  <si>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</si>
  <si>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</si>
  <si>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</si>
  <si>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</si>
  <si>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</si>
  <si>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</si>
  <si>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</si>
  <si>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</si>
  <si>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</si>
  <si>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</si>
  <si>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</si>
  <si>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</si>
  <si>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</si>
  <si>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</si>
  <si>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Rasgos e Fixações</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</si>
  <si>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</si>
  <si>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</si>
  <si>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</si>
  <si>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</si>
  <si>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</si>
  <si>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</si>
  <si>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</si>
  <si>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</si>
  <si>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</si>
  <si>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</si>
  <si>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</si>
  <si>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</si>
  <si>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</si>
  <si>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</si>
  <si>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</si>
  <si>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</si>
  <si>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</si>
  <si>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</si>
  <si>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</si>
  <si>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</si>
  <si>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</si>
  <si>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</si>
  <si>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</si>
  <si>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</si>
  <si>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</si>
  <si>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</si>
  <si>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</si>
  <si>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</si>
  <si>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</si>
  <si>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</si>
  <si>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</si>
  <si>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</si>
  <si>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</si>
  <si>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</si>
  <si>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</si>
  <si>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</si>
  <si>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</si>
  <si>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</si>
  <si>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</si>
  <si>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</si>
  <si>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</si>
  <si>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</si>
  <si>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</si>
  <si>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</si>
  <si>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</si>
  <si>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</si>
  <si>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</si>
  <si>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</si>
  <si>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</si>
  <si>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</si>
  <si>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</si>
  <si>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</si>
  <si>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</si>
  <si>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</si>
  <si>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</si>
  <si>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</si>
  <si>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</si>
  <si>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</si>
  <si>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</si>
  <si>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</si>
  <si>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</si>
  <si>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</si>
  <si>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</si>
  <si>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</si>
  <si>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</si>
  <si>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</si>
  <si>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</si>
  <si>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</si>
  <si>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</si>
  <si>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</si>
  <si>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</si>
  <si>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</si>
  <si>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</si>
  <si>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</si>
  <si>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</si>
  <si>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</si>
  <si>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</si>
  <si>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</si>
  <si>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</si>
  <si>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</si>
  <si>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</si>
  <si>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</si>
  <si>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</si>
  <si>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</si>
  <si>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</si>
  <si>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</si>
  <si>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</si>
  <si>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</si>
  <si>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</si>
  <si>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</si>
  <si>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</si>
  <si>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</si>
  <si>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</si>
  <si>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</si>
  <si>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</si>
  <si>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</si>
  <si>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</si>
  <si>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</si>
  <si>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</si>
  <si>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</si>
  <si>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</si>
  <si>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</si>
  <si>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</si>
  <si>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</si>
  <si>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</si>
  <si>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</si>
  <si>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</si>
  <si>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</si>
  <si>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</si>
  <si>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</si>
  <si>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</si>
  <si>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</si>
  <si>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</si>
  <si>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</si>
  <si>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</si>
  <si>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</si>
  <si>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</si>
  <si>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</si>
  <si>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</si>
  <si>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</si>
  <si>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</si>
  <si>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</si>
  <si>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</si>
  <si>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</si>
  <si>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</si>
  <si>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</si>
  <si>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</si>
  <si>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</si>
  <si>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</si>
  <si>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</si>
  <si>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</si>
  <si>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</si>
  <si>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</si>
  <si>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</si>
  <si>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</si>
  <si>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</si>
  <si>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</si>
  <si>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</si>
  <si>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</si>
  <si>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</si>
  <si>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</si>
  <si>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</si>
  <si>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</si>
  <si>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</si>
  <si>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</si>
  <si>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</si>
  <si>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</si>
  <si>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</si>
  <si>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</si>
  <si>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</si>
  <si>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</si>
  <si>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</si>
  <si>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</si>
  <si>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</si>
  <si>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</si>
  <si>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</si>
  <si>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</si>
  <si>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</si>
  <si>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</si>
  <si>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</si>
  <si>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</si>
  <si>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</si>
  <si>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</si>
  <si>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</si>
  <si>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</si>
  <si>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</si>
  <si>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</si>
  <si>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</si>
  <si>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</si>
  <si>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</si>
  <si>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</si>
  <si>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</si>
  <si>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</si>
  <si>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</si>
  <si>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</si>
  <si>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</si>
  <si>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</si>
  <si>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</si>
  <si>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</si>
  <si>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</si>
  <si>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</si>
  <si>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</si>
  <si>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</si>
  <si>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</si>
  <si>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</si>
  <si>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</si>
  <si>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</si>
  <si>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</si>
  <si>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</si>
  <si>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</si>
  <si>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</si>
  <si>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</si>
  <si>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</si>
  <si>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Redes de Lógica, Telefonia e Imagem</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</si>
  <si>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</si>
  <si>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</si>
  <si>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</si>
  <si>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</si>
  <si>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</si>
  <si>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</si>
  <si>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</si>
  <si>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</si>
  <si>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</si>
  <si>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</si>
  <si>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</si>
  <si>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</si>
  <si>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</si>
  <si>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</si>
  <si>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</si>
  <si>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</si>
  <si>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</si>
  <si>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</si>
  <si>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</si>
  <si>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</si>
  <si>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</si>
  <si>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</si>
  <si>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</si>
  <si>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</si>
  <si>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</si>
  <si>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</si>
  <si>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</si>
  <si>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</si>
  <si>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</si>
  <si>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</si>
  <si>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</si>
  <si>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</si>
  <si>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</si>
  <si>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</si>
  <si>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</si>
  <si>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</si>
  <si>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</si>
  <si>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</si>
  <si>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</si>
  <si>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</si>
  <si>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</si>
  <si>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</si>
  <si>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</si>
  <si>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</si>
  <si>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</si>
  <si>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</si>
  <si>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</si>
  <si>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</si>
  <si>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</si>
  <si>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</si>
  <si>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</si>
  <si>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</si>
  <si>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</si>
  <si>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</si>
  <si>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</si>
  <si>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</si>
  <si>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</si>
  <si>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</si>
  <si>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</si>
  <si>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</si>
  <si>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Redes de Água e Esgoto em PEAD Liso (Tubos e Conexões)</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</si>
  <si>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</si>
  <si>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</si>
  <si>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</si>
  <si>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</si>
  <si>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</si>
  <si>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</si>
  <si>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</si>
  <si>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</si>
  <si>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</si>
  <si>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</si>
  <si>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</si>
  <si>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</si>
  <si>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</si>
  <si>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</si>
  <si>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</si>
  <si>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</si>
  <si>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</si>
  <si>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</si>
  <si>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</si>
  <si>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</si>
  <si>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</si>
  <si>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</si>
  <si>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</si>
  <si>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</si>
  <si>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</si>
  <si>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</si>
  <si>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</si>
  <si>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</si>
  <si>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</si>
  <si>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</si>
  <si>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</si>
  <si>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</si>
  <si>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</si>
  <si>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</si>
  <si>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</si>
  <si>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</si>
  <si>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</si>
  <si>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</si>
  <si>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</si>
  <si>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</si>
  <si>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</si>
  <si>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</si>
  <si>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</si>
  <si>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</si>
  <si>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</si>
  <si>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</si>
  <si>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</si>
  <si>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</si>
  <si>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</si>
  <si>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</si>
  <si>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</si>
  <si>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</si>
  <si>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</si>
  <si>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</si>
  <si>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</si>
  <si>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</si>
  <si>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</si>
  <si>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</si>
  <si>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</si>
  <si>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</si>
  <si>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</si>
  <si>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</si>
  <si>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</si>
  <si>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</si>
  <si>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</si>
  <si>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</si>
  <si>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</si>
  <si>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</si>
  <si>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</si>
  <si>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</si>
  <si>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</si>
  <si>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</si>
  <si>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</si>
  <si>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</si>
  <si>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</si>
  <si>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</si>
  <si>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</si>
  <si>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</si>
  <si>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</si>
  <si>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</si>
  <si>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</si>
  <si>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</si>
  <si>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</si>
  <si>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</si>
  <si>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</si>
  <si>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</si>
  <si>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</si>
  <si>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</si>
  <si>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</si>
  <si>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</si>
  <si>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</si>
  <si>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</si>
  <si>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</si>
  <si>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</si>
  <si>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</si>
  <si>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</si>
  <si>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</si>
  <si>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</si>
  <si>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</si>
  <si>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</si>
  <si>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</si>
  <si>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</si>
  <si>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</si>
  <si>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</si>
  <si>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</si>
  <si>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</si>
  <si>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</si>
  <si>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</si>
  <si>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</si>
  <si>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</si>
  <si>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</si>
  <si>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</si>
  <si>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</si>
  <si>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</si>
  <si>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Revestimentos Cerâmicos Externos</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</si>
  <si>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</si>
  <si>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</si>
  <si>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</si>
  <si>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</si>
  <si>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</si>
  <si>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</si>
  <si>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</si>
  <si>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</si>
  <si>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</si>
  <si>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</si>
  <si>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</si>
  <si>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</si>
  <si>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</si>
  <si>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</si>
  <si>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</si>
  <si>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</si>
  <si>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</si>
  <si>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</si>
  <si>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</si>
  <si>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</si>
  <si>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</si>
  <si>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</si>
  <si>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</si>
  <si>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</si>
  <si>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</si>
  <si>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</si>
  <si>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</si>
  <si>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</si>
  <si>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</si>
  <si>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</si>
  <si>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</si>
  <si>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</si>
  <si>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</si>
  <si>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</si>
  <si>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</si>
  <si>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</si>
  <si>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</si>
  <si>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</si>
  <si>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</si>
  <si>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</si>
  <si>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</si>
  <si>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</si>
  <si>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</si>
  <si>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</si>
  <si>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</si>
  <si>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</si>
  <si>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</si>
  <si>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</si>
  <si>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</si>
  <si>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</si>
  <si>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</si>
  <si>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</si>
  <si>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</si>
  <si>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</si>
  <si>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</si>
  <si>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</si>
  <si>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</si>
  <si>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</si>
  <si>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</si>
  <si>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</si>
  <si>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</si>
  <si>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</si>
  <si>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</si>
  <si>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</si>
  <si>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</si>
  <si>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</si>
  <si>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</si>
  <si>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</si>
  <si>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</si>
  <si>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</si>
  <si>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</si>
  <si>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</si>
  <si>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</si>
  <si>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</si>
  <si>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</si>
  <si>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</si>
  <si>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</si>
  <si>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</si>
  <si>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</si>
  <si>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</si>
  <si>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</si>
  <si>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</si>
  <si>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</si>
  <si>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</si>
  <si>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</si>
  <si>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</si>
  <si>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</si>
  <si>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</si>
  <si>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</si>
  <si>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</si>
  <si>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</si>
  <si>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</si>
  <si>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</si>
  <si>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</si>
  <si>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</si>
  <si>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</si>
  <si>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</si>
  <si>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</si>
  <si>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</si>
  <si>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</si>
  <si>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</si>
  <si>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</si>
  <si>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</si>
  <si>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</si>
  <si>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</si>
  <si>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</si>
  <si>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</si>
  <si>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</si>
  <si>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</si>
  <si>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</si>
  <si>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</si>
  <si>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</si>
  <si>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</si>
  <si>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</si>
  <si>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</si>
  <si>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</si>
  <si>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</si>
  <si>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</si>
  <si>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</si>
  <si>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</si>
  <si>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</si>
  <si>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</si>
  <si>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</si>
  <si>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</si>
  <si>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</si>
  <si>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</si>
  <si>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</si>
  <si>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</si>
  <si>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</si>
  <si>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</si>
  <si>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</si>
  <si>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</si>
  <si>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</si>
  <si>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</si>
  <si>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</si>
  <si>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</si>
  <si>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</si>
  <si>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</si>
  <si>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</si>
  <si>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</si>
  <si>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</si>
  <si>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</si>
  <si>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</si>
  <si>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</si>
  <si>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</si>
  <si>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</si>
  <si>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</si>
  <si>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</si>
  <si>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</si>
  <si>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</si>
  <si>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</si>
  <si>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</si>
  <si>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</si>
  <si>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</si>
  <si>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</si>
  <si>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</si>
  <si>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</si>
  <si>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</si>
  <si>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</si>
  <si>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</si>
  <si>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</si>
  <si>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</si>
  <si>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</si>
  <si>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</si>
  <si>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</si>
  <si>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</si>
  <si>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</si>
  <si>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</si>
  <si>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</si>
  <si>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</si>
  <si>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</si>
  <si>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</si>
  <si>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</si>
  <si>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</si>
  <si>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</si>
  <si>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</si>
  <si>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</si>
  <si>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</si>
  <si>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</si>
  <si>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</si>
  <si>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</si>
  <si>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</si>
  <si>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</si>
  <si>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</si>
  <si>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</si>
  <si>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</si>
  <si>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</si>
  <si>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</si>
  <si>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</si>
  <si>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</si>
  <si>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</si>
  <si>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</si>
  <si>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</si>
  <si>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</si>
  <si>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</si>
  <si>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</si>
  <si>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</si>
  <si>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</si>
  <si>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</si>
  <si>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</si>
  <si>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</si>
  <si>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</si>
  <si>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</si>
  <si>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</si>
  <si>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</si>
  <si>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</si>
  <si>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</si>
  <si>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</si>
  <si>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</si>
  <si>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</si>
  <si>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</si>
  <si>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</si>
  <si>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</si>
  <si>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</si>
  <si>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</si>
  <si>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</si>
  <si>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</si>
  <si>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</si>
  <si>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</si>
  <si>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</si>
  <si>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</si>
  <si>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</si>
  <si>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</si>
  <si>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</si>
  <si>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Supressão Vegetal</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</si>
  <si>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</si>
  <si>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</si>
  <si>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</si>
  <si>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</si>
  <si>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</si>
  <si>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</si>
  <si>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</si>
  <si>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</si>
  <si>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</si>
  <si>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</si>
  <si>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</si>
  <si>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</si>
  <si>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Telhamento para Cobertura</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</si>
  <si>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</si>
  <si>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</si>
  <si>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</si>
  <si>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</si>
  <si>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</si>
  <si>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</si>
  <si>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</si>
  <si>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</si>
  <si>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</si>
  <si>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</si>
  <si>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</si>
  <si>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</si>
  <si>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</si>
  <si>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</si>
  <si>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</si>
  <si>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</si>
  <si>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</si>
  <si>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</si>
  <si>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</si>
  <si>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</si>
  <si>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</si>
  <si>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</si>
  <si>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</si>
  <si>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</si>
  <si>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</si>
  <si>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</si>
  <si>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</si>
  <si>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</si>
  <si>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</si>
  <si>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</si>
  <si>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</si>
  <si>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</si>
  <si>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</si>
  <si>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</si>
  <si>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</si>
  <si>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</si>
  <si>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</si>
  <si>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</si>
  <si>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</si>
  <si>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</si>
  <si>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</si>
  <si>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</si>
  <si>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</si>
  <si>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</si>
  <si>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Transformadores</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</si>
  <si>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</si>
  <si>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</si>
  <si>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</si>
  <si>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</si>
  <si>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</si>
  <si>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</si>
  <si>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</si>
  <si>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</si>
  <si>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</si>
  <si>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</si>
  <si>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</si>
  <si>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</si>
  <si>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</si>
  <si>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</si>
  <si>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</si>
  <si>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</si>
  <si>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</si>
  <si>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</si>
  <si>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</si>
  <si>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</si>
  <si>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</si>
  <si>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</si>
  <si>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</si>
  <si>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</si>
  <si>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</si>
  <si>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</si>
  <si>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</si>
  <si>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</si>
  <si>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</si>
  <si>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</si>
  <si>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</si>
  <si>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</si>
  <si>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</si>
  <si>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</si>
  <si>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</si>
  <si>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</si>
  <si>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</si>
  <si>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</si>
  <si>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</si>
  <si>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</si>
  <si>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</si>
  <si>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</si>
  <si>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</si>
  <si>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</si>
  <si>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</si>
  <si>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</si>
  <si>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</si>
  <si>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</si>
  <si>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</si>
  <si>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</si>
  <si>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</si>
  <si>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</si>
  <si>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</si>
  <si>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</si>
  <si>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</si>
  <si>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</si>
  <si>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</si>
  <si>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</si>
  <si>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</si>
  <si>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</si>
  <si>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</si>
  <si>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</si>
  <si>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</si>
  <si>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</si>
  <si>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</si>
  <si>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</si>
  <si>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</si>
  <si>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</si>
  <si>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</si>
  <si>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</si>
  <si>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</si>
  <si>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</si>
  <si>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</si>
  <si>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</si>
  <si>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</si>
  <si>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</si>
  <si>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</si>
  <si>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</si>
  <si>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</si>
  <si>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</si>
  <si>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</si>
  <si>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</si>
  <si>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</si>
  <si>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</si>
  <si>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</si>
  <si>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</si>
  <si>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</si>
  <si>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</si>
  <si>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</si>
  <si>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</si>
  <si>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</si>
  <si>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</si>
  <si>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</si>
  <si>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</si>
  <si>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</si>
  <si>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</si>
  <si>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</si>
  <si>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</si>
  <si>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</si>
  <si>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</si>
  <si>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</si>
  <si>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</si>
  <si>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</si>
  <si>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</si>
  <si>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</si>
  <si>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</si>
  <si>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</si>
  <si>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</si>
  <si>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</si>
  <si>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</si>
  <si>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</si>
  <si>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</si>
  <si>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</si>
  <si>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</si>
  <si>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</si>
  <si>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</si>
  <si>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</si>
  <si>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</si>
  <si>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</si>
  <si>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</si>
  <si>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</si>
  <si>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</si>
  <si>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</si>
  <si>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</si>
  <si>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</si>
  <si>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</si>
  <si>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</si>
  <si>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</si>
  <si>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</si>
  <si>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</si>
  <si>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</si>
  <si>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</si>
  <si>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</si>
  <si>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</si>
  <si>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</si>
  <si>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</si>
  <si>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</si>
  <si>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</si>
  <si>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</si>
  <si>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</si>
  <si>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</si>
  <si>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</si>
  <si>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</si>
  <si>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</si>
  <si>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</si>
  <si>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</si>
  <si>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</si>
  <si>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</si>
  <si>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</si>
  <si>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</si>
  <si>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</si>
  <si>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</si>
  <si>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</si>
  <si>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</si>
  <si>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</si>
  <si>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</si>
  <si>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</si>
  <si>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</si>
  <si>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</si>
  <si>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</si>
  <si>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</si>
  <si>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</si>
  <si>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</si>
  <si>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</si>
  <si>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</si>
  <si>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</si>
  <si>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</si>
  <si>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</si>
  <si>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</si>
  <si>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</si>
  <si>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</si>
  <si>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</si>
  <si>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</si>
  <si>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</si>
  <si>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</si>
  <si>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</si>
  <si>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</si>
  <si>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</si>
  <si>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</si>
  <si>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</si>
  <si>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</si>
  <si>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</si>
  <si>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</si>
  <si>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</si>
  <si>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</si>
  <si>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</si>
  <si>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</si>
  <si>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</si>
  <si>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</si>
  <si>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</si>
  <si>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</si>
  <si>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</si>
  <si>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</si>
  <si>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</si>
  <si>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</si>
  <si>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</si>
  <si>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</si>
  <si>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</si>
  <si>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</si>
  <si>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</si>
  <si>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</si>
  <si>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</si>
  <si>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</si>
  <si>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</si>
  <si>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</si>
  <si>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</si>
  <si>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</si>
  <si>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</si>
  <si>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</si>
  <si>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</si>
  <si>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</si>
  <si>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</si>
  <si>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</si>
  <si>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</si>
  <si>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</si>
  <si>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</si>
  <si>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</si>
  <si>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</si>
  <si>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</si>
  <si>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</si>
  <si>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Transporte, Carga e Descarga de Materiais</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</si>
  <si>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</si>
  <si>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</si>
  <si>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</si>
  <si>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</si>
  <si>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</si>
  <si>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</si>
  <si>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</si>
  <si>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</si>
  <si>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</si>
  <si>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</si>
  <si>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</si>
  <si>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</si>
  <si>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</si>
  <si>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</si>
  <si>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</si>
  <si>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</si>
  <si>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</si>
  <si>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</si>
  <si>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</si>
  <si>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</si>
  <si>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</si>
  <si>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</si>
  <si>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</si>
  <si>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</si>
  <si>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</si>
  <si>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</si>
  <si>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</si>
  <si>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</si>
  <si>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</si>
  <si>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</si>
  <si>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</si>
  <si>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</si>
  <si>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</si>
  <si>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</si>
  <si>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</si>
  <si>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</si>
  <si>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</si>
  <si>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</si>
  <si>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</si>
  <si>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</si>
  <si>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</si>
  <si>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</si>
  <si>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</si>
  <si>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</si>
  <si>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</si>
  <si>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</si>
  <si>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</si>
  <si>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</si>
  <si>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</si>
  <si>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</si>
  <si>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</si>
  <si>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</si>
  <si>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</si>
  <si>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</si>
  <si>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</si>
  <si>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</si>
  <si>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</si>
  <si>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</si>
  <si>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</si>
  <si>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</si>
  <si>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</si>
  <si>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</si>
  <si>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</si>
  <si>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</si>
  <si>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</si>
  <si>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</si>
  <si>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</si>
  <si>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</si>
  <si>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</si>
  <si>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</si>
  <si>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</si>
  <si>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</si>
  <si>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</si>
  <si>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</si>
  <si>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</si>
  <si>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</si>
  <si>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</si>
  <si>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</si>
  <si>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</si>
  <si>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</si>
  <si>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</si>
  <si>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</si>
  <si>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</si>
  <si>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</si>
  <si>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</si>
  <si>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</si>
  <si>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</si>
  <si>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</si>
  <si>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</si>
  <si>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</si>
  <si>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</si>
  <si>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</si>
  <si>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</si>
  <si>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</si>
  <si>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</si>
  <si>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</si>
  <si>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</si>
  <si>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</si>
  <si>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</si>
  <si>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</si>
  <si>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</si>
  <si>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</si>
  <si>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</si>
  <si>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</si>
  <si>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</si>
  <si>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</si>
  <si>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</si>
  <si>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</si>
  <si>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</si>
  <si>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</si>
  <si>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</si>
  <si>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</si>
  <si>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</si>
  <si>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</si>
  <si>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</si>
  <si>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</si>
  <si>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</si>
  <si>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</si>
  <si>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</si>
  <si>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</si>
  <si>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</si>
  <si>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</si>
  <si>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</si>
  <si>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</si>
  <si>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</si>
  <si>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</si>
  <si>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</si>
  <si>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</si>
  <si>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</si>
  <si>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</si>
  <si>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</si>
  <si>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</si>
  <si>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</si>
  <si>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</si>
  <si>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</si>
  <si>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</si>
  <si>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</si>
  <si>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</si>
  <si>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</si>
  <si>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</si>
  <si>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Tratamentos Superficiais</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</si>
  <si>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</si>
  <si>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</si>
  <si>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</si>
  <si>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</si>
  <si>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</si>
  <si>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</si>
  <si>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</si>
  <si>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</si>
  <si>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</si>
  <si>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</si>
  <si>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</si>
  <si>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</si>
  <si>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</si>
  <si>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</si>
  <si>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</si>
  <si>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</si>
  <si>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</si>
  <si>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</si>
  <si>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</si>
  <si>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</si>
  <si>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</si>
  <si>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</si>
  <si>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</si>
  <si>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</si>
  <si>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</si>
  <si>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</si>
  <si>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</si>
  <si>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</si>
  <si>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</si>
  <si>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</si>
  <si>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</si>
  <si>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</si>
  <si>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</si>
  <si>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</si>
  <si>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</si>
  <si>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</si>
  <si>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</si>
  <si>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</si>
  <si>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</si>
  <si>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</si>
  <si>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</si>
  <si>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</si>
  <si>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</si>
  <si>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</si>
  <si>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</si>
  <si>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</si>
  <si>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</si>
  <si>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</si>
  <si>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</si>
  <si>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</si>
  <si>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</si>
  <si>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</si>
  <si>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</si>
  <si>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</si>
  <si>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</si>
  <si>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</si>
  <si>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</si>
  <si>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</si>
  <si>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</si>
  <si>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</si>
  <si>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</si>
  <si>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</si>
  <si>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</si>
  <si>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</si>
  <si>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</si>
  <si>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</si>
  <si>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</si>
  <si>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</si>
  <si>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</si>
  <si>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</si>
  <si>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</si>
  <si>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</si>
  <si>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</si>
  <si>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</si>
  <si>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</si>
  <si>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</si>
  <si>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Tubulões</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</si>
  <si>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</si>
  <si>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</si>
  <si>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</si>
  <si>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</si>
  <si>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</si>
  <si>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</si>
  <si>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</si>
  <si>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</si>
  <si>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</si>
  <si>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</si>
  <si>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</si>
  <si>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</si>
  <si>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</si>
  <si>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</si>
  <si>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</si>
  <si>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</si>
  <si>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</si>
  <si>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</si>
  <si>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</si>
  <si>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</si>
  <si>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</si>
  <si>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</si>
  <si>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</si>
  <si>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</si>
  <si>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</si>
  <si>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</si>
  <si>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</si>
  <si>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</si>
  <si>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</si>
  <si>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</si>
  <si>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Vergas, contravergas e fixação de alvenaria</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</si>
  <si>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</si>
  <si>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</si>
  <si>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</si>
  <si>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</si>
  <si>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</si>
  <si>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</si>
  <si>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</si>
  <si>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</si>
  <si>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</si>
  <si>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</si>
  <si>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</si>
  <si>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</si>
  <si>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</si>
  <si>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</si>
  <si>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</si>
  <si>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</si>
  <si>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</si>
  <si>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</si>
  <si>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</si>
  <si>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</si>
  <si>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</si>
  <si>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</si>
  <si>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</si>
  <si>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</si>
  <si>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</si>
  <si>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</si>
  <si>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</si>
  <si>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</si>
  <si>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</si>
  <si>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</si>
  <si>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Vidros e Espelhos</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</si>
  <si>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</si>
  <si>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</si>
  <si>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</si>
  <si>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</si>
  <si>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</si>
  <si>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</si>
  <si>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</si>
  <si>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</si>
  <si>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</si>
  <si>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</si>
  <si>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</si>
  <si>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</si>
  <si>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</si>
  <si>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</si>
  <si>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</si>
  <si>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</si>
  <si>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</si>
  <si>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</si>
  <si>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</si>
  <si>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</si>
  <si>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</si>
  <si>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</si>
  <si>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</si>
  <si>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</si>
  <si>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</si>
  <si>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</si>
  <si>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</si>
  <si>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</si>
  <si>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</si>
  <si>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</si>
  <si>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</si>
  <si>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</si>
  <si>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</si>
  <si>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</si>
  <si>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</si>
  <si>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</si>
  <si>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</si>
  <si>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</si>
  <si>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</si>
  <si>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</si>
  <si>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</si>
  <si>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</si>
  <si>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</si>
  <si>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</si>
  <si>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</si>
  <si>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</si>
  <si>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</si>
  <si>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</si>
  <si>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</si>
  <si>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</si>
  <si>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Válvulas e Registros para Sistemas Prediais</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</si>
  <si>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</si>
  <si>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</si>
  <si>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</si>
  <si>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</si>
  <si>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</si>
  <si>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</si>
  <si>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</si>
  <si>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</si>
  <si>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</si>
  <si>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</si>
  <si>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</si>
  <si>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</si>
  <si>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</si>
  <si>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</si>
  <si>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</si>
  <si>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</si>
  <si>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</si>
  <si>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</si>
  <si>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</si>
  <si>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</si>
  <si>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</si>
  <si>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</si>
  <si>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</si>
  <si>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</si>
  <si>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</si>
  <si>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</si>
  <si>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</si>
  <si>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</si>
  <si>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</si>
  <si>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</si>
  <si>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</si>
  <si>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</si>
  <si>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</si>
  <si>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</si>
  <si>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</si>
  <si>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</si>
  <si>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</si>
  <si>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</si>
  <si>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</si>
  <si>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</si>
  <si>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</si>
  <si>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</si>
  <si>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</si>
  <si>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</si>
  <si>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</si>
  <si>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</si>
  <si>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</si>
  <si>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</si>
  <si>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</si>
  <si>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</si>
  <si>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</si>
  <si>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</si>
  <si>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</si>
  <si>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</si>
  <si>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</si>
  <si>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</si>
  <si>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</si>
  <si>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</si>
  <si>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</si>
  <si>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</si>
  <si>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</si>
  <si>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</si>
  <si>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</si>
  <si>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</si>
  <si>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</si>
  <si>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</si>
  <si>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</si>
  <si>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</si>
  <si>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</si>
  <si>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</si>
  <si>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</si>
  <si>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</si>
  <si>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</si>
  <si>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</si>
  <si>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</si>
  <si>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</si>
  <si>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</si>
  <si>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</si>
  <si>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</si>
  <si>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</si>
  <si>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</si>
  <si>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</si>
  <si>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</si>
  <si>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</si>
  <si>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</si>
  <si>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</si>
  <si>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</si>
  <si>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</si>
  <si>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</si>
  <si>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</si>
  <si>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</si>
  <si>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</si>
  <si>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</si>
  <si>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</si>
  <si>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</si>
  <si>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</si>
  <si>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</si>
  <si>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</si>
  <si>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</si>
  <si>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</si>
  <si>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</si>
  <si>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</si>
  <si>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</si>
  <si>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</si>
  <si>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</si>
  <si>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</si>
  <si>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</si>
  <si>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</si>
  <si>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</si>
  <si>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</si>
  <si>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</si>
  <si>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</si>
  <si>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</si>
  <si>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</si>
  <si>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</si>
  <si>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</si>
  <si>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</si>
  <si>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</si>
  <si>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</si>
  <si>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</si>
  <si>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</si>
  <si>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</si>
  <si>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</si>
  <si>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</si>
  <si>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</si>
  <si>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</si>
  <si>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</si>
  <si>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</si>
  <si>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</si>
  <si>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</si>
  <si>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</si>
  <si>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</si>
  <si>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</si>
  <si>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</si>
  <si>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</si>
  <si>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</si>
  <si>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</si>
  <si>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</si>
  <si>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</si>
  <si>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</si>
  <si>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</si>
  <si>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</si>
  <si>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</si>
  <si>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</si>
  <si>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</si>
  <si>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</si>
  <si>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</si>
  <si>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</si>
  <si>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</si>
  <si>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</si>
  <si>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</si>
  <si>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</si>
  <si>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</si>
  <si>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</si>
  <si>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</si>
  <si>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</si>
  <si>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</si>
  <si>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</si>
  <si>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</si>
  <si>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</si>
  <si>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Santa Branca, 29 de setembro de 2025</t>
  </si>
  <si>
    <t>Arthur Ribeiro Alvares Pimenta</t>
  </si>
  <si>
    <t>Secretário Municipal de Serviços, Obras e Transportes</t>
  </si>
  <si>
    <t>Santa Branca, 29 de setembro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</si>
</sst>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00,000"/>
    <numFmt numFmtId="165" formatCode="00"/>
    <numFmt numFmtId="166" formatCode="#,##0.00_ ;\-#,##0.00\ "/>
    <numFmt numFmtId="167" formatCode="0#"/>
    <numFmt numFmtId="168" formatCode="00\ 00\ 00"/>
    <numFmt numFmtId="169" formatCode="00\-00\-00"/>
    <numFmt numFmtId="170" formatCode="&quot;R$&quot;\ #,##0.00"/>
    <numFmt numFmtId="171" formatCode="[$-F800]dddd\,\ mmmm\ dd\,\ yyyy"/>
    <numFmt numFmtId="172" formatCode="_(* #,##0.00_);_(* \(#,##0.00\);_(* &quot;-&quot;??_);_(@_)"/>
    <numFmt numFmtId="173" formatCode="00\-000\-000"/>
    <numFmt numFmtId="174" formatCode="0.0000%"/>
    <numFmt numFmtId="175" formatCode="mmmm\,\ yyyy;@"/>
    <numFmt numFmtId="176" formatCode="0.000%"/>
    <numFmt numFmtId="177" formatCode="0.0000000%"/>
    <numFmt numFmtId="178" formatCode="0.000"/>
    <numFmt numFmtId="179" formatCode="0.0000"/>
    <numFmt numFmtId="180" formatCode="#,##0.00;\-\ #,##0.00;\-"/>
    <numFmt numFmtId="181" formatCode="0%;\-0%;\-"/>
  </numFmts>
  <fonts count="135">
    <font>
      <sz val="11"/>
      <color theme="1"/>
      <name val="Calibri"/>
      <family val="2"/>
      <scheme val="minor"/>
    </font>
    <font>
      <sz val="12"/>
      <name val="Arial Narrow"/>
      <family val="2"/>
    </font>
    <font>
      <b/>
      <sz val="14"/>
      <name val="Arial Narrow"/>
      <family val="2"/>
    </font>
    <font>
      <b/>
      <sz val="12"/>
      <name val="Arial Narrow"/>
      <family val="2"/>
    </font>
    <font>
      <sz val="11"/>
      <color indexed="8"/>
      <name val="Arial Narrow"/>
      <family val="2"/>
    </font>
    <font>
      <b/>
      <sz val="16"/>
      <name val="Arial Narrow"/>
      <family val="2"/>
    </font>
    <font>
      <sz val="16"/>
      <name val="Arial Narrow"/>
      <family val="2"/>
    </font>
    <font>
      <sz val="10"/>
      <color indexed="8"/>
      <name val="MS Sans Serif"/>
      <family val="2"/>
    </font>
    <font>
      <i/>
      <sz val="11"/>
      <name val="Arial Narrow"/>
      <family val="2"/>
    </font>
    <font>
      <sz val="11"/>
      <color theme="1"/>
      <name val="Calibri"/>
      <family val="2"/>
      <scheme val="minor"/>
    </font>
    <font>
      <u/>
      <sz val="11"/>
      <color theme="10"/>
      <name val="Calibri"/>
      <family val="2"/>
      <scheme val="minor"/>
    </font>
    <font>
      <b/>
      <sz val="12"/>
      <color theme="1"/>
      <name val="Arial Narrow"/>
      <family val="2"/>
    </font>
    <font>
      <sz val="12"/>
      <color theme="1"/>
      <name val="Arial Narrow"/>
      <family val="2"/>
    </font>
    <font>
      <sz val="12"/>
      <color rgb="FF000000"/>
      <name val="Arial Narrow"/>
      <family val="2"/>
    </font>
    <font>
      <sz val="10"/>
      <color theme="1"/>
      <name val="Arial Narrow"/>
      <family val="2"/>
    </font>
    <font>
      <b/>
      <sz val="20"/>
      <color theme="1"/>
      <name val="Arial Narrow"/>
      <family val="2"/>
    </font>
    <font>
      <sz val="12"/>
      <color rgb="FFFF0000"/>
      <name val="Arial Narrow"/>
      <family val="2"/>
    </font>
    <font>
      <b/>
      <sz val="24"/>
      <color theme="1"/>
      <name val="Arial Narrow"/>
      <family val="2"/>
    </font>
    <font>
      <b/>
      <sz val="14"/>
      <color theme="1"/>
      <name val="Arial Narrow"/>
      <family val="2"/>
    </font>
    <font>
      <b/>
      <sz val="11"/>
      <color theme="1"/>
      <name val="Arial Narrow"/>
      <family val="2"/>
    </font>
    <font>
      <b/>
      <sz val="36"/>
      <color theme="1"/>
      <name val="Arial Narrow"/>
      <family val="2"/>
    </font>
    <font>
      <sz val="12"/>
      <color indexed="8"/>
      <name val="Arial Narrow"/>
      <family val="2"/>
    </font>
    <font>
      <sz val="10"/>
      <name val="Arial"/>
      <family val="2"/>
    </font>
    <font>
      <sz val="11"/>
      <color indexed="8"/>
      <name val="Calibri"/>
      <family val="2"/>
      <scheme val="minor"/>
    </font>
    <font>
      <sz val="10"/>
      <color indexed="8"/>
      <name val="Arial"/>
      <family val="2"/>
    </font>
    <font>
      <sz val="10"/>
      <color indexed="8"/>
      <name val="Arial"/>
      <family val="2"/>
    </font>
    <font>
      <sz val="11"/>
      <color rgb="FF000000"/>
      <name val="Calibri"/>
      <family val="2"/>
      <charset val="1"/>
    </font>
    <font>
      <b/>
      <sz val="12"/>
      <name val="Arial Narrow"/>
      <family val="2"/>
      <charset val="1"/>
    </font>
    <font>
      <b/>
      <sz val="12"/>
      <color theme="1"/>
      <name val="Arial"/>
      <family val="2"/>
    </font>
    <font>
      <i/>
      <sz val="12"/>
      <color theme="1"/>
      <name val="Arial Narrow"/>
      <family val="2"/>
    </font>
    <font>
      <b/>
      <i/>
      <sz val="13"/>
      <color theme="1"/>
      <name val="Arial Narrow"/>
      <family val="2"/>
    </font>
    <font>
      <b/>
      <i/>
      <sz val="14"/>
      <color theme="1"/>
      <name val="Arial "/>
    </font>
    <font>
      <b/>
      <sz val="10"/>
      <color theme="1"/>
      <name val="Arial Narrow"/>
      <family val="2"/>
    </font>
    <font>
      <sz val="10"/>
      <color rgb="FF000000"/>
      <name val="Times New Roman"/>
      <family val="1"/>
    </font>
    <font>
      <sz val="10"/>
      <color rgb="FF000000"/>
      <name val="Times New Roman"/>
      <family val="1"/>
    </font>
    <font>
      <sz val="10"/>
      <color theme="1"/>
      <name val="Arial"/>
      <family val="2"/>
    </font>
    <font>
      <sz val="11"/>
      <color theme="1"/>
      <name val="Arial Narrow"/>
      <family val="2"/>
    </font>
    <font>
      <b/>
      <sz val="11"/>
      <color indexed="8"/>
      <name val="Arial Narrow"/>
      <family val="2"/>
    </font>
    <font>
      <sz val="11"/>
      <color theme="1"/>
      <name val="Arial"/>
      <family val="2"/>
    </font>
    <font>
      <b/>
      <sz val="18"/>
      <color theme="1"/>
      <name val="Arial"/>
      <family val="2"/>
    </font>
    <font>
      <b/>
      <sz val="8"/>
      <color theme="1"/>
      <name val="Arial"/>
      <family val="2"/>
    </font>
    <font>
      <sz val="11"/>
      <name val="Arial Narrow"/>
      <family val="2"/>
    </font>
    <font>
      <b/>
      <sz val="14"/>
      <color theme="1"/>
      <name val="Arial"/>
      <family val="2"/>
    </font>
    <font>
      <sz val="12"/>
      <color theme="1"/>
      <name val="Arial"/>
      <family val="2"/>
    </font>
    <font>
      <b/>
      <sz val="10"/>
      <color theme="1"/>
      <name val="Arial "/>
    </font>
    <font>
      <sz val="9"/>
      <name val="Arial"/>
      <family val="2"/>
    </font>
    <font>
      <b/>
      <sz val="9"/>
      <color theme="1"/>
      <name val="Arial"/>
      <family val="2"/>
    </font>
    <font>
      <sz val="9"/>
      <color theme="1"/>
      <name val="Arial"/>
      <family val="2"/>
    </font>
    <font>
      <sz val="9"/>
      <color theme="1"/>
      <name val="Calibri"/>
      <family val="2"/>
      <scheme val="minor"/>
    </font>
    <font>
      <sz val="8"/>
      <name val="Calibri"/>
      <family val="2"/>
      <scheme val="minor"/>
    </font>
    <font>
      <sz val="11"/>
      <name val="Calibri"/>
      <family val="2"/>
      <scheme val="minor"/>
    </font>
    <font>
      <u/>
      <sz val="9.35"/>
      <color theme="10"/>
      <name val="Calibri"/>
      <family val="2"/>
    </font>
    <font>
      <b/>
      <sz val="10"/>
      <color theme="1"/>
      <name val="Arial"/>
      <family val="2"/>
    </font>
    <font>
      <b/>
      <sz val="10"/>
      <name val="Arial"/>
      <family val="2"/>
    </font>
    <font>
      <sz val="16"/>
      <color theme="1"/>
      <name val="Arial"/>
      <family val="2"/>
    </font>
    <font>
      <b/>
      <sz val="11"/>
      <name val="Arial Narrow"/>
      <family val="2"/>
    </font>
    <font>
      <b/>
      <sz val="11"/>
      <color rgb="FFFF0000"/>
      <name val="Arial Narrow"/>
      <family val="2"/>
    </font>
    <font>
      <b/>
      <sz val="13"/>
      <color theme="4"/>
      <name val="Arial"/>
      <family val="2"/>
    </font>
    <font>
      <b/>
      <sz val="10"/>
      <color indexed="8"/>
      <name val="Arial"/>
      <family val="2"/>
    </font>
    <font>
      <b/>
      <u/>
      <sz val="12"/>
      <color indexed="8"/>
      <name val="Arial"/>
      <family val="2"/>
    </font>
    <font>
      <b/>
      <sz val="11"/>
      <color theme="1"/>
      <name val="Arial"/>
      <family val="2"/>
    </font>
    <font>
      <sz val="11"/>
      <color indexed="8"/>
      <name val="Arial"/>
      <family val="2"/>
    </font>
    <font>
      <b/>
      <i/>
      <sz val="11"/>
      <color indexed="8"/>
      <name val="Arial"/>
      <family val="2"/>
    </font>
    <font>
      <b/>
      <i/>
      <sz val="10"/>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10"/>
      <color indexed="8"/>
      <name val="Arial"/>
      <family val="2"/>
    </font>
    <font>
      <sz val="10"/>
      <name val="Times New Roman"/>
      <family val="1"/>
    </font>
    <font>
      <sz val="18"/>
      <color theme="1"/>
      <name val="Calibri"/>
      <family val="2"/>
      <scheme val="minor"/>
    </font>
    <font>
      <sz val="12"/>
      <color rgb="FF000000"/>
      <name val="Arial Narrow"/>
      <family val="2"/>
      <charset val="1"/>
    </font>
    <font>
      <b/>
      <sz val="14"/>
      <name val="Arial Narrow"/>
      <family val="2"/>
      <charset val="1"/>
    </font>
    <font>
      <b/>
      <sz val="16"/>
      <name val="Arial"/>
      <family val="2"/>
    </font>
    <font>
      <b/>
      <sz val="8"/>
      <name val="Arial Narrow"/>
      <family val="2"/>
      <charset val="1"/>
    </font>
    <font>
      <b/>
      <i/>
      <sz val="11"/>
      <name val="Arial Narrow"/>
      <family val="2"/>
    </font>
    <font>
      <b/>
      <sz val="16"/>
      <name val="Arial Narrow"/>
      <family val="2"/>
      <charset val="1"/>
    </font>
    <font>
      <b/>
      <sz val="11"/>
      <color rgb="FF000000"/>
      <name val="Calibri"/>
      <family val="2"/>
    </font>
    <font>
      <b/>
      <sz val="12"/>
      <color rgb="FF000000"/>
      <name val="Calibri"/>
      <family val="2"/>
    </font>
    <font>
      <sz val="12"/>
      <name val="Arial Narrow"/>
      <family val="2"/>
      <charset val="1"/>
    </font>
    <font>
      <sz val="10"/>
      <color rgb="FF000000"/>
      <name val="Calibri"/>
      <family val="2"/>
      <charset val="1"/>
    </font>
    <font>
      <b/>
      <sz val="10"/>
      <color rgb="FF000000"/>
      <name val="Calibri"/>
      <family val="2"/>
      <charset val="1"/>
    </font>
    <font>
      <b/>
      <sz val="12"/>
      <color rgb="FF000000"/>
      <name val="Arial Narrow"/>
      <family val="2"/>
    </font>
    <font>
      <b/>
      <sz val="12"/>
      <color rgb="FF000000"/>
      <name val="Arial Narrow"/>
      <family val="2"/>
      <charset val="1"/>
    </font>
    <font>
      <b/>
      <sz val="11"/>
      <color rgb="FF000000"/>
      <name val="Calibri"/>
      <family val="2"/>
      <charset val="1"/>
    </font>
    <font>
      <b/>
      <sz val="10"/>
      <color rgb="FF000000"/>
      <name val="Arial NARROW"/>
      <family val="2"/>
    </font>
    <font>
      <b/>
      <sz val="12"/>
      <color rgb="FF000000"/>
      <name val="Calibri"/>
      <family val="2"/>
      <charset val="1"/>
    </font>
    <font>
      <sz val="12"/>
      <color rgb="FF000000"/>
      <name val="Calibri"/>
      <family val="2"/>
      <charset val="1"/>
    </font>
    <font>
      <sz val="11"/>
      <color rgb="FF000000"/>
      <name val="Arial"/>
      <family val="2"/>
    </font>
    <font>
      <sz val="11"/>
      <color rgb="FF000000"/>
      <name val="Arial Narrow"/>
      <family val="2"/>
      <charset val="1"/>
    </font>
    <font>
      <b/>
      <i/>
      <sz val="11"/>
      <color rgb="FF000000"/>
      <name val="Calibri"/>
      <family val="2"/>
    </font>
    <font>
      <b/>
      <sz val="14"/>
      <color indexed="8"/>
      <name val="Arial Narrow"/>
      <family val="2"/>
    </font>
    <font>
      <sz val="10"/>
      <name val="Arial"/>
      <family val="2"/>
    </font>
    <font>
      <b/>
      <i/>
      <sz val="13"/>
      <name val="Arial Narrow"/>
      <family val="2"/>
    </font>
    <font>
      <b/>
      <sz val="11"/>
      <color theme="1"/>
      <name val="Calibri"/>
      <family val="2"/>
      <scheme val="minor"/>
    </font>
    <font>
      <b/>
      <sz val="14"/>
      <color rgb="FF000000"/>
      <name val="Arial Narrow"/>
      <family val="2"/>
      <charset val="1"/>
    </font>
    <font>
      <sz val="10"/>
      <name val="Arial Narrow"/>
      <family val="2"/>
    </font>
    <font>
      <b/>
      <sz val="10"/>
      <name val="Arial Narrow"/>
      <family val="2"/>
    </font>
    <font>
      <sz val="10"/>
      <color indexed="8"/>
      <name val="Arial"/>
      <family val="2"/>
    </font>
    <font>
      <i/>
      <sz val="10"/>
      <color theme="1"/>
      <name val="Arial"/>
      <family val="2"/>
    </font>
    <font>
      <sz val="10"/>
      <name val="Arial"/>
      <family val="2"/>
    </font>
    <font>
      <b/>
      <sz val="9"/>
      <name val="Arial Narrow"/>
      <family val="2"/>
    </font>
    <font>
      <sz val="18"/>
      <color theme="1"/>
      <name val="Arial Narrow"/>
      <family val="2"/>
    </font>
    <font>
      <sz val="8"/>
      <color theme="1"/>
      <name val="Arial"/>
      <family val="2"/>
    </font>
    <font>
      <b/>
      <sz val="9"/>
      <color theme="1"/>
      <name val="Arial Narrow"/>
      <family val="2"/>
    </font>
    <font>
      <sz val="9"/>
      <color theme="1"/>
      <name val="Arial Narrow"/>
      <family val="2"/>
    </font>
    <font>
      <sz val="10"/>
      <color theme="1"/>
      <name val="Arial Black"/>
      <family val="2"/>
    </font>
    <font>
      <b/>
      <sz val="7"/>
      <color theme="1"/>
      <name val="Arial"/>
      <family val="2"/>
    </font>
    <font>
      <sz val="7"/>
      <color theme="1"/>
      <name val="Arial"/>
      <family val="2"/>
    </font>
    <font>
      <b/>
      <u/>
      <sz val="7"/>
      <color theme="1"/>
      <name val="Arial"/>
      <family val="2"/>
    </font>
    <font>
      <sz val="14"/>
      <color theme="1"/>
      <name val="Arial"/>
      <family val="2"/>
    </font>
    <font>
      <sz val="18"/>
      <color theme="1"/>
      <name val="Calibri"/>
      <family val="2"/>
    </font>
    <font>
      <sz val="12"/>
      <color theme="1"/>
      <name val="Calibri"/>
      <family val="2"/>
    </font>
    <font>
      <sz val="10"/>
      <color theme="1"/>
      <name val="Courier New"/>
      <family val="3"/>
    </font>
    <font>
      <u/>
      <sz val="7"/>
      <color theme="1"/>
      <name val="Arial"/>
      <family val="2"/>
    </font>
    <font>
      <sz val="7"/>
      <name val="Arial"/>
      <family val="2"/>
    </font>
    <font>
      <b/>
      <sz val="7"/>
      <name val="Arial"/>
      <family val="2"/>
    </font>
    <font>
      <sz val="10"/>
      <name val="Calibri"/>
      <family val="2"/>
      <scheme val="minor"/>
    </font>
    <font>
      <b/>
      <sz val="14"/>
      <name val="Arial"/>
      <family val="2"/>
    </font>
    <font>
      <sz val="12"/>
      <name val="Arial"/>
      <family val="2"/>
    </font>
    <font>
      <sz val="12"/>
      <color theme="0"/>
      <name val="Arial Narrow"/>
      <family val="2"/>
    </font>
    <font>
      <sz val="12"/>
      <color rgb="FF66FFFF"/>
      <name val="Arial Narrow"/>
      <family val="2"/>
    </font>
    <font>
      <b/>
      <sz val="11"/>
      <color rgb="FFFF0000"/>
      <name val="Calibri"/>
      <family val="2"/>
      <scheme val="minor"/>
    </font>
    <font>
      <sz val="7"/>
      <color theme="1"/>
      <name val="Calibri"/>
      <family val="2"/>
      <scheme val="minor"/>
    </font>
    <font>
      <b/>
      <sz val="7"/>
      <color theme="1"/>
      <name val="Calibri"/>
      <family val="2"/>
      <scheme val="minor"/>
    </font>
    <font>
      <sz val="7"/>
      <color rgb="FFFFFF00"/>
      <name val="Arial"/>
      <family val="2"/>
    </font>
    <font>
      <b/>
      <sz val="7"/>
      <color rgb="FFFF0000"/>
      <name val="Arial"/>
      <family val="2"/>
    </font>
    <font>
      <b/>
      <u/>
      <sz val="7"/>
      <name val="Arial"/>
      <family val="2"/>
    </font>
    <font>
      <sz val="7"/>
      <color rgb="FFFF0000"/>
      <name val="Arial"/>
      <family val="2"/>
    </font>
    <font>
      <b/>
      <sz val="10"/>
      <color rgb="FFFFFFFF"/>
      <name val="Arial"/>
      <family val="2"/>
    </font>
    <font>
      <b/>
      <sz val="6"/>
      <color theme="1"/>
      <name val="Arial"/>
      <family val="2"/>
    </font>
    <font>
      <b/>
      <sz val="6"/>
      <color rgb="FFFFFFFF"/>
      <name val="Arial"/>
      <family val="2"/>
    </font>
    <font>
      <sz val="6"/>
      <color rgb="FF000000"/>
      <name val="Arial"/>
      <family val="2"/>
    </font>
    <font>
      <b/>
      <sz val="5"/>
      <color rgb="FF000000"/>
      <name val="Arial"/>
      <family val="2"/>
    </font>
    <font>
      <b/>
      <sz val="12"/>
      <name val="Arial"/>
      <family val="2"/>
    </font>
  </fonts>
  <fills count="25">
    <fill>
      <patternFill patternType="none"/>
    </fill>
    <fill>
      <patternFill patternType="gray125"/>
    </fill>
    <fill>
      <patternFill patternType="solid">
        <fgColor rgb="FF9BDEFF"/>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FFFFCC"/>
        <bgColor indexed="64"/>
      </patternFill>
    </fill>
    <fill>
      <patternFill patternType="solid">
        <fgColor rgb="FFFFFFFF"/>
        <bgColor indexed="64"/>
      </patternFill>
    </fill>
    <fill>
      <patternFill patternType="solid">
        <fgColor rgb="FFFFFFFF"/>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rgb="FFFFFF0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rgb="FF7DD4FF"/>
        <bgColor indexed="64"/>
      </patternFill>
    </fill>
    <fill>
      <patternFill patternType="solid">
        <fgColor rgb="FF66FFFF"/>
        <bgColor indexed="64"/>
      </patternFill>
    </fill>
    <fill>
      <patternFill patternType="solid">
        <fgColor theme="9" tint="0.59999389629810485"/>
        <bgColor indexed="64"/>
      </patternFill>
    </fill>
    <fill>
      <patternFill patternType="solid">
        <fgColor theme="9" tint="0.59999389629810485"/>
        <bgColor rgb="FF33CCCC"/>
      </patternFill>
    </fill>
    <fill>
      <patternFill patternType="solid">
        <fgColor rgb="FFFF0000"/>
        <bgColor indexed="64"/>
      </patternFill>
    </fill>
    <fill>
      <patternFill patternType="solid">
        <fgColor rgb="FF005CA9"/>
        <bgColor indexed="64"/>
      </patternFill>
    </fill>
    <fill>
      <patternFill patternType="solid">
        <fgColor rgb="FF002E6E"/>
        <bgColor indexed="64"/>
      </patternFill>
    </fill>
    <fill>
      <patternFill patternType="solid">
        <fgColor rgb="FFFFC000"/>
        <bgColor indexed="64"/>
      </patternFill>
    </fill>
    <fill>
      <patternFill patternType="solid">
        <fgColor rgb="FFFF3399"/>
        <bgColor indexed="64"/>
      </patternFill>
    </fill>
  </fills>
  <borders count="43">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style="thin">
        <color indexed="64"/>
      </left>
      <right style="thin">
        <color indexed="64"/>
      </right>
      <top/>
      <bottom/>
      <diagonal/>
    </border>
    <border>
      <left/>
      <right style="thin">
        <color indexed="64"/>
      </right>
      <top style="thin">
        <color indexed="64"/>
      </top>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style="medium">
        <color indexed="64"/>
      </left>
      <right/>
      <top style="hair">
        <color indexed="64"/>
      </top>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s>
  <cellStyleXfs count="26788">
    <xf numFmtId="0" fontId="0" fillId="0" borderId="0"/>
    <xf numFmtId="0" fontId="10" fillId="0" borderId="0" applyNumberFormat="0" applyFill="0" applyBorder="0" applyAlignment="0" applyProtection="0"/>
    <xf numFmtId="44" fontId="9" fillId="0" borderId="0" applyFont="0" applyFill="0" applyBorder="0" applyAlignment="0" applyProtection="0"/>
    <xf numFmtId="0" fontId="7" fillId="0" borderId="0"/>
    <xf numFmtId="9" fontId="9" fillId="0" borderId="0" applyFont="0" applyFill="0" applyBorder="0" applyAlignment="0" applyProtection="0"/>
    <xf numFmtId="43" fontId="9" fillId="0" borderId="0" applyFont="0" applyFill="0" applyBorder="0" applyAlignment="0" applyProtection="0"/>
    <xf numFmtId="0" fontId="22" fillId="0" borderId="0"/>
    <xf numFmtId="0" fontId="23" fillId="0" borderId="0"/>
    <xf numFmtId="43" fontId="23" fillId="0" borderId="0" applyFont="0" applyFill="0" applyBorder="0" applyAlignment="0" applyProtection="0"/>
    <xf numFmtId="0" fontId="25" fillId="0" borderId="0"/>
    <xf numFmtId="0" fontId="24" fillId="0" borderId="0"/>
    <xf numFmtId="0" fontId="26" fillId="0" borderId="0"/>
    <xf numFmtId="0" fontId="22" fillId="0" borderId="0"/>
    <xf numFmtId="0" fontId="22" fillId="0" borderId="0"/>
    <xf numFmtId="0" fontId="33" fillId="0" borderId="0"/>
    <xf numFmtId="0" fontId="34" fillId="0" borderId="0"/>
    <xf numFmtId="43" fontId="9" fillId="0" borderId="0" applyFont="0" applyFill="0" applyBorder="0" applyAlignment="0" applyProtection="0"/>
    <xf numFmtId="43" fontId="23" fillId="0" borderId="0" applyFont="0" applyFill="0" applyBorder="0" applyAlignment="0" applyProtection="0"/>
    <xf numFmtId="0" fontId="24" fillId="0" borderId="0"/>
    <xf numFmtId="0" fontId="33" fillId="0" borderId="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0" fontId="45" fillId="0" borderId="0"/>
    <xf numFmtId="0" fontId="24" fillId="0" borderId="0"/>
    <xf numFmtId="0" fontId="26" fillId="0" borderId="0"/>
    <xf numFmtId="0" fontId="33" fillId="0" borderId="0"/>
    <xf numFmtId="0" fontId="51" fillId="0" borderId="0" applyNumberFormat="0" applyFill="0" applyBorder="0" applyAlignment="0" applyProtection="0">
      <alignment vertical="top"/>
      <protection locked="0"/>
    </xf>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172" fontId="23" fillId="0" borderId="0" applyFont="0" applyFill="0" applyBorder="0" applyAlignment="0" applyProtection="0"/>
    <xf numFmtId="44" fontId="33" fillId="0" borderId="0" applyFont="0" applyFill="0" applyBorder="0" applyAlignment="0" applyProtection="0"/>
    <xf numFmtId="0" fontId="24" fillId="0" borderId="0"/>
    <xf numFmtId="0" fontId="68" fillId="0" borderId="0"/>
    <xf numFmtId="0" fontId="92" fillId="0" borderId="0"/>
    <xf numFmtId="0" fontId="98" fillId="0" borderId="0"/>
    <xf numFmtId="0" fontId="100" fillId="0" borderId="0"/>
  </cellStyleXfs>
  <cellXfs count="864">
    <xf numFmtId="0" fontId="0" fillId="0" borderId="0" xfId="0"/>
    <xf numFmtId="0" fontId="12" fillId="0" borderId="0" xfId="0" applyFont="1" applyAlignment="1">
      <alignment horizontal="left" vertical="top"/>
    </xf>
    <xf numFmtId="0" fontId="12" fillId="0" borderId="0" xfId="0" applyFont="1" applyAlignment="1">
      <alignment horizontal="left" vertical="top" wrapText="1"/>
    </xf>
    <xf numFmtId="0" fontId="1" fillId="0" borderId="0" xfId="0" applyFont="1" applyAlignment="1">
      <alignment vertical="top"/>
    </xf>
    <xf numFmtId="0" fontId="5" fillId="0" borderId="0" xfId="0" applyFont="1" applyAlignment="1">
      <alignment vertical="top"/>
    </xf>
    <xf numFmtId="0" fontId="1" fillId="0" borderId="0" xfId="0" applyFont="1" applyAlignment="1">
      <alignment horizontal="left" vertical="center"/>
    </xf>
    <xf numFmtId="0" fontId="0" fillId="0" borderId="0" xfId="0" applyAlignment="1">
      <alignment vertical="center"/>
    </xf>
    <xf numFmtId="0" fontId="47" fillId="0" borderId="0" xfId="0" applyFont="1" applyAlignment="1">
      <alignment horizontal="center" vertical="center"/>
    </xf>
    <xf numFmtId="0" fontId="48" fillId="0" borderId="0" xfId="0" applyFont="1" applyAlignment="1">
      <alignment horizontal="center" vertical="center"/>
    </xf>
    <xf numFmtId="0" fontId="35" fillId="0" borderId="22" xfId="0" applyFont="1" applyBorder="1" applyAlignment="1">
      <alignment horizontal="left" vertical="center"/>
    </xf>
    <xf numFmtId="0" fontId="42" fillId="0" borderId="0" xfId="0" applyFont="1" applyAlignment="1">
      <alignment horizontal="center" vertical="center"/>
    </xf>
    <xf numFmtId="164" fontId="43" fillId="0" borderId="0" xfId="0" applyNumberFormat="1" applyFont="1" applyAlignment="1">
      <alignment horizontal="center" vertical="center"/>
    </xf>
    <xf numFmtId="0" fontId="0" fillId="0" borderId="0" xfId="0" applyAlignment="1">
      <alignment horizontal="center" vertical="center"/>
    </xf>
    <xf numFmtId="49" fontId="0" fillId="0" borderId="0" xfId="0" applyNumberFormat="1" applyAlignment="1">
      <alignment horizontal="left" vertical="center"/>
    </xf>
    <xf numFmtId="49" fontId="23" fillId="0" borderId="0" xfId="7" applyNumberFormat="1" applyAlignment="1">
      <alignment horizontal="left" vertical="center"/>
    </xf>
    <xf numFmtId="0" fontId="38" fillId="3" borderId="0" xfId="0" applyFont="1" applyFill="1" applyAlignment="1">
      <alignment vertical="center"/>
    </xf>
    <xf numFmtId="0" fontId="0" fillId="3" borderId="0" xfId="0" applyFill="1" applyAlignment="1">
      <alignment vertical="center"/>
    </xf>
    <xf numFmtId="0" fontId="23" fillId="0" borderId="0" xfId="7" applyAlignment="1">
      <alignment vertical="center" wrapText="1"/>
    </xf>
    <xf numFmtId="0" fontId="61" fillId="0" borderId="0" xfId="7" applyFont="1" applyAlignment="1">
      <alignment horizontal="center" vertical="center"/>
    </xf>
    <xf numFmtId="0" fontId="60" fillId="3" borderId="0" xfId="0" applyFont="1" applyFill="1" applyAlignment="1">
      <alignment horizontal="right" vertical="center"/>
    </xf>
    <xf numFmtId="0" fontId="62" fillId="0" borderId="0" xfId="7" applyFont="1" applyAlignment="1">
      <alignment horizontal="right" vertical="center"/>
    </xf>
    <xf numFmtId="10" fontId="62" fillId="8" borderId="0" xfId="7" applyNumberFormat="1" applyFont="1" applyFill="1" applyAlignment="1">
      <alignment horizontal="center" vertical="center"/>
    </xf>
    <xf numFmtId="49" fontId="63" fillId="9" borderId="4" xfId="7" applyNumberFormat="1" applyFont="1" applyFill="1" applyBorder="1" applyAlignment="1">
      <alignment horizontal="center" vertical="center"/>
    </xf>
    <xf numFmtId="0" fontId="63" fillId="9" borderId="7" xfId="7" applyFont="1" applyFill="1" applyBorder="1" applyAlignment="1">
      <alignment horizontal="center" vertical="center" wrapText="1"/>
    </xf>
    <xf numFmtId="0" fontId="63" fillId="9" borderId="4" xfId="7" applyFont="1" applyFill="1" applyBorder="1" applyAlignment="1">
      <alignment horizontal="center" vertical="center"/>
    </xf>
    <xf numFmtId="4" fontId="63" fillId="9" borderId="4" xfId="7" applyNumberFormat="1" applyFont="1" applyFill="1" applyBorder="1" applyAlignment="1">
      <alignment horizontal="center" vertical="center"/>
    </xf>
    <xf numFmtId="49" fontId="0" fillId="8" borderId="27" xfId="0" applyNumberFormat="1" applyFill="1" applyBorder="1" applyAlignment="1">
      <alignment horizontal="left" vertical="center"/>
    </xf>
    <xf numFmtId="0" fontId="0" fillId="0" borderId="27" xfId="0" applyBorder="1" applyAlignment="1">
      <alignment vertical="center" wrapText="1"/>
    </xf>
    <xf numFmtId="0" fontId="0" fillId="0" borderId="27" xfId="0" applyBorder="1" applyAlignment="1">
      <alignment horizontal="center" vertical="center"/>
    </xf>
    <xf numFmtId="4" fontId="0" fillId="0" borderId="27" xfId="0" applyNumberFormat="1" applyBorder="1" applyAlignment="1">
      <alignment vertical="center"/>
    </xf>
    <xf numFmtId="49" fontId="0" fillId="0" borderId="28" xfId="0" applyNumberFormat="1" applyBorder="1" applyAlignment="1">
      <alignment horizontal="left" vertical="center"/>
    </xf>
    <xf numFmtId="0" fontId="0" fillId="0" borderId="28" xfId="0" applyBorder="1" applyAlignment="1">
      <alignment vertical="center" wrapText="1"/>
    </xf>
    <xf numFmtId="0" fontId="0" fillId="0" borderId="28" xfId="0" applyBorder="1" applyAlignment="1">
      <alignment horizontal="center" vertical="center"/>
    </xf>
    <xf numFmtId="4" fontId="0" fillId="0" borderId="28" xfId="0" applyNumberFormat="1" applyBorder="1" applyAlignment="1">
      <alignment vertical="center"/>
    </xf>
    <xf numFmtId="0" fontId="0" fillId="0" borderId="0" xfId="0" applyAlignment="1">
      <alignment vertical="center" wrapText="1"/>
    </xf>
    <xf numFmtId="4" fontId="0" fillId="0" borderId="0" xfId="0" applyNumberFormat="1" applyAlignment="1">
      <alignment vertical="center"/>
    </xf>
    <xf numFmtId="0" fontId="58" fillId="10" borderId="6" xfId="26783" applyFont="1" applyFill="1" applyBorder="1" applyAlignment="1">
      <alignment horizontal="center"/>
    </xf>
    <xf numFmtId="0" fontId="58" fillId="10" borderId="6" xfId="26783" applyFont="1" applyFill="1" applyBorder="1" applyAlignment="1">
      <alignment horizontal="center" wrapText="1"/>
    </xf>
    <xf numFmtId="0" fontId="58" fillId="11" borderId="6" xfId="26783" applyFont="1" applyFill="1" applyBorder="1" applyAlignment="1">
      <alignment horizontal="center" wrapText="1"/>
    </xf>
    <xf numFmtId="4" fontId="58" fillId="11" borderId="6" xfId="26783" applyNumberFormat="1" applyFont="1" applyFill="1" applyBorder="1" applyAlignment="1">
      <alignment horizontal="right" wrapText="1"/>
    </xf>
    <xf numFmtId="0" fontId="64" fillId="12" borderId="6" xfId="26783" applyFont="1" applyFill="1" applyBorder="1" applyAlignment="1">
      <alignment wrapText="1"/>
    </xf>
    <xf numFmtId="0" fontId="65" fillId="12" borderId="6" xfId="26783" applyFont="1" applyFill="1" applyBorder="1" applyAlignment="1">
      <alignment horizontal="center"/>
    </xf>
    <xf numFmtId="4" fontId="66" fillId="12" borderId="6" xfId="26783" applyNumberFormat="1" applyFont="1" applyFill="1" applyBorder="1" applyAlignment="1">
      <alignment horizontal="right"/>
    </xf>
    <xf numFmtId="0" fontId="67" fillId="0" borderId="6" xfId="41" applyFont="1" applyBorder="1" applyAlignment="1">
      <alignment wrapText="1"/>
    </xf>
    <xf numFmtId="0" fontId="67" fillId="0" borderId="6" xfId="41" applyFont="1" applyBorder="1" applyAlignment="1">
      <alignment horizontal="center" wrapText="1"/>
    </xf>
    <xf numFmtId="4" fontId="66" fillId="0" borderId="6" xfId="41" applyNumberFormat="1" applyFont="1" applyBorder="1" applyAlignment="1">
      <alignment wrapText="1"/>
    </xf>
    <xf numFmtId="4" fontId="66" fillId="0" borderId="6" xfId="41" applyNumberFormat="1" applyFont="1" applyBorder="1" applyAlignment="1">
      <alignment horizontal="right" wrapText="1"/>
    </xf>
    <xf numFmtId="0" fontId="46" fillId="0" borderId="0" xfId="0" applyFont="1" applyAlignment="1">
      <alignment vertical="center"/>
    </xf>
    <xf numFmtId="0" fontId="46" fillId="0" borderId="0" xfId="0" applyFont="1" applyAlignment="1">
      <alignment horizontal="center" vertical="center"/>
    </xf>
    <xf numFmtId="14" fontId="47" fillId="0" borderId="0" xfId="0" applyNumberFormat="1" applyFont="1" applyAlignment="1">
      <alignment horizontal="right" vertical="center"/>
    </xf>
    <xf numFmtId="0" fontId="35" fillId="0" borderId="0" xfId="0" applyFont="1" applyAlignment="1">
      <alignment horizontal="center" vertical="center"/>
    </xf>
    <xf numFmtId="49" fontId="60" fillId="8" borderId="0" xfId="0" applyNumberFormat="1" applyFont="1" applyFill="1" applyAlignment="1">
      <alignment horizontal="center" vertical="center"/>
    </xf>
    <xf numFmtId="0" fontId="71" fillId="0" borderId="0" xfId="11" applyFont="1" applyProtection="1">
      <protection locked="0"/>
    </xf>
    <xf numFmtId="0" fontId="88" fillId="0" borderId="0" xfId="11" applyFont="1" applyProtection="1">
      <protection locked="0"/>
    </xf>
    <xf numFmtId="0" fontId="89" fillId="0" borderId="0" xfId="11" applyFont="1" applyProtection="1">
      <protection locked="0"/>
    </xf>
    <xf numFmtId="173" fontId="58" fillId="12" borderId="6" xfId="26783" applyNumberFormat="1" applyFont="1" applyFill="1" applyBorder="1" applyAlignment="1">
      <alignment horizontal="center" wrapText="1"/>
    </xf>
    <xf numFmtId="173" fontId="24" fillId="0" borderId="6" xfId="41" applyNumberFormat="1" applyBorder="1" applyAlignment="1">
      <alignment horizontal="center" wrapText="1"/>
    </xf>
    <xf numFmtId="173" fontId="0" fillId="0" borderId="6" xfId="41" applyNumberFormat="1" applyFont="1" applyBorder="1" applyAlignment="1">
      <alignment horizontal="center" wrapText="1"/>
    </xf>
    <xf numFmtId="0" fontId="58" fillId="10" borderId="6" xfId="0" applyFont="1" applyFill="1" applyBorder="1" applyAlignment="1">
      <alignment horizontal="center" wrapText="1"/>
    </xf>
    <xf numFmtId="0" fontId="58" fillId="11" borderId="6" xfId="0" applyFont="1" applyFill="1" applyBorder="1" applyAlignment="1">
      <alignment horizontal="center" wrapText="1"/>
    </xf>
    <xf numFmtId="4" fontId="58" fillId="11" borderId="6" xfId="0" applyNumberFormat="1" applyFont="1" applyFill="1" applyBorder="1" applyAlignment="1">
      <alignment horizontal="right" wrapText="1"/>
    </xf>
    <xf numFmtId="173" fontId="58" fillId="10" borderId="6" xfId="0" applyNumberFormat="1" applyFont="1" applyFill="1" applyBorder="1" applyAlignment="1">
      <alignment horizontal="center" wrapText="1"/>
    </xf>
    <xf numFmtId="0" fontId="64" fillId="11" borderId="6" xfId="0" applyFont="1" applyFill="1" applyBorder="1" applyAlignment="1">
      <alignment wrapText="1"/>
    </xf>
    <xf numFmtId="0" fontId="64" fillId="11" borderId="6" xfId="0" applyFont="1" applyFill="1" applyBorder="1" applyAlignment="1">
      <alignment horizontal="center" wrapText="1"/>
    </xf>
    <xf numFmtId="4" fontId="69" fillId="12" borderId="6" xfId="0" applyNumberFormat="1" applyFont="1" applyFill="1" applyBorder="1" applyAlignment="1">
      <alignment horizontal="right" wrapText="1"/>
    </xf>
    <xf numFmtId="173" fontId="58" fillId="12" borderId="6" xfId="0" applyNumberFormat="1" applyFont="1" applyFill="1" applyBorder="1" applyAlignment="1">
      <alignment horizontal="center" wrapText="1"/>
    </xf>
    <xf numFmtId="0" fontId="64" fillId="12" borderId="6" xfId="0" applyFont="1" applyFill="1" applyBorder="1" applyAlignment="1">
      <alignment wrapText="1"/>
    </xf>
    <xf numFmtId="0" fontId="64" fillId="12" borderId="6" xfId="0" applyFont="1" applyFill="1" applyBorder="1" applyAlignment="1">
      <alignment horizontal="center" wrapText="1"/>
    </xf>
    <xf numFmtId="0" fontId="70" fillId="0" borderId="0" xfId="0" applyFont="1" applyAlignment="1">
      <alignment horizontal="center" vertical="center"/>
    </xf>
    <xf numFmtId="0" fontId="2" fillId="0" borderId="0" xfId="0" applyFont="1" applyAlignment="1">
      <alignment vertical="top"/>
    </xf>
    <xf numFmtId="0" fontId="2" fillId="0" borderId="0" xfId="0" applyFont="1" applyAlignment="1">
      <alignment horizontal="left" vertical="top"/>
    </xf>
    <xf numFmtId="164" fontId="47" fillId="0" borderId="0" xfId="0" applyNumberFormat="1" applyFont="1" applyAlignment="1">
      <alignment horizontal="center" vertical="center"/>
    </xf>
    <xf numFmtId="1" fontId="46" fillId="0" borderId="0" xfId="0" applyNumberFormat="1" applyFont="1" applyAlignment="1">
      <alignment horizontal="center" vertical="center"/>
    </xf>
    <xf numFmtId="0" fontId="21" fillId="0" borderId="3" xfId="0" applyFont="1" applyBorder="1" applyAlignment="1">
      <alignment horizontal="center" vertical="center" wrapText="1"/>
    </xf>
    <xf numFmtId="10" fontId="82" fillId="15" borderId="4" xfId="4" applyNumberFormat="1" applyFont="1" applyFill="1" applyBorder="1" applyAlignment="1" applyProtection="1">
      <alignment horizontal="center"/>
      <protection locked="0"/>
    </xf>
    <xf numFmtId="10" fontId="71" fillId="3" borderId="4" xfId="4" applyNumberFormat="1" applyFont="1" applyFill="1" applyBorder="1" applyAlignment="1" applyProtection="1">
      <alignment horizontal="center" vertical="center"/>
      <protection locked="0"/>
    </xf>
    <xf numFmtId="0" fontId="60" fillId="8" borderId="0" xfId="0" applyFont="1" applyFill="1" applyAlignment="1">
      <alignment horizontal="right" vertical="center"/>
    </xf>
    <xf numFmtId="0" fontId="0" fillId="0" borderId="0" xfId="2" applyNumberFormat="1" applyFont="1" applyAlignment="1">
      <alignment vertical="center"/>
    </xf>
    <xf numFmtId="44" fontId="0" fillId="0" borderId="0" xfId="2" applyFont="1" applyAlignment="1">
      <alignment vertical="center"/>
    </xf>
    <xf numFmtId="44" fontId="0" fillId="0" borderId="0" xfId="0" applyNumberFormat="1" applyAlignment="1">
      <alignment vertical="center"/>
    </xf>
    <xf numFmtId="0" fontId="101" fillId="6" borderId="0" xfId="0" applyFont="1" applyFill="1" applyAlignment="1">
      <alignment horizontal="center" vertical="center"/>
    </xf>
    <xf numFmtId="44" fontId="101" fillId="6" borderId="0" xfId="2" applyFont="1" applyFill="1" applyBorder="1" applyAlignment="1">
      <alignment horizontal="center" vertical="center"/>
    </xf>
    <xf numFmtId="0" fontId="101" fillId="6" borderId="4" xfId="0" applyFont="1" applyFill="1" applyBorder="1" applyAlignment="1">
      <alignment horizontal="center" vertical="center"/>
    </xf>
    <xf numFmtId="2" fontId="50" fillId="0" borderId="4" xfId="2" applyNumberFormat="1" applyFont="1" applyBorder="1" applyAlignment="1">
      <alignment horizontal="center" vertical="center" wrapText="1"/>
    </xf>
    <xf numFmtId="44" fontId="50" fillId="0" borderId="4" xfId="2" applyFont="1" applyBorder="1" applyAlignment="1">
      <alignment horizontal="center" vertical="center" wrapText="1"/>
    </xf>
    <xf numFmtId="44" fontId="0" fillId="0" borderId="4" xfId="2" applyFont="1" applyBorder="1" applyAlignment="1">
      <alignment horizontal="center" vertical="center" wrapText="1"/>
    </xf>
    <xf numFmtId="10" fontId="0" fillId="7" borderId="4" xfId="4" applyNumberFormat="1" applyFont="1" applyFill="1" applyBorder="1" applyAlignment="1">
      <alignment horizontal="center" vertical="center"/>
    </xf>
    <xf numFmtId="10" fontId="0" fillId="0" borderId="4" xfId="0" applyNumberFormat="1" applyBorder="1" applyAlignment="1">
      <alignment horizontal="center" vertical="center"/>
    </xf>
    <xf numFmtId="0" fontId="1" fillId="0" borderId="4" xfId="0" applyFont="1" applyBorder="1" applyAlignment="1">
      <alignment horizontal="center" vertical="center"/>
    </xf>
    <xf numFmtId="0" fontId="0" fillId="0" borderId="0" xfId="0" applyProtection="1">
      <protection locked="0"/>
    </xf>
    <xf numFmtId="0" fontId="14" fillId="0" borderId="0" xfId="0" applyFont="1" applyProtection="1">
      <protection locked="0"/>
    </xf>
    <xf numFmtId="10" fontId="12" fillId="0" borderId="0" xfId="4" applyNumberFormat="1" applyFont="1" applyFill="1" applyAlignment="1" applyProtection="1">
      <alignment horizontal="center" vertical="center"/>
      <protection locked="0"/>
    </xf>
    <xf numFmtId="0" fontId="12" fillId="0" borderId="0" xfId="0" applyFont="1" applyAlignment="1" applyProtection="1">
      <alignment horizontal="left" vertical="top" wrapText="1"/>
      <protection locked="0"/>
    </xf>
    <xf numFmtId="0" fontId="41" fillId="0" borderId="0" xfId="0" applyFont="1" applyAlignment="1" applyProtection="1">
      <alignment horizontal="left" vertical="center"/>
      <protection locked="0"/>
    </xf>
    <xf numFmtId="10" fontId="12" fillId="0" borderId="0" xfId="4" applyNumberFormat="1" applyFont="1" applyFill="1" applyAlignment="1" applyProtection="1">
      <alignment horizontal="center" vertical="center"/>
    </xf>
    <xf numFmtId="0" fontId="2" fillId="0" borderId="0" xfId="0" applyFont="1" applyAlignment="1" applyProtection="1">
      <alignment vertical="top"/>
      <protection locked="0"/>
    </xf>
    <xf numFmtId="0" fontId="5" fillId="0" borderId="0" xfId="0" applyFont="1" applyAlignment="1" applyProtection="1">
      <alignment horizontal="center" vertical="top" wrapText="1"/>
      <protection locked="0"/>
    </xf>
    <xf numFmtId="0" fontId="1" fillId="0" borderId="0" xfId="0" applyFont="1" applyAlignment="1" applyProtection="1">
      <alignment vertical="top"/>
      <protection locked="0"/>
    </xf>
    <xf numFmtId="0" fontId="1" fillId="0" borderId="0" xfId="0" applyFont="1" applyAlignment="1" applyProtection="1">
      <alignment horizontal="left" vertical="center"/>
      <protection locked="0"/>
    </xf>
    <xf numFmtId="44" fontId="1" fillId="0" borderId="0" xfId="2" applyFont="1" applyAlignment="1" applyProtection="1">
      <alignment horizontal="left" vertical="center"/>
      <protection locked="0"/>
    </xf>
    <xf numFmtId="0" fontId="12" fillId="0" borderId="0" xfId="0" applyFont="1" applyAlignment="1" applyProtection="1">
      <alignment horizontal="left" vertical="top"/>
      <protection locked="0"/>
    </xf>
    <xf numFmtId="0" fontId="2" fillId="0" borderId="0" xfId="0" applyFont="1" applyAlignment="1" applyProtection="1">
      <alignment horizontal="left" vertical="top"/>
      <protection locked="0"/>
    </xf>
    <xf numFmtId="44" fontId="12" fillId="0" borderId="0" xfId="0" applyNumberFormat="1" applyFont="1" applyAlignment="1" applyProtection="1">
      <alignment horizontal="left" vertical="top"/>
      <protection locked="0"/>
    </xf>
    <xf numFmtId="0" fontId="5" fillId="0" borderId="0" xfId="0" applyFont="1" applyAlignment="1" applyProtection="1">
      <alignment horizontal="left" vertical="top"/>
      <protection locked="0"/>
    </xf>
    <xf numFmtId="164" fontId="20" fillId="0" borderId="0" xfId="0" applyNumberFormat="1" applyFont="1" applyAlignment="1" applyProtection="1">
      <alignment horizontal="center" vertical="top" wrapText="1"/>
      <protection locked="0"/>
    </xf>
    <xf numFmtId="164" fontId="19" fillId="0" borderId="0" xfId="0" applyNumberFormat="1" applyFont="1" applyAlignment="1" applyProtection="1">
      <alignment horizontal="center" vertical="top" wrapText="1"/>
      <protection locked="0"/>
    </xf>
    <xf numFmtId="44" fontId="19" fillId="6" borderId="4" xfId="0" applyNumberFormat="1" applyFont="1" applyFill="1" applyBorder="1" applyAlignment="1" applyProtection="1">
      <alignment horizontal="center" vertical="center" wrapText="1"/>
      <protection locked="0"/>
    </xf>
    <xf numFmtId="164" fontId="19" fillId="0" borderId="0" xfId="0" applyNumberFormat="1" applyFont="1" applyAlignment="1" applyProtection="1">
      <alignment vertical="top" wrapText="1"/>
      <protection locked="0"/>
    </xf>
    <xf numFmtId="10" fontId="19" fillId="0" borderId="0" xfId="4" applyNumberFormat="1" applyFont="1" applyAlignment="1" applyProtection="1">
      <alignment horizontal="left" vertical="center" wrapText="1"/>
      <protection locked="0"/>
    </xf>
    <xf numFmtId="0" fontId="36" fillId="0" borderId="0" xfId="0" applyFont="1" applyAlignment="1" applyProtection="1">
      <alignment horizontal="left" vertical="top"/>
      <protection locked="0"/>
    </xf>
    <xf numFmtId="0" fontId="16" fillId="0" borderId="0" xfId="0" applyFont="1" applyAlignment="1" applyProtection="1">
      <alignment horizontal="left" indent="1"/>
      <protection locked="0"/>
    </xf>
    <xf numFmtId="164" fontId="19" fillId="0" borderId="0" xfId="0" applyNumberFormat="1" applyFont="1" applyAlignment="1" applyProtection="1">
      <alignment vertical="top"/>
      <protection locked="0"/>
    </xf>
    <xf numFmtId="0" fontId="19" fillId="0" borderId="0" xfId="0" applyFont="1" applyAlignment="1" applyProtection="1">
      <alignment vertical="top" wrapText="1"/>
      <protection locked="0"/>
    </xf>
    <xf numFmtId="0" fontId="19" fillId="0" borderId="0" xfId="0" applyFont="1" applyAlignment="1" applyProtection="1">
      <alignment horizontal="left" vertical="top"/>
      <protection locked="0"/>
    </xf>
    <xf numFmtId="164" fontId="19" fillId="0" borderId="0" xfId="0" applyNumberFormat="1" applyFont="1" applyAlignment="1" applyProtection="1">
      <alignment vertical="center"/>
      <protection locked="0"/>
    </xf>
    <xf numFmtId="10" fontId="19" fillId="0" borderId="0" xfId="4" applyNumberFormat="1" applyFont="1" applyAlignment="1" applyProtection="1">
      <alignment horizontal="left" vertical="center"/>
      <protection locked="0"/>
    </xf>
    <xf numFmtId="0" fontId="19" fillId="0" borderId="0" xfId="0" applyFont="1" applyAlignment="1" applyProtection="1">
      <alignment horizontal="left" vertical="center"/>
      <protection locked="0"/>
    </xf>
    <xf numFmtId="44" fontId="56" fillId="0" borderId="0" xfId="0" applyNumberFormat="1" applyFont="1" applyAlignment="1" applyProtection="1">
      <alignment horizontal="left" vertical="center"/>
      <protection locked="0"/>
    </xf>
    <xf numFmtId="0" fontId="55" fillId="6" borderId="4" xfId="0" applyFont="1" applyFill="1" applyBorder="1" applyAlignment="1" applyProtection="1">
      <alignment horizontal="center" vertical="center" wrapText="1"/>
      <protection locked="0"/>
    </xf>
    <xf numFmtId="44" fontId="19" fillId="0" borderId="0" xfId="0" applyNumberFormat="1" applyFont="1" applyAlignment="1" applyProtection="1">
      <alignment horizontal="left" vertical="center"/>
      <protection locked="0"/>
    </xf>
    <xf numFmtId="44" fontId="56" fillId="6" borderId="0" xfId="0" applyNumberFormat="1" applyFont="1" applyFill="1" applyAlignment="1" applyProtection="1">
      <alignment vertical="center"/>
      <protection locked="0"/>
    </xf>
    <xf numFmtId="0" fontId="19" fillId="0" borderId="0" xfId="0" applyFont="1" applyAlignment="1" applyProtection="1">
      <alignment horizontal="left" vertical="top" wrapText="1"/>
      <protection locked="0"/>
    </xf>
    <xf numFmtId="44" fontId="36" fillId="0" borderId="0" xfId="0" applyNumberFormat="1" applyFont="1" applyAlignment="1" applyProtection="1">
      <alignment horizontal="left" vertical="center"/>
      <protection locked="0"/>
    </xf>
    <xf numFmtId="44" fontId="19" fillId="0" borderId="0" xfId="0" applyNumberFormat="1" applyFont="1" applyAlignment="1" applyProtection="1">
      <alignment horizontal="left" vertical="top"/>
      <protection locked="0"/>
    </xf>
    <xf numFmtId="44" fontId="56" fillId="6" borderId="0" xfId="0" applyNumberFormat="1" applyFont="1" applyFill="1" applyAlignment="1" applyProtection="1">
      <alignment horizontal="center" vertical="center"/>
      <protection locked="0"/>
    </xf>
    <xf numFmtId="165" fontId="19" fillId="5" borderId="6" xfId="0" applyNumberFormat="1" applyFont="1" applyFill="1" applyBorder="1" applyAlignment="1" applyProtection="1">
      <alignment horizontal="left" vertical="center"/>
      <protection locked="0"/>
    </xf>
    <xf numFmtId="165" fontId="55" fillId="5" borderId="6" xfId="0" applyNumberFormat="1" applyFont="1" applyFill="1" applyBorder="1" applyAlignment="1" applyProtection="1">
      <alignment horizontal="left" vertical="center" wrapText="1"/>
      <protection locked="0"/>
    </xf>
    <xf numFmtId="0" fontId="55" fillId="5" borderId="6" xfId="1" applyFont="1" applyFill="1" applyBorder="1" applyAlignment="1" applyProtection="1">
      <alignment horizontal="left" vertical="center" wrapText="1"/>
      <protection locked="0"/>
    </xf>
    <xf numFmtId="44" fontId="19" fillId="5" borderId="7" xfId="2" applyFont="1" applyFill="1" applyBorder="1" applyAlignment="1" applyProtection="1">
      <alignment horizontal="left" vertical="center"/>
      <protection locked="0"/>
    </xf>
    <xf numFmtId="44" fontId="55" fillId="0" borderId="0" xfId="0" applyNumberFormat="1" applyFont="1" applyAlignment="1" applyProtection="1">
      <alignment horizontal="left" vertical="top"/>
      <protection locked="0"/>
    </xf>
    <xf numFmtId="0" fontId="55" fillId="0" borderId="0" xfId="0" applyFont="1" applyAlignment="1" applyProtection="1">
      <alignment horizontal="left" vertical="top"/>
      <protection locked="0"/>
    </xf>
    <xf numFmtId="43" fontId="55" fillId="0" borderId="0" xfId="0" applyNumberFormat="1" applyFont="1" applyAlignment="1" applyProtection="1">
      <alignment horizontal="left" vertical="top"/>
      <protection locked="0"/>
    </xf>
    <xf numFmtId="164" fontId="56" fillId="0" borderId="0" xfId="0" applyNumberFormat="1" applyFont="1" applyAlignment="1" applyProtection="1">
      <alignment vertical="top"/>
      <protection locked="0"/>
    </xf>
    <xf numFmtId="164" fontId="36" fillId="0" borderId="0" xfId="0" applyNumberFormat="1" applyFont="1" applyAlignment="1" applyProtection="1">
      <alignment vertical="top"/>
      <protection locked="0"/>
    </xf>
    <xf numFmtId="44" fontId="36" fillId="0" borderId="0" xfId="0" applyNumberFormat="1" applyFont="1" applyAlignment="1" applyProtection="1">
      <alignment horizontal="center" vertical="center" wrapText="1"/>
      <protection locked="0"/>
    </xf>
    <xf numFmtId="44" fontId="36" fillId="0" borderId="0" xfId="0" applyNumberFormat="1" applyFont="1" applyAlignment="1" applyProtection="1">
      <alignment horizontal="left" vertical="top"/>
      <protection locked="0"/>
    </xf>
    <xf numFmtId="164" fontId="11" fillId="0" borderId="0" xfId="0" applyNumberFormat="1" applyFont="1" applyAlignment="1" applyProtection="1">
      <alignment horizontal="left" vertical="top"/>
      <protection locked="0"/>
    </xf>
    <xf numFmtId="164" fontId="11" fillId="0" borderId="0" xfId="0" applyNumberFormat="1" applyFont="1" applyAlignment="1" applyProtection="1">
      <alignment horizontal="center" vertical="top" wrapText="1"/>
      <protection locked="0"/>
    </xf>
    <xf numFmtId="170" fontId="0" fillId="0" borderId="0" xfId="0" applyNumberFormat="1" applyProtection="1">
      <protection locked="0"/>
    </xf>
    <xf numFmtId="10" fontId="12" fillId="0" borderId="0" xfId="4" applyNumberFormat="1" applyFont="1" applyAlignment="1" applyProtection="1">
      <alignment horizontal="left" vertical="center"/>
      <protection locked="0"/>
    </xf>
    <xf numFmtId="44" fontId="12" fillId="0" borderId="0" xfId="0" applyNumberFormat="1" applyFont="1" applyAlignment="1" applyProtection="1">
      <alignment horizontal="center" vertical="center"/>
      <protection locked="0"/>
    </xf>
    <xf numFmtId="170" fontId="12" fillId="0" borderId="0" xfId="0" applyNumberFormat="1" applyFont="1" applyAlignment="1" applyProtection="1">
      <alignment horizontal="center" vertical="center"/>
      <protection locked="0"/>
    </xf>
    <xf numFmtId="0" fontId="11" fillId="0" borderId="0" xfId="0" applyFont="1" applyAlignment="1" applyProtection="1">
      <alignment horizontal="left" vertical="top" wrapText="1"/>
      <protection locked="0"/>
    </xf>
    <xf numFmtId="0" fontId="42" fillId="0" borderId="0" xfId="0" applyFont="1" applyAlignment="1" applyProtection="1">
      <alignment horizontal="center" vertical="center"/>
      <protection locked="0"/>
    </xf>
    <xf numFmtId="44" fontId="12" fillId="0" borderId="0" xfId="0" applyNumberFormat="1" applyFont="1" applyAlignment="1" applyProtection="1">
      <alignment horizontal="left" vertical="center"/>
      <protection locked="0"/>
    </xf>
    <xf numFmtId="164" fontId="43" fillId="0" borderId="0" xfId="0" applyNumberFormat="1" applyFont="1" applyAlignment="1" applyProtection="1">
      <alignment horizontal="center" vertical="center"/>
      <protection locked="0"/>
    </xf>
    <xf numFmtId="0" fontId="52" fillId="0" borderId="0" xfId="0" applyFont="1" applyAlignment="1" applyProtection="1">
      <alignment horizontal="center" vertical="center"/>
      <protection locked="0"/>
    </xf>
    <xf numFmtId="164" fontId="35" fillId="0" borderId="0" xfId="0" applyNumberFormat="1" applyFont="1" applyAlignment="1" applyProtection="1">
      <alignment horizontal="center" vertical="center"/>
      <protection locked="0"/>
    </xf>
    <xf numFmtId="0" fontId="12" fillId="0" borderId="0" xfId="0" applyFont="1" applyAlignment="1" applyProtection="1">
      <alignment horizontal="center" vertical="center"/>
      <protection locked="0"/>
    </xf>
    <xf numFmtId="0" fontId="12" fillId="0" borderId="0" xfId="0" applyFont="1" applyAlignment="1" applyProtection="1">
      <alignment horizontal="left" vertical="center"/>
      <protection locked="0"/>
    </xf>
    <xf numFmtId="0" fontId="96" fillId="0" borderId="0" xfId="0" applyFont="1" applyAlignment="1" applyProtection="1">
      <alignment horizontal="left" vertical="center" wrapText="1"/>
      <protection locked="0"/>
    </xf>
    <xf numFmtId="44" fontId="3" fillId="0" borderId="0" xfId="0" applyNumberFormat="1" applyFont="1" applyAlignment="1" applyProtection="1">
      <alignment horizontal="left" vertical="top" wrapText="1"/>
      <protection locked="0"/>
    </xf>
    <xf numFmtId="0" fontId="2" fillId="0" borderId="0" xfId="0" applyFont="1" applyAlignment="1" applyProtection="1">
      <alignment horizontal="left" vertical="top" wrapText="1"/>
      <protection locked="0"/>
    </xf>
    <xf numFmtId="10" fontId="12" fillId="0" borderId="0" xfId="4" applyNumberFormat="1" applyFont="1" applyAlignment="1" applyProtection="1">
      <alignment horizontal="center" vertical="center"/>
      <protection locked="0"/>
    </xf>
    <xf numFmtId="44" fontId="16" fillId="0" borderId="0" xfId="0" applyNumberFormat="1" applyFont="1" applyAlignment="1" applyProtection="1">
      <alignment horizontal="left" vertical="top"/>
      <protection locked="0"/>
    </xf>
    <xf numFmtId="0" fontId="1" fillId="0" borderId="0" xfId="0" applyFont="1" applyAlignment="1" applyProtection="1">
      <alignment horizontal="left" vertical="top"/>
      <protection locked="0"/>
    </xf>
    <xf numFmtId="10" fontId="11" fillId="0" borderId="0" xfId="4" applyNumberFormat="1" applyFont="1" applyAlignment="1" applyProtection="1">
      <alignment horizontal="center" vertical="center"/>
      <protection locked="0"/>
    </xf>
    <xf numFmtId="0" fontId="8" fillId="0" borderId="0" xfId="0" applyFont="1" applyAlignment="1" applyProtection="1">
      <alignment horizontal="left" vertical="top"/>
      <protection locked="0"/>
    </xf>
    <xf numFmtId="0" fontId="8" fillId="0" borderId="0" xfId="0" applyFont="1" applyAlignment="1" applyProtection="1">
      <alignment horizontal="left" vertical="top" wrapText="1"/>
      <protection locked="0"/>
    </xf>
    <xf numFmtId="0" fontId="5" fillId="0" borderId="0" xfId="0" applyFont="1" applyAlignment="1" applyProtection="1">
      <alignment horizontal="center" vertical="top"/>
      <protection locked="0"/>
    </xf>
    <xf numFmtId="49" fontId="96" fillId="0" borderId="0" xfId="0" applyNumberFormat="1" applyFont="1" applyAlignment="1" applyProtection="1">
      <alignment horizontal="left" vertical="center" wrapText="1"/>
      <protection locked="0"/>
    </xf>
    <xf numFmtId="0" fontId="0" fillId="0" borderId="0" xfId="0" applyAlignment="1" applyProtection="1">
      <alignment horizontal="center"/>
      <protection locked="0"/>
    </xf>
    <xf numFmtId="10" fontId="17" fillId="0" borderId="0" xfId="4" applyNumberFormat="1" applyFont="1" applyAlignment="1" applyProtection="1">
      <alignment horizontal="center" vertical="center" wrapText="1"/>
      <protection locked="0"/>
    </xf>
    <xf numFmtId="164" fontId="11" fillId="0" borderId="0" xfId="0" applyNumberFormat="1" applyFont="1" applyAlignment="1" applyProtection="1">
      <alignment vertical="top" wrapText="1"/>
      <protection locked="0"/>
    </xf>
    <xf numFmtId="0" fontId="11" fillId="0" borderId="0" xfId="0" applyFont="1" applyAlignment="1" applyProtection="1">
      <alignment horizontal="center" vertical="center"/>
      <protection locked="0"/>
    </xf>
    <xf numFmtId="0" fontId="11" fillId="0" borderId="0" xfId="0" applyFont="1" applyAlignment="1" applyProtection="1">
      <alignment horizontal="left" vertical="center"/>
      <protection locked="0"/>
    </xf>
    <xf numFmtId="0" fontId="11" fillId="0" borderId="0" xfId="0" applyFont="1" applyAlignment="1" applyProtection="1">
      <alignment horizontal="left" vertical="top"/>
      <protection locked="0"/>
    </xf>
    <xf numFmtId="164" fontId="11" fillId="0" borderId="0" xfId="0" applyNumberFormat="1" applyFont="1" applyAlignment="1" applyProtection="1">
      <alignment vertical="center"/>
      <protection locked="0"/>
    </xf>
    <xf numFmtId="10" fontId="11" fillId="0" borderId="0" xfId="4" applyNumberFormat="1" applyFont="1" applyAlignment="1" applyProtection="1">
      <alignment vertical="center"/>
      <protection locked="0"/>
    </xf>
    <xf numFmtId="0" fontId="3" fillId="6" borderId="4" xfId="0" applyFont="1" applyFill="1" applyBorder="1" applyAlignment="1" applyProtection="1">
      <alignment horizontal="center" vertical="center" wrapText="1"/>
      <protection locked="0"/>
    </xf>
    <xf numFmtId="0" fontId="3" fillId="6" borderId="4" xfId="0" applyFont="1" applyFill="1" applyBorder="1" applyAlignment="1" applyProtection="1">
      <alignment horizontal="center" vertical="center"/>
      <protection locked="0"/>
    </xf>
    <xf numFmtId="0" fontId="3" fillId="6" borderId="4" xfId="0" applyFont="1" applyFill="1" applyBorder="1" applyAlignment="1" applyProtection="1">
      <alignment horizontal="left" vertical="center" wrapText="1"/>
      <protection locked="0"/>
    </xf>
    <xf numFmtId="44" fontId="3" fillId="6" borderId="4" xfId="2" applyFont="1" applyFill="1" applyBorder="1" applyAlignment="1" applyProtection="1">
      <alignment horizontal="center" vertical="center" wrapText="1"/>
      <protection locked="0"/>
    </xf>
    <xf numFmtId="44" fontId="11" fillId="0" borderId="0" xfId="0" applyNumberFormat="1" applyFont="1" applyAlignment="1" applyProtection="1">
      <alignment horizontal="left" vertical="center"/>
      <protection locked="0"/>
    </xf>
    <xf numFmtId="44" fontId="11" fillId="0" borderId="0" xfId="0" applyNumberFormat="1" applyFont="1" applyAlignment="1" applyProtection="1">
      <alignment horizontal="left" vertical="top"/>
      <protection locked="0"/>
    </xf>
    <xf numFmtId="1" fontId="11" fillId="0" borderId="0" xfId="0" applyNumberFormat="1" applyFont="1" applyAlignment="1" applyProtection="1">
      <alignment horizontal="center" vertical="center"/>
      <protection locked="0"/>
    </xf>
    <xf numFmtId="165" fontId="11" fillId="0" borderId="0" xfId="0" applyNumberFormat="1" applyFont="1" applyAlignment="1" applyProtection="1">
      <alignment horizontal="center" vertical="center"/>
      <protection locked="0"/>
    </xf>
    <xf numFmtId="9" fontId="11" fillId="0" borderId="0" xfId="4" applyFont="1" applyAlignment="1" applyProtection="1">
      <alignment horizontal="left" vertical="top"/>
      <protection locked="0"/>
    </xf>
    <xf numFmtId="49" fontId="12" fillId="0" borderId="0" xfId="0" applyNumberFormat="1" applyFont="1" applyAlignment="1" applyProtection="1">
      <alignment horizontal="left" vertical="top"/>
      <protection locked="0"/>
    </xf>
    <xf numFmtId="164" fontId="1" fillId="0" borderId="4" xfId="0" applyNumberFormat="1" applyFont="1" applyBorder="1" applyAlignment="1" applyProtection="1">
      <alignment horizontal="center" vertical="center"/>
      <protection locked="0"/>
    </xf>
    <xf numFmtId="166" fontId="28" fillId="0" borderId="4" xfId="0" applyNumberFormat="1"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97" fillId="5" borderId="6" xfId="1" applyFont="1" applyFill="1" applyBorder="1" applyAlignment="1" applyProtection="1">
      <alignment horizontal="left" vertical="center" wrapText="1"/>
      <protection locked="0"/>
    </xf>
    <xf numFmtId="44" fontId="3" fillId="5" borderId="1" xfId="2" applyFont="1" applyFill="1" applyBorder="1" applyAlignment="1" applyProtection="1">
      <alignment horizontal="left" vertical="center"/>
      <protection locked="0"/>
    </xf>
    <xf numFmtId="44" fontId="12" fillId="0" borderId="0" xfId="2" applyFont="1" applyAlignment="1" applyProtection="1">
      <alignment horizontal="left" vertical="center"/>
      <protection locked="0"/>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42" fillId="0" borderId="0" xfId="0" applyFont="1" applyAlignment="1" applyProtection="1">
      <alignment vertical="top"/>
      <protection locked="0"/>
    </xf>
    <xf numFmtId="164" fontId="43" fillId="0" borderId="0" xfId="0" applyNumberFormat="1" applyFont="1" applyAlignment="1" applyProtection="1">
      <alignment vertical="top"/>
      <protection locked="0"/>
    </xf>
    <xf numFmtId="49" fontId="27" fillId="0" borderId="9" xfId="11" applyNumberFormat="1" applyFont="1" applyBorder="1" applyAlignment="1" applyProtection="1">
      <alignment vertical="center"/>
      <protection locked="0"/>
    </xf>
    <xf numFmtId="49" fontId="27" fillId="0" borderId="10" xfId="11" applyNumberFormat="1" applyFont="1" applyBorder="1" applyAlignment="1" applyProtection="1">
      <alignment horizontal="center" vertical="center"/>
      <protection locked="0"/>
    </xf>
    <xf numFmtId="170" fontId="12" fillId="0" borderId="10" xfId="0" applyNumberFormat="1" applyFont="1" applyBorder="1" applyAlignment="1" applyProtection="1">
      <alignment horizontal="center" vertical="center"/>
      <protection locked="0"/>
    </xf>
    <xf numFmtId="2" fontId="12" fillId="0" borderId="10" xfId="0" applyNumberFormat="1" applyFont="1" applyBorder="1" applyAlignment="1" applyProtection="1">
      <alignment horizontal="center" vertical="center"/>
      <protection locked="0"/>
    </xf>
    <xf numFmtId="49" fontId="27" fillId="0" borderId="11" xfId="11" applyNumberFormat="1" applyFont="1" applyBorder="1" applyAlignment="1" applyProtection="1">
      <alignment vertical="center"/>
      <protection locked="0"/>
    </xf>
    <xf numFmtId="2" fontId="12" fillId="0" borderId="0" xfId="0" applyNumberFormat="1" applyFont="1" applyAlignment="1" applyProtection="1">
      <alignment horizontal="center" vertical="center"/>
      <protection locked="0"/>
    </xf>
    <xf numFmtId="44" fontId="40" fillId="0" borderId="0" xfId="2" applyFont="1" applyBorder="1" applyAlignment="1" applyProtection="1">
      <alignment vertical="center"/>
      <protection locked="0"/>
    </xf>
    <xf numFmtId="0" fontId="39" fillId="0" borderId="0" xfId="0" applyFont="1" applyAlignment="1" applyProtection="1">
      <alignment vertical="center"/>
      <protection locked="0"/>
    </xf>
    <xf numFmtId="0" fontId="15" fillId="0" borderId="0" xfId="0" applyFont="1" applyAlignment="1" applyProtection="1">
      <alignment vertical="top"/>
      <protection locked="0"/>
    </xf>
    <xf numFmtId="0" fontId="11" fillId="0" borderId="11" xfId="0" applyFont="1" applyBorder="1" applyAlignment="1" applyProtection="1">
      <alignment horizontal="center" vertical="top"/>
      <protection locked="0"/>
    </xf>
    <xf numFmtId="10" fontId="12" fillId="0" borderId="0" xfId="0" applyNumberFormat="1" applyFont="1" applyAlignment="1" applyProtection="1">
      <alignment horizontal="left" vertical="top"/>
      <protection locked="0"/>
    </xf>
    <xf numFmtId="0" fontId="11" fillId="6" borderId="4" xfId="0" applyFont="1" applyFill="1" applyBorder="1" applyAlignment="1" applyProtection="1">
      <alignment horizontal="center" vertical="top" wrapText="1"/>
      <protection locked="0"/>
    </xf>
    <xf numFmtId="0" fontId="11" fillId="6" borderId="4" xfId="0" applyFont="1" applyFill="1" applyBorder="1" applyAlignment="1" applyProtection="1">
      <alignment horizontal="center" vertical="center" wrapText="1"/>
      <protection locked="0"/>
    </xf>
    <xf numFmtId="170" fontId="14" fillId="0" borderId="0" xfId="0" applyNumberFormat="1" applyFont="1" applyAlignment="1" applyProtection="1">
      <alignment horizontal="center" vertical="center"/>
      <protection locked="0"/>
    </xf>
    <xf numFmtId="2" fontId="14" fillId="0" borderId="0" xfId="0" applyNumberFormat="1" applyFont="1" applyAlignment="1" applyProtection="1">
      <alignment horizontal="center" vertical="center"/>
      <protection locked="0"/>
    </xf>
    <xf numFmtId="0" fontId="38" fillId="0" borderId="5" xfId="4" applyNumberFormat="1" applyFont="1" applyBorder="1" applyAlignment="1" applyProtection="1">
      <alignment horizontal="center" vertical="center"/>
      <protection locked="0"/>
    </xf>
    <xf numFmtId="44" fontId="12" fillId="13" borderId="0" xfId="0" applyNumberFormat="1" applyFont="1" applyFill="1" applyAlignment="1" applyProtection="1">
      <alignment horizontal="left" vertical="top"/>
      <protection locked="0"/>
    </xf>
    <xf numFmtId="167" fontId="11" fillId="0" borderId="11" xfId="0" applyNumberFormat="1" applyFont="1" applyBorder="1" applyAlignment="1" applyProtection="1">
      <alignment horizontal="center" vertical="center"/>
      <protection locked="0"/>
    </xf>
    <xf numFmtId="2" fontId="12" fillId="0" borderId="0" xfId="4" applyNumberFormat="1" applyFont="1" applyBorder="1" applyAlignment="1" applyProtection="1">
      <alignment horizontal="center" vertical="center"/>
      <protection locked="0"/>
    </xf>
    <xf numFmtId="0" fontId="11" fillId="0" borderId="5" xfId="0" applyFont="1" applyBorder="1" applyAlignment="1" applyProtection="1">
      <alignment vertical="top"/>
      <protection locked="0"/>
    </xf>
    <xf numFmtId="2" fontId="3" fillId="0" borderId="6" xfId="0" applyNumberFormat="1" applyFont="1" applyBorder="1" applyAlignment="1" applyProtection="1">
      <alignment horizontal="center" vertical="center"/>
      <protection locked="0"/>
    </xf>
    <xf numFmtId="44" fontId="11" fillId="0" borderId="4" xfId="0" applyNumberFormat="1" applyFont="1" applyBorder="1" applyAlignment="1" applyProtection="1">
      <alignment horizontal="center" vertical="center"/>
      <protection locked="0"/>
    </xf>
    <xf numFmtId="10" fontId="11" fillId="0" borderId="4" xfId="0" applyNumberFormat="1" applyFont="1" applyBorder="1" applyAlignment="1" applyProtection="1">
      <alignment horizontal="center" vertical="center"/>
      <protection locked="0"/>
    </xf>
    <xf numFmtId="0" fontId="11" fillId="0" borderId="11" xfId="0" applyFont="1" applyBorder="1" applyAlignment="1" applyProtection="1">
      <alignment vertical="top"/>
      <protection locked="0"/>
    </xf>
    <xf numFmtId="0" fontId="11" fillId="0" borderId="0" xfId="0" applyFont="1" applyAlignment="1" applyProtection="1">
      <alignment horizontal="right" vertical="top"/>
      <protection locked="0"/>
    </xf>
    <xf numFmtId="170" fontId="11" fillId="0" borderId="0" xfId="0" applyNumberFormat="1" applyFont="1" applyAlignment="1" applyProtection="1">
      <alignment horizontal="center" vertical="center"/>
      <protection locked="0"/>
    </xf>
    <xf numFmtId="2" fontId="11" fillId="0" borderId="0" xfId="0" applyNumberFormat="1" applyFont="1" applyAlignment="1" applyProtection="1">
      <alignment horizontal="center" vertical="center"/>
      <protection locked="0"/>
    </xf>
    <xf numFmtId="10" fontId="11" fillId="0" borderId="0" xfId="4" applyNumberFormat="1" applyFont="1" applyBorder="1" applyAlignment="1" applyProtection="1">
      <alignment horizontal="center" vertical="center"/>
      <protection locked="0"/>
    </xf>
    <xf numFmtId="2" fontId="11" fillId="0" borderId="6" xfId="0" applyNumberFormat="1" applyFont="1" applyBorder="1" applyAlignment="1" applyProtection="1">
      <alignment horizontal="center" vertical="center"/>
      <protection locked="0"/>
    </xf>
    <xf numFmtId="44" fontId="1" fillId="0" borderId="11" xfId="0" applyNumberFormat="1" applyFont="1" applyBorder="1" applyAlignment="1" applyProtection="1">
      <alignment vertical="center"/>
      <protection locked="0"/>
    </xf>
    <xf numFmtId="0" fontId="12" fillId="0" borderId="11" xfId="0" applyFont="1" applyBorder="1" applyAlignment="1" applyProtection="1">
      <alignment horizontal="left" vertical="top"/>
      <protection locked="0"/>
    </xf>
    <xf numFmtId="170" fontId="1" fillId="0" borderId="0" xfId="0" applyNumberFormat="1" applyFont="1" applyAlignment="1" applyProtection="1">
      <alignment horizontal="center" vertical="center"/>
      <protection locked="0"/>
    </xf>
    <xf numFmtId="2" fontId="1" fillId="0" borderId="0" xfId="0" applyNumberFormat="1" applyFont="1" applyAlignment="1" applyProtection="1">
      <alignment horizontal="center" vertical="center"/>
      <protection locked="0"/>
    </xf>
    <xf numFmtId="0" fontId="42" fillId="0" borderId="11" xfId="0" applyFont="1" applyBorder="1" applyAlignment="1" applyProtection="1">
      <alignment vertical="top"/>
      <protection locked="0"/>
    </xf>
    <xf numFmtId="0" fontId="18" fillId="0" borderId="0" xfId="0" applyFont="1" applyAlignment="1" applyProtection="1">
      <alignment horizontal="center" vertical="top"/>
      <protection locked="0"/>
    </xf>
    <xf numFmtId="164" fontId="43" fillId="0" borderId="11" xfId="0" applyNumberFormat="1" applyFont="1" applyBorder="1" applyAlignment="1" applyProtection="1">
      <alignment vertical="top"/>
      <protection locked="0"/>
    </xf>
    <xf numFmtId="0" fontId="12" fillId="0" borderId="0" xfId="0" applyFont="1" applyAlignment="1" applyProtection="1">
      <alignment horizontal="center" vertical="top"/>
      <protection locked="0"/>
    </xf>
    <xf numFmtId="0" fontId="91" fillId="0" borderId="0" xfId="0" applyFont="1" applyAlignment="1" applyProtection="1">
      <alignment vertical="top"/>
      <protection locked="0"/>
    </xf>
    <xf numFmtId="164" fontId="43" fillId="0" borderId="13" xfId="0" applyNumberFormat="1" applyFont="1" applyBorder="1" applyAlignment="1" applyProtection="1">
      <alignment vertical="top"/>
      <protection locked="0"/>
    </xf>
    <xf numFmtId="164" fontId="43" fillId="0" borderId="14" xfId="0" applyNumberFormat="1" applyFont="1" applyBorder="1" applyAlignment="1" applyProtection="1">
      <alignment vertical="top"/>
      <protection locked="0"/>
    </xf>
    <xf numFmtId="0" fontId="12" fillId="0" borderId="14" xfId="0" applyFont="1" applyBorder="1" applyAlignment="1" applyProtection="1">
      <alignment horizontal="center" vertical="top"/>
      <protection locked="0"/>
    </xf>
    <xf numFmtId="0" fontId="4" fillId="0" borderId="14" xfId="0" applyFont="1" applyBorder="1" applyAlignment="1" applyProtection="1">
      <alignment vertical="top"/>
      <protection locked="0"/>
    </xf>
    <xf numFmtId="0" fontId="12" fillId="0" borderId="14" xfId="0" applyFont="1" applyBorder="1" applyAlignment="1" applyProtection="1">
      <alignment horizontal="left" vertical="top" wrapText="1"/>
      <protection locked="0"/>
    </xf>
    <xf numFmtId="0" fontId="12" fillId="0" borderId="14" xfId="0" applyFont="1" applyBorder="1" applyAlignment="1" applyProtection="1">
      <alignment horizontal="left" vertical="center"/>
      <protection locked="0"/>
    </xf>
    <xf numFmtId="43" fontId="12" fillId="0" borderId="14" xfId="0" applyNumberFormat="1" applyFont="1" applyBorder="1" applyAlignment="1" applyProtection="1">
      <alignment horizontal="left" vertical="center"/>
      <protection locked="0"/>
    </xf>
    <xf numFmtId="164" fontId="54" fillId="0" borderId="0" xfId="0" applyNumberFormat="1" applyFont="1" applyAlignment="1" applyProtection="1">
      <alignment horizontal="center" vertical="center"/>
      <protection locked="0"/>
    </xf>
    <xf numFmtId="0" fontId="4" fillId="0" borderId="0" xfId="0" applyFont="1" applyAlignment="1" applyProtection="1">
      <alignment vertical="top"/>
      <protection locked="0"/>
    </xf>
    <xf numFmtId="2" fontId="4" fillId="0" borderId="0" xfId="0" applyNumberFormat="1" applyFont="1" applyAlignment="1" applyProtection="1">
      <alignment horizontal="center" vertical="center"/>
      <protection locked="0"/>
    </xf>
    <xf numFmtId="0" fontId="37" fillId="0" borderId="0" xfId="0" applyFont="1" applyAlignment="1" applyProtection="1">
      <alignment horizontal="right" vertical="top"/>
      <protection locked="0"/>
    </xf>
    <xf numFmtId="0" fontId="37" fillId="0" borderId="0" xfId="0" applyFont="1" applyAlignment="1" applyProtection="1">
      <alignment vertical="top"/>
      <protection locked="0"/>
    </xf>
    <xf numFmtId="170" fontId="37" fillId="0" borderId="0" xfId="0" applyNumberFormat="1" applyFont="1" applyAlignment="1" applyProtection="1">
      <alignment horizontal="center" vertical="center"/>
      <protection locked="0"/>
    </xf>
    <xf numFmtId="0" fontId="14" fillId="0" borderId="0" xfId="0" applyFont="1" applyAlignment="1" applyProtection="1">
      <alignment horizontal="right" vertical="top"/>
      <protection locked="0"/>
    </xf>
    <xf numFmtId="0" fontId="12" fillId="0" borderId="4" xfId="0" applyFont="1" applyBorder="1" applyAlignment="1" applyProtection="1">
      <alignment horizontal="center" vertical="top"/>
      <protection locked="0"/>
    </xf>
    <xf numFmtId="170" fontId="12" fillId="0" borderId="4" xfId="0" applyNumberFormat="1" applyFont="1" applyBorder="1" applyAlignment="1" applyProtection="1">
      <alignment horizontal="center" vertical="center"/>
      <protection locked="0"/>
    </xf>
    <xf numFmtId="2" fontId="12" fillId="0" borderId="4" xfId="0" applyNumberFormat="1" applyFont="1" applyBorder="1" applyAlignment="1" applyProtection="1">
      <alignment horizontal="center" vertical="center"/>
      <protection locked="0"/>
    </xf>
    <xf numFmtId="167" fontId="12" fillId="0" borderId="4" xfId="0" applyNumberFormat="1" applyFont="1" applyBorder="1" applyAlignment="1" applyProtection="1">
      <alignment horizontal="center" vertical="top"/>
      <protection locked="0"/>
    </xf>
    <xf numFmtId="0" fontId="11" fillId="0" borderId="0" xfId="0" applyFont="1" applyAlignment="1" applyProtection="1">
      <alignment horizontal="center" vertical="top"/>
      <protection locked="0"/>
    </xf>
    <xf numFmtId="49" fontId="72" fillId="0" borderId="0" xfId="11" applyNumberFormat="1" applyFont="1" applyAlignment="1" applyProtection="1">
      <alignment vertical="center"/>
      <protection locked="0"/>
    </xf>
    <xf numFmtId="49" fontId="27" fillId="0" borderId="0" xfId="11" applyNumberFormat="1" applyFont="1" applyAlignment="1" applyProtection="1">
      <alignment vertical="center"/>
      <protection locked="0"/>
    </xf>
    <xf numFmtId="49" fontId="27" fillId="0" borderId="0" xfId="11" applyNumberFormat="1" applyFont="1" applyAlignment="1" applyProtection="1">
      <alignment vertical="center" wrapText="1"/>
      <protection locked="0"/>
    </xf>
    <xf numFmtId="0" fontId="71" fillId="0" borderId="0" xfId="11" applyFont="1" applyAlignment="1" applyProtection="1">
      <alignment horizontal="left"/>
      <protection locked="0"/>
    </xf>
    <xf numFmtId="0" fontId="26" fillId="0" borderId="0" xfId="11" applyProtection="1">
      <protection locked="0"/>
    </xf>
    <xf numFmtId="0" fontId="71" fillId="0" borderId="0" xfId="11" applyFont="1" applyAlignment="1" applyProtection="1">
      <alignment vertical="top"/>
      <protection locked="0"/>
    </xf>
    <xf numFmtId="0" fontId="26" fillId="0" borderId="0" xfId="11" applyAlignment="1" applyProtection="1">
      <alignment horizontal="center" wrapText="1"/>
      <protection locked="0"/>
    </xf>
    <xf numFmtId="0" fontId="77" fillId="0" borderId="4" xfId="11" applyFont="1" applyBorder="1" applyAlignment="1" applyProtection="1">
      <alignment horizontal="center" vertical="center"/>
      <protection locked="0"/>
    </xf>
    <xf numFmtId="0" fontId="27" fillId="0" borderId="0" xfId="11" applyFont="1" applyAlignment="1" applyProtection="1">
      <alignment horizontal="center" vertical="center" wrapText="1"/>
      <protection locked="0"/>
    </xf>
    <xf numFmtId="0" fontId="26" fillId="0" borderId="0" xfId="11" applyAlignment="1" applyProtection="1">
      <alignment wrapText="1"/>
      <protection locked="0"/>
    </xf>
    <xf numFmtId="0" fontId="78" fillId="0" borderId="4" xfId="11" applyFont="1" applyBorder="1" applyAlignment="1" applyProtection="1">
      <alignment horizontal="center" vertical="center" textRotation="90"/>
      <protection locked="0"/>
    </xf>
    <xf numFmtId="0" fontId="26" fillId="0" borderId="0" xfId="11" applyAlignment="1" applyProtection="1">
      <alignment horizontal="center"/>
      <protection locked="0"/>
    </xf>
    <xf numFmtId="0" fontId="3" fillId="0" borderId="4" xfId="11" applyFont="1" applyBorder="1" applyAlignment="1" applyProtection="1">
      <alignment horizontal="center" vertical="center"/>
      <protection locked="0"/>
    </xf>
    <xf numFmtId="0" fontId="71" fillId="0" borderId="4" xfId="11" applyFont="1" applyBorder="1" applyProtection="1">
      <protection locked="0"/>
    </xf>
    <xf numFmtId="0" fontId="79" fillId="0" borderId="4" xfId="11" applyFont="1" applyBorder="1" applyAlignment="1" applyProtection="1">
      <alignment horizontal="center"/>
      <protection locked="0"/>
    </xf>
    <xf numFmtId="0" fontId="71" fillId="0" borderId="4" xfId="11" applyFont="1" applyBorder="1" applyAlignment="1" applyProtection="1">
      <alignment vertical="center"/>
      <protection locked="0"/>
    </xf>
    <xf numFmtId="10" fontId="71" fillId="0" borderId="4" xfId="4" applyNumberFormat="1" applyFont="1" applyBorder="1" applyAlignment="1" applyProtection="1">
      <alignment vertical="center"/>
      <protection locked="0"/>
    </xf>
    <xf numFmtId="10" fontId="79" fillId="3" borderId="4" xfId="4" applyNumberFormat="1" applyFont="1" applyFill="1" applyBorder="1" applyAlignment="1" applyProtection="1">
      <alignment horizontal="center" vertical="center"/>
      <protection locked="0"/>
    </xf>
    <xf numFmtId="10" fontId="71" fillId="0" borderId="4" xfId="4" applyNumberFormat="1" applyFont="1" applyBorder="1" applyAlignment="1" applyProtection="1">
      <alignment horizontal="center" vertical="center"/>
      <protection locked="0"/>
    </xf>
    <xf numFmtId="0" fontId="13" fillId="0" borderId="4" xfId="11" applyFont="1" applyBorder="1" applyAlignment="1" applyProtection="1">
      <alignment vertical="center"/>
      <protection locked="0"/>
    </xf>
    <xf numFmtId="10" fontId="79" fillId="0" borderId="4" xfId="4" applyNumberFormat="1" applyFont="1" applyBorder="1" applyAlignment="1" applyProtection="1">
      <alignment vertical="center"/>
      <protection locked="0"/>
    </xf>
    <xf numFmtId="0" fontId="83" fillId="0" borderId="4" xfId="11" applyFont="1" applyBorder="1" applyProtection="1">
      <protection locked="0"/>
    </xf>
    <xf numFmtId="10" fontId="79" fillId="3" borderId="8" xfId="4" applyNumberFormat="1" applyFont="1" applyFill="1" applyBorder="1" applyAlignment="1" applyProtection="1">
      <alignment horizontal="center" vertical="center"/>
      <protection locked="0"/>
    </xf>
    <xf numFmtId="0" fontId="84" fillId="0" borderId="0" xfId="11" applyFont="1" applyProtection="1">
      <protection locked="0"/>
    </xf>
    <xf numFmtId="0" fontId="85" fillId="0" borderId="4" xfId="11" applyFont="1" applyBorder="1" applyAlignment="1" applyProtection="1">
      <alignment horizontal="center" vertical="center"/>
      <protection locked="0"/>
    </xf>
    <xf numFmtId="0" fontId="86" fillId="0" borderId="0" xfId="11" applyFont="1" applyAlignment="1" applyProtection="1">
      <alignment horizontal="left" vertical="center"/>
      <protection locked="0"/>
    </xf>
    <xf numFmtId="10" fontId="13" fillId="0" borderId="4" xfId="4" applyNumberFormat="1" applyFont="1" applyBorder="1" applyAlignment="1" applyProtection="1">
      <alignment horizontal="center" vertical="center"/>
      <protection locked="0"/>
    </xf>
    <xf numFmtId="0" fontId="82" fillId="0" borderId="0" xfId="11" applyFont="1" applyProtection="1">
      <protection locked="0"/>
    </xf>
    <xf numFmtId="0" fontId="13" fillId="0" borderId="0" xfId="11" applyFont="1" applyProtection="1">
      <protection locked="0"/>
    </xf>
    <xf numFmtId="0" fontId="79" fillId="0" borderId="0" xfId="11" applyFont="1" applyProtection="1">
      <protection locked="0"/>
    </xf>
    <xf numFmtId="0" fontId="71" fillId="0" borderId="0" xfId="11" applyFont="1" applyAlignment="1" applyProtection="1">
      <alignment horizontal="left" vertical="top"/>
      <protection locked="0"/>
    </xf>
    <xf numFmtId="0" fontId="83" fillId="0" borderId="0" xfId="11" applyFont="1" applyAlignment="1" applyProtection="1">
      <alignment horizontal="center" vertical="center" wrapText="1"/>
      <protection locked="0"/>
    </xf>
    <xf numFmtId="0" fontId="71" fillId="0" borderId="0" xfId="11" applyFont="1" applyAlignment="1" applyProtection="1">
      <alignment vertical="center"/>
      <protection locked="0"/>
    </xf>
    <xf numFmtId="165" fontId="26" fillId="0" borderId="4" xfId="11" applyNumberFormat="1" applyBorder="1" applyAlignment="1" applyProtection="1">
      <alignment horizontal="center"/>
      <protection locked="0"/>
    </xf>
    <xf numFmtId="2" fontId="71" fillId="3" borderId="4" xfId="11" applyNumberFormat="1" applyFont="1" applyFill="1" applyBorder="1" applyAlignment="1" applyProtection="1">
      <alignment horizontal="center"/>
      <protection locked="0"/>
    </xf>
    <xf numFmtId="2" fontId="71" fillId="0" borderId="0" xfId="11" applyNumberFormat="1" applyFont="1" applyAlignment="1" applyProtection="1">
      <alignment horizontal="center"/>
      <protection locked="0"/>
    </xf>
    <xf numFmtId="0" fontId="83" fillId="0" borderId="5" xfId="11" applyFont="1" applyBorder="1" applyAlignment="1" applyProtection="1">
      <alignment horizontal="right"/>
      <protection locked="0"/>
    </xf>
    <xf numFmtId="10" fontId="83" fillId="0" borderId="7" xfId="4" applyNumberFormat="1" applyFont="1" applyBorder="1" applyAlignment="1" applyProtection="1">
      <alignment horizontal="left"/>
      <protection locked="0"/>
    </xf>
    <xf numFmtId="2" fontId="83" fillId="0" borderId="4" xfId="11" applyNumberFormat="1" applyFont="1" applyBorder="1" applyAlignment="1" applyProtection="1">
      <alignment horizontal="center"/>
      <protection locked="0"/>
    </xf>
    <xf numFmtId="2" fontId="83" fillId="0" borderId="0" xfId="11" applyNumberFormat="1" applyFont="1" applyAlignment="1" applyProtection="1">
      <alignment horizontal="center"/>
      <protection locked="0"/>
    </xf>
    <xf numFmtId="0" fontId="79" fillId="0" borderId="0" xfId="11" applyFont="1" applyAlignment="1" applyProtection="1">
      <alignment horizontal="left" vertical="center"/>
      <protection locked="0"/>
    </xf>
    <xf numFmtId="0" fontId="78" fillId="0" borderId="4" xfId="11" applyFont="1" applyBorder="1" applyAlignment="1" applyProtection="1">
      <alignment horizontal="center"/>
      <protection locked="0"/>
    </xf>
    <xf numFmtId="0" fontId="90" fillId="0" borderId="4" xfId="11" applyFont="1" applyBorder="1" applyAlignment="1" applyProtection="1">
      <alignment horizontal="left"/>
      <protection locked="0"/>
    </xf>
    <xf numFmtId="0" fontId="26" fillId="0" borderId="4" xfId="11" applyBorder="1" applyAlignment="1" applyProtection="1">
      <alignment horizontal="left"/>
      <protection locked="0"/>
    </xf>
    <xf numFmtId="0" fontId="5" fillId="0" borderId="0" xfId="0" applyFont="1" applyAlignment="1" applyProtection="1">
      <alignment vertical="top"/>
      <protection locked="0"/>
    </xf>
    <xf numFmtId="0" fontId="1" fillId="0" borderId="0" xfId="0" applyFont="1" applyAlignment="1" applyProtection="1">
      <alignment horizontal="center" vertical="center"/>
      <protection locked="0"/>
    </xf>
    <xf numFmtId="0" fontId="3" fillId="0" borderId="0" xfId="0" applyFont="1" applyAlignment="1" applyProtection="1">
      <alignment vertical="top"/>
      <protection locked="0"/>
    </xf>
    <xf numFmtId="10" fontId="1" fillId="0" borderId="0" xfId="0" applyNumberFormat="1" applyFont="1" applyAlignment="1" applyProtection="1">
      <alignment horizontal="left" vertical="center"/>
      <protection locked="0"/>
    </xf>
    <xf numFmtId="43" fontId="0" fillId="0" borderId="0" xfId="5" applyFont="1" applyProtection="1">
      <protection locked="0"/>
    </xf>
    <xf numFmtId="44" fontId="11" fillId="0" borderId="0" xfId="0" applyNumberFormat="1" applyFont="1" applyAlignment="1" applyProtection="1">
      <alignment horizontal="center" vertical="center"/>
      <protection locked="0"/>
    </xf>
    <xf numFmtId="164" fontId="15" fillId="0" borderId="0" xfId="0" applyNumberFormat="1" applyFont="1" applyAlignment="1" applyProtection="1">
      <alignment vertical="center" wrapText="1"/>
      <protection locked="0"/>
    </xf>
    <xf numFmtId="164" fontId="17" fillId="0" borderId="0" xfId="0" applyNumberFormat="1" applyFont="1" applyAlignment="1" applyProtection="1">
      <alignment horizontal="center" vertical="center" wrapText="1"/>
      <protection locked="0"/>
    </xf>
    <xf numFmtId="43" fontId="3" fillId="6" borderId="4" xfId="5" applyFont="1" applyFill="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164" fontId="11" fillId="0" borderId="4" xfId="0" applyNumberFormat="1" applyFont="1" applyBorder="1" applyAlignment="1" applyProtection="1">
      <alignment horizontal="left" vertical="center"/>
      <protection locked="0"/>
    </xf>
    <xf numFmtId="44" fontId="21" fillId="0" borderId="4" xfId="0" applyNumberFormat="1" applyFont="1" applyBorder="1" applyAlignment="1" applyProtection="1">
      <alignment horizontal="left" vertical="center" wrapText="1"/>
      <protection locked="0"/>
    </xf>
    <xf numFmtId="43" fontId="21" fillId="0" borderId="4" xfId="5" applyFont="1" applyBorder="1" applyAlignment="1" applyProtection="1">
      <alignment horizontal="left" vertical="center" wrapText="1"/>
      <protection locked="0"/>
    </xf>
    <xf numFmtId="44" fontId="21" fillId="0" borderId="4" xfId="2" applyFont="1" applyBorder="1" applyAlignment="1" applyProtection="1">
      <alignment vertical="center" wrapText="1"/>
      <protection locked="0"/>
    </xf>
    <xf numFmtId="44" fontId="13" fillId="0" borderId="4" xfId="2" applyFont="1" applyBorder="1" applyAlignment="1" applyProtection="1">
      <alignment horizontal="center" vertical="center" wrapText="1"/>
      <protection locked="0"/>
    </xf>
    <xf numFmtId="43" fontId="12" fillId="0" borderId="4" xfId="5" applyFont="1" applyBorder="1" applyAlignment="1" applyProtection="1">
      <alignment horizontal="center" vertical="center" wrapText="1"/>
      <protection locked="0"/>
    </xf>
    <xf numFmtId="166" fontId="43" fillId="0" borderId="4" xfId="0" applyNumberFormat="1" applyFont="1" applyBorder="1" applyAlignment="1" applyProtection="1">
      <alignment horizontal="center" vertical="center" wrapText="1"/>
      <protection locked="0"/>
    </xf>
    <xf numFmtId="10" fontId="12" fillId="0" borderId="4" xfId="4" applyNumberFormat="1" applyFont="1" applyBorder="1" applyAlignment="1" applyProtection="1">
      <alignment horizontal="center" vertical="center"/>
      <protection locked="0"/>
    </xf>
    <xf numFmtId="174" fontId="12" fillId="0" borderId="0" xfId="4" applyNumberFormat="1" applyFont="1" applyAlignment="1" applyProtection="1">
      <alignment horizontal="left" vertical="center"/>
      <protection locked="0"/>
    </xf>
    <xf numFmtId="0" fontId="3" fillId="0" borderId="0" xfId="0" applyFont="1" applyAlignment="1" applyProtection="1">
      <alignment horizontal="left" vertical="top"/>
      <protection locked="0"/>
    </xf>
    <xf numFmtId="0" fontId="12" fillId="16" borderId="0" xfId="0" applyFont="1" applyFill="1" applyAlignment="1" applyProtection="1">
      <alignment horizontal="left" vertical="center"/>
      <protection locked="0"/>
    </xf>
    <xf numFmtId="0" fontId="3" fillId="0" borderId="0" xfId="0" applyFont="1" applyAlignment="1" applyProtection="1">
      <alignment horizontal="left" vertical="center"/>
      <protection locked="0"/>
    </xf>
    <xf numFmtId="43" fontId="12" fillId="0" borderId="0" xfId="5" applyFont="1" applyAlignment="1" applyProtection="1">
      <alignment horizontal="left" vertical="center"/>
      <protection locked="0"/>
    </xf>
    <xf numFmtId="164" fontId="55" fillId="3" borderId="0" xfId="0" applyNumberFormat="1" applyFont="1" applyFill="1" applyAlignment="1" applyProtection="1">
      <alignment vertical="top"/>
      <protection locked="0"/>
    </xf>
    <xf numFmtId="164" fontId="3" fillId="0" borderId="0" xfId="0" applyNumberFormat="1" applyFont="1" applyAlignment="1" applyProtection="1">
      <alignment horizontal="center" vertical="top"/>
      <protection locked="0"/>
    </xf>
    <xf numFmtId="0" fontId="102" fillId="0" borderId="0" xfId="0" applyFont="1" applyAlignment="1" applyProtection="1">
      <alignment horizontal="left" vertical="top"/>
      <protection locked="0"/>
    </xf>
    <xf numFmtId="0" fontId="96" fillId="0" borderId="0" xfId="0" applyFont="1" applyAlignment="1">
      <alignment horizontal="left" vertical="center" wrapText="1"/>
    </xf>
    <xf numFmtId="0" fontId="12" fillId="0" borderId="0" xfId="0" applyFont="1"/>
    <xf numFmtId="0" fontId="14" fillId="0" borderId="0" xfId="0" applyFont="1"/>
    <xf numFmtId="0" fontId="41" fillId="0" borderId="0" xfId="0" applyFont="1" applyAlignment="1">
      <alignment horizontal="left" vertical="center"/>
    </xf>
    <xf numFmtId="175" fontId="36" fillId="0" borderId="0" xfId="0" applyNumberFormat="1" applyFont="1" applyAlignment="1">
      <alignment horizontal="left" vertical="top"/>
    </xf>
    <xf numFmtId="175" fontId="102" fillId="0" borderId="0" xfId="0" applyNumberFormat="1" applyFont="1" applyAlignment="1">
      <alignment horizontal="center" vertical="center"/>
    </xf>
    <xf numFmtId="49" fontId="27" fillId="0" borderId="0" xfId="11" applyNumberFormat="1" applyFont="1" applyAlignment="1" applyProtection="1">
      <alignment vertical="top"/>
      <protection locked="0"/>
    </xf>
    <xf numFmtId="175" fontId="1" fillId="0" borderId="0" xfId="0" applyNumberFormat="1" applyFont="1" applyAlignment="1">
      <alignment horizontal="left" vertical="center"/>
    </xf>
    <xf numFmtId="0" fontId="12" fillId="13" borderId="0" xfId="0" applyFont="1" applyFill="1" applyAlignment="1" applyProtection="1">
      <alignment horizontal="left" vertical="center"/>
      <protection locked="0"/>
    </xf>
    <xf numFmtId="0" fontId="0" fillId="3" borderId="0" xfId="0" applyFill="1" applyAlignment="1" applyProtection="1">
      <alignment horizontal="left" vertical="center"/>
      <protection locked="0"/>
    </xf>
    <xf numFmtId="10" fontId="30" fillId="0" borderId="4" xfId="4" applyNumberFormat="1" applyFont="1" applyBorder="1" applyAlignment="1" applyProtection="1">
      <alignment horizontal="center" vertical="center"/>
      <protection locked="0"/>
    </xf>
    <xf numFmtId="0" fontId="14" fillId="3" borderId="0" xfId="0" applyFont="1" applyFill="1" applyAlignment="1" applyProtection="1">
      <alignment vertical="center"/>
      <protection locked="0"/>
    </xf>
    <xf numFmtId="0" fontId="1" fillId="3" borderId="0" xfId="0" applyFont="1" applyFill="1" applyAlignment="1" applyProtection="1">
      <alignment horizontal="left" vertical="center"/>
      <protection locked="0"/>
    </xf>
    <xf numFmtId="0" fontId="99" fillId="0" borderId="0" xfId="0" applyFont="1" applyAlignment="1" applyProtection="1">
      <alignment horizontal="center" vertical="center"/>
      <protection locked="0"/>
    </xf>
    <xf numFmtId="0" fontId="35" fillId="0" borderId="0" xfId="0" applyFont="1" applyAlignment="1" applyProtection="1">
      <alignment horizontal="center" vertical="center"/>
      <protection locked="0"/>
    </xf>
    <xf numFmtId="0" fontId="38" fillId="0" borderId="0" xfId="0" applyFont="1" applyAlignment="1" applyProtection="1">
      <alignment horizontal="center" vertical="center"/>
      <protection locked="0"/>
    </xf>
    <xf numFmtId="49" fontId="35" fillId="13" borderId="0" xfId="0" applyNumberFormat="1" applyFont="1" applyFill="1" applyAlignment="1" applyProtection="1">
      <alignment horizontal="center" vertical="center"/>
      <protection locked="0"/>
    </xf>
    <xf numFmtId="10" fontId="0" fillId="13" borderId="0" xfId="0" applyNumberFormat="1" applyFill="1" applyAlignment="1" applyProtection="1">
      <alignment horizontal="center" vertical="center"/>
      <protection locked="0"/>
    </xf>
    <xf numFmtId="0" fontId="35" fillId="13" borderId="0" xfId="0" applyFont="1" applyFill="1" applyAlignment="1" applyProtection="1">
      <alignment horizontal="center" vertical="center"/>
      <protection locked="0"/>
    </xf>
    <xf numFmtId="0" fontId="0" fillId="0" borderId="0" xfId="0" applyAlignment="1" applyProtection="1">
      <alignment horizontal="left"/>
      <protection locked="0"/>
    </xf>
    <xf numFmtId="0" fontId="3" fillId="0" borderId="0" xfId="0" applyFont="1" applyAlignment="1">
      <alignment vertical="top"/>
    </xf>
    <xf numFmtId="0" fontId="14" fillId="3" borderId="0" xfId="0" applyFont="1" applyFill="1" applyAlignment="1">
      <alignment vertical="center"/>
    </xf>
    <xf numFmtId="10" fontId="14" fillId="3" borderId="0" xfId="0" applyNumberFormat="1" applyFont="1" applyFill="1" applyAlignment="1">
      <alignment horizontal="left" vertical="center"/>
    </xf>
    <xf numFmtId="10" fontId="12" fillId="3" borderId="0" xfId="4" applyNumberFormat="1" applyFont="1" applyFill="1" applyAlignment="1" applyProtection="1">
      <alignment horizontal="left" vertical="center"/>
    </xf>
    <xf numFmtId="10" fontId="0" fillId="0" borderId="0" xfId="0" applyNumberFormat="1"/>
    <xf numFmtId="175" fontId="0" fillId="0" borderId="0" xfId="0" applyNumberFormat="1" applyAlignment="1">
      <alignment horizontal="center" vertical="center"/>
    </xf>
    <xf numFmtId="0" fontId="14" fillId="3" borderId="0" xfId="0" applyFont="1" applyFill="1" applyAlignment="1">
      <alignment horizontal="left" vertical="center"/>
    </xf>
    <xf numFmtId="0" fontId="0" fillId="3" borderId="0" xfId="0" applyFill="1" applyAlignment="1">
      <alignment horizontal="left" vertical="center"/>
    </xf>
    <xf numFmtId="0" fontId="12" fillId="3" borderId="0" xfId="0" applyFont="1" applyFill="1" applyAlignment="1">
      <alignment horizontal="left" vertical="center" wrapText="1"/>
    </xf>
    <xf numFmtId="0" fontId="41" fillId="3" borderId="0" xfId="0" applyFont="1" applyFill="1" applyAlignment="1">
      <alignment horizontal="left" vertical="center"/>
    </xf>
    <xf numFmtId="0" fontId="12" fillId="0" borderId="0" xfId="0" applyFont="1" applyAlignment="1">
      <alignment horizontal="left"/>
    </xf>
    <xf numFmtId="0" fontId="29" fillId="0" borderId="4" xfId="0" applyFont="1" applyBorder="1" applyAlignment="1">
      <alignment horizontal="center" vertical="center"/>
    </xf>
    <xf numFmtId="10" fontId="93" fillId="0" borderId="4" xfId="4" applyNumberFormat="1" applyFont="1" applyBorder="1" applyAlignment="1" applyProtection="1">
      <alignment horizontal="center" vertical="center"/>
    </xf>
    <xf numFmtId="10" fontId="30" fillId="0" borderId="4" xfId="4" applyNumberFormat="1" applyFont="1" applyBorder="1" applyAlignment="1" applyProtection="1">
      <alignment horizontal="center" vertical="center"/>
    </xf>
    <xf numFmtId="10" fontId="41" fillId="0" borderId="4" xfId="4" applyNumberFormat="1" applyFont="1" applyBorder="1" applyAlignment="1" applyProtection="1">
      <alignment horizontal="center" vertical="center"/>
    </xf>
    <xf numFmtId="44" fontId="11" fillId="0" borderId="4" xfId="0" applyNumberFormat="1" applyFont="1" applyBorder="1" applyAlignment="1">
      <alignment horizontal="left" vertical="center"/>
    </xf>
    <xf numFmtId="0" fontId="12" fillId="0" borderId="3" xfId="0" applyFont="1" applyBorder="1" applyAlignment="1">
      <alignment horizontal="left" vertical="top"/>
    </xf>
    <xf numFmtId="44" fontId="11" fillId="0" borderId="4" xfId="0" applyNumberFormat="1" applyFont="1" applyBorder="1" applyAlignment="1">
      <alignment horizontal="center" vertical="center"/>
    </xf>
    <xf numFmtId="0" fontId="44" fillId="0" borderId="4" xfId="0" applyFont="1" applyBorder="1" applyAlignment="1">
      <alignment horizontal="center" vertical="center"/>
    </xf>
    <xf numFmtId="0" fontId="29" fillId="0" borderId="4" xfId="0" applyFont="1" applyBorder="1" applyAlignment="1">
      <alignment horizontal="center" vertical="center" wrapText="1"/>
    </xf>
    <xf numFmtId="0" fontId="11" fillId="2" borderId="4" xfId="0" applyFont="1" applyFill="1" applyBorder="1" applyAlignment="1">
      <alignment horizontal="center" vertical="center"/>
    </xf>
    <xf numFmtId="10" fontId="36" fillId="0" borderId="4" xfId="4" applyNumberFormat="1" applyFont="1" applyBorder="1" applyAlignment="1" applyProtection="1">
      <alignment horizontal="center" vertical="center"/>
    </xf>
    <xf numFmtId="0" fontId="15" fillId="0" borderId="0" xfId="0" applyFont="1" applyAlignment="1">
      <alignment horizontal="center" vertical="top" wrapText="1"/>
    </xf>
    <xf numFmtId="0" fontId="94" fillId="0" borderId="0" xfId="0" applyFont="1" applyProtection="1">
      <protection locked="0"/>
    </xf>
    <xf numFmtId="171" fontId="1" fillId="0" borderId="0" xfId="0" applyNumberFormat="1" applyFont="1" applyAlignment="1" applyProtection="1">
      <alignment vertical="top"/>
      <protection locked="0"/>
    </xf>
    <xf numFmtId="0" fontId="104" fillId="0" borderId="0" xfId="0" applyFont="1" applyAlignment="1">
      <alignment horizontal="center" vertical="top" wrapText="1"/>
    </xf>
    <xf numFmtId="0" fontId="105" fillId="0" borderId="0" xfId="0" applyFont="1" applyAlignment="1">
      <alignment horizontal="center" vertical="top" wrapText="1"/>
    </xf>
    <xf numFmtId="164" fontId="43" fillId="0" borderId="14" xfId="0" applyNumberFormat="1" applyFont="1" applyBorder="1" applyAlignment="1">
      <alignment horizontal="center" vertical="center"/>
    </xf>
    <xf numFmtId="0" fontId="94" fillId="0" borderId="0" xfId="0" applyFont="1" applyAlignment="1">
      <alignment horizontal="center" vertical="center"/>
    </xf>
    <xf numFmtId="0" fontId="32" fillId="0" borderId="0" xfId="0" applyFont="1" applyAlignment="1">
      <alignment horizontal="center" vertical="center" wrapText="1"/>
    </xf>
    <xf numFmtId="0" fontId="14" fillId="0" borderId="0" xfId="0" applyFont="1" applyAlignment="1">
      <alignment horizontal="center" vertical="center" wrapText="1"/>
    </xf>
    <xf numFmtId="0" fontId="40" fillId="13" borderId="0" xfId="0" applyFont="1" applyFill="1" applyAlignment="1" applyProtection="1">
      <alignment horizontal="left" vertical="center" wrapText="1"/>
      <protection locked="0"/>
    </xf>
    <xf numFmtId="164" fontId="103" fillId="13" borderId="0" xfId="0" applyNumberFormat="1" applyFont="1" applyFill="1" applyAlignment="1" applyProtection="1">
      <alignment horizontal="left" vertical="center" wrapText="1"/>
      <protection locked="0"/>
    </xf>
    <xf numFmtId="44" fontId="11" fillId="0" borderId="0" xfId="0" applyNumberFormat="1" applyFont="1" applyAlignment="1">
      <alignment horizontal="center" vertical="center"/>
    </xf>
    <xf numFmtId="0" fontId="52" fillId="0" borderId="0" xfId="0" applyFont="1" applyAlignment="1">
      <alignment horizontal="center"/>
    </xf>
    <xf numFmtId="0" fontId="52" fillId="0" borderId="0" xfId="0" applyFont="1" applyAlignment="1">
      <alignment horizontal="right"/>
    </xf>
    <xf numFmtId="176" fontId="12" fillId="0" borderId="0" xfId="0" applyNumberFormat="1" applyFont="1" applyAlignment="1" applyProtection="1">
      <alignment horizontal="left" vertical="top"/>
      <protection locked="0"/>
    </xf>
    <xf numFmtId="44" fontId="0" fillId="0" borderId="0" xfId="0" applyNumberFormat="1" applyAlignment="1">
      <alignment horizontal="center" vertical="center"/>
    </xf>
    <xf numFmtId="44" fontId="19" fillId="0" borderId="0" xfId="2" applyFont="1" applyAlignment="1" applyProtection="1">
      <alignment horizontal="left" vertical="top"/>
      <protection locked="0"/>
    </xf>
    <xf numFmtId="44" fontId="56" fillId="0" borderId="0" xfId="2" applyFont="1" applyAlignment="1" applyProtection="1">
      <alignment horizontal="left" vertical="top"/>
      <protection locked="0"/>
    </xf>
    <xf numFmtId="44" fontId="16" fillId="0" borderId="0" xfId="0" applyNumberFormat="1" applyFont="1" applyAlignment="1" applyProtection="1">
      <alignment horizontal="right" vertical="top" indent="1"/>
      <protection locked="0"/>
    </xf>
    <xf numFmtId="177" fontId="12" fillId="0" borderId="0" xfId="0" applyNumberFormat="1" applyFont="1" applyAlignment="1" applyProtection="1">
      <alignment horizontal="left" vertical="top"/>
      <protection locked="0"/>
    </xf>
    <xf numFmtId="0" fontId="47" fillId="0" borderId="0" xfId="40" applyFont="1" applyAlignment="1">
      <alignment horizontal="center" vertical="center"/>
    </xf>
    <xf numFmtId="168" fontId="107" fillId="3" borderId="0" xfId="40" applyNumberFormat="1" applyFont="1" applyFill="1" applyAlignment="1">
      <alignment vertical="top"/>
    </xf>
    <xf numFmtId="0" fontId="108" fillId="0" borderId="0" xfId="40" applyFont="1"/>
    <xf numFmtId="0" fontId="108" fillId="0" borderId="0" xfId="40" applyFont="1" applyAlignment="1">
      <alignment horizontal="center"/>
    </xf>
    <xf numFmtId="2" fontId="108" fillId="0" borderId="0" xfId="40" applyNumberFormat="1" applyFont="1"/>
    <xf numFmtId="4" fontId="108" fillId="3" borderId="0" xfId="40" applyNumberFormat="1" applyFont="1" applyFill="1"/>
    <xf numFmtId="43" fontId="108" fillId="0" borderId="0" xfId="5" applyFont="1" applyBorder="1" applyAlignment="1">
      <alignment vertical="top"/>
    </xf>
    <xf numFmtId="0" fontId="107" fillId="3" borderId="0" xfId="40" applyFont="1" applyFill="1" applyAlignment="1">
      <alignment horizontal="center" vertical="center"/>
    </xf>
    <xf numFmtId="0" fontId="9" fillId="0" borderId="0" xfId="0" applyFont="1"/>
    <xf numFmtId="168" fontId="40" fillId="3" borderId="22" xfId="40" applyNumberFormat="1" applyFont="1" applyFill="1" applyBorder="1" applyAlignment="1">
      <alignment vertical="top"/>
    </xf>
    <xf numFmtId="168" fontId="40" fillId="3" borderId="0" xfId="40" applyNumberFormat="1" applyFont="1" applyFill="1" applyAlignment="1">
      <alignment vertical="top"/>
    </xf>
    <xf numFmtId="0" fontId="103" fillId="0" borderId="20" xfId="40" applyFont="1" applyBorder="1" applyAlignment="1">
      <alignment vertical="top"/>
    </xf>
    <xf numFmtId="0" fontId="103" fillId="0" borderId="20" xfId="40" applyFont="1" applyBorder="1" applyAlignment="1">
      <alignment horizontal="center" vertical="top"/>
    </xf>
    <xf numFmtId="43" fontId="103" fillId="0" borderId="29" xfId="5" applyFont="1" applyBorder="1" applyAlignment="1">
      <alignment horizontal="left" vertical="center"/>
    </xf>
    <xf numFmtId="0" fontId="40" fillId="3" borderId="21" xfId="40" applyFont="1" applyFill="1" applyBorder="1" applyAlignment="1">
      <alignment horizontal="left" vertical="center"/>
    </xf>
    <xf numFmtId="0" fontId="103" fillId="0" borderId="0" xfId="40" applyFont="1" applyAlignment="1">
      <alignment vertical="top"/>
    </xf>
    <xf numFmtId="0" fontId="103" fillId="0" borderId="0" xfId="40" applyFont="1" applyAlignment="1">
      <alignment horizontal="center" vertical="top"/>
    </xf>
    <xf numFmtId="43" fontId="103" fillId="0" borderId="30" xfId="5" applyFont="1" applyBorder="1" applyAlignment="1">
      <alignment horizontal="left" vertical="center"/>
    </xf>
    <xf numFmtId="0" fontId="40" fillId="3" borderId="23" xfId="40" applyFont="1" applyFill="1" applyBorder="1" applyAlignment="1">
      <alignment horizontal="center" vertical="center"/>
    </xf>
    <xf numFmtId="0" fontId="103" fillId="0" borderId="18" xfId="40" applyFont="1" applyBorder="1" applyAlignment="1">
      <alignment vertical="top"/>
    </xf>
    <xf numFmtId="0" fontId="40" fillId="0" borderId="18" xfId="40" applyFont="1" applyBorder="1" applyAlignment="1">
      <alignment horizontal="center" vertical="center"/>
    </xf>
    <xf numFmtId="0" fontId="40" fillId="0" borderId="18" xfId="40" applyFont="1" applyBorder="1" applyAlignment="1">
      <alignment vertical="center"/>
    </xf>
    <xf numFmtId="2" fontId="40" fillId="0" borderId="18" xfId="40" applyNumberFormat="1" applyFont="1" applyBorder="1" applyAlignment="1">
      <alignment vertical="center"/>
    </xf>
    <xf numFmtId="0" fontId="9" fillId="0" borderId="18" xfId="0" applyFont="1" applyBorder="1"/>
    <xf numFmtId="43" fontId="103" fillId="0" borderId="31" xfId="5" applyFont="1" applyBorder="1" applyAlignment="1">
      <alignment vertical="center"/>
    </xf>
    <xf numFmtId="2" fontId="40" fillId="0" borderId="0" xfId="40" applyNumberFormat="1" applyFont="1" applyAlignment="1">
      <alignment vertical="center"/>
    </xf>
    <xf numFmtId="43" fontId="9" fillId="0" borderId="0" xfId="5" applyFont="1" applyBorder="1" applyAlignment="1"/>
    <xf numFmtId="43" fontId="40" fillId="0" borderId="18" xfId="5" applyFont="1" applyBorder="1" applyAlignment="1">
      <alignment horizontal="center"/>
    </xf>
    <xf numFmtId="168" fontId="107" fillId="3" borderId="22" xfId="40" applyNumberFormat="1" applyFont="1" applyFill="1" applyBorder="1" applyAlignment="1">
      <alignment horizontal="center" vertical="top"/>
    </xf>
    <xf numFmtId="0" fontId="108" fillId="0" borderId="0" xfId="40" applyFont="1" applyAlignment="1">
      <alignment horizontal="center" vertical="center"/>
    </xf>
    <xf numFmtId="2" fontId="108" fillId="0" borderId="0" xfId="40" applyNumberFormat="1" applyFont="1" applyAlignment="1">
      <alignment horizontal="center" vertical="center"/>
    </xf>
    <xf numFmtId="4" fontId="108" fillId="3" borderId="0" xfId="40" applyNumberFormat="1" applyFont="1" applyFill="1" applyAlignment="1">
      <alignment horizontal="center" vertical="center"/>
    </xf>
    <xf numFmtId="43" fontId="108" fillId="0" borderId="0" xfId="5" applyFont="1" applyBorder="1" applyAlignment="1">
      <alignment horizontal="center" vertical="top"/>
    </xf>
    <xf numFmtId="0" fontId="107" fillId="3" borderId="23" xfId="40" applyFont="1" applyFill="1" applyBorder="1" applyAlignment="1">
      <alignment horizontal="center" vertical="top"/>
    </xf>
    <xf numFmtId="0" fontId="107" fillId="4" borderId="22" xfId="40" applyFont="1" applyFill="1" applyBorder="1" applyAlignment="1">
      <alignment horizontal="center" vertical="top"/>
    </xf>
    <xf numFmtId="43" fontId="107" fillId="4" borderId="0" xfId="5" applyFont="1" applyFill="1" applyBorder="1" applyAlignment="1">
      <alignment horizontal="center" vertical="top"/>
    </xf>
    <xf numFmtId="4" fontId="107" fillId="4" borderId="23" xfId="40" applyNumberFormat="1" applyFont="1" applyFill="1" applyBorder="1" applyAlignment="1">
      <alignment horizontal="center" vertical="top"/>
    </xf>
    <xf numFmtId="168" fontId="107" fillId="0" borderId="22" xfId="40" applyNumberFormat="1" applyFont="1" applyBorder="1" applyAlignment="1" applyProtection="1">
      <alignment horizontal="left" vertical="center"/>
      <protection locked="0"/>
    </xf>
    <xf numFmtId="0" fontId="107" fillId="0" borderId="0" xfId="40" applyFont="1" applyAlignment="1">
      <alignment horizontal="left" vertical="center"/>
    </xf>
    <xf numFmtId="43" fontId="107" fillId="0" borderId="0" xfId="5" applyFont="1" applyFill="1" applyBorder="1" applyAlignment="1">
      <alignment horizontal="center" vertical="center"/>
    </xf>
    <xf numFmtId="169" fontId="107" fillId="0" borderId="22" xfId="40" applyNumberFormat="1" applyFont="1" applyBorder="1" applyAlignment="1" applyProtection="1">
      <alignment horizontal="center" vertical="top"/>
      <protection locked="0"/>
    </xf>
    <xf numFmtId="2" fontId="109" fillId="0" borderId="0" xfId="40" applyNumberFormat="1" applyFont="1" applyAlignment="1">
      <alignment horizontal="center" vertical="center"/>
    </xf>
    <xf numFmtId="4" fontId="109" fillId="0" borderId="0" xfId="40" applyNumberFormat="1" applyFont="1" applyAlignment="1">
      <alignment horizontal="center" vertical="center"/>
    </xf>
    <xf numFmtId="43" fontId="107" fillId="0" borderId="0" xfId="5" applyFont="1" applyFill="1" applyBorder="1" applyAlignment="1">
      <alignment horizontal="center" vertical="top"/>
    </xf>
    <xf numFmtId="4" fontId="107" fillId="0" borderId="23" xfId="40" applyNumberFormat="1" applyFont="1" applyBorder="1" applyAlignment="1">
      <alignment horizontal="center" vertical="top"/>
    </xf>
    <xf numFmtId="4" fontId="108" fillId="0" borderId="0" xfId="40" applyNumberFormat="1" applyFont="1" applyAlignment="1">
      <alignment horizontal="center" vertical="center"/>
    </xf>
    <xf numFmtId="0" fontId="9" fillId="0" borderId="0" xfId="0" applyFont="1" applyAlignment="1">
      <alignment horizontal="center"/>
    </xf>
    <xf numFmtId="0" fontId="109" fillId="0" borderId="0" xfId="40" applyFont="1" applyAlignment="1">
      <alignment horizontal="center" vertical="center"/>
    </xf>
    <xf numFmtId="2" fontId="108" fillId="0" borderId="0" xfId="40" applyNumberFormat="1" applyFont="1" applyAlignment="1">
      <alignment horizontal="right" vertical="center"/>
    </xf>
    <xf numFmtId="1" fontId="108" fillId="0" borderId="0" xfId="40" applyNumberFormat="1" applyFont="1" applyAlignment="1">
      <alignment horizontal="center" vertical="center"/>
    </xf>
    <xf numFmtId="4" fontId="107" fillId="0" borderId="23" xfId="40" applyNumberFormat="1" applyFont="1" applyBorder="1" applyAlignment="1">
      <alignment horizontal="center" vertical="center"/>
    </xf>
    <xf numFmtId="4" fontId="108" fillId="0" borderId="0" xfId="40" applyNumberFormat="1" applyFont="1" applyAlignment="1">
      <alignment horizontal="right" vertical="center"/>
    </xf>
    <xf numFmtId="2" fontId="108" fillId="0" borderId="0" xfId="40" applyNumberFormat="1" applyFont="1" applyAlignment="1">
      <alignment horizontal="center" vertical="center" wrapText="1"/>
    </xf>
    <xf numFmtId="4" fontId="109" fillId="0" borderId="0" xfId="40" applyNumberFormat="1" applyFont="1" applyAlignment="1">
      <alignment horizontal="center" vertical="center" wrapText="1"/>
    </xf>
    <xf numFmtId="2" fontId="108" fillId="3" borderId="0" xfId="40" applyNumberFormat="1" applyFont="1" applyFill="1" applyAlignment="1">
      <alignment horizontal="center" vertical="center" wrapText="1"/>
    </xf>
    <xf numFmtId="2" fontId="109" fillId="0" borderId="0" xfId="40" applyNumberFormat="1" applyFont="1" applyAlignment="1">
      <alignment horizontal="center" vertical="center" wrapText="1"/>
    </xf>
    <xf numFmtId="2" fontId="110" fillId="0" borderId="0" xfId="40" applyNumberFormat="1" applyFont="1" applyAlignment="1">
      <alignment horizontal="center" vertical="center"/>
    </xf>
    <xf numFmtId="4" fontId="107" fillId="0" borderId="0" xfId="40" applyNumberFormat="1" applyFont="1" applyAlignment="1">
      <alignment horizontal="center" vertical="center"/>
    </xf>
    <xf numFmtId="2" fontId="107" fillId="0" borderId="0" xfId="40" applyNumberFormat="1" applyFont="1" applyAlignment="1">
      <alignment horizontal="right" vertical="center"/>
    </xf>
    <xf numFmtId="2" fontId="108" fillId="3" borderId="0" xfId="40" applyNumberFormat="1" applyFont="1" applyFill="1" applyAlignment="1">
      <alignment horizontal="center" vertical="center"/>
    </xf>
    <xf numFmtId="4" fontId="109" fillId="0" borderId="0" xfId="40" quotePrefix="1" applyNumberFormat="1" applyFont="1" applyAlignment="1">
      <alignment horizontal="center" vertical="center" wrapText="1"/>
    </xf>
    <xf numFmtId="4" fontId="108" fillId="0" borderId="0" xfId="40" applyNumberFormat="1" applyFont="1" applyAlignment="1">
      <alignment horizontal="center" vertical="center" wrapText="1"/>
    </xf>
    <xf numFmtId="1" fontId="108" fillId="0" borderId="0" xfId="40" applyNumberFormat="1" applyFont="1" applyAlignment="1">
      <alignment horizontal="center" vertical="center" wrapText="1"/>
    </xf>
    <xf numFmtId="43" fontId="107" fillId="0" borderId="0" xfId="5" applyFont="1" applyFill="1" applyAlignment="1">
      <alignment horizontal="center" vertical="top"/>
    </xf>
    <xf numFmtId="4" fontId="108" fillId="3" borderId="0" xfId="40" applyNumberFormat="1" applyFont="1" applyFill="1" applyAlignment="1">
      <alignment horizontal="center" vertical="center" wrapText="1"/>
    </xf>
    <xf numFmtId="3" fontId="108" fillId="0" borderId="0" xfId="40" applyNumberFormat="1" applyFont="1" applyAlignment="1">
      <alignment horizontal="center" vertical="center" wrapText="1"/>
    </xf>
    <xf numFmtId="2" fontId="108" fillId="0" borderId="0" xfId="40" applyNumberFormat="1" applyFont="1" applyAlignment="1">
      <alignment horizontal="right" vertical="center" wrapText="1"/>
    </xf>
    <xf numFmtId="2" fontId="112" fillId="0" borderId="0" xfId="40" applyNumberFormat="1" applyFont="1" applyAlignment="1">
      <alignment horizontal="center" vertical="center" wrapText="1"/>
    </xf>
    <xf numFmtId="43" fontId="108" fillId="0" borderId="0" xfId="5" applyFont="1" applyFill="1" applyBorder="1" applyAlignment="1"/>
    <xf numFmtId="0" fontId="113" fillId="0" borderId="0" xfId="0" applyFont="1" applyAlignment="1">
      <alignment horizontal="left"/>
    </xf>
    <xf numFmtId="169" fontId="107" fillId="0" borderId="0" xfId="40" applyNumberFormat="1" applyFont="1" applyAlignment="1" applyProtection="1">
      <alignment horizontal="center" vertical="top"/>
      <protection locked="0"/>
    </xf>
    <xf numFmtId="4" fontId="107" fillId="0" borderId="0" xfId="40" applyNumberFormat="1" applyFont="1" applyAlignment="1">
      <alignment horizontal="center" vertical="top"/>
    </xf>
    <xf numFmtId="2" fontId="111" fillId="0" borderId="0" xfId="40" applyNumberFormat="1" applyFont="1" applyAlignment="1">
      <alignment vertical="center"/>
    </xf>
    <xf numFmtId="0" fontId="108" fillId="3" borderId="0" xfId="40" applyFont="1" applyFill="1"/>
    <xf numFmtId="2" fontId="108" fillId="3" borderId="0" xfId="40" applyNumberFormat="1" applyFont="1" applyFill="1" applyAlignment="1">
      <alignment horizontal="right" vertical="center"/>
    </xf>
    <xf numFmtId="4" fontId="109" fillId="3" borderId="0" xfId="40" applyNumberFormat="1" applyFont="1" applyFill="1" applyAlignment="1">
      <alignment horizontal="center" vertical="center" wrapText="1"/>
    </xf>
    <xf numFmtId="1" fontId="108" fillId="0" borderId="0" xfId="40" applyNumberFormat="1" applyFont="1" applyAlignment="1">
      <alignment horizontal="right" vertical="center"/>
    </xf>
    <xf numFmtId="168" fontId="107" fillId="3" borderId="22" xfId="40" applyNumberFormat="1" applyFont="1" applyFill="1" applyBorder="1" applyAlignment="1" applyProtection="1">
      <alignment horizontal="left" vertical="center"/>
      <protection locked="0"/>
    </xf>
    <xf numFmtId="3" fontId="108" fillId="0" borderId="0" xfId="40" applyNumberFormat="1" applyFont="1" applyAlignment="1">
      <alignment horizontal="center" vertical="center"/>
    </xf>
    <xf numFmtId="0" fontId="70" fillId="3" borderId="0" xfId="0" applyFont="1" applyFill="1" applyAlignment="1">
      <alignment horizontal="center" vertical="center"/>
    </xf>
    <xf numFmtId="1" fontId="108" fillId="0" borderId="0" xfId="40" applyNumberFormat="1" applyFont="1" applyAlignment="1">
      <alignment horizontal="left" vertical="top" wrapText="1"/>
    </xf>
    <xf numFmtId="0" fontId="0" fillId="0" borderId="0" xfId="0" applyAlignment="1">
      <alignment horizontal="center" vertical="center" wrapText="1"/>
    </xf>
    <xf numFmtId="0" fontId="101" fillId="6" borderId="0" xfId="0" applyFont="1" applyFill="1" applyAlignment="1">
      <alignment horizontal="center" vertical="center" wrapText="1"/>
    </xf>
    <xf numFmtId="44" fontId="19" fillId="5" borderId="4" xfId="2" applyFont="1" applyFill="1" applyBorder="1" applyAlignment="1" applyProtection="1">
      <alignment horizontal="left" vertical="center"/>
      <protection locked="0"/>
    </xf>
    <xf numFmtId="0" fontId="8" fillId="0" borderId="0" xfId="0" applyFont="1" applyAlignment="1" applyProtection="1">
      <alignment vertical="top"/>
      <protection locked="0"/>
    </xf>
    <xf numFmtId="164" fontId="1" fillId="0" borderId="6" xfId="0" applyNumberFormat="1" applyFont="1" applyBorder="1" applyAlignment="1" applyProtection="1">
      <alignment horizontal="center" vertical="center"/>
      <protection locked="0"/>
    </xf>
    <xf numFmtId="164" fontId="1" fillId="3" borderId="4" xfId="0" applyNumberFormat="1" applyFont="1" applyFill="1" applyBorder="1" applyAlignment="1" applyProtection="1">
      <alignment horizontal="center" vertical="center"/>
      <protection locked="0"/>
    </xf>
    <xf numFmtId="0" fontId="1" fillId="3" borderId="0" xfId="0" applyFont="1" applyFill="1" applyAlignment="1">
      <alignment horizontal="left" vertical="center"/>
    </xf>
    <xf numFmtId="0" fontId="1" fillId="0" borderId="0" xfId="0" applyFont="1" applyAlignment="1">
      <alignment horizontal="left"/>
    </xf>
    <xf numFmtId="0" fontId="1" fillId="0" borderId="0" xfId="0" applyFont="1"/>
    <xf numFmtId="0" fontId="1" fillId="0" borderId="0" xfId="0" applyFont="1" applyProtection="1">
      <protection locked="0"/>
    </xf>
    <xf numFmtId="0" fontId="50" fillId="0" borderId="0" xfId="0" applyFont="1" applyProtection="1">
      <protection locked="0"/>
    </xf>
    <xf numFmtId="10" fontId="1" fillId="0" borderId="0" xfId="4" applyNumberFormat="1" applyFont="1" applyFill="1" applyAlignment="1" applyProtection="1">
      <alignment horizontal="center" vertical="center"/>
    </xf>
    <xf numFmtId="0" fontId="50" fillId="0" borderId="0" xfId="0" applyFont="1"/>
    <xf numFmtId="10" fontId="1" fillId="0" borderId="0" xfId="4" applyNumberFormat="1" applyFont="1" applyAlignment="1" applyProtection="1">
      <alignment horizontal="center" vertical="center"/>
      <protection locked="0"/>
    </xf>
    <xf numFmtId="0" fontId="50" fillId="0" borderId="0" xfId="0" applyFont="1" applyAlignment="1" applyProtection="1">
      <alignment horizontal="center"/>
      <protection locked="0"/>
    </xf>
    <xf numFmtId="0" fontId="117" fillId="0" borderId="0" xfId="0" applyFont="1" applyAlignment="1" applyProtection="1">
      <alignment horizontal="left" vertical="center" wrapText="1"/>
      <protection locked="0"/>
    </xf>
    <xf numFmtId="44" fontId="50" fillId="0" borderId="0" xfId="2" applyFont="1" applyProtection="1">
      <protection locked="0"/>
    </xf>
    <xf numFmtId="164" fontId="3" fillId="0" borderId="0" xfId="0" applyNumberFormat="1" applyFont="1" applyAlignment="1" applyProtection="1">
      <alignment horizontal="center" vertical="top" wrapText="1"/>
      <protection locked="0"/>
    </xf>
    <xf numFmtId="0" fontId="3" fillId="0" borderId="0" xfId="0" applyFont="1" applyAlignment="1" applyProtection="1">
      <alignment horizontal="center" vertical="top" wrapText="1"/>
      <protection locked="0"/>
    </xf>
    <xf numFmtId="164" fontId="97" fillId="0" borderId="0" xfId="0" applyNumberFormat="1" applyFont="1" applyAlignment="1" applyProtection="1">
      <alignment horizontal="left" vertical="center" wrapText="1"/>
      <protection locked="0"/>
    </xf>
    <xf numFmtId="0" fontId="3" fillId="0" borderId="0" xfId="0" applyFont="1" applyAlignment="1" applyProtection="1">
      <alignment vertical="top" wrapText="1"/>
      <protection locked="0"/>
    </xf>
    <xf numFmtId="0" fontId="97" fillId="0" borderId="0" xfId="0" applyFont="1" applyAlignment="1" applyProtection="1">
      <alignment horizontal="left" vertical="center" wrapText="1"/>
      <protection locked="0"/>
    </xf>
    <xf numFmtId="164" fontId="3" fillId="0" borderId="11" xfId="0" applyNumberFormat="1" applyFont="1" applyBorder="1" applyAlignment="1" applyProtection="1">
      <alignment horizontal="center" vertical="top"/>
      <protection locked="0"/>
    </xf>
    <xf numFmtId="0" fontId="3" fillId="0" borderId="0" xfId="0" applyFont="1" applyAlignment="1" applyProtection="1">
      <alignment horizontal="left" vertical="top" wrapText="1"/>
      <protection locked="0"/>
    </xf>
    <xf numFmtId="0" fontId="3" fillId="0" borderId="0" xfId="0" applyFont="1" applyAlignment="1" applyProtection="1">
      <alignment horizontal="left" vertical="center" wrapText="1"/>
      <protection locked="0"/>
    </xf>
    <xf numFmtId="44" fontId="3" fillId="0" borderId="0" xfId="2" applyFont="1" applyBorder="1" applyAlignment="1" applyProtection="1">
      <alignment horizontal="left" vertical="center"/>
      <protection locked="0"/>
    </xf>
    <xf numFmtId="43" fontId="1" fillId="0" borderId="0" xfId="0" applyNumberFormat="1" applyFont="1" applyAlignment="1" applyProtection="1">
      <alignment horizontal="left" vertical="center"/>
      <protection locked="0"/>
    </xf>
    <xf numFmtId="44" fontId="1" fillId="0" borderId="12" xfId="2" applyFont="1" applyBorder="1" applyAlignment="1" applyProtection="1">
      <alignment horizontal="left" vertical="center"/>
      <protection locked="0"/>
    </xf>
    <xf numFmtId="0" fontId="3" fillId="14" borderId="5" xfId="0" applyFont="1" applyFill="1" applyBorder="1" applyAlignment="1" applyProtection="1">
      <alignment horizontal="center" vertical="center"/>
      <protection locked="0"/>
    </xf>
    <xf numFmtId="164" fontId="3" fillId="14" borderId="6" xfId="0" applyNumberFormat="1" applyFont="1" applyFill="1" applyBorder="1" applyAlignment="1" applyProtection="1">
      <alignment vertical="center"/>
      <protection locked="0"/>
    </xf>
    <xf numFmtId="44" fontId="1" fillId="14" borderId="6" xfId="2" applyFont="1" applyFill="1" applyBorder="1" applyAlignment="1" applyProtection="1">
      <alignment horizontal="center" vertical="center" wrapText="1"/>
      <protection locked="0"/>
    </xf>
    <xf numFmtId="49" fontId="96" fillId="14" borderId="6" xfId="2" applyNumberFormat="1" applyFont="1" applyFill="1" applyBorder="1" applyAlignment="1" applyProtection="1">
      <alignment horizontal="left" vertical="center" wrapText="1"/>
      <protection locked="0"/>
    </xf>
    <xf numFmtId="43" fontId="1" fillId="14" borderId="6" xfId="0" applyNumberFormat="1" applyFont="1" applyFill="1" applyBorder="1" applyAlignment="1" applyProtection="1">
      <alignment horizontal="center" vertical="center"/>
      <protection locked="0"/>
    </xf>
    <xf numFmtId="44" fontId="1" fillId="14" borderId="6" xfId="2" applyFont="1" applyFill="1" applyBorder="1" applyAlignment="1" applyProtection="1">
      <alignment vertical="center" wrapText="1"/>
      <protection locked="0"/>
    </xf>
    <xf numFmtId="44" fontId="3" fillId="14" borderId="6" xfId="2" applyFont="1" applyFill="1" applyBorder="1" applyAlignment="1" applyProtection="1">
      <alignment vertical="center" wrapText="1"/>
      <protection locked="0"/>
    </xf>
    <xf numFmtId="44" fontId="3" fillId="14" borderId="7" xfId="0" applyNumberFormat="1" applyFont="1" applyFill="1" applyBorder="1" applyAlignment="1" applyProtection="1">
      <alignment horizontal="left" vertical="center"/>
      <protection locked="0"/>
    </xf>
    <xf numFmtId="173" fontId="1" fillId="0" borderId="4" xfId="41" applyNumberFormat="1" applyFont="1" applyBorder="1" applyAlignment="1" applyProtection="1">
      <alignment horizontal="center" vertical="center" wrapText="1"/>
      <protection locked="0"/>
    </xf>
    <xf numFmtId="44" fontId="1" fillId="0" borderId="4" xfId="2" applyFont="1" applyFill="1" applyBorder="1" applyAlignment="1" applyProtection="1">
      <alignment horizontal="center" vertical="center" wrapText="1"/>
      <protection locked="0"/>
    </xf>
    <xf numFmtId="164" fontId="3" fillId="0" borderId="5" xfId="0" applyNumberFormat="1" applyFont="1" applyBorder="1" applyAlignment="1" applyProtection="1">
      <alignment vertical="center"/>
      <protection locked="0"/>
    </xf>
    <xf numFmtId="164" fontId="3" fillId="0" borderId="6" xfId="0" applyNumberFormat="1" applyFont="1" applyBorder="1" applyAlignment="1" applyProtection="1">
      <alignment vertical="center"/>
      <protection locked="0"/>
    </xf>
    <xf numFmtId="164" fontId="3" fillId="0" borderId="7" xfId="0" applyNumberFormat="1" applyFont="1" applyBorder="1" applyAlignment="1" applyProtection="1">
      <alignment vertical="center"/>
      <protection locked="0"/>
    </xf>
    <xf numFmtId="49" fontId="96" fillId="14" borderId="7" xfId="2" applyNumberFormat="1" applyFont="1" applyFill="1" applyBorder="1" applyAlignment="1" applyProtection="1">
      <alignment vertical="center"/>
      <protection locked="0"/>
    </xf>
    <xf numFmtId="1" fontId="3" fillId="5" borderId="5" xfId="0" applyNumberFormat="1" applyFont="1" applyFill="1" applyBorder="1" applyAlignment="1" applyProtection="1">
      <alignment horizontal="center" vertical="top"/>
      <protection locked="0"/>
    </xf>
    <xf numFmtId="165" fontId="3" fillId="5" borderId="6" xfId="0" applyNumberFormat="1" applyFont="1" applyFill="1" applyBorder="1" applyAlignment="1" applyProtection="1">
      <alignment horizontal="center" vertical="center"/>
      <protection locked="0"/>
    </xf>
    <xf numFmtId="165" fontId="3" fillId="5" borderId="6" xfId="0" applyNumberFormat="1" applyFont="1" applyFill="1" applyBorder="1" applyAlignment="1" applyProtection="1">
      <alignment vertical="center"/>
      <protection locked="0"/>
    </xf>
    <xf numFmtId="44" fontId="3" fillId="5" borderId="7" xfId="0" applyNumberFormat="1" applyFont="1" applyFill="1" applyBorder="1" applyAlignment="1" applyProtection="1">
      <alignment horizontal="left" vertical="center"/>
      <protection locked="0"/>
    </xf>
    <xf numFmtId="173" fontId="1" fillId="3" borderId="4" xfId="41" applyNumberFormat="1" applyFont="1" applyFill="1" applyBorder="1" applyAlignment="1" applyProtection="1">
      <alignment horizontal="center" vertical="center" wrapText="1"/>
      <protection locked="0"/>
    </xf>
    <xf numFmtId="44" fontId="1" fillId="3" borderId="4" xfId="2" applyFont="1" applyFill="1" applyBorder="1" applyAlignment="1" applyProtection="1">
      <alignment horizontal="center" vertical="center" wrapText="1"/>
      <protection locked="0"/>
    </xf>
    <xf numFmtId="164" fontId="3" fillId="0" borderId="13" xfId="0" applyNumberFormat="1" applyFont="1" applyBorder="1" applyAlignment="1" applyProtection="1">
      <alignment horizontal="center" vertical="center"/>
      <protection locked="0"/>
    </xf>
    <xf numFmtId="44" fontId="1" fillId="14" borderId="6" xfId="2" applyFont="1" applyFill="1" applyBorder="1" applyAlignment="1" applyProtection="1">
      <alignment horizontal="center" vertical="center"/>
      <protection locked="0"/>
    </xf>
    <xf numFmtId="175" fontId="1" fillId="0" borderId="0" xfId="0" applyNumberFormat="1" applyFont="1" applyAlignment="1">
      <alignment horizontal="left" vertical="top"/>
    </xf>
    <xf numFmtId="164" fontId="96" fillId="0" borderId="0" xfId="0" applyNumberFormat="1" applyFont="1" applyAlignment="1" applyProtection="1">
      <alignment horizontal="left" vertical="center" wrapText="1"/>
      <protection locked="0"/>
    </xf>
    <xf numFmtId="44" fontId="1" fillId="0" borderId="0" xfId="2" applyFont="1" applyAlignment="1" applyProtection="1">
      <alignment horizontal="center" vertical="center"/>
      <protection locked="0"/>
    </xf>
    <xf numFmtId="44" fontId="1" fillId="0" borderId="0" xfId="2" applyFont="1" applyAlignment="1" applyProtection="1">
      <alignment horizontal="center" vertical="center" wrapText="1"/>
      <protection locked="0"/>
    </xf>
    <xf numFmtId="165" fontId="3" fillId="5" borderId="2" xfId="0" applyNumberFormat="1" applyFont="1" applyFill="1" applyBorder="1" applyAlignment="1" applyProtection="1">
      <alignment vertical="center"/>
      <protection locked="0"/>
    </xf>
    <xf numFmtId="164" fontId="1" fillId="0" borderId="0" xfId="0" applyNumberFormat="1" applyFont="1" applyAlignment="1" applyProtection="1">
      <alignment vertical="top"/>
      <protection locked="0"/>
    </xf>
    <xf numFmtId="44" fontId="1" fillId="0" borderId="0" xfId="0" applyNumberFormat="1" applyFont="1" applyAlignment="1" applyProtection="1">
      <alignment horizontal="left" vertical="center"/>
      <protection locked="0"/>
    </xf>
    <xf numFmtId="164" fontId="96" fillId="0" borderId="0" xfId="0" applyNumberFormat="1" applyFont="1" applyAlignment="1">
      <alignment horizontal="center" vertical="center" wrapText="1"/>
    </xf>
    <xf numFmtId="0" fontId="118" fillId="0" borderId="0" xfId="0" applyFont="1" applyAlignment="1" applyProtection="1">
      <alignment vertical="top"/>
      <protection locked="0"/>
    </xf>
    <xf numFmtId="44" fontId="118" fillId="0" borderId="0" xfId="2" applyFont="1" applyAlignment="1" applyProtection="1">
      <alignment vertical="top"/>
      <protection locked="0"/>
    </xf>
    <xf numFmtId="164" fontId="22" fillId="0" borderId="0" xfId="0" applyNumberFormat="1" applyFont="1" applyAlignment="1" applyProtection="1">
      <alignment horizontal="left" vertical="center" wrapText="1"/>
      <protection locked="0"/>
    </xf>
    <xf numFmtId="164" fontId="119" fillId="0" borderId="0" xfId="0" applyNumberFormat="1" applyFont="1" applyAlignment="1" applyProtection="1">
      <alignment vertical="top"/>
      <protection locked="0"/>
    </xf>
    <xf numFmtId="44" fontId="119" fillId="0" borderId="0" xfId="2" applyFont="1" applyAlignment="1" applyProtection="1">
      <alignment vertical="top"/>
      <protection locked="0"/>
    </xf>
    <xf numFmtId="0" fontId="53" fillId="0" borderId="0" xfId="0" applyFont="1" applyAlignment="1" applyProtection="1">
      <alignment horizontal="left" vertical="center" wrapText="1"/>
      <protection locked="0"/>
    </xf>
    <xf numFmtId="0" fontId="120" fillId="0" borderId="0" xfId="0" applyFont="1" applyAlignment="1" applyProtection="1">
      <alignment horizontal="left" vertical="center"/>
      <protection locked="0"/>
    </xf>
    <xf numFmtId="178" fontId="108" fillId="3" borderId="0" xfId="40" applyNumberFormat="1" applyFont="1" applyFill="1" applyAlignment="1">
      <alignment horizontal="center" vertical="center" wrapText="1"/>
    </xf>
    <xf numFmtId="179" fontId="108" fillId="3" borderId="0" xfId="40" applyNumberFormat="1" applyFont="1" applyFill="1" applyAlignment="1">
      <alignment horizontal="center" vertical="center" wrapText="1"/>
    </xf>
    <xf numFmtId="44" fontId="12" fillId="0" borderId="0" xfId="2" applyFont="1" applyAlignment="1" applyProtection="1">
      <alignment horizontal="left" vertical="top" wrapText="1"/>
      <protection locked="0"/>
    </xf>
    <xf numFmtId="44" fontId="12" fillId="0" borderId="0" xfId="0" applyNumberFormat="1" applyFont="1" applyAlignment="1" applyProtection="1">
      <alignment horizontal="left" vertical="top" wrapText="1"/>
      <protection locked="0"/>
    </xf>
    <xf numFmtId="0" fontId="16" fillId="0" borderId="0" xfId="0" applyFont="1" applyAlignment="1" applyProtection="1">
      <alignment horizontal="left" vertical="top" wrapText="1"/>
      <protection locked="0"/>
    </xf>
    <xf numFmtId="0" fontId="12" fillId="0" borderId="0" xfId="0" applyFont="1" applyAlignment="1" applyProtection="1">
      <alignment horizontal="left" vertical="center" wrapText="1"/>
      <protection locked="0"/>
    </xf>
    <xf numFmtId="0" fontId="16" fillId="0" borderId="0" xfId="0" applyFont="1" applyAlignment="1" applyProtection="1">
      <alignment horizontal="left" vertical="center" wrapText="1"/>
      <protection locked="0"/>
    </xf>
    <xf numFmtId="44" fontId="12" fillId="0" borderId="0" xfId="0" applyNumberFormat="1" applyFont="1" applyAlignment="1" applyProtection="1">
      <alignment horizontal="left" vertical="center" wrapText="1"/>
      <protection locked="0"/>
    </xf>
    <xf numFmtId="0" fontId="16" fillId="3" borderId="0" xfId="0" applyFont="1" applyFill="1" applyAlignment="1" applyProtection="1">
      <alignment horizontal="left" vertical="top" wrapText="1"/>
      <protection locked="0"/>
    </xf>
    <xf numFmtId="0" fontId="0" fillId="0" borderId="0" xfId="0" applyAlignment="1" applyProtection="1">
      <alignment wrapText="1"/>
      <protection locked="0"/>
    </xf>
    <xf numFmtId="0" fontId="121" fillId="17" borderId="0" xfId="0" applyFont="1" applyFill="1" applyAlignment="1" applyProtection="1">
      <alignment horizontal="left" vertical="top"/>
      <protection locked="0"/>
    </xf>
    <xf numFmtId="0" fontId="121" fillId="3" borderId="0" xfId="0" applyFont="1" applyFill="1" applyAlignment="1" applyProtection="1">
      <alignment horizontal="left" vertical="center"/>
      <protection locked="0"/>
    </xf>
    <xf numFmtId="0" fontId="121" fillId="0" borderId="0" xfId="0" applyFont="1" applyAlignment="1" applyProtection="1">
      <alignment horizontal="left" vertical="center"/>
      <protection locked="0"/>
    </xf>
    <xf numFmtId="43" fontId="107" fillId="3" borderId="0" xfId="5" applyFont="1" applyFill="1" applyBorder="1" applyAlignment="1">
      <alignment horizontal="center" vertical="center"/>
    </xf>
    <xf numFmtId="10" fontId="0" fillId="0" borderId="0" xfId="0" applyNumberFormat="1" applyProtection="1">
      <protection locked="0"/>
    </xf>
    <xf numFmtId="10" fontId="26" fillId="0" borderId="0" xfId="11" applyNumberFormat="1" applyProtection="1">
      <protection locked="0"/>
    </xf>
    <xf numFmtId="165" fontId="55" fillId="5" borderId="5" xfId="0" applyNumberFormat="1" applyFont="1" applyFill="1" applyBorder="1" applyAlignment="1" applyProtection="1">
      <alignment horizontal="center" vertical="center"/>
      <protection locked="0"/>
    </xf>
    <xf numFmtId="164" fontId="19" fillId="0" borderId="0" xfId="0" applyNumberFormat="1" applyFont="1" applyAlignment="1" applyProtection="1">
      <alignment horizontal="center" vertical="top"/>
      <protection locked="0"/>
    </xf>
    <xf numFmtId="1" fontId="11" fillId="0" borderId="0" xfId="0" applyNumberFormat="1" applyFont="1" applyAlignment="1" applyProtection="1">
      <alignment horizontal="center" vertical="center" wrapText="1"/>
      <protection locked="0"/>
    </xf>
    <xf numFmtId="165" fontId="11" fillId="0" borderId="0" xfId="0" applyNumberFormat="1"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10" fontId="12" fillId="0" borderId="0" xfId="4" applyNumberFormat="1" applyFont="1" applyFill="1" applyAlignment="1" applyProtection="1">
      <alignment horizontal="center" vertical="center" wrapText="1"/>
      <protection locked="0"/>
    </xf>
    <xf numFmtId="44" fontId="11" fillId="0" borderId="0" xfId="0" applyNumberFormat="1" applyFont="1" applyAlignment="1">
      <alignment horizontal="center" vertical="center" wrapText="1"/>
    </xf>
    <xf numFmtId="164" fontId="3" fillId="0" borderId="6" xfId="0" applyNumberFormat="1" applyFont="1" applyBorder="1" applyAlignment="1" applyProtection="1">
      <alignment vertical="center" wrapText="1"/>
      <protection locked="0"/>
    </xf>
    <xf numFmtId="10" fontId="12" fillId="0" borderId="0" xfId="0" applyNumberFormat="1" applyFont="1" applyAlignment="1" applyProtection="1">
      <alignment horizontal="left" vertical="center"/>
      <protection locked="0"/>
    </xf>
    <xf numFmtId="0" fontId="74" fillId="19" borderId="0" xfId="11" applyFont="1" applyFill="1" applyAlignment="1" applyProtection="1">
      <alignment horizontal="center" vertical="center" wrapText="1"/>
      <protection locked="0"/>
    </xf>
    <xf numFmtId="0" fontId="75" fillId="19" borderId="0" xfId="11" applyFont="1" applyFill="1" applyAlignment="1" applyProtection="1">
      <alignment horizontal="left" vertical="center"/>
      <protection locked="0"/>
    </xf>
    <xf numFmtId="0" fontId="76" fillId="19" borderId="0" xfId="11" applyFont="1" applyFill="1" applyAlignment="1" applyProtection="1">
      <alignment horizontal="center" vertical="center" wrapText="1"/>
      <protection locked="0"/>
    </xf>
    <xf numFmtId="0" fontId="75" fillId="19" borderId="0" xfId="11" applyFont="1" applyFill="1" applyAlignment="1" applyProtection="1">
      <alignment horizontal="left" vertical="center" wrapText="1"/>
      <protection locked="0"/>
    </xf>
    <xf numFmtId="0" fontId="75" fillId="19" borderId="0" xfId="11" applyFont="1" applyFill="1" applyAlignment="1" applyProtection="1">
      <alignment vertical="center"/>
      <protection locked="0"/>
    </xf>
    <xf numFmtId="10" fontId="82" fillId="18" borderId="4" xfId="4" applyNumberFormat="1" applyFont="1" applyFill="1" applyBorder="1" applyAlignment="1" applyProtection="1">
      <alignment horizontal="center"/>
      <protection locked="0"/>
    </xf>
    <xf numFmtId="0" fontId="38" fillId="18" borderId="5" xfId="4" applyNumberFormat="1" applyFont="1" applyFill="1" applyBorder="1" applyAlignment="1" applyProtection="1">
      <alignment horizontal="center" vertical="center"/>
      <protection locked="0"/>
    </xf>
    <xf numFmtId="43" fontId="12" fillId="18" borderId="4" xfId="5" applyFont="1" applyFill="1" applyBorder="1" applyAlignment="1" applyProtection="1">
      <alignment vertical="center" wrapText="1"/>
      <protection locked="0"/>
    </xf>
    <xf numFmtId="0" fontId="12" fillId="3" borderId="10" xfId="0" applyFont="1" applyFill="1" applyBorder="1" applyAlignment="1" applyProtection="1">
      <alignment horizontal="left" vertical="top"/>
      <protection locked="0"/>
    </xf>
    <xf numFmtId="0" fontId="14" fillId="3" borderId="0" xfId="0" applyFont="1" applyFill="1" applyAlignment="1">
      <alignment horizontal="left" vertical="center" wrapText="1"/>
    </xf>
    <xf numFmtId="10" fontId="11" fillId="20" borderId="0" xfId="4" applyNumberFormat="1" applyFont="1" applyFill="1" applyAlignment="1" applyProtection="1">
      <alignment horizontal="center" vertical="center"/>
      <protection locked="0"/>
    </xf>
    <xf numFmtId="44" fontId="1" fillId="0" borderId="4" xfId="2" applyFont="1" applyFill="1" applyBorder="1" applyAlignment="1" applyProtection="1">
      <alignment vertical="center" wrapText="1"/>
      <protection locked="0"/>
    </xf>
    <xf numFmtId="0" fontId="21" fillId="0" borderId="4" xfId="0" applyFont="1" applyBorder="1" applyAlignment="1">
      <alignment horizontal="center" vertical="center" wrapText="1"/>
    </xf>
    <xf numFmtId="0" fontId="21" fillId="0" borderId="4" xfId="41" applyFont="1" applyBorder="1" applyAlignment="1">
      <alignment horizontal="center" vertical="center" wrapText="1"/>
    </xf>
    <xf numFmtId="2" fontId="9" fillId="0" borderId="0" xfId="0" applyNumberFormat="1" applyFont="1"/>
    <xf numFmtId="43" fontId="1" fillId="0" borderId="4" xfId="5" applyFont="1" applyFill="1" applyBorder="1" applyAlignment="1" applyProtection="1">
      <alignment horizontal="center" vertical="center" wrapText="1"/>
      <protection locked="0"/>
    </xf>
    <xf numFmtId="43" fontId="1" fillId="0" borderId="4" xfId="5" applyFont="1" applyFill="1" applyBorder="1" applyAlignment="1" applyProtection="1">
      <alignment horizontal="center" vertical="center"/>
      <protection locked="0"/>
    </xf>
    <xf numFmtId="44" fontId="1" fillId="3" borderId="4" xfId="2" applyFont="1" applyFill="1" applyBorder="1" applyAlignment="1" applyProtection="1">
      <alignment vertical="center" wrapText="1"/>
      <protection locked="0"/>
    </xf>
    <xf numFmtId="0" fontId="1" fillId="3" borderId="4" xfId="0" applyFont="1" applyFill="1" applyBorder="1" applyAlignment="1" applyProtection="1">
      <alignment horizontal="center" vertical="center" wrapText="1"/>
      <protection locked="0"/>
    </xf>
    <xf numFmtId="43" fontId="1" fillId="3" borderId="4" xfId="5" applyFont="1" applyFill="1" applyBorder="1" applyAlignment="1" applyProtection="1">
      <alignment horizontal="center" vertical="center"/>
      <protection locked="0"/>
    </xf>
    <xf numFmtId="49" fontId="40" fillId="3" borderId="18" xfId="40" applyNumberFormat="1" applyFont="1" applyFill="1" applyBorder="1" applyAlignment="1">
      <alignment horizontal="center" vertical="center"/>
    </xf>
    <xf numFmtId="0" fontId="40" fillId="3" borderId="33" xfId="40" applyFont="1" applyFill="1" applyBorder="1" applyAlignment="1">
      <alignment horizontal="center"/>
    </xf>
    <xf numFmtId="0" fontId="9" fillId="0" borderId="4" xfId="0" applyFont="1" applyBorder="1"/>
    <xf numFmtId="0" fontId="0" fillId="0" borderId="4" xfId="0" applyBorder="1" applyAlignment="1">
      <alignment horizontal="center"/>
    </xf>
    <xf numFmtId="0" fontId="0" fillId="3" borderId="0" xfId="0" applyFill="1" applyProtection="1">
      <protection locked="0"/>
    </xf>
    <xf numFmtId="2" fontId="108" fillId="0" borderId="4" xfId="40" applyNumberFormat="1" applyFont="1" applyBorder="1" applyAlignment="1">
      <alignment horizontal="center" vertical="center"/>
    </xf>
    <xf numFmtId="2" fontId="108" fillId="0" borderId="4" xfId="40" applyNumberFormat="1" applyFont="1" applyBorder="1" applyAlignment="1">
      <alignment horizontal="center" vertical="center" wrapText="1"/>
    </xf>
    <xf numFmtId="2" fontId="108" fillId="3" borderId="4" xfId="40" applyNumberFormat="1" applyFont="1" applyFill="1" applyBorder="1" applyAlignment="1">
      <alignment horizontal="center" vertical="center"/>
    </xf>
    <xf numFmtId="4" fontId="108" fillId="0" borderId="4" xfId="40" applyNumberFormat="1" applyFont="1" applyBorder="1" applyAlignment="1">
      <alignment horizontal="center" vertical="center" wrapText="1"/>
    </xf>
    <xf numFmtId="4" fontId="108" fillId="0" borderId="4" xfId="40" applyNumberFormat="1" applyFont="1" applyBorder="1" applyAlignment="1">
      <alignment horizontal="center" vertical="center"/>
    </xf>
    <xf numFmtId="2" fontId="108" fillId="3" borderId="0" xfId="40" applyNumberFormat="1" applyFont="1" applyFill="1" applyAlignment="1">
      <alignment horizontal="right" vertical="center" wrapText="1"/>
    </xf>
    <xf numFmtId="4" fontId="108" fillId="3" borderId="4" xfId="40" applyNumberFormat="1" applyFont="1" applyFill="1" applyBorder="1" applyAlignment="1">
      <alignment horizontal="center" vertical="center"/>
    </xf>
    <xf numFmtId="0" fontId="0" fillId="0" borderId="0" xfId="0" applyAlignment="1">
      <alignment horizontal="center"/>
    </xf>
    <xf numFmtId="0" fontId="21" fillId="0" borderId="6" xfId="0" applyFont="1" applyBorder="1" applyAlignment="1">
      <alignment horizontal="center" vertical="center" wrapText="1"/>
    </xf>
    <xf numFmtId="0" fontId="9" fillId="0" borderId="4" xfId="0" applyFont="1" applyBorder="1" applyAlignment="1">
      <alignment horizontal="center"/>
    </xf>
    <xf numFmtId="0" fontId="108" fillId="0" borderId="0" xfId="40" applyFont="1" applyAlignment="1">
      <alignment horizontal="right"/>
    </xf>
    <xf numFmtId="164" fontId="3" fillId="0" borderId="4" xfId="0" applyNumberFormat="1" applyFont="1" applyBorder="1" applyAlignment="1" applyProtection="1">
      <alignment horizontal="center" vertical="center" wrapText="1"/>
      <protection locked="0"/>
    </xf>
    <xf numFmtId="2" fontId="40" fillId="0" borderId="3" xfId="40" applyNumberFormat="1" applyFont="1" applyBorder="1" applyAlignment="1">
      <alignment horizontal="center" vertical="center"/>
    </xf>
    <xf numFmtId="0" fontId="9" fillId="0" borderId="3" xfId="0" applyFont="1" applyBorder="1" applyAlignment="1">
      <alignment horizontal="center"/>
    </xf>
    <xf numFmtId="0" fontId="122" fillId="0" borderId="2" xfId="0" applyFont="1" applyBorder="1" applyAlignment="1">
      <alignment horizontal="right"/>
    </xf>
    <xf numFmtId="0" fontId="9" fillId="0" borderId="34" xfId="0" applyFont="1" applyBorder="1"/>
    <xf numFmtId="0" fontId="123" fillId="0" borderId="0" xfId="0" applyFont="1" applyAlignment="1">
      <alignment horizontal="right"/>
    </xf>
    <xf numFmtId="0" fontId="9" fillId="0" borderId="1" xfId="0" applyFont="1" applyBorder="1" applyAlignment="1">
      <alignment horizontal="center"/>
    </xf>
    <xf numFmtId="0" fontId="123" fillId="0" borderId="4" xfId="0" applyFont="1" applyBorder="1" applyAlignment="1">
      <alignment horizontal="center"/>
    </xf>
    <xf numFmtId="2" fontId="107" fillId="0" borderId="0" xfId="40" applyNumberFormat="1" applyFont="1" applyAlignment="1">
      <alignment horizontal="right" vertical="center" wrapText="1"/>
    </xf>
    <xf numFmtId="179" fontId="108" fillId="0" borderId="4" xfId="40" applyNumberFormat="1" applyFont="1" applyBorder="1" applyAlignment="1">
      <alignment horizontal="center" vertical="center" wrapText="1"/>
    </xf>
    <xf numFmtId="2" fontId="108" fillId="0" borderId="0" xfId="40" applyNumberFormat="1" applyFont="1" applyAlignment="1">
      <alignment horizontal="centerContinuous" vertical="center" wrapText="1"/>
    </xf>
    <xf numFmtId="4" fontId="108" fillId="0" borderId="0" xfId="40" applyNumberFormat="1" applyFont="1" applyAlignment="1">
      <alignment horizontal="centerContinuous" vertical="center" wrapText="1"/>
    </xf>
    <xf numFmtId="2" fontId="125" fillId="0" borderId="0" xfId="40" applyNumberFormat="1" applyFont="1" applyAlignment="1">
      <alignment horizontal="centerContinuous" vertical="center" wrapText="1"/>
    </xf>
    <xf numFmtId="2" fontId="107" fillId="0" borderId="0" xfId="40" applyNumberFormat="1" applyFont="1" applyAlignment="1">
      <alignment horizontal="centerContinuous" vertical="center" wrapText="1"/>
    </xf>
    <xf numFmtId="2" fontId="116" fillId="0" borderId="0" xfId="40" applyNumberFormat="1" applyFont="1" applyAlignment="1">
      <alignment horizontal="centerContinuous" vertical="center" wrapText="1"/>
    </xf>
    <xf numFmtId="2" fontId="108" fillId="0" borderId="0" xfId="40" applyNumberFormat="1" applyFont="1" applyAlignment="1">
      <alignment horizontal="centerContinuous" vertical="center"/>
    </xf>
    <xf numFmtId="2" fontId="116" fillId="0" borderId="0" xfId="40" applyNumberFormat="1" applyFont="1" applyAlignment="1">
      <alignment horizontal="centerContinuous" vertical="center"/>
    </xf>
    <xf numFmtId="2" fontId="115" fillId="0" borderId="0" xfId="40" applyNumberFormat="1" applyFont="1" applyAlignment="1">
      <alignment horizontal="centerContinuous" vertical="center"/>
    </xf>
    <xf numFmtId="2" fontId="126" fillId="0" borderId="0" xfId="40" applyNumberFormat="1" applyFont="1" applyAlignment="1">
      <alignment horizontal="centerContinuous" vertical="center"/>
    </xf>
    <xf numFmtId="2" fontId="126" fillId="0" borderId="0" xfId="40" applyNumberFormat="1" applyFont="1" applyAlignment="1">
      <alignment horizontal="centerContinuous" vertical="center" wrapText="1"/>
    </xf>
    <xf numFmtId="2" fontId="108" fillId="0" borderId="0" xfId="40" applyNumberFormat="1" applyFont="1" applyAlignment="1">
      <alignment vertical="top"/>
    </xf>
    <xf numFmtId="0" fontId="107" fillId="0" borderId="0" xfId="40" applyFont="1" applyAlignment="1">
      <alignment horizontal="right"/>
    </xf>
    <xf numFmtId="2" fontId="109" fillId="0" borderId="4" xfId="40" applyNumberFormat="1" applyFont="1" applyBorder="1" applyAlignment="1">
      <alignment horizontal="center" vertical="center"/>
    </xf>
    <xf numFmtId="4" fontId="109" fillId="0" borderId="4" xfId="40" applyNumberFormat="1" applyFont="1" applyBorder="1" applyAlignment="1">
      <alignment horizontal="center" vertical="center"/>
    </xf>
    <xf numFmtId="44" fontId="1" fillId="0" borderId="0" xfId="2" applyFont="1" applyProtection="1">
      <protection locked="0"/>
    </xf>
    <xf numFmtId="4" fontId="109" fillId="0" borderId="4" xfId="40" applyNumberFormat="1" applyFont="1" applyBorder="1" applyAlignment="1">
      <alignment horizontal="center" vertical="center" wrapText="1"/>
    </xf>
    <xf numFmtId="2" fontId="114" fillId="0" borderId="4" xfId="40" applyNumberFormat="1" applyFont="1" applyBorder="1" applyAlignment="1">
      <alignment horizontal="center" vertical="center" wrapText="1"/>
    </xf>
    <xf numFmtId="1" fontId="108" fillId="0" borderId="4" xfId="40" applyNumberFormat="1" applyFont="1" applyBorder="1" applyAlignment="1">
      <alignment horizontal="center" vertical="center" wrapText="1"/>
    </xf>
    <xf numFmtId="0" fontId="124" fillId="0" borderId="4" xfId="0" applyFont="1" applyBorder="1" applyAlignment="1">
      <alignment horizontal="center"/>
    </xf>
    <xf numFmtId="1" fontId="107" fillId="0" borderId="4" xfId="40" applyNumberFormat="1" applyFont="1" applyBorder="1" applyAlignment="1">
      <alignment horizontal="center" vertical="center" wrapText="1"/>
    </xf>
    <xf numFmtId="2" fontId="107" fillId="0" borderId="4" xfId="40" applyNumberFormat="1" applyFont="1" applyBorder="1" applyAlignment="1">
      <alignment horizontal="center" vertical="center" wrapText="1"/>
    </xf>
    <xf numFmtId="0" fontId="94" fillId="0" borderId="4" xfId="0" applyFont="1" applyBorder="1" applyAlignment="1">
      <alignment horizontal="center" vertical="center"/>
    </xf>
    <xf numFmtId="2" fontId="109" fillId="0" borderId="4" xfId="40" applyNumberFormat="1" applyFont="1" applyBorder="1" applyAlignment="1">
      <alignment horizontal="center" vertical="center" wrapText="1"/>
    </xf>
    <xf numFmtId="4" fontId="127" fillId="0" borderId="4" xfId="40" applyNumberFormat="1" applyFont="1" applyBorder="1" applyAlignment="1">
      <alignment horizontal="center" vertical="center" wrapText="1"/>
    </xf>
    <xf numFmtId="4" fontId="115" fillId="0" borderId="4" xfId="40" applyNumberFormat="1" applyFont="1" applyBorder="1" applyAlignment="1">
      <alignment horizontal="center" vertical="center" wrapText="1"/>
    </xf>
    <xf numFmtId="2" fontId="128" fillId="0" borderId="0" xfId="40" applyNumberFormat="1" applyFont="1" applyAlignment="1">
      <alignment horizontal="right" vertical="center"/>
    </xf>
    <xf numFmtId="1" fontId="3" fillId="5" borderId="5" xfId="0" applyNumberFormat="1" applyFont="1" applyFill="1" applyBorder="1" applyAlignment="1" applyProtection="1">
      <alignment horizontal="left" vertical="top"/>
      <protection locked="0"/>
    </xf>
    <xf numFmtId="2" fontId="107" fillId="0" borderId="4" xfId="40" applyNumberFormat="1" applyFont="1" applyBorder="1" applyAlignment="1">
      <alignment horizontal="center" vertical="center"/>
    </xf>
    <xf numFmtId="0" fontId="126" fillId="0" borderId="0" xfId="40" applyFont="1" applyAlignment="1">
      <alignment horizontal="right"/>
    </xf>
    <xf numFmtId="14" fontId="16" fillId="0" borderId="0" xfId="0" applyNumberFormat="1" applyFont="1" applyAlignment="1" applyProtection="1">
      <alignment horizontal="center" vertical="top" wrapText="1"/>
      <protection locked="0"/>
    </xf>
    <xf numFmtId="0" fontId="16" fillId="0" borderId="0" xfId="0" applyFont="1" applyAlignment="1" applyProtection="1">
      <alignment horizontal="center" vertical="top" wrapText="1"/>
      <protection locked="0"/>
    </xf>
    <xf numFmtId="0" fontId="35" fillId="0" borderId="0" xfId="0" applyFont="1" applyAlignment="1">
      <alignment horizontal="center"/>
    </xf>
    <xf numFmtId="0" fontId="52" fillId="0" borderId="0" xfId="0" applyFont="1"/>
    <xf numFmtId="0" fontId="35" fillId="0" borderId="0" xfId="0" applyFont="1"/>
    <xf numFmtId="0" fontId="35" fillId="0" borderId="0" xfId="0" applyFont="1" applyAlignment="1">
      <alignment horizontal="right"/>
    </xf>
    <xf numFmtId="0" fontId="129" fillId="21" borderId="4" xfId="0" applyFont="1" applyFill="1" applyBorder="1" applyAlignment="1">
      <alignment horizontal="centerContinuous" vertical="center" wrapText="1"/>
    </xf>
    <xf numFmtId="0" fontId="35" fillId="0" borderId="0" xfId="0" applyFont="1" applyAlignment="1">
      <alignment horizontal="centerContinuous"/>
    </xf>
    <xf numFmtId="10" fontId="35" fillId="0" borderId="0" xfId="0" applyNumberFormat="1" applyFont="1" applyAlignment="1">
      <alignment horizontal="centerContinuous"/>
    </xf>
    <xf numFmtId="0" fontId="10" fillId="0" borderId="0" xfId="1" applyAlignment="1" applyProtection="1"/>
    <xf numFmtId="180" fontId="35" fillId="0" borderId="0" xfId="0" applyNumberFormat="1" applyFont="1"/>
    <xf numFmtId="181" fontId="35" fillId="0" borderId="0" xfId="0" applyNumberFormat="1" applyFont="1" applyAlignment="1">
      <alignment horizontal="left"/>
    </xf>
    <xf numFmtId="0" fontId="12" fillId="3" borderId="17" xfId="0" applyFont="1" applyFill="1" applyBorder="1" applyAlignment="1" applyProtection="1">
      <alignment horizontal="left" vertical="top"/>
      <protection locked="0"/>
    </xf>
    <xf numFmtId="0" fontId="12" fillId="0" borderId="12" xfId="0" applyFont="1" applyBorder="1" applyAlignment="1" applyProtection="1">
      <alignment horizontal="left" vertical="top"/>
      <protection locked="0"/>
    </xf>
    <xf numFmtId="0" fontId="15" fillId="0" borderId="12" xfId="0" applyFont="1" applyBorder="1" applyAlignment="1" applyProtection="1">
      <alignment vertical="top"/>
      <protection locked="0"/>
    </xf>
    <xf numFmtId="0" fontId="38" fillId="18" borderId="4" xfId="4" applyNumberFormat="1" applyFont="1" applyFill="1" applyBorder="1" applyAlignment="1" applyProtection="1">
      <alignment horizontal="center" vertical="center"/>
      <protection locked="0"/>
    </xf>
    <xf numFmtId="0" fontId="38" fillId="0" borderId="4" xfId="4" applyNumberFormat="1" applyFont="1" applyBorder="1" applyAlignment="1" applyProtection="1">
      <alignment horizontal="center" vertical="center"/>
      <protection locked="0"/>
    </xf>
    <xf numFmtId="44" fontId="12" fillId="0" borderId="12" xfId="0" applyNumberFormat="1" applyFont="1" applyBorder="1" applyAlignment="1" applyProtection="1">
      <alignment horizontal="center" vertical="center"/>
      <protection locked="0"/>
    </xf>
    <xf numFmtId="10" fontId="11" fillId="0" borderId="12" xfId="4" applyNumberFormat="1" applyFont="1" applyBorder="1" applyAlignment="1" applyProtection="1">
      <alignment horizontal="center" vertical="center"/>
      <protection locked="0"/>
    </xf>
    <xf numFmtId="0" fontId="42" fillId="0" borderId="12" xfId="0" applyFont="1" applyBorder="1" applyAlignment="1" applyProtection="1">
      <alignment vertical="top"/>
      <protection locked="0"/>
    </xf>
    <xf numFmtId="164" fontId="43" fillId="0" borderId="12" xfId="0" applyNumberFormat="1" applyFont="1" applyBorder="1" applyAlignment="1" applyProtection="1">
      <alignment vertical="top"/>
      <protection locked="0"/>
    </xf>
    <xf numFmtId="43" fontId="12" fillId="0" borderId="12" xfId="0" applyNumberFormat="1" applyFont="1" applyBorder="1" applyAlignment="1" applyProtection="1">
      <alignment horizontal="left" vertical="center"/>
      <protection locked="0"/>
    </xf>
    <xf numFmtId="0" fontId="4" fillId="0" borderId="15" xfId="0" applyFont="1" applyBorder="1" applyAlignment="1" applyProtection="1">
      <alignment vertical="top"/>
      <protection locked="0"/>
    </xf>
    <xf numFmtId="164" fontId="3" fillId="0" borderId="4" xfId="0" applyNumberFormat="1" applyFont="1" applyBorder="1" applyAlignment="1" applyProtection="1">
      <alignment horizontal="center" vertical="center"/>
      <protection locked="0"/>
    </xf>
    <xf numFmtId="164" fontId="3" fillId="0" borderId="13" xfId="0" applyNumberFormat="1" applyFont="1" applyBorder="1" applyAlignment="1" applyProtection="1">
      <alignment horizontal="center" vertical="center" wrapText="1"/>
      <protection locked="0"/>
    </xf>
    <xf numFmtId="0" fontId="41" fillId="0" borderId="0" xfId="0" applyFont="1" applyAlignment="1">
      <alignment horizontal="left" vertical="top"/>
    </xf>
    <xf numFmtId="4" fontId="62" fillId="3" borderId="0" xfId="26781" applyNumberFormat="1" applyFont="1" applyFill="1" applyAlignment="1">
      <alignment horizontal="right" vertical="center"/>
    </xf>
    <xf numFmtId="0" fontId="94" fillId="0" borderId="4" xfId="0" applyFont="1" applyBorder="1" applyAlignment="1" applyProtection="1">
      <alignment horizontal="center" vertical="center"/>
      <protection locked="0"/>
    </xf>
    <xf numFmtId="0" fontId="0" fillId="0" borderId="4" xfId="0" applyBorder="1" applyAlignment="1" applyProtection="1">
      <alignment horizontal="center"/>
      <protection locked="0"/>
    </xf>
    <xf numFmtId="17" fontId="0" fillId="0" borderId="4" xfId="0" applyNumberFormat="1" applyBorder="1" applyAlignment="1" applyProtection="1">
      <alignment horizontal="center"/>
      <protection locked="0"/>
    </xf>
    <xf numFmtId="0" fontId="1" fillId="0" borderId="4" xfId="0" applyFont="1" applyBorder="1" applyAlignment="1" applyProtection="1">
      <alignment horizontal="center" vertical="center"/>
      <protection locked="0"/>
    </xf>
    <xf numFmtId="17" fontId="1" fillId="0" borderId="4" xfId="0" applyNumberFormat="1" applyFont="1" applyBorder="1" applyAlignment="1" applyProtection="1">
      <alignment horizontal="center"/>
      <protection locked="0"/>
    </xf>
    <xf numFmtId="0" fontId="3" fillId="0" borderId="4" xfId="0" applyFont="1" applyBorder="1" applyAlignment="1" applyProtection="1">
      <alignment horizontal="center" vertical="center"/>
      <protection locked="0"/>
    </xf>
    <xf numFmtId="0" fontId="123" fillId="0" borderId="0" xfId="0" applyFont="1" applyAlignment="1">
      <alignment horizontal="center"/>
    </xf>
    <xf numFmtId="44" fontId="3" fillId="14" borderId="6" xfId="2" applyFont="1" applyFill="1" applyBorder="1" applyAlignment="1" applyProtection="1">
      <alignment horizontal="left" vertical="center"/>
      <protection locked="0"/>
    </xf>
    <xf numFmtId="0" fontId="107" fillId="0" borderId="22" xfId="40" applyFont="1" applyBorder="1" applyAlignment="1">
      <alignment horizontal="center" vertical="top"/>
    </xf>
    <xf numFmtId="0" fontId="103" fillId="0" borderId="0" xfId="0" applyFont="1" applyAlignment="1">
      <alignment horizontal="left"/>
    </xf>
    <xf numFmtId="0" fontId="103" fillId="0" borderId="0" xfId="0" applyFont="1" applyAlignment="1">
      <alignment horizontal="right"/>
    </xf>
    <xf numFmtId="0" fontId="103" fillId="0" borderId="0" xfId="0" applyFont="1" applyAlignment="1">
      <alignment horizontal="center"/>
    </xf>
    <xf numFmtId="2" fontId="103" fillId="0" borderId="0" xfId="0" applyNumberFormat="1" applyFont="1" applyAlignment="1">
      <alignment horizontal="center"/>
    </xf>
    <xf numFmtId="10" fontId="41" fillId="0" borderId="0" xfId="0" applyNumberFormat="1" applyFont="1" applyAlignment="1">
      <alignment horizontal="left" vertical="top"/>
    </xf>
    <xf numFmtId="176" fontId="12" fillId="0" borderId="35" xfId="0" applyNumberFormat="1" applyFont="1" applyBorder="1" applyAlignment="1" applyProtection="1">
      <alignment horizontal="left" vertical="top"/>
      <protection locked="0"/>
    </xf>
    <xf numFmtId="0" fontId="12" fillId="0" borderId="20" xfId="0" applyFont="1" applyBorder="1" applyAlignment="1" applyProtection="1">
      <alignment horizontal="left" vertical="top"/>
      <protection locked="0"/>
    </xf>
    <xf numFmtId="44" fontId="12" fillId="0" borderId="21" xfId="0" applyNumberFormat="1" applyFont="1" applyBorder="1" applyAlignment="1" applyProtection="1">
      <alignment horizontal="left" vertical="top"/>
      <protection locked="0"/>
    </xf>
    <xf numFmtId="0" fontId="12" fillId="0" borderId="22" xfId="0" applyFont="1" applyBorder="1" applyAlignment="1" applyProtection="1">
      <alignment horizontal="left" vertical="top"/>
      <protection locked="0"/>
    </xf>
    <xf numFmtId="44" fontId="12" fillId="0" borderId="23" xfId="0" applyNumberFormat="1" applyFont="1" applyBorder="1" applyAlignment="1" applyProtection="1">
      <alignment horizontal="left" vertical="top"/>
      <protection locked="0"/>
    </xf>
    <xf numFmtId="44" fontId="12" fillId="0" borderId="36" xfId="0" applyNumberFormat="1" applyFont="1" applyBorder="1" applyAlignment="1" applyProtection="1">
      <alignment horizontal="left" vertical="top"/>
      <protection locked="0"/>
    </xf>
    <xf numFmtId="0" fontId="12" fillId="0" borderId="37" xfId="0" applyFont="1" applyBorder="1" applyAlignment="1" applyProtection="1">
      <alignment horizontal="left" vertical="top"/>
      <protection locked="0"/>
    </xf>
    <xf numFmtId="44" fontId="12" fillId="13" borderId="38" xfId="0" applyNumberFormat="1" applyFont="1" applyFill="1" applyBorder="1" applyAlignment="1" applyProtection="1">
      <alignment horizontal="left" vertical="top"/>
      <protection locked="0"/>
    </xf>
    <xf numFmtId="0" fontId="38" fillId="0" borderId="5" xfId="4" applyNumberFormat="1" applyFont="1" applyFill="1" applyBorder="1" applyAlignment="1" applyProtection="1">
      <alignment horizontal="center" vertical="center"/>
      <protection locked="0"/>
    </xf>
    <xf numFmtId="0" fontId="0" fillId="0" borderId="4" xfId="0" applyBorder="1"/>
    <xf numFmtId="0" fontId="12" fillId="3" borderId="0" xfId="0" applyFont="1" applyFill="1" applyAlignment="1">
      <alignment vertical="center"/>
    </xf>
    <xf numFmtId="0" fontId="126" fillId="0" borderId="0" xfId="40" applyFont="1" applyAlignment="1">
      <alignment horizontal="right" vertical="center"/>
    </xf>
    <xf numFmtId="2" fontId="128" fillId="0" borderId="0" xfId="40" applyNumberFormat="1" applyFont="1" applyAlignment="1">
      <alignment horizontal="center" vertical="center" wrapText="1"/>
    </xf>
    <xf numFmtId="10" fontId="38" fillId="0" borderId="6" xfId="4" applyNumberFormat="1" applyFont="1" applyBorder="1" applyAlignment="1" applyProtection="1">
      <alignment horizontal="center" vertical="center"/>
      <protection locked="0"/>
    </xf>
    <xf numFmtId="44" fontId="12" fillId="0" borderId="14" xfId="0" applyNumberFormat="1" applyFont="1" applyBorder="1" applyAlignment="1" applyProtection="1">
      <alignment horizontal="center" vertical="center"/>
      <protection locked="0"/>
    </xf>
    <xf numFmtId="0" fontId="0" fillId="0" borderId="0" xfId="0" applyAlignment="1" applyProtection="1">
      <alignment horizontal="center" wrapText="1"/>
      <protection locked="0"/>
    </xf>
    <xf numFmtId="0" fontId="0" fillId="0" borderId="3" xfId="0" applyBorder="1" applyAlignment="1">
      <alignment horizontal="left"/>
    </xf>
    <xf numFmtId="0" fontId="0" fillId="0" borderId="4" xfId="0" applyBorder="1" applyAlignment="1">
      <alignment horizontal="left"/>
    </xf>
    <xf numFmtId="2" fontId="9" fillId="0" borderId="4" xfId="0" applyNumberFormat="1" applyFont="1" applyBorder="1" applyAlignment="1">
      <alignment horizontal="center"/>
    </xf>
    <xf numFmtId="2" fontId="0" fillId="0" borderId="4" xfId="0" applyNumberFormat="1" applyBorder="1" applyAlignment="1">
      <alignment horizontal="center"/>
    </xf>
    <xf numFmtId="0" fontId="107" fillId="4" borderId="22" xfId="40" applyFont="1" applyFill="1" applyBorder="1" applyAlignment="1">
      <alignment horizontal="center" vertical="center"/>
    </xf>
    <xf numFmtId="164" fontId="48" fillId="0" borderId="0" xfId="0" applyNumberFormat="1" applyFont="1" applyAlignment="1">
      <alignment horizontal="center" vertical="center"/>
    </xf>
    <xf numFmtId="10" fontId="38" fillId="0" borderId="6" xfId="4" applyNumberFormat="1" applyFont="1" applyFill="1" applyBorder="1" applyAlignment="1" applyProtection="1">
      <alignment horizontal="center" vertical="center"/>
      <protection locked="0"/>
    </xf>
    <xf numFmtId="0" fontId="38" fillId="0" borderId="4" xfId="4" applyNumberFormat="1" applyFont="1" applyFill="1" applyBorder="1" applyAlignment="1" applyProtection="1">
      <alignment horizontal="center" vertical="center"/>
      <protection locked="0"/>
    </xf>
    <xf numFmtId="0" fontId="131" fillId="22" borderId="39" xfId="0" applyFont="1" applyFill="1" applyBorder="1" applyAlignment="1">
      <alignment horizontal="center" vertical="center"/>
    </xf>
    <xf numFmtId="0" fontId="131" fillId="22" borderId="40" xfId="0" applyFont="1" applyFill="1" applyBorder="1" applyAlignment="1">
      <alignment horizontal="center" vertical="center" wrapText="1"/>
    </xf>
    <xf numFmtId="0" fontId="131" fillId="22" borderId="40" xfId="0" applyFont="1" applyFill="1" applyBorder="1" applyAlignment="1">
      <alignment horizontal="center" vertical="center"/>
    </xf>
    <xf numFmtId="0" fontId="131" fillId="22" borderId="41" xfId="0" applyFont="1" applyFill="1" applyBorder="1" applyAlignment="1">
      <alignment horizontal="center" vertical="center" wrapText="1"/>
    </xf>
    <xf numFmtId="0" fontId="132" fillId="0" borderId="42" xfId="0" applyFont="1" applyBorder="1" applyAlignment="1">
      <alignment horizontal="center" vertical="center"/>
    </xf>
    <xf numFmtId="0" fontId="132" fillId="0" borderId="42" xfId="0" applyFont="1" applyBorder="1" applyAlignment="1">
      <alignment horizontal="left" vertical="center" wrapText="1"/>
    </xf>
    <xf numFmtId="4" fontId="132" fillId="0" borderId="42" xfId="0" applyNumberFormat="1" applyFont="1" applyBorder="1" applyAlignment="1">
      <alignment horizontal="right" vertical="center"/>
    </xf>
    <xf numFmtId="0" fontId="133" fillId="0" borderId="0" xfId="0" applyFont="1" applyAlignment="1">
      <alignment horizontal="right" vertical="center" wrapText="1"/>
    </xf>
    <xf numFmtId="4" fontId="107" fillId="23" borderId="23" xfId="40" applyNumberFormat="1" applyFont="1" applyFill="1" applyBorder="1" applyAlignment="1">
      <alignment horizontal="center" vertical="center"/>
    </xf>
    <xf numFmtId="2" fontId="128" fillId="0" borderId="4" xfId="40" applyNumberFormat="1" applyFont="1" applyBorder="1" applyAlignment="1">
      <alignment horizontal="center" vertical="center"/>
    </xf>
    <xf numFmtId="4" fontId="127" fillId="0" borderId="0" xfId="40" applyNumberFormat="1" applyFont="1" applyAlignment="1">
      <alignment horizontal="center" vertical="center" wrapText="1"/>
    </xf>
    <xf numFmtId="4" fontId="115" fillId="0" borderId="0" xfId="40" applyNumberFormat="1" applyFont="1" applyAlignment="1">
      <alignment horizontal="center" vertical="center" wrapText="1"/>
    </xf>
    <xf numFmtId="4" fontId="107" fillId="24" borderId="23" xfId="40" applyNumberFormat="1" applyFont="1" applyFill="1" applyBorder="1" applyAlignment="1">
      <alignment horizontal="center" vertical="center"/>
    </xf>
    <xf numFmtId="2" fontId="128" fillId="0" borderId="0" xfId="40" applyNumberFormat="1" applyFont="1" applyAlignment="1">
      <alignment horizontal="center" vertical="center"/>
    </xf>
    <xf numFmtId="1" fontId="107" fillId="0" borderId="0" xfId="40" applyNumberFormat="1" applyFont="1" applyAlignment="1">
      <alignment horizontal="left" vertical="center"/>
    </xf>
    <xf numFmtId="0" fontId="134" fillId="0" borderId="0" xfId="0" applyFont="1" applyAlignment="1" applyProtection="1">
      <alignment horizontal="center" vertical="center" wrapText="1"/>
      <protection locked="0"/>
    </xf>
    <xf numFmtId="164" fontId="119" fillId="0" borderId="0" xfId="0" applyNumberFormat="1" applyFont="1" applyAlignment="1">
      <alignment horizontal="center" vertical="center" wrapText="1"/>
    </xf>
    <xf numFmtId="0" fontId="43" fillId="0" borderId="0" xfId="0" applyFont="1"/>
    <xf numFmtId="0" fontId="31" fillId="2" borderId="4" xfId="0" applyFont="1" applyFill="1" applyBorder="1" applyAlignment="1">
      <alignment horizontal="center" vertical="center"/>
    </xf>
    <xf numFmtId="0" fontId="94" fillId="0" borderId="5" xfId="0" applyFont="1" applyBorder="1" applyAlignment="1" applyProtection="1">
      <alignment horizontal="center"/>
      <protection locked="0"/>
    </xf>
    <xf numFmtId="0" fontId="94" fillId="0" borderId="6" xfId="0" applyFont="1" applyBorder="1" applyAlignment="1" applyProtection="1">
      <alignment horizontal="center"/>
      <protection locked="0"/>
    </xf>
    <xf numFmtId="0" fontId="94" fillId="0" borderId="7" xfId="0" applyFont="1" applyBorder="1" applyAlignment="1" applyProtection="1">
      <alignment horizontal="center"/>
      <protection locked="0"/>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44" fontId="19" fillId="6" borderId="8" xfId="0" applyNumberFormat="1" applyFont="1" applyFill="1" applyBorder="1" applyAlignment="1" applyProtection="1">
      <alignment horizontal="center" vertical="center"/>
      <protection locked="0"/>
    </xf>
    <xf numFmtId="44" fontId="19" fillId="6" borderId="3" xfId="0" applyNumberFormat="1" applyFont="1" applyFill="1" applyBorder="1" applyAlignment="1" applyProtection="1">
      <alignment horizontal="center" vertical="center"/>
      <protection locked="0"/>
    </xf>
    <xf numFmtId="0" fontId="55" fillId="6" borderId="5" xfId="0" applyFont="1" applyFill="1" applyBorder="1" applyAlignment="1" applyProtection="1">
      <alignment horizontal="center" vertical="center" wrapText="1"/>
      <protection locked="0"/>
    </xf>
    <xf numFmtId="0" fontId="55" fillId="6" borderId="6" xfId="0" applyFont="1" applyFill="1" applyBorder="1" applyAlignment="1" applyProtection="1">
      <alignment horizontal="center" vertical="center" wrapText="1"/>
      <protection locked="0"/>
    </xf>
    <xf numFmtId="0" fontId="55" fillId="6" borderId="7" xfId="0" applyFont="1" applyFill="1" applyBorder="1" applyAlignment="1" applyProtection="1">
      <alignment horizontal="center" vertical="center" wrapText="1"/>
      <protection locked="0"/>
    </xf>
    <xf numFmtId="44" fontId="119" fillId="0" borderId="0" xfId="2" applyFont="1" applyAlignment="1" applyProtection="1">
      <alignment horizontal="center" vertical="center"/>
      <protection locked="0"/>
    </xf>
    <xf numFmtId="0" fontId="106" fillId="0" borderId="0" xfId="0" applyFont="1" applyAlignment="1" applyProtection="1">
      <alignment horizontal="center" vertical="center" wrapText="1"/>
      <protection locked="0"/>
    </xf>
    <xf numFmtId="0" fontId="41" fillId="0" borderId="0" xfId="0" applyFont="1" applyAlignment="1">
      <alignment horizontal="left" vertical="top"/>
    </xf>
    <xf numFmtId="0" fontId="41" fillId="0" borderId="0" xfId="0" applyFont="1" applyAlignment="1">
      <alignment horizontal="left" vertical="top" wrapText="1"/>
    </xf>
    <xf numFmtId="44" fontId="3" fillId="6" borderId="4" xfId="0" applyNumberFormat="1" applyFont="1" applyFill="1" applyBorder="1" applyAlignment="1" applyProtection="1">
      <alignment horizontal="center" vertical="center"/>
      <protection locked="0"/>
    </xf>
    <xf numFmtId="164" fontId="15" fillId="0" borderId="0" xfId="0" applyNumberFormat="1" applyFont="1" applyAlignment="1" applyProtection="1">
      <alignment horizontal="center" vertical="center" wrapText="1"/>
      <protection locked="0"/>
    </xf>
    <xf numFmtId="164" fontId="15" fillId="0" borderId="0" xfId="0" applyNumberFormat="1" applyFont="1" applyAlignment="1" applyProtection="1">
      <alignment horizontal="center" vertical="center"/>
      <protection locked="0"/>
    </xf>
    <xf numFmtId="44" fontId="3" fillId="6" borderId="9" xfId="0" applyNumberFormat="1" applyFont="1" applyFill="1" applyBorder="1" applyAlignment="1" applyProtection="1">
      <alignment horizontal="center" vertical="center"/>
      <protection locked="0"/>
    </xf>
    <xf numFmtId="44" fontId="3" fillId="6" borderId="10" xfId="0" applyNumberFormat="1" applyFont="1" applyFill="1" applyBorder="1" applyAlignment="1" applyProtection="1">
      <alignment horizontal="center" vertical="center"/>
      <protection locked="0"/>
    </xf>
    <xf numFmtId="44" fontId="3" fillId="6" borderId="17" xfId="0" applyNumberFormat="1" applyFont="1" applyFill="1" applyBorder="1" applyAlignment="1" applyProtection="1">
      <alignment horizontal="center" vertical="center"/>
      <protection locked="0"/>
    </xf>
    <xf numFmtId="44" fontId="3" fillId="6" borderId="13" xfId="0" applyNumberFormat="1" applyFont="1" applyFill="1" applyBorder="1" applyAlignment="1" applyProtection="1">
      <alignment horizontal="center" vertical="center"/>
      <protection locked="0"/>
    </xf>
    <xf numFmtId="44" fontId="3" fillId="6" borderId="14" xfId="0" applyNumberFormat="1" applyFont="1" applyFill="1" applyBorder="1" applyAlignment="1" applyProtection="1">
      <alignment horizontal="center" vertical="center"/>
      <protection locked="0"/>
    </xf>
    <xf numFmtId="44" fontId="3" fillId="6" borderId="15" xfId="0" applyNumberFormat="1" applyFont="1" applyFill="1" applyBorder="1" applyAlignment="1" applyProtection="1">
      <alignment horizontal="center" vertical="center"/>
      <protection locked="0"/>
    </xf>
    <xf numFmtId="44" fontId="3" fillId="6" borderId="8" xfId="2" applyFont="1" applyFill="1" applyBorder="1" applyAlignment="1" applyProtection="1">
      <alignment horizontal="center" vertical="center"/>
      <protection locked="0"/>
    </xf>
    <xf numFmtId="44" fontId="3" fillId="6" borderId="3" xfId="2" applyFont="1" applyFill="1" applyBorder="1" applyAlignment="1" applyProtection="1">
      <alignment horizontal="center" vertical="center"/>
      <protection locked="0"/>
    </xf>
    <xf numFmtId="0" fontId="43" fillId="0" borderId="10" xfId="0" applyFont="1" applyBorder="1" applyAlignment="1">
      <alignment horizontal="center"/>
    </xf>
    <xf numFmtId="0" fontId="28" fillId="0" borderId="0" xfId="0" applyFont="1" applyAlignment="1">
      <alignment horizontal="center"/>
    </xf>
    <xf numFmtId="0" fontId="43" fillId="0" borderId="0" xfId="0" applyFont="1" applyAlignment="1">
      <alignment horizontal="center"/>
    </xf>
    <xf numFmtId="44" fontId="11" fillId="0" borderId="6" xfId="0" applyNumberFormat="1" applyFont="1" applyBorder="1" applyAlignment="1" applyProtection="1">
      <alignment horizontal="center" vertical="center"/>
      <protection locked="0"/>
    </xf>
    <xf numFmtId="44" fontId="11" fillId="0" borderId="7" xfId="0" applyNumberFormat="1" applyFont="1" applyBorder="1" applyAlignment="1" applyProtection="1">
      <alignment horizontal="center" vertical="center"/>
      <protection locked="0"/>
    </xf>
    <xf numFmtId="0" fontId="11" fillId="0" borderId="6" xfId="0" applyFont="1" applyBorder="1" applyAlignment="1" applyProtection="1">
      <alignment horizontal="right" vertical="top"/>
      <protection locked="0"/>
    </xf>
    <xf numFmtId="10" fontId="11" fillId="0" borderId="6" xfId="4" applyNumberFormat="1" applyFont="1" applyBorder="1" applyAlignment="1" applyProtection="1">
      <alignment horizontal="center" vertical="center"/>
      <protection locked="0"/>
    </xf>
    <xf numFmtId="10" fontId="11" fillId="0" borderId="7" xfId="4" applyNumberFormat="1" applyFont="1" applyBorder="1" applyAlignment="1" applyProtection="1">
      <alignment horizontal="center" vertical="center"/>
      <protection locked="0"/>
    </xf>
    <xf numFmtId="44" fontId="12" fillId="0" borderId="13" xfId="0" applyNumberFormat="1" applyFont="1" applyBorder="1" applyAlignment="1" applyProtection="1">
      <alignment horizontal="center" vertical="center"/>
      <protection locked="0"/>
    </xf>
    <xf numFmtId="44" fontId="12" fillId="0" borderId="14" xfId="0" applyNumberFormat="1" applyFont="1" applyBorder="1" applyAlignment="1" applyProtection="1">
      <alignment horizontal="center" vertical="center"/>
      <protection locked="0"/>
    </xf>
    <xf numFmtId="44" fontId="12" fillId="0" borderId="15" xfId="0" applyNumberFormat="1" applyFont="1" applyBorder="1" applyAlignment="1" applyProtection="1">
      <alignment horizontal="center" vertical="center"/>
      <protection locked="0"/>
    </xf>
    <xf numFmtId="44" fontId="12" fillId="0" borderId="5" xfId="0" applyNumberFormat="1" applyFont="1" applyBorder="1" applyAlignment="1" applyProtection="1">
      <alignment horizontal="center" vertical="center"/>
      <protection locked="0"/>
    </xf>
    <xf numFmtId="44" fontId="12" fillId="0" borderId="6" xfId="0" applyNumberFormat="1" applyFont="1" applyBorder="1" applyAlignment="1" applyProtection="1">
      <alignment horizontal="center" vertical="center"/>
      <protection locked="0"/>
    </xf>
    <xf numFmtId="44" fontId="12" fillId="0" borderId="7" xfId="0" applyNumberFormat="1" applyFont="1" applyBorder="1" applyAlignment="1" applyProtection="1">
      <alignment horizontal="center" vertical="center"/>
      <protection locked="0"/>
    </xf>
    <xf numFmtId="10" fontId="38" fillId="0" borderId="5" xfId="4" applyNumberFormat="1" applyFont="1" applyBorder="1" applyAlignment="1" applyProtection="1">
      <alignment horizontal="center" vertical="center"/>
      <protection locked="0"/>
    </xf>
    <xf numFmtId="10" fontId="38" fillId="0" borderId="7" xfId="4" applyNumberFormat="1" applyFont="1" applyBorder="1" applyAlignment="1" applyProtection="1">
      <alignment horizontal="center" vertical="center"/>
      <protection locked="0"/>
    </xf>
    <xf numFmtId="10" fontId="38" fillId="0" borderId="5" xfId="4" applyNumberFormat="1" applyFont="1" applyFill="1" applyBorder="1" applyAlignment="1" applyProtection="1">
      <alignment horizontal="center" vertical="center"/>
      <protection locked="0"/>
    </xf>
    <xf numFmtId="10" fontId="38" fillId="0" borderId="6" xfId="4" applyNumberFormat="1" applyFont="1" applyFill="1" applyBorder="1" applyAlignment="1" applyProtection="1">
      <alignment horizontal="center" vertical="center"/>
      <protection locked="0"/>
    </xf>
    <xf numFmtId="10" fontId="38" fillId="0" borderId="7" xfId="4" applyNumberFormat="1" applyFont="1" applyFill="1" applyBorder="1" applyAlignment="1" applyProtection="1">
      <alignment horizontal="center" vertical="center"/>
      <protection locked="0"/>
    </xf>
    <xf numFmtId="10" fontId="38" fillId="0" borderId="6" xfId="4" applyNumberFormat="1" applyFont="1" applyBorder="1" applyAlignment="1" applyProtection="1">
      <alignment horizontal="center" vertical="center"/>
      <protection locked="0"/>
    </xf>
    <xf numFmtId="167" fontId="11" fillId="0" borderId="4" xfId="0" applyNumberFormat="1" applyFont="1" applyBorder="1" applyAlignment="1" applyProtection="1">
      <alignment horizontal="center" vertical="center"/>
      <protection locked="0"/>
    </xf>
    <xf numFmtId="0" fontId="12" fillId="0" borderId="4" xfId="0" applyFont="1" applyBorder="1" applyAlignment="1" applyProtection="1">
      <alignment horizontal="left" vertical="center" wrapText="1"/>
      <protection locked="0"/>
    </xf>
    <xf numFmtId="44" fontId="12" fillId="0" borderId="4" xfId="2" applyFont="1" applyBorder="1" applyAlignment="1" applyProtection="1">
      <alignment horizontal="center" vertical="center"/>
      <protection locked="0"/>
    </xf>
    <xf numFmtId="10" fontId="12" fillId="0" borderId="8" xfId="4" applyNumberFormat="1" applyFont="1" applyBorder="1" applyAlignment="1" applyProtection="1">
      <alignment horizontal="center" vertical="center"/>
      <protection locked="0"/>
    </xf>
    <xf numFmtId="10" fontId="12" fillId="0" borderId="16" xfId="4" applyNumberFormat="1" applyFont="1" applyBorder="1" applyAlignment="1" applyProtection="1">
      <alignment horizontal="center" vertical="center"/>
      <protection locked="0"/>
    </xf>
    <xf numFmtId="10" fontId="12" fillId="0" borderId="3" xfId="4" applyNumberFormat="1" applyFont="1" applyBorder="1" applyAlignment="1" applyProtection="1">
      <alignment horizontal="center" vertical="center"/>
      <protection locked="0"/>
    </xf>
    <xf numFmtId="0" fontId="11" fillId="6" borderId="5" xfId="0" applyFont="1" applyFill="1" applyBorder="1" applyAlignment="1" applyProtection="1">
      <alignment horizontal="center" vertical="top" wrapText="1"/>
      <protection locked="0"/>
    </xf>
    <xf numFmtId="0" fontId="11" fillId="6" borderId="6" xfId="0" applyFont="1" applyFill="1" applyBorder="1" applyAlignment="1" applyProtection="1">
      <alignment horizontal="center" vertical="top" wrapText="1"/>
      <protection locked="0"/>
    </xf>
    <xf numFmtId="0" fontId="11" fillId="6" borderId="7" xfId="0" applyFont="1" applyFill="1" applyBorder="1" applyAlignment="1" applyProtection="1">
      <alignment horizontal="center" vertical="top" wrapText="1"/>
      <protection locked="0"/>
    </xf>
    <xf numFmtId="0" fontId="11" fillId="6" borderId="5" xfId="0" applyFont="1" applyFill="1" applyBorder="1" applyAlignment="1" applyProtection="1">
      <alignment horizontal="center" vertical="center" wrapText="1"/>
      <protection locked="0"/>
    </xf>
    <xf numFmtId="0" fontId="11" fillId="6" borderId="6" xfId="0" applyFont="1" applyFill="1" applyBorder="1" applyAlignment="1" applyProtection="1">
      <alignment horizontal="center" vertical="center" wrapText="1"/>
      <protection locked="0"/>
    </xf>
    <xf numFmtId="0" fontId="11" fillId="6" borderId="7" xfId="0" applyFont="1" applyFill="1" applyBorder="1" applyAlignment="1" applyProtection="1">
      <alignment horizontal="center" vertical="center" wrapText="1"/>
      <protection locked="0"/>
    </xf>
    <xf numFmtId="0" fontId="39" fillId="0" borderId="11" xfId="0" applyFont="1" applyBorder="1" applyAlignment="1" applyProtection="1">
      <alignment horizontal="center" vertical="center"/>
      <protection locked="0"/>
    </xf>
    <xf numFmtId="0" fontId="39" fillId="0" borderId="0" xfId="0" applyFont="1" applyAlignment="1" applyProtection="1">
      <alignment horizontal="center" vertical="center"/>
      <protection locked="0"/>
    </xf>
    <xf numFmtId="0" fontId="3" fillId="6" borderId="4" xfId="0" applyFont="1" applyFill="1" applyBorder="1" applyAlignment="1" applyProtection="1">
      <alignment horizontal="center" vertical="center" wrapText="1"/>
      <protection locked="0"/>
    </xf>
    <xf numFmtId="0" fontId="3" fillId="6" borderId="4" xfId="0" applyFont="1" applyFill="1" applyBorder="1" applyAlignment="1" applyProtection="1">
      <alignment horizontal="left" vertical="center" wrapText="1"/>
      <protection locked="0"/>
    </xf>
    <xf numFmtId="0" fontId="1" fillId="6" borderId="4" xfId="0" applyFont="1" applyFill="1" applyBorder="1" applyAlignment="1" applyProtection="1">
      <alignment horizontal="left" vertical="center" wrapText="1"/>
      <protection locked="0"/>
    </xf>
    <xf numFmtId="170" fontId="3" fillId="6" borderId="4" xfId="0" applyNumberFormat="1" applyFont="1" applyFill="1" applyBorder="1" applyAlignment="1" applyProtection="1">
      <alignment horizontal="center" vertical="center" wrapText="1"/>
      <protection locked="0"/>
    </xf>
    <xf numFmtId="170" fontId="1" fillId="6" borderId="4" xfId="0" applyNumberFormat="1" applyFont="1" applyFill="1" applyBorder="1" applyAlignment="1" applyProtection="1">
      <alignment horizontal="center" vertical="center" wrapText="1"/>
      <protection locked="0"/>
    </xf>
    <xf numFmtId="2" fontId="3" fillId="6" borderId="5" xfId="0" applyNumberFormat="1" applyFont="1" applyFill="1" applyBorder="1" applyAlignment="1" applyProtection="1">
      <alignment horizontal="center" vertical="center" wrapText="1"/>
      <protection locked="0"/>
    </xf>
    <xf numFmtId="2" fontId="1" fillId="6" borderId="5" xfId="0" applyNumberFormat="1" applyFont="1" applyFill="1" applyBorder="1" applyAlignment="1" applyProtection="1">
      <alignment horizontal="center" vertical="center" wrapText="1"/>
      <protection locked="0"/>
    </xf>
    <xf numFmtId="4" fontId="43" fillId="3" borderId="0" xfId="40" applyNumberFormat="1" applyFont="1" applyFill="1" applyAlignment="1">
      <alignment horizontal="center" vertical="center"/>
    </xf>
    <xf numFmtId="4" fontId="43" fillId="3" borderId="23" xfId="40" applyNumberFormat="1" applyFont="1" applyFill="1" applyBorder="1" applyAlignment="1">
      <alignment horizontal="center" vertical="center"/>
    </xf>
    <xf numFmtId="169" fontId="28" fillId="0" borderId="22" xfId="40" applyNumberFormat="1" applyFont="1" applyBorder="1" applyAlignment="1" applyProtection="1">
      <alignment horizontal="center" vertical="top"/>
      <protection locked="0"/>
    </xf>
    <xf numFmtId="169" fontId="28" fillId="0" borderId="0" xfId="40" applyNumberFormat="1" applyFont="1" applyAlignment="1" applyProtection="1">
      <alignment horizontal="center" vertical="top"/>
      <protection locked="0"/>
    </xf>
    <xf numFmtId="169" fontId="28" fillId="0" borderId="23" xfId="40" applyNumberFormat="1" applyFont="1" applyBorder="1" applyAlignment="1" applyProtection="1">
      <alignment horizontal="center" vertical="top"/>
      <protection locked="0"/>
    </xf>
    <xf numFmtId="169" fontId="43" fillId="0" borderId="22" xfId="40" applyNumberFormat="1" applyFont="1" applyBorder="1" applyAlignment="1" applyProtection="1">
      <alignment horizontal="center" vertical="top"/>
      <protection locked="0"/>
    </xf>
    <xf numFmtId="169" fontId="43" fillId="0" borderId="0" xfId="40" applyNumberFormat="1" applyFont="1" applyAlignment="1" applyProtection="1">
      <alignment horizontal="center" vertical="top"/>
      <protection locked="0"/>
    </xf>
    <xf numFmtId="169" fontId="43" fillId="0" borderId="23" xfId="40" applyNumberFormat="1" applyFont="1" applyBorder="1" applyAlignment="1" applyProtection="1">
      <alignment horizontal="center" vertical="top"/>
      <protection locked="0"/>
    </xf>
    <xf numFmtId="0" fontId="107" fillId="4" borderId="0" xfId="40" applyFont="1" applyFill="1" applyAlignment="1">
      <alignment horizontal="left" vertical="center"/>
    </xf>
    <xf numFmtId="0" fontId="107" fillId="0" borderId="0" xfId="40" applyFont="1" applyAlignment="1">
      <alignment horizontal="left" vertical="center"/>
    </xf>
    <xf numFmtId="0" fontId="107" fillId="3" borderId="0" xfId="40" applyFont="1" applyFill="1" applyAlignment="1">
      <alignment horizontal="left" vertical="center"/>
    </xf>
    <xf numFmtId="2" fontId="107" fillId="0" borderId="0" xfId="40" applyNumberFormat="1" applyFont="1" applyAlignment="1">
      <alignment horizontal="center" vertical="center" wrapText="1"/>
    </xf>
    <xf numFmtId="2" fontId="107" fillId="0" borderId="12" xfId="40" applyNumberFormat="1" applyFont="1" applyBorder="1" applyAlignment="1">
      <alignment horizontal="center" vertical="center" wrapText="1"/>
    </xf>
    <xf numFmtId="2" fontId="111" fillId="0" borderId="0" xfId="40" applyNumberFormat="1" applyFont="1" applyAlignment="1">
      <alignment horizontal="center" vertical="center"/>
    </xf>
    <xf numFmtId="0" fontId="70" fillId="0" borderId="0" xfId="0" applyFont="1" applyAlignment="1">
      <alignment horizontal="center" vertical="center"/>
    </xf>
    <xf numFmtId="2" fontId="107" fillId="0" borderId="0" xfId="40" applyNumberFormat="1" applyFont="1" applyAlignment="1">
      <alignment horizontal="right" vertical="center" wrapText="1"/>
    </xf>
    <xf numFmtId="2" fontId="107" fillId="0" borderId="12" xfId="40" applyNumberFormat="1" applyFont="1" applyBorder="1" applyAlignment="1">
      <alignment horizontal="right" vertical="center" wrapText="1"/>
    </xf>
    <xf numFmtId="0" fontId="28" fillId="0" borderId="24" xfId="0" applyFont="1" applyBorder="1" applyAlignment="1">
      <alignment horizontal="center" vertical="center"/>
    </xf>
    <xf numFmtId="0" fontId="28" fillId="0" borderId="18" xfId="0" applyFont="1" applyBorder="1" applyAlignment="1">
      <alignment horizontal="center" vertical="center"/>
    </xf>
    <xf numFmtId="0" fontId="40" fillId="0" borderId="19" xfId="40" applyFont="1" applyBorder="1" applyAlignment="1">
      <alignment horizontal="center"/>
    </xf>
    <xf numFmtId="0" fontId="40" fillId="0" borderId="32" xfId="40" applyFont="1" applyBorder="1" applyAlignment="1">
      <alignment horizontal="center"/>
    </xf>
    <xf numFmtId="168" fontId="40" fillId="3" borderId="25" xfId="40" applyNumberFormat="1" applyFont="1" applyFill="1" applyBorder="1" applyAlignment="1">
      <alignment horizontal="center" vertical="center"/>
    </xf>
    <xf numFmtId="168" fontId="40" fillId="3" borderId="24" xfId="40" applyNumberFormat="1" applyFont="1" applyFill="1" applyBorder="1" applyAlignment="1">
      <alignment horizontal="center" vertical="center"/>
    </xf>
    <xf numFmtId="0" fontId="40" fillId="0" borderId="26" xfId="40" applyFont="1" applyBorder="1" applyAlignment="1">
      <alignment horizontal="center" vertical="center"/>
    </xf>
    <xf numFmtId="0" fontId="40" fillId="0" borderId="19" xfId="40" applyFont="1" applyBorder="1" applyAlignment="1">
      <alignment horizontal="center" vertical="center"/>
    </xf>
    <xf numFmtId="2" fontId="108" fillId="0" borderId="0" xfId="40" applyNumberFormat="1" applyFont="1" applyAlignment="1">
      <alignment horizontal="center" vertical="center" wrapText="1"/>
    </xf>
    <xf numFmtId="0" fontId="0" fillId="0" borderId="0" xfId="0" applyAlignment="1">
      <alignment horizontal="center" vertical="center" wrapText="1"/>
    </xf>
    <xf numFmtId="1" fontId="107" fillId="4" borderId="0" xfId="40" applyNumberFormat="1" applyFont="1" applyFill="1" applyAlignment="1">
      <alignment horizontal="left" vertical="center"/>
    </xf>
    <xf numFmtId="0" fontId="12" fillId="0" borderId="13" xfId="0" applyFont="1" applyBorder="1" applyAlignment="1" applyProtection="1">
      <alignment horizontal="center" vertical="top"/>
      <protection locked="0"/>
    </xf>
    <xf numFmtId="0" fontId="12" fillId="0" borderId="14" xfId="0" applyFont="1" applyBorder="1" applyAlignment="1" applyProtection="1">
      <alignment horizontal="center" vertical="top"/>
      <protection locked="0"/>
    </xf>
    <xf numFmtId="0" fontId="18" fillId="0" borderId="11" xfId="0" applyFont="1" applyBorder="1" applyAlignment="1" applyProtection="1">
      <alignment horizontal="center" vertical="top"/>
      <protection locked="0"/>
    </xf>
    <xf numFmtId="0" fontId="18" fillId="0" borderId="0" xfId="0" applyFont="1" applyAlignment="1" applyProtection="1">
      <alignment horizontal="center" vertical="top"/>
      <protection locked="0"/>
    </xf>
    <xf numFmtId="171" fontId="6" fillId="0" borderId="11" xfId="0" applyNumberFormat="1" applyFont="1" applyBorder="1" applyAlignment="1" applyProtection="1">
      <alignment horizontal="left" vertical="center"/>
      <protection locked="0"/>
    </xf>
    <xf numFmtId="171" fontId="6" fillId="0" borderId="0" xfId="0" applyNumberFormat="1" applyFont="1" applyAlignment="1" applyProtection="1">
      <alignment horizontal="left" vertical="center"/>
      <protection locked="0"/>
    </xf>
    <xf numFmtId="167" fontId="11" fillId="0" borderId="8" xfId="0" applyNumberFormat="1" applyFont="1" applyBorder="1" applyAlignment="1" applyProtection="1">
      <alignment horizontal="center" vertical="center"/>
      <protection locked="0"/>
    </xf>
    <xf numFmtId="167" fontId="11" fillId="0" borderId="16" xfId="0" applyNumberFormat="1" applyFont="1" applyBorder="1" applyAlignment="1" applyProtection="1">
      <alignment horizontal="center" vertical="center"/>
      <protection locked="0"/>
    </xf>
    <xf numFmtId="167" fontId="11" fillId="0" borderId="3" xfId="0" applyNumberFormat="1" applyFont="1" applyBorder="1" applyAlignment="1" applyProtection="1">
      <alignment horizontal="center" vertical="center"/>
      <protection locked="0"/>
    </xf>
    <xf numFmtId="44" fontId="12" fillId="0" borderId="8" xfId="2" applyFont="1" applyBorder="1" applyAlignment="1" applyProtection="1">
      <alignment horizontal="center" vertical="center"/>
      <protection locked="0"/>
    </xf>
    <xf numFmtId="44" fontId="12" fillId="0" borderId="16" xfId="2" applyFont="1" applyBorder="1" applyAlignment="1" applyProtection="1">
      <alignment horizontal="center" vertical="center"/>
      <protection locked="0"/>
    </xf>
    <xf numFmtId="44" fontId="12" fillId="0" borderId="3" xfId="2" applyFont="1" applyBorder="1" applyAlignment="1" applyProtection="1">
      <alignment horizontal="center" vertical="center"/>
      <protection locked="0"/>
    </xf>
    <xf numFmtId="0" fontId="78" fillId="0" borderId="5" xfId="11" applyFont="1" applyBorder="1" applyAlignment="1" applyProtection="1">
      <alignment horizontal="center" vertical="center" wrapText="1"/>
      <protection locked="0"/>
    </xf>
    <xf numFmtId="0" fontId="78" fillId="0" borderId="6" xfId="11" applyFont="1" applyBorder="1" applyAlignment="1" applyProtection="1">
      <alignment horizontal="center" vertical="center" wrapText="1"/>
      <protection locked="0"/>
    </xf>
    <xf numFmtId="0" fontId="78" fillId="0" borderId="7" xfId="11" applyFont="1" applyBorder="1" applyAlignment="1" applyProtection="1">
      <alignment horizontal="center" vertical="center" wrapText="1"/>
      <protection locked="0"/>
    </xf>
    <xf numFmtId="0" fontId="71" fillId="0" borderId="0" xfId="11" applyFont="1" applyAlignment="1" applyProtection="1">
      <alignment horizontal="left"/>
      <protection locked="0"/>
    </xf>
    <xf numFmtId="49" fontId="73" fillId="0" borderId="0" xfId="11" applyNumberFormat="1" applyFont="1" applyAlignment="1" applyProtection="1">
      <alignment horizontal="center" vertical="center"/>
      <protection locked="0"/>
    </xf>
    <xf numFmtId="0" fontId="27" fillId="18" borderId="0" xfId="11" applyFont="1" applyFill="1" applyAlignment="1" applyProtection="1">
      <alignment horizontal="center" vertical="center" wrapText="1"/>
      <protection locked="0"/>
    </xf>
    <xf numFmtId="0" fontId="75" fillId="19" borderId="0" xfId="11" applyFont="1" applyFill="1" applyAlignment="1" applyProtection="1">
      <alignment horizontal="left" vertical="center"/>
      <protection locked="0"/>
    </xf>
    <xf numFmtId="0" fontId="75" fillId="19" borderId="0" xfId="11" applyFont="1" applyFill="1" applyAlignment="1" applyProtection="1">
      <alignment horizontal="left" vertical="center" wrapText="1"/>
      <protection locked="0"/>
    </xf>
    <xf numFmtId="0" fontId="26" fillId="0" borderId="4" xfId="11" applyBorder="1" applyAlignment="1" applyProtection="1">
      <alignment horizontal="center" vertical="center" wrapText="1"/>
      <protection locked="0"/>
    </xf>
    <xf numFmtId="0" fontId="79" fillId="0" borderId="5" xfId="11" applyFont="1" applyBorder="1" applyAlignment="1" applyProtection="1">
      <alignment horizontal="justify" vertical="center" wrapText="1"/>
      <protection locked="0"/>
    </xf>
    <xf numFmtId="0" fontId="79" fillId="0" borderId="6" xfId="11" applyFont="1" applyBorder="1" applyAlignment="1" applyProtection="1">
      <alignment horizontal="justify" vertical="center" wrapText="1"/>
      <protection locked="0"/>
    </xf>
    <xf numFmtId="0" fontId="79" fillId="0" borderId="7" xfId="11" applyFont="1" applyBorder="1" applyAlignment="1" applyProtection="1">
      <alignment horizontal="justify" vertical="center" wrapText="1"/>
      <protection locked="0"/>
    </xf>
    <xf numFmtId="0" fontId="80" fillId="0" borderId="4" xfId="11" applyFont="1" applyBorder="1" applyAlignment="1" applyProtection="1">
      <alignment horizontal="left" vertical="top" wrapText="1"/>
      <protection locked="0"/>
    </xf>
    <xf numFmtId="0" fontId="77" fillId="0" borderId="4" xfId="11" applyFont="1" applyBorder="1" applyAlignment="1" applyProtection="1">
      <alignment horizontal="center" vertical="center"/>
      <protection locked="0"/>
    </xf>
    <xf numFmtId="0" fontId="71" fillId="0" borderId="4" xfId="11" applyFont="1" applyBorder="1" applyAlignment="1" applyProtection="1">
      <alignment horizontal="center" vertical="center"/>
      <protection locked="0"/>
    </xf>
    <xf numFmtId="0" fontId="79" fillId="0" borderId="4" xfId="11" applyFont="1" applyBorder="1" applyAlignment="1" applyProtection="1">
      <alignment horizontal="left" vertical="center"/>
      <protection locked="0"/>
    </xf>
    <xf numFmtId="0" fontId="27" fillId="0" borderId="5" xfId="11" applyFont="1" applyBorder="1" applyAlignment="1" applyProtection="1">
      <alignment horizontal="center" wrapText="1"/>
      <protection locked="0"/>
    </xf>
    <xf numFmtId="0" fontId="27" fillId="0" borderId="6" xfId="11" applyFont="1" applyBorder="1" applyAlignment="1" applyProtection="1">
      <alignment horizontal="center" wrapText="1"/>
      <protection locked="0"/>
    </xf>
    <xf numFmtId="0" fontId="27" fillId="0" borderId="7" xfId="11" applyFont="1" applyBorder="1" applyAlignment="1" applyProtection="1">
      <alignment horizontal="center" wrapText="1"/>
      <protection locked="0"/>
    </xf>
    <xf numFmtId="0" fontId="82" fillId="0" borderId="4" xfId="11" applyFont="1" applyBorder="1" applyAlignment="1" applyProtection="1">
      <alignment horizontal="center" vertical="center"/>
      <protection locked="0"/>
    </xf>
    <xf numFmtId="0" fontId="27" fillId="0" borderId="4" xfId="11" applyFont="1" applyBorder="1" applyAlignment="1" applyProtection="1">
      <alignment horizontal="center" vertical="center" wrapText="1"/>
      <protection locked="0"/>
    </xf>
    <xf numFmtId="0" fontId="3" fillId="0" borderId="4" xfId="11" applyFont="1" applyBorder="1" applyAlignment="1" applyProtection="1">
      <alignment horizontal="center" vertical="center"/>
      <protection locked="0"/>
    </xf>
    <xf numFmtId="0" fontId="82" fillId="0" borderId="4" xfId="11" applyFont="1" applyBorder="1" applyAlignment="1" applyProtection="1">
      <alignment horizontal="left" vertical="center"/>
      <protection locked="0"/>
    </xf>
    <xf numFmtId="0" fontId="71" fillId="0" borderId="4" xfId="11" applyFont="1" applyBorder="1" applyAlignment="1" applyProtection="1">
      <alignment horizontal="left" vertical="center"/>
      <protection locked="0"/>
    </xf>
    <xf numFmtId="0" fontId="79" fillId="0" borderId="4" xfId="11" applyFont="1" applyBorder="1" applyAlignment="1" applyProtection="1">
      <alignment horizontal="left" vertical="top" wrapText="1"/>
      <protection locked="0"/>
    </xf>
    <xf numFmtId="0" fontId="83" fillId="0" borderId="4" xfId="11" applyFont="1" applyBorder="1" applyAlignment="1" applyProtection="1">
      <alignment horizontal="center" vertical="center" wrapText="1"/>
      <protection locked="0"/>
    </xf>
    <xf numFmtId="0" fontId="13" fillId="0" borderId="4" xfId="11" applyFont="1" applyBorder="1" applyAlignment="1" applyProtection="1">
      <alignment horizontal="center" vertical="center"/>
      <protection locked="0"/>
    </xf>
    <xf numFmtId="0" fontId="13" fillId="0" borderId="5" xfId="11" applyFont="1" applyBorder="1" applyAlignment="1" applyProtection="1">
      <alignment horizontal="left" vertical="center" wrapText="1"/>
      <protection locked="0"/>
    </xf>
    <xf numFmtId="0" fontId="13" fillId="0" borderId="7" xfId="11" applyFont="1" applyBorder="1" applyAlignment="1" applyProtection="1">
      <alignment horizontal="left" vertical="center" wrapText="1"/>
      <protection locked="0"/>
    </xf>
    <xf numFmtId="0" fontId="71" fillId="0" borderId="4" xfId="11" applyFont="1" applyBorder="1" applyAlignment="1" applyProtection="1">
      <alignment horizontal="left" vertical="center" wrapText="1"/>
      <protection locked="0"/>
    </xf>
    <xf numFmtId="3" fontId="82" fillId="0" borderId="5" xfId="11" applyNumberFormat="1" applyFont="1" applyBorder="1" applyAlignment="1" applyProtection="1">
      <alignment horizontal="center" vertical="center"/>
      <protection locked="0"/>
    </xf>
    <xf numFmtId="3" fontId="82" fillId="0" borderId="6" xfId="11" applyNumberFormat="1" applyFont="1" applyBorder="1" applyAlignment="1" applyProtection="1">
      <alignment horizontal="center" vertical="center"/>
      <protection locked="0"/>
    </xf>
    <xf numFmtId="3" fontId="82" fillId="0" borderId="7" xfId="11" applyNumberFormat="1" applyFont="1" applyBorder="1" applyAlignment="1" applyProtection="1">
      <alignment horizontal="center" vertical="center"/>
      <protection locked="0"/>
    </xf>
    <xf numFmtId="0" fontId="83" fillId="0" borderId="4" xfId="11" applyFont="1" applyBorder="1" applyAlignment="1" applyProtection="1">
      <alignment horizontal="center" vertical="center"/>
      <protection locked="0"/>
    </xf>
    <xf numFmtId="49" fontId="71" fillId="3" borderId="5" xfId="11" applyNumberFormat="1" applyFont="1" applyFill="1" applyBorder="1" applyAlignment="1" applyProtection="1">
      <alignment horizontal="center" vertical="center"/>
      <protection locked="0"/>
    </xf>
    <xf numFmtId="49" fontId="71" fillId="3" borderId="7" xfId="11" applyNumberFormat="1" applyFont="1" applyFill="1" applyBorder="1" applyAlignment="1" applyProtection="1">
      <alignment horizontal="center" vertical="center"/>
      <protection locked="0"/>
    </xf>
    <xf numFmtId="0" fontId="87" fillId="0" borderId="14" xfId="11" applyFont="1" applyBorder="1" applyAlignment="1" applyProtection="1">
      <alignment horizontal="right" vertical="center"/>
      <protection locked="0"/>
    </xf>
    <xf numFmtId="49" fontId="83" fillId="0" borderId="4" xfId="11" applyNumberFormat="1" applyFont="1" applyBorder="1" applyAlignment="1" applyProtection="1">
      <alignment horizontal="center" vertical="center"/>
      <protection locked="0"/>
    </xf>
    <xf numFmtId="0" fontId="95" fillId="0" borderId="0" xfId="11" applyFont="1" applyAlignment="1" applyProtection="1">
      <alignment horizontal="center" vertical="top"/>
      <protection locked="0"/>
    </xf>
    <xf numFmtId="0" fontId="71" fillId="0" borderId="0" xfId="11" applyFont="1" applyAlignment="1" applyProtection="1">
      <alignment horizontal="center" vertical="top"/>
      <protection locked="0"/>
    </xf>
    <xf numFmtId="44" fontId="11" fillId="6" borderId="4" xfId="0" applyNumberFormat="1" applyFont="1" applyFill="1" applyBorder="1" applyAlignment="1" applyProtection="1">
      <alignment horizontal="center" vertical="center" wrapText="1"/>
      <protection locked="0"/>
    </xf>
    <xf numFmtId="44" fontId="11" fillId="6" borderId="4" xfId="0" applyNumberFormat="1" applyFont="1" applyFill="1" applyBorder="1" applyAlignment="1" applyProtection="1">
      <alignment horizontal="center" vertical="center"/>
      <protection locked="0"/>
    </xf>
    <xf numFmtId="44" fontId="11" fillId="6" borderId="9" xfId="0" applyNumberFormat="1" applyFont="1" applyFill="1" applyBorder="1" applyAlignment="1" applyProtection="1">
      <alignment horizontal="center" vertical="top"/>
      <protection locked="0"/>
    </xf>
    <xf numFmtId="44" fontId="11" fillId="6" borderId="10" xfId="0" applyNumberFormat="1" applyFont="1" applyFill="1" applyBorder="1" applyAlignment="1" applyProtection="1">
      <alignment horizontal="center" vertical="top"/>
      <protection locked="0"/>
    </xf>
    <xf numFmtId="44" fontId="11" fillId="6" borderId="17" xfId="0" applyNumberFormat="1" applyFont="1" applyFill="1" applyBorder="1" applyAlignment="1" applyProtection="1">
      <alignment horizontal="center" vertical="top"/>
      <protection locked="0"/>
    </xf>
    <xf numFmtId="0" fontId="57" fillId="0" borderId="0" xfId="7" applyFont="1" applyAlignment="1">
      <alignment horizontal="center" vertical="center"/>
    </xf>
    <xf numFmtId="0" fontId="58" fillId="0" borderId="0" xfId="7" applyFont="1" applyAlignment="1">
      <alignment horizontal="center" vertical="center"/>
    </xf>
    <xf numFmtId="0" fontId="59" fillId="8" borderId="0" xfId="7" applyFont="1" applyFill="1" applyAlignment="1">
      <alignment horizontal="center" vertical="center"/>
    </xf>
    <xf numFmtId="0" fontId="130" fillId="0" borderId="0" xfId="0" applyFont="1" applyAlignment="1" applyProtection="1">
      <alignment horizontal="center" vertical="center" wrapText="1"/>
      <protection locked="0"/>
    </xf>
  </cellXfs>
  <cellStyles count="26788">
    <cellStyle name="Hiperlink" xfId="1" builtinId="8"/>
    <cellStyle name="Hiperlink 2" xfId="44" xr:uid="{00000000-0005-0000-0000-000001000000}"/>
    <cellStyle name="Moeda" xfId="2" builtinId="4"/>
    <cellStyle name="Moeda 10" xfId="573" xr:uid="{00000000-0005-0000-0000-000003000000}"/>
    <cellStyle name="Moeda 10 2" xfId="1365" xr:uid="{00000000-0005-0000-0000-000004000000}"/>
    <cellStyle name="Moeda 10 2 2" xfId="4029" xr:uid="{00000000-0005-0000-0000-000005000000}"/>
    <cellStyle name="Moeda 10 2 2 2" xfId="17373" xr:uid="{00000000-0005-0000-0000-000006000000}"/>
    <cellStyle name="Moeda 10 2 2 3" xfId="26157" xr:uid="{00000000-0005-0000-0000-000007000000}"/>
    <cellStyle name="Moeda 10 2 3" xfId="6693" xr:uid="{00000000-0005-0000-0000-000008000000}"/>
    <cellStyle name="Moeda 10 2 3 2" xfId="20037" xr:uid="{00000000-0005-0000-0000-000009000000}"/>
    <cellStyle name="Moeda 10 2 4" xfId="9357" xr:uid="{00000000-0005-0000-0000-00000A000000}"/>
    <cellStyle name="Moeda 10 2 4 2" xfId="22701" xr:uid="{00000000-0005-0000-0000-00000B000000}"/>
    <cellStyle name="Moeda 10 2 5" xfId="14709" xr:uid="{00000000-0005-0000-0000-00000C000000}"/>
    <cellStyle name="Moeda 10 2 6" xfId="12021" xr:uid="{00000000-0005-0000-0000-00000D000000}"/>
    <cellStyle name="Moeda 10 2 7" xfId="24789" xr:uid="{00000000-0005-0000-0000-00000E000000}"/>
    <cellStyle name="Moeda 10 3" xfId="2157" xr:uid="{00000000-0005-0000-0000-00000F000000}"/>
    <cellStyle name="Moeda 10 3 2" xfId="4821" xr:uid="{00000000-0005-0000-0000-000010000000}"/>
    <cellStyle name="Moeda 10 3 2 2" xfId="18165" xr:uid="{00000000-0005-0000-0000-000011000000}"/>
    <cellStyle name="Moeda 10 3 2 3" xfId="25821" xr:uid="{00000000-0005-0000-0000-000012000000}"/>
    <cellStyle name="Moeda 10 3 3" xfId="7485" xr:uid="{00000000-0005-0000-0000-000013000000}"/>
    <cellStyle name="Moeda 10 3 3 2" xfId="20829" xr:uid="{00000000-0005-0000-0000-000014000000}"/>
    <cellStyle name="Moeda 10 3 4" xfId="10149" xr:uid="{00000000-0005-0000-0000-000015000000}"/>
    <cellStyle name="Moeda 10 3 4 2" xfId="23493" xr:uid="{00000000-0005-0000-0000-000016000000}"/>
    <cellStyle name="Moeda 10 3 5" xfId="15501" xr:uid="{00000000-0005-0000-0000-000017000000}"/>
    <cellStyle name="Moeda 10 3 6" xfId="12813" xr:uid="{00000000-0005-0000-0000-000018000000}"/>
    <cellStyle name="Moeda 10 3 7" xfId="24453" xr:uid="{00000000-0005-0000-0000-000019000000}"/>
    <cellStyle name="Moeda 10 4" xfId="3237" xr:uid="{00000000-0005-0000-0000-00001A000000}"/>
    <cellStyle name="Moeda 10 4 2" xfId="16581" xr:uid="{00000000-0005-0000-0000-00001B000000}"/>
    <cellStyle name="Moeda 10 4 3" xfId="25461" xr:uid="{00000000-0005-0000-0000-00001C000000}"/>
    <cellStyle name="Moeda 10 5" xfId="5901" xr:uid="{00000000-0005-0000-0000-00001D000000}"/>
    <cellStyle name="Moeda 10 5 2" xfId="19245" xr:uid="{00000000-0005-0000-0000-00001E000000}"/>
    <cellStyle name="Moeda 10 6" xfId="8565" xr:uid="{00000000-0005-0000-0000-00001F000000}"/>
    <cellStyle name="Moeda 10 6 2" xfId="21909" xr:uid="{00000000-0005-0000-0000-000020000000}"/>
    <cellStyle name="Moeda 10 7" xfId="13917" xr:uid="{00000000-0005-0000-0000-000021000000}"/>
    <cellStyle name="Moeda 10 8" xfId="11229" xr:uid="{00000000-0005-0000-0000-000022000000}"/>
    <cellStyle name="Moeda 10 9" xfId="24093" xr:uid="{00000000-0005-0000-0000-000023000000}"/>
    <cellStyle name="Moeda 11" xfId="741" xr:uid="{00000000-0005-0000-0000-000024000000}"/>
    <cellStyle name="Moeda 11 2" xfId="1533" xr:uid="{00000000-0005-0000-0000-000025000000}"/>
    <cellStyle name="Moeda 11 2 2" xfId="4197" xr:uid="{00000000-0005-0000-0000-000026000000}"/>
    <cellStyle name="Moeda 11 2 2 2" xfId="17541" xr:uid="{00000000-0005-0000-0000-000027000000}"/>
    <cellStyle name="Moeda 11 2 2 3" xfId="26133" xr:uid="{00000000-0005-0000-0000-000028000000}"/>
    <cellStyle name="Moeda 11 2 3" xfId="6861" xr:uid="{00000000-0005-0000-0000-000029000000}"/>
    <cellStyle name="Moeda 11 2 3 2" xfId="20205" xr:uid="{00000000-0005-0000-0000-00002A000000}"/>
    <cellStyle name="Moeda 11 2 4" xfId="9525" xr:uid="{00000000-0005-0000-0000-00002B000000}"/>
    <cellStyle name="Moeda 11 2 4 2" xfId="22869" xr:uid="{00000000-0005-0000-0000-00002C000000}"/>
    <cellStyle name="Moeda 11 2 5" xfId="14877" xr:uid="{00000000-0005-0000-0000-00002D000000}"/>
    <cellStyle name="Moeda 11 2 6" xfId="12189" xr:uid="{00000000-0005-0000-0000-00002E000000}"/>
    <cellStyle name="Moeda 11 2 7" xfId="24765" xr:uid="{00000000-0005-0000-0000-00002F000000}"/>
    <cellStyle name="Moeda 11 3" xfId="2325" xr:uid="{00000000-0005-0000-0000-000030000000}"/>
    <cellStyle name="Moeda 11 3 2" xfId="4989" xr:uid="{00000000-0005-0000-0000-000031000000}"/>
    <cellStyle name="Moeda 11 3 2 2" xfId="18333" xr:uid="{00000000-0005-0000-0000-000032000000}"/>
    <cellStyle name="Moeda 11 3 3" xfId="7653" xr:uid="{00000000-0005-0000-0000-000033000000}"/>
    <cellStyle name="Moeda 11 3 3 2" xfId="20997" xr:uid="{00000000-0005-0000-0000-000034000000}"/>
    <cellStyle name="Moeda 11 3 4" xfId="10317" xr:uid="{00000000-0005-0000-0000-000035000000}"/>
    <cellStyle name="Moeda 11 3 4 2" xfId="23661" xr:uid="{00000000-0005-0000-0000-000036000000}"/>
    <cellStyle name="Moeda 11 3 5" xfId="15669" xr:uid="{00000000-0005-0000-0000-000037000000}"/>
    <cellStyle name="Moeda 11 3 6" xfId="12981" xr:uid="{00000000-0005-0000-0000-000038000000}"/>
    <cellStyle name="Moeda 11 3 7" xfId="25437" xr:uid="{00000000-0005-0000-0000-000039000000}"/>
    <cellStyle name="Moeda 11 4" xfId="3405" xr:uid="{00000000-0005-0000-0000-00003A000000}"/>
    <cellStyle name="Moeda 11 4 2" xfId="16749" xr:uid="{00000000-0005-0000-0000-00003B000000}"/>
    <cellStyle name="Moeda 11 5" xfId="6069" xr:uid="{00000000-0005-0000-0000-00003C000000}"/>
    <cellStyle name="Moeda 11 5 2" xfId="19413" xr:uid="{00000000-0005-0000-0000-00003D000000}"/>
    <cellStyle name="Moeda 11 6" xfId="8733" xr:uid="{00000000-0005-0000-0000-00003E000000}"/>
    <cellStyle name="Moeda 11 6 2" xfId="22077" xr:uid="{00000000-0005-0000-0000-00003F000000}"/>
    <cellStyle name="Moeda 11 7" xfId="14085" xr:uid="{00000000-0005-0000-0000-000040000000}"/>
    <cellStyle name="Moeda 11 8" xfId="11397" xr:uid="{00000000-0005-0000-0000-000041000000}"/>
    <cellStyle name="Moeda 11 9" xfId="24069" xr:uid="{00000000-0005-0000-0000-000042000000}"/>
    <cellStyle name="Moeda 12" xfId="789" xr:uid="{00000000-0005-0000-0000-000043000000}"/>
    <cellStyle name="Moeda 12 2" xfId="1581" xr:uid="{00000000-0005-0000-0000-000044000000}"/>
    <cellStyle name="Moeda 12 2 2" xfId="4245" xr:uid="{00000000-0005-0000-0000-000045000000}"/>
    <cellStyle name="Moeda 12 2 2 2" xfId="17589" xr:uid="{00000000-0005-0000-0000-000046000000}"/>
    <cellStyle name="Moeda 12 2 3" xfId="6909" xr:uid="{00000000-0005-0000-0000-000047000000}"/>
    <cellStyle name="Moeda 12 2 3 2" xfId="20253" xr:uid="{00000000-0005-0000-0000-000048000000}"/>
    <cellStyle name="Moeda 12 2 4" xfId="9573" xr:uid="{00000000-0005-0000-0000-000049000000}"/>
    <cellStyle name="Moeda 12 2 4 2" xfId="22917" xr:uid="{00000000-0005-0000-0000-00004A000000}"/>
    <cellStyle name="Moeda 12 2 5" xfId="14925" xr:uid="{00000000-0005-0000-0000-00004B000000}"/>
    <cellStyle name="Moeda 12 2 6" xfId="12237" xr:uid="{00000000-0005-0000-0000-00004C000000}"/>
    <cellStyle name="Moeda 12 2 7" xfId="25773" xr:uid="{00000000-0005-0000-0000-00004D000000}"/>
    <cellStyle name="Moeda 12 3" xfId="2373" xr:uid="{00000000-0005-0000-0000-00004E000000}"/>
    <cellStyle name="Moeda 12 3 2" xfId="5037" xr:uid="{00000000-0005-0000-0000-00004F000000}"/>
    <cellStyle name="Moeda 12 3 2 2" xfId="18381" xr:uid="{00000000-0005-0000-0000-000050000000}"/>
    <cellStyle name="Moeda 12 3 3" xfId="7701" xr:uid="{00000000-0005-0000-0000-000051000000}"/>
    <cellStyle name="Moeda 12 3 3 2" xfId="21045" xr:uid="{00000000-0005-0000-0000-000052000000}"/>
    <cellStyle name="Moeda 12 3 4" xfId="10365" xr:uid="{00000000-0005-0000-0000-000053000000}"/>
    <cellStyle name="Moeda 12 3 4 2" xfId="23709" xr:uid="{00000000-0005-0000-0000-000054000000}"/>
    <cellStyle name="Moeda 12 3 5" xfId="15717" xr:uid="{00000000-0005-0000-0000-000055000000}"/>
    <cellStyle name="Moeda 12 3 6" xfId="13029" xr:uid="{00000000-0005-0000-0000-000056000000}"/>
    <cellStyle name="Moeda 12 4" xfId="3453" xr:uid="{00000000-0005-0000-0000-000057000000}"/>
    <cellStyle name="Moeda 12 4 2" xfId="16797" xr:uid="{00000000-0005-0000-0000-000058000000}"/>
    <cellStyle name="Moeda 12 5" xfId="6117" xr:uid="{00000000-0005-0000-0000-000059000000}"/>
    <cellStyle name="Moeda 12 5 2" xfId="19461" xr:uid="{00000000-0005-0000-0000-00005A000000}"/>
    <cellStyle name="Moeda 12 6" xfId="8781" xr:uid="{00000000-0005-0000-0000-00005B000000}"/>
    <cellStyle name="Moeda 12 6 2" xfId="22125" xr:uid="{00000000-0005-0000-0000-00005C000000}"/>
    <cellStyle name="Moeda 12 7" xfId="14133" xr:uid="{00000000-0005-0000-0000-00005D000000}"/>
    <cellStyle name="Moeda 12 8" xfId="11445" xr:uid="{00000000-0005-0000-0000-00005E000000}"/>
    <cellStyle name="Moeda 12 9" xfId="24405" xr:uid="{00000000-0005-0000-0000-00005F000000}"/>
    <cellStyle name="Moeda 13" xfId="837" xr:uid="{00000000-0005-0000-0000-000060000000}"/>
    <cellStyle name="Moeda 13 2" xfId="3501" xr:uid="{00000000-0005-0000-0000-000061000000}"/>
    <cellStyle name="Moeda 13 2 2" xfId="16845" xr:uid="{00000000-0005-0000-0000-000062000000}"/>
    <cellStyle name="Moeda 13 2 3" xfId="25797" xr:uid="{00000000-0005-0000-0000-000063000000}"/>
    <cellStyle name="Moeda 13 3" xfId="6165" xr:uid="{00000000-0005-0000-0000-000064000000}"/>
    <cellStyle name="Moeda 13 3 2" xfId="19509" xr:uid="{00000000-0005-0000-0000-000065000000}"/>
    <cellStyle name="Moeda 13 4" xfId="8829" xr:uid="{00000000-0005-0000-0000-000066000000}"/>
    <cellStyle name="Moeda 13 4 2" xfId="22173" xr:uid="{00000000-0005-0000-0000-000067000000}"/>
    <cellStyle name="Moeda 13 5" xfId="14181" xr:uid="{00000000-0005-0000-0000-000068000000}"/>
    <cellStyle name="Moeda 13 6" xfId="11493" xr:uid="{00000000-0005-0000-0000-000069000000}"/>
    <cellStyle name="Moeda 13 7" xfId="24429" xr:uid="{00000000-0005-0000-0000-00006A000000}"/>
    <cellStyle name="Moeda 14" xfId="1629" xr:uid="{00000000-0005-0000-0000-00006B000000}"/>
    <cellStyle name="Moeda 14 2" xfId="4293" xr:uid="{00000000-0005-0000-0000-00006C000000}"/>
    <cellStyle name="Moeda 14 2 2" xfId="17637" xr:uid="{00000000-0005-0000-0000-00006D000000}"/>
    <cellStyle name="Moeda 14 2 3" xfId="26469" xr:uid="{00000000-0005-0000-0000-00006E000000}"/>
    <cellStyle name="Moeda 14 3" xfId="6957" xr:uid="{00000000-0005-0000-0000-00006F000000}"/>
    <cellStyle name="Moeda 14 3 2" xfId="20301" xr:uid="{00000000-0005-0000-0000-000070000000}"/>
    <cellStyle name="Moeda 14 4" xfId="9621" xr:uid="{00000000-0005-0000-0000-000071000000}"/>
    <cellStyle name="Moeda 14 4 2" xfId="22965" xr:uid="{00000000-0005-0000-0000-000072000000}"/>
    <cellStyle name="Moeda 14 5" xfId="14973" xr:uid="{00000000-0005-0000-0000-000073000000}"/>
    <cellStyle name="Moeda 14 6" xfId="12285" xr:uid="{00000000-0005-0000-0000-000074000000}"/>
    <cellStyle name="Moeda 14 7" xfId="25101" xr:uid="{00000000-0005-0000-0000-000075000000}"/>
    <cellStyle name="Moeda 15" xfId="2421" xr:uid="{00000000-0005-0000-0000-000076000000}"/>
    <cellStyle name="Moeda 15 2" xfId="5085" xr:uid="{00000000-0005-0000-0000-000077000000}"/>
    <cellStyle name="Moeda 15 2 2" xfId="18429" xr:uid="{00000000-0005-0000-0000-000078000000}"/>
    <cellStyle name="Moeda 15 3" xfId="7749" xr:uid="{00000000-0005-0000-0000-000079000000}"/>
    <cellStyle name="Moeda 15 3 2" xfId="21093" xr:uid="{00000000-0005-0000-0000-00007A000000}"/>
    <cellStyle name="Moeda 15 4" xfId="10413" xr:uid="{00000000-0005-0000-0000-00007B000000}"/>
    <cellStyle name="Moeda 15 4 2" xfId="23757" xr:uid="{00000000-0005-0000-0000-00007C000000}"/>
    <cellStyle name="Moeda 15 5" xfId="15765" xr:uid="{00000000-0005-0000-0000-00007D000000}"/>
    <cellStyle name="Moeda 15 6" xfId="13077" xr:uid="{00000000-0005-0000-0000-00007E000000}"/>
    <cellStyle name="Moeda 15 7" xfId="25413" xr:uid="{00000000-0005-0000-0000-00007F000000}"/>
    <cellStyle name="Moeda 16" xfId="45" xr:uid="{00000000-0005-0000-0000-000080000000}"/>
    <cellStyle name="Moeda 16 2" xfId="13389" xr:uid="{00000000-0005-0000-0000-000081000000}"/>
    <cellStyle name="Moeda 17" xfId="2709" xr:uid="{00000000-0005-0000-0000-000082000000}"/>
    <cellStyle name="Moeda 17 2" xfId="16053" xr:uid="{00000000-0005-0000-0000-000083000000}"/>
    <cellStyle name="Moeda 18" xfId="5373" xr:uid="{00000000-0005-0000-0000-000084000000}"/>
    <cellStyle name="Moeda 18 2" xfId="18717" xr:uid="{00000000-0005-0000-0000-000085000000}"/>
    <cellStyle name="Moeda 19" xfId="8037" xr:uid="{00000000-0005-0000-0000-000086000000}"/>
    <cellStyle name="Moeda 19 2" xfId="21381" xr:uid="{00000000-0005-0000-0000-000087000000}"/>
    <cellStyle name="Moeda 2" xfId="20" xr:uid="{00000000-0005-0000-0000-000088000000}"/>
    <cellStyle name="Moeda 2 10" xfId="746" xr:uid="{00000000-0005-0000-0000-000089000000}"/>
    <cellStyle name="Moeda 2 10 2" xfId="1538" xr:uid="{00000000-0005-0000-0000-00008A000000}"/>
    <cellStyle name="Moeda 2 10 2 2" xfId="4202" xr:uid="{00000000-0005-0000-0000-00008B000000}"/>
    <cellStyle name="Moeda 2 10 2 2 2" xfId="17546" xr:uid="{00000000-0005-0000-0000-00008C000000}"/>
    <cellStyle name="Moeda 2 10 2 2 3" xfId="26138" xr:uid="{00000000-0005-0000-0000-00008D000000}"/>
    <cellStyle name="Moeda 2 10 2 3" xfId="6866" xr:uid="{00000000-0005-0000-0000-00008E000000}"/>
    <cellStyle name="Moeda 2 10 2 3 2" xfId="20210" xr:uid="{00000000-0005-0000-0000-00008F000000}"/>
    <cellStyle name="Moeda 2 10 2 4" xfId="9530" xr:uid="{00000000-0005-0000-0000-000090000000}"/>
    <cellStyle name="Moeda 2 10 2 4 2" xfId="22874" xr:uid="{00000000-0005-0000-0000-000091000000}"/>
    <cellStyle name="Moeda 2 10 2 5" xfId="14882" xr:uid="{00000000-0005-0000-0000-000092000000}"/>
    <cellStyle name="Moeda 2 10 2 6" xfId="12194" xr:uid="{00000000-0005-0000-0000-000093000000}"/>
    <cellStyle name="Moeda 2 10 2 7" xfId="24770" xr:uid="{00000000-0005-0000-0000-000094000000}"/>
    <cellStyle name="Moeda 2 10 3" xfId="2330" xr:uid="{00000000-0005-0000-0000-000095000000}"/>
    <cellStyle name="Moeda 2 10 3 2" xfId="4994" xr:uid="{00000000-0005-0000-0000-000096000000}"/>
    <cellStyle name="Moeda 2 10 3 2 2" xfId="18338" xr:uid="{00000000-0005-0000-0000-000097000000}"/>
    <cellStyle name="Moeda 2 10 3 3" xfId="7658" xr:uid="{00000000-0005-0000-0000-000098000000}"/>
    <cellStyle name="Moeda 2 10 3 3 2" xfId="21002" xr:uid="{00000000-0005-0000-0000-000099000000}"/>
    <cellStyle name="Moeda 2 10 3 4" xfId="10322" xr:uid="{00000000-0005-0000-0000-00009A000000}"/>
    <cellStyle name="Moeda 2 10 3 4 2" xfId="23666" xr:uid="{00000000-0005-0000-0000-00009B000000}"/>
    <cellStyle name="Moeda 2 10 3 5" xfId="15674" xr:uid="{00000000-0005-0000-0000-00009C000000}"/>
    <cellStyle name="Moeda 2 10 3 6" xfId="12986" xr:uid="{00000000-0005-0000-0000-00009D000000}"/>
    <cellStyle name="Moeda 2 10 3 7" xfId="25442" xr:uid="{00000000-0005-0000-0000-00009E000000}"/>
    <cellStyle name="Moeda 2 10 4" xfId="3410" xr:uid="{00000000-0005-0000-0000-00009F000000}"/>
    <cellStyle name="Moeda 2 10 4 2" xfId="16754" xr:uid="{00000000-0005-0000-0000-0000A0000000}"/>
    <cellStyle name="Moeda 2 10 5" xfId="6074" xr:uid="{00000000-0005-0000-0000-0000A1000000}"/>
    <cellStyle name="Moeda 2 10 5 2" xfId="19418" xr:uid="{00000000-0005-0000-0000-0000A2000000}"/>
    <cellStyle name="Moeda 2 10 6" xfId="8738" xr:uid="{00000000-0005-0000-0000-0000A3000000}"/>
    <cellStyle name="Moeda 2 10 6 2" xfId="22082" xr:uid="{00000000-0005-0000-0000-0000A4000000}"/>
    <cellStyle name="Moeda 2 10 7" xfId="14090" xr:uid="{00000000-0005-0000-0000-0000A5000000}"/>
    <cellStyle name="Moeda 2 10 8" xfId="11402" xr:uid="{00000000-0005-0000-0000-0000A6000000}"/>
    <cellStyle name="Moeda 2 10 9" xfId="24074" xr:uid="{00000000-0005-0000-0000-0000A7000000}"/>
    <cellStyle name="Moeda 2 11" xfId="794" xr:uid="{00000000-0005-0000-0000-0000A8000000}"/>
    <cellStyle name="Moeda 2 11 2" xfId="1586" xr:uid="{00000000-0005-0000-0000-0000A9000000}"/>
    <cellStyle name="Moeda 2 11 2 2" xfId="4250" xr:uid="{00000000-0005-0000-0000-0000AA000000}"/>
    <cellStyle name="Moeda 2 11 2 2 2" xfId="17594" xr:uid="{00000000-0005-0000-0000-0000AB000000}"/>
    <cellStyle name="Moeda 2 11 2 3" xfId="6914" xr:uid="{00000000-0005-0000-0000-0000AC000000}"/>
    <cellStyle name="Moeda 2 11 2 3 2" xfId="20258" xr:uid="{00000000-0005-0000-0000-0000AD000000}"/>
    <cellStyle name="Moeda 2 11 2 4" xfId="9578" xr:uid="{00000000-0005-0000-0000-0000AE000000}"/>
    <cellStyle name="Moeda 2 11 2 4 2" xfId="22922" xr:uid="{00000000-0005-0000-0000-0000AF000000}"/>
    <cellStyle name="Moeda 2 11 2 5" xfId="14930" xr:uid="{00000000-0005-0000-0000-0000B0000000}"/>
    <cellStyle name="Moeda 2 11 2 6" xfId="12242" xr:uid="{00000000-0005-0000-0000-0000B1000000}"/>
    <cellStyle name="Moeda 2 11 2 7" xfId="25778" xr:uid="{00000000-0005-0000-0000-0000B2000000}"/>
    <cellStyle name="Moeda 2 11 3" xfId="2378" xr:uid="{00000000-0005-0000-0000-0000B3000000}"/>
    <cellStyle name="Moeda 2 11 3 2" xfId="5042" xr:uid="{00000000-0005-0000-0000-0000B4000000}"/>
    <cellStyle name="Moeda 2 11 3 2 2" xfId="18386" xr:uid="{00000000-0005-0000-0000-0000B5000000}"/>
    <cellStyle name="Moeda 2 11 3 3" xfId="7706" xr:uid="{00000000-0005-0000-0000-0000B6000000}"/>
    <cellStyle name="Moeda 2 11 3 3 2" xfId="21050" xr:uid="{00000000-0005-0000-0000-0000B7000000}"/>
    <cellStyle name="Moeda 2 11 3 4" xfId="10370" xr:uid="{00000000-0005-0000-0000-0000B8000000}"/>
    <cellStyle name="Moeda 2 11 3 4 2" xfId="23714" xr:uid="{00000000-0005-0000-0000-0000B9000000}"/>
    <cellStyle name="Moeda 2 11 3 5" xfId="15722" xr:uid="{00000000-0005-0000-0000-0000BA000000}"/>
    <cellStyle name="Moeda 2 11 3 6" xfId="13034" xr:uid="{00000000-0005-0000-0000-0000BB000000}"/>
    <cellStyle name="Moeda 2 11 4" xfId="3458" xr:uid="{00000000-0005-0000-0000-0000BC000000}"/>
    <cellStyle name="Moeda 2 11 4 2" xfId="16802" xr:uid="{00000000-0005-0000-0000-0000BD000000}"/>
    <cellStyle name="Moeda 2 11 5" xfId="6122" xr:uid="{00000000-0005-0000-0000-0000BE000000}"/>
    <cellStyle name="Moeda 2 11 5 2" xfId="19466" xr:uid="{00000000-0005-0000-0000-0000BF000000}"/>
    <cellStyle name="Moeda 2 11 6" xfId="8786" xr:uid="{00000000-0005-0000-0000-0000C0000000}"/>
    <cellStyle name="Moeda 2 11 6 2" xfId="22130" xr:uid="{00000000-0005-0000-0000-0000C1000000}"/>
    <cellStyle name="Moeda 2 11 7" xfId="14138" xr:uid="{00000000-0005-0000-0000-0000C2000000}"/>
    <cellStyle name="Moeda 2 11 8" xfId="11450" xr:uid="{00000000-0005-0000-0000-0000C3000000}"/>
    <cellStyle name="Moeda 2 11 9" xfId="24410" xr:uid="{00000000-0005-0000-0000-0000C4000000}"/>
    <cellStyle name="Moeda 2 12" xfId="842" xr:uid="{00000000-0005-0000-0000-0000C5000000}"/>
    <cellStyle name="Moeda 2 12 2" xfId="3506" xr:uid="{00000000-0005-0000-0000-0000C6000000}"/>
    <cellStyle name="Moeda 2 12 2 2" xfId="16850" xr:uid="{00000000-0005-0000-0000-0000C7000000}"/>
    <cellStyle name="Moeda 2 12 2 3" xfId="25802" xr:uid="{00000000-0005-0000-0000-0000C8000000}"/>
    <cellStyle name="Moeda 2 12 3" xfId="6170" xr:uid="{00000000-0005-0000-0000-0000C9000000}"/>
    <cellStyle name="Moeda 2 12 3 2" xfId="19514" xr:uid="{00000000-0005-0000-0000-0000CA000000}"/>
    <cellStyle name="Moeda 2 12 4" xfId="8834" xr:uid="{00000000-0005-0000-0000-0000CB000000}"/>
    <cellStyle name="Moeda 2 12 4 2" xfId="22178" xr:uid="{00000000-0005-0000-0000-0000CC000000}"/>
    <cellStyle name="Moeda 2 12 5" xfId="14186" xr:uid="{00000000-0005-0000-0000-0000CD000000}"/>
    <cellStyle name="Moeda 2 12 6" xfId="11498" xr:uid="{00000000-0005-0000-0000-0000CE000000}"/>
    <cellStyle name="Moeda 2 12 7" xfId="24434" xr:uid="{00000000-0005-0000-0000-0000CF000000}"/>
    <cellStyle name="Moeda 2 13" xfId="1634" xr:uid="{00000000-0005-0000-0000-0000D0000000}"/>
    <cellStyle name="Moeda 2 13 2" xfId="4298" xr:uid="{00000000-0005-0000-0000-0000D1000000}"/>
    <cellStyle name="Moeda 2 13 2 2" xfId="17642" xr:uid="{00000000-0005-0000-0000-0000D2000000}"/>
    <cellStyle name="Moeda 2 13 2 3" xfId="26474" xr:uid="{00000000-0005-0000-0000-0000D3000000}"/>
    <cellStyle name="Moeda 2 13 3" xfId="6962" xr:uid="{00000000-0005-0000-0000-0000D4000000}"/>
    <cellStyle name="Moeda 2 13 3 2" xfId="20306" xr:uid="{00000000-0005-0000-0000-0000D5000000}"/>
    <cellStyle name="Moeda 2 13 4" xfId="9626" xr:uid="{00000000-0005-0000-0000-0000D6000000}"/>
    <cellStyle name="Moeda 2 13 4 2" xfId="22970" xr:uid="{00000000-0005-0000-0000-0000D7000000}"/>
    <cellStyle name="Moeda 2 13 5" xfId="14978" xr:uid="{00000000-0005-0000-0000-0000D8000000}"/>
    <cellStyle name="Moeda 2 13 6" xfId="12290" xr:uid="{00000000-0005-0000-0000-0000D9000000}"/>
    <cellStyle name="Moeda 2 13 7" xfId="25106" xr:uid="{00000000-0005-0000-0000-0000DA000000}"/>
    <cellStyle name="Moeda 2 14" xfId="2431" xr:uid="{00000000-0005-0000-0000-0000DB000000}"/>
    <cellStyle name="Moeda 2 14 2" xfId="5095" xr:uid="{00000000-0005-0000-0000-0000DC000000}"/>
    <cellStyle name="Moeda 2 14 2 2" xfId="18439" xr:uid="{00000000-0005-0000-0000-0000DD000000}"/>
    <cellStyle name="Moeda 2 14 3" xfId="7759" xr:uid="{00000000-0005-0000-0000-0000DE000000}"/>
    <cellStyle name="Moeda 2 14 3 2" xfId="21103" xr:uid="{00000000-0005-0000-0000-0000DF000000}"/>
    <cellStyle name="Moeda 2 14 4" xfId="10423" xr:uid="{00000000-0005-0000-0000-0000E0000000}"/>
    <cellStyle name="Moeda 2 14 4 2" xfId="23767" xr:uid="{00000000-0005-0000-0000-0000E1000000}"/>
    <cellStyle name="Moeda 2 14 5" xfId="15775" xr:uid="{00000000-0005-0000-0000-0000E2000000}"/>
    <cellStyle name="Moeda 2 14 6" xfId="13087" xr:uid="{00000000-0005-0000-0000-0000E3000000}"/>
    <cellStyle name="Moeda 2 14 7" xfId="25418" xr:uid="{00000000-0005-0000-0000-0000E4000000}"/>
    <cellStyle name="Moeda 2 15" xfId="50" xr:uid="{00000000-0005-0000-0000-0000E5000000}"/>
    <cellStyle name="Moeda 2 15 2" xfId="13394" xr:uid="{00000000-0005-0000-0000-0000E6000000}"/>
    <cellStyle name="Moeda 2 16" xfId="2714" xr:uid="{00000000-0005-0000-0000-0000E7000000}"/>
    <cellStyle name="Moeda 2 16 2" xfId="16058" xr:uid="{00000000-0005-0000-0000-0000E8000000}"/>
    <cellStyle name="Moeda 2 17" xfId="5378" xr:uid="{00000000-0005-0000-0000-0000E9000000}"/>
    <cellStyle name="Moeda 2 17 2" xfId="18722" xr:uid="{00000000-0005-0000-0000-0000EA000000}"/>
    <cellStyle name="Moeda 2 18" xfId="8042" xr:uid="{00000000-0005-0000-0000-0000EB000000}"/>
    <cellStyle name="Moeda 2 18 2" xfId="21386" xr:uid="{00000000-0005-0000-0000-0000EC000000}"/>
    <cellStyle name="Moeda 2 19" xfId="13370" xr:uid="{00000000-0005-0000-0000-0000ED000000}"/>
    <cellStyle name="Moeda 2 2" xfId="28" xr:uid="{00000000-0005-0000-0000-0000EE000000}"/>
    <cellStyle name="Moeda 2 2 10" xfId="850" xr:uid="{00000000-0005-0000-0000-0000EF000000}"/>
    <cellStyle name="Moeda 2 2 10 2" xfId="3514" xr:uid="{00000000-0005-0000-0000-0000F0000000}"/>
    <cellStyle name="Moeda 2 2 10 2 2" xfId="16858" xr:uid="{00000000-0005-0000-0000-0000F1000000}"/>
    <cellStyle name="Moeda 2 2 10 2 3" xfId="25810" xr:uid="{00000000-0005-0000-0000-0000F2000000}"/>
    <cellStyle name="Moeda 2 2 10 3" xfId="6178" xr:uid="{00000000-0005-0000-0000-0000F3000000}"/>
    <cellStyle name="Moeda 2 2 10 3 2" xfId="19522" xr:uid="{00000000-0005-0000-0000-0000F4000000}"/>
    <cellStyle name="Moeda 2 2 10 4" xfId="8842" xr:uid="{00000000-0005-0000-0000-0000F5000000}"/>
    <cellStyle name="Moeda 2 2 10 4 2" xfId="22186" xr:uid="{00000000-0005-0000-0000-0000F6000000}"/>
    <cellStyle name="Moeda 2 2 10 5" xfId="14194" xr:uid="{00000000-0005-0000-0000-0000F7000000}"/>
    <cellStyle name="Moeda 2 2 10 6" xfId="11506" xr:uid="{00000000-0005-0000-0000-0000F8000000}"/>
    <cellStyle name="Moeda 2 2 10 7" xfId="24442" xr:uid="{00000000-0005-0000-0000-0000F9000000}"/>
    <cellStyle name="Moeda 2 2 11" xfId="1642" xr:uid="{00000000-0005-0000-0000-0000FA000000}"/>
    <cellStyle name="Moeda 2 2 11 2" xfId="4306" xr:uid="{00000000-0005-0000-0000-0000FB000000}"/>
    <cellStyle name="Moeda 2 2 11 2 2" xfId="17650" xr:uid="{00000000-0005-0000-0000-0000FC000000}"/>
    <cellStyle name="Moeda 2 2 11 2 3" xfId="26482" xr:uid="{00000000-0005-0000-0000-0000FD000000}"/>
    <cellStyle name="Moeda 2 2 11 3" xfId="6970" xr:uid="{00000000-0005-0000-0000-0000FE000000}"/>
    <cellStyle name="Moeda 2 2 11 3 2" xfId="20314" xr:uid="{00000000-0005-0000-0000-0000FF000000}"/>
    <cellStyle name="Moeda 2 2 11 4" xfId="9634" xr:uid="{00000000-0005-0000-0000-000000010000}"/>
    <cellStyle name="Moeda 2 2 11 4 2" xfId="22978" xr:uid="{00000000-0005-0000-0000-000001010000}"/>
    <cellStyle name="Moeda 2 2 11 5" xfId="14986" xr:uid="{00000000-0005-0000-0000-000002010000}"/>
    <cellStyle name="Moeda 2 2 11 6" xfId="12298" xr:uid="{00000000-0005-0000-0000-000003010000}"/>
    <cellStyle name="Moeda 2 2 11 7" xfId="25114" xr:uid="{00000000-0005-0000-0000-000004010000}"/>
    <cellStyle name="Moeda 2 2 12" xfId="2439" xr:uid="{00000000-0005-0000-0000-000005010000}"/>
    <cellStyle name="Moeda 2 2 12 2" xfId="5103" xr:uid="{00000000-0005-0000-0000-000006010000}"/>
    <cellStyle name="Moeda 2 2 12 2 2" xfId="18447" xr:uid="{00000000-0005-0000-0000-000007010000}"/>
    <cellStyle name="Moeda 2 2 12 3" xfId="7767" xr:uid="{00000000-0005-0000-0000-000008010000}"/>
    <cellStyle name="Moeda 2 2 12 3 2" xfId="21111" xr:uid="{00000000-0005-0000-0000-000009010000}"/>
    <cellStyle name="Moeda 2 2 12 4" xfId="10431" xr:uid="{00000000-0005-0000-0000-00000A010000}"/>
    <cellStyle name="Moeda 2 2 12 4 2" xfId="23775" xr:uid="{00000000-0005-0000-0000-00000B010000}"/>
    <cellStyle name="Moeda 2 2 12 5" xfId="15783" xr:uid="{00000000-0005-0000-0000-00000C010000}"/>
    <cellStyle name="Moeda 2 2 12 6" xfId="13095" xr:uid="{00000000-0005-0000-0000-00000D010000}"/>
    <cellStyle name="Moeda 2 2 12 7" xfId="25426" xr:uid="{00000000-0005-0000-0000-00000E010000}"/>
    <cellStyle name="Moeda 2 2 13" xfId="58" xr:uid="{00000000-0005-0000-0000-00000F010000}"/>
    <cellStyle name="Moeda 2 2 13 2" xfId="13402" xr:uid="{00000000-0005-0000-0000-000010010000}"/>
    <cellStyle name="Moeda 2 2 14" xfId="2722" xr:uid="{00000000-0005-0000-0000-000011010000}"/>
    <cellStyle name="Moeda 2 2 14 2" xfId="16066" xr:uid="{00000000-0005-0000-0000-000012010000}"/>
    <cellStyle name="Moeda 2 2 15" xfId="5386" xr:uid="{00000000-0005-0000-0000-000013010000}"/>
    <cellStyle name="Moeda 2 2 15 2" xfId="18730" xr:uid="{00000000-0005-0000-0000-000014010000}"/>
    <cellStyle name="Moeda 2 2 16" xfId="8050" xr:uid="{00000000-0005-0000-0000-000015010000}"/>
    <cellStyle name="Moeda 2 2 16 2" xfId="21394" xr:uid="{00000000-0005-0000-0000-000016010000}"/>
    <cellStyle name="Moeda 2 2 17" xfId="13378" xr:uid="{00000000-0005-0000-0000-000017010000}"/>
    <cellStyle name="Moeda 2 2 18" xfId="10714" xr:uid="{00000000-0005-0000-0000-000018010000}"/>
    <cellStyle name="Moeda 2 2 19" xfId="24058" xr:uid="{00000000-0005-0000-0000-000019010000}"/>
    <cellStyle name="Moeda 2 2 2" xfId="82" xr:uid="{00000000-0005-0000-0000-00001A010000}"/>
    <cellStyle name="Moeda 2 2 2 10" xfId="1666" xr:uid="{00000000-0005-0000-0000-00001B010000}"/>
    <cellStyle name="Moeda 2 2 2 10 2" xfId="4330" xr:uid="{00000000-0005-0000-0000-00001C010000}"/>
    <cellStyle name="Moeda 2 2 2 10 2 2" xfId="17674" xr:uid="{00000000-0005-0000-0000-00001D010000}"/>
    <cellStyle name="Moeda 2 2 2 10 3" xfId="6994" xr:uid="{00000000-0005-0000-0000-00001E010000}"/>
    <cellStyle name="Moeda 2 2 2 10 3 2" xfId="20338" xr:uid="{00000000-0005-0000-0000-00001F010000}"/>
    <cellStyle name="Moeda 2 2 2 10 4" xfId="9658" xr:uid="{00000000-0005-0000-0000-000020010000}"/>
    <cellStyle name="Moeda 2 2 2 10 4 2" xfId="23002" xr:uid="{00000000-0005-0000-0000-000021010000}"/>
    <cellStyle name="Moeda 2 2 2 10 5" xfId="15010" xr:uid="{00000000-0005-0000-0000-000022010000}"/>
    <cellStyle name="Moeda 2 2 2 10 6" xfId="12322" xr:uid="{00000000-0005-0000-0000-000023010000}"/>
    <cellStyle name="Moeda 2 2 2 11" xfId="2465" xr:uid="{00000000-0005-0000-0000-000024010000}"/>
    <cellStyle name="Moeda 2 2 2 11 2" xfId="5129" xr:uid="{00000000-0005-0000-0000-000025010000}"/>
    <cellStyle name="Moeda 2 2 2 11 2 2" xfId="18473" xr:uid="{00000000-0005-0000-0000-000026010000}"/>
    <cellStyle name="Moeda 2 2 2 11 3" xfId="7793" xr:uid="{00000000-0005-0000-0000-000027010000}"/>
    <cellStyle name="Moeda 2 2 2 11 3 2" xfId="21137" xr:uid="{00000000-0005-0000-0000-000028010000}"/>
    <cellStyle name="Moeda 2 2 2 11 4" xfId="10457" xr:uid="{00000000-0005-0000-0000-000029010000}"/>
    <cellStyle name="Moeda 2 2 2 11 4 2" xfId="23801" xr:uid="{00000000-0005-0000-0000-00002A010000}"/>
    <cellStyle name="Moeda 2 2 2 11 5" xfId="15809" xr:uid="{00000000-0005-0000-0000-00002B010000}"/>
    <cellStyle name="Moeda 2 2 2 11 6" xfId="13121" xr:uid="{00000000-0005-0000-0000-00002C010000}"/>
    <cellStyle name="Moeda 2 2 2 12" xfId="2746" xr:uid="{00000000-0005-0000-0000-00002D010000}"/>
    <cellStyle name="Moeda 2 2 2 12 2" xfId="16090" xr:uid="{00000000-0005-0000-0000-00002E010000}"/>
    <cellStyle name="Moeda 2 2 2 13" xfId="5410" xr:uid="{00000000-0005-0000-0000-00002F010000}"/>
    <cellStyle name="Moeda 2 2 2 13 2" xfId="18754" xr:uid="{00000000-0005-0000-0000-000030010000}"/>
    <cellStyle name="Moeda 2 2 2 14" xfId="8074" xr:uid="{00000000-0005-0000-0000-000031010000}"/>
    <cellStyle name="Moeda 2 2 2 14 2" xfId="21418" xr:uid="{00000000-0005-0000-0000-000032010000}"/>
    <cellStyle name="Moeda 2 2 2 15" xfId="13426" xr:uid="{00000000-0005-0000-0000-000033010000}"/>
    <cellStyle name="Moeda 2 2 2 16" xfId="10738" xr:uid="{00000000-0005-0000-0000-000034010000}"/>
    <cellStyle name="Moeda 2 2 2 17" xfId="24130" xr:uid="{00000000-0005-0000-0000-000035010000}"/>
    <cellStyle name="Moeda 2 2 2 2" xfId="130" xr:uid="{00000000-0005-0000-0000-000036010000}"/>
    <cellStyle name="Moeda 2 2 2 2 10" xfId="8122" xr:uid="{00000000-0005-0000-0000-000037010000}"/>
    <cellStyle name="Moeda 2 2 2 2 10 2" xfId="21466" xr:uid="{00000000-0005-0000-0000-000038010000}"/>
    <cellStyle name="Moeda 2 2 2 2 11" xfId="13474" xr:uid="{00000000-0005-0000-0000-000039010000}"/>
    <cellStyle name="Moeda 2 2 2 2 12" xfId="10786" xr:uid="{00000000-0005-0000-0000-00003A010000}"/>
    <cellStyle name="Moeda 2 2 2 2 13" xfId="24178" xr:uid="{00000000-0005-0000-0000-00003B010000}"/>
    <cellStyle name="Moeda 2 2 2 2 2" xfId="298" xr:uid="{00000000-0005-0000-0000-00003C010000}"/>
    <cellStyle name="Moeda 2 2 2 2 2 10" xfId="10954" xr:uid="{00000000-0005-0000-0000-00003D010000}"/>
    <cellStyle name="Moeda 2 2 2 2 2 11" xfId="24346" xr:uid="{00000000-0005-0000-0000-00003E010000}"/>
    <cellStyle name="Moeda 2 2 2 2 2 2" xfId="562" xr:uid="{00000000-0005-0000-0000-00003F010000}"/>
    <cellStyle name="Moeda 2 2 2 2 2 2 2" xfId="1354" xr:uid="{00000000-0005-0000-0000-000040010000}"/>
    <cellStyle name="Moeda 2 2 2 2 2 2 2 2" xfId="4018" xr:uid="{00000000-0005-0000-0000-000041010000}"/>
    <cellStyle name="Moeda 2 2 2 2 2 2 2 2 2" xfId="17362" xr:uid="{00000000-0005-0000-0000-000042010000}"/>
    <cellStyle name="Moeda 2 2 2 2 2 2 2 3" xfId="6682" xr:uid="{00000000-0005-0000-0000-000043010000}"/>
    <cellStyle name="Moeda 2 2 2 2 2 2 2 3 2" xfId="20026" xr:uid="{00000000-0005-0000-0000-000044010000}"/>
    <cellStyle name="Moeda 2 2 2 2 2 2 2 4" xfId="9346" xr:uid="{00000000-0005-0000-0000-000045010000}"/>
    <cellStyle name="Moeda 2 2 2 2 2 2 2 4 2" xfId="22690" xr:uid="{00000000-0005-0000-0000-000046010000}"/>
    <cellStyle name="Moeda 2 2 2 2 2 2 2 5" xfId="14698" xr:uid="{00000000-0005-0000-0000-000047010000}"/>
    <cellStyle name="Moeda 2 2 2 2 2 2 2 6" xfId="12010" xr:uid="{00000000-0005-0000-0000-000048010000}"/>
    <cellStyle name="Moeda 2 2 2 2 2 2 2 7" xfId="26410" xr:uid="{00000000-0005-0000-0000-000049010000}"/>
    <cellStyle name="Moeda 2 2 2 2 2 2 3" xfId="2146" xr:uid="{00000000-0005-0000-0000-00004A010000}"/>
    <cellStyle name="Moeda 2 2 2 2 2 2 3 2" xfId="4810" xr:uid="{00000000-0005-0000-0000-00004B010000}"/>
    <cellStyle name="Moeda 2 2 2 2 2 2 3 2 2" xfId="18154" xr:uid="{00000000-0005-0000-0000-00004C010000}"/>
    <cellStyle name="Moeda 2 2 2 2 2 2 3 3" xfId="7474" xr:uid="{00000000-0005-0000-0000-00004D010000}"/>
    <cellStyle name="Moeda 2 2 2 2 2 2 3 3 2" xfId="20818" xr:uid="{00000000-0005-0000-0000-00004E010000}"/>
    <cellStyle name="Moeda 2 2 2 2 2 2 3 4" xfId="10138" xr:uid="{00000000-0005-0000-0000-00004F010000}"/>
    <cellStyle name="Moeda 2 2 2 2 2 2 3 4 2" xfId="23482" xr:uid="{00000000-0005-0000-0000-000050010000}"/>
    <cellStyle name="Moeda 2 2 2 2 2 2 3 5" xfId="15490" xr:uid="{00000000-0005-0000-0000-000051010000}"/>
    <cellStyle name="Moeda 2 2 2 2 2 2 3 6" xfId="12802" xr:uid="{00000000-0005-0000-0000-000052010000}"/>
    <cellStyle name="Moeda 2 2 2 2 2 2 4" xfId="3226" xr:uid="{00000000-0005-0000-0000-000053010000}"/>
    <cellStyle name="Moeda 2 2 2 2 2 2 4 2" xfId="16570" xr:uid="{00000000-0005-0000-0000-000054010000}"/>
    <cellStyle name="Moeda 2 2 2 2 2 2 5" xfId="5890" xr:uid="{00000000-0005-0000-0000-000055010000}"/>
    <cellStyle name="Moeda 2 2 2 2 2 2 5 2" xfId="19234" xr:uid="{00000000-0005-0000-0000-000056010000}"/>
    <cellStyle name="Moeda 2 2 2 2 2 2 6" xfId="8554" xr:uid="{00000000-0005-0000-0000-000057010000}"/>
    <cellStyle name="Moeda 2 2 2 2 2 2 6 2" xfId="21898" xr:uid="{00000000-0005-0000-0000-000058010000}"/>
    <cellStyle name="Moeda 2 2 2 2 2 2 7" xfId="13906" xr:uid="{00000000-0005-0000-0000-000059010000}"/>
    <cellStyle name="Moeda 2 2 2 2 2 2 8" xfId="11218" xr:uid="{00000000-0005-0000-0000-00005A010000}"/>
    <cellStyle name="Moeda 2 2 2 2 2 2 9" xfId="25042" xr:uid="{00000000-0005-0000-0000-00005B010000}"/>
    <cellStyle name="Moeda 2 2 2 2 2 3" xfId="1090" xr:uid="{00000000-0005-0000-0000-00005C010000}"/>
    <cellStyle name="Moeda 2 2 2 2 2 3 2" xfId="3754" xr:uid="{00000000-0005-0000-0000-00005D010000}"/>
    <cellStyle name="Moeda 2 2 2 2 2 3 2 2" xfId="17098" xr:uid="{00000000-0005-0000-0000-00005E010000}"/>
    <cellStyle name="Moeda 2 2 2 2 2 3 2 3" xfId="26074" xr:uid="{00000000-0005-0000-0000-00005F010000}"/>
    <cellStyle name="Moeda 2 2 2 2 2 3 3" xfId="6418" xr:uid="{00000000-0005-0000-0000-000060010000}"/>
    <cellStyle name="Moeda 2 2 2 2 2 3 3 2" xfId="19762" xr:uid="{00000000-0005-0000-0000-000061010000}"/>
    <cellStyle name="Moeda 2 2 2 2 2 3 4" xfId="9082" xr:uid="{00000000-0005-0000-0000-000062010000}"/>
    <cellStyle name="Moeda 2 2 2 2 2 3 4 2" xfId="22426" xr:uid="{00000000-0005-0000-0000-000063010000}"/>
    <cellStyle name="Moeda 2 2 2 2 2 3 5" xfId="14434" xr:uid="{00000000-0005-0000-0000-000064010000}"/>
    <cellStyle name="Moeda 2 2 2 2 2 3 6" xfId="11746" xr:uid="{00000000-0005-0000-0000-000065010000}"/>
    <cellStyle name="Moeda 2 2 2 2 2 3 7" xfId="24706" xr:uid="{00000000-0005-0000-0000-000066010000}"/>
    <cellStyle name="Moeda 2 2 2 2 2 4" xfId="1882" xr:uid="{00000000-0005-0000-0000-000067010000}"/>
    <cellStyle name="Moeda 2 2 2 2 2 4 2" xfId="4546" xr:uid="{00000000-0005-0000-0000-000068010000}"/>
    <cellStyle name="Moeda 2 2 2 2 2 4 2 2" xfId="17890" xr:uid="{00000000-0005-0000-0000-000069010000}"/>
    <cellStyle name="Moeda 2 2 2 2 2 4 2 3" xfId="26722" xr:uid="{00000000-0005-0000-0000-00006A010000}"/>
    <cellStyle name="Moeda 2 2 2 2 2 4 3" xfId="7210" xr:uid="{00000000-0005-0000-0000-00006B010000}"/>
    <cellStyle name="Moeda 2 2 2 2 2 4 3 2" xfId="20554" xr:uid="{00000000-0005-0000-0000-00006C010000}"/>
    <cellStyle name="Moeda 2 2 2 2 2 4 4" xfId="9874" xr:uid="{00000000-0005-0000-0000-00006D010000}"/>
    <cellStyle name="Moeda 2 2 2 2 2 4 4 2" xfId="23218" xr:uid="{00000000-0005-0000-0000-00006E010000}"/>
    <cellStyle name="Moeda 2 2 2 2 2 4 5" xfId="15226" xr:uid="{00000000-0005-0000-0000-00006F010000}"/>
    <cellStyle name="Moeda 2 2 2 2 2 4 6" xfId="12538" xr:uid="{00000000-0005-0000-0000-000070010000}"/>
    <cellStyle name="Moeda 2 2 2 2 2 4 7" xfId="25354" xr:uid="{00000000-0005-0000-0000-000071010000}"/>
    <cellStyle name="Moeda 2 2 2 2 2 5" xfId="2698" xr:uid="{00000000-0005-0000-0000-000072010000}"/>
    <cellStyle name="Moeda 2 2 2 2 2 5 2" xfId="5362" xr:uid="{00000000-0005-0000-0000-000073010000}"/>
    <cellStyle name="Moeda 2 2 2 2 2 5 2 2" xfId="18706" xr:uid="{00000000-0005-0000-0000-000074010000}"/>
    <cellStyle name="Moeda 2 2 2 2 2 5 3" xfId="8026" xr:uid="{00000000-0005-0000-0000-000075010000}"/>
    <cellStyle name="Moeda 2 2 2 2 2 5 3 2" xfId="21370" xr:uid="{00000000-0005-0000-0000-000076010000}"/>
    <cellStyle name="Moeda 2 2 2 2 2 5 4" xfId="10690" xr:uid="{00000000-0005-0000-0000-000077010000}"/>
    <cellStyle name="Moeda 2 2 2 2 2 5 4 2" xfId="24034" xr:uid="{00000000-0005-0000-0000-000078010000}"/>
    <cellStyle name="Moeda 2 2 2 2 2 5 5" xfId="16042" xr:uid="{00000000-0005-0000-0000-000079010000}"/>
    <cellStyle name="Moeda 2 2 2 2 2 5 6" xfId="13354" xr:uid="{00000000-0005-0000-0000-00007A010000}"/>
    <cellStyle name="Moeda 2 2 2 2 2 5 7" xfId="25714" xr:uid="{00000000-0005-0000-0000-00007B010000}"/>
    <cellStyle name="Moeda 2 2 2 2 2 6" xfId="2962" xr:uid="{00000000-0005-0000-0000-00007C010000}"/>
    <cellStyle name="Moeda 2 2 2 2 2 6 2" xfId="16306" xr:uid="{00000000-0005-0000-0000-00007D010000}"/>
    <cellStyle name="Moeda 2 2 2 2 2 7" xfId="5626" xr:uid="{00000000-0005-0000-0000-00007E010000}"/>
    <cellStyle name="Moeda 2 2 2 2 2 7 2" xfId="18970" xr:uid="{00000000-0005-0000-0000-00007F010000}"/>
    <cellStyle name="Moeda 2 2 2 2 2 8" xfId="8290" xr:uid="{00000000-0005-0000-0000-000080010000}"/>
    <cellStyle name="Moeda 2 2 2 2 2 8 2" xfId="21634" xr:uid="{00000000-0005-0000-0000-000081010000}"/>
    <cellStyle name="Moeda 2 2 2 2 2 9" xfId="13642" xr:uid="{00000000-0005-0000-0000-000082010000}"/>
    <cellStyle name="Moeda 2 2 2 2 3" xfId="394" xr:uid="{00000000-0005-0000-0000-000083010000}"/>
    <cellStyle name="Moeda 2 2 2 2 3 2" xfId="1186" xr:uid="{00000000-0005-0000-0000-000084010000}"/>
    <cellStyle name="Moeda 2 2 2 2 3 2 2" xfId="3850" xr:uid="{00000000-0005-0000-0000-000085010000}"/>
    <cellStyle name="Moeda 2 2 2 2 3 2 2 2" xfId="17194" xr:uid="{00000000-0005-0000-0000-000086010000}"/>
    <cellStyle name="Moeda 2 2 2 2 3 2 3" xfId="6514" xr:uid="{00000000-0005-0000-0000-000087010000}"/>
    <cellStyle name="Moeda 2 2 2 2 3 2 3 2" xfId="19858" xr:uid="{00000000-0005-0000-0000-000088010000}"/>
    <cellStyle name="Moeda 2 2 2 2 3 2 4" xfId="9178" xr:uid="{00000000-0005-0000-0000-000089010000}"/>
    <cellStyle name="Moeda 2 2 2 2 3 2 4 2" xfId="22522" xr:uid="{00000000-0005-0000-0000-00008A010000}"/>
    <cellStyle name="Moeda 2 2 2 2 3 2 5" xfId="14530" xr:uid="{00000000-0005-0000-0000-00008B010000}"/>
    <cellStyle name="Moeda 2 2 2 2 3 2 6" xfId="11842" xr:uid="{00000000-0005-0000-0000-00008C010000}"/>
    <cellStyle name="Moeda 2 2 2 2 3 2 7" xfId="26242" xr:uid="{00000000-0005-0000-0000-00008D010000}"/>
    <cellStyle name="Moeda 2 2 2 2 3 3" xfId="1978" xr:uid="{00000000-0005-0000-0000-00008E010000}"/>
    <cellStyle name="Moeda 2 2 2 2 3 3 2" xfId="4642" xr:uid="{00000000-0005-0000-0000-00008F010000}"/>
    <cellStyle name="Moeda 2 2 2 2 3 3 2 2" xfId="17986" xr:uid="{00000000-0005-0000-0000-000090010000}"/>
    <cellStyle name="Moeda 2 2 2 2 3 3 3" xfId="7306" xr:uid="{00000000-0005-0000-0000-000091010000}"/>
    <cellStyle name="Moeda 2 2 2 2 3 3 3 2" xfId="20650" xr:uid="{00000000-0005-0000-0000-000092010000}"/>
    <cellStyle name="Moeda 2 2 2 2 3 3 4" xfId="9970" xr:uid="{00000000-0005-0000-0000-000093010000}"/>
    <cellStyle name="Moeda 2 2 2 2 3 3 4 2" xfId="23314" xr:uid="{00000000-0005-0000-0000-000094010000}"/>
    <cellStyle name="Moeda 2 2 2 2 3 3 5" xfId="15322" xr:uid="{00000000-0005-0000-0000-000095010000}"/>
    <cellStyle name="Moeda 2 2 2 2 3 3 6" xfId="12634" xr:uid="{00000000-0005-0000-0000-000096010000}"/>
    <cellStyle name="Moeda 2 2 2 2 3 4" xfId="3058" xr:uid="{00000000-0005-0000-0000-000097010000}"/>
    <cellStyle name="Moeda 2 2 2 2 3 4 2" xfId="16402" xr:uid="{00000000-0005-0000-0000-000098010000}"/>
    <cellStyle name="Moeda 2 2 2 2 3 5" xfId="5722" xr:uid="{00000000-0005-0000-0000-000099010000}"/>
    <cellStyle name="Moeda 2 2 2 2 3 5 2" xfId="19066" xr:uid="{00000000-0005-0000-0000-00009A010000}"/>
    <cellStyle name="Moeda 2 2 2 2 3 6" xfId="8386" xr:uid="{00000000-0005-0000-0000-00009B010000}"/>
    <cellStyle name="Moeda 2 2 2 2 3 6 2" xfId="21730" xr:uid="{00000000-0005-0000-0000-00009C010000}"/>
    <cellStyle name="Moeda 2 2 2 2 3 7" xfId="13738" xr:uid="{00000000-0005-0000-0000-00009D010000}"/>
    <cellStyle name="Moeda 2 2 2 2 3 8" xfId="11050" xr:uid="{00000000-0005-0000-0000-00009E010000}"/>
    <cellStyle name="Moeda 2 2 2 2 3 9" xfId="24874" xr:uid="{00000000-0005-0000-0000-00009F010000}"/>
    <cellStyle name="Moeda 2 2 2 2 4" xfId="730" xr:uid="{00000000-0005-0000-0000-0000A0010000}"/>
    <cellStyle name="Moeda 2 2 2 2 4 2" xfId="1522" xr:uid="{00000000-0005-0000-0000-0000A1010000}"/>
    <cellStyle name="Moeda 2 2 2 2 4 2 2" xfId="4186" xr:uid="{00000000-0005-0000-0000-0000A2010000}"/>
    <cellStyle name="Moeda 2 2 2 2 4 2 2 2" xfId="17530" xr:uid="{00000000-0005-0000-0000-0000A3010000}"/>
    <cellStyle name="Moeda 2 2 2 2 4 2 3" xfId="6850" xr:uid="{00000000-0005-0000-0000-0000A4010000}"/>
    <cellStyle name="Moeda 2 2 2 2 4 2 3 2" xfId="20194" xr:uid="{00000000-0005-0000-0000-0000A5010000}"/>
    <cellStyle name="Moeda 2 2 2 2 4 2 4" xfId="9514" xr:uid="{00000000-0005-0000-0000-0000A6010000}"/>
    <cellStyle name="Moeda 2 2 2 2 4 2 4 2" xfId="22858" xr:uid="{00000000-0005-0000-0000-0000A7010000}"/>
    <cellStyle name="Moeda 2 2 2 2 4 2 5" xfId="14866" xr:uid="{00000000-0005-0000-0000-0000A8010000}"/>
    <cellStyle name="Moeda 2 2 2 2 4 2 6" xfId="12178" xr:uid="{00000000-0005-0000-0000-0000A9010000}"/>
    <cellStyle name="Moeda 2 2 2 2 4 2 7" xfId="25906" xr:uid="{00000000-0005-0000-0000-0000AA010000}"/>
    <cellStyle name="Moeda 2 2 2 2 4 3" xfId="2314" xr:uid="{00000000-0005-0000-0000-0000AB010000}"/>
    <cellStyle name="Moeda 2 2 2 2 4 3 2" xfId="4978" xr:uid="{00000000-0005-0000-0000-0000AC010000}"/>
    <cellStyle name="Moeda 2 2 2 2 4 3 2 2" xfId="18322" xr:uid="{00000000-0005-0000-0000-0000AD010000}"/>
    <cellStyle name="Moeda 2 2 2 2 4 3 3" xfId="7642" xr:uid="{00000000-0005-0000-0000-0000AE010000}"/>
    <cellStyle name="Moeda 2 2 2 2 4 3 3 2" xfId="20986" xr:uid="{00000000-0005-0000-0000-0000AF010000}"/>
    <cellStyle name="Moeda 2 2 2 2 4 3 4" xfId="10306" xr:uid="{00000000-0005-0000-0000-0000B0010000}"/>
    <cellStyle name="Moeda 2 2 2 2 4 3 4 2" xfId="23650" xr:uid="{00000000-0005-0000-0000-0000B1010000}"/>
    <cellStyle name="Moeda 2 2 2 2 4 3 5" xfId="15658" xr:uid="{00000000-0005-0000-0000-0000B2010000}"/>
    <cellStyle name="Moeda 2 2 2 2 4 3 6" xfId="12970" xr:uid="{00000000-0005-0000-0000-0000B3010000}"/>
    <cellStyle name="Moeda 2 2 2 2 4 4" xfId="3394" xr:uid="{00000000-0005-0000-0000-0000B4010000}"/>
    <cellStyle name="Moeda 2 2 2 2 4 4 2" xfId="16738" xr:uid="{00000000-0005-0000-0000-0000B5010000}"/>
    <cellStyle name="Moeda 2 2 2 2 4 5" xfId="6058" xr:uid="{00000000-0005-0000-0000-0000B6010000}"/>
    <cellStyle name="Moeda 2 2 2 2 4 5 2" xfId="19402" xr:uid="{00000000-0005-0000-0000-0000B7010000}"/>
    <cellStyle name="Moeda 2 2 2 2 4 6" xfId="8722" xr:uid="{00000000-0005-0000-0000-0000B8010000}"/>
    <cellStyle name="Moeda 2 2 2 2 4 6 2" xfId="22066" xr:uid="{00000000-0005-0000-0000-0000B9010000}"/>
    <cellStyle name="Moeda 2 2 2 2 4 7" xfId="14074" xr:uid="{00000000-0005-0000-0000-0000BA010000}"/>
    <cellStyle name="Moeda 2 2 2 2 4 8" xfId="11386" xr:uid="{00000000-0005-0000-0000-0000BB010000}"/>
    <cellStyle name="Moeda 2 2 2 2 4 9" xfId="24538" xr:uid="{00000000-0005-0000-0000-0000BC010000}"/>
    <cellStyle name="Moeda 2 2 2 2 5" xfId="922" xr:uid="{00000000-0005-0000-0000-0000BD010000}"/>
    <cellStyle name="Moeda 2 2 2 2 5 2" xfId="3586" xr:uid="{00000000-0005-0000-0000-0000BE010000}"/>
    <cellStyle name="Moeda 2 2 2 2 5 2 2" xfId="16930" xr:uid="{00000000-0005-0000-0000-0000BF010000}"/>
    <cellStyle name="Moeda 2 2 2 2 5 2 3" xfId="26554" xr:uid="{00000000-0005-0000-0000-0000C0010000}"/>
    <cellStyle name="Moeda 2 2 2 2 5 3" xfId="6250" xr:uid="{00000000-0005-0000-0000-0000C1010000}"/>
    <cellStyle name="Moeda 2 2 2 2 5 3 2" xfId="19594" xr:uid="{00000000-0005-0000-0000-0000C2010000}"/>
    <cellStyle name="Moeda 2 2 2 2 5 4" xfId="8914" xr:uid="{00000000-0005-0000-0000-0000C3010000}"/>
    <cellStyle name="Moeda 2 2 2 2 5 4 2" xfId="22258" xr:uid="{00000000-0005-0000-0000-0000C4010000}"/>
    <cellStyle name="Moeda 2 2 2 2 5 5" xfId="14266" xr:uid="{00000000-0005-0000-0000-0000C5010000}"/>
    <cellStyle name="Moeda 2 2 2 2 5 6" xfId="11578" xr:uid="{00000000-0005-0000-0000-0000C6010000}"/>
    <cellStyle name="Moeda 2 2 2 2 5 7" xfId="25186" xr:uid="{00000000-0005-0000-0000-0000C7010000}"/>
    <cellStyle name="Moeda 2 2 2 2 6" xfId="1714" xr:uid="{00000000-0005-0000-0000-0000C8010000}"/>
    <cellStyle name="Moeda 2 2 2 2 6 2" xfId="4378" xr:uid="{00000000-0005-0000-0000-0000C9010000}"/>
    <cellStyle name="Moeda 2 2 2 2 6 2 2" xfId="17722" xr:uid="{00000000-0005-0000-0000-0000CA010000}"/>
    <cellStyle name="Moeda 2 2 2 2 6 3" xfId="7042" xr:uid="{00000000-0005-0000-0000-0000CB010000}"/>
    <cellStyle name="Moeda 2 2 2 2 6 3 2" xfId="20386" xr:uid="{00000000-0005-0000-0000-0000CC010000}"/>
    <cellStyle name="Moeda 2 2 2 2 6 4" xfId="9706" xr:uid="{00000000-0005-0000-0000-0000CD010000}"/>
    <cellStyle name="Moeda 2 2 2 2 6 4 2" xfId="23050" xr:uid="{00000000-0005-0000-0000-0000CE010000}"/>
    <cellStyle name="Moeda 2 2 2 2 6 5" xfId="15058" xr:uid="{00000000-0005-0000-0000-0000CF010000}"/>
    <cellStyle name="Moeda 2 2 2 2 6 6" xfId="12370" xr:uid="{00000000-0005-0000-0000-0000D0010000}"/>
    <cellStyle name="Moeda 2 2 2 2 6 7" xfId="25546" xr:uid="{00000000-0005-0000-0000-0000D1010000}"/>
    <cellStyle name="Moeda 2 2 2 2 7" xfId="2530" xr:uid="{00000000-0005-0000-0000-0000D2010000}"/>
    <cellStyle name="Moeda 2 2 2 2 7 2" xfId="5194" xr:uid="{00000000-0005-0000-0000-0000D3010000}"/>
    <cellStyle name="Moeda 2 2 2 2 7 2 2" xfId="18538" xr:uid="{00000000-0005-0000-0000-0000D4010000}"/>
    <cellStyle name="Moeda 2 2 2 2 7 3" xfId="7858" xr:uid="{00000000-0005-0000-0000-0000D5010000}"/>
    <cellStyle name="Moeda 2 2 2 2 7 3 2" xfId="21202" xr:uid="{00000000-0005-0000-0000-0000D6010000}"/>
    <cellStyle name="Moeda 2 2 2 2 7 4" xfId="10522" xr:uid="{00000000-0005-0000-0000-0000D7010000}"/>
    <cellStyle name="Moeda 2 2 2 2 7 4 2" xfId="23866" xr:uid="{00000000-0005-0000-0000-0000D8010000}"/>
    <cellStyle name="Moeda 2 2 2 2 7 5" xfId="15874" xr:uid="{00000000-0005-0000-0000-0000D9010000}"/>
    <cellStyle name="Moeda 2 2 2 2 7 6" xfId="13186" xr:uid="{00000000-0005-0000-0000-0000DA010000}"/>
    <cellStyle name="Moeda 2 2 2 2 8" xfId="2794" xr:uid="{00000000-0005-0000-0000-0000DB010000}"/>
    <cellStyle name="Moeda 2 2 2 2 8 2" xfId="16138" xr:uid="{00000000-0005-0000-0000-0000DC010000}"/>
    <cellStyle name="Moeda 2 2 2 2 9" xfId="5458" xr:uid="{00000000-0005-0000-0000-0000DD010000}"/>
    <cellStyle name="Moeda 2 2 2 2 9 2" xfId="18802" xr:uid="{00000000-0005-0000-0000-0000DE010000}"/>
    <cellStyle name="Moeda 2 2 2 3" xfId="250" xr:uid="{00000000-0005-0000-0000-0000DF010000}"/>
    <cellStyle name="Moeda 2 2 2 3 10" xfId="13594" xr:uid="{00000000-0005-0000-0000-0000E0010000}"/>
    <cellStyle name="Moeda 2 2 2 3 11" xfId="10906" xr:uid="{00000000-0005-0000-0000-0000E1010000}"/>
    <cellStyle name="Moeda 2 2 2 3 12" xfId="24298" xr:uid="{00000000-0005-0000-0000-0000E2010000}"/>
    <cellStyle name="Moeda 2 2 2 3 2" xfId="514" xr:uid="{00000000-0005-0000-0000-0000E3010000}"/>
    <cellStyle name="Moeda 2 2 2 3 2 2" xfId="1306" xr:uid="{00000000-0005-0000-0000-0000E4010000}"/>
    <cellStyle name="Moeda 2 2 2 3 2 2 2" xfId="3970" xr:uid="{00000000-0005-0000-0000-0000E5010000}"/>
    <cellStyle name="Moeda 2 2 2 3 2 2 2 2" xfId="17314" xr:uid="{00000000-0005-0000-0000-0000E6010000}"/>
    <cellStyle name="Moeda 2 2 2 3 2 2 3" xfId="6634" xr:uid="{00000000-0005-0000-0000-0000E7010000}"/>
    <cellStyle name="Moeda 2 2 2 3 2 2 3 2" xfId="19978" xr:uid="{00000000-0005-0000-0000-0000E8010000}"/>
    <cellStyle name="Moeda 2 2 2 3 2 2 4" xfId="9298" xr:uid="{00000000-0005-0000-0000-0000E9010000}"/>
    <cellStyle name="Moeda 2 2 2 3 2 2 4 2" xfId="22642" xr:uid="{00000000-0005-0000-0000-0000EA010000}"/>
    <cellStyle name="Moeda 2 2 2 3 2 2 5" xfId="14650" xr:uid="{00000000-0005-0000-0000-0000EB010000}"/>
    <cellStyle name="Moeda 2 2 2 3 2 2 6" xfId="11962" xr:uid="{00000000-0005-0000-0000-0000EC010000}"/>
    <cellStyle name="Moeda 2 2 2 3 2 2 7" xfId="26362" xr:uid="{00000000-0005-0000-0000-0000ED010000}"/>
    <cellStyle name="Moeda 2 2 2 3 2 3" xfId="2098" xr:uid="{00000000-0005-0000-0000-0000EE010000}"/>
    <cellStyle name="Moeda 2 2 2 3 2 3 2" xfId="4762" xr:uid="{00000000-0005-0000-0000-0000EF010000}"/>
    <cellStyle name="Moeda 2 2 2 3 2 3 2 2" xfId="18106" xr:uid="{00000000-0005-0000-0000-0000F0010000}"/>
    <cellStyle name="Moeda 2 2 2 3 2 3 3" xfId="7426" xr:uid="{00000000-0005-0000-0000-0000F1010000}"/>
    <cellStyle name="Moeda 2 2 2 3 2 3 3 2" xfId="20770" xr:uid="{00000000-0005-0000-0000-0000F2010000}"/>
    <cellStyle name="Moeda 2 2 2 3 2 3 4" xfId="10090" xr:uid="{00000000-0005-0000-0000-0000F3010000}"/>
    <cellStyle name="Moeda 2 2 2 3 2 3 4 2" xfId="23434" xr:uid="{00000000-0005-0000-0000-0000F4010000}"/>
    <cellStyle name="Moeda 2 2 2 3 2 3 5" xfId="15442" xr:uid="{00000000-0005-0000-0000-0000F5010000}"/>
    <cellStyle name="Moeda 2 2 2 3 2 3 6" xfId="12754" xr:uid="{00000000-0005-0000-0000-0000F6010000}"/>
    <cellStyle name="Moeda 2 2 2 3 2 4" xfId="3178" xr:uid="{00000000-0005-0000-0000-0000F7010000}"/>
    <cellStyle name="Moeda 2 2 2 3 2 4 2" xfId="16522" xr:uid="{00000000-0005-0000-0000-0000F8010000}"/>
    <cellStyle name="Moeda 2 2 2 3 2 5" xfId="5842" xr:uid="{00000000-0005-0000-0000-0000F9010000}"/>
    <cellStyle name="Moeda 2 2 2 3 2 5 2" xfId="19186" xr:uid="{00000000-0005-0000-0000-0000FA010000}"/>
    <cellStyle name="Moeda 2 2 2 3 2 6" xfId="8506" xr:uid="{00000000-0005-0000-0000-0000FB010000}"/>
    <cellStyle name="Moeda 2 2 2 3 2 6 2" xfId="21850" xr:uid="{00000000-0005-0000-0000-0000FC010000}"/>
    <cellStyle name="Moeda 2 2 2 3 2 7" xfId="13858" xr:uid="{00000000-0005-0000-0000-0000FD010000}"/>
    <cellStyle name="Moeda 2 2 2 3 2 8" xfId="11170" xr:uid="{00000000-0005-0000-0000-0000FE010000}"/>
    <cellStyle name="Moeda 2 2 2 3 2 9" xfId="24994" xr:uid="{00000000-0005-0000-0000-0000FF010000}"/>
    <cellStyle name="Moeda 2 2 2 3 3" xfId="682" xr:uid="{00000000-0005-0000-0000-000000020000}"/>
    <cellStyle name="Moeda 2 2 2 3 3 2" xfId="1474" xr:uid="{00000000-0005-0000-0000-000001020000}"/>
    <cellStyle name="Moeda 2 2 2 3 3 2 2" xfId="4138" xr:uid="{00000000-0005-0000-0000-000002020000}"/>
    <cellStyle name="Moeda 2 2 2 3 3 2 2 2" xfId="17482" xr:uid="{00000000-0005-0000-0000-000003020000}"/>
    <cellStyle name="Moeda 2 2 2 3 3 2 3" xfId="6802" xr:uid="{00000000-0005-0000-0000-000004020000}"/>
    <cellStyle name="Moeda 2 2 2 3 3 2 3 2" xfId="20146" xr:uid="{00000000-0005-0000-0000-000005020000}"/>
    <cellStyle name="Moeda 2 2 2 3 3 2 4" xfId="9466" xr:uid="{00000000-0005-0000-0000-000006020000}"/>
    <cellStyle name="Moeda 2 2 2 3 3 2 4 2" xfId="22810" xr:uid="{00000000-0005-0000-0000-000007020000}"/>
    <cellStyle name="Moeda 2 2 2 3 3 2 5" xfId="14818" xr:uid="{00000000-0005-0000-0000-000008020000}"/>
    <cellStyle name="Moeda 2 2 2 3 3 2 6" xfId="12130" xr:uid="{00000000-0005-0000-0000-000009020000}"/>
    <cellStyle name="Moeda 2 2 2 3 3 2 7" xfId="26026" xr:uid="{00000000-0005-0000-0000-00000A020000}"/>
    <cellStyle name="Moeda 2 2 2 3 3 3" xfId="2266" xr:uid="{00000000-0005-0000-0000-00000B020000}"/>
    <cellStyle name="Moeda 2 2 2 3 3 3 2" xfId="4930" xr:uid="{00000000-0005-0000-0000-00000C020000}"/>
    <cellStyle name="Moeda 2 2 2 3 3 3 2 2" xfId="18274" xr:uid="{00000000-0005-0000-0000-00000D020000}"/>
    <cellStyle name="Moeda 2 2 2 3 3 3 3" xfId="7594" xr:uid="{00000000-0005-0000-0000-00000E020000}"/>
    <cellStyle name="Moeda 2 2 2 3 3 3 3 2" xfId="20938" xr:uid="{00000000-0005-0000-0000-00000F020000}"/>
    <cellStyle name="Moeda 2 2 2 3 3 3 4" xfId="10258" xr:uid="{00000000-0005-0000-0000-000010020000}"/>
    <cellStyle name="Moeda 2 2 2 3 3 3 4 2" xfId="23602" xr:uid="{00000000-0005-0000-0000-000011020000}"/>
    <cellStyle name="Moeda 2 2 2 3 3 3 5" xfId="15610" xr:uid="{00000000-0005-0000-0000-000012020000}"/>
    <cellStyle name="Moeda 2 2 2 3 3 3 6" xfId="12922" xr:uid="{00000000-0005-0000-0000-000013020000}"/>
    <cellStyle name="Moeda 2 2 2 3 3 4" xfId="3346" xr:uid="{00000000-0005-0000-0000-000014020000}"/>
    <cellStyle name="Moeda 2 2 2 3 3 4 2" xfId="16690" xr:uid="{00000000-0005-0000-0000-000015020000}"/>
    <cellStyle name="Moeda 2 2 2 3 3 5" xfId="6010" xr:uid="{00000000-0005-0000-0000-000016020000}"/>
    <cellStyle name="Moeda 2 2 2 3 3 5 2" xfId="19354" xr:uid="{00000000-0005-0000-0000-000017020000}"/>
    <cellStyle name="Moeda 2 2 2 3 3 6" xfId="8674" xr:uid="{00000000-0005-0000-0000-000018020000}"/>
    <cellStyle name="Moeda 2 2 2 3 3 6 2" xfId="22018" xr:uid="{00000000-0005-0000-0000-000019020000}"/>
    <cellStyle name="Moeda 2 2 2 3 3 7" xfId="14026" xr:uid="{00000000-0005-0000-0000-00001A020000}"/>
    <cellStyle name="Moeda 2 2 2 3 3 8" xfId="11338" xr:uid="{00000000-0005-0000-0000-00001B020000}"/>
    <cellStyle name="Moeda 2 2 2 3 3 9" xfId="24658" xr:uid="{00000000-0005-0000-0000-00001C020000}"/>
    <cellStyle name="Moeda 2 2 2 3 4" xfId="1042" xr:uid="{00000000-0005-0000-0000-00001D020000}"/>
    <cellStyle name="Moeda 2 2 2 3 4 2" xfId="3706" xr:uid="{00000000-0005-0000-0000-00001E020000}"/>
    <cellStyle name="Moeda 2 2 2 3 4 2 2" xfId="17050" xr:uid="{00000000-0005-0000-0000-00001F020000}"/>
    <cellStyle name="Moeda 2 2 2 3 4 2 3" xfId="26674" xr:uid="{00000000-0005-0000-0000-000020020000}"/>
    <cellStyle name="Moeda 2 2 2 3 4 3" xfId="6370" xr:uid="{00000000-0005-0000-0000-000021020000}"/>
    <cellStyle name="Moeda 2 2 2 3 4 3 2" xfId="19714" xr:uid="{00000000-0005-0000-0000-000022020000}"/>
    <cellStyle name="Moeda 2 2 2 3 4 4" xfId="9034" xr:uid="{00000000-0005-0000-0000-000023020000}"/>
    <cellStyle name="Moeda 2 2 2 3 4 4 2" xfId="22378" xr:uid="{00000000-0005-0000-0000-000024020000}"/>
    <cellStyle name="Moeda 2 2 2 3 4 5" xfId="14386" xr:uid="{00000000-0005-0000-0000-000025020000}"/>
    <cellStyle name="Moeda 2 2 2 3 4 6" xfId="11698" xr:uid="{00000000-0005-0000-0000-000026020000}"/>
    <cellStyle name="Moeda 2 2 2 3 4 7" xfId="25306" xr:uid="{00000000-0005-0000-0000-000027020000}"/>
    <cellStyle name="Moeda 2 2 2 3 5" xfId="1834" xr:uid="{00000000-0005-0000-0000-000028020000}"/>
    <cellStyle name="Moeda 2 2 2 3 5 2" xfId="4498" xr:uid="{00000000-0005-0000-0000-000029020000}"/>
    <cellStyle name="Moeda 2 2 2 3 5 2 2" xfId="17842" xr:uid="{00000000-0005-0000-0000-00002A020000}"/>
    <cellStyle name="Moeda 2 2 2 3 5 3" xfId="7162" xr:uid="{00000000-0005-0000-0000-00002B020000}"/>
    <cellStyle name="Moeda 2 2 2 3 5 3 2" xfId="20506" xr:uid="{00000000-0005-0000-0000-00002C020000}"/>
    <cellStyle name="Moeda 2 2 2 3 5 4" xfId="9826" xr:uid="{00000000-0005-0000-0000-00002D020000}"/>
    <cellStyle name="Moeda 2 2 2 3 5 4 2" xfId="23170" xr:uid="{00000000-0005-0000-0000-00002E020000}"/>
    <cellStyle name="Moeda 2 2 2 3 5 5" xfId="15178" xr:uid="{00000000-0005-0000-0000-00002F020000}"/>
    <cellStyle name="Moeda 2 2 2 3 5 6" xfId="12490" xr:uid="{00000000-0005-0000-0000-000030020000}"/>
    <cellStyle name="Moeda 2 2 2 3 5 7" xfId="25666" xr:uid="{00000000-0005-0000-0000-000031020000}"/>
    <cellStyle name="Moeda 2 2 2 3 6" xfId="2650" xr:uid="{00000000-0005-0000-0000-000032020000}"/>
    <cellStyle name="Moeda 2 2 2 3 6 2" xfId="5314" xr:uid="{00000000-0005-0000-0000-000033020000}"/>
    <cellStyle name="Moeda 2 2 2 3 6 2 2" xfId="18658" xr:uid="{00000000-0005-0000-0000-000034020000}"/>
    <cellStyle name="Moeda 2 2 2 3 6 3" xfId="7978" xr:uid="{00000000-0005-0000-0000-000035020000}"/>
    <cellStyle name="Moeda 2 2 2 3 6 3 2" xfId="21322" xr:uid="{00000000-0005-0000-0000-000036020000}"/>
    <cellStyle name="Moeda 2 2 2 3 6 4" xfId="10642" xr:uid="{00000000-0005-0000-0000-000037020000}"/>
    <cellStyle name="Moeda 2 2 2 3 6 4 2" xfId="23986" xr:uid="{00000000-0005-0000-0000-000038020000}"/>
    <cellStyle name="Moeda 2 2 2 3 6 5" xfId="15994" xr:uid="{00000000-0005-0000-0000-000039020000}"/>
    <cellStyle name="Moeda 2 2 2 3 6 6" xfId="13306" xr:uid="{00000000-0005-0000-0000-00003A020000}"/>
    <cellStyle name="Moeda 2 2 2 3 7" xfId="2914" xr:uid="{00000000-0005-0000-0000-00003B020000}"/>
    <cellStyle name="Moeda 2 2 2 3 7 2" xfId="16258" xr:uid="{00000000-0005-0000-0000-00003C020000}"/>
    <cellStyle name="Moeda 2 2 2 3 8" xfId="5578" xr:uid="{00000000-0005-0000-0000-00003D020000}"/>
    <cellStyle name="Moeda 2 2 2 3 8 2" xfId="18922" xr:uid="{00000000-0005-0000-0000-00003E020000}"/>
    <cellStyle name="Moeda 2 2 2 3 9" xfId="8242" xr:uid="{00000000-0005-0000-0000-00003F020000}"/>
    <cellStyle name="Moeda 2 2 2 3 9 2" xfId="21586" xr:uid="{00000000-0005-0000-0000-000040020000}"/>
    <cellStyle name="Moeda 2 2 2 4" xfId="202" xr:uid="{00000000-0005-0000-0000-000041020000}"/>
    <cellStyle name="Moeda 2 2 2 4 10" xfId="10858" xr:uid="{00000000-0005-0000-0000-000042020000}"/>
    <cellStyle name="Moeda 2 2 2 4 11" xfId="24250" xr:uid="{00000000-0005-0000-0000-000043020000}"/>
    <cellStyle name="Moeda 2 2 2 4 2" xfId="466" xr:uid="{00000000-0005-0000-0000-000044020000}"/>
    <cellStyle name="Moeda 2 2 2 4 2 2" xfId="1258" xr:uid="{00000000-0005-0000-0000-000045020000}"/>
    <cellStyle name="Moeda 2 2 2 4 2 2 2" xfId="3922" xr:uid="{00000000-0005-0000-0000-000046020000}"/>
    <cellStyle name="Moeda 2 2 2 4 2 2 2 2" xfId="17266" xr:uid="{00000000-0005-0000-0000-000047020000}"/>
    <cellStyle name="Moeda 2 2 2 4 2 2 3" xfId="6586" xr:uid="{00000000-0005-0000-0000-000048020000}"/>
    <cellStyle name="Moeda 2 2 2 4 2 2 3 2" xfId="19930" xr:uid="{00000000-0005-0000-0000-000049020000}"/>
    <cellStyle name="Moeda 2 2 2 4 2 2 4" xfId="9250" xr:uid="{00000000-0005-0000-0000-00004A020000}"/>
    <cellStyle name="Moeda 2 2 2 4 2 2 4 2" xfId="22594" xr:uid="{00000000-0005-0000-0000-00004B020000}"/>
    <cellStyle name="Moeda 2 2 2 4 2 2 5" xfId="14602" xr:uid="{00000000-0005-0000-0000-00004C020000}"/>
    <cellStyle name="Moeda 2 2 2 4 2 2 6" xfId="11914" xr:uid="{00000000-0005-0000-0000-00004D020000}"/>
    <cellStyle name="Moeda 2 2 2 4 2 2 7" xfId="26314" xr:uid="{00000000-0005-0000-0000-00004E020000}"/>
    <cellStyle name="Moeda 2 2 2 4 2 3" xfId="2050" xr:uid="{00000000-0005-0000-0000-00004F020000}"/>
    <cellStyle name="Moeda 2 2 2 4 2 3 2" xfId="4714" xr:uid="{00000000-0005-0000-0000-000050020000}"/>
    <cellStyle name="Moeda 2 2 2 4 2 3 2 2" xfId="18058" xr:uid="{00000000-0005-0000-0000-000051020000}"/>
    <cellStyle name="Moeda 2 2 2 4 2 3 3" xfId="7378" xr:uid="{00000000-0005-0000-0000-000052020000}"/>
    <cellStyle name="Moeda 2 2 2 4 2 3 3 2" xfId="20722" xr:uid="{00000000-0005-0000-0000-000053020000}"/>
    <cellStyle name="Moeda 2 2 2 4 2 3 4" xfId="10042" xr:uid="{00000000-0005-0000-0000-000054020000}"/>
    <cellStyle name="Moeda 2 2 2 4 2 3 4 2" xfId="23386" xr:uid="{00000000-0005-0000-0000-000055020000}"/>
    <cellStyle name="Moeda 2 2 2 4 2 3 5" xfId="15394" xr:uid="{00000000-0005-0000-0000-000056020000}"/>
    <cellStyle name="Moeda 2 2 2 4 2 3 6" xfId="12706" xr:uid="{00000000-0005-0000-0000-000057020000}"/>
    <cellStyle name="Moeda 2 2 2 4 2 4" xfId="3130" xr:uid="{00000000-0005-0000-0000-000058020000}"/>
    <cellStyle name="Moeda 2 2 2 4 2 4 2" xfId="16474" xr:uid="{00000000-0005-0000-0000-000059020000}"/>
    <cellStyle name="Moeda 2 2 2 4 2 5" xfId="5794" xr:uid="{00000000-0005-0000-0000-00005A020000}"/>
    <cellStyle name="Moeda 2 2 2 4 2 5 2" xfId="19138" xr:uid="{00000000-0005-0000-0000-00005B020000}"/>
    <cellStyle name="Moeda 2 2 2 4 2 6" xfId="8458" xr:uid="{00000000-0005-0000-0000-00005C020000}"/>
    <cellStyle name="Moeda 2 2 2 4 2 6 2" xfId="21802" xr:uid="{00000000-0005-0000-0000-00005D020000}"/>
    <cellStyle name="Moeda 2 2 2 4 2 7" xfId="13810" xr:uid="{00000000-0005-0000-0000-00005E020000}"/>
    <cellStyle name="Moeda 2 2 2 4 2 8" xfId="11122" xr:uid="{00000000-0005-0000-0000-00005F020000}"/>
    <cellStyle name="Moeda 2 2 2 4 2 9" xfId="24946" xr:uid="{00000000-0005-0000-0000-000060020000}"/>
    <cellStyle name="Moeda 2 2 2 4 3" xfId="994" xr:uid="{00000000-0005-0000-0000-000061020000}"/>
    <cellStyle name="Moeda 2 2 2 4 3 2" xfId="3658" xr:uid="{00000000-0005-0000-0000-000062020000}"/>
    <cellStyle name="Moeda 2 2 2 4 3 2 2" xfId="17002" xr:uid="{00000000-0005-0000-0000-000063020000}"/>
    <cellStyle name="Moeda 2 2 2 4 3 2 3" xfId="25978" xr:uid="{00000000-0005-0000-0000-000064020000}"/>
    <cellStyle name="Moeda 2 2 2 4 3 3" xfId="6322" xr:uid="{00000000-0005-0000-0000-000065020000}"/>
    <cellStyle name="Moeda 2 2 2 4 3 3 2" xfId="19666" xr:uid="{00000000-0005-0000-0000-000066020000}"/>
    <cellStyle name="Moeda 2 2 2 4 3 4" xfId="8986" xr:uid="{00000000-0005-0000-0000-000067020000}"/>
    <cellStyle name="Moeda 2 2 2 4 3 4 2" xfId="22330" xr:uid="{00000000-0005-0000-0000-000068020000}"/>
    <cellStyle name="Moeda 2 2 2 4 3 5" xfId="14338" xr:uid="{00000000-0005-0000-0000-000069020000}"/>
    <cellStyle name="Moeda 2 2 2 4 3 6" xfId="11650" xr:uid="{00000000-0005-0000-0000-00006A020000}"/>
    <cellStyle name="Moeda 2 2 2 4 3 7" xfId="24610" xr:uid="{00000000-0005-0000-0000-00006B020000}"/>
    <cellStyle name="Moeda 2 2 2 4 4" xfId="1786" xr:uid="{00000000-0005-0000-0000-00006C020000}"/>
    <cellStyle name="Moeda 2 2 2 4 4 2" xfId="4450" xr:uid="{00000000-0005-0000-0000-00006D020000}"/>
    <cellStyle name="Moeda 2 2 2 4 4 2 2" xfId="17794" xr:uid="{00000000-0005-0000-0000-00006E020000}"/>
    <cellStyle name="Moeda 2 2 2 4 4 2 3" xfId="26626" xr:uid="{00000000-0005-0000-0000-00006F020000}"/>
    <cellStyle name="Moeda 2 2 2 4 4 3" xfId="7114" xr:uid="{00000000-0005-0000-0000-000070020000}"/>
    <cellStyle name="Moeda 2 2 2 4 4 3 2" xfId="20458" xr:uid="{00000000-0005-0000-0000-000071020000}"/>
    <cellStyle name="Moeda 2 2 2 4 4 4" xfId="9778" xr:uid="{00000000-0005-0000-0000-000072020000}"/>
    <cellStyle name="Moeda 2 2 2 4 4 4 2" xfId="23122" xr:uid="{00000000-0005-0000-0000-000073020000}"/>
    <cellStyle name="Moeda 2 2 2 4 4 5" xfId="15130" xr:uid="{00000000-0005-0000-0000-000074020000}"/>
    <cellStyle name="Moeda 2 2 2 4 4 6" xfId="12442" xr:uid="{00000000-0005-0000-0000-000075020000}"/>
    <cellStyle name="Moeda 2 2 2 4 4 7" xfId="25258" xr:uid="{00000000-0005-0000-0000-000076020000}"/>
    <cellStyle name="Moeda 2 2 2 4 5" xfId="2602" xr:uid="{00000000-0005-0000-0000-000077020000}"/>
    <cellStyle name="Moeda 2 2 2 4 5 2" xfId="5266" xr:uid="{00000000-0005-0000-0000-000078020000}"/>
    <cellStyle name="Moeda 2 2 2 4 5 2 2" xfId="18610" xr:uid="{00000000-0005-0000-0000-000079020000}"/>
    <cellStyle name="Moeda 2 2 2 4 5 3" xfId="7930" xr:uid="{00000000-0005-0000-0000-00007A020000}"/>
    <cellStyle name="Moeda 2 2 2 4 5 3 2" xfId="21274" xr:uid="{00000000-0005-0000-0000-00007B020000}"/>
    <cellStyle name="Moeda 2 2 2 4 5 4" xfId="10594" xr:uid="{00000000-0005-0000-0000-00007C020000}"/>
    <cellStyle name="Moeda 2 2 2 4 5 4 2" xfId="23938" xr:uid="{00000000-0005-0000-0000-00007D020000}"/>
    <cellStyle name="Moeda 2 2 2 4 5 5" xfId="15946" xr:uid="{00000000-0005-0000-0000-00007E020000}"/>
    <cellStyle name="Moeda 2 2 2 4 5 6" xfId="13258" xr:uid="{00000000-0005-0000-0000-00007F020000}"/>
    <cellStyle name="Moeda 2 2 2 4 5 7" xfId="25618" xr:uid="{00000000-0005-0000-0000-000080020000}"/>
    <cellStyle name="Moeda 2 2 2 4 6" xfId="2866" xr:uid="{00000000-0005-0000-0000-000081020000}"/>
    <cellStyle name="Moeda 2 2 2 4 6 2" xfId="16210" xr:uid="{00000000-0005-0000-0000-000082020000}"/>
    <cellStyle name="Moeda 2 2 2 4 7" xfId="5530" xr:uid="{00000000-0005-0000-0000-000083020000}"/>
    <cellStyle name="Moeda 2 2 2 4 7 2" xfId="18874" xr:uid="{00000000-0005-0000-0000-000084020000}"/>
    <cellStyle name="Moeda 2 2 2 4 8" xfId="8194" xr:uid="{00000000-0005-0000-0000-000085020000}"/>
    <cellStyle name="Moeda 2 2 2 4 8 2" xfId="21538" xr:uid="{00000000-0005-0000-0000-000086020000}"/>
    <cellStyle name="Moeda 2 2 2 4 9" xfId="13546" xr:uid="{00000000-0005-0000-0000-000087020000}"/>
    <cellStyle name="Moeda 2 2 2 5" xfId="346" xr:uid="{00000000-0005-0000-0000-000088020000}"/>
    <cellStyle name="Moeda 2 2 2 5 2" xfId="1138" xr:uid="{00000000-0005-0000-0000-000089020000}"/>
    <cellStyle name="Moeda 2 2 2 5 2 2" xfId="3802" xr:uid="{00000000-0005-0000-0000-00008A020000}"/>
    <cellStyle name="Moeda 2 2 2 5 2 2 2" xfId="17146" xr:uid="{00000000-0005-0000-0000-00008B020000}"/>
    <cellStyle name="Moeda 2 2 2 5 2 2 3" xfId="26458" xr:uid="{00000000-0005-0000-0000-00008C020000}"/>
    <cellStyle name="Moeda 2 2 2 5 2 3" xfId="6466" xr:uid="{00000000-0005-0000-0000-00008D020000}"/>
    <cellStyle name="Moeda 2 2 2 5 2 3 2" xfId="19810" xr:uid="{00000000-0005-0000-0000-00008E020000}"/>
    <cellStyle name="Moeda 2 2 2 5 2 4" xfId="9130" xr:uid="{00000000-0005-0000-0000-00008F020000}"/>
    <cellStyle name="Moeda 2 2 2 5 2 4 2" xfId="22474" xr:uid="{00000000-0005-0000-0000-000090020000}"/>
    <cellStyle name="Moeda 2 2 2 5 2 5" xfId="14482" xr:uid="{00000000-0005-0000-0000-000091020000}"/>
    <cellStyle name="Moeda 2 2 2 5 2 6" xfId="11794" xr:uid="{00000000-0005-0000-0000-000092020000}"/>
    <cellStyle name="Moeda 2 2 2 5 2 7" xfId="25090" xr:uid="{00000000-0005-0000-0000-000093020000}"/>
    <cellStyle name="Moeda 2 2 2 5 3" xfId="1930" xr:uid="{00000000-0005-0000-0000-000094020000}"/>
    <cellStyle name="Moeda 2 2 2 5 3 2" xfId="4594" xr:uid="{00000000-0005-0000-0000-000095020000}"/>
    <cellStyle name="Moeda 2 2 2 5 3 2 2" xfId="17938" xr:uid="{00000000-0005-0000-0000-000096020000}"/>
    <cellStyle name="Moeda 2 2 2 5 3 2 3" xfId="26122" xr:uid="{00000000-0005-0000-0000-000097020000}"/>
    <cellStyle name="Moeda 2 2 2 5 3 3" xfId="7258" xr:uid="{00000000-0005-0000-0000-000098020000}"/>
    <cellStyle name="Moeda 2 2 2 5 3 3 2" xfId="20602" xr:uid="{00000000-0005-0000-0000-000099020000}"/>
    <cellStyle name="Moeda 2 2 2 5 3 4" xfId="9922" xr:uid="{00000000-0005-0000-0000-00009A020000}"/>
    <cellStyle name="Moeda 2 2 2 5 3 4 2" xfId="23266" xr:uid="{00000000-0005-0000-0000-00009B020000}"/>
    <cellStyle name="Moeda 2 2 2 5 3 5" xfId="15274" xr:uid="{00000000-0005-0000-0000-00009C020000}"/>
    <cellStyle name="Moeda 2 2 2 5 3 6" xfId="12586" xr:uid="{00000000-0005-0000-0000-00009D020000}"/>
    <cellStyle name="Moeda 2 2 2 5 3 7" xfId="24754" xr:uid="{00000000-0005-0000-0000-00009E020000}"/>
    <cellStyle name="Moeda 2 2 2 5 4" xfId="3010" xr:uid="{00000000-0005-0000-0000-00009F020000}"/>
    <cellStyle name="Moeda 2 2 2 5 4 2" xfId="16354" xr:uid="{00000000-0005-0000-0000-0000A0020000}"/>
    <cellStyle name="Moeda 2 2 2 5 4 2 2" xfId="26770" xr:uid="{00000000-0005-0000-0000-0000A1020000}"/>
    <cellStyle name="Moeda 2 2 2 5 4 3" xfId="25402" xr:uid="{00000000-0005-0000-0000-0000A2020000}"/>
    <cellStyle name="Moeda 2 2 2 5 5" xfId="5674" xr:uid="{00000000-0005-0000-0000-0000A3020000}"/>
    <cellStyle name="Moeda 2 2 2 5 5 2" xfId="19018" xr:uid="{00000000-0005-0000-0000-0000A4020000}"/>
    <cellStyle name="Moeda 2 2 2 5 5 3" xfId="25762" xr:uid="{00000000-0005-0000-0000-0000A5020000}"/>
    <cellStyle name="Moeda 2 2 2 5 6" xfId="8338" xr:uid="{00000000-0005-0000-0000-0000A6020000}"/>
    <cellStyle name="Moeda 2 2 2 5 6 2" xfId="21682" xr:uid="{00000000-0005-0000-0000-0000A7020000}"/>
    <cellStyle name="Moeda 2 2 2 5 7" xfId="13690" xr:uid="{00000000-0005-0000-0000-0000A8020000}"/>
    <cellStyle name="Moeda 2 2 2 5 8" xfId="11002" xr:uid="{00000000-0005-0000-0000-0000A9020000}"/>
    <cellStyle name="Moeda 2 2 2 5 9" xfId="24394" xr:uid="{00000000-0005-0000-0000-0000AA020000}"/>
    <cellStyle name="Moeda 2 2 2 6" xfId="610" xr:uid="{00000000-0005-0000-0000-0000AB020000}"/>
    <cellStyle name="Moeda 2 2 2 6 2" xfId="1402" xr:uid="{00000000-0005-0000-0000-0000AC020000}"/>
    <cellStyle name="Moeda 2 2 2 6 2 2" xfId="4066" xr:uid="{00000000-0005-0000-0000-0000AD020000}"/>
    <cellStyle name="Moeda 2 2 2 6 2 2 2" xfId="17410" xr:uid="{00000000-0005-0000-0000-0000AE020000}"/>
    <cellStyle name="Moeda 2 2 2 6 2 3" xfId="6730" xr:uid="{00000000-0005-0000-0000-0000AF020000}"/>
    <cellStyle name="Moeda 2 2 2 6 2 3 2" xfId="20074" xr:uid="{00000000-0005-0000-0000-0000B0020000}"/>
    <cellStyle name="Moeda 2 2 2 6 2 4" xfId="9394" xr:uid="{00000000-0005-0000-0000-0000B1020000}"/>
    <cellStyle name="Moeda 2 2 2 6 2 4 2" xfId="22738" xr:uid="{00000000-0005-0000-0000-0000B2020000}"/>
    <cellStyle name="Moeda 2 2 2 6 2 5" xfId="14746" xr:uid="{00000000-0005-0000-0000-0000B3020000}"/>
    <cellStyle name="Moeda 2 2 2 6 2 6" xfId="12058" xr:uid="{00000000-0005-0000-0000-0000B4020000}"/>
    <cellStyle name="Moeda 2 2 2 6 2 7" xfId="26194" xr:uid="{00000000-0005-0000-0000-0000B5020000}"/>
    <cellStyle name="Moeda 2 2 2 6 3" xfId="2194" xr:uid="{00000000-0005-0000-0000-0000B6020000}"/>
    <cellStyle name="Moeda 2 2 2 6 3 2" xfId="4858" xr:uid="{00000000-0005-0000-0000-0000B7020000}"/>
    <cellStyle name="Moeda 2 2 2 6 3 2 2" xfId="18202" xr:uid="{00000000-0005-0000-0000-0000B8020000}"/>
    <cellStyle name="Moeda 2 2 2 6 3 3" xfId="7522" xr:uid="{00000000-0005-0000-0000-0000B9020000}"/>
    <cellStyle name="Moeda 2 2 2 6 3 3 2" xfId="20866" xr:uid="{00000000-0005-0000-0000-0000BA020000}"/>
    <cellStyle name="Moeda 2 2 2 6 3 4" xfId="10186" xr:uid="{00000000-0005-0000-0000-0000BB020000}"/>
    <cellStyle name="Moeda 2 2 2 6 3 4 2" xfId="23530" xr:uid="{00000000-0005-0000-0000-0000BC020000}"/>
    <cellStyle name="Moeda 2 2 2 6 3 5" xfId="15538" xr:uid="{00000000-0005-0000-0000-0000BD020000}"/>
    <cellStyle name="Moeda 2 2 2 6 3 6" xfId="12850" xr:uid="{00000000-0005-0000-0000-0000BE020000}"/>
    <cellStyle name="Moeda 2 2 2 6 4" xfId="3274" xr:uid="{00000000-0005-0000-0000-0000BF020000}"/>
    <cellStyle name="Moeda 2 2 2 6 4 2" xfId="16618" xr:uid="{00000000-0005-0000-0000-0000C0020000}"/>
    <cellStyle name="Moeda 2 2 2 6 5" xfId="5938" xr:uid="{00000000-0005-0000-0000-0000C1020000}"/>
    <cellStyle name="Moeda 2 2 2 6 5 2" xfId="19282" xr:uid="{00000000-0005-0000-0000-0000C2020000}"/>
    <cellStyle name="Moeda 2 2 2 6 6" xfId="8602" xr:uid="{00000000-0005-0000-0000-0000C3020000}"/>
    <cellStyle name="Moeda 2 2 2 6 6 2" xfId="21946" xr:uid="{00000000-0005-0000-0000-0000C4020000}"/>
    <cellStyle name="Moeda 2 2 2 6 7" xfId="13954" xr:uid="{00000000-0005-0000-0000-0000C5020000}"/>
    <cellStyle name="Moeda 2 2 2 6 8" xfId="11266" xr:uid="{00000000-0005-0000-0000-0000C6020000}"/>
    <cellStyle name="Moeda 2 2 2 6 9" xfId="24826" xr:uid="{00000000-0005-0000-0000-0000C7020000}"/>
    <cellStyle name="Moeda 2 2 2 7" xfId="778" xr:uid="{00000000-0005-0000-0000-0000C8020000}"/>
    <cellStyle name="Moeda 2 2 2 7 2" xfId="1570" xr:uid="{00000000-0005-0000-0000-0000C9020000}"/>
    <cellStyle name="Moeda 2 2 2 7 2 2" xfId="4234" xr:uid="{00000000-0005-0000-0000-0000CA020000}"/>
    <cellStyle name="Moeda 2 2 2 7 2 2 2" xfId="17578" xr:uid="{00000000-0005-0000-0000-0000CB020000}"/>
    <cellStyle name="Moeda 2 2 2 7 2 3" xfId="6898" xr:uid="{00000000-0005-0000-0000-0000CC020000}"/>
    <cellStyle name="Moeda 2 2 2 7 2 3 2" xfId="20242" xr:uid="{00000000-0005-0000-0000-0000CD020000}"/>
    <cellStyle name="Moeda 2 2 2 7 2 4" xfId="9562" xr:uid="{00000000-0005-0000-0000-0000CE020000}"/>
    <cellStyle name="Moeda 2 2 2 7 2 4 2" xfId="22906" xr:uid="{00000000-0005-0000-0000-0000CF020000}"/>
    <cellStyle name="Moeda 2 2 2 7 2 5" xfId="14914" xr:uid="{00000000-0005-0000-0000-0000D0020000}"/>
    <cellStyle name="Moeda 2 2 2 7 2 6" xfId="12226" xr:uid="{00000000-0005-0000-0000-0000D1020000}"/>
    <cellStyle name="Moeda 2 2 2 7 2 7" xfId="25858" xr:uid="{00000000-0005-0000-0000-0000D2020000}"/>
    <cellStyle name="Moeda 2 2 2 7 3" xfId="2362" xr:uid="{00000000-0005-0000-0000-0000D3020000}"/>
    <cellStyle name="Moeda 2 2 2 7 3 2" xfId="5026" xr:uid="{00000000-0005-0000-0000-0000D4020000}"/>
    <cellStyle name="Moeda 2 2 2 7 3 2 2" xfId="18370" xr:uid="{00000000-0005-0000-0000-0000D5020000}"/>
    <cellStyle name="Moeda 2 2 2 7 3 3" xfId="7690" xr:uid="{00000000-0005-0000-0000-0000D6020000}"/>
    <cellStyle name="Moeda 2 2 2 7 3 3 2" xfId="21034" xr:uid="{00000000-0005-0000-0000-0000D7020000}"/>
    <cellStyle name="Moeda 2 2 2 7 3 4" xfId="10354" xr:uid="{00000000-0005-0000-0000-0000D8020000}"/>
    <cellStyle name="Moeda 2 2 2 7 3 4 2" xfId="23698" xr:uid="{00000000-0005-0000-0000-0000D9020000}"/>
    <cellStyle name="Moeda 2 2 2 7 3 5" xfId="15706" xr:uid="{00000000-0005-0000-0000-0000DA020000}"/>
    <cellStyle name="Moeda 2 2 2 7 3 6" xfId="13018" xr:uid="{00000000-0005-0000-0000-0000DB020000}"/>
    <cellStyle name="Moeda 2 2 2 7 4" xfId="3442" xr:uid="{00000000-0005-0000-0000-0000DC020000}"/>
    <cellStyle name="Moeda 2 2 2 7 4 2" xfId="16786" xr:uid="{00000000-0005-0000-0000-0000DD020000}"/>
    <cellStyle name="Moeda 2 2 2 7 5" xfId="6106" xr:uid="{00000000-0005-0000-0000-0000DE020000}"/>
    <cellStyle name="Moeda 2 2 2 7 5 2" xfId="19450" xr:uid="{00000000-0005-0000-0000-0000DF020000}"/>
    <cellStyle name="Moeda 2 2 2 7 6" xfId="8770" xr:uid="{00000000-0005-0000-0000-0000E0020000}"/>
    <cellStyle name="Moeda 2 2 2 7 6 2" xfId="22114" xr:uid="{00000000-0005-0000-0000-0000E1020000}"/>
    <cellStyle name="Moeda 2 2 2 7 7" xfId="14122" xr:uid="{00000000-0005-0000-0000-0000E2020000}"/>
    <cellStyle name="Moeda 2 2 2 7 8" xfId="11434" xr:uid="{00000000-0005-0000-0000-0000E3020000}"/>
    <cellStyle name="Moeda 2 2 2 7 9" xfId="24490" xr:uid="{00000000-0005-0000-0000-0000E4020000}"/>
    <cellStyle name="Moeda 2 2 2 8" xfId="826" xr:uid="{00000000-0005-0000-0000-0000E5020000}"/>
    <cellStyle name="Moeda 2 2 2 8 2" xfId="1618" xr:uid="{00000000-0005-0000-0000-0000E6020000}"/>
    <cellStyle name="Moeda 2 2 2 8 2 2" xfId="4282" xr:uid="{00000000-0005-0000-0000-0000E7020000}"/>
    <cellStyle name="Moeda 2 2 2 8 2 2 2" xfId="17626" xr:uid="{00000000-0005-0000-0000-0000E8020000}"/>
    <cellStyle name="Moeda 2 2 2 8 2 3" xfId="6946" xr:uid="{00000000-0005-0000-0000-0000E9020000}"/>
    <cellStyle name="Moeda 2 2 2 8 2 3 2" xfId="20290" xr:uid="{00000000-0005-0000-0000-0000EA020000}"/>
    <cellStyle name="Moeda 2 2 2 8 2 4" xfId="9610" xr:uid="{00000000-0005-0000-0000-0000EB020000}"/>
    <cellStyle name="Moeda 2 2 2 8 2 4 2" xfId="22954" xr:uid="{00000000-0005-0000-0000-0000EC020000}"/>
    <cellStyle name="Moeda 2 2 2 8 2 5" xfId="14962" xr:uid="{00000000-0005-0000-0000-0000ED020000}"/>
    <cellStyle name="Moeda 2 2 2 8 2 6" xfId="12274" xr:uid="{00000000-0005-0000-0000-0000EE020000}"/>
    <cellStyle name="Moeda 2 2 2 8 2 7" xfId="26506" xr:uid="{00000000-0005-0000-0000-0000EF020000}"/>
    <cellStyle name="Moeda 2 2 2 8 3" xfId="2410" xr:uid="{00000000-0005-0000-0000-0000F0020000}"/>
    <cellStyle name="Moeda 2 2 2 8 3 2" xfId="5074" xr:uid="{00000000-0005-0000-0000-0000F1020000}"/>
    <cellStyle name="Moeda 2 2 2 8 3 2 2" xfId="18418" xr:uid="{00000000-0005-0000-0000-0000F2020000}"/>
    <cellStyle name="Moeda 2 2 2 8 3 3" xfId="7738" xr:uid="{00000000-0005-0000-0000-0000F3020000}"/>
    <cellStyle name="Moeda 2 2 2 8 3 3 2" xfId="21082" xr:uid="{00000000-0005-0000-0000-0000F4020000}"/>
    <cellStyle name="Moeda 2 2 2 8 3 4" xfId="10402" xr:uid="{00000000-0005-0000-0000-0000F5020000}"/>
    <cellStyle name="Moeda 2 2 2 8 3 4 2" xfId="23746" xr:uid="{00000000-0005-0000-0000-0000F6020000}"/>
    <cellStyle name="Moeda 2 2 2 8 3 5" xfId="15754" xr:uid="{00000000-0005-0000-0000-0000F7020000}"/>
    <cellStyle name="Moeda 2 2 2 8 3 6" xfId="13066" xr:uid="{00000000-0005-0000-0000-0000F8020000}"/>
    <cellStyle name="Moeda 2 2 2 8 4" xfId="3490" xr:uid="{00000000-0005-0000-0000-0000F9020000}"/>
    <cellStyle name="Moeda 2 2 2 8 4 2" xfId="16834" xr:uid="{00000000-0005-0000-0000-0000FA020000}"/>
    <cellStyle name="Moeda 2 2 2 8 5" xfId="6154" xr:uid="{00000000-0005-0000-0000-0000FB020000}"/>
    <cellStyle name="Moeda 2 2 2 8 5 2" xfId="19498" xr:uid="{00000000-0005-0000-0000-0000FC020000}"/>
    <cellStyle name="Moeda 2 2 2 8 6" xfId="8818" xr:uid="{00000000-0005-0000-0000-0000FD020000}"/>
    <cellStyle name="Moeda 2 2 2 8 6 2" xfId="22162" xr:uid="{00000000-0005-0000-0000-0000FE020000}"/>
    <cellStyle name="Moeda 2 2 2 8 7" xfId="14170" xr:uid="{00000000-0005-0000-0000-0000FF020000}"/>
    <cellStyle name="Moeda 2 2 2 8 8" xfId="11482" xr:uid="{00000000-0005-0000-0000-000000030000}"/>
    <cellStyle name="Moeda 2 2 2 8 9" xfId="25138" xr:uid="{00000000-0005-0000-0000-000001030000}"/>
    <cellStyle name="Moeda 2 2 2 9" xfId="874" xr:uid="{00000000-0005-0000-0000-000002030000}"/>
    <cellStyle name="Moeda 2 2 2 9 2" xfId="3538" xr:uid="{00000000-0005-0000-0000-000003030000}"/>
    <cellStyle name="Moeda 2 2 2 9 2 2" xfId="16882" xr:uid="{00000000-0005-0000-0000-000004030000}"/>
    <cellStyle name="Moeda 2 2 2 9 3" xfId="6202" xr:uid="{00000000-0005-0000-0000-000005030000}"/>
    <cellStyle name="Moeda 2 2 2 9 3 2" xfId="19546" xr:uid="{00000000-0005-0000-0000-000006030000}"/>
    <cellStyle name="Moeda 2 2 2 9 4" xfId="8866" xr:uid="{00000000-0005-0000-0000-000007030000}"/>
    <cellStyle name="Moeda 2 2 2 9 4 2" xfId="22210" xr:uid="{00000000-0005-0000-0000-000008030000}"/>
    <cellStyle name="Moeda 2 2 2 9 5" xfId="14218" xr:uid="{00000000-0005-0000-0000-000009030000}"/>
    <cellStyle name="Moeda 2 2 2 9 6" xfId="11530" xr:uid="{00000000-0005-0000-0000-00000A030000}"/>
    <cellStyle name="Moeda 2 2 2 9 7" xfId="25498" xr:uid="{00000000-0005-0000-0000-00000B030000}"/>
    <cellStyle name="Moeda 2 2 3" xfId="106" xr:uid="{00000000-0005-0000-0000-00000C030000}"/>
    <cellStyle name="Moeda 2 2 3 10" xfId="5434" xr:uid="{00000000-0005-0000-0000-00000D030000}"/>
    <cellStyle name="Moeda 2 2 3 10 2" xfId="18778" xr:uid="{00000000-0005-0000-0000-00000E030000}"/>
    <cellStyle name="Moeda 2 2 3 11" xfId="8098" xr:uid="{00000000-0005-0000-0000-00000F030000}"/>
    <cellStyle name="Moeda 2 2 3 11 2" xfId="21442" xr:uid="{00000000-0005-0000-0000-000010030000}"/>
    <cellStyle name="Moeda 2 2 3 12" xfId="13450" xr:uid="{00000000-0005-0000-0000-000011030000}"/>
    <cellStyle name="Moeda 2 2 3 13" xfId="10762" xr:uid="{00000000-0005-0000-0000-000012030000}"/>
    <cellStyle name="Moeda 2 2 3 14" xfId="24154" xr:uid="{00000000-0005-0000-0000-000013030000}"/>
    <cellStyle name="Moeda 2 2 3 2" xfId="274" xr:uid="{00000000-0005-0000-0000-000014030000}"/>
    <cellStyle name="Moeda 2 2 3 2 10" xfId="13618" xr:uid="{00000000-0005-0000-0000-000015030000}"/>
    <cellStyle name="Moeda 2 2 3 2 11" xfId="10930" xr:uid="{00000000-0005-0000-0000-000016030000}"/>
    <cellStyle name="Moeda 2 2 3 2 12" xfId="24322" xr:uid="{00000000-0005-0000-0000-000017030000}"/>
    <cellStyle name="Moeda 2 2 3 2 2" xfId="538" xr:uid="{00000000-0005-0000-0000-000018030000}"/>
    <cellStyle name="Moeda 2 2 3 2 2 2" xfId="1330" xr:uid="{00000000-0005-0000-0000-000019030000}"/>
    <cellStyle name="Moeda 2 2 3 2 2 2 2" xfId="3994" xr:uid="{00000000-0005-0000-0000-00001A030000}"/>
    <cellStyle name="Moeda 2 2 3 2 2 2 2 2" xfId="17338" xr:uid="{00000000-0005-0000-0000-00001B030000}"/>
    <cellStyle name="Moeda 2 2 3 2 2 2 3" xfId="6658" xr:uid="{00000000-0005-0000-0000-00001C030000}"/>
    <cellStyle name="Moeda 2 2 3 2 2 2 3 2" xfId="20002" xr:uid="{00000000-0005-0000-0000-00001D030000}"/>
    <cellStyle name="Moeda 2 2 3 2 2 2 4" xfId="9322" xr:uid="{00000000-0005-0000-0000-00001E030000}"/>
    <cellStyle name="Moeda 2 2 3 2 2 2 4 2" xfId="22666" xr:uid="{00000000-0005-0000-0000-00001F030000}"/>
    <cellStyle name="Moeda 2 2 3 2 2 2 5" xfId="14674" xr:uid="{00000000-0005-0000-0000-000020030000}"/>
    <cellStyle name="Moeda 2 2 3 2 2 2 6" xfId="11986" xr:uid="{00000000-0005-0000-0000-000021030000}"/>
    <cellStyle name="Moeda 2 2 3 2 2 2 7" xfId="26386" xr:uid="{00000000-0005-0000-0000-000022030000}"/>
    <cellStyle name="Moeda 2 2 3 2 2 3" xfId="2122" xr:uid="{00000000-0005-0000-0000-000023030000}"/>
    <cellStyle name="Moeda 2 2 3 2 2 3 2" xfId="4786" xr:uid="{00000000-0005-0000-0000-000024030000}"/>
    <cellStyle name="Moeda 2 2 3 2 2 3 2 2" xfId="18130" xr:uid="{00000000-0005-0000-0000-000025030000}"/>
    <cellStyle name="Moeda 2 2 3 2 2 3 3" xfId="7450" xr:uid="{00000000-0005-0000-0000-000026030000}"/>
    <cellStyle name="Moeda 2 2 3 2 2 3 3 2" xfId="20794" xr:uid="{00000000-0005-0000-0000-000027030000}"/>
    <cellStyle name="Moeda 2 2 3 2 2 3 4" xfId="10114" xr:uid="{00000000-0005-0000-0000-000028030000}"/>
    <cellStyle name="Moeda 2 2 3 2 2 3 4 2" xfId="23458" xr:uid="{00000000-0005-0000-0000-000029030000}"/>
    <cellStyle name="Moeda 2 2 3 2 2 3 5" xfId="15466" xr:uid="{00000000-0005-0000-0000-00002A030000}"/>
    <cellStyle name="Moeda 2 2 3 2 2 3 6" xfId="12778" xr:uid="{00000000-0005-0000-0000-00002B030000}"/>
    <cellStyle name="Moeda 2 2 3 2 2 4" xfId="3202" xr:uid="{00000000-0005-0000-0000-00002C030000}"/>
    <cellStyle name="Moeda 2 2 3 2 2 4 2" xfId="16546" xr:uid="{00000000-0005-0000-0000-00002D030000}"/>
    <cellStyle name="Moeda 2 2 3 2 2 5" xfId="5866" xr:uid="{00000000-0005-0000-0000-00002E030000}"/>
    <cellStyle name="Moeda 2 2 3 2 2 5 2" xfId="19210" xr:uid="{00000000-0005-0000-0000-00002F030000}"/>
    <cellStyle name="Moeda 2 2 3 2 2 6" xfId="8530" xr:uid="{00000000-0005-0000-0000-000030030000}"/>
    <cellStyle name="Moeda 2 2 3 2 2 6 2" xfId="21874" xr:uid="{00000000-0005-0000-0000-000031030000}"/>
    <cellStyle name="Moeda 2 2 3 2 2 7" xfId="13882" xr:uid="{00000000-0005-0000-0000-000032030000}"/>
    <cellStyle name="Moeda 2 2 3 2 2 8" xfId="11194" xr:uid="{00000000-0005-0000-0000-000033030000}"/>
    <cellStyle name="Moeda 2 2 3 2 2 9" xfId="25018" xr:uid="{00000000-0005-0000-0000-000034030000}"/>
    <cellStyle name="Moeda 2 2 3 2 3" xfId="706" xr:uid="{00000000-0005-0000-0000-000035030000}"/>
    <cellStyle name="Moeda 2 2 3 2 3 2" xfId="1498" xr:uid="{00000000-0005-0000-0000-000036030000}"/>
    <cellStyle name="Moeda 2 2 3 2 3 2 2" xfId="4162" xr:uid="{00000000-0005-0000-0000-000037030000}"/>
    <cellStyle name="Moeda 2 2 3 2 3 2 2 2" xfId="17506" xr:uid="{00000000-0005-0000-0000-000038030000}"/>
    <cellStyle name="Moeda 2 2 3 2 3 2 3" xfId="6826" xr:uid="{00000000-0005-0000-0000-000039030000}"/>
    <cellStyle name="Moeda 2 2 3 2 3 2 3 2" xfId="20170" xr:uid="{00000000-0005-0000-0000-00003A030000}"/>
    <cellStyle name="Moeda 2 2 3 2 3 2 4" xfId="9490" xr:uid="{00000000-0005-0000-0000-00003B030000}"/>
    <cellStyle name="Moeda 2 2 3 2 3 2 4 2" xfId="22834" xr:uid="{00000000-0005-0000-0000-00003C030000}"/>
    <cellStyle name="Moeda 2 2 3 2 3 2 5" xfId="14842" xr:uid="{00000000-0005-0000-0000-00003D030000}"/>
    <cellStyle name="Moeda 2 2 3 2 3 2 6" xfId="12154" xr:uid="{00000000-0005-0000-0000-00003E030000}"/>
    <cellStyle name="Moeda 2 2 3 2 3 2 7" xfId="26050" xr:uid="{00000000-0005-0000-0000-00003F030000}"/>
    <cellStyle name="Moeda 2 2 3 2 3 3" xfId="2290" xr:uid="{00000000-0005-0000-0000-000040030000}"/>
    <cellStyle name="Moeda 2 2 3 2 3 3 2" xfId="4954" xr:uid="{00000000-0005-0000-0000-000041030000}"/>
    <cellStyle name="Moeda 2 2 3 2 3 3 2 2" xfId="18298" xr:uid="{00000000-0005-0000-0000-000042030000}"/>
    <cellStyle name="Moeda 2 2 3 2 3 3 3" xfId="7618" xr:uid="{00000000-0005-0000-0000-000043030000}"/>
    <cellStyle name="Moeda 2 2 3 2 3 3 3 2" xfId="20962" xr:uid="{00000000-0005-0000-0000-000044030000}"/>
    <cellStyle name="Moeda 2 2 3 2 3 3 4" xfId="10282" xr:uid="{00000000-0005-0000-0000-000045030000}"/>
    <cellStyle name="Moeda 2 2 3 2 3 3 4 2" xfId="23626" xr:uid="{00000000-0005-0000-0000-000046030000}"/>
    <cellStyle name="Moeda 2 2 3 2 3 3 5" xfId="15634" xr:uid="{00000000-0005-0000-0000-000047030000}"/>
    <cellStyle name="Moeda 2 2 3 2 3 3 6" xfId="12946" xr:uid="{00000000-0005-0000-0000-000048030000}"/>
    <cellStyle name="Moeda 2 2 3 2 3 4" xfId="3370" xr:uid="{00000000-0005-0000-0000-000049030000}"/>
    <cellStyle name="Moeda 2 2 3 2 3 4 2" xfId="16714" xr:uid="{00000000-0005-0000-0000-00004A030000}"/>
    <cellStyle name="Moeda 2 2 3 2 3 5" xfId="6034" xr:uid="{00000000-0005-0000-0000-00004B030000}"/>
    <cellStyle name="Moeda 2 2 3 2 3 5 2" xfId="19378" xr:uid="{00000000-0005-0000-0000-00004C030000}"/>
    <cellStyle name="Moeda 2 2 3 2 3 6" xfId="8698" xr:uid="{00000000-0005-0000-0000-00004D030000}"/>
    <cellStyle name="Moeda 2 2 3 2 3 6 2" xfId="22042" xr:uid="{00000000-0005-0000-0000-00004E030000}"/>
    <cellStyle name="Moeda 2 2 3 2 3 7" xfId="14050" xr:uid="{00000000-0005-0000-0000-00004F030000}"/>
    <cellStyle name="Moeda 2 2 3 2 3 8" xfId="11362" xr:uid="{00000000-0005-0000-0000-000050030000}"/>
    <cellStyle name="Moeda 2 2 3 2 3 9" xfId="24682" xr:uid="{00000000-0005-0000-0000-000051030000}"/>
    <cellStyle name="Moeda 2 2 3 2 4" xfId="1066" xr:uid="{00000000-0005-0000-0000-000052030000}"/>
    <cellStyle name="Moeda 2 2 3 2 4 2" xfId="3730" xr:uid="{00000000-0005-0000-0000-000053030000}"/>
    <cellStyle name="Moeda 2 2 3 2 4 2 2" xfId="17074" xr:uid="{00000000-0005-0000-0000-000054030000}"/>
    <cellStyle name="Moeda 2 2 3 2 4 2 3" xfId="26698" xr:uid="{00000000-0005-0000-0000-000055030000}"/>
    <cellStyle name="Moeda 2 2 3 2 4 3" xfId="6394" xr:uid="{00000000-0005-0000-0000-000056030000}"/>
    <cellStyle name="Moeda 2 2 3 2 4 3 2" xfId="19738" xr:uid="{00000000-0005-0000-0000-000057030000}"/>
    <cellStyle name="Moeda 2 2 3 2 4 4" xfId="9058" xr:uid="{00000000-0005-0000-0000-000058030000}"/>
    <cellStyle name="Moeda 2 2 3 2 4 4 2" xfId="22402" xr:uid="{00000000-0005-0000-0000-000059030000}"/>
    <cellStyle name="Moeda 2 2 3 2 4 5" xfId="14410" xr:uid="{00000000-0005-0000-0000-00005A030000}"/>
    <cellStyle name="Moeda 2 2 3 2 4 6" xfId="11722" xr:uid="{00000000-0005-0000-0000-00005B030000}"/>
    <cellStyle name="Moeda 2 2 3 2 4 7" xfId="25330" xr:uid="{00000000-0005-0000-0000-00005C030000}"/>
    <cellStyle name="Moeda 2 2 3 2 5" xfId="1858" xr:uid="{00000000-0005-0000-0000-00005D030000}"/>
    <cellStyle name="Moeda 2 2 3 2 5 2" xfId="4522" xr:uid="{00000000-0005-0000-0000-00005E030000}"/>
    <cellStyle name="Moeda 2 2 3 2 5 2 2" xfId="17866" xr:uid="{00000000-0005-0000-0000-00005F030000}"/>
    <cellStyle name="Moeda 2 2 3 2 5 3" xfId="7186" xr:uid="{00000000-0005-0000-0000-000060030000}"/>
    <cellStyle name="Moeda 2 2 3 2 5 3 2" xfId="20530" xr:uid="{00000000-0005-0000-0000-000061030000}"/>
    <cellStyle name="Moeda 2 2 3 2 5 4" xfId="9850" xr:uid="{00000000-0005-0000-0000-000062030000}"/>
    <cellStyle name="Moeda 2 2 3 2 5 4 2" xfId="23194" xr:uid="{00000000-0005-0000-0000-000063030000}"/>
    <cellStyle name="Moeda 2 2 3 2 5 5" xfId="15202" xr:uid="{00000000-0005-0000-0000-000064030000}"/>
    <cellStyle name="Moeda 2 2 3 2 5 6" xfId="12514" xr:uid="{00000000-0005-0000-0000-000065030000}"/>
    <cellStyle name="Moeda 2 2 3 2 5 7" xfId="25690" xr:uid="{00000000-0005-0000-0000-000066030000}"/>
    <cellStyle name="Moeda 2 2 3 2 6" xfId="2674" xr:uid="{00000000-0005-0000-0000-000067030000}"/>
    <cellStyle name="Moeda 2 2 3 2 6 2" xfId="5338" xr:uid="{00000000-0005-0000-0000-000068030000}"/>
    <cellStyle name="Moeda 2 2 3 2 6 2 2" xfId="18682" xr:uid="{00000000-0005-0000-0000-000069030000}"/>
    <cellStyle name="Moeda 2 2 3 2 6 3" xfId="8002" xr:uid="{00000000-0005-0000-0000-00006A030000}"/>
    <cellStyle name="Moeda 2 2 3 2 6 3 2" xfId="21346" xr:uid="{00000000-0005-0000-0000-00006B030000}"/>
    <cellStyle name="Moeda 2 2 3 2 6 4" xfId="10666" xr:uid="{00000000-0005-0000-0000-00006C030000}"/>
    <cellStyle name="Moeda 2 2 3 2 6 4 2" xfId="24010" xr:uid="{00000000-0005-0000-0000-00006D030000}"/>
    <cellStyle name="Moeda 2 2 3 2 6 5" xfId="16018" xr:uid="{00000000-0005-0000-0000-00006E030000}"/>
    <cellStyle name="Moeda 2 2 3 2 6 6" xfId="13330" xr:uid="{00000000-0005-0000-0000-00006F030000}"/>
    <cellStyle name="Moeda 2 2 3 2 7" xfId="2938" xr:uid="{00000000-0005-0000-0000-000070030000}"/>
    <cellStyle name="Moeda 2 2 3 2 7 2" xfId="16282" xr:uid="{00000000-0005-0000-0000-000071030000}"/>
    <cellStyle name="Moeda 2 2 3 2 8" xfId="5602" xr:uid="{00000000-0005-0000-0000-000072030000}"/>
    <cellStyle name="Moeda 2 2 3 2 8 2" xfId="18946" xr:uid="{00000000-0005-0000-0000-000073030000}"/>
    <cellStyle name="Moeda 2 2 3 2 9" xfId="8266" xr:uid="{00000000-0005-0000-0000-000074030000}"/>
    <cellStyle name="Moeda 2 2 3 2 9 2" xfId="21610" xr:uid="{00000000-0005-0000-0000-000075030000}"/>
    <cellStyle name="Moeda 2 2 3 3" xfId="178" xr:uid="{00000000-0005-0000-0000-000076030000}"/>
    <cellStyle name="Moeda 2 2 3 3 10" xfId="10834" xr:uid="{00000000-0005-0000-0000-000077030000}"/>
    <cellStyle name="Moeda 2 2 3 3 11" xfId="24226" xr:uid="{00000000-0005-0000-0000-000078030000}"/>
    <cellStyle name="Moeda 2 2 3 3 2" xfId="442" xr:uid="{00000000-0005-0000-0000-000079030000}"/>
    <cellStyle name="Moeda 2 2 3 3 2 2" xfId="1234" xr:uid="{00000000-0005-0000-0000-00007A030000}"/>
    <cellStyle name="Moeda 2 2 3 3 2 2 2" xfId="3898" xr:uid="{00000000-0005-0000-0000-00007B030000}"/>
    <cellStyle name="Moeda 2 2 3 3 2 2 2 2" xfId="17242" xr:uid="{00000000-0005-0000-0000-00007C030000}"/>
    <cellStyle name="Moeda 2 2 3 3 2 2 3" xfId="6562" xr:uid="{00000000-0005-0000-0000-00007D030000}"/>
    <cellStyle name="Moeda 2 2 3 3 2 2 3 2" xfId="19906" xr:uid="{00000000-0005-0000-0000-00007E030000}"/>
    <cellStyle name="Moeda 2 2 3 3 2 2 4" xfId="9226" xr:uid="{00000000-0005-0000-0000-00007F030000}"/>
    <cellStyle name="Moeda 2 2 3 3 2 2 4 2" xfId="22570" xr:uid="{00000000-0005-0000-0000-000080030000}"/>
    <cellStyle name="Moeda 2 2 3 3 2 2 5" xfId="14578" xr:uid="{00000000-0005-0000-0000-000081030000}"/>
    <cellStyle name="Moeda 2 2 3 3 2 2 6" xfId="11890" xr:uid="{00000000-0005-0000-0000-000082030000}"/>
    <cellStyle name="Moeda 2 2 3 3 2 2 7" xfId="26290" xr:uid="{00000000-0005-0000-0000-000083030000}"/>
    <cellStyle name="Moeda 2 2 3 3 2 3" xfId="2026" xr:uid="{00000000-0005-0000-0000-000084030000}"/>
    <cellStyle name="Moeda 2 2 3 3 2 3 2" xfId="4690" xr:uid="{00000000-0005-0000-0000-000085030000}"/>
    <cellStyle name="Moeda 2 2 3 3 2 3 2 2" xfId="18034" xr:uid="{00000000-0005-0000-0000-000086030000}"/>
    <cellStyle name="Moeda 2 2 3 3 2 3 3" xfId="7354" xr:uid="{00000000-0005-0000-0000-000087030000}"/>
    <cellStyle name="Moeda 2 2 3 3 2 3 3 2" xfId="20698" xr:uid="{00000000-0005-0000-0000-000088030000}"/>
    <cellStyle name="Moeda 2 2 3 3 2 3 4" xfId="10018" xr:uid="{00000000-0005-0000-0000-000089030000}"/>
    <cellStyle name="Moeda 2 2 3 3 2 3 4 2" xfId="23362" xr:uid="{00000000-0005-0000-0000-00008A030000}"/>
    <cellStyle name="Moeda 2 2 3 3 2 3 5" xfId="15370" xr:uid="{00000000-0005-0000-0000-00008B030000}"/>
    <cellStyle name="Moeda 2 2 3 3 2 3 6" xfId="12682" xr:uid="{00000000-0005-0000-0000-00008C030000}"/>
    <cellStyle name="Moeda 2 2 3 3 2 4" xfId="3106" xr:uid="{00000000-0005-0000-0000-00008D030000}"/>
    <cellStyle name="Moeda 2 2 3 3 2 4 2" xfId="16450" xr:uid="{00000000-0005-0000-0000-00008E030000}"/>
    <cellStyle name="Moeda 2 2 3 3 2 5" xfId="5770" xr:uid="{00000000-0005-0000-0000-00008F030000}"/>
    <cellStyle name="Moeda 2 2 3 3 2 5 2" xfId="19114" xr:uid="{00000000-0005-0000-0000-000090030000}"/>
    <cellStyle name="Moeda 2 2 3 3 2 6" xfId="8434" xr:uid="{00000000-0005-0000-0000-000091030000}"/>
    <cellStyle name="Moeda 2 2 3 3 2 6 2" xfId="21778" xr:uid="{00000000-0005-0000-0000-000092030000}"/>
    <cellStyle name="Moeda 2 2 3 3 2 7" xfId="13786" xr:uid="{00000000-0005-0000-0000-000093030000}"/>
    <cellStyle name="Moeda 2 2 3 3 2 8" xfId="11098" xr:uid="{00000000-0005-0000-0000-000094030000}"/>
    <cellStyle name="Moeda 2 2 3 3 2 9" xfId="24922" xr:uid="{00000000-0005-0000-0000-000095030000}"/>
    <cellStyle name="Moeda 2 2 3 3 3" xfId="970" xr:uid="{00000000-0005-0000-0000-000096030000}"/>
    <cellStyle name="Moeda 2 2 3 3 3 2" xfId="3634" xr:uid="{00000000-0005-0000-0000-000097030000}"/>
    <cellStyle name="Moeda 2 2 3 3 3 2 2" xfId="16978" xr:uid="{00000000-0005-0000-0000-000098030000}"/>
    <cellStyle name="Moeda 2 2 3 3 3 2 3" xfId="25954" xr:uid="{00000000-0005-0000-0000-000099030000}"/>
    <cellStyle name="Moeda 2 2 3 3 3 3" xfId="6298" xr:uid="{00000000-0005-0000-0000-00009A030000}"/>
    <cellStyle name="Moeda 2 2 3 3 3 3 2" xfId="19642" xr:uid="{00000000-0005-0000-0000-00009B030000}"/>
    <cellStyle name="Moeda 2 2 3 3 3 4" xfId="8962" xr:uid="{00000000-0005-0000-0000-00009C030000}"/>
    <cellStyle name="Moeda 2 2 3 3 3 4 2" xfId="22306" xr:uid="{00000000-0005-0000-0000-00009D030000}"/>
    <cellStyle name="Moeda 2 2 3 3 3 5" xfId="14314" xr:uid="{00000000-0005-0000-0000-00009E030000}"/>
    <cellStyle name="Moeda 2 2 3 3 3 6" xfId="11626" xr:uid="{00000000-0005-0000-0000-00009F030000}"/>
    <cellStyle name="Moeda 2 2 3 3 3 7" xfId="24586" xr:uid="{00000000-0005-0000-0000-0000A0030000}"/>
    <cellStyle name="Moeda 2 2 3 3 4" xfId="1762" xr:uid="{00000000-0005-0000-0000-0000A1030000}"/>
    <cellStyle name="Moeda 2 2 3 3 4 2" xfId="4426" xr:uid="{00000000-0005-0000-0000-0000A2030000}"/>
    <cellStyle name="Moeda 2 2 3 3 4 2 2" xfId="17770" xr:uid="{00000000-0005-0000-0000-0000A3030000}"/>
    <cellStyle name="Moeda 2 2 3 3 4 2 3" xfId="26602" xr:uid="{00000000-0005-0000-0000-0000A4030000}"/>
    <cellStyle name="Moeda 2 2 3 3 4 3" xfId="7090" xr:uid="{00000000-0005-0000-0000-0000A5030000}"/>
    <cellStyle name="Moeda 2 2 3 3 4 3 2" xfId="20434" xr:uid="{00000000-0005-0000-0000-0000A6030000}"/>
    <cellStyle name="Moeda 2 2 3 3 4 4" xfId="9754" xr:uid="{00000000-0005-0000-0000-0000A7030000}"/>
    <cellStyle name="Moeda 2 2 3 3 4 4 2" xfId="23098" xr:uid="{00000000-0005-0000-0000-0000A8030000}"/>
    <cellStyle name="Moeda 2 2 3 3 4 5" xfId="15106" xr:uid="{00000000-0005-0000-0000-0000A9030000}"/>
    <cellStyle name="Moeda 2 2 3 3 4 6" xfId="12418" xr:uid="{00000000-0005-0000-0000-0000AA030000}"/>
    <cellStyle name="Moeda 2 2 3 3 4 7" xfId="25234" xr:uid="{00000000-0005-0000-0000-0000AB030000}"/>
    <cellStyle name="Moeda 2 2 3 3 5" xfId="2578" xr:uid="{00000000-0005-0000-0000-0000AC030000}"/>
    <cellStyle name="Moeda 2 2 3 3 5 2" xfId="5242" xr:uid="{00000000-0005-0000-0000-0000AD030000}"/>
    <cellStyle name="Moeda 2 2 3 3 5 2 2" xfId="18586" xr:uid="{00000000-0005-0000-0000-0000AE030000}"/>
    <cellStyle name="Moeda 2 2 3 3 5 3" xfId="7906" xr:uid="{00000000-0005-0000-0000-0000AF030000}"/>
    <cellStyle name="Moeda 2 2 3 3 5 3 2" xfId="21250" xr:uid="{00000000-0005-0000-0000-0000B0030000}"/>
    <cellStyle name="Moeda 2 2 3 3 5 4" xfId="10570" xr:uid="{00000000-0005-0000-0000-0000B1030000}"/>
    <cellStyle name="Moeda 2 2 3 3 5 4 2" xfId="23914" xr:uid="{00000000-0005-0000-0000-0000B2030000}"/>
    <cellStyle name="Moeda 2 2 3 3 5 5" xfId="15922" xr:uid="{00000000-0005-0000-0000-0000B3030000}"/>
    <cellStyle name="Moeda 2 2 3 3 5 6" xfId="13234" xr:uid="{00000000-0005-0000-0000-0000B4030000}"/>
    <cellStyle name="Moeda 2 2 3 3 5 7" xfId="25594" xr:uid="{00000000-0005-0000-0000-0000B5030000}"/>
    <cellStyle name="Moeda 2 2 3 3 6" xfId="2842" xr:uid="{00000000-0005-0000-0000-0000B6030000}"/>
    <cellStyle name="Moeda 2 2 3 3 6 2" xfId="16186" xr:uid="{00000000-0005-0000-0000-0000B7030000}"/>
    <cellStyle name="Moeda 2 2 3 3 7" xfId="5506" xr:uid="{00000000-0005-0000-0000-0000B8030000}"/>
    <cellStyle name="Moeda 2 2 3 3 7 2" xfId="18850" xr:uid="{00000000-0005-0000-0000-0000B9030000}"/>
    <cellStyle name="Moeda 2 2 3 3 8" xfId="8170" xr:uid="{00000000-0005-0000-0000-0000BA030000}"/>
    <cellStyle name="Moeda 2 2 3 3 8 2" xfId="21514" xr:uid="{00000000-0005-0000-0000-0000BB030000}"/>
    <cellStyle name="Moeda 2 2 3 3 9" xfId="13522" xr:uid="{00000000-0005-0000-0000-0000BC030000}"/>
    <cellStyle name="Moeda 2 2 3 4" xfId="370" xr:uid="{00000000-0005-0000-0000-0000BD030000}"/>
    <cellStyle name="Moeda 2 2 3 4 2" xfId="1162" xr:uid="{00000000-0005-0000-0000-0000BE030000}"/>
    <cellStyle name="Moeda 2 2 3 4 2 2" xfId="3826" xr:uid="{00000000-0005-0000-0000-0000BF030000}"/>
    <cellStyle name="Moeda 2 2 3 4 2 2 2" xfId="17170" xr:uid="{00000000-0005-0000-0000-0000C0030000}"/>
    <cellStyle name="Moeda 2 2 3 4 2 3" xfId="6490" xr:uid="{00000000-0005-0000-0000-0000C1030000}"/>
    <cellStyle name="Moeda 2 2 3 4 2 3 2" xfId="19834" xr:uid="{00000000-0005-0000-0000-0000C2030000}"/>
    <cellStyle name="Moeda 2 2 3 4 2 4" xfId="9154" xr:uid="{00000000-0005-0000-0000-0000C3030000}"/>
    <cellStyle name="Moeda 2 2 3 4 2 4 2" xfId="22498" xr:uid="{00000000-0005-0000-0000-0000C4030000}"/>
    <cellStyle name="Moeda 2 2 3 4 2 5" xfId="14506" xr:uid="{00000000-0005-0000-0000-0000C5030000}"/>
    <cellStyle name="Moeda 2 2 3 4 2 6" xfId="11818" xr:uid="{00000000-0005-0000-0000-0000C6030000}"/>
    <cellStyle name="Moeda 2 2 3 4 2 7" xfId="26218" xr:uid="{00000000-0005-0000-0000-0000C7030000}"/>
    <cellStyle name="Moeda 2 2 3 4 3" xfId="1954" xr:uid="{00000000-0005-0000-0000-0000C8030000}"/>
    <cellStyle name="Moeda 2 2 3 4 3 2" xfId="4618" xr:uid="{00000000-0005-0000-0000-0000C9030000}"/>
    <cellStyle name="Moeda 2 2 3 4 3 2 2" xfId="17962" xr:uid="{00000000-0005-0000-0000-0000CA030000}"/>
    <cellStyle name="Moeda 2 2 3 4 3 3" xfId="7282" xr:uid="{00000000-0005-0000-0000-0000CB030000}"/>
    <cellStyle name="Moeda 2 2 3 4 3 3 2" xfId="20626" xr:uid="{00000000-0005-0000-0000-0000CC030000}"/>
    <cellStyle name="Moeda 2 2 3 4 3 4" xfId="9946" xr:uid="{00000000-0005-0000-0000-0000CD030000}"/>
    <cellStyle name="Moeda 2 2 3 4 3 4 2" xfId="23290" xr:uid="{00000000-0005-0000-0000-0000CE030000}"/>
    <cellStyle name="Moeda 2 2 3 4 3 5" xfId="15298" xr:uid="{00000000-0005-0000-0000-0000CF030000}"/>
    <cellStyle name="Moeda 2 2 3 4 3 6" xfId="12610" xr:uid="{00000000-0005-0000-0000-0000D0030000}"/>
    <cellStyle name="Moeda 2 2 3 4 4" xfId="3034" xr:uid="{00000000-0005-0000-0000-0000D1030000}"/>
    <cellStyle name="Moeda 2 2 3 4 4 2" xfId="16378" xr:uid="{00000000-0005-0000-0000-0000D2030000}"/>
    <cellStyle name="Moeda 2 2 3 4 5" xfId="5698" xr:uid="{00000000-0005-0000-0000-0000D3030000}"/>
    <cellStyle name="Moeda 2 2 3 4 5 2" xfId="19042" xr:uid="{00000000-0005-0000-0000-0000D4030000}"/>
    <cellStyle name="Moeda 2 2 3 4 6" xfId="8362" xr:uid="{00000000-0005-0000-0000-0000D5030000}"/>
    <cellStyle name="Moeda 2 2 3 4 6 2" xfId="21706" xr:uid="{00000000-0005-0000-0000-0000D6030000}"/>
    <cellStyle name="Moeda 2 2 3 4 7" xfId="13714" xr:uid="{00000000-0005-0000-0000-0000D7030000}"/>
    <cellStyle name="Moeda 2 2 3 4 8" xfId="11026" xr:uid="{00000000-0005-0000-0000-0000D8030000}"/>
    <cellStyle name="Moeda 2 2 3 4 9" xfId="24850" xr:uid="{00000000-0005-0000-0000-0000D9030000}"/>
    <cellStyle name="Moeda 2 2 3 5" xfId="634" xr:uid="{00000000-0005-0000-0000-0000DA030000}"/>
    <cellStyle name="Moeda 2 2 3 5 2" xfId="1426" xr:uid="{00000000-0005-0000-0000-0000DB030000}"/>
    <cellStyle name="Moeda 2 2 3 5 2 2" xfId="4090" xr:uid="{00000000-0005-0000-0000-0000DC030000}"/>
    <cellStyle name="Moeda 2 2 3 5 2 2 2" xfId="17434" xr:uid="{00000000-0005-0000-0000-0000DD030000}"/>
    <cellStyle name="Moeda 2 2 3 5 2 3" xfId="6754" xr:uid="{00000000-0005-0000-0000-0000DE030000}"/>
    <cellStyle name="Moeda 2 2 3 5 2 3 2" xfId="20098" xr:uid="{00000000-0005-0000-0000-0000DF030000}"/>
    <cellStyle name="Moeda 2 2 3 5 2 4" xfId="9418" xr:uid="{00000000-0005-0000-0000-0000E0030000}"/>
    <cellStyle name="Moeda 2 2 3 5 2 4 2" xfId="22762" xr:uid="{00000000-0005-0000-0000-0000E1030000}"/>
    <cellStyle name="Moeda 2 2 3 5 2 5" xfId="14770" xr:uid="{00000000-0005-0000-0000-0000E2030000}"/>
    <cellStyle name="Moeda 2 2 3 5 2 6" xfId="12082" xr:uid="{00000000-0005-0000-0000-0000E3030000}"/>
    <cellStyle name="Moeda 2 2 3 5 2 7" xfId="25882" xr:uid="{00000000-0005-0000-0000-0000E4030000}"/>
    <cellStyle name="Moeda 2 2 3 5 3" xfId="2218" xr:uid="{00000000-0005-0000-0000-0000E5030000}"/>
    <cellStyle name="Moeda 2 2 3 5 3 2" xfId="4882" xr:uid="{00000000-0005-0000-0000-0000E6030000}"/>
    <cellStyle name="Moeda 2 2 3 5 3 2 2" xfId="18226" xr:uid="{00000000-0005-0000-0000-0000E7030000}"/>
    <cellStyle name="Moeda 2 2 3 5 3 3" xfId="7546" xr:uid="{00000000-0005-0000-0000-0000E8030000}"/>
    <cellStyle name="Moeda 2 2 3 5 3 3 2" xfId="20890" xr:uid="{00000000-0005-0000-0000-0000E9030000}"/>
    <cellStyle name="Moeda 2 2 3 5 3 4" xfId="10210" xr:uid="{00000000-0005-0000-0000-0000EA030000}"/>
    <cellStyle name="Moeda 2 2 3 5 3 4 2" xfId="23554" xr:uid="{00000000-0005-0000-0000-0000EB030000}"/>
    <cellStyle name="Moeda 2 2 3 5 3 5" xfId="15562" xr:uid="{00000000-0005-0000-0000-0000EC030000}"/>
    <cellStyle name="Moeda 2 2 3 5 3 6" xfId="12874" xr:uid="{00000000-0005-0000-0000-0000ED030000}"/>
    <cellStyle name="Moeda 2 2 3 5 4" xfId="3298" xr:uid="{00000000-0005-0000-0000-0000EE030000}"/>
    <cellStyle name="Moeda 2 2 3 5 4 2" xfId="16642" xr:uid="{00000000-0005-0000-0000-0000EF030000}"/>
    <cellStyle name="Moeda 2 2 3 5 5" xfId="5962" xr:uid="{00000000-0005-0000-0000-0000F0030000}"/>
    <cellStyle name="Moeda 2 2 3 5 5 2" xfId="19306" xr:uid="{00000000-0005-0000-0000-0000F1030000}"/>
    <cellStyle name="Moeda 2 2 3 5 6" xfId="8626" xr:uid="{00000000-0005-0000-0000-0000F2030000}"/>
    <cellStyle name="Moeda 2 2 3 5 6 2" xfId="21970" xr:uid="{00000000-0005-0000-0000-0000F3030000}"/>
    <cellStyle name="Moeda 2 2 3 5 7" xfId="13978" xr:uid="{00000000-0005-0000-0000-0000F4030000}"/>
    <cellStyle name="Moeda 2 2 3 5 8" xfId="11290" xr:uid="{00000000-0005-0000-0000-0000F5030000}"/>
    <cellStyle name="Moeda 2 2 3 5 9" xfId="24514" xr:uid="{00000000-0005-0000-0000-0000F6030000}"/>
    <cellStyle name="Moeda 2 2 3 6" xfId="898" xr:uid="{00000000-0005-0000-0000-0000F7030000}"/>
    <cellStyle name="Moeda 2 2 3 6 2" xfId="3562" xr:uid="{00000000-0005-0000-0000-0000F8030000}"/>
    <cellStyle name="Moeda 2 2 3 6 2 2" xfId="16906" xr:uid="{00000000-0005-0000-0000-0000F9030000}"/>
    <cellStyle name="Moeda 2 2 3 6 2 3" xfId="26530" xr:uid="{00000000-0005-0000-0000-0000FA030000}"/>
    <cellStyle name="Moeda 2 2 3 6 3" xfId="6226" xr:uid="{00000000-0005-0000-0000-0000FB030000}"/>
    <cellStyle name="Moeda 2 2 3 6 3 2" xfId="19570" xr:uid="{00000000-0005-0000-0000-0000FC030000}"/>
    <cellStyle name="Moeda 2 2 3 6 4" xfId="8890" xr:uid="{00000000-0005-0000-0000-0000FD030000}"/>
    <cellStyle name="Moeda 2 2 3 6 4 2" xfId="22234" xr:uid="{00000000-0005-0000-0000-0000FE030000}"/>
    <cellStyle name="Moeda 2 2 3 6 5" xfId="14242" xr:uid="{00000000-0005-0000-0000-0000FF030000}"/>
    <cellStyle name="Moeda 2 2 3 6 6" xfId="11554" xr:uid="{00000000-0005-0000-0000-000000040000}"/>
    <cellStyle name="Moeda 2 2 3 6 7" xfId="25162" xr:uid="{00000000-0005-0000-0000-000001040000}"/>
    <cellStyle name="Moeda 2 2 3 7" xfId="1690" xr:uid="{00000000-0005-0000-0000-000002040000}"/>
    <cellStyle name="Moeda 2 2 3 7 2" xfId="4354" xr:uid="{00000000-0005-0000-0000-000003040000}"/>
    <cellStyle name="Moeda 2 2 3 7 2 2" xfId="17698" xr:uid="{00000000-0005-0000-0000-000004040000}"/>
    <cellStyle name="Moeda 2 2 3 7 3" xfId="7018" xr:uid="{00000000-0005-0000-0000-000005040000}"/>
    <cellStyle name="Moeda 2 2 3 7 3 2" xfId="20362" xr:uid="{00000000-0005-0000-0000-000006040000}"/>
    <cellStyle name="Moeda 2 2 3 7 4" xfId="9682" xr:uid="{00000000-0005-0000-0000-000007040000}"/>
    <cellStyle name="Moeda 2 2 3 7 4 2" xfId="23026" xr:uid="{00000000-0005-0000-0000-000008040000}"/>
    <cellStyle name="Moeda 2 2 3 7 5" xfId="15034" xr:uid="{00000000-0005-0000-0000-000009040000}"/>
    <cellStyle name="Moeda 2 2 3 7 6" xfId="12346" xr:uid="{00000000-0005-0000-0000-00000A040000}"/>
    <cellStyle name="Moeda 2 2 3 7 7" xfId="25522" xr:uid="{00000000-0005-0000-0000-00000B040000}"/>
    <cellStyle name="Moeda 2 2 3 8" xfId="2506" xr:uid="{00000000-0005-0000-0000-00000C040000}"/>
    <cellStyle name="Moeda 2 2 3 8 2" xfId="5170" xr:uid="{00000000-0005-0000-0000-00000D040000}"/>
    <cellStyle name="Moeda 2 2 3 8 2 2" xfId="18514" xr:uid="{00000000-0005-0000-0000-00000E040000}"/>
    <cellStyle name="Moeda 2 2 3 8 3" xfId="7834" xr:uid="{00000000-0005-0000-0000-00000F040000}"/>
    <cellStyle name="Moeda 2 2 3 8 3 2" xfId="21178" xr:uid="{00000000-0005-0000-0000-000010040000}"/>
    <cellStyle name="Moeda 2 2 3 8 4" xfId="10498" xr:uid="{00000000-0005-0000-0000-000011040000}"/>
    <cellStyle name="Moeda 2 2 3 8 4 2" xfId="23842" xr:uid="{00000000-0005-0000-0000-000012040000}"/>
    <cellStyle name="Moeda 2 2 3 8 5" xfId="15850" xr:uid="{00000000-0005-0000-0000-000013040000}"/>
    <cellStyle name="Moeda 2 2 3 8 6" xfId="13162" xr:uid="{00000000-0005-0000-0000-000014040000}"/>
    <cellStyle name="Moeda 2 2 3 9" xfId="2770" xr:uid="{00000000-0005-0000-0000-000015040000}"/>
    <cellStyle name="Moeda 2 2 3 9 2" xfId="16114" xr:uid="{00000000-0005-0000-0000-000016040000}"/>
    <cellStyle name="Moeda 2 2 4" xfId="226" xr:uid="{00000000-0005-0000-0000-000017040000}"/>
    <cellStyle name="Moeda 2 2 4 10" xfId="13570" xr:uid="{00000000-0005-0000-0000-000018040000}"/>
    <cellStyle name="Moeda 2 2 4 11" xfId="10882" xr:uid="{00000000-0005-0000-0000-000019040000}"/>
    <cellStyle name="Moeda 2 2 4 12" xfId="24274" xr:uid="{00000000-0005-0000-0000-00001A040000}"/>
    <cellStyle name="Moeda 2 2 4 2" xfId="490" xr:uid="{00000000-0005-0000-0000-00001B040000}"/>
    <cellStyle name="Moeda 2 2 4 2 2" xfId="1282" xr:uid="{00000000-0005-0000-0000-00001C040000}"/>
    <cellStyle name="Moeda 2 2 4 2 2 2" xfId="3946" xr:uid="{00000000-0005-0000-0000-00001D040000}"/>
    <cellStyle name="Moeda 2 2 4 2 2 2 2" xfId="17290" xr:uid="{00000000-0005-0000-0000-00001E040000}"/>
    <cellStyle name="Moeda 2 2 4 2 2 3" xfId="6610" xr:uid="{00000000-0005-0000-0000-00001F040000}"/>
    <cellStyle name="Moeda 2 2 4 2 2 3 2" xfId="19954" xr:uid="{00000000-0005-0000-0000-000020040000}"/>
    <cellStyle name="Moeda 2 2 4 2 2 4" xfId="9274" xr:uid="{00000000-0005-0000-0000-000021040000}"/>
    <cellStyle name="Moeda 2 2 4 2 2 4 2" xfId="22618" xr:uid="{00000000-0005-0000-0000-000022040000}"/>
    <cellStyle name="Moeda 2 2 4 2 2 5" xfId="14626" xr:uid="{00000000-0005-0000-0000-000023040000}"/>
    <cellStyle name="Moeda 2 2 4 2 2 6" xfId="11938" xr:uid="{00000000-0005-0000-0000-000024040000}"/>
    <cellStyle name="Moeda 2 2 4 2 2 7" xfId="26338" xr:uid="{00000000-0005-0000-0000-000025040000}"/>
    <cellStyle name="Moeda 2 2 4 2 3" xfId="2074" xr:uid="{00000000-0005-0000-0000-000026040000}"/>
    <cellStyle name="Moeda 2 2 4 2 3 2" xfId="4738" xr:uid="{00000000-0005-0000-0000-000027040000}"/>
    <cellStyle name="Moeda 2 2 4 2 3 2 2" xfId="18082" xr:uid="{00000000-0005-0000-0000-000028040000}"/>
    <cellStyle name="Moeda 2 2 4 2 3 3" xfId="7402" xr:uid="{00000000-0005-0000-0000-000029040000}"/>
    <cellStyle name="Moeda 2 2 4 2 3 3 2" xfId="20746" xr:uid="{00000000-0005-0000-0000-00002A040000}"/>
    <cellStyle name="Moeda 2 2 4 2 3 4" xfId="10066" xr:uid="{00000000-0005-0000-0000-00002B040000}"/>
    <cellStyle name="Moeda 2 2 4 2 3 4 2" xfId="23410" xr:uid="{00000000-0005-0000-0000-00002C040000}"/>
    <cellStyle name="Moeda 2 2 4 2 3 5" xfId="15418" xr:uid="{00000000-0005-0000-0000-00002D040000}"/>
    <cellStyle name="Moeda 2 2 4 2 3 6" xfId="12730" xr:uid="{00000000-0005-0000-0000-00002E040000}"/>
    <cellStyle name="Moeda 2 2 4 2 4" xfId="3154" xr:uid="{00000000-0005-0000-0000-00002F040000}"/>
    <cellStyle name="Moeda 2 2 4 2 4 2" xfId="16498" xr:uid="{00000000-0005-0000-0000-000030040000}"/>
    <cellStyle name="Moeda 2 2 4 2 5" xfId="5818" xr:uid="{00000000-0005-0000-0000-000031040000}"/>
    <cellStyle name="Moeda 2 2 4 2 5 2" xfId="19162" xr:uid="{00000000-0005-0000-0000-000032040000}"/>
    <cellStyle name="Moeda 2 2 4 2 6" xfId="8482" xr:uid="{00000000-0005-0000-0000-000033040000}"/>
    <cellStyle name="Moeda 2 2 4 2 6 2" xfId="21826" xr:uid="{00000000-0005-0000-0000-000034040000}"/>
    <cellStyle name="Moeda 2 2 4 2 7" xfId="13834" xr:uid="{00000000-0005-0000-0000-000035040000}"/>
    <cellStyle name="Moeda 2 2 4 2 8" xfId="11146" xr:uid="{00000000-0005-0000-0000-000036040000}"/>
    <cellStyle name="Moeda 2 2 4 2 9" xfId="24970" xr:uid="{00000000-0005-0000-0000-000037040000}"/>
    <cellStyle name="Moeda 2 2 4 3" xfId="658" xr:uid="{00000000-0005-0000-0000-000038040000}"/>
    <cellStyle name="Moeda 2 2 4 3 2" xfId="1450" xr:uid="{00000000-0005-0000-0000-000039040000}"/>
    <cellStyle name="Moeda 2 2 4 3 2 2" xfId="4114" xr:uid="{00000000-0005-0000-0000-00003A040000}"/>
    <cellStyle name="Moeda 2 2 4 3 2 2 2" xfId="17458" xr:uid="{00000000-0005-0000-0000-00003B040000}"/>
    <cellStyle name="Moeda 2 2 4 3 2 3" xfId="6778" xr:uid="{00000000-0005-0000-0000-00003C040000}"/>
    <cellStyle name="Moeda 2 2 4 3 2 3 2" xfId="20122" xr:uid="{00000000-0005-0000-0000-00003D040000}"/>
    <cellStyle name="Moeda 2 2 4 3 2 4" xfId="9442" xr:uid="{00000000-0005-0000-0000-00003E040000}"/>
    <cellStyle name="Moeda 2 2 4 3 2 4 2" xfId="22786" xr:uid="{00000000-0005-0000-0000-00003F040000}"/>
    <cellStyle name="Moeda 2 2 4 3 2 5" xfId="14794" xr:uid="{00000000-0005-0000-0000-000040040000}"/>
    <cellStyle name="Moeda 2 2 4 3 2 6" xfId="12106" xr:uid="{00000000-0005-0000-0000-000041040000}"/>
    <cellStyle name="Moeda 2 2 4 3 2 7" xfId="26002" xr:uid="{00000000-0005-0000-0000-000042040000}"/>
    <cellStyle name="Moeda 2 2 4 3 3" xfId="2242" xr:uid="{00000000-0005-0000-0000-000043040000}"/>
    <cellStyle name="Moeda 2 2 4 3 3 2" xfId="4906" xr:uid="{00000000-0005-0000-0000-000044040000}"/>
    <cellStyle name="Moeda 2 2 4 3 3 2 2" xfId="18250" xr:uid="{00000000-0005-0000-0000-000045040000}"/>
    <cellStyle name="Moeda 2 2 4 3 3 3" xfId="7570" xr:uid="{00000000-0005-0000-0000-000046040000}"/>
    <cellStyle name="Moeda 2 2 4 3 3 3 2" xfId="20914" xr:uid="{00000000-0005-0000-0000-000047040000}"/>
    <cellStyle name="Moeda 2 2 4 3 3 4" xfId="10234" xr:uid="{00000000-0005-0000-0000-000048040000}"/>
    <cellStyle name="Moeda 2 2 4 3 3 4 2" xfId="23578" xr:uid="{00000000-0005-0000-0000-000049040000}"/>
    <cellStyle name="Moeda 2 2 4 3 3 5" xfId="15586" xr:uid="{00000000-0005-0000-0000-00004A040000}"/>
    <cellStyle name="Moeda 2 2 4 3 3 6" xfId="12898" xr:uid="{00000000-0005-0000-0000-00004B040000}"/>
    <cellStyle name="Moeda 2 2 4 3 4" xfId="3322" xr:uid="{00000000-0005-0000-0000-00004C040000}"/>
    <cellStyle name="Moeda 2 2 4 3 4 2" xfId="16666" xr:uid="{00000000-0005-0000-0000-00004D040000}"/>
    <cellStyle name="Moeda 2 2 4 3 5" xfId="5986" xr:uid="{00000000-0005-0000-0000-00004E040000}"/>
    <cellStyle name="Moeda 2 2 4 3 5 2" xfId="19330" xr:uid="{00000000-0005-0000-0000-00004F040000}"/>
    <cellStyle name="Moeda 2 2 4 3 6" xfId="8650" xr:uid="{00000000-0005-0000-0000-000050040000}"/>
    <cellStyle name="Moeda 2 2 4 3 6 2" xfId="21994" xr:uid="{00000000-0005-0000-0000-000051040000}"/>
    <cellStyle name="Moeda 2 2 4 3 7" xfId="14002" xr:uid="{00000000-0005-0000-0000-000052040000}"/>
    <cellStyle name="Moeda 2 2 4 3 8" xfId="11314" xr:uid="{00000000-0005-0000-0000-000053040000}"/>
    <cellStyle name="Moeda 2 2 4 3 9" xfId="24634" xr:uid="{00000000-0005-0000-0000-000054040000}"/>
    <cellStyle name="Moeda 2 2 4 4" xfId="1018" xr:uid="{00000000-0005-0000-0000-000055040000}"/>
    <cellStyle name="Moeda 2 2 4 4 2" xfId="3682" xr:uid="{00000000-0005-0000-0000-000056040000}"/>
    <cellStyle name="Moeda 2 2 4 4 2 2" xfId="17026" xr:uid="{00000000-0005-0000-0000-000057040000}"/>
    <cellStyle name="Moeda 2 2 4 4 2 3" xfId="26650" xr:uid="{00000000-0005-0000-0000-000058040000}"/>
    <cellStyle name="Moeda 2 2 4 4 3" xfId="6346" xr:uid="{00000000-0005-0000-0000-000059040000}"/>
    <cellStyle name="Moeda 2 2 4 4 3 2" xfId="19690" xr:uid="{00000000-0005-0000-0000-00005A040000}"/>
    <cellStyle name="Moeda 2 2 4 4 4" xfId="9010" xr:uid="{00000000-0005-0000-0000-00005B040000}"/>
    <cellStyle name="Moeda 2 2 4 4 4 2" xfId="22354" xr:uid="{00000000-0005-0000-0000-00005C040000}"/>
    <cellStyle name="Moeda 2 2 4 4 5" xfId="14362" xr:uid="{00000000-0005-0000-0000-00005D040000}"/>
    <cellStyle name="Moeda 2 2 4 4 6" xfId="11674" xr:uid="{00000000-0005-0000-0000-00005E040000}"/>
    <cellStyle name="Moeda 2 2 4 4 7" xfId="25282" xr:uid="{00000000-0005-0000-0000-00005F040000}"/>
    <cellStyle name="Moeda 2 2 4 5" xfId="1810" xr:uid="{00000000-0005-0000-0000-000060040000}"/>
    <cellStyle name="Moeda 2 2 4 5 2" xfId="4474" xr:uid="{00000000-0005-0000-0000-000061040000}"/>
    <cellStyle name="Moeda 2 2 4 5 2 2" xfId="17818" xr:uid="{00000000-0005-0000-0000-000062040000}"/>
    <cellStyle name="Moeda 2 2 4 5 3" xfId="7138" xr:uid="{00000000-0005-0000-0000-000063040000}"/>
    <cellStyle name="Moeda 2 2 4 5 3 2" xfId="20482" xr:uid="{00000000-0005-0000-0000-000064040000}"/>
    <cellStyle name="Moeda 2 2 4 5 4" xfId="9802" xr:uid="{00000000-0005-0000-0000-000065040000}"/>
    <cellStyle name="Moeda 2 2 4 5 4 2" xfId="23146" xr:uid="{00000000-0005-0000-0000-000066040000}"/>
    <cellStyle name="Moeda 2 2 4 5 5" xfId="15154" xr:uid="{00000000-0005-0000-0000-000067040000}"/>
    <cellStyle name="Moeda 2 2 4 5 6" xfId="12466" xr:uid="{00000000-0005-0000-0000-000068040000}"/>
    <cellStyle name="Moeda 2 2 4 5 7" xfId="25642" xr:uid="{00000000-0005-0000-0000-000069040000}"/>
    <cellStyle name="Moeda 2 2 4 6" xfId="2626" xr:uid="{00000000-0005-0000-0000-00006A040000}"/>
    <cellStyle name="Moeda 2 2 4 6 2" xfId="5290" xr:uid="{00000000-0005-0000-0000-00006B040000}"/>
    <cellStyle name="Moeda 2 2 4 6 2 2" xfId="18634" xr:uid="{00000000-0005-0000-0000-00006C040000}"/>
    <cellStyle name="Moeda 2 2 4 6 3" xfId="7954" xr:uid="{00000000-0005-0000-0000-00006D040000}"/>
    <cellStyle name="Moeda 2 2 4 6 3 2" xfId="21298" xr:uid="{00000000-0005-0000-0000-00006E040000}"/>
    <cellStyle name="Moeda 2 2 4 6 4" xfId="10618" xr:uid="{00000000-0005-0000-0000-00006F040000}"/>
    <cellStyle name="Moeda 2 2 4 6 4 2" xfId="23962" xr:uid="{00000000-0005-0000-0000-000070040000}"/>
    <cellStyle name="Moeda 2 2 4 6 5" xfId="15970" xr:uid="{00000000-0005-0000-0000-000071040000}"/>
    <cellStyle name="Moeda 2 2 4 6 6" xfId="13282" xr:uid="{00000000-0005-0000-0000-000072040000}"/>
    <cellStyle name="Moeda 2 2 4 7" xfId="2890" xr:uid="{00000000-0005-0000-0000-000073040000}"/>
    <cellStyle name="Moeda 2 2 4 7 2" xfId="16234" xr:uid="{00000000-0005-0000-0000-000074040000}"/>
    <cellStyle name="Moeda 2 2 4 8" xfId="5554" xr:uid="{00000000-0005-0000-0000-000075040000}"/>
    <cellStyle name="Moeda 2 2 4 8 2" xfId="18898" xr:uid="{00000000-0005-0000-0000-000076040000}"/>
    <cellStyle name="Moeda 2 2 4 9" xfId="8218" xr:uid="{00000000-0005-0000-0000-000077040000}"/>
    <cellStyle name="Moeda 2 2 4 9 2" xfId="21562" xr:uid="{00000000-0005-0000-0000-000078040000}"/>
    <cellStyle name="Moeda 2 2 5" xfId="154" xr:uid="{00000000-0005-0000-0000-000079040000}"/>
    <cellStyle name="Moeda 2 2 5 10" xfId="10810" xr:uid="{00000000-0005-0000-0000-00007A040000}"/>
    <cellStyle name="Moeda 2 2 5 11" xfId="24202" xr:uid="{00000000-0005-0000-0000-00007B040000}"/>
    <cellStyle name="Moeda 2 2 5 2" xfId="418" xr:uid="{00000000-0005-0000-0000-00007C040000}"/>
    <cellStyle name="Moeda 2 2 5 2 2" xfId="1210" xr:uid="{00000000-0005-0000-0000-00007D040000}"/>
    <cellStyle name="Moeda 2 2 5 2 2 2" xfId="3874" xr:uid="{00000000-0005-0000-0000-00007E040000}"/>
    <cellStyle name="Moeda 2 2 5 2 2 2 2" xfId="17218" xr:uid="{00000000-0005-0000-0000-00007F040000}"/>
    <cellStyle name="Moeda 2 2 5 2 2 3" xfId="6538" xr:uid="{00000000-0005-0000-0000-000080040000}"/>
    <cellStyle name="Moeda 2 2 5 2 2 3 2" xfId="19882" xr:uid="{00000000-0005-0000-0000-000081040000}"/>
    <cellStyle name="Moeda 2 2 5 2 2 4" xfId="9202" xr:uid="{00000000-0005-0000-0000-000082040000}"/>
    <cellStyle name="Moeda 2 2 5 2 2 4 2" xfId="22546" xr:uid="{00000000-0005-0000-0000-000083040000}"/>
    <cellStyle name="Moeda 2 2 5 2 2 5" xfId="14554" xr:uid="{00000000-0005-0000-0000-000084040000}"/>
    <cellStyle name="Moeda 2 2 5 2 2 6" xfId="11866" xr:uid="{00000000-0005-0000-0000-000085040000}"/>
    <cellStyle name="Moeda 2 2 5 2 2 7" xfId="26266" xr:uid="{00000000-0005-0000-0000-000086040000}"/>
    <cellStyle name="Moeda 2 2 5 2 3" xfId="2002" xr:uid="{00000000-0005-0000-0000-000087040000}"/>
    <cellStyle name="Moeda 2 2 5 2 3 2" xfId="4666" xr:uid="{00000000-0005-0000-0000-000088040000}"/>
    <cellStyle name="Moeda 2 2 5 2 3 2 2" xfId="18010" xr:uid="{00000000-0005-0000-0000-000089040000}"/>
    <cellStyle name="Moeda 2 2 5 2 3 3" xfId="7330" xr:uid="{00000000-0005-0000-0000-00008A040000}"/>
    <cellStyle name="Moeda 2 2 5 2 3 3 2" xfId="20674" xr:uid="{00000000-0005-0000-0000-00008B040000}"/>
    <cellStyle name="Moeda 2 2 5 2 3 4" xfId="9994" xr:uid="{00000000-0005-0000-0000-00008C040000}"/>
    <cellStyle name="Moeda 2 2 5 2 3 4 2" xfId="23338" xr:uid="{00000000-0005-0000-0000-00008D040000}"/>
    <cellStyle name="Moeda 2 2 5 2 3 5" xfId="15346" xr:uid="{00000000-0005-0000-0000-00008E040000}"/>
    <cellStyle name="Moeda 2 2 5 2 3 6" xfId="12658" xr:uid="{00000000-0005-0000-0000-00008F040000}"/>
    <cellStyle name="Moeda 2 2 5 2 4" xfId="3082" xr:uid="{00000000-0005-0000-0000-000090040000}"/>
    <cellStyle name="Moeda 2 2 5 2 4 2" xfId="16426" xr:uid="{00000000-0005-0000-0000-000091040000}"/>
    <cellStyle name="Moeda 2 2 5 2 5" xfId="5746" xr:uid="{00000000-0005-0000-0000-000092040000}"/>
    <cellStyle name="Moeda 2 2 5 2 5 2" xfId="19090" xr:uid="{00000000-0005-0000-0000-000093040000}"/>
    <cellStyle name="Moeda 2 2 5 2 6" xfId="8410" xr:uid="{00000000-0005-0000-0000-000094040000}"/>
    <cellStyle name="Moeda 2 2 5 2 6 2" xfId="21754" xr:uid="{00000000-0005-0000-0000-000095040000}"/>
    <cellStyle name="Moeda 2 2 5 2 7" xfId="13762" xr:uid="{00000000-0005-0000-0000-000096040000}"/>
    <cellStyle name="Moeda 2 2 5 2 8" xfId="11074" xr:uid="{00000000-0005-0000-0000-000097040000}"/>
    <cellStyle name="Moeda 2 2 5 2 9" xfId="24898" xr:uid="{00000000-0005-0000-0000-000098040000}"/>
    <cellStyle name="Moeda 2 2 5 3" xfId="946" xr:uid="{00000000-0005-0000-0000-000099040000}"/>
    <cellStyle name="Moeda 2 2 5 3 2" xfId="3610" xr:uid="{00000000-0005-0000-0000-00009A040000}"/>
    <cellStyle name="Moeda 2 2 5 3 2 2" xfId="16954" xr:uid="{00000000-0005-0000-0000-00009B040000}"/>
    <cellStyle name="Moeda 2 2 5 3 2 3" xfId="25930" xr:uid="{00000000-0005-0000-0000-00009C040000}"/>
    <cellStyle name="Moeda 2 2 5 3 3" xfId="6274" xr:uid="{00000000-0005-0000-0000-00009D040000}"/>
    <cellStyle name="Moeda 2 2 5 3 3 2" xfId="19618" xr:uid="{00000000-0005-0000-0000-00009E040000}"/>
    <cellStyle name="Moeda 2 2 5 3 4" xfId="8938" xr:uid="{00000000-0005-0000-0000-00009F040000}"/>
    <cellStyle name="Moeda 2 2 5 3 4 2" xfId="22282" xr:uid="{00000000-0005-0000-0000-0000A0040000}"/>
    <cellStyle name="Moeda 2 2 5 3 5" xfId="14290" xr:uid="{00000000-0005-0000-0000-0000A1040000}"/>
    <cellStyle name="Moeda 2 2 5 3 6" xfId="11602" xr:uid="{00000000-0005-0000-0000-0000A2040000}"/>
    <cellStyle name="Moeda 2 2 5 3 7" xfId="24562" xr:uid="{00000000-0005-0000-0000-0000A3040000}"/>
    <cellStyle name="Moeda 2 2 5 4" xfId="1738" xr:uid="{00000000-0005-0000-0000-0000A4040000}"/>
    <cellStyle name="Moeda 2 2 5 4 2" xfId="4402" xr:uid="{00000000-0005-0000-0000-0000A5040000}"/>
    <cellStyle name="Moeda 2 2 5 4 2 2" xfId="17746" xr:uid="{00000000-0005-0000-0000-0000A6040000}"/>
    <cellStyle name="Moeda 2 2 5 4 2 3" xfId="26578" xr:uid="{00000000-0005-0000-0000-0000A7040000}"/>
    <cellStyle name="Moeda 2 2 5 4 3" xfId="7066" xr:uid="{00000000-0005-0000-0000-0000A8040000}"/>
    <cellStyle name="Moeda 2 2 5 4 3 2" xfId="20410" xr:uid="{00000000-0005-0000-0000-0000A9040000}"/>
    <cellStyle name="Moeda 2 2 5 4 4" xfId="9730" xr:uid="{00000000-0005-0000-0000-0000AA040000}"/>
    <cellStyle name="Moeda 2 2 5 4 4 2" xfId="23074" xr:uid="{00000000-0005-0000-0000-0000AB040000}"/>
    <cellStyle name="Moeda 2 2 5 4 5" xfId="15082" xr:uid="{00000000-0005-0000-0000-0000AC040000}"/>
    <cellStyle name="Moeda 2 2 5 4 6" xfId="12394" xr:uid="{00000000-0005-0000-0000-0000AD040000}"/>
    <cellStyle name="Moeda 2 2 5 4 7" xfId="25210" xr:uid="{00000000-0005-0000-0000-0000AE040000}"/>
    <cellStyle name="Moeda 2 2 5 5" xfId="2554" xr:uid="{00000000-0005-0000-0000-0000AF040000}"/>
    <cellStyle name="Moeda 2 2 5 5 2" xfId="5218" xr:uid="{00000000-0005-0000-0000-0000B0040000}"/>
    <cellStyle name="Moeda 2 2 5 5 2 2" xfId="18562" xr:uid="{00000000-0005-0000-0000-0000B1040000}"/>
    <cellStyle name="Moeda 2 2 5 5 3" xfId="7882" xr:uid="{00000000-0005-0000-0000-0000B2040000}"/>
    <cellStyle name="Moeda 2 2 5 5 3 2" xfId="21226" xr:uid="{00000000-0005-0000-0000-0000B3040000}"/>
    <cellStyle name="Moeda 2 2 5 5 4" xfId="10546" xr:uid="{00000000-0005-0000-0000-0000B4040000}"/>
    <cellStyle name="Moeda 2 2 5 5 4 2" xfId="23890" xr:uid="{00000000-0005-0000-0000-0000B5040000}"/>
    <cellStyle name="Moeda 2 2 5 5 5" xfId="15898" xr:uid="{00000000-0005-0000-0000-0000B6040000}"/>
    <cellStyle name="Moeda 2 2 5 5 6" xfId="13210" xr:uid="{00000000-0005-0000-0000-0000B7040000}"/>
    <cellStyle name="Moeda 2 2 5 5 7" xfId="25570" xr:uid="{00000000-0005-0000-0000-0000B8040000}"/>
    <cellStyle name="Moeda 2 2 5 6" xfId="2818" xr:uid="{00000000-0005-0000-0000-0000B9040000}"/>
    <cellStyle name="Moeda 2 2 5 6 2" xfId="16162" xr:uid="{00000000-0005-0000-0000-0000BA040000}"/>
    <cellStyle name="Moeda 2 2 5 7" xfId="5482" xr:uid="{00000000-0005-0000-0000-0000BB040000}"/>
    <cellStyle name="Moeda 2 2 5 7 2" xfId="18826" xr:uid="{00000000-0005-0000-0000-0000BC040000}"/>
    <cellStyle name="Moeda 2 2 5 8" xfId="8146" xr:uid="{00000000-0005-0000-0000-0000BD040000}"/>
    <cellStyle name="Moeda 2 2 5 8 2" xfId="21490" xr:uid="{00000000-0005-0000-0000-0000BE040000}"/>
    <cellStyle name="Moeda 2 2 5 9" xfId="13498" xr:uid="{00000000-0005-0000-0000-0000BF040000}"/>
    <cellStyle name="Moeda 2 2 6" xfId="322" xr:uid="{00000000-0005-0000-0000-0000C0040000}"/>
    <cellStyle name="Moeda 2 2 6 10" xfId="24370" xr:uid="{00000000-0005-0000-0000-0000C1040000}"/>
    <cellStyle name="Moeda 2 2 6 2" xfId="1114" xr:uid="{00000000-0005-0000-0000-0000C2040000}"/>
    <cellStyle name="Moeda 2 2 6 2 2" xfId="3778" xr:uid="{00000000-0005-0000-0000-0000C3040000}"/>
    <cellStyle name="Moeda 2 2 6 2 2 2" xfId="17122" xr:uid="{00000000-0005-0000-0000-0000C4040000}"/>
    <cellStyle name="Moeda 2 2 6 2 2 3" xfId="26434" xr:uid="{00000000-0005-0000-0000-0000C5040000}"/>
    <cellStyle name="Moeda 2 2 6 2 3" xfId="6442" xr:uid="{00000000-0005-0000-0000-0000C6040000}"/>
    <cellStyle name="Moeda 2 2 6 2 3 2" xfId="19786" xr:uid="{00000000-0005-0000-0000-0000C7040000}"/>
    <cellStyle name="Moeda 2 2 6 2 4" xfId="9106" xr:uid="{00000000-0005-0000-0000-0000C8040000}"/>
    <cellStyle name="Moeda 2 2 6 2 4 2" xfId="22450" xr:uid="{00000000-0005-0000-0000-0000C9040000}"/>
    <cellStyle name="Moeda 2 2 6 2 5" xfId="14458" xr:uid="{00000000-0005-0000-0000-0000CA040000}"/>
    <cellStyle name="Moeda 2 2 6 2 6" xfId="11770" xr:uid="{00000000-0005-0000-0000-0000CB040000}"/>
    <cellStyle name="Moeda 2 2 6 2 7" xfId="25066" xr:uid="{00000000-0005-0000-0000-0000CC040000}"/>
    <cellStyle name="Moeda 2 2 6 3" xfId="1906" xr:uid="{00000000-0005-0000-0000-0000CD040000}"/>
    <cellStyle name="Moeda 2 2 6 3 2" xfId="4570" xr:uid="{00000000-0005-0000-0000-0000CE040000}"/>
    <cellStyle name="Moeda 2 2 6 3 2 2" xfId="17914" xr:uid="{00000000-0005-0000-0000-0000CF040000}"/>
    <cellStyle name="Moeda 2 2 6 3 2 3" xfId="26098" xr:uid="{00000000-0005-0000-0000-0000D0040000}"/>
    <cellStyle name="Moeda 2 2 6 3 3" xfId="7234" xr:uid="{00000000-0005-0000-0000-0000D1040000}"/>
    <cellStyle name="Moeda 2 2 6 3 3 2" xfId="20578" xr:uid="{00000000-0005-0000-0000-0000D2040000}"/>
    <cellStyle name="Moeda 2 2 6 3 4" xfId="9898" xr:uid="{00000000-0005-0000-0000-0000D3040000}"/>
    <cellStyle name="Moeda 2 2 6 3 4 2" xfId="23242" xr:uid="{00000000-0005-0000-0000-0000D4040000}"/>
    <cellStyle name="Moeda 2 2 6 3 5" xfId="15250" xr:uid="{00000000-0005-0000-0000-0000D5040000}"/>
    <cellStyle name="Moeda 2 2 6 3 6" xfId="12562" xr:uid="{00000000-0005-0000-0000-0000D6040000}"/>
    <cellStyle name="Moeda 2 2 6 3 7" xfId="24730" xr:uid="{00000000-0005-0000-0000-0000D7040000}"/>
    <cellStyle name="Moeda 2 2 6 4" xfId="2482" xr:uid="{00000000-0005-0000-0000-0000D8040000}"/>
    <cellStyle name="Moeda 2 2 6 4 2" xfId="5146" xr:uid="{00000000-0005-0000-0000-0000D9040000}"/>
    <cellStyle name="Moeda 2 2 6 4 2 2" xfId="18490" xr:uid="{00000000-0005-0000-0000-0000DA040000}"/>
    <cellStyle name="Moeda 2 2 6 4 2 3" xfId="26746" xr:uid="{00000000-0005-0000-0000-0000DB040000}"/>
    <cellStyle name="Moeda 2 2 6 4 3" xfId="7810" xr:uid="{00000000-0005-0000-0000-0000DC040000}"/>
    <cellStyle name="Moeda 2 2 6 4 3 2" xfId="21154" xr:uid="{00000000-0005-0000-0000-0000DD040000}"/>
    <cellStyle name="Moeda 2 2 6 4 4" xfId="10474" xr:uid="{00000000-0005-0000-0000-0000DE040000}"/>
    <cellStyle name="Moeda 2 2 6 4 4 2" xfId="23818" xr:uid="{00000000-0005-0000-0000-0000DF040000}"/>
    <cellStyle name="Moeda 2 2 6 4 5" xfId="15826" xr:uid="{00000000-0005-0000-0000-0000E0040000}"/>
    <cellStyle name="Moeda 2 2 6 4 6" xfId="13138" xr:uid="{00000000-0005-0000-0000-0000E1040000}"/>
    <cellStyle name="Moeda 2 2 6 4 7" xfId="25378" xr:uid="{00000000-0005-0000-0000-0000E2040000}"/>
    <cellStyle name="Moeda 2 2 6 5" xfId="2986" xr:uid="{00000000-0005-0000-0000-0000E3040000}"/>
    <cellStyle name="Moeda 2 2 6 5 2" xfId="16330" xr:uid="{00000000-0005-0000-0000-0000E4040000}"/>
    <cellStyle name="Moeda 2 2 6 5 3" xfId="25738" xr:uid="{00000000-0005-0000-0000-0000E5040000}"/>
    <cellStyle name="Moeda 2 2 6 6" xfId="5650" xr:uid="{00000000-0005-0000-0000-0000E6040000}"/>
    <cellStyle name="Moeda 2 2 6 6 2" xfId="18994" xr:uid="{00000000-0005-0000-0000-0000E7040000}"/>
    <cellStyle name="Moeda 2 2 6 7" xfId="8314" xr:uid="{00000000-0005-0000-0000-0000E8040000}"/>
    <cellStyle name="Moeda 2 2 6 7 2" xfId="21658" xr:uid="{00000000-0005-0000-0000-0000E9040000}"/>
    <cellStyle name="Moeda 2 2 6 8" xfId="13666" xr:uid="{00000000-0005-0000-0000-0000EA040000}"/>
    <cellStyle name="Moeda 2 2 6 9" xfId="10978" xr:uid="{00000000-0005-0000-0000-0000EB040000}"/>
    <cellStyle name="Moeda 2 2 7" xfId="586" xr:uid="{00000000-0005-0000-0000-0000EC040000}"/>
    <cellStyle name="Moeda 2 2 7 2" xfId="1378" xr:uid="{00000000-0005-0000-0000-0000ED040000}"/>
    <cellStyle name="Moeda 2 2 7 2 2" xfId="4042" xr:uid="{00000000-0005-0000-0000-0000EE040000}"/>
    <cellStyle name="Moeda 2 2 7 2 2 2" xfId="17386" xr:uid="{00000000-0005-0000-0000-0000EF040000}"/>
    <cellStyle name="Moeda 2 2 7 2 2 3" xfId="26170" xr:uid="{00000000-0005-0000-0000-0000F0040000}"/>
    <cellStyle name="Moeda 2 2 7 2 3" xfId="6706" xr:uid="{00000000-0005-0000-0000-0000F1040000}"/>
    <cellStyle name="Moeda 2 2 7 2 3 2" xfId="20050" xr:uid="{00000000-0005-0000-0000-0000F2040000}"/>
    <cellStyle name="Moeda 2 2 7 2 4" xfId="9370" xr:uid="{00000000-0005-0000-0000-0000F3040000}"/>
    <cellStyle name="Moeda 2 2 7 2 4 2" xfId="22714" xr:uid="{00000000-0005-0000-0000-0000F4040000}"/>
    <cellStyle name="Moeda 2 2 7 2 5" xfId="14722" xr:uid="{00000000-0005-0000-0000-0000F5040000}"/>
    <cellStyle name="Moeda 2 2 7 2 6" xfId="12034" xr:uid="{00000000-0005-0000-0000-0000F6040000}"/>
    <cellStyle name="Moeda 2 2 7 2 7" xfId="24802" xr:uid="{00000000-0005-0000-0000-0000F7040000}"/>
    <cellStyle name="Moeda 2 2 7 3" xfId="2170" xr:uid="{00000000-0005-0000-0000-0000F8040000}"/>
    <cellStyle name="Moeda 2 2 7 3 2" xfId="4834" xr:uid="{00000000-0005-0000-0000-0000F9040000}"/>
    <cellStyle name="Moeda 2 2 7 3 2 2" xfId="18178" xr:uid="{00000000-0005-0000-0000-0000FA040000}"/>
    <cellStyle name="Moeda 2 2 7 3 2 3" xfId="25834" xr:uid="{00000000-0005-0000-0000-0000FB040000}"/>
    <cellStyle name="Moeda 2 2 7 3 3" xfId="7498" xr:uid="{00000000-0005-0000-0000-0000FC040000}"/>
    <cellStyle name="Moeda 2 2 7 3 3 2" xfId="20842" xr:uid="{00000000-0005-0000-0000-0000FD040000}"/>
    <cellStyle name="Moeda 2 2 7 3 4" xfId="10162" xr:uid="{00000000-0005-0000-0000-0000FE040000}"/>
    <cellStyle name="Moeda 2 2 7 3 4 2" xfId="23506" xr:uid="{00000000-0005-0000-0000-0000FF040000}"/>
    <cellStyle name="Moeda 2 2 7 3 5" xfId="15514" xr:uid="{00000000-0005-0000-0000-000000050000}"/>
    <cellStyle name="Moeda 2 2 7 3 6" xfId="12826" xr:uid="{00000000-0005-0000-0000-000001050000}"/>
    <cellStyle name="Moeda 2 2 7 3 7" xfId="24466" xr:uid="{00000000-0005-0000-0000-000002050000}"/>
    <cellStyle name="Moeda 2 2 7 4" xfId="3250" xr:uid="{00000000-0005-0000-0000-000003050000}"/>
    <cellStyle name="Moeda 2 2 7 4 2" xfId="16594" xr:uid="{00000000-0005-0000-0000-000004050000}"/>
    <cellStyle name="Moeda 2 2 7 4 3" xfId="25474" xr:uid="{00000000-0005-0000-0000-000005050000}"/>
    <cellStyle name="Moeda 2 2 7 5" xfId="5914" xr:uid="{00000000-0005-0000-0000-000006050000}"/>
    <cellStyle name="Moeda 2 2 7 5 2" xfId="19258" xr:uid="{00000000-0005-0000-0000-000007050000}"/>
    <cellStyle name="Moeda 2 2 7 6" xfId="8578" xr:uid="{00000000-0005-0000-0000-000008050000}"/>
    <cellStyle name="Moeda 2 2 7 6 2" xfId="21922" xr:uid="{00000000-0005-0000-0000-000009050000}"/>
    <cellStyle name="Moeda 2 2 7 7" xfId="13930" xr:uid="{00000000-0005-0000-0000-00000A050000}"/>
    <cellStyle name="Moeda 2 2 7 8" xfId="11242" xr:uid="{00000000-0005-0000-0000-00000B050000}"/>
    <cellStyle name="Moeda 2 2 7 9" xfId="24106" xr:uid="{00000000-0005-0000-0000-00000C050000}"/>
    <cellStyle name="Moeda 2 2 8" xfId="754" xr:uid="{00000000-0005-0000-0000-00000D050000}"/>
    <cellStyle name="Moeda 2 2 8 2" xfId="1546" xr:uid="{00000000-0005-0000-0000-00000E050000}"/>
    <cellStyle name="Moeda 2 2 8 2 2" xfId="4210" xr:uid="{00000000-0005-0000-0000-00000F050000}"/>
    <cellStyle name="Moeda 2 2 8 2 2 2" xfId="17554" xr:uid="{00000000-0005-0000-0000-000010050000}"/>
    <cellStyle name="Moeda 2 2 8 2 2 3" xfId="26146" xr:uid="{00000000-0005-0000-0000-000011050000}"/>
    <cellStyle name="Moeda 2 2 8 2 3" xfId="6874" xr:uid="{00000000-0005-0000-0000-000012050000}"/>
    <cellStyle name="Moeda 2 2 8 2 3 2" xfId="20218" xr:uid="{00000000-0005-0000-0000-000013050000}"/>
    <cellStyle name="Moeda 2 2 8 2 4" xfId="9538" xr:uid="{00000000-0005-0000-0000-000014050000}"/>
    <cellStyle name="Moeda 2 2 8 2 4 2" xfId="22882" xr:uid="{00000000-0005-0000-0000-000015050000}"/>
    <cellStyle name="Moeda 2 2 8 2 5" xfId="14890" xr:uid="{00000000-0005-0000-0000-000016050000}"/>
    <cellStyle name="Moeda 2 2 8 2 6" xfId="12202" xr:uid="{00000000-0005-0000-0000-000017050000}"/>
    <cellStyle name="Moeda 2 2 8 2 7" xfId="24778" xr:uid="{00000000-0005-0000-0000-000018050000}"/>
    <cellStyle name="Moeda 2 2 8 3" xfId="2338" xr:uid="{00000000-0005-0000-0000-000019050000}"/>
    <cellStyle name="Moeda 2 2 8 3 2" xfId="5002" xr:uid="{00000000-0005-0000-0000-00001A050000}"/>
    <cellStyle name="Moeda 2 2 8 3 2 2" xfId="18346" xr:uid="{00000000-0005-0000-0000-00001B050000}"/>
    <cellStyle name="Moeda 2 2 8 3 3" xfId="7666" xr:uid="{00000000-0005-0000-0000-00001C050000}"/>
    <cellStyle name="Moeda 2 2 8 3 3 2" xfId="21010" xr:uid="{00000000-0005-0000-0000-00001D050000}"/>
    <cellStyle name="Moeda 2 2 8 3 4" xfId="10330" xr:uid="{00000000-0005-0000-0000-00001E050000}"/>
    <cellStyle name="Moeda 2 2 8 3 4 2" xfId="23674" xr:uid="{00000000-0005-0000-0000-00001F050000}"/>
    <cellStyle name="Moeda 2 2 8 3 5" xfId="15682" xr:uid="{00000000-0005-0000-0000-000020050000}"/>
    <cellStyle name="Moeda 2 2 8 3 6" xfId="12994" xr:uid="{00000000-0005-0000-0000-000021050000}"/>
    <cellStyle name="Moeda 2 2 8 3 7" xfId="25450" xr:uid="{00000000-0005-0000-0000-000022050000}"/>
    <cellStyle name="Moeda 2 2 8 4" xfId="3418" xr:uid="{00000000-0005-0000-0000-000023050000}"/>
    <cellStyle name="Moeda 2 2 8 4 2" xfId="16762" xr:uid="{00000000-0005-0000-0000-000024050000}"/>
    <cellStyle name="Moeda 2 2 8 5" xfId="6082" xr:uid="{00000000-0005-0000-0000-000025050000}"/>
    <cellStyle name="Moeda 2 2 8 5 2" xfId="19426" xr:uid="{00000000-0005-0000-0000-000026050000}"/>
    <cellStyle name="Moeda 2 2 8 6" xfId="8746" xr:uid="{00000000-0005-0000-0000-000027050000}"/>
    <cellStyle name="Moeda 2 2 8 6 2" xfId="22090" xr:uid="{00000000-0005-0000-0000-000028050000}"/>
    <cellStyle name="Moeda 2 2 8 7" xfId="14098" xr:uid="{00000000-0005-0000-0000-000029050000}"/>
    <cellStyle name="Moeda 2 2 8 8" xfId="11410" xr:uid="{00000000-0005-0000-0000-00002A050000}"/>
    <cellStyle name="Moeda 2 2 8 9" xfId="24082" xr:uid="{00000000-0005-0000-0000-00002B050000}"/>
    <cellStyle name="Moeda 2 2 9" xfId="802" xr:uid="{00000000-0005-0000-0000-00002C050000}"/>
    <cellStyle name="Moeda 2 2 9 2" xfId="1594" xr:uid="{00000000-0005-0000-0000-00002D050000}"/>
    <cellStyle name="Moeda 2 2 9 2 2" xfId="4258" xr:uid="{00000000-0005-0000-0000-00002E050000}"/>
    <cellStyle name="Moeda 2 2 9 2 2 2" xfId="17602" xr:uid="{00000000-0005-0000-0000-00002F050000}"/>
    <cellStyle name="Moeda 2 2 9 2 3" xfId="6922" xr:uid="{00000000-0005-0000-0000-000030050000}"/>
    <cellStyle name="Moeda 2 2 9 2 3 2" xfId="20266" xr:uid="{00000000-0005-0000-0000-000031050000}"/>
    <cellStyle name="Moeda 2 2 9 2 4" xfId="9586" xr:uid="{00000000-0005-0000-0000-000032050000}"/>
    <cellStyle name="Moeda 2 2 9 2 4 2" xfId="22930" xr:uid="{00000000-0005-0000-0000-000033050000}"/>
    <cellStyle name="Moeda 2 2 9 2 5" xfId="14938" xr:uid="{00000000-0005-0000-0000-000034050000}"/>
    <cellStyle name="Moeda 2 2 9 2 6" xfId="12250" xr:uid="{00000000-0005-0000-0000-000035050000}"/>
    <cellStyle name="Moeda 2 2 9 2 7" xfId="25786" xr:uid="{00000000-0005-0000-0000-000036050000}"/>
    <cellStyle name="Moeda 2 2 9 3" xfId="2386" xr:uid="{00000000-0005-0000-0000-000037050000}"/>
    <cellStyle name="Moeda 2 2 9 3 2" xfId="5050" xr:uid="{00000000-0005-0000-0000-000038050000}"/>
    <cellStyle name="Moeda 2 2 9 3 2 2" xfId="18394" xr:uid="{00000000-0005-0000-0000-000039050000}"/>
    <cellStyle name="Moeda 2 2 9 3 3" xfId="7714" xr:uid="{00000000-0005-0000-0000-00003A050000}"/>
    <cellStyle name="Moeda 2 2 9 3 3 2" xfId="21058" xr:uid="{00000000-0005-0000-0000-00003B050000}"/>
    <cellStyle name="Moeda 2 2 9 3 4" xfId="10378" xr:uid="{00000000-0005-0000-0000-00003C050000}"/>
    <cellStyle name="Moeda 2 2 9 3 4 2" xfId="23722" xr:uid="{00000000-0005-0000-0000-00003D050000}"/>
    <cellStyle name="Moeda 2 2 9 3 5" xfId="15730" xr:uid="{00000000-0005-0000-0000-00003E050000}"/>
    <cellStyle name="Moeda 2 2 9 3 6" xfId="13042" xr:uid="{00000000-0005-0000-0000-00003F050000}"/>
    <cellStyle name="Moeda 2 2 9 4" xfId="3466" xr:uid="{00000000-0005-0000-0000-000040050000}"/>
    <cellStyle name="Moeda 2 2 9 4 2" xfId="16810" xr:uid="{00000000-0005-0000-0000-000041050000}"/>
    <cellStyle name="Moeda 2 2 9 5" xfId="6130" xr:uid="{00000000-0005-0000-0000-000042050000}"/>
    <cellStyle name="Moeda 2 2 9 5 2" xfId="19474" xr:uid="{00000000-0005-0000-0000-000043050000}"/>
    <cellStyle name="Moeda 2 2 9 6" xfId="8794" xr:uid="{00000000-0005-0000-0000-000044050000}"/>
    <cellStyle name="Moeda 2 2 9 6 2" xfId="22138" xr:uid="{00000000-0005-0000-0000-000045050000}"/>
    <cellStyle name="Moeda 2 2 9 7" xfId="14146" xr:uid="{00000000-0005-0000-0000-000046050000}"/>
    <cellStyle name="Moeda 2 2 9 8" xfId="11458" xr:uid="{00000000-0005-0000-0000-000047050000}"/>
    <cellStyle name="Moeda 2 2 9 9" xfId="24418" xr:uid="{00000000-0005-0000-0000-000048050000}"/>
    <cellStyle name="Moeda 2 20" xfId="10706" xr:uid="{00000000-0005-0000-0000-000049050000}"/>
    <cellStyle name="Moeda 2 21" xfId="24050" xr:uid="{00000000-0005-0000-0000-00004A050000}"/>
    <cellStyle name="Moeda 2 3" xfId="37" xr:uid="{00000000-0005-0000-0000-00004B050000}"/>
    <cellStyle name="Moeda 2 3 10" xfId="858" xr:uid="{00000000-0005-0000-0000-00004C050000}"/>
    <cellStyle name="Moeda 2 3 10 2" xfId="3522" xr:uid="{00000000-0005-0000-0000-00004D050000}"/>
    <cellStyle name="Moeda 2 3 10 2 2" xfId="16866" xr:uid="{00000000-0005-0000-0000-00004E050000}"/>
    <cellStyle name="Moeda 2 3 10 2 3" xfId="25818" xr:uid="{00000000-0005-0000-0000-00004F050000}"/>
    <cellStyle name="Moeda 2 3 10 3" xfId="6186" xr:uid="{00000000-0005-0000-0000-000050050000}"/>
    <cellStyle name="Moeda 2 3 10 3 2" xfId="19530" xr:uid="{00000000-0005-0000-0000-000051050000}"/>
    <cellStyle name="Moeda 2 3 10 4" xfId="8850" xr:uid="{00000000-0005-0000-0000-000052050000}"/>
    <cellStyle name="Moeda 2 3 10 4 2" xfId="22194" xr:uid="{00000000-0005-0000-0000-000053050000}"/>
    <cellStyle name="Moeda 2 3 10 5" xfId="14202" xr:uid="{00000000-0005-0000-0000-000054050000}"/>
    <cellStyle name="Moeda 2 3 10 6" xfId="11514" xr:uid="{00000000-0005-0000-0000-000055050000}"/>
    <cellStyle name="Moeda 2 3 10 7" xfId="24450" xr:uid="{00000000-0005-0000-0000-000056050000}"/>
    <cellStyle name="Moeda 2 3 11" xfId="1650" xr:uid="{00000000-0005-0000-0000-000057050000}"/>
    <cellStyle name="Moeda 2 3 11 2" xfId="4314" xr:uid="{00000000-0005-0000-0000-000058050000}"/>
    <cellStyle name="Moeda 2 3 11 2 2" xfId="17658" xr:uid="{00000000-0005-0000-0000-000059050000}"/>
    <cellStyle name="Moeda 2 3 11 2 3" xfId="26490" xr:uid="{00000000-0005-0000-0000-00005A050000}"/>
    <cellStyle name="Moeda 2 3 11 3" xfId="6978" xr:uid="{00000000-0005-0000-0000-00005B050000}"/>
    <cellStyle name="Moeda 2 3 11 3 2" xfId="20322" xr:uid="{00000000-0005-0000-0000-00005C050000}"/>
    <cellStyle name="Moeda 2 3 11 4" xfId="9642" xr:uid="{00000000-0005-0000-0000-00005D050000}"/>
    <cellStyle name="Moeda 2 3 11 4 2" xfId="22986" xr:uid="{00000000-0005-0000-0000-00005E050000}"/>
    <cellStyle name="Moeda 2 3 11 5" xfId="14994" xr:uid="{00000000-0005-0000-0000-00005F050000}"/>
    <cellStyle name="Moeda 2 3 11 6" xfId="12306" xr:uid="{00000000-0005-0000-0000-000060050000}"/>
    <cellStyle name="Moeda 2 3 11 7" xfId="25122" xr:uid="{00000000-0005-0000-0000-000061050000}"/>
    <cellStyle name="Moeda 2 3 12" xfId="2447" xr:uid="{00000000-0005-0000-0000-000062050000}"/>
    <cellStyle name="Moeda 2 3 12 2" xfId="5111" xr:uid="{00000000-0005-0000-0000-000063050000}"/>
    <cellStyle name="Moeda 2 3 12 2 2" xfId="18455" xr:uid="{00000000-0005-0000-0000-000064050000}"/>
    <cellStyle name="Moeda 2 3 12 3" xfId="7775" xr:uid="{00000000-0005-0000-0000-000065050000}"/>
    <cellStyle name="Moeda 2 3 12 3 2" xfId="21119" xr:uid="{00000000-0005-0000-0000-000066050000}"/>
    <cellStyle name="Moeda 2 3 12 4" xfId="10439" xr:uid="{00000000-0005-0000-0000-000067050000}"/>
    <cellStyle name="Moeda 2 3 12 4 2" xfId="23783" xr:uid="{00000000-0005-0000-0000-000068050000}"/>
    <cellStyle name="Moeda 2 3 12 5" xfId="15791" xr:uid="{00000000-0005-0000-0000-000069050000}"/>
    <cellStyle name="Moeda 2 3 12 6" xfId="13103" xr:uid="{00000000-0005-0000-0000-00006A050000}"/>
    <cellStyle name="Moeda 2 3 12 7" xfId="25434" xr:uid="{00000000-0005-0000-0000-00006B050000}"/>
    <cellStyle name="Moeda 2 3 13" xfId="66" xr:uid="{00000000-0005-0000-0000-00006C050000}"/>
    <cellStyle name="Moeda 2 3 13 2" xfId="13410" xr:uid="{00000000-0005-0000-0000-00006D050000}"/>
    <cellStyle name="Moeda 2 3 14" xfId="2730" xr:uid="{00000000-0005-0000-0000-00006E050000}"/>
    <cellStyle name="Moeda 2 3 14 2" xfId="16074" xr:uid="{00000000-0005-0000-0000-00006F050000}"/>
    <cellStyle name="Moeda 2 3 15" xfId="5394" xr:uid="{00000000-0005-0000-0000-000070050000}"/>
    <cellStyle name="Moeda 2 3 15 2" xfId="18738" xr:uid="{00000000-0005-0000-0000-000071050000}"/>
    <cellStyle name="Moeda 2 3 16" xfId="8058" xr:uid="{00000000-0005-0000-0000-000072050000}"/>
    <cellStyle name="Moeda 2 3 16 2" xfId="21402" xr:uid="{00000000-0005-0000-0000-000073050000}"/>
    <cellStyle name="Moeda 2 3 17" xfId="13386" xr:uid="{00000000-0005-0000-0000-000074050000}"/>
    <cellStyle name="Moeda 2 3 18" xfId="10722" xr:uid="{00000000-0005-0000-0000-000075050000}"/>
    <cellStyle name="Moeda 2 3 19" xfId="24066" xr:uid="{00000000-0005-0000-0000-000076050000}"/>
    <cellStyle name="Moeda 2 3 2" xfId="90" xr:uid="{00000000-0005-0000-0000-000077050000}"/>
    <cellStyle name="Moeda 2 3 2 10" xfId="1674" xr:uid="{00000000-0005-0000-0000-000078050000}"/>
    <cellStyle name="Moeda 2 3 2 10 2" xfId="4338" xr:uid="{00000000-0005-0000-0000-000079050000}"/>
    <cellStyle name="Moeda 2 3 2 10 2 2" xfId="17682" xr:uid="{00000000-0005-0000-0000-00007A050000}"/>
    <cellStyle name="Moeda 2 3 2 10 3" xfId="7002" xr:uid="{00000000-0005-0000-0000-00007B050000}"/>
    <cellStyle name="Moeda 2 3 2 10 3 2" xfId="20346" xr:uid="{00000000-0005-0000-0000-00007C050000}"/>
    <cellStyle name="Moeda 2 3 2 10 4" xfId="9666" xr:uid="{00000000-0005-0000-0000-00007D050000}"/>
    <cellStyle name="Moeda 2 3 2 10 4 2" xfId="23010" xr:uid="{00000000-0005-0000-0000-00007E050000}"/>
    <cellStyle name="Moeda 2 3 2 10 5" xfId="15018" xr:uid="{00000000-0005-0000-0000-00007F050000}"/>
    <cellStyle name="Moeda 2 3 2 10 6" xfId="12330" xr:uid="{00000000-0005-0000-0000-000080050000}"/>
    <cellStyle name="Moeda 2 3 2 11" xfId="2473" xr:uid="{00000000-0005-0000-0000-000081050000}"/>
    <cellStyle name="Moeda 2 3 2 11 2" xfId="5137" xr:uid="{00000000-0005-0000-0000-000082050000}"/>
    <cellStyle name="Moeda 2 3 2 11 2 2" xfId="18481" xr:uid="{00000000-0005-0000-0000-000083050000}"/>
    <cellStyle name="Moeda 2 3 2 11 3" xfId="7801" xr:uid="{00000000-0005-0000-0000-000084050000}"/>
    <cellStyle name="Moeda 2 3 2 11 3 2" xfId="21145" xr:uid="{00000000-0005-0000-0000-000085050000}"/>
    <cellStyle name="Moeda 2 3 2 11 4" xfId="10465" xr:uid="{00000000-0005-0000-0000-000086050000}"/>
    <cellStyle name="Moeda 2 3 2 11 4 2" xfId="23809" xr:uid="{00000000-0005-0000-0000-000087050000}"/>
    <cellStyle name="Moeda 2 3 2 11 5" xfId="15817" xr:uid="{00000000-0005-0000-0000-000088050000}"/>
    <cellStyle name="Moeda 2 3 2 11 6" xfId="13129" xr:uid="{00000000-0005-0000-0000-000089050000}"/>
    <cellStyle name="Moeda 2 3 2 12" xfId="2754" xr:uid="{00000000-0005-0000-0000-00008A050000}"/>
    <cellStyle name="Moeda 2 3 2 12 2" xfId="16098" xr:uid="{00000000-0005-0000-0000-00008B050000}"/>
    <cellStyle name="Moeda 2 3 2 13" xfId="5418" xr:uid="{00000000-0005-0000-0000-00008C050000}"/>
    <cellStyle name="Moeda 2 3 2 13 2" xfId="18762" xr:uid="{00000000-0005-0000-0000-00008D050000}"/>
    <cellStyle name="Moeda 2 3 2 14" xfId="8082" xr:uid="{00000000-0005-0000-0000-00008E050000}"/>
    <cellStyle name="Moeda 2 3 2 14 2" xfId="21426" xr:uid="{00000000-0005-0000-0000-00008F050000}"/>
    <cellStyle name="Moeda 2 3 2 15" xfId="13434" xr:uid="{00000000-0005-0000-0000-000090050000}"/>
    <cellStyle name="Moeda 2 3 2 16" xfId="10746" xr:uid="{00000000-0005-0000-0000-000091050000}"/>
    <cellStyle name="Moeda 2 3 2 17" xfId="24138" xr:uid="{00000000-0005-0000-0000-000092050000}"/>
    <cellStyle name="Moeda 2 3 2 2" xfId="138" xr:uid="{00000000-0005-0000-0000-000093050000}"/>
    <cellStyle name="Moeda 2 3 2 2 10" xfId="8130" xr:uid="{00000000-0005-0000-0000-000094050000}"/>
    <cellStyle name="Moeda 2 3 2 2 10 2" xfId="21474" xr:uid="{00000000-0005-0000-0000-000095050000}"/>
    <cellStyle name="Moeda 2 3 2 2 11" xfId="13482" xr:uid="{00000000-0005-0000-0000-000096050000}"/>
    <cellStyle name="Moeda 2 3 2 2 12" xfId="10794" xr:uid="{00000000-0005-0000-0000-000097050000}"/>
    <cellStyle name="Moeda 2 3 2 2 13" xfId="24186" xr:uid="{00000000-0005-0000-0000-000098050000}"/>
    <cellStyle name="Moeda 2 3 2 2 2" xfId="306" xr:uid="{00000000-0005-0000-0000-000099050000}"/>
    <cellStyle name="Moeda 2 3 2 2 2 10" xfId="10962" xr:uid="{00000000-0005-0000-0000-00009A050000}"/>
    <cellStyle name="Moeda 2 3 2 2 2 11" xfId="24354" xr:uid="{00000000-0005-0000-0000-00009B050000}"/>
    <cellStyle name="Moeda 2 3 2 2 2 2" xfId="570" xr:uid="{00000000-0005-0000-0000-00009C050000}"/>
    <cellStyle name="Moeda 2 3 2 2 2 2 2" xfId="1362" xr:uid="{00000000-0005-0000-0000-00009D050000}"/>
    <cellStyle name="Moeda 2 3 2 2 2 2 2 2" xfId="4026" xr:uid="{00000000-0005-0000-0000-00009E050000}"/>
    <cellStyle name="Moeda 2 3 2 2 2 2 2 2 2" xfId="17370" xr:uid="{00000000-0005-0000-0000-00009F050000}"/>
    <cellStyle name="Moeda 2 3 2 2 2 2 2 3" xfId="6690" xr:uid="{00000000-0005-0000-0000-0000A0050000}"/>
    <cellStyle name="Moeda 2 3 2 2 2 2 2 3 2" xfId="20034" xr:uid="{00000000-0005-0000-0000-0000A1050000}"/>
    <cellStyle name="Moeda 2 3 2 2 2 2 2 4" xfId="9354" xr:uid="{00000000-0005-0000-0000-0000A2050000}"/>
    <cellStyle name="Moeda 2 3 2 2 2 2 2 4 2" xfId="22698" xr:uid="{00000000-0005-0000-0000-0000A3050000}"/>
    <cellStyle name="Moeda 2 3 2 2 2 2 2 5" xfId="14706" xr:uid="{00000000-0005-0000-0000-0000A4050000}"/>
    <cellStyle name="Moeda 2 3 2 2 2 2 2 6" xfId="12018" xr:uid="{00000000-0005-0000-0000-0000A5050000}"/>
    <cellStyle name="Moeda 2 3 2 2 2 2 2 7" xfId="26418" xr:uid="{00000000-0005-0000-0000-0000A6050000}"/>
    <cellStyle name="Moeda 2 3 2 2 2 2 3" xfId="2154" xr:uid="{00000000-0005-0000-0000-0000A7050000}"/>
    <cellStyle name="Moeda 2 3 2 2 2 2 3 2" xfId="4818" xr:uid="{00000000-0005-0000-0000-0000A8050000}"/>
    <cellStyle name="Moeda 2 3 2 2 2 2 3 2 2" xfId="18162" xr:uid="{00000000-0005-0000-0000-0000A9050000}"/>
    <cellStyle name="Moeda 2 3 2 2 2 2 3 3" xfId="7482" xr:uid="{00000000-0005-0000-0000-0000AA050000}"/>
    <cellStyle name="Moeda 2 3 2 2 2 2 3 3 2" xfId="20826" xr:uid="{00000000-0005-0000-0000-0000AB050000}"/>
    <cellStyle name="Moeda 2 3 2 2 2 2 3 4" xfId="10146" xr:uid="{00000000-0005-0000-0000-0000AC050000}"/>
    <cellStyle name="Moeda 2 3 2 2 2 2 3 4 2" xfId="23490" xr:uid="{00000000-0005-0000-0000-0000AD050000}"/>
    <cellStyle name="Moeda 2 3 2 2 2 2 3 5" xfId="15498" xr:uid="{00000000-0005-0000-0000-0000AE050000}"/>
    <cellStyle name="Moeda 2 3 2 2 2 2 3 6" xfId="12810" xr:uid="{00000000-0005-0000-0000-0000AF050000}"/>
    <cellStyle name="Moeda 2 3 2 2 2 2 4" xfId="3234" xr:uid="{00000000-0005-0000-0000-0000B0050000}"/>
    <cellStyle name="Moeda 2 3 2 2 2 2 4 2" xfId="16578" xr:uid="{00000000-0005-0000-0000-0000B1050000}"/>
    <cellStyle name="Moeda 2 3 2 2 2 2 5" xfId="5898" xr:uid="{00000000-0005-0000-0000-0000B2050000}"/>
    <cellStyle name="Moeda 2 3 2 2 2 2 5 2" xfId="19242" xr:uid="{00000000-0005-0000-0000-0000B3050000}"/>
    <cellStyle name="Moeda 2 3 2 2 2 2 6" xfId="8562" xr:uid="{00000000-0005-0000-0000-0000B4050000}"/>
    <cellStyle name="Moeda 2 3 2 2 2 2 6 2" xfId="21906" xr:uid="{00000000-0005-0000-0000-0000B5050000}"/>
    <cellStyle name="Moeda 2 3 2 2 2 2 7" xfId="13914" xr:uid="{00000000-0005-0000-0000-0000B6050000}"/>
    <cellStyle name="Moeda 2 3 2 2 2 2 8" xfId="11226" xr:uid="{00000000-0005-0000-0000-0000B7050000}"/>
    <cellStyle name="Moeda 2 3 2 2 2 2 9" xfId="25050" xr:uid="{00000000-0005-0000-0000-0000B8050000}"/>
    <cellStyle name="Moeda 2 3 2 2 2 3" xfId="1098" xr:uid="{00000000-0005-0000-0000-0000B9050000}"/>
    <cellStyle name="Moeda 2 3 2 2 2 3 2" xfId="3762" xr:uid="{00000000-0005-0000-0000-0000BA050000}"/>
    <cellStyle name="Moeda 2 3 2 2 2 3 2 2" xfId="17106" xr:uid="{00000000-0005-0000-0000-0000BB050000}"/>
    <cellStyle name="Moeda 2 3 2 2 2 3 2 3" xfId="26082" xr:uid="{00000000-0005-0000-0000-0000BC050000}"/>
    <cellStyle name="Moeda 2 3 2 2 2 3 3" xfId="6426" xr:uid="{00000000-0005-0000-0000-0000BD050000}"/>
    <cellStyle name="Moeda 2 3 2 2 2 3 3 2" xfId="19770" xr:uid="{00000000-0005-0000-0000-0000BE050000}"/>
    <cellStyle name="Moeda 2 3 2 2 2 3 4" xfId="9090" xr:uid="{00000000-0005-0000-0000-0000BF050000}"/>
    <cellStyle name="Moeda 2 3 2 2 2 3 4 2" xfId="22434" xr:uid="{00000000-0005-0000-0000-0000C0050000}"/>
    <cellStyle name="Moeda 2 3 2 2 2 3 5" xfId="14442" xr:uid="{00000000-0005-0000-0000-0000C1050000}"/>
    <cellStyle name="Moeda 2 3 2 2 2 3 6" xfId="11754" xr:uid="{00000000-0005-0000-0000-0000C2050000}"/>
    <cellStyle name="Moeda 2 3 2 2 2 3 7" xfId="24714" xr:uid="{00000000-0005-0000-0000-0000C3050000}"/>
    <cellStyle name="Moeda 2 3 2 2 2 4" xfId="1890" xr:uid="{00000000-0005-0000-0000-0000C4050000}"/>
    <cellStyle name="Moeda 2 3 2 2 2 4 2" xfId="4554" xr:uid="{00000000-0005-0000-0000-0000C5050000}"/>
    <cellStyle name="Moeda 2 3 2 2 2 4 2 2" xfId="17898" xr:uid="{00000000-0005-0000-0000-0000C6050000}"/>
    <cellStyle name="Moeda 2 3 2 2 2 4 2 3" xfId="26730" xr:uid="{00000000-0005-0000-0000-0000C7050000}"/>
    <cellStyle name="Moeda 2 3 2 2 2 4 3" xfId="7218" xr:uid="{00000000-0005-0000-0000-0000C8050000}"/>
    <cellStyle name="Moeda 2 3 2 2 2 4 3 2" xfId="20562" xr:uid="{00000000-0005-0000-0000-0000C9050000}"/>
    <cellStyle name="Moeda 2 3 2 2 2 4 4" xfId="9882" xr:uid="{00000000-0005-0000-0000-0000CA050000}"/>
    <cellStyle name="Moeda 2 3 2 2 2 4 4 2" xfId="23226" xr:uid="{00000000-0005-0000-0000-0000CB050000}"/>
    <cellStyle name="Moeda 2 3 2 2 2 4 5" xfId="15234" xr:uid="{00000000-0005-0000-0000-0000CC050000}"/>
    <cellStyle name="Moeda 2 3 2 2 2 4 6" xfId="12546" xr:uid="{00000000-0005-0000-0000-0000CD050000}"/>
    <cellStyle name="Moeda 2 3 2 2 2 4 7" xfId="25362" xr:uid="{00000000-0005-0000-0000-0000CE050000}"/>
    <cellStyle name="Moeda 2 3 2 2 2 5" xfId="2706" xr:uid="{00000000-0005-0000-0000-0000CF050000}"/>
    <cellStyle name="Moeda 2 3 2 2 2 5 2" xfId="5370" xr:uid="{00000000-0005-0000-0000-0000D0050000}"/>
    <cellStyle name="Moeda 2 3 2 2 2 5 2 2" xfId="18714" xr:uid="{00000000-0005-0000-0000-0000D1050000}"/>
    <cellStyle name="Moeda 2 3 2 2 2 5 3" xfId="8034" xr:uid="{00000000-0005-0000-0000-0000D2050000}"/>
    <cellStyle name="Moeda 2 3 2 2 2 5 3 2" xfId="21378" xr:uid="{00000000-0005-0000-0000-0000D3050000}"/>
    <cellStyle name="Moeda 2 3 2 2 2 5 4" xfId="10698" xr:uid="{00000000-0005-0000-0000-0000D4050000}"/>
    <cellStyle name="Moeda 2 3 2 2 2 5 4 2" xfId="24042" xr:uid="{00000000-0005-0000-0000-0000D5050000}"/>
    <cellStyle name="Moeda 2 3 2 2 2 5 5" xfId="16050" xr:uid="{00000000-0005-0000-0000-0000D6050000}"/>
    <cellStyle name="Moeda 2 3 2 2 2 5 6" xfId="13362" xr:uid="{00000000-0005-0000-0000-0000D7050000}"/>
    <cellStyle name="Moeda 2 3 2 2 2 5 7" xfId="25722" xr:uid="{00000000-0005-0000-0000-0000D8050000}"/>
    <cellStyle name="Moeda 2 3 2 2 2 6" xfId="2970" xr:uid="{00000000-0005-0000-0000-0000D9050000}"/>
    <cellStyle name="Moeda 2 3 2 2 2 6 2" xfId="16314" xr:uid="{00000000-0005-0000-0000-0000DA050000}"/>
    <cellStyle name="Moeda 2 3 2 2 2 7" xfId="5634" xr:uid="{00000000-0005-0000-0000-0000DB050000}"/>
    <cellStyle name="Moeda 2 3 2 2 2 7 2" xfId="18978" xr:uid="{00000000-0005-0000-0000-0000DC050000}"/>
    <cellStyle name="Moeda 2 3 2 2 2 8" xfId="8298" xr:uid="{00000000-0005-0000-0000-0000DD050000}"/>
    <cellStyle name="Moeda 2 3 2 2 2 8 2" xfId="21642" xr:uid="{00000000-0005-0000-0000-0000DE050000}"/>
    <cellStyle name="Moeda 2 3 2 2 2 9" xfId="13650" xr:uid="{00000000-0005-0000-0000-0000DF050000}"/>
    <cellStyle name="Moeda 2 3 2 2 3" xfId="402" xr:uid="{00000000-0005-0000-0000-0000E0050000}"/>
    <cellStyle name="Moeda 2 3 2 2 3 2" xfId="1194" xr:uid="{00000000-0005-0000-0000-0000E1050000}"/>
    <cellStyle name="Moeda 2 3 2 2 3 2 2" xfId="3858" xr:uid="{00000000-0005-0000-0000-0000E2050000}"/>
    <cellStyle name="Moeda 2 3 2 2 3 2 2 2" xfId="17202" xr:uid="{00000000-0005-0000-0000-0000E3050000}"/>
    <cellStyle name="Moeda 2 3 2 2 3 2 3" xfId="6522" xr:uid="{00000000-0005-0000-0000-0000E4050000}"/>
    <cellStyle name="Moeda 2 3 2 2 3 2 3 2" xfId="19866" xr:uid="{00000000-0005-0000-0000-0000E5050000}"/>
    <cellStyle name="Moeda 2 3 2 2 3 2 4" xfId="9186" xr:uid="{00000000-0005-0000-0000-0000E6050000}"/>
    <cellStyle name="Moeda 2 3 2 2 3 2 4 2" xfId="22530" xr:uid="{00000000-0005-0000-0000-0000E7050000}"/>
    <cellStyle name="Moeda 2 3 2 2 3 2 5" xfId="14538" xr:uid="{00000000-0005-0000-0000-0000E8050000}"/>
    <cellStyle name="Moeda 2 3 2 2 3 2 6" xfId="11850" xr:uid="{00000000-0005-0000-0000-0000E9050000}"/>
    <cellStyle name="Moeda 2 3 2 2 3 2 7" xfId="26250" xr:uid="{00000000-0005-0000-0000-0000EA050000}"/>
    <cellStyle name="Moeda 2 3 2 2 3 3" xfId="1986" xr:uid="{00000000-0005-0000-0000-0000EB050000}"/>
    <cellStyle name="Moeda 2 3 2 2 3 3 2" xfId="4650" xr:uid="{00000000-0005-0000-0000-0000EC050000}"/>
    <cellStyle name="Moeda 2 3 2 2 3 3 2 2" xfId="17994" xr:uid="{00000000-0005-0000-0000-0000ED050000}"/>
    <cellStyle name="Moeda 2 3 2 2 3 3 3" xfId="7314" xr:uid="{00000000-0005-0000-0000-0000EE050000}"/>
    <cellStyle name="Moeda 2 3 2 2 3 3 3 2" xfId="20658" xr:uid="{00000000-0005-0000-0000-0000EF050000}"/>
    <cellStyle name="Moeda 2 3 2 2 3 3 4" xfId="9978" xr:uid="{00000000-0005-0000-0000-0000F0050000}"/>
    <cellStyle name="Moeda 2 3 2 2 3 3 4 2" xfId="23322" xr:uid="{00000000-0005-0000-0000-0000F1050000}"/>
    <cellStyle name="Moeda 2 3 2 2 3 3 5" xfId="15330" xr:uid="{00000000-0005-0000-0000-0000F2050000}"/>
    <cellStyle name="Moeda 2 3 2 2 3 3 6" xfId="12642" xr:uid="{00000000-0005-0000-0000-0000F3050000}"/>
    <cellStyle name="Moeda 2 3 2 2 3 4" xfId="3066" xr:uid="{00000000-0005-0000-0000-0000F4050000}"/>
    <cellStyle name="Moeda 2 3 2 2 3 4 2" xfId="16410" xr:uid="{00000000-0005-0000-0000-0000F5050000}"/>
    <cellStyle name="Moeda 2 3 2 2 3 5" xfId="5730" xr:uid="{00000000-0005-0000-0000-0000F6050000}"/>
    <cellStyle name="Moeda 2 3 2 2 3 5 2" xfId="19074" xr:uid="{00000000-0005-0000-0000-0000F7050000}"/>
    <cellStyle name="Moeda 2 3 2 2 3 6" xfId="8394" xr:uid="{00000000-0005-0000-0000-0000F8050000}"/>
    <cellStyle name="Moeda 2 3 2 2 3 6 2" xfId="21738" xr:uid="{00000000-0005-0000-0000-0000F9050000}"/>
    <cellStyle name="Moeda 2 3 2 2 3 7" xfId="13746" xr:uid="{00000000-0005-0000-0000-0000FA050000}"/>
    <cellStyle name="Moeda 2 3 2 2 3 8" xfId="11058" xr:uid="{00000000-0005-0000-0000-0000FB050000}"/>
    <cellStyle name="Moeda 2 3 2 2 3 9" xfId="24882" xr:uid="{00000000-0005-0000-0000-0000FC050000}"/>
    <cellStyle name="Moeda 2 3 2 2 4" xfId="738" xr:uid="{00000000-0005-0000-0000-0000FD050000}"/>
    <cellStyle name="Moeda 2 3 2 2 4 2" xfId="1530" xr:uid="{00000000-0005-0000-0000-0000FE050000}"/>
    <cellStyle name="Moeda 2 3 2 2 4 2 2" xfId="4194" xr:uid="{00000000-0005-0000-0000-0000FF050000}"/>
    <cellStyle name="Moeda 2 3 2 2 4 2 2 2" xfId="17538" xr:uid="{00000000-0005-0000-0000-000000060000}"/>
    <cellStyle name="Moeda 2 3 2 2 4 2 3" xfId="6858" xr:uid="{00000000-0005-0000-0000-000001060000}"/>
    <cellStyle name="Moeda 2 3 2 2 4 2 3 2" xfId="20202" xr:uid="{00000000-0005-0000-0000-000002060000}"/>
    <cellStyle name="Moeda 2 3 2 2 4 2 4" xfId="9522" xr:uid="{00000000-0005-0000-0000-000003060000}"/>
    <cellStyle name="Moeda 2 3 2 2 4 2 4 2" xfId="22866" xr:uid="{00000000-0005-0000-0000-000004060000}"/>
    <cellStyle name="Moeda 2 3 2 2 4 2 5" xfId="14874" xr:uid="{00000000-0005-0000-0000-000005060000}"/>
    <cellStyle name="Moeda 2 3 2 2 4 2 6" xfId="12186" xr:uid="{00000000-0005-0000-0000-000006060000}"/>
    <cellStyle name="Moeda 2 3 2 2 4 2 7" xfId="25914" xr:uid="{00000000-0005-0000-0000-000007060000}"/>
    <cellStyle name="Moeda 2 3 2 2 4 3" xfId="2322" xr:uid="{00000000-0005-0000-0000-000008060000}"/>
    <cellStyle name="Moeda 2 3 2 2 4 3 2" xfId="4986" xr:uid="{00000000-0005-0000-0000-000009060000}"/>
    <cellStyle name="Moeda 2 3 2 2 4 3 2 2" xfId="18330" xr:uid="{00000000-0005-0000-0000-00000A060000}"/>
    <cellStyle name="Moeda 2 3 2 2 4 3 3" xfId="7650" xr:uid="{00000000-0005-0000-0000-00000B060000}"/>
    <cellStyle name="Moeda 2 3 2 2 4 3 3 2" xfId="20994" xr:uid="{00000000-0005-0000-0000-00000C060000}"/>
    <cellStyle name="Moeda 2 3 2 2 4 3 4" xfId="10314" xr:uid="{00000000-0005-0000-0000-00000D060000}"/>
    <cellStyle name="Moeda 2 3 2 2 4 3 4 2" xfId="23658" xr:uid="{00000000-0005-0000-0000-00000E060000}"/>
    <cellStyle name="Moeda 2 3 2 2 4 3 5" xfId="15666" xr:uid="{00000000-0005-0000-0000-00000F060000}"/>
    <cellStyle name="Moeda 2 3 2 2 4 3 6" xfId="12978" xr:uid="{00000000-0005-0000-0000-000010060000}"/>
    <cellStyle name="Moeda 2 3 2 2 4 4" xfId="3402" xr:uid="{00000000-0005-0000-0000-000011060000}"/>
    <cellStyle name="Moeda 2 3 2 2 4 4 2" xfId="16746" xr:uid="{00000000-0005-0000-0000-000012060000}"/>
    <cellStyle name="Moeda 2 3 2 2 4 5" xfId="6066" xr:uid="{00000000-0005-0000-0000-000013060000}"/>
    <cellStyle name="Moeda 2 3 2 2 4 5 2" xfId="19410" xr:uid="{00000000-0005-0000-0000-000014060000}"/>
    <cellStyle name="Moeda 2 3 2 2 4 6" xfId="8730" xr:uid="{00000000-0005-0000-0000-000015060000}"/>
    <cellStyle name="Moeda 2 3 2 2 4 6 2" xfId="22074" xr:uid="{00000000-0005-0000-0000-000016060000}"/>
    <cellStyle name="Moeda 2 3 2 2 4 7" xfId="14082" xr:uid="{00000000-0005-0000-0000-000017060000}"/>
    <cellStyle name="Moeda 2 3 2 2 4 8" xfId="11394" xr:uid="{00000000-0005-0000-0000-000018060000}"/>
    <cellStyle name="Moeda 2 3 2 2 4 9" xfId="24546" xr:uid="{00000000-0005-0000-0000-000019060000}"/>
    <cellStyle name="Moeda 2 3 2 2 5" xfId="930" xr:uid="{00000000-0005-0000-0000-00001A060000}"/>
    <cellStyle name="Moeda 2 3 2 2 5 2" xfId="3594" xr:uid="{00000000-0005-0000-0000-00001B060000}"/>
    <cellStyle name="Moeda 2 3 2 2 5 2 2" xfId="16938" xr:uid="{00000000-0005-0000-0000-00001C060000}"/>
    <cellStyle name="Moeda 2 3 2 2 5 2 3" xfId="26562" xr:uid="{00000000-0005-0000-0000-00001D060000}"/>
    <cellStyle name="Moeda 2 3 2 2 5 3" xfId="6258" xr:uid="{00000000-0005-0000-0000-00001E060000}"/>
    <cellStyle name="Moeda 2 3 2 2 5 3 2" xfId="19602" xr:uid="{00000000-0005-0000-0000-00001F060000}"/>
    <cellStyle name="Moeda 2 3 2 2 5 4" xfId="8922" xr:uid="{00000000-0005-0000-0000-000020060000}"/>
    <cellStyle name="Moeda 2 3 2 2 5 4 2" xfId="22266" xr:uid="{00000000-0005-0000-0000-000021060000}"/>
    <cellStyle name="Moeda 2 3 2 2 5 5" xfId="14274" xr:uid="{00000000-0005-0000-0000-000022060000}"/>
    <cellStyle name="Moeda 2 3 2 2 5 6" xfId="11586" xr:uid="{00000000-0005-0000-0000-000023060000}"/>
    <cellStyle name="Moeda 2 3 2 2 5 7" xfId="25194" xr:uid="{00000000-0005-0000-0000-000024060000}"/>
    <cellStyle name="Moeda 2 3 2 2 6" xfId="1722" xr:uid="{00000000-0005-0000-0000-000025060000}"/>
    <cellStyle name="Moeda 2 3 2 2 6 2" xfId="4386" xr:uid="{00000000-0005-0000-0000-000026060000}"/>
    <cellStyle name="Moeda 2 3 2 2 6 2 2" xfId="17730" xr:uid="{00000000-0005-0000-0000-000027060000}"/>
    <cellStyle name="Moeda 2 3 2 2 6 3" xfId="7050" xr:uid="{00000000-0005-0000-0000-000028060000}"/>
    <cellStyle name="Moeda 2 3 2 2 6 3 2" xfId="20394" xr:uid="{00000000-0005-0000-0000-000029060000}"/>
    <cellStyle name="Moeda 2 3 2 2 6 4" xfId="9714" xr:uid="{00000000-0005-0000-0000-00002A060000}"/>
    <cellStyle name="Moeda 2 3 2 2 6 4 2" xfId="23058" xr:uid="{00000000-0005-0000-0000-00002B060000}"/>
    <cellStyle name="Moeda 2 3 2 2 6 5" xfId="15066" xr:uid="{00000000-0005-0000-0000-00002C060000}"/>
    <cellStyle name="Moeda 2 3 2 2 6 6" xfId="12378" xr:uid="{00000000-0005-0000-0000-00002D060000}"/>
    <cellStyle name="Moeda 2 3 2 2 6 7" xfId="25554" xr:uid="{00000000-0005-0000-0000-00002E060000}"/>
    <cellStyle name="Moeda 2 3 2 2 7" xfId="2538" xr:uid="{00000000-0005-0000-0000-00002F060000}"/>
    <cellStyle name="Moeda 2 3 2 2 7 2" xfId="5202" xr:uid="{00000000-0005-0000-0000-000030060000}"/>
    <cellStyle name="Moeda 2 3 2 2 7 2 2" xfId="18546" xr:uid="{00000000-0005-0000-0000-000031060000}"/>
    <cellStyle name="Moeda 2 3 2 2 7 3" xfId="7866" xr:uid="{00000000-0005-0000-0000-000032060000}"/>
    <cellStyle name="Moeda 2 3 2 2 7 3 2" xfId="21210" xr:uid="{00000000-0005-0000-0000-000033060000}"/>
    <cellStyle name="Moeda 2 3 2 2 7 4" xfId="10530" xr:uid="{00000000-0005-0000-0000-000034060000}"/>
    <cellStyle name="Moeda 2 3 2 2 7 4 2" xfId="23874" xr:uid="{00000000-0005-0000-0000-000035060000}"/>
    <cellStyle name="Moeda 2 3 2 2 7 5" xfId="15882" xr:uid="{00000000-0005-0000-0000-000036060000}"/>
    <cellStyle name="Moeda 2 3 2 2 7 6" xfId="13194" xr:uid="{00000000-0005-0000-0000-000037060000}"/>
    <cellStyle name="Moeda 2 3 2 2 8" xfId="2802" xr:uid="{00000000-0005-0000-0000-000038060000}"/>
    <cellStyle name="Moeda 2 3 2 2 8 2" xfId="16146" xr:uid="{00000000-0005-0000-0000-000039060000}"/>
    <cellStyle name="Moeda 2 3 2 2 9" xfId="5466" xr:uid="{00000000-0005-0000-0000-00003A060000}"/>
    <cellStyle name="Moeda 2 3 2 2 9 2" xfId="18810" xr:uid="{00000000-0005-0000-0000-00003B060000}"/>
    <cellStyle name="Moeda 2 3 2 3" xfId="258" xr:uid="{00000000-0005-0000-0000-00003C060000}"/>
    <cellStyle name="Moeda 2 3 2 3 10" xfId="13602" xr:uid="{00000000-0005-0000-0000-00003D060000}"/>
    <cellStyle name="Moeda 2 3 2 3 11" xfId="10914" xr:uid="{00000000-0005-0000-0000-00003E060000}"/>
    <cellStyle name="Moeda 2 3 2 3 12" xfId="24306" xr:uid="{00000000-0005-0000-0000-00003F060000}"/>
    <cellStyle name="Moeda 2 3 2 3 2" xfId="522" xr:uid="{00000000-0005-0000-0000-000040060000}"/>
    <cellStyle name="Moeda 2 3 2 3 2 2" xfId="1314" xr:uid="{00000000-0005-0000-0000-000041060000}"/>
    <cellStyle name="Moeda 2 3 2 3 2 2 2" xfId="3978" xr:uid="{00000000-0005-0000-0000-000042060000}"/>
    <cellStyle name="Moeda 2 3 2 3 2 2 2 2" xfId="17322" xr:uid="{00000000-0005-0000-0000-000043060000}"/>
    <cellStyle name="Moeda 2 3 2 3 2 2 3" xfId="6642" xr:uid="{00000000-0005-0000-0000-000044060000}"/>
    <cellStyle name="Moeda 2 3 2 3 2 2 3 2" xfId="19986" xr:uid="{00000000-0005-0000-0000-000045060000}"/>
    <cellStyle name="Moeda 2 3 2 3 2 2 4" xfId="9306" xr:uid="{00000000-0005-0000-0000-000046060000}"/>
    <cellStyle name="Moeda 2 3 2 3 2 2 4 2" xfId="22650" xr:uid="{00000000-0005-0000-0000-000047060000}"/>
    <cellStyle name="Moeda 2 3 2 3 2 2 5" xfId="14658" xr:uid="{00000000-0005-0000-0000-000048060000}"/>
    <cellStyle name="Moeda 2 3 2 3 2 2 6" xfId="11970" xr:uid="{00000000-0005-0000-0000-000049060000}"/>
    <cellStyle name="Moeda 2 3 2 3 2 2 7" xfId="26370" xr:uid="{00000000-0005-0000-0000-00004A060000}"/>
    <cellStyle name="Moeda 2 3 2 3 2 3" xfId="2106" xr:uid="{00000000-0005-0000-0000-00004B060000}"/>
    <cellStyle name="Moeda 2 3 2 3 2 3 2" xfId="4770" xr:uid="{00000000-0005-0000-0000-00004C060000}"/>
    <cellStyle name="Moeda 2 3 2 3 2 3 2 2" xfId="18114" xr:uid="{00000000-0005-0000-0000-00004D060000}"/>
    <cellStyle name="Moeda 2 3 2 3 2 3 3" xfId="7434" xr:uid="{00000000-0005-0000-0000-00004E060000}"/>
    <cellStyle name="Moeda 2 3 2 3 2 3 3 2" xfId="20778" xr:uid="{00000000-0005-0000-0000-00004F060000}"/>
    <cellStyle name="Moeda 2 3 2 3 2 3 4" xfId="10098" xr:uid="{00000000-0005-0000-0000-000050060000}"/>
    <cellStyle name="Moeda 2 3 2 3 2 3 4 2" xfId="23442" xr:uid="{00000000-0005-0000-0000-000051060000}"/>
    <cellStyle name="Moeda 2 3 2 3 2 3 5" xfId="15450" xr:uid="{00000000-0005-0000-0000-000052060000}"/>
    <cellStyle name="Moeda 2 3 2 3 2 3 6" xfId="12762" xr:uid="{00000000-0005-0000-0000-000053060000}"/>
    <cellStyle name="Moeda 2 3 2 3 2 4" xfId="3186" xr:uid="{00000000-0005-0000-0000-000054060000}"/>
    <cellStyle name="Moeda 2 3 2 3 2 4 2" xfId="16530" xr:uid="{00000000-0005-0000-0000-000055060000}"/>
    <cellStyle name="Moeda 2 3 2 3 2 5" xfId="5850" xr:uid="{00000000-0005-0000-0000-000056060000}"/>
    <cellStyle name="Moeda 2 3 2 3 2 5 2" xfId="19194" xr:uid="{00000000-0005-0000-0000-000057060000}"/>
    <cellStyle name="Moeda 2 3 2 3 2 6" xfId="8514" xr:uid="{00000000-0005-0000-0000-000058060000}"/>
    <cellStyle name="Moeda 2 3 2 3 2 6 2" xfId="21858" xr:uid="{00000000-0005-0000-0000-000059060000}"/>
    <cellStyle name="Moeda 2 3 2 3 2 7" xfId="13866" xr:uid="{00000000-0005-0000-0000-00005A060000}"/>
    <cellStyle name="Moeda 2 3 2 3 2 8" xfId="11178" xr:uid="{00000000-0005-0000-0000-00005B060000}"/>
    <cellStyle name="Moeda 2 3 2 3 2 9" xfId="25002" xr:uid="{00000000-0005-0000-0000-00005C060000}"/>
    <cellStyle name="Moeda 2 3 2 3 3" xfId="690" xr:uid="{00000000-0005-0000-0000-00005D060000}"/>
    <cellStyle name="Moeda 2 3 2 3 3 2" xfId="1482" xr:uid="{00000000-0005-0000-0000-00005E060000}"/>
    <cellStyle name="Moeda 2 3 2 3 3 2 2" xfId="4146" xr:uid="{00000000-0005-0000-0000-00005F060000}"/>
    <cellStyle name="Moeda 2 3 2 3 3 2 2 2" xfId="17490" xr:uid="{00000000-0005-0000-0000-000060060000}"/>
    <cellStyle name="Moeda 2 3 2 3 3 2 3" xfId="6810" xr:uid="{00000000-0005-0000-0000-000061060000}"/>
    <cellStyle name="Moeda 2 3 2 3 3 2 3 2" xfId="20154" xr:uid="{00000000-0005-0000-0000-000062060000}"/>
    <cellStyle name="Moeda 2 3 2 3 3 2 4" xfId="9474" xr:uid="{00000000-0005-0000-0000-000063060000}"/>
    <cellStyle name="Moeda 2 3 2 3 3 2 4 2" xfId="22818" xr:uid="{00000000-0005-0000-0000-000064060000}"/>
    <cellStyle name="Moeda 2 3 2 3 3 2 5" xfId="14826" xr:uid="{00000000-0005-0000-0000-000065060000}"/>
    <cellStyle name="Moeda 2 3 2 3 3 2 6" xfId="12138" xr:uid="{00000000-0005-0000-0000-000066060000}"/>
    <cellStyle name="Moeda 2 3 2 3 3 2 7" xfId="26034" xr:uid="{00000000-0005-0000-0000-000067060000}"/>
    <cellStyle name="Moeda 2 3 2 3 3 3" xfId="2274" xr:uid="{00000000-0005-0000-0000-000068060000}"/>
    <cellStyle name="Moeda 2 3 2 3 3 3 2" xfId="4938" xr:uid="{00000000-0005-0000-0000-000069060000}"/>
    <cellStyle name="Moeda 2 3 2 3 3 3 2 2" xfId="18282" xr:uid="{00000000-0005-0000-0000-00006A060000}"/>
    <cellStyle name="Moeda 2 3 2 3 3 3 3" xfId="7602" xr:uid="{00000000-0005-0000-0000-00006B060000}"/>
    <cellStyle name="Moeda 2 3 2 3 3 3 3 2" xfId="20946" xr:uid="{00000000-0005-0000-0000-00006C060000}"/>
    <cellStyle name="Moeda 2 3 2 3 3 3 4" xfId="10266" xr:uid="{00000000-0005-0000-0000-00006D060000}"/>
    <cellStyle name="Moeda 2 3 2 3 3 3 4 2" xfId="23610" xr:uid="{00000000-0005-0000-0000-00006E060000}"/>
    <cellStyle name="Moeda 2 3 2 3 3 3 5" xfId="15618" xr:uid="{00000000-0005-0000-0000-00006F060000}"/>
    <cellStyle name="Moeda 2 3 2 3 3 3 6" xfId="12930" xr:uid="{00000000-0005-0000-0000-000070060000}"/>
    <cellStyle name="Moeda 2 3 2 3 3 4" xfId="3354" xr:uid="{00000000-0005-0000-0000-000071060000}"/>
    <cellStyle name="Moeda 2 3 2 3 3 4 2" xfId="16698" xr:uid="{00000000-0005-0000-0000-000072060000}"/>
    <cellStyle name="Moeda 2 3 2 3 3 5" xfId="6018" xr:uid="{00000000-0005-0000-0000-000073060000}"/>
    <cellStyle name="Moeda 2 3 2 3 3 5 2" xfId="19362" xr:uid="{00000000-0005-0000-0000-000074060000}"/>
    <cellStyle name="Moeda 2 3 2 3 3 6" xfId="8682" xr:uid="{00000000-0005-0000-0000-000075060000}"/>
    <cellStyle name="Moeda 2 3 2 3 3 6 2" xfId="22026" xr:uid="{00000000-0005-0000-0000-000076060000}"/>
    <cellStyle name="Moeda 2 3 2 3 3 7" xfId="14034" xr:uid="{00000000-0005-0000-0000-000077060000}"/>
    <cellStyle name="Moeda 2 3 2 3 3 8" xfId="11346" xr:uid="{00000000-0005-0000-0000-000078060000}"/>
    <cellStyle name="Moeda 2 3 2 3 3 9" xfId="24666" xr:uid="{00000000-0005-0000-0000-000079060000}"/>
    <cellStyle name="Moeda 2 3 2 3 4" xfId="1050" xr:uid="{00000000-0005-0000-0000-00007A060000}"/>
    <cellStyle name="Moeda 2 3 2 3 4 2" xfId="3714" xr:uid="{00000000-0005-0000-0000-00007B060000}"/>
    <cellStyle name="Moeda 2 3 2 3 4 2 2" xfId="17058" xr:uid="{00000000-0005-0000-0000-00007C060000}"/>
    <cellStyle name="Moeda 2 3 2 3 4 2 3" xfId="26682" xr:uid="{00000000-0005-0000-0000-00007D060000}"/>
    <cellStyle name="Moeda 2 3 2 3 4 3" xfId="6378" xr:uid="{00000000-0005-0000-0000-00007E060000}"/>
    <cellStyle name="Moeda 2 3 2 3 4 3 2" xfId="19722" xr:uid="{00000000-0005-0000-0000-00007F060000}"/>
    <cellStyle name="Moeda 2 3 2 3 4 4" xfId="9042" xr:uid="{00000000-0005-0000-0000-000080060000}"/>
    <cellStyle name="Moeda 2 3 2 3 4 4 2" xfId="22386" xr:uid="{00000000-0005-0000-0000-000081060000}"/>
    <cellStyle name="Moeda 2 3 2 3 4 5" xfId="14394" xr:uid="{00000000-0005-0000-0000-000082060000}"/>
    <cellStyle name="Moeda 2 3 2 3 4 6" xfId="11706" xr:uid="{00000000-0005-0000-0000-000083060000}"/>
    <cellStyle name="Moeda 2 3 2 3 4 7" xfId="25314" xr:uid="{00000000-0005-0000-0000-000084060000}"/>
    <cellStyle name="Moeda 2 3 2 3 5" xfId="1842" xr:uid="{00000000-0005-0000-0000-000085060000}"/>
    <cellStyle name="Moeda 2 3 2 3 5 2" xfId="4506" xr:uid="{00000000-0005-0000-0000-000086060000}"/>
    <cellStyle name="Moeda 2 3 2 3 5 2 2" xfId="17850" xr:uid="{00000000-0005-0000-0000-000087060000}"/>
    <cellStyle name="Moeda 2 3 2 3 5 3" xfId="7170" xr:uid="{00000000-0005-0000-0000-000088060000}"/>
    <cellStyle name="Moeda 2 3 2 3 5 3 2" xfId="20514" xr:uid="{00000000-0005-0000-0000-000089060000}"/>
    <cellStyle name="Moeda 2 3 2 3 5 4" xfId="9834" xr:uid="{00000000-0005-0000-0000-00008A060000}"/>
    <cellStyle name="Moeda 2 3 2 3 5 4 2" xfId="23178" xr:uid="{00000000-0005-0000-0000-00008B060000}"/>
    <cellStyle name="Moeda 2 3 2 3 5 5" xfId="15186" xr:uid="{00000000-0005-0000-0000-00008C060000}"/>
    <cellStyle name="Moeda 2 3 2 3 5 6" xfId="12498" xr:uid="{00000000-0005-0000-0000-00008D060000}"/>
    <cellStyle name="Moeda 2 3 2 3 5 7" xfId="25674" xr:uid="{00000000-0005-0000-0000-00008E060000}"/>
    <cellStyle name="Moeda 2 3 2 3 6" xfId="2658" xr:uid="{00000000-0005-0000-0000-00008F060000}"/>
    <cellStyle name="Moeda 2 3 2 3 6 2" xfId="5322" xr:uid="{00000000-0005-0000-0000-000090060000}"/>
    <cellStyle name="Moeda 2 3 2 3 6 2 2" xfId="18666" xr:uid="{00000000-0005-0000-0000-000091060000}"/>
    <cellStyle name="Moeda 2 3 2 3 6 3" xfId="7986" xr:uid="{00000000-0005-0000-0000-000092060000}"/>
    <cellStyle name="Moeda 2 3 2 3 6 3 2" xfId="21330" xr:uid="{00000000-0005-0000-0000-000093060000}"/>
    <cellStyle name="Moeda 2 3 2 3 6 4" xfId="10650" xr:uid="{00000000-0005-0000-0000-000094060000}"/>
    <cellStyle name="Moeda 2 3 2 3 6 4 2" xfId="23994" xr:uid="{00000000-0005-0000-0000-000095060000}"/>
    <cellStyle name="Moeda 2 3 2 3 6 5" xfId="16002" xr:uid="{00000000-0005-0000-0000-000096060000}"/>
    <cellStyle name="Moeda 2 3 2 3 6 6" xfId="13314" xr:uid="{00000000-0005-0000-0000-000097060000}"/>
    <cellStyle name="Moeda 2 3 2 3 7" xfId="2922" xr:uid="{00000000-0005-0000-0000-000098060000}"/>
    <cellStyle name="Moeda 2 3 2 3 7 2" xfId="16266" xr:uid="{00000000-0005-0000-0000-000099060000}"/>
    <cellStyle name="Moeda 2 3 2 3 8" xfId="5586" xr:uid="{00000000-0005-0000-0000-00009A060000}"/>
    <cellStyle name="Moeda 2 3 2 3 8 2" xfId="18930" xr:uid="{00000000-0005-0000-0000-00009B060000}"/>
    <cellStyle name="Moeda 2 3 2 3 9" xfId="8250" xr:uid="{00000000-0005-0000-0000-00009C060000}"/>
    <cellStyle name="Moeda 2 3 2 3 9 2" xfId="21594" xr:uid="{00000000-0005-0000-0000-00009D060000}"/>
    <cellStyle name="Moeda 2 3 2 4" xfId="210" xr:uid="{00000000-0005-0000-0000-00009E060000}"/>
    <cellStyle name="Moeda 2 3 2 4 10" xfId="10866" xr:uid="{00000000-0005-0000-0000-00009F060000}"/>
    <cellStyle name="Moeda 2 3 2 4 11" xfId="24258" xr:uid="{00000000-0005-0000-0000-0000A0060000}"/>
    <cellStyle name="Moeda 2 3 2 4 2" xfId="474" xr:uid="{00000000-0005-0000-0000-0000A1060000}"/>
    <cellStyle name="Moeda 2 3 2 4 2 2" xfId="1266" xr:uid="{00000000-0005-0000-0000-0000A2060000}"/>
    <cellStyle name="Moeda 2 3 2 4 2 2 2" xfId="3930" xr:uid="{00000000-0005-0000-0000-0000A3060000}"/>
    <cellStyle name="Moeda 2 3 2 4 2 2 2 2" xfId="17274" xr:uid="{00000000-0005-0000-0000-0000A4060000}"/>
    <cellStyle name="Moeda 2 3 2 4 2 2 3" xfId="6594" xr:uid="{00000000-0005-0000-0000-0000A5060000}"/>
    <cellStyle name="Moeda 2 3 2 4 2 2 3 2" xfId="19938" xr:uid="{00000000-0005-0000-0000-0000A6060000}"/>
    <cellStyle name="Moeda 2 3 2 4 2 2 4" xfId="9258" xr:uid="{00000000-0005-0000-0000-0000A7060000}"/>
    <cellStyle name="Moeda 2 3 2 4 2 2 4 2" xfId="22602" xr:uid="{00000000-0005-0000-0000-0000A8060000}"/>
    <cellStyle name="Moeda 2 3 2 4 2 2 5" xfId="14610" xr:uid="{00000000-0005-0000-0000-0000A9060000}"/>
    <cellStyle name="Moeda 2 3 2 4 2 2 6" xfId="11922" xr:uid="{00000000-0005-0000-0000-0000AA060000}"/>
    <cellStyle name="Moeda 2 3 2 4 2 2 7" xfId="26322" xr:uid="{00000000-0005-0000-0000-0000AB060000}"/>
    <cellStyle name="Moeda 2 3 2 4 2 3" xfId="2058" xr:uid="{00000000-0005-0000-0000-0000AC060000}"/>
    <cellStyle name="Moeda 2 3 2 4 2 3 2" xfId="4722" xr:uid="{00000000-0005-0000-0000-0000AD060000}"/>
    <cellStyle name="Moeda 2 3 2 4 2 3 2 2" xfId="18066" xr:uid="{00000000-0005-0000-0000-0000AE060000}"/>
    <cellStyle name="Moeda 2 3 2 4 2 3 3" xfId="7386" xr:uid="{00000000-0005-0000-0000-0000AF060000}"/>
    <cellStyle name="Moeda 2 3 2 4 2 3 3 2" xfId="20730" xr:uid="{00000000-0005-0000-0000-0000B0060000}"/>
    <cellStyle name="Moeda 2 3 2 4 2 3 4" xfId="10050" xr:uid="{00000000-0005-0000-0000-0000B1060000}"/>
    <cellStyle name="Moeda 2 3 2 4 2 3 4 2" xfId="23394" xr:uid="{00000000-0005-0000-0000-0000B2060000}"/>
    <cellStyle name="Moeda 2 3 2 4 2 3 5" xfId="15402" xr:uid="{00000000-0005-0000-0000-0000B3060000}"/>
    <cellStyle name="Moeda 2 3 2 4 2 3 6" xfId="12714" xr:uid="{00000000-0005-0000-0000-0000B4060000}"/>
    <cellStyle name="Moeda 2 3 2 4 2 4" xfId="3138" xr:uid="{00000000-0005-0000-0000-0000B5060000}"/>
    <cellStyle name="Moeda 2 3 2 4 2 4 2" xfId="16482" xr:uid="{00000000-0005-0000-0000-0000B6060000}"/>
    <cellStyle name="Moeda 2 3 2 4 2 5" xfId="5802" xr:uid="{00000000-0005-0000-0000-0000B7060000}"/>
    <cellStyle name="Moeda 2 3 2 4 2 5 2" xfId="19146" xr:uid="{00000000-0005-0000-0000-0000B8060000}"/>
    <cellStyle name="Moeda 2 3 2 4 2 6" xfId="8466" xr:uid="{00000000-0005-0000-0000-0000B9060000}"/>
    <cellStyle name="Moeda 2 3 2 4 2 6 2" xfId="21810" xr:uid="{00000000-0005-0000-0000-0000BA060000}"/>
    <cellStyle name="Moeda 2 3 2 4 2 7" xfId="13818" xr:uid="{00000000-0005-0000-0000-0000BB060000}"/>
    <cellStyle name="Moeda 2 3 2 4 2 8" xfId="11130" xr:uid="{00000000-0005-0000-0000-0000BC060000}"/>
    <cellStyle name="Moeda 2 3 2 4 2 9" xfId="24954" xr:uid="{00000000-0005-0000-0000-0000BD060000}"/>
    <cellStyle name="Moeda 2 3 2 4 3" xfId="1002" xr:uid="{00000000-0005-0000-0000-0000BE060000}"/>
    <cellStyle name="Moeda 2 3 2 4 3 2" xfId="3666" xr:uid="{00000000-0005-0000-0000-0000BF060000}"/>
    <cellStyle name="Moeda 2 3 2 4 3 2 2" xfId="17010" xr:uid="{00000000-0005-0000-0000-0000C0060000}"/>
    <cellStyle name="Moeda 2 3 2 4 3 2 3" xfId="25986" xr:uid="{00000000-0005-0000-0000-0000C1060000}"/>
    <cellStyle name="Moeda 2 3 2 4 3 3" xfId="6330" xr:uid="{00000000-0005-0000-0000-0000C2060000}"/>
    <cellStyle name="Moeda 2 3 2 4 3 3 2" xfId="19674" xr:uid="{00000000-0005-0000-0000-0000C3060000}"/>
    <cellStyle name="Moeda 2 3 2 4 3 4" xfId="8994" xr:uid="{00000000-0005-0000-0000-0000C4060000}"/>
    <cellStyle name="Moeda 2 3 2 4 3 4 2" xfId="22338" xr:uid="{00000000-0005-0000-0000-0000C5060000}"/>
    <cellStyle name="Moeda 2 3 2 4 3 5" xfId="14346" xr:uid="{00000000-0005-0000-0000-0000C6060000}"/>
    <cellStyle name="Moeda 2 3 2 4 3 6" xfId="11658" xr:uid="{00000000-0005-0000-0000-0000C7060000}"/>
    <cellStyle name="Moeda 2 3 2 4 3 7" xfId="24618" xr:uid="{00000000-0005-0000-0000-0000C8060000}"/>
    <cellStyle name="Moeda 2 3 2 4 4" xfId="1794" xr:uid="{00000000-0005-0000-0000-0000C9060000}"/>
    <cellStyle name="Moeda 2 3 2 4 4 2" xfId="4458" xr:uid="{00000000-0005-0000-0000-0000CA060000}"/>
    <cellStyle name="Moeda 2 3 2 4 4 2 2" xfId="17802" xr:uid="{00000000-0005-0000-0000-0000CB060000}"/>
    <cellStyle name="Moeda 2 3 2 4 4 2 3" xfId="26634" xr:uid="{00000000-0005-0000-0000-0000CC060000}"/>
    <cellStyle name="Moeda 2 3 2 4 4 3" xfId="7122" xr:uid="{00000000-0005-0000-0000-0000CD060000}"/>
    <cellStyle name="Moeda 2 3 2 4 4 3 2" xfId="20466" xr:uid="{00000000-0005-0000-0000-0000CE060000}"/>
    <cellStyle name="Moeda 2 3 2 4 4 4" xfId="9786" xr:uid="{00000000-0005-0000-0000-0000CF060000}"/>
    <cellStyle name="Moeda 2 3 2 4 4 4 2" xfId="23130" xr:uid="{00000000-0005-0000-0000-0000D0060000}"/>
    <cellStyle name="Moeda 2 3 2 4 4 5" xfId="15138" xr:uid="{00000000-0005-0000-0000-0000D1060000}"/>
    <cellStyle name="Moeda 2 3 2 4 4 6" xfId="12450" xr:uid="{00000000-0005-0000-0000-0000D2060000}"/>
    <cellStyle name="Moeda 2 3 2 4 4 7" xfId="25266" xr:uid="{00000000-0005-0000-0000-0000D3060000}"/>
    <cellStyle name="Moeda 2 3 2 4 5" xfId="2610" xr:uid="{00000000-0005-0000-0000-0000D4060000}"/>
    <cellStyle name="Moeda 2 3 2 4 5 2" xfId="5274" xr:uid="{00000000-0005-0000-0000-0000D5060000}"/>
    <cellStyle name="Moeda 2 3 2 4 5 2 2" xfId="18618" xr:uid="{00000000-0005-0000-0000-0000D6060000}"/>
    <cellStyle name="Moeda 2 3 2 4 5 3" xfId="7938" xr:uid="{00000000-0005-0000-0000-0000D7060000}"/>
    <cellStyle name="Moeda 2 3 2 4 5 3 2" xfId="21282" xr:uid="{00000000-0005-0000-0000-0000D8060000}"/>
    <cellStyle name="Moeda 2 3 2 4 5 4" xfId="10602" xr:uid="{00000000-0005-0000-0000-0000D9060000}"/>
    <cellStyle name="Moeda 2 3 2 4 5 4 2" xfId="23946" xr:uid="{00000000-0005-0000-0000-0000DA060000}"/>
    <cellStyle name="Moeda 2 3 2 4 5 5" xfId="15954" xr:uid="{00000000-0005-0000-0000-0000DB060000}"/>
    <cellStyle name="Moeda 2 3 2 4 5 6" xfId="13266" xr:uid="{00000000-0005-0000-0000-0000DC060000}"/>
    <cellStyle name="Moeda 2 3 2 4 5 7" xfId="25626" xr:uid="{00000000-0005-0000-0000-0000DD060000}"/>
    <cellStyle name="Moeda 2 3 2 4 6" xfId="2874" xr:uid="{00000000-0005-0000-0000-0000DE060000}"/>
    <cellStyle name="Moeda 2 3 2 4 6 2" xfId="16218" xr:uid="{00000000-0005-0000-0000-0000DF060000}"/>
    <cellStyle name="Moeda 2 3 2 4 7" xfId="5538" xr:uid="{00000000-0005-0000-0000-0000E0060000}"/>
    <cellStyle name="Moeda 2 3 2 4 7 2" xfId="18882" xr:uid="{00000000-0005-0000-0000-0000E1060000}"/>
    <cellStyle name="Moeda 2 3 2 4 8" xfId="8202" xr:uid="{00000000-0005-0000-0000-0000E2060000}"/>
    <cellStyle name="Moeda 2 3 2 4 8 2" xfId="21546" xr:uid="{00000000-0005-0000-0000-0000E3060000}"/>
    <cellStyle name="Moeda 2 3 2 4 9" xfId="13554" xr:uid="{00000000-0005-0000-0000-0000E4060000}"/>
    <cellStyle name="Moeda 2 3 2 5" xfId="354" xr:uid="{00000000-0005-0000-0000-0000E5060000}"/>
    <cellStyle name="Moeda 2 3 2 5 2" xfId="1146" xr:uid="{00000000-0005-0000-0000-0000E6060000}"/>
    <cellStyle name="Moeda 2 3 2 5 2 2" xfId="3810" xr:uid="{00000000-0005-0000-0000-0000E7060000}"/>
    <cellStyle name="Moeda 2 3 2 5 2 2 2" xfId="17154" xr:uid="{00000000-0005-0000-0000-0000E8060000}"/>
    <cellStyle name="Moeda 2 3 2 5 2 2 3" xfId="26466" xr:uid="{00000000-0005-0000-0000-0000E9060000}"/>
    <cellStyle name="Moeda 2 3 2 5 2 3" xfId="6474" xr:uid="{00000000-0005-0000-0000-0000EA060000}"/>
    <cellStyle name="Moeda 2 3 2 5 2 3 2" xfId="19818" xr:uid="{00000000-0005-0000-0000-0000EB060000}"/>
    <cellStyle name="Moeda 2 3 2 5 2 4" xfId="9138" xr:uid="{00000000-0005-0000-0000-0000EC060000}"/>
    <cellStyle name="Moeda 2 3 2 5 2 4 2" xfId="22482" xr:uid="{00000000-0005-0000-0000-0000ED060000}"/>
    <cellStyle name="Moeda 2 3 2 5 2 5" xfId="14490" xr:uid="{00000000-0005-0000-0000-0000EE060000}"/>
    <cellStyle name="Moeda 2 3 2 5 2 6" xfId="11802" xr:uid="{00000000-0005-0000-0000-0000EF060000}"/>
    <cellStyle name="Moeda 2 3 2 5 2 7" xfId="25098" xr:uid="{00000000-0005-0000-0000-0000F0060000}"/>
    <cellStyle name="Moeda 2 3 2 5 3" xfId="1938" xr:uid="{00000000-0005-0000-0000-0000F1060000}"/>
    <cellStyle name="Moeda 2 3 2 5 3 2" xfId="4602" xr:uid="{00000000-0005-0000-0000-0000F2060000}"/>
    <cellStyle name="Moeda 2 3 2 5 3 2 2" xfId="17946" xr:uid="{00000000-0005-0000-0000-0000F3060000}"/>
    <cellStyle name="Moeda 2 3 2 5 3 2 3" xfId="26130" xr:uid="{00000000-0005-0000-0000-0000F4060000}"/>
    <cellStyle name="Moeda 2 3 2 5 3 3" xfId="7266" xr:uid="{00000000-0005-0000-0000-0000F5060000}"/>
    <cellStyle name="Moeda 2 3 2 5 3 3 2" xfId="20610" xr:uid="{00000000-0005-0000-0000-0000F6060000}"/>
    <cellStyle name="Moeda 2 3 2 5 3 4" xfId="9930" xr:uid="{00000000-0005-0000-0000-0000F7060000}"/>
    <cellStyle name="Moeda 2 3 2 5 3 4 2" xfId="23274" xr:uid="{00000000-0005-0000-0000-0000F8060000}"/>
    <cellStyle name="Moeda 2 3 2 5 3 5" xfId="15282" xr:uid="{00000000-0005-0000-0000-0000F9060000}"/>
    <cellStyle name="Moeda 2 3 2 5 3 6" xfId="12594" xr:uid="{00000000-0005-0000-0000-0000FA060000}"/>
    <cellStyle name="Moeda 2 3 2 5 3 7" xfId="24762" xr:uid="{00000000-0005-0000-0000-0000FB060000}"/>
    <cellStyle name="Moeda 2 3 2 5 4" xfId="3018" xr:uid="{00000000-0005-0000-0000-0000FC060000}"/>
    <cellStyle name="Moeda 2 3 2 5 4 2" xfId="16362" xr:uid="{00000000-0005-0000-0000-0000FD060000}"/>
    <cellStyle name="Moeda 2 3 2 5 4 2 2" xfId="26778" xr:uid="{00000000-0005-0000-0000-0000FE060000}"/>
    <cellStyle name="Moeda 2 3 2 5 4 3" xfId="25410" xr:uid="{00000000-0005-0000-0000-0000FF060000}"/>
    <cellStyle name="Moeda 2 3 2 5 5" xfId="5682" xr:uid="{00000000-0005-0000-0000-000000070000}"/>
    <cellStyle name="Moeda 2 3 2 5 5 2" xfId="19026" xr:uid="{00000000-0005-0000-0000-000001070000}"/>
    <cellStyle name="Moeda 2 3 2 5 5 3" xfId="25770" xr:uid="{00000000-0005-0000-0000-000002070000}"/>
    <cellStyle name="Moeda 2 3 2 5 6" xfId="8346" xr:uid="{00000000-0005-0000-0000-000003070000}"/>
    <cellStyle name="Moeda 2 3 2 5 6 2" xfId="21690" xr:uid="{00000000-0005-0000-0000-000004070000}"/>
    <cellStyle name="Moeda 2 3 2 5 7" xfId="13698" xr:uid="{00000000-0005-0000-0000-000005070000}"/>
    <cellStyle name="Moeda 2 3 2 5 8" xfId="11010" xr:uid="{00000000-0005-0000-0000-000006070000}"/>
    <cellStyle name="Moeda 2 3 2 5 9" xfId="24402" xr:uid="{00000000-0005-0000-0000-000007070000}"/>
    <cellStyle name="Moeda 2 3 2 6" xfId="618" xr:uid="{00000000-0005-0000-0000-000008070000}"/>
    <cellStyle name="Moeda 2 3 2 6 2" xfId="1410" xr:uid="{00000000-0005-0000-0000-000009070000}"/>
    <cellStyle name="Moeda 2 3 2 6 2 2" xfId="4074" xr:uid="{00000000-0005-0000-0000-00000A070000}"/>
    <cellStyle name="Moeda 2 3 2 6 2 2 2" xfId="17418" xr:uid="{00000000-0005-0000-0000-00000B070000}"/>
    <cellStyle name="Moeda 2 3 2 6 2 3" xfId="6738" xr:uid="{00000000-0005-0000-0000-00000C070000}"/>
    <cellStyle name="Moeda 2 3 2 6 2 3 2" xfId="20082" xr:uid="{00000000-0005-0000-0000-00000D070000}"/>
    <cellStyle name="Moeda 2 3 2 6 2 4" xfId="9402" xr:uid="{00000000-0005-0000-0000-00000E070000}"/>
    <cellStyle name="Moeda 2 3 2 6 2 4 2" xfId="22746" xr:uid="{00000000-0005-0000-0000-00000F070000}"/>
    <cellStyle name="Moeda 2 3 2 6 2 5" xfId="14754" xr:uid="{00000000-0005-0000-0000-000010070000}"/>
    <cellStyle name="Moeda 2 3 2 6 2 6" xfId="12066" xr:uid="{00000000-0005-0000-0000-000011070000}"/>
    <cellStyle name="Moeda 2 3 2 6 2 7" xfId="26202" xr:uid="{00000000-0005-0000-0000-000012070000}"/>
    <cellStyle name="Moeda 2 3 2 6 3" xfId="2202" xr:uid="{00000000-0005-0000-0000-000013070000}"/>
    <cellStyle name="Moeda 2 3 2 6 3 2" xfId="4866" xr:uid="{00000000-0005-0000-0000-000014070000}"/>
    <cellStyle name="Moeda 2 3 2 6 3 2 2" xfId="18210" xr:uid="{00000000-0005-0000-0000-000015070000}"/>
    <cellStyle name="Moeda 2 3 2 6 3 3" xfId="7530" xr:uid="{00000000-0005-0000-0000-000016070000}"/>
    <cellStyle name="Moeda 2 3 2 6 3 3 2" xfId="20874" xr:uid="{00000000-0005-0000-0000-000017070000}"/>
    <cellStyle name="Moeda 2 3 2 6 3 4" xfId="10194" xr:uid="{00000000-0005-0000-0000-000018070000}"/>
    <cellStyle name="Moeda 2 3 2 6 3 4 2" xfId="23538" xr:uid="{00000000-0005-0000-0000-000019070000}"/>
    <cellStyle name="Moeda 2 3 2 6 3 5" xfId="15546" xr:uid="{00000000-0005-0000-0000-00001A070000}"/>
    <cellStyle name="Moeda 2 3 2 6 3 6" xfId="12858" xr:uid="{00000000-0005-0000-0000-00001B070000}"/>
    <cellStyle name="Moeda 2 3 2 6 4" xfId="3282" xr:uid="{00000000-0005-0000-0000-00001C070000}"/>
    <cellStyle name="Moeda 2 3 2 6 4 2" xfId="16626" xr:uid="{00000000-0005-0000-0000-00001D070000}"/>
    <cellStyle name="Moeda 2 3 2 6 5" xfId="5946" xr:uid="{00000000-0005-0000-0000-00001E070000}"/>
    <cellStyle name="Moeda 2 3 2 6 5 2" xfId="19290" xr:uid="{00000000-0005-0000-0000-00001F070000}"/>
    <cellStyle name="Moeda 2 3 2 6 6" xfId="8610" xr:uid="{00000000-0005-0000-0000-000020070000}"/>
    <cellStyle name="Moeda 2 3 2 6 6 2" xfId="21954" xr:uid="{00000000-0005-0000-0000-000021070000}"/>
    <cellStyle name="Moeda 2 3 2 6 7" xfId="13962" xr:uid="{00000000-0005-0000-0000-000022070000}"/>
    <cellStyle name="Moeda 2 3 2 6 8" xfId="11274" xr:uid="{00000000-0005-0000-0000-000023070000}"/>
    <cellStyle name="Moeda 2 3 2 6 9" xfId="24834" xr:uid="{00000000-0005-0000-0000-000024070000}"/>
    <cellStyle name="Moeda 2 3 2 7" xfId="786" xr:uid="{00000000-0005-0000-0000-000025070000}"/>
    <cellStyle name="Moeda 2 3 2 7 2" xfId="1578" xr:uid="{00000000-0005-0000-0000-000026070000}"/>
    <cellStyle name="Moeda 2 3 2 7 2 2" xfId="4242" xr:uid="{00000000-0005-0000-0000-000027070000}"/>
    <cellStyle name="Moeda 2 3 2 7 2 2 2" xfId="17586" xr:uid="{00000000-0005-0000-0000-000028070000}"/>
    <cellStyle name="Moeda 2 3 2 7 2 3" xfId="6906" xr:uid="{00000000-0005-0000-0000-000029070000}"/>
    <cellStyle name="Moeda 2 3 2 7 2 3 2" xfId="20250" xr:uid="{00000000-0005-0000-0000-00002A070000}"/>
    <cellStyle name="Moeda 2 3 2 7 2 4" xfId="9570" xr:uid="{00000000-0005-0000-0000-00002B070000}"/>
    <cellStyle name="Moeda 2 3 2 7 2 4 2" xfId="22914" xr:uid="{00000000-0005-0000-0000-00002C070000}"/>
    <cellStyle name="Moeda 2 3 2 7 2 5" xfId="14922" xr:uid="{00000000-0005-0000-0000-00002D070000}"/>
    <cellStyle name="Moeda 2 3 2 7 2 6" xfId="12234" xr:uid="{00000000-0005-0000-0000-00002E070000}"/>
    <cellStyle name="Moeda 2 3 2 7 2 7" xfId="25866" xr:uid="{00000000-0005-0000-0000-00002F070000}"/>
    <cellStyle name="Moeda 2 3 2 7 3" xfId="2370" xr:uid="{00000000-0005-0000-0000-000030070000}"/>
    <cellStyle name="Moeda 2 3 2 7 3 2" xfId="5034" xr:uid="{00000000-0005-0000-0000-000031070000}"/>
    <cellStyle name="Moeda 2 3 2 7 3 2 2" xfId="18378" xr:uid="{00000000-0005-0000-0000-000032070000}"/>
    <cellStyle name="Moeda 2 3 2 7 3 3" xfId="7698" xr:uid="{00000000-0005-0000-0000-000033070000}"/>
    <cellStyle name="Moeda 2 3 2 7 3 3 2" xfId="21042" xr:uid="{00000000-0005-0000-0000-000034070000}"/>
    <cellStyle name="Moeda 2 3 2 7 3 4" xfId="10362" xr:uid="{00000000-0005-0000-0000-000035070000}"/>
    <cellStyle name="Moeda 2 3 2 7 3 4 2" xfId="23706" xr:uid="{00000000-0005-0000-0000-000036070000}"/>
    <cellStyle name="Moeda 2 3 2 7 3 5" xfId="15714" xr:uid="{00000000-0005-0000-0000-000037070000}"/>
    <cellStyle name="Moeda 2 3 2 7 3 6" xfId="13026" xr:uid="{00000000-0005-0000-0000-000038070000}"/>
    <cellStyle name="Moeda 2 3 2 7 4" xfId="3450" xr:uid="{00000000-0005-0000-0000-000039070000}"/>
    <cellStyle name="Moeda 2 3 2 7 4 2" xfId="16794" xr:uid="{00000000-0005-0000-0000-00003A070000}"/>
    <cellStyle name="Moeda 2 3 2 7 5" xfId="6114" xr:uid="{00000000-0005-0000-0000-00003B070000}"/>
    <cellStyle name="Moeda 2 3 2 7 5 2" xfId="19458" xr:uid="{00000000-0005-0000-0000-00003C070000}"/>
    <cellStyle name="Moeda 2 3 2 7 6" xfId="8778" xr:uid="{00000000-0005-0000-0000-00003D070000}"/>
    <cellStyle name="Moeda 2 3 2 7 6 2" xfId="22122" xr:uid="{00000000-0005-0000-0000-00003E070000}"/>
    <cellStyle name="Moeda 2 3 2 7 7" xfId="14130" xr:uid="{00000000-0005-0000-0000-00003F070000}"/>
    <cellStyle name="Moeda 2 3 2 7 8" xfId="11442" xr:uid="{00000000-0005-0000-0000-000040070000}"/>
    <cellStyle name="Moeda 2 3 2 7 9" xfId="24498" xr:uid="{00000000-0005-0000-0000-000041070000}"/>
    <cellStyle name="Moeda 2 3 2 8" xfId="834" xr:uid="{00000000-0005-0000-0000-000042070000}"/>
    <cellStyle name="Moeda 2 3 2 8 2" xfId="1626" xr:uid="{00000000-0005-0000-0000-000043070000}"/>
    <cellStyle name="Moeda 2 3 2 8 2 2" xfId="4290" xr:uid="{00000000-0005-0000-0000-000044070000}"/>
    <cellStyle name="Moeda 2 3 2 8 2 2 2" xfId="17634" xr:uid="{00000000-0005-0000-0000-000045070000}"/>
    <cellStyle name="Moeda 2 3 2 8 2 3" xfId="6954" xr:uid="{00000000-0005-0000-0000-000046070000}"/>
    <cellStyle name="Moeda 2 3 2 8 2 3 2" xfId="20298" xr:uid="{00000000-0005-0000-0000-000047070000}"/>
    <cellStyle name="Moeda 2 3 2 8 2 4" xfId="9618" xr:uid="{00000000-0005-0000-0000-000048070000}"/>
    <cellStyle name="Moeda 2 3 2 8 2 4 2" xfId="22962" xr:uid="{00000000-0005-0000-0000-000049070000}"/>
    <cellStyle name="Moeda 2 3 2 8 2 5" xfId="14970" xr:uid="{00000000-0005-0000-0000-00004A070000}"/>
    <cellStyle name="Moeda 2 3 2 8 2 6" xfId="12282" xr:uid="{00000000-0005-0000-0000-00004B070000}"/>
    <cellStyle name="Moeda 2 3 2 8 2 7" xfId="26514" xr:uid="{00000000-0005-0000-0000-00004C070000}"/>
    <cellStyle name="Moeda 2 3 2 8 3" xfId="2418" xr:uid="{00000000-0005-0000-0000-00004D070000}"/>
    <cellStyle name="Moeda 2 3 2 8 3 2" xfId="5082" xr:uid="{00000000-0005-0000-0000-00004E070000}"/>
    <cellStyle name="Moeda 2 3 2 8 3 2 2" xfId="18426" xr:uid="{00000000-0005-0000-0000-00004F070000}"/>
    <cellStyle name="Moeda 2 3 2 8 3 3" xfId="7746" xr:uid="{00000000-0005-0000-0000-000050070000}"/>
    <cellStyle name="Moeda 2 3 2 8 3 3 2" xfId="21090" xr:uid="{00000000-0005-0000-0000-000051070000}"/>
    <cellStyle name="Moeda 2 3 2 8 3 4" xfId="10410" xr:uid="{00000000-0005-0000-0000-000052070000}"/>
    <cellStyle name="Moeda 2 3 2 8 3 4 2" xfId="23754" xr:uid="{00000000-0005-0000-0000-000053070000}"/>
    <cellStyle name="Moeda 2 3 2 8 3 5" xfId="15762" xr:uid="{00000000-0005-0000-0000-000054070000}"/>
    <cellStyle name="Moeda 2 3 2 8 3 6" xfId="13074" xr:uid="{00000000-0005-0000-0000-000055070000}"/>
    <cellStyle name="Moeda 2 3 2 8 4" xfId="3498" xr:uid="{00000000-0005-0000-0000-000056070000}"/>
    <cellStyle name="Moeda 2 3 2 8 4 2" xfId="16842" xr:uid="{00000000-0005-0000-0000-000057070000}"/>
    <cellStyle name="Moeda 2 3 2 8 5" xfId="6162" xr:uid="{00000000-0005-0000-0000-000058070000}"/>
    <cellStyle name="Moeda 2 3 2 8 5 2" xfId="19506" xr:uid="{00000000-0005-0000-0000-000059070000}"/>
    <cellStyle name="Moeda 2 3 2 8 6" xfId="8826" xr:uid="{00000000-0005-0000-0000-00005A070000}"/>
    <cellStyle name="Moeda 2 3 2 8 6 2" xfId="22170" xr:uid="{00000000-0005-0000-0000-00005B070000}"/>
    <cellStyle name="Moeda 2 3 2 8 7" xfId="14178" xr:uid="{00000000-0005-0000-0000-00005C070000}"/>
    <cellStyle name="Moeda 2 3 2 8 8" xfId="11490" xr:uid="{00000000-0005-0000-0000-00005D070000}"/>
    <cellStyle name="Moeda 2 3 2 8 9" xfId="25146" xr:uid="{00000000-0005-0000-0000-00005E070000}"/>
    <cellStyle name="Moeda 2 3 2 9" xfId="882" xr:uid="{00000000-0005-0000-0000-00005F070000}"/>
    <cellStyle name="Moeda 2 3 2 9 2" xfId="3546" xr:uid="{00000000-0005-0000-0000-000060070000}"/>
    <cellStyle name="Moeda 2 3 2 9 2 2" xfId="16890" xr:uid="{00000000-0005-0000-0000-000061070000}"/>
    <cellStyle name="Moeda 2 3 2 9 3" xfId="6210" xr:uid="{00000000-0005-0000-0000-000062070000}"/>
    <cellStyle name="Moeda 2 3 2 9 3 2" xfId="19554" xr:uid="{00000000-0005-0000-0000-000063070000}"/>
    <cellStyle name="Moeda 2 3 2 9 4" xfId="8874" xr:uid="{00000000-0005-0000-0000-000064070000}"/>
    <cellStyle name="Moeda 2 3 2 9 4 2" xfId="22218" xr:uid="{00000000-0005-0000-0000-000065070000}"/>
    <cellStyle name="Moeda 2 3 2 9 5" xfId="14226" xr:uid="{00000000-0005-0000-0000-000066070000}"/>
    <cellStyle name="Moeda 2 3 2 9 6" xfId="11538" xr:uid="{00000000-0005-0000-0000-000067070000}"/>
    <cellStyle name="Moeda 2 3 2 9 7" xfId="25506" xr:uid="{00000000-0005-0000-0000-000068070000}"/>
    <cellStyle name="Moeda 2 3 3" xfId="114" xr:uid="{00000000-0005-0000-0000-000069070000}"/>
    <cellStyle name="Moeda 2 3 3 10" xfId="5442" xr:uid="{00000000-0005-0000-0000-00006A070000}"/>
    <cellStyle name="Moeda 2 3 3 10 2" xfId="18786" xr:uid="{00000000-0005-0000-0000-00006B070000}"/>
    <cellStyle name="Moeda 2 3 3 11" xfId="8106" xr:uid="{00000000-0005-0000-0000-00006C070000}"/>
    <cellStyle name="Moeda 2 3 3 11 2" xfId="21450" xr:uid="{00000000-0005-0000-0000-00006D070000}"/>
    <cellStyle name="Moeda 2 3 3 12" xfId="13458" xr:uid="{00000000-0005-0000-0000-00006E070000}"/>
    <cellStyle name="Moeda 2 3 3 13" xfId="10770" xr:uid="{00000000-0005-0000-0000-00006F070000}"/>
    <cellStyle name="Moeda 2 3 3 14" xfId="24162" xr:uid="{00000000-0005-0000-0000-000070070000}"/>
    <cellStyle name="Moeda 2 3 3 2" xfId="282" xr:uid="{00000000-0005-0000-0000-000071070000}"/>
    <cellStyle name="Moeda 2 3 3 2 10" xfId="13626" xr:uid="{00000000-0005-0000-0000-000072070000}"/>
    <cellStyle name="Moeda 2 3 3 2 11" xfId="10938" xr:uid="{00000000-0005-0000-0000-000073070000}"/>
    <cellStyle name="Moeda 2 3 3 2 12" xfId="24330" xr:uid="{00000000-0005-0000-0000-000074070000}"/>
    <cellStyle name="Moeda 2 3 3 2 2" xfId="546" xr:uid="{00000000-0005-0000-0000-000075070000}"/>
    <cellStyle name="Moeda 2 3 3 2 2 2" xfId="1338" xr:uid="{00000000-0005-0000-0000-000076070000}"/>
    <cellStyle name="Moeda 2 3 3 2 2 2 2" xfId="4002" xr:uid="{00000000-0005-0000-0000-000077070000}"/>
    <cellStyle name="Moeda 2 3 3 2 2 2 2 2" xfId="17346" xr:uid="{00000000-0005-0000-0000-000078070000}"/>
    <cellStyle name="Moeda 2 3 3 2 2 2 3" xfId="6666" xr:uid="{00000000-0005-0000-0000-000079070000}"/>
    <cellStyle name="Moeda 2 3 3 2 2 2 3 2" xfId="20010" xr:uid="{00000000-0005-0000-0000-00007A070000}"/>
    <cellStyle name="Moeda 2 3 3 2 2 2 4" xfId="9330" xr:uid="{00000000-0005-0000-0000-00007B070000}"/>
    <cellStyle name="Moeda 2 3 3 2 2 2 4 2" xfId="22674" xr:uid="{00000000-0005-0000-0000-00007C070000}"/>
    <cellStyle name="Moeda 2 3 3 2 2 2 5" xfId="14682" xr:uid="{00000000-0005-0000-0000-00007D070000}"/>
    <cellStyle name="Moeda 2 3 3 2 2 2 6" xfId="11994" xr:uid="{00000000-0005-0000-0000-00007E070000}"/>
    <cellStyle name="Moeda 2 3 3 2 2 2 7" xfId="26394" xr:uid="{00000000-0005-0000-0000-00007F070000}"/>
    <cellStyle name="Moeda 2 3 3 2 2 3" xfId="2130" xr:uid="{00000000-0005-0000-0000-000080070000}"/>
    <cellStyle name="Moeda 2 3 3 2 2 3 2" xfId="4794" xr:uid="{00000000-0005-0000-0000-000081070000}"/>
    <cellStyle name="Moeda 2 3 3 2 2 3 2 2" xfId="18138" xr:uid="{00000000-0005-0000-0000-000082070000}"/>
    <cellStyle name="Moeda 2 3 3 2 2 3 3" xfId="7458" xr:uid="{00000000-0005-0000-0000-000083070000}"/>
    <cellStyle name="Moeda 2 3 3 2 2 3 3 2" xfId="20802" xr:uid="{00000000-0005-0000-0000-000084070000}"/>
    <cellStyle name="Moeda 2 3 3 2 2 3 4" xfId="10122" xr:uid="{00000000-0005-0000-0000-000085070000}"/>
    <cellStyle name="Moeda 2 3 3 2 2 3 4 2" xfId="23466" xr:uid="{00000000-0005-0000-0000-000086070000}"/>
    <cellStyle name="Moeda 2 3 3 2 2 3 5" xfId="15474" xr:uid="{00000000-0005-0000-0000-000087070000}"/>
    <cellStyle name="Moeda 2 3 3 2 2 3 6" xfId="12786" xr:uid="{00000000-0005-0000-0000-000088070000}"/>
    <cellStyle name="Moeda 2 3 3 2 2 4" xfId="3210" xr:uid="{00000000-0005-0000-0000-000089070000}"/>
    <cellStyle name="Moeda 2 3 3 2 2 4 2" xfId="16554" xr:uid="{00000000-0005-0000-0000-00008A070000}"/>
    <cellStyle name="Moeda 2 3 3 2 2 5" xfId="5874" xr:uid="{00000000-0005-0000-0000-00008B070000}"/>
    <cellStyle name="Moeda 2 3 3 2 2 5 2" xfId="19218" xr:uid="{00000000-0005-0000-0000-00008C070000}"/>
    <cellStyle name="Moeda 2 3 3 2 2 6" xfId="8538" xr:uid="{00000000-0005-0000-0000-00008D070000}"/>
    <cellStyle name="Moeda 2 3 3 2 2 6 2" xfId="21882" xr:uid="{00000000-0005-0000-0000-00008E070000}"/>
    <cellStyle name="Moeda 2 3 3 2 2 7" xfId="13890" xr:uid="{00000000-0005-0000-0000-00008F070000}"/>
    <cellStyle name="Moeda 2 3 3 2 2 8" xfId="11202" xr:uid="{00000000-0005-0000-0000-000090070000}"/>
    <cellStyle name="Moeda 2 3 3 2 2 9" xfId="25026" xr:uid="{00000000-0005-0000-0000-000091070000}"/>
    <cellStyle name="Moeda 2 3 3 2 3" xfId="714" xr:uid="{00000000-0005-0000-0000-000092070000}"/>
    <cellStyle name="Moeda 2 3 3 2 3 2" xfId="1506" xr:uid="{00000000-0005-0000-0000-000093070000}"/>
    <cellStyle name="Moeda 2 3 3 2 3 2 2" xfId="4170" xr:uid="{00000000-0005-0000-0000-000094070000}"/>
    <cellStyle name="Moeda 2 3 3 2 3 2 2 2" xfId="17514" xr:uid="{00000000-0005-0000-0000-000095070000}"/>
    <cellStyle name="Moeda 2 3 3 2 3 2 3" xfId="6834" xr:uid="{00000000-0005-0000-0000-000096070000}"/>
    <cellStyle name="Moeda 2 3 3 2 3 2 3 2" xfId="20178" xr:uid="{00000000-0005-0000-0000-000097070000}"/>
    <cellStyle name="Moeda 2 3 3 2 3 2 4" xfId="9498" xr:uid="{00000000-0005-0000-0000-000098070000}"/>
    <cellStyle name="Moeda 2 3 3 2 3 2 4 2" xfId="22842" xr:uid="{00000000-0005-0000-0000-000099070000}"/>
    <cellStyle name="Moeda 2 3 3 2 3 2 5" xfId="14850" xr:uid="{00000000-0005-0000-0000-00009A070000}"/>
    <cellStyle name="Moeda 2 3 3 2 3 2 6" xfId="12162" xr:uid="{00000000-0005-0000-0000-00009B070000}"/>
    <cellStyle name="Moeda 2 3 3 2 3 2 7" xfId="26058" xr:uid="{00000000-0005-0000-0000-00009C070000}"/>
    <cellStyle name="Moeda 2 3 3 2 3 3" xfId="2298" xr:uid="{00000000-0005-0000-0000-00009D070000}"/>
    <cellStyle name="Moeda 2 3 3 2 3 3 2" xfId="4962" xr:uid="{00000000-0005-0000-0000-00009E070000}"/>
    <cellStyle name="Moeda 2 3 3 2 3 3 2 2" xfId="18306" xr:uid="{00000000-0005-0000-0000-00009F070000}"/>
    <cellStyle name="Moeda 2 3 3 2 3 3 3" xfId="7626" xr:uid="{00000000-0005-0000-0000-0000A0070000}"/>
    <cellStyle name="Moeda 2 3 3 2 3 3 3 2" xfId="20970" xr:uid="{00000000-0005-0000-0000-0000A1070000}"/>
    <cellStyle name="Moeda 2 3 3 2 3 3 4" xfId="10290" xr:uid="{00000000-0005-0000-0000-0000A2070000}"/>
    <cellStyle name="Moeda 2 3 3 2 3 3 4 2" xfId="23634" xr:uid="{00000000-0005-0000-0000-0000A3070000}"/>
    <cellStyle name="Moeda 2 3 3 2 3 3 5" xfId="15642" xr:uid="{00000000-0005-0000-0000-0000A4070000}"/>
    <cellStyle name="Moeda 2 3 3 2 3 3 6" xfId="12954" xr:uid="{00000000-0005-0000-0000-0000A5070000}"/>
    <cellStyle name="Moeda 2 3 3 2 3 4" xfId="3378" xr:uid="{00000000-0005-0000-0000-0000A6070000}"/>
    <cellStyle name="Moeda 2 3 3 2 3 4 2" xfId="16722" xr:uid="{00000000-0005-0000-0000-0000A7070000}"/>
    <cellStyle name="Moeda 2 3 3 2 3 5" xfId="6042" xr:uid="{00000000-0005-0000-0000-0000A8070000}"/>
    <cellStyle name="Moeda 2 3 3 2 3 5 2" xfId="19386" xr:uid="{00000000-0005-0000-0000-0000A9070000}"/>
    <cellStyle name="Moeda 2 3 3 2 3 6" xfId="8706" xr:uid="{00000000-0005-0000-0000-0000AA070000}"/>
    <cellStyle name="Moeda 2 3 3 2 3 6 2" xfId="22050" xr:uid="{00000000-0005-0000-0000-0000AB070000}"/>
    <cellStyle name="Moeda 2 3 3 2 3 7" xfId="14058" xr:uid="{00000000-0005-0000-0000-0000AC070000}"/>
    <cellStyle name="Moeda 2 3 3 2 3 8" xfId="11370" xr:uid="{00000000-0005-0000-0000-0000AD070000}"/>
    <cellStyle name="Moeda 2 3 3 2 3 9" xfId="24690" xr:uid="{00000000-0005-0000-0000-0000AE070000}"/>
    <cellStyle name="Moeda 2 3 3 2 4" xfId="1074" xr:uid="{00000000-0005-0000-0000-0000AF070000}"/>
    <cellStyle name="Moeda 2 3 3 2 4 2" xfId="3738" xr:uid="{00000000-0005-0000-0000-0000B0070000}"/>
    <cellStyle name="Moeda 2 3 3 2 4 2 2" xfId="17082" xr:uid="{00000000-0005-0000-0000-0000B1070000}"/>
    <cellStyle name="Moeda 2 3 3 2 4 2 3" xfId="26706" xr:uid="{00000000-0005-0000-0000-0000B2070000}"/>
    <cellStyle name="Moeda 2 3 3 2 4 3" xfId="6402" xr:uid="{00000000-0005-0000-0000-0000B3070000}"/>
    <cellStyle name="Moeda 2 3 3 2 4 3 2" xfId="19746" xr:uid="{00000000-0005-0000-0000-0000B4070000}"/>
    <cellStyle name="Moeda 2 3 3 2 4 4" xfId="9066" xr:uid="{00000000-0005-0000-0000-0000B5070000}"/>
    <cellStyle name="Moeda 2 3 3 2 4 4 2" xfId="22410" xr:uid="{00000000-0005-0000-0000-0000B6070000}"/>
    <cellStyle name="Moeda 2 3 3 2 4 5" xfId="14418" xr:uid="{00000000-0005-0000-0000-0000B7070000}"/>
    <cellStyle name="Moeda 2 3 3 2 4 6" xfId="11730" xr:uid="{00000000-0005-0000-0000-0000B8070000}"/>
    <cellStyle name="Moeda 2 3 3 2 4 7" xfId="25338" xr:uid="{00000000-0005-0000-0000-0000B9070000}"/>
    <cellStyle name="Moeda 2 3 3 2 5" xfId="1866" xr:uid="{00000000-0005-0000-0000-0000BA070000}"/>
    <cellStyle name="Moeda 2 3 3 2 5 2" xfId="4530" xr:uid="{00000000-0005-0000-0000-0000BB070000}"/>
    <cellStyle name="Moeda 2 3 3 2 5 2 2" xfId="17874" xr:uid="{00000000-0005-0000-0000-0000BC070000}"/>
    <cellStyle name="Moeda 2 3 3 2 5 3" xfId="7194" xr:uid="{00000000-0005-0000-0000-0000BD070000}"/>
    <cellStyle name="Moeda 2 3 3 2 5 3 2" xfId="20538" xr:uid="{00000000-0005-0000-0000-0000BE070000}"/>
    <cellStyle name="Moeda 2 3 3 2 5 4" xfId="9858" xr:uid="{00000000-0005-0000-0000-0000BF070000}"/>
    <cellStyle name="Moeda 2 3 3 2 5 4 2" xfId="23202" xr:uid="{00000000-0005-0000-0000-0000C0070000}"/>
    <cellStyle name="Moeda 2 3 3 2 5 5" xfId="15210" xr:uid="{00000000-0005-0000-0000-0000C1070000}"/>
    <cellStyle name="Moeda 2 3 3 2 5 6" xfId="12522" xr:uid="{00000000-0005-0000-0000-0000C2070000}"/>
    <cellStyle name="Moeda 2 3 3 2 5 7" xfId="25698" xr:uid="{00000000-0005-0000-0000-0000C3070000}"/>
    <cellStyle name="Moeda 2 3 3 2 6" xfId="2682" xr:uid="{00000000-0005-0000-0000-0000C4070000}"/>
    <cellStyle name="Moeda 2 3 3 2 6 2" xfId="5346" xr:uid="{00000000-0005-0000-0000-0000C5070000}"/>
    <cellStyle name="Moeda 2 3 3 2 6 2 2" xfId="18690" xr:uid="{00000000-0005-0000-0000-0000C6070000}"/>
    <cellStyle name="Moeda 2 3 3 2 6 3" xfId="8010" xr:uid="{00000000-0005-0000-0000-0000C7070000}"/>
    <cellStyle name="Moeda 2 3 3 2 6 3 2" xfId="21354" xr:uid="{00000000-0005-0000-0000-0000C8070000}"/>
    <cellStyle name="Moeda 2 3 3 2 6 4" xfId="10674" xr:uid="{00000000-0005-0000-0000-0000C9070000}"/>
    <cellStyle name="Moeda 2 3 3 2 6 4 2" xfId="24018" xr:uid="{00000000-0005-0000-0000-0000CA070000}"/>
    <cellStyle name="Moeda 2 3 3 2 6 5" xfId="16026" xr:uid="{00000000-0005-0000-0000-0000CB070000}"/>
    <cellStyle name="Moeda 2 3 3 2 6 6" xfId="13338" xr:uid="{00000000-0005-0000-0000-0000CC070000}"/>
    <cellStyle name="Moeda 2 3 3 2 7" xfId="2946" xr:uid="{00000000-0005-0000-0000-0000CD070000}"/>
    <cellStyle name="Moeda 2 3 3 2 7 2" xfId="16290" xr:uid="{00000000-0005-0000-0000-0000CE070000}"/>
    <cellStyle name="Moeda 2 3 3 2 8" xfId="5610" xr:uid="{00000000-0005-0000-0000-0000CF070000}"/>
    <cellStyle name="Moeda 2 3 3 2 8 2" xfId="18954" xr:uid="{00000000-0005-0000-0000-0000D0070000}"/>
    <cellStyle name="Moeda 2 3 3 2 9" xfId="8274" xr:uid="{00000000-0005-0000-0000-0000D1070000}"/>
    <cellStyle name="Moeda 2 3 3 2 9 2" xfId="21618" xr:uid="{00000000-0005-0000-0000-0000D2070000}"/>
    <cellStyle name="Moeda 2 3 3 3" xfId="186" xr:uid="{00000000-0005-0000-0000-0000D3070000}"/>
    <cellStyle name="Moeda 2 3 3 3 10" xfId="10842" xr:uid="{00000000-0005-0000-0000-0000D4070000}"/>
    <cellStyle name="Moeda 2 3 3 3 11" xfId="24234" xr:uid="{00000000-0005-0000-0000-0000D5070000}"/>
    <cellStyle name="Moeda 2 3 3 3 2" xfId="450" xr:uid="{00000000-0005-0000-0000-0000D6070000}"/>
    <cellStyle name="Moeda 2 3 3 3 2 2" xfId="1242" xr:uid="{00000000-0005-0000-0000-0000D7070000}"/>
    <cellStyle name="Moeda 2 3 3 3 2 2 2" xfId="3906" xr:uid="{00000000-0005-0000-0000-0000D8070000}"/>
    <cellStyle name="Moeda 2 3 3 3 2 2 2 2" xfId="17250" xr:uid="{00000000-0005-0000-0000-0000D9070000}"/>
    <cellStyle name="Moeda 2 3 3 3 2 2 3" xfId="6570" xr:uid="{00000000-0005-0000-0000-0000DA070000}"/>
    <cellStyle name="Moeda 2 3 3 3 2 2 3 2" xfId="19914" xr:uid="{00000000-0005-0000-0000-0000DB070000}"/>
    <cellStyle name="Moeda 2 3 3 3 2 2 4" xfId="9234" xr:uid="{00000000-0005-0000-0000-0000DC070000}"/>
    <cellStyle name="Moeda 2 3 3 3 2 2 4 2" xfId="22578" xr:uid="{00000000-0005-0000-0000-0000DD070000}"/>
    <cellStyle name="Moeda 2 3 3 3 2 2 5" xfId="14586" xr:uid="{00000000-0005-0000-0000-0000DE070000}"/>
    <cellStyle name="Moeda 2 3 3 3 2 2 6" xfId="11898" xr:uid="{00000000-0005-0000-0000-0000DF070000}"/>
    <cellStyle name="Moeda 2 3 3 3 2 2 7" xfId="26298" xr:uid="{00000000-0005-0000-0000-0000E0070000}"/>
    <cellStyle name="Moeda 2 3 3 3 2 3" xfId="2034" xr:uid="{00000000-0005-0000-0000-0000E1070000}"/>
    <cellStyle name="Moeda 2 3 3 3 2 3 2" xfId="4698" xr:uid="{00000000-0005-0000-0000-0000E2070000}"/>
    <cellStyle name="Moeda 2 3 3 3 2 3 2 2" xfId="18042" xr:uid="{00000000-0005-0000-0000-0000E3070000}"/>
    <cellStyle name="Moeda 2 3 3 3 2 3 3" xfId="7362" xr:uid="{00000000-0005-0000-0000-0000E4070000}"/>
    <cellStyle name="Moeda 2 3 3 3 2 3 3 2" xfId="20706" xr:uid="{00000000-0005-0000-0000-0000E5070000}"/>
    <cellStyle name="Moeda 2 3 3 3 2 3 4" xfId="10026" xr:uid="{00000000-0005-0000-0000-0000E6070000}"/>
    <cellStyle name="Moeda 2 3 3 3 2 3 4 2" xfId="23370" xr:uid="{00000000-0005-0000-0000-0000E7070000}"/>
    <cellStyle name="Moeda 2 3 3 3 2 3 5" xfId="15378" xr:uid="{00000000-0005-0000-0000-0000E8070000}"/>
    <cellStyle name="Moeda 2 3 3 3 2 3 6" xfId="12690" xr:uid="{00000000-0005-0000-0000-0000E9070000}"/>
    <cellStyle name="Moeda 2 3 3 3 2 4" xfId="3114" xr:uid="{00000000-0005-0000-0000-0000EA070000}"/>
    <cellStyle name="Moeda 2 3 3 3 2 4 2" xfId="16458" xr:uid="{00000000-0005-0000-0000-0000EB070000}"/>
    <cellStyle name="Moeda 2 3 3 3 2 5" xfId="5778" xr:uid="{00000000-0005-0000-0000-0000EC070000}"/>
    <cellStyle name="Moeda 2 3 3 3 2 5 2" xfId="19122" xr:uid="{00000000-0005-0000-0000-0000ED070000}"/>
    <cellStyle name="Moeda 2 3 3 3 2 6" xfId="8442" xr:uid="{00000000-0005-0000-0000-0000EE070000}"/>
    <cellStyle name="Moeda 2 3 3 3 2 6 2" xfId="21786" xr:uid="{00000000-0005-0000-0000-0000EF070000}"/>
    <cellStyle name="Moeda 2 3 3 3 2 7" xfId="13794" xr:uid="{00000000-0005-0000-0000-0000F0070000}"/>
    <cellStyle name="Moeda 2 3 3 3 2 8" xfId="11106" xr:uid="{00000000-0005-0000-0000-0000F1070000}"/>
    <cellStyle name="Moeda 2 3 3 3 2 9" xfId="24930" xr:uid="{00000000-0005-0000-0000-0000F2070000}"/>
    <cellStyle name="Moeda 2 3 3 3 3" xfId="978" xr:uid="{00000000-0005-0000-0000-0000F3070000}"/>
    <cellStyle name="Moeda 2 3 3 3 3 2" xfId="3642" xr:uid="{00000000-0005-0000-0000-0000F4070000}"/>
    <cellStyle name="Moeda 2 3 3 3 3 2 2" xfId="16986" xr:uid="{00000000-0005-0000-0000-0000F5070000}"/>
    <cellStyle name="Moeda 2 3 3 3 3 2 3" xfId="25962" xr:uid="{00000000-0005-0000-0000-0000F6070000}"/>
    <cellStyle name="Moeda 2 3 3 3 3 3" xfId="6306" xr:uid="{00000000-0005-0000-0000-0000F7070000}"/>
    <cellStyle name="Moeda 2 3 3 3 3 3 2" xfId="19650" xr:uid="{00000000-0005-0000-0000-0000F8070000}"/>
    <cellStyle name="Moeda 2 3 3 3 3 4" xfId="8970" xr:uid="{00000000-0005-0000-0000-0000F9070000}"/>
    <cellStyle name="Moeda 2 3 3 3 3 4 2" xfId="22314" xr:uid="{00000000-0005-0000-0000-0000FA070000}"/>
    <cellStyle name="Moeda 2 3 3 3 3 5" xfId="14322" xr:uid="{00000000-0005-0000-0000-0000FB070000}"/>
    <cellStyle name="Moeda 2 3 3 3 3 6" xfId="11634" xr:uid="{00000000-0005-0000-0000-0000FC070000}"/>
    <cellStyle name="Moeda 2 3 3 3 3 7" xfId="24594" xr:uid="{00000000-0005-0000-0000-0000FD070000}"/>
    <cellStyle name="Moeda 2 3 3 3 4" xfId="1770" xr:uid="{00000000-0005-0000-0000-0000FE070000}"/>
    <cellStyle name="Moeda 2 3 3 3 4 2" xfId="4434" xr:uid="{00000000-0005-0000-0000-0000FF070000}"/>
    <cellStyle name="Moeda 2 3 3 3 4 2 2" xfId="17778" xr:uid="{00000000-0005-0000-0000-000000080000}"/>
    <cellStyle name="Moeda 2 3 3 3 4 2 3" xfId="26610" xr:uid="{00000000-0005-0000-0000-000001080000}"/>
    <cellStyle name="Moeda 2 3 3 3 4 3" xfId="7098" xr:uid="{00000000-0005-0000-0000-000002080000}"/>
    <cellStyle name="Moeda 2 3 3 3 4 3 2" xfId="20442" xr:uid="{00000000-0005-0000-0000-000003080000}"/>
    <cellStyle name="Moeda 2 3 3 3 4 4" xfId="9762" xr:uid="{00000000-0005-0000-0000-000004080000}"/>
    <cellStyle name="Moeda 2 3 3 3 4 4 2" xfId="23106" xr:uid="{00000000-0005-0000-0000-000005080000}"/>
    <cellStyle name="Moeda 2 3 3 3 4 5" xfId="15114" xr:uid="{00000000-0005-0000-0000-000006080000}"/>
    <cellStyle name="Moeda 2 3 3 3 4 6" xfId="12426" xr:uid="{00000000-0005-0000-0000-000007080000}"/>
    <cellStyle name="Moeda 2 3 3 3 4 7" xfId="25242" xr:uid="{00000000-0005-0000-0000-000008080000}"/>
    <cellStyle name="Moeda 2 3 3 3 5" xfId="2586" xr:uid="{00000000-0005-0000-0000-000009080000}"/>
    <cellStyle name="Moeda 2 3 3 3 5 2" xfId="5250" xr:uid="{00000000-0005-0000-0000-00000A080000}"/>
    <cellStyle name="Moeda 2 3 3 3 5 2 2" xfId="18594" xr:uid="{00000000-0005-0000-0000-00000B080000}"/>
    <cellStyle name="Moeda 2 3 3 3 5 3" xfId="7914" xr:uid="{00000000-0005-0000-0000-00000C080000}"/>
    <cellStyle name="Moeda 2 3 3 3 5 3 2" xfId="21258" xr:uid="{00000000-0005-0000-0000-00000D080000}"/>
    <cellStyle name="Moeda 2 3 3 3 5 4" xfId="10578" xr:uid="{00000000-0005-0000-0000-00000E080000}"/>
    <cellStyle name="Moeda 2 3 3 3 5 4 2" xfId="23922" xr:uid="{00000000-0005-0000-0000-00000F080000}"/>
    <cellStyle name="Moeda 2 3 3 3 5 5" xfId="15930" xr:uid="{00000000-0005-0000-0000-000010080000}"/>
    <cellStyle name="Moeda 2 3 3 3 5 6" xfId="13242" xr:uid="{00000000-0005-0000-0000-000011080000}"/>
    <cellStyle name="Moeda 2 3 3 3 5 7" xfId="25602" xr:uid="{00000000-0005-0000-0000-000012080000}"/>
    <cellStyle name="Moeda 2 3 3 3 6" xfId="2850" xr:uid="{00000000-0005-0000-0000-000013080000}"/>
    <cellStyle name="Moeda 2 3 3 3 6 2" xfId="16194" xr:uid="{00000000-0005-0000-0000-000014080000}"/>
    <cellStyle name="Moeda 2 3 3 3 7" xfId="5514" xr:uid="{00000000-0005-0000-0000-000015080000}"/>
    <cellStyle name="Moeda 2 3 3 3 7 2" xfId="18858" xr:uid="{00000000-0005-0000-0000-000016080000}"/>
    <cellStyle name="Moeda 2 3 3 3 8" xfId="8178" xr:uid="{00000000-0005-0000-0000-000017080000}"/>
    <cellStyle name="Moeda 2 3 3 3 8 2" xfId="21522" xr:uid="{00000000-0005-0000-0000-000018080000}"/>
    <cellStyle name="Moeda 2 3 3 3 9" xfId="13530" xr:uid="{00000000-0005-0000-0000-000019080000}"/>
    <cellStyle name="Moeda 2 3 3 4" xfId="378" xr:uid="{00000000-0005-0000-0000-00001A080000}"/>
    <cellStyle name="Moeda 2 3 3 4 2" xfId="1170" xr:uid="{00000000-0005-0000-0000-00001B080000}"/>
    <cellStyle name="Moeda 2 3 3 4 2 2" xfId="3834" xr:uid="{00000000-0005-0000-0000-00001C080000}"/>
    <cellStyle name="Moeda 2 3 3 4 2 2 2" xfId="17178" xr:uid="{00000000-0005-0000-0000-00001D080000}"/>
    <cellStyle name="Moeda 2 3 3 4 2 3" xfId="6498" xr:uid="{00000000-0005-0000-0000-00001E080000}"/>
    <cellStyle name="Moeda 2 3 3 4 2 3 2" xfId="19842" xr:uid="{00000000-0005-0000-0000-00001F080000}"/>
    <cellStyle name="Moeda 2 3 3 4 2 4" xfId="9162" xr:uid="{00000000-0005-0000-0000-000020080000}"/>
    <cellStyle name="Moeda 2 3 3 4 2 4 2" xfId="22506" xr:uid="{00000000-0005-0000-0000-000021080000}"/>
    <cellStyle name="Moeda 2 3 3 4 2 5" xfId="14514" xr:uid="{00000000-0005-0000-0000-000022080000}"/>
    <cellStyle name="Moeda 2 3 3 4 2 6" xfId="11826" xr:uid="{00000000-0005-0000-0000-000023080000}"/>
    <cellStyle name="Moeda 2 3 3 4 2 7" xfId="26226" xr:uid="{00000000-0005-0000-0000-000024080000}"/>
    <cellStyle name="Moeda 2 3 3 4 3" xfId="1962" xr:uid="{00000000-0005-0000-0000-000025080000}"/>
    <cellStyle name="Moeda 2 3 3 4 3 2" xfId="4626" xr:uid="{00000000-0005-0000-0000-000026080000}"/>
    <cellStyle name="Moeda 2 3 3 4 3 2 2" xfId="17970" xr:uid="{00000000-0005-0000-0000-000027080000}"/>
    <cellStyle name="Moeda 2 3 3 4 3 3" xfId="7290" xr:uid="{00000000-0005-0000-0000-000028080000}"/>
    <cellStyle name="Moeda 2 3 3 4 3 3 2" xfId="20634" xr:uid="{00000000-0005-0000-0000-000029080000}"/>
    <cellStyle name="Moeda 2 3 3 4 3 4" xfId="9954" xr:uid="{00000000-0005-0000-0000-00002A080000}"/>
    <cellStyle name="Moeda 2 3 3 4 3 4 2" xfId="23298" xr:uid="{00000000-0005-0000-0000-00002B080000}"/>
    <cellStyle name="Moeda 2 3 3 4 3 5" xfId="15306" xr:uid="{00000000-0005-0000-0000-00002C080000}"/>
    <cellStyle name="Moeda 2 3 3 4 3 6" xfId="12618" xr:uid="{00000000-0005-0000-0000-00002D080000}"/>
    <cellStyle name="Moeda 2 3 3 4 4" xfId="3042" xr:uid="{00000000-0005-0000-0000-00002E080000}"/>
    <cellStyle name="Moeda 2 3 3 4 4 2" xfId="16386" xr:uid="{00000000-0005-0000-0000-00002F080000}"/>
    <cellStyle name="Moeda 2 3 3 4 5" xfId="5706" xr:uid="{00000000-0005-0000-0000-000030080000}"/>
    <cellStyle name="Moeda 2 3 3 4 5 2" xfId="19050" xr:uid="{00000000-0005-0000-0000-000031080000}"/>
    <cellStyle name="Moeda 2 3 3 4 6" xfId="8370" xr:uid="{00000000-0005-0000-0000-000032080000}"/>
    <cellStyle name="Moeda 2 3 3 4 6 2" xfId="21714" xr:uid="{00000000-0005-0000-0000-000033080000}"/>
    <cellStyle name="Moeda 2 3 3 4 7" xfId="13722" xr:uid="{00000000-0005-0000-0000-000034080000}"/>
    <cellStyle name="Moeda 2 3 3 4 8" xfId="11034" xr:uid="{00000000-0005-0000-0000-000035080000}"/>
    <cellStyle name="Moeda 2 3 3 4 9" xfId="24858" xr:uid="{00000000-0005-0000-0000-000036080000}"/>
    <cellStyle name="Moeda 2 3 3 5" xfId="642" xr:uid="{00000000-0005-0000-0000-000037080000}"/>
    <cellStyle name="Moeda 2 3 3 5 2" xfId="1434" xr:uid="{00000000-0005-0000-0000-000038080000}"/>
    <cellStyle name="Moeda 2 3 3 5 2 2" xfId="4098" xr:uid="{00000000-0005-0000-0000-000039080000}"/>
    <cellStyle name="Moeda 2 3 3 5 2 2 2" xfId="17442" xr:uid="{00000000-0005-0000-0000-00003A080000}"/>
    <cellStyle name="Moeda 2 3 3 5 2 3" xfId="6762" xr:uid="{00000000-0005-0000-0000-00003B080000}"/>
    <cellStyle name="Moeda 2 3 3 5 2 3 2" xfId="20106" xr:uid="{00000000-0005-0000-0000-00003C080000}"/>
    <cellStyle name="Moeda 2 3 3 5 2 4" xfId="9426" xr:uid="{00000000-0005-0000-0000-00003D080000}"/>
    <cellStyle name="Moeda 2 3 3 5 2 4 2" xfId="22770" xr:uid="{00000000-0005-0000-0000-00003E080000}"/>
    <cellStyle name="Moeda 2 3 3 5 2 5" xfId="14778" xr:uid="{00000000-0005-0000-0000-00003F080000}"/>
    <cellStyle name="Moeda 2 3 3 5 2 6" xfId="12090" xr:uid="{00000000-0005-0000-0000-000040080000}"/>
    <cellStyle name="Moeda 2 3 3 5 2 7" xfId="25890" xr:uid="{00000000-0005-0000-0000-000041080000}"/>
    <cellStyle name="Moeda 2 3 3 5 3" xfId="2226" xr:uid="{00000000-0005-0000-0000-000042080000}"/>
    <cellStyle name="Moeda 2 3 3 5 3 2" xfId="4890" xr:uid="{00000000-0005-0000-0000-000043080000}"/>
    <cellStyle name="Moeda 2 3 3 5 3 2 2" xfId="18234" xr:uid="{00000000-0005-0000-0000-000044080000}"/>
    <cellStyle name="Moeda 2 3 3 5 3 3" xfId="7554" xr:uid="{00000000-0005-0000-0000-000045080000}"/>
    <cellStyle name="Moeda 2 3 3 5 3 3 2" xfId="20898" xr:uid="{00000000-0005-0000-0000-000046080000}"/>
    <cellStyle name="Moeda 2 3 3 5 3 4" xfId="10218" xr:uid="{00000000-0005-0000-0000-000047080000}"/>
    <cellStyle name="Moeda 2 3 3 5 3 4 2" xfId="23562" xr:uid="{00000000-0005-0000-0000-000048080000}"/>
    <cellStyle name="Moeda 2 3 3 5 3 5" xfId="15570" xr:uid="{00000000-0005-0000-0000-000049080000}"/>
    <cellStyle name="Moeda 2 3 3 5 3 6" xfId="12882" xr:uid="{00000000-0005-0000-0000-00004A080000}"/>
    <cellStyle name="Moeda 2 3 3 5 4" xfId="3306" xr:uid="{00000000-0005-0000-0000-00004B080000}"/>
    <cellStyle name="Moeda 2 3 3 5 4 2" xfId="16650" xr:uid="{00000000-0005-0000-0000-00004C080000}"/>
    <cellStyle name="Moeda 2 3 3 5 5" xfId="5970" xr:uid="{00000000-0005-0000-0000-00004D080000}"/>
    <cellStyle name="Moeda 2 3 3 5 5 2" xfId="19314" xr:uid="{00000000-0005-0000-0000-00004E080000}"/>
    <cellStyle name="Moeda 2 3 3 5 6" xfId="8634" xr:uid="{00000000-0005-0000-0000-00004F080000}"/>
    <cellStyle name="Moeda 2 3 3 5 6 2" xfId="21978" xr:uid="{00000000-0005-0000-0000-000050080000}"/>
    <cellStyle name="Moeda 2 3 3 5 7" xfId="13986" xr:uid="{00000000-0005-0000-0000-000051080000}"/>
    <cellStyle name="Moeda 2 3 3 5 8" xfId="11298" xr:uid="{00000000-0005-0000-0000-000052080000}"/>
    <cellStyle name="Moeda 2 3 3 5 9" xfId="24522" xr:uid="{00000000-0005-0000-0000-000053080000}"/>
    <cellStyle name="Moeda 2 3 3 6" xfId="906" xr:uid="{00000000-0005-0000-0000-000054080000}"/>
    <cellStyle name="Moeda 2 3 3 6 2" xfId="3570" xr:uid="{00000000-0005-0000-0000-000055080000}"/>
    <cellStyle name="Moeda 2 3 3 6 2 2" xfId="16914" xr:uid="{00000000-0005-0000-0000-000056080000}"/>
    <cellStyle name="Moeda 2 3 3 6 2 3" xfId="26538" xr:uid="{00000000-0005-0000-0000-000057080000}"/>
    <cellStyle name="Moeda 2 3 3 6 3" xfId="6234" xr:uid="{00000000-0005-0000-0000-000058080000}"/>
    <cellStyle name="Moeda 2 3 3 6 3 2" xfId="19578" xr:uid="{00000000-0005-0000-0000-000059080000}"/>
    <cellStyle name="Moeda 2 3 3 6 4" xfId="8898" xr:uid="{00000000-0005-0000-0000-00005A080000}"/>
    <cellStyle name="Moeda 2 3 3 6 4 2" xfId="22242" xr:uid="{00000000-0005-0000-0000-00005B080000}"/>
    <cellStyle name="Moeda 2 3 3 6 5" xfId="14250" xr:uid="{00000000-0005-0000-0000-00005C080000}"/>
    <cellStyle name="Moeda 2 3 3 6 6" xfId="11562" xr:uid="{00000000-0005-0000-0000-00005D080000}"/>
    <cellStyle name="Moeda 2 3 3 6 7" xfId="25170" xr:uid="{00000000-0005-0000-0000-00005E080000}"/>
    <cellStyle name="Moeda 2 3 3 7" xfId="1698" xr:uid="{00000000-0005-0000-0000-00005F080000}"/>
    <cellStyle name="Moeda 2 3 3 7 2" xfId="4362" xr:uid="{00000000-0005-0000-0000-000060080000}"/>
    <cellStyle name="Moeda 2 3 3 7 2 2" xfId="17706" xr:uid="{00000000-0005-0000-0000-000061080000}"/>
    <cellStyle name="Moeda 2 3 3 7 3" xfId="7026" xr:uid="{00000000-0005-0000-0000-000062080000}"/>
    <cellStyle name="Moeda 2 3 3 7 3 2" xfId="20370" xr:uid="{00000000-0005-0000-0000-000063080000}"/>
    <cellStyle name="Moeda 2 3 3 7 4" xfId="9690" xr:uid="{00000000-0005-0000-0000-000064080000}"/>
    <cellStyle name="Moeda 2 3 3 7 4 2" xfId="23034" xr:uid="{00000000-0005-0000-0000-000065080000}"/>
    <cellStyle name="Moeda 2 3 3 7 5" xfId="15042" xr:uid="{00000000-0005-0000-0000-000066080000}"/>
    <cellStyle name="Moeda 2 3 3 7 6" xfId="12354" xr:uid="{00000000-0005-0000-0000-000067080000}"/>
    <cellStyle name="Moeda 2 3 3 7 7" xfId="25530" xr:uid="{00000000-0005-0000-0000-000068080000}"/>
    <cellStyle name="Moeda 2 3 3 8" xfId="2514" xr:uid="{00000000-0005-0000-0000-000069080000}"/>
    <cellStyle name="Moeda 2 3 3 8 2" xfId="5178" xr:uid="{00000000-0005-0000-0000-00006A080000}"/>
    <cellStyle name="Moeda 2 3 3 8 2 2" xfId="18522" xr:uid="{00000000-0005-0000-0000-00006B080000}"/>
    <cellStyle name="Moeda 2 3 3 8 3" xfId="7842" xr:uid="{00000000-0005-0000-0000-00006C080000}"/>
    <cellStyle name="Moeda 2 3 3 8 3 2" xfId="21186" xr:uid="{00000000-0005-0000-0000-00006D080000}"/>
    <cellStyle name="Moeda 2 3 3 8 4" xfId="10506" xr:uid="{00000000-0005-0000-0000-00006E080000}"/>
    <cellStyle name="Moeda 2 3 3 8 4 2" xfId="23850" xr:uid="{00000000-0005-0000-0000-00006F080000}"/>
    <cellStyle name="Moeda 2 3 3 8 5" xfId="15858" xr:uid="{00000000-0005-0000-0000-000070080000}"/>
    <cellStyle name="Moeda 2 3 3 8 6" xfId="13170" xr:uid="{00000000-0005-0000-0000-000071080000}"/>
    <cellStyle name="Moeda 2 3 3 9" xfId="2778" xr:uid="{00000000-0005-0000-0000-000072080000}"/>
    <cellStyle name="Moeda 2 3 3 9 2" xfId="16122" xr:uid="{00000000-0005-0000-0000-000073080000}"/>
    <cellStyle name="Moeda 2 3 4" xfId="234" xr:uid="{00000000-0005-0000-0000-000074080000}"/>
    <cellStyle name="Moeda 2 3 4 10" xfId="13578" xr:uid="{00000000-0005-0000-0000-000075080000}"/>
    <cellStyle name="Moeda 2 3 4 11" xfId="10890" xr:uid="{00000000-0005-0000-0000-000076080000}"/>
    <cellStyle name="Moeda 2 3 4 12" xfId="24282" xr:uid="{00000000-0005-0000-0000-000077080000}"/>
    <cellStyle name="Moeda 2 3 4 2" xfId="498" xr:uid="{00000000-0005-0000-0000-000078080000}"/>
    <cellStyle name="Moeda 2 3 4 2 2" xfId="1290" xr:uid="{00000000-0005-0000-0000-000079080000}"/>
    <cellStyle name="Moeda 2 3 4 2 2 2" xfId="3954" xr:uid="{00000000-0005-0000-0000-00007A080000}"/>
    <cellStyle name="Moeda 2 3 4 2 2 2 2" xfId="17298" xr:uid="{00000000-0005-0000-0000-00007B080000}"/>
    <cellStyle name="Moeda 2 3 4 2 2 3" xfId="6618" xr:uid="{00000000-0005-0000-0000-00007C080000}"/>
    <cellStyle name="Moeda 2 3 4 2 2 3 2" xfId="19962" xr:uid="{00000000-0005-0000-0000-00007D080000}"/>
    <cellStyle name="Moeda 2 3 4 2 2 4" xfId="9282" xr:uid="{00000000-0005-0000-0000-00007E080000}"/>
    <cellStyle name="Moeda 2 3 4 2 2 4 2" xfId="22626" xr:uid="{00000000-0005-0000-0000-00007F080000}"/>
    <cellStyle name="Moeda 2 3 4 2 2 5" xfId="14634" xr:uid="{00000000-0005-0000-0000-000080080000}"/>
    <cellStyle name="Moeda 2 3 4 2 2 6" xfId="11946" xr:uid="{00000000-0005-0000-0000-000081080000}"/>
    <cellStyle name="Moeda 2 3 4 2 2 7" xfId="26346" xr:uid="{00000000-0005-0000-0000-000082080000}"/>
    <cellStyle name="Moeda 2 3 4 2 3" xfId="2082" xr:uid="{00000000-0005-0000-0000-000083080000}"/>
    <cellStyle name="Moeda 2 3 4 2 3 2" xfId="4746" xr:uid="{00000000-0005-0000-0000-000084080000}"/>
    <cellStyle name="Moeda 2 3 4 2 3 2 2" xfId="18090" xr:uid="{00000000-0005-0000-0000-000085080000}"/>
    <cellStyle name="Moeda 2 3 4 2 3 3" xfId="7410" xr:uid="{00000000-0005-0000-0000-000086080000}"/>
    <cellStyle name="Moeda 2 3 4 2 3 3 2" xfId="20754" xr:uid="{00000000-0005-0000-0000-000087080000}"/>
    <cellStyle name="Moeda 2 3 4 2 3 4" xfId="10074" xr:uid="{00000000-0005-0000-0000-000088080000}"/>
    <cellStyle name="Moeda 2 3 4 2 3 4 2" xfId="23418" xr:uid="{00000000-0005-0000-0000-000089080000}"/>
    <cellStyle name="Moeda 2 3 4 2 3 5" xfId="15426" xr:uid="{00000000-0005-0000-0000-00008A080000}"/>
    <cellStyle name="Moeda 2 3 4 2 3 6" xfId="12738" xr:uid="{00000000-0005-0000-0000-00008B080000}"/>
    <cellStyle name="Moeda 2 3 4 2 4" xfId="3162" xr:uid="{00000000-0005-0000-0000-00008C080000}"/>
    <cellStyle name="Moeda 2 3 4 2 4 2" xfId="16506" xr:uid="{00000000-0005-0000-0000-00008D080000}"/>
    <cellStyle name="Moeda 2 3 4 2 5" xfId="5826" xr:uid="{00000000-0005-0000-0000-00008E080000}"/>
    <cellStyle name="Moeda 2 3 4 2 5 2" xfId="19170" xr:uid="{00000000-0005-0000-0000-00008F080000}"/>
    <cellStyle name="Moeda 2 3 4 2 6" xfId="8490" xr:uid="{00000000-0005-0000-0000-000090080000}"/>
    <cellStyle name="Moeda 2 3 4 2 6 2" xfId="21834" xr:uid="{00000000-0005-0000-0000-000091080000}"/>
    <cellStyle name="Moeda 2 3 4 2 7" xfId="13842" xr:uid="{00000000-0005-0000-0000-000092080000}"/>
    <cellStyle name="Moeda 2 3 4 2 8" xfId="11154" xr:uid="{00000000-0005-0000-0000-000093080000}"/>
    <cellStyle name="Moeda 2 3 4 2 9" xfId="24978" xr:uid="{00000000-0005-0000-0000-000094080000}"/>
    <cellStyle name="Moeda 2 3 4 3" xfId="666" xr:uid="{00000000-0005-0000-0000-000095080000}"/>
    <cellStyle name="Moeda 2 3 4 3 2" xfId="1458" xr:uid="{00000000-0005-0000-0000-000096080000}"/>
    <cellStyle name="Moeda 2 3 4 3 2 2" xfId="4122" xr:uid="{00000000-0005-0000-0000-000097080000}"/>
    <cellStyle name="Moeda 2 3 4 3 2 2 2" xfId="17466" xr:uid="{00000000-0005-0000-0000-000098080000}"/>
    <cellStyle name="Moeda 2 3 4 3 2 3" xfId="6786" xr:uid="{00000000-0005-0000-0000-000099080000}"/>
    <cellStyle name="Moeda 2 3 4 3 2 3 2" xfId="20130" xr:uid="{00000000-0005-0000-0000-00009A080000}"/>
    <cellStyle name="Moeda 2 3 4 3 2 4" xfId="9450" xr:uid="{00000000-0005-0000-0000-00009B080000}"/>
    <cellStyle name="Moeda 2 3 4 3 2 4 2" xfId="22794" xr:uid="{00000000-0005-0000-0000-00009C080000}"/>
    <cellStyle name="Moeda 2 3 4 3 2 5" xfId="14802" xr:uid="{00000000-0005-0000-0000-00009D080000}"/>
    <cellStyle name="Moeda 2 3 4 3 2 6" xfId="12114" xr:uid="{00000000-0005-0000-0000-00009E080000}"/>
    <cellStyle name="Moeda 2 3 4 3 2 7" xfId="26010" xr:uid="{00000000-0005-0000-0000-00009F080000}"/>
    <cellStyle name="Moeda 2 3 4 3 3" xfId="2250" xr:uid="{00000000-0005-0000-0000-0000A0080000}"/>
    <cellStyle name="Moeda 2 3 4 3 3 2" xfId="4914" xr:uid="{00000000-0005-0000-0000-0000A1080000}"/>
    <cellStyle name="Moeda 2 3 4 3 3 2 2" xfId="18258" xr:uid="{00000000-0005-0000-0000-0000A2080000}"/>
    <cellStyle name="Moeda 2 3 4 3 3 3" xfId="7578" xr:uid="{00000000-0005-0000-0000-0000A3080000}"/>
    <cellStyle name="Moeda 2 3 4 3 3 3 2" xfId="20922" xr:uid="{00000000-0005-0000-0000-0000A4080000}"/>
    <cellStyle name="Moeda 2 3 4 3 3 4" xfId="10242" xr:uid="{00000000-0005-0000-0000-0000A5080000}"/>
    <cellStyle name="Moeda 2 3 4 3 3 4 2" xfId="23586" xr:uid="{00000000-0005-0000-0000-0000A6080000}"/>
    <cellStyle name="Moeda 2 3 4 3 3 5" xfId="15594" xr:uid="{00000000-0005-0000-0000-0000A7080000}"/>
    <cellStyle name="Moeda 2 3 4 3 3 6" xfId="12906" xr:uid="{00000000-0005-0000-0000-0000A8080000}"/>
    <cellStyle name="Moeda 2 3 4 3 4" xfId="3330" xr:uid="{00000000-0005-0000-0000-0000A9080000}"/>
    <cellStyle name="Moeda 2 3 4 3 4 2" xfId="16674" xr:uid="{00000000-0005-0000-0000-0000AA080000}"/>
    <cellStyle name="Moeda 2 3 4 3 5" xfId="5994" xr:uid="{00000000-0005-0000-0000-0000AB080000}"/>
    <cellStyle name="Moeda 2 3 4 3 5 2" xfId="19338" xr:uid="{00000000-0005-0000-0000-0000AC080000}"/>
    <cellStyle name="Moeda 2 3 4 3 6" xfId="8658" xr:uid="{00000000-0005-0000-0000-0000AD080000}"/>
    <cellStyle name="Moeda 2 3 4 3 6 2" xfId="22002" xr:uid="{00000000-0005-0000-0000-0000AE080000}"/>
    <cellStyle name="Moeda 2 3 4 3 7" xfId="14010" xr:uid="{00000000-0005-0000-0000-0000AF080000}"/>
    <cellStyle name="Moeda 2 3 4 3 8" xfId="11322" xr:uid="{00000000-0005-0000-0000-0000B0080000}"/>
    <cellStyle name="Moeda 2 3 4 3 9" xfId="24642" xr:uid="{00000000-0005-0000-0000-0000B1080000}"/>
    <cellStyle name="Moeda 2 3 4 4" xfId="1026" xr:uid="{00000000-0005-0000-0000-0000B2080000}"/>
    <cellStyle name="Moeda 2 3 4 4 2" xfId="3690" xr:uid="{00000000-0005-0000-0000-0000B3080000}"/>
    <cellStyle name="Moeda 2 3 4 4 2 2" xfId="17034" xr:uid="{00000000-0005-0000-0000-0000B4080000}"/>
    <cellStyle name="Moeda 2 3 4 4 2 3" xfId="26658" xr:uid="{00000000-0005-0000-0000-0000B5080000}"/>
    <cellStyle name="Moeda 2 3 4 4 3" xfId="6354" xr:uid="{00000000-0005-0000-0000-0000B6080000}"/>
    <cellStyle name="Moeda 2 3 4 4 3 2" xfId="19698" xr:uid="{00000000-0005-0000-0000-0000B7080000}"/>
    <cellStyle name="Moeda 2 3 4 4 4" xfId="9018" xr:uid="{00000000-0005-0000-0000-0000B8080000}"/>
    <cellStyle name="Moeda 2 3 4 4 4 2" xfId="22362" xr:uid="{00000000-0005-0000-0000-0000B9080000}"/>
    <cellStyle name="Moeda 2 3 4 4 5" xfId="14370" xr:uid="{00000000-0005-0000-0000-0000BA080000}"/>
    <cellStyle name="Moeda 2 3 4 4 6" xfId="11682" xr:uid="{00000000-0005-0000-0000-0000BB080000}"/>
    <cellStyle name="Moeda 2 3 4 4 7" xfId="25290" xr:uid="{00000000-0005-0000-0000-0000BC080000}"/>
    <cellStyle name="Moeda 2 3 4 5" xfId="1818" xr:uid="{00000000-0005-0000-0000-0000BD080000}"/>
    <cellStyle name="Moeda 2 3 4 5 2" xfId="4482" xr:uid="{00000000-0005-0000-0000-0000BE080000}"/>
    <cellStyle name="Moeda 2 3 4 5 2 2" xfId="17826" xr:uid="{00000000-0005-0000-0000-0000BF080000}"/>
    <cellStyle name="Moeda 2 3 4 5 3" xfId="7146" xr:uid="{00000000-0005-0000-0000-0000C0080000}"/>
    <cellStyle name="Moeda 2 3 4 5 3 2" xfId="20490" xr:uid="{00000000-0005-0000-0000-0000C1080000}"/>
    <cellStyle name="Moeda 2 3 4 5 4" xfId="9810" xr:uid="{00000000-0005-0000-0000-0000C2080000}"/>
    <cellStyle name="Moeda 2 3 4 5 4 2" xfId="23154" xr:uid="{00000000-0005-0000-0000-0000C3080000}"/>
    <cellStyle name="Moeda 2 3 4 5 5" xfId="15162" xr:uid="{00000000-0005-0000-0000-0000C4080000}"/>
    <cellStyle name="Moeda 2 3 4 5 6" xfId="12474" xr:uid="{00000000-0005-0000-0000-0000C5080000}"/>
    <cellStyle name="Moeda 2 3 4 5 7" xfId="25650" xr:uid="{00000000-0005-0000-0000-0000C6080000}"/>
    <cellStyle name="Moeda 2 3 4 6" xfId="2634" xr:uid="{00000000-0005-0000-0000-0000C7080000}"/>
    <cellStyle name="Moeda 2 3 4 6 2" xfId="5298" xr:uid="{00000000-0005-0000-0000-0000C8080000}"/>
    <cellStyle name="Moeda 2 3 4 6 2 2" xfId="18642" xr:uid="{00000000-0005-0000-0000-0000C9080000}"/>
    <cellStyle name="Moeda 2 3 4 6 3" xfId="7962" xr:uid="{00000000-0005-0000-0000-0000CA080000}"/>
    <cellStyle name="Moeda 2 3 4 6 3 2" xfId="21306" xr:uid="{00000000-0005-0000-0000-0000CB080000}"/>
    <cellStyle name="Moeda 2 3 4 6 4" xfId="10626" xr:uid="{00000000-0005-0000-0000-0000CC080000}"/>
    <cellStyle name="Moeda 2 3 4 6 4 2" xfId="23970" xr:uid="{00000000-0005-0000-0000-0000CD080000}"/>
    <cellStyle name="Moeda 2 3 4 6 5" xfId="15978" xr:uid="{00000000-0005-0000-0000-0000CE080000}"/>
    <cellStyle name="Moeda 2 3 4 6 6" xfId="13290" xr:uid="{00000000-0005-0000-0000-0000CF080000}"/>
    <cellStyle name="Moeda 2 3 4 7" xfId="2898" xr:uid="{00000000-0005-0000-0000-0000D0080000}"/>
    <cellStyle name="Moeda 2 3 4 7 2" xfId="16242" xr:uid="{00000000-0005-0000-0000-0000D1080000}"/>
    <cellStyle name="Moeda 2 3 4 8" xfId="5562" xr:uid="{00000000-0005-0000-0000-0000D2080000}"/>
    <cellStyle name="Moeda 2 3 4 8 2" xfId="18906" xr:uid="{00000000-0005-0000-0000-0000D3080000}"/>
    <cellStyle name="Moeda 2 3 4 9" xfId="8226" xr:uid="{00000000-0005-0000-0000-0000D4080000}"/>
    <cellStyle name="Moeda 2 3 4 9 2" xfId="21570" xr:uid="{00000000-0005-0000-0000-0000D5080000}"/>
    <cellStyle name="Moeda 2 3 5" xfId="162" xr:uid="{00000000-0005-0000-0000-0000D6080000}"/>
    <cellStyle name="Moeda 2 3 5 10" xfId="10818" xr:uid="{00000000-0005-0000-0000-0000D7080000}"/>
    <cellStyle name="Moeda 2 3 5 11" xfId="24210" xr:uid="{00000000-0005-0000-0000-0000D8080000}"/>
    <cellStyle name="Moeda 2 3 5 2" xfId="426" xr:uid="{00000000-0005-0000-0000-0000D9080000}"/>
    <cellStyle name="Moeda 2 3 5 2 2" xfId="1218" xr:uid="{00000000-0005-0000-0000-0000DA080000}"/>
    <cellStyle name="Moeda 2 3 5 2 2 2" xfId="3882" xr:uid="{00000000-0005-0000-0000-0000DB080000}"/>
    <cellStyle name="Moeda 2 3 5 2 2 2 2" xfId="17226" xr:uid="{00000000-0005-0000-0000-0000DC080000}"/>
    <cellStyle name="Moeda 2 3 5 2 2 3" xfId="6546" xr:uid="{00000000-0005-0000-0000-0000DD080000}"/>
    <cellStyle name="Moeda 2 3 5 2 2 3 2" xfId="19890" xr:uid="{00000000-0005-0000-0000-0000DE080000}"/>
    <cellStyle name="Moeda 2 3 5 2 2 4" xfId="9210" xr:uid="{00000000-0005-0000-0000-0000DF080000}"/>
    <cellStyle name="Moeda 2 3 5 2 2 4 2" xfId="22554" xr:uid="{00000000-0005-0000-0000-0000E0080000}"/>
    <cellStyle name="Moeda 2 3 5 2 2 5" xfId="14562" xr:uid="{00000000-0005-0000-0000-0000E1080000}"/>
    <cellStyle name="Moeda 2 3 5 2 2 6" xfId="11874" xr:uid="{00000000-0005-0000-0000-0000E2080000}"/>
    <cellStyle name="Moeda 2 3 5 2 2 7" xfId="26274" xr:uid="{00000000-0005-0000-0000-0000E3080000}"/>
    <cellStyle name="Moeda 2 3 5 2 3" xfId="2010" xr:uid="{00000000-0005-0000-0000-0000E4080000}"/>
    <cellStyle name="Moeda 2 3 5 2 3 2" xfId="4674" xr:uid="{00000000-0005-0000-0000-0000E5080000}"/>
    <cellStyle name="Moeda 2 3 5 2 3 2 2" xfId="18018" xr:uid="{00000000-0005-0000-0000-0000E6080000}"/>
    <cellStyle name="Moeda 2 3 5 2 3 3" xfId="7338" xr:uid="{00000000-0005-0000-0000-0000E7080000}"/>
    <cellStyle name="Moeda 2 3 5 2 3 3 2" xfId="20682" xr:uid="{00000000-0005-0000-0000-0000E8080000}"/>
    <cellStyle name="Moeda 2 3 5 2 3 4" xfId="10002" xr:uid="{00000000-0005-0000-0000-0000E9080000}"/>
    <cellStyle name="Moeda 2 3 5 2 3 4 2" xfId="23346" xr:uid="{00000000-0005-0000-0000-0000EA080000}"/>
    <cellStyle name="Moeda 2 3 5 2 3 5" xfId="15354" xr:uid="{00000000-0005-0000-0000-0000EB080000}"/>
    <cellStyle name="Moeda 2 3 5 2 3 6" xfId="12666" xr:uid="{00000000-0005-0000-0000-0000EC080000}"/>
    <cellStyle name="Moeda 2 3 5 2 4" xfId="3090" xr:uid="{00000000-0005-0000-0000-0000ED080000}"/>
    <cellStyle name="Moeda 2 3 5 2 4 2" xfId="16434" xr:uid="{00000000-0005-0000-0000-0000EE080000}"/>
    <cellStyle name="Moeda 2 3 5 2 5" xfId="5754" xr:uid="{00000000-0005-0000-0000-0000EF080000}"/>
    <cellStyle name="Moeda 2 3 5 2 5 2" xfId="19098" xr:uid="{00000000-0005-0000-0000-0000F0080000}"/>
    <cellStyle name="Moeda 2 3 5 2 6" xfId="8418" xr:uid="{00000000-0005-0000-0000-0000F1080000}"/>
    <cellStyle name="Moeda 2 3 5 2 6 2" xfId="21762" xr:uid="{00000000-0005-0000-0000-0000F2080000}"/>
    <cellStyle name="Moeda 2 3 5 2 7" xfId="13770" xr:uid="{00000000-0005-0000-0000-0000F3080000}"/>
    <cellStyle name="Moeda 2 3 5 2 8" xfId="11082" xr:uid="{00000000-0005-0000-0000-0000F4080000}"/>
    <cellStyle name="Moeda 2 3 5 2 9" xfId="24906" xr:uid="{00000000-0005-0000-0000-0000F5080000}"/>
    <cellStyle name="Moeda 2 3 5 3" xfId="954" xr:uid="{00000000-0005-0000-0000-0000F6080000}"/>
    <cellStyle name="Moeda 2 3 5 3 2" xfId="3618" xr:uid="{00000000-0005-0000-0000-0000F7080000}"/>
    <cellStyle name="Moeda 2 3 5 3 2 2" xfId="16962" xr:uid="{00000000-0005-0000-0000-0000F8080000}"/>
    <cellStyle name="Moeda 2 3 5 3 2 3" xfId="25938" xr:uid="{00000000-0005-0000-0000-0000F9080000}"/>
    <cellStyle name="Moeda 2 3 5 3 3" xfId="6282" xr:uid="{00000000-0005-0000-0000-0000FA080000}"/>
    <cellStyle name="Moeda 2 3 5 3 3 2" xfId="19626" xr:uid="{00000000-0005-0000-0000-0000FB080000}"/>
    <cellStyle name="Moeda 2 3 5 3 4" xfId="8946" xr:uid="{00000000-0005-0000-0000-0000FC080000}"/>
    <cellStyle name="Moeda 2 3 5 3 4 2" xfId="22290" xr:uid="{00000000-0005-0000-0000-0000FD080000}"/>
    <cellStyle name="Moeda 2 3 5 3 5" xfId="14298" xr:uid="{00000000-0005-0000-0000-0000FE080000}"/>
    <cellStyle name="Moeda 2 3 5 3 6" xfId="11610" xr:uid="{00000000-0005-0000-0000-0000FF080000}"/>
    <cellStyle name="Moeda 2 3 5 3 7" xfId="24570" xr:uid="{00000000-0005-0000-0000-000000090000}"/>
    <cellStyle name="Moeda 2 3 5 4" xfId="1746" xr:uid="{00000000-0005-0000-0000-000001090000}"/>
    <cellStyle name="Moeda 2 3 5 4 2" xfId="4410" xr:uid="{00000000-0005-0000-0000-000002090000}"/>
    <cellStyle name="Moeda 2 3 5 4 2 2" xfId="17754" xr:uid="{00000000-0005-0000-0000-000003090000}"/>
    <cellStyle name="Moeda 2 3 5 4 2 3" xfId="26586" xr:uid="{00000000-0005-0000-0000-000004090000}"/>
    <cellStyle name="Moeda 2 3 5 4 3" xfId="7074" xr:uid="{00000000-0005-0000-0000-000005090000}"/>
    <cellStyle name="Moeda 2 3 5 4 3 2" xfId="20418" xr:uid="{00000000-0005-0000-0000-000006090000}"/>
    <cellStyle name="Moeda 2 3 5 4 4" xfId="9738" xr:uid="{00000000-0005-0000-0000-000007090000}"/>
    <cellStyle name="Moeda 2 3 5 4 4 2" xfId="23082" xr:uid="{00000000-0005-0000-0000-000008090000}"/>
    <cellStyle name="Moeda 2 3 5 4 5" xfId="15090" xr:uid="{00000000-0005-0000-0000-000009090000}"/>
    <cellStyle name="Moeda 2 3 5 4 6" xfId="12402" xr:uid="{00000000-0005-0000-0000-00000A090000}"/>
    <cellStyle name="Moeda 2 3 5 4 7" xfId="25218" xr:uid="{00000000-0005-0000-0000-00000B090000}"/>
    <cellStyle name="Moeda 2 3 5 5" xfId="2562" xr:uid="{00000000-0005-0000-0000-00000C090000}"/>
    <cellStyle name="Moeda 2 3 5 5 2" xfId="5226" xr:uid="{00000000-0005-0000-0000-00000D090000}"/>
    <cellStyle name="Moeda 2 3 5 5 2 2" xfId="18570" xr:uid="{00000000-0005-0000-0000-00000E090000}"/>
    <cellStyle name="Moeda 2 3 5 5 3" xfId="7890" xr:uid="{00000000-0005-0000-0000-00000F090000}"/>
    <cellStyle name="Moeda 2 3 5 5 3 2" xfId="21234" xr:uid="{00000000-0005-0000-0000-000010090000}"/>
    <cellStyle name="Moeda 2 3 5 5 4" xfId="10554" xr:uid="{00000000-0005-0000-0000-000011090000}"/>
    <cellStyle name="Moeda 2 3 5 5 4 2" xfId="23898" xr:uid="{00000000-0005-0000-0000-000012090000}"/>
    <cellStyle name="Moeda 2 3 5 5 5" xfId="15906" xr:uid="{00000000-0005-0000-0000-000013090000}"/>
    <cellStyle name="Moeda 2 3 5 5 6" xfId="13218" xr:uid="{00000000-0005-0000-0000-000014090000}"/>
    <cellStyle name="Moeda 2 3 5 5 7" xfId="25578" xr:uid="{00000000-0005-0000-0000-000015090000}"/>
    <cellStyle name="Moeda 2 3 5 6" xfId="2826" xr:uid="{00000000-0005-0000-0000-000016090000}"/>
    <cellStyle name="Moeda 2 3 5 6 2" xfId="16170" xr:uid="{00000000-0005-0000-0000-000017090000}"/>
    <cellStyle name="Moeda 2 3 5 7" xfId="5490" xr:uid="{00000000-0005-0000-0000-000018090000}"/>
    <cellStyle name="Moeda 2 3 5 7 2" xfId="18834" xr:uid="{00000000-0005-0000-0000-000019090000}"/>
    <cellStyle name="Moeda 2 3 5 8" xfId="8154" xr:uid="{00000000-0005-0000-0000-00001A090000}"/>
    <cellStyle name="Moeda 2 3 5 8 2" xfId="21498" xr:uid="{00000000-0005-0000-0000-00001B090000}"/>
    <cellStyle name="Moeda 2 3 5 9" xfId="13506" xr:uid="{00000000-0005-0000-0000-00001C090000}"/>
    <cellStyle name="Moeda 2 3 6" xfId="330" xr:uid="{00000000-0005-0000-0000-00001D090000}"/>
    <cellStyle name="Moeda 2 3 6 10" xfId="24378" xr:uid="{00000000-0005-0000-0000-00001E090000}"/>
    <cellStyle name="Moeda 2 3 6 2" xfId="1122" xr:uid="{00000000-0005-0000-0000-00001F090000}"/>
    <cellStyle name="Moeda 2 3 6 2 2" xfId="3786" xr:uid="{00000000-0005-0000-0000-000020090000}"/>
    <cellStyle name="Moeda 2 3 6 2 2 2" xfId="17130" xr:uid="{00000000-0005-0000-0000-000021090000}"/>
    <cellStyle name="Moeda 2 3 6 2 2 3" xfId="26442" xr:uid="{00000000-0005-0000-0000-000022090000}"/>
    <cellStyle name="Moeda 2 3 6 2 3" xfId="6450" xr:uid="{00000000-0005-0000-0000-000023090000}"/>
    <cellStyle name="Moeda 2 3 6 2 3 2" xfId="19794" xr:uid="{00000000-0005-0000-0000-000024090000}"/>
    <cellStyle name="Moeda 2 3 6 2 4" xfId="9114" xr:uid="{00000000-0005-0000-0000-000025090000}"/>
    <cellStyle name="Moeda 2 3 6 2 4 2" xfId="22458" xr:uid="{00000000-0005-0000-0000-000026090000}"/>
    <cellStyle name="Moeda 2 3 6 2 5" xfId="14466" xr:uid="{00000000-0005-0000-0000-000027090000}"/>
    <cellStyle name="Moeda 2 3 6 2 6" xfId="11778" xr:uid="{00000000-0005-0000-0000-000028090000}"/>
    <cellStyle name="Moeda 2 3 6 2 7" xfId="25074" xr:uid="{00000000-0005-0000-0000-000029090000}"/>
    <cellStyle name="Moeda 2 3 6 3" xfId="1914" xr:uid="{00000000-0005-0000-0000-00002A090000}"/>
    <cellStyle name="Moeda 2 3 6 3 2" xfId="4578" xr:uid="{00000000-0005-0000-0000-00002B090000}"/>
    <cellStyle name="Moeda 2 3 6 3 2 2" xfId="17922" xr:uid="{00000000-0005-0000-0000-00002C090000}"/>
    <cellStyle name="Moeda 2 3 6 3 2 3" xfId="26106" xr:uid="{00000000-0005-0000-0000-00002D090000}"/>
    <cellStyle name="Moeda 2 3 6 3 3" xfId="7242" xr:uid="{00000000-0005-0000-0000-00002E090000}"/>
    <cellStyle name="Moeda 2 3 6 3 3 2" xfId="20586" xr:uid="{00000000-0005-0000-0000-00002F090000}"/>
    <cellStyle name="Moeda 2 3 6 3 4" xfId="9906" xr:uid="{00000000-0005-0000-0000-000030090000}"/>
    <cellStyle name="Moeda 2 3 6 3 4 2" xfId="23250" xr:uid="{00000000-0005-0000-0000-000031090000}"/>
    <cellStyle name="Moeda 2 3 6 3 5" xfId="15258" xr:uid="{00000000-0005-0000-0000-000032090000}"/>
    <cellStyle name="Moeda 2 3 6 3 6" xfId="12570" xr:uid="{00000000-0005-0000-0000-000033090000}"/>
    <cellStyle name="Moeda 2 3 6 3 7" xfId="24738" xr:uid="{00000000-0005-0000-0000-000034090000}"/>
    <cellStyle name="Moeda 2 3 6 4" xfId="2490" xr:uid="{00000000-0005-0000-0000-000035090000}"/>
    <cellStyle name="Moeda 2 3 6 4 2" xfId="5154" xr:uid="{00000000-0005-0000-0000-000036090000}"/>
    <cellStyle name="Moeda 2 3 6 4 2 2" xfId="18498" xr:uid="{00000000-0005-0000-0000-000037090000}"/>
    <cellStyle name="Moeda 2 3 6 4 2 3" xfId="26754" xr:uid="{00000000-0005-0000-0000-000038090000}"/>
    <cellStyle name="Moeda 2 3 6 4 3" xfId="7818" xr:uid="{00000000-0005-0000-0000-000039090000}"/>
    <cellStyle name="Moeda 2 3 6 4 3 2" xfId="21162" xr:uid="{00000000-0005-0000-0000-00003A090000}"/>
    <cellStyle name="Moeda 2 3 6 4 4" xfId="10482" xr:uid="{00000000-0005-0000-0000-00003B090000}"/>
    <cellStyle name="Moeda 2 3 6 4 4 2" xfId="23826" xr:uid="{00000000-0005-0000-0000-00003C090000}"/>
    <cellStyle name="Moeda 2 3 6 4 5" xfId="15834" xr:uid="{00000000-0005-0000-0000-00003D090000}"/>
    <cellStyle name="Moeda 2 3 6 4 6" xfId="13146" xr:uid="{00000000-0005-0000-0000-00003E090000}"/>
    <cellStyle name="Moeda 2 3 6 4 7" xfId="25386" xr:uid="{00000000-0005-0000-0000-00003F090000}"/>
    <cellStyle name="Moeda 2 3 6 5" xfId="2994" xr:uid="{00000000-0005-0000-0000-000040090000}"/>
    <cellStyle name="Moeda 2 3 6 5 2" xfId="16338" xr:uid="{00000000-0005-0000-0000-000041090000}"/>
    <cellStyle name="Moeda 2 3 6 5 3" xfId="25746" xr:uid="{00000000-0005-0000-0000-000042090000}"/>
    <cellStyle name="Moeda 2 3 6 6" xfId="5658" xr:uid="{00000000-0005-0000-0000-000043090000}"/>
    <cellStyle name="Moeda 2 3 6 6 2" xfId="19002" xr:uid="{00000000-0005-0000-0000-000044090000}"/>
    <cellStyle name="Moeda 2 3 6 7" xfId="8322" xr:uid="{00000000-0005-0000-0000-000045090000}"/>
    <cellStyle name="Moeda 2 3 6 7 2" xfId="21666" xr:uid="{00000000-0005-0000-0000-000046090000}"/>
    <cellStyle name="Moeda 2 3 6 8" xfId="13674" xr:uid="{00000000-0005-0000-0000-000047090000}"/>
    <cellStyle name="Moeda 2 3 6 9" xfId="10986" xr:uid="{00000000-0005-0000-0000-000048090000}"/>
    <cellStyle name="Moeda 2 3 7" xfId="594" xr:uid="{00000000-0005-0000-0000-000049090000}"/>
    <cellStyle name="Moeda 2 3 7 2" xfId="1386" xr:uid="{00000000-0005-0000-0000-00004A090000}"/>
    <cellStyle name="Moeda 2 3 7 2 2" xfId="4050" xr:uid="{00000000-0005-0000-0000-00004B090000}"/>
    <cellStyle name="Moeda 2 3 7 2 2 2" xfId="17394" xr:uid="{00000000-0005-0000-0000-00004C090000}"/>
    <cellStyle name="Moeda 2 3 7 2 2 3" xfId="26178" xr:uid="{00000000-0005-0000-0000-00004D090000}"/>
    <cellStyle name="Moeda 2 3 7 2 3" xfId="6714" xr:uid="{00000000-0005-0000-0000-00004E090000}"/>
    <cellStyle name="Moeda 2 3 7 2 3 2" xfId="20058" xr:uid="{00000000-0005-0000-0000-00004F090000}"/>
    <cellStyle name="Moeda 2 3 7 2 4" xfId="9378" xr:uid="{00000000-0005-0000-0000-000050090000}"/>
    <cellStyle name="Moeda 2 3 7 2 4 2" xfId="22722" xr:uid="{00000000-0005-0000-0000-000051090000}"/>
    <cellStyle name="Moeda 2 3 7 2 5" xfId="14730" xr:uid="{00000000-0005-0000-0000-000052090000}"/>
    <cellStyle name="Moeda 2 3 7 2 6" xfId="12042" xr:uid="{00000000-0005-0000-0000-000053090000}"/>
    <cellStyle name="Moeda 2 3 7 2 7" xfId="24810" xr:uid="{00000000-0005-0000-0000-000054090000}"/>
    <cellStyle name="Moeda 2 3 7 3" xfId="2178" xr:uid="{00000000-0005-0000-0000-000055090000}"/>
    <cellStyle name="Moeda 2 3 7 3 2" xfId="4842" xr:uid="{00000000-0005-0000-0000-000056090000}"/>
    <cellStyle name="Moeda 2 3 7 3 2 2" xfId="18186" xr:uid="{00000000-0005-0000-0000-000057090000}"/>
    <cellStyle name="Moeda 2 3 7 3 2 3" xfId="25842" xr:uid="{00000000-0005-0000-0000-000058090000}"/>
    <cellStyle name="Moeda 2 3 7 3 3" xfId="7506" xr:uid="{00000000-0005-0000-0000-000059090000}"/>
    <cellStyle name="Moeda 2 3 7 3 3 2" xfId="20850" xr:uid="{00000000-0005-0000-0000-00005A090000}"/>
    <cellStyle name="Moeda 2 3 7 3 4" xfId="10170" xr:uid="{00000000-0005-0000-0000-00005B090000}"/>
    <cellStyle name="Moeda 2 3 7 3 4 2" xfId="23514" xr:uid="{00000000-0005-0000-0000-00005C090000}"/>
    <cellStyle name="Moeda 2 3 7 3 5" xfId="15522" xr:uid="{00000000-0005-0000-0000-00005D090000}"/>
    <cellStyle name="Moeda 2 3 7 3 6" xfId="12834" xr:uid="{00000000-0005-0000-0000-00005E090000}"/>
    <cellStyle name="Moeda 2 3 7 3 7" xfId="24474" xr:uid="{00000000-0005-0000-0000-00005F090000}"/>
    <cellStyle name="Moeda 2 3 7 4" xfId="3258" xr:uid="{00000000-0005-0000-0000-000060090000}"/>
    <cellStyle name="Moeda 2 3 7 4 2" xfId="16602" xr:uid="{00000000-0005-0000-0000-000061090000}"/>
    <cellStyle name="Moeda 2 3 7 4 3" xfId="25482" xr:uid="{00000000-0005-0000-0000-000062090000}"/>
    <cellStyle name="Moeda 2 3 7 5" xfId="5922" xr:uid="{00000000-0005-0000-0000-000063090000}"/>
    <cellStyle name="Moeda 2 3 7 5 2" xfId="19266" xr:uid="{00000000-0005-0000-0000-000064090000}"/>
    <cellStyle name="Moeda 2 3 7 6" xfId="8586" xr:uid="{00000000-0005-0000-0000-000065090000}"/>
    <cellStyle name="Moeda 2 3 7 6 2" xfId="21930" xr:uid="{00000000-0005-0000-0000-000066090000}"/>
    <cellStyle name="Moeda 2 3 7 7" xfId="13938" xr:uid="{00000000-0005-0000-0000-000067090000}"/>
    <cellStyle name="Moeda 2 3 7 8" xfId="11250" xr:uid="{00000000-0005-0000-0000-000068090000}"/>
    <cellStyle name="Moeda 2 3 7 9" xfId="24114" xr:uid="{00000000-0005-0000-0000-000069090000}"/>
    <cellStyle name="Moeda 2 3 8" xfId="762" xr:uid="{00000000-0005-0000-0000-00006A090000}"/>
    <cellStyle name="Moeda 2 3 8 2" xfId="1554" xr:uid="{00000000-0005-0000-0000-00006B090000}"/>
    <cellStyle name="Moeda 2 3 8 2 2" xfId="4218" xr:uid="{00000000-0005-0000-0000-00006C090000}"/>
    <cellStyle name="Moeda 2 3 8 2 2 2" xfId="17562" xr:uid="{00000000-0005-0000-0000-00006D090000}"/>
    <cellStyle name="Moeda 2 3 8 2 2 3" xfId="26154" xr:uid="{00000000-0005-0000-0000-00006E090000}"/>
    <cellStyle name="Moeda 2 3 8 2 3" xfId="6882" xr:uid="{00000000-0005-0000-0000-00006F090000}"/>
    <cellStyle name="Moeda 2 3 8 2 3 2" xfId="20226" xr:uid="{00000000-0005-0000-0000-000070090000}"/>
    <cellStyle name="Moeda 2 3 8 2 4" xfId="9546" xr:uid="{00000000-0005-0000-0000-000071090000}"/>
    <cellStyle name="Moeda 2 3 8 2 4 2" xfId="22890" xr:uid="{00000000-0005-0000-0000-000072090000}"/>
    <cellStyle name="Moeda 2 3 8 2 5" xfId="14898" xr:uid="{00000000-0005-0000-0000-000073090000}"/>
    <cellStyle name="Moeda 2 3 8 2 6" xfId="12210" xr:uid="{00000000-0005-0000-0000-000074090000}"/>
    <cellStyle name="Moeda 2 3 8 2 7" xfId="24786" xr:uid="{00000000-0005-0000-0000-000075090000}"/>
    <cellStyle name="Moeda 2 3 8 3" xfId="2346" xr:uid="{00000000-0005-0000-0000-000076090000}"/>
    <cellStyle name="Moeda 2 3 8 3 2" xfId="5010" xr:uid="{00000000-0005-0000-0000-000077090000}"/>
    <cellStyle name="Moeda 2 3 8 3 2 2" xfId="18354" xr:uid="{00000000-0005-0000-0000-000078090000}"/>
    <cellStyle name="Moeda 2 3 8 3 3" xfId="7674" xr:uid="{00000000-0005-0000-0000-000079090000}"/>
    <cellStyle name="Moeda 2 3 8 3 3 2" xfId="21018" xr:uid="{00000000-0005-0000-0000-00007A090000}"/>
    <cellStyle name="Moeda 2 3 8 3 4" xfId="10338" xr:uid="{00000000-0005-0000-0000-00007B090000}"/>
    <cellStyle name="Moeda 2 3 8 3 4 2" xfId="23682" xr:uid="{00000000-0005-0000-0000-00007C090000}"/>
    <cellStyle name="Moeda 2 3 8 3 5" xfId="15690" xr:uid="{00000000-0005-0000-0000-00007D090000}"/>
    <cellStyle name="Moeda 2 3 8 3 6" xfId="13002" xr:uid="{00000000-0005-0000-0000-00007E090000}"/>
    <cellStyle name="Moeda 2 3 8 3 7" xfId="25458" xr:uid="{00000000-0005-0000-0000-00007F090000}"/>
    <cellStyle name="Moeda 2 3 8 4" xfId="3426" xr:uid="{00000000-0005-0000-0000-000080090000}"/>
    <cellStyle name="Moeda 2 3 8 4 2" xfId="16770" xr:uid="{00000000-0005-0000-0000-000081090000}"/>
    <cellStyle name="Moeda 2 3 8 5" xfId="6090" xr:uid="{00000000-0005-0000-0000-000082090000}"/>
    <cellStyle name="Moeda 2 3 8 5 2" xfId="19434" xr:uid="{00000000-0005-0000-0000-000083090000}"/>
    <cellStyle name="Moeda 2 3 8 6" xfId="8754" xr:uid="{00000000-0005-0000-0000-000084090000}"/>
    <cellStyle name="Moeda 2 3 8 6 2" xfId="22098" xr:uid="{00000000-0005-0000-0000-000085090000}"/>
    <cellStyle name="Moeda 2 3 8 7" xfId="14106" xr:uid="{00000000-0005-0000-0000-000086090000}"/>
    <cellStyle name="Moeda 2 3 8 8" xfId="11418" xr:uid="{00000000-0005-0000-0000-000087090000}"/>
    <cellStyle name="Moeda 2 3 8 9" xfId="24090" xr:uid="{00000000-0005-0000-0000-000088090000}"/>
    <cellStyle name="Moeda 2 3 9" xfId="810" xr:uid="{00000000-0005-0000-0000-000089090000}"/>
    <cellStyle name="Moeda 2 3 9 2" xfId="1602" xr:uid="{00000000-0005-0000-0000-00008A090000}"/>
    <cellStyle name="Moeda 2 3 9 2 2" xfId="4266" xr:uid="{00000000-0005-0000-0000-00008B090000}"/>
    <cellStyle name="Moeda 2 3 9 2 2 2" xfId="17610" xr:uid="{00000000-0005-0000-0000-00008C090000}"/>
    <cellStyle name="Moeda 2 3 9 2 3" xfId="6930" xr:uid="{00000000-0005-0000-0000-00008D090000}"/>
    <cellStyle name="Moeda 2 3 9 2 3 2" xfId="20274" xr:uid="{00000000-0005-0000-0000-00008E090000}"/>
    <cellStyle name="Moeda 2 3 9 2 4" xfId="9594" xr:uid="{00000000-0005-0000-0000-00008F090000}"/>
    <cellStyle name="Moeda 2 3 9 2 4 2" xfId="22938" xr:uid="{00000000-0005-0000-0000-000090090000}"/>
    <cellStyle name="Moeda 2 3 9 2 5" xfId="14946" xr:uid="{00000000-0005-0000-0000-000091090000}"/>
    <cellStyle name="Moeda 2 3 9 2 6" xfId="12258" xr:uid="{00000000-0005-0000-0000-000092090000}"/>
    <cellStyle name="Moeda 2 3 9 2 7" xfId="25794" xr:uid="{00000000-0005-0000-0000-000093090000}"/>
    <cellStyle name="Moeda 2 3 9 3" xfId="2394" xr:uid="{00000000-0005-0000-0000-000094090000}"/>
    <cellStyle name="Moeda 2 3 9 3 2" xfId="5058" xr:uid="{00000000-0005-0000-0000-000095090000}"/>
    <cellStyle name="Moeda 2 3 9 3 2 2" xfId="18402" xr:uid="{00000000-0005-0000-0000-000096090000}"/>
    <cellStyle name="Moeda 2 3 9 3 3" xfId="7722" xr:uid="{00000000-0005-0000-0000-000097090000}"/>
    <cellStyle name="Moeda 2 3 9 3 3 2" xfId="21066" xr:uid="{00000000-0005-0000-0000-000098090000}"/>
    <cellStyle name="Moeda 2 3 9 3 4" xfId="10386" xr:uid="{00000000-0005-0000-0000-000099090000}"/>
    <cellStyle name="Moeda 2 3 9 3 4 2" xfId="23730" xr:uid="{00000000-0005-0000-0000-00009A090000}"/>
    <cellStyle name="Moeda 2 3 9 3 5" xfId="15738" xr:uid="{00000000-0005-0000-0000-00009B090000}"/>
    <cellStyle name="Moeda 2 3 9 3 6" xfId="13050" xr:uid="{00000000-0005-0000-0000-00009C090000}"/>
    <cellStyle name="Moeda 2 3 9 4" xfId="3474" xr:uid="{00000000-0005-0000-0000-00009D090000}"/>
    <cellStyle name="Moeda 2 3 9 4 2" xfId="16818" xr:uid="{00000000-0005-0000-0000-00009E090000}"/>
    <cellStyle name="Moeda 2 3 9 5" xfId="6138" xr:uid="{00000000-0005-0000-0000-00009F090000}"/>
    <cellStyle name="Moeda 2 3 9 5 2" xfId="19482" xr:uid="{00000000-0005-0000-0000-0000A0090000}"/>
    <cellStyle name="Moeda 2 3 9 6" xfId="8802" xr:uid="{00000000-0005-0000-0000-0000A1090000}"/>
    <cellStyle name="Moeda 2 3 9 6 2" xfId="22146" xr:uid="{00000000-0005-0000-0000-0000A2090000}"/>
    <cellStyle name="Moeda 2 3 9 7" xfId="14154" xr:uid="{00000000-0005-0000-0000-0000A3090000}"/>
    <cellStyle name="Moeda 2 3 9 8" xfId="11466" xr:uid="{00000000-0005-0000-0000-0000A4090000}"/>
    <cellStyle name="Moeda 2 3 9 9" xfId="24426" xr:uid="{00000000-0005-0000-0000-0000A5090000}"/>
    <cellStyle name="Moeda 2 4" xfId="74" xr:uid="{00000000-0005-0000-0000-0000A6090000}"/>
    <cellStyle name="Moeda 2 4 10" xfId="1658" xr:uid="{00000000-0005-0000-0000-0000A7090000}"/>
    <cellStyle name="Moeda 2 4 10 2" xfId="4322" xr:uid="{00000000-0005-0000-0000-0000A8090000}"/>
    <cellStyle name="Moeda 2 4 10 2 2" xfId="17666" xr:uid="{00000000-0005-0000-0000-0000A9090000}"/>
    <cellStyle name="Moeda 2 4 10 3" xfId="6986" xr:uid="{00000000-0005-0000-0000-0000AA090000}"/>
    <cellStyle name="Moeda 2 4 10 3 2" xfId="20330" xr:uid="{00000000-0005-0000-0000-0000AB090000}"/>
    <cellStyle name="Moeda 2 4 10 4" xfId="9650" xr:uid="{00000000-0005-0000-0000-0000AC090000}"/>
    <cellStyle name="Moeda 2 4 10 4 2" xfId="22994" xr:uid="{00000000-0005-0000-0000-0000AD090000}"/>
    <cellStyle name="Moeda 2 4 10 5" xfId="15002" xr:uid="{00000000-0005-0000-0000-0000AE090000}"/>
    <cellStyle name="Moeda 2 4 10 6" xfId="12314" xr:uid="{00000000-0005-0000-0000-0000AF090000}"/>
    <cellStyle name="Moeda 2 4 11" xfId="2457" xr:uid="{00000000-0005-0000-0000-0000B0090000}"/>
    <cellStyle name="Moeda 2 4 11 2" xfId="5121" xr:uid="{00000000-0005-0000-0000-0000B1090000}"/>
    <cellStyle name="Moeda 2 4 11 2 2" xfId="18465" xr:uid="{00000000-0005-0000-0000-0000B2090000}"/>
    <cellStyle name="Moeda 2 4 11 3" xfId="7785" xr:uid="{00000000-0005-0000-0000-0000B3090000}"/>
    <cellStyle name="Moeda 2 4 11 3 2" xfId="21129" xr:uid="{00000000-0005-0000-0000-0000B4090000}"/>
    <cellStyle name="Moeda 2 4 11 4" xfId="10449" xr:uid="{00000000-0005-0000-0000-0000B5090000}"/>
    <cellStyle name="Moeda 2 4 11 4 2" xfId="23793" xr:uid="{00000000-0005-0000-0000-0000B6090000}"/>
    <cellStyle name="Moeda 2 4 11 5" xfId="15801" xr:uid="{00000000-0005-0000-0000-0000B7090000}"/>
    <cellStyle name="Moeda 2 4 11 6" xfId="13113" xr:uid="{00000000-0005-0000-0000-0000B8090000}"/>
    <cellStyle name="Moeda 2 4 12" xfId="2738" xr:uid="{00000000-0005-0000-0000-0000B9090000}"/>
    <cellStyle name="Moeda 2 4 12 2" xfId="16082" xr:uid="{00000000-0005-0000-0000-0000BA090000}"/>
    <cellStyle name="Moeda 2 4 13" xfId="5402" xr:uid="{00000000-0005-0000-0000-0000BB090000}"/>
    <cellStyle name="Moeda 2 4 13 2" xfId="18746" xr:uid="{00000000-0005-0000-0000-0000BC090000}"/>
    <cellStyle name="Moeda 2 4 14" xfId="8066" xr:uid="{00000000-0005-0000-0000-0000BD090000}"/>
    <cellStyle name="Moeda 2 4 14 2" xfId="21410" xr:uid="{00000000-0005-0000-0000-0000BE090000}"/>
    <cellStyle name="Moeda 2 4 15" xfId="13418" xr:uid="{00000000-0005-0000-0000-0000BF090000}"/>
    <cellStyle name="Moeda 2 4 16" xfId="10730" xr:uid="{00000000-0005-0000-0000-0000C0090000}"/>
    <cellStyle name="Moeda 2 4 17" xfId="24122" xr:uid="{00000000-0005-0000-0000-0000C1090000}"/>
    <cellStyle name="Moeda 2 4 2" xfId="122" xr:uid="{00000000-0005-0000-0000-0000C2090000}"/>
    <cellStyle name="Moeda 2 4 2 10" xfId="8114" xr:uid="{00000000-0005-0000-0000-0000C3090000}"/>
    <cellStyle name="Moeda 2 4 2 10 2" xfId="21458" xr:uid="{00000000-0005-0000-0000-0000C4090000}"/>
    <cellStyle name="Moeda 2 4 2 11" xfId="13466" xr:uid="{00000000-0005-0000-0000-0000C5090000}"/>
    <cellStyle name="Moeda 2 4 2 12" xfId="10778" xr:uid="{00000000-0005-0000-0000-0000C6090000}"/>
    <cellStyle name="Moeda 2 4 2 13" xfId="24170" xr:uid="{00000000-0005-0000-0000-0000C7090000}"/>
    <cellStyle name="Moeda 2 4 2 2" xfId="290" xr:uid="{00000000-0005-0000-0000-0000C8090000}"/>
    <cellStyle name="Moeda 2 4 2 2 10" xfId="10946" xr:uid="{00000000-0005-0000-0000-0000C9090000}"/>
    <cellStyle name="Moeda 2 4 2 2 11" xfId="24338" xr:uid="{00000000-0005-0000-0000-0000CA090000}"/>
    <cellStyle name="Moeda 2 4 2 2 2" xfId="554" xr:uid="{00000000-0005-0000-0000-0000CB090000}"/>
    <cellStyle name="Moeda 2 4 2 2 2 2" xfId="1346" xr:uid="{00000000-0005-0000-0000-0000CC090000}"/>
    <cellStyle name="Moeda 2 4 2 2 2 2 2" xfId="4010" xr:uid="{00000000-0005-0000-0000-0000CD090000}"/>
    <cellStyle name="Moeda 2 4 2 2 2 2 2 2" xfId="17354" xr:uid="{00000000-0005-0000-0000-0000CE090000}"/>
    <cellStyle name="Moeda 2 4 2 2 2 2 3" xfId="6674" xr:uid="{00000000-0005-0000-0000-0000CF090000}"/>
    <cellStyle name="Moeda 2 4 2 2 2 2 3 2" xfId="20018" xr:uid="{00000000-0005-0000-0000-0000D0090000}"/>
    <cellStyle name="Moeda 2 4 2 2 2 2 4" xfId="9338" xr:uid="{00000000-0005-0000-0000-0000D1090000}"/>
    <cellStyle name="Moeda 2 4 2 2 2 2 4 2" xfId="22682" xr:uid="{00000000-0005-0000-0000-0000D2090000}"/>
    <cellStyle name="Moeda 2 4 2 2 2 2 5" xfId="14690" xr:uid="{00000000-0005-0000-0000-0000D3090000}"/>
    <cellStyle name="Moeda 2 4 2 2 2 2 6" xfId="12002" xr:uid="{00000000-0005-0000-0000-0000D4090000}"/>
    <cellStyle name="Moeda 2 4 2 2 2 2 7" xfId="26402" xr:uid="{00000000-0005-0000-0000-0000D5090000}"/>
    <cellStyle name="Moeda 2 4 2 2 2 3" xfId="2138" xr:uid="{00000000-0005-0000-0000-0000D6090000}"/>
    <cellStyle name="Moeda 2 4 2 2 2 3 2" xfId="4802" xr:uid="{00000000-0005-0000-0000-0000D7090000}"/>
    <cellStyle name="Moeda 2 4 2 2 2 3 2 2" xfId="18146" xr:uid="{00000000-0005-0000-0000-0000D8090000}"/>
    <cellStyle name="Moeda 2 4 2 2 2 3 3" xfId="7466" xr:uid="{00000000-0005-0000-0000-0000D9090000}"/>
    <cellStyle name="Moeda 2 4 2 2 2 3 3 2" xfId="20810" xr:uid="{00000000-0005-0000-0000-0000DA090000}"/>
    <cellStyle name="Moeda 2 4 2 2 2 3 4" xfId="10130" xr:uid="{00000000-0005-0000-0000-0000DB090000}"/>
    <cellStyle name="Moeda 2 4 2 2 2 3 4 2" xfId="23474" xr:uid="{00000000-0005-0000-0000-0000DC090000}"/>
    <cellStyle name="Moeda 2 4 2 2 2 3 5" xfId="15482" xr:uid="{00000000-0005-0000-0000-0000DD090000}"/>
    <cellStyle name="Moeda 2 4 2 2 2 3 6" xfId="12794" xr:uid="{00000000-0005-0000-0000-0000DE090000}"/>
    <cellStyle name="Moeda 2 4 2 2 2 4" xfId="3218" xr:uid="{00000000-0005-0000-0000-0000DF090000}"/>
    <cellStyle name="Moeda 2 4 2 2 2 4 2" xfId="16562" xr:uid="{00000000-0005-0000-0000-0000E0090000}"/>
    <cellStyle name="Moeda 2 4 2 2 2 5" xfId="5882" xr:uid="{00000000-0005-0000-0000-0000E1090000}"/>
    <cellStyle name="Moeda 2 4 2 2 2 5 2" xfId="19226" xr:uid="{00000000-0005-0000-0000-0000E2090000}"/>
    <cellStyle name="Moeda 2 4 2 2 2 6" xfId="8546" xr:uid="{00000000-0005-0000-0000-0000E3090000}"/>
    <cellStyle name="Moeda 2 4 2 2 2 6 2" xfId="21890" xr:uid="{00000000-0005-0000-0000-0000E4090000}"/>
    <cellStyle name="Moeda 2 4 2 2 2 7" xfId="13898" xr:uid="{00000000-0005-0000-0000-0000E5090000}"/>
    <cellStyle name="Moeda 2 4 2 2 2 8" xfId="11210" xr:uid="{00000000-0005-0000-0000-0000E6090000}"/>
    <cellStyle name="Moeda 2 4 2 2 2 9" xfId="25034" xr:uid="{00000000-0005-0000-0000-0000E7090000}"/>
    <cellStyle name="Moeda 2 4 2 2 3" xfId="1082" xr:uid="{00000000-0005-0000-0000-0000E8090000}"/>
    <cellStyle name="Moeda 2 4 2 2 3 2" xfId="3746" xr:uid="{00000000-0005-0000-0000-0000E9090000}"/>
    <cellStyle name="Moeda 2 4 2 2 3 2 2" xfId="17090" xr:uid="{00000000-0005-0000-0000-0000EA090000}"/>
    <cellStyle name="Moeda 2 4 2 2 3 2 3" xfId="26066" xr:uid="{00000000-0005-0000-0000-0000EB090000}"/>
    <cellStyle name="Moeda 2 4 2 2 3 3" xfId="6410" xr:uid="{00000000-0005-0000-0000-0000EC090000}"/>
    <cellStyle name="Moeda 2 4 2 2 3 3 2" xfId="19754" xr:uid="{00000000-0005-0000-0000-0000ED090000}"/>
    <cellStyle name="Moeda 2 4 2 2 3 4" xfId="9074" xr:uid="{00000000-0005-0000-0000-0000EE090000}"/>
    <cellStyle name="Moeda 2 4 2 2 3 4 2" xfId="22418" xr:uid="{00000000-0005-0000-0000-0000EF090000}"/>
    <cellStyle name="Moeda 2 4 2 2 3 5" xfId="14426" xr:uid="{00000000-0005-0000-0000-0000F0090000}"/>
    <cellStyle name="Moeda 2 4 2 2 3 6" xfId="11738" xr:uid="{00000000-0005-0000-0000-0000F1090000}"/>
    <cellStyle name="Moeda 2 4 2 2 3 7" xfId="24698" xr:uid="{00000000-0005-0000-0000-0000F2090000}"/>
    <cellStyle name="Moeda 2 4 2 2 4" xfId="1874" xr:uid="{00000000-0005-0000-0000-0000F3090000}"/>
    <cellStyle name="Moeda 2 4 2 2 4 2" xfId="4538" xr:uid="{00000000-0005-0000-0000-0000F4090000}"/>
    <cellStyle name="Moeda 2 4 2 2 4 2 2" xfId="17882" xr:uid="{00000000-0005-0000-0000-0000F5090000}"/>
    <cellStyle name="Moeda 2 4 2 2 4 2 3" xfId="26714" xr:uid="{00000000-0005-0000-0000-0000F6090000}"/>
    <cellStyle name="Moeda 2 4 2 2 4 3" xfId="7202" xr:uid="{00000000-0005-0000-0000-0000F7090000}"/>
    <cellStyle name="Moeda 2 4 2 2 4 3 2" xfId="20546" xr:uid="{00000000-0005-0000-0000-0000F8090000}"/>
    <cellStyle name="Moeda 2 4 2 2 4 4" xfId="9866" xr:uid="{00000000-0005-0000-0000-0000F9090000}"/>
    <cellStyle name="Moeda 2 4 2 2 4 4 2" xfId="23210" xr:uid="{00000000-0005-0000-0000-0000FA090000}"/>
    <cellStyle name="Moeda 2 4 2 2 4 5" xfId="15218" xr:uid="{00000000-0005-0000-0000-0000FB090000}"/>
    <cellStyle name="Moeda 2 4 2 2 4 6" xfId="12530" xr:uid="{00000000-0005-0000-0000-0000FC090000}"/>
    <cellStyle name="Moeda 2 4 2 2 4 7" xfId="25346" xr:uid="{00000000-0005-0000-0000-0000FD090000}"/>
    <cellStyle name="Moeda 2 4 2 2 5" xfId="2690" xr:uid="{00000000-0005-0000-0000-0000FE090000}"/>
    <cellStyle name="Moeda 2 4 2 2 5 2" xfId="5354" xr:uid="{00000000-0005-0000-0000-0000FF090000}"/>
    <cellStyle name="Moeda 2 4 2 2 5 2 2" xfId="18698" xr:uid="{00000000-0005-0000-0000-0000000A0000}"/>
    <cellStyle name="Moeda 2 4 2 2 5 3" xfId="8018" xr:uid="{00000000-0005-0000-0000-0000010A0000}"/>
    <cellStyle name="Moeda 2 4 2 2 5 3 2" xfId="21362" xr:uid="{00000000-0005-0000-0000-0000020A0000}"/>
    <cellStyle name="Moeda 2 4 2 2 5 4" xfId="10682" xr:uid="{00000000-0005-0000-0000-0000030A0000}"/>
    <cellStyle name="Moeda 2 4 2 2 5 4 2" xfId="24026" xr:uid="{00000000-0005-0000-0000-0000040A0000}"/>
    <cellStyle name="Moeda 2 4 2 2 5 5" xfId="16034" xr:uid="{00000000-0005-0000-0000-0000050A0000}"/>
    <cellStyle name="Moeda 2 4 2 2 5 6" xfId="13346" xr:uid="{00000000-0005-0000-0000-0000060A0000}"/>
    <cellStyle name="Moeda 2 4 2 2 5 7" xfId="25706" xr:uid="{00000000-0005-0000-0000-0000070A0000}"/>
    <cellStyle name="Moeda 2 4 2 2 6" xfId="2954" xr:uid="{00000000-0005-0000-0000-0000080A0000}"/>
    <cellStyle name="Moeda 2 4 2 2 6 2" xfId="16298" xr:uid="{00000000-0005-0000-0000-0000090A0000}"/>
    <cellStyle name="Moeda 2 4 2 2 7" xfId="5618" xr:uid="{00000000-0005-0000-0000-00000A0A0000}"/>
    <cellStyle name="Moeda 2 4 2 2 7 2" xfId="18962" xr:uid="{00000000-0005-0000-0000-00000B0A0000}"/>
    <cellStyle name="Moeda 2 4 2 2 8" xfId="8282" xr:uid="{00000000-0005-0000-0000-00000C0A0000}"/>
    <cellStyle name="Moeda 2 4 2 2 8 2" xfId="21626" xr:uid="{00000000-0005-0000-0000-00000D0A0000}"/>
    <cellStyle name="Moeda 2 4 2 2 9" xfId="13634" xr:uid="{00000000-0005-0000-0000-00000E0A0000}"/>
    <cellStyle name="Moeda 2 4 2 3" xfId="386" xr:uid="{00000000-0005-0000-0000-00000F0A0000}"/>
    <cellStyle name="Moeda 2 4 2 3 2" xfId="1178" xr:uid="{00000000-0005-0000-0000-0000100A0000}"/>
    <cellStyle name="Moeda 2 4 2 3 2 2" xfId="3842" xr:uid="{00000000-0005-0000-0000-0000110A0000}"/>
    <cellStyle name="Moeda 2 4 2 3 2 2 2" xfId="17186" xr:uid="{00000000-0005-0000-0000-0000120A0000}"/>
    <cellStyle name="Moeda 2 4 2 3 2 3" xfId="6506" xr:uid="{00000000-0005-0000-0000-0000130A0000}"/>
    <cellStyle name="Moeda 2 4 2 3 2 3 2" xfId="19850" xr:uid="{00000000-0005-0000-0000-0000140A0000}"/>
    <cellStyle name="Moeda 2 4 2 3 2 4" xfId="9170" xr:uid="{00000000-0005-0000-0000-0000150A0000}"/>
    <cellStyle name="Moeda 2 4 2 3 2 4 2" xfId="22514" xr:uid="{00000000-0005-0000-0000-0000160A0000}"/>
    <cellStyle name="Moeda 2 4 2 3 2 5" xfId="14522" xr:uid="{00000000-0005-0000-0000-0000170A0000}"/>
    <cellStyle name="Moeda 2 4 2 3 2 6" xfId="11834" xr:uid="{00000000-0005-0000-0000-0000180A0000}"/>
    <cellStyle name="Moeda 2 4 2 3 2 7" xfId="26234" xr:uid="{00000000-0005-0000-0000-0000190A0000}"/>
    <cellStyle name="Moeda 2 4 2 3 3" xfId="1970" xr:uid="{00000000-0005-0000-0000-00001A0A0000}"/>
    <cellStyle name="Moeda 2 4 2 3 3 2" xfId="4634" xr:uid="{00000000-0005-0000-0000-00001B0A0000}"/>
    <cellStyle name="Moeda 2 4 2 3 3 2 2" xfId="17978" xr:uid="{00000000-0005-0000-0000-00001C0A0000}"/>
    <cellStyle name="Moeda 2 4 2 3 3 3" xfId="7298" xr:uid="{00000000-0005-0000-0000-00001D0A0000}"/>
    <cellStyle name="Moeda 2 4 2 3 3 3 2" xfId="20642" xr:uid="{00000000-0005-0000-0000-00001E0A0000}"/>
    <cellStyle name="Moeda 2 4 2 3 3 4" xfId="9962" xr:uid="{00000000-0005-0000-0000-00001F0A0000}"/>
    <cellStyle name="Moeda 2 4 2 3 3 4 2" xfId="23306" xr:uid="{00000000-0005-0000-0000-0000200A0000}"/>
    <cellStyle name="Moeda 2 4 2 3 3 5" xfId="15314" xr:uid="{00000000-0005-0000-0000-0000210A0000}"/>
    <cellStyle name="Moeda 2 4 2 3 3 6" xfId="12626" xr:uid="{00000000-0005-0000-0000-0000220A0000}"/>
    <cellStyle name="Moeda 2 4 2 3 4" xfId="3050" xr:uid="{00000000-0005-0000-0000-0000230A0000}"/>
    <cellStyle name="Moeda 2 4 2 3 4 2" xfId="16394" xr:uid="{00000000-0005-0000-0000-0000240A0000}"/>
    <cellStyle name="Moeda 2 4 2 3 5" xfId="5714" xr:uid="{00000000-0005-0000-0000-0000250A0000}"/>
    <cellStyle name="Moeda 2 4 2 3 5 2" xfId="19058" xr:uid="{00000000-0005-0000-0000-0000260A0000}"/>
    <cellStyle name="Moeda 2 4 2 3 6" xfId="8378" xr:uid="{00000000-0005-0000-0000-0000270A0000}"/>
    <cellStyle name="Moeda 2 4 2 3 6 2" xfId="21722" xr:uid="{00000000-0005-0000-0000-0000280A0000}"/>
    <cellStyle name="Moeda 2 4 2 3 7" xfId="13730" xr:uid="{00000000-0005-0000-0000-0000290A0000}"/>
    <cellStyle name="Moeda 2 4 2 3 8" xfId="11042" xr:uid="{00000000-0005-0000-0000-00002A0A0000}"/>
    <cellStyle name="Moeda 2 4 2 3 9" xfId="24866" xr:uid="{00000000-0005-0000-0000-00002B0A0000}"/>
    <cellStyle name="Moeda 2 4 2 4" xfId="722" xr:uid="{00000000-0005-0000-0000-00002C0A0000}"/>
    <cellStyle name="Moeda 2 4 2 4 2" xfId="1514" xr:uid="{00000000-0005-0000-0000-00002D0A0000}"/>
    <cellStyle name="Moeda 2 4 2 4 2 2" xfId="4178" xr:uid="{00000000-0005-0000-0000-00002E0A0000}"/>
    <cellStyle name="Moeda 2 4 2 4 2 2 2" xfId="17522" xr:uid="{00000000-0005-0000-0000-00002F0A0000}"/>
    <cellStyle name="Moeda 2 4 2 4 2 3" xfId="6842" xr:uid="{00000000-0005-0000-0000-0000300A0000}"/>
    <cellStyle name="Moeda 2 4 2 4 2 3 2" xfId="20186" xr:uid="{00000000-0005-0000-0000-0000310A0000}"/>
    <cellStyle name="Moeda 2 4 2 4 2 4" xfId="9506" xr:uid="{00000000-0005-0000-0000-0000320A0000}"/>
    <cellStyle name="Moeda 2 4 2 4 2 4 2" xfId="22850" xr:uid="{00000000-0005-0000-0000-0000330A0000}"/>
    <cellStyle name="Moeda 2 4 2 4 2 5" xfId="14858" xr:uid="{00000000-0005-0000-0000-0000340A0000}"/>
    <cellStyle name="Moeda 2 4 2 4 2 6" xfId="12170" xr:uid="{00000000-0005-0000-0000-0000350A0000}"/>
    <cellStyle name="Moeda 2 4 2 4 2 7" xfId="25898" xr:uid="{00000000-0005-0000-0000-0000360A0000}"/>
    <cellStyle name="Moeda 2 4 2 4 3" xfId="2306" xr:uid="{00000000-0005-0000-0000-0000370A0000}"/>
    <cellStyle name="Moeda 2 4 2 4 3 2" xfId="4970" xr:uid="{00000000-0005-0000-0000-0000380A0000}"/>
    <cellStyle name="Moeda 2 4 2 4 3 2 2" xfId="18314" xr:uid="{00000000-0005-0000-0000-0000390A0000}"/>
    <cellStyle name="Moeda 2 4 2 4 3 3" xfId="7634" xr:uid="{00000000-0005-0000-0000-00003A0A0000}"/>
    <cellStyle name="Moeda 2 4 2 4 3 3 2" xfId="20978" xr:uid="{00000000-0005-0000-0000-00003B0A0000}"/>
    <cellStyle name="Moeda 2 4 2 4 3 4" xfId="10298" xr:uid="{00000000-0005-0000-0000-00003C0A0000}"/>
    <cellStyle name="Moeda 2 4 2 4 3 4 2" xfId="23642" xr:uid="{00000000-0005-0000-0000-00003D0A0000}"/>
    <cellStyle name="Moeda 2 4 2 4 3 5" xfId="15650" xr:uid="{00000000-0005-0000-0000-00003E0A0000}"/>
    <cellStyle name="Moeda 2 4 2 4 3 6" xfId="12962" xr:uid="{00000000-0005-0000-0000-00003F0A0000}"/>
    <cellStyle name="Moeda 2 4 2 4 4" xfId="3386" xr:uid="{00000000-0005-0000-0000-0000400A0000}"/>
    <cellStyle name="Moeda 2 4 2 4 4 2" xfId="16730" xr:uid="{00000000-0005-0000-0000-0000410A0000}"/>
    <cellStyle name="Moeda 2 4 2 4 5" xfId="6050" xr:uid="{00000000-0005-0000-0000-0000420A0000}"/>
    <cellStyle name="Moeda 2 4 2 4 5 2" xfId="19394" xr:uid="{00000000-0005-0000-0000-0000430A0000}"/>
    <cellStyle name="Moeda 2 4 2 4 6" xfId="8714" xr:uid="{00000000-0005-0000-0000-0000440A0000}"/>
    <cellStyle name="Moeda 2 4 2 4 6 2" xfId="22058" xr:uid="{00000000-0005-0000-0000-0000450A0000}"/>
    <cellStyle name="Moeda 2 4 2 4 7" xfId="14066" xr:uid="{00000000-0005-0000-0000-0000460A0000}"/>
    <cellStyle name="Moeda 2 4 2 4 8" xfId="11378" xr:uid="{00000000-0005-0000-0000-0000470A0000}"/>
    <cellStyle name="Moeda 2 4 2 4 9" xfId="24530" xr:uid="{00000000-0005-0000-0000-0000480A0000}"/>
    <cellStyle name="Moeda 2 4 2 5" xfId="914" xr:uid="{00000000-0005-0000-0000-0000490A0000}"/>
    <cellStyle name="Moeda 2 4 2 5 2" xfId="3578" xr:uid="{00000000-0005-0000-0000-00004A0A0000}"/>
    <cellStyle name="Moeda 2 4 2 5 2 2" xfId="16922" xr:uid="{00000000-0005-0000-0000-00004B0A0000}"/>
    <cellStyle name="Moeda 2 4 2 5 2 3" xfId="26546" xr:uid="{00000000-0005-0000-0000-00004C0A0000}"/>
    <cellStyle name="Moeda 2 4 2 5 3" xfId="6242" xr:uid="{00000000-0005-0000-0000-00004D0A0000}"/>
    <cellStyle name="Moeda 2 4 2 5 3 2" xfId="19586" xr:uid="{00000000-0005-0000-0000-00004E0A0000}"/>
    <cellStyle name="Moeda 2 4 2 5 4" xfId="8906" xr:uid="{00000000-0005-0000-0000-00004F0A0000}"/>
    <cellStyle name="Moeda 2 4 2 5 4 2" xfId="22250" xr:uid="{00000000-0005-0000-0000-0000500A0000}"/>
    <cellStyle name="Moeda 2 4 2 5 5" xfId="14258" xr:uid="{00000000-0005-0000-0000-0000510A0000}"/>
    <cellStyle name="Moeda 2 4 2 5 6" xfId="11570" xr:uid="{00000000-0005-0000-0000-0000520A0000}"/>
    <cellStyle name="Moeda 2 4 2 5 7" xfId="25178" xr:uid="{00000000-0005-0000-0000-0000530A0000}"/>
    <cellStyle name="Moeda 2 4 2 6" xfId="1706" xr:uid="{00000000-0005-0000-0000-0000540A0000}"/>
    <cellStyle name="Moeda 2 4 2 6 2" xfId="4370" xr:uid="{00000000-0005-0000-0000-0000550A0000}"/>
    <cellStyle name="Moeda 2 4 2 6 2 2" xfId="17714" xr:uid="{00000000-0005-0000-0000-0000560A0000}"/>
    <cellStyle name="Moeda 2 4 2 6 3" xfId="7034" xr:uid="{00000000-0005-0000-0000-0000570A0000}"/>
    <cellStyle name="Moeda 2 4 2 6 3 2" xfId="20378" xr:uid="{00000000-0005-0000-0000-0000580A0000}"/>
    <cellStyle name="Moeda 2 4 2 6 4" xfId="9698" xr:uid="{00000000-0005-0000-0000-0000590A0000}"/>
    <cellStyle name="Moeda 2 4 2 6 4 2" xfId="23042" xr:uid="{00000000-0005-0000-0000-00005A0A0000}"/>
    <cellStyle name="Moeda 2 4 2 6 5" xfId="15050" xr:uid="{00000000-0005-0000-0000-00005B0A0000}"/>
    <cellStyle name="Moeda 2 4 2 6 6" xfId="12362" xr:uid="{00000000-0005-0000-0000-00005C0A0000}"/>
    <cellStyle name="Moeda 2 4 2 6 7" xfId="25538" xr:uid="{00000000-0005-0000-0000-00005D0A0000}"/>
    <cellStyle name="Moeda 2 4 2 7" xfId="2522" xr:uid="{00000000-0005-0000-0000-00005E0A0000}"/>
    <cellStyle name="Moeda 2 4 2 7 2" xfId="5186" xr:uid="{00000000-0005-0000-0000-00005F0A0000}"/>
    <cellStyle name="Moeda 2 4 2 7 2 2" xfId="18530" xr:uid="{00000000-0005-0000-0000-0000600A0000}"/>
    <cellStyle name="Moeda 2 4 2 7 3" xfId="7850" xr:uid="{00000000-0005-0000-0000-0000610A0000}"/>
    <cellStyle name="Moeda 2 4 2 7 3 2" xfId="21194" xr:uid="{00000000-0005-0000-0000-0000620A0000}"/>
    <cellStyle name="Moeda 2 4 2 7 4" xfId="10514" xr:uid="{00000000-0005-0000-0000-0000630A0000}"/>
    <cellStyle name="Moeda 2 4 2 7 4 2" xfId="23858" xr:uid="{00000000-0005-0000-0000-0000640A0000}"/>
    <cellStyle name="Moeda 2 4 2 7 5" xfId="15866" xr:uid="{00000000-0005-0000-0000-0000650A0000}"/>
    <cellStyle name="Moeda 2 4 2 7 6" xfId="13178" xr:uid="{00000000-0005-0000-0000-0000660A0000}"/>
    <cellStyle name="Moeda 2 4 2 8" xfId="2786" xr:uid="{00000000-0005-0000-0000-0000670A0000}"/>
    <cellStyle name="Moeda 2 4 2 8 2" xfId="16130" xr:uid="{00000000-0005-0000-0000-0000680A0000}"/>
    <cellStyle name="Moeda 2 4 2 9" xfId="5450" xr:uid="{00000000-0005-0000-0000-0000690A0000}"/>
    <cellStyle name="Moeda 2 4 2 9 2" xfId="18794" xr:uid="{00000000-0005-0000-0000-00006A0A0000}"/>
    <cellStyle name="Moeda 2 4 3" xfId="242" xr:uid="{00000000-0005-0000-0000-00006B0A0000}"/>
    <cellStyle name="Moeda 2 4 3 10" xfId="13586" xr:uid="{00000000-0005-0000-0000-00006C0A0000}"/>
    <cellStyle name="Moeda 2 4 3 11" xfId="10898" xr:uid="{00000000-0005-0000-0000-00006D0A0000}"/>
    <cellStyle name="Moeda 2 4 3 12" xfId="24290" xr:uid="{00000000-0005-0000-0000-00006E0A0000}"/>
    <cellStyle name="Moeda 2 4 3 2" xfId="506" xr:uid="{00000000-0005-0000-0000-00006F0A0000}"/>
    <cellStyle name="Moeda 2 4 3 2 2" xfId="1298" xr:uid="{00000000-0005-0000-0000-0000700A0000}"/>
    <cellStyle name="Moeda 2 4 3 2 2 2" xfId="3962" xr:uid="{00000000-0005-0000-0000-0000710A0000}"/>
    <cellStyle name="Moeda 2 4 3 2 2 2 2" xfId="17306" xr:uid="{00000000-0005-0000-0000-0000720A0000}"/>
    <cellStyle name="Moeda 2 4 3 2 2 3" xfId="6626" xr:uid="{00000000-0005-0000-0000-0000730A0000}"/>
    <cellStyle name="Moeda 2 4 3 2 2 3 2" xfId="19970" xr:uid="{00000000-0005-0000-0000-0000740A0000}"/>
    <cellStyle name="Moeda 2 4 3 2 2 4" xfId="9290" xr:uid="{00000000-0005-0000-0000-0000750A0000}"/>
    <cellStyle name="Moeda 2 4 3 2 2 4 2" xfId="22634" xr:uid="{00000000-0005-0000-0000-0000760A0000}"/>
    <cellStyle name="Moeda 2 4 3 2 2 5" xfId="14642" xr:uid="{00000000-0005-0000-0000-0000770A0000}"/>
    <cellStyle name="Moeda 2 4 3 2 2 6" xfId="11954" xr:uid="{00000000-0005-0000-0000-0000780A0000}"/>
    <cellStyle name="Moeda 2 4 3 2 2 7" xfId="26354" xr:uid="{00000000-0005-0000-0000-0000790A0000}"/>
    <cellStyle name="Moeda 2 4 3 2 3" xfId="2090" xr:uid="{00000000-0005-0000-0000-00007A0A0000}"/>
    <cellStyle name="Moeda 2 4 3 2 3 2" xfId="4754" xr:uid="{00000000-0005-0000-0000-00007B0A0000}"/>
    <cellStyle name="Moeda 2 4 3 2 3 2 2" xfId="18098" xr:uid="{00000000-0005-0000-0000-00007C0A0000}"/>
    <cellStyle name="Moeda 2 4 3 2 3 3" xfId="7418" xr:uid="{00000000-0005-0000-0000-00007D0A0000}"/>
    <cellStyle name="Moeda 2 4 3 2 3 3 2" xfId="20762" xr:uid="{00000000-0005-0000-0000-00007E0A0000}"/>
    <cellStyle name="Moeda 2 4 3 2 3 4" xfId="10082" xr:uid="{00000000-0005-0000-0000-00007F0A0000}"/>
    <cellStyle name="Moeda 2 4 3 2 3 4 2" xfId="23426" xr:uid="{00000000-0005-0000-0000-0000800A0000}"/>
    <cellStyle name="Moeda 2 4 3 2 3 5" xfId="15434" xr:uid="{00000000-0005-0000-0000-0000810A0000}"/>
    <cellStyle name="Moeda 2 4 3 2 3 6" xfId="12746" xr:uid="{00000000-0005-0000-0000-0000820A0000}"/>
    <cellStyle name="Moeda 2 4 3 2 4" xfId="3170" xr:uid="{00000000-0005-0000-0000-0000830A0000}"/>
    <cellStyle name="Moeda 2 4 3 2 4 2" xfId="16514" xr:uid="{00000000-0005-0000-0000-0000840A0000}"/>
    <cellStyle name="Moeda 2 4 3 2 5" xfId="5834" xr:uid="{00000000-0005-0000-0000-0000850A0000}"/>
    <cellStyle name="Moeda 2 4 3 2 5 2" xfId="19178" xr:uid="{00000000-0005-0000-0000-0000860A0000}"/>
    <cellStyle name="Moeda 2 4 3 2 6" xfId="8498" xr:uid="{00000000-0005-0000-0000-0000870A0000}"/>
    <cellStyle name="Moeda 2 4 3 2 6 2" xfId="21842" xr:uid="{00000000-0005-0000-0000-0000880A0000}"/>
    <cellStyle name="Moeda 2 4 3 2 7" xfId="13850" xr:uid="{00000000-0005-0000-0000-0000890A0000}"/>
    <cellStyle name="Moeda 2 4 3 2 8" xfId="11162" xr:uid="{00000000-0005-0000-0000-00008A0A0000}"/>
    <cellStyle name="Moeda 2 4 3 2 9" xfId="24986" xr:uid="{00000000-0005-0000-0000-00008B0A0000}"/>
    <cellStyle name="Moeda 2 4 3 3" xfId="674" xr:uid="{00000000-0005-0000-0000-00008C0A0000}"/>
    <cellStyle name="Moeda 2 4 3 3 2" xfId="1466" xr:uid="{00000000-0005-0000-0000-00008D0A0000}"/>
    <cellStyle name="Moeda 2 4 3 3 2 2" xfId="4130" xr:uid="{00000000-0005-0000-0000-00008E0A0000}"/>
    <cellStyle name="Moeda 2 4 3 3 2 2 2" xfId="17474" xr:uid="{00000000-0005-0000-0000-00008F0A0000}"/>
    <cellStyle name="Moeda 2 4 3 3 2 3" xfId="6794" xr:uid="{00000000-0005-0000-0000-0000900A0000}"/>
    <cellStyle name="Moeda 2 4 3 3 2 3 2" xfId="20138" xr:uid="{00000000-0005-0000-0000-0000910A0000}"/>
    <cellStyle name="Moeda 2 4 3 3 2 4" xfId="9458" xr:uid="{00000000-0005-0000-0000-0000920A0000}"/>
    <cellStyle name="Moeda 2 4 3 3 2 4 2" xfId="22802" xr:uid="{00000000-0005-0000-0000-0000930A0000}"/>
    <cellStyle name="Moeda 2 4 3 3 2 5" xfId="14810" xr:uid="{00000000-0005-0000-0000-0000940A0000}"/>
    <cellStyle name="Moeda 2 4 3 3 2 6" xfId="12122" xr:uid="{00000000-0005-0000-0000-0000950A0000}"/>
    <cellStyle name="Moeda 2 4 3 3 2 7" xfId="26018" xr:uid="{00000000-0005-0000-0000-0000960A0000}"/>
    <cellStyle name="Moeda 2 4 3 3 3" xfId="2258" xr:uid="{00000000-0005-0000-0000-0000970A0000}"/>
    <cellStyle name="Moeda 2 4 3 3 3 2" xfId="4922" xr:uid="{00000000-0005-0000-0000-0000980A0000}"/>
    <cellStyle name="Moeda 2 4 3 3 3 2 2" xfId="18266" xr:uid="{00000000-0005-0000-0000-0000990A0000}"/>
    <cellStyle name="Moeda 2 4 3 3 3 3" xfId="7586" xr:uid="{00000000-0005-0000-0000-00009A0A0000}"/>
    <cellStyle name="Moeda 2 4 3 3 3 3 2" xfId="20930" xr:uid="{00000000-0005-0000-0000-00009B0A0000}"/>
    <cellStyle name="Moeda 2 4 3 3 3 4" xfId="10250" xr:uid="{00000000-0005-0000-0000-00009C0A0000}"/>
    <cellStyle name="Moeda 2 4 3 3 3 4 2" xfId="23594" xr:uid="{00000000-0005-0000-0000-00009D0A0000}"/>
    <cellStyle name="Moeda 2 4 3 3 3 5" xfId="15602" xr:uid="{00000000-0005-0000-0000-00009E0A0000}"/>
    <cellStyle name="Moeda 2 4 3 3 3 6" xfId="12914" xr:uid="{00000000-0005-0000-0000-00009F0A0000}"/>
    <cellStyle name="Moeda 2 4 3 3 4" xfId="3338" xr:uid="{00000000-0005-0000-0000-0000A00A0000}"/>
    <cellStyle name="Moeda 2 4 3 3 4 2" xfId="16682" xr:uid="{00000000-0005-0000-0000-0000A10A0000}"/>
    <cellStyle name="Moeda 2 4 3 3 5" xfId="6002" xr:uid="{00000000-0005-0000-0000-0000A20A0000}"/>
    <cellStyle name="Moeda 2 4 3 3 5 2" xfId="19346" xr:uid="{00000000-0005-0000-0000-0000A30A0000}"/>
    <cellStyle name="Moeda 2 4 3 3 6" xfId="8666" xr:uid="{00000000-0005-0000-0000-0000A40A0000}"/>
    <cellStyle name="Moeda 2 4 3 3 6 2" xfId="22010" xr:uid="{00000000-0005-0000-0000-0000A50A0000}"/>
    <cellStyle name="Moeda 2 4 3 3 7" xfId="14018" xr:uid="{00000000-0005-0000-0000-0000A60A0000}"/>
    <cellStyle name="Moeda 2 4 3 3 8" xfId="11330" xr:uid="{00000000-0005-0000-0000-0000A70A0000}"/>
    <cellStyle name="Moeda 2 4 3 3 9" xfId="24650" xr:uid="{00000000-0005-0000-0000-0000A80A0000}"/>
    <cellStyle name="Moeda 2 4 3 4" xfId="1034" xr:uid="{00000000-0005-0000-0000-0000A90A0000}"/>
    <cellStyle name="Moeda 2 4 3 4 2" xfId="3698" xr:uid="{00000000-0005-0000-0000-0000AA0A0000}"/>
    <cellStyle name="Moeda 2 4 3 4 2 2" xfId="17042" xr:uid="{00000000-0005-0000-0000-0000AB0A0000}"/>
    <cellStyle name="Moeda 2 4 3 4 2 3" xfId="26666" xr:uid="{00000000-0005-0000-0000-0000AC0A0000}"/>
    <cellStyle name="Moeda 2 4 3 4 3" xfId="6362" xr:uid="{00000000-0005-0000-0000-0000AD0A0000}"/>
    <cellStyle name="Moeda 2 4 3 4 3 2" xfId="19706" xr:uid="{00000000-0005-0000-0000-0000AE0A0000}"/>
    <cellStyle name="Moeda 2 4 3 4 4" xfId="9026" xr:uid="{00000000-0005-0000-0000-0000AF0A0000}"/>
    <cellStyle name="Moeda 2 4 3 4 4 2" xfId="22370" xr:uid="{00000000-0005-0000-0000-0000B00A0000}"/>
    <cellStyle name="Moeda 2 4 3 4 5" xfId="14378" xr:uid="{00000000-0005-0000-0000-0000B10A0000}"/>
    <cellStyle name="Moeda 2 4 3 4 6" xfId="11690" xr:uid="{00000000-0005-0000-0000-0000B20A0000}"/>
    <cellStyle name="Moeda 2 4 3 4 7" xfId="25298" xr:uid="{00000000-0005-0000-0000-0000B30A0000}"/>
    <cellStyle name="Moeda 2 4 3 5" xfId="1826" xr:uid="{00000000-0005-0000-0000-0000B40A0000}"/>
    <cellStyle name="Moeda 2 4 3 5 2" xfId="4490" xr:uid="{00000000-0005-0000-0000-0000B50A0000}"/>
    <cellStyle name="Moeda 2 4 3 5 2 2" xfId="17834" xr:uid="{00000000-0005-0000-0000-0000B60A0000}"/>
    <cellStyle name="Moeda 2 4 3 5 3" xfId="7154" xr:uid="{00000000-0005-0000-0000-0000B70A0000}"/>
    <cellStyle name="Moeda 2 4 3 5 3 2" xfId="20498" xr:uid="{00000000-0005-0000-0000-0000B80A0000}"/>
    <cellStyle name="Moeda 2 4 3 5 4" xfId="9818" xr:uid="{00000000-0005-0000-0000-0000B90A0000}"/>
    <cellStyle name="Moeda 2 4 3 5 4 2" xfId="23162" xr:uid="{00000000-0005-0000-0000-0000BA0A0000}"/>
    <cellStyle name="Moeda 2 4 3 5 5" xfId="15170" xr:uid="{00000000-0005-0000-0000-0000BB0A0000}"/>
    <cellStyle name="Moeda 2 4 3 5 6" xfId="12482" xr:uid="{00000000-0005-0000-0000-0000BC0A0000}"/>
    <cellStyle name="Moeda 2 4 3 5 7" xfId="25658" xr:uid="{00000000-0005-0000-0000-0000BD0A0000}"/>
    <cellStyle name="Moeda 2 4 3 6" xfId="2642" xr:uid="{00000000-0005-0000-0000-0000BE0A0000}"/>
    <cellStyle name="Moeda 2 4 3 6 2" xfId="5306" xr:uid="{00000000-0005-0000-0000-0000BF0A0000}"/>
    <cellStyle name="Moeda 2 4 3 6 2 2" xfId="18650" xr:uid="{00000000-0005-0000-0000-0000C00A0000}"/>
    <cellStyle name="Moeda 2 4 3 6 3" xfId="7970" xr:uid="{00000000-0005-0000-0000-0000C10A0000}"/>
    <cellStyle name="Moeda 2 4 3 6 3 2" xfId="21314" xr:uid="{00000000-0005-0000-0000-0000C20A0000}"/>
    <cellStyle name="Moeda 2 4 3 6 4" xfId="10634" xr:uid="{00000000-0005-0000-0000-0000C30A0000}"/>
    <cellStyle name="Moeda 2 4 3 6 4 2" xfId="23978" xr:uid="{00000000-0005-0000-0000-0000C40A0000}"/>
    <cellStyle name="Moeda 2 4 3 6 5" xfId="15986" xr:uid="{00000000-0005-0000-0000-0000C50A0000}"/>
    <cellStyle name="Moeda 2 4 3 6 6" xfId="13298" xr:uid="{00000000-0005-0000-0000-0000C60A0000}"/>
    <cellStyle name="Moeda 2 4 3 7" xfId="2906" xr:uid="{00000000-0005-0000-0000-0000C70A0000}"/>
    <cellStyle name="Moeda 2 4 3 7 2" xfId="16250" xr:uid="{00000000-0005-0000-0000-0000C80A0000}"/>
    <cellStyle name="Moeda 2 4 3 8" xfId="5570" xr:uid="{00000000-0005-0000-0000-0000C90A0000}"/>
    <cellStyle name="Moeda 2 4 3 8 2" xfId="18914" xr:uid="{00000000-0005-0000-0000-0000CA0A0000}"/>
    <cellStyle name="Moeda 2 4 3 9" xfId="8234" xr:uid="{00000000-0005-0000-0000-0000CB0A0000}"/>
    <cellStyle name="Moeda 2 4 3 9 2" xfId="21578" xr:uid="{00000000-0005-0000-0000-0000CC0A0000}"/>
    <cellStyle name="Moeda 2 4 4" xfId="194" xr:uid="{00000000-0005-0000-0000-0000CD0A0000}"/>
    <cellStyle name="Moeda 2 4 4 10" xfId="10850" xr:uid="{00000000-0005-0000-0000-0000CE0A0000}"/>
    <cellStyle name="Moeda 2 4 4 11" xfId="24242" xr:uid="{00000000-0005-0000-0000-0000CF0A0000}"/>
    <cellStyle name="Moeda 2 4 4 2" xfId="458" xr:uid="{00000000-0005-0000-0000-0000D00A0000}"/>
    <cellStyle name="Moeda 2 4 4 2 2" xfId="1250" xr:uid="{00000000-0005-0000-0000-0000D10A0000}"/>
    <cellStyle name="Moeda 2 4 4 2 2 2" xfId="3914" xr:uid="{00000000-0005-0000-0000-0000D20A0000}"/>
    <cellStyle name="Moeda 2 4 4 2 2 2 2" xfId="17258" xr:uid="{00000000-0005-0000-0000-0000D30A0000}"/>
    <cellStyle name="Moeda 2 4 4 2 2 3" xfId="6578" xr:uid="{00000000-0005-0000-0000-0000D40A0000}"/>
    <cellStyle name="Moeda 2 4 4 2 2 3 2" xfId="19922" xr:uid="{00000000-0005-0000-0000-0000D50A0000}"/>
    <cellStyle name="Moeda 2 4 4 2 2 4" xfId="9242" xr:uid="{00000000-0005-0000-0000-0000D60A0000}"/>
    <cellStyle name="Moeda 2 4 4 2 2 4 2" xfId="22586" xr:uid="{00000000-0005-0000-0000-0000D70A0000}"/>
    <cellStyle name="Moeda 2 4 4 2 2 5" xfId="14594" xr:uid="{00000000-0005-0000-0000-0000D80A0000}"/>
    <cellStyle name="Moeda 2 4 4 2 2 6" xfId="11906" xr:uid="{00000000-0005-0000-0000-0000D90A0000}"/>
    <cellStyle name="Moeda 2 4 4 2 2 7" xfId="26306" xr:uid="{00000000-0005-0000-0000-0000DA0A0000}"/>
    <cellStyle name="Moeda 2 4 4 2 3" xfId="2042" xr:uid="{00000000-0005-0000-0000-0000DB0A0000}"/>
    <cellStyle name="Moeda 2 4 4 2 3 2" xfId="4706" xr:uid="{00000000-0005-0000-0000-0000DC0A0000}"/>
    <cellStyle name="Moeda 2 4 4 2 3 2 2" xfId="18050" xr:uid="{00000000-0005-0000-0000-0000DD0A0000}"/>
    <cellStyle name="Moeda 2 4 4 2 3 3" xfId="7370" xr:uid="{00000000-0005-0000-0000-0000DE0A0000}"/>
    <cellStyle name="Moeda 2 4 4 2 3 3 2" xfId="20714" xr:uid="{00000000-0005-0000-0000-0000DF0A0000}"/>
    <cellStyle name="Moeda 2 4 4 2 3 4" xfId="10034" xr:uid="{00000000-0005-0000-0000-0000E00A0000}"/>
    <cellStyle name="Moeda 2 4 4 2 3 4 2" xfId="23378" xr:uid="{00000000-0005-0000-0000-0000E10A0000}"/>
    <cellStyle name="Moeda 2 4 4 2 3 5" xfId="15386" xr:uid="{00000000-0005-0000-0000-0000E20A0000}"/>
    <cellStyle name="Moeda 2 4 4 2 3 6" xfId="12698" xr:uid="{00000000-0005-0000-0000-0000E30A0000}"/>
    <cellStyle name="Moeda 2 4 4 2 4" xfId="3122" xr:uid="{00000000-0005-0000-0000-0000E40A0000}"/>
    <cellStyle name="Moeda 2 4 4 2 4 2" xfId="16466" xr:uid="{00000000-0005-0000-0000-0000E50A0000}"/>
    <cellStyle name="Moeda 2 4 4 2 5" xfId="5786" xr:uid="{00000000-0005-0000-0000-0000E60A0000}"/>
    <cellStyle name="Moeda 2 4 4 2 5 2" xfId="19130" xr:uid="{00000000-0005-0000-0000-0000E70A0000}"/>
    <cellStyle name="Moeda 2 4 4 2 6" xfId="8450" xr:uid="{00000000-0005-0000-0000-0000E80A0000}"/>
    <cellStyle name="Moeda 2 4 4 2 6 2" xfId="21794" xr:uid="{00000000-0005-0000-0000-0000E90A0000}"/>
    <cellStyle name="Moeda 2 4 4 2 7" xfId="13802" xr:uid="{00000000-0005-0000-0000-0000EA0A0000}"/>
    <cellStyle name="Moeda 2 4 4 2 8" xfId="11114" xr:uid="{00000000-0005-0000-0000-0000EB0A0000}"/>
    <cellStyle name="Moeda 2 4 4 2 9" xfId="24938" xr:uid="{00000000-0005-0000-0000-0000EC0A0000}"/>
    <cellStyle name="Moeda 2 4 4 3" xfId="986" xr:uid="{00000000-0005-0000-0000-0000ED0A0000}"/>
    <cellStyle name="Moeda 2 4 4 3 2" xfId="3650" xr:uid="{00000000-0005-0000-0000-0000EE0A0000}"/>
    <cellStyle name="Moeda 2 4 4 3 2 2" xfId="16994" xr:uid="{00000000-0005-0000-0000-0000EF0A0000}"/>
    <cellStyle name="Moeda 2 4 4 3 2 3" xfId="25970" xr:uid="{00000000-0005-0000-0000-0000F00A0000}"/>
    <cellStyle name="Moeda 2 4 4 3 3" xfId="6314" xr:uid="{00000000-0005-0000-0000-0000F10A0000}"/>
    <cellStyle name="Moeda 2 4 4 3 3 2" xfId="19658" xr:uid="{00000000-0005-0000-0000-0000F20A0000}"/>
    <cellStyle name="Moeda 2 4 4 3 4" xfId="8978" xr:uid="{00000000-0005-0000-0000-0000F30A0000}"/>
    <cellStyle name="Moeda 2 4 4 3 4 2" xfId="22322" xr:uid="{00000000-0005-0000-0000-0000F40A0000}"/>
    <cellStyle name="Moeda 2 4 4 3 5" xfId="14330" xr:uid="{00000000-0005-0000-0000-0000F50A0000}"/>
    <cellStyle name="Moeda 2 4 4 3 6" xfId="11642" xr:uid="{00000000-0005-0000-0000-0000F60A0000}"/>
    <cellStyle name="Moeda 2 4 4 3 7" xfId="24602" xr:uid="{00000000-0005-0000-0000-0000F70A0000}"/>
    <cellStyle name="Moeda 2 4 4 4" xfId="1778" xr:uid="{00000000-0005-0000-0000-0000F80A0000}"/>
    <cellStyle name="Moeda 2 4 4 4 2" xfId="4442" xr:uid="{00000000-0005-0000-0000-0000F90A0000}"/>
    <cellStyle name="Moeda 2 4 4 4 2 2" xfId="17786" xr:uid="{00000000-0005-0000-0000-0000FA0A0000}"/>
    <cellStyle name="Moeda 2 4 4 4 2 3" xfId="26618" xr:uid="{00000000-0005-0000-0000-0000FB0A0000}"/>
    <cellStyle name="Moeda 2 4 4 4 3" xfId="7106" xr:uid="{00000000-0005-0000-0000-0000FC0A0000}"/>
    <cellStyle name="Moeda 2 4 4 4 3 2" xfId="20450" xr:uid="{00000000-0005-0000-0000-0000FD0A0000}"/>
    <cellStyle name="Moeda 2 4 4 4 4" xfId="9770" xr:uid="{00000000-0005-0000-0000-0000FE0A0000}"/>
    <cellStyle name="Moeda 2 4 4 4 4 2" xfId="23114" xr:uid="{00000000-0005-0000-0000-0000FF0A0000}"/>
    <cellStyle name="Moeda 2 4 4 4 5" xfId="15122" xr:uid="{00000000-0005-0000-0000-0000000B0000}"/>
    <cellStyle name="Moeda 2 4 4 4 6" xfId="12434" xr:uid="{00000000-0005-0000-0000-0000010B0000}"/>
    <cellStyle name="Moeda 2 4 4 4 7" xfId="25250" xr:uid="{00000000-0005-0000-0000-0000020B0000}"/>
    <cellStyle name="Moeda 2 4 4 5" xfId="2594" xr:uid="{00000000-0005-0000-0000-0000030B0000}"/>
    <cellStyle name="Moeda 2 4 4 5 2" xfId="5258" xr:uid="{00000000-0005-0000-0000-0000040B0000}"/>
    <cellStyle name="Moeda 2 4 4 5 2 2" xfId="18602" xr:uid="{00000000-0005-0000-0000-0000050B0000}"/>
    <cellStyle name="Moeda 2 4 4 5 3" xfId="7922" xr:uid="{00000000-0005-0000-0000-0000060B0000}"/>
    <cellStyle name="Moeda 2 4 4 5 3 2" xfId="21266" xr:uid="{00000000-0005-0000-0000-0000070B0000}"/>
    <cellStyle name="Moeda 2 4 4 5 4" xfId="10586" xr:uid="{00000000-0005-0000-0000-0000080B0000}"/>
    <cellStyle name="Moeda 2 4 4 5 4 2" xfId="23930" xr:uid="{00000000-0005-0000-0000-0000090B0000}"/>
    <cellStyle name="Moeda 2 4 4 5 5" xfId="15938" xr:uid="{00000000-0005-0000-0000-00000A0B0000}"/>
    <cellStyle name="Moeda 2 4 4 5 6" xfId="13250" xr:uid="{00000000-0005-0000-0000-00000B0B0000}"/>
    <cellStyle name="Moeda 2 4 4 5 7" xfId="25610" xr:uid="{00000000-0005-0000-0000-00000C0B0000}"/>
    <cellStyle name="Moeda 2 4 4 6" xfId="2858" xr:uid="{00000000-0005-0000-0000-00000D0B0000}"/>
    <cellStyle name="Moeda 2 4 4 6 2" xfId="16202" xr:uid="{00000000-0005-0000-0000-00000E0B0000}"/>
    <cellStyle name="Moeda 2 4 4 7" xfId="5522" xr:uid="{00000000-0005-0000-0000-00000F0B0000}"/>
    <cellStyle name="Moeda 2 4 4 7 2" xfId="18866" xr:uid="{00000000-0005-0000-0000-0000100B0000}"/>
    <cellStyle name="Moeda 2 4 4 8" xfId="8186" xr:uid="{00000000-0005-0000-0000-0000110B0000}"/>
    <cellStyle name="Moeda 2 4 4 8 2" xfId="21530" xr:uid="{00000000-0005-0000-0000-0000120B0000}"/>
    <cellStyle name="Moeda 2 4 4 9" xfId="13538" xr:uid="{00000000-0005-0000-0000-0000130B0000}"/>
    <cellStyle name="Moeda 2 4 5" xfId="338" xr:uid="{00000000-0005-0000-0000-0000140B0000}"/>
    <cellStyle name="Moeda 2 4 5 2" xfId="1130" xr:uid="{00000000-0005-0000-0000-0000150B0000}"/>
    <cellStyle name="Moeda 2 4 5 2 2" xfId="3794" xr:uid="{00000000-0005-0000-0000-0000160B0000}"/>
    <cellStyle name="Moeda 2 4 5 2 2 2" xfId="17138" xr:uid="{00000000-0005-0000-0000-0000170B0000}"/>
    <cellStyle name="Moeda 2 4 5 2 2 3" xfId="26450" xr:uid="{00000000-0005-0000-0000-0000180B0000}"/>
    <cellStyle name="Moeda 2 4 5 2 3" xfId="6458" xr:uid="{00000000-0005-0000-0000-0000190B0000}"/>
    <cellStyle name="Moeda 2 4 5 2 3 2" xfId="19802" xr:uid="{00000000-0005-0000-0000-00001A0B0000}"/>
    <cellStyle name="Moeda 2 4 5 2 4" xfId="9122" xr:uid="{00000000-0005-0000-0000-00001B0B0000}"/>
    <cellStyle name="Moeda 2 4 5 2 4 2" xfId="22466" xr:uid="{00000000-0005-0000-0000-00001C0B0000}"/>
    <cellStyle name="Moeda 2 4 5 2 5" xfId="14474" xr:uid="{00000000-0005-0000-0000-00001D0B0000}"/>
    <cellStyle name="Moeda 2 4 5 2 6" xfId="11786" xr:uid="{00000000-0005-0000-0000-00001E0B0000}"/>
    <cellStyle name="Moeda 2 4 5 2 7" xfId="25082" xr:uid="{00000000-0005-0000-0000-00001F0B0000}"/>
    <cellStyle name="Moeda 2 4 5 3" xfId="1922" xr:uid="{00000000-0005-0000-0000-0000200B0000}"/>
    <cellStyle name="Moeda 2 4 5 3 2" xfId="4586" xr:uid="{00000000-0005-0000-0000-0000210B0000}"/>
    <cellStyle name="Moeda 2 4 5 3 2 2" xfId="17930" xr:uid="{00000000-0005-0000-0000-0000220B0000}"/>
    <cellStyle name="Moeda 2 4 5 3 2 3" xfId="26114" xr:uid="{00000000-0005-0000-0000-0000230B0000}"/>
    <cellStyle name="Moeda 2 4 5 3 3" xfId="7250" xr:uid="{00000000-0005-0000-0000-0000240B0000}"/>
    <cellStyle name="Moeda 2 4 5 3 3 2" xfId="20594" xr:uid="{00000000-0005-0000-0000-0000250B0000}"/>
    <cellStyle name="Moeda 2 4 5 3 4" xfId="9914" xr:uid="{00000000-0005-0000-0000-0000260B0000}"/>
    <cellStyle name="Moeda 2 4 5 3 4 2" xfId="23258" xr:uid="{00000000-0005-0000-0000-0000270B0000}"/>
    <cellStyle name="Moeda 2 4 5 3 5" xfId="15266" xr:uid="{00000000-0005-0000-0000-0000280B0000}"/>
    <cellStyle name="Moeda 2 4 5 3 6" xfId="12578" xr:uid="{00000000-0005-0000-0000-0000290B0000}"/>
    <cellStyle name="Moeda 2 4 5 3 7" xfId="24746" xr:uid="{00000000-0005-0000-0000-00002A0B0000}"/>
    <cellStyle name="Moeda 2 4 5 4" xfId="3002" xr:uid="{00000000-0005-0000-0000-00002B0B0000}"/>
    <cellStyle name="Moeda 2 4 5 4 2" xfId="16346" xr:uid="{00000000-0005-0000-0000-00002C0B0000}"/>
    <cellStyle name="Moeda 2 4 5 4 2 2" xfId="26762" xr:uid="{00000000-0005-0000-0000-00002D0B0000}"/>
    <cellStyle name="Moeda 2 4 5 4 3" xfId="25394" xr:uid="{00000000-0005-0000-0000-00002E0B0000}"/>
    <cellStyle name="Moeda 2 4 5 5" xfId="5666" xr:uid="{00000000-0005-0000-0000-00002F0B0000}"/>
    <cellStyle name="Moeda 2 4 5 5 2" xfId="19010" xr:uid="{00000000-0005-0000-0000-0000300B0000}"/>
    <cellStyle name="Moeda 2 4 5 5 3" xfId="25754" xr:uid="{00000000-0005-0000-0000-0000310B0000}"/>
    <cellStyle name="Moeda 2 4 5 6" xfId="8330" xr:uid="{00000000-0005-0000-0000-0000320B0000}"/>
    <cellStyle name="Moeda 2 4 5 6 2" xfId="21674" xr:uid="{00000000-0005-0000-0000-0000330B0000}"/>
    <cellStyle name="Moeda 2 4 5 7" xfId="13682" xr:uid="{00000000-0005-0000-0000-0000340B0000}"/>
    <cellStyle name="Moeda 2 4 5 8" xfId="10994" xr:uid="{00000000-0005-0000-0000-0000350B0000}"/>
    <cellStyle name="Moeda 2 4 5 9" xfId="24386" xr:uid="{00000000-0005-0000-0000-0000360B0000}"/>
    <cellStyle name="Moeda 2 4 6" xfId="602" xr:uid="{00000000-0005-0000-0000-0000370B0000}"/>
    <cellStyle name="Moeda 2 4 6 2" xfId="1394" xr:uid="{00000000-0005-0000-0000-0000380B0000}"/>
    <cellStyle name="Moeda 2 4 6 2 2" xfId="4058" xr:uid="{00000000-0005-0000-0000-0000390B0000}"/>
    <cellStyle name="Moeda 2 4 6 2 2 2" xfId="17402" xr:uid="{00000000-0005-0000-0000-00003A0B0000}"/>
    <cellStyle name="Moeda 2 4 6 2 3" xfId="6722" xr:uid="{00000000-0005-0000-0000-00003B0B0000}"/>
    <cellStyle name="Moeda 2 4 6 2 3 2" xfId="20066" xr:uid="{00000000-0005-0000-0000-00003C0B0000}"/>
    <cellStyle name="Moeda 2 4 6 2 4" xfId="9386" xr:uid="{00000000-0005-0000-0000-00003D0B0000}"/>
    <cellStyle name="Moeda 2 4 6 2 4 2" xfId="22730" xr:uid="{00000000-0005-0000-0000-00003E0B0000}"/>
    <cellStyle name="Moeda 2 4 6 2 5" xfId="14738" xr:uid="{00000000-0005-0000-0000-00003F0B0000}"/>
    <cellStyle name="Moeda 2 4 6 2 6" xfId="12050" xr:uid="{00000000-0005-0000-0000-0000400B0000}"/>
    <cellStyle name="Moeda 2 4 6 2 7" xfId="26186" xr:uid="{00000000-0005-0000-0000-0000410B0000}"/>
    <cellStyle name="Moeda 2 4 6 3" xfId="2186" xr:uid="{00000000-0005-0000-0000-0000420B0000}"/>
    <cellStyle name="Moeda 2 4 6 3 2" xfId="4850" xr:uid="{00000000-0005-0000-0000-0000430B0000}"/>
    <cellStyle name="Moeda 2 4 6 3 2 2" xfId="18194" xr:uid="{00000000-0005-0000-0000-0000440B0000}"/>
    <cellStyle name="Moeda 2 4 6 3 3" xfId="7514" xr:uid="{00000000-0005-0000-0000-0000450B0000}"/>
    <cellStyle name="Moeda 2 4 6 3 3 2" xfId="20858" xr:uid="{00000000-0005-0000-0000-0000460B0000}"/>
    <cellStyle name="Moeda 2 4 6 3 4" xfId="10178" xr:uid="{00000000-0005-0000-0000-0000470B0000}"/>
    <cellStyle name="Moeda 2 4 6 3 4 2" xfId="23522" xr:uid="{00000000-0005-0000-0000-0000480B0000}"/>
    <cellStyle name="Moeda 2 4 6 3 5" xfId="15530" xr:uid="{00000000-0005-0000-0000-0000490B0000}"/>
    <cellStyle name="Moeda 2 4 6 3 6" xfId="12842" xr:uid="{00000000-0005-0000-0000-00004A0B0000}"/>
    <cellStyle name="Moeda 2 4 6 4" xfId="3266" xr:uid="{00000000-0005-0000-0000-00004B0B0000}"/>
    <cellStyle name="Moeda 2 4 6 4 2" xfId="16610" xr:uid="{00000000-0005-0000-0000-00004C0B0000}"/>
    <cellStyle name="Moeda 2 4 6 5" xfId="5930" xr:uid="{00000000-0005-0000-0000-00004D0B0000}"/>
    <cellStyle name="Moeda 2 4 6 5 2" xfId="19274" xr:uid="{00000000-0005-0000-0000-00004E0B0000}"/>
    <cellStyle name="Moeda 2 4 6 6" xfId="8594" xr:uid="{00000000-0005-0000-0000-00004F0B0000}"/>
    <cellStyle name="Moeda 2 4 6 6 2" xfId="21938" xr:uid="{00000000-0005-0000-0000-0000500B0000}"/>
    <cellStyle name="Moeda 2 4 6 7" xfId="13946" xr:uid="{00000000-0005-0000-0000-0000510B0000}"/>
    <cellStyle name="Moeda 2 4 6 8" xfId="11258" xr:uid="{00000000-0005-0000-0000-0000520B0000}"/>
    <cellStyle name="Moeda 2 4 6 9" xfId="24818" xr:uid="{00000000-0005-0000-0000-0000530B0000}"/>
    <cellStyle name="Moeda 2 4 7" xfId="770" xr:uid="{00000000-0005-0000-0000-0000540B0000}"/>
    <cellStyle name="Moeda 2 4 7 2" xfId="1562" xr:uid="{00000000-0005-0000-0000-0000550B0000}"/>
    <cellStyle name="Moeda 2 4 7 2 2" xfId="4226" xr:uid="{00000000-0005-0000-0000-0000560B0000}"/>
    <cellStyle name="Moeda 2 4 7 2 2 2" xfId="17570" xr:uid="{00000000-0005-0000-0000-0000570B0000}"/>
    <cellStyle name="Moeda 2 4 7 2 3" xfId="6890" xr:uid="{00000000-0005-0000-0000-0000580B0000}"/>
    <cellStyle name="Moeda 2 4 7 2 3 2" xfId="20234" xr:uid="{00000000-0005-0000-0000-0000590B0000}"/>
    <cellStyle name="Moeda 2 4 7 2 4" xfId="9554" xr:uid="{00000000-0005-0000-0000-00005A0B0000}"/>
    <cellStyle name="Moeda 2 4 7 2 4 2" xfId="22898" xr:uid="{00000000-0005-0000-0000-00005B0B0000}"/>
    <cellStyle name="Moeda 2 4 7 2 5" xfId="14906" xr:uid="{00000000-0005-0000-0000-00005C0B0000}"/>
    <cellStyle name="Moeda 2 4 7 2 6" xfId="12218" xr:uid="{00000000-0005-0000-0000-00005D0B0000}"/>
    <cellStyle name="Moeda 2 4 7 2 7" xfId="25850" xr:uid="{00000000-0005-0000-0000-00005E0B0000}"/>
    <cellStyle name="Moeda 2 4 7 3" xfId="2354" xr:uid="{00000000-0005-0000-0000-00005F0B0000}"/>
    <cellStyle name="Moeda 2 4 7 3 2" xfId="5018" xr:uid="{00000000-0005-0000-0000-0000600B0000}"/>
    <cellStyle name="Moeda 2 4 7 3 2 2" xfId="18362" xr:uid="{00000000-0005-0000-0000-0000610B0000}"/>
    <cellStyle name="Moeda 2 4 7 3 3" xfId="7682" xr:uid="{00000000-0005-0000-0000-0000620B0000}"/>
    <cellStyle name="Moeda 2 4 7 3 3 2" xfId="21026" xr:uid="{00000000-0005-0000-0000-0000630B0000}"/>
    <cellStyle name="Moeda 2 4 7 3 4" xfId="10346" xr:uid="{00000000-0005-0000-0000-0000640B0000}"/>
    <cellStyle name="Moeda 2 4 7 3 4 2" xfId="23690" xr:uid="{00000000-0005-0000-0000-0000650B0000}"/>
    <cellStyle name="Moeda 2 4 7 3 5" xfId="15698" xr:uid="{00000000-0005-0000-0000-0000660B0000}"/>
    <cellStyle name="Moeda 2 4 7 3 6" xfId="13010" xr:uid="{00000000-0005-0000-0000-0000670B0000}"/>
    <cellStyle name="Moeda 2 4 7 4" xfId="3434" xr:uid="{00000000-0005-0000-0000-0000680B0000}"/>
    <cellStyle name="Moeda 2 4 7 4 2" xfId="16778" xr:uid="{00000000-0005-0000-0000-0000690B0000}"/>
    <cellStyle name="Moeda 2 4 7 5" xfId="6098" xr:uid="{00000000-0005-0000-0000-00006A0B0000}"/>
    <cellStyle name="Moeda 2 4 7 5 2" xfId="19442" xr:uid="{00000000-0005-0000-0000-00006B0B0000}"/>
    <cellStyle name="Moeda 2 4 7 6" xfId="8762" xr:uid="{00000000-0005-0000-0000-00006C0B0000}"/>
    <cellStyle name="Moeda 2 4 7 6 2" xfId="22106" xr:uid="{00000000-0005-0000-0000-00006D0B0000}"/>
    <cellStyle name="Moeda 2 4 7 7" xfId="14114" xr:uid="{00000000-0005-0000-0000-00006E0B0000}"/>
    <cellStyle name="Moeda 2 4 7 8" xfId="11426" xr:uid="{00000000-0005-0000-0000-00006F0B0000}"/>
    <cellStyle name="Moeda 2 4 7 9" xfId="24482" xr:uid="{00000000-0005-0000-0000-0000700B0000}"/>
    <cellStyle name="Moeda 2 4 8" xfId="818" xr:uid="{00000000-0005-0000-0000-0000710B0000}"/>
    <cellStyle name="Moeda 2 4 8 2" xfId="1610" xr:uid="{00000000-0005-0000-0000-0000720B0000}"/>
    <cellStyle name="Moeda 2 4 8 2 2" xfId="4274" xr:uid="{00000000-0005-0000-0000-0000730B0000}"/>
    <cellStyle name="Moeda 2 4 8 2 2 2" xfId="17618" xr:uid="{00000000-0005-0000-0000-0000740B0000}"/>
    <cellStyle name="Moeda 2 4 8 2 3" xfId="6938" xr:uid="{00000000-0005-0000-0000-0000750B0000}"/>
    <cellStyle name="Moeda 2 4 8 2 3 2" xfId="20282" xr:uid="{00000000-0005-0000-0000-0000760B0000}"/>
    <cellStyle name="Moeda 2 4 8 2 4" xfId="9602" xr:uid="{00000000-0005-0000-0000-0000770B0000}"/>
    <cellStyle name="Moeda 2 4 8 2 4 2" xfId="22946" xr:uid="{00000000-0005-0000-0000-0000780B0000}"/>
    <cellStyle name="Moeda 2 4 8 2 5" xfId="14954" xr:uid="{00000000-0005-0000-0000-0000790B0000}"/>
    <cellStyle name="Moeda 2 4 8 2 6" xfId="12266" xr:uid="{00000000-0005-0000-0000-00007A0B0000}"/>
    <cellStyle name="Moeda 2 4 8 2 7" xfId="26498" xr:uid="{00000000-0005-0000-0000-00007B0B0000}"/>
    <cellStyle name="Moeda 2 4 8 3" xfId="2402" xr:uid="{00000000-0005-0000-0000-00007C0B0000}"/>
    <cellStyle name="Moeda 2 4 8 3 2" xfId="5066" xr:uid="{00000000-0005-0000-0000-00007D0B0000}"/>
    <cellStyle name="Moeda 2 4 8 3 2 2" xfId="18410" xr:uid="{00000000-0005-0000-0000-00007E0B0000}"/>
    <cellStyle name="Moeda 2 4 8 3 3" xfId="7730" xr:uid="{00000000-0005-0000-0000-00007F0B0000}"/>
    <cellStyle name="Moeda 2 4 8 3 3 2" xfId="21074" xr:uid="{00000000-0005-0000-0000-0000800B0000}"/>
    <cellStyle name="Moeda 2 4 8 3 4" xfId="10394" xr:uid="{00000000-0005-0000-0000-0000810B0000}"/>
    <cellStyle name="Moeda 2 4 8 3 4 2" xfId="23738" xr:uid="{00000000-0005-0000-0000-0000820B0000}"/>
    <cellStyle name="Moeda 2 4 8 3 5" xfId="15746" xr:uid="{00000000-0005-0000-0000-0000830B0000}"/>
    <cellStyle name="Moeda 2 4 8 3 6" xfId="13058" xr:uid="{00000000-0005-0000-0000-0000840B0000}"/>
    <cellStyle name="Moeda 2 4 8 4" xfId="3482" xr:uid="{00000000-0005-0000-0000-0000850B0000}"/>
    <cellStyle name="Moeda 2 4 8 4 2" xfId="16826" xr:uid="{00000000-0005-0000-0000-0000860B0000}"/>
    <cellStyle name="Moeda 2 4 8 5" xfId="6146" xr:uid="{00000000-0005-0000-0000-0000870B0000}"/>
    <cellStyle name="Moeda 2 4 8 5 2" xfId="19490" xr:uid="{00000000-0005-0000-0000-0000880B0000}"/>
    <cellStyle name="Moeda 2 4 8 6" xfId="8810" xr:uid="{00000000-0005-0000-0000-0000890B0000}"/>
    <cellStyle name="Moeda 2 4 8 6 2" xfId="22154" xr:uid="{00000000-0005-0000-0000-00008A0B0000}"/>
    <cellStyle name="Moeda 2 4 8 7" xfId="14162" xr:uid="{00000000-0005-0000-0000-00008B0B0000}"/>
    <cellStyle name="Moeda 2 4 8 8" xfId="11474" xr:uid="{00000000-0005-0000-0000-00008C0B0000}"/>
    <cellStyle name="Moeda 2 4 8 9" xfId="25130" xr:uid="{00000000-0005-0000-0000-00008D0B0000}"/>
    <cellStyle name="Moeda 2 4 9" xfId="866" xr:uid="{00000000-0005-0000-0000-00008E0B0000}"/>
    <cellStyle name="Moeda 2 4 9 2" xfId="3530" xr:uid="{00000000-0005-0000-0000-00008F0B0000}"/>
    <cellStyle name="Moeda 2 4 9 2 2" xfId="16874" xr:uid="{00000000-0005-0000-0000-0000900B0000}"/>
    <cellStyle name="Moeda 2 4 9 3" xfId="6194" xr:uid="{00000000-0005-0000-0000-0000910B0000}"/>
    <cellStyle name="Moeda 2 4 9 3 2" xfId="19538" xr:uid="{00000000-0005-0000-0000-0000920B0000}"/>
    <cellStyle name="Moeda 2 4 9 4" xfId="8858" xr:uid="{00000000-0005-0000-0000-0000930B0000}"/>
    <cellStyle name="Moeda 2 4 9 4 2" xfId="22202" xr:uid="{00000000-0005-0000-0000-0000940B0000}"/>
    <cellStyle name="Moeda 2 4 9 5" xfId="14210" xr:uid="{00000000-0005-0000-0000-0000950B0000}"/>
    <cellStyle name="Moeda 2 4 9 6" xfId="11522" xr:uid="{00000000-0005-0000-0000-0000960B0000}"/>
    <cellStyle name="Moeda 2 4 9 7" xfId="25490" xr:uid="{00000000-0005-0000-0000-0000970B0000}"/>
    <cellStyle name="Moeda 2 5" xfId="98" xr:uid="{00000000-0005-0000-0000-0000980B0000}"/>
    <cellStyle name="Moeda 2 5 10" xfId="5426" xr:uid="{00000000-0005-0000-0000-0000990B0000}"/>
    <cellStyle name="Moeda 2 5 10 2" xfId="18770" xr:uid="{00000000-0005-0000-0000-00009A0B0000}"/>
    <cellStyle name="Moeda 2 5 11" xfId="8090" xr:uid="{00000000-0005-0000-0000-00009B0B0000}"/>
    <cellStyle name="Moeda 2 5 11 2" xfId="21434" xr:uid="{00000000-0005-0000-0000-00009C0B0000}"/>
    <cellStyle name="Moeda 2 5 12" xfId="13442" xr:uid="{00000000-0005-0000-0000-00009D0B0000}"/>
    <cellStyle name="Moeda 2 5 13" xfId="10754" xr:uid="{00000000-0005-0000-0000-00009E0B0000}"/>
    <cellStyle name="Moeda 2 5 14" xfId="24146" xr:uid="{00000000-0005-0000-0000-00009F0B0000}"/>
    <cellStyle name="Moeda 2 5 2" xfId="266" xr:uid="{00000000-0005-0000-0000-0000A00B0000}"/>
    <cellStyle name="Moeda 2 5 2 10" xfId="13610" xr:uid="{00000000-0005-0000-0000-0000A10B0000}"/>
    <cellStyle name="Moeda 2 5 2 11" xfId="10922" xr:uid="{00000000-0005-0000-0000-0000A20B0000}"/>
    <cellStyle name="Moeda 2 5 2 12" xfId="24314" xr:uid="{00000000-0005-0000-0000-0000A30B0000}"/>
    <cellStyle name="Moeda 2 5 2 2" xfId="530" xr:uid="{00000000-0005-0000-0000-0000A40B0000}"/>
    <cellStyle name="Moeda 2 5 2 2 2" xfId="1322" xr:uid="{00000000-0005-0000-0000-0000A50B0000}"/>
    <cellStyle name="Moeda 2 5 2 2 2 2" xfId="3986" xr:uid="{00000000-0005-0000-0000-0000A60B0000}"/>
    <cellStyle name="Moeda 2 5 2 2 2 2 2" xfId="17330" xr:uid="{00000000-0005-0000-0000-0000A70B0000}"/>
    <cellStyle name="Moeda 2 5 2 2 2 3" xfId="6650" xr:uid="{00000000-0005-0000-0000-0000A80B0000}"/>
    <cellStyle name="Moeda 2 5 2 2 2 3 2" xfId="19994" xr:uid="{00000000-0005-0000-0000-0000A90B0000}"/>
    <cellStyle name="Moeda 2 5 2 2 2 4" xfId="9314" xr:uid="{00000000-0005-0000-0000-0000AA0B0000}"/>
    <cellStyle name="Moeda 2 5 2 2 2 4 2" xfId="22658" xr:uid="{00000000-0005-0000-0000-0000AB0B0000}"/>
    <cellStyle name="Moeda 2 5 2 2 2 5" xfId="14666" xr:uid="{00000000-0005-0000-0000-0000AC0B0000}"/>
    <cellStyle name="Moeda 2 5 2 2 2 6" xfId="11978" xr:uid="{00000000-0005-0000-0000-0000AD0B0000}"/>
    <cellStyle name="Moeda 2 5 2 2 2 7" xfId="26378" xr:uid="{00000000-0005-0000-0000-0000AE0B0000}"/>
    <cellStyle name="Moeda 2 5 2 2 3" xfId="2114" xr:uid="{00000000-0005-0000-0000-0000AF0B0000}"/>
    <cellStyle name="Moeda 2 5 2 2 3 2" xfId="4778" xr:uid="{00000000-0005-0000-0000-0000B00B0000}"/>
    <cellStyle name="Moeda 2 5 2 2 3 2 2" xfId="18122" xr:uid="{00000000-0005-0000-0000-0000B10B0000}"/>
    <cellStyle name="Moeda 2 5 2 2 3 3" xfId="7442" xr:uid="{00000000-0005-0000-0000-0000B20B0000}"/>
    <cellStyle name="Moeda 2 5 2 2 3 3 2" xfId="20786" xr:uid="{00000000-0005-0000-0000-0000B30B0000}"/>
    <cellStyle name="Moeda 2 5 2 2 3 4" xfId="10106" xr:uid="{00000000-0005-0000-0000-0000B40B0000}"/>
    <cellStyle name="Moeda 2 5 2 2 3 4 2" xfId="23450" xr:uid="{00000000-0005-0000-0000-0000B50B0000}"/>
    <cellStyle name="Moeda 2 5 2 2 3 5" xfId="15458" xr:uid="{00000000-0005-0000-0000-0000B60B0000}"/>
    <cellStyle name="Moeda 2 5 2 2 3 6" xfId="12770" xr:uid="{00000000-0005-0000-0000-0000B70B0000}"/>
    <cellStyle name="Moeda 2 5 2 2 4" xfId="3194" xr:uid="{00000000-0005-0000-0000-0000B80B0000}"/>
    <cellStyle name="Moeda 2 5 2 2 4 2" xfId="16538" xr:uid="{00000000-0005-0000-0000-0000B90B0000}"/>
    <cellStyle name="Moeda 2 5 2 2 5" xfId="5858" xr:uid="{00000000-0005-0000-0000-0000BA0B0000}"/>
    <cellStyle name="Moeda 2 5 2 2 5 2" xfId="19202" xr:uid="{00000000-0005-0000-0000-0000BB0B0000}"/>
    <cellStyle name="Moeda 2 5 2 2 6" xfId="8522" xr:uid="{00000000-0005-0000-0000-0000BC0B0000}"/>
    <cellStyle name="Moeda 2 5 2 2 6 2" xfId="21866" xr:uid="{00000000-0005-0000-0000-0000BD0B0000}"/>
    <cellStyle name="Moeda 2 5 2 2 7" xfId="13874" xr:uid="{00000000-0005-0000-0000-0000BE0B0000}"/>
    <cellStyle name="Moeda 2 5 2 2 8" xfId="11186" xr:uid="{00000000-0005-0000-0000-0000BF0B0000}"/>
    <cellStyle name="Moeda 2 5 2 2 9" xfId="25010" xr:uid="{00000000-0005-0000-0000-0000C00B0000}"/>
    <cellStyle name="Moeda 2 5 2 3" xfId="698" xr:uid="{00000000-0005-0000-0000-0000C10B0000}"/>
    <cellStyle name="Moeda 2 5 2 3 2" xfId="1490" xr:uid="{00000000-0005-0000-0000-0000C20B0000}"/>
    <cellStyle name="Moeda 2 5 2 3 2 2" xfId="4154" xr:uid="{00000000-0005-0000-0000-0000C30B0000}"/>
    <cellStyle name="Moeda 2 5 2 3 2 2 2" xfId="17498" xr:uid="{00000000-0005-0000-0000-0000C40B0000}"/>
    <cellStyle name="Moeda 2 5 2 3 2 3" xfId="6818" xr:uid="{00000000-0005-0000-0000-0000C50B0000}"/>
    <cellStyle name="Moeda 2 5 2 3 2 3 2" xfId="20162" xr:uid="{00000000-0005-0000-0000-0000C60B0000}"/>
    <cellStyle name="Moeda 2 5 2 3 2 4" xfId="9482" xr:uid="{00000000-0005-0000-0000-0000C70B0000}"/>
    <cellStyle name="Moeda 2 5 2 3 2 4 2" xfId="22826" xr:uid="{00000000-0005-0000-0000-0000C80B0000}"/>
    <cellStyle name="Moeda 2 5 2 3 2 5" xfId="14834" xr:uid="{00000000-0005-0000-0000-0000C90B0000}"/>
    <cellStyle name="Moeda 2 5 2 3 2 6" xfId="12146" xr:uid="{00000000-0005-0000-0000-0000CA0B0000}"/>
    <cellStyle name="Moeda 2 5 2 3 2 7" xfId="26042" xr:uid="{00000000-0005-0000-0000-0000CB0B0000}"/>
    <cellStyle name="Moeda 2 5 2 3 3" xfId="2282" xr:uid="{00000000-0005-0000-0000-0000CC0B0000}"/>
    <cellStyle name="Moeda 2 5 2 3 3 2" xfId="4946" xr:uid="{00000000-0005-0000-0000-0000CD0B0000}"/>
    <cellStyle name="Moeda 2 5 2 3 3 2 2" xfId="18290" xr:uid="{00000000-0005-0000-0000-0000CE0B0000}"/>
    <cellStyle name="Moeda 2 5 2 3 3 3" xfId="7610" xr:uid="{00000000-0005-0000-0000-0000CF0B0000}"/>
    <cellStyle name="Moeda 2 5 2 3 3 3 2" xfId="20954" xr:uid="{00000000-0005-0000-0000-0000D00B0000}"/>
    <cellStyle name="Moeda 2 5 2 3 3 4" xfId="10274" xr:uid="{00000000-0005-0000-0000-0000D10B0000}"/>
    <cellStyle name="Moeda 2 5 2 3 3 4 2" xfId="23618" xr:uid="{00000000-0005-0000-0000-0000D20B0000}"/>
    <cellStyle name="Moeda 2 5 2 3 3 5" xfId="15626" xr:uid="{00000000-0005-0000-0000-0000D30B0000}"/>
    <cellStyle name="Moeda 2 5 2 3 3 6" xfId="12938" xr:uid="{00000000-0005-0000-0000-0000D40B0000}"/>
    <cellStyle name="Moeda 2 5 2 3 4" xfId="3362" xr:uid="{00000000-0005-0000-0000-0000D50B0000}"/>
    <cellStyle name="Moeda 2 5 2 3 4 2" xfId="16706" xr:uid="{00000000-0005-0000-0000-0000D60B0000}"/>
    <cellStyle name="Moeda 2 5 2 3 5" xfId="6026" xr:uid="{00000000-0005-0000-0000-0000D70B0000}"/>
    <cellStyle name="Moeda 2 5 2 3 5 2" xfId="19370" xr:uid="{00000000-0005-0000-0000-0000D80B0000}"/>
    <cellStyle name="Moeda 2 5 2 3 6" xfId="8690" xr:uid="{00000000-0005-0000-0000-0000D90B0000}"/>
    <cellStyle name="Moeda 2 5 2 3 6 2" xfId="22034" xr:uid="{00000000-0005-0000-0000-0000DA0B0000}"/>
    <cellStyle name="Moeda 2 5 2 3 7" xfId="14042" xr:uid="{00000000-0005-0000-0000-0000DB0B0000}"/>
    <cellStyle name="Moeda 2 5 2 3 8" xfId="11354" xr:uid="{00000000-0005-0000-0000-0000DC0B0000}"/>
    <cellStyle name="Moeda 2 5 2 3 9" xfId="24674" xr:uid="{00000000-0005-0000-0000-0000DD0B0000}"/>
    <cellStyle name="Moeda 2 5 2 4" xfId="1058" xr:uid="{00000000-0005-0000-0000-0000DE0B0000}"/>
    <cellStyle name="Moeda 2 5 2 4 2" xfId="3722" xr:uid="{00000000-0005-0000-0000-0000DF0B0000}"/>
    <cellStyle name="Moeda 2 5 2 4 2 2" xfId="17066" xr:uid="{00000000-0005-0000-0000-0000E00B0000}"/>
    <cellStyle name="Moeda 2 5 2 4 2 3" xfId="26690" xr:uid="{00000000-0005-0000-0000-0000E10B0000}"/>
    <cellStyle name="Moeda 2 5 2 4 3" xfId="6386" xr:uid="{00000000-0005-0000-0000-0000E20B0000}"/>
    <cellStyle name="Moeda 2 5 2 4 3 2" xfId="19730" xr:uid="{00000000-0005-0000-0000-0000E30B0000}"/>
    <cellStyle name="Moeda 2 5 2 4 4" xfId="9050" xr:uid="{00000000-0005-0000-0000-0000E40B0000}"/>
    <cellStyle name="Moeda 2 5 2 4 4 2" xfId="22394" xr:uid="{00000000-0005-0000-0000-0000E50B0000}"/>
    <cellStyle name="Moeda 2 5 2 4 5" xfId="14402" xr:uid="{00000000-0005-0000-0000-0000E60B0000}"/>
    <cellStyle name="Moeda 2 5 2 4 6" xfId="11714" xr:uid="{00000000-0005-0000-0000-0000E70B0000}"/>
    <cellStyle name="Moeda 2 5 2 4 7" xfId="25322" xr:uid="{00000000-0005-0000-0000-0000E80B0000}"/>
    <cellStyle name="Moeda 2 5 2 5" xfId="1850" xr:uid="{00000000-0005-0000-0000-0000E90B0000}"/>
    <cellStyle name="Moeda 2 5 2 5 2" xfId="4514" xr:uid="{00000000-0005-0000-0000-0000EA0B0000}"/>
    <cellStyle name="Moeda 2 5 2 5 2 2" xfId="17858" xr:uid="{00000000-0005-0000-0000-0000EB0B0000}"/>
    <cellStyle name="Moeda 2 5 2 5 3" xfId="7178" xr:uid="{00000000-0005-0000-0000-0000EC0B0000}"/>
    <cellStyle name="Moeda 2 5 2 5 3 2" xfId="20522" xr:uid="{00000000-0005-0000-0000-0000ED0B0000}"/>
    <cellStyle name="Moeda 2 5 2 5 4" xfId="9842" xr:uid="{00000000-0005-0000-0000-0000EE0B0000}"/>
    <cellStyle name="Moeda 2 5 2 5 4 2" xfId="23186" xr:uid="{00000000-0005-0000-0000-0000EF0B0000}"/>
    <cellStyle name="Moeda 2 5 2 5 5" xfId="15194" xr:uid="{00000000-0005-0000-0000-0000F00B0000}"/>
    <cellStyle name="Moeda 2 5 2 5 6" xfId="12506" xr:uid="{00000000-0005-0000-0000-0000F10B0000}"/>
    <cellStyle name="Moeda 2 5 2 5 7" xfId="25682" xr:uid="{00000000-0005-0000-0000-0000F20B0000}"/>
    <cellStyle name="Moeda 2 5 2 6" xfId="2666" xr:uid="{00000000-0005-0000-0000-0000F30B0000}"/>
    <cellStyle name="Moeda 2 5 2 6 2" xfId="5330" xr:uid="{00000000-0005-0000-0000-0000F40B0000}"/>
    <cellStyle name="Moeda 2 5 2 6 2 2" xfId="18674" xr:uid="{00000000-0005-0000-0000-0000F50B0000}"/>
    <cellStyle name="Moeda 2 5 2 6 3" xfId="7994" xr:uid="{00000000-0005-0000-0000-0000F60B0000}"/>
    <cellStyle name="Moeda 2 5 2 6 3 2" xfId="21338" xr:uid="{00000000-0005-0000-0000-0000F70B0000}"/>
    <cellStyle name="Moeda 2 5 2 6 4" xfId="10658" xr:uid="{00000000-0005-0000-0000-0000F80B0000}"/>
    <cellStyle name="Moeda 2 5 2 6 4 2" xfId="24002" xr:uid="{00000000-0005-0000-0000-0000F90B0000}"/>
    <cellStyle name="Moeda 2 5 2 6 5" xfId="16010" xr:uid="{00000000-0005-0000-0000-0000FA0B0000}"/>
    <cellStyle name="Moeda 2 5 2 6 6" xfId="13322" xr:uid="{00000000-0005-0000-0000-0000FB0B0000}"/>
    <cellStyle name="Moeda 2 5 2 7" xfId="2930" xr:uid="{00000000-0005-0000-0000-0000FC0B0000}"/>
    <cellStyle name="Moeda 2 5 2 7 2" xfId="16274" xr:uid="{00000000-0005-0000-0000-0000FD0B0000}"/>
    <cellStyle name="Moeda 2 5 2 8" xfId="5594" xr:uid="{00000000-0005-0000-0000-0000FE0B0000}"/>
    <cellStyle name="Moeda 2 5 2 8 2" xfId="18938" xr:uid="{00000000-0005-0000-0000-0000FF0B0000}"/>
    <cellStyle name="Moeda 2 5 2 9" xfId="8258" xr:uid="{00000000-0005-0000-0000-0000000C0000}"/>
    <cellStyle name="Moeda 2 5 2 9 2" xfId="21602" xr:uid="{00000000-0005-0000-0000-0000010C0000}"/>
    <cellStyle name="Moeda 2 5 3" xfId="170" xr:uid="{00000000-0005-0000-0000-0000020C0000}"/>
    <cellStyle name="Moeda 2 5 3 10" xfId="10826" xr:uid="{00000000-0005-0000-0000-0000030C0000}"/>
    <cellStyle name="Moeda 2 5 3 11" xfId="24218" xr:uid="{00000000-0005-0000-0000-0000040C0000}"/>
    <cellStyle name="Moeda 2 5 3 2" xfId="434" xr:uid="{00000000-0005-0000-0000-0000050C0000}"/>
    <cellStyle name="Moeda 2 5 3 2 2" xfId="1226" xr:uid="{00000000-0005-0000-0000-0000060C0000}"/>
    <cellStyle name="Moeda 2 5 3 2 2 2" xfId="3890" xr:uid="{00000000-0005-0000-0000-0000070C0000}"/>
    <cellStyle name="Moeda 2 5 3 2 2 2 2" xfId="17234" xr:uid="{00000000-0005-0000-0000-0000080C0000}"/>
    <cellStyle name="Moeda 2 5 3 2 2 3" xfId="6554" xr:uid="{00000000-0005-0000-0000-0000090C0000}"/>
    <cellStyle name="Moeda 2 5 3 2 2 3 2" xfId="19898" xr:uid="{00000000-0005-0000-0000-00000A0C0000}"/>
    <cellStyle name="Moeda 2 5 3 2 2 4" xfId="9218" xr:uid="{00000000-0005-0000-0000-00000B0C0000}"/>
    <cellStyle name="Moeda 2 5 3 2 2 4 2" xfId="22562" xr:uid="{00000000-0005-0000-0000-00000C0C0000}"/>
    <cellStyle name="Moeda 2 5 3 2 2 5" xfId="14570" xr:uid="{00000000-0005-0000-0000-00000D0C0000}"/>
    <cellStyle name="Moeda 2 5 3 2 2 6" xfId="11882" xr:uid="{00000000-0005-0000-0000-00000E0C0000}"/>
    <cellStyle name="Moeda 2 5 3 2 2 7" xfId="26282" xr:uid="{00000000-0005-0000-0000-00000F0C0000}"/>
    <cellStyle name="Moeda 2 5 3 2 3" xfId="2018" xr:uid="{00000000-0005-0000-0000-0000100C0000}"/>
    <cellStyle name="Moeda 2 5 3 2 3 2" xfId="4682" xr:uid="{00000000-0005-0000-0000-0000110C0000}"/>
    <cellStyle name="Moeda 2 5 3 2 3 2 2" xfId="18026" xr:uid="{00000000-0005-0000-0000-0000120C0000}"/>
    <cellStyle name="Moeda 2 5 3 2 3 3" xfId="7346" xr:uid="{00000000-0005-0000-0000-0000130C0000}"/>
    <cellStyle name="Moeda 2 5 3 2 3 3 2" xfId="20690" xr:uid="{00000000-0005-0000-0000-0000140C0000}"/>
    <cellStyle name="Moeda 2 5 3 2 3 4" xfId="10010" xr:uid="{00000000-0005-0000-0000-0000150C0000}"/>
    <cellStyle name="Moeda 2 5 3 2 3 4 2" xfId="23354" xr:uid="{00000000-0005-0000-0000-0000160C0000}"/>
    <cellStyle name="Moeda 2 5 3 2 3 5" xfId="15362" xr:uid="{00000000-0005-0000-0000-0000170C0000}"/>
    <cellStyle name="Moeda 2 5 3 2 3 6" xfId="12674" xr:uid="{00000000-0005-0000-0000-0000180C0000}"/>
    <cellStyle name="Moeda 2 5 3 2 4" xfId="3098" xr:uid="{00000000-0005-0000-0000-0000190C0000}"/>
    <cellStyle name="Moeda 2 5 3 2 4 2" xfId="16442" xr:uid="{00000000-0005-0000-0000-00001A0C0000}"/>
    <cellStyle name="Moeda 2 5 3 2 5" xfId="5762" xr:uid="{00000000-0005-0000-0000-00001B0C0000}"/>
    <cellStyle name="Moeda 2 5 3 2 5 2" xfId="19106" xr:uid="{00000000-0005-0000-0000-00001C0C0000}"/>
    <cellStyle name="Moeda 2 5 3 2 6" xfId="8426" xr:uid="{00000000-0005-0000-0000-00001D0C0000}"/>
    <cellStyle name="Moeda 2 5 3 2 6 2" xfId="21770" xr:uid="{00000000-0005-0000-0000-00001E0C0000}"/>
    <cellStyle name="Moeda 2 5 3 2 7" xfId="13778" xr:uid="{00000000-0005-0000-0000-00001F0C0000}"/>
    <cellStyle name="Moeda 2 5 3 2 8" xfId="11090" xr:uid="{00000000-0005-0000-0000-0000200C0000}"/>
    <cellStyle name="Moeda 2 5 3 2 9" xfId="24914" xr:uid="{00000000-0005-0000-0000-0000210C0000}"/>
    <cellStyle name="Moeda 2 5 3 3" xfId="962" xr:uid="{00000000-0005-0000-0000-0000220C0000}"/>
    <cellStyle name="Moeda 2 5 3 3 2" xfId="3626" xr:uid="{00000000-0005-0000-0000-0000230C0000}"/>
    <cellStyle name="Moeda 2 5 3 3 2 2" xfId="16970" xr:uid="{00000000-0005-0000-0000-0000240C0000}"/>
    <cellStyle name="Moeda 2 5 3 3 2 3" xfId="25946" xr:uid="{00000000-0005-0000-0000-0000250C0000}"/>
    <cellStyle name="Moeda 2 5 3 3 3" xfId="6290" xr:uid="{00000000-0005-0000-0000-0000260C0000}"/>
    <cellStyle name="Moeda 2 5 3 3 3 2" xfId="19634" xr:uid="{00000000-0005-0000-0000-0000270C0000}"/>
    <cellStyle name="Moeda 2 5 3 3 4" xfId="8954" xr:uid="{00000000-0005-0000-0000-0000280C0000}"/>
    <cellStyle name="Moeda 2 5 3 3 4 2" xfId="22298" xr:uid="{00000000-0005-0000-0000-0000290C0000}"/>
    <cellStyle name="Moeda 2 5 3 3 5" xfId="14306" xr:uid="{00000000-0005-0000-0000-00002A0C0000}"/>
    <cellStyle name="Moeda 2 5 3 3 6" xfId="11618" xr:uid="{00000000-0005-0000-0000-00002B0C0000}"/>
    <cellStyle name="Moeda 2 5 3 3 7" xfId="24578" xr:uid="{00000000-0005-0000-0000-00002C0C0000}"/>
    <cellStyle name="Moeda 2 5 3 4" xfId="1754" xr:uid="{00000000-0005-0000-0000-00002D0C0000}"/>
    <cellStyle name="Moeda 2 5 3 4 2" xfId="4418" xr:uid="{00000000-0005-0000-0000-00002E0C0000}"/>
    <cellStyle name="Moeda 2 5 3 4 2 2" xfId="17762" xr:uid="{00000000-0005-0000-0000-00002F0C0000}"/>
    <cellStyle name="Moeda 2 5 3 4 2 3" xfId="26594" xr:uid="{00000000-0005-0000-0000-0000300C0000}"/>
    <cellStyle name="Moeda 2 5 3 4 3" xfId="7082" xr:uid="{00000000-0005-0000-0000-0000310C0000}"/>
    <cellStyle name="Moeda 2 5 3 4 3 2" xfId="20426" xr:uid="{00000000-0005-0000-0000-0000320C0000}"/>
    <cellStyle name="Moeda 2 5 3 4 4" xfId="9746" xr:uid="{00000000-0005-0000-0000-0000330C0000}"/>
    <cellStyle name="Moeda 2 5 3 4 4 2" xfId="23090" xr:uid="{00000000-0005-0000-0000-0000340C0000}"/>
    <cellStyle name="Moeda 2 5 3 4 5" xfId="15098" xr:uid="{00000000-0005-0000-0000-0000350C0000}"/>
    <cellStyle name="Moeda 2 5 3 4 6" xfId="12410" xr:uid="{00000000-0005-0000-0000-0000360C0000}"/>
    <cellStyle name="Moeda 2 5 3 4 7" xfId="25226" xr:uid="{00000000-0005-0000-0000-0000370C0000}"/>
    <cellStyle name="Moeda 2 5 3 5" xfId="2570" xr:uid="{00000000-0005-0000-0000-0000380C0000}"/>
    <cellStyle name="Moeda 2 5 3 5 2" xfId="5234" xr:uid="{00000000-0005-0000-0000-0000390C0000}"/>
    <cellStyle name="Moeda 2 5 3 5 2 2" xfId="18578" xr:uid="{00000000-0005-0000-0000-00003A0C0000}"/>
    <cellStyle name="Moeda 2 5 3 5 3" xfId="7898" xr:uid="{00000000-0005-0000-0000-00003B0C0000}"/>
    <cellStyle name="Moeda 2 5 3 5 3 2" xfId="21242" xr:uid="{00000000-0005-0000-0000-00003C0C0000}"/>
    <cellStyle name="Moeda 2 5 3 5 4" xfId="10562" xr:uid="{00000000-0005-0000-0000-00003D0C0000}"/>
    <cellStyle name="Moeda 2 5 3 5 4 2" xfId="23906" xr:uid="{00000000-0005-0000-0000-00003E0C0000}"/>
    <cellStyle name="Moeda 2 5 3 5 5" xfId="15914" xr:uid="{00000000-0005-0000-0000-00003F0C0000}"/>
    <cellStyle name="Moeda 2 5 3 5 6" xfId="13226" xr:uid="{00000000-0005-0000-0000-0000400C0000}"/>
    <cellStyle name="Moeda 2 5 3 5 7" xfId="25586" xr:uid="{00000000-0005-0000-0000-0000410C0000}"/>
    <cellStyle name="Moeda 2 5 3 6" xfId="2834" xr:uid="{00000000-0005-0000-0000-0000420C0000}"/>
    <cellStyle name="Moeda 2 5 3 6 2" xfId="16178" xr:uid="{00000000-0005-0000-0000-0000430C0000}"/>
    <cellStyle name="Moeda 2 5 3 7" xfId="5498" xr:uid="{00000000-0005-0000-0000-0000440C0000}"/>
    <cellStyle name="Moeda 2 5 3 7 2" xfId="18842" xr:uid="{00000000-0005-0000-0000-0000450C0000}"/>
    <cellStyle name="Moeda 2 5 3 8" xfId="8162" xr:uid="{00000000-0005-0000-0000-0000460C0000}"/>
    <cellStyle name="Moeda 2 5 3 8 2" xfId="21506" xr:uid="{00000000-0005-0000-0000-0000470C0000}"/>
    <cellStyle name="Moeda 2 5 3 9" xfId="13514" xr:uid="{00000000-0005-0000-0000-0000480C0000}"/>
    <cellStyle name="Moeda 2 5 4" xfId="362" xr:uid="{00000000-0005-0000-0000-0000490C0000}"/>
    <cellStyle name="Moeda 2 5 4 2" xfId="1154" xr:uid="{00000000-0005-0000-0000-00004A0C0000}"/>
    <cellStyle name="Moeda 2 5 4 2 2" xfId="3818" xr:uid="{00000000-0005-0000-0000-00004B0C0000}"/>
    <cellStyle name="Moeda 2 5 4 2 2 2" xfId="17162" xr:uid="{00000000-0005-0000-0000-00004C0C0000}"/>
    <cellStyle name="Moeda 2 5 4 2 3" xfId="6482" xr:uid="{00000000-0005-0000-0000-00004D0C0000}"/>
    <cellStyle name="Moeda 2 5 4 2 3 2" xfId="19826" xr:uid="{00000000-0005-0000-0000-00004E0C0000}"/>
    <cellStyle name="Moeda 2 5 4 2 4" xfId="9146" xr:uid="{00000000-0005-0000-0000-00004F0C0000}"/>
    <cellStyle name="Moeda 2 5 4 2 4 2" xfId="22490" xr:uid="{00000000-0005-0000-0000-0000500C0000}"/>
    <cellStyle name="Moeda 2 5 4 2 5" xfId="14498" xr:uid="{00000000-0005-0000-0000-0000510C0000}"/>
    <cellStyle name="Moeda 2 5 4 2 6" xfId="11810" xr:uid="{00000000-0005-0000-0000-0000520C0000}"/>
    <cellStyle name="Moeda 2 5 4 2 7" xfId="26210" xr:uid="{00000000-0005-0000-0000-0000530C0000}"/>
    <cellStyle name="Moeda 2 5 4 3" xfId="1946" xr:uid="{00000000-0005-0000-0000-0000540C0000}"/>
    <cellStyle name="Moeda 2 5 4 3 2" xfId="4610" xr:uid="{00000000-0005-0000-0000-0000550C0000}"/>
    <cellStyle name="Moeda 2 5 4 3 2 2" xfId="17954" xr:uid="{00000000-0005-0000-0000-0000560C0000}"/>
    <cellStyle name="Moeda 2 5 4 3 3" xfId="7274" xr:uid="{00000000-0005-0000-0000-0000570C0000}"/>
    <cellStyle name="Moeda 2 5 4 3 3 2" xfId="20618" xr:uid="{00000000-0005-0000-0000-0000580C0000}"/>
    <cellStyle name="Moeda 2 5 4 3 4" xfId="9938" xr:uid="{00000000-0005-0000-0000-0000590C0000}"/>
    <cellStyle name="Moeda 2 5 4 3 4 2" xfId="23282" xr:uid="{00000000-0005-0000-0000-00005A0C0000}"/>
    <cellStyle name="Moeda 2 5 4 3 5" xfId="15290" xr:uid="{00000000-0005-0000-0000-00005B0C0000}"/>
    <cellStyle name="Moeda 2 5 4 3 6" xfId="12602" xr:uid="{00000000-0005-0000-0000-00005C0C0000}"/>
    <cellStyle name="Moeda 2 5 4 4" xfId="3026" xr:uid="{00000000-0005-0000-0000-00005D0C0000}"/>
    <cellStyle name="Moeda 2 5 4 4 2" xfId="16370" xr:uid="{00000000-0005-0000-0000-00005E0C0000}"/>
    <cellStyle name="Moeda 2 5 4 5" xfId="5690" xr:uid="{00000000-0005-0000-0000-00005F0C0000}"/>
    <cellStyle name="Moeda 2 5 4 5 2" xfId="19034" xr:uid="{00000000-0005-0000-0000-0000600C0000}"/>
    <cellStyle name="Moeda 2 5 4 6" xfId="8354" xr:uid="{00000000-0005-0000-0000-0000610C0000}"/>
    <cellStyle name="Moeda 2 5 4 6 2" xfId="21698" xr:uid="{00000000-0005-0000-0000-0000620C0000}"/>
    <cellStyle name="Moeda 2 5 4 7" xfId="13706" xr:uid="{00000000-0005-0000-0000-0000630C0000}"/>
    <cellStyle name="Moeda 2 5 4 8" xfId="11018" xr:uid="{00000000-0005-0000-0000-0000640C0000}"/>
    <cellStyle name="Moeda 2 5 4 9" xfId="24842" xr:uid="{00000000-0005-0000-0000-0000650C0000}"/>
    <cellStyle name="Moeda 2 5 5" xfId="626" xr:uid="{00000000-0005-0000-0000-0000660C0000}"/>
    <cellStyle name="Moeda 2 5 5 2" xfId="1418" xr:uid="{00000000-0005-0000-0000-0000670C0000}"/>
    <cellStyle name="Moeda 2 5 5 2 2" xfId="4082" xr:uid="{00000000-0005-0000-0000-0000680C0000}"/>
    <cellStyle name="Moeda 2 5 5 2 2 2" xfId="17426" xr:uid="{00000000-0005-0000-0000-0000690C0000}"/>
    <cellStyle name="Moeda 2 5 5 2 3" xfId="6746" xr:uid="{00000000-0005-0000-0000-00006A0C0000}"/>
    <cellStyle name="Moeda 2 5 5 2 3 2" xfId="20090" xr:uid="{00000000-0005-0000-0000-00006B0C0000}"/>
    <cellStyle name="Moeda 2 5 5 2 4" xfId="9410" xr:uid="{00000000-0005-0000-0000-00006C0C0000}"/>
    <cellStyle name="Moeda 2 5 5 2 4 2" xfId="22754" xr:uid="{00000000-0005-0000-0000-00006D0C0000}"/>
    <cellStyle name="Moeda 2 5 5 2 5" xfId="14762" xr:uid="{00000000-0005-0000-0000-00006E0C0000}"/>
    <cellStyle name="Moeda 2 5 5 2 6" xfId="12074" xr:uid="{00000000-0005-0000-0000-00006F0C0000}"/>
    <cellStyle name="Moeda 2 5 5 2 7" xfId="25874" xr:uid="{00000000-0005-0000-0000-0000700C0000}"/>
    <cellStyle name="Moeda 2 5 5 3" xfId="2210" xr:uid="{00000000-0005-0000-0000-0000710C0000}"/>
    <cellStyle name="Moeda 2 5 5 3 2" xfId="4874" xr:uid="{00000000-0005-0000-0000-0000720C0000}"/>
    <cellStyle name="Moeda 2 5 5 3 2 2" xfId="18218" xr:uid="{00000000-0005-0000-0000-0000730C0000}"/>
    <cellStyle name="Moeda 2 5 5 3 3" xfId="7538" xr:uid="{00000000-0005-0000-0000-0000740C0000}"/>
    <cellStyle name="Moeda 2 5 5 3 3 2" xfId="20882" xr:uid="{00000000-0005-0000-0000-0000750C0000}"/>
    <cellStyle name="Moeda 2 5 5 3 4" xfId="10202" xr:uid="{00000000-0005-0000-0000-0000760C0000}"/>
    <cellStyle name="Moeda 2 5 5 3 4 2" xfId="23546" xr:uid="{00000000-0005-0000-0000-0000770C0000}"/>
    <cellStyle name="Moeda 2 5 5 3 5" xfId="15554" xr:uid="{00000000-0005-0000-0000-0000780C0000}"/>
    <cellStyle name="Moeda 2 5 5 3 6" xfId="12866" xr:uid="{00000000-0005-0000-0000-0000790C0000}"/>
    <cellStyle name="Moeda 2 5 5 4" xfId="3290" xr:uid="{00000000-0005-0000-0000-00007A0C0000}"/>
    <cellStyle name="Moeda 2 5 5 4 2" xfId="16634" xr:uid="{00000000-0005-0000-0000-00007B0C0000}"/>
    <cellStyle name="Moeda 2 5 5 5" xfId="5954" xr:uid="{00000000-0005-0000-0000-00007C0C0000}"/>
    <cellStyle name="Moeda 2 5 5 5 2" xfId="19298" xr:uid="{00000000-0005-0000-0000-00007D0C0000}"/>
    <cellStyle name="Moeda 2 5 5 6" xfId="8618" xr:uid="{00000000-0005-0000-0000-00007E0C0000}"/>
    <cellStyle name="Moeda 2 5 5 6 2" xfId="21962" xr:uid="{00000000-0005-0000-0000-00007F0C0000}"/>
    <cellStyle name="Moeda 2 5 5 7" xfId="13970" xr:uid="{00000000-0005-0000-0000-0000800C0000}"/>
    <cellStyle name="Moeda 2 5 5 8" xfId="11282" xr:uid="{00000000-0005-0000-0000-0000810C0000}"/>
    <cellStyle name="Moeda 2 5 5 9" xfId="24506" xr:uid="{00000000-0005-0000-0000-0000820C0000}"/>
    <cellStyle name="Moeda 2 5 6" xfId="890" xr:uid="{00000000-0005-0000-0000-0000830C0000}"/>
    <cellStyle name="Moeda 2 5 6 2" xfId="3554" xr:uid="{00000000-0005-0000-0000-0000840C0000}"/>
    <cellStyle name="Moeda 2 5 6 2 2" xfId="16898" xr:uid="{00000000-0005-0000-0000-0000850C0000}"/>
    <cellStyle name="Moeda 2 5 6 2 3" xfId="26522" xr:uid="{00000000-0005-0000-0000-0000860C0000}"/>
    <cellStyle name="Moeda 2 5 6 3" xfId="6218" xr:uid="{00000000-0005-0000-0000-0000870C0000}"/>
    <cellStyle name="Moeda 2 5 6 3 2" xfId="19562" xr:uid="{00000000-0005-0000-0000-0000880C0000}"/>
    <cellStyle name="Moeda 2 5 6 4" xfId="8882" xr:uid="{00000000-0005-0000-0000-0000890C0000}"/>
    <cellStyle name="Moeda 2 5 6 4 2" xfId="22226" xr:uid="{00000000-0005-0000-0000-00008A0C0000}"/>
    <cellStyle name="Moeda 2 5 6 5" xfId="14234" xr:uid="{00000000-0005-0000-0000-00008B0C0000}"/>
    <cellStyle name="Moeda 2 5 6 6" xfId="11546" xr:uid="{00000000-0005-0000-0000-00008C0C0000}"/>
    <cellStyle name="Moeda 2 5 6 7" xfId="25154" xr:uid="{00000000-0005-0000-0000-00008D0C0000}"/>
    <cellStyle name="Moeda 2 5 7" xfId="1682" xr:uid="{00000000-0005-0000-0000-00008E0C0000}"/>
    <cellStyle name="Moeda 2 5 7 2" xfId="4346" xr:uid="{00000000-0005-0000-0000-00008F0C0000}"/>
    <cellStyle name="Moeda 2 5 7 2 2" xfId="17690" xr:uid="{00000000-0005-0000-0000-0000900C0000}"/>
    <cellStyle name="Moeda 2 5 7 3" xfId="7010" xr:uid="{00000000-0005-0000-0000-0000910C0000}"/>
    <cellStyle name="Moeda 2 5 7 3 2" xfId="20354" xr:uid="{00000000-0005-0000-0000-0000920C0000}"/>
    <cellStyle name="Moeda 2 5 7 4" xfId="9674" xr:uid="{00000000-0005-0000-0000-0000930C0000}"/>
    <cellStyle name="Moeda 2 5 7 4 2" xfId="23018" xr:uid="{00000000-0005-0000-0000-0000940C0000}"/>
    <cellStyle name="Moeda 2 5 7 5" xfId="15026" xr:uid="{00000000-0005-0000-0000-0000950C0000}"/>
    <cellStyle name="Moeda 2 5 7 6" xfId="12338" xr:uid="{00000000-0005-0000-0000-0000960C0000}"/>
    <cellStyle name="Moeda 2 5 7 7" xfId="25514" xr:uid="{00000000-0005-0000-0000-0000970C0000}"/>
    <cellStyle name="Moeda 2 5 8" xfId="2498" xr:uid="{00000000-0005-0000-0000-0000980C0000}"/>
    <cellStyle name="Moeda 2 5 8 2" xfId="5162" xr:uid="{00000000-0005-0000-0000-0000990C0000}"/>
    <cellStyle name="Moeda 2 5 8 2 2" xfId="18506" xr:uid="{00000000-0005-0000-0000-00009A0C0000}"/>
    <cellStyle name="Moeda 2 5 8 3" xfId="7826" xr:uid="{00000000-0005-0000-0000-00009B0C0000}"/>
    <cellStyle name="Moeda 2 5 8 3 2" xfId="21170" xr:uid="{00000000-0005-0000-0000-00009C0C0000}"/>
    <cellStyle name="Moeda 2 5 8 4" xfId="10490" xr:uid="{00000000-0005-0000-0000-00009D0C0000}"/>
    <cellStyle name="Moeda 2 5 8 4 2" xfId="23834" xr:uid="{00000000-0005-0000-0000-00009E0C0000}"/>
    <cellStyle name="Moeda 2 5 8 5" xfId="15842" xr:uid="{00000000-0005-0000-0000-00009F0C0000}"/>
    <cellStyle name="Moeda 2 5 8 6" xfId="13154" xr:uid="{00000000-0005-0000-0000-0000A00C0000}"/>
    <cellStyle name="Moeda 2 5 9" xfId="2762" xr:uid="{00000000-0005-0000-0000-0000A10C0000}"/>
    <cellStyle name="Moeda 2 5 9 2" xfId="16106" xr:uid="{00000000-0005-0000-0000-0000A20C0000}"/>
    <cellStyle name="Moeda 2 6" xfId="218" xr:uid="{00000000-0005-0000-0000-0000A30C0000}"/>
    <cellStyle name="Moeda 2 6 10" xfId="13562" xr:uid="{00000000-0005-0000-0000-0000A40C0000}"/>
    <cellStyle name="Moeda 2 6 11" xfId="10874" xr:uid="{00000000-0005-0000-0000-0000A50C0000}"/>
    <cellStyle name="Moeda 2 6 12" xfId="24266" xr:uid="{00000000-0005-0000-0000-0000A60C0000}"/>
    <cellStyle name="Moeda 2 6 2" xfId="482" xr:uid="{00000000-0005-0000-0000-0000A70C0000}"/>
    <cellStyle name="Moeda 2 6 2 2" xfId="1274" xr:uid="{00000000-0005-0000-0000-0000A80C0000}"/>
    <cellStyle name="Moeda 2 6 2 2 2" xfId="3938" xr:uid="{00000000-0005-0000-0000-0000A90C0000}"/>
    <cellStyle name="Moeda 2 6 2 2 2 2" xfId="17282" xr:uid="{00000000-0005-0000-0000-0000AA0C0000}"/>
    <cellStyle name="Moeda 2 6 2 2 3" xfId="6602" xr:uid="{00000000-0005-0000-0000-0000AB0C0000}"/>
    <cellStyle name="Moeda 2 6 2 2 3 2" xfId="19946" xr:uid="{00000000-0005-0000-0000-0000AC0C0000}"/>
    <cellStyle name="Moeda 2 6 2 2 4" xfId="9266" xr:uid="{00000000-0005-0000-0000-0000AD0C0000}"/>
    <cellStyle name="Moeda 2 6 2 2 4 2" xfId="22610" xr:uid="{00000000-0005-0000-0000-0000AE0C0000}"/>
    <cellStyle name="Moeda 2 6 2 2 5" xfId="14618" xr:uid="{00000000-0005-0000-0000-0000AF0C0000}"/>
    <cellStyle name="Moeda 2 6 2 2 6" xfId="11930" xr:uid="{00000000-0005-0000-0000-0000B00C0000}"/>
    <cellStyle name="Moeda 2 6 2 2 7" xfId="26330" xr:uid="{00000000-0005-0000-0000-0000B10C0000}"/>
    <cellStyle name="Moeda 2 6 2 3" xfId="2066" xr:uid="{00000000-0005-0000-0000-0000B20C0000}"/>
    <cellStyle name="Moeda 2 6 2 3 2" xfId="4730" xr:uid="{00000000-0005-0000-0000-0000B30C0000}"/>
    <cellStyle name="Moeda 2 6 2 3 2 2" xfId="18074" xr:uid="{00000000-0005-0000-0000-0000B40C0000}"/>
    <cellStyle name="Moeda 2 6 2 3 3" xfId="7394" xr:uid="{00000000-0005-0000-0000-0000B50C0000}"/>
    <cellStyle name="Moeda 2 6 2 3 3 2" xfId="20738" xr:uid="{00000000-0005-0000-0000-0000B60C0000}"/>
    <cellStyle name="Moeda 2 6 2 3 4" xfId="10058" xr:uid="{00000000-0005-0000-0000-0000B70C0000}"/>
    <cellStyle name="Moeda 2 6 2 3 4 2" xfId="23402" xr:uid="{00000000-0005-0000-0000-0000B80C0000}"/>
    <cellStyle name="Moeda 2 6 2 3 5" xfId="15410" xr:uid="{00000000-0005-0000-0000-0000B90C0000}"/>
    <cellStyle name="Moeda 2 6 2 3 6" xfId="12722" xr:uid="{00000000-0005-0000-0000-0000BA0C0000}"/>
    <cellStyle name="Moeda 2 6 2 4" xfId="3146" xr:uid="{00000000-0005-0000-0000-0000BB0C0000}"/>
    <cellStyle name="Moeda 2 6 2 4 2" xfId="16490" xr:uid="{00000000-0005-0000-0000-0000BC0C0000}"/>
    <cellStyle name="Moeda 2 6 2 5" xfId="5810" xr:uid="{00000000-0005-0000-0000-0000BD0C0000}"/>
    <cellStyle name="Moeda 2 6 2 5 2" xfId="19154" xr:uid="{00000000-0005-0000-0000-0000BE0C0000}"/>
    <cellStyle name="Moeda 2 6 2 6" xfId="8474" xr:uid="{00000000-0005-0000-0000-0000BF0C0000}"/>
    <cellStyle name="Moeda 2 6 2 6 2" xfId="21818" xr:uid="{00000000-0005-0000-0000-0000C00C0000}"/>
    <cellStyle name="Moeda 2 6 2 7" xfId="13826" xr:uid="{00000000-0005-0000-0000-0000C10C0000}"/>
    <cellStyle name="Moeda 2 6 2 8" xfId="11138" xr:uid="{00000000-0005-0000-0000-0000C20C0000}"/>
    <cellStyle name="Moeda 2 6 2 9" xfId="24962" xr:uid="{00000000-0005-0000-0000-0000C30C0000}"/>
    <cellStyle name="Moeda 2 6 3" xfId="650" xr:uid="{00000000-0005-0000-0000-0000C40C0000}"/>
    <cellStyle name="Moeda 2 6 3 2" xfId="1442" xr:uid="{00000000-0005-0000-0000-0000C50C0000}"/>
    <cellStyle name="Moeda 2 6 3 2 2" xfId="4106" xr:uid="{00000000-0005-0000-0000-0000C60C0000}"/>
    <cellStyle name="Moeda 2 6 3 2 2 2" xfId="17450" xr:uid="{00000000-0005-0000-0000-0000C70C0000}"/>
    <cellStyle name="Moeda 2 6 3 2 3" xfId="6770" xr:uid="{00000000-0005-0000-0000-0000C80C0000}"/>
    <cellStyle name="Moeda 2 6 3 2 3 2" xfId="20114" xr:uid="{00000000-0005-0000-0000-0000C90C0000}"/>
    <cellStyle name="Moeda 2 6 3 2 4" xfId="9434" xr:uid="{00000000-0005-0000-0000-0000CA0C0000}"/>
    <cellStyle name="Moeda 2 6 3 2 4 2" xfId="22778" xr:uid="{00000000-0005-0000-0000-0000CB0C0000}"/>
    <cellStyle name="Moeda 2 6 3 2 5" xfId="14786" xr:uid="{00000000-0005-0000-0000-0000CC0C0000}"/>
    <cellStyle name="Moeda 2 6 3 2 6" xfId="12098" xr:uid="{00000000-0005-0000-0000-0000CD0C0000}"/>
    <cellStyle name="Moeda 2 6 3 2 7" xfId="25994" xr:uid="{00000000-0005-0000-0000-0000CE0C0000}"/>
    <cellStyle name="Moeda 2 6 3 3" xfId="2234" xr:uid="{00000000-0005-0000-0000-0000CF0C0000}"/>
    <cellStyle name="Moeda 2 6 3 3 2" xfId="4898" xr:uid="{00000000-0005-0000-0000-0000D00C0000}"/>
    <cellStyle name="Moeda 2 6 3 3 2 2" xfId="18242" xr:uid="{00000000-0005-0000-0000-0000D10C0000}"/>
    <cellStyle name="Moeda 2 6 3 3 3" xfId="7562" xr:uid="{00000000-0005-0000-0000-0000D20C0000}"/>
    <cellStyle name="Moeda 2 6 3 3 3 2" xfId="20906" xr:uid="{00000000-0005-0000-0000-0000D30C0000}"/>
    <cellStyle name="Moeda 2 6 3 3 4" xfId="10226" xr:uid="{00000000-0005-0000-0000-0000D40C0000}"/>
    <cellStyle name="Moeda 2 6 3 3 4 2" xfId="23570" xr:uid="{00000000-0005-0000-0000-0000D50C0000}"/>
    <cellStyle name="Moeda 2 6 3 3 5" xfId="15578" xr:uid="{00000000-0005-0000-0000-0000D60C0000}"/>
    <cellStyle name="Moeda 2 6 3 3 6" xfId="12890" xr:uid="{00000000-0005-0000-0000-0000D70C0000}"/>
    <cellStyle name="Moeda 2 6 3 4" xfId="3314" xr:uid="{00000000-0005-0000-0000-0000D80C0000}"/>
    <cellStyle name="Moeda 2 6 3 4 2" xfId="16658" xr:uid="{00000000-0005-0000-0000-0000D90C0000}"/>
    <cellStyle name="Moeda 2 6 3 5" xfId="5978" xr:uid="{00000000-0005-0000-0000-0000DA0C0000}"/>
    <cellStyle name="Moeda 2 6 3 5 2" xfId="19322" xr:uid="{00000000-0005-0000-0000-0000DB0C0000}"/>
    <cellStyle name="Moeda 2 6 3 6" xfId="8642" xr:uid="{00000000-0005-0000-0000-0000DC0C0000}"/>
    <cellStyle name="Moeda 2 6 3 6 2" xfId="21986" xr:uid="{00000000-0005-0000-0000-0000DD0C0000}"/>
    <cellStyle name="Moeda 2 6 3 7" xfId="13994" xr:uid="{00000000-0005-0000-0000-0000DE0C0000}"/>
    <cellStyle name="Moeda 2 6 3 8" xfId="11306" xr:uid="{00000000-0005-0000-0000-0000DF0C0000}"/>
    <cellStyle name="Moeda 2 6 3 9" xfId="24626" xr:uid="{00000000-0005-0000-0000-0000E00C0000}"/>
    <cellStyle name="Moeda 2 6 4" xfId="1010" xr:uid="{00000000-0005-0000-0000-0000E10C0000}"/>
    <cellStyle name="Moeda 2 6 4 2" xfId="3674" xr:uid="{00000000-0005-0000-0000-0000E20C0000}"/>
    <cellStyle name="Moeda 2 6 4 2 2" xfId="17018" xr:uid="{00000000-0005-0000-0000-0000E30C0000}"/>
    <cellStyle name="Moeda 2 6 4 2 3" xfId="26642" xr:uid="{00000000-0005-0000-0000-0000E40C0000}"/>
    <cellStyle name="Moeda 2 6 4 3" xfId="6338" xr:uid="{00000000-0005-0000-0000-0000E50C0000}"/>
    <cellStyle name="Moeda 2 6 4 3 2" xfId="19682" xr:uid="{00000000-0005-0000-0000-0000E60C0000}"/>
    <cellStyle name="Moeda 2 6 4 4" xfId="9002" xr:uid="{00000000-0005-0000-0000-0000E70C0000}"/>
    <cellStyle name="Moeda 2 6 4 4 2" xfId="22346" xr:uid="{00000000-0005-0000-0000-0000E80C0000}"/>
    <cellStyle name="Moeda 2 6 4 5" xfId="14354" xr:uid="{00000000-0005-0000-0000-0000E90C0000}"/>
    <cellStyle name="Moeda 2 6 4 6" xfId="11666" xr:uid="{00000000-0005-0000-0000-0000EA0C0000}"/>
    <cellStyle name="Moeda 2 6 4 7" xfId="25274" xr:uid="{00000000-0005-0000-0000-0000EB0C0000}"/>
    <cellStyle name="Moeda 2 6 5" xfId="1802" xr:uid="{00000000-0005-0000-0000-0000EC0C0000}"/>
    <cellStyle name="Moeda 2 6 5 2" xfId="4466" xr:uid="{00000000-0005-0000-0000-0000ED0C0000}"/>
    <cellStyle name="Moeda 2 6 5 2 2" xfId="17810" xr:uid="{00000000-0005-0000-0000-0000EE0C0000}"/>
    <cellStyle name="Moeda 2 6 5 3" xfId="7130" xr:uid="{00000000-0005-0000-0000-0000EF0C0000}"/>
    <cellStyle name="Moeda 2 6 5 3 2" xfId="20474" xr:uid="{00000000-0005-0000-0000-0000F00C0000}"/>
    <cellStyle name="Moeda 2 6 5 4" xfId="9794" xr:uid="{00000000-0005-0000-0000-0000F10C0000}"/>
    <cellStyle name="Moeda 2 6 5 4 2" xfId="23138" xr:uid="{00000000-0005-0000-0000-0000F20C0000}"/>
    <cellStyle name="Moeda 2 6 5 5" xfId="15146" xr:uid="{00000000-0005-0000-0000-0000F30C0000}"/>
    <cellStyle name="Moeda 2 6 5 6" xfId="12458" xr:uid="{00000000-0005-0000-0000-0000F40C0000}"/>
    <cellStyle name="Moeda 2 6 5 7" xfId="25634" xr:uid="{00000000-0005-0000-0000-0000F50C0000}"/>
    <cellStyle name="Moeda 2 6 6" xfId="2618" xr:uid="{00000000-0005-0000-0000-0000F60C0000}"/>
    <cellStyle name="Moeda 2 6 6 2" xfId="5282" xr:uid="{00000000-0005-0000-0000-0000F70C0000}"/>
    <cellStyle name="Moeda 2 6 6 2 2" xfId="18626" xr:uid="{00000000-0005-0000-0000-0000F80C0000}"/>
    <cellStyle name="Moeda 2 6 6 3" xfId="7946" xr:uid="{00000000-0005-0000-0000-0000F90C0000}"/>
    <cellStyle name="Moeda 2 6 6 3 2" xfId="21290" xr:uid="{00000000-0005-0000-0000-0000FA0C0000}"/>
    <cellStyle name="Moeda 2 6 6 4" xfId="10610" xr:uid="{00000000-0005-0000-0000-0000FB0C0000}"/>
    <cellStyle name="Moeda 2 6 6 4 2" xfId="23954" xr:uid="{00000000-0005-0000-0000-0000FC0C0000}"/>
    <cellStyle name="Moeda 2 6 6 5" xfId="15962" xr:uid="{00000000-0005-0000-0000-0000FD0C0000}"/>
    <cellStyle name="Moeda 2 6 6 6" xfId="13274" xr:uid="{00000000-0005-0000-0000-0000FE0C0000}"/>
    <cellStyle name="Moeda 2 6 7" xfId="2882" xr:uid="{00000000-0005-0000-0000-0000FF0C0000}"/>
    <cellStyle name="Moeda 2 6 7 2" xfId="16226" xr:uid="{00000000-0005-0000-0000-0000000D0000}"/>
    <cellStyle name="Moeda 2 6 8" xfId="5546" xr:uid="{00000000-0005-0000-0000-0000010D0000}"/>
    <cellStyle name="Moeda 2 6 8 2" xfId="18890" xr:uid="{00000000-0005-0000-0000-0000020D0000}"/>
    <cellStyle name="Moeda 2 6 9" xfId="8210" xr:uid="{00000000-0005-0000-0000-0000030D0000}"/>
    <cellStyle name="Moeda 2 6 9 2" xfId="21554" xr:uid="{00000000-0005-0000-0000-0000040D0000}"/>
    <cellStyle name="Moeda 2 7" xfId="146" xr:uid="{00000000-0005-0000-0000-0000050D0000}"/>
    <cellStyle name="Moeda 2 7 10" xfId="10802" xr:uid="{00000000-0005-0000-0000-0000060D0000}"/>
    <cellStyle name="Moeda 2 7 11" xfId="24194" xr:uid="{00000000-0005-0000-0000-0000070D0000}"/>
    <cellStyle name="Moeda 2 7 2" xfId="410" xr:uid="{00000000-0005-0000-0000-0000080D0000}"/>
    <cellStyle name="Moeda 2 7 2 2" xfId="1202" xr:uid="{00000000-0005-0000-0000-0000090D0000}"/>
    <cellStyle name="Moeda 2 7 2 2 2" xfId="3866" xr:uid="{00000000-0005-0000-0000-00000A0D0000}"/>
    <cellStyle name="Moeda 2 7 2 2 2 2" xfId="17210" xr:uid="{00000000-0005-0000-0000-00000B0D0000}"/>
    <cellStyle name="Moeda 2 7 2 2 3" xfId="6530" xr:uid="{00000000-0005-0000-0000-00000C0D0000}"/>
    <cellStyle name="Moeda 2 7 2 2 3 2" xfId="19874" xr:uid="{00000000-0005-0000-0000-00000D0D0000}"/>
    <cellStyle name="Moeda 2 7 2 2 4" xfId="9194" xr:uid="{00000000-0005-0000-0000-00000E0D0000}"/>
    <cellStyle name="Moeda 2 7 2 2 4 2" xfId="22538" xr:uid="{00000000-0005-0000-0000-00000F0D0000}"/>
    <cellStyle name="Moeda 2 7 2 2 5" xfId="14546" xr:uid="{00000000-0005-0000-0000-0000100D0000}"/>
    <cellStyle name="Moeda 2 7 2 2 6" xfId="11858" xr:uid="{00000000-0005-0000-0000-0000110D0000}"/>
    <cellStyle name="Moeda 2 7 2 2 7" xfId="26258" xr:uid="{00000000-0005-0000-0000-0000120D0000}"/>
    <cellStyle name="Moeda 2 7 2 3" xfId="1994" xr:uid="{00000000-0005-0000-0000-0000130D0000}"/>
    <cellStyle name="Moeda 2 7 2 3 2" xfId="4658" xr:uid="{00000000-0005-0000-0000-0000140D0000}"/>
    <cellStyle name="Moeda 2 7 2 3 2 2" xfId="18002" xr:uid="{00000000-0005-0000-0000-0000150D0000}"/>
    <cellStyle name="Moeda 2 7 2 3 3" xfId="7322" xr:uid="{00000000-0005-0000-0000-0000160D0000}"/>
    <cellStyle name="Moeda 2 7 2 3 3 2" xfId="20666" xr:uid="{00000000-0005-0000-0000-0000170D0000}"/>
    <cellStyle name="Moeda 2 7 2 3 4" xfId="9986" xr:uid="{00000000-0005-0000-0000-0000180D0000}"/>
    <cellStyle name="Moeda 2 7 2 3 4 2" xfId="23330" xr:uid="{00000000-0005-0000-0000-0000190D0000}"/>
    <cellStyle name="Moeda 2 7 2 3 5" xfId="15338" xr:uid="{00000000-0005-0000-0000-00001A0D0000}"/>
    <cellStyle name="Moeda 2 7 2 3 6" xfId="12650" xr:uid="{00000000-0005-0000-0000-00001B0D0000}"/>
    <cellStyle name="Moeda 2 7 2 4" xfId="3074" xr:uid="{00000000-0005-0000-0000-00001C0D0000}"/>
    <cellStyle name="Moeda 2 7 2 4 2" xfId="16418" xr:uid="{00000000-0005-0000-0000-00001D0D0000}"/>
    <cellStyle name="Moeda 2 7 2 5" xfId="5738" xr:uid="{00000000-0005-0000-0000-00001E0D0000}"/>
    <cellStyle name="Moeda 2 7 2 5 2" xfId="19082" xr:uid="{00000000-0005-0000-0000-00001F0D0000}"/>
    <cellStyle name="Moeda 2 7 2 6" xfId="8402" xr:uid="{00000000-0005-0000-0000-0000200D0000}"/>
    <cellStyle name="Moeda 2 7 2 6 2" xfId="21746" xr:uid="{00000000-0005-0000-0000-0000210D0000}"/>
    <cellStyle name="Moeda 2 7 2 7" xfId="13754" xr:uid="{00000000-0005-0000-0000-0000220D0000}"/>
    <cellStyle name="Moeda 2 7 2 8" xfId="11066" xr:uid="{00000000-0005-0000-0000-0000230D0000}"/>
    <cellStyle name="Moeda 2 7 2 9" xfId="24890" xr:uid="{00000000-0005-0000-0000-0000240D0000}"/>
    <cellStyle name="Moeda 2 7 3" xfId="938" xr:uid="{00000000-0005-0000-0000-0000250D0000}"/>
    <cellStyle name="Moeda 2 7 3 2" xfId="3602" xr:uid="{00000000-0005-0000-0000-0000260D0000}"/>
    <cellStyle name="Moeda 2 7 3 2 2" xfId="16946" xr:uid="{00000000-0005-0000-0000-0000270D0000}"/>
    <cellStyle name="Moeda 2 7 3 2 3" xfId="25922" xr:uid="{00000000-0005-0000-0000-0000280D0000}"/>
    <cellStyle name="Moeda 2 7 3 3" xfId="6266" xr:uid="{00000000-0005-0000-0000-0000290D0000}"/>
    <cellStyle name="Moeda 2 7 3 3 2" xfId="19610" xr:uid="{00000000-0005-0000-0000-00002A0D0000}"/>
    <cellStyle name="Moeda 2 7 3 4" xfId="8930" xr:uid="{00000000-0005-0000-0000-00002B0D0000}"/>
    <cellStyle name="Moeda 2 7 3 4 2" xfId="22274" xr:uid="{00000000-0005-0000-0000-00002C0D0000}"/>
    <cellStyle name="Moeda 2 7 3 5" xfId="14282" xr:uid="{00000000-0005-0000-0000-00002D0D0000}"/>
    <cellStyle name="Moeda 2 7 3 6" xfId="11594" xr:uid="{00000000-0005-0000-0000-00002E0D0000}"/>
    <cellStyle name="Moeda 2 7 3 7" xfId="24554" xr:uid="{00000000-0005-0000-0000-00002F0D0000}"/>
    <cellStyle name="Moeda 2 7 4" xfId="1730" xr:uid="{00000000-0005-0000-0000-0000300D0000}"/>
    <cellStyle name="Moeda 2 7 4 2" xfId="4394" xr:uid="{00000000-0005-0000-0000-0000310D0000}"/>
    <cellStyle name="Moeda 2 7 4 2 2" xfId="17738" xr:uid="{00000000-0005-0000-0000-0000320D0000}"/>
    <cellStyle name="Moeda 2 7 4 2 3" xfId="26570" xr:uid="{00000000-0005-0000-0000-0000330D0000}"/>
    <cellStyle name="Moeda 2 7 4 3" xfId="7058" xr:uid="{00000000-0005-0000-0000-0000340D0000}"/>
    <cellStyle name="Moeda 2 7 4 3 2" xfId="20402" xr:uid="{00000000-0005-0000-0000-0000350D0000}"/>
    <cellStyle name="Moeda 2 7 4 4" xfId="9722" xr:uid="{00000000-0005-0000-0000-0000360D0000}"/>
    <cellStyle name="Moeda 2 7 4 4 2" xfId="23066" xr:uid="{00000000-0005-0000-0000-0000370D0000}"/>
    <cellStyle name="Moeda 2 7 4 5" xfId="15074" xr:uid="{00000000-0005-0000-0000-0000380D0000}"/>
    <cellStyle name="Moeda 2 7 4 6" xfId="12386" xr:uid="{00000000-0005-0000-0000-0000390D0000}"/>
    <cellStyle name="Moeda 2 7 4 7" xfId="25202" xr:uid="{00000000-0005-0000-0000-00003A0D0000}"/>
    <cellStyle name="Moeda 2 7 5" xfId="2546" xr:uid="{00000000-0005-0000-0000-00003B0D0000}"/>
    <cellStyle name="Moeda 2 7 5 2" xfId="5210" xr:uid="{00000000-0005-0000-0000-00003C0D0000}"/>
    <cellStyle name="Moeda 2 7 5 2 2" xfId="18554" xr:uid="{00000000-0005-0000-0000-00003D0D0000}"/>
    <cellStyle name="Moeda 2 7 5 3" xfId="7874" xr:uid="{00000000-0005-0000-0000-00003E0D0000}"/>
    <cellStyle name="Moeda 2 7 5 3 2" xfId="21218" xr:uid="{00000000-0005-0000-0000-00003F0D0000}"/>
    <cellStyle name="Moeda 2 7 5 4" xfId="10538" xr:uid="{00000000-0005-0000-0000-0000400D0000}"/>
    <cellStyle name="Moeda 2 7 5 4 2" xfId="23882" xr:uid="{00000000-0005-0000-0000-0000410D0000}"/>
    <cellStyle name="Moeda 2 7 5 5" xfId="15890" xr:uid="{00000000-0005-0000-0000-0000420D0000}"/>
    <cellStyle name="Moeda 2 7 5 6" xfId="13202" xr:uid="{00000000-0005-0000-0000-0000430D0000}"/>
    <cellStyle name="Moeda 2 7 5 7" xfId="25562" xr:uid="{00000000-0005-0000-0000-0000440D0000}"/>
    <cellStyle name="Moeda 2 7 6" xfId="2810" xr:uid="{00000000-0005-0000-0000-0000450D0000}"/>
    <cellStyle name="Moeda 2 7 6 2" xfId="16154" xr:uid="{00000000-0005-0000-0000-0000460D0000}"/>
    <cellStyle name="Moeda 2 7 7" xfId="5474" xr:uid="{00000000-0005-0000-0000-0000470D0000}"/>
    <cellStyle name="Moeda 2 7 7 2" xfId="18818" xr:uid="{00000000-0005-0000-0000-0000480D0000}"/>
    <cellStyle name="Moeda 2 7 8" xfId="8138" xr:uid="{00000000-0005-0000-0000-0000490D0000}"/>
    <cellStyle name="Moeda 2 7 8 2" xfId="21482" xr:uid="{00000000-0005-0000-0000-00004A0D0000}"/>
    <cellStyle name="Moeda 2 7 9" xfId="13490" xr:uid="{00000000-0005-0000-0000-00004B0D0000}"/>
    <cellStyle name="Moeda 2 8" xfId="314" xr:uid="{00000000-0005-0000-0000-00004C0D0000}"/>
    <cellStyle name="Moeda 2 8 10" xfId="24362" xr:uid="{00000000-0005-0000-0000-00004D0D0000}"/>
    <cellStyle name="Moeda 2 8 2" xfId="1106" xr:uid="{00000000-0005-0000-0000-00004E0D0000}"/>
    <cellStyle name="Moeda 2 8 2 2" xfId="3770" xr:uid="{00000000-0005-0000-0000-00004F0D0000}"/>
    <cellStyle name="Moeda 2 8 2 2 2" xfId="17114" xr:uid="{00000000-0005-0000-0000-0000500D0000}"/>
    <cellStyle name="Moeda 2 8 2 2 3" xfId="26426" xr:uid="{00000000-0005-0000-0000-0000510D0000}"/>
    <cellStyle name="Moeda 2 8 2 3" xfId="6434" xr:uid="{00000000-0005-0000-0000-0000520D0000}"/>
    <cellStyle name="Moeda 2 8 2 3 2" xfId="19778" xr:uid="{00000000-0005-0000-0000-0000530D0000}"/>
    <cellStyle name="Moeda 2 8 2 4" xfId="9098" xr:uid="{00000000-0005-0000-0000-0000540D0000}"/>
    <cellStyle name="Moeda 2 8 2 4 2" xfId="22442" xr:uid="{00000000-0005-0000-0000-0000550D0000}"/>
    <cellStyle name="Moeda 2 8 2 5" xfId="14450" xr:uid="{00000000-0005-0000-0000-0000560D0000}"/>
    <cellStyle name="Moeda 2 8 2 6" xfId="11762" xr:uid="{00000000-0005-0000-0000-0000570D0000}"/>
    <cellStyle name="Moeda 2 8 2 7" xfId="25058" xr:uid="{00000000-0005-0000-0000-0000580D0000}"/>
    <cellStyle name="Moeda 2 8 3" xfId="1898" xr:uid="{00000000-0005-0000-0000-0000590D0000}"/>
    <cellStyle name="Moeda 2 8 3 2" xfId="4562" xr:uid="{00000000-0005-0000-0000-00005A0D0000}"/>
    <cellStyle name="Moeda 2 8 3 2 2" xfId="17906" xr:uid="{00000000-0005-0000-0000-00005B0D0000}"/>
    <cellStyle name="Moeda 2 8 3 2 3" xfId="26090" xr:uid="{00000000-0005-0000-0000-00005C0D0000}"/>
    <cellStyle name="Moeda 2 8 3 3" xfId="7226" xr:uid="{00000000-0005-0000-0000-00005D0D0000}"/>
    <cellStyle name="Moeda 2 8 3 3 2" xfId="20570" xr:uid="{00000000-0005-0000-0000-00005E0D0000}"/>
    <cellStyle name="Moeda 2 8 3 4" xfId="9890" xr:uid="{00000000-0005-0000-0000-00005F0D0000}"/>
    <cellStyle name="Moeda 2 8 3 4 2" xfId="23234" xr:uid="{00000000-0005-0000-0000-0000600D0000}"/>
    <cellStyle name="Moeda 2 8 3 5" xfId="15242" xr:uid="{00000000-0005-0000-0000-0000610D0000}"/>
    <cellStyle name="Moeda 2 8 3 6" xfId="12554" xr:uid="{00000000-0005-0000-0000-0000620D0000}"/>
    <cellStyle name="Moeda 2 8 3 7" xfId="24722" xr:uid="{00000000-0005-0000-0000-0000630D0000}"/>
    <cellStyle name="Moeda 2 8 4" xfId="2451" xr:uid="{00000000-0005-0000-0000-0000640D0000}"/>
    <cellStyle name="Moeda 2 8 4 2" xfId="5115" xr:uid="{00000000-0005-0000-0000-0000650D0000}"/>
    <cellStyle name="Moeda 2 8 4 2 2" xfId="18459" xr:uid="{00000000-0005-0000-0000-0000660D0000}"/>
    <cellStyle name="Moeda 2 8 4 2 3" xfId="26738" xr:uid="{00000000-0005-0000-0000-0000670D0000}"/>
    <cellStyle name="Moeda 2 8 4 3" xfId="7779" xr:uid="{00000000-0005-0000-0000-0000680D0000}"/>
    <cellStyle name="Moeda 2 8 4 3 2" xfId="21123" xr:uid="{00000000-0005-0000-0000-0000690D0000}"/>
    <cellStyle name="Moeda 2 8 4 4" xfId="10443" xr:uid="{00000000-0005-0000-0000-00006A0D0000}"/>
    <cellStyle name="Moeda 2 8 4 4 2" xfId="23787" xr:uid="{00000000-0005-0000-0000-00006B0D0000}"/>
    <cellStyle name="Moeda 2 8 4 5" xfId="15795" xr:uid="{00000000-0005-0000-0000-00006C0D0000}"/>
    <cellStyle name="Moeda 2 8 4 6" xfId="13107" xr:uid="{00000000-0005-0000-0000-00006D0D0000}"/>
    <cellStyle name="Moeda 2 8 4 7" xfId="25370" xr:uid="{00000000-0005-0000-0000-00006E0D0000}"/>
    <cellStyle name="Moeda 2 8 5" xfId="2978" xr:uid="{00000000-0005-0000-0000-00006F0D0000}"/>
    <cellStyle name="Moeda 2 8 5 2" xfId="16322" xr:uid="{00000000-0005-0000-0000-0000700D0000}"/>
    <cellStyle name="Moeda 2 8 5 3" xfId="25730" xr:uid="{00000000-0005-0000-0000-0000710D0000}"/>
    <cellStyle name="Moeda 2 8 6" xfId="5642" xr:uid="{00000000-0005-0000-0000-0000720D0000}"/>
    <cellStyle name="Moeda 2 8 6 2" xfId="18986" xr:uid="{00000000-0005-0000-0000-0000730D0000}"/>
    <cellStyle name="Moeda 2 8 7" xfId="8306" xr:uid="{00000000-0005-0000-0000-0000740D0000}"/>
    <cellStyle name="Moeda 2 8 7 2" xfId="21650" xr:uid="{00000000-0005-0000-0000-0000750D0000}"/>
    <cellStyle name="Moeda 2 8 8" xfId="13658" xr:uid="{00000000-0005-0000-0000-0000760D0000}"/>
    <cellStyle name="Moeda 2 8 9" xfId="10970" xr:uid="{00000000-0005-0000-0000-0000770D0000}"/>
    <cellStyle name="Moeda 2 9" xfId="578" xr:uid="{00000000-0005-0000-0000-0000780D0000}"/>
    <cellStyle name="Moeda 2 9 2" xfId="1370" xr:uid="{00000000-0005-0000-0000-0000790D0000}"/>
    <cellStyle name="Moeda 2 9 2 2" xfId="4034" xr:uid="{00000000-0005-0000-0000-00007A0D0000}"/>
    <cellStyle name="Moeda 2 9 2 2 2" xfId="17378" xr:uid="{00000000-0005-0000-0000-00007B0D0000}"/>
    <cellStyle name="Moeda 2 9 2 2 3" xfId="26162" xr:uid="{00000000-0005-0000-0000-00007C0D0000}"/>
    <cellStyle name="Moeda 2 9 2 3" xfId="6698" xr:uid="{00000000-0005-0000-0000-00007D0D0000}"/>
    <cellStyle name="Moeda 2 9 2 3 2" xfId="20042" xr:uid="{00000000-0005-0000-0000-00007E0D0000}"/>
    <cellStyle name="Moeda 2 9 2 4" xfId="9362" xr:uid="{00000000-0005-0000-0000-00007F0D0000}"/>
    <cellStyle name="Moeda 2 9 2 4 2" xfId="22706" xr:uid="{00000000-0005-0000-0000-0000800D0000}"/>
    <cellStyle name="Moeda 2 9 2 5" xfId="14714" xr:uid="{00000000-0005-0000-0000-0000810D0000}"/>
    <cellStyle name="Moeda 2 9 2 6" xfId="12026" xr:uid="{00000000-0005-0000-0000-0000820D0000}"/>
    <cellStyle name="Moeda 2 9 2 7" xfId="24794" xr:uid="{00000000-0005-0000-0000-0000830D0000}"/>
    <cellStyle name="Moeda 2 9 3" xfId="2162" xr:uid="{00000000-0005-0000-0000-0000840D0000}"/>
    <cellStyle name="Moeda 2 9 3 2" xfId="4826" xr:uid="{00000000-0005-0000-0000-0000850D0000}"/>
    <cellStyle name="Moeda 2 9 3 2 2" xfId="18170" xr:uid="{00000000-0005-0000-0000-0000860D0000}"/>
    <cellStyle name="Moeda 2 9 3 2 3" xfId="25826" xr:uid="{00000000-0005-0000-0000-0000870D0000}"/>
    <cellStyle name="Moeda 2 9 3 3" xfId="7490" xr:uid="{00000000-0005-0000-0000-0000880D0000}"/>
    <cellStyle name="Moeda 2 9 3 3 2" xfId="20834" xr:uid="{00000000-0005-0000-0000-0000890D0000}"/>
    <cellStyle name="Moeda 2 9 3 4" xfId="10154" xr:uid="{00000000-0005-0000-0000-00008A0D0000}"/>
    <cellStyle name="Moeda 2 9 3 4 2" xfId="23498" xr:uid="{00000000-0005-0000-0000-00008B0D0000}"/>
    <cellStyle name="Moeda 2 9 3 5" xfId="15506" xr:uid="{00000000-0005-0000-0000-00008C0D0000}"/>
    <cellStyle name="Moeda 2 9 3 6" xfId="12818" xr:uid="{00000000-0005-0000-0000-00008D0D0000}"/>
    <cellStyle name="Moeda 2 9 3 7" xfId="24458" xr:uid="{00000000-0005-0000-0000-00008E0D0000}"/>
    <cellStyle name="Moeda 2 9 4" xfId="3242" xr:uid="{00000000-0005-0000-0000-00008F0D0000}"/>
    <cellStyle name="Moeda 2 9 4 2" xfId="16586" xr:uid="{00000000-0005-0000-0000-0000900D0000}"/>
    <cellStyle name="Moeda 2 9 4 3" xfId="25466" xr:uid="{00000000-0005-0000-0000-0000910D0000}"/>
    <cellStyle name="Moeda 2 9 5" xfId="5906" xr:uid="{00000000-0005-0000-0000-0000920D0000}"/>
    <cellStyle name="Moeda 2 9 5 2" xfId="19250" xr:uid="{00000000-0005-0000-0000-0000930D0000}"/>
    <cellStyle name="Moeda 2 9 6" xfId="8570" xr:uid="{00000000-0005-0000-0000-0000940D0000}"/>
    <cellStyle name="Moeda 2 9 6 2" xfId="21914" xr:uid="{00000000-0005-0000-0000-0000950D0000}"/>
    <cellStyle name="Moeda 2 9 7" xfId="13922" xr:uid="{00000000-0005-0000-0000-0000960D0000}"/>
    <cellStyle name="Moeda 2 9 8" xfId="11234" xr:uid="{00000000-0005-0000-0000-0000970D0000}"/>
    <cellStyle name="Moeda 2 9 9" xfId="24098" xr:uid="{00000000-0005-0000-0000-0000980D0000}"/>
    <cellStyle name="Moeda 20" xfId="13365" xr:uid="{00000000-0005-0000-0000-0000990D0000}"/>
    <cellStyle name="Moeda 21" xfId="10701" xr:uid="{00000000-0005-0000-0000-00009A0D0000}"/>
    <cellStyle name="Moeda 22" xfId="24045" xr:uid="{00000000-0005-0000-0000-00009B0D0000}"/>
    <cellStyle name="Moeda 25" xfId="26782" xr:uid="{00000000-0005-0000-0000-00009C0D0000}"/>
    <cellStyle name="Moeda 3" xfId="23" xr:uid="{00000000-0005-0000-0000-00009D0D0000}"/>
    <cellStyle name="Moeda 3 10" xfId="845" xr:uid="{00000000-0005-0000-0000-00009E0D0000}"/>
    <cellStyle name="Moeda 3 10 2" xfId="3509" xr:uid="{00000000-0005-0000-0000-00009F0D0000}"/>
    <cellStyle name="Moeda 3 10 2 2" xfId="16853" xr:uid="{00000000-0005-0000-0000-0000A00D0000}"/>
    <cellStyle name="Moeda 3 10 2 3" xfId="25805" xr:uid="{00000000-0005-0000-0000-0000A10D0000}"/>
    <cellStyle name="Moeda 3 10 3" xfId="6173" xr:uid="{00000000-0005-0000-0000-0000A20D0000}"/>
    <cellStyle name="Moeda 3 10 3 2" xfId="19517" xr:uid="{00000000-0005-0000-0000-0000A30D0000}"/>
    <cellStyle name="Moeda 3 10 4" xfId="8837" xr:uid="{00000000-0005-0000-0000-0000A40D0000}"/>
    <cellStyle name="Moeda 3 10 4 2" xfId="22181" xr:uid="{00000000-0005-0000-0000-0000A50D0000}"/>
    <cellStyle name="Moeda 3 10 5" xfId="14189" xr:uid="{00000000-0005-0000-0000-0000A60D0000}"/>
    <cellStyle name="Moeda 3 10 6" xfId="11501" xr:uid="{00000000-0005-0000-0000-0000A70D0000}"/>
    <cellStyle name="Moeda 3 10 7" xfId="24437" xr:uid="{00000000-0005-0000-0000-0000A80D0000}"/>
    <cellStyle name="Moeda 3 11" xfId="1637" xr:uid="{00000000-0005-0000-0000-0000A90D0000}"/>
    <cellStyle name="Moeda 3 11 2" xfId="4301" xr:uid="{00000000-0005-0000-0000-0000AA0D0000}"/>
    <cellStyle name="Moeda 3 11 2 2" xfId="17645" xr:uid="{00000000-0005-0000-0000-0000AB0D0000}"/>
    <cellStyle name="Moeda 3 11 2 3" xfId="26477" xr:uid="{00000000-0005-0000-0000-0000AC0D0000}"/>
    <cellStyle name="Moeda 3 11 3" xfId="6965" xr:uid="{00000000-0005-0000-0000-0000AD0D0000}"/>
    <cellStyle name="Moeda 3 11 3 2" xfId="20309" xr:uid="{00000000-0005-0000-0000-0000AE0D0000}"/>
    <cellStyle name="Moeda 3 11 4" xfId="9629" xr:uid="{00000000-0005-0000-0000-0000AF0D0000}"/>
    <cellStyle name="Moeda 3 11 4 2" xfId="22973" xr:uid="{00000000-0005-0000-0000-0000B00D0000}"/>
    <cellStyle name="Moeda 3 11 5" xfId="14981" xr:uid="{00000000-0005-0000-0000-0000B10D0000}"/>
    <cellStyle name="Moeda 3 11 6" xfId="12293" xr:uid="{00000000-0005-0000-0000-0000B20D0000}"/>
    <cellStyle name="Moeda 3 11 7" xfId="25109" xr:uid="{00000000-0005-0000-0000-0000B30D0000}"/>
    <cellStyle name="Moeda 3 12" xfId="2434" xr:uid="{00000000-0005-0000-0000-0000B40D0000}"/>
    <cellStyle name="Moeda 3 12 2" xfId="5098" xr:uid="{00000000-0005-0000-0000-0000B50D0000}"/>
    <cellStyle name="Moeda 3 12 2 2" xfId="18442" xr:uid="{00000000-0005-0000-0000-0000B60D0000}"/>
    <cellStyle name="Moeda 3 12 3" xfId="7762" xr:uid="{00000000-0005-0000-0000-0000B70D0000}"/>
    <cellStyle name="Moeda 3 12 3 2" xfId="21106" xr:uid="{00000000-0005-0000-0000-0000B80D0000}"/>
    <cellStyle name="Moeda 3 12 4" xfId="10426" xr:uid="{00000000-0005-0000-0000-0000B90D0000}"/>
    <cellStyle name="Moeda 3 12 4 2" xfId="23770" xr:uid="{00000000-0005-0000-0000-0000BA0D0000}"/>
    <cellStyle name="Moeda 3 12 5" xfId="15778" xr:uid="{00000000-0005-0000-0000-0000BB0D0000}"/>
    <cellStyle name="Moeda 3 12 6" xfId="13090" xr:uid="{00000000-0005-0000-0000-0000BC0D0000}"/>
    <cellStyle name="Moeda 3 12 7" xfId="25421" xr:uid="{00000000-0005-0000-0000-0000BD0D0000}"/>
    <cellStyle name="Moeda 3 13" xfId="53" xr:uid="{00000000-0005-0000-0000-0000BE0D0000}"/>
    <cellStyle name="Moeda 3 13 2" xfId="13397" xr:uid="{00000000-0005-0000-0000-0000BF0D0000}"/>
    <cellStyle name="Moeda 3 14" xfId="2717" xr:uid="{00000000-0005-0000-0000-0000C00D0000}"/>
    <cellStyle name="Moeda 3 14 2" xfId="16061" xr:uid="{00000000-0005-0000-0000-0000C10D0000}"/>
    <cellStyle name="Moeda 3 15" xfId="5381" xr:uid="{00000000-0005-0000-0000-0000C20D0000}"/>
    <cellStyle name="Moeda 3 15 2" xfId="18725" xr:uid="{00000000-0005-0000-0000-0000C30D0000}"/>
    <cellStyle name="Moeda 3 16" xfId="8045" xr:uid="{00000000-0005-0000-0000-0000C40D0000}"/>
    <cellStyle name="Moeda 3 16 2" xfId="21389" xr:uid="{00000000-0005-0000-0000-0000C50D0000}"/>
    <cellStyle name="Moeda 3 17" xfId="13373" xr:uid="{00000000-0005-0000-0000-0000C60D0000}"/>
    <cellStyle name="Moeda 3 18" xfId="10709" xr:uid="{00000000-0005-0000-0000-0000C70D0000}"/>
    <cellStyle name="Moeda 3 19" xfId="24053" xr:uid="{00000000-0005-0000-0000-0000C80D0000}"/>
    <cellStyle name="Moeda 3 2" xfId="77" xr:uid="{00000000-0005-0000-0000-0000C90D0000}"/>
    <cellStyle name="Moeda 3 2 10" xfId="1661" xr:uid="{00000000-0005-0000-0000-0000CA0D0000}"/>
    <cellStyle name="Moeda 3 2 10 2" xfId="4325" xr:uid="{00000000-0005-0000-0000-0000CB0D0000}"/>
    <cellStyle name="Moeda 3 2 10 2 2" xfId="17669" xr:uid="{00000000-0005-0000-0000-0000CC0D0000}"/>
    <cellStyle name="Moeda 3 2 10 3" xfId="6989" xr:uid="{00000000-0005-0000-0000-0000CD0D0000}"/>
    <cellStyle name="Moeda 3 2 10 3 2" xfId="20333" xr:uid="{00000000-0005-0000-0000-0000CE0D0000}"/>
    <cellStyle name="Moeda 3 2 10 4" xfId="9653" xr:uid="{00000000-0005-0000-0000-0000CF0D0000}"/>
    <cellStyle name="Moeda 3 2 10 4 2" xfId="22997" xr:uid="{00000000-0005-0000-0000-0000D00D0000}"/>
    <cellStyle name="Moeda 3 2 10 5" xfId="15005" xr:uid="{00000000-0005-0000-0000-0000D10D0000}"/>
    <cellStyle name="Moeda 3 2 10 6" xfId="12317" xr:uid="{00000000-0005-0000-0000-0000D20D0000}"/>
    <cellStyle name="Moeda 3 2 11" xfId="2460" xr:uid="{00000000-0005-0000-0000-0000D30D0000}"/>
    <cellStyle name="Moeda 3 2 11 2" xfId="5124" xr:uid="{00000000-0005-0000-0000-0000D40D0000}"/>
    <cellStyle name="Moeda 3 2 11 2 2" xfId="18468" xr:uid="{00000000-0005-0000-0000-0000D50D0000}"/>
    <cellStyle name="Moeda 3 2 11 3" xfId="7788" xr:uid="{00000000-0005-0000-0000-0000D60D0000}"/>
    <cellStyle name="Moeda 3 2 11 3 2" xfId="21132" xr:uid="{00000000-0005-0000-0000-0000D70D0000}"/>
    <cellStyle name="Moeda 3 2 11 4" xfId="10452" xr:uid="{00000000-0005-0000-0000-0000D80D0000}"/>
    <cellStyle name="Moeda 3 2 11 4 2" xfId="23796" xr:uid="{00000000-0005-0000-0000-0000D90D0000}"/>
    <cellStyle name="Moeda 3 2 11 5" xfId="15804" xr:uid="{00000000-0005-0000-0000-0000DA0D0000}"/>
    <cellStyle name="Moeda 3 2 11 6" xfId="13116" xr:uid="{00000000-0005-0000-0000-0000DB0D0000}"/>
    <cellStyle name="Moeda 3 2 12" xfId="2741" xr:uid="{00000000-0005-0000-0000-0000DC0D0000}"/>
    <cellStyle name="Moeda 3 2 12 2" xfId="16085" xr:uid="{00000000-0005-0000-0000-0000DD0D0000}"/>
    <cellStyle name="Moeda 3 2 13" xfId="5405" xr:uid="{00000000-0005-0000-0000-0000DE0D0000}"/>
    <cellStyle name="Moeda 3 2 13 2" xfId="18749" xr:uid="{00000000-0005-0000-0000-0000DF0D0000}"/>
    <cellStyle name="Moeda 3 2 14" xfId="8069" xr:uid="{00000000-0005-0000-0000-0000E00D0000}"/>
    <cellStyle name="Moeda 3 2 14 2" xfId="21413" xr:uid="{00000000-0005-0000-0000-0000E10D0000}"/>
    <cellStyle name="Moeda 3 2 15" xfId="13421" xr:uid="{00000000-0005-0000-0000-0000E20D0000}"/>
    <cellStyle name="Moeda 3 2 16" xfId="10733" xr:uid="{00000000-0005-0000-0000-0000E30D0000}"/>
    <cellStyle name="Moeda 3 2 17" xfId="24125" xr:uid="{00000000-0005-0000-0000-0000E40D0000}"/>
    <cellStyle name="Moeda 3 2 2" xfId="125" xr:uid="{00000000-0005-0000-0000-0000E50D0000}"/>
    <cellStyle name="Moeda 3 2 2 10" xfId="8117" xr:uid="{00000000-0005-0000-0000-0000E60D0000}"/>
    <cellStyle name="Moeda 3 2 2 10 2" xfId="21461" xr:uid="{00000000-0005-0000-0000-0000E70D0000}"/>
    <cellStyle name="Moeda 3 2 2 11" xfId="13469" xr:uid="{00000000-0005-0000-0000-0000E80D0000}"/>
    <cellStyle name="Moeda 3 2 2 12" xfId="10781" xr:uid="{00000000-0005-0000-0000-0000E90D0000}"/>
    <cellStyle name="Moeda 3 2 2 13" xfId="24173" xr:uid="{00000000-0005-0000-0000-0000EA0D0000}"/>
    <cellStyle name="Moeda 3 2 2 2" xfId="293" xr:uid="{00000000-0005-0000-0000-0000EB0D0000}"/>
    <cellStyle name="Moeda 3 2 2 2 10" xfId="10949" xr:uid="{00000000-0005-0000-0000-0000EC0D0000}"/>
    <cellStyle name="Moeda 3 2 2 2 11" xfId="24341" xr:uid="{00000000-0005-0000-0000-0000ED0D0000}"/>
    <cellStyle name="Moeda 3 2 2 2 2" xfId="557" xr:uid="{00000000-0005-0000-0000-0000EE0D0000}"/>
    <cellStyle name="Moeda 3 2 2 2 2 2" xfId="1349" xr:uid="{00000000-0005-0000-0000-0000EF0D0000}"/>
    <cellStyle name="Moeda 3 2 2 2 2 2 2" xfId="4013" xr:uid="{00000000-0005-0000-0000-0000F00D0000}"/>
    <cellStyle name="Moeda 3 2 2 2 2 2 2 2" xfId="17357" xr:uid="{00000000-0005-0000-0000-0000F10D0000}"/>
    <cellStyle name="Moeda 3 2 2 2 2 2 3" xfId="6677" xr:uid="{00000000-0005-0000-0000-0000F20D0000}"/>
    <cellStyle name="Moeda 3 2 2 2 2 2 3 2" xfId="20021" xr:uid="{00000000-0005-0000-0000-0000F30D0000}"/>
    <cellStyle name="Moeda 3 2 2 2 2 2 4" xfId="9341" xr:uid="{00000000-0005-0000-0000-0000F40D0000}"/>
    <cellStyle name="Moeda 3 2 2 2 2 2 4 2" xfId="22685" xr:uid="{00000000-0005-0000-0000-0000F50D0000}"/>
    <cellStyle name="Moeda 3 2 2 2 2 2 5" xfId="14693" xr:uid="{00000000-0005-0000-0000-0000F60D0000}"/>
    <cellStyle name="Moeda 3 2 2 2 2 2 6" xfId="12005" xr:uid="{00000000-0005-0000-0000-0000F70D0000}"/>
    <cellStyle name="Moeda 3 2 2 2 2 2 7" xfId="26405" xr:uid="{00000000-0005-0000-0000-0000F80D0000}"/>
    <cellStyle name="Moeda 3 2 2 2 2 3" xfId="2141" xr:uid="{00000000-0005-0000-0000-0000F90D0000}"/>
    <cellStyle name="Moeda 3 2 2 2 2 3 2" xfId="4805" xr:uid="{00000000-0005-0000-0000-0000FA0D0000}"/>
    <cellStyle name="Moeda 3 2 2 2 2 3 2 2" xfId="18149" xr:uid="{00000000-0005-0000-0000-0000FB0D0000}"/>
    <cellStyle name="Moeda 3 2 2 2 2 3 3" xfId="7469" xr:uid="{00000000-0005-0000-0000-0000FC0D0000}"/>
    <cellStyle name="Moeda 3 2 2 2 2 3 3 2" xfId="20813" xr:uid="{00000000-0005-0000-0000-0000FD0D0000}"/>
    <cellStyle name="Moeda 3 2 2 2 2 3 4" xfId="10133" xr:uid="{00000000-0005-0000-0000-0000FE0D0000}"/>
    <cellStyle name="Moeda 3 2 2 2 2 3 4 2" xfId="23477" xr:uid="{00000000-0005-0000-0000-0000FF0D0000}"/>
    <cellStyle name="Moeda 3 2 2 2 2 3 5" xfId="15485" xr:uid="{00000000-0005-0000-0000-0000000E0000}"/>
    <cellStyle name="Moeda 3 2 2 2 2 3 6" xfId="12797" xr:uid="{00000000-0005-0000-0000-0000010E0000}"/>
    <cellStyle name="Moeda 3 2 2 2 2 4" xfId="3221" xr:uid="{00000000-0005-0000-0000-0000020E0000}"/>
    <cellStyle name="Moeda 3 2 2 2 2 4 2" xfId="16565" xr:uid="{00000000-0005-0000-0000-0000030E0000}"/>
    <cellStyle name="Moeda 3 2 2 2 2 5" xfId="5885" xr:uid="{00000000-0005-0000-0000-0000040E0000}"/>
    <cellStyle name="Moeda 3 2 2 2 2 5 2" xfId="19229" xr:uid="{00000000-0005-0000-0000-0000050E0000}"/>
    <cellStyle name="Moeda 3 2 2 2 2 6" xfId="8549" xr:uid="{00000000-0005-0000-0000-0000060E0000}"/>
    <cellStyle name="Moeda 3 2 2 2 2 6 2" xfId="21893" xr:uid="{00000000-0005-0000-0000-0000070E0000}"/>
    <cellStyle name="Moeda 3 2 2 2 2 7" xfId="13901" xr:uid="{00000000-0005-0000-0000-0000080E0000}"/>
    <cellStyle name="Moeda 3 2 2 2 2 8" xfId="11213" xr:uid="{00000000-0005-0000-0000-0000090E0000}"/>
    <cellStyle name="Moeda 3 2 2 2 2 9" xfId="25037" xr:uid="{00000000-0005-0000-0000-00000A0E0000}"/>
    <cellStyle name="Moeda 3 2 2 2 3" xfId="1085" xr:uid="{00000000-0005-0000-0000-00000B0E0000}"/>
    <cellStyle name="Moeda 3 2 2 2 3 2" xfId="3749" xr:uid="{00000000-0005-0000-0000-00000C0E0000}"/>
    <cellStyle name="Moeda 3 2 2 2 3 2 2" xfId="17093" xr:uid="{00000000-0005-0000-0000-00000D0E0000}"/>
    <cellStyle name="Moeda 3 2 2 2 3 2 3" xfId="26069" xr:uid="{00000000-0005-0000-0000-00000E0E0000}"/>
    <cellStyle name="Moeda 3 2 2 2 3 3" xfId="6413" xr:uid="{00000000-0005-0000-0000-00000F0E0000}"/>
    <cellStyle name="Moeda 3 2 2 2 3 3 2" xfId="19757" xr:uid="{00000000-0005-0000-0000-0000100E0000}"/>
    <cellStyle name="Moeda 3 2 2 2 3 4" xfId="9077" xr:uid="{00000000-0005-0000-0000-0000110E0000}"/>
    <cellStyle name="Moeda 3 2 2 2 3 4 2" xfId="22421" xr:uid="{00000000-0005-0000-0000-0000120E0000}"/>
    <cellStyle name="Moeda 3 2 2 2 3 5" xfId="14429" xr:uid="{00000000-0005-0000-0000-0000130E0000}"/>
    <cellStyle name="Moeda 3 2 2 2 3 6" xfId="11741" xr:uid="{00000000-0005-0000-0000-0000140E0000}"/>
    <cellStyle name="Moeda 3 2 2 2 3 7" xfId="24701" xr:uid="{00000000-0005-0000-0000-0000150E0000}"/>
    <cellStyle name="Moeda 3 2 2 2 4" xfId="1877" xr:uid="{00000000-0005-0000-0000-0000160E0000}"/>
    <cellStyle name="Moeda 3 2 2 2 4 2" xfId="4541" xr:uid="{00000000-0005-0000-0000-0000170E0000}"/>
    <cellStyle name="Moeda 3 2 2 2 4 2 2" xfId="17885" xr:uid="{00000000-0005-0000-0000-0000180E0000}"/>
    <cellStyle name="Moeda 3 2 2 2 4 2 3" xfId="26717" xr:uid="{00000000-0005-0000-0000-0000190E0000}"/>
    <cellStyle name="Moeda 3 2 2 2 4 3" xfId="7205" xr:uid="{00000000-0005-0000-0000-00001A0E0000}"/>
    <cellStyle name="Moeda 3 2 2 2 4 3 2" xfId="20549" xr:uid="{00000000-0005-0000-0000-00001B0E0000}"/>
    <cellStyle name="Moeda 3 2 2 2 4 4" xfId="9869" xr:uid="{00000000-0005-0000-0000-00001C0E0000}"/>
    <cellStyle name="Moeda 3 2 2 2 4 4 2" xfId="23213" xr:uid="{00000000-0005-0000-0000-00001D0E0000}"/>
    <cellStyle name="Moeda 3 2 2 2 4 5" xfId="15221" xr:uid="{00000000-0005-0000-0000-00001E0E0000}"/>
    <cellStyle name="Moeda 3 2 2 2 4 6" xfId="12533" xr:uid="{00000000-0005-0000-0000-00001F0E0000}"/>
    <cellStyle name="Moeda 3 2 2 2 4 7" xfId="25349" xr:uid="{00000000-0005-0000-0000-0000200E0000}"/>
    <cellStyle name="Moeda 3 2 2 2 5" xfId="2693" xr:uid="{00000000-0005-0000-0000-0000210E0000}"/>
    <cellStyle name="Moeda 3 2 2 2 5 2" xfId="5357" xr:uid="{00000000-0005-0000-0000-0000220E0000}"/>
    <cellStyle name="Moeda 3 2 2 2 5 2 2" xfId="18701" xr:uid="{00000000-0005-0000-0000-0000230E0000}"/>
    <cellStyle name="Moeda 3 2 2 2 5 3" xfId="8021" xr:uid="{00000000-0005-0000-0000-0000240E0000}"/>
    <cellStyle name="Moeda 3 2 2 2 5 3 2" xfId="21365" xr:uid="{00000000-0005-0000-0000-0000250E0000}"/>
    <cellStyle name="Moeda 3 2 2 2 5 4" xfId="10685" xr:uid="{00000000-0005-0000-0000-0000260E0000}"/>
    <cellStyle name="Moeda 3 2 2 2 5 4 2" xfId="24029" xr:uid="{00000000-0005-0000-0000-0000270E0000}"/>
    <cellStyle name="Moeda 3 2 2 2 5 5" xfId="16037" xr:uid="{00000000-0005-0000-0000-0000280E0000}"/>
    <cellStyle name="Moeda 3 2 2 2 5 6" xfId="13349" xr:uid="{00000000-0005-0000-0000-0000290E0000}"/>
    <cellStyle name="Moeda 3 2 2 2 5 7" xfId="25709" xr:uid="{00000000-0005-0000-0000-00002A0E0000}"/>
    <cellStyle name="Moeda 3 2 2 2 6" xfId="2957" xr:uid="{00000000-0005-0000-0000-00002B0E0000}"/>
    <cellStyle name="Moeda 3 2 2 2 6 2" xfId="16301" xr:uid="{00000000-0005-0000-0000-00002C0E0000}"/>
    <cellStyle name="Moeda 3 2 2 2 7" xfId="5621" xr:uid="{00000000-0005-0000-0000-00002D0E0000}"/>
    <cellStyle name="Moeda 3 2 2 2 7 2" xfId="18965" xr:uid="{00000000-0005-0000-0000-00002E0E0000}"/>
    <cellStyle name="Moeda 3 2 2 2 8" xfId="8285" xr:uid="{00000000-0005-0000-0000-00002F0E0000}"/>
    <cellStyle name="Moeda 3 2 2 2 8 2" xfId="21629" xr:uid="{00000000-0005-0000-0000-0000300E0000}"/>
    <cellStyle name="Moeda 3 2 2 2 9" xfId="13637" xr:uid="{00000000-0005-0000-0000-0000310E0000}"/>
    <cellStyle name="Moeda 3 2 2 3" xfId="389" xr:uid="{00000000-0005-0000-0000-0000320E0000}"/>
    <cellStyle name="Moeda 3 2 2 3 2" xfId="1181" xr:uid="{00000000-0005-0000-0000-0000330E0000}"/>
    <cellStyle name="Moeda 3 2 2 3 2 2" xfId="3845" xr:uid="{00000000-0005-0000-0000-0000340E0000}"/>
    <cellStyle name="Moeda 3 2 2 3 2 2 2" xfId="17189" xr:uid="{00000000-0005-0000-0000-0000350E0000}"/>
    <cellStyle name="Moeda 3 2 2 3 2 3" xfId="6509" xr:uid="{00000000-0005-0000-0000-0000360E0000}"/>
    <cellStyle name="Moeda 3 2 2 3 2 3 2" xfId="19853" xr:uid="{00000000-0005-0000-0000-0000370E0000}"/>
    <cellStyle name="Moeda 3 2 2 3 2 4" xfId="9173" xr:uid="{00000000-0005-0000-0000-0000380E0000}"/>
    <cellStyle name="Moeda 3 2 2 3 2 4 2" xfId="22517" xr:uid="{00000000-0005-0000-0000-0000390E0000}"/>
    <cellStyle name="Moeda 3 2 2 3 2 5" xfId="14525" xr:uid="{00000000-0005-0000-0000-00003A0E0000}"/>
    <cellStyle name="Moeda 3 2 2 3 2 6" xfId="11837" xr:uid="{00000000-0005-0000-0000-00003B0E0000}"/>
    <cellStyle name="Moeda 3 2 2 3 2 7" xfId="26237" xr:uid="{00000000-0005-0000-0000-00003C0E0000}"/>
    <cellStyle name="Moeda 3 2 2 3 3" xfId="1973" xr:uid="{00000000-0005-0000-0000-00003D0E0000}"/>
    <cellStyle name="Moeda 3 2 2 3 3 2" xfId="4637" xr:uid="{00000000-0005-0000-0000-00003E0E0000}"/>
    <cellStyle name="Moeda 3 2 2 3 3 2 2" xfId="17981" xr:uid="{00000000-0005-0000-0000-00003F0E0000}"/>
    <cellStyle name="Moeda 3 2 2 3 3 3" xfId="7301" xr:uid="{00000000-0005-0000-0000-0000400E0000}"/>
    <cellStyle name="Moeda 3 2 2 3 3 3 2" xfId="20645" xr:uid="{00000000-0005-0000-0000-0000410E0000}"/>
    <cellStyle name="Moeda 3 2 2 3 3 4" xfId="9965" xr:uid="{00000000-0005-0000-0000-0000420E0000}"/>
    <cellStyle name="Moeda 3 2 2 3 3 4 2" xfId="23309" xr:uid="{00000000-0005-0000-0000-0000430E0000}"/>
    <cellStyle name="Moeda 3 2 2 3 3 5" xfId="15317" xr:uid="{00000000-0005-0000-0000-0000440E0000}"/>
    <cellStyle name="Moeda 3 2 2 3 3 6" xfId="12629" xr:uid="{00000000-0005-0000-0000-0000450E0000}"/>
    <cellStyle name="Moeda 3 2 2 3 4" xfId="3053" xr:uid="{00000000-0005-0000-0000-0000460E0000}"/>
    <cellStyle name="Moeda 3 2 2 3 4 2" xfId="16397" xr:uid="{00000000-0005-0000-0000-0000470E0000}"/>
    <cellStyle name="Moeda 3 2 2 3 5" xfId="5717" xr:uid="{00000000-0005-0000-0000-0000480E0000}"/>
    <cellStyle name="Moeda 3 2 2 3 5 2" xfId="19061" xr:uid="{00000000-0005-0000-0000-0000490E0000}"/>
    <cellStyle name="Moeda 3 2 2 3 6" xfId="8381" xr:uid="{00000000-0005-0000-0000-00004A0E0000}"/>
    <cellStyle name="Moeda 3 2 2 3 6 2" xfId="21725" xr:uid="{00000000-0005-0000-0000-00004B0E0000}"/>
    <cellStyle name="Moeda 3 2 2 3 7" xfId="13733" xr:uid="{00000000-0005-0000-0000-00004C0E0000}"/>
    <cellStyle name="Moeda 3 2 2 3 8" xfId="11045" xr:uid="{00000000-0005-0000-0000-00004D0E0000}"/>
    <cellStyle name="Moeda 3 2 2 3 9" xfId="24869" xr:uid="{00000000-0005-0000-0000-00004E0E0000}"/>
    <cellStyle name="Moeda 3 2 2 4" xfId="725" xr:uid="{00000000-0005-0000-0000-00004F0E0000}"/>
    <cellStyle name="Moeda 3 2 2 4 2" xfId="1517" xr:uid="{00000000-0005-0000-0000-0000500E0000}"/>
    <cellStyle name="Moeda 3 2 2 4 2 2" xfId="4181" xr:uid="{00000000-0005-0000-0000-0000510E0000}"/>
    <cellStyle name="Moeda 3 2 2 4 2 2 2" xfId="17525" xr:uid="{00000000-0005-0000-0000-0000520E0000}"/>
    <cellStyle name="Moeda 3 2 2 4 2 3" xfId="6845" xr:uid="{00000000-0005-0000-0000-0000530E0000}"/>
    <cellStyle name="Moeda 3 2 2 4 2 3 2" xfId="20189" xr:uid="{00000000-0005-0000-0000-0000540E0000}"/>
    <cellStyle name="Moeda 3 2 2 4 2 4" xfId="9509" xr:uid="{00000000-0005-0000-0000-0000550E0000}"/>
    <cellStyle name="Moeda 3 2 2 4 2 4 2" xfId="22853" xr:uid="{00000000-0005-0000-0000-0000560E0000}"/>
    <cellStyle name="Moeda 3 2 2 4 2 5" xfId="14861" xr:uid="{00000000-0005-0000-0000-0000570E0000}"/>
    <cellStyle name="Moeda 3 2 2 4 2 6" xfId="12173" xr:uid="{00000000-0005-0000-0000-0000580E0000}"/>
    <cellStyle name="Moeda 3 2 2 4 2 7" xfId="25901" xr:uid="{00000000-0005-0000-0000-0000590E0000}"/>
    <cellStyle name="Moeda 3 2 2 4 3" xfId="2309" xr:uid="{00000000-0005-0000-0000-00005A0E0000}"/>
    <cellStyle name="Moeda 3 2 2 4 3 2" xfId="4973" xr:uid="{00000000-0005-0000-0000-00005B0E0000}"/>
    <cellStyle name="Moeda 3 2 2 4 3 2 2" xfId="18317" xr:uid="{00000000-0005-0000-0000-00005C0E0000}"/>
    <cellStyle name="Moeda 3 2 2 4 3 3" xfId="7637" xr:uid="{00000000-0005-0000-0000-00005D0E0000}"/>
    <cellStyle name="Moeda 3 2 2 4 3 3 2" xfId="20981" xr:uid="{00000000-0005-0000-0000-00005E0E0000}"/>
    <cellStyle name="Moeda 3 2 2 4 3 4" xfId="10301" xr:uid="{00000000-0005-0000-0000-00005F0E0000}"/>
    <cellStyle name="Moeda 3 2 2 4 3 4 2" xfId="23645" xr:uid="{00000000-0005-0000-0000-0000600E0000}"/>
    <cellStyle name="Moeda 3 2 2 4 3 5" xfId="15653" xr:uid="{00000000-0005-0000-0000-0000610E0000}"/>
    <cellStyle name="Moeda 3 2 2 4 3 6" xfId="12965" xr:uid="{00000000-0005-0000-0000-0000620E0000}"/>
    <cellStyle name="Moeda 3 2 2 4 4" xfId="3389" xr:uid="{00000000-0005-0000-0000-0000630E0000}"/>
    <cellStyle name="Moeda 3 2 2 4 4 2" xfId="16733" xr:uid="{00000000-0005-0000-0000-0000640E0000}"/>
    <cellStyle name="Moeda 3 2 2 4 5" xfId="6053" xr:uid="{00000000-0005-0000-0000-0000650E0000}"/>
    <cellStyle name="Moeda 3 2 2 4 5 2" xfId="19397" xr:uid="{00000000-0005-0000-0000-0000660E0000}"/>
    <cellStyle name="Moeda 3 2 2 4 6" xfId="8717" xr:uid="{00000000-0005-0000-0000-0000670E0000}"/>
    <cellStyle name="Moeda 3 2 2 4 6 2" xfId="22061" xr:uid="{00000000-0005-0000-0000-0000680E0000}"/>
    <cellStyle name="Moeda 3 2 2 4 7" xfId="14069" xr:uid="{00000000-0005-0000-0000-0000690E0000}"/>
    <cellStyle name="Moeda 3 2 2 4 8" xfId="11381" xr:uid="{00000000-0005-0000-0000-00006A0E0000}"/>
    <cellStyle name="Moeda 3 2 2 4 9" xfId="24533" xr:uid="{00000000-0005-0000-0000-00006B0E0000}"/>
    <cellStyle name="Moeda 3 2 2 5" xfId="917" xr:uid="{00000000-0005-0000-0000-00006C0E0000}"/>
    <cellStyle name="Moeda 3 2 2 5 2" xfId="3581" xr:uid="{00000000-0005-0000-0000-00006D0E0000}"/>
    <cellStyle name="Moeda 3 2 2 5 2 2" xfId="16925" xr:uid="{00000000-0005-0000-0000-00006E0E0000}"/>
    <cellStyle name="Moeda 3 2 2 5 2 3" xfId="26549" xr:uid="{00000000-0005-0000-0000-00006F0E0000}"/>
    <cellStyle name="Moeda 3 2 2 5 3" xfId="6245" xr:uid="{00000000-0005-0000-0000-0000700E0000}"/>
    <cellStyle name="Moeda 3 2 2 5 3 2" xfId="19589" xr:uid="{00000000-0005-0000-0000-0000710E0000}"/>
    <cellStyle name="Moeda 3 2 2 5 4" xfId="8909" xr:uid="{00000000-0005-0000-0000-0000720E0000}"/>
    <cellStyle name="Moeda 3 2 2 5 4 2" xfId="22253" xr:uid="{00000000-0005-0000-0000-0000730E0000}"/>
    <cellStyle name="Moeda 3 2 2 5 5" xfId="14261" xr:uid="{00000000-0005-0000-0000-0000740E0000}"/>
    <cellStyle name="Moeda 3 2 2 5 6" xfId="11573" xr:uid="{00000000-0005-0000-0000-0000750E0000}"/>
    <cellStyle name="Moeda 3 2 2 5 7" xfId="25181" xr:uid="{00000000-0005-0000-0000-0000760E0000}"/>
    <cellStyle name="Moeda 3 2 2 6" xfId="1709" xr:uid="{00000000-0005-0000-0000-0000770E0000}"/>
    <cellStyle name="Moeda 3 2 2 6 2" xfId="4373" xr:uid="{00000000-0005-0000-0000-0000780E0000}"/>
    <cellStyle name="Moeda 3 2 2 6 2 2" xfId="17717" xr:uid="{00000000-0005-0000-0000-0000790E0000}"/>
    <cellStyle name="Moeda 3 2 2 6 3" xfId="7037" xr:uid="{00000000-0005-0000-0000-00007A0E0000}"/>
    <cellStyle name="Moeda 3 2 2 6 3 2" xfId="20381" xr:uid="{00000000-0005-0000-0000-00007B0E0000}"/>
    <cellStyle name="Moeda 3 2 2 6 4" xfId="9701" xr:uid="{00000000-0005-0000-0000-00007C0E0000}"/>
    <cellStyle name="Moeda 3 2 2 6 4 2" xfId="23045" xr:uid="{00000000-0005-0000-0000-00007D0E0000}"/>
    <cellStyle name="Moeda 3 2 2 6 5" xfId="15053" xr:uid="{00000000-0005-0000-0000-00007E0E0000}"/>
    <cellStyle name="Moeda 3 2 2 6 6" xfId="12365" xr:uid="{00000000-0005-0000-0000-00007F0E0000}"/>
    <cellStyle name="Moeda 3 2 2 6 7" xfId="25541" xr:uid="{00000000-0005-0000-0000-0000800E0000}"/>
    <cellStyle name="Moeda 3 2 2 7" xfId="2525" xr:uid="{00000000-0005-0000-0000-0000810E0000}"/>
    <cellStyle name="Moeda 3 2 2 7 2" xfId="5189" xr:uid="{00000000-0005-0000-0000-0000820E0000}"/>
    <cellStyle name="Moeda 3 2 2 7 2 2" xfId="18533" xr:uid="{00000000-0005-0000-0000-0000830E0000}"/>
    <cellStyle name="Moeda 3 2 2 7 3" xfId="7853" xr:uid="{00000000-0005-0000-0000-0000840E0000}"/>
    <cellStyle name="Moeda 3 2 2 7 3 2" xfId="21197" xr:uid="{00000000-0005-0000-0000-0000850E0000}"/>
    <cellStyle name="Moeda 3 2 2 7 4" xfId="10517" xr:uid="{00000000-0005-0000-0000-0000860E0000}"/>
    <cellStyle name="Moeda 3 2 2 7 4 2" xfId="23861" xr:uid="{00000000-0005-0000-0000-0000870E0000}"/>
    <cellStyle name="Moeda 3 2 2 7 5" xfId="15869" xr:uid="{00000000-0005-0000-0000-0000880E0000}"/>
    <cellStyle name="Moeda 3 2 2 7 6" xfId="13181" xr:uid="{00000000-0005-0000-0000-0000890E0000}"/>
    <cellStyle name="Moeda 3 2 2 8" xfId="2789" xr:uid="{00000000-0005-0000-0000-00008A0E0000}"/>
    <cellStyle name="Moeda 3 2 2 8 2" xfId="16133" xr:uid="{00000000-0005-0000-0000-00008B0E0000}"/>
    <cellStyle name="Moeda 3 2 2 9" xfId="5453" xr:uid="{00000000-0005-0000-0000-00008C0E0000}"/>
    <cellStyle name="Moeda 3 2 2 9 2" xfId="18797" xr:uid="{00000000-0005-0000-0000-00008D0E0000}"/>
    <cellStyle name="Moeda 3 2 3" xfId="245" xr:uid="{00000000-0005-0000-0000-00008E0E0000}"/>
    <cellStyle name="Moeda 3 2 3 10" xfId="13589" xr:uid="{00000000-0005-0000-0000-00008F0E0000}"/>
    <cellStyle name="Moeda 3 2 3 11" xfId="10901" xr:uid="{00000000-0005-0000-0000-0000900E0000}"/>
    <cellStyle name="Moeda 3 2 3 12" xfId="24293" xr:uid="{00000000-0005-0000-0000-0000910E0000}"/>
    <cellStyle name="Moeda 3 2 3 2" xfId="509" xr:uid="{00000000-0005-0000-0000-0000920E0000}"/>
    <cellStyle name="Moeda 3 2 3 2 2" xfId="1301" xr:uid="{00000000-0005-0000-0000-0000930E0000}"/>
    <cellStyle name="Moeda 3 2 3 2 2 2" xfId="3965" xr:uid="{00000000-0005-0000-0000-0000940E0000}"/>
    <cellStyle name="Moeda 3 2 3 2 2 2 2" xfId="17309" xr:uid="{00000000-0005-0000-0000-0000950E0000}"/>
    <cellStyle name="Moeda 3 2 3 2 2 3" xfId="6629" xr:uid="{00000000-0005-0000-0000-0000960E0000}"/>
    <cellStyle name="Moeda 3 2 3 2 2 3 2" xfId="19973" xr:uid="{00000000-0005-0000-0000-0000970E0000}"/>
    <cellStyle name="Moeda 3 2 3 2 2 4" xfId="9293" xr:uid="{00000000-0005-0000-0000-0000980E0000}"/>
    <cellStyle name="Moeda 3 2 3 2 2 4 2" xfId="22637" xr:uid="{00000000-0005-0000-0000-0000990E0000}"/>
    <cellStyle name="Moeda 3 2 3 2 2 5" xfId="14645" xr:uid="{00000000-0005-0000-0000-00009A0E0000}"/>
    <cellStyle name="Moeda 3 2 3 2 2 6" xfId="11957" xr:uid="{00000000-0005-0000-0000-00009B0E0000}"/>
    <cellStyle name="Moeda 3 2 3 2 2 7" xfId="26357" xr:uid="{00000000-0005-0000-0000-00009C0E0000}"/>
    <cellStyle name="Moeda 3 2 3 2 3" xfId="2093" xr:uid="{00000000-0005-0000-0000-00009D0E0000}"/>
    <cellStyle name="Moeda 3 2 3 2 3 2" xfId="4757" xr:uid="{00000000-0005-0000-0000-00009E0E0000}"/>
    <cellStyle name="Moeda 3 2 3 2 3 2 2" xfId="18101" xr:uid="{00000000-0005-0000-0000-00009F0E0000}"/>
    <cellStyle name="Moeda 3 2 3 2 3 3" xfId="7421" xr:uid="{00000000-0005-0000-0000-0000A00E0000}"/>
    <cellStyle name="Moeda 3 2 3 2 3 3 2" xfId="20765" xr:uid="{00000000-0005-0000-0000-0000A10E0000}"/>
    <cellStyle name="Moeda 3 2 3 2 3 4" xfId="10085" xr:uid="{00000000-0005-0000-0000-0000A20E0000}"/>
    <cellStyle name="Moeda 3 2 3 2 3 4 2" xfId="23429" xr:uid="{00000000-0005-0000-0000-0000A30E0000}"/>
    <cellStyle name="Moeda 3 2 3 2 3 5" xfId="15437" xr:uid="{00000000-0005-0000-0000-0000A40E0000}"/>
    <cellStyle name="Moeda 3 2 3 2 3 6" xfId="12749" xr:uid="{00000000-0005-0000-0000-0000A50E0000}"/>
    <cellStyle name="Moeda 3 2 3 2 4" xfId="3173" xr:uid="{00000000-0005-0000-0000-0000A60E0000}"/>
    <cellStyle name="Moeda 3 2 3 2 4 2" xfId="16517" xr:uid="{00000000-0005-0000-0000-0000A70E0000}"/>
    <cellStyle name="Moeda 3 2 3 2 5" xfId="5837" xr:uid="{00000000-0005-0000-0000-0000A80E0000}"/>
    <cellStyle name="Moeda 3 2 3 2 5 2" xfId="19181" xr:uid="{00000000-0005-0000-0000-0000A90E0000}"/>
    <cellStyle name="Moeda 3 2 3 2 6" xfId="8501" xr:uid="{00000000-0005-0000-0000-0000AA0E0000}"/>
    <cellStyle name="Moeda 3 2 3 2 6 2" xfId="21845" xr:uid="{00000000-0005-0000-0000-0000AB0E0000}"/>
    <cellStyle name="Moeda 3 2 3 2 7" xfId="13853" xr:uid="{00000000-0005-0000-0000-0000AC0E0000}"/>
    <cellStyle name="Moeda 3 2 3 2 8" xfId="11165" xr:uid="{00000000-0005-0000-0000-0000AD0E0000}"/>
    <cellStyle name="Moeda 3 2 3 2 9" xfId="24989" xr:uid="{00000000-0005-0000-0000-0000AE0E0000}"/>
    <cellStyle name="Moeda 3 2 3 3" xfId="677" xr:uid="{00000000-0005-0000-0000-0000AF0E0000}"/>
    <cellStyle name="Moeda 3 2 3 3 2" xfId="1469" xr:uid="{00000000-0005-0000-0000-0000B00E0000}"/>
    <cellStyle name="Moeda 3 2 3 3 2 2" xfId="4133" xr:uid="{00000000-0005-0000-0000-0000B10E0000}"/>
    <cellStyle name="Moeda 3 2 3 3 2 2 2" xfId="17477" xr:uid="{00000000-0005-0000-0000-0000B20E0000}"/>
    <cellStyle name="Moeda 3 2 3 3 2 3" xfId="6797" xr:uid="{00000000-0005-0000-0000-0000B30E0000}"/>
    <cellStyle name="Moeda 3 2 3 3 2 3 2" xfId="20141" xr:uid="{00000000-0005-0000-0000-0000B40E0000}"/>
    <cellStyle name="Moeda 3 2 3 3 2 4" xfId="9461" xr:uid="{00000000-0005-0000-0000-0000B50E0000}"/>
    <cellStyle name="Moeda 3 2 3 3 2 4 2" xfId="22805" xr:uid="{00000000-0005-0000-0000-0000B60E0000}"/>
    <cellStyle name="Moeda 3 2 3 3 2 5" xfId="14813" xr:uid="{00000000-0005-0000-0000-0000B70E0000}"/>
    <cellStyle name="Moeda 3 2 3 3 2 6" xfId="12125" xr:uid="{00000000-0005-0000-0000-0000B80E0000}"/>
    <cellStyle name="Moeda 3 2 3 3 2 7" xfId="26021" xr:uid="{00000000-0005-0000-0000-0000B90E0000}"/>
    <cellStyle name="Moeda 3 2 3 3 3" xfId="2261" xr:uid="{00000000-0005-0000-0000-0000BA0E0000}"/>
    <cellStyle name="Moeda 3 2 3 3 3 2" xfId="4925" xr:uid="{00000000-0005-0000-0000-0000BB0E0000}"/>
    <cellStyle name="Moeda 3 2 3 3 3 2 2" xfId="18269" xr:uid="{00000000-0005-0000-0000-0000BC0E0000}"/>
    <cellStyle name="Moeda 3 2 3 3 3 3" xfId="7589" xr:uid="{00000000-0005-0000-0000-0000BD0E0000}"/>
    <cellStyle name="Moeda 3 2 3 3 3 3 2" xfId="20933" xr:uid="{00000000-0005-0000-0000-0000BE0E0000}"/>
    <cellStyle name="Moeda 3 2 3 3 3 4" xfId="10253" xr:uid="{00000000-0005-0000-0000-0000BF0E0000}"/>
    <cellStyle name="Moeda 3 2 3 3 3 4 2" xfId="23597" xr:uid="{00000000-0005-0000-0000-0000C00E0000}"/>
    <cellStyle name="Moeda 3 2 3 3 3 5" xfId="15605" xr:uid="{00000000-0005-0000-0000-0000C10E0000}"/>
    <cellStyle name="Moeda 3 2 3 3 3 6" xfId="12917" xr:uid="{00000000-0005-0000-0000-0000C20E0000}"/>
    <cellStyle name="Moeda 3 2 3 3 4" xfId="3341" xr:uid="{00000000-0005-0000-0000-0000C30E0000}"/>
    <cellStyle name="Moeda 3 2 3 3 4 2" xfId="16685" xr:uid="{00000000-0005-0000-0000-0000C40E0000}"/>
    <cellStyle name="Moeda 3 2 3 3 5" xfId="6005" xr:uid="{00000000-0005-0000-0000-0000C50E0000}"/>
    <cellStyle name="Moeda 3 2 3 3 5 2" xfId="19349" xr:uid="{00000000-0005-0000-0000-0000C60E0000}"/>
    <cellStyle name="Moeda 3 2 3 3 6" xfId="8669" xr:uid="{00000000-0005-0000-0000-0000C70E0000}"/>
    <cellStyle name="Moeda 3 2 3 3 6 2" xfId="22013" xr:uid="{00000000-0005-0000-0000-0000C80E0000}"/>
    <cellStyle name="Moeda 3 2 3 3 7" xfId="14021" xr:uid="{00000000-0005-0000-0000-0000C90E0000}"/>
    <cellStyle name="Moeda 3 2 3 3 8" xfId="11333" xr:uid="{00000000-0005-0000-0000-0000CA0E0000}"/>
    <cellStyle name="Moeda 3 2 3 3 9" xfId="24653" xr:uid="{00000000-0005-0000-0000-0000CB0E0000}"/>
    <cellStyle name="Moeda 3 2 3 4" xfId="1037" xr:uid="{00000000-0005-0000-0000-0000CC0E0000}"/>
    <cellStyle name="Moeda 3 2 3 4 2" xfId="3701" xr:uid="{00000000-0005-0000-0000-0000CD0E0000}"/>
    <cellStyle name="Moeda 3 2 3 4 2 2" xfId="17045" xr:uid="{00000000-0005-0000-0000-0000CE0E0000}"/>
    <cellStyle name="Moeda 3 2 3 4 2 3" xfId="26669" xr:uid="{00000000-0005-0000-0000-0000CF0E0000}"/>
    <cellStyle name="Moeda 3 2 3 4 3" xfId="6365" xr:uid="{00000000-0005-0000-0000-0000D00E0000}"/>
    <cellStyle name="Moeda 3 2 3 4 3 2" xfId="19709" xr:uid="{00000000-0005-0000-0000-0000D10E0000}"/>
    <cellStyle name="Moeda 3 2 3 4 4" xfId="9029" xr:uid="{00000000-0005-0000-0000-0000D20E0000}"/>
    <cellStyle name="Moeda 3 2 3 4 4 2" xfId="22373" xr:uid="{00000000-0005-0000-0000-0000D30E0000}"/>
    <cellStyle name="Moeda 3 2 3 4 5" xfId="14381" xr:uid="{00000000-0005-0000-0000-0000D40E0000}"/>
    <cellStyle name="Moeda 3 2 3 4 6" xfId="11693" xr:uid="{00000000-0005-0000-0000-0000D50E0000}"/>
    <cellStyle name="Moeda 3 2 3 4 7" xfId="25301" xr:uid="{00000000-0005-0000-0000-0000D60E0000}"/>
    <cellStyle name="Moeda 3 2 3 5" xfId="1829" xr:uid="{00000000-0005-0000-0000-0000D70E0000}"/>
    <cellStyle name="Moeda 3 2 3 5 2" xfId="4493" xr:uid="{00000000-0005-0000-0000-0000D80E0000}"/>
    <cellStyle name="Moeda 3 2 3 5 2 2" xfId="17837" xr:uid="{00000000-0005-0000-0000-0000D90E0000}"/>
    <cellStyle name="Moeda 3 2 3 5 3" xfId="7157" xr:uid="{00000000-0005-0000-0000-0000DA0E0000}"/>
    <cellStyle name="Moeda 3 2 3 5 3 2" xfId="20501" xr:uid="{00000000-0005-0000-0000-0000DB0E0000}"/>
    <cellStyle name="Moeda 3 2 3 5 4" xfId="9821" xr:uid="{00000000-0005-0000-0000-0000DC0E0000}"/>
    <cellStyle name="Moeda 3 2 3 5 4 2" xfId="23165" xr:uid="{00000000-0005-0000-0000-0000DD0E0000}"/>
    <cellStyle name="Moeda 3 2 3 5 5" xfId="15173" xr:uid="{00000000-0005-0000-0000-0000DE0E0000}"/>
    <cellStyle name="Moeda 3 2 3 5 6" xfId="12485" xr:uid="{00000000-0005-0000-0000-0000DF0E0000}"/>
    <cellStyle name="Moeda 3 2 3 5 7" xfId="25661" xr:uid="{00000000-0005-0000-0000-0000E00E0000}"/>
    <cellStyle name="Moeda 3 2 3 6" xfId="2645" xr:uid="{00000000-0005-0000-0000-0000E10E0000}"/>
    <cellStyle name="Moeda 3 2 3 6 2" xfId="5309" xr:uid="{00000000-0005-0000-0000-0000E20E0000}"/>
    <cellStyle name="Moeda 3 2 3 6 2 2" xfId="18653" xr:uid="{00000000-0005-0000-0000-0000E30E0000}"/>
    <cellStyle name="Moeda 3 2 3 6 3" xfId="7973" xr:uid="{00000000-0005-0000-0000-0000E40E0000}"/>
    <cellStyle name="Moeda 3 2 3 6 3 2" xfId="21317" xr:uid="{00000000-0005-0000-0000-0000E50E0000}"/>
    <cellStyle name="Moeda 3 2 3 6 4" xfId="10637" xr:uid="{00000000-0005-0000-0000-0000E60E0000}"/>
    <cellStyle name="Moeda 3 2 3 6 4 2" xfId="23981" xr:uid="{00000000-0005-0000-0000-0000E70E0000}"/>
    <cellStyle name="Moeda 3 2 3 6 5" xfId="15989" xr:uid="{00000000-0005-0000-0000-0000E80E0000}"/>
    <cellStyle name="Moeda 3 2 3 6 6" xfId="13301" xr:uid="{00000000-0005-0000-0000-0000E90E0000}"/>
    <cellStyle name="Moeda 3 2 3 7" xfId="2909" xr:uid="{00000000-0005-0000-0000-0000EA0E0000}"/>
    <cellStyle name="Moeda 3 2 3 7 2" xfId="16253" xr:uid="{00000000-0005-0000-0000-0000EB0E0000}"/>
    <cellStyle name="Moeda 3 2 3 8" xfId="5573" xr:uid="{00000000-0005-0000-0000-0000EC0E0000}"/>
    <cellStyle name="Moeda 3 2 3 8 2" xfId="18917" xr:uid="{00000000-0005-0000-0000-0000ED0E0000}"/>
    <cellStyle name="Moeda 3 2 3 9" xfId="8237" xr:uid="{00000000-0005-0000-0000-0000EE0E0000}"/>
    <cellStyle name="Moeda 3 2 3 9 2" xfId="21581" xr:uid="{00000000-0005-0000-0000-0000EF0E0000}"/>
    <cellStyle name="Moeda 3 2 4" xfId="197" xr:uid="{00000000-0005-0000-0000-0000F00E0000}"/>
    <cellStyle name="Moeda 3 2 4 10" xfId="10853" xr:uid="{00000000-0005-0000-0000-0000F10E0000}"/>
    <cellStyle name="Moeda 3 2 4 11" xfId="24245" xr:uid="{00000000-0005-0000-0000-0000F20E0000}"/>
    <cellStyle name="Moeda 3 2 4 2" xfId="461" xr:uid="{00000000-0005-0000-0000-0000F30E0000}"/>
    <cellStyle name="Moeda 3 2 4 2 2" xfId="1253" xr:uid="{00000000-0005-0000-0000-0000F40E0000}"/>
    <cellStyle name="Moeda 3 2 4 2 2 2" xfId="3917" xr:uid="{00000000-0005-0000-0000-0000F50E0000}"/>
    <cellStyle name="Moeda 3 2 4 2 2 2 2" xfId="17261" xr:uid="{00000000-0005-0000-0000-0000F60E0000}"/>
    <cellStyle name="Moeda 3 2 4 2 2 3" xfId="6581" xr:uid="{00000000-0005-0000-0000-0000F70E0000}"/>
    <cellStyle name="Moeda 3 2 4 2 2 3 2" xfId="19925" xr:uid="{00000000-0005-0000-0000-0000F80E0000}"/>
    <cellStyle name="Moeda 3 2 4 2 2 4" xfId="9245" xr:uid="{00000000-0005-0000-0000-0000F90E0000}"/>
    <cellStyle name="Moeda 3 2 4 2 2 4 2" xfId="22589" xr:uid="{00000000-0005-0000-0000-0000FA0E0000}"/>
    <cellStyle name="Moeda 3 2 4 2 2 5" xfId="14597" xr:uid="{00000000-0005-0000-0000-0000FB0E0000}"/>
    <cellStyle name="Moeda 3 2 4 2 2 6" xfId="11909" xr:uid="{00000000-0005-0000-0000-0000FC0E0000}"/>
    <cellStyle name="Moeda 3 2 4 2 2 7" xfId="26309" xr:uid="{00000000-0005-0000-0000-0000FD0E0000}"/>
    <cellStyle name="Moeda 3 2 4 2 3" xfId="2045" xr:uid="{00000000-0005-0000-0000-0000FE0E0000}"/>
    <cellStyle name="Moeda 3 2 4 2 3 2" xfId="4709" xr:uid="{00000000-0005-0000-0000-0000FF0E0000}"/>
    <cellStyle name="Moeda 3 2 4 2 3 2 2" xfId="18053" xr:uid="{00000000-0005-0000-0000-0000000F0000}"/>
    <cellStyle name="Moeda 3 2 4 2 3 3" xfId="7373" xr:uid="{00000000-0005-0000-0000-0000010F0000}"/>
    <cellStyle name="Moeda 3 2 4 2 3 3 2" xfId="20717" xr:uid="{00000000-0005-0000-0000-0000020F0000}"/>
    <cellStyle name="Moeda 3 2 4 2 3 4" xfId="10037" xr:uid="{00000000-0005-0000-0000-0000030F0000}"/>
    <cellStyle name="Moeda 3 2 4 2 3 4 2" xfId="23381" xr:uid="{00000000-0005-0000-0000-0000040F0000}"/>
    <cellStyle name="Moeda 3 2 4 2 3 5" xfId="15389" xr:uid="{00000000-0005-0000-0000-0000050F0000}"/>
    <cellStyle name="Moeda 3 2 4 2 3 6" xfId="12701" xr:uid="{00000000-0005-0000-0000-0000060F0000}"/>
    <cellStyle name="Moeda 3 2 4 2 4" xfId="3125" xr:uid="{00000000-0005-0000-0000-0000070F0000}"/>
    <cellStyle name="Moeda 3 2 4 2 4 2" xfId="16469" xr:uid="{00000000-0005-0000-0000-0000080F0000}"/>
    <cellStyle name="Moeda 3 2 4 2 5" xfId="5789" xr:uid="{00000000-0005-0000-0000-0000090F0000}"/>
    <cellStyle name="Moeda 3 2 4 2 5 2" xfId="19133" xr:uid="{00000000-0005-0000-0000-00000A0F0000}"/>
    <cellStyle name="Moeda 3 2 4 2 6" xfId="8453" xr:uid="{00000000-0005-0000-0000-00000B0F0000}"/>
    <cellStyle name="Moeda 3 2 4 2 6 2" xfId="21797" xr:uid="{00000000-0005-0000-0000-00000C0F0000}"/>
    <cellStyle name="Moeda 3 2 4 2 7" xfId="13805" xr:uid="{00000000-0005-0000-0000-00000D0F0000}"/>
    <cellStyle name="Moeda 3 2 4 2 8" xfId="11117" xr:uid="{00000000-0005-0000-0000-00000E0F0000}"/>
    <cellStyle name="Moeda 3 2 4 2 9" xfId="24941" xr:uid="{00000000-0005-0000-0000-00000F0F0000}"/>
    <cellStyle name="Moeda 3 2 4 3" xfId="989" xr:uid="{00000000-0005-0000-0000-0000100F0000}"/>
    <cellStyle name="Moeda 3 2 4 3 2" xfId="3653" xr:uid="{00000000-0005-0000-0000-0000110F0000}"/>
    <cellStyle name="Moeda 3 2 4 3 2 2" xfId="16997" xr:uid="{00000000-0005-0000-0000-0000120F0000}"/>
    <cellStyle name="Moeda 3 2 4 3 2 3" xfId="25973" xr:uid="{00000000-0005-0000-0000-0000130F0000}"/>
    <cellStyle name="Moeda 3 2 4 3 3" xfId="6317" xr:uid="{00000000-0005-0000-0000-0000140F0000}"/>
    <cellStyle name="Moeda 3 2 4 3 3 2" xfId="19661" xr:uid="{00000000-0005-0000-0000-0000150F0000}"/>
    <cellStyle name="Moeda 3 2 4 3 4" xfId="8981" xr:uid="{00000000-0005-0000-0000-0000160F0000}"/>
    <cellStyle name="Moeda 3 2 4 3 4 2" xfId="22325" xr:uid="{00000000-0005-0000-0000-0000170F0000}"/>
    <cellStyle name="Moeda 3 2 4 3 5" xfId="14333" xr:uid="{00000000-0005-0000-0000-0000180F0000}"/>
    <cellStyle name="Moeda 3 2 4 3 6" xfId="11645" xr:uid="{00000000-0005-0000-0000-0000190F0000}"/>
    <cellStyle name="Moeda 3 2 4 3 7" xfId="24605" xr:uid="{00000000-0005-0000-0000-00001A0F0000}"/>
    <cellStyle name="Moeda 3 2 4 4" xfId="1781" xr:uid="{00000000-0005-0000-0000-00001B0F0000}"/>
    <cellStyle name="Moeda 3 2 4 4 2" xfId="4445" xr:uid="{00000000-0005-0000-0000-00001C0F0000}"/>
    <cellStyle name="Moeda 3 2 4 4 2 2" xfId="17789" xr:uid="{00000000-0005-0000-0000-00001D0F0000}"/>
    <cellStyle name="Moeda 3 2 4 4 2 3" xfId="26621" xr:uid="{00000000-0005-0000-0000-00001E0F0000}"/>
    <cellStyle name="Moeda 3 2 4 4 3" xfId="7109" xr:uid="{00000000-0005-0000-0000-00001F0F0000}"/>
    <cellStyle name="Moeda 3 2 4 4 3 2" xfId="20453" xr:uid="{00000000-0005-0000-0000-0000200F0000}"/>
    <cellStyle name="Moeda 3 2 4 4 4" xfId="9773" xr:uid="{00000000-0005-0000-0000-0000210F0000}"/>
    <cellStyle name="Moeda 3 2 4 4 4 2" xfId="23117" xr:uid="{00000000-0005-0000-0000-0000220F0000}"/>
    <cellStyle name="Moeda 3 2 4 4 5" xfId="15125" xr:uid="{00000000-0005-0000-0000-0000230F0000}"/>
    <cellStyle name="Moeda 3 2 4 4 6" xfId="12437" xr:uid="{00000000-0005-0000-0000-0000240F0000}"/>
    <cellStyle name="Moeda 3 2 4 4 7" xfId="25253" xr:uid="{00000000-0005-0000-0000-0000250F0000}"/>
    <cellStyle name="Moeda 3 2 4 5" xfId="2597" xr:uid="{00000000-0005-0000-0000-0000260F0000}"/>
    <cellStyle name="Moeda 3 2 4 5 2" xfId="5261" xr:uid="{00000000-0005-0000-0000-0000270F0000}"/>
    <cellStyle name="Moeda 3 2 4 5 2 2" xfId="18605" xr:uid="{00000000-0005-0000-0000-0000280F0000}"/>
    <cellStyle name="Moeda 3 2 4 5 3" xfId="7925" xr:uid="{00000000-0005-0000-0000-0000290F0000}"/>
    <cellStyle name="Moeda 3 2 4 5 3 2" xfId="21269" xr:uid="{00000000-0005-0000-0000-00002A0F0000}"/>
    <cellStyle name="Moeda 3 2 4 5 4" xfId="10589" xr:uid="{00000000-0005-0000-0000-00002B0F0000}"/>
    <cellStyle name="Moeda 3 2 4 5 4 2" xfId="23933" xr:uid="{00000000-0005-0000-0000-00002C0F0000}"/>
    <cellStyle name="Moeda 3 2 4 5 5" xfId="15941" xr:uid="{00000000-0005-0000-0000-00002D0F0000}"/>
    <cellStyle name="Moeda 3 2 4 5 6" xfId="13253" xr:uid="{00000000-0005-0000-0000-00002E0F0000}"/>
    <cellStyle name="Moeda 3 2 4 5 7" xfId="25613" xr:uid="{00000000-0005-0000-0000-00002F0F0000}"/>
    <cellStyle name="Moeda 3 2 4 6" xfId="2861" xr:uid="{00000000-0005-0000-0000-0000300F0000}"/>
    <cellStyle name="Moeda 3 2 4 6 2" xfId="16205" xr:uid="{00000000-0005-0000-0000-0000310F0000}"/>
    <cellStyle name="Moeda 3 2 4 7" xfId="5525" xr:uid="{00000000-0005-0000-0000-0000320F0000}"/>
    <cellStyle name="Moeda 3 2 4 7 2" xfId="18869" xr:uid="{00000000-0005-0000-0000-0000330F0000}"/>
    <cellStyle name="Moeda 3 2 4 8" xfId="8189" xr:uid="{00000000-0005-0000-0000-0000340F0000}"/>
    <cellStyle name="Moeda 3 2 4 8 2" xfId="21533" xr:uid="{00000000-0005-0000-0000-0000350F0000}"/>
    <cellStyle name="Moeda 3 2 4 9" xfId="13541" xr:uid="{00000000-0005-0000-0000-0000360F0000}"/>
    <cellStyle name="Moeda 3 2 5" xfId="341" xr:uid="{00000000-0005-0000-0000-0000370F0000}"/>
    <cellStyle name="Moeda 3 2 5 2" xfId="1133" xr:uid="{00000000-0005-0000-0000-0000380F0000}"/>
    <cellStyle name="Moeda 3 2 5 2 2" xfId="3797" xr:uid="{00000000-0005-0000-0000-0000390F0000}"/>
    <cellStyle name="Moeda 3 2 5 2 2 2" xfId="17141" xr:uid="{00000000-0005-0000-0000-00003A0F0000}"/>
    <cellStyle name="Moeda 3 2 5 2 2 3" xfId="26453" xr:uid="{00000000-0005-0000-0000-00003B0F0000}"/>
    <cellStyle name="Moeda 3 2 5 2 3" xfId="6461" xr:uid="{00000000-0005-0000-0000-00003C0F0000}"/>
    <cellStyle name="Moeda 3 2 5 2 3 2" xfId="19805" xr:uid="{00000000-0005-0000-0000-00003D0F0000}"/>
    <cellStyle name="Moeda 3 2 5 2 4" xfId="9125" xr:uid="{00000000-0005-0000-0000-00003E0F0000}"/>
    <cellStyle name="Moeda 3 2 5 2 4 2" xfId="22469" xr:uid="{00000000-0005-0000-0000-00003F0F0000}"/>
    <cellStyle name="Moeda 3 2 5 2 5" xfId="14477" xr:uid="{00000000-0005-0000-0000-0000400F0000}"/>
    <cellStyle name="Moeda 3 2 5 2 6" xfId="11789" xr:uid="{00000000-0005-0000-0000-0000410F0000}"/>
    <cellStyle name="Moeda 3 2 5 2 7" xfId="25085" xr:uid="{00000000-0005-0000-0000-0000420F0000}"/>
    <cellStyle name="Moeda 3 2 5 3" xfId="1925" xr:uid="{00000000-0005-0000-0000-0000430F0000}"/>
    <cellStyle name="Moeda 3 2 5 3 2" xfId="4589" xr:uid="{00000000-0005-0000-0000-0000440F0000}"/>
    <cellStyle name="Moeda 3 2 5 3 2 2" xfId="17933" xr:uid="{00000000-0005-0000-0000-0000450F0000}"/>
    <cellStyle name="Moeda 3 2 5 3 2 3" xfId="26117" xr:uid="{00000000-0005-0000-0000-0000460F0000}"/>
    <cellStyle name="Moeda 3 2 5 3 3" xfId="7253" xr:uid="{00000000-0005-0000-0000-0000470F0000}"/>
    <cellStyle name="Moeda 3 2 5 3 3 2" xfId="20597" xr:uid="{00000000-0005-0000-0000-0000480F0000}"/>
    <cellStyle name="Moeda 3 2 5 3 4" xfId="9917" xr:uid="{00000000-0005-0000-0000-0000490F0000}"/>
    <cellStyle name="Moeda 3 2 5 3 4 2" xfId="23261" xr:uid="{00000000-0005-0000-0000-00004A0F0000}"/>
    <cellStyle name="Moeda 3 2 5 3 5" xfId="15269" xr:uid="{00000000-0005-0000-0000-00004B0F0000}"/>
    <cellStyle name="Moeda 3 2 5 3 6" xfId="12581" xr:uid="{00000000-0005-0000-0000-00004C0F0000}"/>
    <cellStyle name="Moeda 3 2 5 3 7" xfId="24749" xr:uid="{00000000-0005-0000-0000-00004D0F0000}"/>
    <cellStyle name="Moeda 3 2 5 4" xfId="3005" xr:uid="{00000000-0005-0000-0000-00004E0F0000}"/>
    <cellStyle name="Moeda 3 2 5 4 2" xfId="16349" xr:uid="{00000000-0005-0000-0000-00004F0F0000}"/>
    <cellStyle name="Moeda 3 2 5 4 2 2" xfId="26765" xr:uid="{00000000-0005-0000-0000-0000500F0000}"/>
    <cellStyle name="Moeda 3 2 5 4 3" xfId="25397" xr:uid="{00000000-0005-0000-0000-0000510F0000}"/>
    <cellStyle name="Moeda 3 2 5 5" xfId="5669" xr:uid="{00000000-0005-0000-0000-0000520F0000}"/>
    <cellStyle name="Moeda 3 2 5 5 2" xfId="19013" xr:uid="{00000000-0005-0000-0000-0000530F0000}"/>
    <cellStyle name="Moeda 3 2 5 5 3" xfId="25757" xr:uid="{00000000-0005-0000-0000-0000540F0000}"/>
    <cellStyle name="Moeda 3 2 5 6" xfId="8333" xr:uid="{00000000-0005-0000-0000-0000550F0000}"/>
    <cellStyle name="Moeda 3 2 5 6 2" xfId="21677" xr:uid="{00000000-0005-0000-0000-0000560F0000}"/>
    <cellStyle name="Moeda 3 2 5 7" xfId="13685" xr:uid="{00000000-0005-0000-0000-0000570F0000}"/>
    <cellStyle name="Moeda 3 2 5 8" xfId="10997" xr:uid="{00000000-0005-0000-0000-0000580F0000}"/>
    <cellStyle name="Moeda 3 2 5 9" xfId="24389" xr:uid="{00000000-0005-0000-0000-0000590F0000}"/>
    <cellStyle name="Moeda 3 2 6" xfId="605" xr:uid="{00000000-0005-0000-0000-00005A0F0000}"/>
    <cellStyle name="Moeda 3 2 6 2" xfId="1397" xr:uid="{00000000-0005-0000-0000-00005B0F0000}"/>
    <cellStyle name="Moeda 3 2 6 2 2" xfId="4061" xr:uid="{00000000-0005-0000-0000-00005C0F0000}"/>
    <cellStyle name="Moeda 3 2 6 2 2 2" xfId="17405" xr:uid="{00000000-0005-0000-0000-00005D0F0000}"/>
    <cellStyle name="Moeda 3 2 6 2 3" xfId="6725" xr:uid="{00000000-0005-0000-0000-00005E0F0000}"/>
    <cellStyle name="Moeda 3 2 6 2 3 2" xfId="20069" xr:uid="{00000000-0005-0000-0000-00005F0F0000}"/>
    <cellStyle name="Moeda 3 2 6 2 4" xfId="9389" xr:uid="{00000000-0005-0000-0000-0000600F0000}"/>
    <cellStyle name="Moeda 3 2 6 2 4 2" xfId="22733" xr:uid="{00000000-0005-0000-0000-0000610F0000}"/>
    <cellStyle name="Moeda 3 2 6 2 5" xfId="14741" xr:uid="{00000000-0005-0000-0000-0000620F0000}"/>
    <cellStyle name="Moeda 3 2 6 2 6" xfId="12053" xr:uid="{00000000-0005-0000-0000-0000630F0000}"/>
    <cellStyle name="Moeda 3 2 6 2 7" xfId="26189" xr:uid="{00000000-0005-0000-0000-0000640F0000}"/>
    <cellStyle name="Moeda 3 2 6 3" xfId="2189" xr:uid="{00000000-0005-0000-0000-0000650F0000}"/>
    <cellStyle name="Moeda 3 2 6 3 2" xfId="4853" xr:uid="{00000000-0005-0000-0000-0000660F0000}"/>
    <cellStyle name="Moeda 3 2 6 3 2 2" xfId="18197" xr:uid="{00000000-0005-0000-0000-0000670F0000}"/>
    <cellStyle name="Moeda 3 2 6 3 3" xfId="7517" xr:uid="{00000000-0005-0000-0000-0000680F0000}"/>
    <cellStyle name="Moeda 3 2 6 3 3 2" xfId="20861" xr:uid="{00000000-0005-0000-0000-0000690F0000}"/>
    <cellStyle name="Moeda 3 2 6 3 4" xfId="10181" xr:uid="{00000000-0005-0000-0000-00006A0F0000}"/>
    <cellStyle name="Moeda 3 2 6 3 4 2" xfId="23525" xr:uid="{00000000-0005-0000-0000-00006B0F0000}"/>
    <cellStyle name="Moeda 3 2 6 3 5" xfId="15533" xr:uid="{00000000-0005-0000-0000-00006C0F0000}"/>
    <cellStyle name="Moeda 3 2 6 3 6" xfId="12845" xr:uid="{00000000-0005-0000-0000-00006D0F0000}"/>
    <cellStyle name="Moeda 3 2 6 4" xfId="3269" xr:uid="{00000000-0005-0000-0000-00006E0F0000}"/>
    <cellStyle name="Moeda 3 2 6 4 2" xfId="16613" xr:uid="{00000000-0005-0000-0000-00006F0F0000}"/>
    <cellStyle name="Moeda 3 2 6 5" xfId="5933" xr:uid="{00000000-0005-0000-0000-0000700F0000}"/>
    <cellStyle name="Moeda 3 2 6 5 2" xfId="19277" xr:uid="{00000000-0005-0000-0000-0000710F0000}"/>
    <cellStyle name="Moeda 3 2 6 6" xfId="8597" xr:uid="{00000000-0005-0000-0000-0000720F0000}"/>
    <cellStyle name="Moeda 3 2 6 6 2" xfId="21941" xr:uid="{00000000-0005-0000-0000-0000730F0000}"/>
    <cellStyle name="Moeda 3 2 6 7" xfId="13949" xr:uid="{00000000-0005-0000-0000-0000740F0000}"/>
    <cellStyle name="Moeda 3 2 6 8" xfId="11261" xr:uid="{00000000-0005-0000-0000-0000750F0000}"/>
    <cellStyle name="Moeda 3 2 6 9" xfId="24821" xr:uid="{00000000-0005-0000-0000-0000760F0000}"/>
    <cellStyle name="Moeda 3 2 7" xfId="773" xr:uid="{00000000-0005-0000-0000-0000770F0000}"/>
    <cellStyle name="Moeda 3 2 7 2" xfId="1565" xr:uid="{00000000-0005-0000-0000-0000780F0000}"/>
    <cellStyle name="Moeda 3 2 7 2 2" xfId="4229" xr:uid="{00000000-0005-0000-0000-0000790F0000}"/>
    <cellStyle name="Moeda 3 2 7 2 2 2" xfId="17573" xr:uid="{00000000-0005-0000-0000-00007A0F0000}"/>
    <cellStyle name="Moeda 3 2 7 2 3" xfId="6893" xr:uid="{00000000-0005-0000-0000-00007B0F0000}"/>
    <cellStyle name="Moeda 3 2 7 2 3 2" xfId="20237" xr:uid="{00000000-0005-0000-0000-00007C0F0000}"/>
    <cellStyle name="Moeda 3 2 7 2 4" xfId="9557" xr:uid="{00000000-0005-0000-0000-00007D0F0000}"/>
    <cellStyle name="Moeda 3 2 7 2 4 2" xfId="22901" xr:uid="{00000000-0005-0000-0000-00007E0F0000}"/>
    <cellStyle name="Moeda 3 2 7 2 5" xfId="14909" xr:uid="{00000000-0005-0000-0000-00007F0F0000}"/>
    <cellStyle name="Moeda 3 2 7 2 6" xfId="12221" xr:uid="{00000000-0005-0000-0000-0000800F0000}"/>
    <cellStyle name="Moeda 3 2 7 2 7" xfId="25853" xr:uid="{00000000-0005-0000-0000-0000810F0000}"/>
    <cellStyle name="Moeda 3 2 7 3" xfId="2357" xr:uid="{00000000-0005-0000-0000-0000820F0000}"/>
    <cellStyle name="Moeda 3 2 7 3 2" xfId="5021" xr:uid="{00000000-0005-0000-0000-0000830F0000}"/>
    <cellStyle name="Moeda 3 2 7 3 2 2" xfId="18365" xr:uid="{00000000-0005-0000-0000-0000840F0000}"/>
    <cellStyle name="Moeda 3 2 7 3 3" xfId="7685" xr:uid="{00000000-0005-0000-0000-0000850F0000}"/>
    <cellStyle name="Moeda 3 2 7 3 3 2" xfId="21029" xr:uid="{00000000-0005-0000-0000-0000860F0000}"/>
    <cellStyle name="Moeda 3 2 7 3 4" xfId="10349" xr:uid="{00000000-0005-0000-0000-0000870F0000}"/>
    <cellStyle name="Moeda 3 2 7 3 4 2" xfId="23693" xr:uid="{00000000-0005-0000-0000-0000880F0000}"/>
    <cellStyle name="Moeda 3 2 7 3 5" xfId="15701" xr:uid="{00000000-0005-0000-0000-0000890F0000}"/>
    <cellStyle name="Moeda 3 2 7 3 6" xfId="13013" xr:uid="{00000000-0005-0000-0000-00008A0F0000}"/>
    <cellStyle name="Moeda 3 2 7 4" xfId="3437" xr:uid="{00000000-0005-0000-0000-00008B0F0000}"/>
    <cellStyle name="Moeda 3 2 7 4 2" xfId="16781" xr:uid="{00000000-0005-0000-0000-00008C0F0000}"/>
    <cellStyle name="Moeda 3 2 7 5" xfId="6101" xr:uid="{00000000-0005-0000-0000-00008D0F0000}"/>
    <cellStyle name="Moeda 3 2 7 5 2" xfId="19445" xr:uid="{00000000-0005-0000-0000-00008E0F0000}"/>
    <cellStyle name="Moeda 3 2 7 6" xfId="8765" xr:uid="{00000000-0005-0000-0000-00008F0F0000}"/>
    <cellStyle name="Moeda 3 2 7 6 2" xfId="22109" xr:uid="{00000000-0005-0000-0000-0000900F0000}"/>
    <cellStyle name="Moeda 3 2 7 7" xfId="14117" xr:uid="{00000000-0005-0000-0000-0000910F0000}"/>
    <cellStyle name="Moeda 3 2 7 8" xfId="11429" xr:uid="{00000000-0005-0000-0000-0000920F0000}"/>
    <cellStyle name="Moeda 3 2 7 9" xfId="24485" xr:uid="{00000000-0005-0000-0000-0000930F0000}"/>
    <cellStyle name="Moeda 3 2 8" xfId="821" xr:uid="{00000000-0005-0000-0000-0000940F0000}"/>
    <cellStyle name="Moeda 3 2 8 2" xfId="1613" xr:uid="{00000000-0005-0000-0000-0000950F0000}"/>
    <cellStyle name="Moeda 3 2 8 2 2" xfId="4277" xr:uid="{00000000-0005-0000-0000-0000960F0000}"/>
    <cellStyle name="Moeda 3 2 8 2 2 2" xfId="17621" xr:uid="{00000000-0005-0000-0000-0000970F0000}"/>
    <cellStyle name="Moeda 3 2 8 2 3" xfId="6941" xr:uid="{00000000-0005-0000-0000-0000980F0000}"/>
    <cellStyle name="Moeda 3 2 8 2 3 2" xfId="20285" xr:uid="{00000000-0005-0000-0000-0000990F0000}"/>
    <cellStyle name="Moeda 3 2 8 2 4" xfId="9605" xr:uid="{00000000-0005-0000-0000-00009A0F0000}"/>
    <cellStyle name="Moeda 3 2 8 2 4 2" xfId="22949" xr:uid="{00000000-0005-0000-0000-00009B0F0000}"/>
    <cellStyle name="Moeda 3 2 8 2 5" xfId="14957" xr:uid="{00000000-0005-0000-0000-00009C0F0000}"/>
    <cellStyle name="Moeda 3 2 8 2 6" xfId="12269" xr:uid="{00000000-0005-0000-0000-00009D0F0000}"/>
    <cellStyle name="Moeda 3 2 8 2 7" xfId="26501" xr:uid="{00000000-0005-0000-0000-00009E0F0000}"/>
    <cellStyle name="Moeda 3 2 8 3" xfId="2405" xr:uid="{00000000-0005-0000-0000-00009F0F0000}"/>
    <cellStyle name="Moeda 3 2 8 3 2" xfId="5069" xr:uid="{00000000-0005-0000-0000-0000A00F0000}"/>
    <cellStyle name="Moeda 3 2 8 3 2 2" xfId="18413" xr:uid="{00000000-0005-0000-0000-0000A10F0000}"/>
    <cellStyle name="Moeda 3 2 8 3 3" xfId="7733" xr:uid="{00000000-0005-0000-0000-0000A20F0000}"/>
    <cellStyle name="Moeda 3 2 8 3 3 2" xfId="21077" xr:uid="{00000000-0005-0000-0000-0000A30F0000}"/>
    <cellStyle name="Moeda 3 2 8 3 4" xfId="10397" xr:uid="{00000000-0005-0000-0000-0000A40F0000}"/>
    <cellStyle name="Moeda 3 2 8 3 4 2" xfId="23741" xr:uid="{00000000-0005-0000-0000-0000A50F0000}"/>
    <cellStyle name="Moeda 3 2 8 3 5" xfId="15749" xr:uid="{00000000-0005-0000-0000-0000A60F0000}"/>
    <cellStyle name="Moeda 3 2 8 3 6" xfId="13061" xr:uid="{00000000-0005-0000-0000-0000A70F0000}"/>
    <cellStyle name="Moeda 3 2 8 4" xfId="3485" xr:uid="{00000000-0005-0000-0000-0000A80F0000}"/>
    <cellStyle name="Moeda 3 2 8 4 2" xfId="16829" xr:uid="{00000000-0005-0000-0000-0000A90F0000}"/>
    <cellStyle name="Moeda 3 2 8 5" xfId="6149" xr:uid="{00000000-0005-0000-0000-0000AA0F0000}"/>
    <cellStyle name="Moeda 3 2 8 5 2" xfId="19493" xr:uid="{00000000-0005-0000-0000-0000AB0F0000}"/>
    <cellStyle name="Moeda 3 2 8 6" xfId="8813" xr:uid="{00000000-0005-0000-0000-0000AC0F0000}"/>
    <cellStyle name="Moeda 3 2 8 6 2" xfId="22157" xr:uid="{00000000-0005-0000-0000-0000AD0F0000}"/>
    <cellStyle name="Moeda 3 2 8 7" xfId="14165" xr:uid="{00000000-0005-0000-0000-0000AE0F0000}"/>
    <cellStyle name="Moeda 3 2 8 8" xfId="11477" xr:uid="{00000000-0005-0000-0000-0000AF0F0000}"/>
    <cellStyle name="Moeda 3 2 8 9" xfId="25133" xr:uid="{00000000-0005-0000-0000-0000B00F0000}"/>
    <cellStyle name="Moeda 3 2 9" xfId="869" xr:uid="{00000000-0005-0000-0000-0000B10F0000}"/>
    <cellStyle name="Moeda 3 2 9 2" xfId="3533" xr:uid="{00000000-0005-0000-0000-0000B20F0000}"/>
    <cellStyle name="Moeda 3 2 9 2 2" xfId="16877" xr:uid="{00000000-0005-0000-0000-0000B30F0000}"/>
    <cellStyle name="Moeda 3 2 9 3" xfId="6197" xr:uid="{00000000-0005-0000-0000-0000B40F0000}"/>
    <cellStyle name="Moeda 3 2 9 3 2" xfId="19541" xr:uid="{00000000-0005-0000-0000-0000B50F0000}"/>
    <cellStyle name="Moeda 3 2 9 4" xfId="8861" xr:uid="{00000000-0005-0000-0000-0000B60F0000}"/>
    <cellStyle name="Moeda 3 2 9 4 2" xfId="22205" xr:uid="{00000000-0005-0000-0000-0000B70F0000}"/>
    <cellStyle name="Moeda 3 2 9 5" xfId="14213" xr:uid="{00000000-0005-0000-0000-0000B80F0000}"/>
    <cellStyle name="Moeda 3 2 9 6" xfId="11525" xr:uid="{00000000-0005-0000-0000-0000B90F0000}"/>
    <cellStyle name="Moeda 3 2 9 7" xfId="25493" xr:uid="{00000000-0005-0000-0000-0000BA0F0000}"/>
    <cellStyle name="Moeda 3 3" xfId="101" xr:uid="{00000000-0005-0000-0000-0000BB0F0000}"/>
    <cellStyle name="Moeda 3 3 10" xfId="5429" xr:uid="{00000000-0005-0000-0000-0000BC0F0000}"/>
    <cellStyle name="Moeda 3 3 10 2" xfId="18773" xr:uid="{00000000-0005-0000-0000-0000BD0F0000}"/>
    <cellStyle name="Moeda 3 3 11" xfId="8093" xr:uid="{00000000-0005-0000-0000-0000BE0F0000}"/>
    <cellStyle name="Moeda 3 3 11 2" xfId="21437" xr:uid="{00000000-0005-0000-0000-0000BF0F0000}"/>
    <cellStyle name="Moeda 3 3 12" xfId="13445" xr:uid="{00000000-0005-0000-0000-0000C00F0000}"/>
    <cellStyle name="Moeda 3 3 13" xfId="10757" xr:uid="{00000000-0005-0000-0000-0000C10F0000}"/>
    <cellStyle name="Moeda 3 3 14" xfId="24149" xr:uid="{00000000-0005-0000-0000-0000C20F0000}"/>
    <cellStyle name="Moeda 3 3 2" xfId="269" xr:uid="{00000000-0005-0000-0000-0000C30F0000}"/>
    <cellStyle name="Moeda 3 3 2 10" xfId="13613" xr:uid="{00000000-0005-0000-0000-0000C40F0000}"/>
    <cellStyle name="Moeda 3 3 2 11" xfId="10925" xr:uid="{00000000-0005-0000-0000-0000C50F0000}"/>
    <cellStyle name="Moeda 3 3 2 12" xfId="24317" xr:uid="{00000000-0005-0000-0000-0000C60F0000}"/>
    <cellStyle name="Moeda 3 3 2 2" xfId="533" xr:uid="{00000000-0005-0000-0000-0000C70F0000}"/>
    <cellStyle name="Moeda 3 3 2 2 2" xfId="1325" xr:uid="{00000000-0005-0000-0000-0000C80F0000}"/>
    <cellStyle name="Moeda 3 3 2 2 2 2" xfId="3989" xr:uid="{00000000-0005-0000-0000-0000C90F0000}"/>
    <cellStyle name="Moeda 3 3 2 2 2 2 2" xfId="17333" xr:uid="{00000000-0005-0000-0000-0000CA0F0000}"/>
    <cellStyle name="Moeda 3 3 2 2 2 3" xfId="6653" xr:uid="{00000000-0005-0000-0000-0000CB0F0000}"/>
    <cellStyle name="Moeda 3 3 2 2 2 3 2" xfId="19997" xr:uid="{00000000-0005-0000-0000-0000CC0F0000}"/>
    <cellStyle name="Moeda 3 3 2 2 2 4" xfId="9317" xr:uid="{00000000-0005-0000-0000-0000CD0F0000}"/>
    <cellStyle name="Moeda 3 3 2 2 2 4 2" xfId="22661" xr:uid="{00000000-0005-0000-0000-0000CE0F0000}"/>
    <cellStyle name="Moeda 3 3 2 2 2 5" xfId="14669" xr:uid="{00000000-0005-0000-0000-0000CF0F0000}"/>
    <cellStyle name="Moeda 3 3 2 2 2 6" xfId="11981" xr:uid="{00000000-0005-0000-0000-0000D00F0000}"/>
    <cellStyle name="Moeda 3 3 2 2 2 7" xfId="26381" xr:uid="{00000000-0005-0000-0000-0000D10F0000}"/>
    <cellStyle name="Moeda 3 3 2 2 3" xfId="2117" xr:uid="{00000000-0005-0000-0000-0000D20F0000}"/>
    <cellStyle name="Moeda 3 3 2 2 3 2" xfId="4781" xr:uid="{00000000-0005-0000-0000-0000D30F0000}"/>
    <cellStyle name="Moeda 3 3 2 2 3 2 2" xfId="18125" xr:uid="{00000000-0005-0000-0000-0000D40F0000}"/>
    <cellStyle name="Moeda 3 3 2 2 3 3" xfId="7445" xr:uid="{00000000-0005-0000-0000-0000D50F0000}"/>
    <cellStyle name="Moeda 3 3 2 2 3 3 2" xfId="20789" xr:uid="{00000000-0005-0000-0000-0000D60F0000}"/>
    <cellStyle name="Moeda 3 3 2 2 3 4" xfId="10109" xr:uid="{00000000-0005-0000-0000-0000D70F0000}"/>
    <cellStyle name="Moeda 3 3 2 2 3 4 2" xfId="23453" xr:uid="{00000000-0005-0000-0000-0000D80F0000}"/>
    <cellStyle name="Moeda 3 3 2 2 3 5" xfId="15461" xr:uid="{00000000-0005-0000-0000-0000D90F0000}"/>
    <cellStyle name="Moeda 3 3 2 2 3 6" xfId="12773" xr:uid="{00000000-0005-0000-0000-0000DA0F0000}"/>
    <cellStyle name="Moeda 3 3 2 2 4" xfId="3197" xr:uid="{00000000-0005-0000-0000-0000DB0F0000}"/>
    <cellStyle name="Moeda 3 3 2 2 4 2" xfId="16541" xr:uid="{00000000-0005-0000-0000-0000DC0F0000}"/>
    <cellStyle name="Moeda 3 3 2 2 5" xfId="5861" xr:uid="{00000000-0005-0000-0000-0000DD0F0000}"/>
    <cellStyle name="Moeda 3 3 2 2 5 2" xfId="19205" xr:uid="{00000000-0005-0000-0000-0000DE0F0000}"/>
    <cellStyle name="Moeda 3 3 2 2 6" xfId="8525" xr:uid="{00000000-0005-0000-0000-0000DF0F0000}"/>
    <cellStyle name="Moeda 3 3 2 2 6 2" xfId="21869" xr:uid="{00000000-0005-0000-0000-0000E00F0000}"/>
    <cellStyle name="Moeda 3 3 2 2 7" xfId="13877" xr:uid="{00000000-0005-0000-0000-0000E10F0000}"/>
    <cellStyle name="Moeda 3 3 2 2 8" xfId="11189" xr:uid="{00000000-0005-0000-0000-0000E20F0000}"/>
    <cellStyle name="Moeda 3 3 2 2 9" xfId="25013" xr:uid="{00000000-0005-0000-0000-0000E30F0000}"/>
    <cellStyle name="Moeda 3 3 2 3" xfId="701" xr:uid="{00000000-0005-0000-0000-0000E40F0000}"/>
    <cellStyle name="Moeda 3 3 2 3 2" xfId="1493" xr:uid="{00000000-0005-0000-0000-0000E50F0000}"/>
    <cellStyle name="Moeda 3 3 2 3 2 2" xfId="4157" xr:uid="{00000000-0005-0000-0000-0000E60F0000}"/>
    <cellStyle name="Moeda 3 3 2 3 2 2 2" xfId="17501" xr:uid="{00000000-0005-0000-0000-0000E70F0000}"/>
    <cellStyle name="Moeda 3 3 2 3 2 3" xfId="6821" xr:uid="{00000000-0005-0000-0000-0000E80F0000}"/>
    <cellStyle name="Moeda 3 3 2 3 2 3 2" xfId="20165" xr:uid="{00000000-0005-0000-0000-0000E90F0000}"/>
    <cellStyle name="Moeda 3 3 2 3 2 4" xfId="9485" xr:uid="{00000000-0005-0000-0000-0000EA0F0000}"/>
    <cellStyle name="Moeda 3 3 2 3 2 4 2" xfId="22829" xr:uid="{00000000-0005-0000-0000-0000EB0F0000}"/>
    <cellStyle name="Moeda 3 3 2 3 2 5" xfId="14837" xr:uid="{00000000-0005-0000-0000-0000EC0F0000}"/>
    <cellStyle name="Moeda 3 3 2 3 2 6" xfId="12149" xr:uid="{00000000-0005-0000-0000-0000ED0F0000}"/>
    <cellStyle name="Moeda 3 3 2 3 2 7" xfId="26045" xr:uid="{00000000-0005-0000-0000-0000EE0F0000}"/>
    <cellStyle name="Moeda 3 3 2 3 3" xfId="2285" xr:uid="{00000000-0005-0000-0000-0000EF0F0000}"/>
    <cellStyle name="Moeda 3 3 2 3 3 2" xfId="4949" xr:uid="{00000000-0005-0000-0000-0000F00F0000}"/>
    <cellStyle name="Moeda 3 3 2 3 3 2 2" xfId="18293" xr:uid="{00000000-0005-0000-0000-0000F10F0000}"/>
    <cellStyle name="Moeda 3 3 2 3 3 3" xfId="7613" xr:uid="{00000000-0005-0000-0000-0000F20F0000}"/>
    <cellStyle name="Moeda 3 3 2 3 3 3 2" xfId="20957" xr:uid="{00000000-0005-0000-0000-0000F30F0000}"/>
    <cellStyle name="Moeda 3 3 2 3 3 4" xfId="10277" xr:uid="{00000000-0005-0000-0000-0000F40F0000}"/>
    <cellStyle name="Moeda 3 3 2 3 3 4 2" xfId="23621" xr:uid="{00000000-0005-0000-0000-0000F50F0000}"/>
    <cellStyle name="Moeda 3 3 2 3 3 5" xfId="15629" xr:uid="{00000000-0005-0000-0000-0000F60F0000}"/>
    <cellStyle name="Moeda 3 3 2 3 3 6" xfId="12941" xr:uid="{00000000-0005-0000-0000-0000F70F0000}"/>
    <cellStyle name="Moeda 3 3 2 3 4" xfId="3365" xr:uid="{00000000-0005-0000-0000-0000F80F0000}"/>
    <cellStyle name="Moeda 3 3 2 3 4 2" xfId="16709" xr:uid="{00000000-0005-0000-0000-0000F90F0000}"/>
    <cellStyle name="Moeda 3 3 2 3 5" xfId="6029" xr:uid="{00000000-0005-0000-0000-0000FA0F0000}"/>
    <cellStyle name="Moeda 3 3 2 3 5 2" xfId="19373" xr:uid="{00000000-0005-0000-0000-0000FB0F0000}"/>
    <cellStyle name="Moeda 3 3 2 3 6" xfId="8693" xr:uid="{00000000-0005-0000-0000-0000FC0F0000}"/>
    <cellStyle name="Moeda 3 3 2 3 6 2" xfId="22037" xr:uid="{00000000-0005-0000-0000-0000FD0F0000}"/>
    <cellStyle name="Moeda 3 3 2 3 7" xfId="14045" xr:uid="{00000000-0005-0000-0000-0000FE0F0000}"/>
    <cellStyle name="Moeda 3 3 2 3 8" xfId="11357" xr:uid="{00000000-0005-0000-0000-0000FF0F0000}"/>
    <cellStyle name="Moeda 3 3 2 3 9" xfId="24677" xr:uid="{00000000-0005-0000-0000-000000100000}"/>
    <cellStyle name="Moeda 3 3 2 4" xfId="1061" xr:uid="{00000000-0005-0000-0000-000001100000}"/>
    <cellStyle name="Moeda 3 3 2 4 2" xfId="3725" xr:uid="{00000000-0005-0000-0000-000002100000}"/>
    <cellStyle name="Moeda 3 3 2 4 2 2" xfId="17069" xr:uid="{00000000-0005-0000-0000-000003100000}"/>
    <cellStyle name="Moeda 3 3 2 4 2 3" xfId="26693" xr:uid="{00000000-0005-0000-0000-000004100000}"/>
    <cellStyle name="Moeda 3 3 2 4 3" xfId="6389" xr:uid="{00000000-0005-0000-0000-000005100000}"/>
    <cellStyle name="Moeda 3 3 2 4 3 2" xfId="19733" xr:uid="{00000000-0005-0000-0000-000006100000}"/>
    <cellStyle name="Moeda 3 3 2 4 4" xfId="9053" xr:uid="{00000000-0005-0000-0000-000007100000}"/>
    <cellStyle name="Moeda 3 3 2 4 4 2" xfId="22397" xr:uid="{00000000-0005-0000-0000-000008100000}"/>
    <cellStyle name="Moeda 3 3 2 4 5" xfId="14405" xr:uid="{00000000-0005-0000-0000-000009100000}"/>
    <cellStyle name="Moeda 3 3 2 4 6" xfId="11717" xr:uid="{00000000-0005-0000-0000-00000A100000}"/>
    <cellStyle name="Moeda 3 3 2 4 7" xfId="25325" xr:uid="{00000000-0005-0000-0000-00000B100000}"/>
    <cellStyle name="Moeda 3 3 2 5" xfId="1853" xr:uid="{00000000-0005-0000-0000-00000C100000}"/>
    <cellStyle name="Moeda 3 3 2 5 2" xfId="4517" xr:uid="{00000000-0005-0000-0000-00000D100000}"/>
    <cellStyle name="Moeda 3 3 2 5 2 2" xfId="17861" xr:uid="{00000000-0005-0000-0000-00000E100000}"/>
    <cellStyle name="Moeda 3 3 2 5 3" xfId="7181" xr:uid="{00000000-0005-0000-0000-00000F100000}"/>
    <cellStyle name="Moeda 3 3 2 5 3 2" xfId="20525" xr:uid="{00000000-0005-0000-0000-000010100000}"/>
    <cellStyle name="Moeda 3 3 2 5 4" xfId="9845" xr:uid="{00000000-0005-0000-0000-000011100000}"/>
    <cellStyle name="Moeda 3 3 2 5 4 2" xfId="23189" xr:uid="{00000000-0005-0000-0000-000012100000}"/>
    <cellStyle name="Moeda 3 3 2 5 5" xfId="15197" xr:uid="{00000000-0005-0000-0000-000013100000}"/>
    <cellStyle name="Moeda 3 3 2 5 6" xfId="12509" xr:uid="{00000000-0005-0000-0000-000014100000}"/>
    <cellStyle name="Moeda 3 3 2 5 7" xfId="25685" xr:uid="{00000000-0005-0000-0000-000015100000}"/>
    <cellStyle name="Moeda 3 3 2 6" xfId="2669" xr:uid="{00000000-0005-0000-0000-000016100000}"/>
    <cellStyle name="Moeda 3 3 2 6 2" xfId="5333" xr:uid="{00000000-0005-0000-0000-000017100000}"/>
    <cellStyle name="Moeda 3 3 2 6 2 2" xfId="18677" xr:uid="{00000000-0005-0000-0000-000018100000}"/>
    <cellStyle name="Moeda 3 3 2 6 3" xfId="7997" xr:uid="{00000000-0005-0000-0000-000019100000}"/>
    <cellStyle name="Moeda 3 3 2 6 3 2" xfId="21341" xr:uid="{00000000-0005-0000-0000-00001A100000}"/>
    <cellStyle name="Moeda 3 3 2 6 4" xfId="10661" xr:uid="{00000000-0005-0000-0000-00001B100000}"/>
    <cellStyle name="Moeda 3 3 2 6 4 2" xfId="24005" xr:uid="{00000000-0005-0000-0000-00001C100000}"/>
    <cellStyle name="Moeda 3 3 2 6 5" xfId="16013" xr:uid="{00000000-0005-0000-0000-00001D100000}"/>
    <cellStyle name="Moeda 3 3 2 6 6" xfId="13325" xr:uid="{00000000-0005-0000-0000-00001E100000}"/>
    <cellStyle name="Moeda 3 3 2 7" xfId="2933" xr:uid="{00000000-0005-0000-0000-00001F100000}"/>
    <cellStyle name="Moeda 3 3 2 7 2" xfId="16277" xr:uid="{00000000-0005-0000-0000-000020100000}"/>
    <cellStyle name="Moeda 3 3 2 8" xfId="5597" xr:uid="{00000000-0005-0000-0000-000021100000}"/>
    <cellStyle name="Moeda 3 3 2 8 2" xfId="18941" xr:uid="{00000000-0005-0000-0000-000022100000}"/>
    <cellStyle name="Moeda 3 3 2 9" xfId="8261" xr:uid="{00000000-0005-0000-0000-000023100000}"/>
    <cellStyle name="Moeda 3 3 2 9 2" xfId="21605" xr:uid="{00000000-0005-0000-0000-000024100000}"/>
    <cellStyle name="Moeda 3 3 3" xfId="173" xr:uid="{00000000-0005-0000-0000-000025100000}"/>
    <cellStyle name="Moeda 3 3 3 10" xfId="10829" xr:uid="{00000000-0005-0000-0000-000026100000}"/>
    <cellStyle name="Moeda 3 3 3 11" xfId="24221" xr:uid="{00000000-0005-0000-0000-000027100000}"/>
    <cellStyle name="Moeda 3 3 3 2" xfId="437" xr:uid="{00000000-0005-0000-0000-000028100000}"/>
    <cellStyle name="Moeda 3 3 3 2 2" xfId="1229" xr:uid="{00000000-0005-0000-0000-000029100000}"/>
    <cellStyle name="Moeda 3 3 3 2 2 2" xfId="3893" xr:uid="{00000000-0005-0000-0000-00002A100000}"/>
    <cellStyle name="Moeda 3 3 3 2 2 2 2" xfId="17237" xr:uid="{00000000-0005-0000-0000-00002B100000}"/>
    <cellStyle name="Moeda 3 3 3 2 2 3" xfId="6557" xr:uid="{00000000-0005-0000-0000-00002C100000}"/>
    <cellStyle name="Moeda 3 3 3 2 2 3 2" xfId="19901" xr:uid="{00000000-0005-0000-0000-00002D100000}"/>
    <cellStyle name="Moeda 3 3 3 2 2 4" xfId="9221" xr:uid="{00000000-0005-0000-0000-00002E100000}"/>
    <cellStyle name="Moeda 3 3 3 2 2 4 2" xfId="22565" xr:uid="{00000000-0005-0000-0000-00002F100000}"/>
    <cellStyle name="Moeda 3 3 3 2 2 5" xfId="14573" xr:uid="{00000000-0005-0000-0000-000030100000}"/>
    <cellStyle name="Moeda 3 3 3 2 2 6" xfId="11885" xr:uid="{00000000-0005-0000-0000-000031100000}"/>
    <cellStyle name="Moeda 3 3 3 2 2 7" xfId="26285" xr:uid="{00000000-0005-0000-0000-000032100000}"/>
    <cellStyle name="Moeda 3 3 3 2 3" xfId="2021" xr:uid="{00000000-0005-0000-0000-000033100000}"/>
    <cellStyle name="Moeda 3 3 3 2 3 2" xfId="4685" xr:uid="{00000000-0005-0000-0000-000034100000}"/>
    <cellStyle name="Moeda 3 3 3 2 3 2 2" xfId="18029" xr:uid="{00000000-0005-0000-0000-000035100000}"/>
    <cellStyle name="Moeda 3 3 3 2 3 3" xfId="7349" xr:uid="{00000000-0005-0000-0000-000036100000}"/>
    <cellStyle name="Moeda 3 3 3 2 3 3 2" xfId="20693" xr:uid="{00000000-0005-0000-0000-000037100000}"/>
    <cellStyle name="Moeda 3 3 3 2 3 4" xfId="10013" xr:uid="{00000000-0005-0000-0000-000038100000}"/>
    <cellStyle name="Moeda 3 3 3 2 3 4 2" xfId="23357" xr:uid="{00000000-0005-0000-0000-000039100000}"/>
    <cellStyle name="Moeda 3 3 3 2 3 5" xfId="15365" xr:uid="{00000000-0005-0000-0000-00003A100000}"/>
    <cellStyle name="Moeda 3 3 3 2 3 6" xfId="12677" xr:uid="{00000000-0005-0000-0000-00003B100000}"/>
    <cellStyle name="Moeda 3 3 3 2 4" xfId="3101" xr:uid="{00000000-0005-0000-0000-00003C100000}"/>
    <cellStyle name="Moeda 3 3 3 2 4 2" xfId="16445" xr:uid="{00000000-0005-0000-0000-00003D100000}"/>
    <cellStyle name="Moeda 3 3 3 2 5" xfId="5765" xr:uid="{00000000-0005-0000-0000-00003E100000}"/>
    <cellStyle name="Moeda 3 3 3 2 5 2" xfId="19109" xr:uid="{00000000-0005-0000-0000-00003F100000}"/>
    <cellStyle name="Moeda 3 3 3 2 6" xfId="8429" xr:uid="{00000000-0005-0000-0000-000040100000}"/>
    <cellStyle name="Moeda 3 3 3 2 6 2" xfId="21773" xr:uid="{00000000-0005-0000-0000-000041100000}"/>
    <cellStyle name="Moeda 3 3 3 2 7" xfId="13781" xr:uid="{00000000-0005-0000-0000-000042100000}"/>
    <cellStyle name="Moeda 3 3 3 2 8" xfId="11093" xr:uid="{00000000-0005-0000-0000-000043100000}"/>
    <cellStyle name="Moeda 3 3 3 2 9" xfId="24917" xr:uid="{00000000-0005-0000-0000-000044100000}"/>
    <cellStyle name="Moeda 3 3 3 3" xfId="965" xr:uid="{00000000-0005-0000-0000-000045100000}"/>
    <cellStyle name="Moeda 3 3 3 3 2" xfId="3629" xr:uid="{00000000-0005-0000-0000-000046100000}"/>
    <cellStyle name="Moeda 3 3 3 3 2 2" xfId="16973" xr:uid="{00000000-0005-0000-0000-000047100000}"/>
    <cellStyle name="Moeda 3 3 3 3 2 3" xfId="25949" xr:uid="{00000000-0005-0000-0000-000048100000}"/>
    <cellStyle name="Moeda 3 3 3 3 3" xfId="6293" xr:uid="{00000000-0005-0000-0000-000049100000}"/>
    <cellStyle name="Moeda 3 3 3 3 3 2" xfId="19637" xr:uid="{00000000-0005-0000-0000-00004A100000}"/>
    <cellStyle name="Moeda 3 3 3 3 4" xfId="8957" xr:uid="{00000000-0005-0000-0000-00004B100000}"/>
    <cellStyle name="Moeda 3 3 3 3 4 2" xfId="22301" xr:uid="{00000000-0005-0000-0000-00004C100000}"/>
    <cellStyle name="Moeda 3 3 3 3 5" xfId="14309" xr:uid="{00000000-0005-0000-0000-00004D100000}"/>
    <cellStyle name="Moeda 3 3 3 3 6" xfId="11621" xr:uid="{00000000-0005-0000-0000-00004E100000}"/>
    <cellStyle name="Moeda 3 3 3 3 7" xfId="24581" xr:uid="{00000000-0005-0000-0000-00004F100000}"/>
    <cellStyle name="Moeda 3 3 3 4" xfId="1757" xr:uid="{00000000-0005-0000-0000-000050100000}"/>
    <cellStyle name="Moeda 3 3 3 4 2" xfId="4421" xr:uid="{00000000-0005-0000-0000-000051100000}"/>
    <cellStyle name="Moeda 3 3 3 4 2 2" xfId="17765" xr:uid="{00000000-0005-0000-0000-000052100000}"/>
    <cellStyle name="Moeda 3 3 3 4 2 3" xfId="26597" xr:uid="{00000000-0005-0000-0000-000053100000}"/>
    <cellStyle name="Moeda 3 3 3 4 3" xfId="7085" xr:uid="{00000000-0005-0000-0000-000054100000}"/>
    <cellStyle name="Moeda 3 3 3 4 3 2" xfId="20429" xr:uid="{00000000-0005-0000-0000-000055100000}"/>
    <cellStyle name="Moeda 3 3 3 4 4" xfId="9749" xr:uid="{00000000-0005-0000-0000-000056100000}"/>
    <cellStyle name="Moeda 3 3 3 4 4 2" xfId="23093" xr:uid="{00000000-0005-0000-0000-000057100000}"/>
    <cellStyle name="Moeda 3 3 3 4 5" xfId="15101" xr:uid="{00000000-0005-0000-0000-000058100000}"/>
    <cellStyle name="Moeda 3 3 3 4 6" xfId="12413" xr:uid="{00000000-0005-0000-0000-000059100000}"/>
    <cellStyle name="Moeda 3 3 3 4 7" xfId="25229" xr:uid="{00000000-0005-0000-0000-00005A100000}"/>
    <cellStyle name="Moeda 3 3 3 5" xfId="2573" xr:uid="{00000000-0005-0000-0000-00005B100000}"/>
    <cellStyle name="Moeda 3 3 3 5 2" xfId="5237" xr:uid="{00000000-0005-0000-0000-00005C100000}"/>
    <cellStyle name="Moeda 3 3 3 5 2 2" xfId="18581" xr:uid="{00000000-0005-0000-0000-00005D100000}"/>
    <cellStyle name="Moeda 3 3 3 5 3" xfId="7901" xr:uid="{00000000-0005-0000-0000-00005E100000}"/>
    <cellStyle name="Moeda 3 3 3 5 3 2" xfId="21245" xr:uid="{00000000-0005-0000-0000-00005F100000}"/>
    <cellStyle name="Moeda 3 3 3 5 4" xfId="10565" xr:uid="{00000000-0005-0000-0000-000060100000}"/>
    <cellStyle name="Moeda 3 3 3 5 4 2" xfId="23909" xr:uid="{00000000-0005-0000-0000-000061100000}"/>
    <cellStyle name="Moeda 3 3 3 5 5" xfId="15917" xr:uid="{00000000-0005-0000-0000-000062100000}"/>
    <cellStyle name="Moeda 3 3 3 5 6" xfId="13229" xr:uid="{00000000-0005-0000-0000-000063100000}"/>
    <cellStyle name="Moeda 3 3 3 5 7" xfId="25589" xr:uid="{00000000-0005-0000-0000-000064100000}"/>
    <cellStyle name="Moeda 3 3 3 6" xfId="2837" xr:uid="{00000000-0005-0000-0000-000065100000}"/>
    <cellStyle name="Moeda 3 3 3 6 2" xfId="16181" xr:uid="{00000000-0005-0000-0000-000066100000}"/>
    <cellStyle name="Moeda 3 3 3 7" xfId="5501" xr:uid="{00000000-0005-0000-0000-000067100000}"/>
    <cellStyle name="Moeda 3 3 3 7 2" xfId="18845" xr:uid="{00000000-0005-0000-0000-000068100000}"/>
    <cellStyle name="Moeda 3 3 3 8" xfId="8165" xr:uid="{00000000-0005-0000-0000-000069100000}"/>
    <cellStyle name="Moeda 3 3 3 8 2" xfId="21509" xr:uid="{00000000-0005-0000-0000-00006A100000}"/>
    <cellStyle name="Moeda 3 3 3 9" xfId="13517" xr:uid="{00000000-0005-0000-0000-00006B100000}"/>
    <cellStyle name="Moeda 3 3 4" xfId="365" xr:uid="{00000000-0005-0000-0000-00006C100000}"/>
    <cellStyle name="Moeda 3 3 4 2" xfId="1157" xr:uid="{00000000-0005-0000-0000-00006D100000}"/>
    <cellStyle name="Moeda 3 3 4 2 2" xfId="3821" xr:uid="{00000000-0005-0000-0000-00006E100000}"/>
    <cellStyle name="Moeda 3 3 4 2 2 2" xfId="17165" xr:uid="{00000000-0005-0000-0000-00006F100000}"/>
    <cellStyle name="Moeda 3 3 4 2 3" xfId="6485" xr:uid="{00000000-0005-0000-0000-000070100000}"/>
    <cellStyle name="Moeda 3 3 4 2 3 2" xfId="19829" xr:uid="{00000000-0005-0000-0000-000071100000}"/>
    <cellStyle name="Moeda 3 3 4 2 4" xfId="9149" xr:uid="{00000000-0005-0000-0000-000072100000}"/>
    <cellStyle name="Moeda 3 3 4 2 4 2" xfId="22493" xr:uid="{00000000-0005-0000-0000-000073100000}"/>
    <cellStyle name="Moeda 3 3 4 2 5" xfId="14501" xr:uid="{00000000-0005-0000-0000-000074100000}"/>
    <cellStyle name="Moeda 3 3 4 2 6" xfId="11813" xr:uid="{00000000-0005-0000-0000-000075100000}"/>
    <cellStyle name="Moeda 3 3 4 2 7" xfId="26213" xr:uid="{00000000-0005-0000-0000-000076100000}"/>
    <cellStyle name="Moeda 3 3 4 3" xfId="1949" xr:uid="{00000000-0005-0000-0000-000077100000}"/>
    <cellStyle name="Moeda 3 3 4 3 2" xfId="4613" xr:uid="{00000000-0005-0000-0000-000078100000}"/>
    <cellStyle name="Moeda 3 3 4 3 2 2" xfId="17957" xr:uid="{00000000-0005-0000-0000-000079100000}"/>
    <cellStyle name="Moeda 3 3 4 3 3" xfId="7277" xr:uid="{00000000-0005-0000-0000-00007A100000}"/>
    <cellStyle name="Moeda 3 3 4 3 3 2" xfId="20621" xr:uid="{00000000-0005-0000-0000-00007B100000}"/>
    <cellStyle name="Moeda 3 3 4 3 4" xfId="9941" xr:uid="{00000000-0005-0000-0000-00007C100000}"/>
    <cellStyle name="Moeda 3 3 4 3 4 2" xfId="23285" xr:uid="{00000000-0005-0000-0000-00007D100000}"/>
    <cellStyle name="Moeda 3 3 4 3 5" xfId="15293" xr:uid="{00000000-0005-0000-0000-00007E100000}"/>
    <cellStyle name="Moeda 3 3 4 3 6" xfId="12605" xr:uid="{00000000-0005-0000-0000-00007F100000}"/>
    <cellStyle name="Moeda 3 3 4 4" xfId="3029" xr:uid="{00000000-0005-0000-0000-000080100000}"/>
    <cellStyle name="Moeda 3 3 4 4 2" xfId="16373" xr:uid="{00000000-0005-0000-0000-000081100000}"/>
    <cellStyle name="Moeda 3 3 4 5" xfId="5693" xr:uid="{00000000-0005-0000-0000-000082100000}"/>
    <cellStyle name="Moeda 3 3 4 5 2" xfId="19037" xr:uid="{00000000-0005-0000-0000-000083100000}"/>
    <cellStyle name="Moeda 3 3 4 6" xfId="8357" xr:uid="{00000000-0005-0000-0000-000084100000}"/>
    <cellStyle name="Moeda 3 3 4 6 2" xfId="21701" xr:uid="{00000000-0005-0000-0000-000085100000}"/>
    <cellStyle name="Moeda 3 3 4 7" xfId="13709" xr:uid="{00000000-0005-0000-0000-000086100000}"/>
    <cellStyle name="Moeda 3 3 4 8" xfId="11021" xr:uid="{00000000-0005-0000-0000-000087100000}"/>
    <cellStyle name="Moeda 3 3 4 9" xfId="24845" xr:uid="{00000000-0005-0000-0000-000088100000}"/>
    <cellStyle name="Moeda 3 3 5" xfId="629" xr:uid="{00000000-0005-0000-0000-000089100000}"/>
    <cellStyle name="Moeda 3 3 5 2" xfId="1421" xr:uid="{00000000-0005-0000-0000-00008A100000}"/>
    <cellStyle name="Moeda 3 3 5 2 2" xfId="4085" xr:uid="{00000000-0005-0000-0000-00008B100000}"/>
    <cellStyle name="Moeda 3 3 5 2 2 2" xfId="17429" xr:uid="{00000000-0005-0000-0000-00008C100000}"/>
    <cellStyle name="Moeda 3 3 5 2 3" xfId="6749" xr:uid="{00000000-0005-0000-0000-00008D100000}"/>
    <cellStyle name="Moeda 3 3 5 2 3 2" xfId="20093" xr:uid="{00000000-0005-0000-0000-00008E100000}"/>
    <cellStyle name="Moeda 3 3 5 2 4" xfId="9413" xr:uid="{00000000-0005-0000-0000-00008F100000}"/>
    <cellStyle name="Moeda 3 3 5 2 4 2" xfId="22757" xr:uid="{00000000-0005-0000-0000-000090100000}"/>
    <cellStyle name="Moeda 3 3 5 2 5" xfId="14765" xr:uid="{00000000-0005-0000-0000-000091100000}"/>
    <cellStyle name="Moeda 3 3 5 2 6" xfId="12077" xr:uid="{00000000-0005-0000-0000-000092100000}"/>
    <cellStyle name="Moeda 3 3 5 2 7" xfId="25877" xr:uid="{00000000-0005-0000-0000-000093100000}"/>
    <cellStyle name="Moeda 3 3 5 3" xfId="2213" xr:uid="{00000000-0005-0000-0000-000094100000}"/>
    <cellStyle name="Moeda 3 3 5 3 2" xfId="4877" xr:uid="{00000000-0005-0000-0000-000095100000}"/>
    <cellStyle name="Moeda 3 3 5 3 2 2" xfId="18221" xr:uid="{00000000-0005-0000-0000-000096100000}"/>
    <cellStyle name="Moeda 3 3 5 3 3" xfId="7541" xr:uid="{00000000-0005-0000-0000-000097100000}"/>
    <cellStyle name="Moeda 3 3 5 3 3 2" xfId="20885" xr:uid="{00000000-0005-0000-0000-000098100000}"/>
    <cellStyle name="Moeda 3 3 5 3 4" xfId="10205" xr:uid="{00000000-0005-0000-0000-000099100000}"/>
    <cellStyle name="Moeda 3 3 5 3 4 2" xfId="23549" xr:uid="{00000000-0005-0000-0000-00009A100000}"/>
    <cellStyle name="Moeda 3 3 5 3 5" xfId="15557" xr:uid="{00000000-0005-0000-0000-00009B100000}"/>
    <cellStyle name="Moeda 3 3 5 3 6" xfId="12869" xr:uid="{00000000-0005-0000-0000-00009C100000}"/>
    <cellStyle name="Moeda 3 3 5 4" xfId="3293" xr:uid="{00000000-0005-0000-0000-00009D100000}"/>
    <cellStyle name="Moeda 3 3 5 4 2" xfId="16637" xr:uid="{00000000-0005-0000-0000-00009E100000}"/>
    <cellStyle name="Moeda 3 3 5 5" xfId="5957" xr:uid="{00000000-0005-0000-0000-00009F100000}"/>
    <cellStyle name="Moeda 3 3 5 5 2" xfId="19301" xr:uid="{00000000-0005-0000-0000-0000A0100000}"/>
    <cellStyle name="Moeda 3 3 5 6" xfId="8621" xr:uid="{00000000-0005-0000-0000-0000A1100000}"/>
    <cellStyle name="Moeda 3 3 5 6 2" xfId="21965" xr:uid="{00000000-0005-0000-0000-0000A2100000}"/>
    <cellStyle name="Moeda 3 3 5 7" xfId="13973" xr:uid="{00000000-0005-0000-0000-0000A3100000}"/>
    <cellStyle name="Moeda 3 3 5 8" xfId="11285" xr:uid="{00000000-0005-0000-0000-0000A4100000}"/>
    <cellStyle name="Moeda 3 3 5 9" xfId="24509" xr:uid="{00000000-0005-0000-0000-0000A5100000}"/>
    <cellStyle name="Moeda 3 3 6" xfId="893" xr:uid="{00000000-0005-0000-0000-0000A6100000}"/>
    <cellStyle name="Moeda 3 3 6 2" xfId="3557" xr:uid="{00000000-0005-0000-0000-0000A7100000}"/>
    <cellStyle name="Moeda 3 3 6 2 2" xfId="16901" xr:uid="{00000000-0005-0000-0000-0000A8100000}"/>
    <cellStyle name="Moeda 3 3 6 2 3" xfId="26525" xr:uid="{00000000-0005-0000-0000-0000A9100000}"/>
    <cellStyle name="Moeda 3 3 6 3" xfId="6221" xr:uid="{00000000-0005-0000-0000-0000AA100000}"/>
    <cellStyle name="Moeda 3 3 6 3 2" xfId="19565" xr:uid="{00000000-0005-0000-0000-0000AB100000}"/>
    <cellStyle name="Moeda 3 3 6 4" xfId="8885" xr:uid="{00000000-0005-0000-0000-0000AC100000}"/>
    <cellStyle name="Moeda 3 3 6 4 2" xfId="22229" xr:uid="{00000000-0005-0000-0000-0000AD100000}"/>
    <cellStyle name="Moeda 3 3 6 5" xfId="14237" xr:uid="{00000000-0005-0000-0000-0000AE100000}"/>
    <cellStyle name="Moeda 3 3 6 6" xfId="11549" xr:uid="{00000000-0005-0000-0000-0000AF100000}"/>
    <cellStyle name="Moeda 3 3 6 7" xfId="25157" xr:uid="{00000000-0005-0000-0000-0000B0100000}"/>
    <cellStyle name="Moeda 3 3 7" xfId="1685" xr:uid="{00000000-0005-0000-0000-0000B1100000}"/>
    <cellStyle name="Moeda 3 3 7 2" xfId="4349" xr:uid="{00000000-0005-0000-0000-0000B2100000}"/>
    <cellStyle name="Moeda 3 3 7 2 2" xfId="17693" xr:uid="{00000000-0005-0000-0000-0000B3100000}"/>
    <cellStyle name="Moeda 3 3 7 3" xfId="7013" xr:uid="{00000000-0005-0000-0000-0000B4100000}"/>
    <cellStyle name="Moeda 3 3 7 3 2" xfId="20357" xr:uid="{00000000-0005-0000-0000-0000B5100000}"/>
    <cellStyle name="Moeda 3 3 7 4" xfId="9677" xr:uid="{00000000-0005-0000-0000-0000B6100000}"/>
    <cellStyle name="Moeda 3 3 7 4 2" xfId="23021" xr:uid="{00000000-0005-0000-0000-0000B7100000}"/>
    <cellStyle name="Moeda 3 3 7 5" xfId="15029" xr:uid="{00000000-0005-0000-0000-0000B8100000}"/>
    <cellStyle name="Moeda 3 3 7 6" xfId="12341" xr:uid="{00000000-0005-0000-0000-0000B9100000}"/>
    <cellStyle name="Moeda 3 3 7 7" xfId="25517" xr:uid="{00000000-0005-0000-0000-0000BA100000}"/>
    <cellStyle name="Moeda 3 3 8" xfId="2501" xr:uid="{00000000-0005-0000-0000-0000BB100000}"/>
    <cellStyle name="Moeda 3 3 8 2" xfId="5165" xr:uid="{00000000-0005-0000-0000-0000BC100000}"/>
    <cellStyle name="Moeda 3 3 8 2 2" xfId="18509" xr:uid="{00000000-0005-0000-0000-0000BD100000}"/>
    <cellStyle name="Moeda 3 3 8 3" xfId="7829" xr:uid="{00000000-0005-0000-0000-0000BE100000}"/>
    <cellStyle name="Moeda 3 3 8 3 2" xfId="21173" xr:uid="{00000000-0005-0000-0000-0000BF100000}"/>
    <cellStyle name="Moeda 3 3 8 4" xfId="10493" xr:uid="{00000000-0005-0000-0000-0000C0100000}"/>
    <cellStyle name="Moeda 3 3 8 4 2" xfId="23837" xr:uid="{00000000-0005-0000-0000-0000C1100000}"/>
    <cellStyle name="Moeda 3 3 8 5" xfId="15845" xr:uid="{00000000-0005-0000-0000-0000C2100000}"/>
    <cellStyle name="Moeda 3 3 8 6" xfId="13157" xr:uid="{00000000-0005-0000-0000-0000C3100000}"/>
    <cellStyle name="Moeda 3 3 9" xfId="2765" xr:uid="{00000000-0005-0000-0000-0000C4100000}"/>
    <cellStyle name="Moeda 3 3 9 2" xfId="16109" xr:uid="{00000000-0005-0000-0000-0000C5100000}"/>
    <cellStyle name="Moeda 3 4" xfId="221" xr:uid="{00000000-0005-0000-0000-0000C6100000}"/>
    <cellStyle name="Moeda 3 4 10" xfId="13565" xr:uid="{00000000-0005-0000-0000-0000C7100000}"/>
    <cellStyle name="Moeda 3 4 11" xfId="10877" xr:uid="{00000000-0005-0000-0000-0000C8100000}"/>
    <cellStyle name="Moeda 3 4 12" xfId="24269" xr:uid="{00000000-0005-0000-0000-0000C9100000}"/>
    <cellStyle name="Moeda 3 4 2" xfId="485" xr:uid="{00000000-0005-0000-0000-0000CA100000}"/>
    <cellStyle name="Moeda 3 4 2 2" xfId="1277" xr:uid="{00000000-0005-0000-0000-0000CB100000}"/>
    <cellStyle name="Moeda 3 4 2 2 2" xfId="3941" xr:uid="{00000000-0005-0000-0000-0000CC100000}"/>
    <cellStyle name="Moeda 3 4 2 2 2 2" xfId="17285" xr:uid="{00000000-0005-0000-0000-0000CD100000}"/>
    <cellStyle name="Moeda 3 4 2 2 3" xfId="6605" xr:uid="{00000000-0005-0000-0000-0000CE100000}"/>
    <cellStyle name="Moeda 3 4 2 2 3 2" xfId="19949" xr:uid="{00000000-0005-0000-0000-0000CF100000}"/>
    <cellStyle name="Moeda 3 4 2 2 4" xfId="9269" xr:uid="{00000000-0005-0000-0000-0000D0100000}"/>
    <cellStyle name="Moeda 3 4 2 2 4 2" xfId="22613" xr:uid="{00000000-0005-0000-0000-0000D1100000}"/>
    <cellStyle name="Moeda 3 4 2 2 5" xfId="14621" xr:uid="{00000000-0005-0000-0000-0000D2100000}"/>
    <cellStyle name="Moeda 3 4 2 2 6" xfId="11933" xr:uid="{00000000-0005-0000-0000-0000D3100000}"/>
    <cellStyle name="Moeda 3 4 2 2 7" xfId="26333" xr:uid="{00000000-0005-0000-0000-0000D4100000}"/>
    <cellStyle name="Moeda 3 4 2 3" xfId="2069" xr:uid="{00000000-0005-0000-0000-0000D5100000}"/>
    <cellStyle name="Moeda 3 4 2 3 2" xfId="4733" xr:uid="{00000000-0005-0000-0000-0000D6100000}"/>
    <cellStyle name="Moeda 3 4 2 3 2 2" xfId="18077" xr:uid="{00000000-0005-0000-0000-0000D7100000}"/>
    <cellStyle name="Moeda 3 4 2 3 3" xfId="7397" xr:uid="{00000000-0005-0000-0000-0000D8100000}"/>
    <cellStyle name="Moeda 3 4 2 3 3 2" xfId="20741" xr:uid="{00000000-0005-0000-0000-0000D9100000}"/>
    <cellStyle name="Moeda 3 4 2 3 4" xfId="10061" xr:uid="{00000000-0005-0000-0000-0000DA100000}"/>
    <cellStyle name="Moeda 3 4 2 3 4 2" xfId="23405" xr:uid="{00000000-0005-0000-0000-0000DB100000}"/>
    <cellStyle name="Moeda 3 4 2 3 5" xfId="15413" xr:uid="{00000000-0005-0000-0000-0000DC100000}"/>
    <cellStyle name="Moeda 3 4 2 3 6" xfId="12725" xr:uid="{00000000-0005-0000-0000-0000DD100000}"/>
    <cellStyle name="Moeda 3 4 2 4" xfId="3149" xr:uid="{00000000-0005-0000-0000-0000DE100000}"/>
    <cellStyle name="Moeda 3 4 2 4 2" xfId="16493" xr:uid="{00000000-0005-0000-0000-0000DF100000}"/>
    <cellStyle name="Moeda 3 4 2 5" xfId="5813" xr:uid="{00000000-0005-0000-0000-0000E0100000}"/>
    <cellStyle name="Moeda 3 4 2 5 2" xfId="19157" xr:uid="{00000000-0005-0000-0000-0000E1100000}"/>
    <cellStyle name="Moeda 3 4 2 6" xfId="8477" xr:uid="{00000000-0005-0000-0000-0000E2100000}"/>
    <cellStyle name="Moeda 3 4 2 6 2" xfId="21821" xr:uid="{00000000-0005-0000-0000-0000E3100000}"/>
    <cellStyle name="Moeda 3 4 2 7" xfId="13829" xr:uid="{00000000-0005-0000-0000-0000E4100000}"/>
    <cellStyle name="Moeda 3 4 2 8" xfId="11141" xr:uid="{00000000-0005-0000-0000-0000E5100000}"/>
    <cellStyle name="Moeda 3 4 2 9" xfId="24965" xr:uid="{00000000-0005-0000-0000-0000E6100000}"/>
    <cellStyle name="Moeda 3 4 3" xfId="653" xr:uid="{00000000-0005-0000-0000-0000E7100000}"/>
    <cellStyle name="Moeda 3 4 3 2" xfId="1445" xr:uid="{00000000-0005-0000-0000-0000E8100000}"/>
    <cellStyle name="Moeda 3 4 3 2 2" xfId="4109" xr:uid="{00000000-0005-0000-0000-0000E9100000}"/>
    <cellStyle name="Moeda 3 4 3 2 2 2" xfId="17453" xr:uid="{00000000-0005-0000-0000-0000EA100000}"/>
    <cellStyle name="Moeda 3 4 3 2 3" xfId="6773" xr:uid="{00000000-0005-0000-0000-0000EB100000}"/>
    <cellStyle name="Moeda 3 4 3 2 3 2" xfId="20117" xr:uid="{00000000-0005-0000-0000-0000EC100000}"/>
    <cellStyle name="Moeda 3 4 3 2 4" xfId="9437" xr:uid="{00000000-0005-0000-0000-0000ED100000}"/>
    <cellStyle name="Moeda 3 4 3 2 4 2" xfId="22781" xr:uid="{00000000-0005-0000-0000-0000EE100000}"/>
    <cellStyle name="Moeda 3 4 3 2 5" xfId="14789" xr:uid="{00000000-0005-0000-0000-0000EF100000}"/>
    <cellStyle name="Moeda 3 4 3 2 6" xfId="12101" xr:uid="{00000000-0005-0000-0000-0000F0100000}"/>
    <cellStyle name="Moeda 3 4 3 2 7" xfId="25997" xr:uid="{00000000-0005-0000-0000-0000F1100000}"/>
    <cellStyle name="Moeda 3 4 3 3" xfId="2237" xr:uid="{00000000-0005-0000-0000-0000F2100000}"/>
    <cellStyle name="Moeda 3 4 3 3 2" xfId="4901" xr:uid="{00000000-0005-0000-0000-0000F3100000}"/>
    <cellStyle name="Moeda 3 4 3 3 2 2" xfId="18245" xr:uid="{00000000-0005-0000-0000-0000F4100000}"/>
    <cellStyle name="Moeda 3 4 3 3 3" xfId="7565" xr:uid="{00000000-0005-0000-0000-0000F5100000}"/>
    <cellStyle name="Moeda 3 4 3 3 3 2" xfId="20909" xr:uid="{00000000-0005-0000-0000-0000F6100000}"/>
    <cellStyle name="Moeda 3 4 3 3 4" xfId="10229" xr:uid="{00000000-0005-0000-0000-0000F7100000}"/>
    <cellStyle name="Moeda 3 4 3 3 4 2" xfId="23573" xr:uid="{00000000-0005-0000-0000-0000F8100000}"/>
    <cellStyle name="Moeda 3 4 3 3 5" xfId="15581" xr:uid="{00000000-0005-0000-0000-0000F9100000}"/>
    <cellStyle name="Moeda 3 4 3 3 6" xfId="12893" xr:uid="{00000000-0005-0000-0000-0000FA100000}"/>
    <cellStyle name="Moeda 3 4 3 4" xfId="3317" xr:uid="{00000000-0005-0000-0000-0000FB100000}"/>
    <cellStyle name="Moeda 3 4 3 4 2" xfId="16661" xr:uid="{00000000-0005-0000-0000-0000FC100000}"/>
    <cellStyle name="Moeda 3 4 3 5" xfId="5981" xr:uid="{00000000-0005-0000-0000-0000FD100000}"/>
    <cellStyle name="Moeda 3 4 3 5 2" xfId="19325" xr:uid="{00000000-0005-0000-0000-0000FE100000}"/>
    <cellStyle name="Moeda 3 4 3 6" xfId="8645" xr:uid="{00000000-0005-0000-0000-0000FF100000}"/>
    <cellStyle name="Moeda 3 4 3 6 2" xfId="21989" xr:uid="{00000000-0005-0000-0000-000000110000}"/>
    <cellStyle name="Moeda 3 4 3 7" xfId="13997" xr:uid="{00000000-0005-0000-0000-000001110000}"/>
    <cellStyle name="Moeda 3 4 3 8" xfId="11309" xr:uid="{00000000-0005-0000-0000-000002110000}"/>
    <cellStyle name="Moeda 3 4 3 9" xfId="24629" xr:uid="{00000000-0005-0000-0000-000003110000}"/>
    <cellStyle name="Moeda 3 4 4" xfId="1013" xr:uid="{00000000-0005-0000-0000-000004110000}"/>
    <cellStyle name="Moeda 3 4 4 2" xfId="3677" xr:uid="{00000000-0005-0000-0000-000005110000}"/>
    <cellStyle name="Moeda 3 4 4 2 2" xfId="17021" xr:uid="{00000000-0005-0000-0000-000006110000}"/>
    <cellStyle name="Moeda 3 4 4 2 3" xfId="26645" xr:uid="{00000000-0005-0000-0000-000007110000}"/>
    <cellStyle name="Moeda 3 4 4 3" xfId="6341" xr:uid="{00000000-0005-0000-0000-000008110000}"/>
    <cellStyle name="Moeda 3 4 4 3 2" xfId="19685" xr:uid="{00000000-0005-0000-0000-000009110000}"/>
    <cellStyle name="Moeda 3 4 4 4" xfId="9005" xr:uid="{00000000-0005-0000-0000-00000A110000}"/>
    <cellStyle name="Moeda 3 4 4 4 2" xfId="22349" xr:uid="{00000000-0005-0000-0000-00000B110000}"/>
    <cellStyle name="Moeda 3 4 4 5" xfId="14357" xr:uid="{00000000-0005-0000-0000-00000C110000}"/>
    <cellStyle name="Moeda 3 4 4 6" xfId="11669" xr:uid="{00000000-0005-0000-0000-00000D110000}"/>
    <cellStyle name="Moeda 3 4 4 7" xfId="25277" xr:uid="{00000000-0005-0000-0000-00000E110000}"/>
    <cellStyle name="Moeda 3 4 5" xfId="1805" xr:uid="{00000000-0005-0000-0000-00000F110000}"/>
    <cellStyle name="Moeda 3 4 5 2" xfId="4469" xr:uid="{00000000-0005-0000-0000-000010110000}"/>
    <cellStyle name="Moeda 3 4 5 2 2" xfId="17813" xr:uid="{00000000-0005-0000-0000-000011110000}"/>
    <cellStyle name="Moeda 3 4 5 3" xfId="7133" xr:uid="{00000000-0005-0000-0000-000012110000}"/>
    <cellStyle name="Moeda 3 4 5 3 2" xfId="20477" xr:uid="{00000000-0005-0000-0000-000013110000}"/>
    <cellStyle name="Moeda 3 4 5 4" xfId="9797" xr:uid="{00000000-0005-0000-0000-000014110000}"/>
    <cellStyle name="Moeda 3 4 5 4 2" xfId="23141" xr:uid="{00000000-0005-0000-0000-000015110000}"/>
    <cellStyle name="Moeda 3 4 5 5" xfId="15149" xr:uid="{00000000-0005-0000-0000-000016110000}"/>
    <cellStyle name="Moeda 3 4 5 6" xfId="12461" xr:uid="{00000000-0005-0000-0000-000017110000}"/>
    <cellStyle name="Moeda 3 4 5 7" xfId="25637" xr:uid="{00000000-0005-0000-0000-000018110000}"/>
    <cellStyle name="Moeda 3 4 6" xfId="2621" xr:uid="{00000000-0005-0000-0000-000019110000}"/>
    <cellStyle name="Moeda 3 4 6 2" xfId="5285" xr:uid="{00000000-0005-0000-0000-00001A110000}"/>
    <cellStyle name="Moeda 3 4 6 2 2" xfId="18629" xr:uid="{00000000-0005-0000-0000-00001B110000}"/>
    <cellStyle name="Moeda 3 4 6 3" xfId="7949" xr:uid="{00000000-0005-0000-0000-00001C110000}"/>
    <cellStyle name="Moeda 3 4 6 3 2" xfId="21293" xr:uid="{00000000-0005-0000-0000-00001D110000}"/>
    <cellStyle name="Moeda 3 4 6 4" xfId="10613" xr:uid="{00000000-0005-0000-0000-00001E110000}"/>
    <cellStyle name="Moeda 3 4 6 4 2" xfId="23957" xr:uid="{00000000-0005-0000-0000-00001F110000}"/>
    <cellStyle name="Moeda 3 4 6 5" xfId="15965" xr:uid="{00000000-0005-0000-0000-000020110000}"/>
    <cellStyle name="Moeda 3 4 6 6" xfId="13277" xr:uid="{00000000-0005-0000-0000-000021110000}"/>
    <cellStyle name="Moeda 3 4 7" xfId="2885" xr:uid="{00000000-0005-0000-0000-000022110000}"/>
    <cellStyle name="Moeda 3 4 7 2" xfId="16229" xr:uid="{00000000-0005-0000-0000-000023110000}"/>
    <cellStyle name="Moeda 3 4 8" xfId="5549" xr:uid="{00000000-0005-0000-0000-000024110000}"/>
    <cellStyle name="Moeda 3 4 8 2" xfId="18893" xr:uid="{00000000-0005-0000-0000-000025110000}"/>
    <cellStyle name="Moeda 3 4 9" xfId="8213" xr:uid="{00000000-0005-0000-0000-000026110000}"/>
    <cellStyle name="Moeda 3 4 9 2" xfId="21557" xr:uid="{00000000-0005-0000-0000-000027110000}"/>
    <cellStyle name="Moeda 3 5" xfId="149" xr:uid="{00000000-0005-0000-0000-000028110000}"/>
    <cellStyle name="Moeda 3 5 10" xfId="10805" xr:uid="{00000000-0005-0000-0000-000029110000}"/>
    <cellStyle name="Moeda 3 5 11" xfId="24197" xr:uid="{00000000-0005-0000-0000-00002A110000}"/>
    <cellStyle name="Moeda 3 5 2" xfId="413" xr:uid="{00000000-0005-0000-0000-00002B110000}"/>
    <cellStyle name="Moeda 3 5 2 2" xfId="1205" xr:uid="{00000000-0005-0000-0000-00002C110000}"/>
    <cellStyle name="Moeda 3 5 2 2 2" xfId="3869" xr:uid="{00000000-0005-0000-0000-00002D110000}"/>
    <cellStyle name="Moeda 3 5 2 2 2 2" xfId="17213" xr:uid="{00000000-0005-0000-0000-00002E110000}"/>
    <cellStyle name="Moeda 3 5 2 2 3" xfId="6533" xr:uid="{00000000-0005-0000-0000-00002F110000}"/>
    <cellStyle name="Moeda 3 5 2 2 3 2" xfId="19877" xr:uid="{00000000-0005-0000-0000-000030110000}"/>
    <cellStyle name="Moeda 3 5 2 2 4" xfId="9197" xr:uid="{00000000-0005-0000-0000-000031110000}"/>
    <cellStyle name="Moeda 3 5 2 2 4 2" xfId="22541" xr:uid="{00000000-0005-0000-0000-000032110000}"/>
    <cellStyle name="Moeda 3 5 2 2 5" xfId="14549" xr:uid="{00000000-0005-0000-0000-000033110000}"/>
    <cellStyle name="Moeda 3 5 2 2 6" xfId="11861" xr:uid="{00000000-0005-0000-0000-000034110000}"/>
    <cellStyle name="Moeda 3 5 2 2 7" xfId="26261" xr:uid="{00000000-0005-0000-0000-000035110000}"/>
    <cellStyle name="Moeda 3 5 2 3" xfId="1997" xr:uid="{00000000-0005-0000-0000-000036110000}"/>
    <cellStyle name="Moeda 3 5 2 3 2" xfId="4661" xr:uid="{00000000-0005-0000-0000-000037110000}"/>
    <cellStyle name="Moeda 3 5 2 3 2 2" xfId="18005" xr:uid="{00000000-0005-0000-0000-000038110000}"/>
    <cellStyle name="Moeda 3 5 2 3 3" xfId="7325" xr:uid="{00000000-0005-0000-0000-000039110000}"/>
    <cellStyle name="Moeda 3 5 2 3 3 2" xfId="20669" xr:uid="{00000000-0005-0000-0000-00003A110000}"/>
    <cellStyle name="Moeda 3 5 2 3 4" xfId="9989" xr:uid="{00000000-0005-0000-0000-00003B110000}"/>
    <cellStyle name="Moeda 3 5 2 3 4 2" xfId="23333" xr:uid="{00000000-0005-0000-0000-00003C110000}"/>
    <cellStyle name="Moeda 3 5 2 3 5" xfId="15341" xr:uid="{00000000-0005-0000-0000-00003D110000}"/>
    <cellStyle name="Moeda 3 5 2 3 6" xfId="12653" xr:uid="{00000000-0005-0000-0000-00003E110000}"/>
    <cellStyle name="Moeda 3 5 2 4" xfId="3077" xr:uid="{00000000-0005-0000-0000-00003F110000}"/>
    <cellStyle name="Moeda 3 5 2 4 2" xfId="16421" xr:uid="{00000000-0005-0000-0000-000040110000}"/>
    <cellStyle name="Moeda 3 5 2 5" xfId="5741" xr:uid="{00000000-0005-0000-0000-000041110000}"/>
    <cellStyle name="Moeda 3 5 2 5 2" xfId="19085" xr:uid="{00000000-0005-0000-0000-000042110000}"/>
    <cellStyle name="Moeda 3 5 2 6" xfId="8405" xr:uid="{00000000-0005-0000-0000-000043110000}"/>
    <cellStyle name="Moeda 3 5 2 6 2" xfId="21749" xr:uid="{00000000-0005-0000-0000-000044110000}"/>
    <cellStyle name="Moeda 3 5 2 7" xfId="13757" xr:uid="{00000000-0005-0000-0000-000045110000}"/>
    <cellStyle name="Moeda 3 5 2 8" xfId="11069" xr:uid="{00000000-0005-0000-0000-000046110000}"/>
    <cellStyle name="Moeda 3 5 2 9" xfId="24893" xr:uid="{00000000-0005-0000-0000-000047110000}"/>
    <cellStyle name="Moeda 3 5 3" xfId="941" xr:uid="{00000000-0005-0000-0000-000048110000}"/>
    <cellStyle name="Moeda 3 5 3 2" xfId="3605" xr:uid="{00000000-0005-0000-0000-000049110000}"/>
    <cellStyle name="Moeda 3 5 3 2 2" xfId="16949" xr:uid="{00000000-0005-0000-0000-00004A110000}"/>
    <cellStyle name="Moeda 3 5 3 2 3" xfId="25925" xr:uid="{00000000-0005-0000-0000-00004B110000}"/>
    <cellStyle name="Moeda 3 5 3 3" xfId="6269" xr:uid="{00000000-0005-0000-0000-00004C110000}"/>
    <cellStyle name="Moeda 3 5 3 3 2" xfId="19613" xr:uid="{00000000-0005-0000-0000-00004D110000}"/>
    <cellStyle name="Moeda 3 5 3 4" xfId="8933" xr:uid="{00000000-0005-0000-0000-00004E110000}"/>
    <cellStyle name="Moeda 3 5 3 4 2" xfId="22277" xr:uid="{00000000-0005-0000-0000-00004F110000}"/>
    <cellStyle name="Moeda 3 5 3 5" xfId="14285" xr:uid="{00000000-0005-0000-0000-000050110000}"/>
    <cellStyle name="Moeda 3 5 3 6" xfId="11597" xr:uid="{00000000-0005-0000-0000-000051110000}"/>
    <cellStyle name="Moeda 3 5 3 7" xfId="24557" xr:uid="{00000000-0005-0000-0000-000052110000}"/>
    <cellStyle name="Moeda 3 5 4" xfId="1733" xr:uid="{00000000-0005-0000-0000-000053110000}"/>
    <cellStyle name="Moeda 3 5 4 2" xfId="4397" xr:uid="{00000000-0005-0000-0000-000054110000}"/>
    <cellStyle name="Moeda 3 5 4 2 2" xfId="17741" xr:uid="{00000000-0005-0000-0000-000055110000}"/>
    <cellStyle name="Moeda 3 5 4 2 3" xfId="26573" xr:uid="{00000000-0005-0000-0000-000056110000}"/>
    <cellStyle name="Moeda 3 5 4 3" xfId="7061" xr:uid="{00000000-0005-0000-0000-000057110000}"/>
    <cellStyle name="Moeda 3 5 4 3 2" xfId="20405" xr:uid="{00000000-0005-0000-0000-000058110000}"/>
    <cellStyle name="Moeda 3 5 4 4" xfId="9725" xr:uid="{00000000-0005-0000-0000-000059110000}"/>
    <cellStyle name="Moeda 3 5 4 4 2" xfId="23069" xr:uid="{00000000-0005-0000-0000-00005A110000}"/>
    <cellStyle name="Moeda 3 5 4 5" xfId="15077" xr:uid="{00000000-0005-0000-0000-00005B110000}"/>
    <cellStyle name="Moeda 3 5 4 6" xfId="12389" xr:uid="{00000000-0005-0000-0000-00005C110000}"/>
    <cellStyle name="Moeda 3 5 4 7" xfId="25205" xr:uid="{00000000-0005-0000-0000-00005D110000}"/>
    <cellStyle name="Moeda 3 5 5" xfId="2549" xr:uid="{00000000-0005-0000-0000-00005E110000}"/>
    <cellStyle name="Moeda 3 5 5 2" xfId="5213" xr:uid="{00000000-0005-0000-0000-00005F110000}"/>
    <cellStyle name="Moeda 3 5 5 2 2" xfId="18557" xr:uid="{00000000-0005-0000-0000-000060110000}"/>
    <cellStyle name="Moeda 3 5 5 3" xfId="7877" xr:uid="{00000000-0005-0000-0000-000061110000}"/>
    <cellStyle name="Moeda 3 5 5 3 2" xfId="21221" xr:uid="{00000000-0005-0000-0000-000062110000}"/>
    <cellStyle name="Moeda 3 5 5 4" xfId="10541" xr:uid="{00000000-0005-0000-0000-000063110000}"/>
    <cellStyle name="Moeda 3 5 5 4 2" xfId="23885" xr:uid="{00000000-0005-0000-0000-000064110000}"/>
    <cellStyle name="Moeda 3 5 5 5" xfId="15893" xr:uid="{00000000-0005-0000-0000-000065110000}"/>
    <cellStyle name="Moeda 3 5 5 6" xfId="13205" xr:uid="{00000000-0005-0000-0000-000066110000}"/>
    <cellStyle name="Moeda 3 5 5 7" xfId="25565" xr:uid="{00000000-0005-0000-0000-000067110000}"/>
    <cellStyle name="Moeda 3 5 6" xfId="2813" xr:uid="{00000000-0005-0000-0000-000068110000}"/>
    <cellStyle name="Moeda 3 5 6 2" xfId="16157" xr:uid="{00000000-0005-0000-0000-000069110000}"/>
    <cellStyle name="Moeda 3 5 7" xfId="5477" xr:uid="{00000000-0005-0000-0000-00006A110000}"/>
    <cellStyle name="Moeda 3 5 7 2" xfId="18821" xr:uid="{00000000-0005-0000-0000-00006B110000}"/>
    <cellStyle name="Moeda 3 5 8" xfId="8141" xr:uid="{00000000-0005-0000-0000-00006C110000}"/>
    <cellStyle name="Moeda 3 5 8 2" xfId="21485" xr:uid="{00000000-0005-0000-0000-00006D110000}"/>
    <cellStyle name="Moeda 3 5 9" xfId="13493" xr:uid="{00000000-0005-0000-0000-00006E110000}"/>
    <cellStyle name="Moeda 3 6" xfId="317" xr:uid="{00000000-0005-0000-0000-00006F110000}"/>
    <cellStyle name="Moeda 3 6 10" xfId="24365" xr:uid="{00000000-0005-0000-0000-000070110000}"/>
    <cellStyle name="Moeda 3 6 2" xfId="1109" xr:uid="{00000000-0005-0000-0000-000071110000}"/>
    <cellStyle name="Moeda 3 6 2 2" xfId="3773" xr:uid="{00000000-0005-0000-0000-000072110000}"/>
    <cellStyle name="Moeda 3 6 2 2 2" xfId="17117" xr:uid="{00000000-0005-0000-0000-000073110000}"/>
    <cellStyle name="Moeda 3 6 2 2 3" xfId="26429" xr:uid="{00000000-0005-0000-0000-000074110000}"/>
    <cellStyle name="Moeda 3 6 2 3" xfId="6437" xr:uid="{00000000-0005-0000-0000-000075110000}"/>
    <cellStyle name="Moeda 3 6 2 3 2" xfId="19781" xr:uid="{00000000-0005-0000-0000-000076110000}"/>
    <cellStyle name="Moeda 3 6 2 4" xfId="9101" xr:uid="{00000000-0005-0000-0000-000077110000}"/>
    <cellStyle name="Moeda 3 6 2 4 2" xfId="22445" xr:uid="{00000000-0005-0000-0000-000078110000}"/>
    <cellStyle name="Moeda 3 6 2 5" xfId="14453" xr:uid="{00000000-0005-0000-0000-000079110000}"/>
    <cellStyle name="Moeda 3 6 2 6" xfId="11765" xr:uid="{00000000-0005-0000-0000-00007A110000}"/>
    <cellStyle name="Moeda 3 6 2 7" xfId="25061" xr:uid="{00000000-0005-0000-0000-00007B110000}"/>
    <cellStyle name="Moeda 3 6 3" xfId="1901" xr:uid="{00000000-0005-0000-0000-00007C110000}"/>
    <cellStyle name="Moeda 3 6 3 2" xfId="4565" xr:uid="{00000000-0005-0000-0000-00007D110000}"/>
    <cellStyle name="Moeda 3 6 3 2 2" xfId="17909" xr:uid="{00000000-0005-0000-0000-00007E110000}"/>
    <cellStyle name="Moeda 3 6 3 2 3" xfId="26093" xr:uid="{00000000-0005-0000-0000-00007F110000}"/>
    <cellStyle name="Moeda 3 6 3 3" xfId="7229" xr:uid="{00000000-0005-0000-0000-000080110000}"/>
    <cellStyle name="Moeda 3 6 3 3 2" xfId="20573" xr:uid="{00000000-0005-0000-0000-000081110000}"/>
    <cellStyle name="Moeda 3 6 3 4" xfId="9893" xr:uid="{00000000-0005-0000-0000-000082110000}"/>
    <cellStyle name="Moeda 3 6 3 4 2" xfId="23237" xr:uid="{00000000-0005-0000-0000-000083110000}"/>
    <cellStyle name="Moeda 3 6 3 5" xfId="15245" xr:uid="{00000000-0005-0000-0000-000084110000}"/>
    <cellStyle name="Moeda 3 6 3 6" xfId="12557" xr:uid="{00000000-0005-0000-0000-000085110000}"/>
    <cellStyle name="Moeda 3 6 3 7" xfId="24725" xr:uid="{00000000-0005-0000-0000-000086110000}"/>
    <cellStyle name="Moeda 3 6 4" xfId="2483" xr:uid="{00000000-0005-0000-0000-000087110000}"/>
    <cellStyle name="Moeda 3 6 4 2" xfId="5147" xr:uid="{00000000-0005-0000-0000-000088110000}"/>
    <cellStyle name="Moeda 3 6 4 2 2" xfId="18491" xr:uid="{00000000-0005-0000-0000-000089110000}"/>
    <cellStyle name="Moeda 3 6 4 2 3" xfId="26741" xr:uid="{00000000-0005-0000-0000-00008A110000}"/>
    <cellStyle name="Moeda 3 6 4 3" xfId="7811" xr:uid="{00000000-0005-0000-0000-00008B110000}"/>
    <cellStyle name="Moeda 3 6 4 3 2" xfId="21155" xr:uid="{00000000-0005-0000-0000-00008C110000}"/>
    <cellStyle name="Moeda 3 6 4 4" xfId="10475" xr:uid="{00000000-0005-0000-0000-00008D110000}"/>
    <cellStyle name="Moeda 3 6 4 4 2" xfId="23819" xr:uid="{00000000-0005-0000-0000-00008E110000}"/>
    <cellStyle name="Moeda 3 6 4 5" xfId="15827" xr:uid="{00000000-0005-0000-0000-00008F110000}"/>
    <cellStyle name="Moeda 3 6 4 6" xfId="13139" xr:uid="{00000000-0005-0000-0000-000090110000}"/>
    <cellStyle name="Moeda 3 6 4 7" xfId="25373" xr:uid="{00000000-0005-0000-0000-000091110000}"/>
    <cellStyle name="Moeda 3 6 5" xfId="2981" xr:uid="{00000000-0005-0000-0000-000092110000}"/>
    <cellStyle name="Moeda 3 6 5 2" xfId="16325" xr:uid="{00000000-0005-0000-0000-000093110000}"/>
    <cellStyle name="Moeda 3 6 5 3" xfId="25733" xr:uid="{00000000-0005-0000-0000-000094110000}"/>
    <cellStyle name="Moeda 3 6 6" xfId="5645" xr:uid="{00000000-0005-0000-0000-000095110000}"/>
    <cellStyle name="Moeda 3 6 6 2" xfId="18989" xr:uid="{00000000-0005-0000-0000-000096110000}"/>
    <cellStyle name="Moeda 3 6 7" xfId="8309" xr:uid="{00000000-0005-0000-0000-000097110000}"/>
    <cellStyle name="Moeda 3 6 7 2" xfId="21653" xr:uid="{00000000-0005-0000-0000-000098110000}"/>
    <cellStyle name="Moeda 3 6 8" xfId="13661" xr:uid="{00000000-0005-0000-0000-000099110000}"/>
    <cellStyle name="Moeda 3 6 9" xfId="10973" xr:uid="{00000000-0005-0000-0000-00009A110000}"/>
    <cellStyle name="Moeda 3 7" xfId="581" xr:uid="{00000000-0005-0000-0000-00009B110000}"/>
    <cellStyle name="Moeda 3 7 2" xfId="1373" xr:uid="{00000000-0005-0000-0000-00009C110000}"/>
    <cellStyle name="Moeda 3 7 2 2" xfId="4037" xr:uid="{00000000-0005-0000-0000-00009D110000}"/>
    <cellStyle name="Moeda 3 7 2 2 2" xfId="17381" xr:uid="{00000000-0005-0000-0000-00009E110000}"/>
    <cellStyle name="Moeda 3 7 2 2 3" xfId="26165" xr:uid="{00000000-0005-0000-0000-00009F110000}"/>
    <cellStyle name="Moeda 3 7 2 3" xfId="6701" xr:uid="{00000000-0005-0000-0000-0000A0110000}"/>
    <cellStyle name="Moeda 3 7 2 3 2" xfId="20045" xr:uid="{00000000-0005-0000-0000-0000A1110000}"/>
    <cellStyle name="Moeda 3 7 2 4" xfId="9365" xr:uid="{00000000-0005-0000-0000-0000A2110000}"/>
    <cellStyle name="Moeda 3 7 2 4 2" xfId="22709" xr:uid="{00000000-0005-0000-0000-0000A3110000}"/>
    <cellStyle name="Moeda 3 7 2 5" xfId="14717" xr:uid="{00000000-0005-0000-0000-0000A4110000}"/>
    <cellStyle name="Moeda 3 7 2 6" xfId="12029" xr:uid="{00000000-0005-0000-0000-0000A5110000}"/>
    <cellStyle name="Moeda 3 7 2 7" xfId="24797" xr:uid="{00000000-0005-0000-0000-0000A6110000}"/>
    <cellStyle name="Moeda 3 7 3" xfId="2165" xr:uid="{00000000-0005-0000-0000-0000A7110000}"/>
    <cellStyle name="Moeda 3 7 3 2" xfId="4829" xr:uid="{00000000-0005-0000-0000-0000A8110000}"/>
    <cellStyle name="Moeda 3 7 3 2 2" xfId="18173" xr:uid="{00000000-0005-0000-0000-0000A9110000}"/>
    <cellStyle name="Moeda 3 7 3 2 3" xfId="25829" xr:uid="{00000000-0005-0000-0000-0000AA110000}"/>
    <cellStyle name="Moeda 3 7 3 3" xfId="7493" xr:uid="{00000000-0005-0000-0000-0000AB110000}"/>
    <cellStyle name="Moeda 3 7 3 3 2" xfId="20837" xr:uid="{00000000-0005-0000-0000-0000AC110000}"/>
    <cellStyle name="Moeda 3 7 3 4" xfId="10157" xr:uid="{00000000-0005-0000-0000-0000AD110000}"/>
    <cellStyle name="Moeda 3 7 3 4 2" xfId="23501" xr:uid="{00000000-0005-0000-0000-0000AE110000}"/>
    <cellStyle name="Moeda 3 7 3 5" xfId="15509" xr:uid="{00000000-0005-0000-0000-0000AF110000}"/>
    <cellStyle name="Moeda 3 7 3 6" xfId="12821" xr:uid="{00000000-0005-0000-0000-0000B0110000}"/>
    <cellStyle name="Moeda 3 7 3 7" xfId="24461" xr:uid="{00000000-0005-0000-0000-0000B1110000}"/>
    <cellStyle name="Moeda 3 7 4" xfId="3245" xr:uid="{00000000-0005-0000-0000-0000B2110000}"/>
    <cellStyle name="Moeda 3 7 4 2" xfId="16589" xr:uid="{00000000-0005-0000-0000-0000B3110000}"/>
    <cellStyle name="Moeda 3 7 4 3" xfId="25469" xr:uid="{00000000-0005-0000-0000-0000B4110000}"/>
    <cellStyle name="Moeda 3 7 5" xfId="5909" xr:uid="{00000000-0005-0000-0000-0000B5110000}"/>
    <cellStyle name="Moeda 3 7 5 2" xfId="19253" xr:uid="{00000000-0005-0000-0000-0000B6110000}"/>
    <cellStyle name="Moeda 3 7 6" xfId="8573" xr:uid="{00000000-0005-0000-0000-0000B7110000}"/>
    <cellStyle name="Moeda 3 7 6 2" xfId="21917" xr:uid="{00000000-0005-0000-0000-0000B8110000}"/>
    <cellStyle name="Moeda 3 7 7" xfId="13925" xr:uid="{00000000-0005-0000-0000-0000B9110000}"/>
    <cellStyle name="Moeda 3 7 8" xfId="11237" xr:uid="{00000000-0005-0000-0000-0000BA110000}"/>
    <cellStyle name="Moeda 3 7 9" xfId="24101" xr:uid="{00000000-0005-0000-0000-0000BB110000}"/>
    <cellStyle name="Moeda 3 8" xfId="749" xr:uid="{00000000-0005-0000-0000-0000BC110000}"/>
    <cellStyle name="Moeda 3 8 2" xfId="1541" xr:uid="{00000000-0005-0000-0000-0000BD110000}"/>
    <cellStyle name="Moeda 3 8 2 2" xfId="4205" xr:uid="{00000000-0005-0000-0000-0000BE110000}"/>
    <cellStyle name="Moeda 3 8 2 2 2" xfId="17549" xr:uid="{00000000-0005-0000-0000-0000BF110000}"/>
    <cellStyle name="Moeda 3 8 2 2 3" xfId="26141" xr:uid="{00000000-0005-0000-0000-0000C0110000}"/>
    <cellStyle name="Moeda 3 8 2 3" xfId="6869" xr:uid="{00000000-0005-0000-0000-0000C1110000}"/>
    <cellStyle name="Moeda 3 8 2 3 2" xfId="20213" xr:uid="{00000000-0005-0000-0000-0000C2110000}"/>
    <cellStyle name="Moeda 3 8 2 4" xfId="9533" xr:uid="{00000000-0005-0000-0000-0000C3110000}"/>
    <cellStyle name="Moeda 3 8 2 4 2" xfId="22877" xr:uid="{00000000-0005-0000-0000-0000C4110000}"/>
    <cellStyle name="Moeda 3 8 2 5" xfId="14885" xr:uid="{00000000-0005-0000-0000-0000C5110000}"/>
    <cellStyle name="Moeda 3 8 2 6" xfId="12197" xr:uid="{00000000-0005-0000-0000-0000C6110000}"/>
    <cellStyle name="Moeda 3 8 2 7" xfId="24773" xr:uid="{00000000-0005-0000-0000-0000C7110000}"/>
    <cellStyle name="Moeda 3 8 3" xfId="2333" xr:uid="{00000000-0005-0000-0000-0000C8110000}"/>
    <cellStyle name="Moeda 3 8 3 2" xfId="4997" xr:uid="{00000000-0005-0000-0000-0000C9110000}"/>
    <cellStyle name="Moeda 3 8 3 2 2" xfId="18341" xr:uid="{00000000-0005-0000-0000-0000CA110000}"/>
    <cellStyle name="Moeda 3 8 3 3" xfId="7661" xr:uid="{00000000-0005-0000-0000-0000CB110000}"/>
    <cellStyle name="Moeda 3 8 3 3 2" xfId="21005" xr:uid="{00000000-0005-0000-0000-0000CC110000}"/>
    <cellStyle name="Moeda 3 8 3 4" xfId="10325" xr:uid="{00000000-0005-0000-0000-0000CD110000}"/>
    <cellStyle name="Moeda 3 8 3 4 2" xfId="23669" xr:uid="{00000000-0005-0000-0000-0000CE110000}"/>
    <cellStyle name="Moeda 3 8 3 5" xfId="15677" xr:uid="{00000000-0005-0000-0000-0000CF110000}"/>
    <cellStyle name="Moeda 3 8 3 6" xfId="12989" xr:uid="{00000000-0005-0000-0000-0000D0110000}"/>
    <cellStyle name="Moeda 3 8 3 7" xfId="25445" xr:uid="{00000000-0005-0000-0000-0000D1110000}"/>
    <cellStyle name="Moeda 3 8 4" xfId="3413" xr:uid="{00000000-0005-0000-0000-0000D2110000}"/>
    <cellStyle name="Moeda 3 8 4 2" xfId="16757" xr:uid="{00000000-0005-0000-0000-0000D3110000}"/>
    <cellStyle name="Moeda 3 8 5" xfId="6077" xr:uid="{00000000-0005-0000-0000-0000D4110000}"/>
    <cellStyle name="Moeda 3 8 5 2" xfId="19421" xr:uid="{00000000-0005-0000-0000-0000D5110000}"/>
    <cellStyle name="Moeda 3 8 6" xfId="8741" xr:uid="{00000000-0005-0000-0000-0000D6110000}"/>
    <cellStyle name="Moeda 3 8 6 2" xfId="22085" xr:uid="{00000000-0005-0000-0000-0000D7110000}"/>
    <cellStyle name="Moeda 3 8 7" xfId="14093" xr:uid="{00000000-0005-0000-0000-0000D8110000}"/>
    <cellStyle name="Moeda 3 8 8" xfId="11405" xr:uid="{00000000-0005-0000-0000-0000D9110000}"/>
    <cellStyle name="Moeda 3 8 9" xfId="24077" xr:uid="{00000000-0005-0000-0000-0000DA110000}"/>
    <cellStyle name="Moeda 3 9" xfId="797" xr:uid="{00000000-0005-0000-0000-0000DB110000}"/>
    <cellStyle name="Moeda 3 9 2" xfId="1589" xr:uid="{00000000-0005-0000-0000-0000DC110000}"/>
    <cellStyle name="Moeda 3 9 2 2" xfId="4253" xr:uid="{00000000-0005-0000-0000-0000DD110000}"/>
    <cellStyle name="Moeda 3 9 2 2 2" xfId="17597" xr:uid="{00000000-0005-0000-0000-0000DE110000}"/>
    <cellStyle name="Moeda 3 9 2 3" xfId="6917" xr:uid="{00000000-0005-0000-0000-0000DF110000}"/>
    <cellStyle name="Moeda 3 9 2 3 2" xfId="20261" xr:uid="{00000000-0005-0000-0000-0000E0110000}"/>
    <cellStyle name="Moeda 3 9 2 4" xfId="9581" xr:uid="{00000000-0005-0000-0000-0000E1110000}"/>
    <cellStyle name="Moeda 3 9 2 4 2" xfId="22925" xr:uid="{00000000-0005-0000-0000-0000E2110000}"/>
    <cellStyle name="Moeda 3 9 2 5" xfId="14933" xr:uid="{00000000-0005-0000-0000-0000E3110000}"/>
    <cellStyle name="Moeda 3 9 2 6" xfId="12245" xr:uid="{00000000-0005-0000-0000-0000E4110000}"/>
    <cellStyle name="Moeda 3 9 2 7" xfId="25781" xr:uid="{00000000-0005-0000-0000-0000E5110000}"/>
    <cellStyle name="Moeda 3 9 3" xfId="2381" xr:uid="{00000000-0005-0000-0000-0000E6110000}"/>
    <cellStyle name="Moeda 3 9 3 2" xfId="5045" xr:uid="{00000000-0005-0000-0000-0000E7110000}"/>
    <cellStyle name="Moeda 3 9 3 2 2" xfId="18389" xr:uid="{00000000-0005-0000-0000-0000E8110000}"/>
    <cellStyle name="Moeda 3 9 3 3" xfId="7709" xr:uid="{00000000-0005-0000-0000-0000E9110000}"/>
    <cellStyle name="Moeda 3 9 3 3 2" xfId="21053" xr:uid="{00000000-0005-0000-0000-0000EA110000}"/>
    <cellStyle name="Moeda 3 9 3 4" xfId="10373" xr:uid="{00000000-0005-0000-0000-0000EB110000}"/>
    <cellStyle name="Moeda 3 9 3 4 2" xfId="23717" xr:uid="{00000000-0005-0000-0000-0000EC110000}"/>
    <cellStyle name="Moeda 3 9 3 5" xfId="15725" xr:uid="{00000000-0005-0000-0000-0000ED110000}"/>
    <cellStyle name="Moeda 3 9 3 6" xfId="13037" xr:uid="{00000000-0005-0000-0000-0000EE110000}"/>
    <cellStyle name="Moeda 3 9 4" xfId="3461" xr:uid="{00000000-0005-0000-0000-0000EF110000}"/>
    <cellStyle name="Moeda 3 9 4 2" xfId="16805" xr:uid="{00000000-0005-0000-0000-0000F0110000}"/>
    <cellStyle name="Moeda 3 9 5" xfId="6125" xr:uid="{00000000-0005-0000-0000-0000F1110000}"/>
    <cellStyle name="Moeda 3 9 5 2" xfId="19469" xr:uid="{00000000-0005-0000-0000-0000F2110000}"/>
    <cellStyle name="Moeda 3 9 6" xfId="8789" xr:uid="{00000000-0005-0000-0000-0000F3110000}"/>
    <cellStyle name="Moeda 3 9 6 2" xfId="22133" xr:uid="{00000000-0005-0000-0000-0000F4110000}"/>
    <cellStyle name="Moeda 3 9 7" xfId="14141" xr:uid="{00000000-0005-0000-0000-0000F5110000}"/>
    <cellStyle name="Moeda 3 9 8" xfId="11453" xr:uid="{00000000-0005-0000-0000-0000F6110000}"/>
    <cellStyle name="Moeda 3 9 9" xfId="24413" xr:uid="{00000000-0005-0000-0000-0000F7110000}"/>
    <cellStyle name="Moeda 4" xfId="32" xr:uid="{00000000-0005-0000-0000-0000F8110000}"/>
    <cellStyle name="Moeda 4 10" xfId="853" xr:uid="{00000000-0005-0000-0000-0000F9110000}"/>
    <cellStyle name="Moeda 4 10 2" xfId="3517" xr:uid="{00000000-0005-0000-0000-0000FA110000}"/>
    <cellStyle name="Moeda 4 10 2 2" xfId="16861" xr:uid="{00000000-0005-0000-0000-0000FB110000}"/>
    <cellStyle name="Moeda 4 10 2 3" xfId="25813" xr:uid="{00000000-0005-0000-0000-0000FC110000}"/>
    <cellStyle name="Moeda 4 10 3" xfId="6181" xr:uid="{00000000-0005-0000-0000-0000FD110000}"/>
    <cellStyle name="Moeda 4 10 3 2" xfId="19525" xr:uid="{00000000-0005-0000-0000-0000FE110000}"/>
    <cellStyle name="Moeda 4 10 4" xfId="8845" xr:uid="{00000000-0005-0000-0000-0000FF110000}"/>
    <cellStyle name="Moeda 4 10 4 2" xfId="22189" xr:uid="{00000000-0005-0000-0000-000000120000}"/>
    <cellStyle name="Moeda 4 10 5" xfId="14197" xr:uid="{00000000-0005-0000-0000-000001120000}"/>
    <cellStyle name="Moeda 4 10 6" xfId="11509" xr:uid="{00000000-0005-0000-0000-000002120000}"/>
    <cellStyle name="Moeda 4 10 7" xfId="24445" xr:uid="{00000000-0005-0000-0000-000003120000}"/>
    <cellStyle name="Moeda 4 11" xfId="1645" xr:uid="{00000000-0005-0000-0000-000004120000}"/>
    <cellStyle name="Moeda 4 11 2" xfId="4309" xr:uid="{00000000-0005-0000-0000-000005120000}"/>
    <cellStyle name="Moeda 4 11 2 2" xfId="17653" xr:uid="{00000000-0005-0000-0000-000006120000}"/>
    <cellStyle name="Moeda 4 11 2 3" xfId="26485" xr:uid="{00000000-0005-0000-0000-000007120000}"/>
    <cellStyle name="Moeda 4 11 3" xfId="6973" xr:uid="{00000000-0005-0000-0000-000008120000}"/>
    <cellStyle name="Moeda 4 11 3 2" xfId="20317" xr:uid="{00000000-0005-0000-0000-000009120000}"/>
    <cellStyle name="Moeda 4 11 4" xfId="9637" xr:uid="{00000000-0005-0000-0000-00000A120000}"/>
    <cellStyle name="Moeda 4 11 4 2" xfId="22981" xr:uid="{00000000-0005-0000-0000-00000B120000}"/>
    <cellStyle name="Moeda 4 11 5" xfId="14989" xr:uid="{00000000-0005-0000-0000-00000C120000}"/>
    <cellStyle name="Moeda 4 11 6" xfId="12301" xr:uid="{00000000-0005-0000-0000-00000D120000}"/>
    <cellStyle name="Moeda 4 11 7" xfId="25117" xr:uid="{00000000-0005-0000-0000-00000E120000}"/>
    <cellStyle name="Moeda 4 12" xfId="2442" xr:uid="{00000000-0005-0000-0000-00000F120000}"/>
    <cellStyle name="Moeda 4 12 2" xfId="5106" xr:uid="{00000000-0005-0000-0000-000010120000}"/>
    <cellStyle name="Moeda 4 12 2 2" xfId="18450" xr:uid="{00000000-0005-0000-0000-000011120000}"/>
    <cellStyle name="Moeda 4 12 3" xfId="7770" xr:uid="{00000000-0005-0000-0000-000012120000}"/>
    <cellStyle name="Moeda 4 12 3 2" xfId="21114" xr:uid="{00000000-0005-0000-0000-000013120000}"/>
    <cellStyle name="Moeda 4 12 4" xfId="10434" xr:uid="{00000000-0005-0000-0000-000014120000}"/>
    <cellStyle name="Moeda 4 12 4 2" xfId="23778" xr:uid="{00000000-0005-0000-0000-000015120000}"/>
    <cellStyle name="Moeda 4 12 5" xfId="15786" xr:uid="{00000000-0005-0000-0000-000016120000}"/>
    <cellStyle name="Moeda 4 12 6" xfId="13098" xr:uid="{00000000-0005-0000-0000-000017120000}"/>
    <cellStyle name="Moeda 4 12 7" xfId="25429" xr:uid="{00000000-0005-0000-0000-000018120000}"/>
    <cellStyle name="Moeda 4 13" xfId="61" xr:uid="{00000000-0005-0000-0000-000019120000}"/>
    <cellStyle name="Moeda 4 13 2" xfId="13405" xr:uid="{00000000-0005-0000-0000-00001A120000}"/>
    <cellStyle name="Moeda 4 14" xfId="2725" xr:uid="{00000000-0005-0000-0000-00001B120000}"/>
    <cellStyle name="Moeda 4 14 2" xfId="16069" xr:uid="{00000000-0005-0000-0000-00001C120000}"/>
    <cellStyle name="Moeda 4 15" xfId="5389" xr:uid="{00000000-0005-0000-0000-00001D120000}"/>
    <cellStyle name="Moeda 4 15 2" xfId="18733" xr:uid="{00000000-0005-0000-0000-00001E120000}"/>
    <cellStyle name="Moeda 4 16" xfId="8053" xr:uid="{00000000-0005-0000-0000-00001F120000}"/>
    <cellStyle name="Moeda 4 16 2" xfId="21397" xr:uid="{00000000-0005-0000-0000-000020120000}"/>
    <cellStyle name="Moeda 4 17" xfId="13381" xr:uid="{00000000-0005-0000-0000-000021120000}"/>
    <cellStyle name="Moeda 4 18" xfId="10717" xr:uid="{00000000-0005-0000-0000-000022120000}"/>
    <cellStyle name="Moeda 4 19" xfId="24061" xr:uid="{00000000-0005-0000-0000-000023120000}"/>
    <cellStyle name="Moeda 4 2" xfId="85" xr:uid="{00000000-0005-0000-0000-000024120000}"/>
    <cellStyle name="Moeda 4 2 10" xfId="1669" xr:uid="{00000000-0005-0000-0000-000025120000}"/>
    <cellStyle name="Moeda 4 2 10 2" xfId="4333" xr:uid="{00000000-0005-0000-0000-000026120000}"/>
    <cellStyle name="Moeda 4 2 10 2 2" xfId="17677" xr:uid="{00000000-0005-0000-0000-000027120000}"/>
    <cellStyle name="Moeda 4 2 10 3" xfId="6997" xr:uid="{00000000-0005-0000-0000-000028120000}"/>
    <cellStyle name="Moeda 4 2 10 3 2" xfId="20341" xr:uid="{00000000-0005-0000-0000-000029120000}"/>
    <cellStyle name="Moeda 4 2 10 4" xfId="9661" xr:uid="{00000000-0005-0000-0000-00002A120000}"/>
    <cellStyle name="Moeda 4 2 10 4 2" xfId="23005" xr:uid="{00000000-0005-0000-0000-00002B120000}"/>
    <cellStyle name="Moeda 4 2 10 5" xfId="15013" xr:uid="{00000000-0005-0000-0000-00002C120000}"/>
    <cellStyle name="Moeda 4 2 10 6" xfId="12325" xr:uid="{00000000-0005-0000-0000-00002D120000}"/>
    <cellStyle name="Moeda 4 2 11" xfId="2468" xr:uid="{00000000-0005-0000-0000-00002E120000}"/>
    <cellStyle name="Moeda 4 2 11 2" xfId="5132" xr:uid="{00000000-0005-0000-0000-00002F120000}"/>
    <cellStyle name="Moeda 4 2 11 2 2" xfId="18476" xr:uid="{00000000-0005-0000-0000-000030120000}"/>
    <cellStyle name="Moeda 4 2 11 3" xfId="7796" xr:uid="{00000000-0005-0000-0000-000031120000}"/>
    <cellStyle name="Moeda 4 2 11 3 2" xfId="21140" xr:uid="{00000000-0005-0000-0000-000032120000}"/>
    <cellStyle name="Moeda 4 2 11 4" xfId="10460" xr:uid="{00000000-0005-0000-0000-000033120000}"/>
    <cellStyle name="Moeda 4 2 11 4 2" xfId="23804" xr:uid="{00000000-0005-0000-0000-000034120000}"/>
    <cellStyle name="Moeda 4 2 11 5" xfId="15812" xr:uid="{00000000-0005-0000-0000-000035120000}"/>
    <cellStyle name="Moeda 4 2 11 6" xfId="13124" xr:uid="{00000000-0005-0000-0000-000036120000}"/>
    <cellStyle name="Moeda 4 2 12" xfId="2749" xr:uid="{00000000-0005-0000-0000-000037120000}"/>
    <cellStyle name="Moeda 4 2 12 2" xfId="16093" xr:uid="{00000000-0005-0000-0000-000038120000}"/>
    <cellStyle name="Moeda 4 2 13" xfId="5413" xr:uid="{00000000-0005-0000-0000-000039120000}"/>
    <cellStyle name="Moeda 4 2 13 2" xfId="18757" xr:uid="{00000000-0005-0000-0000-00003A120000}"/>
    <cellStyle name="Moeda 4 2 14" xfId="8077" xr:uid="{00000000-0005-0000-0000-00003B120000}"/>
    <cellStyle name="Moeda 4 2 14 2" xfId="21421" xr:uid="{00000000-0005-0000-0000-00003C120000}"/>
    <cellStyle name="Moeda 4 2 15" xfId="13429" xr:uid="{00000000-0005-0000-0000-00003D120000}"/>
    <cellStyle name="Moeda 4 2 16" xfId="10741" xr:uid="{00000000-0005-0000-0000-00003E120000}"/>
    <cellStyle name="Moeda 4 2 17" xfId="24133" xr:uid="{00000000-0005-0000-0000-00003F120000}"/>
    <cellStyle name="Moeda 4 2 2" xfId="133" xr:uid="{00000000-0005-0000-0000-000040120000}"/>
    <cellStyle name="Moeda 4 2 2 10" xfId="8125" xr:uid="{00000000-0005-0000-0000-000041120000}"/>
    <cellStyle name="Moeda 4 2 2 10 2" xfId="21469" xr:uid="{00000000-0005-0000-0000-000042120000}"/>
    <cellStyle name="Moeda 4 2 2 11" xfId="13477" xr:uid="{00000000-0005-0000-0000-000043120000}"/>
    <cellStyle name="Moeda 4 2 2 12" xfId="10789" xr:uid="{00000000-0005-0000-0000-000044120000}"/>
    <cellStyle name="Moeda 4 2 2 13" xfId="24181" xr:uid="{00000000-0005-0000-0000-000045120000}"/>
    <cellStyle name="Moeda 4 2 2 2" xfId="301" xr:uid="{00000000-0005-0000-0000-000046120000}"/>
    <cellStyle name="Moeda 4 2 2 2 10" xfId="10957" xr:uid="{00000000-0005-0000-0000-000047120000}"/>
    <cellStyle name="Moeda 4 2 2 2 11" xfId="24349" xr:uid="{00000000-0005-0000-0000-000048120000}"/>
    <cellStyle name="Moeda 4 2 2 2 2" xfId="565" xr:uid="{00000000-0005-0000-0000-000049120000}"/>
    <cellStyle name="Moeda 4 2 2 2 2 2" xfId="1357" xr:uid="{00000000-0005-0000-0000-00004A120000}"/>
    <cellStyle name="Moeda 4 2 2 2 2 2 2" xfId="4021" xr:uid="{00000000-0005-0000-0000-00004B120000}"/>
    <cellStyle name="Moeda 4 2 2 2 2 2 2 2" xfId="17365" xr:uid="{00000000-0005-0000-0000-00004C120000}"/>
    <cellStyle name="Moeda 4 2 2 2 2 2 3" xfId="6685" xr:uid="{00000000-0005-0000-0000-00004D120000}"/>
    <cellStyle name="Moeda 4 2 2 2 2 2 3 2" xfId="20029" xr:uid="{00000000-0005-0000-0000-00004E120000}"/>
    <cellStyle name="Moeda 4 2 2 2 2 2 4" xfId="9349" xr:uid="{00000000-0005-0000-0000-00004F120000}"/>
    <cellStyle name="Moeda 4 2 2 2 2 2 4 2" xfId="22693" xr:uid="{00000000-0005-0000-0000-000050120000}"/>
    <cellStyle name="Moeda 4 2 2 2 2 2 5" xfId="14701" xr:uid="{00000000-0005-0000-0000-000051120000}"/>
    <cellStyle name="Moeda 4 2 2 2 2 2 6" xfId="12013" xr:uid="{00000000-0005-0000-0000-000052120000}"/>
    <cellStyle name="Moeda 4 2 2 2 2 2 7" xfId="26413" xr:uid="{00000000-0005-0000-0000-000053120000}"/>
    <cellStyle name="Moeda 4 2 2 2 2 3" xfId="2149" xr:uid="{00000000-0005-0000-0000-000054120000}"/>
    <cellStyle name="Moeda 4 2 2 2 2 3 2" xfId="4813" xr:uid="{00000000-0005-0000-0000-000055120000}"/>
    <cellStyle name="Moeda 4 2 2 2 2 3 2 2" xfId="18157" xr:uid="{00000000-0005-0000-0000-000056120000}"/>
    <cellStyle name="Moeda 4 2 2 2 2 3 3" xfId="7477" xr:uid="{00000000-0005-0000-0000-000057120000}"/>
    <cellStyle name="Moeda 4 2 2 2 2 3 3 2" xfId="20821" xr:uid="{00000000-0005-0000-0000-000058120000}"/>
    <cellStyle name="Moeda 4 2 2 2 2 3 4" xfId="10141" xr:uid="{00000000-0005-0000-0000-000059120000}"/>
    <cellStyle name="Moeda 4 2 2 2 2 3 4 2" xfId="23485" xr:uid="{00000000-0005-0000-0000-00005A120000}"/>
    <cellStyle name="Moeda 4 2 2 2 2 3 5" xfId="15493" xr:uid="{00000000-0005-0000-0000-00005B120000}"/>
    <cellStyle name="Moeda 4 2 2 2 2 3 6" xfId="12805" xr:uid="{00000000-0005-0000-0000-00005C120000}"/>
    <cellStyle name="Moeda 4 2 2 2 2 4" xfId="3229" xr:uid="{00000000-0005-0000-0000-00005D120000}"/>
    <cellStyle name="Moeda 4 2 2 2 2 4 2" xfId="16573" xr:uid="{00000000-0005-0000-0000-00005E120000}"/>
    <cellStyle name="Moeda 4 2 2 2 2 5" xfId="5893" xr:uid="{00000000-0005-0000-0000-00005F120000}"/>
    <cellStyle name="Moeda 4 2 2 2 2 5 2" xfId="19237" xr:uid="{00000000-0005-0000-0000-000060120000}"/>
    <cellStyle name="Moeda 4 2 2 2 2 6" xfId="8557" xr:uid="{00000000-0005-0000-0000-000061120000}"/>
    <cellStyle name="Moeda 4 2 2 2 2 6 2" xfId="21901" xr:uid="{00000000-0005-0000-0000-000062120000}"/>
    <cellStyle name="Moeda 4 2 2 2 2 7" xfId="13909" xr:uid="{00000000-0005-0000-0000-000063120000}"/>
    <cellStyle name="Moeda 4 2 2 2 2 8" xfId="11221" xr:uid="{00000000-0005-0000-0000-000064120000}"/>
    <cellStyle name="Moeda 4 2 2 2 2 9" xfId="25045" xr:uid="{00000000-0005-0000-0000-000065120000}"/>
    <cellStyle name="Moeda 4 2 2 2 3" xfId="1093" xr:uid="{00000000-0005-0000-0000-000066120000}"/>
    <cellStyle name="Moeda 4 2 2 2 3 2" xfId="3757" xr:uid="{00000000-0005-0000-0000-000067120000}"/>
    <cellStyle name="Moeda 4 2 2 2 3 2 2" xfId="17101" xr:uid="{00000000-0005-0000-0000-000068120000}"/>
    <cellStyle name="Moeda 4 2 2 2 3 2 3" xfId="26077" xr:uid="{00000000-0005-0000-0000-000069120000}"/>
    <cellStyle name="Moeda 4 2 2 2 3 3" xfId="6421" xr:uid="{00000000-0005-0000-0000-00006A120000}"/>
    <cellStyle name="Moeda 4 2 2 2 3 3 2" xfId="19765" xr:uid="{00000000-0005-0000-0000-00006B120000}"/>
    <cellStyle name="Moeda 4 2 2 2 3 4" xfId="9085" xr:uid="{00000000-0005-0000-0000-00006C120000}"/>
    <cellStyle name="Moeda 4 2 2 2 3 4 2" xfId="22429" xr:uid="{00000000-0005-0000-0000-00006D120000}"/>
    <cellStyle name="Moeda 4 2 2 2 3 5" xfId="14437" xr:uid="{00000000-0005-0000-0000-00006E120000}"/>
    <cellStyle name="Moeda 4 2 2 2 3 6" xfId="11749" xr:uid="{00000000-0005-0000-0000-00006F120000}"/>
    <cellStyle name="Moeda 4 2 2 2 3 7" xfId="24709" xr:uid="{00000000-0005-0000-0000-000070120000}"/>
    <cellStyle name="Moeda 4 2 2 2 4" xfId="1885" xr:uid="{00000000-0005-0000-0000-000071120000}"/>
    <cellStyle name="Moeda 4 2 2 2 4 2" xfId="4549" xr:uid="{00000000-0005-0000-0000-000072120000}"/>
    <cellStyle name="Moeda 4 2 2 2 4 2 2" xfId="17893" xr:uid="{00000000-0005-0000-0000-000073120000}"/>
    <cellStyle name="Moeda 4 2 2 2 4 2 3" xfId="26725" xr:uid="{00000000-0005-0000-0000-000074120000}"/>
    <cellStyle name="Moeda 4 2 2 2 4 3" xfId="7213" xr:uid="{00000000-0005-0000-0000-000075120000}"/>
    <cellStyle name="Moeda 4 2 2 2 4 3 2" xfId="20557" xr:uid="{00000000-0005-0000-0000-000076120000}"/>
    <cellStyle name="Moeda 4 2 2 2 4 4" xfId="9877" xr:uid="{00000000-0005-0000-0000-000077120000}"/>
    <cellStyle name="Moeda 4 2 2 2 4 4 2" xfId="23221" xr:uid="{00000000-0005-0000-0000-000078120000}"/>
    <cellStyle name="Moeda 4 2 2 2 4 5" xfId="15229" xr:uid="{00000000-0005-0000-0000-000079120000}"/>
    <cellStyle name="Moeda 4 2 2 2 4 6" xfId="12541" xr:uid="{00000000-0005-0000-0000-00007A120000}"/>
    <cellStyle name="Moeda 4 2 2 2 4 7" xfId="25357" xr:uid="{00000000-0005-0000-0000-00007B120000}"/>
    <cellStyle name="Moeda 4 2 2 2 5" xfId="2701" xr:uid="{00000000-0005-0000-0000-00007C120000}"/>
    <cellStyle name="Moeda 4 2 2 2 5 2" xfId="5365" xr:uid="{00000000-0005-0000-0000-00007D120000}"/>
    <cellStyle name="Moeda 4 2 2 2 5 2 2" xfId="18709" xr:uid="{00000000-0005-0000-0000-00007E120000}"/>
    <cellStyle name="Moeda 4 2 2 2 5 3" xfId="8029" xr:uid="{00000000-0005-0000-0000-00007F120000}"/>
    <cellStyle name="Moeda 4 2 2 2 5 3 2" xfId="21373" xr:uid="{00000000-0005-0000-0000-000080120000}"/>
    <cellStyle name="Moeda 4 2 2 2 5 4" xfId="10693" xr:uid="{00000000-0005-0000-0000-000081120000}"/>
    <cellStyle name="Moeda 4 2 2 2 5 4 2" xfId="24037" xr:uid="{00000000-0005-0000-0000-000082120000}"/>
    <cellStyle name="Moeda 4 2 2 2 5 5" xfId="16045" xr:uid="{00000000-0005-0000-0000-000083120000}"/>
    <cellStyle name="Moeda 4 2 2 2 5 6" xfId="13357" xr:uid="{00000000-0005-0000-0000-000084120000}"/>
    <cellStyle name="Moeda 4 2 2 2 5 7" xfId="25717" xr:uid="{00000000-0005-0000-0000-000085120000}"/>
    <cellStyle name="Moeda 4 2 2 2 6" xfId="2965" xr:uid="{00000000-0005-0000-0000-000086120000}"/>
    <cellStyle name="Moeda 4 2 2 2 6 2" xfId="16309" xr:uid="{00000000-0005-0000-0000-000087120000}"/>
    <cellStyle name="Moeda 4 2 2 2 7" xfId="5629" xr:uid="{00000000-0005-0000-0000-000088120000}"/>
    <cellStyle name="Moeda 4 2 2 2 7 2" xfId="18973" xr:uid="{00000000-0005-0000-0000-000089120000}"/>
    <cellStyle name="Moeda 4 2 2 2 8" xfId="8293" xr:uid="{00000000-0005-0000-0000-00008A120000}"/>
    <cellStyle name="Moeda 4 2 2 2 8 2" xfId="21637" xr:uid="{00000000-0005-0000-0000-00008B120000}"/>
    <cellStyle name="Moeda 4 2 2 2 9" xfId="13645" xr:uid="{00000000-0005-0000-0000-00008C120000}"/>
    <cellStyle name="Moeda 4 2 2 3" xfId="397" xr:uid="{00000000-0005-0000-0000-00008D120000}"/>
    <cellStyle name="Moeda 4 2 2 3 2" xfId="1189" xr:uid="{00000000-0005-0000-0000-00008E120000}"/>
    <cellStyle name="Moeda 4 2 2 3 2 2" xfId="3853" xr:uid="{00000000-0005-0000-0000-00008F120000}"/>
    <cellStyle name="Moeda 4 2 2 3 2 2 2" xfId="17197" xr:uid="{00000000-0005-0000-0000-000090120000}"/>
    <cellStyle name="Moeda 4 2 2 3 2 3" xfId="6517" xr:uid="{00000000-0005-0000-0000-000091120000}"/>
    <cellStyle name="Moeda 4 2 2 3 2 3 2" xfId="19861" xr:uid="{00000000-0005-0000-0000-000092120000}"/>
    <cellStyle name="Moeda 4 2 2 3 2 4" xfId="9181" xr:uid="{00000000-0005-0000-0000-000093120000}"/>
    <cellStyle name="Moeda 4 2 2 3 2 4 2" xfId="22525" xr:uid="{00000000-0005-0000-0000-000094120000}"/>
    <cellStyle name="Moeda 4 2 2 3 2 5" xfId="14533" xr:uid="{00000000-0005-0000-0000-000095120000}"/>
    <cellStyle name="Moeda 4 2 2 3 2 6" xfId="11845" xr:uid="{00000000-0005-0000-0000-000096120000}"/>
    <cellStyle name="Moeda 4 2 2 3 2 7" xfId="26245" xr:uid="{00000000-0005-0000-0000-000097120000}"/>
    <cellStyle name="Moeda 4 2 2 3 3" xfId="1981" xr:uid="{00000000-0005-0000-0000-000098120000}"/>
    <cellStyle name="Moeda 4 2 2 3 3 2" xfId="4645" xr:uid="{00000000-0005-0000-0000-000099120000}"/>
    <cellStyle name="Moeda 4 2 2 3 3 2 2" xfId="17989" xr:uid="{00000000-0005-0000-0000-00009A120000}"/>
    <cellStyle name="Moeda 4 2 2 3 3 3" xfId="7309" xr:uid="{00000000-0005-0000-0000-00009B120000}"/>
    <cellStyle name="Moeda 4 2 2 3 3 3 2" xfId="20653" xr:uid="{00000000-0005-0000-0000-00009C120000}"/>
    <cellStyle name="Moeda 4 2 2 3 3 4" xfId="9973" xr:uid="{00000000-0005-0000-0000-00009D120000}"/>
    <cellStyle name="Moeda 4 2 2 3 3 4 2" xfId="23317" xr:uid="{00000000-0005-0000-0000-00009E120000}"/>
    <cellStyle name="Moeda 4 2 2 3 3 5" xfId="15325" xr:uid="{00000000-0005-0000-0000-00009F120000}"/>
    <cellStyle name="Moeda 4 2 2 3 3 6" xfId="12637" xr:uid="{00000000-0005-0000-0000-0000A0120000}"/>
    <cellStyle name="Moeda 4 2 2 3 4" xfId="3061" xr:uid="{00000000-0005-0000-0000-0000A1120000}"/>
    <cellStyle name="Moeda 4 2 2 3 4 2" xfId="16405" xr:uid="{00000000-0005-0000-0000-0000A2120000}"/>
    <cellStyle name="Moeda 4 2 2 3 5" xfId="5725" xr:uid="{00000000-0005-0000-0000-0000A3120000}"/>
    <cellStyle name="Moeda 4 2 2 3 5 2" xfId="19069" xr:uid="{00000000-0005-0000-0000-0000A4120000}"/>
    <cellStyle name="Moeda 4 2 2 3 6" xfId="8389" xr:uid="{00000000-0005-0000-0000-0000A5120000}"/>
    <cellStyle name="Moeda 4 2 2 3 6 2" xfId="21733" xr:uid="{00000000-0005-0000-0000-0000A6120000}"/>
    <cellStyle name="Moeda 4 2 2 3 7" xfId="13741" xr:uid="{00000000-0005-0000-0000-0000A7120000}"/>
    <cellStyle name="Moeda 4 2 2 3 8" xfId="11053" xr:uid="{00000000-0005-0000-0000-0000A8120000}"/>
    <cellStyle name="Moeda 4 2 2 3 9" xfId="24877" xr:uid="{00000000-0005-0000-0000-0000A9120000}"/>
    <cellStyle name="Moeda 4 2 2 4" xfId="733" xr:uid="{00000000-0005-0000-0000-0000AA120000}"/>
    <cellStyle name="Moeda 4 2 2 4 2" xfId="1525" xr:uid="{00000000-0005-0000-0000-0000AB120000}"/>
    <cellStyle name="Moeda 4 2 2 4 2 2" xfId="4189" xr:uid="{00000000-0005-0000-0000-0000AC120000}"/>
    <cellStyle name="Moeda 4 2 2 4 2 2 2" xfId="17533" xr:uid="{00000000-0005-0000-0000-0000AD120000}"/>
    <cellStyle name="Moeda 4 2 2 4 2 3" xfId="6853" xr:uid="{00000000-0005-0000-0000-0000AE120000}"/>
    <cellStyle name="Moeda 4 2 2 4 2 3 2" xfId="20197" xr:uid="{00000000-0005-0000-0000-0000AF120000}"/>
    <cellStyle name="Moeda 4 2 2 4 2 4" xfId="9517" xr:uid="{00000000-0005-0000-0000-0000B0120000}"/>
    <cellStyle name="Moeda 4 2 2 4 2 4 2" xfId="22861" xr:uid="{00000000-0005-0000-0000-0000B1120000}"/>
    <cellStyle name="Moeda 4 2 2 4 2 5" xfId="14869" xr:uid="{00000000-0005-0000-0000-0000B2120000}"/>
    <cellStyle name="Moeda 4 2 2 4 2 6" xfId="12181" xr:uid="{00000000-0005-0000-0000-0000B3120000}"/>
    <cellStyle name="Moeda 4 2 2 4 2 7" xfId="25909" xr:uid="{00000000-0005-0000-0000-0000B4120000}"/>
    <cellStyle name="Moeda 4 2 2 4 3" xfId="2317" xr:uid="{00000000-0005-0000-0000-0000B5120000}"/>
    <cellStyle name="Moeda 4 2 2 4 3 2" xfId="4981" xr:uid="{00000000-0005-0000-0000-0000B6120000}"/>
    <cellStyle name="Moeda 4 2 2 4 3 2 2" xfId="18325" xr:uid="{00000000-0005-0000-0000-0000B7120000}"/>
    <cellStyle name="Moeda 4 2 2 4 3 3" xfId="7645" xr:uid="{00000000-0005-0000-0000-0000B8120000}"/>
    <cellStyle name="Moeda 4 2 2 4 3 3 2" xfId="20989" xr:uid="{00000000-0005-0000-0000-0000B9120000}"/>
    <cellStyle name="Moeda 4 2 2 4 3 4" xfId="10309" xr:uid="{00000000-0005-0000-0000-0000BA120000}"/>
    <cellStyle name="Moeda 4 2 2 4 3 4 2" xfId="23653" xr:uid="{00000000-0005-0000-0000-0000BB120000}"/>
    <cellStyle name="Moeda 4 2 2 4 3 5" xfId="15661" xr:uid="{00000000-0005-0000-0000-0000BC120000}"/>
    <cellStyle name="Moeda 4 2 2 4 3 6" xfId="12973" xr:uid="{00000000-0005-0000-0000-0000BD120000}"/>
    <cellStyle name="Moeda 4 2 2 4 4" xfId="3397" xr:uid="{00000000-0005-0000-0000-0000BE120000}"/>
    <cellStyle name="Moeda 4 2 2 4 4 2" xfId="16741" xr:uid="{00000000-0005-0000-0000-0000BF120000}"/>
    <cellStyle name="Moeda 4 2 2 4 5" xfId="6061" xr:uid="{00000000-0005-0000-0000-0000C0120000}"/>
    <cellStyle name="Moeda 4 2 2 4 5 2" xfId="19405" xr:uid="{00000000-0005-0000-0000-0000C1120000}"/>
    <cellStyle name="Moeda 4 2 2 4 6" xfId="8725" xr:uid="{00000000-0005-0000-0000-0000C2120000}"/>
    <cellStyle name="Moeda 4 2 2 4 6 2" xfId="22069" xr:uid="{00000000-0005-0000-0000-0000C3120000}"/>
    <cellStyle name="Moeda 4 2 2 4 7" xfId="14077" xr:uid="{00000000-0005-0000-0000-0000C4120000}"/>
    <cellStyle name="Moeda 4 2 2 4 8" xfId="11389" xr:uid="{00000000-0005-0000-0000-0000C5120000}"/>
    <cellStyle name="Moeda 4 2 2 4 9" xfId="24541" xr:uid="{00000000-0005-0000-0000-0000C6120000}"/>
    <cellStyle name="Moeda 4 2 2 5" xfId="925" xr:uid="{00000000-0005-0000-0000-0000C7120000}"/>
    <cellStyle name="Moeda 4 2 2 5 2" xfId="3589" xr:uid="{00000000-0005-0000-0000-0000C8120000}"/>
    <cellStyle name="Moeda 4 2 2 5 2 2" xfId="16933" xr:uid="{00000000-0005-0000-0000-0000C9120000}"/>
    <cellStyle name="Moeda 4 2 2 5 2 3" xfId="26557" xr:uid="{00000000-0005-0000-0000-0000CA120000}"/>
    <cellStyle name="Moeda 4 2 2 5 3" xfId="6253" xr:uid="{00000000-0005-0000-0000-0000CB120000}"/>
    <cellStyle name="Moeda 4 2 2 5 3 2" xfId="19597" xr:uid="{00000000-0005-0000-0000-0000CC120000}"/>
    <cellStyle name="Moeda 4 2 2 5 4" xfId="8917" xr:uid="{00000000-0005-0000-0000-0000CD120000}"/>
    <cellStyle name="Moeda 4 2 2 5 4 2" xfId="22261" xr:uid="{00000000-0005-0000-0000-0000CE120000}"/>
    <cellStyle name="Moeda 4 2 2 5 5" xfId="14269" xr:uid="{00000000-0005-0000-0000-0000CF120000}"/>
    <cellStyle name="Moeda 4 2 2 5 6" xfId="11581" xr:uid="{00000000-0005-0000-0000-0000D0120000}"/>
    <cellStyle name="Moeda 4 2 2 5 7" xfId="25189" xr:uid="{00000000-0005-0000-0000-0000D1120000}"/>
    <cellStyle name="Moeda 4 2 2 6" xfId="1717" xr:uid="{00000000-0005-0000-0000-0000D2120000}"/>
    <cellStyle name="Moeda 4 2 2 6 2" xfId="4381" xr:uid="{00000000-0005-0000-0000-0000D3120000}"/>
    <cellStyle name="Moeda 4 2 2 6 2 2" xfId="17725" xr:uid="{00000000-0005-0000-0000-0000D4120000}"/>
    <cellStyle name="Moeda 4 2 2 6 3" xfId="7045" xr:uid="{00000000-0005-0000-0000-0000D5120000}"/>
    <cellStyle name="Moeda 4 2 2 6 3 2" xfId="20389" xr:uid="{00000000-0005-0000-0000-0000D6120000}"/>
    <cellStyle name="Moeda 4 2 2 6 4" xfId="9709" xr:uid="{00000000-0005-0000-0000-0000D7120000}"/>
    <cellStyle name="Moeda 4 2 2 6 4 2" xfId="23053" xr:uid="{00000000-0005-0000-0000-0000D8120000}"/>
    <cellStyle name="Moeda 4 2 2 6 5" xfId="15061" xr:uid="{00000000-0005-0000-0000-0000D9120000}"/>
    <cellStyle name="Moeda 4 2 2 6 6" xfId="12373" xr:uid="{00000000-0005-0000-0000-0000DA120000}"/>
    <cellStyle name="Moeda 4 2 2 6 7" xfId="25549" xr:uid="{00000000-0005-0000-0000-0000DB120000}"/>
    <cellStyle name="Moeda 4 2 2 7" xfId="2533" xr:uid="{00000000-0005-0000-0000-0000DC120000}"/>
    <cellStyle name="Moeda 4 2 2 7 2" xfId="5197" xr:uid="{00000000-0005-0000-0000-0000DD120000}"/>
    <cellStyle name="Moeda 4 2 2 7 2 2" xfId="18541" xr:uid="{00000000-0005-0000-0000-0000DE120000}"/>
    <cellStyle name="Moeda 4 2 2 7 3" xfId="7861" xr:uid="{00000000-0005-0000-0000-0000DF120000}"/>
    <cellStyle name="Moeda 4 2 2 7 3 2" xfId="21205" xr:uid="{00000000-0005-0000-0000-0000E0120000}"/>
    <cellStyle name="Moeda 4 2 2 7 4" xfId="10525" xr:uid="{00000000-0005-0000-0000-0000E1120000}"/>
    <cellStyle name="Moeda 4 2 2 7 4 2" xfId="23869" xr:uid="{00000000-0005-0000-0000-0000E2120000}"/>
    <cellStyle name="Moeda 4 2 2 7 5" xfId="15877" xr:uid="{00000000-0005-0000-0000-0000E3120000}"/>
    <cellStyle name="Moeda 4 2 2 7 6" xfId="13189" xr:uid="{00000000-0005-0000-0000-0000E4120000}"/>
    <cellStyle name="Moeda 4 2 2 8" xfId="2797" xr:uid="{00000000-0005-0000-0000-0000E5120000}"/>
    <cellStyle name="Moeda 4 2 2 8 2" xfId="16141" xr:uid="{00000000-0005-0000-0000-0000E6120000}"/>
    <cellStyle name="Moeda 4 2 2 9" xfId="5461" xr:uid="{00000000-0005-0000-0000-0000E7120000}"/>
    <cellStyle name="Moeda 4 2 2 9 2" xfId="18805" xr:uid="{00000000-0005-0000-0000-0000E8120000}"/>
    <cellStyle name="Moeda 4 2 3" xfId="253" xr:uid="{00000000-0005-0000-0000-0000E9120000}"/>
    <cellStyle name="Moeda 4 2 3 10" xfId="13597" xr:uid="{00000000-0005-0000-0000-0000EA120000}"/>
    <cellStyle name="Moeda 4 2 3 11" xfId="10909" xr:uid="{00000000-0005-0000-0000-0000EB120000}"/>
    <cellStyle name="Moeda 4 2 3 12" xfId="24301" xr:uid="{00000000-0005-0000-0000-0000EC120000}"/>
    <cellStyle name="Moeda 4 2 3 2" xfId="517" xr:uid="{00000000-0005-0000-0000-0000ED120000}"/>
    <cellStyle name="Moeda 4 2 3 2 2" xfId="1309" xr:uid="{00000000-0005-0000-0000-0000EE120000}"/>
    <cellStyle name="Moeda 4 2 3 2 2 2" xfId="3973" xr:uid="{00000000-0005-0000-0000-0000EF120000}"/>
    <cellStyle name="Moeda 4 2 3 2 2 2 2" xfId="17317" xr:uid="{00000000-0005-0000-0000-0000F0120000}"/>
    <cellStyle name="Moeda 4 2 3 2 2 3" xfId="6637" xr:uid="{00000000-0005-0000-0000-0000F1120000}"/>
    <cellStyle name="Moeda 4 2 3 2 2 3 2" xfId="19981" xr:uid="{00000000-0005-0000-0000-0000F2120000}"/>
    <cellStyle name="Moeda 4 2 3 2 2 4" xfId="9301" xr:uid="{00000000-0005-0000-0000-0000F3120000}"/>
    <cellStyle name="Moeda 4 2 3 2 2 4 2" xfId="22645" xr:uid="{00000000-0005-0000-0000-0000F4120000}"/>
    <cellStyle name="Moeda 4 2 3 2 2 5" xfId="14653" xr:uid="{00000000-0005-0000-0000-0000F5120000}"/>
    <cellStyle name="Moeda 4 2 3 2 2 6" xfId="11965" xr:uid="{00000000-0005-0000-0000-0000F6120000}"/>
    <cellStyle name="Moeda 4 2 3 2 2 7" xfId="26365" xr:uid="{00000000-0005-0000-0000-0000F7120000}"/>
    <cellStyle name="Moeda 4 2 3 2 3" xfId="2101" xr:uid="{00000000-0005-0000-0000-0000F8120000}"/>
    <cellStyle name="Moeda 4 2 3 2 3 2" xfId="4765" xr:uid="{00000000-0005-0000-0000-0000F9120000}"/>
    <cellStyle name="Moeda 4 2 3 2 3 2 2" xfId="18109" xr:uid="{00000000-0005-0000-0000-0000FA120000}"/>
    <cellStyle name="Moeda 4 2 3 2 3 3" xfId="7429" xr:uid="{00000000-0005-0000-0000-0000FB120000}"/>
    <cellStyle name="Moeda 4 2 3 2 3 3 2" xfId="20773" xr:uid="{00000000-0005-0000-0000-0000FC120000}"/>
    <cellStyle name="Moeda 4 2 3 2 3 4" xfId="10093" xr:uid="{00000000-0005-0000-0000-0000FD120000}"/>
    <cellStyle name="Moeda 4 2 3 2 3 4 2" xfId="23437" xr:uid="{00000000-0005-0000-0000-0000FE120000}"/>
    <cellStyle name="Moeda 4 2 3 2 3 5" xfId="15445" xr:uid="{00000000-0005-0000-0000-0000FF120000}"/>
    <cellStyle name="Moeda 4 2 3 2 3 6" xfId="12757" xr:uid="{00000000-0005-0000-0000-000000130000}"/>
    <cellStyle name="Moeda 4 2 3 2 4" xfId="3181" xr:uid="{00000000-0005-0000-0000-000001130000}"/>
    <cellStyle name="Moeda 4 2 3 2 4 2" xfId="16525" xr:uid="{00000000-0005-0000-0000-000002130000}"/>
    <cellStyle name="Moeda 4 2 3 2 5" xfId="5845" xr:uid="{00000000-0005-0000-0000-000003130000}"/>
    <cellStyle name="Moeda 4 2 3 2 5 2" xfId="19189" xr:uid="{00000000-0005-0000-0000-000004130000}"/>
    <cellStyle name="Moeda 4 2 3 2 6" xfId="8509" xr:uid="{00000000-0005-0000-0000-000005130000}"/>
    <cellStyle name="Moeda 4 2 3 2 6 2" xfId="21853" xr:uid="{00000000-0005-0000-0000-000006130000}"/>
    <cellStyle name="Moeda 4 2 3 2 7" xfId="13861" xr:uid="{00000000-0005-0000-0000-000007130000}"/>
    <cellStyle name="Moeda 4 2 3 2 8" xfId="11173" xr:uid="{00000000-0005-0000-0000-000008130000}"/>
    <cellStyle name="Moeda 4 2 3 2 9" xfId="24997" xr:uid="{00000000-0005-0000-0000-000009130000}"/>
    <cellStyle name="Moeda 4 2 3 3" xfId="685" xr:uid="{00000000-0005-0000-0000-00000A130000}"/>
    <cellStyle name="Moeda 4 2 3 3 2" xfId="1477" xr:uid="{00000000-0005-0000-0000-00000B130000}"/>
    <cellStyle name="Moeda 4 2 3 3 2 2" xfId="4141" xr:uid="{00000000-0005-0000-0000-00000C130000}"/>
    <cellStyle name="Moeda 4 2 3 3 2 2 2" xfId="17485" xr:uid="{00000000-0005-0000-0000-00000D130000}"/>
    <cellStyle name="Moeda 4 2 3 3 2 3" xfId="6805" xr:uid="{00000000-0005-0000-0000-00000E130000}"/>
    <cellStyle name="Moeda 4 2 3 3 2 3 2" xfId="20149" xr:uid="{00000000-0005-0000-0000-00000F130000}"/>
    <cellStyle name="Moeda 4 2 3 3 2 4" xfId="9469" xr:uid="{00000000-0005-0000-0000-000010130000}"/>
    <cellStyle name="Moeda 4 2 3 3 2 4 2" xfId="22813" xr:uid="{00000000-0005-0000-0000-000011130000}"/>
    <cellStyle name="Moeda 4 2 3 3 2 5" xfId="14821" xr:uid="{00000000-0005-0000-0000-000012130000}"/>
    <cellStyle name="Moeda 4 2 3 3 2 6" xfId="12133" xr:uid="{00000000-0005-0000-0000-000013130000}"/>
    <cellStyle name="Moeda 4 2 3 3 2 7" xfId="26029" xr:uid="{00000000-0005-0000-0000-000014130000}"/>
    <cellStyle name="Moeda 4 2 3 3 3" xfId="2269" xr:uid="{00000000-0005-0000-0000-000015130000}"/>
    <cellStyle name="Moeda 4 2 3 3 3 2" xfId="4933" xr:uid="{00000000-0005-0000-0000-000016130000}"/>
    <cellStyle name="Moeda 4 2 3 3 3 2 2" xfId="18277" xr:uid="{00000000-0005-0000-0000-000017130000}"/>
    <cellStyle name="Moeda 4 2 3 3 3 3" xfId="7597" xr:uid="{00000000-0005-0000-0000-000018130000}"/>
    <cellStyle name="Moeda 4 2 3 3 3 3 2" xfId="20941" xr:uid="{00000000-0005-0000-0000-000019130000}"/>
    <cellStyle name="Moeda 4 2 3 3 3 4" xfId="10261" xr:uid="{00000000-0005-0000-0000-00001A130000}"/>
    <cellStyle name="Moeda 4 2 3 3 3 4 2" xfId="23605" xr:uid="{00000000-0005-0000-0000-00001B130000}"/>
    <cellStyle name="Moeda 4 2 3 3 3 5" xfId="15613" xr:uid="{00000000-0005-0000-0000-00001C130000}"/>
    <cellStyle name="Moeda 4 2 3 3 3 6" xfId="12925" xr:uid="{00000000-0005-0000-0000-00001D130000}"/>
    <cellStyle name="Moeda 4 2 3 3 4" xfId="3349" xr:uid="{00000000-0005-0000-0000-00001E130000}"/>
    <cellStyle name="Moeda 4 2 3 3 4 2" xfId="16693" xr:uid="{00000000-0005-0000-0000-00001F130000}"/>
    <cellStyle name="Moeda 4 2 3 3 5" xfId="6013" xr:uid="{00000000-0005-0000-0000-000020130000}"/>
    <cellStyle name="Moeda 4 2 3 3 5 2" xfId="19357" xr:uid="{00000000-0005-0000-0000-000021130000}"/>
    <cellStyle name="Moeda 4 2 3 3 6" xfId="8677" xr:uid="{00000000-0005-0000-0000-000022130000}"/>
    <cellStyle name="Moeda 4 2 3 3 6 2" xfId="22021" xr:uid="{00000000-0005-0000-0000-000023130000}"/>
    <cellStyle name="Moeda 4 2 3 3 7" xfId="14029" xr:uid="{00000000-0005-0000-0000-000024130000}"/>
    <cellStyle name="Moeda 4 2 3 3 8" xfId="11341" xr:uid="{00000000-0005-0000-0000-000025130000}"/>
    <cellStyle name="Moeda 4 2 3 3 9" xfId="24661" xr:uid="{00000000-0005-0000-0000-000026130000}"/>
    <cellStyle name="Moeda 4 2 3 4" xfId="1045" xr:uid="{00000000-0005-0000-0000-000027130000}"/>
    <cellStyle name="Moeda 4 2 3 4 2" xfId="3709" xr:uid="{00000000-0005-0000-0000-000028130000}"/>
    <cellStyle name="Moeda 4 2 3 4 2 2" xfId="17053" xr:uid="{00000000-0005-0000-0000-000029130000}"/>
    <cellStyle name="Moeda 4 2 3 4 2 3" xfId="26677" xr:uid="{00000000-0005-0000-0000-00002A130000}"/>
    <cellStyle name="Moeda 4 2 3 4 3" xfId="6373" xr:uid="{00000000-0005-0000-0000-00002B130000}"/>
    <cellStyle name="Moeda 4 2 3 4 3 2" xfId="19717" xr:uid="{00000000-0005-0000-0000-00002C130000}"/>
    <cellStyle name="Moeda 4 2 3 4 4" xfId="9037" xr:uid="{00000000-0005-0000-0000-00002D130000}"/>
    <cellStyle name="Moeda 4 2 3 4 4 2" xfId="22381" xr:uid="{00000000-0005-0000-0000-00002E130000}"/>
    <cellStyle name="Moeda 4 2 3 4 5" xfId="14389" xr:uid="{00000000-0005-0000-0000-00002F130000}"/>
    <cellStyle name="Moeda 4 2 3 4 6" xfId="11701" xr:uid="{00000000-0005-0000-0000-000030130000}"/>
    <cellStyle name="Moeda 4 2 3 4 7" xfId="25309" xr:uid="{00000000-0005-0000-0000-000031130000}"/>
    <cellStyle name="Moeda 4 2 3 5" xfId="1837" xr:uid="{00000000-0005-0000-0000-000032130000}"/>
    <cellStyle name="Moeda 4 2 3 5 2" xfId="4501" xr:uid="{00000000-0005-0000-0000-000033130000}"/>
    <cellStyle name="Moeda 4 2 3 5 2 2" xfId="17845" xr:uid="{00000000-0005-0000-0000-000034130000}"/>
    <cellStyle name="Moeda 4 2 3 5 3" xfId="7165" xr:uid="{00000000-0005-0000-0000-000035130000}"/>
    <cellStyle name="Moeda 4 2 3 5 3 2" xfId="20509" xr:uid="{00000000-0005-0000-0000-000036130000}"/>
    <cellStyle name="Moeda 4 2 3 5 4" xfId="9829" xr:uid="{00000000-0005-0000-0000-000037130000}"/>
    <cellStyle name="Moeda 4 2 3 5 4 2" xfId="23173" xr:uid="{00000000-0005-0000-0000-000038130000}"/>
    <cellStyle name="Moeda 4 2 3 5 5" xfId="15181" xr:uid="{00000000-0005-0000-0000-000039130000}"/>
    <cellStyle name="Moeda 4 2 3 5 6" xfId="12493" xr:uid="{00000000-0005-0000-0000-00003A130000}"/>
    <cellStyle name="Moeda 4 2 3 5 7" xfId="25669" xr:uid="{00000000-0005-0000-0000-00003B130000}"/>
    <cellStyle name="Moeda 4 2 3 6" xfId="2653" xr:uid="{00000000-0005-0000-0000-00003C130000}"/>
    <cellStyle name="Moeda 4 2 3 6 2" xfId="5317" xr:uid="{00000000-0005-0000-0000-00003D130000}"/>
    <cellStyle name="Moeda 4 2 3 6 2 2" xfId="18661" xr:uid="{00000000-0005-0000-0000-00003E130000}"/>
    <cellStyle name="Moeda 4 2 3 6 3" xfId="7981" xr:uid="{00000000-0005-0000-0000-00003F130000}"/>
    <cellStyle name="Moeda 4 2 3 6 3 2" xfId="21325" xr:uid="{00000000-0005-0000-0000-000040130000}"/>
    <cellStyle name="Moeda 4 2 3 6 4" xfId="10645" xr:uid="{00000000-0005-0000-0000-000041130000}"/>
    <cellStyle name="Moeda 4 2 3 6 4 2" xfId="23989" xr:uid="{00000000-0005-0000-0000-000042130000}"/>
    <cellStyle name="Moeda 4 2 3 6 5" xfId="15997" xr:uid="{00000000-0005-0000-0000-000043130000}"/>
    <cellStyle name="Moeda 4 2 3 6 6" xfId="13309" xr:uid="{00000000-0005-0000-0000-000044130000}"/>
    <cellStyle name="Moeda 4 2 3 7" xfId="2917" xr:uid="{00000000-0005-0000-0000-000045130000}"/>
    <cellStyle name="Moeda 4 2 3 7 2" xfId="16261" xr:uid="{00000000-0005-0000-0000-000046130000}"/>
    <cellStyle name="Moeda 4 2 3 8" xfId="5581" xr:uid="{00000000-0005-0000-0000-000047130000}"/>
    <cellStyle name="Moeda 4 2 3 8 2" xfId="18925" xr:uid="{00000000-0005-0000-0000-000048130000}"/>
    <cellStyle name="Moeda 4 2 3 9" xfId="8245" xr:uid="{00000000-0005-0000-0000-000049130000}"/>
    <cellStyle name="Moeda 4 2 3 9 2" xfId="21589" xr:uid="{00000000-0005-0000-0000-00004A130000}"/>
    <cellStyle name="Moeda 4 2 4" xfId="205" xr:uid="{00000000-0005-0000-0000-00004B130000}"/>
    <cellStyle name="Moeda 4 2 4 10" xfId="10861" xr:uid="{00000000-0005-0000-0000-00004C130000}"/>
    <cellStyle name="Moeda 4 2 4 11" xfId="24253" xr:uid="{00000000-0005-0000-0000-00004D130000}"/>
    <cellStyle name="Moeda 4 2 4 2" xfId="469" xr:uid="{00000000-0005-0000-0000-00004E130000}"/>
    <cellStyle name="Moeda 4 2 4 2 2" xfId="1261" xr:uid="{00000000-0005-0000-0000-00004F130000}"/>
    <cellStyle name="Moeda 4 2 4 2 2 2" xfId="3925" xr:uid="{00000000-0005-0000-0000-000050130000}"/>
    <cellStyle name="Moeda 4 2 4 2 2 2 2" xfId="17269" xr:uid="{00000000-0005-0000-0000-000051130000}"/>
    <cellStyle name="Moeda 4 2 4 2 2 3" xfId="6589" xr:uid="{00000000-0005-0000-0000-000052130000}"/>
    <cellStyle name="Moeda 4 2 4 2 2 3 2" xfId="19933" xr:uid="{00000000-0005-0000-0000-000053130000}"/>
    <cellStyle name="Moeda 4 2 4 2 2 4" xfId="9253" xr:uid="{00000000-0005-0000-0000-000054130000}"/>
    <cellStyle name="Moeda 4 2 4 2 2 4 2" xfId="22597" xr:uid="{00000000-0005-0000-0000-000055130000}"/>
    <cellStyle name="Moeda 4 2 4 2 2 5" xfId="14605" xr:uid="{00000000-0005-0000-0000-000056130000}"/>
    <cellStyle name="Moeda 4 2 4 2 2 6" xfId="11917" xr:uid="{00000000-0005-0000-0000-000057130000}"/>
    <cellStyle name="Moeda 4 2 4 2 2 7" xfId="26317" xr:uid="{00000000-0005-0000-0000-000058130000}"/>
    <cellStyle name="Moeda 4 2 4 2 3" xfId="2053" xr:uid="{00000000-0005-0000-0000-000059130000}"/>
    <cellStyle name="Moeda 4 2 4 2 3 2" xfId="4717" xr:uid="{00000000-0005-0000-0000-00005A130000}"/>
    <cellStyle name="Moeda 4 2 4 2 3 2 2" xfId="18061" xr:uid="{00000000-0005-0000-0000-00005B130000}"/>
    <cellStyle name="Moeda 4 2 4 2 3 3" xfId="7381" xr:uid="{00000000-0005-0000-0000-00005C130000}"/>
    <cellStyle name="Moeda 4 2 4 2 3 3 2" xfId="20725" xr:uid="{00000000-0005-0000-0000-00005D130000}"/>
    <cellStyle name="Moeda 4 2 4 2 3 4" xfId="10045" xr:uid="{00000000-0005-0000-0000-00005E130000}"/>
    <cellStyle name="Moeda 4 2 4 2 3 4 2" xfId="23389" xr:uid="{00000000-0005-0000-0000-00005F130000}"/>
    <cellStyle name="Moeda 4 2 4 2 3 5" xfId="15397" xr:uid="{00000000-0005-0000-0000-000060130000}"/>
    <cellStyle name="Moeda 4 2 4 2 3 6" xfId="12709" xr:uid="{00000000-0005-0000-0000-000061130000}"/>
    <cellStyle name="Moeda 4 2 4 2 4" xfId="3133" xr:uid="{00000000-0005-0000-0000-000062130000}"/>
    <cellStyle name="Moeda 4 2 4 2 4 2" xfId="16477" xr:uid="{00000000-0005-0000-0000-000063130000}"/>
    <cellStyle name="Moeda 4 2 4 2 5" xfId="5797" xr:uid="{00000000-0005-0000-0000-000064130000}"/>
    <cellStyle name="Moeda 4 2 4 2 5 2" xfId="19141" xr:uid="{00000000-0005-0000-0000-000065130000}"/>
    <cellStyle name="Moeda 4 2 4 2 6" xfId="8461" xr:uid="{00000000-0005-0000-0000-000066130000}"/>
    <cellStyle name="Moeda 4 2 4 2 6 2" xfId="21805" xr:uid="{00000000-0005-0000-0000-000067130000}"/>
    <cellStyle name="Moeda 4 2 4 2 7" xfId="13813" xr:uid="{00000000-0005-0000-0000-000068130000}"/>
    <cellStyle name="Moeda 4 2 4 2 8" xfId="11125" xr:uid="{00000000-0005-0000-0000-000069130000}"/>
    <cellStyle name="Moeda 4 2 4 2 9" xfId="24949" xr:uid="{00000000-0005-0000-0000-00006A130000}"/>
    <cellStyle name="Moeda 4 2 4 3" xfId="997" xr:uid="{00000000-0005-0000-0000-00006B130000}"/>
    <cellStyle name="Moeda 4 2 4 3 2" xfId="3661" xr:uid="{00000000-0005-0000-0000-00006C130000}"/>
    <cellStyle name="Moeda 4 2 4 3 2 2" xfId="17005" xr:uid="{00000000-0005-0000-0000-00006D130000}"/>
    <cellStyle name="Moeda 4 2 4 3 2 3" xfId="25981" xr:uid="{00000000-0005-0000-0000-00006E130000}"/>
    <cellStyle name="Moeda 4 2 4 3 3" xfId="6325" xr:uid="{00000000-0005-0000-0000-00006F130000}"/>
    <cellStyle name="Moeda 4 2 4 3 3 2" xfId="19669" xr:uid="{00000000-0005-0000-0000-000070130000}"/>
    <cellStyle name="Moeda 4 2 4 3 4" xfId="8989" xr:uid="{00000000-0005-0000-0000-000071130000}"/>
    <cellStyle name="Moeda 4 2 4 3 4 2" xfId="22333" xr:uid="{00000000-0005-0000-0000-000072130000}"/>
    <cellStyle name="Moeda 4 2 4 3 5" xfId="14341" xr:uid="{00000000-0005-0000-0000-000073130000}"/>
    <cellStyle name="Moeda 4 2 4 3 6" xfId="11653" xr:uid="{00000000-0005-0000-0000-000074130000}"/>
    <cellStyle name="Moeda 4 2 4 3 7" xfId="24613" xr:uid="{00000000-0005-0000-0000-000075130000}"/>
    <cellStyle name="Moeda 4 2 4 4" xfId="1789" xr:uid="{00000000-0005-0000-0000-000076130000}"/>
    <cellStyle name="Moeda 4 2 4 4 2" xfId="4453" xr:uid="{00000000-0005-0000-0000-000077130000}"/>
    <cellStyle name="Moeda 4 2 4 4 2 2" xfId="17797" xr:uid="{00000000-0005-0000-0000-000078130000}"/>
    <cellStyle name="Moeda 4 2 4 4 2 3" xfId="26629" xr:uid="{00000000-0005-0000-0000-000079130000}"/>
    <cellStyle name="Moeda 4 2 4 4 3" xfId="7117" xr:uid="{00000000-0005-0000-0000-00007A130000}"/>
    <cellStyle name="Moeda 4 2 4 4 3 2" xfId="20461" xr:uid="{00000000-0005-0000-0000-00007B130000}"/>
    <cellStyle name="Moeda 4 2 4 4 4" xfId="9781" xr:uid="{00000000-0005-0000-0000-00007C130000}"/>
    <cellStyle name="Moeda 4 2 4 4 4 2" xfId="23125" xr:uid="{00000000-0005-0000-0000-00007D130000}"/>
    <cellStyle name="Moeda 4 2 4 4 5" xfId="15133" xr:uid="{00000000-0005-0000-0000-00007E130000}"/>
    <cellStyle name="Moeda 4 2 4 4 6" xfId="12445" xr:uid="{00000000-0005-0000-0000-00007F130000}"/>
    <cellStyle name="Moeda 4 2 4 4 7" xfId="25261" xr:uid="{00000000-0005-0000-0000-000080130000}"/>
    <cellStyle name="Moeda 4 2 4 5" xfId="2605" xr:uid="{00000000-0005-0000-0000-000081130000}"/>
    <cellStyle name="Moeda 4 2 4 5 2" xfId="5269" xr:uid="{00000000-0005-0000-0000-000082130000}"/>
    <cellStyle name="Moeda 4 2 4 5 2 2" xfId="18613" xr:uid="{00000000-0005-0000-0000-000083130000}"/>
    <cellStyle name="Moeda 4 2 4 5 3" xfId="7933" xr:uid="{00000000-0005-0000-0000-000084130000}"/>
    <cellStyle name="Moeda 4 2 4 5 3 2" xfId="21277" xr:uid="{00000000-0005-0000-0000-000085130000}"/>
    <cellStyle name="Moeda 4 2 4 5 4" xfId="10597" xr:uid="{00000000-0005-0000-0000-000086130000}"/>
    <cellStyle name="Moeda 4 2 4 5 4 2" xfId="23941" xr:uid="{00000000-0005-0000-0000-000087130000}"/>
    <cellStyle name="Moeda 4 2 4 5 5" xfId="15949" xr:uid="{00000000-0005-0000-0000-000088130000}"/>
    <cellStyle name="Moeda 4 2 4 5 6" xfId="13261" xr:uid="{00000000-0005-0000-0000-000089130000}"/>
    <cellStyle name="Moeda 4 2 4 5 7" xfId="25621" xr:uid="{00000000-0005-0000-0000-00008A130000}"/>
    <cellStyle name="Moeda 4 2 4 6" xfId="2869" xr:uid="{00000000-0005-0000-0000-00008B130000}"/>
    <cellStyle name="Moeda 4 2 4 6 2" xfId="16213" xr:uid="{00000000-0005-0000-0000-00008C130000}"/>
    <cellStyle name="Moeda 4 2 4 7" xfId="5533" xr:uid="{00000000-0005-0000-0000-00008D130000}"/>
    <cellStyle name="Moeda 4 2 4 7 2" xfId="18877" xr:uid="{00000000-0005-0000-0000-00008E130000}"/>
    <cellStyle name="Moeda 4 2 4 8" xfId="8197" xr:uid="{00000000-0005-0000-0000-00008F130000}"/>
    <cellStyle name="Moeda 4 2 4 8 2" xfId="21541" xr:uid="{00000000-0005-0000-0000-000090130000}"/>
    <cellStyle name="Moeda 4 2 4 9" xfId="13549" xr:uid="{00000000-0005-0000-0000-000091130000}"/>
    <cellStyle name="Moeda 4 2 5" xfId="349" xr:uid="{00000000-0005-0000-0000-000092130000}"/>
    <cellStyle name="Moeda 4 2 5 2" xfId="1141" xr:uid="{00000000-0005-0000-0000-000093130000}"/>
    <cellStyle name="Moeda 4 2 5 2 2" xfId="3805" xr:uid="{00000000-0005-0000-0000-000094130000}"/>
    <cellStyle name="Moeda 4 2 5 2 2 2" xfId="17149" xr:uid="{00000000-0005-0000-0000-000095130000}"/>
    <cellStyle name="Moeda 4 2 5 2 2 3" xfId="26461" xr:uid="{00000000-0005-0000-0000-000096130000}"/>
    <cellStyle name="Moeda 4 2 5 2 3" xfId="6469" xr:uid="{00000000-0005-0000-0000-000097130000}"/>
    <cellStyle name="Moeda 4 2 5 2 3 2" xfId="19813" xr:uid="{00000000-0005-0000-0000-000098130000}"/>
    <cellStyle name="Moeda 4 2 5 2 4" xfId="9133" xr:uid="{00000000-0005-0000-0000-000099130000}"/>
    <cellStyle name="Moeda 4 2 5 2 4 2" xfId="22477" xr:uid="{00000000-0005-0000-0000-00009A130000}"/>
    <cellStyle name="Moeda 4 2 5 2 5" xfId="14485" xr:uid="{00000000-0005-0000-0000-00009B130000}"/>
    <cellStyle name="Moeda 4 2 5 2 6" xfId="11797" xr:uid="{00000000-0005-0000-0000-00009C130000}"/>
    <cellStyle name="Moeda 4 2 5 2 7" xfId="25093" xr:uid="{00000000-0005-0000-0000-00009D130000}"/>
    <cellStyle name="Moeda 4 2 5 3" xfId="1933" xr:uid="{00000000-0005-0000-0000-00009E130000}"/>
    <cellStyle name="Moeda 4 2 5 3 2" xfId="4597" xr:uid="{00000000-0005-0000-0000-00009F130000}"/>
    <cellStyle name="Moeda 4 2 5 3 2 2" xfId="17941" xr:uid="{00000000-0005-0000-0000-0000A0130000}"/>
    <cellStyle name="Moeda 4 2 5 3 2 3" xfId="26125" xr:uid="{00000000-0005-0000-0000-0000A1130000}"/>
    <cellStyle name="Moeda 4 2 5 3 3" xfId="7261" xr:uid="{00000000-0005-0000-0000-0000A2130000}"/>
    <cellStyle name="Moeda 4 2 5 3 3 2" xfId="20605" xr:uid="{00000000-0005-0000-0000-0000A3130000}"/>
    <cellStyle name="Moeda 4 2 5 3 4" xfId="9925" xr:uid="{00000000-0005-0000-0000-0000A4130000}"/>
    <cellStyle name="Moeda 4 2 5 3 4 2" xfId="23269" xr:uid="{00000000-0005-0000-0000-0000A5130000}"/>
    <cellStyle name="Moeda 4 2 5 3 5" xfId="15277" xr:uid="{00000000-0005-0000-0000-0000A6130000}"/>
    <cellStyle name="Moeda 4 2 5 3 6" xfId="12589" xr:uid="{00000000-0005-0000-0000-0000A7130000}"/>
    <cellStyle name="Moeda 4 2 5 3 7" xfId="24757" xr:uid="{00000000-0005-0000-0000-0000A8130000}"/>
    <cellStyle name="Moeda 4 2 5 4" xfId="3013" xr:uid="{00000000-0005-0000-0000-0000A9130000}"/>
    <cellStyle name="Moeda 4 2 5 4 2" xfId="16357" xr:uid="{00000000-0005-0000-0000-0000AA130000}"/>
    <cellStyle name="Moeda 4 2 5 4 2 2" xfId="26773" xr:uid="{00000000-0005-0000-0000-0000AB130000}"/>
    <cellStyle name="Moeda 4 2 5 4 3" xfId="25405" xr:uid="{00000000-0005-0000-0000-0000AC130000}"/>
    <cellStyle name="Moeda 4 2 5 5" xfId="5677" xr:uid="{00000000-0005-0000-0000-0000AD130000}"/>
    <cellStyle name="Moeda 4 2 5 5 2" xfId="19021" xr:uid="{00000000-0005-0000-0000-0000AE130000}"/>
    <cellStyle name="Moeda 4 2 5 5 3" xfId="25765" xr:uid="{00000000-0005-0000-0000-0000AF130000}"/>
    <cellStyle name="Moeda 4 2 5 6" xfId="8341" xr:uid="{00000000-0005-0000-0000-0000B0130000}"/>
    <cellStyle name="Moeda 4 2 5 6 2" xfId="21685" xr:uid="{00000000-0005-0000-0000-0000B1130000}"/>
    <cellStyle name="Moeda 4 2 5 7" xfId="13693" xr:uid="{00000000-0005-0000-0000-0000B2130000}"/>
    <cellStyle name="Moeda 4 2 5 8" xfId="11005" xr:uid="{00000000-0005-0000-0000-0000B3130000}"/>
    <cellStyle name="Moeda 4 2 5 9" xfId="24397" xr:uid="{00000000-0005-0000-0000-0000B4130000}"/>
    <cellStyle name="Moeda 4 2 6" xfId="613" xr:uid="{00000000-0005-0000-0000-0000B5130000}"/>
    <cellStyle name="Moeda 4 2 6 2" xfId="1405" xr:uid="{00000000-0005-0000-0000-0000B6130000}"/>
    <cellStyle name="Moeda 4 2 6 2 2" xfId="4069" xr:uid="{00000000-0005-0000-0000-0000B7130000}"/>
    <cellStyle name="Moeda 4 2 6 2 2 2" xfId="17413" xr:uid="{00000000-0005-0000-0000-0000B8130000}"/>
    <cellStyle name="Moeda 4 2 6 2 3" xfId="6733" xr:uid="{00000000-0005-0000-0000-0000B9130000}"/>
    <cellStyle name="Moeda 4 2 6 2 3 2" xfId="20077" xr:uid="{00000000-0005-0000-0000-0000BA130000}"/>
    <cellStyle name="Moeda 4 2 6 2 4" xfId="9397" xr:uid="{00000000-0005-0000-0000-0000BB130000}"/>
    <cellStyle name="Moeda 4 2 6 2 4 2" xfId="22741" xr:uid="{00000000-0005-0000-0000-0000BC130000}"/>
    <cellStyle name="Moeda 4 2 6 2 5" xfId="14749" xr:uid="{00000000-0005-0000-0000-0000BD130000}"/>
    <cellStyle name="Moeda 4 2 6 2 6" xfId="12061" xr:uid="{00000000-0005-0000-0000-0000BE130000}"/>
    <cellStyle name="Moeda 4 2 6 2 7" xfId="26197" xr:uid="{00000000-0005-0000-0000-0000BF130000}"/>
    <cellStyle name="Moeda 4 2 6 3" xfId="2197" xr:uid="{00000000-0005-0000-0000-0000C0130000}"/>
    <cellStyle name="Moeda 4 2 6 3 2" xfId="4861" xr:uid="{00000000-0005-0000-0000-0000C1130000}"/>
    <cellStyle name="Moeda 4 2 6 3 2 2" xfId="18205" xr:uid="{00000000-0005-0000-0000-0000C2130000}"/>
    <cellStyle name="Moeda 4 2 6 3 3" xfId="7525" xr:uid="{00000000-0005-0000-0000-0000C3130000}"/>
    <cellStyle name="Moeda 4 2 6 3 3 2" xfId="20869" xr:uid="{00000000-0005-0000-0000-0000C4130000}"/>
    <cellStyle name="Moeda 4 2 6 3 4" xfId="10189" xr:uid="{00000000-0005-0000-0000-0000C5130000}"/>
    <cellStyle name="Moeda 4 2 6 3 4 2" xfId="23533" xr:uid="{00000000-0005-0000-0000-0000C6130000}"/>
    <cellStyle name="Moeda 4 2 6 3 5" xfId="15541" xr:uid="{00000000-0005-0000-0000-0000C7130000}"/>
    <cellStyle name="Moeda 4 2 6 3 6" xfId="12853" xr:uid="{00000000-0005-0000-0000-0000C8130000}"/>
    <cellStyle name="Moeda 4 2 6 4" xfId="3277" xr:uid="{00000000-0005-0000-0000-0000C9130000}"/>
    <cellStyle name="Moeda 4 2 6 4 2" xfId="16621" xr:uid="{00000000-0005-0000-0000-0000CA130000}"/>
    <cellStyle name="Moeda 4 2 6 5" xfId="5941" xr:uid="{00000000-0005-0000-0000-0000CB130000}"/>
    <cellStyle name="Moeda 4 2 6 5 2" xfId="19285" xr:uid="{00000000-0005-0000-0000-0000CC130000}"/>
    <cellStyle name="Moeda 4 2 6 6" xfId="8605" xr:uid="{00000000-0005-0000-0000-0000CD130000}"/>
    <cellStyle name="Moeda 4 2 6 6 2" xfId="21949" xr:uid="{00000000-0005-0000-0000-0000CE130000}"/>
    <cellStyle name="Moeda 4 2 6 7" xfId="13957" xr:uid="{00000000-0005-0000-0000-0000CF130000}"/>
    <cellStyle name="Moeda 4 2 6 8" xfId="11269" xr:uid="{00000000-0005-0000-0000-0000D0130000}"/>
    <cellStyle name="Moeda 4 2 6 9" xfId="24829" xr:uid="{00000000-0005-0000-0000-0000D1130000}"/>
    <cellStyle name="Moeda 4 2 7" xfId="781" xr:uid="{00000000-0005-0000-0000-0000D2130000}"/>
    <cellStyle name="Moeda 4 2 7 2" xfId="1573" xr:uid="{00000000-0005-0000-0000-0000D3130000}"/>
    <cellStyle name="Moeda 4 2 7 2 2" xfId="4237" xr:uid="{00000000-0005-0000-0000-0000D4130000}"/>
    <cellStyle name="Moeda 4 2 7 2 2 2" xfId="17581" xr:uid="{00000000-0005-0000-0000-0000D5130000}"/>
    <cellStyle name="Moeda 4 2 7 2 3" xfId="6901" xr:uid="{00000000-0005-0000-0000-0000D6130000}"/>
    <cellStyle name="Moeda 4 2 7 2 3 2" xfId="20245" xr:uid="{00000000-0005-0000-0000-0000D7130000}"/>
    <cellStyle name="Moeda 4 2 7 2 4" xfId="9565" xr:uid="{00000000-0005-0000-0000-0000D8130000}"/>
    <cellStyle name="Moeda 4 2 7 2 4 2" xfId="22909" xr:uid="{00000000-0005-0000-0000-0000D9130000}"/>
    <cellStyle name="Moeda 4 2 7 2 5" xfId="14917" xr:uid="{00000000-0005-0000-0000-0000DA130000}"/>
    <cellStyle name="Moeda 4 2 7 2 6" xfId="12229" xr:uid="{00000000-0005-0000-0000-0000DB130000}"/>
    <cellStyle name="Moeda 4 2 7 2 7" xfId="25861" xr:uid="{00000000-0005-0000-0000-0000DC130000}"/>
    <cellStyle name="Moeda 4 2 7 3" xfId="2365" xr:uid="{00000000-0005-0000-0000-0000DD130000}"/>
    <cellStyle name="Moeda 4 2 7 3 2" xfId="5029" xr:uid="{00000000-0005-0000-0000-0000DE130000}"/>
    <cellStyle name="Moeda 4 2 7 3 2 2" xfId="18373" xr:uid="{00000000-0005-0000-0000-0000DF130000}"/>
    <cellStyle name="Moeda 4 2 7 3 3" xfId="7693" xr:uid="{00000000-0005-0000-0000-0000E0130000}"/>
    <cellStyle name="Moeda 4 2 7 3 3 2" xfId="21037" xr:uid="{00000000-0005-0000-0000-0000E1130000}"/>
    <cellStyle name="Moeda 4 2 7 3 4" xfId="10357" xr:uid="{00000000-0005-0000-0000-0000E2130000}"/>
    <cellStyle name="Moeda 4 2 7 3 4 2" xfId="23701" xr:uid="{00000000-0005-0000-0000-0000E3130000}"/>
    <cellStyle name="Moeda 4 2 7 3 5" xfId="15709" xr:uid="{00000000-0005-0000-0000-0000E4130000}"/>
    <cellStyle name="Moeda 4 2 7 3 6" xfId="13021" xr:uid="{00000000-0005-0000-0000-0000E5130000}"/>
    <cellStyle name="Moeda 4 2 7 4" xfId="3445" xr:uid="{00000000-0005-0000-0000-0000E6130000}"/>
    <cellStyle name="Moeda 4 2 7 4 2" xfId="16789" xr:uid="{00000000-0005-0000-0000-0000E7130000}"/>
    <cellStyle name="Moeda 4 2 7 5" xfId="6109" xr:uid="{00000000-0005-0000-0000-0000E8130000}"/>
    <cellStyle name="Moeda 4 2 7 5 2" xfId="19453" xr:uid="{00000000-0005-0000-0000-0000E9130000}"/>
    <cellStyle name="Moeda 4 2 7 6" xfId="8773" xr:uid="{00000000-0005-0000-0000-0000EA130000}"/>
    <cellStyle name="Moeda 4 2 7 6 2" xfId="22117" xr:uid="{00000000-0005-0000-0000-0000EB130000}"/>
    <cellStyle name="Moeda 4 2 7 7" xfId="14125" xr:uid="{00000000-0005-0000-0000-0000EC130000}"/>
    <cellStyle name="Moeda 4 2 7 8" xfId="11437" xr:uid="{00000000-0005-0000-0000-0000ED130000}"/>
    <cellStyle name="Moeda 4 2 7 9" xfId="24493" xr:uid="{00000000-0005-0000-0000-0000EE130000}"/>
    <cellStyle name="Moeda 4 2 8" xfId="829" xr:uid="{00000000-0005-0000-0000-0000EF130000}"/>
    <cellStyle name="Moeda 4 2 8 2" xfId="1621" xr:uid="{00000000-0005-0000-0000-0000F0130000}"/>
    <cellStyle name="Moeda 4 2 8 2 2" xfId="4285" xr:uid="{00000000-0005-0000-0000-0000F1130000}"/>
    <cellStyle name="Moeda 4 2 8 2 2 2" xfId="17629" xr:uid="{00000000-0005-0000-0000-0000F2130000}"/>
    <cellStyle name="Moeda 4 2 8 2 3" xfId="6949" xr:uid="{00000000-0005-0000-0000-0000F3130000}"/>
    <cellStyle name="Moeda 4 2 8 2 3 2" xfId="20293" xr:uid="{00000000-0005-0000-0000-0000F4130000}"/>
    <cellStyle name="Moeda 4 2 8 2 4" xfId="9613" xr:uid="{00000000-0005-0000-0000-0000F5130000}"/>
    <cellStyle name="Moeda 4 2 8 2 4 2" xfId="22957" xr:uid="{00000000-0005-0000-0000-0000F6130000}"/>
    <cellStyle name="Moeda 4 2 8 2 5" xfId="14965" xr:uid="{00000000-0005-0000-0000-0000F7130000}"/>
    <cellStyle name="Moeda 4 2 8 2 6" xfId="12277" xr:uid="{00000000-0005-0000-0000-0000F8130000}"/>
    <cellStyle name="Moeda 4 2 8 2 7" xfId="26509" xr:uid="{00000000-0005-0000-0000-0000F9130000}"/>
    <cellStyle name="Moeda 4 2 8 3" xfId="2413" xr:uid="{00000000-0005-0000-0000-0000FA130000}"/>
    <cellStyle name="Moeda 4 2 8 3 2" xfId="5077" xr:uid="{00000000-0005-0000-0000-0000FB130000}"/>
    <cellStyle name="Moeda 4 2 8 3 2 2" xfId="18421" xr:uid="{00000000-0005-0000-0000-0000FC130000}"/>
    <cellStyle name="Moeda 4 2 8 3 3" xfId="7741" xr:uid="{00000000-0005-0000-0000-0000FD130000}"/>
    <cellStyle name="Moeda 4 2 8 3 3 2" xfId="21085" xr:uid="{00000000-0005-0000-0000-0000FE130000}"/>
    <cellStyle name="Moeda 4 2 8 3 4" xfId="10405" xr:uid="{00000000-0005-0000-0000-0000FF130000}"/>
    <cellStyle name="Moeda 4 2 8 3 4 2" xfId="23749" xr:uid="{00000000-0005-0000-0000-000000140000}"/>
    <cellStyle name="Moeda 4 2 8 3 5" xfId="15757" xr:uid="{00000000-0005-0000-0000-000001140000}"/>
    <cellStyle name="Moeda 4 2 8 3 6" xfId="13069" xr:uid="{00000000-0005-0000-0000-000002140000}"/>
    <cellStyle name="Moeda 4 2 8 4" xfId="3493" xr:uid="{00000000-0005-0000-0000-000003140000}"/>
    <cellStyle name="Moeda 4 2 8 4 2" xfId="16837" xr:uid="{00000000-0005-0000-0000-000004140000}"/>
    <cellStyle name="Moeda 4 2 8 5" xfId="6157" xr:uid="{00000000-0005-0000-0000-000005140000}"/>
    <cellStyle name="Moeda 4 2 8 5 2" xfId="19501" xr:uid="{00000000-0005-0000-0000-000006140000}"/>
    <cellStyle name="Moeda 4 2 8 6" xfId="8821" xr:uid="{00000000-0005-0000-0000-000007140000}"/>
    <cellStyle name="Moeda 4 2 8 6 2" xfId="22165" xr:uid="{00000000-0005-0000-0000-000008140000}"/>
    <cellStyle name="Moeda 4 2 8 7" xfId="14173" xr:uid="{00000000-0005-0000-0000-000009140000}"/>
    <cellStyle name="Moeda 4 2 8 8" xfId="11485" xr:uid="{00000000-0005-0000-0000-00000A140000}"/>
    <cellStyle name="Moeda 4 2 8 9" xfId="25141" xr:uid="{00000000-0005-0000-0000-00000B140000}"/>
    <cellStyle name="Moeda 4 2 9" xfId="877" xr:uid="{00000000-0005-0000-0000-00000C140000}"/>
    <cellStyle name="Moeda 4 2 9 2" xfId="3541" xr:uid="{00000000-0005-0000-0000-00000D140000}"/>
    <cellStyle name="Moeda 4 2 9 2 2" xfId="16885" xr:uid="{00000000-0005-0000-0000-00000E140000}"/>
    <cellStyle name="Moeda 4 2 9 3" xfId="6205" xr:uid="{00000000-0005-0000-0000-00000F140000}"/>
    <cellStyle name="Moeda 4 2 9 3 2" xfId="19549" xr:uid="{00000000-0005-0000-0000-000010140000}"/>
    <cellStyle name="Moeda 4 2 9 4" xfId="8869" xr:uid="{00000000-0005-0000-0000-000011140000}"/>
    <cellStyle name="Moeda 4 2 9 4 2" xfId="22213" xr:uid="{00000000-0005-0000-0000-000012140000}"/>
    <cellStyle name="Moeda 4 2 9 5" xfId="14221" xr:uid="{00000000-0005-0000-0000-000013140000}"/>
    <cellStyle name="Moeda 4 2 9 6" xfId="11533" xr:uid="{00000000-0005-0000-0000-000014140000}"/>
    <cellStyle name="Moeda 4 2 9 7" xfId="25501" xr:uid="{00000000-0005-0000-0000-000015140000}"/>
    <cellStyle name="Moeda 4 3" xfId="109" xr:uid="{00000000-0005-0000-0000-000016140000}"/>
    <cellStyle name="Moeda 4 3 10" xfId="5437" xr:uid="{00000000-0005-0000-0000-000017140000}"/>
    <cellStyle name="Moeda 4 3 10 2" xfId="18781" xr:uid="{00000000-0005-0000-0000-000018140000}"/>
    <cellStyle name="Moeda 4 3 11" xfId="8101" xr:uid="{00000000-0005-0000-0000-000019140000}"/>
    <cellStyle name="Moeda 4 3 11 2" xfId="21445" xr:uid="{00000000-0005-0000-0000-00001A140000}"/>
    <cellStyle name="Moeda 4 3 12" xfId="13453" xr:uid="{00000000-0005-0000-0000-00001B140000}"/>
    <cellStyle name="Moeda 4 3 13" xfId="10765" xr:uid="{00000000-0005-0000-0000-00001C140000}"/>
    <cellStyle name="Moeda 4 3 14" xfId="24157" xr:uid="{00000000-0005-0000-0000-00001D140000}"/>
    <cellStyle name="Moeda 4 3 2" xfId="277" xr:uid="{00000000-0005-0000-0000-00001E140000}"/>
    <cellStyle name="Moeda 4 3 2 10" xfId="13621" xr:uid="{00000000-0005-0000-0000-00001F140000}"/>
    <cellStyle name="Moeda 4 3 2 11" xfId="10933" xr:uid="{00000000-0005-0000-0000-000020140000}"/>
    <cellStyle name="Moeda 4 3 2 12" xfId="24325" xr:uid="{00000000-0005-0000-0000-000021140000}"/>
    <cellStyle name="Moeda 4 3 2 2" xfId="541" xr:uid="{00000000-0005-0000-0000-000022140000}"/>
    <cellStyle name="Moeda 4 3 2 2 2" xfId="1333" xr:uid="{00000000-0005-0000-0000-000023140000}"/>
    <cellStyle name="Moeda 4 3 2 2 2 2" xfId="3997" xr:uid="{00000000-0005-0000-0000-000024140000}"/>
    <cellStyle name="Moeda 4 3 2 2 2 2 2" xfId="17341" xr:uid="{00000000-0005-0000-0000-000025140000}"/>
    <cellStyle name="Moeda 4 3 2 2 2 3" xfId="6661" xr:uid="{00000000-0005-0000-0000-000026140000}"/>
    <cellStyle name="Moeda 4 3 2 2 2 3 2" xfId="20005" xr:uid="{00000000-0005-0000-0000-000027140000}"/>
    <cellStyle name="Moeda 4 3 2 2 2 4" xfId="9325" xr:uid="{00000000-0005-0000-0000-000028140000}"/>
    <cellStyle name="Moeda 4 3 2 2 2 4 2" xfId="22669" xr:uid="{00000000-0005-0000-0000-000029140000}"/>
    <cellStyle name="Moeda 4 3 2 2 2 5" xfId="14677" xr:uid="{00000000-0005-0000-0000-00002A140000}"/>
    <cellStyle name="Moeda 4 3 2 2 2 6" xfId="11989" xr:uid="{00000000-0005-0000-0000-00002B140000}"/>
    <cellStyle name="Moeda 4 3 2 2 2 7" xfId="26389" xr:uid="{00000000-0005-0000-0000-00002C140000}"/>
    <cellStyle name="Moeda 4 3 2 2 3" xfId="2125" xr:uid="{00000000-0005-0000-0000-00002D140000}"/>
    <cellStyle name="Moeda 4 3 2 2 3 2" xfId="4789" xr:uid="{00000000-0005-0000-0000-00002E140000}"/>
    <cellStyle name="Moeda 4 3 2 2 3 2 2" xfId="18133" xr:uid="{00000000-0005-0000-0000-00002F140000}"/>
    <cellStyle name="Moeda 4 3 2 2 3 3" xfId="7453" xr:uid="{00000000-0005-0000-0000-000030140000}"/>
    <cellStyle name="Moeda 4 3 2 2 3 3 2" xfId="20797" xr:uid="{00000000-0005-0000-0000-000031140000}"/>
    <cellStyle name="Moeda 4 3 2 2 3 4" xfId="10117" xr:uid="{00000000-0005-0000-0000-000032140000}"/>
    <cellStyle name="Moeda 4 3 2 2 3 4 2" xfId="23461" xr:uid="{00000000-0005-0000-0000-000033140000}"/>
    <cellStyle name="Moeda 4 3 2 2 3 5" xfId="15469" xr:uid="{00000000-0005-0000-0000-000034140000}"/>
    <cellStyle name="Moeda 4 3 2 2 3 6" xfId="12781" xr:uid="{00000000-0005-0000-0000-000035140000}"/>
    <cellStyle name="Moeda 4 3 2 2 4" xfId="3205" xr:uid="{00000000-0005-0000-0000-000036140000}"/>
    <cellStyle name="Moeda 4 3 2 2 4 2" xfId="16549" xr:uid="{00000000-0005-0000-0000-000037140000}"/>
    <cellStyle name="Moeda 4 3 2 2 5" xfId="5869" xr:uid="{00000000-0005-0000-0000-000038140000}"/>
    <cellStyle name="Moeda 4 3 2 2 5 2" xfId="19213" xr:uid="{00000000-0005-0000-0000-000039140000}"/>
    <cellStyle name="Moeda 4 3 2 2 6" xfId="8533" xr:uid="{00000000-0005-0000-0000-00003A140000}"/>
    <cellStyle name="Moeda 4 3 2 2 6 2" xfId="21877" xr:uid="{00000000-0005-0000-0000-00003B140000}"/>
    <cellStyle name="Moeda 4 3 2 2 7" xfId="13885" xr:uid="{00000000-0005-0000-0000-00003C140000}"/>
    <cellStyle name="Moeda 4 3 2 2 8" xfId="11197" xr:uid="{00000000-0005-0000-0000-00003D140000}"/>
    <cellStyle name="Moeda 4 3 2 2 9" xfId="25021" xr:uid="{00000000-0005-0000-0000-00003E140000}"/>
    <cellStyle name="Moeda 4 3 2 3" xfId="709" xr:uid="{00000000-0005-0000-0000-00003F140000}"/>
    <cellStyle name="Moeda 4 3 2 3 2" xfId="1501" xr:uid="{00000000-0005-0000-0000-000040140000}"/>
    <cellStyle name="Moeda 4 3 2 3 2 2" xfId="4165" xr:uid="{00000000-0005-0000-0000-000041140000}"/>
    <cellStyle name="Moeda 4 3 2 3 2 2 2" xfId="17509" xr:uid="{00000000-0005-0000-0000-000042140000}"/>
    <cellStyle name="Moeda 4 3 2 3 2 3" xfId="6829" xr:uid="{00000000-0005-0000-0000-000043140000}"/>
    <cellStyle name="Moeda 4 3 2 3 2 3 2" xfId="20173" xr:uid="{00000000-0005-0000-0000-000044140000}"/>
    <cellStyle name="Moeda 4 3 2 3 2 4" xfId="9493" xr:uid="{00000000-0005-0000-0000-000045140000}"/>
    <cellStyle name="Moeda 4 3 2 3 2 4 2" xfId="22837" xr:uid="{00000000-0005-0000-0000-000046140000}"/>
    <cellStyle name="Moeda 4 3 2 3 2 5" xfId="14845" xr:uid="{00000000-0005-0000-0000-000047140000}"/>
    <cellStyle name="Moeda 4 3 2 3 2 6" xfId="12157" xr:uid="{00000000-0005-0000-0000-000048140000}"/>
    <cellStyle name="Moeda 4 3 2 3 2 7" xfId="26053" xr:uid="{00000000-0005-0000-0000-000049140000}"/>
    <cellStyle name="Moeda 4 3 2 3 3" xfId="2293" xr:uid="{00000000-0005-0000-0000-00004A140000}"/>
    <cellStyle name="Moeda 4 3 2 3 3 2" xfId="4957" xr:uid="{00000000-0005-0000-0000-00004B140000}"/>
    <cellStyle name="Moeda 4 3 2 3 3 2 2" xfId="18301" xr:uid="{00000000-0005-0000-0000-00004C140000}"/>
    <cellStyle name="Moeda 4 3 2 3 3 3" xfId="7621" xr:uid="{00000000-0005-0000-0000-00004D140000}"/>
    <cellStyle name="Moeda 4 3 2 3 3 3 2" xfId="20965" xr:uid="{00000000-0005-0000-0000-00004E140000}"/>
    <cellStyle name="Moeda 4 3 2 3 3 4" xfId="10285" xr:uid="{00000000-0005-0000-0000-00004F140000}"/>
    <cellStyle name="Moeda 4 3 2 3 3 4 2" xfId="23629" xr:uid="{00000000-0005-0000-0000-000050140000}"/>
    <cellStyle name="Moeda 4 3 2 3 3 5" xfId="15637" xr:uid="{00000000-0005-0000-0000-000051140000}"/>
    <cellStyle name="Moeda 4 3 2 3 3 6" xfId="12949" xr:uid="{00000000-0005-0000-0000-000052140000}"/>
    <cellStyle name="Moeda 4 3 2 3 4" xfId="3373" xr:uid="{00000000-0005-0000-0000-000053140000}"/>
    <cellStyle name="Moeda 4 3 2 3 4 2" xfId="16717" xr:uid="{00000000-0005-0000-0000-000054140000}"/>
    <cellStyle name="Moeda 4 3 2 3 5" xfId="6037" xr:uid="{00000000-0005-0000-0000-000055140000}"/>
    <cellStyle name="Moeda 4 3 2 3 5 2" xfId="19381" xr:uid="{00000000-0005-0000-0000-000056140000}"/>
    <cellStyle name="Moeda 4 3 2 3 6" xfId="8701" xr:uid="{00000000-0005-0000-0000-000057140000}"/>
    <cellStyle name="Moeda 4 3 2 3 6 2" xfId="22045" xr:uid="{00000000-0005-0000-0000-000058140000}"/>
    <cellStyle name="Moeda 4 3 2 3 7" xfId="14053" xr:uid="{00000000-0005-0000-0000-000059140000}"/>
    <cellStyle name="Moeda 4 3 2 3 8" xfId="11365" xr:uid="{00000000-0005-0000-0000-00005A140000}"/>
    <cellStyle name="Moeda 4 3 2 3 9" xfId="24685" xr:uid="{00000000-0005-0000-0000-00005B140000}"/>
    <cellStyle name="Moeda 4 3 2 4" xfId="1069" xr:uid="{00000000-0005-0000-0000-00005C140000}"/>
    <cellStyle name="Moeda 4 3 2 4 2" xfId="3733" xr:uid="{00000000-0005-0000-0000-00005D140000}"/>
    <cellStyle name="Moeda 4 3 2 4 2 2" xfId="17077" xr:uid="{00000000-0005-0000-0000-00005E140000}"/>
    <cellStyle name="Moeda 4 3 2 4 2 3" xfId="26701" xr:uid="{00000000-0005-0000-0000-00005F140000}"/>
    <cellStyle name="Moeda 4 3 2 4 3" xfId="6397" xr:uid="{00000000-0005-0000-0000-000060140000}"/>
    <cellStyle name="Moeda 4 3 2 4 3 2" xfId="19741" xr:uid="{00000000-0005-0000-0000-000061140000}"/>
    <cellStyle name="Moeda 4 3 2 4 4" xfId="9061" xr:uid="{00000000-0005-0000-0000-000062140000}"/>
    <cellStyle name="Moeda 4 3 2 4 4 2" xfId="22405" xr:uid="{00000000-0005-0000-0000-000063140000}"/>
    <cellStyle name="Moeda 4 3 2 4 5" xfId="14413" xr:uid="{00000000-0005-0000-0000-000064140000}"/>
    <cellStyle name="Moeda 4 3 2 4 6" xfId="11725" xr:uid="{00000000-0005-0000-0000-000065140000}"/>
    <cellStyle name="Moeda 4 3 2 4 7" xfId="25333" xr:uid="{00000000-0005-0000-0000-000066140000}"/>
    <cellStyle name="Moeda 4 3 2 5" xfId="1861" xr:uid="{00000000-0005-0000-0000-000067140000}"/>
    <cellStyle name="Moeda 4 3 2 5 2" xfId="4525" xr:uid="{00000000-0005-0000-0000-000068140000}"/>
    <cellStyle name="Moeda 4 3 2 5 2 2" xfId="17869" xr:uid="{00000000-0005-0000-0000-000069140000}"/>
    <cellStyle name="Moeda 4 3 2 5 3" xfId="7189" xr:uid="{00000000-0005-0000-0000-00006A140000}"/>
    <cellStyle name="Moeda 4 3 2 5 3 2" xfId="20533" xr:uid="{00000000-0005-0000-0000-00006B140000}"/>
    <cellStyle name="Moeda 4 3 2 5 4" xfId="9853" xr:uid="{00000000-0005-0000-0000-00006C140000}"/>
    <cellStyle name="Moeda 4 3 2 5 4 2" xfId="23197" xr:uid="{00000000-0005-0000-0000-00006D140000}"/>
    <cellStyle name="Moeda 4 3 2 5 5" xfId="15205" xr:uid="{00000000-0005-0000-0000-00006E140000}"/>
    <cellStyle name="Moeda 4 3 2 5 6" xfId="12517" xr:uid="{00000000-0005-0000-0000-00006F140000}"/>
    <cellStyle name="Moeda 4 3 2 5 7" xfId="25693" xr:uid="{00000000-0005-0000-0000-000070140000}"/>
    <cellStyle name="Moeda 4 3 2 6" xfId="2677" xr:uid="{00000000-0005-0000-0000-000071140000}"/>
    <cellStyle name="Moeda 4 3 2 6 2" xfId="5341" xr:uid="{00000000-0005-0000-0000-000072140000}"/>
    <cellStyle name="Moeda 4 3 2 6 2 2" xfId="18685" xr:uid="{00000000-0005-0000-0000-000073140000}"/>
    <cellStyle name="Moeda 4 3 2 6 3" xfId="8005" xr:uid="{00000000-0005-0000-0000-000074140000}"/>
    <cellStyle name="Moeda 4 3 2 6 3 2" xfId="21349" xr:uid="{00000000-0005-0000-0000-000075140000}"/>
    <cellStyle name="Moeda 4 3 2 6 4" xfId="10669" xr:uid="{00000000-0005-0000-0000-000076140000}"/>
    <cellStyle name="Moeda 4 3 2 6 4 2" xfId="24013" xr:uid="{00000000-0005-0000-0000-000077140000}"/>
    <cellStyle name="Moeda 4 3 2 6 5" xfId="16021" xr:uid="{00000000-0005-0000-0000-000078140000}"/>
    <cellStyle name="Moeda 4 3 2 6 6" xfId="13333" xr:uid="{00000000-0005-0000-0000-000079140000}"/>
    <cellStyle name="Moeda 4 3 2 7" xfId="2941" xr:uid="{00000000-0005-0000-0000-00007A140000}"/>
    <cellStyle name="Moeda 4 3 2 7 2" xfId="16285" xr:uid="{00000000-0005-0000-0000-00007B140000}"/>
    <cellStyle name="Moeda 4 3 2 8" xfId="5605" xr:uid="{00000000-0005-0000-0000-00007C140000}"/>
    <cellStyle name="Moeda 4 3 2 8 2" xfId="18949" xr:uid="{00000000-0005-0000-0000-00007D140000}"/>
    <cellStyle name="Moeda 4 3 2 9" xfId="8269" xr:uid="{00000000-0005-0000-0000-00007E140000}"/>
    <cellStyle name="Moeda 4 3 2 9 2" xfId="21613" xr:uid="{00000000-0005-0000-0000-00007F140000}"/>
    <cellStyle name="Moeda 4 3 3" xfId="181" xr:uid="{00000000-0005-0000-0000-000080140000}"/>
    <cellStyle name="Moeda 4 3 3 10" xfId="10837" xr:uid="{00000000-0005-0000-0000-000081140000}"/>
    <cellStyle name="Moeda 4 3 3 11" xfId="24229" xr:uid="{00000000-0005-0000-0000-000082140000}"/>
    <cellStyle name="Moeda 4 3 3 2" xfId="445" xr:uid="{00000000-0005-0000-0000-000083140000}"/>
    <cellStyle name="Moeda 4 3 3 2 2" xfId="1237" xr:uid="{00000000-0005-0000-0000-000084140000}"/>
    <cellStyle name="Moeda 4 3 3 2 2 2" xfId="3901" xr:uid="{00000000-0005-0000-0000-000085140000}"/>
    <cellStyle name="Moeda 4 3 3 2 2 2 2" xfId="17245" xr:uid="{00000000-0005-0000-0000-000086140000}"/>
    <cellStyle name="Moeda 4 3 3 2 2 3" xfId="6565" xr:uid="{00000000-0005-0000-0000-000087140000}"/>
    <cellStyle name="Moeda 4 3 3 2 2 3 2" xfId="19909" xr:uid="{00000000-0005-0000-0000-000088140000}"/>
    <cellStyle name="Moeda 4 3 3 2 2 4" xfId="9229" xr:uid="{00000000-0005-0000-0000-000089140000}"/>
    <cellStyle name="Moeda 4 3 3 2 2 4 2" xfId="22573" xr:uid="{00000000-0005-0000-0000-00008A140000}"/>
    <cellStyle name="Moeda 4 3 3 2 2 5" xfId="14581" xr:uid="{00000000-0005-0000-0000-00008B140000}"/>
    <cellStyle name="Moeda 4 3 3 2 2 6" xfId="11893" xr:uid="{00000000-0005-0000-0000-00008C140000}"/>
    <cellStyle name="Moeda 4 3 3 2 2 7" xfId="26293" xr:uid="{00000000-0005-0000-0000-00008D140000}"/>
    <cellStyle name="Moeda 4 3 3 2 3" xfId="2029" xr:uid="{00000000-0005-0000-0000-00008E140000}"/>
    <cellStyle name="Moeda 4 3 3 2 3 2" xfId="4693" xr:uid="{00000000-0005-0000-0000-00008F140000}"/>
    <cellStyle name="Moeda 4 3 3 2 3 2 2" xfId="18037" xr:uid="{00000000-0005-0000-0000-000090140000}"/>
    <cellStyle name="Moeda 4 3 3 2 3 3" xfId="7357" xr:uid="{00000000-0005-0000-0000-000091140000}"/>
    <cellStyle name="Moeda 4 3 3 2 3 3 2" xfId="20701" xr:uid="{00000000-0005-0000-0000-000092140000}"/>
    <cellStyle name="Moeda 4 3 3 2 3 4" xfId="10021" xr:uid="{00000000-0005-0000-0000-000093140000}"/>
    <cellStyle name="Moeda 4 3 3 2 3 4 2" xfId="23365" xr:uid="{00000000-0005-0000-0000-000094140000}"/>
    <cellStyle name="Moeda 4 3 3 2 3 5" xfId="15373" xr:uid="{00000000-0005-0000-0000-000095140000}"/>
    <cellStyle name="Moeda 4 3 3 2 3 6" xfId="12685" xr:uid="{00000000-0005-0000-0000-000096140000}"/>
    <cellStyle name="Moeda 4 3 3 2 4" xfId="3109" xr:uid="{00000000-0005-0000-0000-000097140000}"/>
    <cellStyle name="Moeda 4 3 3 2 4 2" xfId="16453" xr:uid="{00000000-0005-0000-0000-000098140000}"/>
    <cellStyle name="Moeda 4 3 3 2 5" xfId="5773" xr:uid="{00000000-0005-0000-0000-000099140000}"/>
    <cellStyle name="Moeda 4 3 3 2 5 2" xfId="19117" xr:uid="{00000000-0005-0000-0000-00009A140000}"/>
    <cellStyle name="Moeda 4 3 3 2 6" xfId="8437" xr:uid="{00000000-0005-0000-0000-00009B140000}"/>
    <cellStyle name="Moeda 4 3 3 2 6 2" xfId="21781" xr:uid="{00000000-0005-0000-0000-00009C140000}"/>
    <cellStyle name="Moeda 4 3 3 2 7" xfId="13789" xr:uid="{00000000-0005-0000-0000-00009D140000}"/>
    <cellStyle name="Moeda 4 3 3 2 8" xfId="11101" xr:uid="{00000000-0005-0000-0000-00009E140000}"/>
    <cellStyle name="Moeda 4 3 3 2 9" xfId="24925" xr:uid="{00000000-0005-0000-0000-00009F140000}"/>
    <cellStyle name="Moeda 4 3 3 3" xfId="973" xr:uid="{00000000-0005-0000-0000-0000A0140000}"/>
    <cellStyle name="Moeda 4 3 3 3 2" xfId="3637" xr:uid="{00000000-0005-0000-0000-0000A1140000}"/>
    <cellStyle name="Moeda 4 3 3 3 2 2" xfId="16981" xr:uid="{00000000-0005-0000-0000-0000A2140000}"/>
    <cellStyle name="Moeda 4 3 3 3 2 3" xfId="25957" xr:uid="{00000000-0005-0000-0000-0000A3140000}"/>
    <cellStyle name="Moeda 4 3 3 3 3" xfId="6301" xr:uid="{00000000-0005-0000-0000-0000A4140000}"/>
    <cellStyle name="Moeda 4 3 3 3 3 2" xfId="19645" xr:uid="{00000000-0005-0000-0000-0000A5140000}"/>
    <cellStyle name="Moeda 4 3 3 3 4" xfId="8965" xr:uid="{00000000-0005-0000-0000-0000A6140000}"/>
    <cellStyle name="Moeda 4 3 3 3 4 2" xfId="22309" xr:uid="{00000000-0005-0000-0000-0000A7140000}"/>
    <cellStyle name="Moeda 4 3 3 3 5" xfId="14317" xr:uid="{00000000-0005-0000-0000-0000A8140000}"/>
    <cellStyle name="Moeda 4 3 3 3 6" xfId="11629" xr:uid="{00000000-0005-0000-0000-0000A9140000}"/>
    <cellStyle name="Moeda 4 3 3 3 7" xfId="24589" xr:uid="{00000000-0005-0000-0000-0000AA140000}"/>
    <cellStyle name="Moeda 4 3 3 4" xfId="1765" xr:uid="{00000000-0005-0000-0000-0000AB140000}"/>
    <cellStyle name="Moeda 4 3 3 4 2" xfId="4429" xr:uid="{00000000-0005-0000-0000-0000AC140000}"/>
    <cellStyle name="Moeda 4 3 3 4 2 2" xfId="17773" xr:uid="{00000000-0005-0000-0000-0000AD140000}"/>
    <cellStyle name="Moeda 4 3 3 4 2 3" xfId="26605" xr:uid="{00000000-0005-0000-0000-0000AE140000}"/>
    <cellStyle name="Moeda 4 3 3 4 3" xfId="7093" xr:uid="{00000000-0005-0000-0000-0000AF140000}"/>
    <cellStyle name="Moeda 4 3 3 4 3 2" xfId="20437" xr:uid="{00000000-0005-0000-0000-0000B0140000}"/>
    <cellStyle name="Moeda 4 3 3 4 4" xfId="9757" xr:uid="{00000000-0005-0000-0000-0000B1140000}"/>
    <cellStyle name="Moeda 4 3 3 4 4 2" xfId="23101" xr:uid="{00000000-0005-0000-0000-0000B2140000}"/>
    <cellStyle name="Moeda 4 3 3 4 5" xfId="15109" xr:uid="{00000000-0005-0000-0000-0000B3140000}"/>
    <cellStyle name="Moeda 4 3 3 4 6" xfId="12421" xr:uid="{00000000-0005-0000-0000-0000B4140000}"/>
    <cellStyle name="Moeda 4 3 3 4 7" xfId="25237" xr:uid="{00000000-0005-0000-0000-0000B5140000}"/>
    <cellStyle name="Moeda 4 3 3 5" xfId="2581" xr:uid="{00000000-0005-0000-0000-0000B6140000}"/>
    <cellStyle name="Moeda 4 3 3 5 2" xfId="5245" xr:uid="{00000000-0005-0000-0000-0000B7140000}"/>
    <cellStyle name="Moeda 4 3 3 5 2 2" xfId="18589" xr:uid="{00000000-0005-0000-0000-0000B8140000}"/>
    <cellStyle name="Moeda 4 3 3 5 3" xfId="7909" xr:uid="{00000000-0005-0000-0000-0000B9140000}"/>
    <cellStyle name="Moeda 4 3 3 5 3 2" xfId="21253" xr:uid="{00000000-0005-0000-0000-0000BA140000}"/>
    <cellStyle name="Moeda 4 3 3 5 4" xfId="10573" xr:uid="{00000000-0005-0000-0000-0000BB140000}"/>
    <cellStyle name="Moeda 4 3 3 5 4 2" xfId="23917" xr:uid="{00000000-0005-0000-0000-0000BC140000}"/>
    <cellStyle name="Moeda 4 3 3 5 5" xfId="15925" xr:uid="{00000000-0005-0000-0000-0000BD140000}"/>
    <cellStyle name="Moeda 4 3 3 5 6" xfId="13237" xr:uid="{00000000-0005-0000-0000-0000BE140000}"/>
    <cellStyle name="Moeda 4 3 3 5 7" xfId="25597" xr:uid="{00000000-0005-0000-0000-0000BF140000}"/>
    <cellStyle name="Moeda 4 3 3 6" xfId="2845" xr:uid="{00000000-0005-0000-0000-0000C0140000}"/>
    <cellStyle name="Moeda 4 3 3 6 2" xfId="16189" xr:uid="{00000000-0005-0000-0000-0000C1140000}"/>
    <cellStyle name="Moeda 4 3 3 7" xfId="5509" xr:uid="{00000000-0005-0000-0000-0000C2140000}"/>
    <cellStyle name="Moeda 4 3 3 7 2" xfId="18853" xr:uid="{00000000-0005-0000-0000-0000C3140000}"/>
    <cellStyle name="Moeda 4 3 3 8" xfId="8173" xr:uid="{00000000-0005-0000-0000-0000C4140000}"/>
    <cellStyle name="Moeda 4 3 3 8 2" xfId="21517" xr:uid="{00000000-0005-0000-0000-0000C5140000}"/>
    <cellStyle name="Moeda 4 3 3 9" xfId="13525" xr:uid="{00000000-0005-0000-0000-0000C6140000}"/>
    <cellStyle name="Moeda 4 3 4" xfId="373" xr:uid="{00000000-0005-0000-0000-0000C7140000}"/>
    <cellStyle name="Moeda 4 3 4 2" xfId="1165" xr:uid="{00000000-0005-0000-0000-0000C8140000}"/>
    <cellStyle name="Moeda 4 3 4 2 2" xfId="3829" xr:uid="{00000000-0005-0000-0000-0000C9140000}"/>
    <cellStyle name="Moeda 4 3 4 2 2 2" xfId="17173" xr:uid="{00000000-0005-0000-0000-0000CA140000}"/>
    <cellStyle name="Moeda 4 3 4 2 3" xfId="6493" xr:uid="{00000000-0005-0000-0000-0000CB140000}"/>
    <cellStyle name="Moeda 4 3 4 2 3 2" xfId="19837" xr:uid="{00000000-0005-0000-0000-0000CC140000}"/>
    <cellStyle name="Moeda 4 3 4 2 4" xfId="9157" xr:uid="{00000000-0005-0000-0000-0000CD140000}"/>
    <cellStyle name="Moeda 4 3 4 2 4 2" xfId="22501" xr:uid="{00000000-0005-0000-0000-0000CE140000}"/>
    <cellStyle name="Moeda 4 3 4 2 5" xfId="14509" xr:uid="{00000000-0005-0000-0000-0000CF140000}"/>
    <cellStyle name="Moeda 4 3 4 2 6" xfId="11821" xr:uid="{00000000-0005-0000-0000-0000D0140000}"/>
    <cellStyle name="Moeda 4 3 4 2 7" xfId="26221" xr:uid="{00000000-0005-0000-0000-0000D1140000}"/>
    <cellStyle name="Moeda 4 3 4 3" xfId="1957" xr:uid="{00000000-0005-0000-0000-0000D2140000}"/>
    <cellStyle name="Moeda 4 3 4 3 2" xfId="4621" xr:uid="{00000000-0005-0000-0000-0000D3140000}"/>
    <cellStyle name="Moeda 4 3 4 3 2 2" xfId="17965" xr:uid="{00000000-0005-0000-0000-0000D4140000}"/>
    <cellStyle name="Moeda 4 3 4 3 3" xfId="7285" xr:uid="{00000000-0005-0000-0000-0000D5140000}"/>
    <cellStyle name="Moeda 4 3 4 3 3 2" xfId="20629" xr:uid="{00000000-0005-0000-0000-0000D6140000}"/>
    <cellStyle name="Moeda 4 3 4 3 4" xfId="9949" xr:uid="{00000000-0005-0000-0000-0000D7140000}"/>
    <cellStyle name="Moeda 4 3 4 3 4 2" xfId="23293" xr:uid="{00000000-0005-0000-0000-0000D8140000}"/>
    <cellStyle name="Moeda 4 3 4 3 5" xfId="15301" xr:uid="{00000000-0005-0000-0000-0000D9140000}"/>
    <cellStyle name="Moeda 4 3 4 3 6" xfId="12613" xr:uid="{00000000-0005-0000-0000-0000DA140000}"/>
    <cellStyle name="Moeda 4 3 4 4" xfId="3037" xr:uid="{00000000-0005-0000-0000-0000DB140000}"/>
    <cellStyle name="Moeda 4 3 4 4 2" xfId="16381" xr:uid="{00000000-0005-0000-0000-0000DC140000}"/>
    <cellStyle name="Moeda 4 3 4 5" xfId="5701" xr:uid="{00000000-0005-0000-0000-0000DD140000}"/>
    <cellStyle name="Moeda 4 3 4 5 2" xfId="19045" xr:uid="{00000000-0005-0000-0000-0000DE140000}"/>
    <cellStyle name="Moeda 4 3 4 6" xfId="8365" xr:uid="{00000000-0005-0000-0000-0000DF140000}"/>
    <cellStyle name="Moeda 4 3 4 6 2" xfId="21709" xr:uid="{00000000-0005-0000-0000-0000E0140000}"/>
    <cellStyle name="Moeda 4 3 4 7" xfId="13717" xr:uid="{00000000-0005-0000-0000-0000E1140000}"/>
    <cellStyle name="Moeda 4 3 4 8" xfId="11029" xr:uid="{00000000-0005-0000-0000-0000E2140000}"/>
    <cellStyle name="Moeda 4 3 4 9" xfId="24853" xr:uid="{00000000-0005-0000-0000-0000E3140000}"/>
    <cellStyle name="Moeda 4 3 5" xfId="637" xr:uid="{00000000-0005-0000-0000-0000E4140000}"/>
    <cellStyle name="Moeda 4 3 5 2" xfId="1429" xr:uid="{00000000-0005-0000-0000-0000E5140000}"/>
    <cellStyle name="Moeda 4 3 5 2 2" xfId="4093" xr:uid="{00000000-0005-0000-0000-0000E6140000}"/>
    <cellStyle name="Moeda 4 3 5 2 2 2" xfId="17437" xr:uid="{00000000-0005-0000-0000-0000E7140000}"/>
    <cellStyle name="Moeda 4 3 5 2 3" xfId="6757" xr:uid="{00000000-0005-0000-0000-0000E8140000}"/>
    <cellStyle name="Moeda 4 3 5 2 3 2" xfId="20101" xr:uid="{00000000-0005-0000-0000-0000E9140000}"/>
    <cellStyle name="Moeda 4 3 5 2 4" xfId="9421" xr:uid="{00000000-0005-0000-0000-0000EA140000}"/>
    <cellStyle name="Moeda 4 3 5 2 4 2" xfId="22765" xr:uid="{00000000-0005-0000-0000-0000EB140000}"/>
    <cellStyle name="Moeda 4 3 5 2 5" xfId="14773" xr:uid="{00000000-0005-0000-0000-0000EC140000}"/>
    <cellStyle name="Moeda 4 3 5 2 6" xfId="12085" xr:uid="{00000000-0005-0000-0000-0000ED140000}"/>
    <cellStyle name="Moeda 4 3 5 2 7" xfId="25885" xr:uid="{00000000-0005-0000-0000-0000EE140000}"/>
    <cellStyle name="Moeda 4 3 5 3" xfId="2221" xr:uid="{00000000-0005-0000-0000-0000EF140000}"/>
    <cellStyle name="Moeda 4 3 5 3 2" xfId="4885" xr:uid="{00000000-0005-0000-0000-0000F0140000}"/>
    <cellStyle name="Moeda 4 3 5 3 2 2" xfId="18229" xr:uid="{00000000-0005-0000-0000-0000F1140000}"/>
    <cellStyle name="Moeda 4 3 5 3 3" xfId="7549" xr:uid="{00000000-0005-0000-0000-0000F2140000}"/>
    <cellStyle name="Moeda 4 3 5 3 3 2" xfId="20893" xr:uid="{00000000-0005-0000-0000-0000F3140000}"/>
    <cellStyle name="Moeda 4 3 5 3 4" xfId="10213" xr:uid="{00000000-0005-0000-0000-0000F4140000}"/>
    <cellStyle name="Moeda 4 3 5 3 4 2" xfId="23557" xr:uid="{00000000-0005-0000-0000-0000F5140000}"/>
    <cellStyle name="Moeda 4 3 5 3 5" xfId="15565" xr:uid="{00000000-0005-0000-0000-0000F6140000}"/>
    <cellStyle name="Moeda 4 3 5 3 6" xfId="12877" xr:uid="{00000000-0005-0000-0000-0000F7140000}"/>
    <cellStyle name="Moeda 4 3 5 4" xfId="3301" xr:uid="{00000000-0005-0000-0000-0000F8140000}"/>
    <cellStyle name="Moeda 4 3 5 4 2" xfId="16645" xr:uid="{00000000-0005-0000-0000-0000F9140000}"/>
    <cellStyle name="Moeda 4 3 5 5" xfId="5965" xr:uid="{00000000-0005-0000-0000-0000FA140000}"/>
    <cellStyle name="Moeda 4 3 5 5 2" xfId="19309" xr:uid="{00000000-0005-0000-0000-0000FB140000}"/>
    <cellStyle name="Moeda 4 3 5 6" xfId="8629" xr:uid="{00000000-0005-0000-0000-0000FC140000}"/>
    <cellStyle name="Moeda 4 3 5 6 2" xfId="21973" xr:uid="{00000000-0005-0000-0000-0000FD140000}"/>
    <cellStyle name="Moeda 4 3 5 7" xfId="13981" xr:uid="{00000000-0005-0000-0000-0000FE140000}"/>
    <cellStyle name="Moeda 4 3 5 8" xfId="11293" xr:uid="{00000000-0005-0000-0000-0000FF140000}"/>
    <cellStyle name="Moeda 4 3 5 9" xfId="24517" xr:uid="{00000000-0005-0000-0000-000000150000}"/>
    <cellStyle name="Moeda 4 3 6" xfId="901" xr:uid="{00000000-0005-0000-0000-000001150000}"/>
    <cellStyle name="Moeda 4 3 6 2" xfId="3565" xr:uid="{00000000-0005-0000-0000-000002150000}"/>
    <cellStyle name="Moeda 4 3 6 2 2" xfId="16909" xr:uid="{00000000-0005-0000-0000-000003150000}"/>
    <cellStyle name="Moeda 4 3 6 2 3" xfId="26533" xr:uid="{00000000-0005-0000-0000-000004150000}"/>
    <cellStyle name="Moeda 4 3 6 3" xfId="6229" xr:uid="{00000000-0005-0000-0000-000005150000}"/>
    <cellStyle name="Moeda 4 3 6 3 2" xfId="19573" xr:uid="{00000000-0005-0000-0000-000006150000}"/>
    <cellStyle name="Moeda 4 3 6 4" xfId="8893" xr:uid="{00000000-0005-0000-0000-000007150000}"/>
    <cellStyle name="Moeda 4 3 6 4 2" xfId="22237" xr:uid="{00000000-0005-0000-0000-000008150000}"/>
    <cellStyle name="Moeda 4 3 6 5" xfId="14245" xr:uid="{00000000-0005-0000-0000-000009150000}"/>
    <cellStyle name="Moeda 4 3 6 6" xfId="11557" xr:uid="{00000000-0005-0000-0000-00000A150000}"/>
    <cellStyle name="Moeda 4 3 6 7" xfId="25165" xr:uid="{00000000-0005-0000-0000-00000B150000}"/>
    <cellStyle name="Moeda 4 3 7" xfId="1693" xr:uid="{00000000-0005-0000-0000-00000C150000}"/>
    <cellStyle name="Moeda 4 3 7 2" xfId="4357" xr:uid="{00000000-0005-0000-0000-00000D150000}"/>
    <cellStyle name="Moeda 4 3 7 2 2" xfId="17701" xr:uid="{00000000-0005-0000-0000-00000E150000}"/>
    <cellStyle name="Moeda 4 3 7 3" xfId="7021" xr:uid="{00000000-0005-0000-0000-00000F150000}"/>
    <cellStyle name="Moeda 4 3 7 3 2" xfId="20365" xr:uid="{00000000-0005-0000-0000-000010150000}"/>
    <cellStyle name="Moeda 4 3 7 4" xfId="9685" xr:uid="{00000000-0005-0000-0000-000011150000}"/>
    <cellStyle name="Moeda 4 3 7 4 2" xfId="23029" xr:uid="{00000000-0005-0000-0000-000012150000}"/>
    <cellStyle name="Moeda 4 3 7 5" xfId="15037" xr:uid="{00000000-0005-0000-0000-000013150000}"/>
    <cellStyle name="Moeda 4 3 7 6" xfId="12349" xr:uid="{00000000-0005-0000-0000-000014150000}"/>
    <cellStyle name="Moeda 4 3 7 7" xfId="25525" xr:uid="{00000000-0005-0000-0000-000015150000}"/>
    <cellStyle name="Moeda 4 3 8" xfId="2509" xr:uid="{00000000-0005-0000-0000-000016150000}"/>
    <cellStyle name="Moeda 4 3 8 2" xfId="5173" xr:uid="{00000000-0005-0000-0000-000017150000}"/>
    <cellStyle name="Moeda 4 3 8 2 2" xfId="18517" xr:uid="{00000000-0005-0000-0000-000018150000}"/>
    <cellStyle name="Moeda 4 3 8 3" xfId="7837" xr:uid="{00000000-0005-0000-0000-000019150000}"/>
    <cellStyle name="Moeda 4 3 8 3 2" xfId="21181" xr:uid="{00000000-0005-0000-0000-00001A150000}"/>
    <cellStyle name="Moeda 4 3 8 4" xfId="10501" xr:uid="{00000000-0005-0000-0000-00001B150000}"/>
    <cellStyle name="Moeda 4 3 8 4 2" xfId="23845" xr:uid="{00000000-0005-0000-0000-00001C150000}"/>
    <cellStyle name="Moeda 4 3 8 5" xfId="15853" xr:uid="{00000000-0005-0000-0000-00001D150000}"/>
    <cellStyle name="Moeda 4 3 8 6" xfId="13165" xr:uid="{00000000-0005-0000-0000-00001E150000}"/>
    <cellStyle name="Moeda 4 3 9" xfId="2773" xr:uid="{00000000-0005-0000-0000-00001F150000}"/>
    <cellStyle name="Moeda 4 3 9 2" xfId="16117" xr:uid="{00000000-0005-0000-0000-000020150000}"/>
    <cellStyle name="Moeda 4 4" xfId="229" xr:uid="{00000000-0005-0000-0000-000021150000}"/>
    <cellStyle name="Moeda 4 4 10" xfId="13573" xr:uid="{00000000-0005-0000-0000-000022150000}"/>
    <cellStyle name="Moeda 4 4 11" xfId="10885" xr:uid="{00000000-0005-0000-0000-000023150000}"/>
    <cellStyle name="Moeda 4 4 12" xfId="24277" xr:uid="{00000000-0005-0000-0000-000024150000}"/>
    <cellStyle name="Moeda 4 4 2" xfId="493" xr:uid="{00000000-0005-0000-0000-000025150000}"/>
    <cellStyle name="Moeda 4 4 2 2" xfId="1285" xr:uid="{00000000-0005-0000-0000-000026150000}"/>
    <cellStyle name="Moeda 4 4 2 2 2" xfId="3949" xr:uid="{00000000-0005-0000-0000-000027150000}"/>
    <cellStyle name="Moeda 4 4 2 2 2 2" xfId="17293" xr:uid="{00000000-0005-0000-0000-000028150000}"/>
    <cellStyle name="Moeda 4 4 2 2 3" xfId="6613" xr:uid="{00000000-0005-0000-0000-000029150000}"/>
    <cellStyle name="Moeda 4 4 2 2 3 2" xfId="19957" xr:uid="{00000000-0005-0000-0000-00002A150000}"/>
    <cellStyle name="Moeda 4 4 2 2 4" xfId="9277" xr:uid="{00000000-0005-0000-0000-00002B150000}"/>
    <cellStyle name="Moeda 4 4 2 2 4 2" xfId="22621" xr:uid="{00000000-0005-0000-0000-00002C150000}"/>
    <cellStyle name="Moeda 4 4 2 2 5" xfId="14629" xr:uid="{00000000-0005-0000-0000-00002D150000}"/>
    <cellStyle name="Moeda 4 4 2 2 6" xfId="11941" xr:uid="{00000000-0005-0000-0000-00002E150000}"/>
    <cellStyle name="Moeda 4 4 2 2 7" xfId="26341" xr:uid="{00000000-0005-0000-0000-00002F150000}"/>
    <cellStyle name="Moeda 4 4 2 3" xfId="2077" xr:uid="{00000000-0005-0000-0000-000030150000}"/>
    <cellStyle name="Moeda 4 4 2 3 2" xfId="4741" xr:uid="{00000000-0005-0000-0000-000031150000}"/>
    <cellStyle name="Moeda 4 4 2 3 2 2" xfId="18085" xr:uid="{00000000-0005-0000-0000-000032150000}"/>
    <cellStyle name="Moeda 4 4 2 3 3" xfId="7405" xr:uid="{00000000-0005-0000-0000-000033150000}"/>
    <cellStyle name="Moeda 4 4 2 3 3 2" xfId="20749" xr:uid="{00000000-0005-0000-0000-000034150000}"/>
    <cellStyle name="Moeda 4 4 2 3 4" xfId="10069" xr:uid="{00000000-0005-0000-0000-000035150000}"/>
    <cellStyle name="Moeda 4 4 2 3 4 2" xfId="23413" xr:uid="{00000000-0005-0000-0000-000036150000}"/>
    <cellStyle name="Moeda 4 4 2 3 5" xfId="15421" xr:uid="{00000000-0005-0000-0000-000037150000}"/>
    <cellStyle name="Moeda 4 4 2 3 6" xfId="12733" xr:uid="{00000000-0005-0000-0000-000038150000}"/>
    <cellStyle name="Moeda 4 4 2 4" xfId="3157" xr:uid="{00000000-0005-0000-0000-000039150000}"/>
    <cellStyle name="Moeda 4 4 2 4 2" xfId="16501" xr:uid="{00000000-0005-0000-0000-00003A150000}"/>
    <cellStyle name="Moeda 4 4 2 5" xfId="5821" xr:uid="{00000000-0005-0000-0000-00003B150000}"/>
    <cellStyle name="Moeda 4 4 2 5 2" xfId="19165" xr:uid="{00000000-0005-0000-0000-00003C150000}"/>
    <cellStyle name="Moeda 4 4 2 6" xfId="8485" xr:uid="{00000000-0005-0000-0000-00003D150000}"/>
    <cellStyle name="Moeda 4 4 2 6 2" xfId="21829" xr:uid="{00000000-0005-0000-0000-00003E150000}"/>
    <cellStyle name="Moeda 4 4 2 7" xfId="13837" xr:uid="{00000000-0005-0000-0000-00003F150000}"/>
    <cellStyle name="Moeda 4 4 2 8" xfId="11149" xr:uid="{00000000-0005-0000-0000-000040150000}"/>
    <cellStyle name="Moeda 4 4 2 9" xfId="24973" xr:uid="{00000000-0005-0000-0000-000041150000}"/>
    <cellStyle name="Moeda 4 4 3" xfId="661" xr:uid="{00000000-0005-0000-0000-000042150000}"/>
    <cellStyle name="Moeda 4 4 3 2" xfId="1453" xr:uid="{00000000-0005-0000-0000-000043150000}"/>
    <cellStyle name="Moeda 4 4 3 2 2" xfId="4117" xr:uid="{00000000-0005-0000-0000-000044150000}"/>
    <cellStyle name="Moeda 4 4 3 2 2 2" xfId="17461" xr:uid="{00000000-0005-0000-0000-000045150000}"/>
    <cellStyle name="Moeda 4 4 3 2 3" xfId="6781" xr:uid="{00000000-0005-0000-0000-000046150000}"/>
    <cellStyle name="Moeda 4 4 3 2 3 2" xfId="20125" xr:uid="{00000000-0005-0000-0000-000047150000}"/>
    <cellStyle name="Moeda 4 4 3 2 4" xfId="9445" xr:uid="{00000000-0005-0000-0000-000048150000}"/>
    <cellStyle name="Moeda 4 4 3 2 4 2" xfId="22789" xr:uid="{00000000-0005-0000-0000-000049150000}"/>
    <cellStyle name="Moeda 4 4 3 2 5" xfId="14797" xr:uid="{00000000-0005-0000-0000-00004A150000}"/>
    <cellStyle name="Moeda 4 4 3 2 6" xfId="12109" xr:uid="{00000000-0005-0000-0000-00004B150000}"/>
    <cellStyle name="Moeda 4 4 3 2 7" xfId="26005" xr:uid="{00000000-0005-0000-0000-00004C150000}"/>
    <cellStyle name="Moeda 4 4 3 3" xfId="2245" xr:uid="{00000000-0005-0000-0000-00004D150000}"/>
    <cellStyle name="Moeda 4 4 3 3 2" xfId="4909" xr:uid="{00000000-0005-0000-0000-00004E150000}"/>
    <cellStyle name="Moeda 4 4 3 3 2 2" xfId="18253" xr:uid="{00000000-0005-0000-0000-00004F150000}"/>
    <cellStyle name="Moeda 4 4 3 3 3" xfId="7573" xr:uid="{00000000-0005-0000-0000-000050150000}"/>
    <cellStyle name="Moeda 4 4 3 3 3 2" xfId="20917" xr:uid="{00000000-0005-0000-0000-000051150000}"/>
    <cellStyle name="Moeda 4 4 3 3 4" xfId="10237" xr:uid="{00000000-0005-0000-0000-000052150000}"/>
    <cellStyle name="Moeda 4 4 3 3 4 2" xfId="23581" xr:uid="{00000000-0005-0000-0000-000053150000}"/>
    <cellStyle name="Moeda 4 4 3 3 5" xfId="15589" xr:uid="{00000000-0005-0000-0000-000054150000}"/>
    <cellStyle name="Moeda 4 4 3 3 6" xfId="12901" xr:uid="{00000000-0005-0000-0000-000055150000}"/>
    <cellStyle name="Moeda 4 4 3 4" xfId="3325" xr:uid="{00000000-0005-0000-0000-000056150000}"/>
    <cellStyle name="Moeda 4 4 3 4 2" xfId="16669" xr:uid="{00000000-0005-0000-0000-000057150000}"/>
    <cellStyle name="Moeda 4 4 3 5" xfId="5989" xr:uid="{00000000-0005-0000-0000-000058150000}"/>
    <cellStyle name="Moeda 4 4 3 5 2" xfId="19333" xr:uid="{00000000-0005-0000-0000-000059150000}"/>
    <cellStyle name="Moeda 4 4 3 6" xfId="8653" xr:uid="{00000000-0005-0000-0000-00005A150000}"/>
    <cellStyle name="Moeda 4 4 3 6 2" xfId="21997" xr:uid="{00000000-0005-0000-0000-00005B150000}"/>
    <cellStyle name="Moeda 4 4 3 7" xfId="14005" xr:uid="{00000000-0005-0000-0000-00005C150000}"/>
    <cellStyle name="Moeda 4 4 3 8" xfId="11317" xr:uid="{00000000-0005-0000-0000-00005D150000}"/>
    <cellStyle name="Moeda 4 4 3 9" xfId="24637" xr:uid="{00000000-0005-0000-0000-00005E150000}"/>
    <cellStyle name="Moeda 4 4 4" xfId="1021" xr:uid="{00000000-0005-0000-0000-00005F150000}"/>
    <cellStyle name="Moeda 4 4 4 2" xfId="3685" xr:uid="{00000000-0005-0000-0000-000060150000}"/>
    <cellStyle name="Moeda 4 4 4 2 2" xfId="17029" xr:uid="{00000000-0005-0000-0000-000061150000}"/>
    <cellStyle name="Moeda 4 4 4 2 3" xfId="26653" xr:uid="{00000000-0005-0000-0000-000062150000}"/>
    <cellStyle name="Moeda 4 4 4 3" xfId="6349" xr:uid="{00000000-0005-0000-0000-000063150000}"/>
    <cellStyle name="Moeda 4 4 4 3 2" xfId="19693" xr:uid="{00000000-0005-0000-0000-000064150000}"/>
    <cellStyle name="Moeda 4 4 4 4" xfId="9013" xr:uid="{00000000-0005-0000-0000-000065150000}"/>
    <cellStyle name="Moeda 4 4 4 4 2" xfId="22357" xr:uid="{00000000-0005-0000-0000-000066150000}"/>
    <cellStyle name="Moeda 4 4 4 5" xfId="14365" xr:uid="{00000000-0005-0000-0000-000067150000}"/>
    <cellStyle name="Moeda 4 4 4 6" xfId="11677" xr:uid="{00000000-0005-0000-0000-000068150000}"/>
    <cellStyle name="Moeda 4 4 4 7" xfId="25285" xr:uid="{00000000-0005-0000-0000-000069150000}"/>
    <cellStyle name="Moeda 4 4 5" xfId="1813" xr:uid="{00000000-0005-0000-0000-00006A150000}"/>
    <cellStyle name="Moeda 4 4 5 2" xfId="4477" xr:uid="{00000000-0005-0000-0000-00006B150000}"/>
    <cellStyle name="Moeda 4 4 5 2 2" xfId="17821" xr:uid="{00000000-0005-0000-0000-00006C150000}"/>
    <cellStyle name="Moeda 4 4 5 3" xfId="7141" xr:uid="{00000000-0005-0000-0000-00006D150000}"/>
    <cellStyle name="Moeda 4 4 5 3 2" xfId="20485" xr:uid="{00000000-0005-0000-0000-00006E150000}"/>
    <cellStyle name="Moeda 4 4 5 4" xfId="9805" xr:uid="{00000000-0005-0000-0000-00006F150000}"/>
    <cellStyle name="Moeda 4 4 5 4 2" xfId="23149" xr:uid="{00000000-0005-0000-0000-000070150000}"/>
    <cellStyle name="Moeda 4 4 5 5" xfId="15157" xr:uid="{00000000-0005-0000-0000-000071150000}"/>
    <cellStyle name="Moeda 4 4 5 6" xfId="12469" xr:uid="{00000000-0005-0000-0000-000072150000}"/>
    <cellStyle name="Moeda 4 4 5 7" xfId="25645" xr:uid="{00000000-0005-0000-0000-000073150000}"/>
    <cellStyle name="Moeda 4 4 6" xfId="2629" xr:uid="{00000000-0005-0000-0000-000074150000}"/>
    <cellStyle name="Moeda 4 4 6 2" xfId="5293" xr:uid="{00000000-0005-0000-0000-000075150000}"/>
    <cellStyle name="Moeda 4 4 6 2 2" xfId="18637" xr:uid="{00000000-0005-0000-0000-000076150000}"/>
    <cellStyle name="Moeda 4 4 6 3" xfId="7957" xr:uid="{00000000-0005-0000-0000-000077150000}"/>
    <cellStyle name="Moeda 4 4 6 3 2" xfId="21301" xr:uid="{00000000-0005-0000-0000-000078150000}"/>
    <cellStyle name="Moeda 4 4 6 4" xfId="10621" xr:uid="{00000000-0005-0000-0000-000079150000}"/>
    <cellStyle name="Moeda 4 4 6 4 2" xfId="23965" xr:uid="{00000000-0005-0000-0000-00007A150000}"/>
    <cellStyle name="Moeda 4 4 6 5" xfId="15973" xr:uid="{00000000-0005-0000-0000-00007B150000}"/>
    <cellStyle name="Moeda 4 4 6 6" xfId="13285" xr:uid="{00000000-0005-0000-0000-00007C150000}"/>
    <cellStyle name="Moeda 4 4 7" xfId="2893" xr:uid="{00000000-0005-0000-0000-00007D150000}"/>
    <cellStyle name="Moeda 4 4 7 2" xfId="16237" xr:uid="{00000000-0005-0000-0000-00007E150000}"/>
    <cellStyle name="Moeda 4 4 8" xfId="5557" xr:uid="{00000000-0005-0000-0000-00007F150000}"/>
    <cellStyle name="Moeda 4 4 8 2" xfId="18901" xr:uid="{00000000-0005-0000-0000-000080150000}"/>
    <cellStyle name="Moeda 4 4 9" xfId="8221" xr:uid="{00000000-0005-0000-0000-000081150000}"/>
    <cellStyle name="Moeda 4 4 9 2" xfId="21565" xr:uid="{00000000-0005-0000-0000-000082150000}"/>
    <cellStyle name="Moeda 4 5" xfId="157" xr:uid="{00000000-0005-0000-0000-000083150000}"/>
    <cellStyle name="Moeda 4 5 10" xfId="10813" xr:uid="{00000000-0005-0000-0000-000084150000}"/>
    <cellStyle name="Moeda 4 5 11" xfId="24205" xr:uid="{00000000-0005-0000-0000-000085150000}"/>
    <cellStyle name="Moeda 4 5 2" xfId="421" xr:uid="{00000000-0005-0000-0000-000086150000}"/>
    <cellStyle name="Moeda 4 5 2 2" xfId="1213" xr:uid="{00000000-0005-0000-0000-000087150000}"/>
    <cellStyle name="Moeda 4 5 2 2 2" xfId="3877" xr:uid="{00000000-0005-0000-0000-000088150000}"/>
    <cellStyle name="Moeda 4 5 2 2 2 2" xfId="17221" xr:uid="{00000000-0005-0000-0000-000089150000}"/>
    <cellStyle name="Moeda 4 5 2 2 3" xfId="6541" xr:uid="{00000000-0005-0000-0000-00008A150000}"/>
    <cellStyle name="Moeda 4 5 2 2 3 2" xfId="19885" xr:uid="{00000000-0005-0000-0000-00008B150000}"/>
    <cellStyle name="Moeda 4 5 2 2 4" xfId="9205" xr:uid="{00000000-0005-0000-0000-00008C150000}"/>
    <cellStyle name="Moeda 4 5 2 2 4 2" xfId="22549" xr:uid="{00000000-0005-0000-0000-00008D150000}"/>
    <cellStyle name="Moeda 4 5 2 2 5" xfId="14557" xr:uid="{00000000-0005-0000-0000-00008E150000}"/>
    <cellStyle name="Moeda 4 5 2 2 6" xfId="11869" xr:uid="{00000000-0005-0000-0000-00008F150000}"/>
    <cellStyle name="Moeda 4 5 2 2 7" xfId="26269" xr:uid="{00000000-0005-0000-0000-000090150000}"/>
    <cellStyle name="Moeda 4 5 2 3" xfId="2005" xr:uid="{00000000-0005-0000-0000-000091150000}"/>
    <cellStyle name="Moeda 4 5 2 3 2" xfId="4669" xr:uid="{00000000-0005-0000-0000-000092150000}"/>
    <cellStyle name="Moeda 4 5 2 3 2 2" xfId="18013" xr:uid="{00000000-0005-0000-0000-000093150000}"/>
    <cellStyle name="Moeda 4 5 2 3 3" xfId="7333" xr:uid="{00000000-0005-0000-0000-000094150000}"/>
    <cellStyle name="Moeda 4 5 2 3 3 2" xfId="20677" xr:uid="{00000000-0005-0000-0000-000095150000}"/>
    <cellStyle name="Moeda 4 5 2 3 4" xfId="9997" xr:uid="{00000000-0005-0000-0000-000096150000}"/>
    <cellStyle name="Moeda 4 5 2 3 4 2" xfId="23341" xr:uid="{00000000-0005-0000-0000-000097150000}"/>
    <cellStyle name="Moeda 4 5 2 3 5" xfId="15349" xr:uid="{00000000-0005-0000-0000-000098150000}"/>
    <cellStyle name="Moeda 4 5 2 3 6" xfId="12661" xr:uid="{00000000-0005-0000-0000-000099150000}"/>
    <cellStyle name="Moeda 4 5 2 4" xfId="3085" xr:uid="{00000000-0005-0000-0000-00009A150000}"/>
    <cellStyle name="Moeda 4 5 2 4 2" xfId="16429" xr:uid="{00000000-0005-0000-0000-00009B150000}"/>
    <cellStyle name="Moeda 4 5 2 5" xfId="5749" xr:uid="{00000000-0005-0000-0000-00009C150000}"/>
    <cellStyle name="Moeda 4 5 2 5 2" xfId="19093" xr:uid="{00000000-0005-0000-0000-00009D150000}"/>
    <cellStyle name="Moeda 4 5 2 6" xfId="8413" xr:uid="{00000000-0005-0000-0000-00009E150000}"/>
    <cellStyle name="Moeda 4 5 2 6 2" xfId="21757" xr:uid="{00000000-0005-0000-0000-00009F150000}"/>
    <cellStyle name="Moeda 4 5 2 7" xfId="13765" xr:uid="{00000000-0005-0000-0000-0000A0150000}"/>
    <cellStyle name="Moeda 4 5 2 8" xfId="11077" xr:uid="{00000000-0005-0000-0000-0000A1150000}"/>
    <cellStyle name="Moeda 4 5 2 9" xfId="24901" xr:uid="{00000000-0005-0000-0000-0000A2150000}"/>
    <cellStyle name="Moeda 4 5 3" xfId="949" xr:uid="{00000000-0005-0000-0000-0000A3150000}"/>
    <cellStyle name="Moeda 4 5 3 2" xfId="3613" xr:uid="{00000000-0005-0000-0000-0000A4150000}"/>
    <cellStyle name="Moeda 4 5 3 2 2" xfId="16957" xr:uid="{00000000-0005-0000-0000-0000A5150000}"/>
    <cellStyle name="Moeda 4 5 3 2 3" xfId="25933" xr:uid="{00000000-0005-0000-0000-0000A6150000}"/>
    <cellStyle name="Moeda 4 5 3 3" xfId="6277" xr:uid="{00000000-0005-0000-0000-0000A7150000}"/>
    <cellStyle name="Moeda 4 5 3 3 2" xfId="19621" xr:uid="{00000000-0005-0000-0000-0000A8150000}"/>
    <cellStyle name="Moeda 4 5 3 4" xfId="8941" xr:uid="{00000000-0005-0000-0000-0000A9150000}"/>
    <cellStyle name="Moeda 4 5 3 4 2" xfId="22285" xr:uid="{00000000-0005-0000-0000-0000AA150000}"/>
    <cellStyle name="Moeda 4 5 3 5" xfId="14293" xr:uid="{00000000-0005-0000-0000-0000AB150000}"/>
    <cellStyle name="Moeda 4 5 3 6" xfId="11605" xr:uid="{00000000-0005-0000-0000-0000AC150000}"/>
    <cellStyle name="Moeda 4 5 3 7" xfId="24565" xr:uid="{00000000-0005-0000-0000-0000AD150000}"/>
    <cellStyle name="Moeda 4 5 4" xfId="1741" xr:uid="{00000000-0005-0000-0000-0000AE150000}"/>
    <cellStyle name="Moeda 4 5 4 2" xfId="4405" xr:uid="{00000000-0005-0000-0000-0000AF150000}"/>
    <cellStyle name="Moeda 4 5 4 2 2" xfId="17749" xr:uid="{00000000-0005-0000-0000-0000B0150000}"/>
    <cellStyle name="Moeda 4 5 4 2 3" xfId="26581" xr:uid="{00000000-0005-0000-0000-0000B1150000}"/>
    <cellStyle name="Moeda 4 5 4 3" xfId="7069" xr:uid="{00000000-0005-0000-0000-0000B2150000}"/>
    <cellStyle name="Moeda 4 5 4 3 2" xfId="20413" xr:uid="{00000000-0005-0000-0000-0000B3150000}"/>
    <cellStyle name="Moeda 4 5 4 4" xfId="9733" xr:uid="{00000000-0005-0000-0000-0000B4150000}"/>
    <cellStyle name="Moeda 4 5 4 4 2" xfId="23077" xr:uid="{00000000-0005-0000-0000-0000B5150000}"/>
    <cellStyle name="Moeda 4 5 4 5" xfId="15085" xr:uid="{00000000-0005-0000-0000-0000B6150000}"/>
    <cellStyle name="Moeda 4 5 4 6" xfId="12397" xr:uid="{00000000-0005-0000-0000-0000B7150000}"/>
    <cellStyle name="Moeda 4 5 4 7" xfId="25213" xr:uid="{00000000-0005-0000-0000-0000B8150000}"/>
    <cellStyle name="Moeda 4 5 5" xfId="2557" xr:uid="{00000000-0005-0000-0000-0000B9150000}"/>
    <cellStyle name="Moeda 4 5 5 2" xfId="5221" xr:uid="{00000000-0005-0000-0000-0000BA150000}"/>
    <cellStyle name="Moeda 4 5 5 2 2" xfId="18565" xr:uid="{00000000-0005-0000-0000-0000BB150000}"/>
    <cellStyle name="Moeda 4 5 5 3" xfId="7885" xr:uid="{00000000-0005-0000-0000-0000BC150000}"/>
    <cellStyle name="Moeda 4 5 5 3 2" xfId="21229" xr:uid="{00000000-0005-0000-0000-0000BD150000}"/>
    <cellStyle name="Moeda 4 5 5 4" xfId="10549" xr:uid="{00000000-0005-0000-0000-0000BE150000}"/>
    <cellStyle name="Moeda 4 5 5 4 2" xfId="23893" xr:uid="{00000000-0005-0000-0000-0000BF150000}"/>
    <cellStyle name="Moeda 4 5 5 5" xfId="15901" xr:uid="{00000000-0005-0000-0000-0000C0150000}"/>
    <cellStyle name="Moeda 4 5 5 6" xfId="13213" xr:uid="{00000000-0005-0000-0000-0000C1150000}"/>
    <cellStyle name="Moeda 4 5 5 7" xfId="25573" xr:uid="{00000000-0005-0000-0000-0000C2150000}"/>
    <cellStyle name="Moeda 4 5 6" xfId="2821" xr:uid="{00000000-0005-0000-0000-0000C3150000}"/>
    <cellStyle name="Moeda 4 5 6 2" xfId="16165" xr:uid="{00000000-0005-0000-0000-0000C4150000}"/>
    <cellStyle name="Moeda 4 5 7" xfId="5485" xr:uid="{00000000-0005-0000-0000-0000C5150000}"/>
    <cellStyle name="Moeda 4 5 7 2" xfId="18829" xr:uid="{00000000-0005-0000-0000-0000C6150000}"/>
    <cellStyle name="Moeda 4 5 8" xfId="8149" xr:uid="{00000000-0005-0000-0000-0000C7150000}"/>
    <cellStyle name="Moeda 4 5 8 2" xfId="21493" xr:uid="{00000000-0005-0000-0000-0000C8150000}"/>
    <cellStyle name="Moeda 4 5 9" xfId="13501" xr:uid="{00000000-0005-0000-0000-0000C9150000}"/>
    <cellStyle name="Moeda 4 6" xfId="325" xr:uid="{00000000-0005-0000-0000-0000CA150000}"/>
    <cellStyle name="Moeda 4 6 10" xfId="24373" xr:uid="{00000000-0005-0000-0000-0000CB150000}"/>
    <cellStyle name="Moeda 4 6 2" xfId="1117" xr:uid="{00000000-0005-0000-0000-0000CC150000}"/>
    <cellStyle name="Moeda 4 6 2 2" xfId="3781" xr:uid="{00000000-0005-0000-0000-0000CD150000}"/>
    <cellStyle name="Moeda 4 6 2 2 2" xfId="17125" xr:uid="{00000000-0005-0000-0000-0000CE150000}"/>
    <cellStyle name="Moeda 4 6 2 2 3" xfId="26437" xr:uid="{00000000-0005-0000-0000-0000CF150000}"/>
    <cellStyle name="Moeda 4 6 2 3" xfId="6445" xr:uid="{00000000-0005-0000-0000-0000D0150000}"/>
    <cellStyle name="Moeda 4 6 2 3 2" xfId="19789" xr:uid="{00000000-0005-0000-0000-0000D1150000}"/>
    <cellStyle name="Moeda 4 6 2 4" xfId="9109" xr:uid="{00000000-0005-0000-0000-0000D2150000}"/>
    <cellStyle name="Moeda 4 6 2 4 2" xfId="22453" xr:uid="{00000000-0005-0000-0000-0000D3150000}"/>
    <cellStyle name="Moeda 4 6 2 5" xfId="14461" xr:uid="{00000000-0005-0000-0000-0000D4150000}"/>
    <cellStyle name="Moeda 4 6 2 6" xfId="11773" xr:uid="{00000000-0005-0000-0000-0000D5150000}"/>
    <cellStyle name="Moeda 4 6 2 7" xfId="25069" xr:uid="{00000000-0005-0000-0000-0000D6150000}"/>
    <cellStyle name="Moeda 4 6 3" xfId="1909" xr:uid="{00000000-0005-0000-0000-0000D7150000}"/>
    <cellStyle name="Moeda 4 6 3 2" xfId="4573" xr:uid="{00000000-0005-0000-0000-0000D8150000}"/>
    <cellStyle name="Moeda 4 6 3 2 2" xfId="17917" xr:uid="{00000000-0005-0000-0000-0000D9150000}"/>
    <cellStyle name="Moeda 4 6 3 2 3" xfId="26101" xr:uid="{00000000-0005-0000-0000-0000DA150000}"/>
    <cellStyle name="Moeda 4 6 3 3" xfId="7237" xr:uid="{00000000-0005-0000-0000-0000DB150000}"/>
    <cellStyle name="Moeda 4 6 3 3 2" xfId="20581" xr:uid="{00000000-0005-0000-0000-0000DC150000}"/>
    <cellStyle name="Moeda 4 6 3 4" xfId="9901" xr:uid="{00000000-0005-0000-0000-0000DD150000}"/>
    <cellStyle name="Moeda 4 6 3 4 2" xfId="23245" xr:uid="{00000000-0005-0000-0000-0000DE150000}"/>
    <cellStyle name="Moeda 4 6 3 5" xfId="15253" xr:uid="{00000000-0005-0000-0000-0000DF150000}"/>
    <cellStyle name="Moeda 4 6 3 6" xfId="12565" xr:uid="{00000000-0005-0000-0000-0000E0150000}"/>
    <cellStyle name="Moeda 4 6 3 7" xfId="24733" xr:uid="{00000000-0005-0000-0000-0000E1150000}"/>
    <cellStyle name="Moeda 4 6 4" xfId="2481" xr:uid="{00000000-0005-0000-0000-0000E2150000}"/>
    <cellStyle name="Moeda 4 6 4 2" xfId="5145" xr:uid="{00000000-0005-0000-0000-0000E3150000}"/>
    <cellStyle name="Moeda 4 6 4 2 2" xfId="18489" xr:uid="{00000000-0005-0000-0000-0000E4150000}"/>
    <cellStyle name="Moeda 4 6 4 2 3" xfId="26749" xr:uid="{00000000-0005-0000-0000-0000E5150000}"/>
    <cellStyle name="Moeda 4 6 4 3" xfId="7809" xr:uid="{00000000-0005-0000-0000-0000E6150000}"/>
    <cellStyle name="Moeda 4 6 4 3 2" xfId="21153" xr:uid="{00000000-0005-0000-0000-0000E7150000}"/>
    <cellStyle name="Moeda 4 6 4 4" xfId="10473" xr:uid="{00000000-0005-0000-0000-0000E8150000}"/>
    <cellStyle name="Moeda 4 6 4 4 2" xfId="23817" xr:uid="{00000000-0005-0000-0000-0000E9150000}"/>
    <cellStyle name="Moeda 4 6 4 5" xfId="15825" xr:uid="{00000000-0005-0000-0000-0000EA150000}"/>
    <cellStyle name="Moeda 4 6 4 6" xfId="13137" xr:uid="{00000000-0005-0000-0000-0000EB150000}"/>
    <cellStyle name="Moeda 4 6 4 7" xfId="25381" xr:uid="{00000000-0005-0000-0000-0000EC150000}"/>
    <cellStyle name="Moeda 4 6 5" xfId="2989" xr:uid="{00000000-0005-0000-0000-0000ED150000}"/>
    <cellStyle name="Moeda 4 6 5 2" xfId="16333" xr:uid="{00000000-0005-0000-0000-0000EE150000}"/>
    <cellStyle name="Moeda 4 6 5 3" xfId="25741" xr:uid="{00000000-0005-0000-0000-0000EF150000}"/>
    <cellStyle name="Moeda 4 6 6" xfId="5653" xr:uid="{00000000-0005-0000-0000-0000F0150000}"/>
    <cellStyle name="Moeda 4 6 6 2" xfId="18997" xr:uid="{00000000-0005-0000-0000-0000F1150000}"/>
    <cellStyle name="Moeda 4 6 7" xfId="8317" xr:uid="{00000000-0005-0000-0000-0000F2150000}"/>
    <cellStyle name="Moeda 4 6 7 2" xfId="21661" xr:uid="{00000000-0005-0000-0000-0000F3150000}"/>
    <cellStyle name="Moeda 4 6 8" xfId="13669" xr:uid="{00000000-0005-0000-0000-0000F4150000}"/>
    <cellStyle name="Moeda 4 6 9" xfId="10981" xr:uid="{00000000-0005-0000-0000-0000F5150000}"/>
    <cellStyle name="Moeda 4 7" xfId="589" xr:uid="{00000000-0005-0000-0000-0000F6150000}"/>
    <cellStyle name="Moeda 4 7 2" xfId="1381" xr:uid="{00000000-0005-0000-0000-0000F7150000}"/>
    <cellStyle name="Moeda 4 7 2 2" xfId="4045" xr:uid="{00000000-0005-0000-0000-0000F8150000}"/>
    <cellStyle name="Moeda 4 7 2 2 2" xfId="17389" xr:uid="{00000000-0005-0000-0000-0000F9150000}"/>
    <cellStyle name="Moeda 4 7 2 2 3" xfId="26173" xr:uid="{00000000-0005-0000-0000-0000FA150000}"/>
    <cellStyle name="Moeda 4 7 2 3" xfId="6709" xr:uid="{00000000-0005-0000-0000-0000FB150000}"/>
    <cellStyle name="Moeda 4 7 2 3 2" xfId="20053" xr:uid="{00000000-0005-0000-0000-0000FC150000}"/>
    <cellStyle name="Moeda 4 7 2 4" xfId="9373" xr:uid="{00000000-0005-0000-0000-0000FD150000}"/>
    <cellStyle name="Moeda 4 7 2 4 2" xfId="22717" xr:uid="{00000000-0005-0000-0000-0000FE150000}"/>
    <cellStyle name="Moeda 4 7 2 5" xfId="14725" xr:uid="{00000000-0005-0000-0000-0000FF150000}"/>
    <cellStyle name="Moeda 4 7 2 6" xfId="12037" xr:uid="{00000000-0005-0000-0000-000000160000}"/>
    <cellStyle name="Moeda 4 7 2 7" xfId="24805" xr:uid="{00000000-0005-0000-0000-000001160000}"/>
    <cellStyle name="Moeda 4 7 3" xfId="2173" xr:uid="{00000000-0005-0000-0000-000002160000}"/>
    <cellStyle name="Moeda 4 7 3 2" xfId="4837" xr:uid="{00000000-0005-0000-0000-000003160000}"/>
    <cellStyle name="Moeda 4 7 3 2 2" xfId="18181" xr:uid="{00000000-0005-0000-0000-000004160000}"/>
    <cellStyle name="Moeda 4 7 3 2 3" xfId="25837" xr:uid="{00000000-0005-0000-0000-000005160000}"/>
    <cellStyle name="Moeda 4 7 3 3" xfId="7501" xr:uid="{00000000-0005-0000-0000-000006160000}"/>
    <cellStyle name="Moeda 4 7 3 3 2" xfId="20845" xr:uid="{00000000-0005-0000-0000-000007160000}"/>
    <cellStyle name="Moeda 4 7 3 4" xfId="10165" xr:uid="{00000000-0005-0000-0000-000008160000}"/>
    <cellStyle name="Moeda 4 7 3 4 2" xfId="23509" xr:uid="{00000000-0005-0000-0000-000009160000}"/>
    <cellStyle name="Moeda 4 7 3 5" xfId="15517" xr:uid="{00000000-0005-0000-0000-00000A160000}"/>
    <cellStyle name="Moeda 4 7 3 6" xfId="12829" xr:uid="{00000000-0005-0000-0000-00000B160000}"/>
    <cellStyle name="Moeda 4 7 3 7" xfId="24469" xr:uid="{00000000-0005-0000-0000-00000C160000}"/>
    <cellStyle name="Moeda 4 7 4" xfId="3253" xr:uid="{00000000-0005-0000-0000-00000D160000}"/>
    <cellStyle name="Moeda 4 7 4 2" xfId="16597" xr:uid="{00000000-0005-0000-0000-00000E160000}"/>
    <cellStyle name="Moeda 4 7 4 3" xfId="25477" xr:uid="{00000000-0005-0000-0000-00000F160000}"/>
    <cellStyle name="Moeda 4 7 5" xfId="5917" xr:uid="{00000000-0005-0000-0000-000010160000}"/>
    <cellStyle name="Moeda 4 7 5 2" xfId="19261" xr:uid="{00000000-0005-0000-0000-000011160000}"/>
    <cellStyle name="Moeda 4 7 6" xfId="8581" xr:uid="{00000000-0005-0000-0000-000012160000}"/>
    <cellStyle name="Moeda 4 7 6 2" xfId="21925" xr:uid="{00000000-0005-0000-0000-000013160000}"/>
    <cellStyle name="Moeda 4 7 7" xfId="13933" xr:uid="{00000000-0005-0000-0000-000014160000}"/>
    <cellStyle name="Moeda 4 7 8" xfId="11245" xr:uid="{00000000-0005-0000-0000-000015160000}"/>
    <cellStyle name="Moeda 4 7 9" xfId="24109" xr:uid="{00000000-0005-0000-0000-000016160000}"/>
    <cellStyle name="Moeda 4 8" xfId="757" xr:uid="{00000000-0005-0000-0000-000017160000}"/>
    <cellStyle name="Moeda 4 8 2" xfId="1549" xr:uid="{00000000-0005-0000-0000-000018160000}"/>
    <cellStyle name="Moeda 4 8 2 2" xfId="4213" xr:uid="{00000000-0005-0000-0000-000019160000}"/>
    <cellStyle name="Moeda 4 8 2 2 2" xfId="17557" xr:uid="{00000000-0005-0000-0000-00001A160000}"/>
    <cellStyle name="Moeda 4 8 2 2 3" xfId="26149" xr:uid="{00000000-0005-0000-0000-00001B160000}"/>
    <cellStyle name="Moeda 4 8 2 3" xfId="6877" xr:uid="{00000000-0005-0000-0000-00001C160000}"/>
    <cellStyle name="Moeda 4 8 2 3 2" xfId="20221" xr:uid="{00000000-0005-0000-0000-00001D160000}"/>
    <cellStyle name="Moeda 4 8 2 4" xfId="9541" xr:uid="{00000000-0005-0000-0000-00001E160000}"/>
    <cellStyle name="Moeda 4 8 2 4 2" xfId="22885" xr:uid="{00000000-0005-0000-0000-00001F160000}"/>
    <cellStyle name="Moeda 4 8 2 5" xfId="14893" xr:uid="{00000000-0005-0000-0000-000020160000}"/>
    <cellStyle name="Moeda 4 8 2 6" xfId="12205" xr:uid="{00000000-0005-0000-0000-000021160000}"/>
    <cellStyle name="Moeda 4 8 2 7" xfId="24781" xr:uid="{00000000-0005-0000-0000-000022160000}"/>
    <cellStyle name="Moeda 4 8 3" xfId="2341" xr:uid="{00000000-0005-0000-0000-000023160000}"/>
    <cellStyle name="Moeda 4 8 3 2" xfId="5005" xr:uid="{00000000-0005-0000-0000-000024160000}"/>
    <cellStyle name="Moeda 4 8 3 2 2" xfId="18349" xr:uid="{00000000-0005-0000-0000-000025160000}"/>
    <cellStyle name="Moeda 4 8 3 3" xfId="7669" xr:uid="{00000000-0005-0000-0000-000026160000}"/>
    <cellStyle name="Moeda 4 8 3 3 2" xfId="21013" xr:uid="{00000000-0005-0000-0000-000027160000}"/>
    <cellStyle name="Moeda 4 8 3 4" xfId="10333" xr:uid="{00000000-0005-0000-0000-000028160000}"/>
    <cellStyle name="Moeda 4 8 3 4 2" xfId="23677" xr:uid="{00000000-0005-0000-0000-000029160000}"/>
    <cellStyle name="Moeda 4 8 3 5" xfId="15685" xr:uid="{00000000-0005-0000-0000-00002A160000}"/>
    <cellStyle name="Moeda 4 8 3 6" xfId="12997" xr:uid="{00000000-0005-0000-0000-00002B160000}"/>
    <cellStyle name="Moeda 4 8 3 7" xfId="25453" xr:uid="{00000000-0005-0000-0000-00002C160000}"/>
    <cellStyle name="Moeda 4 8 4" xfId="3421" xr:uid="{00000000-0005-0000-0000-00002D160000}"/>
    <cellStyle name="Moeda 4 8 4 2" xfId="16765" xr:uid="{00000000-0005-0000-0000-00002E160000}"/>
    <cellStyle name="Moeda 4 8 5" xfId="6085" xr:uid="{00000000-0005-0000-0000-00002F160000}"/>
    <cellStyle name="Moeda 4 8 5 2" xfId="19429" xr:uid="{00000000-0005-0000-0000-000030160000}"/>
    <cellStyle name="Moeda 4 8 6" xfId="8749" xr:uid="{00000000-0005-0000-0000-000031160000}"/>
    <cellStyle name="Moeda 4 8 6 2" xfId="22093" xr:uid="{00000000-0005-0000-0000-000032160000}"/>
    <cellStyle name="Moeda 4 8 7" xfId="14101" xr:uid="{00000000-0005-0000-0000-000033160000}"/>
    <cellStyle name="Moeda 4 8 8" xfId="11413" xr:uid="{00000000-0005-0000-0000-000034160000}"/>
    <cellStyle name="Moeda 4 8 9" xfId="24085" xr:uid="{00000000-0005-0000-0000-000035160000}"/>
    <cellStyle name="Moeda 4 9" xfId="805" xr:uid="{00000000-0005-0000-0000-000036160000}"/>
    <cellStyle name="Moeda 4 9 2" xfId="1597" xr:uid="{00000000-0005-0000-0000-000037160000}"/>
    <cellStyle name="Moeda 4 9 2 2" xfId="4261" xr:uid="{00000000-0005-0000-0000-000038160000}"/>
    <cellStyle name="Moeda 4 9 2 2 2" xfId="17605" xr:uid="{00000000-0005-0000-0000-000039160000}"/>
    <cellStyle name="Moeda 4 9 2 3" xfId="6925" xr:uid="{00000000-0005-0000-0000-00003A160000}"/>
    <cellStyle name="Moeda 4 9 2 3 2" xfId="20269" xr:uid="{00000000-0005-0000-0000-00003B160000}"/>
    <cellStyle name="Moeda 4 9 2 4" xfId="9589" xr:uid="{00000000-0005-0000-0000-00003C160000}"/>
    <cellStyle name="Moeda 4 9 2 4 2" xfId="22933" xr:uid="{00000000-0005-0000-0000-00003D160000}"/>
    <cellStyle name="Moeda 4 9 2 5" xfId="14941" xr:uid="{00000000-0005-0000-0000-00003E160000}"/>
    <cellStyle name="Moeda 4 9 2 6" xfId="12253" xr:uid="{00000000-0005-0000-0000-00003F160000}"/>
    <cellStyle name="Moeda 4 9 2 7" xfId="25789" xr:uid="{00000000-0005-0000-0000-000040160000}"/>
    <cellStyle name="Moeda 4 9 3" xfId="2389" xr:uid="{00000000-0005-0000-0000-000041160000}"/>
    <cellStyle name="Moeda 4 9 3 2" xfId="5053" xr:uid="{00000000-0005-0000-0000-000042160000}"/>
    <cellStyle name="Moeda 4 9 3 2 2" xfId="18397" xr:uid="{00000000-0005-0000-0000-000043160000}"/>
    <cellStyle name="Moeda 4 9 3 3" xfId="7717" xr:uid="{00000000-0005-0000-0000-000044160000}"/>
    <cellStyle name="Moeda 4 9 3 3 2" xfId="21061" xr:uid="{00000000-0005-0000-0000-000045160000}"/>
    <cellStyle name="Moeda 4 9 3 4" xfId="10381" xr:uid="{00000000-0005-0000-0000-000046160000}"/>
    <cellStyle name="Moeda 4 9 3 4 2" xfId="23725" xr:uid="{00000000-0005-0000-0000-000047160000}"/>
    <cellStyle name="Moeda 4 9 3 5" xfId="15733" xr:uid="{00000000-0005-0000-0000-000048160000}"/>
    <cellStyle name="Moeda 4 9 3 6" xfId="13045" xr:uid="{00000000-0005-0000-0000-000049160000}"/>
    <cellStyle name="Moeda 4 9 4" xfId="3469" xr:uid="{00000000-0005-0000-0000-00004A160000}"/>
    <cellStyle name="Moeda 4 9 4 2" xfId="16813" xr:uid="{00000000-0005-0000-0000-00004B160000}"/>
    <cellStyle name="Moeda 4 9 5" xfId="6133" xr:uid="{00000000-0005-0000-0000-00004C160000}"/>
    <cellStyle name="Moeda 4 9 5 2" xfId="19477" xr:uid="{00000000-0005-0000-0000-00004D160000}"/>
    <cellStyle name="Moeda 4 9 6" xfId="8797" xr:uid="{00000000-0005-0000-0000-00004E160000}"/>
    <cellStyle name="Moeda 4 9 6 2" xfId="22141" xr:uid="{00000000-0005-0000-0000-00004F160000}"/>
    <cellStyle name="Moeda 4 9 7" xfId="14149" xr:uid="{00000000-0005-0000-0000-000050160000}"/>
    <cellStyle name="Moeda 4 9 8" xfId="11461" xr:uid="{00000000-0005-0000-0000-000051160000}"/>
    <cellStyle name="Moeda 4 9 9" xfId="24421" xr:uid="{00000000-0005-0000-0000-000052160000}"/>
    <cellStyle name="Moeda 5" xfId="69" xr:uid="{00000000-0005-0000-0000-000053160000}"/>
    <cellStyle name="Moeda 5 10" xfId="1653" xr:uid="{00000000-0005-0000-0000-000054160000}"/>
    <cellStyle name="Moeda 5 10 2" xfId="4317" xr:uid="{00000000-0005-0000-0000-000055160000}"/>
    <cellStyle name="Moeda 5 10 2 2" xfId="17661" xr:uid="{00000000-0005-0000-0000-000056160000}"/>
    <cellStyle name="Moeda 5 10 3" xfId="6981" xr:uid="{00000000-0005-0000-0000-000057160000}"/>
    <cellStyle name="Moeda 5 10 3 2" xfId="20325" xr:uid="{00000000-0005-0000-0000-000058160000}"/>
    <cellStyle name="Moeda 5 10 4" xfId="9645" xr:uid="{00000000-0005-0000-0000-000059160000}"/>
    <cellStyle name="Moeda 5 10 4 2" xfId="22989" xr:uid="{00000000-0005-0000-0000-00005A160000}"/>
    <cellStyle name="Moeda 5 10 5" xfId="14997" xr:uid="{00000000-0005-0000-0000-00005B160000}"/>
    <cellStyle name="Moeda 5 10 6" xfId="12309" xr:uid="{00000000-0005-0000-0000-00005C160000}"/>
    <cellStyle name="Moeda 5 11" xfId="2452" xr:uid="{00000000-0005-0000-0000-00005D160000}"/>
    <cellStyle name="Moeda 5 11 2" xfId="5116" xr:uid="{00000000-0005-0000-0000-00005E160000}"/>
    <cellStyle name="Moeda 5 11 2 2" xfId="18460" xr:uid="{00000000-0005-0000-0000-00005F160000}"/>
    <cellStyle name="Moeda 5 11 3" xfId="7780" xr:uid="{00000000-0005-0000-0000-000060160000}"/>
    <cellStyle name="Moeda 5 11 3 2" xfId="21124" xr:uid="{00000000-0005-0000-0000-000061160000}"/>
    <cellStyle name="Moeda 5 11 4" xfId="10444" xr:uid="{00000000-0005-0000-0000-000062160000}"/>
    <cellStyle name="Moeda 5 11 4 2" xfId="23788" xr:uid="{00000000-0005-0000-0000-000063160000}"/>
    <cellStyle name="Moeda 5 11 5" xfId="15796" xr:uid="{00000000-0005-0000-0000-000064160000}"/>
    <cellStyle name="Moeda 5 11 6" xfId="13108" xr:uid="{00000000-0005-0000-0000-000065160000}"/>
    <cellStyle name="Moeda 5 12" xfId="2733" xr:uid="{00000000-0005-0000-0000-000066160000}"/>
    <cellStyle name="Moeda 5 12 2" xfId="16077" xr:uid="{00000000-0005-0000-0000-000067160000}"/>
    <cellStyle name="Moeda 5 13" xfId="5397" xr:uid="{00000000-0005-0000-0000-000068160000}"/>
    <cellStyle name="Moeda 5 13 2" xfId="18741" xr:uid="{00000000-0005-0000-0000-000069160000}"/>
    <cellStyle name="Moeda 5 14" xfId="8061" xr:uid="{00000000-0005-0000-0000-00006A160000}"/>
    <cellStyle name="Moeda 5 14 2" xfId="21405" xr:uid="{00000000-0005-0000-0000-00006B160000}"/>
    <cellStyle name="Moeda 5 15" xfId="13413" xr:uid="{00000000-0005-0000-0000-00006C160000}"/>
    <cellStyle name="Moeda 5 16" xfId="10725" xr:uid="{00000000-0005-0000-0000-00006D160000}"/>
    <cellStyle name="Moeda 5 17" xfId="24117" xr:uid="{00000000-0005-0000-0000-00006E160000}"/>
    <cellStyle name="Moeda 5 2" xfId="117" xr:uid="{00000000-0005-0000-0000-00006F160000}"/>
    <cellStyle name="Moeda 5 2 10" xfId="8109" xr:uid="{00000000-0005-0000-0000-000070160000}"/>
    <cellStyle name="Moeda 5 2 10 2" xfId="21453" xr:uid="{00000000-0005-0000-0000-000071160000}"/>
    <cellStyle name="Moeda 5 2 11" xfId="13461" xr:uid="{00000000-0005-0000-0000-000072160000}"/>
    <cellStyle name="Moeda 5 2 12" xfId="10773" xr:uid="{00000000-0005-0000-0000-000073160000}"/>
    <cellStyle name="Moeda 5 2 13" xfId="24165" xr:uid="{00000000-0005-0000-0000-000074160000}"/>
    <cellStyle name="Moeda 5 2 2" xfId="285" xr:uid="{00000000-0005-0000-0000-000075160000}"/>
    <cellStyle name="Moeda 5 2 2 10" xfId="10941" xr:uid="{00000000-0005-0000-0000-000076160000}"/>
    <cellStyle name="Moeda 5 2 2 11" xfId="24333" xr:uid="{00000000-0005-0000-0000-000077160000}"/>
    <cellStyle name="Moeda 5 2 2 2" xfId="549" xr:uid="{00000000-0005-0000-0000-000078160000}"/>
    <cellStyle name="Moeda 5 2 2 2 2" xfId="1341" xr:uid="{00000000-0005-0000-0000-000079160000}"/>
    <cellStyle name="Moeda 5 2 2 2 2 2" xfId="4005" xr:uid="{00000000-0005-0000-0000-00007A160000}"/>
    <cellStyle name="Moeda 5 2 2 2 2 2 2" xfId="17349" xr:uid="{00000000-0005-0000-0000-00007B160000}"/>
    <cellStyle name="Moeda 5 2 2 2 2 3" xfId="6669" xr:uid="{00000000-0005-0000-0000-00007C160000}"/>
    <cellStyle name="Moeda 5 2 2 2 2 3 2" xfId="20013" xr:uid="{00000000-0005-0000-0000-00007D160000}"/>
    <cellStyle name="Moeda 5 2 2 2 2 4" xfId="9333" xr:uid="{00000000-0005-0000-0000-00007E160000}"/>
    <cellStyle name="Moeda 5 2 2 2 2 4 2" xfId="22677" xr:uid="{00000000-0005-0000-0000-00007F160000}"/>
    <cellStyle name="Moeda 5 2 2 2 2 5" xfId="14685" xr:uid="{00000000-0005-0000-0000-000080160000}"/>
    <cellStyle name="Moeda 5 2 2 2 2 6" xfId="11997" xr:uid="{00000000-0005-0000-0000-000081160000}"/>
    <cellStyle name="Moeda 5 2 2 2 2 7" xfId="26397" xr:uid="{00000000-0005-0000-0000-000082160000}"/>
    <cellStyle name="Moeda 5 2 2 2 3" xfId="2133" xr:uid="{00000000-0005-0000-0000-000083160000}"/>
    <cellStyle name="Moeda 5 2 2 2 3 2" xfId="4797" xr:uid="{00000000-0005-0000-0000-000084160000}"/>
    <cellStyle name="Moeda 5 2 2 2 3 2 2" xfId="18141" xr:uid="{00000000-0005-0000-0000-000085160000}"/>
    <cellStyle name="Moeda 5 2 2 2 3 3" xfId="7461" xr:uid="{00000000-0005-0000-0000-000086160000}"/>
    <cellStyle name="Moeda 5 2 2 2 3 3 2" xfId="20805" xr:uid="{00000000-0005-0000-0000-000087160000}"/>
    <cellStyle name="Moeda 5 2 2 2 3 4" xfId="10125" xr:uid="{00000000-0005-0000-0000-000088160000}"/>
    <cellStyle name="Moeda 5 2 2 2 3 4 2" xfId="23469" xr:uid="{00000000-0005-0000-0000-000089160000}"/>
    <cellStyle name="Moeda 5 2 2 2 3 5" xfId="15477" xr:uid="{00000000-0005-0000-0000-00008A160000}"/>
    <cellStyle name="Moeda 5 2 2 2 3 6" xfId="12789" xr:uid="{00000000-0005-0000-0000-00008B160000}"/>
    <cellStyle name="Moeda 5 2 2 2 4" xfId="3213" xr:uid="{00000000-0005-0000-0000-00008C160000}"/>
    <cellStyle name="Moeda 5 2 2 2 4 2" xfId="16557" xr:uid="{00000000-0005-0000-0000-00008D160000}"/>
    <cellStyle name="Moeda 5 2 2 2 5" xfId="5877" xr:uid="{00000000-0005-0000-0000-00008E160000}"/>
    <cellStyle name="Moeda 5 2 2 2 5 2" xfId="19221" xr:uid="{00000000-0005-0000-0000-00008F160000}"/>
    <cellStyle name="Moeda 5 2 2 2 6" xfId="8541" xr:uid="{00000000-0005-0000-0000-000090160000}"/>
    <cellStyle name="Moeda 5 2 2 2 6 2" xfId="21885" xr:uid="{00000000-0005-0000-0000-000091160000}"/>
    <cellStyle name="Moeda 5 2 2 2 7" xfId="13893" xr:uid="{00000000-0005-0000-0000-000092160000}"/>
    <cellStyle name="Moeda 5 2 2 2 8" xfId="11205" xr:uid="{00000000-0005-0000-0000-000093160000}"/>
    <cellStyle name="Moeda 5 2 2 2 9" xfId="25029" xr:uid="{00000000-0005-0000-0000-000094160000}"/>
    <cellStyle name="Moeda 5 2 2 3" xfId="1077" xr:uid="{00000000-0005-0000-0000-000095160000}"/>
    <cellStyle name="Moeda 5 2 2 3 2" xfId="3741" xr:uid="{00000000-0005-0000-0000-000096160000}"/>
    <cellStyle name="Moeda 5 2 2 3 2 2" xfId="17085" xr:uid="{00000000-0005-0000-0000-000097160000}"/>
    <cellStyle name="Moeda 5 2 2 3 2 3" xfId="26061" xr:uid="{00000000-0005-0000-0000-000098160000}"/>
    <cellStyle name="Moeda 5 2 2 3 3" xfId="6405" xr:uid="{00000000-0005-0000-0000-000099160000}"/>
    <cellStyle name="Moeda 5 2 2 3 3 2" xfId="19749" xr:uid="{00000000-0005-0000-0000-00009A160000}"/>
    <cellStyle name="Moeda 5 2 2 3 4" xfId="9069" xr:uid="{00000000-0005-0000-0000-00009B160000}"/>
    <cellStyle name="Moeda 5 2 2 3 4 2" xfId="22413" xr:uid="{00000000-0005-0000-0000-00009C160000}"/>
    <cellStyle name="Moeda 5 2 2 3 5" xfId="14421" xr:uid="{00000000-0005-0000-0000-00009D160000}"/>
    <cellStyle name="Moeda 5 2 2 3 6" xfId="11733" xr:uid="{00000000-0005-0000-0000-00009E160000}"/>
    <cellStyle name="Moeda 5 2 2 3 7" xfId="24693" xr:uid="{00000000-0005-0000-0000-00009F160000}"/>
    <cellStyle name="Moeda 5 2 2 4" xfId="1869" xr:uid="{00000000-0005-0000-0000-0000A0160000}"/>
    <cellStyle name="Moeda 5 2 2 4 2" xfId="4533" xr:uid="{00000000-0005-0000-0000-0000A1160000}"/>
    <cellStyle name="Moeda 5 2 2 4 2 2" xfId="17877" xr:uid="{00000000-0005-0000-0000-0000A2160000}"/>
    <cellStyle name="Moeda 5 2 2 4 2 3" xfId="26709" xr:uid="{00000000-0005-0000-0000-0000A3160000}"/>
    <cellStyle name="Moeda 5 2 2 4 3" xfId="7197" xr:uid="{00000000-0005-0000-0000-0000A4160000}"/>
    <cellStyle name="Moeda 5 2 2 4 3 2" xfId="20541" xr:uid="{00000000-0005-0000-0000-0000A5160000}"/>
    <cellStyle name="Moeda 5 2 2 4 4" xfId="9861" xr:uid="{00000000-0005-0000-0000-0000A6160000}"/>
    <cellStyle name="Moeda 5 2 2 4 4 2" xfId="23205" xr:uid="{00000000-0005-0000-0000-0000A7160000}"/>
    <cellStyle name="Moeda 5 2 2 4 5" xfId="15213" xr:uid="{00000000-0005-0000-0000-0000A8160000}"/>
    <cellStyle name="Moeda 5 2 2 4 6" xfId="12525" xr:uid="{00000000-0005-0000-0000-0000A9160000}"/>
    <cellStyle name="Moeda 5 2 2 4 7" xfId="25341" xr:uid="{00000000-0005-0000-0000-0000AA160000}"/>
    <cellStyle name="Moeda 5 2 2 5" xfId="2685" xr:uid="{00000000-0005-0000-0000-0000AB160000}"/>
    <cellStyle name="Moeda 5 2 2 5 2" xfId="5349" xr:uid="{00000000-0005-0000-0000-0000AC160000}"/>
    <cellStyle name="Moeda 5 2 2 5 2 2" xfId="18693" xr:uid="{00000000-0005-0000-0000-0000AD160000}"/>
    <cellStyle name="Moeda 5 2 2 5 3" xfId="8013" xr:uid="{00000000-0005-0000-0000-0000AE160000}"/>
    <cellStyle name="Moeda 5 2 2 5 3 2" xfId="21357" xr:uid="{00000000-0005-0000-0000-0000AF160000}"/>
    <cellStyle name="Moeda 5 2 2 5 4" xfId="10677" xr:uid="{00000000-0005-0000-0000-0000B0160000}"/>
    <cellStyle name="Moeda 5 2 2 5 4 2" xfId="24021" xr:uid="{00000000-0005-0000-0000-0000B1160000}"/>
    <cellStyle name="Moeda 5 2 2 5 5" xfId="16029" xr:uid="{00000000-0005-0000-0000-0000B2160000}"/>
    <cellStyle name="Moeda 5 2 2 5 6" xfId="13341" xr:uid="{00000000-0005-0000-0000-0000B3160000}"/>
    <cellStyle name="Moeda 5 2 2 5 7" xfId="25701" xr:uid="{00000000-0005-0000-0000-0000B4160000}"/>
    <cellStyle name="Moeda 5 2 2 6" xfId="2949" xr:uid="{00000000-0005-0000-0000-0000B5160000}"/>
    <cellStyle name="Moeda 5 2 2 6 2" xfId="16293" xr:uid="{00000000-0005-0000-0000-0000B6160000}"/>
    <cellStyle name="Moeda 5 2 2 7" xfId="5613" xr:uid="{00000000-0005-0000-0000-0000B7160000}"/>
    <cellStyle name="Moeda 5 2 2 7 2" xfId="18957" xr:uid="{00000000-0005-0000-0000-0000B8160000}"/>
    <cellStyle name="Moeda 5 2 2 8" xfId="8277" xr:uid="{00000000-0005-0000-0000-0000B9160000}"/>
    <cellStyle name="Moeda 5 2 2 8 2" xfId="21621" xr:uid="{00000000-0005-0000-0000-0000BA160000}"/>
    <cellStyle name="Moeda 5 2 2 9" xfId="13629" xr:uid="{00000000-0005-0000-0000-0000BB160000}"/>
    <cellStyle name="Moeda 5 2 3" xfId="381" xr:uid="{00000000-0005-0000-0000-0000BC160000}"/>
    <cellStyle name="Moeda 5 2 3 2" xfId="1173" xr:uid="{00000000-0005-0000-0000-0000BD160000}"/>
    <cellStyle name="Moeda 5 2 3 2 2" xfId="3837" xr:uid="{00000000-0005-0000-0000-0000BE160000}"/>
    <cellStyle name="Moeda 5 2 3 2 2 2" xfId="17181" xr:uid="{00000000-0005-0000-0000-0000BF160000}"/>
    <cellStyle name="Moeda 5 2 3 2 3" xfId="6501" xr:uid="{00000000-0005-0000-0000-0000C0160000}"/>
    <cellStyle name="Moeda 5 2 3 2 3 2" xfId="19845" xr:uid="{00000000-0005-0000-0000-0000C1160000}"/>
    <cellStyle name="Moeda 5 2 3 2 4" xfId="9165" xr:uid="{00000000-0005-0000-0000-0000C2160000}"/>
    <cellStyle name="Moeda 5 2 3 2 4 2" xfId="22509" xr:uid="{00000000-0005-0000-0000-0000C3160000}"/>
    <cellStyle name="Moeda 5 2 3 2 5" xfId="14517" xr:uid="{00000000-0005-0000-0000-0000C4160000}"/>
    <cellStyle name="Moeda 5 2 3 2 6" xfId="11829" xr:uid="{00000000-0005-0000-0000-0000C5160000}"/>
    <cellStyle name="Moeda 5 2 3 2 7" xfId="26229" xr:uid="{00000000-0005-0000-0000-0000C6160000}"/>
    <cellStyle name="Moeda 5 2 3 3" xfId="1965" xr:uid="{00000000-0005-0000-0000-0000C7160000}"/>
    <cellStyle name="Moeda 5 2 3 3 2" xfId="4629" xr:uid="{00000000-0005-0000-0000-0000C8160000}"/>
    <cellStyle name="Moeda 5 2 3 3 2 2" xfId="17973" xr:uid="{00000000-0005-0000-0000-0000C9160000}"/>
    <cellStyle name="Moeda 5 2 3 3 3" xfId="7293" xr:uid="{00000000-0005-0000-0000-0000CA160000}"/>
    <cellStyle name="Moeda 5 2 3 3 3 2" xfId="20637" xr:uid="{00000000-0005-0000-0000-0000CB160000}"/>
    <cellStyle name="Moeda 5 2 3 3 4" xfId="9957" xr:uid="{00000000-0005-0000-0000-0000CC160000}"/>
    <cellStyle name="Moeda 5 2 3 3 4 2" xfId="23301" xr:uid="{00000000-0005-0000-0000-0000CD160000}"/>
    <cellStyle name="Moeda 5 2 3 3 5" xfId="15309" xr:uid="{00000000-0005-0000-0000-0000CE160000}"/>
    <cellStyle name="Moeda 5 2 3 3 6" xfId="12621" xr:uid="{00000000-0005-0000-0000-0000CF160000}"/>
    <cellStyle name="Moeda 5 2 3 4" xfId="3045" xr:uid="{00000000-0005-0000-0000-0000D0160000}"/>
    <cellStyle name="Moeda 5 2 3 4 2" xfId="16389" xr:uid="{00000000-0005-0000-0000-0000D1160000}"/>
    <cellStyle name="Moeda 5 2 3 5" xfId="5709" xr:uid="{00000000-0005-0000-0000-0000D2160000}"/>
    <cellStyle name="Moeda 5 2 3 5 2" xfId="19053" xr:uid="{00000000-0005-0000-0000-0000D3160000}"/>
    <cellStyle name="Moeda 5 2 3 6" xfId="8373" xr:uid="{00000000-0005-0000-0000-0000D4160000}"/>
    <cellStyle name="Moeda 5 2 3 6 2" xfId="21717" xr:uid="{00000000-0005-0000-0000-0000D5160000}"/>
    <cellStyle name="Moeda 5 2 3 7" xfId="13725" xr:uid="{00000000-0005-0000-0000-0000D6160000}"/>
    <cellStyle name="Moeda 5 2 3 8" xfId="11037" xr:uid="{00000000-0005-0000-0000-0000D7160000}"/>
    <cellStyle name="Moeda 5 2 3 9" xfId="24861" xr:uid="{00000000-0005-0000-0000-0000D8160000}"/>
    <cellStyle name="Moeda 5 2 4" xfId="717" xr:uid="{00000000-0005-0000-0000-0000D9160000}"/>
    <cellStyle name="Moeda 5 2 4 2" xfId="1509" xr:uid="{00000000-0005-0000-0000-0000DA160000}"/>
    <cellStyle name="Moeda 5 2 4 2 2" xfId="4173" xr:uid="{00000000-0005-0000-0000-0000DB160000}"/>
    <cellStyle name="Moeda 5 2 4 2 2 2" xfId="17517" xr:uid="{00000000-0005-0000-0000-0000DC160000}"/>
    <cellStyle name="Moeda 5 2 4 2 3" xfId="6837" xr:uid="{00000000-0005-0000-0000-0000DD160000}"/>
    <cellStyle name="Moeda 5 2 4 2 3 2" xfId="20181" xr:uid="{00000000-0005-0000-0000-0000DE160000}"/>
    <cellStyle name="Moeda 5 2 4 2 4" xfId="9501" xr:uid="{00000000-0005-0000-0000-0000DF160000}"/>
    <cellStyle name="Moeda 5 2 4 2 4 2" xfId="22845" xr:uid="{00000000-0005-0000-0000-0000E0160000}"/>
    <cellStyle name="Moeda 5 2 4 2 5" xfId="14853" xr:uid="{00000000-0005-0000-0000-0000E1160000}"/>
    <cellStyle name="Moeda 5 2 4 2 6" xfId="12165" xr:uid="{00000000-0005-0000-0000-0000E2160000}"/>
    <cellStyle name="Moeda 5 2 4 2 7" xfId="25893" xr:uid="{00000000-0005-0000-0000-0000E3160000}"/>
    <cellStyle name="Moeda 5 2 4 3" xfId="2301" xr:uid="{00000000-0005-0000-0000-0000E4160000}"/>
    <cellStyle name="Moeda 5 2 4 3 2" xfId="4965" xr:uid="{00000000-0005-0000-0000-0000E5160000}"/>
    <cellStyle name="Moeda 5 2 4 3 2 2" xfId="18309" xr:uid="{00000000-0005-0000-0000-0000E6160000}"/>
    <cellStyle name="Moeda 5 2 4 3 3" xfId="7629" xr:uid="{00000000-0005-0000-0000-0000E7160000}"/>
    <cellStyle name="Moeda 5 2 4 3 3 2" xfId="20973" xr:uid="{00000000-0005-0000-0000-0000E8160000}"/>
    <cellStyle name="Moeda 5 2 4 3 4" xfId="10293" xr:uid="{00000000-0005-0000-0000-0000E9160000}"/>
    <cellStyle name="Moeda 5 2 4 3 4 2" xfId="23637" xr:uid="{00000000-0005-0000-0000-0000EA160000}"/>
    <cellStyle name="Moeda 5 2 4 3 5" xfId="15645" xr:uid="{00000000-0005-0000-0000-0000EB160000}"/>
    <cellStyle name="Moeda 5 2 4 3 6" xfId="12957" xr:uid="{00000000-0005-0000-0000-0000EC160000}"/>
    <cellStyle name="Moeda 5 2 4 4" xfId="3381" xr:uid="{00000000-0005-0000-0000-0000ED160000}"/>
    <cellStyle name="Moeda 5 2 4 4 2" xfId="16725" xr:uid="{00000000-0005-0000-0000-0000EE160000}"/>
    <cellStyle name="Moeda 5 2 4 5" xfId="6045" xr:uid="{00000000-0005-0000-0000-0000EF160000}"/>
    <cellStyle name="Moeda 5 2 4 5 2" xfId="19389" xr:uid="{00000000-0005-0000-0000-0000F0160000}"/>
    <cellStyle name="Moeda 5 2 4 6" xfId="8709" xr:uid="{00000000-0005-0000-0000-0000F1160000}"/>
    <cellStyle name="Moeda 5 2 4 6 2" xfId="22053" xr:uid="{00000000-0005-0000-0000-0000F2160000}"/>
    <cellStyle name="Moeda 5 2 4 7" xfId="14061" xr:uid="{00000000-0005-0000-0000-0000F3160000}"/>
    <cellStyle name="Moeda 5 2 4 8" xfId="11373" xr:uid="{00000000-0005-0000-0000-0000F4160000}"/>
    <cellStyle name="Moeda 5 2 4 9" xfId="24525" xr:uid="{00000000-0005-0000-0000-0000F5160000}"/>
    <cellStyle name="Moeda 5 2 5" xfId="909" xr:uid="{00000000-0005-0000-0000-0000F6160000}"/>
    <cellStyle name="Moeda 5 2 5 2" xfId="3573" xr:uid="{00000000-0005-0000-0000-0000F7160000}"/>
    <cellStyle name="Moeda 5 2 5 2 2" xfId="16917" xr:uid="{00000000-0005-0000-0000-0000F8160000}"/>
    <cellStyle name="Moeda 5 2 5 2 3" xfId="26541" xr:uid="{00000000-0005-0000-0000-0000F9160000}"/>
    <cellStyle name="Moeda 5 2 5 3" xfId="6237" xr:uid="{00000000-0005-0000-0000-0000FA160000}"/>
    <cellStyle name="Moeda 5 2 5 3 2" xfId="19581" xr:uid="{00000000-0005-0000-0000-0000FB160000}"/>
    <cellStyle name="Moeda 5 2 5 4" xfId="8901" xr:uid="{00000000-0005-0000-0000-0000FC160000}"/>
    <cellStyle name="Moeda 5 2 5 4 2" xfId="22245" xr:uid="{00000000-0005-0000-0000-0000FD160000}"/>
    <cellStyle name="Moeda 5 2 5 5" xfId="14253" xr:uid="{00000000-0005-0000-0000-0000FE160000}"/>
    <cellStyle name="Moeda 5 2 5 6" xfId="11565" xr:uid="{00000000-0005-0000-0000-0000FF160000}"/>
    <cellStyle name="Moeda 5 2 5 7" xfId="25173" xr:uid="{00000000-0005-0000-0000-000000170000}"/>
    <cellStyle name="Moeda 5 2 6" xfId="1701" xr:uid="{00000000-0005-0000-0000-000001170000}"/>
    <cellStyle name="Moeda 5 2 6 2" xfId="4365" xr:uid="{00000000-0005-0000-0000-000002170000}"/>
    <cellStyle name="Moeda 5 2 6 2 2" xfId="17709" xr:uid="{00000000-0005-0000-0000-000003170000}"/>
    <cellStyle name="Moeda 5 2 6 3" xfId="7029" xr:uid="{00000000-0005-0000-0000-000004170000}"/>
    <cellStyle name="Moeda 5 2 6 3 2" xfId="20373" xr:uid="{00000000-0005-0000-0000-000005170000}"/>
    <cellStyle name="Moeda 5 2 6 4" xfId="9693" xr:uid="{00000000-0005-0000-0000-000006170000}"/>
    <cellStyle name="Moeda 5 2 6 4 2" xfId="23037" xr:uid="{00000000-0005-0000-0000-000007170000}"/>
    <cellStyle name="Moeda 5 2 6 5" xfId="15045" xr:uid="{00000000-0005-0000-0000-000008170000}"/>
    <cellStyle name="Moeda 5 2 6 6" xfId="12357" xr:uid="{00000000-0005-0000-0000-000009170000}"/>
    <cellStyle name="Moeda 5 2 6 7" xfId="25533" xr:uid="{00000000-0005-0000-0000-00000A170000}"/>
    <cellStyle name="Moeda 5 2 7" xfId="2517" xr:uid="{00000000-0005-0000-0000-00000B170000}"/>
    <cellStyle name="Moeda 5 2 7 2" xfId="5181" xr:uid="{00000000-0005-0000-0000-00000C170000}"/>
    <cellStyle name="Moeda 5 2 7 2 2" xfId="18525" xr:uid="{00000000-0005-0000-0000-00000D170000}"/>
    <cellStyle name="Moeda 5 2 7 3" xfId="7845" xr:uid="{00000000-0005-0000-0000-00000E170000}"/>
    <cellStyle name="Moeda 5 2 7 3 2" xfId="21189" xr:uid="{00000000-0005-0000-0000-00000F170000}"/>
    <cellStyle name="Moeda 5 2 7 4" xfId="10509" xr:uid="{00000000-0005-0000-0000-000010170000}"/>
    <cellStyle name="Moeda 5 2 7 4 2" xfId="23853" xr:uid="{00000000-0005-0000-0000-000011170000}"/>
    <cellStyle name="Moeda 5 2 7 5" xfId="15861" xr:uid="{00000000-0005-0000-0000-000012170000}"/>
    <cellStyle name="Moeda 5 2 7 6" xfId="13173" xr:uid="{00000000-0005-0000-0000-000013170000}"/>
    <cellStyle name="Moeda 5 2 8" xfId="2781" xr:uid="{00000000-0005-0000-0000-000014170000}"/>
    <cellStyle name="Moeda 5 2 8 2" xfId="16125" xr:uid="{00000000-0005-0000-0000-000015170000}"/>
    <cellStyle name="Moeda 5 2 9" xfId="5445" xr:uid="{00000000-0005-0000-0000-000016170000}"/>
    <cellStyle name="Moeda 5 2 9 2" xfId="18789" xr:uid="{00000000-0005-0000-0000-000017170000}"/>
    <cellStyle name="Moeda 5 3" xfId="237" xr:uid="{00000000-0005-0000-0000-000018170000}"/>
    <cellStyle name="Moeda 5 3 10" xfId="13581" xr:uid="{00000000-0005-0000-0000-000019170000}"/>
    <cellStyle name="Moeda 5 3 11" xfId="10893" xr:uid="{00000000-0005-0000-0000-00001A170000}"/>
    <cellStyle name="Moeda 5 3 12" xfId="24285" xr:uid="{00000000-0005-0000-0000-00001B170000}"/>
    <cellStyle name="Moeda 5 3 2" xfId="501" xr:uid="{00000000-0005-0000-0000-00001C170000}"/>
    <cellStyle name="Moeda 5 3 2 2" xfId="1293" xr:uid="{00000000-0005-0000-0000-00001D170000}"/>
    <cellStyle name="Moeda 5 3 2 2 2" xfId="3957" xr:uid="{00000000-0005-0000-0000-00001E170000}"/>
    <cellStyle name="Moeda 5 3 2 2 2 2" xfId="17301" xr:uid="{00000000-0005-0000-0000-00001F170000}"/>
    <cellStyle name="Moeda 5 3 2 2 3" xfId="6621" xr:uid="{00000000-0005-0000-0000-000020170000}"/>
    <cellStyle name="Moeda 5 3 2 2 3 2" xfId="19965" xr:uid="{00000000-0005-0000-0000-000021170000}"/>
    <cellStyle name="Moeda 5 3 2 2 4" xfId="9285" xr:uid="{00000000-0005-0000-0000-000022170000}"/>
    <cellStyle name="Moeda 5 3 2 2 4 2" xfId="22629" xr:uid="{00000000-0005-0000-0000-000023170000}"/>
    <cellStyle name="Moeda 5 3 2 2 5" xfId="14637" xr:uid="{00000000-0005-0000-0000-000024170000}"/>
    <cellStyle name="Moeda 5 3 2 2 6" xfId="11949" xr:uid="{00000000-0005-0000-0000-000025170000}"/>
    <cellStyle name="Moeda 5 3 2 2 7" xfId="26349" xr:uid="{00000000-0005-0000-0000-000026170000}"/>
    <cellStyle name="Moeda 5 3 2 3" xfId="2085" xr:uid="{00000000-0005-0000-0000-000027170000}"/>
    <cellStyle name="Moeda 5 3 2 3 2" xfId="4749" xr:uid="{00000000-0005-0000-0000-000028170000}"/>
    <cellStyle name="Moeda 5 3 2 3 2 2" xfId="18093" xr:uid="{00000000-0005-0000-0000-000029170000}"/>
    <cellStyle name="Moeda 5 3 2 3 3" xfId="7413" xr:uid="{00000000-0005-0000-0000-00002A170000}"/>
    <cellStyle name="Moeda 5 3 2 3 3 2" xfId="20757" xr:uid="{00000000-0005-0000-0000-00002B170000}"/>
    <cellStyle name="Moeda 5 3 2 3 4" xfId="10077" xr:uid="{00000000-0005-0000-0000-00002C170000}"/>
    <cellStyle name="Moeda 5 3 2 3 4 2" xfId="23421" xr:uid="{00000000-0005-0000-0000-00002D170000}"/>
    <cellStyle name="Moeda 5 3 2 3 5" xfId="15429" xr:uid="{00000000-0005-0000-0000-00002E170000}"/>
    <cellStyle name="Moeda 5 3 2 3 6" xfId="12741" xr:uid="{00000000-0005-0000-0000-00002F170000}"/>
    <cellStyle name="Moeda 5 3 2 4" xfId="3165" xr:uid="{00000000-0005-0000-0000-000030170000}"/>
    <cellStyle name="Moeda 5 3 2 4 2" xfId="16509" xr:uid="{00000000-0005-0000-0000-000031170000}"/>
    <cellStyle name="Moeda 5 3 2 5" xfId="5829" xr:uid="{00000000-0005-0000-0000-000032170000}"/>
    <cellStyle name="Moeda 5 3 2 5 2" xfId="19173" xr:uid="{00000000-0005-0000-0000-000033170000}"/>
    <cellStyle name="Moeda 5 3 2 6" xfId="8493" xr:uid="{00000000-0005-0000-0000-000034170000}"/>
    <cellStyle name="Moeda 5 3 2 6 2" xfId="21837" xr:uid="{00000000-0005-0000-0000-000035170000}"/>
    <cellStyle name="Moeda 5 3 2 7" xfId="13845" xr:uid="{00000000-0005-0000-0000-000036170000}"/>
    <cellStyle name="Moeda 5 3 2 8" xfId="11157" xr:uid="{00000000-0005-0000-0000-000037170000}"/>
    <cellStyle name="Moeda 5 3 2 9" xfId="24981" xr:uid="{00000000-0005-0000-0000-000038170000}"/>
    <cellStyle name="Moeda 5 3 3" xfId="669" xr:uid="{00000000-0005-0000-0000-000039170000}"/>
    <cellStyle name="Moeda 5 3 3 2" xfId="1461" xr:uid="{00000000-0005-0000-0000-00003A170000}"/>
    <cellStyle name="Moeda 5 3 3 2 2" xfId="4125" xr:uid="{00000000-0005-0000-0000-00003B170000}"/>
    <cellStyle name="Moeda 5 3 3 2 2 2" xfId="17469" xr:uid="{00000000-0005-0000-0000-00003C170000}"/>
    <cellStyle name="Moeda 5 3 3 2 3" xfId="6789" xr:uid="{00000000-0005-0000-0000-00003D170000}"/>
    <cellStyle name="Moeda 5 3 3 2 3 2" xfId="20133" xr:uid="{00000000-0005-0000-0000-00003E170000}"/>
    <cellStyle name="Moeda 5 3 3 2 4" xfId="9453" xr:uid="{00000000-0005-0000-0000-00003F170000}"/>
    <cellStyle name="Moeda 5 3 3 2 4 2" xfId="22797" xr:uid="{00000000-0005-0000-0000-000040170000}"/>
    <cellStyle name="Moeda 5 3 3 2 5" xfId="14805" xr:uid="{00000000-0005-0000-0000-000041170000}"/>
    <cellStyle name="Moeda 5 3 3 2 6" xfId="12117" xr:uid="{00000000-0005-0000-0000-000042170000}"/>
    <cellStyle name="Moeda 5 3 3 2 7" xfId="26013" xr:uid="{00000000-0005-0000-0000-000043170000}"/>
    <cellStyle name="Moeda 5 3 3 3" xfId="2253" xr:uid="{00000000-0005-0000-0000-000044170000}"/>
    <cellStyle name="Moeda 5 3 3 3 2" xfId="4917" xr:uid="{00000000-0005-0000-0000-000045170000}"/>
    <cellStyle name="Moeda 5 3 3 3 2 2" xfId="18261" xr:uid="{00000000-0005-0000-0000-000046170000}"/>
    <cellStyle name="Moeda 5 3 3 3 3" xfId="7581" xr:uid="{00000000-0005-0000-0000-000047170000}"/>
    <cellStyle name="Moeda 5 3 3 3 3 2" xfId="20925" xr:uid="{00000000-0005-0000-0000-000048170000}"/>
    <cellStyle name="Moeda 5 3 3 3 4" xfId="10245" xr:uid="{00000000-0005-0000-0000-000049170000}"/>
    <cellStyle name="Moeda 5 3 3 3 4 2" xfId="23589" xr:uid="{00000000-0005-0000-0000-00004A170000}"/>
    <cellStyle name="Moeda 5 3 3 3 5" xfId="15597" xr:uid="{00000000-0005-0000-0000-00004B170000}"/>
    <cellStyle name="Moeda 5 3 3 3 6" xfId="12909" xr:uid="{00000000-0005-0000-0000-00004C170000}"/>
    <cellStyle name="Moeda 5 3 3 4" xfId="3333" xr:uid="{00000000-0005-0000-0000-00004D170000}"/>
    <cellStyle name="Moeda 5 3 3 4 2" xfId="16677" xr:uid="{00000000-0005-0000-0000-00004E170000}"/>
    <cellStyle name="Moeda 5 3 3 5" xfId="5997" xr:uid="{00000000-0005-0000-0000-00004F170000}"/>
    <cellStyle name="Moeda 5 3 3 5 2" xfId="19341" xr:uid="{00000000-0005-0000-0000-000050170000}"/>
    <cellStyle name="Moeda 5 3 3 6" xfId="8661" xr:uid="{00000000-0005-0000-0000-000051170000}"/>
    <cellStyle name="Moeda 5 3 3 6 2" xfId="22005" xr:uid="{00000000-0005-0000-0000-000052170000}"/>
    <cellStyle name="Moeda 5 3 3 7" xfId="14013" xr:uid="{00000000-0005-0000-0000-000053170000}"/>
    <cellStyle name="Moeda 5 3 3 8" xfId="11325" xr:uid="{00000000-0005-0000-0000-000054170000}"/>
    <cellStyle name="Moeda 5 3 3 9" xfId="24645" xr:uid="{00000000-0005-0000-0000-000055170000}"/>
    <cellStyle name="Moeda 5 3 4" xfId="1029" xr:uid="{00000000-0005-0000-0000-000056170000}"/>
    <cellStyle name="Moeda 5 3 4 2" xfId="3693" xr:uid="{00000000-0005-0000-0000-000057170000}"/>
    <cellStyle name="Moeda 5 3 4 2 2" xfId="17037" xr:uid="{00000000-0005-0000-0000-000058170000}"/>
    <cellStyle name="Moeda 5 3 4 2 3" xfId="26661" xr:uid="{00000000-0005-0000-0000-000059170000}"/>
    <cellStyle name="Moeda 5 3 4 3" xfId="6357" xr:uid="{00000000-0005-0000-0000-00005A170000}"/>
    <cellStyle name="Moeda 5 3 4 3 2" xfId="19701" xr:uid="{00000000-0005-0000-0000-00005B170000}"/>
    <cellStyle name="Moeda 5 3 4 4" xfId="9021" xr:uid="{00000000-0005-0000-0000-00005C170000}"/>
    <cellStyle name="Moeda 5 3 4 4 2" xfId="22365" xr:uid="{00000000-0005-0000-0000-00005D170000}"/>
    <cellStyle name="Moeda 5 3 4 5" xfId="14373" xr:uid="{00000000-0005-0000-0000-00005E170000}"/>
    <cellStyle name="Moeda 5 3 4 6" xfId="11685" xr:uid="{00000000-0005-0000-0000-00005F170000}"/>
    <cellStyle name="Moeda 5 3 4 7" xfId="25293" xr:uid="{00000000-0005-0000-0000-000060170000}"/>
    <cellStyle name="Moeda 5 3 5" xfId="1821" xr:uid="{00000000-0005-0000-0000-000061170000}"/>
    <cellStyle name="Moeda 5 3 5 2" xfId="4485" xr:uid="{00000000-0005-0000-0000-000062170000}"/>
    <cellStyle name="Moeda 5 3 5 2 2" xfId="17829" xr:uid="{00000000-0005-0000-0000-000063170000}"/>
    <cellStyle name="Moeda 5 3 5 3" xfId="7149" xr:uid="{00000000-0005-0000-0000-000064170000}"/>
    <cellStyle name="Moeda 5 3 5 3 2" xfId="20493" xr:uid="{00000000-0005-0000-0000-000065170000}"/>
    <cellStyle name="Moeda 5 3 5 4" xfId="9813" xr:uid="{00000000-0005-0000-0000-000066170000}"/>
    <cellStyle name="Moeda 5 3 5 4 2" xfId="23157" xr:uid="{00000000-0005-0000-0000-000067170000}"/>
    <cellStyle name="Moeda 5 3 5 5" xfId="15165" xr:uid="{00000000-0005-0000-0000-000068170000}"/>
    <cellStyle name="Moeda 5 3 5 6" xfId="12477" xr:uid="{00000000-0005-0000-0000-000069170000}"/>
    <cellStyle name="Moeda 5 3 5 7" xfId="25653" xr:uid="{00000000-0005-0000-0000-00006A170000}"/>
    <cellStyle name="Moeda 5 3 6" xfId="2637" xr:uid="{00000000-0005-0000-0000-00006B170000}"/>
    <cellStyle name="Moeda 5 3 6 2" xfId="5301" xr:uid="{00000000-0005-0000-0000-00006C170000}"/>
    <cellStyle name="Moeda 5 3 6 2 2" xfId="18645" xr:uid="{00000000-0005-0000-0000-00006D170000}"/>
    <cellStyle name="Moeda 5 3 6 3" xfId="7965" xr:uid="{00000000-0005-0000-0000-00006E170000}"/>
    <cellStyle name="Moeda 5 3 6 3 2" xfId="21309" xr:uid="{00000000-0005-0000-0000-00006F170000}"/>
    <cellStyle name="Moeda 5 3 6 4" xfId="10629" xr:uid="{00000000-0005-0000-0000-000070170000}"/>
    <cellStyle name="Moeda 5 3 6 4 2" xfId="23973" xr:uid="{00000000-0005-0000-0000-000071170000}"/>
    <cellStyle name="Moeda 5 3 6 5" xfId="15981" xr:uid="{00000000-0005-0000-0000-000072170000}"/>
    <cellStyle name="Moeda 5 3 6 6" xfId="13293" xr:uid="{00000000-0005-0000-0000-000073170000}"/>
    <cellStyle name="Moeda 5 3 7" xfId="2901" xr:uid="{00000000-0005-0000-0000-000074170000}"/>
    <cellStyle name="Moeda 5 3 7 2" xfId="16245" xr:uid="{00000000-0005-0000-0000-000075170000}"/>
    <cellStyle name="Moeda 5 3 8" xfId="5565" xr:uid="{00000000-0005-0000-0000-000076170000}"/>
    <cellStyle name="Moeda 5 3 8 2" xfId="18909" xr:uid="{00000000-0005-0000-0000-000077170000}"/>
    <cellStyle name="Moeda 5 3 9" xfId="8229" xr:uid="{00000000-0005-0000-0000-000078170000}"/>
    <cellStyle name="Moeda 5 3 9 2" xfId="21573" xr:uid="{00000000-0005-0000-0000-000079170000}"/>
    <cellStyle name="Moeda 5 4" xfId="189" xr:uid="{00000000-0005-0000-0000-00007A170000}"/>
    <cellStyle name="Moeda 5 4 10" xfId="10845" xr:uid="{00000000-0005-0000-0000-00007B170000}"/>
    <cellStyle name="Moeda 5 4 11" xfId="24237" xr:uid="{00000000-0005-0000-0000-00007C170000}"/>
    <cellStyle name="Moeda 5 4 2" xfId="453" xr:uid="{00000000-0005-0000-0000-00007D170000}"/>
    <cellStyle name="Moeda 5 4 2 2" xfId="1245" xr:uid="{00000000-0005-0000-0000-00007E170000}"/>
    <cellStyle name="Moeda 5 4 2 2 2" xfId="3909" xr:uid="{00000000-0005-0000-0000-00007F170000}"/>
    <cellStyle name="Moeda 5 4 2 2 2 2" xfId="17253" xr:uid="{00000000-0005-0000-0000-000080170000}"/>
    <cellStyle name="Moeda 5 4 2 2 3" xfId="6573" xr:uid="{00000000-0005-0000-0000-000081170000}"/>
    <cellStyle name="Moeda 5 4 2 2 3 2" xfId="19917" xr:uid="{00000000-0005-0000-0000-000082170000}"/>
    <cellStyle name="Moeda 5 4 2 2 4" xfId="9237" xr:uid="{00000000-0005-0000-0000-000083170000}"/>
    <cellStyle name="Moeda 5 4 2 2 4 2" xfId="22581" xr:uid="{00000000-0005-0000-0000-000084170000}"/>
    <cellStyle name="Moeda 5 4 2 2 5" xfId="14589" xr:uid="{00000000-0005-0000-0000-000085170000}"/>
    <cellStyle name="Moeda 5 4 2 2 6" xfId="11901" xr:uid="{00000000-0005-0000-0000-000086170000}"/>
    <cellStyle name="Moeda 5 4 2 2 7" xfId="26301" xr:uid="{00000000-0005-0000-0000-000087170000}"/>
    <cellStyle name="Moeda 5 4 2 3" xfId="2037" xr:uid="{00000000-0005-0000-0000-000088170000}"/>
    <cellStyle name="Moeda 5 4 2 3 2" xfId="4701" xr:uid="{00000000-0005-0000-0000-000089170000}"/>
    <cellStyle name="Moeda 5 4 2 3 2 2" xfId="18045" xr:uid="{00000000-0005-0000-0000-00008A170000}"/>
    <cellStyle name="Moeda 5 4 2 3 3" xfId="7365" xr:uid="{00000000-0005-0000-0000-00008B170000}"/>
    <cellStyle name="Moeda 5 4 2 3 3 2" xfId="20709" xr:uid="{00000000-0005-0000-0000-00008C170000}"/>
    <cellStyle name="Moeda 5 4 2 3 4" xfId="10029" xr:uid="{00000000-0005-0000-0000-00008D170000}"/>
    <cellStyle name="Moeda 5 4 2 3 4 2" xfId="23373" xr:uid="{00000000-0005-0000-0000-00008E170000}"/>
    <cellStyle name="Moeda 5 4 2 3 5" xfId="15381" xr:uid="{00000000-0005-0000-0000-00008F170000}"/>
    <cellStyle name="Moeda 5 4 2 3 6" xfId="12693" xr:uid="{00000000-0005-0000-0000-000090170000}"/>
    <cellStyle name="Moeda 5 4 2 4" xfId="3117" xr:uid="{00000000-0005-0000-0000-000091170000}"/>
    <cellStyle name="Moeda 5 4 2 4 2" xfId="16461" xr:uid="{00000000-0005-0000-0000-000092170000}"/>
    <cellStyle name="Moeda 5 4 2 5" xfId="5781" xr:uid="{00000000-0005-0000-0000-000093170000}"/>
    <cellStyle name="Moeda 5 4 2 5 2" xfId="19125" xr:uid="{00000000-0005-0000-0000-000094170000}"/>
    <cellStyle name="Moeda 5 4 2 6" xfId="8445" xr:uid="{00000000-0005-0000-0000-000095170000}"/>
    <cellStyle name="Moeda 5 4 2 6 2" xfId="21789" xr:uid="{00000000-0005-0000-0000-000096170000}"/>
    <cellStyle name="Moeda 5 4 2 7" xfId="13797" xr:uid="{00000000-0005-0000-0000-000097170000}"/>
    <cellStyle name="Moeda 5 4 2 8" xfId="11109" xr:uid="{00000000-0005-0000-0000-000098170000}"/>
    <cellStyle name="Moeda 5 4 2 9" xfId="24933" xr:uid="{00000000-0005-0000-0000-000099170000}"/>
    <cellStyle name="Moeda 5 4 3" xfId="981" xr:uid="{00000000-0005-0000-0000-00009A170000}"/>
    <cellStyle name="Moeda 5 4 3 2" xfId="3645" xr:uid="{00000000-0005-0000-0000-00009B170000}"/>
    <cellStyle name="Moeda 5 4 3 2 2" xfId="16989" xr:uid="{00000000-0005-0000-0000-00009C170000}"/>
    <cellStyle name="Moeda 5 4 3 2 3" xfId="25965" xr:uid="{00000000-0005-0000-0000-00009D170000}"/>
    <cellStyle name="Moeda 5 4 3 3" xfId="6309" xr:uid="{00000000-0005-0000-0000-00009E170000}"/>
    <cellStyle name="Moeda 5 4 3 3 2" xfId="19653" xr:uid="{00000000-0005-0000-0000-00009F170000}"/>
    <cellStyle name="Moeda 5 4 3 4" xfId="8973" xr:uid="{00000000-0005-0000-0000-0000A0170000}"/>
    <cellStyle name="Moeda 5 4 3 4 2" xfId="22317" xr:uid="{00000000-0005-0000-0000-0000A1170000}"/>
    <cellStyle name="Moeda 5 4 3 5" xfId="14325" xr:uid="{00000000-0005-0000-0000-0000A2170000}"/>
    <cellStyle name="Moeda 5 4 3 6" xfId="11637" xr:uid="{00000000-0005-0000-0000-0000A3170000}"/>
    <cellStyle name="Moeda 5 4 3 7" xfId="24597" xr:uid="{00000000-0005-0000-0000-0000A4170000}"/>
    <cellStyle name="Moeda 5 4 4" xfId="1773" xr:uid="{00000000-0005-0000-0000-0000A5170000}"/>
    <cellStyle name="Moeda 5 4 4 2" xfId="4437" xr:uid="{00000000-0005-0000-0000-0000A6170000}"/>
    <cellStyle name="Moeda 5 4 4 2 2" xfId="17781" xr:uid="{00000000-0005-0000-0000-0000A7170000}"/>
    <cellStyle name="Moeda 5 4 4 2 3" xfId="26613" xr:uid="{00000000-0005-0000-0000-0000A8170000}"/>
    <cellStyle name="Moeda 5 4 4 3" xfId="7101" xr:uid="{00000000-0005-0000-0000-0000A9170000}"/>
    <cellStyle name="Moeda 5 4 4 3 2" xfId="20445" xr:uid="{00000000-0005-0000-0000-0000AA170000}"/>
    <cellStyle name="Moeda 5 4 4 4" xfId="9765" xr:uid="{00000000-0005-0000-0000-0000AB170000}"/>
    <cellStyle name="Moeda 5 4 4 4 2" xfId="23109" xr:uid="{00000000-0005-0000-0000-0000AC170000}"/>
    <cellStyle name="Moeda 5 4 4 5" xfId="15117" xr:uid="{00000000-0005-0000-0000-0000AD170000}"/>
    <cellStyle name="Moeda 5 4 4 6" xfId="12429" xr:uid="{00000000-0005-0000-0000-0000AE170000}"/>
    <cellStyle name="Moeda 5 4 4 7" xfId="25245" xr:uid="{00000000-0005-0000-0000-0000AF170000}"/>
    <cellStyle name="Moeda 5 4 5" xfId="2589" xr:uid="{00000000-0005-0000-0000-0000B0170000}"/>
    <cellStyle name="Moeda 5 4 5 2" xfId="5253" xr:uid="{00000000-0005-0000-0000-0000B1170000}"/>
    <cellStyle name="Moeda 5 4 5 2 2" xfId="18597" xr:uid="{00000000-0005-0000-0000-0000B2170000}"/>
    <cellStyle name="Moeda 5 4 5 3" xfId="7917" xr:uid="{00000000-0005-0000-0000-0000B3170000}"/>
    <cellStyle name="Moeda 5 4 5 3 2" xfId="21261" xr:uid="{00000000-0005-0000-0000-0000B4170000}"/>
    <cellStyle name="Moeda 5 4 5 4" xfId="10581" xr:uid="{00000000-0005-0000-0000-0000B5170000}"/>
    <cellStyle name="Moeda 5 4 5 4 2" xfId="23925" xr:uid="{00000000-0005-0000-0000-0000B6170000}"/>
    <cellStyle name="Moeda 5 4 5 5" xfId="15933" xr:uid="{00000000-0005-0000-0000-0000B7170000}"/>
    <cellStyle name="Moeda 5 4 5 6" xfId="13245" xr:uid="{00000000-0005-0000-0000-0000B8170000}"/>
    <cellStyle name="Moeda 5 4 5 7" xfId="25605" xr:uid="{00000000-0005-0000-0000-0000B9170000}"/>
    <cellStyle name="Moeda 5 4 6" xfId="2853" xr:uid="{00000000-0005-0000-0000-0000BA170000}"/>
    <cellStyle name="Moeda 5 4 6 2" xfId="16197" xr:uid="{00000000-0005-0000-0000-0000BB170000}"/>
    <cellStyle name="Moeda 5 4 7" xfId="5517" xr:uid="{00000000-0005-0000-0000-0000BC170000}"/>
    <cellStyle name="Moeda 5 4 7 2" xfId="18861" xr:uid="{00000000-0005-0000-0000-0000BD170000}"/>
    <cellStyle name="Moeda 5 4 8" xfId="8181" xr:uid="{00000000-0005-0000-0000-0000BE170000}"/>
    <cellStyle name="Moeda 5 4 8 2" xfId="21525" xr:uid="{00000000-0005-0000-0000-0000BF170000}"/>
    <cellStyle name="Moeda 5 4 9" xfId="13533" xr:uid="{00000000-0005-0000-0000-0000C0170000}"/>
    <cellStyle name="Moeda 5 5" xfId="333" xr:uid="{00000000-0005-0000-0000-0000C1170000}"/>
    <cellStyle name="Moeda 5 5 2" xfId="1125" xr:uid="{00000000-0005-0000-0000-0000C2170000}"/>
    <cellStyle name="Moeda 5 5 2 2" xfId="3789" xr:uid="{00000000-0005-0000-0000-0000C3170000}"/>
    <cellStyle name="Moeda 5 5 2 2 2" xfId="17133" xr:uid="{00000000-0005-0000-0000-0000C4170000}"/>
    <cellStyle name="Moeda 5 5 2 2 3" xfId="26445" xr:uid="{00000000-0005-0000-0000-0000C5170000}"/>
    <cellStyle name="Moeda 5 5 2 3" xfId="6453" xr:uid="{00000000-0005-0000-0000-0000C6170000}"/>
    <cellStyle name="Moeda 5 5 2 3 2" xfId="19797" xr:uid="{00000000-0005-0000-0000-0000C7170000}"/>
    <cellStyle name="Moeda 5 5 2 4" xfId="9117" xr:uid="{00000000-0005-0000-0000-0000C8170000}"/>
    <cellStyle name="Moeda 5 5 2 4 2" xfId="22461" xr:uid="{00000000-0005-0000-0000-0000C9170000}"/>
    <cellStyle name="Moeda 5 5 2 5" xfId="14469" xr:uid="{00000000-0005-0000-0000-0000CA170000}"/>
    <cellStyle name="Moeda 5 5 2 6" xfId="11781" xr:uid="{00000000-0005-0000-0000-0000CB170000}"/>
    <cellStyle name="Moeda 5 5 2 7" xfId="25077" xr:uid="{00000000-0005-0000-0000-0000CC170000}"/>
    <cellStyle name="Moeda 5 5 3" xfId="1917" xr:uid="{00000000-0005-0000-0000-0000CD170000}"/>
    <cellStyle name="Moeda 5 5 3 2" xfId="4581" xr:uid="{00000000-0005-0000-0000-0000CE170000}"/>
    <cellStyle name="Moeda 5 5 3 2 2" xfId="17925" xr:uid="{00000000-0005-0000-0000-0000CF170000}"/>
    <cellStyle name="Moeda 5 5 3 2 3" xfId="26109" xr:uid="{00000000-0005-0000-0000-0000D0170000}"/>
    <cellStyle name="Moeda 5 5 3 3" xfId="7245" xr:uid="{00000000-0005-0000-0000-0000D1170000}"/>
    <cellStyle name="Moeda 5 5 3 3 2" xfId="20589" xr:uid="{00000000-0005-0000-0000-0000D2170000}"/>
    <cellStyle name="Moeda 5 5 3 4" xfId="9909" xr:uid="{00000000-0005-0000-0000-0000D3170000}"/>
    <cellStyle name="Moeda 5 5 3 4 2" xfId="23253" xr:uid="{00000000-0005-0000-0000-0000D4170000}"/>
    <cellStyle name="Moeda 5 5 3 5" xfId="15261" xr:uid="{00000000-0005-0000-0000-0000D5170000}"/>
    <cellStyle name="Moeda 5 5 3 6" xfId="12573" xr:uid="{00000000-0005-0000-0000-0000D6170000}"/>
    <cellStyle name="Moeda 5 5 3 7" xfId="24741" xr:uid="{00000000-0005-0000-0000-0000D7170000}"/>
    <cellStyle name="Moeda 5 5 4" xfId="2997" xr:uid="{00000000-0005-0000-0000-0000D8170000}"/>
    <cellStyle name="Moeda 5 5 4 2" xfId="16341" xr:uid="{00000000-0005-0000-0000-0000D9170000}"/>
    <cellStyle name="Moeda 5 5 4 2 2" xfId="26757" xr:uid="{00000000-0005-0000-0000-0000DA170000}"/>
    <cellStyle name="Moeda 5 5 4 3" xfId="25389" xr:uid="{00000000-0005-0000-0000-0000DB170000}"/>
    <cellStyle name="Moeda 5 5 5" xfId="5661" xr:uid="{00000000-0005-0000-0000-0000DC170000}"/>
    <cellStyle name="Moeda 5 5 5 2" xfId="19005" xr:uid="{00000000-0005-0000-0000-0000DD170000}"/>
    <cellStyle name="Moeda 5 5 5 3" xfId="25749" xr:uid="{00000000-0005-0000-0000-0000DE170000}"/>
    <cellStyle name="Moeda 5 5 6" xfId="8325" xr:uid="{00000000-0005-0000-0000-0000DF170000}"/>
    <cellStyle name="Moeda 5 5 6 2" xfId="21669" xr:uid="{00000000-0005-0000-0000-0000E0170000}"/>
    <cellStyle name="Moeda 5 5 7" xfId="13677" xr:uid="{00000000-0005-0000-0000-0000E1170000}"/>
    <cellStyle name="Moeda 5 5 8" xfId="10989" xr:uid="{00000000-0005-0000-0000-0000E2170000}"/>
    <cellStyle name="Moeda 5 5 9" xfId="24381" xr:uid="{00000000-0005-0000-0000-0000E3170000}"/>
    <cellStyle name="Moeda 5 6" xfId="597" xr:uid="{00000000-0005-0000-0000-0000E4170000}"/>
    <cellStyle name="Moeda 5 6 2" xfId="1389" xr:uid="{00000000-0005-0000-0000-0000E5170000}"/>
    <cellStyle name="Moeda 5 6 2 2" xfId="4053" xr:uid="{00000000-0005-0000-0000-0000E6170000}"/>
    <cellStyle name="Moeda 5 6 2 2 2" xfId="17397" xr:uid="{00000000-0005-0000-0000-0000E7170000}"/>
    <cellStyle name="Moeda 5 6 2 3" xfId="6717" xr:uid="{00000000-0005-0000-0000-0000E8170000}"/>
    <cellStyle name="Moeda 5 6 2 3 2" xfId="20061" xr:uid="{00000000-0005-0000-0000-0000E9170000}"/>
    <cellStyle name="Moeda 5 6 2 4" xfId="9381" xr:uid="{00000000-0005-0000-0000-0000EA170000}"/>
    <cellStyle name="Moeda 5 6 2 4 2" xfId="22725" xr:uid="{00000000-0005-0000-0000-0000EB170000}"/>
    <cellStyle name="Moeda 5 6 2 5" xfId="14733" xr:uid="{00000000-0005-0000-0000-0000EC170000}"/>
    <cellStyle name="Moeda 5 6 2 6" xfId="12045" xr:uid="{00000000-0005-0000-0000-0000ED170000}"/>
    <cellStyle name="Moeda 5 6 2 7" xfId="26181" xr:uid="{00000000-0005-0000-0000-0000EE170000}"/>
    <cellStyle name="Moeda 5 6 3" xfId="2181" xr:uid="{00000000-0005-0000-0000-0000EF170000}"/>
    <cellStyle name="Moeda 5 6 3 2" xfId="4845" xr:uid="{00000000-0005-0000-0000-0000F0170000}"/>
    <cellStyle name="Moeda 5 6 3 2 2" xfId="18189" xr:uid="{00000000-0005-0000-0000-0000F1170000}"/>
    <cellStyle name="Moeda 5 6 3 3" xfId="7509" xr:uid="{00000000-0005-0000-0000-0000F2170000}"/>
    <cellStyle name="Moeda 5 6 3 3 2" xfId="20853" xr:uid="{00000000-0005-0000-0000-0000F3170000}"/>
    <cellStyle name="Moeda 5 6 3 4" xfId="10173" xr:uid="{00000000-0005-0000-0000-0000F4170000}"/>
    <cellStyle name="Moeda 5 6 3 4 2" xfId="23517" xr:uid="{00000000-0005-0000-0000-0000F5170000}"/>
    <cellStyle name="Moeda 5 6 3 5" xfId="15525" xr:uid="{00000000-0005-0000-0000-0000F6170000}"/>
    <cellStyle name="Moeda 5 6 3 6" xfId="12837" xr:uid="{00000000-0005-0000-0000-0000F7170000}"/>
    <cellStyle name="Moeda 5 6 4" xfId="3261" xr:uid="{00000000-0005-0000-0000-0000F8170000}"/>
    <cellStyle name="Moeda 5 6 4 2" xfId="16605" xr:uid="{00000000-0005-0000-0000-0000F9170000}"/>
    <cellStyle name="Moeda 5 6 5" xfId="5925" xr:uid="{00000000-0005-0000-0000-0000FA170000}"/>
    <cellStyle name="Moeda 5 6 5 2" xfId="19269" xr:uid="{00000000-0005-0000-0000-0000FB170000}"/>
    <cellStyle name="Moeda 5 6 6" xfId="8589" xr:uid="{00000000-0005-0000-0000-0000FC170000}"/>
    <cellStyle name="Moeda 5 6 6 2" xfId="21933" xr:uid="{00000000-0005-0000-0000-0000FD170000}"/>
    <cellStyle name="Moeda 5 6 7" xfId="13941" xr:uid="{00000000-0005-0000-0000-0000FE170000}"/>
    <cellStyle name="Moeda 5 6 8" xfId="11253" xr:uid="{00000000-0005-0000-0000-0000FF170000}"/>
    <cellStyle name="Moeda 5 6 9" xfId="24813" xr:uid="{00000000-0005-0000-0000-000000180000}"/>
    <cellStyle name="Moeda 5 7" xfId="765" xr:uid="{00000000-0005-0000-0000-000001180000}"/>
    <cellStyle name="Moeda 5 7 2" xfId="1557" xr:uid="{00000000-0005-0000-0000-000002180000}"/>
    <cellStyle name="Moeda 5 7 2 2" xfId="4221" xr:uid="{00000000-0005-0000-0000-000003180000}"/>
    <cellStyle name="Moeda 5 7 2 2 2" xfId="17565" xr:uid="{00000000-0005-0000-0000-000004180000}"/>
    <cellStyle name="Moeda 5 7 2 3" xfId="6885" xr:uid="{00000000-0005-0000-0000-000005180000}"/>
    <cellStyle name="Moeda 5 7 2 3 2" xfId="20229" xr:uid="{00000000-0005-0000-0000-000006180000}"/>
    <cellStyle name="Moeda 5 7 2 4" xfId="9549" xr:uid="{00000000-0005-0000-0000-000007180000}"/>
    <cellStyle name="Moeda 5 7 2 4 2" xfId="22893" xr:uid="{00000000-0005-0000-0000-000008180000}"/>
    <cellStyle name="Moeda 5 7 2 5" xfId="14901" xr:uid="{00000000-0005-0000-0000-000009180000}"/>
    <cellStyle name="Moeda 5 7 2 6" xfId="12213" xr:uid="{00000000-0005-0000-0000-00000A180000}"/>
    <cellStyle name="Moeda 5 7 2 7" xfId="25845" xr:uid="{00000000-0005-0000-0000-00000B180000}"/>
    <cellStyle name="Moeda 5 7 3" xfId="2349" xr:uid="{00000000-0005-0000-0000-00000C180000}"/>
    <cellStyle name="Moeda 5 7 3 2" xfId="5013" xr:uid="{00000000-0005-0000-0000-00000D180000}"/>
    <cellStyle name="Moeda 5 7 3 2 2" xfId="18357" xr:uid="{00000000-0005-0000-0000-00000E180000}"/>
    <cellStyle name="Moeda 5 7 3 3" xfId="7677" xr:uid="{00000000-0005-0000-0000-00000F180000}"/>
    <cellStyle name="Moeda 5 7 3 3 2" xfId="21021" xr:uid="{00000000-0005-0000-0000-000010180000}"/>
    <cellStyle name="Moeda 5 7 3 4" xfId="10341" xr:uid="{00000000-0005-0000-0000-000011180000}"/>
    <cellStyle name="Moeda 5 7 3 4 2" xfId="23685" xr:uid="{00000000-0005-0000-0000-000012180000}"/>
    <cellStyle name="Moeda 5 7 3 5" xfId="15693" xr:uid="{00000000-0005-0000-0000-000013180000}"/>
    <cellStyle name="Moeda 5 7 3 6" xfId="13005" xr:uid="{00000000-0005-0000-0000-000014180000}"/>
    <cellStyle name="Moeda 5 7 4" xfId="3429" xr:uid="{00000000-0005-0000-0000-000015180000}"/>
    <cellStyle name="Moeda 5 7 4 2" xfId="16773" xr:uid="{00000000-0005-0000-0000-000016180000}"/>
    <cellStyle name="Moeda 5 7 5" xfId="6093" xr:uid="{00000000-0005-0000-0000-000017180000}"/>
    <cellStyle name="Moeda 5 7 5 2" xfId="19437" xr:uid="{00000000-0005-0000-0000-000018180000}"/>
    <cellStyle name="Moeda 5 7 6" xfId="8757" xr:uid="{00000000-0005-0000-0000-000019180000}"/>
    <cellStyle name="Moeda 5 7 6 2" xfId="22101" xr:uid="{00000000-0005-0000-0000-00001A180000}"/>
    <cellStyle name="Moeda 5 7 7" xfId="14109" xr:uid="{00000000-0005-0000-0000-00001B180000}"/>
    <cellStyle name="Moeda 5 7 8" xfId="11421" xr:uid="{00000000-0005-0000-0000-00001C180000}"/>
    <cellStyle name="Moeda 5 7 9" xfId="24477" xr:uid="{00000000-0005-0000-0000-00001D180000}"/>
    <cellStyle name="Moeda 5 8" xfId="813" xr:uid="{00000000-0005-0000-0000-00001E180000}"/>
    <cellStyle name="Moeda 5 8 2" xfId="1605" xr:uid="{00000000-0005-0000-0000-00001F180000}"/>
    <cellStyle name="Moeda 5 8 2 2" xfId="4269" xr:uid="{00000000-0005-0000-0000-000020180000}"/>
    <cellStyle name="Moeda 5 8 2 2 2" xfId="17613" xr:uid="{00000000-0005-0000-0000-000021180000}"/>
    <cellStyle name="Moeda 5 8 2 3" xfId="6933" xr:uid="{00000000-0005-0000-0000-000022180000}"/>
    <cellStyle name="Moeda 5 8 2 3 2" xfId="20277" xr:uid="{00000000-0005-0000-0000-000023180000}"/>
    <cellStyle name="Moeda 5 8 2 4" xfId="9597" xr:uid="{00000000-0005-0000-0000-000024180000}"/>
    <cellStyle name="Moeda 5 8 2 4 2" xfId="22941" xr:uid="{00000000-0005-0000-0000-000025180000}"/>
    <cellStyle name="Moeda 5 8 2 5" xfId="14949" xr:uid="{00000000-0005-0000-0000-000026180000}"/>
    <cellStyle name="Moeda 5 8 2 6" xfId="12261" xr:uid="{00000000-0005-0000-0000-000027180000}"/>
    <cellStyle name="Moeda 5 8 2 7" xfId="26493" xr:uid="{00000000-0005-0000-0000-000028180000}"/>
    <cellStyle name="Moeda 5 8 3" xfId="2397" xr:uid="{00000000-0005-0000-0000-000029180000}"/>
    <cellStyle name="Moeda 5 8 3 2" xfId="5061" xr:uid="{00000000-0005-0000-0000-00002A180000}"/>
    <cellStyle name="Moeda 5 8 3 2 2" xfId="18405" xr:uid="{00000000-0005-0000-0000-00002B180000}"/>
    <cellStyle name="Moeda 5 8 3 3" xfId="7725" xr:uid="{00000000-0005-0000-0000-00002C180000}"/>
    <cellStyle name="Moeda 5 8 3 3 2" xfId="21069" xr:uid="{00000000-0005-0000-0000-00002D180000}"/>
    <cellStyle name="Moeda 5 8 3 4" xfId="10389" xr:uid="{00000000-0005-0000-0000-00002E180000}"/>
    <cellStyle name="Moeda 5 8 3 4 2" xfId="23733" xr:uid="{00000000-0005-0000-0000-00002F180000}"/>
    <cellStyle name="Moeda 5 8 3 5" xfId="15741" xr:uid="{00000000-0005-0000-0000-000030180000}"/>
    <cellStyle name="Moeda 5 8 3 6" xfId="13053" xr:uid="{00000000-0005-0000-0000-000031180000}"/>
    <cellStyle name="Moeda 5 8 4" xfId="3477" xr:uid="{00000000-0005-0000-0000-000032180000}"/>
    <cellStyle name="Moeda 5 8 4 2" xfId="16821" xr:uid="{00000000-0005-0000-0000-000033180000}"/>
    <cellStyle name="Moeda 5 8 5" xfId="6141" xr:uid="{00000000-0005-0000-0000-000034180000}"/>
    <cellStyle name="Moeda 5 8 5 2" xfId="19485" xr:uid="{00000000-0005-0000-0000-000035180000}"/>
    <cellStyle name="Moeda 5 8 6" xfId="8805" xr:uid="{00000000-0005-0000-0000-000036180000}"/>
    <cellStyle name="Moeda 5 8 6 2" xfId="22149" xr:uid="{00000000-0005-0000-0000-000037180000}"/>
    <cellStyle name="Moeda 5 8 7" xfId="14157" xr:uid="{00000000-0005-0000-0000-000038180000}"/>
    <cellStyle name="Moeda 5 8 8" xfId="11469" xr:uid="{00000000-0005-0000-0000-000039180000}"/>
    <cellStyle name="Moeda 5 8 9" xfId="25125" xr:uid="{00000000-0005-0000-0000-00003A180000}"/>
    <cellStyle name="Moeda 5 9" xfId="861" xr:uid="{00000000-0005-0000-0000-00003B180000}"/>
    <cellStyle name="Moeda 5 9 2" xfId="3525" xr:uid="{00000000-0005-0000-0000-00003C180000}"/>
    <cellStyle name="Moeda 5 9 2 2" xfId="16869" xr:uid="{00000000-0005-0000-0000-00003D180000}"/>
    <cellStyle name="Moeda 5 9 3" xfId="6189" xr:uid="{00000000-0005-0000-0000-00003E180000}"/>
    <cellStyle name="Moeda 5 9 3 2" xfId="19533" xr:uid="{00000000-0005-0000-0000-00003F180000}"/>
    <cellStyle name="Moeda 5 9 4" xfId="8853" xr:uid="{00000000-0005-0000-0000-000040180000}"/>
    <cellStyle name="Moeda 5 9 4 2" xfId="22197" xr:uid="{00000000-0005-0000-0000-000041180000}"/>
    <cellStyle name="Moeda 5 9 5" xfId="14205" xr:uid="{00000000-0005-0000-0000-000042180000}"/>
    <cellStyle name="Moeda 5 9 6" xfId="11517" xr:uid="{00000000-0005-0000-0000-000043180000}"/>
    <cellStyle name="Moeda 5 9 7" xfId="25485" xr:uid="{00000000-0005-0000-0000-000044180000}"/>
    <cellStyle name="Moeda 6" xfId="93" xr:uid="{00000000-0005-0000-0000-000045180000}"/>
    <cellStyle name="Moeda 6 10" xfId="5421" xr:uid="{00000000-0005-0000-0000-000046180000}"/>
    <cellStyle name="Moeda 6 10 2" xfId="18765" xr:uid="{00000000-0005-0000-0000-000047180000}"/>
    <cellStyle name="Moeda 6 11" xfId="8085" xr:uid="{00000000-0005-0000-0000-000048180000}"/>
    <cellStyle name="Moeda 6 11 2" xfId="21429" xr:uid="{00000000-0005-0000-0000-000049180000}"/>
    <cellStyle name="Moeda 6 12" xfId="13437" xr:uid="{00000000-0005-0000-0000-00004A180000}"/>
    <cellStyle name="Moeda 6 13" xfId="10749" xr:uid="{00000000-0005-0000-0000-00004B180000}"/>
    <cellStyle name="Moeda 6 14" xfId="24141" xr:uid="{00000000-0005-0000-0000-00004C180000}"/>
    <cellStyle name="Moeda 6 2" xfId="261" xr:uid="{00000000-0005-0000-0000-00004D180000}"/>
    <cellStyle name="Moeda 6 2 10" xfId="13605" xr:uid="{00000000-0005-0000-0000-00004E180000}"/>
    <cellStyle name="Moeda 6 2 11" xfId="10917" xr:uid="{00000000-0005-0000-0000-00004F180000}"/>
    <cellStyle name="Moeda 6 2 12" xfId="24309" xr:uid="{00000000-0005-0000-0000-000050180000}"/>
    <cellStyle name="Moeda 6 2 2" xfId="525" xr:uid="{00000000-0005-0000-0000-000051180000}"/>
    <cellStyle name="Moeda 6 2 2 2" xfId="1317" xr:uid="{00000000-0005-0000-0000-000052180000}"/>
    <cellStyle name="Moeda 6 2 2 2 2" xfId="3981" xr:uid="{00000000-0005-0000-0000-000053180000}"/>
    <cellStyle name="Moeda 6 2 2 2 2 2" xfId="17325" xr:uid="{00000000-0005-0000-0000-000054180000}"/>
    <cellStyle name="Moeda 6 2 2 2 3" xfId="6645" xr:uid="{00000000-0005-0000-0000-000055180000}"/>
    <cellStyle name="Moeda 6 2 2 2 3 2" xfId="19989" xr:uid="{00000000-0005-0000-0000-000056180000}"/>
    <cellStyle name="Moeda 6 2 2 2 4" xfId="9309" xr:uid="{00000000-0005-0000-0000-000057180000}"/>
    <cellStyle name="Moeda 6 2 2 2 4 2" xfId="22653" xr:uid="{00000000-0005-0000-0000-000058180000}"/>
    <cellStyle name="Moeda 6 2 2 2 5" xfId="14661" xr:uid="{00000000-0005-0000-0000-000059180000}"/>
    <cellStyle name="Moeda 6 2 2 2 6" xfId="11973" xr:uid="{00000000-0005-0000-0000-00005A180000}"/>
    <cellStyle name="Moeda 6 2 2 2 7" xfId="26373" xr:uid="{00000000-0005-0000-0000-00005B180000}"/>
    <cellStyle name="Moeda 6 2 2 3" xfId="2109" xr:uid="{00000000-0005-0000-0000-00005C180000}"/>
    <cellStyle name="Moeda 6 2 2 3 2" xfId="4773" xr:uid="{00000000-0005-0000-0000-00005D180000}"/>
    <cellStyle name="Moeda 6 2 2 3 2 2" xfId="18117" xr:uid="{00000000-0005-0000-0000-00005E180000}"/>
    <cellStyle name="Moeda 6 2 2 3 3" xfId="7437" xr:uid="{00000000-0005-0000-0000-00005F180000}"/>
    <cellStyle name="Moeda 6 2 2 3 3 2" xfId="20781" xr:uid="{00000000-0005-0000-0000-000060180000}"/>
    <cellStyle name="Moeda 6 2 2 3 4" xfId="10101" xr:uid="{00000000-0005-0000-0000-000061180000}"/>
    <cellStyle name="Moeda 6 2 2 3 4 2" xfId="23445" xr:uid="{00000000-0005-0000-0000-000062180000}"/>
    <cellStyle name="Moeda 6 2 2 3 5" xfId="15453" xr:uid="{00000000-0005-0000-0000-000063180000}"/>
    <cellStyle name="Moeda 6 2 2 3 6" xfId="12765" xr:uid="{00000000-0005-0000-0000-000064180000}"/>
    <cellStyle name="Moeda 6 2 2 4" xfId="3189" xr:uid="{00000000-0005-0000-0000-000065180000}"/>
    <cellStyle name="Moeda 6 2 2 4 2" xfId="16533" xr:uid="{00000000-0005-0000-0000-000066180000}"/>
    <cellStyle name="Moeda 6 2 2 5" xfId="5853" xr:uid="{00000000-0005-0000-0000-000067180000}"/>
    <cellStyle name="Moeda 6 2 2 5 2" xfId="19197" xr:uid="{00000000-0005-0000-0000-000068180000}"/>
    <cellStyle name="Moeda 6 2 2 6" xfId="8517" xr:uid="{00000000-0005-0000-0000-000069180000}"/>
    <cellStyle name="Moeda 6 2 2 6 2" xfId="21861" xr:uid="{00000000-0005-0000-0000-00006A180000}"/>
    <cellStyle name="Moeda 6 2 2 7" xfId="13869" xr:uid="{00000000-0005-0000-0000-00006B180000}"/>
    <cellStyle name="Moeda 6 2 2 8" xfId="11181" xr:uid="{00000000-0005-0000-0000-00006C180000}"/>
    <cellStyle name="Moeda 6 2 2 9" xfId="25005" xr:uid="{00000000-0005-0000-0000-00006D180000}"/>
    <cellStyle name="Moeda 6 2 3" xfId="693" xr:uid="{00000000-0005-0000-0000-00006E180000}"/>
    <cellStyle name="Moeda 6 2 3 2" xfId="1485" xr:uid="{00000000-0005-0000-0000-00006F180000}"/>
    <cellStyle name="Moeda 6 2 3 2 2" xfId="4149" xr:uid="{00000000-0005-0000-0000-000070180000}"/>
    <cellStyle name="Moeda 6 2 3 2 2 2" xfId="17493" xr:uid="{00000000-0005-0000-0000-000071180000}"/>
    <cellStyle name="Moeda 6 2 3 2 3" xfId="6813" xr:uid="{00000000-0005-0000-0000-000072180000}"/>
    <cellStyle name="Moeda 6 2 3 2 3 2" xfId="20157" xr:uid="{00000000-0005-0000-0000-000073180000}"/>
    <cellStyle name="Moeda 6 2 3 2 4" xfId="9477" xr:uid="{00000000-0005-0000-0000-000074180000}"/>
    <cellStyle name="Moeda 6 2 3 2 4 2" xfId="22821" xr:uid="{00000000-0005-0000-0000-000075180000}"/>
    <cellStyle name="Moeda 6 2 3 2 5" xfId="14829" xr:uid="{00000000-0005-0000-0000-000076180000}"/>
    <cellStyle name="Moeda 6 2 3 2 6" xfId="12141" xr:uid="{00000000-0005-0000-0000-000077180000}"/>
    <cellStyle name="Moeda 6 2 3 2 7" xfId="26037" xr:uid="{00000000-0005-0000-0000-000078180000}"/>
    <cellStyle name="Moeda 6 2 3 3" xfId="2277" xr:uid="{00000000-0005-0000-0000-000079180000}"/>
    <cellStyle name="Moeda 6 2 3 3 2" xfId="4941" xr:uid="{00000000-0005-0000-0000-00007A180000}"/>
    <cellStyle name="Moeda 6 2 3 3 2 2" xfId="18285" xr:uid="{00000000-0005-0000-0000-00007B180000}"/>
    <cellStyle name="Moeda 6 2 3 3 3" xfId="7605" xr:uid="{00000000-0005-0000-0000-00007C180000}"/>
    <cellStyle name="Moeda 6 2 3 3 3 2" xfId="20949" xr:uid="{00000000-0005-0000-0000-00007D180000}"/>
    <cellStyle name="Moeda 6 2 3 3 4" xfId="10269" xr:uid="{00000000-0005-0000-0000-00007E180000}"/>
    <cellStyle name="Moeda 6 2 3 3 4 2" xfId="23613" xr:uid="{00000000-0005-0000-0000-00007F180000}"/>
    <cellStyle name="Moeda 6 2 3 3 5" xfId="15621" xr:uid="{00000000-0005-0000-0000-000080180000}"/>
    <cellStyle name="Moeda 6 2 3 3 6" xfId="12933" xr:uid="{00000000-0005-0000-0000-000081180000}"/>
    <cellStyle name="Moeda 6 2 3 4" xfId="3357" xr:uid="{00000000-0005-0000-0000-000082180000}"/>
    <cellStyle name="Moeda 6 2 3 4 2" xfId="16701" xr:uid="{00000000-0005-0000-0000-000083180000}"/>
    <cellStyle name="Moeda 6 2 3 5" xfId="6021" xr:uid="{00000000-0005-0000-0000-000084180000}"/>
    <cellStyle name="Moeda 6 2 3 5 2" xfId="19365" xr:uid="{00000000-0005-0000-0000-000085180000}"/>
    <cellStyle name="Moeda 6 2 3 6" xfId="8685" xr:uid="{00000000-0005-0000-0000-000086180000}"/>
    <cellStyle name="Moeda 6 2 3 6 2" xfId="22029" xr:uid="{00000000-0005-0000-0000-000087180000}"/>
    <cellStyle name="Moeda 6 2 3 7" xfId="14037" xr:uid="{00000000-0005-0000-0000-000088180000}"/>
    <cellStyle name="Moeda 6 2 3 8" xfId="11349" xr:uid="{00000000-0005-0000-0000-000089180000}"/>
    <cellStyle name="Moeda 6 2 3 9" xfId="24669" xr:uid="{00000000-0005-0000-0000-00008A180000}"/>
    <cellStyle name="Moeda 6 2 4" xfId="1053" xr:uid="{00000000-0005-0000-0000-00008B180000}"/>
    <cellStyle name="Moeda 6 2 4 2" xfId="3717" xr:uid="{00000000-0005-0000-0000-00008C180000}"/>
    <cellStyle name="Moeda 6 2 4 2 2" xfId="17061" xr:uid="{00000000-0005-0000-0000-00008D180000}"/>
    <cellStyle name="Moeda 6 2 4 2 3" xfId="26685" xr:uid="{00000000-0005-0000-0000-00008E180000}"/>
    <cellStyle name="Moeda 6 2 4 3" xfId="6381" xr:uid="{00000000-0005-0000-0000-00008F180000}"/>
    <cellStyle name="Moeda 6 2 4 3 2" xfId="19725" xr:uid="{00000000-0005-0000-0000-000090180000}"/>
    <cellStyle name="Moeda 6 2 4 4" xfId="9045" xr:uid="{00000000-0005-0000-0000-000091180000}"/>
    <cellStyle name="Moeda 6 2 4 4 2" xfId="22389" xr:uid="{00000000-0005-0000-0000-000092180000}"/>
    <cellStyle name="Moeda 6 2 4 5" xfId="14397" xr:uid="{00000000-0005-0000-0000-000093180000}"/>
    <cellStyle name="Moeda 6 2 4 6" xfId="11709" xr:uid="{00000000-0005-0000-0000-000094180000}"/>
    <cellStyle name="Moeda 6 2 4 7" xfId="25317" xr:uid="{00000000-0005-0000-0000-000095180000}"/>
    <cellStyle name="Moeda 6 2 5" xfId="1845" xr:uid="{00000000-0005-0000-0000-000096180000}"/>
    <cellStyle name="Moeda 6 2 5 2" xfId="4509" xr:uid="{00000000-0005-0000-0000-000097180000}"/>
    <cellStyle name="Moeda 6 2 5 2 2" xfId="17853" xr:uid="{00000000-0005-0000-0000-000098180000}"/>
    <cellStyle name="Moeda 6 2 5 3" xfId="7173" xr:uid="{00000000-0005-0000-0000-000099180000}"/>
    <cellStyle name="Moeda 6 2 5 3 2" xfId="20517" xr:uid="{00000000-0005-0000-0000-00009A180000}"/>
    <cellStyle name="Moeda 6 2 5 4" xfId="9837" xr:uid="{00000000-0005-0000-0000-00009B180000}"/>
    <cellStyle name="Moeda 6 2 5 4 2" xfId="23181" xr:uid="{00000000-0005-0000-0000-00009C180000}"/>
    <cellStyle name="Moeda 6 2 5 5" xfId="15189" xr:uid="{00000000-0005-0000-0000-00009D180000}"/>
    <cellStyle name="Moeda 6 2 5 6" xfId="12501" xr:uid="{00000000-0005-0000-0000-00009E180000}"/>
    <cellStyle name="Moeda 6 2 5 7" xfId="25677" xr:uid="{00000000-0005-0000-0000-00009F180000}"/>
    <cellStyle name="Moeda 6 2 6" xfId="2661" xr:uid="{00000000-0005-0000-0000-0000A0180000}"/>
    <cellStyle name="Moeda 6 2 6 2" xfId="5325" xr:uid="{00000000-0005-0000-0000-0000A1180000}"/>
    <cellStyle name="Moeda 6 2 6 2 2" xfId="18669" xr:uid="{00000000-0005-0000-0000-0000A2180000}"/>
    <cellStyle name="Moeda 6 2 6 3" xfId="7989" xr:uid="{00000000-0005-0000-0000-0000A3180000}"/>
    <cellStyle name="Moeda 6 2 6 3 2" xfId="21333" xr:uid="{00000000-0005-0000-0000-0000A4180000}"/>
    <cellStyle name="Moeda 6 2 6 4" xfId="10653" xr:uid="{00000000-0005-0000-0000-0000A5180000}"/>
    <cellStyle name="Moeda 6 2 6 4 2" xfId="23997" xr:uid="{00000000-0005-0000-0000-0000A6180000}"/>
    <cellStyle name="Moeda 6 2 6 5" xfId="16005" xr:uid="{00000000-0005-0000-0000-0000A7180000}"/>
    <cellStyle name="Moeda 6 2 6 6" xfId="13317" xr:uid="{00000000-0005-0000-0000-0000A8180000}"/>
    <cellStyle name="Moeda 6 2 7" xfId="2925" xr:uid="{00000000-0005-0000-0000-0000A9180000}"/>
    <cellStyle name="Moeda 6 2 7 2" xfId="16269" xr:uid="{00000000-0005-0000-0000-0000AA180000}"/>
    <cellStyle name="Moeda 6 2 8" xfId="5589" xr:uid="{00000000-0005-0000-0000-0000AB180000}"/>
    <cellStyle name="Moeda 6 2 8 2" xfId="18933" xr:uid="{00000000-0005-0000-0000-0000AC180000}"/>
    <cellStyle name="Moeda 6 2 9" xfId="8253" xr:uid="{00000000-0005-0000-0000-0000AD180000}"/>
    <cellStyle name="Moeda 6 2 9 2" xfId="21597" xr:uid="{00000000-0005-0000-0000-0000AE180000}"/>
    <cellStyle name="Moeda 6 3" xfId="165" xr:uid="{00000000-0005-0000-0000-0000AF180000}"/>
    <cellStyle name="Moeda 6 3 10" xfId="10821" xr:uid="{00000000-0005-0000-0000-0000B0180000}"/>
    <cellStyle name="Moeda 6 3 11" xfId="24213" xr:uid="{00000000-0005-0000-0000-0000B1180000}"/>
    <cellStyle name="Moeda 6 3 2" xfId="429" xr:uid="{00000000-0005-0000-0000-0000B2180000}"/>
    <cellStyle name="Moeda 6 3 2 2" xfId="1221" xr:uid="{00000000-0005-0000-0000-0000B3180000}"/>
    <cellStyle name="Moeda 6 3 2 2 2" xfId="3885" xr:uid="{00000000-0005-0000-0000-0000B4180000}"/>
    <cellStyle name="Moeda 6 3 2 2 2 2" xfId="17229" xr:uid="{00000000-0005-0000-0000-0000B5180000}"/>
    <cellStyle name="Moeda 6 3 2 2 3" xfId="6549" xr:uid="{00000000-0005-0000-0000-0000B6180000}"/>
    <cellStyle name="Moeda 6 3 2 2 3 2" xfId="19893" xr:uid="{00000000-0005-0000-0000-0000B7180000}"/>
    <cellStyle name="Moeda 6 3 2 2 4" xfId="9213" xr:uid="{00000000-0005-0000-0000-0000B8180000}"/>
    <cellStyle name="Moeda 6 3 2 2 4 2" xfId="22557" xr:uid="{00000000-0005-0000-0000-0000B9180000}"/>
    <cellStyle name="Moeda 6 3 2 2 5" xfId="14565" xr:uid="{00000000-0005-0000-0000-0000BA180000}"/>
    <cellStyle name="Moeda 6 3 2 2 6" xfId="11877" xr:uid="{00000000-0005-0000-0000-0000BB180000}"/>
    <cellStyle name="Moeda 6 3 2 2 7" xfId="26277" xr:uid="{00000000-0005-0000-0000-0000BC180000}"/>
    <cellStyle name="Moeda 6 3 2 3" xfId="2013" xr:uid="{00000000-0005-0000-0000-0000BD180000}"/>
    <cellStyle name="Moeda 6 3 2 3 2" xfId="4677" xr:uid="{00000000-0005-0000-0000-0000BE180000}"/>
    <cellStyle name="Moeda 6 3 2 3 2 2" xfId="18021" xr:uid="{00000000-0005-0000-0000-0000BF180000}"/>
    <cellStyle name="Moeda 6 3 2 3 3" xfId="7341" xr:uid="{00000000-0005-0000-0000-0000C0180000}"/>
    <cellStyle name="Moeda 6 3 2 3 3 2" xfId="20685" xr:uid="{00000000-0005-0000-0000-0000C1180000}"/>
    <cellStyle name="Moeda 6 3 2 3 4" xfId="10005" xr:uid="{00000000-0005-0000-0000-0000C2180000}"/>
    <cellStyle name="Moeda 6 3 2 3 4 2" xfId="23349" xr:uid="{00000000-0005-0000-0000-0000C3180000}"/>
    <cellStyle name="Moeda 6 3 2 3 5" xfId="15357" xr:uid="{00000000-0005-0000-0000-0000C4180000}"/>
    <cellStyle name="Moeda 6 3 2 3 6" xfId="12669" xr:uid="{00000000-0005-0000-0000-0000C5180000}"/>
    <cellStyle name="Moeda 6 3 2 4" xfId="3093" xr:uid="{00000000-0005-0000-0000-0000C6180000}"/>
    <cellStyle name="Moeda 6 3 2 4 2" xfId="16437" xr:uid="{00000000-0005-0000-0000-0000C7180000}"/>
    <cellStyle name="Moeda 6 3 2 5" xfId="5757" xr:uid="{00000000-0005-0000-0000-0000C8180000}"/>
    <cellStyle name="Moeda 6 3 2 5 2" xfId="19101" xr:uid="{00000000-0005-0000-0000-0000C9180000}"/>
    <cellStyle name="Moeda 6 3 2 6" xfId="8421" xr:uid="{00000000-0005-0000-0000-0000CA180000}"/>
    <cellStyle name="Moeda 6 3 2 6 2" xfId="21765" xr:uid="{00000000-0005-0000-0000-0000CB180000}"/>
    <cellStyle name="Moeda 6 3 2 7" xfId="13773" xr:uid="{00000000-0005-0000-0000-0000CC180000}"/>
    <cellStyle name="Moeda 6 3 2 8" xfId="11085" xr:uid="{00000000-0005-0000-0000-0000CD180000}"/>
    <cellStyle name="Moeda 6 3 2 9" xfId="24909" xr:uid="{00000000-0005-0000-0000-0000CE180000}"/>
    <cellStyle name="Moeda 6 3 3" xfId="957" xr:uid="{00000000-0005-0000-0000-0000CF180000}"/>
    <cellStyle name="Moeda 6 3 3 2" xfId="3621" xr:uid="{00000000-0005-0000-0000-0000D0180000}"/>
    <cellStyle name="Moeda 6 3 3 2 2" xfId="16965" xr:uid="{00000000-0005-0000-0000-0000D1180000}"/>
    <cellStyle name="Moeda 6 3 3 2 3" xfId="25941" xr:uid="{00000000-0005-0000-0000-0000D2180000}"/>
    <cellStyle name="Moeda 6 3 3 3" xfId="6285" xr:uid="{00000000-0005-0000-0000-0000D3180000}"/>
    <cellStyle name="Moeda 6 3 3 3 2" xfId="19629" xr:uid="{00000000-0005-0000-0000-0000D4180000}"/>
    <cellStyle name="Moeda 6 3 3 4" xfId="8949" xr:uid="{00000000-0005-0000-0000-0000D5180000}"/>
    <cellStyle name="Moeda 6 3 3 4 2" xfId="22293" xr:uid="{00000000-0005-0000-0000-0000D6180000}"/>
    <cellStyle name="Moeda 6 3 3 5" xfId="14301" xr:uid="{00000000-0005-0000-0000-0000D7180000}"/>
    <cellStyle name="Moeda 6 3 3 6" xfId="11613" xr:uid="{00000000-0005-0000-0000-0000D8180000}"/>
    <cellStyle name="Moeda 6 3 3 7" xfId="24573" xr:uid="{00000000-0005-0000-0000-0000D9180000}"/>
    <cellStyle name="Moeda 6 3 4" xfId="1749" xr:uid="{00000000-0005-0000-0000-0000DA180000}"/>
    <cellStyle name="Moeda 6 3 4 2" xfId="4413" xr:uid="{00000000-0005-0000-0000-0000DB180000}"/>
    <cellStyle name="Moeda 6 3 4 2 2" xfId="17757" xr:uid="{00000000-0005-0000-0000-0000DC180000}"/>
    <cellStyle name="Moeda 6 3 4 2 3" xfId="26589" xr:uid="{00000000-0005-0000-0000-0000DD180000}"/>
    <cellStyle name="Moeda 6 3 4 3" xfId="7077" xr:uid="{00000000-0005-0000-0000-0000DE180000}"/>
    <cellStyle name="Moeda 6 3 4 3 2" xfId="20421" xr:uid="{00000000-0005-0000-0000-0000DF180000}"/>
    <cellStyle name="Moeda 6 3 4 4" xfId="9741" xr:uid="{00000000-0005-0000-0000-0000E0180000}"/>
    <cellStyle name="Moeda 6 3 4 4 2" xfId="23085" xr:uid="{00000000-0005-0000-0000-0000E1180000}"/>
    <cellStyle name="Moeda 6 3 4 5" xfId="15093" xr:uid="{00000000-0005-0000-0000-0000E2180000}"/>
    <cellStyle name="Moeda 6 3 4 6" xfId="12405" xr:uid="{00000000-0005-0000-0000-0000E3180000}"/>
    <cellStyle name="Moeda 6 3 4 7" xfId="25221" xr:uid="{00000000-0005-0000-0000-0000E4180000}"/>
    <cellStyle name="Moeda 6 3 5" xfId="2565" xr:uid="{00000000-0005-0000-0000-0000E5180000}"/>
    <cellStyle name="Moeda 6 3 5 2" xfId="5229" xr:uid="{00000000-0005-0000-0000-0000E6180000}"/>
    <cellStyle name="Moeda 6 3 5 2 2" xfId="18573" xr:uid="{00000000-0005-0000-0000-0000E7180000}"/>
    <cellStyle name="Moeda 6 3 5 3" xfId="7893" xr:uid="{00000000-0005-0000-0000-0000E8180000}"/>
    <cellStyle name="Moeda 6 3 5 3 2" xfId="21237" xr:uid="{00000000-0005-0000-0000-0000E9180000}"/>
    <cellStyle name="Moeda 6 3 5 4" xfId="10557" xr:uid="{00000000-0005-0000-0000-0000EA180000}"/>
    <cellStyle name="Moeda 6 3 5 4 2" xfId="23901" xr:uid="{00000000-0005-0000-0000-0000EB180000}"/>
    <cellStyle name="Moeda 6 3 5 5" xfId="15909" xr:uid="{00000000-0005-0000-0000-0000EC180000}"/>
    <cellStyle name="Moeda 6 3 5 6" xfId="13221" xr:uid="{00000000-0005-0000-0000-0000ED180000}"/>
    <cellStyle name="Moeda 6 3 5 7" xfId="25581" xr:uid="{00000000-0005-0000-0000-0000EE180000}"/>
    <cellStyle name="Moeda 6 3 6" xfId="2829" xr:uid="{00000000-0005-0000-0000-0000EF180000}"/>
    <cellStyle name="Moeda 6 3 6 2" xfId="16173" xr:uid="{00000000-0005-0000-0000-0000F0180000}"/>
    <cellStyle name="Moeda 6 3 7" xfId="5493" xr:uid="{00000000-0005-0000-0000-0000F1180000}"/>
    <cellStyle name="Moeda 6 3 7 2" xfId="18837" xr:uid="{00000000-0005-0000-0000-0000F2180000}"/>
    <cellStyle name="Moeda 6 3 8" xfId="8157" xr:uid="{00000000-0005-0000-0000-0000F3180000}"/>
    <cellStyle name="Moeda 6 3 8 2" xfId="21501" xr:uid="{00000000-0005-0000-0000-0000F4180000}"/>
    <cellStyle name="Moeda 6 3 9" xfId="13509" xr:uid="{00000000-0005-0000-0000-0000F5180000}"/>
    <cellStyle name="Moeda 6 4" xfId="357" xr:uid="{00000000-0005-0000-0000-0000F6180000}"/>
    <cellStyle name="Moeda 6 4 2" xfId="1149" xr:uid="{00000000-0005-0000-0000-0000F7180000}"/>
    <cellStyle name="Moeda 6 4 2 2" xfId="3813" xr:uid="{00000000-0005-0000-0000-0000F8180000}"/>
    <cellStyle name="Moeda 6 4 2 2 2" xfId="17157" xr:uid="{00000000-0005-0000-0000-0000F9180000}"/>
    <cellStyle name="Moeda 6 4 2 3" xfId="6477" xr:uid="{00000000-0005-0000-0000-0000FA180000}"/>
    <cellStyle name="Moeda 6 4 2 3 2" xfId="19821" xr:uid="{00000000-0005-0000-0000-0000FB180000}"/>
    <cellStyle name="Moeda 6 4 2 4" xfId="9141" xr:uid="{00000000-0005-0000-0000-0000FC180000}"/>
    <cellStyle name="Moeda 6 4 2 4 2" xfId="22485" xr:uid="{00000000-0005-0000-0000-0000FD180000}"/>
    <cellStyle name="Moeda 6 4 2 5" xfId="14493" xr:uid="{00000000-0005-0000-0000-0000FE180000}"/>
    <cellStyle name="Moeda 6 4 2 6" xfId="11805" xr:uid="{00000000-0005-0000-0000-0000FF180000}"/>
    <cellStyle name="Moeda 6 4 2 7" xfId="26205" xr:uid="{00000000-0005-0000-0000-000000190000}"/>
    <cellStyle name="Moeda 6 4 3" xfId="1941" xr:uid="{00000000-0005-0000-0000-000001190000}"/>
    <cellStyle name="Moeda 6 4 3 2" xfId="4605" xr:uid="{00000000-0005-0000-0000-000002190000}"/>
    <cellStyle name="Moeda 6 4 3 2 2" xfId="17949" xr:uid="{00000000-0005-0000-0000-000003190000}"/>
    <cellStyle name="Moeda 6 4 3 3" xfId="7269" xr:uid="{00000000-0005-0000-0000-000004190000}"/>
    <cellStyle name="Moeda 6 4 3 3 2" xfId="20613" xr:uid="{00000000-0005-0000-0000-000005190000}"/>
    <cellStyle name="Moeda 6 4 3 4" xfId="9933" xr:uid="{00000000-0005-0000-0000-000006190000}"/>
    <cellStyle name="Moeda 6 4 3 4 2" xfId="23277" xr:uid="{00000000-0005-0000-0000-000007190000}"/>
    <cellStyle name="Moeda 6 4 3 5" xfId="15285" xr:uid="{00000000-0005-0000-0000-000008190000}"/>
    <cellStyle name="Moeda 6 4 3 6" xfId="12597" xr:uid="{00000000-0005-0000-0000-000009190000}"/>
    <cellStyle name="Moeda 6 4 4" xfId="3021" xr:uid="{00000000-0005-0000-0000-00000A190000}"/>
    <cellStyle name="Moeda 6 4 4 2" xfId="16365" xr:uid="{00000000-0005-0000-0000-00000B190000}"/>
    <cellStyle name="Moeda 6 4 5" xfId="5685" xr:uid="{00000000-0005-0000-0000-00000C190000}"/>
    <cellStyle name="Moeda 6 4 5 2" xfId="19029" xr:uid="{00000000-0005-0000-0000-00000D190000}"/>
    <cellStyle name="Moeda 6 4 6" xfId="8349" xr:uid="{00000000-0005-0000-0000-00000E190000}"/>
    <cellStyle name="Moeda 6 4 6 2" xfId="21693" xr:uid="{00000000-0005-0000-0000-00000F190000}"/>
    <cellStyle name="Moeda 6 4 7" xfId="13701" xr:uid="{00000000-0005-0000-0000-000010190000}"/>
    <cellStyle name="Moeda 6 4 8" xfId="11013" xr:uid="{00000000-0005-0000-0000-000011190000}"/>
    <cellStyle name="Moeda 6 4 9" xfId="24837" xr:uid="{00000000-0005-0000-0000-000012190000}"/>
    <cellStyle name="Moeda 6 5" xfId="621" xr:uid="{00000000-0005-0000-0000-000013190000}"/>
    <cellStyle name="Moeda 6 5 2" xfId="1413" xr:uid="{00000000-0005-0000-0000-000014190000}"/>
    <cellStyle name="Moeda 6 5 2 2" xfId="4077" xr:uid="{00000000-0005-0000-0000-000015190000}"/>
    <cellStyle name="Moeda 6 5 2 2 2" xfId="17421" xr:uid="{00000000-0005-0000-0000-000016190000}"/>
    <cellStyle name="Moeda 6 5 2 3" xfId="6741" xr:uid="{00000000-0005-0000-0000-000017190000}"/>
    <cellStyle name="Moeda 6 5 2 3 2" xfId="20085" xr:uid="{00000000-0005-0000-0000-000018190000}"/>
    <cellStyle name="Moeda 6 5 2 4" xfId="9405" xr:uid="{00000000-0005-0000-0000-000019190000}"/>
    <cellStyle name="Moeda 6 5 2 4 2" xfId="22749" xr:uid="{00000000-0005-0000-0000-00001A190000}"/>
    <cellStyle name="Moeda 6 5 2 5" xfId="14757" xr:uid="{00000000-0005-0000-0000-00001B190000}"/>
    <cellStyle name="Moeda 6 5 2 6" xfId="12069" xr:uid="{00000000-0005-0000-0000-00001C190000}"/>
    <cellStyle name="Moeda 6 5 2 7" xfId="25869" xr:uid="{00000000-0005-0000-0000-00001D190000}"/>
    <cellStyle name="Moeda 6 5 3" xfId="2205" xr:uid="{00000000-0005-0000-0000-00001E190000}"/>
    <cellStyle name="Moeda 6 5 3 2" xfId="4869" xr:uid="{00000000-0005-0000-0000-00001F190000}"/>
    <cellStyle name="Moeda 6 5 3 2 2" xfId="18213" xr:uid="{00000000-0005-0000-0000-000020190000}"/>
    <cellStyle name="Moeda 6 5 3 3" xfId="7533" xr:uid="{00000000-0005-0000-0000-000021190000}"/>
    <cellStyle name="Moeda 6 5 3 3 2" xfId="20877" xr:uid="{00000000-0005-0000-0000-000022190000}"/>
    <cellStyle name="Moeda 6 5 3 4" xfId="10197" xr:uid="{00000000-0005-0000-0000-000023190000}"/>
    <cellStyle name="Moeda 6 5 3 4 2" xfId="23541" xr:uid="{00000000-0005-0000-0000-000024190000}"/>
    <cellStyle name="Moeda 6 5 3 5" xfId="15549" xr:uid="{00000000-0005-0000-0000-000025190000}"/>
    <cellStyle name="Moeda 6 5 3 6" xfId="12861" xr:uid="{00000000-0005-0000-0000-000026190000}"/>
    <cellStyle name="Moeda 6 5 4" xfId="3285" xr:uid="{00000000-0005-0000-0000-000027190000}"/>
    <cellStyle name="Moeda 6 5 4 2" xfId="16629" xr:uid="{00000000-0005-0000-0000-000028190000}"/>
    <cellStyle name="Moeda 6 5 5" xfId="5949" xr:uid="{00000000-0005-0000-0000-000029190000}"/>
    <cellStyle name="Moeda 6 5 5 2" xfId="19293" xr:uid="{00000000-0005-0000-0000-00002A190000}"/>
    <cellStyle name="Moeda 6 5 6" xfId="8613" xr:uid="{00000000-0005-0000-0000-00002B190000}"/>
    <cellStyle name="Moeda 6 5 6 2" xfId="21957" xr:uid="{00000000-0005-0000-0000-00002C190000}"/>
    <cellStyle name="Moeda 6 5 7" xfId="13965" xr:uid="{00000000-0005-0000-0000-00002D190000}"/>
    <cellStyle name="Moeda 6 5 8" xfId="11277" xr:uid="{00000000-0005-0000-0000-00002E190000}"/>
    <cellStyle name="Moeda 6 5 9" xfId="24501" xr:uid="{00000000-0005-0000-0000-00002F190000}"/>
    <cellStyle name="Moeda 6 6" xfId="885" xr:uid="{00000000-0005-0000-0000-000030190000}"/>
    <cellStyle name="Moeda 6 6 2" xfId="3549" xr:uid="{00000000-0005-0000-0000-000031190000}"/>
    <cellStyle name="Moeda 6 6 2 2" xfId="16893" xr:uid="{00000000-0005-0000-0000-000032190000}"/>
    <cellStyle name="Moeda 6 6 2 3" xfId="26517" xr:uid="{00000000-0005-0000-0000-000033190000}"/>
    <cellStyle name="Moeda 6 6 3" xfId="6213" xr:uid="{00000000-0005-0000-0000-000034190000}"/>
    <cellStyle name="Moeda 6 6 3 2" xfId="19557" xr:uid="{00000000-0005-0000-0000-000035190000}"/>
    <cellStyle name="Moeda 6 6 4" xfId="8877" xr:uid="{00000000-0005-0000-0000-000036190000}"/>
    <cellStyle name="Moeda 6 6 4 2" xfId="22221" xr:uid="{00000000-0005-0000-0000-000037190000}"/>
    <cellStyle name="Moeda 6 6 5" xfId="14229" xr:uid="{00000000-0005-0000-0000-000038190000}"/>
    <cellStyle name="Moeda 6 6 6" xfId="11541" xr:uid="{00000000-0005-0000-0000-000039190000}"/>
    <cellStyle name="Moeda 6 6 7" xfId="25149" xr:uid="{00000000-0005-0000-0000-00003A190000}"/>
    <cellStyle name="Moeda 6 7" xfId="1677" xr:uid="{00000000-0005-0000-0000-00003B190000}"/>
    <cellStyle name="Moeda 6 7 2" xfId="4341" xr:uid="{00000000-0005-0000-0000-00003C190000}"/>
    <cellStyle name="Moeda 6 7 2 2" xfId="17685" xr:uid="{00000000-0005-0000-0000-00003D190000}"/>
    <cellStyle name="Moeda 6 7 3" xfId="7005" xr:uid="{00000000-0005-0000-0000-00003E190000}"/>
    <cellStyle name="Moeda 6 7 3 2" xfId="20349" xr:uid="{00000000-0005-0000-0000-00003F190000}"/>
    <cellStyle name="Moeda 6 7 4" xfId="9669" xr:uid="{00000000-0005-0000-0000-000040190000}"/>
    <cellStyle name="Moeda 6 7 4 2" xfId="23013" xr:uid="{00000000-0005-0000-0000-000041190000}"/>
    <cellStyle name="Moeda 6 7 5" xfId="15021" xr:uid="{00000000-0005-0000-0000-000042190000}"/>
    <cellStyle name="Moeda 6 7 6" xfId="12333" xr:uid="{00000000-0005-0000-0000-000043190000}"/>
    <cellStyle name="Moeda 6 7 7" xfId="25509" xr:uid="{00000000-0005-0000-0000-000044190000}"/>
    <cellStyle name="Moeda 6 8" xfId="2493" xr:uid="{00000000-0005-0000-0000-000045190000}"/>
    <cellStyle name="Moeda 6 8 2" xfId="5157" xr:uid="{00000000-0005-0000-0000-000046190000}"/>
    <cellStyle name="Moeda 6 8 2 2" xfId="18501" xr:uid="{00000000-0005-0000-0000-000047190000}"/>
    <cellStyle name="Moeda 6 8 3" xfId="7821" xr:uid="{00000000-0005-0000-0000-000048190000}"/>
    <cellStyle name="Moeda 6 8 3 2" xfId="21165" xr:uid="{00000000-0005-0000-0000-000049190000}"/>
    <cellStyle name="Moeda 6 8 4" xfId="10485" xr:uid="{00000000-0005-0000-0000-00004A190000}"/>
    <cellStyle name="Moeda 6 8 4 2" xfId="23829" xr:uid="{00000000-0005-0000-0000-00004B190000}"/>
    <cellStyle name="Moeda 6 8 5" xfId="15837" xr:uid="{00000000-0005-0000-0000-00004C190000}"/>
    <cellStyle name="Moeda 6 8 6" xfId="13149" xr:uid="{00000000-0005-0000-0000-00004D190000}"/>
    <cellStyle name="Moeda 6 9" xfId="2757" xr:uid="{00000000-0005-0000-0000-00004E190000}"/>
    <cellStyle name="Moeda 6 9 2" xfId="16101" xr:uid="{00000000-0005-0000-0000-00004F190000}"/>
    <cellStyle name="Moeda 7" xfId="213" xr:uid="{00000000-0005-0000-0000-000050190000}"/>
    <cellStyle name="Moeda 7 10" xfId="13557" xr:uid="{00000000-0005-0000-0000-000051190000}"/>
    <cellStyle name="Moeda 7 11" xfId="10869" xr:uid="{00000000-0005-0000-0000-000052190000}"/>
    <cellStyle name="Moeda 7 12" xfId="24261" xr:uid="{00000000-0005-0000-0000-000053190000}"/>
    <cellStyle name="Moeda 7 2" xfId="477" xr:uid="{00000000-0005-0000-0000-000054190000}"/>
    <cellStyle name="Moeda 7 2 2" xfId="1269" xr:uid="{00000000-0005-0000-0000-000055190000}"/>
    <cellStyle name="Moeda 7 2 2 2" xfId="3933" xr:uid="{00000000-0005-0000-0000-000056190000}"/>
    <cellStyle name="Moeda 7 2 2 2 2" xfId="17277" xr:uid="{00000000-0005-0000-0000-000057190000}"/>
    <cellStyle name="Moeda 7 2 2 3" xfId="6597" xr:uid="{00000000-0005-0000-0000-000058190000}"/>
    <cellStyle name="Moeda 7 2 2 3 2" xfId="19941" xr:uid="{00000000-0005-0000-0000-000059190000}"/>
    <cellStyle name="Moeda 7 2 2 4" xfId="9261" xr:uid="{00000000-0005-0000-0000-00005A190000}"/>
    <cellStyle name="Moeda 7 2 2 4 2" xfId="22605" xr:uid="{00000000-0005-0000-0000-00005B190000}"/>
    <cellStyle name="Moeda 7 2 2 5" xfId="14613" xr:uid="{00000000-0005-0000-0000-00005C190000}"/>
    <cellStyle name="Moeda 7 2 2 6" xfId="11925" xr:uid="{00000000-0005-0000-0000-00005D190000}"/>
    <cellStyle name="Moeda 7 2 2 7" xfId="26325" xr:uid="{00000000-0005-0000-0000-00005E190000}"/>
    <cellStyle name="Moeda 7 2 3" xfId="2061" xr:uid="{00000000-0005-0000-0000-00005F190000}"/>
    <cellStyle name="Moeda 7 2 3 2" xfId="4725" xr:uid="{00000000-0005-0000-0000-000060190000}"/>
    <cellStyle name="Moeda 7 2 3 2 2" xfId="18069" xr:uid="{00000000-0005-0000-0000-000061190000}"/>
    <cellStyle name="Moeda 7 2 3 3" xfId="7389" xr:uid="{00000000-0005-0000-0000-000062190000}"/>
    <cellStyle name="Moeda 7 2 3 3 2" xfId="20733" xr:uid="{00000000-0005-0000-0000-000063190000}"/>
    <cellStyle name="Moeda 7 2 3 4" xfId="10053" xr:uid="{00000000-0005-0000-0000-000064190000}"/>
    <cellStyle name="Moeda 7 2 3 4 2" xfId="23397" xr:uid="{00000000-0005-0000-0000-000065190000}"/>
    <cellStyle name="Moeda 7 2 3 5" xfId="15405" xr:uid="{00000000-0005-0000-0000-000066190000}"/>
    <cellStyle name="Moeda 7 2 3 6" xfId="12717" xr:uid="{00000000-0005-0000-0000-000067190000}"/>
    <cellStyle name="Moeda 7 2 4" xfId="3141" xr:uid="{00000000-0005-0000-0000-000068190000}"/>
    <cellStyle name="Moeda 7 2 4 2" xfId="16485" xr:uid="{00000000-0005-0000-0000-000069190000}"/>
    <cellStyle name="Moeda 7 2 5" xfId="5805" xr:uid="{00000000-0005-0000-0000-00006A190000}"/>
    <cellStyle name="Moeda 7 2 5 2" xfId="19149" xr:uid="{00000000-0005-0000-0000-00006B190000}"/>
    <cellStyle name="Moeda 7 2 6" xfId="8469" xr:uid="{00000000-0005-0000-0000-00006C190000}"/>
    <cellStyle name="Moeda 7 2 6 2" xfId="21813" xr:uid="{00000000-0005-0000-0000-00006D190000}"/>
    <cellStyle name="Moeda 7 2 7" xfId="13821" xr:uid="{00000000-0005-0000-0000-00006E190000}"/>
    <cellStyle name="Moeda 7 2 8" xfId="11133" xr:uid="{00000000-0005-0000-0000-00006F190000}"/>
    <cellStyle name="Moeda 7 2 9" xfId="24957" xr:uid="{00000000-0005-0000-0000-000070190000}"/>
    <cellStyle name="Moeda 7 3" xfId="645" xr:uid="{00000000-0005-0000-0000-000071190000}"/>
    <cellStyle name="Moeda 7 3 2" xfId="1437" xr:uid="{00000000-0005-0000-0000-000072190000}"/>
    <cellStyle name="Moeda 7 3 2 2" xfId="4101" xr:uid="{00000000-0005-0000-0000-000073190000}"/>
    <cellStyle name="Moeda 7 3 2 2 2" xfId="17445" xr:uid="{00000000-0005-0000-0000-000074190000}"/>
    <cellStyle name="Moeda 7 3 2 3" xfId="6765" xr:uid="{00000000-0005-0000-0000-000075190000}"/>
    <cellStyle name="Moeda 7 3 2 3 2" xfId="20109" xr:uid="{00000000-0005-0000-0000-000076190000}"/>
    <cellStyle name="Moeda 7 3 2 4" xfId="9429" xr:uid="{00000000-0005-0000-0000-000077190000}"/>
    <cellStyle name="Moeda 7 3 2 4 2" xfId="22773" xr:uid="{00000000-0005-0000-0000-000078190000}"/>
    <cellStyle name="Moeda 7 3 2 5" xfId="14781" xr:uid="{00000000-0005-0000-0000-000079190000}"/>
    <cellStyle name="Moeda 7 3 2 6" xfId="12093" xr:uid="{00000000-0005-0000-0000-00007A190000}"/>
    <cellStyle name="Moeda 7 3 2 7" xfId="25989" xr:uid="{00000000-0005-0000-0000-00007B190000}"/>
    <cellStyle name="Moeda 7 3 3" xfId="2229" xr:uid="{00000000-0005-0000-0000-00007C190000}"/>
    <cellStyle name="Moeda 7 3 3 2" xfId="4893" xr:uid="{00000000-0005-0000-0000-00007D190000}"/>
    <cellStyle name="Moeda 7 3 3 2 2" xfId="18237" xr:uid="{00000000-0005-0000-0000-00007E190000}"/>
    <cellStyle name="Moeda 7 3 3 3" xfId="7557" xr:uid="{00000000-0005-0000-0000-00007F190000}"/>
    <cellStyle name="Moeda 7 3 3 3 2" xfId="20901" xr:uid="{00000000-0005-0000-0000-000080190000}"/>
    <cellStyle name="Moeda 7 3 3 4" xfId="10221" xr:uid="{00000000-0005-0000-0000-000081190000}"/>
    <cellStyle name="Moeda 7 3 3 4 2" xfId="23565" xr:uid="{00000000-0005-0000-0000-000082190000}"/>
    <cellStyle name="Moeda 7 3 3 5" xfId="15573" xr:uid="{00000000-0005-0000-0000-000083190000}"/>
    <cellStyle name="Moeda 7 3 3 6" xfId="12885" xr:uid="{00000000-0005-0000-0000-000084190000}"/>
    <cellStyle name="Moeda 7 3 4" xfId="3309" xr:uid="{00000000-0005-0000-0000-000085190000}"/>
    <cellStyle name="Moeda 7 3 4 2" xfId="16653" xr:uid="{00000000-0005-0000-0000-000086190000}"/>
    <cellStyle name="Moeda 7 3 5" xfId="5973" xr:uid="{00000000-0005-0000-0000-000087190000}"/>
    <cellStyle name="Moeda 7 3 5 2" xfId="19317" xr:uid="{00000000-0005-0000-0000-000088190000}"/>
    <cellStyle name="Moeda 7 3 6" xfId="8637" xr:uid="{00000000-0005-0000-0000-000089190000}"/>
    <cellStyle name="Moeda 7 3 6 2" xfId="21981" xr:uid="{00000000-0005-0000-0000-00008A190000}"/>
    <cellStyle name="Moeda 7 3 7" xfId="13989" xr:uid="{00000000-0005-0000-0000-00008B190000}"/>
    <cellStyle name="Moeda 7 3 8" xfId="11301" xr:uid="{00000000-0005-0000-0000-00008C190000}"/>
    <cellStyle name="Moeda 7 3 9" xfId="24621" xr:uid="{00000000-0005-0000-0000-00008D190000}"/>
    <cellStyle name="Moeda 7 4" xfId="1005" xr:uid="{00000000-0005-0000-0000-00008E190000}"/>
    <cellStyle name="Moeda 7 4 2" xfId="3669" xr:uid="{00000000-0005-0000-0000-00008F190000}"/>
    <cellStyle name="Moeda 7 4 2 2" xfId="17013" xr:uid="{00000000-0005-0000-0000-000090190000}"/>
    <cellStyle name="Moeda 7 4 2 3" xfId="26637" xr:uid="{00000000-0005-0000-0000-000091190000}"/>
    <cellStyle name="Moeda 7 4 3" xfId="6333" xr:uid="{00000000-0005-0000-0000-000092190000}"/>
    <cellStyle name="Moeda 7 4 3 2" xfId="19677" xr:uid="{00000000-0005-0000-0000-000093190000}"/>
    <cellStyle name="Moeda 7 4 4" xfId="8997" xr:uid="{00000000-0005-0000-0000-000094190000}"/>
    <cellStyle name="Moeda 7 4 4 2" xfId="22341" xr:uid="{00000000-0005-0000-0000-000095190000}"/>
    <cellStyle name="Moeda 7 4 5" xfId="14349" xr:uid="{00000000-0005-0000-0000-000096190000}"/>
    <cellStyle name="Moeda 7 4 6" xfId="11661" xr:uid="{00000000-0005-0000-0000-000097190000}"/>
    <cellStyle name="Moeda 7 4 7" xfId="25269" xr:uid="{00000000-0005-0000-0000-000098190000}"/>
    <cellStyle name="Moeda 7 5" xfId="1797" xr:uid="{00000000-0005-0000-0000-000099190000}"/>
    <cellStyle name="Moeda 7 5 2" xfId="4461" xr:uid="{00000000-0005-0000-0000-00009A190000}"/>
    <cellStyle name="Moeda 7 5 2 2" xfId="17805" xr:uid="{00000000-0005-0000-0000-00009B190000}"/>
    <cellStyle name="Moeda 7 5 3" xfId="7125" xr:uid="{00000000-0005-0000-0000-00009C190000}"/>
    <cellStyle name="Moeda 7 5 3 2" xfId="20469" xr:uid="{00000000-0005-0000-0000-00009D190000}"/>
    <cellStyle name="Moeda 7 5 4" xfId="9789" xr:uid="{00000000-0005-0000-0000-00009E190000}"/>
    <cellStyle name="Moeda 7 5 4 2" xfId="23133" xr:uid="{00000000-0005-0000-0000-00009F190000}"/>
    <cellStyle name="Moeda 7 5 5" xfId="15141" xr:uid="{00000000-0005-0000-0000-0000A0190000}"/>
    <cellStyle name="Moeda 7 5 6" xfId="12453" xr:uid="{00000000-0005-0000-0000-0000A1190000}"/>
    <cellStyle name="Moeda 7 5 7" xfId="25629" xr:uid="{00000000-0005-0000-0000-0000A2190000}"/>
    <cellStyle name="Moeda 7 6" xfId="2613" xr:uid="{00000000-0005-0000-0000-0000A3190000}"/>
    <cellStyle name="Moeda 7 6 2" xfId="5277" xr:uid="{00000000-0005-0000-0000-0000A4190000}"/>
    <cellStyle name="Moeda 7 6 2 2" xfId="18621" xr:uid="{00000000-0005-0000-0000-0000A5190000}"/>
    <cellStyle name="Moeda 7 6 3" xfId="7941" xr:uid="{00000000-0005-0000-0000-0000A6190000}"/>
    <cellStyle name="Moeda 7 6 3 2" xfId="21285" xr:uid="{00000000-0005-0000-0000-0000A7190000}"/>
    <cellStyle name="Moeda 7 6 4" xfId="10605" xr:uid="{00000000-0005-0000-0000-0000A8190000}"/>
    <cellStyle name="Moeda 7 6 4 2" xfId="23949" xr:uid="{00000000-0005-0000-0000-0000A9190000}"/>
    <cellStyle name="Moeda 7 6 5" xfId="15957" xr:uid="{00000000-0005-0000-0000-0000AA190000}"/>
    <cellStyle name="Moeda 7 6 6" xfId="13269" xr:uid="{00000000-0005-0000-0000-0000AB190000}"/>
    <cellStyle name="Moeda 7 7" xfId="2877" xr:uid="{00000000-0005-0000-0000-0000AC190000}"/>
    <cellStyle name="Moeda 7 7 2" xfId="16221" xr:uid="{00000000-0005-0000-0000-0000AD190000}"/>
    <cellStyle name="Moeda 7 8" xfId="5541" xr:uid="{00000000-0005-0000-0000-0000AE190000}"/>
    <cellStyle name="Moeda 7 8 2" xfId="18885" xr:uid="{00000000-0005-0000-0000-0000AF190000}"/>
    <cellStyle name="Moeda 7 9" xfId="8205" xr:uid="{00000000-0005-0000-0000-0000B0190000}"/>
    <cellStyle name="Moeda 7 9 2" xfId="21549" xr:uid="{00000000-0005-0000-0000-0000B1190000}"/>
    <cellStyle name="Moeda 8" xfId="141" xr:uid="{00000000-0005-0000-0000-0000B2190000}"/>
    <cellStyle name="Moeda 8 10" xfId="10797" xr:uid="{00000000-0005-0000-0000-0000B3190000}"/>
    <cellStyle name="Moeda 8 11" xfId="24189" xr:uid="{00000000-0005-0000-0000-0000B4190000}"/>
    <cellStyle name="Moeda 8 2" xfId="405" xr:uid="{00000000-0005-0000-0000-0000B5190000}"/>
    <cellStyle name="Moeda 8 2 2" xfId="1197" xr:uid="{00000000-0005-0000-0000-0000B6190000}"/>
    <cellStyle name="Moeda 8 2 2 2" xfId="3861" xr:uid="{00000000-0005-0000-0000-0000B7190000}"/>
    <cellStyle name="Moeda 8 2 2 2 2" xfId="17205" xr:uid="{00000000-0005-0000-0000-0000B8190000}"/>
    <cellStyle name="Moeda 8 2 2 3" xfId="6525" xr:uid="{00000000-0005-0000-0000-0000B9190000}"/>
    <cellStyle name="Moeda 8 2 2 3 2" xfId="19869" xr:uid="{00000000-0005-0000-0000-0000BA190000}"/>
    <cellStyle name="Moeda 8 2 2 4" xfId="9189" xr:uid="{00000000-0005-0000-0000-0000BB190000}"/>
    <cellStyle name="Moeda 8 2 2 4 2" xfId="22533" xr:uid="{00000000-0005-0000-0000-0000BC190000}"/>
    <cellStyle name="Moeda 8 2 2 5" xfId="14541" xr:uid="{00000000-0005-0000-0000-0000BD190000}"/>
    <cellStyle name="Moeda 8 2 2 6" xfId="11853" xr:uid="{00000000-0005-0000-0000-0000BE190000}"/>
    <cellStyle name="Moeda 8 2 2 7" xfId="26253" xr:uid="{00000000-0005-0000-0000-0000BF190000}"/>
    <cellStyle name="Moeda 8 2 3" xfId="1989" xr:uid="{00000000-0005-0000-0000-0000C0190000}"/>
    <cellStyle name="Moeda 8 2 3 2" xfId="4653" xr:uid="{00000000-0005-0000-0000-0000C1190000}"/>
    <cellStyle name="Moeda 8 2 3 2 2" xfId="17997" xr:uid="{00000000-0005-0000-0000-0000C2190000}"/>
    <cellStyle name="Moeda 8 2 3 3" xfId="7317" xr:uid="{00000000-0005-0000-0000-0000C3190000}"/>
    <cellStyle name="Moeda 8 2 3 3 2" xfId="20661" xr:uid="{00000000-0005-0000-0000-0000C4190000}"/>
    <cellStyle name="Moeda 8 2 3 4" xfId="9981" xr:uid="{00000000-0005-0000-0000-0000C5190000}"/>
    <cellStyle name="Moeda 8 2 3 4 2" xfId="23325" xr:uid="{00000000-0005-0000-0000-0000C6190000}"/>
    <cellStyle name="Moeda 8 2 3 5" xfId="15333" xr:uid="{00000000-0005-0000-0000-0000C7190000}"/>
    <cellStyle name="Moeda 8 2 3 6" xfId="12645" xr:uid="{00000000-0005-0000-0000-0000C8190000}"/>
    <cellStyle name="Moeda 8 2 4" xfId="3069" xr:uid="{00000000-0005-0000-0000-0000C9190000}"/>
    <cellStyle name="Moeda 8 2 4 2" xfId="16413" xr:uid="{00000000-0005-0000-0000-0000CA190000}"/>
    <cellStyle name="Moeda 8 2 5" xfId="5733" xr:uid="{00000000-0005-0000-0000-0000CB190000}"/>
    <cellStyle name="Moeda 8 2 5 2" xfId="19077" xr:uid="{00000000-0005-0000-0000-0000CC190000}"/>
    <cellStyle name="Moeda 8 2 6" xfId="8397" xr:uid="{00000000-0005-0000-0000-0000CD190000}"/>
    <cellStyle name="Moeda 8 2 6 2" xfId="21741" xr:uid="{00000000-0005-0000-0000-0000CE190000}"/>
    <cellStyle name="Moeda 8 2 7" xfId="13749" xr:uid="{00000000-0005-0000-0000-0000CF190000}"/>
    <cellStyle name="Moeda 8 2 8" xfId="11061" xr:uid="{00000000-0005-0000-0000-0000D0190000}"/>
    <cellStyle name="Moeda 8 2 9" xfId="24885" xr:uid="{00000000-0005-0000-0000-0000D1190000}"/>
    <cellStyle name="Moeda 8 3" xfId="933" xr:uid="{00000000-0005-0000-0000-0000D2190000}"/>
    <cellStyle name="Moeda 8 3 2" xfId="3597" xr:uid="{00000000-0005-0000-0000-0000D3190000}"/>
    <cellStyle name="Moeda 8 3 2 2" xfId="16941" xr:uid="{00000000-0005-0000-0000-0000D4190000}"/>
    <cellStyle name="Moeda 8 3 2 3" xfId="25917" xr:uid="{00000000-0005-0000-0000-0000D5190000}"/>
    <cellStyle name="Moeda 8 3 3" xfId="6261" xr:uid="{00000000-0005-0000-0000-0000D6190000}"/>
    <cellStyle name="Moeda 8 3 3 2" xfId="19605" xr:uid="{00000000-0005-0000-0000-0000D7190000}"/>
    <cellStyle name="Moeda 8 3 4" xfId="8925" xr:uid="{00000000-0005-0000-0000-0000D8190000}"/>
    <cellStyle name="Moeda 8 3 4 2" xfId="22269" xr:uid="{00000000-0005-0000-0000-0000D9190000}"/>
    <cellStyle name="Moeda 8 3 5" xfId="14277" xr:uid="{00000000-0005-0000-0000-0000DA190000}"/>
    <cellStyle name="Moeda 8 3 6" xfId="11589" xr:uid="{00000000-0005-0000-0000-0000DB190000}"/>
    <cellStyle name="Moeda 8 3 7" xfId="24549" xr:uid="{00000000-0005-0000-0000-0000DC190000}"/>
    <cellStyle name="Moeda 8 4" xfId="1725" xr:uid="{00000000-0005-0000-0000-0000DD190000}"/>
    <cellStyle name="Moeda 8 4 2" xfId="4389" xr:uid="{00000000-0005-0000-0000-0000DE190000}"/>
    <cellStyle name="Moeda 8 4 2 2" xfId="17733" xr:uid="{00000000-0005-0000-0000-0000DF190000}"/>
    <cellStyle name="Moeda 8 4 2 3" xfId="26565" xr:uid="{00000000-0005-0000-0000-0000E0190000}"/>
    <cellStyle name="Moeda 8 4 3" xfId="7053" xr:uid="{00000000-0005-0000-0000-0000E1190000}"/>
    <cellStyle name="Moeda 8 4 3 2" xfId="20397" xr:uid="{00000000-0005-0000-0000-0000E2190000}"/>
    <cellStyle name="Moeda 8 4 4" xfId="9717" xr:uid="{00000000-0005-0000-0000-0000E3190000}"/>
    <cellStyle name="Moeda 8 4 4 2" xfId="23061" xr:uid="{00000000-0005-0000-0000-0000E4190000}"/>
    <cellStyle name="Moeda 8 4 5" xfId="15069" xr:uid="{00000000-0005-0000-0000-0000E5190000}"/>
    <cellStyle name="Moeda 8 4 6" xfId="12381" xr:uid="{00000000-0005-0000-0000-0000E6190000}"/>
    <cellStyle name="Moeda 8 4 7" xfId="25197" xr:uid="{00000000-0005-0000-0000-0000E7190000}"/>
    <cellStyle name="Moeda 8 5" xfId="2541" xr:uid="{00000000-0005-0000-0000-0000E8190000}"/>
    <cellStyle name="Moeda 8 5 2" xfId="5205" xr:uid="{00000000-0005-0000-0000-0000E9190000}"/>
    <cellStyle name="Moeda 8 5 2 2" xfId="18549" xr:uid="{00000000-0005-0000-0000-0000EA190000}"/>
    <cellStyle name="Moeda 8 5 3" xfId="7869" xr:uid="{00000000-0005-0000-0000-0000EB190000}"/>
    <cellStyle name="Moeda 8 5 3 2" xfId="21213" xr:uid="{00000000-0005-0000-0000-0000EC190000}"/>
    <cellStyle name="Moeda 8 5 4" xfId="10533" xr:uid="{00000000-0005-0000-0000-0000ED190000}"/>
    <cellStyle name="Moeda 8 5 4 2" xfId="23877" xr:uid="{00000000-0005-0000-0000-0000EE190000}"/>
    <cellStyle name="Moeda 8 5 5" xfId="15885" xr:uid="{00000000-0005-0000-0000-0000EF190000}"/>
    <cellStyle name="Moeda 8 5 6" xfId="13197" xr:uid="{00000000-0005-0000-0000-0000F0190000}"/>
    <cellStyle name="Moeda 8 5 7" xfId="25557" xr:uid="{00000000-0005-0000-0000-0000F1190000}"/>
    <cellStyle name="Moeda 8 6" xfId="2805" xr:uid="{00000000-0005-0000-0000-0000F2190000}"/>
    <cellStyle name="Moeda 8 6 2" xfId="16149" xr:uid="{00000000-0005-0000-0000-0000F3190000}"/>
    <cellStyle name="Moeda 8 7" xfId="5469" xr:uid="{00000000-0005-0000-0000-0000F4190000}"/>
    <cellStyle name="Moeda 8 7 2" xfId="18813" xr:uid="{00000000-0005-0000-0000-0000F5190000}"/>
    <cellStyle name="Moeda 8 8" xfId="8133" xr:uid="{00000000-0005-0000-0000-0000F6190000}"/>
    <cellStyle name="Moeda 8 8 2" xfId="21477" xr:uid="{00000000-0005-0000-0000-0000F7190000}"/>
    <cellStyle name="Moeda 8 9" xfId="13485" xr:uid="{00000000-0005-0000-0000-0000F8190000}"/>
    <cellStyle name="Moeda 9" xfId="309" xr:uid="{00000000-0005-0000-0000-0000F9190000}"/>
    <cellStyle name="Moeda 9 10" xfId="24357" xr:uid="{00000000-0005-0000-0000-0000FA190000}"/>
    <cellStyle name="Moeda 9 2" xfId="1101" xr:uid="{00000000-0005-0000-0000-0000FB190000}"/>
    <cellStyle name="Moeda 9 2 2" xfId="3765" xr:uid="{00000000-0005-0000-0000-0000FC190000}"/>
    <cellStyle name="Moeda 9 2 2 2" xfId="17109" xr:uid="{00000000-0005-0000-0000-0000FD190000}"/>
    <cellStyle name="Moeda 9 2 2 3" xfId="26421" xr:uid="{00000000-0005-0000-0000-0000FE190000}"/>
    <cellStyle name="Moeda 9 2 3" xfId="6429" xr:uid="{00000000-0005-0000-0000-0000FF190000}"/>
    <cellStyle name="Moeda 9 2 3 2" xfId="19773" xr:uid="{00000000-0005-0000-0000-0000001A0000}"/>
    <cellStyle name="Moeda 9 2 4" xfId="9093" xr:uid="{00000000-0005-0000-0000-0000011A0000}"/>
    <cellStyle name="Moeda 9 2 4 2" xfId="22437" xr:uid="{00000000-0005-0000-0000-0000021A0000}"/>
    <cellStyle name="Moeda 9 2 5" xfId="14445" xr:uid="{00000000-0005-0000-0000-0000031A0000}"/>
    <cellStyle name="Moeda 9 2 6" xfId="11757" xr:uid="{00000000-0005-0000-0000-0000041A0000}"/>
    <cellStyle name="Moeda 9 2 7" xfId="25053" xr:uid="{00000000-0005-0000-0000-0000051A0000}"/>
    <cellStyle name="Moeda 9 3" xfId="1893" xr:uid="{00000000-0005-0000-0000-0000061A0000}"/>
    <cellStyle name="Moeda 9 3 2" xfId="4557" xr:uid="{00000000-0005-0000-0000-0000071A0000}"/>
    <cellStyle name="Moeda 9 3 2 2" xfId="17901" xr:uid="{00000000-0005-0000-0000-0000081A0000}"/>
    <cellStyle name="Moeda 9 3 2 3" xfId="26085" xr:uid="{00000000-0005-0000-0000-0000091A0000}"/>
    <cellStyle name="Moeda 9 3 3" xfId="7221" xr:uid="{00000000-0005-0000-0000-00000A1A0000}"/>
    <cellStyle name="Moeda 9 3 3 2" xfId="20565" xr:uid="{00000000-0005-0000-0000-00000B1A0000}"/>
    <cellStyle name="Moeda 9 3 4" xfId="9885" xr:uid="{00000000-0005-0000-0000-00000C1A0000}"/>
    <cellStyle name="Moeda 9 3 4 2" xfId="23229" xr:uid="{00000000-0005-0000-0000-00000D1A0000}"/>
    <cellStyle name="Moeda 9 3 5" xfId="15237" xr:uid="{00000000-0005-0000-0000-00000E1A0000}"/>
    <cellStyle name="Moeda 9 3 6" xfId="12549" xr:uid="{00000000-0005-0000-0000-00000F1A0000}"/>
    <cellStyle name="Moeda 9 3 7" xfId="24717" xr:uid="{00000000-0005-0000-0000-0000101A0000}"/>
    <cellStyle name="Moeda 9 4" xfId="2479" xr:uid="{00000000-0005-0000-0000-0000111A0000}"/>
    <cellStyle name="Moeda 9 4 2" xfId="5143" xr:uid="{00000000-0005-0000-0000-0000121A0000}"/>
    <cellStyle name="Moeda 9 4 2 2" xfId="18487" xr:uid="{00000000-0005-0000-0000-0000131A0000}"/>
    <cellStyle name="Moeda 9 4 2 3" xfId="26733" xr:uid="{00000000-0005-0000-0000-0000141A0000}"/>
    <cellStyle name="Moeda 9 4 3" xfId="7807" xr:uid="{00000000-0005-0000-0000-0000151A0000}"/>
    <cellStyle name="Moeda 9 4 3 2" xfId="21151" xr:uid="{00000000-0005-0000-0000-0000161A0000}"/>
    <cellStyle name="Moeda 9 4 4" xfId="10471" xr:uid="{00000000-0005-0000-0000-0000171A0000}"/>
    <cellStyle name="Moeda 9 4 4 2" xfId="23815" xr:uid="{00000000-0005-0000-0000-0000181A0000}"/>
    <cellStyle name="Moeda 9 4 5" xfId="15823" xr:uid="{00000000-0005-0000-0000-0000191A0000}"/>
    <cellStyle name="Moeda 9 4 6" xfId="13135" xr:uid="{00000000-0005-0000-0000-00001A1A0000}"/>
    <cellStyle name="Moeda 9 4 7" xfId="25365" xr:uid="{00000000-0005-0000-0000-00001B1A0000}"/>
    <cellStyle name="Moeda 9 5" xfId="2973" xr:uid="{00000000-0005-0000-0000-00001C1A0000}"/>
    <cellStyle name="Moeda 9 5 2" xfId="16317" xr:uid="{00000000-0005-0000-0000-00001D1A0000}"/>
    <cellStyle name="Moeda 9 5 3" xfId="25725" xr:uid="{00000000-0005-0000-0000-00001E1A0000}"/>
    <cellStyle name="Moeda 9 6" xfId="5637" xr:uid="{00000000-0005-0000-0000-00001F1A0000}"/>
    <cellStyle name="Moeda 9 6 2" xfId="18981" xr:uid="{00000000-0005-0000-0000-0000201A0000}"/>
    <cellStyle name="Moeda 9 7" xfId="8301" xr:uid="{00000000-0005-0000-0000-0000211A0000}"/>
    <cellStyle name="Moeda 9 7 2" xfId="21645" xr:uid="{00000000-0005-0000-0000-0000221A0000}"/>
    <cellStyle name="Moeda 9 8" xfId="13653" xr:uid="{00000000-0005-0000-0000-0000231A0000}"/>
    <cellStyle name="Moeda 9 9" xfId="10965" xr:uid="{00000000-0005-0000-0000-0000241A0000}"/>
    <cellStyle name="Normal" xfId="0" builtinId="0"/>
    <cellStyle name="Normal 10" xfId="26785" xr:uid="{00000000-0005-0000-0000-0000261A0000}"/>
    <cellStyle name="Normal 11" xfId="26786" xr:uid="{00000000-0005-0000-0000-0000271A0000}"/>
    <cellStyle name="Normal 12" xfId="26787" xr:uid="{00000000-0005-0000-0000-0000281A0000}"/>
    <cellStyle name="Normal 2" xfId="3" xr:uid="{00000000-0005-0000-0000-0000291A0000}"/>
    <cellStyle name="Normal 2 2" xfId="7" xr:uid="{00000000-0005-0000-0000-00002A1A0000}"/>
    <cellStyle name="Normal 2 3" xfId="12" xr:uid="{00000000-0005-0000-0000-00002B1A0000}"/>
    <cellStyle name="Normal 2 3 2" xfId="40" xr:uid="{00000000-0005-0000-0000-00002C1A0000}"/>
    <cellStyle name="Normal 2 4" xfId="26783" xr:uid="{00000000-0005-0000-0000-00002D1A0000}"/>
    <cellStyle name="Normal 243" xfId="31" xr:uid="{00000000-0005-0000-0000-00002E1A0000}"/>
    <cellStyle name="Normal 3" xfId="6" xr:uid="{00000000-0005-0000-0000-00002F1A0000}"/>
    <cellStyle name="Normal 4" xfId="9" xr:uid="{00000000-0005-0000-0000-0000301A0000}"/>
    <cellStyle name="Normal 4 2" xfId="13" xr:uid="{00000000-0005-0000-0000-0000311A0000}"/>
    <cellStyle name="Normal 4 3" xfId="18" xr:uid="{00000000-0005-0000-0000-0000321A0000}"/>
    <cellStyle name="Normal 4 4" xfId="43" xr:uid="{00000000-0005-0000-0000-0000331A0000}"/>
    <cellStyle name="Normal 5" xfId="10" xr:uid="{00000000-0005-0000-0000-0000341A0000}"/>
    <cellStyle name="Normal 6" xfId="11" xr:uid="{00000000-0005-0000-0000-0000351A0000}"/>
    <cellStyle name="Normal 6 2" xfId="42" xr:uid="{00000000-0005-0000-0000-0000361A0000}"/>
    <cellStyle name="Normal 7" xfId="14" xr:uid="{00000000-0005-0000-0000-0000371A0000}"/>
    <cellStyle name="Normal 8" xfId="15" xr:uid="{00000000-0005-0000-0000-0000381A0000}"/>
    <cellStyle name="Normal 8 2" xfId="19" xr:uid="{00000000-0005-0000-0000-0000391A0000}"/>
    <cellStyle name="Normal 9" xfId="26784" xr:uid="{00000000-0005-0000-0000-00003A1A0000}"/>
    <cellStyle name="Normal_Plan1" xfId="41" xr:uid="{00000000-0005-0000-0000-00003B1A0000}"/>
    <cellStyle name="Porcentagem" xfId="4" builtinId="5"/>
    <cellStyle name="Vírgula" xfId="5" builtinId="3"/>
    <cellStyle name="Vírgula 10" xfId="142" xr:uid="{00000000-0005-0000-0000-00003E1A0000}"/>
    <cellStyle name="Vírgula 10 10" xfId="10798" xr:uid="{00000000-0005-0000-0000-00003F1A0000}"/>
    <cellStyle name="Vírgula 10 11" xfId="24190" xr:uid="{00000000-0005-0000-0000-0000401A0000}"/>
    <cellStyle name="Vírgula 10 2" xfId="406" xr:uid="{00000000-0005-0000-0000-0000411A0000}"/>
    <cellStyle name="Vírgula 10 2 2" xfId="1198" xr:uid="{00000000-0005-0000-0000-0000421A0000}"/>
    <cellStyle name="Vírgula 10 2 2 2" xfId="3862" xr:uid="{00000000-0005-0000-0000-0000431A0000}"/>
    <cellStyle name="Vírgula 10 2 2 2 2" xfId="17206" xr:uid="{00000000-0005-0000-0000-0000441A0000}"/>
    <cellStyle name="Vírgula 10 2 2 3" xfId="6526" xr:uid="{00000000-0005-0000-0000-0000451A0000}"/>
    <cellStyle name="Vírgula 10 2 2 3 2" xfId="19870" xr:uid="{00000000-0005-0000-0000-0000461A0000}"/>
    <cellStyle name="Vírgula 10 2 2 4" xfId="9190" xr:uid="{00000000-0005-0000-0000-0000471A0000}"/>
    <cellStyle name="Vírgula 10 2 2 4 2" xfId="22534" xr:uid="{00000000-0005-0000-0000-0000481A0000}"/>
    <cellStyle name="Vírgula 10 2 2 5" xfId="14542" xr:uid="{00000000-0005-0000-0000-0000491A0000}"/>
    <cellStyle name="Vírgula 10 2 2 6" xfId="11854" xr:uid="{00000000-0005-0000-0000-00004A1A0000}"/>
    <cellStyle name="Vírgula 10 2 2 7" xfId="26254" xr:uid="{00000000-0005-0000-0000-00004B1A0000}"/>
    <cellStyle name="Vírgula 10 2 3" xfId="1990" xr:uid="{00000000-0005-0000-0000-00004C1A0000}"/>
    <cellStyle name="Vírgula 10 2 3 2" xfId="4654" xr:uid="{00000000-0005-0000-0000-00004D1A0000}"/>
    <cellStyle name="Vírgula 10 2 3 2 2" xfId="17998" xr:uid="{00000000-0005-0000-0000-00004E1A0000}"/>
    <cellStyle name="Vírgula 10 2 3 3" xfId="7318" xr:uid="{00000000-0005-0000-0000-00004F1A0000}"/>
    <cellStyle name="Vírgula 10 2 3 3 2" xfId="20662" xr:uid="{00000000-0005-0000-0000-0000501A0000}"/>
    <cellStyle name="Vírgula 10 2 3 4" xfId="9982" xr:uid="{00000000-0005-0000-0000-0000511A0000}"/>
    <cellStyle name="Vírgula 10 2 3 4 2" xfId="23326" xr:uid="{00000000-0005-0000-0000-0000521A0000}"/>
    <cellStyle name="Vírgula 10 2 3 5" xfId="15334" xr:uid="{00000000-0005-0000-0000-0000531A0000}"/>
    <cellStyle name="Vírgula 10 2 3 6" xfId="12646" xr:uid="{00000000-0005-0000-0000-0000541A0000}"/>
    <cellStyle name="Vírgula 10 2 4" xfId="3070" xr:uid="{00000000-0005-0000-0000-0000551A0000}"/>
    <cellStyle name="Vírgula 10 2 4 2" xfId="16414" xr:uid="{00000000-0005-0000-0000-0000561A0000}"/>
    <cellStyle name="Vírgula 10 2 5" xfId="5734" xr:uid="{00000000-0005-0000-0000-0000571A0000}"/>
    <cellStyle name="Vírgula 10 2 5 2" xfId="19078" xr:uid="{00000000-0005-0000-0000-0000581A0000}"/>
    <cellStyle name="Vírgula 10 2 6" xfId="8398" xr:uid="{00000000-0005-0000-0000-0000591A0000}"/>
    <cellStyle name="Vírgula 10 2 6 2" xfId="21742" xr:uid="{00000000-0005-0000-0000-00005A1A0000}"/>
    <cellStyle name="Vírgula 10 2 7" xfId="13750" xr:uid="{00000000-0005-0000-0000-00005B1A0000}"/>
    <cellStyle name="Vírgula 10 2 8" xfId="11062" xr:uid="{00000000-0005-0000-0000-00005C1A0000}"/>
    <cellStyle name="Vírgula 10 2 9" xfId="24886" xr:uid="{00000000-0005-0000-0000-00005D1A0000}"/>
    <cellStyle name="Vírgula 10 3" xfId="934" xr:uid="{00000000-0005-0000-0000-00005E1A0000}"/>
    <cellStyle name="Vírgula 10 3 2" xfId="3598" xr:uid="{00000000-0005-0000-0000-00005F1A0000}"/>
    <cellStyle name="Vírgula 10 3 2 2" xfId="16942" xr:uid="{00000000-0005-0000-0000-0000601A0000}"/>
    <cellStyle name="Vírgula 10 3 2 3" xfId="25918" xr:uid="{00000000-0005-0000-0000-0000611A0000}"/>
    <cellStyle name="Vírgula 10 3 3" xfId="6262" xr:uid="{00000000-0005-0000-0000-0000621A0000}"/>
    <cellStyle name="Vírgula 10 3 3 2" xfId="19606" xr:uid="{00000000-0005-0000-0000-0000631A0000}"/>
    <cellStyle name="Vírgula 10 3 4" xfId="8926" xr:uid="{00000000-0005-0000-0000-0000641A0000}"/>
    <cellStyle name="Vírgula 10 3 4 2" xfId="22270" xr:uid="{00000000-0005-0000-0000-0000651A0000}"/>
    <cellStyle name="Vírgula 10 3 5" xfId="14278" xr:uid="{00000000-0005-0000-0000-0000661A0000}"/>
    <cellStyle name="Vírgula 10 3 6" xfId="11590" xr:uid="{00000000-0005-0000-0000-0000671A0000}"/>
    <cellStyle name="Vírgula 10 3 7" xfId="24550" xr:uid="{00000000-0005-0000-0000-0000681A0000}"/>
    <cellStyle name="Vírgula 10 4" xfId="1726" xr:uid="{00000000-0005-0000-0000-0000691A0000}"/>
    <cellStyle name="Vírgula 10 4 2" xfId="4390" xr:uid="{00000000-0005-0000-0000-00006A1A0000}"/>
    <cellStyle name="Vírgula 10 4 2 2" xfId="17734" xr:uid="{00000000-0005-0000-0000-00006B1A0000}"/>
    <cellStyle name="Vírgula 10 4 2 3" xfId="26566" xr:uid="{00000000-0005-0000-0000-00006C1A0000}"/>
    <cellStyle name="Vírgula 10 4 3" xfId="7054" xr:uid="{00000000-0005-0000-0000-00006D1A0000}"/>
    <cellStyle name="Vírgula 10 4 3 2" xfId="20398" xr:uid="{00000000-0005-0000-0000-00006E1A0000}"/>
    <cellStyle name="Vírgula 10 4 4" xfId="9718" xr:uid="{00000000-0005-0000-0000-00006F1A0000}"/>
    <cellStyle name="Vírgula 10 4 4 2" xfId="23062" xr:uid="{00000000-0005-0000-0000-0000701A0000}"/>
    <cellStyle name="Vírgula 10 4 5" xfId="15070" xr:uid="{00000000-0005-0000-0000-0000711A0000}"/>
    <cellStyle name="Vírgula 10 4 6" xfId="12382" xr:uid="{00000000-0005-0000-0000-0000721A0000}"/>
    <cellStyle name="Vírgula 10 4 7" xfId="25198" xr:uid="{00000000-0005-0000-0000-0000731A0000}"/>
    <cellStyle name="Vírgula 10 5" xfId="2542" xr:uid="{00000000-0005-0000-0000-0000741A0000}"/>
    <cellStyle name="Vírgula 10 5 2" xfId="5206" xr:uid="{00000000-0005-0000-0000-0000751A0000}"/>
    <cellStyle name="Vírgula 10 5 2 2" xfId="18550" xr:uid="{00000000-0005-0000-0000-0000761A0000}"/>
    <cellStyle name="Vírgula 10 5 3" xfId="7870" xr:uid="{00000000-0005-0000-0000-0000771A0000}"/>
    <cellStyle name="Vírgula 10 5 3 2" xfId="21214" xr:uid="{00000000-0005-0000-0000-0000781A0000}"/>
    <cellStyle name="Vírgula 10 5 4" xfId="10534" xr:uid="{00000000-0005-0000-0000-0000791A0000}"/>
    <cellStyle name="Vírgula 10 5 4 2" xfId="23878" xr:uid="{00000000-0005-0000-0000-00007A1A0000}"/>
    <cellStyle name="Vírgula 10 5 5" xfId="15886" xr:uid="{00000000-0005-0000-0000-00007B1A0000}"/>
    <cellStyle name="Vírgula 10 5 6" xfId="13198" xr:uid="{00000000-0005-0000-0000-00007C1A0000}"/>
    <cellStyle name="Vírgula 10 5 7" xfId="25558" xr:uid="{00000000-0005-0000-0000-00007D1A0000}"/>
    <cellStyle name="Vírgula 10 6" xfId="2806" xr:uid="{00000000-0005-0000-0000-00007E1A0000}"/>
    <cellStyle name="Vírgula 10 6 2" xfId="16150" xr:uid="{00000000-0005-0000-0000-00007F1A0000}"/>
    <cellStyle name="Vírgula 10 7" xfId="5470" xr:uid="{00000000-0005-0000-0000-0000801A0000}"/>
    <cellStyle name="Vírgula 10 7 2" xfId="18814" xr:uid="{00000000-0005-0000-0000-0000811A0000}"/>
    <cellStyle name="Vírgula 10 8" xfId="8134" xr:uid="{00000000-0005-0000-0000-0000821A0000}"/>
    <cellStyle name="Vírgula 10 8 2" xfId="21478" xr:uid="{00000000-0005-0000-0000-0000831A0000}"/>
    <cellStyle name="Vírgula 10 9" xfId="13486" xr:uid="{00000000-0005-0000-0000-0000841A0000}"/>
    <cellStyle name="Vírgula 11" xfId="310" xr:uid="{00000000-0005-0000-0000-0000851A0000}"/>
    <cellStyle name="Vírgula 11 10" xfId="24358" xr:uid="{00000000-0005-0000-0000-0000861A0000}"/>
    <cellStyle name="Vírgula 11 2" xfId="1102" xr:uid="{00000000-0005-0000-0000-0000871A0000}"/>
    <cellStyle name="Vírgula 11 2 2" xfId="3766" xr:uid="{00000000-0005-0000-0000-0000881A0000}"/>
    <cellStyle name="Vírgula 11 2 2 2" xfId="17110" xr:uid="{00000000-0005-0000-0000-0000891A0000}"/>
    <cellStyle name="Vírgula 11 2 2 3" xfId="26422" xr:uid="{00000000-0005-0000-0000-00008A1A0000}"/>
    <cellStyle name="Vírgula 11 2 3" xfId="6430" xr:uid="{00000000-0005-0000-0000-00008B1A0000}"/>
    <cellStyle name="Vírgula 11 2 3 2" xfId="19774" xr:uid="{00000000-0005-0000-0000-00008C1A0000}"/>
    <cellStyle name="Vírgula 11 2 4" xfId="9094" xr:uid="{00000000-0005-0000-0000-00008D1A0000}"/>
    <cellStyle name="Vírgula 11 2 4 2" xfId="22438" xr:uid="{00000000-0005-0000-0000-00008E1A0000}"/>
    <cellStyle name="Vírgula 11 2 5" xfId="14446" xr:uid="{00000000-0005-0000-0000-00008F1A0000}"/>
    <cellStyle name="Vírgula 11 2 6" xfId="11758" xr:uid="{00000000-0005-0000-0000-0000901A0000}"/>
    <cellStyle name="Vírgula 11 2 7" xfId="25054" xr:uid="{00000000-0005-0000-0000-0000911A0000}"/>
    <cellStyle name="Vírgula 11 3" xfId="1894" xr:uid="{00000000-0005-0000-0000-0000921A0000}"/>
    <cellStyle name="Vírgula 11 3 2" xfId="4558" xr:uid="{00000000-0005-0000-0000-0000931A0000}"/>
    <cellStyle name="Vírgula 11 3 2 2" xfId="17902" xr:uid="{00000000-0005-0000-0000-0000941A0000}"/>
    <cellStyle name="Vírgula 11 3 2 3" xfId="26086" xr:uid="{00000000-0005-0000-0000-0000951A0000}"/>
    <cellStyle name="Vírgula 11 3 3" xfId="7222" xr:uid="{00000000-0005-0000-0000-0000961A0000}"/>
    <cellStyle name="Vírgula 11 3 3 2" xfId="20566" xr:uid="{00000000-0005-0000-0000-0000971A0000}"/>
    <cellStyle name="Vírgula 11 3 4" xfId="9886" xr:uid="{00000000-0005-0000-0000-0000981A0000}"/>
    <cellStyle name="Vírgula 11 3 4 2" xfId="23230" xr:uid="{00000000-0005-0000-0000-0000991A0000}"/>
    <cellStyle name="Vírgula 11 3 5" xfId="15238" xr:uid="{00000000-0005-0000-0000-00009A1A0000}"/>
    <cellStyle name="Vírgula 11 3 6" xfId="12550" xr:uid="{00000000-0005-0000-0000-00009B1A0000}"/>
    <cellStyle name="Vírgula 11 3 7" xfId="24718" xr:uid="{00000000-0005-0000-0000-00009C1A0000}"/>
    <cellStyle name="Vírgula 11 4" xfId="2450" xr:uid="{00000000-0005-0000-0000-00009D1A0000}"/>
    <cellStyle name="Vírgula 11 4 2" xfId="5114" xr:uid="{00000000-0005-0000-0000-00009E1A0000}"/>
    <cellStyle name="Vírgula 11 4 2 2" xfId="18458" xr:uid="{00000000-0005-0000-0000-00009F1A0000}"/>
    <cellStyle name="Vírgula 11 4 2 3" xfId="26734" xr:uid="{00000000-0005-0000-0000-0000A01A0000}"/>
    <cellStyle name="Vírgula 11 4 3" xfId="7778" xr:uid="{00000000-0005-0000-0000-0000A11A0000}"/>
    <cellStyle name="Vírgula 11 4 3 2" xfId="21122" xr:uid="{00000000-0005-0000-0000-0000A21A0000}"/>
    <cellStyle name="Vírgula 11 4 4" xfId="10442" xr:uid="{00000000-0005-0000-0000-0000A31A0000}"/>
    <cellStyle name="Vírgula 11 4 4 2" xfId="23786" xr:uid="{00000000-0005-0000-0000-0000A41A0000}"/>
    <cellStyle name="Vírgula 11 4 5" xfId="15794" xr:uid="{00000000-0005-0000-0000-0000A51A0000}"/>
    <cellStyle name="Vírgula 11 4 6" xfId="13106" xr:uid="{00000000-0005-0000-0000-0000A61A0000}"/>
    <cellStyle name="Vírgula 11 4 7" xfId="25366" xr:uid="{00000000-0005-0000-0000-0000A71A0000}"/>
    <cellStyle name="Vírgula 11 5" xfId="2974" xr:uid="{00000000-0005-0000-0000-0000A81A0000}"/>
    <cellStyle name="Vírgula 11 5 2" xfId="16318" xr:uid="{00000000-0005-0000-0000-0000A91A0000}"/>
    <cellStyle name="Vírgula 11 5 3" xfId="25726" xr:uid="{00000000-0005-0000-0000-0000AA1A0000}"/>
    <cellStyle name="Vírgula 11 6" xfId="5638" xr:uid="{00000000-0005-0000-0000-0000AB1A0000}"/>
    <cellStyle name="Vírgula 11 6 2" xfId="18982" xr:uid="{00000000-0005-0000-0000-0000AC1A0000}"/>
    <cellStyle name="Vírgula 11 7" xfId="8302" xr:uid="{00000000-0005-0000-0000-0000AD1A0000}"/>
    <cellStyle name="Vírgula 11 7 2" xfId="21646" xr:uid="{00000000-0005-0000-0000-0000AE1A0000}"/>
    <cellStyle name="Vírgula 11 8" xfId="13654" xr:uid="{00000000-0005-0000-0000-0000AF1A0000}"/>
    <cellStyle name="Vírgula 11 9" xfId="10966" xr:uid="{00000000-0005-0000-0000-0000B01A0000}"/>
    <cellStyle name="Vírgula 12" xfId="574" xr:uid="{00000000-0005-0000-0000-0000B11A0000}"/>
    <cellStyle name="Vírgula 12 2" xfId="1366" xr:uid="{00000000-0005-0000-0000-0000B21A0000}"/>
    <cellStyle name="Vírgula 12 2 2" xfId="4030" xr:uid="{00000000-0005-0000-0000-0000B31A0000}"/>
    <cellStyle name="Vírgula 12 2 2 2" xfId="17374" xr:uid="{00000000-0005-0000-0000-0000B41A0000}"/>
    <cellStyle name="Vírgula 12 2 2 3" xfId="26158" xr:uid="{00000000-0005-0000-0000-0000B51A0000}"/>
    <cellStyle name="Vírgula 12 2 3" xfId="6694" xr:uid="{00000000-0005-0000-0000-0000B61A0000}"/>
    <cellStyle name="Vírgula 12 2 3 2" xfId="20038" xr:uid="{00000000-0005-0000-0000-0000B71A0000}"/>
    <cellStyle name="Vírgula 12 2 4" xfId="9358" xr:uid="{00000000-0005-0000-0000-0000B81A0000}"/>
    <cellStyle name="Vírgula 12 2 4 2" xfId="22702" xr:uid="{00000000-0005-0000-0000-0000B91A0000}"/>
    <cellStyle name="Vírgula 12 2 5" xfId="14710" xr:uid="{00000000-0005-0000-0000-0000BA1A0000}"/>
    <cellStyle name="Vírgula 12 2 6" xfId="12022" xr:uid="{00000000-0005-0000-0000-0000BB1A0000}"/>
    <cellStyle name="Vírgula 12 2 7" xfId="24790" xr:uid="{00000000-0005-0000-0000-0000BC1A0000}"/>
    <cellStyle name="Vírgula 12 3" xfId="2158" xr:uid="{00000000-0005-0000-0000-0000BD1A0000}"/>
    <cellStyle name="Vírgula 12 3 2" xfId="4822" xr:uid="{00000000-0005-0000-0000-0000BE1A0000}"/>
    <cellStyle name="Vírgula 12 3 2 2" xfId="18166" xr:uid="{00000000-0005-0000-0000-0000BF1A0000}"/>
    <cellStyle name="Vírgula 12 3 2 3" xfId="25822" xr:uid="{00000000-0005-0000-0000-0000C01A0000}"/>
    <cellStyle name="Vírgula 12 3 3" xfId="7486" xr:uid="{00000000-0005-0000-0000-0000C11A0000}"/>
    <cellStyle name="Vírgula 12 3 3 2" xfId="20830" xr:uid="{00000000-0005-0000-0000-0000C21A0000}"/>
    <cellStyle name="Vírgula 12 3 4" xfId="10150" xr:uid="{00000000-0005-0000-0000-0000C31A0000}"/>
    <cellStyle name="Vírgula 12 3 4 2" xfId="23494" xr:uid="{00000000-0005-0000-0000-0000C41A0000}"/>
    <cellStyle name="Vírgula 12 3 5" xfId="15502" xr:uid="{00000000-0005-0000-0000-0000C51A0000}"/>
    <cellStyle name="Vírgula 12 3 6" xfId="12814" xr:uid="{00000000-0005-0000-0000-0000C61A0000}"/>
    <cellStyle name="Vírgula 12 3 7" xfId="24454" xr:uid="{00000000-0005-0000-0000-0000C71A0000}"/>
    <cellStyle name="Vírgula 12 4" xfId="3238" xr:uid="{00000000-0005-0000-0000-0000C81A0000}"/>
    <cellStyle name="Vírgula 12 4 2" xfId="16582" xr:uid="{00000000-0005-0000-0000-0000C91A0000}"/>
    <cellStyle name="Vírgula 12 4 3" xfId="25462" xr:uid="{00000000-0005-0000-0000-0000CA1A0000}"/>
    <cellStyle name="Vírgula 12 5" xfId="5902" xr:uid="{00000000-0005-0000-0000-0000CB1A0000}"/>
    <cellStyle name="Vírgula 12 5 2" xfId="19246" xr:uid="{00000000-0005-0000-0000-0000CC1A0000}"/>
    <cellStyle name="Vírgula 12 6" xfId="8566" xr:uid="{00000000-0005-0000-0000-0000CD1A0000}"/>
    <cellStyle name="Vírgula 12 6 2" xfId="21910" xr:uid="{00000000-0005-0000-0000-0000CE1A0000}"/>
    <cellStyle name="Vírgula 12 7" xfId="13918" xr:uid="{00000000-0005-0000-0000-0000CF1A0000}"/>
    <cellStyle name="Vírgula 12 8" xfId="11230" xr:uid="{00000000-0005-0000-0000-0000D01A0000}"/>
    <cellStyle name="Vírgula 12 9" xfId="24094" xr:uid="{00000000-0005-0000-0000-0000D11A0000}"/>
    <cellStyle name="Vírgula 13" xfId="742" xr:uid="{00000000-0005-0000-0000-0000D21A0000}"/>
    <cellStyle name="Vírgula 13 2" xfId="1534" xr:uid="{00000000-0005-0000-0000-0000D31A0000}"/>
    <cellStyle name="Vírgula 13 2 2" xfId="4198" xr:uid="{00000000-0005-0000-0000-0000D41A0000}"/>
    <cellStyle name="Vírgula 13 2 2 2" xfId="17542" xr:uid="{00000000-0005-0000-0000-0000D51A0000}"/>
    <cellStyle name="Vírgula 13 2 2 3" xfId="26134" xr:uid="{00000000-0005-0000-0000-0000D61A0000}"/>
    <cellStyle name="Vírgula 13 2 3" xfId="6862" xr:uid="{00000000-0005-0000-0000-0000D71A0000}"/>
    <cellStyle name="Vírgula 13 2 3 2" xfId="20206" xr:uid="{00000000-0005-0000-0000-0000D81A0000}"/>
    <cellStyle name="Vírgula 13 2 4" xfId="9526" xr:uid="{00000000-0005-0000-0000-0000D91A0000}"/>
    <cellStyle name="Vírgula 13 2 4 2" xfId="22870" xr:uid="{00000000-0005-0000-0000-0000DA1A0000}"/>
    <cellStyle name="Vírgula 13 2 5" xfId="14878" xr:uid="{00000000-0005-0000-0000-0000DB1A0000}"/>
    <cellStyle name="Vírgula 13 2 6" xfId="12190" xr:uid="{00000000-0005-0000-0000-0000DC1A0000}"/>
    <cellStyle name="Vírgula 13 2 7" xfId="24766" xr:uid="{00000000-0005-0000-0000-0000DD1A0000}"/>
    <cellStyle name="Vírgula 13 3" xfId="2326" xr:uid="{00000000-0005-0000-0000-0000DE1A0000}"/>
    <cellStyle name="Vírgula 13 3 2" xfId="4990" xr:uid="{00000000-0005-0000-0000-0000DF1A0000}"/>
    <cellStyle name="Vírgula 13 3 2 2" xfId="18334" xr:uid="{00000000-0005-0000-0000-0000E01A0000}"/>
    <cellStyle name="Vírgula 13 3 3" xfId="7654" xr:uid="{00000000-0005-0000-0000-0000E11A0000}"/>
    <cellStyle name="Vírgula 13 3 3 2" xfId="20998" xr:uid="{00000000-0005-0000-0000-0000E21A0000}"/>
    <cellStyle name="Vírgula 13 3 4" xfId="10318" xr:uid="{00000000-0005-0000-0000-0000E31A0000}"/>
    <cellStyle name="Vírgula 13 3 4 2" xfId="23662" xr:uid="{00000000-0005-0000-0000-0000E41A0000}"/>
    <cellStyle name="Vírgula 13 3 5" xfId="15670" xr:uid="{00000000-0005-0000-0000-0000E51A0000}"/>
    <cellStyle name="Vírgula 13 3 6" xfId="12982" xr:uid="{00000000-0005-0000-0000-0000E61A0000}"/>
    <cellStyle name="Vírgula 13 3 7" xfId="25438" xr:uid="{00000000-0005-0000-0000-0000E71A0000}"/>
    <cellStyle name="Vírgula 13 4" xfId="3406" xr:uid="{00000000-0005-0000-0000-0000E81A0000}"/>
    <cellStyle name="Vírgula 13 4 2" xfId="16750" xr:uid="{00000000-0005-0000-0000-0000E91A0000}"/>
    <cellStyle name="Vírgula 13 5" xfId="6070" xr:uid="{00000000-0005-0000-0000-0000EA1A0000}"/>
    <cellStyle name="Vírgula 13 5 2" xfId="19414" xr:uid="{00000000-0005-0000-0000-0000EB1A0000}"/>
    <cellStyle name="Vírgula 13 6" xfId="8734" xr:uid="{00000000-0005-0000-0000-0000EC1A0000}"/>
    <cellStyle name="Vírgula 13 6 2" xfId="22078" xr:uid="{00000000-0005-0000-0000-0000ED1A0000}"/>
    <cellStyle name="Vírgula 13 7" xfId="14086" xr:uid="{00000000-0005-0000-0000-0000EE1A0000}"/>
    <cellStyle name="Vírgula 13 8" xfId="11398" xr:uid="{00000000-0005-0000-0000-0000EF1A0000}"/>
    <cellStyle name="Vírgula 13 9" xfId="24070" xr:uid="{00000000-0005-0000-0000-0000F01A0000}"/>
    <cellStyle name="Vírgula 14" xfId="790" xr:uid="{00000000-0005-0000-0000-0000F11A0000}"/>
    <cellStyle name="Vírgula 14 2" xfId="1582" xr:uid="{00000000-0005-0000-0000-0000F21A0000}"/>
    <cellStyle name="Vírgula 14 2 2" xfId="4246" xr:uid="{00000000-0005-0000-0000-0000F31A0000}"/>
    <cellStyle name="Vírgula 14 2 2 2" xfId="17590" xr:uid="{00000000-0005-0000-0000-0000F41A0000}"/>
    <cellStyle name="Vírgula 14 2 3" xfId="6910" xr:uid="{00000000-0005-0000-0000-0000F51A0000}"/>
    <cellStyle name="Vírgula 14 2 3 2" xfId="20254" xr:uid="{00000000-0005-0000-0000-0000F61A0000}"/>
    <cellStyle name="Vírgula 14 2 4" xfId="9574" xr:uid="{00000000-0005-0000-0000-0000F71A0000}"/>
    <cellStyle name="Vírgula 14 2 4 2" xfId="22918" xr:uid="{00000000-0005-0000-0000-0000F81A0000}"/>
    <cellStyle name="Vírgula 14 2 5" xfId="14926" xr:uid="{00000000-0005-0000-0000-0000F91A0000}"/>
    <cellStyle name="Vírgula 14 2 6" xfId="12238" xr:uid="{00000000-0005-0000-0000-0000FA1A0000}"/>
    <cellStyle name="Vírgula 14 2 7" xfId="25774" xr:uid="{00000000-0005-0000-0000-0000FB1A0000}"/>
    <cellStyle name="Vírgula 14 3" xfId="2374" xr:uid="{00000000-0005-0000-0000-0000FC1A0000}"/>
    <cellStyle name="Vírgula 14 3 2" xfId="5038" xr:uid="{00000000-0005-0000-0000-0000FD1A0000}"/>
    <cellStyle name="Vírgula 14 3 2 2" xfId="18382" xr:uid="{00000000-0005-0000-0000-0000FE1A0000}"/>
    <cellStyle name="Vírgula 14 3 3" xfId="7702" xr:uid="{00000000-0005-0000-0000-0000FF1A0000}"/>
    <cellStyle name="Vírgula 14 3 3 2" xfId="21046" xr:uid="{00000000-0005-0000-0000-0000001B0000}"/>
    <cellStyle name="Vírgula 14 3 4" xfId="10366" xr:uid="{00000000-0005-0000-0000-0000011B0000}"/>
    <cellStyle name="Vírgula 14 3 4 2" xfId="23710" xr:uid="{00000000-0005-0000-0000-0000021B0000}"/>
    <cellStyle name="Vírgula 14 3 5" xfId="15718" xr:uid="{00000000-0005-0000-0000-0000031B0000}"/>
    <cellStyle name="Vírgula 14 3 6" xfId="13030" xr:uid="{00000000-0005-0000-0000-0000041B0000}"/>
    <cellStyle name="Vírgula 14 4" xfId="3454" xr:uid="{00000000-0005-0000-0000-0000051B0000}"/>
    <cellStyle name="Vírgula 14 4 2" xfId="16798" xr:uid="{00000000-0005-0000-0000-0000061B0000}"/>
    <cellStyle name="Vírgula 14 5" xfId="6118" xr:uid="{00000000-0005-0000-0000-0000071B0000}"/>
    <cellStyle name="Vírgula 14 5 2" xfId="19462" xr:uid="{00000000-0005-0000-0000-0000081B0000}"/>
    <cellStyle name="Vírgula 14 6" xfId="8782" xr:uid="{00000000-0005-0000-0000-0000091B0000}"/>
    <cellStyle name="Vírgula 14 6 2" xfId="22126" xr:uid="{00000000-0005-0000-0000-00000A1B0000}"/>
    <cellStyle name="Vírgula 14 7" xfId="14134" xr:uid="{00000000-0005-0000-0000-00000B1B0000}"/>
    <cellStyle name="Vírgula 14 8" xfId="11446" xr:uid="{00000000-0005-0000-0000-00000C1B0000}"/>
    <cellStyle name="Vírgula 14 9" xfId="24406" xr:uid="{00000000-0005-0000-0000-00000D1B0000}"/>
    <cellStyle name="Vírgula 15" xfId="838" xr:uid="{00000000-0005-0000-0000-00000E1B0000}"/>
    <cellStyle name="Vírgula 15 2" xfId="3502" xr:uid="{00000000-0005-0000-0000-00000F1B0000}"/>
    <cellStyle name="Vírgula 15 2 2" xfId="16846" xr:uid="{00000000-0005-0000-0000-0000101B0000}"/>
    <cellStyle name="Vírgula 15 2 3" xfId="25798" xr:uid="{00000000-0005-0000-0000-0000111B0000}"/>
    <cellStyle name="Vírgula 15 3" xfId="6166" xr:uid="{00000000-0005-0000-0000-0000121B0000}"/>
    <cellStyle name="Vírgula 15 3 2" xfId="19510" xr:uid="{00000000-0005-0000-0000-0000131B0000}"/>
    <cellStyle name="Vírgula 15 4" xfId="8830" xr:uid="{00000000-0005-0000-0000-0000141B0000}"/>
    <cellStyle name="Vírgula 15 4 2" xfId="22174" xr:uid="{00000000-0005-0000-0000-0000151B0000}"/>
    <cellStyle name="Vírgula 15 5" xfId="14182" xr:uid="{00000000-0005-0000-0000-0000161B0000}"/>
    <cellStyle name="Vírgula 15 6" xfId="11494" xr:uid="{00000000-0005-0000-0000-0000171B0000}"/>
    <cellStyle name="Vírgula 15 7" xfId="24430" xr:uid="{00000000-0005-0000-0000-0000181B0000}"/>
    <cellStyle name="Vírgula 16" xfId="1630" xr:uid="{00000000-0005-0000-0000-0000191B0000}"/>
    <cellStyle name="Vírgula 16 2" xfId="4294" xr:uid="{00000000-0005-0000-0000-00001A1B0000}"/>
    <cellStyle name="Vírgula 16 2 2" xfId="17638" xr:uid="{00000000-0005-0000-0000-00001B1B0000}"/>
    <cellStyle name="Vírgula 16 2 3" xfId="26470" xr:uid="{00000000-0005-0000-0000-00001C1B0000}"/>
    <cellStyle name="Vírgula 16 3" xfId="6958" xr:uid="{00000000-0005-0000-0000-00001D1B0000}"/>
    <cellStyle name="Vírgula 16 3 2" xfId="20302" xr:uid="{00000000-0005-0000-0000-00001E1B0000}"/>
    <cellStyle name="Vírgula 16 4" xfId="9622" xr:uid="{00000000-0005-0000-0000-00001F1B0000}"/>
    <cellStyle name="Vírgula 16 4 2" xfId="22966" xr:uid="{00000000-0005-0000-0000-0000201B0000}"/>
    <cellStyle name="Vírgula 16 5" xfId="14974" xr:uid="{00000000-0005-0000-0000-0000211B0000}"/>
    <cellStyle name="Vírgula 16 6" xfId="12286" xr:uid="{00000000-0005-0000-0000-0000221B0000}"/>
    <cellStyle name="Vírgula 16 7" xfId="25102" xr:uid="{00000000-0005-0000-0000-0000231B0000}"/>
    <cellStyle name="Vírgula 17" xfId="2422" xr:uid="{00000000-0005-0000-0000-0000241B0000}"/>
    <cellStyle name="Vírgula 17 2" xfId="5086" xr:uid="{00000000-0005-0000-0000-0000251B0000}"/>
    <cellStyle name="Vírgula 17 2 2" xfId="18430" xr:uid="{00000000-0005-0000-0000-0000261B0000}"/>
    <cellStyle name="Vírgula 17 3" xfId="7750" xr:uid="{00000000-0005-0000-0000-0000271B0000}"/>
    <cellStyle name="Vírgula 17 3 2" xfId="21094" xr:uid="{00000000-0005-0000-0000-0000281B0000}"/>
    <cellStyle name="Vírgula 17 4" xfId="10414" xr:uid="{00000000-0005-0000-0000-0000291B0000}"/>
    <cellStyle name="Vírgula 17 4 2" xfId="23758" xr:uid="{00000000-0005-0000-0000-00002A1B0000}"/>
    <cellStyle name="Vírgula 17 5" xfId="15766" xr:uid="{00000000-0005-0000-0000-00002B1B0000}"/>
    <cellStyle name="Vírgula 17 6" xfId="13078" xr:uid="{00000000-0005-0000-0000-00002C1B0000}"/>
    <cellStyle name="Vírgula 17 7" xfId="25414" xr:uid="{00000000-0005-0000-0000-00002D1B0000}"/>
    <cellStyle name="Vírgula 18" xfId="46" xr:uid="{00000000-0005-0000-0000-00002E1B0000}"/>
    <cellStyle name="Vírgula 18 2" xfId="13390" xr:uid="{00000000-0005-0000-0000-00002F1B0000}"/>
    <cellStyle name="Vírgula 19" xfId="2710" xr:uid="{00000000-0005-0000-0000-0000301B0000}"/>
    <cellStyle name="Vírgula 19 2" xfId="16054" xr:uid="{00000000-0005-0000-0000-0000311B0000}"/>
    <cellStyle name="Vírgula 2" xfId="8" xr:uid="{00000000-0005-0000-0000-0000321B0000}"/>
    <cellStyle name="Vírgula 2 10" xfId="311" xr:uid="{00000000-0005-0000-0000-0000331B0000}"/>
    <cellStyle name="Vírgula 2 10 10" xfId="24359" xr:uid="{00000000-0005-0000-0000-0000341B0000}"/>
    <cellStyle name="Vírgula 2 10 2" xfId="1103" xr:uid="{00000000-0005-0000-0000-0000351B0000}"/>
    <cellStyle name="Vírgula 2 10 2 2" xfId="3767" xr:uid="{00000000-0005-0000-0000-0000361B0000}"/>
    <cellStyle name="Vírgula 2 10 2 2 2" xfId="17111" xr:uid="{00000000-0005-0000-0000-0000371B0000}"/>
    <cellStyle name="Vírgula 2 10 2 2 3" xfId="26423" xr:uid="{00000000-0005-0000-0000-0000381B0000}"/>
    <cellStyle name="Vírgula 2 10 2 3" xfId="6431" xr:uid="{00000000-0005-0000-0000-0000391B0000}"/>
    <cellStyle name="Vírgula 2 10 2 3 2" xfId="19775" xr:uid="{00000000-0005-0000-0000-00003A1B0000}"/>
    <cellStyle name="Vírgula 2 10 2 4" xfId="9095" xr:uid="{00000000-0005-0000-0000-00003B1B0000}"/>
    <cellStyle name="Vírgula 2 10 2 4 2" xfId="22439" xr:uid="{00000000-0005-0000-0000-00003C1B0000}"/>
    <cellStyle name="Vírgula 2 10 2 5" xfId="14447" xr:uid="{00000000-0005-0000-0000-00003D1B0000}"/>
    <cellStyle name="Vírgula 2 10 2 6" xfId="11759" xr:uid="{00000000-0005-0000-0000-00003E1B0000}"/>
    <cellStyle name="Vírgula 2 10 2 7" xfId="25055" xr:uid="{00000000-0005-0000-0000-00003F1B0000}"/>
    <cellStyle name="Vírgula 2 10 3" xfId="1895" xr:uid="{00000000-0005-0000-0000-0000401B0000}"/>
    <cellStyle name="Vírgula 2 10 3 2" xfId="4559" xr:uid="{00000000-0005-0000-0000-0000411B0000}"/>
    <cellStyle name="Vírgula 2 10 3 2 2" xfId="17903" xr:uid="{00000000-0005-0000-0000-0000421B0000}"/>
    <cellStyle name="Vírgula 2 10 3 2 3" xfId="26087" xr:uid="{00000000-0005-0000-0000-0000431B0000}"/>
    <cellStyle name="Vírgula 2 10 3 3" xfId="7223" xr:uid="{00000000-0005-0000-0000-0000441B0000}"/>
    <cellStyle name="Vírgula 2 10 3 3 2" xfId="20567" xr:uid="{00000000-0005-0000-0000-0000451B0000}"/>
    <cellStyle name="Vírgula 2 10 3 4" xfId="9887" xr:uid="{00000000-0005-0000-0000-0000461B0000}"/>
    <cellStyle name="Vírgula 2 10 3 4 2" xfId="23231" xr:uid="{00000000-0005-0000-0000-0000471B0000}"/>
    <cellStyle name="Vírgula 2 10 3 5" xfId="15239" xr:uid="{00000000-0005-0000-0000-0000481B0000}"/>
    <cellStyle name="Vírgula 2 10 3 6" xfId="12551" xr:uid="{00000000-0005-0000-0000-0000491B0000}"/>
    <cellStyle name="Vírgula 2 10 3 7" xfId="24719" xr:uid="{00000000-0005-0000-0000-00004A1B0000}"/>
    <cellStyle name="Vírgula 2 10 4" xfId="2430" xr:uid="{00000000-0005-0000-0000-00004B1B0000}"/>
    <cellStyle name="Vírgula 2 10 4 2" xfId="5094" xr:uid="{00000000-0005-0000-0000-00004C1B0000}"/>
    <cellStyle name="Vírgula 2 10 4 2 2" xfId="18438" xr:uid="{00000000-0005-0000-0000-00004D1B0000}"/>
    <cellStyle name="Vírgula 2 10 4 2 3" xfId="26735" xr:uid="{00000000-0005-0000-0000-00004E1B0000}"/>
    <cellStyle name="Vírgula 2 10 4 3" xfId="7758" xr:uid="{00000000-0005-0000-0000-00004F1B0000}"/>
    <cellStyle name="Vírgula 2 10 4 3 2" xfId="21102" xr:uid="{00000000-0005-0000-0000-0000501B0000}"/>
    <cellStyle name="Vírgula 2 10 4 4" xfId="10422" xr:uid="{00000000-0005-0000-0000-0000511B0000}"/>
    <cellStyle name="Vírgula 2 10 4 4 2" xfId="23766" xr:uid="{00000000-0005-0000-0000-0000521B0000}"/>
    <cellStyle name="Vírgula 2 10 4 5" xfId="15774" xr:uid="{00000000-0005-0000-0000-0000531B0000}"/>
    <cellStyle name="Vírgula 2 10 4 6" xfId="13086" xr:uid="{00000000-0005-0000-0000-0000541B0000}"/>
    <cellStyle name="Vírgula 2 10 4 7" xfId="25367" xr:uid="{00000000-0005-0000-0000-0000551B0000}"/>
    <cellStyle name="Vírgula 2 10 5" xfId="2975" xr:uid="{00000000-0005-0000-0000-0000561B0000}"/>
    <cellStyle name="Vírgula 2 10 5 2" xfId="16319" xr:uid="{00000000-0005-0000-0000-0000571B0000}"/>
    <cellStyle name="Vírgula 2 10 5 3" xfId="25727" xr:uid="{00000000-0005-0000-0000-0000581B0000}"/>
    <cellStyle name="Vírgula 2 10 6" xfId="5639" xr:uid="{00000000-0005-0000-0000-0000591B0000}"/>
    <cellStyle name="Vírgula 2 10 6 2" xfId="18983" xr:uid="{00000000-0005-0000-0000-00005A1B0000}"/>
    <cellStyle name="Vírgula 2 10 7" xfId="8303" xr:uid="{00000000-0005-0000-0000-00005B1B0000}"/>
    <cellStyle name="Vírgula 2 10 7 2" xfId="21647" xr:uid="{00000000-0005-0000-0000-00005C1B0000}"/>
    <cellStyle name="Vírgula 2 10 8" xfId="13655" xr:uid="{00000000-0005-0000-0000-00005D1B0000}"/>
    <cellStyle name="Vírgula 2 10 9" xfId="10967" xr:uid="{00000000-0005-0000-0000-00005E1B0000}"/>
    <cellStyle name="Vírgula 2 11" xfId="575" xr:uid="{00000000-0005-0000-0000-00005F1B0000}"/>
    <cellStyle name="Vírgula 2 11 2" xfId="1367" xr:uid="{00000000-0005-0000-0000-0000601B0000}"/>
    <cellStyle name="Vírgula 2 11 2 2" xfId="4031" xr:uid="{00000000-0005-0000-0000-0000611B0000}"/>
    <cellStyle name="Vírgula 2 11 2 2 2" xfId="17375" xr:uid="{00000000-0005-0000-0000-0000621B0000}"/>
    <cellStyle name="Vírgula 2 11 2 2 3" xfId="26159" xr:uid="{00000000-0005-0000-0000-0000631B0000}"/>
    <cellStyle name="Vírgula 2 11 2 3" xfId="6695" xr:uid="{00000000-0005-0000-0000-0000641B0000}"/>
    <cellStyle name="Vírgula 2 11 2 3 2" xfId="20039" xr:uid="{00000000-0005-0000-0000-0000651B0000}"/>
    <cellStyle name="Vírgula 2 11 2 4" xfId="9359" xr:uid="{00000000-0005-0000-0000-0000661B0000}"/>
    <cellStyle name="Vírgula 2 11 2 4 2" xfId="22703" xr:uid="{00000000-0005-0000-0000-0000671B0000}"/>
    <cellStyle name="Vírgula 2 11 2 5" xfId="14711" xr:uid="{00000000-0005-0000-0000-0000681B0000}"/>
    <cellStyle name="Vírgula 2 11 2 6" xfId="12023" xr:uid="{00000000-0005-0000-0000-0000691B0000}"/>
    <cellStyle name="Vírgula 2 11 2 7" xfId="24791" xr:uid="{00000000-0005-0000-0000-00006A1B0000}"/>
    <cellStyle name="Vírgula 2 11 3" xfId="2159" xr:uid="{00000000-0005-0000-0000-00006B1B0000}"/>
    <cellStyle name="Vírgula 2 11 3 2" xfId="4823" xr:uid="{00000000-0005-0000-0000-00006C1B0000}"/>
    <cellStyle name="Vírgula 2 11 3 2 2" xfId="18167" xr:uid="{00000000-0005-0000-0000-00006D1B0000}"/>
    <cellStyle name="Vírgula 2 11 3 2 3" xfId="25823" xr:uid="{00000000-0005-0000-0000-00006E1B0000}"/>
    <cellStyle name="Vírgula 2 11 3 3" xfId="7487" xr:uid="{00000000-0005-0000-0000-00006F1B0000}"/>
    <cellStyle name="Vírgula 2 11 3 3 2" xfId="20831" xr:uid="{00000000-0005-0000-0000-0000701B0000}"/>
    <cellStyle name="Vírgula 2 11 3 4" xfId="10151" xr:uid="{00000000-0005-0000-0000-0000711B0000}"/>
    <cellStyle name="Vírgula 2 11 3 4 2" xfId="23495" xr:uid="{00000000-0005-0000-0000-0000721B0000}"/>
    <cellStyle name="Vírgula 2 11 3 5" xfId="15503" xr:uid="{00000000-0005-0000-0000-0000731B0000}"/>
    <cellStyle name="Vírgula 2 11 3 6" xfId="12815" xr:uid="{00000000-0005-0000-0000-0000741B0000}"/>
    <cellStyle name="Vírgula 2 11 3 7" xfId="24455" xr:uid="{00000000-0005-0000-0000-0000751B0000}"/>
    <cellStyle name="Vírgula 2 11 4" xfId="3239" xr:uid="{00000000-0005-0000-0000-0000761B0000}"/>
    <cellStyle name="Vírgula 2 11 4 2" xfId="16583" xr:uid="{00000000-0005-0000-0000-0000771B0000}"/>
    <cellStyle name="Vírgula 2 11 4 3" xfId="25463" xr:uid="{00000000-0005-0000-0000-0000781B0000}"/>
    <cellStyle name="Vírgula 2 11 5" xfId="5903" xr:uid="{00000000-0005-0000-0000-0000791B0000}"/>
    <cellStyle name="Vírgula 2 11 5 2" xfId="19247" xr:uid="{00000000-0005-0000-0000-00007A1B0000}"/>
    <cellStyle name="Vírgula 2 11 6" xfId="8567" xr:uid="{00000000-0005-0000-0000-00007B1B0000}"/>
    <cellStyle name="Vírgula 2 11 6 2" xfId="21911" xr:uid="{00000000-0005-0000-0000-00007C1B0000}"/>
    <cellStyle name="Vírgula 2 11 7" xfId="13919" xr:uid="{00000000-0005-0000-0000-00007D1B0000}"/>
    <cellStyle name="Vírgula 2 11 8" xfId="11231" xr:uid="{00000000-0005-0000-0000-00007E1B0000}"/>
    <cellStyle name="Vírgula 2 11 9" xfId="24095" xr:uid="{00000000-0005-0000-0000-00007F1B0000}"/>
    <cellStyle name="Vírgula 2 12" xfId="743" xr:uid="{00000000-0005-0000-0000-0000801B0000}"/>
    <cellStyle name="Vírgula 2 12 2" xfId="1535" xr:uid="{00000000-0005-0000-0000-0000811B0000}"/>
    <cellStyle name="Vírgula 2 12 2 2" xfId="4199" xr:uid="{00000000-0005-0000-0000-0000821B0000}"/>
    <cellStyle name="Vírgula 2 12 2 2 2" xfId="17543" xr:uid="{00000000-0005-0000-0000-0000831B0000}"/>
    <cellStyle name="Vírgula 2 12 2 2 3" xfId="26135" xr:uid="{00000000-0005-0000-0000-0000841B0000}"/>
    <cellStyle name="Vírgula 2 12 2 3" xfId="6863" xr:uid="{00000000-0005-0000-0000-0000851B0000}"/>
    <cellStyle name="Vírgula 2 12 2 3 2" xfId="20207" xr:uid="{00000000-0005-0000-0000-0000861B0000}"/>
    <cellStyle name="Vírgula 2 12 2 4" xfId="9527" xr:uid="{00000000-0005-0000-0000-0000871B0000}"/>
    <cellStyle name="Vírgula 2 12 2 4 2" xfId="22871" xr:uid="{00000000-0005-0000-0000-0000881B0000}"/>
    <cellStyle name="Vírgula 2 12 2 5" xfId="14879" xr:uid="{00000000-0005-0000-0000-0000891B0000}"/>
    <cellStyle name="Vírgula 2 12 2 6" xfId="12191" xr:uid="{00000000-0005-0000-0000-00008A1B0000}"/>
    <cellStyle name="Vírgula 2 12 2 7" xfId="24767" xr:uid="{00000000-0005-0000-0000-00008B1B0000}"/>
    <cellStyle name="Vírgula 2 12 3" xfId="2327" xr:uid="{00000000-0005-0000-0000-00008C1B0000}"/>
    <cellStyle name="Vírgula 2 12 3 2" xfId="4991" xr:uid="{00000000-0005-0000-0000-00008D1B0000}"/>
    <cellStyle name="Vírgula 2 12 3 2 2" xfId="18335" xr:uid="{00000000-0005-0000-0000-00008E1B0000}"/>
    <cellStyle name="Vírgula 2 12 3 3" xfId="7655" xr:uid="{00000000-0005-0000-0000-00008F1B0000}"/>
    <cellStyle name="Vírgula 2 12 3 3 2" xfId="20999" xr:uid="{00000000-0005-0000-0000-0000901B0000}"/>
    <cellStyle name="Vírgula 2 12 3 4" xfId="10319" xr:uid="{00000000-0005-0000-0000-0000911B0000}"/>
    <cellStyle name="Vírgula 2 12 3 4 2" xfId="23663" xr:uid="{00000000-0005-0000-0000-0000921B0000}"/>
    <cellStyle name="Vírgula 2 12 3 5" xfId="15671" xr:uid="{00000000-0005-0000-0000-0000931B0000}"/>
    <cellStyle name="Vírgula 2 12 3 6" xfId="12983" xr:uid="{00000000-0005-0000-0000-0000941B0000}"/>
    <cellStyle name="Vírgula 2 12 3 7" xfId="25439" xr:uid="{00000000-0005-0000-0000-0000951B0000}"/>
    <cellStyle name="Vírgula 2 12 4" xfId="3407" xr:uid="{00000000-0005-0000-0000-0000961B0000}"/>
    <cellStyle name="Vírgula 2 12 4 2" xfId="16751" xr:uid="{00000000-0005-0000-0000-0000971B0000}"/>
    <cellStyle name="Vírgula 2 12 5" xfId="6071" xr:uid="{00000000-0005-0000-0000-0000981B0000}"/>
    <cellStyle name="Vírgula 2 12 5 2" xfId="19415" xr:uid="{00000000-0005-0000-0000-0000991B0000}"/>
    <cellStyle name="Vírgula 2 12 6" xfId="8735" xr:uid="{00000000-0005-0000-0000-00009A1B0000}"/>
    <cellStyle name="Vírgula 2 12 6 2" xfId="22079" xr:uid="{00000000-0005-0000-0000-00009B1B0000}"/>
    <cellStyle name="Vírgula 2 12 7" xfId="14087" xr:uid="{00000000-0005-0000-0000-00009C1B0000}"/>
    <cellStyle name="Vírgula 2 12 8" xfId="11399" xr:uid="{00000000-0005-0000-0000-00009D1B0000}"/>
    <cellStyle name="Vírgula 2 12 9" xfId="24071" xr:uid="{00000000-0005-0000-0000-00009E1B0000}"/>
    <cellStyle name="Vírgula 2 13" xfId="791" xr:uid="{00000000-0005-0000-0000-00009F1B0000}"/>
    <cellStyle name="Vírgula 2 13 2" xfId="1583" xr:uid="{00000000-0005-0000-0000-0000A01B0000}"/>
    <cellStyle name="Vírgula 2 13 2 2" xfId="4247" xr:uid="{00000000-0005-0000-0000-0000A11B0000}"/>
    <cellStyle name="Vírgula 2 13 2 2 2" xfId="17591" xr:uid="{00000000-0005-0000-0000-0000A21B0000}"/>
    <cellStyle name="Vírgula 2 13 2 3" xfId="6911" xr:uid="{00000000-0005-0000-0000-0000A31B0000}"/>
    <cellStyle name="Vírgula 2 13 2 3 2" xfId="20255" xr:uid="{00000000-0005-0000-0000-0000A41B0000}"/>
    <cellStyle name="Vírgula 2 13 2 4" xfId="9575" xr:uid="{00000000-0005-0000-0000-0000A51B0000}"/>
    <cellStyle name="Vírgula 2 13 2 4 2" xfId="22919" xr:uid="{00000000-0005-0000-0000-0000A61B0000}"/>
    <cellStyle name="Vírgula 2 13 2 5" xfId="14927" xr:uid="{00000000-0005-0000-0000-0000A71B0000}"/>
    <cellStyle name="Vírgula 2 13 2 6" xfId="12239" xr:uid="{00000000-0005-0000-0000-0000A81B0000}"/>
    <cellStyle name="Vírgula 2 13 2 7" xfId="25775" xr:uid="{00000000-0005-0000-0000-0000A91B0000}"/>
    <cellStyle name="Vírgula 2 13 3" xfId="2375" xr:uid="{00000000-0005-0000-0000-0000AA1B0000}"/>
    <cellStyle name="Vírgula 2 13 3 2" xfId="5039" xr:uid="{00000000-0005-0000-0000-0000AB1B0000}"/>
    <cellStyle name="Vírgula 2 13 3 2 2" xfId="18383" xr:uid="{00000000-0005-0000-0000-0000AC1B0000}"/>
    <cellStyle name="Vírgula 2 13 3 3" xfId="7703" xr:uid="{00000000-0005-0000-0000-0000AD1B0000}"/>
    <cellStyle name="Vírgula 2 13 3 3 2" xfId="21047" xr:uid="{00000000-0005-0000-0000-0000AE1B0000}"/>
    <cellStyle name="Vírgula 2 13 3 4" xfId="10367" xr:uid="{00000000-0005-0000-0000-0000AF1B0000}"/>
    <cellStyle name="Vírgula 2 13 3 4 2" xfId="23711" xr:uid="{00000000-0005-0000-0000-0000B01B0000}"/>
    <cellStyle name="Vírgula 2 13 3 5" xfId="15719" xr:uid="{00000000-0005-0000-0000-0000B11B0000}"/>
    <cellStyle name="Vírgula 2 13 3 6" xfId="13031" xr:uid="{00000000-0005-0000-0000-0000B21B0000}"/>
    <cellStyle name="Vírgula 2 13 4" xfId="3455" xr:uid="{00000000-0005-0000-0000-0000B31B0000}"/>
    <cellStyle name="Vírgula 2 13 4 2" xfId="16799" xr:uid="{00000000-0005-0000-0000-0000B41B0000}"/>
    <cellStyle name="Vírgula 2 13 5" xfId="6119" xr:uid="{00000000-0005-0000-0000-0000B51B0000}"/>
    <cellStyle name="Vírgula 2 13 5 2" xfId="19463" xr:uid="{00000000-0005-0000-0000-0000B61B0000}"/>
    <cellStyle name="Vírgula 2 13 6" xfId="8783" xr:uid="{00000000-0005-0000-0000-0000B71B0000}"/>
    <cellStyle name="Vírgula 2 13 6 2" xfId="22127" xr:uid="{00000000-0005-0000-0000-0000B81B0000}"/>
    <cellStyle name="Vírgula 2 13 7" xfId="14135" xr:uid="{00000000-0005-0000-0000-0000B91B0000}"/>
    <cellStyle name="Vírgula 2 13 8" xfId="11447" xr:uid="{00000000-0005-0000-0000-0000BA1B0000}"/>
    <cellStyle name="Vírgula 2 13 9" xfId="24407" xr:uid="{00000000-0005-0000-0000-0000BB1B0000}"/>
    <cellStyle name="Vírgula 2 14" xfId="839" xr:uid="{00000000-0005-0000-0000-0000BC1B0000}"/>
    <cellStyle name="Vírgula 2 14 2" xfId="3503" xr:uid="{00000000-0005-0000-0000-0000BD1B0000}"/>
    <cellStyle name="Vírgula 2 14 2 2" xfId="16847" xr:uid="{00000000-0005-0000-0000-0000BE1B0000}"/>
    <cellStyle name="Vírgula 2 14 2 3" xfId="25799" xr:uid="{00000000-0005-0000-0000-0000BF1B0000}"/>
    <cellStyle name="Vírgula 2 14 3" xfId="6167" xr:uid="{00000000-0005-0000-0000-0000C01B0000}"/>
    <cellStyle name="Vírgula 2 14 3 2" xfId="19511" xr:uid="{00000000-0005-0000-0000-0000C11B0000}"/>
    <cellStyle name="Vírgula 2 14 4" xfId="8831" xr:uid="{00000000-0005-0000-0000-0000C21B0000}"/>
    <cellStyle name="Vírgula 2 14 4 2" xfId="22175" xr:uid="{00000000-0005-0000-0000-0000C31B0000}"/>
    <cellStyle name="Vírgula 2 14 5" xfId="14183" xr:uid="{00000000-0005-0000-0000-0000C41B0000}"/>
    <cellStyle name="Vírgula 2 14 6" xfId="11495" xr:uid="{00000000-0005-0000-0000-0000C51B0000}"/>
    <cellStyle name="Vírgula 2 14 7" xfId="24431" xr:uid="{00000000-0005-0000-0000-0000C61B0000}"/>
    <cellStyle name="Vírgula 2 15" xfId="1631" xr:uid="{00000000-0005-0000-0000-0000C71B0000}"/>
    <cellStyle name="Vírgula 2 15 2" xfId="4295" xr:uid="{00000000-0005-0000-0000-0000C81B0000}"/>
    <cellStyle name="Vírgula 2 15 2 2" xfId="17639" xr:uid="{00000000-0005-0000-0000-0000C91B0000}"/>
    <cellStyle name="Vírgula 2 15 2 3" xfId="26471" xr:uid="{00000000-0005-0000-0000-0000CA1B0000}"/>
    <cellStyle name="Vírgula 2 15 3" xfId="6959" xr:uid="{00000000-0005-0000-0000-0000CB1B0000}"/>
    <cellStyle name="Vírgula 2 15 3 2" xfId="20303" xr:uid="{00000000-0005-0000-0000-0000CC1B0000}"/>
    <cellStyle name="Vírgula 2 15 4" xfId="9623" xr:uid="{00000000-0005-0000-0000-0000CD1B0000}"/>
    <cellStyle name="Vírgula 2 15 4 2" xfId="22967" xr:uid="{00000000-0005-0000-0000-0000CE1B0000}"/>
    <cellStyle name="Vírgula 2 15 5" xfId="14975" xr:uid="{00000000-0005-0000-0000-0000CF1B0000}"/>
    <cellStyle name="Vírgula 2 15 6" xfId="12287" xr:uid="{00000000-0005-0000-0000-0000D01B0000}"/>
    <cellStyle name="Vírgula 2 15 7" xfId="25103" xr:uid="{00000000-0005-0000-0000-0000D11B0000}"/>
    <cellStyle name="Vírgula 2 16" xfId="2423" xr:uid="{00000000-0005-0000-0000-0000D21B0000}"/>
    <cellStyle name="Vírgula 2 16 2" xfId="5087" xr:uid="{00000000-0005-0000-0000-0000D31B0000}"/>
    <cellStyle name="Vírgula 2 16 2 2" xfId="18431" xr:uid="{00000000-0005-0000-0000-0000D41B0000}"/>
    <cellStyle name="Vírgula 2 16 3" xfId="7751" xr:uid="{00000000-0005-0000-0000-0000D51B0000}"/>
    <cellStyle name="Vírgula 2 16 3 2" xfId="21095" xr:uid="{00000000-0005-0000-0000-0000D61B0000}"/>
    <cellStyle name="Vírgula 2 16 4" xfId="10415" xr:uid="{00000000-0005-0000-0000-0000D71B0000}"/>
    <cellStyle name="Vírgula 2 16 4 2" xfId="23759" xr:uid="{00000000-0005-0000-0000-0000D81B0000}"/>
    <cellStyle name="Vírgula 2 16 5" xfId="15767" xr:uid="{00000000-0005-0000-0000-0000D91B0000}"/>
    <cellStyle name="Vírgula 2 16 6" xfId="13079" xr:uid="{00000000-0005-0000-0000-0000DA1B0000}"/>
    <cellStyle name="Vírgula 2 16 7" xfId="25415" xr:uid="{00000000-0005-0000-0000-0000DB1B0000}"/>
    <cellStyle name="Vírgula 2 17" xfId="47" xr:uid="{00000000-0005-0000-0000-0000DC1B0000}"/>
    <cellStyle name="Vírgula 2 17 2" xfId="13391" xr:uid="{00000000-0005-0000-0000-0000DD1B0000}"/>
    <cellStyle name="Vírgula 2 18" xfId="2711" xr:uid="{00000000-0005-0000-0000-0000DE1B0000}"/>
    <cellStyle name="Vírgula 2 18 2" xfId="16055" xr:uid="{00000000-0005-0000-0000-0000DF1B0000}"/>
    <cellStyle name="Vírgula 2 19" xfId="5375" xr:uid="{00000000-0005-0000-0000-0000E01B0000}"/>
    <cellStyle name="Vírgula 2 19 2" xfId="18719" xr:uid="{00000000-0005-0000-0000-0000E11B0000}"/>
    <cellStyle name="Vírgula 2 2" xfId="17" xr:uid="{00000000-0005-0000-0000-0000E21B0000}"/>
    <cellStyle name="Vírgula 2 2 10" xfId="745" xr:uid="{00000000-0005-0000-0000-0000E31B0000}"/>
    <cellStyle name="Vírgula 2 2 10 2" xfId="1537" xr:uid="{00000000-0005-0000-0000-0000E41B0000}"/>
    <cellStyle name="Vírgula 2 2 10 2 2" xfId="4201" xr:uid="{00000000-0005-0000-0000-0000E51B0000}"/>
    <cellStyle name="Vírgula 2 2 10 2 2 2" xfId="17545" xr:uid="{00000000-0005-0000-0000-0000E61B0000}"/>
    <cellStyle name="Vírgula 2 2 10 2 2 3" xfId="26137" xr:uid="{00000000-0005-0000-0000-0000E71B0000}"/>
    <cellStyle name="Vírgula 2 2 10 2 3" xfId="6865" xr:uid="{00000000-0005-0000-0000-0000E81B0000}"/>
    <cellStyle name="Vírgula 2 2 10 2 3 2" xfId="20209" xr:uid="{00000000-0005-0000-0000-0000E91B0000}"/>
    <cellStyle name="Vírgula 2 2 10 2 4" xfId="9529" xr:uid="{00000000-0005-0000-0000-0000EA1B0000}"/>
    <cellStyle name="Vírgula 2 2 10 2 4 2" xfId="22873" xr:uid="{00000000-0005-0000-0000-0000EB1B0000}"/>
    <cellStyle name="Vírgula 2 2 10 2 5" xfId="14881" xr:uid="{00000000-0005-0000-0000-0000EC1B0000}"/>
    <cellStyle name="Vírgula 2 2 10 2 6" xfId="12193" xr:uid="{00000000-0005-0000-0000-0000ED1B0000}"/>
    <cellStyle name="Vírgula 2 2 10 2 7" xfId="24769" xr:uid="{00000000-0005-0000-0000-0000EE1B0000}"/>
    <cellStyle name="Vírgula 2 2 10 3" xfId="2329" xr:uid="{00000000-0005-0000-0000-0000EF1B0000}"/>
    <cellStyle name="Vírgula 2 2 10 3 2" xfId="4993" xr:uid="{00000000-0005-0000-0000-0000F01B0000}"/>
    <cellStyle name="Vírgula 2 2 10 3 2 2" xfId="18337" xr:uid="{00000000-0005-0000-0000-0000F11B0000}"/>
    <cellStyle name="Vírgula 2 2 10 3 3" xfId="7657" xr:uid="{00000000-0005-0000-0000-0000F21B0000}"/>
    <cellStyle name="Vírgula 2 2 10 3 3 2" xfId="21001" xr:uid="{00000000-0005-0000-0000-0000F31B0000}"/>
    <cellStyle name="Vírgula 2 2 10 3 4" xfId="10321" xr:uid="{00000000-0005-0000-0000-0000F41B0000}"/>
    <cellStyle name="Vírgula 2 2 10 3 4 2" xfId="23665" xr:uid="{00000000-0005-0000-0000-0000F51B0000}"/>
    <cellStyle name="Vírgula 2 2 10 3 5" xfId="15673" xr:uid="{00000000-0005-0000-0000-0000F61B0000}"/>
    <cellStyle name="Vírgula 2 2 10 3 6" xfId="12985" xr:uid="{00000000-0005-0000-0000-0000F71B0000}"/>
    <cellStyle name="Vírgula 2 2 10 3 7" xfId="25441" xr:uid="{00000000-0005-0000-0000-0000F81B0000}"/>
    <cellStyle name="Vírgula 2 2 10 4" xfId="3409" xr:uid="{00000000-0005-0000-0000-0000F91B0000}"/>
    <cellStyle name="Vírgula 2 2 10 4 2" xfId="16753" xr:uid="{00000000-0005-0000-0000-0000FA1B0000}"/>
    <cellStyle name="Vírgula 2 2 10 5" xfId="6073" xr:uid="{00000000-0005-0000-0000-0000FB1B0000}"/>
    <cellStyle name="Vírgula 2 2 10 5 2" xfId="19417" xr:uid="{00000000-0005-0000-0000-0000FC1B0000}"/>
    <cellStyle name="Vírgula 2 2 10 6" xfId="8737" xr:uid="{00000000-0005-0000-0000-0000FD1B0000}"/>
    <cellStyle name="Vírgula 2 2 10 6 2" xfId="22081" xr:uid="{00000000-0005-0000-0000-0000FE1B0000}"/>
    <cellStyle name="Vírgula 2 2 10 7" xfId="14089" xr:uid="{00000000-0005-0000-0000-0000FF1B0000}"/>
    <cellStyle name="Vírgula 2 2 10 8" xfId="11401" xr:uid="{00000000-0005-0000-0000-0000001C0000}"/>
    <cellStyle name="Vírgula 2 2 10 9" xfId="24073" xr:uid="{00000000-0005-0000-0000-0000011C0000}"/>
    <cellStyle name="Vírgula 2 2 11" xfId="793" xr:uid="{00000000-0005-0000-0000-0000021C0000}"/>
    <cellStyle name="Vírgula 2 2 11 2" xfId="1585" xr:uid="{00000000-0005-0000-0000-0000031C0000}"/>
    <cellStyle name="Vírgula 2 2 11 2 2" xfId="4249" xr:uid="{00000000-0005-0000-0000-0000041C0000}"/>
    <cellStyle name="Vírgula 2 2 11 2 2 2" xfId="17593" xr:uid="{00000000-0005-0000-0000-0000051C0000}"/>
    <cellStyle name="Vírgula 2 2 11 2 3" xfId="6913" xr:uid="{00000000-0005-0000-0000-0000061C0000}"/>
    <cellStyle name="Vírgula 2 2 11 2 3 2" xfId="20257" xr:uid="{00000000-0005-0000-0000-0000071C0000}"/>
    <cellStyle name="Vírgula 2 2 11 2 4" xfId="9577" xr:uid="{00000000-0005-0000-0000-0000081C0000}"/>
    <cellStyle name="Vírgula 2 2 11 2 4 2" xfId="22921" xr:uid="{00000000-0005-0000-0000-0000091C0000}"/>
    <cellStyle name="Vírgula 2 2 11 2 5" xfId="14929" xr:uid="{00000000-0005-0000-0000-00000A1C0000}"/>
    <cellStyle name="Vírgula 2 2 11 2 6" xfId="12241" xr:uid="{00000000-0005-0000-0000-00000B1C0000}"/>
    <cellStyle name="Vírgula 2 2 11 2 7" xfId="25777" xr:uid="{00000000-0005-0000-0000-00000C1C0000}"/>
    <cellStyle name="Vírgula 2 2 11 3" xfId="2377" xr:uid="{00000000-0005-0000-0000-00000D1C0000}"/>
    <cellStyle name="Vírgula 2 2 11 3 2" xfId="5041" xr:uid="{00000000-0005-0000-0000-00000E1C0000}"/>
    <cellStyle name="Vírgula 2 2 11 3 2 2" xfId="18385" xr:uid="{00000000-0005-0000-0000-00000F1C0000}"/>
    <cellStyle name="Vírgula 2 2 11 3 3" xfId="7705" xr:uid="{00000000-0005-0000-0000-0000101C0000}"/>
    <cellStyle name="Vírgula 2 2 11 3 3 2" xfId="21049" xr:uid="{00000000-0005-0000-0000-0000111C0000}"/>
    <cellStyle name="Vírgula 2 2 11 3 4" xfId="10369" xr:uid="{00000000-0005-0000-0000-0000121C0000}"/>
    <cellStyle name="Vírgula 2 2 11 3 4 2" xfId="23713" xr:uid="{00000000-0005-0000-0000-0000131C0000}"/>
    <cellStyle name="Vírgula 2 2 11 3 5" xfId="15721" xr:uid="{00000000-0005-0000-0000-0000141C0000}"/>
    <cellStyle name="Vírgula 2 2 11 3 6" xfId="13033" xr:uid="{00000000-0005-0000-0000-0000151C0000}"/>
    <cellStyle name="Vírgula 2 2 11 4" xfId="3457" xr:uid="{00000000-0005-0000-0000-0000161C0000}"/>
    <cellStyle name="Vírgula 2 2 11 4 2" xfId="16801" xr:uid="{00000000-0005-0000-0000-0000171C0000}"/>
    <cellStyle name="Vírgula 2 2 11 5" xfId="6121" xr:uid="{00000000-0005-0000-0000-0000181C0000}"/>
    <cellStyle name="Vírgula 2 2 11 5 2" xfId="19465" xr:uid="{00000000-0005-0000-0000-0000191C0000}"/>
    <cellStyle name="Vírgula 2 2 11 6" xfId="8785" xr:uid="{00000000-0005-0000-0000-00001A1C0000}"/>
    <cellStyle name="Vírgula 2 2 11 6 2" xfId="22129" xr:uid="{00000000-0005-0000-0000-00001B1C0000}"/>
    <cellStyle name="Vírgula 2 2 11 7" xfId="14137" xr:uid="{00000000-0005-0000-0000-00001C1C0000}"/>
    <cellStyle name="Vírgula 2 2 11 8" xfId="11449" xr:uid="{00000000-0005-0000-0000-00001D1C0000}"/>
    <cellStyle name="Vírgula 2 2 11 9" xfId="24409" xr:uid="{00000000-0005-0000-0000-00001E1C0000}"/>
    <cellStyle name="Vírgula 2 2 12" xfId="841" xr:uid="{00000000-0005-0000-0000-00001F1C0000}"/>
    <cellStyle name="Vírgula 2 2 12 2" xfId="3505" xr:uid="{00000000-0005-0000-0000-0000201C0000}"/>
    <cellStyle name="Vírgula 2 2 12 2 2" xfId="16849" xr:uid="{00000000-0005-0000-0000-0000211C0000}"/>
    <cellStyle name="Vírgula 2 2 12 2 3" xfId="25801" xr:uid="{00000000-0005-0000-0000-0000221C0000}"/>
    <cellStyle name="Vírgula 2 2 12 3" xfId="6169" xr:uid="{00000000-0005-0000-0000-0000231C0000}"/>
    <cellStyle name="Vírgula 2 2 12 3 2" xfId="19513" xr:uid="{00000000-0005-0000-0000-0000241C0000}"/>
    <cellStyle name="Vírgula 2 2 12 4" xfId="8833" xr:uid="{00000000-0005-0000-0000-0000251C0000}"/>
    <cellStyle name="Vírgula 2 2 12 4 2" xfId="22177" xr:uid="{00000000-0005-0000-0000-0000261C0000}"/>
    <cellStyle name="Vírgula 2 2 12 5" xfId="14185" xr:uid="{00000000-0005-0000-0000-0000271C0000}"/>
    <cellStyle name="Vírgula 2 2 12 6" xfId="11497" xr:uid="{00000000-0005-0000-0000-0000281C0000}"/>
    <cellStyle name="Vírgula 2 2 12 7" xfId="24433" xr:uid="{00000000-0005-0000-0000-0000291C0000}"/>
    <cellStyle name="Vírgula 2 2 13" xfId="1633" xr:uid="{00000000-0005-0000-0000-00002A1C0000}"/>
    <cellStyle name="Vírgula 2 2 13 2" xfId="4297" xr:uid="{00000000-0005-0000-0000-00002B1C0000}"/>
    <cellStyle name="Vírgula 2 2 13 2 2" xfId="17641" xr:uid="{00000000-0005-0000-0000-00002C1C0000}"/>
    <cellStyle name="Vírgula 2 2 13 2 3" xfId="26473" xr:uid="{00000000-0005-0000-0000-00002D1C0000}"/>
    <cellStyle name="Vírgula 2 2 13 3" xfId="6961" xr:uid="{00000000-0005-0000-0000-00002E1C0000}"/>
    <cellStyle name="Vírgula 2 2 13 3 2" xfId="20305" xr:uid="{00000000-0005-0000-0000-00002F1C0000}"/>
    <cellStyle name="Vírgula 2 2 13 4" xfId="9625" xr:uid="{00000000-0005-0000-0000-0000301C0000}"/>
    <cellStyle name="Vírgula 2 2 13 4 2" xfId="22969" xr:uid="{00000000-0005-0000-0000-0000311C0000}"/>
    <cellStyle name="Vírgula 2 2 13 5" xfId="14977" xr:uid="{00000000-0005-0000-0000-0000321C0000}"/>
    <cellStyle name="Vírgula 2 2 13 6" xfId="12289" xr:uid="{00000000-0005-0000-0000-0000331C0000}"/>
    <cellStyle name="Vírgula 2 2 13 7" xfId="25105" xr:uid="{00000000-0005-0000-0000-0000341C0000}"/>
    <cellStyle name="Vírgula 2 2 14" xfId="2429" xr:uid="{00000000-0005-0000-0000-0000351C0000}"/>
    <cellStyle name="Vírgula 2 2 14 2" xfId="5093" xr:uid="{00000000-0005-0000-0000-0000361C0000}"/>
    <cellStyle name="Vírgula 2 2 14 2 2" xfId="18437" xr:uid="{00000000-0005-0000-0000-0000371C0000}"/>
    <cellStyle name="Vírgula 2 2 14 3" xfId="7757" xr:uid="{00000000-0005-0000-0000-0000381C0000}"/>
    <cellStyle name="Vírgula 2 2 14 3 2" xfId="21101" xr:uid="{00000000-0005-0000-0000-0000391C0000}"/>
    <cellStyle name="Vírgula 2 2 14 4" xfId="10421" xr:uid="{00000000-0005-0000-0000-00003A1C0000}"/>
    <cellStyle name="Vírgula 2 2 14 4 2" xfId="23765" xr:uid="{00000000-0005-0000-0000-00003B1C0000}"/>
    <cellStyle name="Vírgula 2 2 14 5" xfId="15773" xr:uid="{00000000-0005-0000-0000-00003C1C0000}"/>
    <cellStyle name="Vírgula 2 2 14 6" xfId="13085" xr:uid="{00000000-0005-0000-0000-00003D1C0000}"/>
    <cellStyle name="Vírgula 2 2 14 7" xfId="25417" xr:uid="{00000000-0005-0000-0000-00003E1C0000}"/>
    <cellStyle name="Vírgula 2 2 15" xfId="49" xr:uid="{00000000-0005-0000-0000-00003F1C0000}"/>
    <cellStyle name="Vírgula 2 2 15 2" xfId="13393" xr:uid="{00000000-0005-0000-0000-0000401C0000}"/>
    <cellStyle name="Vírgula 2 2 16" xfId="2713" xr:uid="{00000000-0005-0000-0000-0000411C0000}"/>
    <cellStyle name="Vírgula 2 2 16 2" xfId="16057" xr:uid="{00000000-0005-0000-0000-0000421C0000}"/>
    <cellStyle name="Vírgula 2 2 17" xfId="5377" xr:uid="{00000000-0005-0000-0000-0000431C0000}"/>
    <cellStyle name="Vírgula 2 2 17 2" xfId="18721" xr:uid="{00000000-0005-0000-0000-0000441C0000}"/>
    <cellStyle name="Vírgula 2 2 18" xfId="8041" xr:uid="{00000000-0005-0000-0000-0000451C0000}"/>
    <cellStyle name="Vírgula 2 2 18 2" xfId="21385" xr:uid="{00000000-0005-0000-0000-0000461C0000}"/>
    <cellStyle name="Vírgula 2 2 19" xfId="13369" xr:uid="{00000000-0005-0000-0000-0000471C0000}"/>
    <cellStyle name="Vírgula 2 2 2" xfId="27" xr:uid="{00000000-0005-0000-0000-0000481C0000}"/>
    <cellStyle name="Vírgula 2 2 2 10" xfId="849" xr:uid="{00000000-0005-0000-0000-0000491C0000}"/>
    <cellStyle name="Vírgula 2 2 2 10 2" xfId="3513" xr:uid="{00000000-0005-0000-0000-00004A1C0000}"/>
    <cellStyle name="Vírgula 2 2 2 10 2 2" xfId="16857" xr:uid="{00000000-0005-0000-0000-00004B1C0000}"/>
    <cellStyle name="Vírgula 2 2 2 10 2 3" xfId="25809" xr:uid="{00000000-0005-0000-0000-00004C1C0000}"/>
    <cellStyle name="Vírgula 2 2 2 10 3" xfId="6177" xr:uid="{00000000-0005-0000-0000-00004D1C0000}"/>
    <cellStyle name="Vírgula 2 2 2 10 3 2" xfId="19521" xr:uid="{00000000-0005-0000-0000-00004E1C0000}"/>
    <cellStyle name="Vírgula 2 2 2 10 4" xfId="8841" xr:uid="{00000000-0005-0000-0000-00004F1C0000}"/>
    <cellStyle name="Vírgula 2 2 2 10 4 2" xfId="22185" xr:uid="{00000000-0005-0000-0000-0000501C0000}"/>
    <cellStyle name="Vírgula 2 2 2 10 5" xfId="14193" xr:uid="{00000000-0005-0000-0000-0000511C0000}"/>
    <cellStyle name="Vírgula 2 2 2 10 6" xfId="11505" xr:uid="{00000000-0005-0000-0000-0000521C0000}"/>
    <cellStyle name="Vírgula 2 2 2 10 7" xfId="24441" xr:uid="{00000000-0005-0000-0000-0000531C0000}"/>
    <cellStyle name="Vírgula 2 2 2 11" xfId="1641" xr:uid="{00000000-0005-0000-0000-0000541C0000}"/>
    <cellStyle name="Vírgula 2 2 2 11 2" xfId="4305" xr:uid="{00000000-0005-0000-0000-0000551C0000}"/>
    <cellStyle name="Vírgula 2 2 2 11 2 2" xfId="17649" xr:uid="{00000000-0005-0000-0000-0000561C0000}"/>
    <cellStyle name="Vírgula 2 2 2 11 2 3" xfId="26481" xr:uid="{00000000-0005-0000-0000-0000571C0000}"/>
    <cellStyle name="Vírgula 2 2 2 11 3" xfId="6969" xr:uid="{00000000-0005-0000-0000-0000581C0000}"/>
    <cellStyle name="Vírgula 2 2 2 11 3 2" xfId="20313" xr:uid="{00000000-0005-0000-0000-0000591C0000}"/>
    <cellStyle name="Vírgula 2 2 2 11 4" xfId="9633" xr:uid="{00000000-0005-0000-0000-00005A1C0000}"/>
    <cellStyle name="Vírgula 2 2 2 11 4 2" xfId="22977" xr:uid="{00000000-0005-0000-0000-00005B1C0000}"/>
    <cellStyle name="Vírgula 2 2 2 11 5" xfId="14985" xr:uid="{00000000-0005-0000-0000-00005C1C0000}"/>
    <cellStyle name="Vírgula 2 2 2 11 6" xfId="12297" xr:uid="{00000000-0005-0000-0000-00005D1C0000}"/>
    <cellStyle name="Vírgula 2 2 2 11 7" xfId="25113" xr:uid="{00000000-0005-0000-0000-00005E1C0000}"/>
    <cellStyle name="Vírgula 2 2 2 12" xfId="2438" xr:uid="{00000000-0005-0000-0000-00005F1C0000}"/>
    <cellStyle name="Vírgula 2 2 2 12 2" xfId="5102" xr:uid="{00000000-0005-0000-0000-0000601C0000}"/>
    <cellStyle name="Vírgula 2 2 2 12 2 2" xfId="18446" xr:uid="{00000000-0005-0000-0000-0000611C0000}"/>
    <cellStyle name="Vírgula 2 2 2 12 3" xfId="7766" xr:uid="{00000000-0005-0000-0000-0000621C0000}"/>
    <cellStyle name="Vírgula 2 2 2 12 3 2" xfId="21110" xr:uid="{00000000-0005-0000-0000-0000631C0000}"/>
    <cellStyle name="Vírgula 2 2 2 12 4" xfId="10430" xr:uid="{00000000-0005-0000-0000-0000641C0000}"/>
    <cellStyle name="Vírgula 2 2 2 12 4 2" xfId="23774" xr:uid="{00000000-0005-0000-0000-0000651C0000}"/>
    <cellStyle name="Vírgula 2 2 2 12 5" xfId="15782" xr:uid="{00000000-0005-0000-0000-0000661C0000}"/>
    <cellStyle name="Vírgula 2 2 2 12 6" xfId="13094" xr:uid="{00000000-0005-0000-0000-0000671C0000}"/>
    <cellStyle name="Vírgula 2 2 2 12 7" xfId="25425" xr:uid="{00000000-0005-0000-0000-0000681C0000}"/>
    <cellStyle name="Vírgula 2 2 2 13" xfId="57" xr:uid="{00000000-0005-0000-0000-0000691C0000}"/>
    <cellStyle name="Vírgula 2 2 2 13 2" xfId="13401" xr:uid="{00000000-0005-0000-0000-00006A1C0000}"/>
    <cellStyle name="Vírgula 2 2 2 14" xfId="2721" xr:uid="{00000000-0005-0000-0000-00006B1C0000}"/>
    <cellStyle name="Vírgula 2 2 2 14 2" xfId="16065" xr:uid="{00000000-0005-0000-0000-00006C1C0000}"/>
    <cellStyle name="Vírgula 2 2 2 15" xfId="5385" xr:uid="{00000000-0005-0000-0000-00006D1C0000}"/>
    <cellStyle name="Vírgula 2 2 2 15 2" xfId="18729" xr:uid="{00000000-0005-0000-0000-00006E1C0000}"/>
    <cellStyle name="Vírgula 2 2 2 16" xfId="8049" xr:uid="{00000000-0005-0000-0000-00006F1C0000}"/>
    <cellStyle name="Vírgula 2 2 2 16 2" xfId="21393" xr:uid="{00000000-0005-0000-0000-0000701C0000}"/>
    <cellStyle name="Vírgula 2 2 2 17" xfId="13377" xr:uid="{00000000-0005-0000-0000-0000711C0000}"/>
    <cellStyle name="Vírgula 2 2 2 18" xfId="10713" xr:uid="{00000000-0005-0000-0000-0000721C0000}"/>
    <cellStyle name="Vírgula 2 2 2 19" xfId="24057" xr:uid="{00000000-0005-0000-0000-0000731C0000}"/>
    <cellStyle name="Vírgula 2 2 2 2" xfId="81" xr:uid="{00000000-0005-0000-0000-0000741C0000}"/>
    <cellStyle name="Vírgula 2 2 2 2 10" xfId="1665" xr:uid="{00000000-0005-0000-0000-0000751C0000}"/>
    <cellStyle name="Vírgula 2 2 2 2 10 2" xfId="4329" xr:uid="{00000000-0005-0000-0000-0000761C0000}"/>
    <cellStyle name="Vírgula 2 2 2 2 10 2 2" xfId="17673" xr:uid="{00000000-0005-0000-0000-0000771C0000}"/>
    <cellStyle name="Vírgula 2 2 2 2 10 3" xfId="6993" xr:uid="{00000000-0005-0000-0000-0000781C0000}"/>
    <cellStyle name="Vírgula 2 2 2 2 10 3 2" xfId="20337" xr:uid="{00000000-0005-0000-0000-0000791C0000}"/>
    <cellStyle name="Vírgula 2 2 2 2 10 4" xfId="9657" xr:uid="{00000000-0005-0000-0000-00007A1C0000}"/>
    <cellStyle name="Vírgula 2 2 2 2 10 4 2" xfId="23001" xr:uid="{00000000-0005-0000-0000-00007B1C0000}"/>
    <cellStyle name="Vírgula 2 2 2 2 10 5" xfId="15009" xr:uid="{00000000-0005-0000-0000-00007C1C0000}"/>
    <cellStyle name="Vírgula 2 2 2 2 10 6" xfId="12321" xr:uid="{00000000-0005-0000-0000-00007D1C0000}"/>
    <cellStyle name="Vírgula 2 2 2 2 11" xfId="2464" xr:uid="{00000000-0005-0000-0000-00007E1C0000}"/>
    <cellStyle name="Vírgula 2 2 2 2 11 2" xfId="5128" xr:uid="{00000000-0005-0000-0000-00007F1C0000}"/>
    <cellStyle name="Vírgula 2 2 2 2 11 2 2" xfId="18472" xr:uid="{00000000-0005-0000-0000-0000801C0000}"/>
    <cellStyle name="Vírgula 2 2 2 2 11 3" xfId="7792" xr:uid="{00000000-0005-0000-0000-0000811C0000}"/>
    <cellStyle name="Vírgula 2 2 2 2 11 3 2" xfId="21136" xr:uid="{00000000-0005-0000-0000-0000821C0000}"/>
    <cellStyle name="Vírgula 2 2 2 2 11 4" xfId="10456" xr:uid="{00000000-0005-0000-0000-0000831C0000}"/>
    <cellStyle name="Vírgula 2 2 2 2 11 4 2" xfId="23800" xr:uid="{00000000-0005-0000-0000-0000841C0000}"/>
    <cellStyle name="Vírgula 2 2 2 2 11 5" xfId="15808" xr:uid="{00000000-0005-0000-0000-0000851C0000}"/>
    <cellStyle name="Vírgula 2 2 2 2 11 6" xfId="13120" xr:uid="{00000000-0005-0000-0000-0000861C0000}"/>
    <cellStyle name="Vírgula 2 2 2 2 12" xfId="2745" xr:uid="{00000000-0005-0000-0000-0000871C0000}"/>
    <cellStyle name="Vírgula 2 2 2 2 12 2" xfId="16089" xr:uid="{00000000-0005-0000-0000-0000881C0000}"/>
    <cellStyle name="Vírgula 2 2 2 2 13" xfId="5409" xr:uid="{00000000-0005-0000-0000-0000891C0000}"/>
    <cellStyle name="Vírgula 2 2 2 2 13 2" xfId="18753" xr:uid="{00000000-0005-0000-0000-00008A1C0000}"/>
    <cellStyle name="Vírgula 2 2 2 2 14" xfId="8073" xr:uid="{00000000-0005-0000-0000-00008B1C0000}"/>
    <cellStyle name="Vírgula 2 2 2 2 14 2" xfId="21417" xr:uid="{00000000-0005-0000-0000-00008C1C0000}"/>
    <cellStyle name="Vírgula 2 2 2 2 15" xfId="13425" xr:uid="{00000000-0005-0000-0000-00008D1C0000}"/>
    <cellStyle name="Vírgula 2 2 2 2 16" xfId="10737" xr:uid="{00000000-0005-0000-0000-00008E1C0000}"/>
    <cellStyle name="Vírgula 2 2 2 2 17" xfId="24129" xr:uid="{00000000-0005-0000-0000-00008F1C0000}"/>
    <cellStyle name="Vírgula 2 2 2 2 2" xfId="129" xr:uid="{00000000-0005-0000-0000-0000901C0000}"/>
    <cellStyle name="Vírgula 2 2 2 2 2 10" xfId="8121" xr:uid="{00000000-0005-0000-0000-0000911C0000}"/>
    <cellStyle name="Vírgula 2 2 2 2 2 10 2" xfId="21465" xr:uid="{00000000-0005-0000-0000-0000921C0000}"/>
    <cellStyle name="Vírgula 2 2 2 2 2 11" xfId="13473" xr:uid="{00000000-0005-0000-0000-0000931C0000}"/>
    <cellStyle name="Vírgula 2 2 2 2 2 12" xfId="10785" xr:uid="{00000000-0005-0000-0000-0000941C0000}"/>
    <cellStyle name="Vírgula 2 2 2 2 2 13" xfId="24177" xr:uid="{00000000-0005-0000-0000-0000951C0000}"/>
    <cellStyle name="Vírgula 2 2 2 2 2 2" xfId="297" xr:uid="{00000000-0005-0000-0000-0000961C0000}"/>
    <cellStyle name="Vírgula 2 2 2 2 2 2 10" xfId="10953" xr:uid="{00000000-0005-0000-0000-0000971C0000}"/>
    <cellStyle name="Vírgula 2 2 2 2 2 2 11" xfId="24345" xr:uid="{00000000-0005-0000-0000-0000981C0000}"/>
    <cellStyle name="Vírgula 2 2 2 2 2 2 2" xfId="561" xr:uid="{00000000-0005-0000-0000-0000991C0000}"/>
    <cellStyle name="Vírgula 2 2 2 2 2 2 2 2" xfId="1353" xr:uid="{00000000-0005-0000-0000-00009A1C0000}"/>
    <cellStyle name="Vírgula 2 2 2 2 2 2 2 2 2" xfId="4017" xr:uid="{00000000-0005-0000-0000-00009B1C0000}"/>
    <cellStyle name="Vírgula 2 2 2 2 2 2 2 2 2 2" xfId="17361" xr:uid="{00000000-0005-0000-0000-00009C1C0000}"/>
    <cellStyle name="Vírgula 2 2 2 2 2 2 2 2 3" xfId="6681" xr:uid="{00000000-0005-0000-0000-00009D1C0000}"/>
    <cellStyle name="Vírgula 2 2 2 2 2 2 2 2 3 2" xfId="20025" xr:uid="{00000000-0005-0000-0000-00009E1C0000}"/>
    <cellStyle name="Vírgula 2 2 2 2 2 2 2 2 4" xfId="9345" xr:uid="{00000000-0005-0000-0000-00009F1C0000}"/>
    <cellStyle name="Vírgula 2 2 2 2 2 2 2 2 4 2" xfId="22689" xr:uid="{00000000-0005-0000-0000-0000A01C0000}"/>
    <cellStyle name="Vírgula 2 2 2 2 2 2 2 2 5" xfId="14697" xr:uid="{00000000-0005-0000-0000-0000A11C0000}"/>
    <cellStyle name="Vírgula 2 2 2 2 2 2 2 2 6" xfId="12009" xr:uid="{00000000-0005-0000-0000-0000A21C0000}"/>
    <cellStyle name="Vírgula 2 2 2 2 2 2 2 2 7" xfId="26409" xr:uid="{00000000-0005-0000-0000-0000A31C0000}"/>
    <cellStyle name="Vírgula 2 2 2 2 2 2 2 3" xfId="2145" xr:uid="{00000000-0005-0000-0000-0000A41C0000}"/>
    <cellStyle name="Vírgula 2 2 2 2 2 2 2 3 2" xfId="4809" xr:uid="{00000000-0005-0000-0000-0000A51C0000}"/>
    <cellStyle name="Vírgula 2 2 2 2 2 2 2 3 2 2" xfId="18153" xr:uid="{00000000-0005-0000-0000-0000A61C0000}"/>
    <cellStyle name="Vírgula 2 2 2 2 2 2 2 3 3" xfId="7473" xr:uid="{00000000-0005-0000-0000-0000A71C0000}"/>
    <cellStyle name="Vírgula 2 2 2 2 2 2 2 3 3 2" xfId="20817" xr:uid="{00000000-0005-0000-0000-0000A81C0000}"/>
    <cellStyle name="Vírgula 2 2 2 2 2 2 2 3 4" xfId="10137" xr:uid="{00000000-0005-0000-0000-0000A91C0000}"/>
    <cellStyle name="Vírgula 2 2 2 2 2 2 2 3 4 2" xfId="23481" xr:uid="{00000000-0005-0000-0000-0000AA1C0000}"/>
    <cellStyle name="Vírgula 2 2 2 2 2 2 2 3 5" xfId="15489" xr:uid="{00000000-0005-0000-0000-0000AB1C0000}"/>
    <cellStyle name="Vírgula 2 2 2 2 2 2 2 3 6" xfId="12801" xr:uid="{00000000-0005-0000-0000-0000AC1C0000}"/>
    <cellStyle name="Vírgula 2 2 2 2 2 2 2 4" xfId="3225" xr:uid="{00000000-0005-0000-0000-0000AD1C0000}"/>
    <cellStyle name="Vírgula 2 2 2 2 2 2 2 4 2" xfId="16569" xr:uid="{00000000-0005-0000-0000-0000AE1C0000}"/>
    <cellStyle name="Vírgula 2 2 2 2 2 2 2 5" xfId="5889" xr:uid="{00000000-0005-0000-0000-0000AF1C0000}"/>
    <cellStyle name="Vírgula 2 2 2 2 2 2 2 5 2" xfId="19233" xr:uid="{00000000-0005-0000-0000-0000B01C0000}"/>
    <cellStyle name="Vírgula 2 2 2 2 2 2 2 6" xfId="8553" xr:uid="{00000000-0005-0000-0000-0000B11C0000}"/>
    <cellStyle name="Vírgula 2 2 2 2 2 2 2 6 2" xfId="21897" xr:uid="{00000000-0005-0000-0000-0000B21C0000}"/>
    <cellStyle name="Vírgula 2 2 2 2 2 2 2 7" xfId="13905" xr:uid="{00000000-0005-0000-0000-0000B31C0000}"/>
    <cellStyle name="Vírgula 2 2 2 2 2 2 2 8" xfId="11217" xr:uid="{00000000-0005-0000-0000-0000B41C0000}"/>
    <cellStyle name="Vírgula 2 2 2 2 2 2 2 9" xfId="25041" xr:uid="{00000000-0005-0000-0000-0000B51C0000}"/>
    <cellStyle name="Vírgula 2 2 2 2 2 2 3" xfId="1089" xr:uid="{00000000-0005-0000-0000-0000B61C0000}"/>
    <cellStyle name="Vírgula 2 2 2 2 2 2 3 2" xfId="3753" xr:uid="{00000000-0005-0000-0000-0000B71C0000}"/>
    <cellStyle name="Vírgula 2 2 2 2 2 2 3 2 2" xfId="17097" xr:uid="{00000000-0005-0000-0000-0000B81C0000}"/>
    <cellStyle name="Vírgula 2 2 2 2 2 2 3 2 3" xfId="26073" xr:uid="{00000000-0005-0000-0000-0000B91C0000}"/>
    <cellStyle name="Vírgula 2 2 2 2 2 2 3 3" xfId="6417" xr:uid="{00000000-0005-0000-0000-0000BA1C0000}"/>
    <cellStyle name="Vírgula 2 2 2 2 2 2 3 3 2" xfId="19761" xr:uid="{00000000-0005-0000-0000-0000BB1C0000}"/>
    <cellStyle name="Vírgula 2 2 2 2 2 2 3 4" xfId="9081" xr:uid="{00000000-0005-0000-0000-0000BC1C0000}"/>
    <cellStyle name="Vírgula 2 2 2 2 2 2 3 4 2" xfId="22425" xr:uid="{00000000-0005-0000-0000-0000BD1C0000}"/>
    <cellStyle name="Vírgula 2 2 2 2 2 2 3 5" xfId="14433" xr:uid="{00000000-0005-0000-0000-0000BE1C0000}"/>
    <cellStyle name="Vírgula 2 2 2 2 2 2 3 6" xfId="11745" xr:uid="{00000000-0005-0000-0000-0000BF1C0000}"/>
    <cellStyle name="Vírgula 2 2 2 2 2 2 3 7" xfId="24705" xr:uid="{00000000-0005-0000-0000-0000C01C0000}"/>
    <cellStyle name="Vírgula 2 2 2 2 2 2 4" xfId="1881" xr:uid="{00000000-0005-0000-0000-0000C11C0000}"/>
    <cellStyle name="Vírgula 2 2 2 2 2 2 4 2" xfId="4545" xr:uid="{00000000-0005-0000-0000-0000C21C0000}"/>
    <cellStyle name="Vírgula 2 2 2 2 2 2 4 2 2" xfId="17889" xr:uid="{00000000-0005-0000-0000-0000C31C0000}"/>
    <cellStyle name="Vírgula 2 2 2 2 2 2 4 2 3" xfId="26721" xr:uid="{00000000-0005-0000-0000-0000C41C0000}"/>
    <cellStyle name="Vírgula 2 2 2 2 2 2 4 3" xfId="7209" xr:uid="{00000000-0005-0000-0000-0000C51C0000}"/>
    <cellStyle name="Vírgula 2 2 2 2 2 2 4 3 2" xfId="20553" xr:uid="{00000000-0005-0000-0000-0000C61C0000}"/>
    <cellStyle name="Vírgula 2 2 2 2 2 2 4 4" xfId="9873" xr:uid="{00000000-0005-0000-0000-0000C71C0000}"/>
    <cellStyle name="Vírgula 2 2 2 2 2 2 4 4 2" xfId="23217" xr:uid="{00000000-0005-0000-0000-0000C81C0000}"/>
    <cellStyle name="Vírgula 2 2 2 2 2 2 4 5" xfId="15225" xr:uid="{00000000-0005-0000-0000-0000C91C0000}"/>
    <cellStyle name="Vírgula 2 2 2 2 2 2 4 6" xfId="12537" xr:uid="{00000000-0005-0000-0000-0000CA1C0000}"/>
    <cellStyle name="Vírgula 2 2 2 2 2 2 4 7" xfId="25353" xr:uid="{00000000-0005-0000-0000-0000CB1C0000}"/>
    <cellStyle name="Vírgula 2 2 2 2 2 2 5" xfId="2697" xr:uid="{00000000-0005-0000-0000-0000CC1C0000}"/>
    <cellStyle name="Vírgula 2 2 2 2 2 2 5 2" xfId="5361" xr:uid="{00000000-0005-0000-0000-0000CD1C0000}"/>
    <cellStyle name="Vírgula 2 2 2 2 2 2 5 2 2" xfId="18705" xr:uid="{00000000-0005-0000-0000-0000CE1C0000}"/>
    <cellStyle name="Vírgula 2 2 2 2 2 2 5 3" xfId="8025" xr:uid="{00000000-0005-0000-0000-0000CF1C0000}"/>
    <cellStyle name="Vírgula 2 2 2 2 2 2 5 3 2" xfId="21369" xr:uid="{00000000-0005-0000-0000-0000D01C0000}"/>
    <cellStyle name="Vírgula 2 2 2 2 2 2 5 4" xfId="10689" xr:uid="{00000000-0005-0000-0000-0000D11C0000}"/>
    <cellStyle name="Vírgula 2 2 2 2 2 2 5 4 2" xfId="24033" xr:uid="{00000000-0005-0000-0000-0000D21C0000}"/>
    <cellStyle name="Vírgula 2 2 2 2 2 2 5 5" xfId="16041" xr:uid="{00000000-0005-0000-0000-0000D31C0000}"/>
    <cellStyle name="Vírgula 2 2 2 2 2 2 5 6" xfId="13353" xr:uid="{00000000-0005-0000-0000-0000D41C0000}"/>
    <cellStyle name="Vírgula 2 2 2 2 2 2 5 7" xfId="25713" xr:uid="{00000000-0005-0000-0000-0000D51C0000}"/>
    <cellStyle name="Vírgula 2 2 2 2 2 2 6" xfId="2961" xr:uid="{00000000-0005-0000-0000-0000D61C0000}"/>
    <cellStyle name="Vírgula 2 2 2 2 2 2 6 2" xfId="16305" xr:uid="{00000000-0005-0000-0000-0000D71C0000}"/>
    <cellStyle name="Vírgula 2 2 2 2 2 2 7" xfId="5625" xr:uid="{00000000-0005-0000-0000-0000D81C0000}"/>
    <cellStyle name="Vírgula 2 2 2 2 2 2 7 2" xfId="18969" xr:uid="{00000000-0005-0000-0000-0000D91C0000}"/>
    <cellStyle name="Vírgula 2 2 2 2 2 2 8" xfId="8289" xr:uid="{00000000-0005-0000-0000-0000DA1C0000}"/>
    <cellStyle name="Vírgula 2 2 2 2 2 2 8 2" xfId="21633" xr:uid="{00000000-0005-0000-0000-0000DB1C0000}"/>
    <cellStyle name="Vírgula 2 2 2 2 2 2 9" xfId="13641" xr:uid="{00000000-0005-0000-0000-0000DC1C0000}"/>
    <cellStyle name="Vírgula 2 2 2 2 2 3" xfId="393" xr:uid="{00000000-0005-0000-0000-0000DD1C0000}"/>
    <cellStyle name="Vírgula 2 2 2 2 2 3 2" xfId="1185" xr:uid="{00000000-0005-0000-0000-0000DE1C0000}"/>
    <cellStyle name="Vírgula 2 2 2 2 2 3 2 2" xfId="3849" xr:uid="{00000000-0005-0000-0000-0000DF1C0000}"/>
    <cellStyle name="Vírgula 2 2 2 2 2 3 2 2 2" xfId="17193" xr:uid="{00000000-0005-0000-0000-0000E01C0000}"/>
    <cellStyle name="Vírgula 2 2 2 2 2 3 2 3" xfId="6513" xr:uid="{00000000-0005-0000-0000-0000E11C0000}"/>
    <cellStyle name="Vírgula 2 2 2 2 2 3 2 3 2" xfId="19857" xr:uid="{00000000-0005-0000-0000-0000E21C0000}"/>
    <cellStyle name="Vírgula 2 2 2 2 2 3 2 4" xfId="9177" xr:uid="{00000000-0005-0000-0000-0000E31C0000}"/>
    <cellStyle name="Vírgula 2 2 2 2 2 3 2 4 2" xfId="22521" xr:uid="{00000000-0005-0000-0000-0000E41C0000}"/>
    <cellStyle name="Vírgula 2 2 2 2 2 3 2 5" xfId="14529" xr:uid="{00000000-0005-0000-0000-0000E51C0000}"/>
    <cellStyle name="Vírgula 2 2 2 2 2 3 2 6" xfId="11841" xr:uid="{00000000-0005-0000-0000-0000E61C0000}"/>
    <cellStyle name="Vírgula 2 2 2 2 2 3 2 7" xfId="26241" xr:uid="{00000000-0005-0000-0000-0000E71C0000}"/>
    <cellStyle name="Vírgula 2 2 2 2 2 3 3" xfId="1977" xr:uid="{00000000-0005-0000-0000-0000E81C0000}"/>
    <cellStyle name="Vírgula 2 2 2 2 2 3 3 2" xfId="4641" xr:uid="{00000000-0005-0000-0000-0000E91C0000}"/>
    <cellStyle name="Vírgula 2 2 2 2 2 3 3 2 2" xfId="17985" xr:uid="{00000000-0005-0000-0000-0000EA1C0000}"/>
    <cellStyle name="Vírgula 2 2 2 2 2 3 3 3" xfId="7305" xr:uid="{00000000-0005-0000-0000-0000EB1C0000}"/>
    <cellStyle name="Vírgula 2 2 2 2 2 3 3 3 2" xfId="20649" xr:uid="{00000000-0005-0000-0000-0000EC1C0000}"/>
    <cellStyle name="Vírgula 2 2 2 2 2 3 3 4" xfId="9969" xr:uid="{00000000-0005-0000-0000-0000ED1C0000}"/>
    <cellStyle name="Vírgula 2 2 2 2 2 3 3 4 2" xfId="23313" xr:uid="{00000000-0005-0000-0000-0000EE1C0000}"/>
    <cellStyle name="Vírgula 2 2 2 2 2 3 3 5" xfId="15321" xr:uid="{00000000-0005-0000-0000-0000EF1C0000}"/>
    <cellStyle name="Vírgula 2 2 2 2 2 3 3 6" xfId="12633" xr:uid="{00000000-0005-0000-0000-0000F01C0000}"/>
    <cellStyle name="Vírgula 2 2 2 2 2 3 4" xfId="3057" xr:uid="{00000000-0005-0000-0000-0000F11C0000}"/>
    <cellStyle name="Vírgula 2 2 2 2 2 3 4 2" xfId="16401" xr:uid="{00000000-0005-0000-0000-0000F21C0000}"/>
    <cellStyle name="Vírgula 2 2 2 2 2 3 5" xfId="5721" xr:uid="{00000000-0005-0000-0000-0000F31C0000}"/>
    <cellStyle name="Vírgula 2 2 2 2 2 3 5 2" xfId="19065" xr:uid="{00000000-0005-0000-0000-0000F41C0000}"/>
    <cellStyle name="Vírgula 2 2 2 2 2 3 6" xfId="8385" xr:uid="{00000000-0005-0000-0000-0000F51C0000}"/>
    <cellStyle name="Vírgula 2 2 2 2 2 3 6 2" xfId="21729" xr:uid="{00000000-0005-0000-0000-0000F61C0000}"/>
    <cellStyle name="Vírgula 2 2 2 2 2 3 7" xfId="13737" xr:uid="{00000000-0005-0000-0000-0000F71C0000}"/>
    <cellStyle name="Vírgula 2 2 2 2 2 3 8" xfId="11049" xr:uid="{00000000-0005-0000-0000-0000F81C0000}"/>
    <cellStyle name="Vírgula 2 2 2 2 2 3 9" xfId="24873" xr:uid="{00000000-0005-0000-0000-0000F91C0000}"/>
    <cellStyle name="Vírgula 2 2 2 2 2 4" xfId="729" xr:uid="{00000000-0005-0000-0000-0000FA1C0000}"/>
    <cellStyle name="Vírgula 2 2 2 2 2 4 2" xfId="1521" xr:uid="{00000000-0005-0000-0000-0000FB1C0000}"/>
    <cellStyle name="Vírgula 2 2 2 2 2 4 2 2" xfId="4185" xr:uid="{00000000-0005-0000-0000-0000FC1C0000}"/>
    <cellStyle name="Vírgula 2 2 2 2 2 4 2 2 2" xfId="17529" xr:uid="{00000000-0005-0000-0000-0000FD1C0000}"/>
    <cellStyle name="Vírgula 2 2 2 2 2 4 2 3" xfId="6849" xr:uid="{00000000-0005-0000-0000-0000FE1C0000}"/>
    <cellStyle name="Vírgula 2 2 2 2 2 4 2 3 2" xfId="20193" xr:uid="{00000000-0005-0000-0000-0000FF1C0000}"/>
    <cellStyle name="Vírgula 2 2 2 2 2 4 2 4" xfId="9513" xr:uid="{00000000-0005-0000-0000-0000001D0000}"/>
    <cellStyle name="Vírgula 2 2 2 2 2 4 2 4 2" xfId="22857" xr:uid="{00000000-0005-0000-0000-0000011D0000}"/>
    <cellStyle name="Vírgula 2 2 2 2 2 4 2 5" xfId="14865" xr:uid="{00000000-0005-0000-0000-0000021D0000}"/>
    <cellStyle name="Vírgula 2 2 2 2 2 4 2 6" xfId="12177" xr:uid="{00000000-0005-0000-0000-0000031D0000}"/>
    <cellStyle name="Vírgula 2 2 2 2 2 4 2 7" xfId="25905" xr:uid="{00000000-0005-0000-0000-0000041D0000}"/>
    <cellStyle name="Vírgula 2 2 2 2 2 4 3" xfId="2313" xr:uid="{00000000-0005-0000-0000-0000051D0000}"/>
    <cellStyle name="Vírgula 2 2 2 2 2 4 3 2" xfId="4977" xr:uid="{00000000-0005-0000-0000-0000061D0000}"/>
    <cellStyle name="Vírgula 2 2 2 2 2 4 3 2 2" xfId="18321" xr:uid="{00000000-0005-0000-0000-0000071D0000}"/>
    <cellStyle name="Vírgula 2 2 2 2 2 4 3 3" xfId="7641" xr:uid="{00000000-0005-0000-0000-0000081D0000}"/>
    <cellStyle name="Vírgula 2 2 2 2 2 4 3 3 2" xfId="20985" xr:uid="{00000000-0005-0000-0000-0000091D0000}"/>
    <cellStyle name="Vírgula 2 2 2 2 2 4 3 4" xfId="10305" xr:uid="{00000000-0005-0000-0000-00000A1D0000}"/>
    <cellStyle name="Vírgula 2 2 2 2 2 4 3 4 2" xfId="23649" xr:uid="{00000000-0005-0000-0000-00000B1D0000}"/>
    <cellStyle name="Vírgula 2 2 2 2 2 4 3 5" xfId="15657" xr:uid="{00000000-0005-0000-0000-00000C1D0000}"/>
    <cellStyle name="Vírgula 2 2 2 2 2 4 3 6" xfId="12969" xr:uid="{00000000-0005-0000-0000-00000D1D0000}"/>
    <cellStyle name="Vírgula 2 2 2 2 2 4 4" xfId="3393" xr:uid="{00000000-0005-0000-0000-00000E1D0000}"/>
    <cellStyle name="Vírgula 2 2 2 2 2 4 4 2" xfId="16737" xr:uid="{00000000-0005-0000-0000-00000F1D0000}"/>
    <cellStyle name="Vírgula 2 2 2 2 2 4 5" xfId="6057" xr:uid="{00000000-0005-0000-0000-0000101D0000}"/>
    <cellStyle name="Vírgula 2 2 2 2 2 4 5 2" xfId="19401" xr:uid="{00000000-0005-0000-0000-0000111D0000}"/>
    <cellStyle name="Vírgula 2 2 2 2 2 4 6" xfId="8721" xr:uid="{00000000-0005-0000-0000-0000121D0000}"/>
    <cellStyle name="Vírgula 2 2 2 2 2 4 6 2" xfId="22065" xr:uid="{00000000-0005-0000-0000-0000131D0000}"/>
    <cellStyle name="Vírgula 2 2 2 2 2 4 7" xfId="14073" xr:uid="{00000000-0005-0000-0000-0000141D0000}"/>
    <cellStyle name="Vírgula 2 2 2 2 2 4 8" xfId="11385" xr:uid="{00000000-0005-0000-0000-0000151D0000}"/>
    <cellStyle name="Vírgula 2 2 2 2 2 4 9" xfId="24537" xr:uid="{00000000-0005-0000-0000-0000161D0000}"/>
    <cellStyle name="Vírgula 2 2 2 2 2 5" xfId="921" xr:uid="{00000000-0005-0000-0000-0000171D0000}"/>
    <cellStyle name="Vírgula 2 2 2 2 2 5 2" xfId="3585" xr:uid="{00000000-0005-0000-0000-0000181D0000}"/>
    <cellStyle name="Vírgula 2 2 2 2 2 5 2 2" xfId="16929" xr:uid="{00000000-0005-0000-0000-0000191D0000}"/>
    <cellStyle name="Vírgula 2 2 2 2 2 5 2 3" xfId="26553" xr:uid="{00000000-0005-0000-0000-00001A1D0000}"/>
    <cellStyle name="Vírgula 2 2 2 2 2 5 3" xfId="6249" xr:uid="{00000000-0005-0000-0000-00001B1D0000}"/>
    <cellStyle name="Vírgula 2 2 2 2 2 5 3 2" xfId="19593" xr:uid="{00000000-0005-0000-0000-00001C1D0000}"/>
    <cellStyle name="Vírgula 2 2 2 2 2 5 4" xfId="8913" xr:uid="{00000000-0005-0000-0000-00001D1D0000}"/>
    <cellStyle name="Vírgula 2 2 2 2 2 5 4 2" xfId="22257" xr:uid="{00000000-0005-0000-0000-00001E1D0000}"/>
    <cellStyle name="Vírgula 2 2 2 2 2 5 5" xfId="14265" xr:uid="{00000000-0005-0000-0000-00001F1D0000}"/>
    <cellStyle name="Vírgula 2 2 2 2 2 5 6" xfId="11577" xr:uid="{00000000-0005-0000-0000-0000201D0000}"/>
    <cellStyle name="Vírgula 2 2 2 2 2 5 7" xfId="25185" xr:uid="{00000000-0005-0000-0000-0000211D0000}"/>
    <cellStyle name="Vírgula 2 2 2 2 2 6" xfId="1713" xr:uid="{00000000-0005-0000-0000-0000221D0000}"/>
    <cellStyle name="Vírgula 2 2 2 2 2 6 2" xfId="4377" xr:uid="{00000000-0005-0000-0000-0000231D0000}"/>
    <cellStyle name="Vírgula 2 2 2 2 2 6 2 2" xfId="17721" xr:uid="{00000000-0005-0000-0000-0000241D0000}"/>
    <cellStyle name="Vírgula 2 2 2 2 2 6 3" xfId="7041" xr:uid="{00000000-0005-0000-0000-0000251D0000}"/>
    <cellStyle name="Vírgula 2 2 2 2 2 6 3 2" xfId="20385" xr:uid="{00000000-0005-0000-0000-0000261D0000}"/>
    <cellStyle name="Vírgula 2 2 2 2 2 6 4" xfId="9705" xr:uid="{00000000-0005-0000-0000-0000271D0000}"/>
    <cellStyle name="Vírgula 2 2 2 2 2 6 4 2" xfId="23049" xr:uid="{00000000-0005-0000-0000-0000281D0000}"/>
    <cellStyle name="Vírgula 2 2 2 2 2 6 5" xfId="15057" xr:uid="{00000000-0005-0000-0000-0000291D0000}"/>
    <cellStyle name="Vírgula 2 2 2 2 2 6 6" xfId="12369" xr:uid="{00000000-0005-0000-0000-00002A1D0000}"/>
    <cellStyle name="Vírgula 2 2 2 2 2 6 7" xfId="25545" xr:uid="{00000000-0005-0000-0000-00002B1D0000}"/>
    <cellStyle name="Vírgula 2 2 2 2 2 7" xfId="2529" xr:uid="{00000000-0005-0000-0000-00002C1D0000}"/>
    <cellStyle name="Vírgula 2 2 2 2 2 7 2" xfId="5193" xr:uid="{00000000-0005-0000-0000-00002D1D0000}"/>
    <cellStyle name="Vírgula 2 2 2 2 2 7 2 2" xfId="18537" xr:uid="{00000000-0005-0000-0000-00002E1D0000}"/>
    <cellStyle name="Vírgula 2 2 2 2 2 7 3" xfId="7857" xr:uid="{00000000-0005-0000-0000-00002F1D0000}"/>
    <cellStyle name="Vírgula 2 2 2 2 2 7 3 2" xfId="21201" xr:uid="{00000000-0005-0000-0000-0000301D0000}"/>
    <cellStyle name="Vírgula 2 2 2 2 2 7 4" xfId="10521" xr:uid="{00000000-0005-0000-0000-0000311D0000}"/>
    <cellStyle name="Vírgula 2 2 2 2 2 7 4 2" xfId="23865" xr:uid="{00000000-0005-0000-0000-0000321D0000}"/>
    <cellStyle name="Vírgula 2 2 2 2 2 7 5" xfId="15873" xr:uid="{00000000-0005-0000-0000-0000331D0000}"/>
    <cellStyle name="Vírgula 2 2 2 2 2 7 6" xfId="13185" xr:uid="{00000000-0005-0000-0000-0000341D0000}"/>
    <cellStyle name="Vírgula 2 2 2 2 2 8" xfId="2793" xr:uid="{00000000-0005-0000-0000-0000351D0000}"/>
    <cellStyle name="Vírgula 2 2 2 2 2 8 2" xfId="16137" xr:uid="{00000000-0005-0000-0000-0000361D0000}"/>
    <cellStyle name="Vírgula 2 2 2 2 2 9" xfId="5457" xr:uid="{00000000-0005-0000-0000-0000371D0000}"/>
    <cellStyle name="Vírgula 2 2 2 2 2 9 2" xfId="18801" xr:uid="{00000000-0005-0000-0000-0000381D0000}"/>
    <cellStyle name="Vírgula 2 2 2 2 3" xfId="249" xr:uid="{00000000-0005-0000-0000-0000391D0000}"/>
    <cellStyle name="Vírgula 2 2 2 2 3 10" xfId="13593" xr:uid="{00000000-0005-0000-0000-00003A1D0000}"/>
    <cellStyle name="Vírgula 2 2 2 2 3 11" xfId="10905" xr:uid="{00000000-0005-0000-0000-00003B1D0000}"/>
    <cellStyle name="Vírgula 2 2 2 2 3 12" xfId="24297" xr:uid="{00000000-0005-0000-0000-00003C1D0000}"/>
    <cellStyle name="Vírgula 2 2 2 2 3 2" xfId="513" xr:uid="{00000000-0005-0000-0000-00003D1D0000}"/>
    <cellStyle name="Vírgula 2 2 2 2 3 2 2" xfId="1305" xr:uid="{00000000-0005-0000-0000-00003E1D0000}"/>
    <cellStyle name="Vírgula 2 2 2 2 3 2 2 2" xfId="3969" xr:uid="{00000000-0005-0000-0000-00003F1D0000}"/>
    <cellStyle name="Vírgula 2 2 2 2 3 2 2 2 2" xfId="17313" xr:uid="{00000000-0005-0000-0000-0000401D0000}"/>
    <cellStyle name="Vírgula 2 2 2 2 3 2 2 3" xfId="6633" xr:uid="{00000000-0005-0000-0000-0000411D0000}"/>
    <cellStyle name="Vírgula 2 2 2 2 3 2 2 3 2" xfId="19977" xr:uid="{00000000-0005-0000-0000-0000421D0000}"/>
    <cellStyle name="Vírgula 2 2 2 2 3 2 2 4" xfId="9297" xr:uid="{00000000-0005-0000-0000-0000431D0000}"/>
    <cellStyle name="Vírgula 2 2 2 2 3 2 2 4 2" xfId="22641" xr:uid="{00000000-0005-0000-0000-0000441D0000}"/>
    <cellStyle name="Vírgula 2 2 2 2 3 2 2 5" xfId="14649" xr:uid="{00000000-0005-0000-0000-0000451D0000}"/>
    <cellStyle name="Vírgula 2 2 2 2 3 2 2 6" xfId="11961" xr:uid="{00000000-0005-0000-0000-0000461D0000}"/>
    <cellStyle name="Vírgula 2 2 2 2 3 2 2 7" xfId="26361" xr:uid="{00000000-0005-0000-0000-0000471D0000}"/>
    <cellStyle name="Vírgula 2 2 2 2 3 2 3" xfId="2097" xr:uid="{00000000-0005-0000-0000-0000481D0000}"/>
    <cellStyle name="Vírgula 2 2 2 2 3 2 3 2" xfId="4761" xr:uid="{00000000-0005-0000-0000-0000491D0000}"/>
    <cellStyle name="Vírgula 2 2 2 2 3 2 3 2 2" xfId="18105" xr:uid="{00000000-0005-0000-0000-00004A1D0000}"/>
    <cellStyle name="Vírgula 2 2 2 2 3 2 3 3" xfId="7425" xr:uid="{00000000-0005-0000-0000-00004B1D0000}"/>
    <cellStyle name="Vírgula 2 2 2 2 3 2 3 3 2" xfId="20769" xr:uid="{00000000-0005-0000-0000-00004C1D0000}"/>
    <cellStyle name="Vírgula 2 2 2 2 3 2 3 4" xfId="10089" xr:uid="{00000000-0005-0000-0000-00004D1D0000}"/>
    <cellStyle name="Vírgula 2 2 2 2 3 2 3 4 2" xfId="23433" xr:uid="{00000000-0005-0000-0000-00004E1D0000}"/>
    <cellStyle name="Vírgula 2 2 2 2 3 2 3 5" xfId="15441" xr:uid="{00000000-0005-0000-0000-00004F1D0000}"/>
    <cellStyle name="Vírgula 2 2 2 2 3 2 3 6" xfId="12753" xr:uid="{00000000-0005-0000-0000-0000501D0000}"/>
    <cellStyle name="Vírgula 2 2 2 2 3 2 4" xfId="3177" xr:uid="{00000000-0005-0000-0000-0000511D0000}"/>
    <cellStyle name="Vírgula 2 2 2 2 3 2 4 2" xfId="16521" xr:uid="{00000000-0005-0000-0000-0000521D0000}"/>
    <cellStyle name="Vírgula 2 2 2 2 3 2 5" xfId="5841" xr:uid="{00000000-0005-0000-0000-0000531D0000}"/>
    <cellStyle name="Vírgula 2 2 2 2 3 2 5 2" xfId="19185" xr:uid="{00000000-0005-0000-0000-0000541D0000}"/>
    <cellStyle name="Vírgula 2 2 2 2 3 2 6" xfId="8505" xr:uid="{00000000-0005-0000-0000-0000551D0000}"/>
    <cellStyle name="Vírgula 2 2 2 2 3 2 6 2" xfId="21849" xr:uid="{00000000-0005-0000-0000-0000561D0000}"/>
    <cellStyle name="Vírgula 2 2 2 2 3 2 7" xfId="13857" xr:uid="{00000000-0005-0000-0000-0000571D0000}"/>
    <cellStyle name="Vírgula 2 2 2 2 3 2 8" xfId="11169" xr:uid="{00000000-0005-0000-0000-0000581D0000}"/>
    <cellStyle name="Vírgula 2 2 2 2 3 2 9" xfId="24993" xr:uid="{00000000-0005-0000-0000-0000591D0000}"/>
    <cellStyle name="Vírgula 2 2 2 2 3 3" xfId="681" xr:uid="{00000000-0005-0000-0000-00005A1D0000}"/>
    <cellStyle name="Vírgula 2 2 2 2 3 3 2" xfId="1473" xr:uid="{00000000-0005-0000-0000-00005B1D0000}"/>
    <cellStyle name="Vírgula 2 2 2 2 3 3 2 2" xfId="4137" xr:uid="{00000000-0005-0000-0000-00005C1D0000}"/>
    <cellStyle name="Vírgula 2 2 2 2 3 3 2 2 2" xfId="17481" xr:uid="{00000000-0005-0000-0000-00005D1D0000}"/>
    <cellStyle name="Vírgula 2 2 2 2 3 3 2 3" xfId="6801" xr:uid="{00000000-0005-0000-0000-00005E1D0000}"/>
    <cellStyle name="Vírgula 2 2 2 2 3 3 2 3 2" xfId="20145" xr:uid="{00000000-0005-0000-0000-00005F1D0000}"/>
    <cellStyle name="Vírgula 2 2 2 2 3 3 2 4" xfId="9465" xr:uid="{00000000-0005-0000-0000-0000601D0000}"/>
    <cellStyle name="Vírgula 2 2 2 2 3 3 2 4 2" xfId="22809" xr:uid="{00000000-0005-0000-0000-0000611D0000}"/>
    <cellStyle name="Vírgula 2 2 2 2 3 3 2 5" xfId="14817" xr:uid="{00000000-0005-0000-0000-0000621D0000}"/>
    <cellStyle name="Vírgula 2 2 2 2 3 3 2 6" xfId="12129" xr:uid="{00000000-0005-0000-0000-0000631D0000}"/>
    <cellStyle name="Vírgula 2 2 2 2 3 3 2 7" xfId="26025" xr:uid="{00000000-0005-0000-0000-0000641D0000}"/>
    <cellStyle name="Vírgula 2 2 2 2 3 3 3" xfId="2265" xr:uid="{00000000-0005-0000-0000-0000651D0000}"/>
    <cellStyle name="Vírgula 2 2 2 2 3 3 3 2" xfId="4929" xr:uid="{00000000-0005-0000-0000-0000661D0000}"/>
    <cellStyle name="Vírgula 2 2 2 2 3 3 3 2 2" xfId="18273" xr:uid="{00000000-0005-0000-0000-0000671D0000}"/>
    <cellStyle name="Vírgula 2 2 2 2 3 3 3 3" xfId="7593" xr:uid="{00000000-0005-0000-0000-0000681D0000}"/>
    <cellStyle name="Vírgula 2 2 2 2 3 3 3 3 2" xfId="20937" xr:uid="{00000000-0005-0000-0000-0000691D0000}"/>
    <cellStyle name="Vírgula 2 2 2 2 3 3 3 4" xfId="10257" xr:uid="{00000000-0005-0000-0000-00006A1D0000}"/>
    <cellStyle name="Vírgula 2 2 2 2 3 3 3 4 2" xfId="23601" xr:uid="{00000000-0005-0000-0000-00006B1D0000}"/>
    <cellStyle name="Vírgula 2 2 2 2 3 3 3 5" xfId="15609" xr:uid="{00000000-0005-0000-0000-00006C1D0000}"/>
    <cellStyle name="Vírgula 2 2 2 2 3 3 3 6" xfId="12921" xr:uid="{00000000-0005-0000-0000-00006D1D0000}"/>
    <cellStyle name="Vírgula 2 2 2 2 3 3 4" xfId="3345" xr:uid="{00000000-0005-0000-0000-00006E1D0000}"/>
    <cellStyle name="Vírgula 2 2 2 2 3 3 4 2" xfId="16689" xr:uid="{00000000-0005-0000-0000-00006F1D0000}"/>
    <cellStyle name="Vírgula 2 2 2 2 3 3 5" xfId="6009" xr:uid="{00000000-0005-0000-0000-0000701D0000}"/>
    <cellStyle name="Vírgula 2 2 2 2 3 3 5 2" xfId="19353" xr:uid="{00000000-0005-0000-0000-0000711D0000}"/>
    <cellStyle name="Vírgula 2 2 2 2 3 3 6" xfId="8673" xr:uid="{00000000-0005-0000-0000-0000721D0000}"/>
    <cellStyle name="Vírgula 2 2 2 2 3 3 6 2" xfId="22017" xr:uid="{00000000-0005-0000-0000-0000731D0000}"/>
    <cellStyle name="Vírgula 2 2 2 2 3 3 7" xfId="14025" xr:uid="{00000000-0005-0000-0000-0000741D0000}"/>
    <cellStyle name="Vírgula 2 2 2 2 3 3 8" xfId="11337" xr:uid="{00000000-0005-0000-0000-0000751D0000}"/>
    <cellStyle name="Vírgula 2 2 2 2 3 3 9" xfId="24657" xr:uid="{00000000-0005-0000-0000-0000761D0000}"/>
    <cellStyle name="Vírgula 2 2 2 2 3 4" xfId="1041" xr:uid="{00000000-0005-0000-0000-0000771D0000}"/>
    <cellStyle name="Vírgula 2 2 2 2 3 4 2" xfId="3705" xr:uid="{00000000-0005-0000-0000-0000781D0000}"/>
    <cellStyle name="Vírgula 2 2 2 2 3 4 2 2" xfId="17049" xr:uid="{00000000-0005-0000-0000-0000791D0000}"/>
    <cellStyle name="Vírgula 2 2 2 2 3 4 2 3" xfId="26673" xr:uid="{00000000-0005-0000-0000-00007A1D0000}"/>
    <cellStyle name="Vírgula 2 2 2 2 3 4 3" xfId="6369" xr:uid="{00000000-0005-0000-0000-00007B1D0000}"/>
    <cellStyle name="Vírgula 2 2 2 2 3 4 3 2" xfId="19713" xr:uid="{00000000-0005-0000-0000-00007C1D0000}"/>
    <cellStyle name="Vírgula 2 2 2 2 3 4 4" xfId="9033" xr:uid="{00000000-0005-0000-0000-00007D1D0000}"/>
    <cellStyle name="Vírgula 2 2 2 2 3 4 4 2" xfId="22377" xr:uid="{00000000-0005-0000-0000-00007E1D0000}"/>
    <cellStyle name="Vírgula 2 2 2 2 3 4 5" xfId="14385" xr:uid="{00000000-0005-0000-0000-00007F1D0000}"/>
    <cellStyle name="Vírgula 2 2 2 2 3 4 6" xfId="11697" xr:uid="{00000000-0005-0000-0000-0000801D0000}"/>
    <cellStyle name="Vírgula 2 2 2 2 3 4 7" xfId="25305" xr:uid="{00000000-0005-0000-0000-0000811D0000}"/>
    <cellStyle name="Vírgula 2 2 2 2 3 5" xfId="1833" xr:uid="{00000000-0005-0000-0000-0000821D0000}"/>
    <cellStyle name="Vírgula 2 2 2 2 3 5 2" xfId="4497" xr:uid="{00000000-0005-0000-0000-0000831D0000}"/>
    <cellStyle name="Vírgula 2 2 2 2 3 5 2 2" xfId="17841" xr:uid="{00000000-0005-0000-0000-0000841D0000}"/>
    <cellStyle name="Vírgula 2 2 2 2 3 5 3" xfId="7161" xr:uid="{00000000-0005-0000-0000-0000851D0000}"/>
    <cellStyle name="Vírgula 2 2 2 2 3 5 3 2" xfId="20505" xr:uid="{00000000-0005-0000-0000-0000861D0000}"/>
    <cellStyle name="Vírgula 2 2 2 2 3 5 4" xfId="9825" xr:uid="{00000000-0005-0000-0000-0000871D0000}"/>
    <cellStyle name="Vírgula 2 2 2 2 3 5 4 2" xfId="23169" xr:uid="{00000000-0005-0000-0000-0000881D0000}"/>
    <cellStyle name="Vírgula 2 2 2 2 3 5 5" xfId="15177" xr:uid="{00000000-0005-0000-0000-0000891D0000}"/>
    <cellStyle name="Vírgula 2 2 2 2 3 5 6" xfId="12489" xr:uid="{00000000-0005-0000-0000-00008A1D0000}"/>
    <cellStyle name="Vírgula 2 2 2 2 3 5 7" xfId="25665" xr:uid="{00000000-0005-0000-0000-00008B1D0000}"/>
    <cellStyle name="Vírgula 2 2 2 2 3 6" xfId="2649" xr:uid="{00000000-0005-0000-0000-00008C1D0000}"/>
    <cellStyle name="Vírgula 2 2 2 2 3 6 2" xfId="5313" xr:uid="{00000000-0005-0000-0000-00008D1D0000}"/>
    <cellStyle name="Vírgula 2 2 2 2 3 6 2 2" xfId="18657" xr:uid="{00000000-0005-0000-0000-00008E1D0000}"/>
    <cellStyle name="Vírgula 2 2 2 2 3 6 3" xfId="7977" xr:uid="{00000000-0005-0000-0000-00008F1D0000}"/>
    <cellStyle name="Vírgula 2 2 2 2 3 6 3 2" xfId="21321" xr:uid="{00000000-0005-0000-0000-0000901D0000}"/>
    <cellStyle name="Vírgula 2 2 2 2 3 6 4" xfId="10641" xr:uid="{00000000-0005-0000-0000-0000911D0000}"/>
    <cellStyle name="Vírgula 2 2 2 2 3 6 4 2" xfId="23985" xr:uid="{00000000-0005-0000-0000-0000921D0000}"/>
    <cellStyle name="Vírgula 2 2 2 2 3 6 5" xfId="15993" xr:uid="{00000000-0005-0000-0000-0000931D0000}"/>
    <cellStyle name="Vírgula 2 2 2 2 3 6 6" xfId="13305" xr:uid="{00000000-0005-0000-0000-0000941D0000}"/>
    <cellStyle name="Vírgula 2 2 2 2 3 7" xfId="2913" xr:uid="{00000000-0005-0000-0000-0000951D0000}"/>
    <cellStyle name="Vírgula 2 2 2 2 3 7 2" xfId="16257" xr:uid="{00000000-0005-0000-0000-0000961D0000}"/>
    <cellStyle name="Vírgula 2 2 2 2 3 8" xfId="5577" xr:uid="{00000000-0005-0000-0000-0000971D0000}"/>
    <cellStyle name="Vírgula 2 2 2 2 3 8 2" xfId="18921" xr:uid="{00000000-0005-0000-0000-0000981D0000}"/>
    <cellStyle name="Vírgula 2 2 2 2 3 9" xfId="8241" xr:uid="{00000000-0005-0000-0000-0000991D0000}"/>
    <cellStyle name="Vírgula 2 2 2 2 3 9 2" xfId="21585" xr:uid="{00000000-0005-0000-0000-00009A1D0000}"/>
    <cellStyle name="Vírgula 2 2 2 2 4" xfId="201" xr:uid="{00000000-0005-0000-0000-00009B1D0000}"/>
    <cellStyle name="Vírgula 2 2 2 2 4 10" xfId="10857" xr:uid="{00000000-0005-0000-0000-00009C1D0000}"/>
    <cellStyle name="Vírgula 2 2 2 2 4 11" xfId="24249" xr:uid="{00000000-0005-0000-0000-00009D1D0000}"/>
    <cellStyle name="Vírgula 2 2 2 2 4 2" xfId="465" xr:uid="{00000000-0005-0000-0000-00009E1D0000}"/>
    <cellStyle name="Vírgula 2 2 2 2 4 2 2" xfId="1257" xr:uid="{00000000-0005-0000-0000-00009F1D0000}"/>
    <cellStyle name="Vírgula 2 2 2 2 4 2 2 2" xfId="3921" xr:uid="{00000000-0005-0000-0000-0000A01D0000}"/>
    <cellStyle name="Vírgula 2 2 2 2 4 2 2 2 2" xfId="17265" xr:uid="{00000000-0005-0000-0000-0000A11D0000}"/>
    <cellStyle name="Vírgula 2 2 2 2 4 2 2 3" xfId="6585" xr:uid="{00000000-0005-0000-0000-0000A21D0000}"/>
    <cellStyle name="Vírgula 2 2 2 2 4 2 2 3 2" xfId="19929" xr:uid="{00000000-0005-0000-0000-0000A31D0000}"/>
    <cellStyle name="Vírgula 2 2 2 2 4 2 2 4" xfId="9249" xr:uid="{00000000-0005-0000-0000-0000A41D0000}"/>
    <cellStyle name="Vírgula 2 2 2 2 4 2 2 4 2" xfId="22593" xr:uid="{00000000-0005-0000-0000-0000A51D0000}"/>
    <cellStyle name="Vírgula 2 2 2 2 4 2 2 5" xfId="14601" xr:uid="{00000000-0005-0000-0000-0000A61D0000}"/>
    <cellStyle name="Vírgula 2 2 2 2 4 2 2 6" xfId="11913" xr:uid="{00000000-0005-0000-0000-0000A71D0000}"/>
    <cellStyle name="Vírgula 2 2 2 2 4 2 2 7" xfId="26313" xr:uid="{00000000-0005-0000-0000-0000A81D0000}"/>
    <cellStyle name="Vírgula 2 2 2 2 4 2 3" xfId="2049" xr:uid="{00000000-0005-0000-0000-0000A91D0000}"/>
    <cellStyle name="Vírgula 2 2 2 2 4 2 3 2" xfId="4713" xr:uid="{00000000-0005-0000-0000-0000AA1D0000}"/>
    <cellStyle name="Vírgula 2 2 2 2 4 2 3 2 2" xfId="18057" xr:uid="{00000000-0005-0000-0000-0000AB1D0000}"/>
    <cellStyle name="Vírgula 2 2 2 2 4 2 3 3" xfId="7377" xr:uid="{00000000-0005-0000-0000-0000AC1D0000}"/>
    <cellStyle name="Vírgula 2 2 2 2 4 2 3 3 2" xfId="20721" xr:uid="{00000000-0005-0000-0000-0000AD1D0000}"/>
    <cellStyle name="Vírgula 2 2 2 2 4 2 3 4" xfId="10041" xr:uid="{00000000-0005-0000-0000-0000AE1D0000}"/>
    <cellStyle name="Vírgula 2 2 2 2 4 2 3 4 2" xfId="23385" xr:uid="{00000000-0005-0000-0000-0000AF1D0000}"/>
    <cellStyle name="Vírgula 2 2 2 2 4 2 3 5" xfId="15393" xr:uid="{00000000-0005-0000-0000-0000B01D0000}"/>
    <cellStyle name="Vírgula 2 2 2 2 4 2 3 6" xfId="12705" xr:uid="{00000000-0005-0000-0000-0000B11D0000}"/>
    <cellStyle name="Vírgula 2 2 2 2 4 2 4" xfId="3129" xr:uid="{00000000-0005-0000-0000-0000B21D0000}"/>
    <cellStyle name="Vírgula 2 2 2 2 4 2 4 2" xfId="16473" xr:uid="{00000000-0005-0000-0000-0000B31D0000}"/>
    <cellStyle name="Vírgula 2 2 2 2 4 2 5" xfId="5793" xr:uid="{00000000-0005-0000-0000-0000B41D0000}"/>
    <cellStyle name="Vírgula 2 2 2 2 4 2 5 2" xfId="19137" xr:uid="{00000000-0005-0000-0000-0000B51D0000}"/>
    <cellStyle name="Vírgula 2 2 2 2 4 2 6" xfId="8457" xr:uid="{00000000-0005-0000-0000-0000B61D0000}"/>
    <cellStyle name="Vírgula 2 2 2 2 4 2 6 2" xfId="21801" xr:uid="{00000000-0005-0000-0000-0000B71D0000}"/>
    <cellStyle name="Vírgula 2 2 2 2 4 2 7" xfId="13809" xr:uid="{00000000-0005-0000-0000-0000B81D0000}"/>
    <cellStyle name="Vírgula 2 2 2 2 4 2 8" xfId="11121" xr:uid="{00000000-0005-0000-0000-0000B91D0000}"/>
    <cellStyle name="Vírgula 2 2 2 2 4 2 9" xfId="24945" xr:uid="{00000000-0005-0000-0000-0000BA1D0000}"/>
    <cellStyle name="Vírgula 2 2 2 2 4 3" xfId="993" xr:uid="{00000000-0005-0000-0000-0000BB1D0000}"/>
    <cellStyle name="Vírgula 2 2 2 2 4 3 2" xfId="3657" xr:uid="{00000000-0005-0000-0000-0000BC1D0000}"/>
    <cellStyle name="Vírgula 2 2 2 2 4 3 2 2" xfId="17001" xr:uid="{00000000-0005-0000-0000-0000BD1D0000}"/>
    <cellStyle name="Vírgula 2 2 2 2 4 3 2 3" xfId="25977" xr:uid="{00000000-0005-0000-0000-0000BE1D0000}"/>
    <cellStyle name="Vírgula 2 2 2 2 4 3 3" xfId="6321" xr:uid="{00000000-0005-0000-0000-0000BF1D0000}"/>
    <cellStyle name="Vírgula 2 2 2 2 4 3 3 2" xfId="19665" xr:uid="{00000000-0005-0000-0000-0000C01D0000}"/>
    <cellStyle name="Vírgula 2 2 2 2 4 3 4" xfId="8985" xr:uid="{00000000-0005-0000-0000-0000C11D0000}"/>
    <cellStyle name="Vírgula 2 2 2 2 4 3 4 2" xfId="22329" xr:uid="{00000000-0005-0000-0000-0000C21D0000}"/>
    <cellStyle name="Vírgula 2 2 2 2 4 3 5" xfId="14337" xr:uid="{00000000-0005-0000-0000-0000C31D0000}"/>
    <cellStyle name="Vírgula 2 2 2 2 4 3 6" xfId="11649" xr:uid="{00000000-0005-0000-0000-0000C41D0000}"/>
    <cellStyle name="Vírgula 2 2 2 2 4 3 7" xfId="24609" xr:uid="{00000000-0005-0000-0000-0000C51D0000}"/>
    <cellStyle name="Vírgula 2 2 2 2 4 4" xfId="1785" xr:uid="{00000000-0005-0000-0000-0000C61D0000}"/>
    <cellStyle name="Vírgula 2 2 2 2 4 4 2" xfId="4449" xr:uid="{00000000-0005-0000-0000-0000C71D0000}"/>
    <cellStyle name="Vírgula 2 2 2 2 4 4 2 2" xfId="17793" xr:uid="{00000000-0005-0000-0000-0000C81D0000}"/>
    <cellStyle name="Vírgula 2 2 2 2 4 4 2 3" xfId="26625" xr:uid="{00000000-0005-0000-0000-0000C91D0000}"/>
    <cellStyle name="Vírgula 2 2 2 2 4 4 3" xfId="7113" xr:uid="{00000000-0005-0000-0000-0000CA1D0000}"/>
    <cellStyle name="Vírgula 2 2 2 2 4 4 3 2" xfId="20457" xr:uid="{00000000-0005-0000-0000-0000CB1D0000}"/>
    <cellStyle name="Vírgula 2 2 2 2 4 4 4" xfId="9777" xr:uid="{00000000-0005-0000-0000-0000CC1D0000}"/>
    <cellStyle name="Vírgula 2 2 2 2 4 4 4 2" xfId="23121" xr:uid="{00000000-0005-0000-0000-0000CD1D0000}"/>
    <cellStyle name="Vírgula 2 2 2 2 4 4 5" xfId="15129" xr:uid="{00000000-0005-0000-0000-0000CE1D0000}"/>
    <cellStyle name="Vírgula 2 2 2 2 4 4 6" xfId="12441" xr:uid="{00000000-0005-0000-0000-0000CF1D0000}"/>
    <cellStyle name="Vírgula 2 2 2 2 4 4 7" xfId="25257" xr:uid="{00000000-0005-0000-0000-0000D01D0000}"/>
    <cellStyle name="Vírgula 2 2 2 2 4 5" xfId="2601" xr:uid="{00000000-0005-0000-0000-0000D11D0000}"/>
    <cellStyle name="Vírgula 2 2 2 2 4 5 2" xfId="5265" xr:uid="{00000000-0005-0000-0000-0000D21D0000}"/>
    <cellStyle name="Vírgula 2 2 2 2 4 5 2 2" xfId="18609" xr:uid="{00000000-0005-0000-0000-0000D31D0000}"/>
    <cellStyle name="Vírgula 2 2 2 2 4 5 3" xfId="7929" xr:uid="{00000000-0005-0000-0000-0000D41D0000}"/>
    <cellStyle name="Vírgula 2 2 2 2 4 5 3 2" xfId="21273" xr:uid="{00000000-0005-0000-0000-0000D51D0000}"/>
    <cellStyle name="Vírgula 2 2 2 2 4 5 4" xfId="10593" xr:uid="{00000000-0005-0000-0000-0000D61D0000}"/>
    <cellStyle name="Vírgula 2 2 2 2 4 5 4 2" xfId="23937" xr:uid="{00000000-0005-0000-0000-0000D71D0000}"/>
    <cellStyle name="Vírgula 2 2 2 2 4 5 5" xfId="15945" xr:uid="{00000000-0005-0000-0000-0000D81D0000}"/>
    <cellStyle name="Vírgula 2 2 2 2 4 5 6" xfId="13257" xr:uid="{00000000-0005-0000-0000-0000D91D0000}"/>
    <cellStyle name="Vírgula 2 2 2 2 4 5 7" xfId="25617" xr:uid="{00000000-0005-0000-0000-0000DA1D0000}"/>
    <cellStyle name="Vírgula 2 2 2 2 4 6" xfId="2865" xr:uid="{00000000-0005-0000-0000-0000DB1D0000}"/>
    <cellStyle name="Vírgula 2 2 2 2 4 6 2" xfId="16209" xr:uid="{00000000-0005-0000-0000-0000DC1D0000}"/>
    <cellStyle name="Vírgula 2 2 2 2 4 7" xfId="5529" xr:uid="{00000000-0005-0000-0000-0000DD1D0000}"/>
    <cellStyle name="Vírgula 2 2 2 2 4 7 2" xfId="18873" xr:uid="{00000000-0005-0000-0000-0000DE1D0000}"/>
    <cellStyle name="Vírgula 2 2 2 2 4 8" xfId="8193" xr:uid="{00000000-0005-0000-0000-0000DF1D0000}"/>
    <cellStyle name="Vírgula 2 2 2 2 4 8 2" xfId="21537" xr:uid="{00000000-0005-0000-0000-0000E01D0000}"/>
    <cellStyle name="Vírgula 2 2 2 2 4 9" xfId="13545" xr:uid="{00000000-0005-0000-0000-0000E11D0000}"/>
    <cellStyle name="Vírgula 2 2 2 2 5" xfId="345" xr:uid="{00000000-0005-0000-0000-0000E21D0000}"/>
    <cellStyle name="Vírgula 2 2 2 2 5 2" xfId="1137" xr:uid="{00000000-0005-0000-0000-0000E31D0000}"/>
    <cellStyle name="Vírgula 2 2 2 2 5 2 2" xfId="3801" xr:uid="{00000000-0005-0000-0000-0000E41D0000}"/>
    <cellStyle name="Vírgula 2 2 2 2 5 2 2 2" xfId="17145" xr:uid="{00000000-0005-0000-0000-0000E51D0000}"/>
    <cellStyle name="Vírgula 2 2 2 2 5 2 2 3" xfId="26457" xr:uid="{00000000-0005-0000-0000-0000E61D0000}"/>
    <cellStyle name="Vírgula 2 2 2 2 5 2 3" xfId="6465" xr:uid="{00000000-0005-0000-0000-0000E71D0000}"/>
    <cellStyle name="Vírgula 2 2 2 2 5 2 3 2" xfId="19809" xr:uid="{00000000-0005-0000-0000-0000E81D0000}"/>
    <cellStyle name="Vírgula 2 2 2 2 5 2 4" xfId="9129" xr:uid="{00000000-0005-0000-0000-0000E91D0000}"/>
    <cellStyle name="Vírgula 2 2 2 2 5 2 4 2" xfId="22473" xr:uid="{00000000-0005-0000-0000-0000EA1D0000}"/>
    <cellStyle name="Vírgula 2 2 2 2 5 2 5" xfId="14481" xr:uid="{00000000-0005-0000-0000-0000EB1D0000}"/>
    <cellStyle name="Vírgula 2 2 2 2 5 2 6" xfId="11793" xr:uid="{00000000-0005-0000-0000-0000EC1D0000}"/>
    <cellStyle name="Vírgula 2 2 2 2 5 2 7" xfId="25089" xr:uid="{00000000-0005-0000-0000-0000ED1D0000}"/>
    <cellStyle name="Vírgula 2 2 2 2 5 3" xfId="1929" xr:uid="{00000000-0005-0000-0000-0000EE1D0000}"/>
    <cellStyle name="Vírgula 2 2 2 2 5 3 2" xfId="4593" xr:uid="{00000000-0005-0000-0000-0000EF1D0000}"/>
    <cellStyle name="Vírgula 2 2 2 2 5 3 2 2" xfId="17937" xr:uid="{00000000-0005-0000-0000-0000F01D0000}"/>
    <cellStyle name="Vírgula 2 2 2 2 5 3 2 3" xfId="26121" xr:uid="{00000000-0005-0000-0000-0000F11D0000}"/>
    <cellStyle name="Vírgula 2 2 2 2 5 3 3" xfId="7257" xr:uid="{00000000-0005-0000-0000-0000F21D0000}"/>
    <cellStyle name="Vírgula 2 2 2 2 5 3 3 2" xfId="20601" xr:uid="{00000000-0005-0000-0000-0000F31D0000}"/>
    <cellStyle name="Vírgula 2 2 2 2 5 3 4" xfId="9921" xr:uid="{00000000-0005-0000-0000-0000F41D0000}"/>
    <cellStyle name="Vírgula 2 2 2 2 5 3 4 2" xfId="23265" xr:uid="{00000000-0005-0000-0000-0000F51D0000}"/>
    <cellStyle name="Vírgula 2 2 2 2 5 3 5" xfId="15273" xr:uid="{00000000-0005-0000-0000-0000F61D0000}"/>
    <cellStyle name="Vírgula 2 2 2 2 5 3 6" xfId="12585" xr:uid="{00000000-0005-0000-0000-0000F71D0000}"/>
    <cellStyle name="Vírgula 2 2 2 2 5 3 7" xfId="24753" xr:uid="{00000000-0005-0000-0000-0000F81D0000}"/>
    <cellStyle name="Vírgula 2 2 2 2 5 4" xfId="3009" xr:uid="{00000000-0005-0000-0000-0000F91D0000}"/>
    <cellStyle name="Vírgula 2 2 2 2 5 4 2" xfId="16353" xr:uid="{00000000-0005-0000-0000-0000FA1D0000}"/>
    <cellStyle name="Vírgula 2 2 2 2 5 4 2 2" xfId="26769" xr:uid="{00000000-0005-0000-0000-0000FB1D0000}"/>
    <cellStyle name="Vírgula 2 2 2 2 5 4 3" xfId="25401" xr:uid="{00000000-0005-0000-0000-0000FC1D0000}"/>
    <cellStyle name="Vírgula 2 2 2 2 5 5" xfId="5673" xr:uid="{00000000-0005-0000-0000-0000FD1D0000}"/>
    <cellStyle name="Vírgula 2 2 2 2 5 5 2" xfId="19017" xr:uid="{00000000-0005-0000-0000-0000FE1D0000}"/>
    <cellStyle name="Vírgula 2 2 2 2 5 5 3" xfId="25761" xr:uid="{00000000-0005-0000-0000-0000FF1D0000}"/>
    <cellStyle name="Vírgula 2 2 2 2 5 6" xfId="8337" xr:uid="{00000000-0005-0000-0000-0000001E0000}"/>
    <cellStyle name="Vírgula 2 2 2 2 5 6 2" xfId="21681" xr:uid="{00000000-0005-0000-0000-0000011E0000}"/>
    <cellStyle name="Vírgula 2 2 2 2 5 7" xfId="13689" xr:uid="{00000000-0005-0000-0000-0000021E0000}"/>
    <cellStyle name="Vírgula 2 2 2 2 5 8" xfId="11001" xr:uid="{00000000-0005-0000-0000-0000031E0000}"/>
    <cellStyle name="Vírgula 2 2 2 2 5 9" xfId="24393" xr:uid="{00000000-0005-0000-0000-0000041E0000}"/>
    <cellStyle name="Vírgula 2 2 2 2 6" xfId="609" xr:uid="{00000000-0005-0000-0000-0000051E0000}"/>
    <cellStyle name="Vírgula 2 2 2 2 6 2" xfId="1401" xr:uid="{00000000-0005-0000-0000-0000061E0000}"/>
    <cellStyle name="Vírgula 2 2 2 2 6 2 2" xfId="4065" xr:uid="{00000000-0005-0000-0000-0000071E0000}"/>
    <cellStyle name="Vírgula 2 2 2 2 6 2 2 2" xfId="17409" xr:uid="{00000000-0005-0000-0000-0000081E0000}"/>
    <cellStyle name="Vírgula 2 2 2 2 6 2 3" xfId="6729" xr:uid="{00000000-0005-0000-0000-0000091E0000}"/>
    <cellStyle name="Vírgula 2 2 2 2 6 2 3 2" xfId="20073" xr:uid="{00000000-0005-0000-0000-00000A1E0000}"/>
    <cellStyle name="Vírgula 2 2 2 2 6 2 4" xfId="9393" xr:uid="{00000000-0005-0000-0000-00000B1E0000}"/>
    <cellStyle name="Vírgula 2 2 2 2 6 2 4 2" xfId="22737" xr:uid="{00000000-0005-0000-0000-00000C1E0000}"/>
    <cellStyle name="Vírgula 2 2 2 2 6 2 5" xfId="14745" xr:uid="{00000000-0005-0000-0000-00000D1E0000}"/>
    <cellStyle name="Vírgula 2 2 2 2 6 2 6" xfId="12057" xr:uid="{00000000-0005-0000-0000-00000E1E0000}"/>
    <cellStyle name="Vírgula 2 2 2 2 6 2 7" xfId="26193" xr:uid="{00000000-0005-0000-0000-00000F1E0000}"/>
    <cellStyle name="Vírgula 2 2 2 2 6 3" xfId="2193" xr:uid="{00000000-0005-0000-0000-0000101E0000}"/>
    <cellStyle name="Vírgula 2 2 2 2 6 3 2" xfId="4857" xr:uid="{00000000-0005-0000-0000-0000111E0000}"/>
    <cellStyle name="Vírgula 2 2 2 2 6 3 2 2" xfId="18201" xr:uid="{00000000-0005-0000-0000-0000121E0000}"/>
    <cellStyle name="Vírgula 2 2 2 2 6 3 3" xfId="7521" xr:uid="{00000000-0005-0000-0000-0000131E0000}"/>
    <cellStyle name="Vírgula 2 2 2 2 6 3 3 2" xfId="20865" xr:uid="{00000000-0005-0000-0000-0000141E0000}"/>
    <cellStyle name="Vírgula 2 2 2 2 6 3 4" xfId="10185" xr:uid="{00000000-0005-0000-0000-0000151E0000}"/>
    <cellStyle name="Vírgula 2 2 2 2 6 3 4 2" xfId="23529" xr:uid="{00000000-0005-0000-0000-0000161E0000}"/>
    <cellStyle name="Vírgula 2 2 2 2 6 3 5" xfId="15537" xr:uid="{00000000-0005-0000-0000-0000171E0000}"/>
    <cellStyle name="Vírgula 2 2 2 2 6 3 6" xfId="12849" xr:uid="{00000000-0005-0000-0000-0000181E0000}"/>
    <cellStyle name="Vírgula 2 2 2 2 6 4" xfId="3273" xr:uid="{00000000-0005-0000-0000-0000191E0000}"/>
    <cellStyle name="Vírgula 2 2 2 2 6 4 2" xfId="16617" xr:uid="{00000000-0005-0000-0000-00001A1E0000}"/>
    <cellStyle name="Vírgula 2 2 2 2 6 5" xfId="5937" xr:uid="{00000000-0005-0000-0000-00001B1E0000}"/>
    <cellStyle name="Vírgula 2 2 2 2 6 5 2" xfId="19281" xr:uid="{00000000-0005-0000-0000-00001C1E0000}"/>
    <cellStyle name="Vírgula 2 2 2 2 6 6" xfId="8601" xr:uid="{00000000-0005-0000-0000-00001D1E0000}"/>
    <cellStyle name="Vírgula 2 2 2 2 6 6 2" xfId="21945" xr:uid="{00000000-0005-0000-0000-00001E1E0000}"/>
    <cellStyle name="Vírgula 2 2 2 2 6 7" xfId="13953" xr:uid="{00000000-0005-0000-0000-00001F1E0000}"/>
    <cellStyle name="Vírgula 2 2 2 2 6 8" xfId="11265" xr:uid="{00000000-0005-0000-0000-0000201E0000}"/>
    <cellStyle name="Vírgula 2 2 2 2 6 9" xfId="24825" xr:uid="{00000000-0005-0000-0000-0000211E0000}"/>
    <cellStyle name="Vírgula 2 2 2 2 7" xfId="777" xr:uid="{00000000-0005-0000-0000-0000221E0000}"/>
    <cellStyle name="Vírgula 2 2 2 2 7 2" xfId="1569" xr:uid="{00000000-0005-0000-0000-0000231E0000}"/>
    <cellStyle name="Vírgula 2 2 2 2 7 2 2" xfId="4233" xr:uid="{00000000-0005-0000-0000-0000241E0000}"/>
    <cellStyle name="Vírgula 2 2 2 2 7 2 2 2" xfId="17577" xr:uid="{00000000-0005-0000-0000-0000251E0000}"/>
    <cellStyle name="Vírgula 2 2 2 2 7 2 3" xfId="6897" xr:uid="{00000000-0005-0000-0000-0000261E0000}"/>
    <cellStyle name="Vírgula 2 2 2 2 7 2 3 2" xfId="20241" xr:uid="{00000000-0005-0000-0000-0000271E0000}"/>
    <cellStyle name="Vírgula 2 2 2 2 7 2 4" xfId="9561" xr:uid="{00000000-0005-0000-0000-0000281E0000}"/>
    <cellStyle name="Vírgula 2 2 2 2 7 2 4 2" xfId="22905" xr:uid="{00000000-0005-0000-0000-0000291E0000}"/>
    <cellStyle name="Vírgula 2 2 2 2 7 2 5" xfId="14913" xr:uid="{00000000-0005-0000-0000-00002A1E0000}"/>
    <cellStyle name="Vírgula 2 2 2 2 7 2 6" xfId="12225" xr:uid="{00000000-0005-0000-0000-00002B1E0000}"/>
    <cellStyle name="Vírgula 2 2 2 2 7 2 7" xfId="25857" xr:uid="{00000000-0005-0000-0000-00002C1E0000}"/>
    <cellStyle name="Vírgula 2 2 2 2 7 3" xfId="2361" xr:uid="{00000000-0005-0000-0000-00002D1E0000}"/>
    <cellStyle name="Vírgula 2 2 2 2 7 3 2" xfId="5025" xr:uid="{00000000-0005-0000-0000-00002E1E0000}"/>
    <cellStyle name="Vírgula 2 2 2 2 7 3 2 2" xfId="18369" xr:uid="{00000000-0005-0000-0000-00002F1E0000}"/>
    <cellStyle name="Vírgula 2 2 2 2 7 3 3" xfId="7689" xr:uid="{00000000-0005-0000-0000-0000301E0000}"/>
    <cellStyle name="Vírgula 2 2 2 2 7 3 3 2" xfId="21033" xr:uid="{00000000-0005-0000-0000-0000311E0000}"/>
    <cellStyle name="Vírgula 2 2 2 2 7 3 4" xfId="10353" xr:uid="{00000000-0005-0000-0000-0000321E0000}"/>
    <cellStyle name="Vírgula 2 2 2 2 7 3 4 2" xfId="23697" xr:uid="{00000000-0005-0000-0000-0000331E0000}"/>
    <cellStyle name="Vírgula 2 2 2 2 7 3 5" xfId="15705" xr:uid="{00000000-0005-0000-0000-0000341E0000}"/>
    <cellStyle name="Vírgula 2 2 2 2 7 3 6" xfId="13017" xr:uid="{00000000-0005-0000-0000-0000351E0000}"/>
    <cellStyle name="Vírgula 2 2 2 2 7 4" xfId="3441" xr:uid="{00000000-0005-0000-0000-0000361E0000}"/>
    <cellStyle name="Vírgula 2 2 2 2 7 4 2" xfId="16785" xr:uid="{00000000-0005-0000-0000-0000371E0000}"/>
    <cellStyle name="Vírgula 2 2 2 2 7 5" xfId="6105" xr:uid="{00000000-0005-0000-0000-0000381E0000}"/>
    <cellStyle name="Vírgula 2 2 2 2 7 5 2" xfId="19449" xr:uid="{00000000-0005-0000-0000-0000391E0000}"/>
    <cellStyle name="Vírgula 2 2 2 2 7 6" xfId="8769" xr:uid="{00000000-0005-0000-0000-00003A1E0000}"/>
    <cellStyle name="Vírgula 2 2 2 2 7 6 2" xfId="22113" xr:uid="{00000000-0005-0000-0000-00003B1E0000}"/>
    <cellStyle name="Vírgula 2 2 2 2 7 7" xfId="14121" xr:uid="{00000000-0005-0000-0000-00003C1E0000}"/>
    <cellStyle name="Vírgula 2 2 2 2 7 8" xfId="11433" xr:uid="{00000000-0005-0000-0000-00003D1E0000}"/>
    <cellStyle name="Vírgula 2 2 2 2 7 9" xfId="24489" xr:uid="{00000000-0005-0000-0000-00003E1E0000}"/>
    <cellStyle name="Vírgula 2 2 2 2 8" xfId="825" xr:uid="{00000000-0005-0000-0000-00003F1E0000}"/>
    <cellStyle name="Vírgula 2 2 2 2 8 2" xfId="1617" xr:uid="{00000000-0005-0000-0000-0000401E0000}"/>
    <cellStyle name="Vírgula 2 2 2 2 8 2 2" xfId="4281" xr:uid="{00000000-0005-0000-0000-0000411E0000}"/>
    <cellStyle name="Vírgula 2 2 2 2 8 2 2 2" xfId="17625" xr:uid="{00000000-0005-0000-0000-0000421E0000}"/>
    <cellStyle name="Vírgula 2 2 2 2 8 2 3" xfId="6945" xr:uid="{00000000-0005-0000-0000-0000431E0000}"/>
    <cellStyle name="Vírgula 2 2 2 2 8 2 3 2" xfId="20289" xr:uid="{00000000-0005-0000-0000-0000441E0000}"/>
    <cellStyle name="Vírgula 2 2 2 2 8 2 4" xfId="9609" xr:uid="{00000000-0005-0000-0000-0000451E0000}"/>
    <cellStyle name="Vírgula 2 2 2 2 8 2 4 2" xfId="22953" xr:uid="{00000000-0005-0000-0000-0000461E0000}"/>
    <cellStyle name="Vírgula 2 2 2 2 8 2 5" xfId="14961" xr:uid="{00000000-0005-0000-0000-0000471E0000}"/>
    <cellStyle name="Vírgula 2 2 2 2 8 2 6" xfId="12273" xr:uid="{00000000-0005-0000-0000-0000481E0000}"/>
    <cellStyle name="Vírgula 2 2 2 2 8 2 7" xfId="26505" xr:uid="{00000000-0005-0000-0000-0000491E0000}"/>
    <cellStyle name="Vírgula 2 2 2 2 8 3" xfId="2409" xr:uid="{00000000-0005-0000-0000-00004A1E0000}"/>
    <cellStyle name="Vírgula 2 2 2 2 8 3 2" xfId="5073" xr:uid="{00000000-0005-0000-0000-00004B1E0000}"/>
    <cellStyle name="Vírgula 2 2 2 2 8 3 2 2" xfId="18417" xr:uid="{00000000-0005-0000-0000-00004C1E0000}"/>
    <cellStyle name="Vírgula 2 2 2 2 8 3 3" xfId="7737" xr:uid="{00000000-0005-0000-0000-00004D1E0000}"/>
    <cellStyle name="Vírgula 2 2 2 2 8 3 3 2" xfId="21081" xr:uid="{00000000-0005-0000-0000-00004E1E0000}"/>
    <cellStyle name="Vírgula 2 2 2 2 8 3 4" xfId="10401" xr:uid="{00000000-0005-0000-0000-00004F1E0000}"/>
    <cellStyle name="Vírgula 2 2 2 2 8 3 4 2" xfId="23745" xr:uid="{00000000-0005-0000-0000-0000501E0000}"/>
    <cellStyle name="Vírgula 2 2 2 2 8 3 5" xfId="15753" xr:uid="{00000000-0005-0000-0000-0000511E0000}"/>
    <cellStyle name="Vírgula 2 2 2 2 8 3 6" xfId="13065" xr:uid="{00000000-0005-0000-0000-0000521E0000}"/>
    <cellStyle name="Vírgula 2 2 2 2 8 4" xfId="3489" xr:uid="{00000000-0005-0000-0000-0000531E0000}"/>
    <cellStyle name="Vírgula 2 2 2 2 8 4 2" xfId="16833" xr:uid="{00000000-0005-0000-0000-0000541E0000}"/>
    <cellStyle name="Vírgula 2 2 2 2 8 5" xfId="6153" xr:uid="{00000000-0005-0000-0000-0000551E0000}"/>
    <cellStyle name="Vírgula 2 2 2 2 8 5 2" xfId="19497" xr:uid="{00000000-0005-0000-0000-0000561E0000}"/>
    <cellStyle name="Vírgula 2 2 2 2 8 6" xfId="8817" xr:uid="{00000000-0005-0000-0000-0000571E0000}"/>
    <cellStyle name="Vírgula 2 2 2 2 8 6 2" xfId="22161" xr:uid="{00000000-0005-0000-0000-0000581E0000}"/>
    <cellStyle name="Vírgula 2 2 2 2 8 7" xfId="14169" xr:uid="{00000000-0005-0000-0000-0000591E0000}"/>
    <cellStyle name="Vírgula 2 2 2 2 8 8" xfId="11481" xr:uid="{00000000-0005-0000-0000-00005A1E0000}"/>
    <cellStyle name="Vírgula 2 2 2 2 8 9" xfId="25137" xr:uid="{00000000-0005-0000-0000-00005B1E0000}"/>
    <cellStyle name="Vírgula 2 2 2 2 9" xfId="873" xr:uid="{00000000-0005-0000-0000-00005C1E0000}"/>
    <cellStyle name="Vírgula 2 2 2 2 9 2" xfId="3537" xr:uid="{00000000-0005-0000-0000-00005D1E0000}"/>
    <cellStyle name="Vírgula 2 2 2 2 9 2 2" xfId="16881" xr:uid="{00000000-0005-0000-0000-00005E1E0000}"/>
    <cellStyle name="Vírgula 2 2 2 2 9 3" xfId="6201" xr:uid="{00000000-0005-0000-0000-00005F1E0000}"/>
    <cellStyle name="Vírgula 2 2 2 2 9 3 2" xfId="19545" xr:uid="{00000000-0005-0000-0000-0000601E0000}"/>
    <cellStyle name="Vírgula 2 2 2 2 9 4" xfId="8865" xr:uid="{00000000-0005-0000-0000-0000611E0000}"/>
    <cellStyle name="Vírgula 2 2 2 2 9 4 2" xfId="22209" xr:uid="{00000000-0005-0000-0000-0000621E0000}"/>
    <cellStyle name="Vírgula 2 2 2 2 9 5" xfId="14217" xr:uid="{00000000-0005-0000-0000-0000631E0000}"/>
    <cellStyle name="Vírgula 2 2 2 2 9 6" xfId="11529" xr:uid="{00000000-0005-0000-0000-0000641E0000}"/>
    <cellStyle name="Vírgula 2 2 2 2 9 7" xfId="25497" xr:uid="{00000000-0005-0000-0000-0000651E0000}"/>
    <cellStyle name="Vírgula 2 2 2 3" xfId="105" xr:uid="{00000000-0005-0000-0000-0000661E0000}"/>
    <cellStyle name="Vírgula 2 2 2 3 10" xfId="5433" xr:uid="{00000000-0005-0000-0000-0000671E0000}"/>
    <cellStyle name="Vírgula 2 2 2 3 10 2" xfId="18777" xr:uid="{00000000-0005-0000-0000-0000681E0000}"/>
    <cellStyle name="Vírgula 2 2 2 3 11" xfId="8097" xr:uid="{00000000-0005-0000-0000-0000691E0000}"/>
    <cellStyle name="Vírgula 2 2 2 3 11 2" xfId="21441" xr:uid="{00000000-0005-0000-0000-00006A1E0000}"/>
    <cellStyle name="Vírgula 2 2 2 3 12" xfId="13449" xr:uid="{00000000-0005-0000-0000-00006B1E0000}"/>
    <cellStyle name="Vírgula 2 2 2 3 13" xfId="10761" xr:uid="{00000000-0005-0000-0000-00006C1E0000}"/>
    <cellStyle name="Vírgula 2 2 2 3 14" xfId="24153" xr:uid="{00000000-0005-0000-0000-00006D1E0000}"/>
    <cellStyle name="Vírgula 2 2 2 3 2" xfId="273" xr:uid="{00000000-0005-0000-0000-00006E1E0000}"/>
    <cellStyle name="Vírgula 2 2 2 3 2 10" xfId="13617" xr:uid="{00000000-0005-0000-0000-00006F1E0000}"/>
    <cellStyle name="Vírgula 2 2 2 3 2 11" xfId="10929" xr:uid="{00000000-0005-0000-0000-0000701E0000}"/>
    <cellStyle name="Vírgula 2 2 2 3 2 12" xfId="24321" xr:uid="{00000000-0005-0000-0000-0000711E0000}"/>
    <cellStyle name="Vírgula 2 2 2 3 2 2" xfId="537" xr:uid="{00000000-0005-0000-0000-0000721E0000}"/>
    <cellStyle name="Vírgula 2 2 2 3 2 2 2" xfId="1329" xr:uid="{00000000-0005-0000-0000-0000731E0000}"/>
    <cellStyle name="Vírgula 2 2 2 3 2 2 2 2" xfId="3993" xr:uid="{00000000-0005-0000-0000-0000741E0000}"/>
    <cellStyle name="Vírgula 2 2 2 3 2 2 2 2 2" xfId="17337" xr:uid="{00000000-0005-0000-0000-0000751E0000}"/>
    <cellStyle name="Vírgula 2 2 2 3 2 2 2 3" xfId="6657" xr:uid="{00000000-0005-0000-0000-0000761E0000}"/>
    <cellStyle name="Vírgula 2 2 2 3 2 2 2 3 2" xfId="20001" xr:uid="{00000000-0005-0000-0000-0000771E0000}"/>
    <cellStyle name="Vírgula 2 2 2 3 2 2 2 4" xfId="9321" xr:uid="{00000000-0005-0000-0000-0000781E0000}"/>
    <cellStyle name="Vírgula 2 2 2 3 2 2 2 4 2" xfId="22665" xr:uid="{00000000-0005-0000-0000-0000791E0000}"/>
    <cellStyle name="Vírgula 2 2 2 3 2 2 2 5" xfId="14673" xr:uid="{00000000-0005-0000-0000-00007A1E0000}"/>
    <cellStyle name="Vírgula 2 2 2 3 2 2 2 6" xfId="11985" xr:uid="{00000000-0005-0000-0000-00007B1E0000}"/>
    <cellStyle name="Vírgula 2 2 2 3 2 2 2 7" xfId="26385" xr:uid="{00000000-0005-0000-0000-00007C1E0000}"/>
    <cellStyle name="Vírgula 2 2 2 3 2 2 3" xfId="2121" xr:uid="{00000000-0005-0000-0000-00007D1E0000}"/>
    <cellStyle name="Vírgula 2 2 2 3 2 2 3 2" xfId="4785" xr:uid="{00000000-0005-0000-0000-00007E1E0000}"/>
    <cellStyle name="Vírgula 2 2 2 3 2 2 3 2 2" xfId="18129" xr:uid="{00000000-0005-0000-0000-00007F1E0000}"/>
    <cellStyle name="Vírgula 2 2 2 3 2 2 3 3" xfId="7449" xr:uid="{00000000-0005-0000-0000-0000801E0000}"/>
    <cellStyle name="Vírgula 2 2 2 3 2 2 3 3 2" xfId="20793" xr:uid="{00000000-0005-0000-0000-0000811E0000}"/>
    <cellStyle name="Vírgula 2 2 2 3 2 2 3 4" xfId="10113" xr:uid="{00000000-0005-0000-0000-0000821E0000}"/>
    <cellStyle name="Vírgula 2 2 2 3 2 2 3 4 2" xfId="23457" xr:uid="{00000000-0005-0000-0000-0000831E0000}"/>
    <cellStyle name="Vírgula 2 2 2 3 2 2 3 5" xfId="15465" xr:uid="{00000000-0005-0000-0000-0000841E0000}"/>
    <cellStyle name="Vírgula 2 2 2 3 2 2 3 6" xfId="12777" xr:uid="{00000000-0005-0000-0000-0000851E0000}"/>
    <cellStyle name="Vírgula 2 2 2 3 2 2 4" xfId="3201" xr:uid="{00000000-0005-0000-0000-0000861E0000}"/>
    <cellStyle name="Vírgula 2 2 2 3 2 2 4 2" xfId="16545" xr:uid="{00000000-0005-0000-0000-0000871E0000}"/>
    <cellStyle name="Vírgula 2 2 2 3 2 2 5" xfId="5865" xr:uid="{00000000-0005-0000-0000-0000881E0000}"/>
    <cellStyle name="Vírgula 2 2 2 3 2 2 5 2" xfId="19209" xr:uid="{00000000-0005-0000-0000-0000891E0000}"/>
    <cellStyle name="Vírgula 2 2 2 3 2 2 6" xfId="8529" xr:uid="{00000000-0005-0000-0000-00008A1E0000}"/>
    <cellStyle name="Vírgula 2 2 2 3 2 2 6 2" xfId="21873" xr:uid="{00000000-0005-0000-0000-00008B1E0000}"/>
    <cellStyle name="Vírgula 2 2 2 3 2 2 7" xfId="13881" xr:uid="{00000000-0005-0000-0000-00008C1E0000}"/>
    <cellStyle name="Vírgula 2 2 2 3 2 2 8" xfId="11193" xr:uid="{00000000-0005-0000-0000-00008D1E0000}"/>
    <cellStyle name="Vírgula 2 2 2 3 2 2 9" xfId="25017" xr:uid="{00000000-0005-0000-0000-00008E1E0000}"/>
    <cellStyle name="Vírgula 2 2 2 3 2 3" xfId="705" xr:uid="{00000000-0005-0000-0000-00008F1E0000}"/>
    <cellStyle name="Vírgula 2 2 2 3 2 3 2" xfId="1497" xr:uid="{00000000-0005-0000-0000-0000901E0000}"/>
    <cellStyle name="Vírgula 2 2 2 3 2 3 2 2" xfId="4161" xr:uid="{00000000-0005-0000-0000-0000911E0000}"/>
    <cellStyle name="Vírgula 2 2 2 3 2 3 2 2 2" xfId="17505" xr:uid="{00000000-0005-0000-0000-0000921E0000}"/>
    <cellStyle name="Vírgula 2 2 2 3 2 3 2 3" xfId="6825" xr:uid="{00000000-0005-0000-0000-0000931E0000}"/>
    <cellStyle name="Vírgula 2 2 2 3 2 3 2 3 2" xfId="20169" xr:uid="{00000000-0005-0000-0000-0000941E0000}"/>
    <cellStyle name="Vírgula 2 2 2 3 2 3 2 4" xfId="9489" xr:uid="{00000000-0005-0000-0000-0000951E0000}"/>
    <cellStyle name="Vírgula 2 2 2 3 2 3 2 4 2" xfId="22833" xr:uid="{00000000-0005-0000-0000-0000961E0000}"/>
    <cellStyle name="Vírgula 2 2 2 3 2 3 2 5" xfId="14841" xr:uid="{00000000-0005-0000-0000-0000971E0000}"/>
    <cellStyle name="Vírgula 2 2 2 3 2 3 2 6" xfId="12153" xr:uid="{00000000-0005-0000-0000-0000981E0000}"/>
    <cellStyle name="Vírgula 2 2 2 3 2 3 2 7" xfId="26049" xr:uid="{00000000-0005-0000-0000-0000991E0000}"/>
    <cellStyle name="Vírgula 2 2 2 3 2 3 3" xfId="2289" xr:uid="{00000000-0005-0000-0000-00009A1E0000}"/>
    <cellStyle name="Vírgula 2 2 2 3 2 3 3 2" xfId="4953" xr:uid="{00000000-0005-0000-0000-00009B1E0000}"/>
    <cellStyle name="Vírgula 2 2 2 3 2 3 3 2 2" xfId="18297" xr:uid="{00000000-0005-0000-0000-00009C1E0000}"/>
    <cellStyle name="Vírgula 2 2 2 3 2 3 3 3" xfId="7617" xr:uid="{00000000-0005-0000-0000-00009D1E0000}"/>
    <cellStyle name="Vírgula 2 2 2 3 2 3 3 3 2" xfId="20961" xr:uid="{00000000-0005-0000-0000-00009E1E0000}"/>
    <cellStyle name="Vírgula 2 2 2 3 2 3 3 4" xfId="10281" xr:uid="{00000000-0005-0000-0000-00009F1E0000}"/>
    <cellStyle name="Vírgula 2 2 2 3 2 3 3 4 2" xfId="23625" xr:uid="{00000000-0005-0000-0000-0000A01E0000}"/>
    <cellStyle name="Vírgula 2 2 2 3 2 3 3 5" xfId="15633" xr:uid="{00000000-0005-0000-0000-0000A11E0000}"/>
    <cellStyle name="Vírgula 2 2 2 3 2 3 3 6" xfId="12945" xr:uid="{00000000-0005-0000-0000-0000A21E0000}"/>
    <cellStyle name="Vírgula 2 2 2 3 2 3 4" xfId="3369" xr:uid="{00000000-0005-0000-0000-0000A31E0000}"/>
    <cellStyle name="Vírgula 2 2 2 3 2 3 4 2" xfId="16713" xr:uid="{00000000-0005-0000-0000-0000A41E0000}"/>
    <cellStyle name="Vírgula 2 2 2 3 2 3 5" xfId="6033" xr:uid="{00000000-0005-0000-0000-0000A51E0000}"/>
    <cellStyle name="Vírgula 2 2 2 3 2 3 5 2" xfId="19377" xr:uid="{00000000-0005-0000-0000-0000A61E0000}"/>
    <cellStyle name="Vírgula 2 2 2 3 2 3 6" xfId="8697" xr:uid="{00000000-0005-0000-0000-0000A71E0000}"/>
    <cellStyle name="Vírgula 2 2 2 3 2 3 6 2" xfId="22041" xr:uid="{00000000-0005-0000-0000-0000A81E0000}"/>
    <cellStyle name="Vírgula 2 2 2 3 2 3 7" xfId="14049" xr:uid="{00000000-0005-0000-0000-0000A91E0000}"/>
    <cellStyle name="Vírgula 2 2 2 3 2 3 8" xfId="11361" xr:uid="{00000000-0005-0000-0000-0000AA1E0000}"/>
    <cellStyle name="Vírgula 2 2 2 3 2 3 9" xfId="24681" xr:uid="{00000000-0005-0000-0000-0000AB1E0000}"/>
    <cellStyle name="Vírgula 2 2 2 3 2 4" xfId="1065" xr:uid="{00000000-0005-0000-0000-0000AC1E0000}"/>
    <cellStyle name="Vírgula 2 2 2 3 2 4 2" xfId="3729" xr:uid="{00000000-0005-0000-0000-0000AD1E0000}"/>
    <cellStyle name="Vírgula 2 2 2 3 2 4 2 2" xfId="17073" xr:uid="{00000000-0005-0000-0000-0000AE1E0000}"/>
    <cellStyle name="Vírgula 2 2 2 3 2 4 2 3" xfId="26697" xr:uid="{00000000-0005-0000-0000-0000AF1E0000}"/>
    <cellStyle name="Vírgula 2 2 2 3 2 4 3" xfId="6393" xr:uid="{00000000-0005-0000-0000-0000B01E0000}"/>
    <cellStyle name="Vírgula 2 2 2 3 2 4 3 2" xfId="19737" xr:uid="{00000000-0005-0000-0000-0000B11E0000}"/>
    <cellStyle name="Vírgula 2 2 2 3 2 4 4" xfId="9057" xr:uid="{00000000-0005-0000-0000-0000B21E0000}"/>
    <cellStyle name="Vírgula 2 2 2 3 2 4 4 2" xfId="22401" xr:uid="{00000000-0005-0000-0000-0000B31E0000}"/>
    <cellStyle name="Vírgula 2 2 2 3 2 4 5" xfId="14409" xr:uid="{00000000-0005-0000-0000-0000B41E0000}"/>
    <cellStyle name="Vírgula 2 2 2 3 2 4 6" xfId="11721" xr:uid="{00000000-0005-0000-0000-0000B51E0000}"/>
    <cellStyle name="Vírgula 2 2 2 3 2 4 7" xfId="25329" xr:uid="{00000000-0005-0000-0000-0000B61E0000}"/>
    <cellStyle name="Vírgula 2 2 2 3 2 5" xfId="1857" xr:uid="{00000000-0005-0000-0000-0000B71E0000}"/>
    <cellStyle name="Vírgula 2 2 2 3 2 5 2" xfId="4521" xr:uid="{00000000-0005-0000-0000-0000B81E0000}"/>
    <cellStyle name="Vírgula 2 2 2 3 2 5 2 2" xfId="17865" xr:uid="{00000000-0005-0000-0000-0000B91E0000}"/>
    <cellStyle name="Vírgula 2 2 2 3 2 5 3" xfId="7185" xr:uid="{00000000-0005-0000-0000-0000BA1E0000}"/>
    <cellStyle name="Vírgula 2 2 2 3 2 5 3 2" xfId="20529" xr:uid="{00000000-0005-0000-0000-0000BB1E0000}"/>
    <cellStyle name="Vírgula 2 2 2 3 2 5 4" xfId="9849" xr:uid="{00000000-0005-0000-0000-0000BC1E0000}"/>
    <cellStyle name="Vírgula 2 2 2 3 2 5 4 2" xfId="23193" xr:uid="{00000000-0005-0000-0000-0000BD1E0000}"/>
    <cellStyle name="Vírgula 2 2 2 3 2 5 5" xfId="15201" xr:uid="{00000000-0005-0000-0000-0000BE1E0000}"/>
    <cellStyle name="Vírgula 2 2 2 3 2 5 6" xfId="12513" xr:uid="{00000000-0005-0000-0000-0000BF1E0000}"/>
    <cellStyle name="Vírgula 2 2 2 3 2 5 7" xfId="25689" xr:uid="{00000000-0005-0000-0000-0000C01E0000}"/>
    <cellStyle name="Vírgula 2 2 2 3 2 6" xfId="2673" xr:uid="{00000000-0005-0000-0000-0000C11E0000}"/>
    <cellStyle name="Vírgula 2 2 2 3 2 6 2" xfId="5337" xr:uid="{00000000-0005-0000-0000-0000C21E0000}"/>
    <cellStyle name="Vírgula 2 2 2 3 2 6 2 2" xfId="18681" xr:uid="{00000000-0005-0000-0000-0000C31E0000}"/>
    <cellStyle name="Vírgula 2 2 2 3 2 6 3" xfId="8001" xr:uid="{00000000-0005-0000-0000-0000C41E0000}"/>
    <cellStyle name="Vírgula 2 2 2 3 2 6 3 2" xfId="21345" xr:uid="{00000000-0005-0000-0000-0000C51E0000}"/>
    <cellStyle name="Vírgula 2 2 2 3 2 6 4" xfId="10665" xr:uid="{00000000-0005-0000-0000-0000C61E0000}"/>
    <cellStyle name="Vírgula 2 2 2 3 2 6 4 2" xfId="24009" xr:uid="{00000000-0005-0000-0000-0000C71E0000}"/>
    <cellStyle name="Vírgula 2 2 2 3 2 6 5" xfId="16017" xr:uid="{00000000-0005-0000-0000-0000C81E0000}"/>
    <cellStyle name="Vírgula 2 2 2 3 2 6 6" xfId="13329" xr:uid="{00000000-0005-0000-0000-0000C91E0000}"/>
    <cellStyle name="Vírgula 2 2 2 3 2 7" xfId="2937" xr:uid="{00000000-0005-0000-0000-0000CA1E0000}"/>
    <cellStyle name="Vírgula 2 2 2 3 2 7 2" xfId="16281" xr:uid="{00000000-0005-0000-0000-0000CB1E0000}"/>
    <cellStyle name="Vírgula 2 2 2 3 2 8" xfId="5601" xr:uid="{00000000-0005-0000-0000-0000CC1E0000}"/>
    <cellStyle name="Vírgula 2 2 2 3 2 8 2" xfId="18945" xr:uid="{00000000-0005-0000-0000-0000CD1E0000}"/>
    <cellStyle name="Vírgula 2 2 2 3 2 9" xfId="8265" xr:uid="{00000000-0005-0000-0000-0000CE1E0000}"/>
    <cellStyle name="Vírgula 2 2 2 3 2 9 2" xfId="21609" xr:uid="{00000000-0005-0000-0000-0000CF1E0000}"/>
    <cellStyle name="Vírgula 2 2 2 3 3" xfId="177" xr:uid="{00000000-0005-0000-0000-0000D01E0000}"/>
    <cellStyle name="Vírgula 2 2 2 3 3 10" xfId="10833" xr:uid="{00000000-0005-0000-0000-0000D11E0000}"/>
    <cellStyle name="Vírgula 2 2 2 3 3 11" xfId="24225" xr:uid="{00000000-0005-0000-0000-0000D21E0000}"/>
    <cellStyle name="Vírgula 2 2 2 3 3 2" xfId="441" xr:uid="{00000000-0005-0000-0000-0000D31E0000}"/>
    <cellStyle name="Vírgula 2 2 2 3 3 2 2" xfId="1233" xr:uid="{00000000-0005-0000-0000-0000D41E0000}"/>
    <cellStyle name="Vírgula 2 2 2 3 3 2 2 2" xfId="3897" xr:uid="{00000000-0005-0000-0000-0000D51E0000}"/>
    <cellStyle name="Vírgula 2 2 2 3 3 2 2 2 2" xfId="17241" xr:uid="{00000000-0005-0000-0000-0000D61E0000}"/>
    <cellStyle name="Vírgula 2 2 2 3 3 2 2 3" xfId="6561" xr:uid="{00000000-0005-0000-0000-0000D71E0000}"/>
    <cellStyle name="Vírgula 2 2 2 3 3 2 2 3 2" xfId="19905" xr:uid="{00000000-0005-0000-0000-0000D81E0000}"/>
    <cellStyle name="Vírgula 2 2 2 3 3 2 2 4" xfId="9225" xr:uid="{00000000-0005-0000-0000-0000D91E0000}"/>
    <cellStyle name="Vírgula 2 2 2 3 3 2 2 4 2" xfId="22569" xr:uid="{00000000-0005-0000-0000-0000DA1E0000}"/>
    <cellStyle name="Vírgula 2 2 2 3 3 2 2 5" xfId="14577" xr:uid="{00000000-0005-0000-0000-0000DB1E0000}"/>
    <cellStyle name="Vírgula 2 2 2 3 3 2 2 6" xfId="11889" xr:uid="{00000000-0005-0000-0000-0000DC1E0000}"/>
    <cellStyle name="Vírgula 2 2 2 3 3 2 2 7" xfId="26289" xr:uid="{00000000-0005-0000-0000-0000DD1E0000}"/>
    <cellStyle name="Vírgula 2 2 2 3 3 2 3" xfId="2025" xr:uid="{00000000-0005-0000-0000-0000DE1E0000}"/>
    <cellStyle name="Vírgula 2 2 2 3 3 2 3 2" xfId="4689" xr:uid="{00000000-0005-0000-0000-0000DF1E0000}"/>
    <cellStyle name="Vírgula 2 2 2 3 3 2 3 2 2" xfId="18033" xr:uid="{00000000-0005-0000-0000-0000E01E0000}"/>
    <cellStyle name="Vírgula 2 2 2 3 3 2 3 3" xfId="7353" xr:uid="{00000000-0005-0000-0000-0000E11E0000}"/>
    <cellStyle name="Vírgula 2 2 2 3 3 2 3 3 2" xfId="20697" xr:uid="{00000000-0005-0000-0000-0000E21E0000}"/>
    <cellStyle name="Vírgula 2 2 2 3 3 2 3 4" xfId="10017" xr:uid="{00000000-0005-0000-0000-0000E31E0000}"/>
    <cellStyle name="Vírgula 2 2 2 3 3 2 3 4 2" xfId="23361" xr:uid="{00000000-0005-0000-0000-0000E41E0000}"/>
    <cellStyle name="Vírgula 2 2 2 3 3 2 3 5" xfId="15369" xr:uid="{00000000-0005-0000-0000-0000E51E0000}"/>
    <cellStyle name="Vírgula 2 2 2 3 3 2 3 6" xfId="12681" xr:uid="{00000000-0005-0000-0000-0000E61E0000}"/>
    <cellStyle name="Vírgula 2 2 2 3 3 2 4" xfId="3105" xr:uid="{00000000-0005-0000-0000-0000E71E0000}"/>
    <cellStyle name="Vírgula 2 2 2 3 3 2 4 2" xfId="16449" xr:uid="{00000000-0005-0000-0000-0000E81E0000}"/>
    <cellStyle name="Vírgula 2 2 2 3 3 2 5" xfId="5769" xr:uid="{00000000-0005-0000-0000-0000E91E0000}"/>
    <cellStyle name="Vírgula 2 2 2 3 3 2 5 2" xfId="19113" xr:uid="{00000000-0005-0000-0000-0000EA1E0000}"/>
    <cellStyle name="Vírgula 2 2 2 3 3 2 6" xfId="8433" xr:uid="{00000000-0005-0000-0000-0000EB1E0000}"/>
    <cellStyle name="Vírgula 2 2 2 3 3 2 6 2" xfId="21777" xr:uid="{00000000-0005-0000-0000-0000EC1E0000}"/>
    <cellStyle name="Vírgula 2 2 2 3 3 2 7" xfId="13785" xr:uid="{00000000-0005-0000-0000-0000ED1E0000}"/>
    <cellStyle name="Vírgula 2 2 2 3 3 2 8" xfId="11097" xr:uid="{00000000-0005-0000-0000-0000EE1E0000}"/>
    <cellStyle name="Vírgula 2 2 2 3 3 2 9" xfId="24921" xr:uid="{00000000-0005-0000-0000-0000EF1E0000}"/>
    <cellStyle name="Vírgula 2 2 2 3 3 3" xfId="969" xr:uid="{00000000-0005-0000-0000-0000F01E0000}"/>
    <cellStyle name="Vírgula 2 2 2 3 3 3 2" xfId="3633" xr:uid="{00000000-0005-0000-0000-0000F11E0000}"/>
    <cellStyle name="Vírgula 2 2 2 3 3 3 2 2" xfId="16977" xr:uid="{00000000-0005-0000-0000-0000F21E0000}"/>
    <cellStyle name="Vírgula 2 2 2 3 3 3 2 3" xfId="25953" xr:uid="{00000000-0005-0000-0000-0000F31E0000}"/>
    <cellStyle name="Vírgula 2 2 2 3 3 3 3" xfId="6297" xr:uid="{00000000-0005-0000-0000-0000F41E0000}"/>
    <cellStyle name="Vírgula 2 2 2 3 3 3 3 2" xfId="19641" xr:uid="{00000000-0005-0000-0000-0000F51E0000}"/>
    <cellStyle name="Vírgula 2 2 2 3 3 3 4" xfId="8961" xr:uid="{00000000-0005-0000-0000-0000F61E0000}"/>
    <cellStyle name="Vírgula 2 2 2 3 3 3 4 2" xfId="22305" xr:uid="{00000000-0005-0000-0000-0000F71E0000}"/>
    <cellStyle name="Vírgula 2 2 2 3 3 3 5" xfId="14313" xr:uid="{00000000-0005-0000-0000-0000F81E0000}"/>
    <cellStyle name="Vírgula 2 2 2 3 3 3 6" xfId="11625" xr:uid="{00000000-0005-0000-0000-0000F91E0000}"/>
    <cellStyle name="Vírgula 2 2 2 3 3 3 7" xfId="24585" xr:uid="{00000000-0005-0000-0000-0000FA1E0000}"/>
    <cellStyle name="Vírgula 2 2 2 3 3 4" xfId="1761" xr:uid="{00000000-0005-0000-0000-0000FB1E0000}"/>
    <cellStyle name="Vírgula 2 2 2 3 3 4 2" xfId="4425" xr:uid="{00000000-0005-0000-0000-0000FC1E0000}"/>
    <cellStyle name="Vírgula 2 2 2 3 3 4 2 2" xfId="17769" xr:uid="{00000000-0005-0000-0000-0000FD1E0000}"/>
    <cellStyle name="Vírgula 2 2 2 3 3 4 2 3" xfId="26601" xr:uid="{00000000-0005-0000-0000-0000FE1E0000}"/>
    <cellStyle name="Vírgula 2 2 2 3 3 4 3" xfId="7089" xr:uid="{00000000-0005-0000-0000-0000FF1E0000}"/>
    <cellStyle name="Vírgula 2 2 2 3 3 4 3 2" xfId="20433" xr:uid="{00000000-0005-0000-0000-0000001F0000}"/>
    <cellStyle name="Vírgula 2 2 2 3 3 4 4" xfId="9753" xr:uid="{00000000-0005-0000-0000-0000011F0000}"/>
    <cellStyle name="Vírgula 2 2 2 3 3 4 4 2" xfId="23097" xr:uid="{00000000-0005-0000-0000-0000021F0000}"/>
    <cellStyle name="Vírgula 2 2 2 3 3 4 5" xfId="15105" xr:uid="{00000000-0005-0000-0000-0000031F0000}"/>
    <cellStyle name="Vírgula 2 2 2 3 3 4 6" xfId="12417" xr:uid="{00000000-0005-0000-0000-0000041F0000}"/>
    <cellStyle name="Vírgula 2 2 2 3 3 4 7" xfId="25233" xr:uid="{00000000-0005-0000-0000-0000051F0000}"/>
    <cellStyle name="Vírgula 2 2 2 3 3 5" xfId="2577" xr:uid="{00000000-0005-0000-0000-0000061F0000}"/>
    <cellStyle name="Vírgula 2 2 2 3 3 5 2" xfId="5241" xr:uid="{00000000-0005-0000-0000-0000071F0000}"/>
    <cellStyle name="Vírgula 2 2 2 3 3 5 2 2" xfId="18585" xr:uid="{00000000-0005-0000-0000-0000081F0000}"/>
    <cellStyle name="Vírgula 2 2 2 3 3 5 3" xfId="7905" xr:uid="{00000000-0005-0000-0000-0000091F0000}"/>
    <cellStyle name="Vírgula 2 2 2 3 3 5 3 2" xfId="21249" xr:uid="{00000000-0005-0000-0000-00000A1F0000}"/>
    <cellStyle name="Vírgula 2 2 2 3 3 5 4" xfId="10569" xr:uid="{00000000-0005-0000-0000-00000B1F0000}"/>
    <cellStyle name="Vírgula 2 2 2 3 3 5 4 2" xfId="23913" xr:uid="{00000000-0005-0000-0000-00000C1F0000}"/>
    <cellStyle name="Vírgula 2 2 2 3 3 5 5" xfId="15921" xr:uid="{00000000-0005-0000-0000-00000D1F0000}"/>
    <cellStyle name="Vírgula 2 2 2 3 3 5 6" xfId="13233" xr:uid="{00000000-0005-0000-0000-00000E1F0000}"/>
    <cellStyle name="Vírgula 2 2 2 3 3 5 7" xfId="25593" xr:uid="{00000000-0005-0000-0000-00000F1F0000}"/>
    <cellStyle name="Vírgula 2 2 2 3 3 6" xfId="2841" xr:uid="{00000000-0005-0000-0000-0000101F0000}"/>
    <cellStyle name="Vírgula 2 2 2 3 3 6 2" xfId="16185" xr:uid="{00000000-0005-0000-0000-0000111F0000}"/>
    <cellStyle name="Vírgula 2 2 2 3 3 7" xfId="5505" xr:uid="{00000000-0005-0000-0000-0000121F0000}"/>
    <cellStyle name="Vírgula 2 2 2 3 3 7 2" xfId="18849" xr:uid="{00000000-0005-0000-0000-0000131F0000}"/>
    <cellStyle name="Vírgula 2 2 2 3 3 8" xfId="8169" xr:uid="{00000000-0005-0000-0000-0000141F0000}"/>
    <cellStyle name="Vírgula 2 2 2 3 3 8 2" xfId="21513" xr:uid="{00000000-0005-0000-0000-0000151F0000}"/>
    <cellStyle name="Vírgula 2 2 2 3 3 9" xfId="13521" xr:uid="{00000000-0005-0000-0000-0000161F0000}"/>
    <cellStyle name="Vírgula 2 2 2 3 4" xfId="369" xr:uid="{00000000-0005-0000-0000-0000171F0000}"/>
    <cellStyle name="Vírgula 2 2 2 3 4 2" xfId="1161" xr:uid="{00000000-0005-0000-0000-0000181F0000}"/>
    <cellStyle name="Vírgula 2 2 2 3 4 2 2" xfId="3825" xr:uid="{00000000-0005-0000-0000-0000191F0000}"/>
    <cellStyle name="Vírgula 2 2 2 3 4 2 2 2" xfId="17169" xr:uid="{00000000-0005-0000-0000-00001A1F0000}"/>
    <cellStyle name="Vírgula 2 2 2 3 4 2 3" xfId="6489" xr:uid="{00000000-0005-0000-0000-00001B1F0000}"/>
    <cellStyle name="Vírgula 2 2 2 3 4 2 3 2" xfId="19833" xr:uid="{00000000-0005-0000-0000-00001C1F0000}"/>
    <cellStyle name="Vírgula 2 2 2 3 4 2 4" xfId="9153" xr:uid="{00000000-0005-0000-0000-00001D1F0000}"/>
    <cellStyle name="Vírgula 2 2 2 3 4 2 4 2" xfId="22497" xr:uid="{00000000-0005-0000-0000-00001E1F0000}"/>
    <cellStyle name="Vírgula 2 2 2 3 4 2 5" xfId="14505" xr:uid="{00000000-0005-0000-0000-00001F1F0000}"/>
    <cellStyle name="Vírgula 2 2 2 3 4 2 6" xfId="11817" xr:uid="{00000000-0005-0000-0000-0000201F0000}"/>
    <cellStyle name="Vírgula 2 2 2 3 4 2 7" xfId="26217" xr:uid="{00000000-0005-0000-0000-0000211F0000}"/>
    <cellStyle name="Vírgula 2 2 2 3 4 3" xfId="1953" xr:uid="{00000000-0005-0000-0000-0000221F0000}"/>
    <cellStyle name="Vírgula 2 2 2 3 4 3 2" xfId="4617" xr:uid="{00000000-0005-0000-0000-0000231F0000}"/>
    <cellStyle name="Vírgula 2 2 2 3 4 3 2 2" xfId="17961" xr:uid="{00000000-0005-0000-0000-0000241F0000}"/>
    <cellStyle name="Vírgula 2 2 2 3 4 3 3" xfId="7281" xr:uid="{00000000-0005-0000-0000-0000251F0000}"/>
    <cellStyle name="Vírgula 2 2 2 3 4 3 3 2" xfId="20625" xr:uid="{00000000-0005-0000-0000-0000261F0000}"/>
    <cellStyle name="Vírgula 2 2 2 3 4 3 4" xfId="9945" xr:uid="{00000000-0005-0000-0000-0000271F0000}"/>
    <cellStyle name="Vírgula 2 2 2 3 4 3 4 2" xfId="23289" xr:uid="{00000000-0005-0000-0000-0000281F0000}"/>
    <cellStyle name="Vírgula 2 2 2 3 4 3 5" xfId="15297" xr:uid="{00000000-0005-0000-0000-0000291F0000}"/>
    <cellStyle name="Vírgula 2 2 2 3 4 3 6" xfId="12609" xr:uid="{00000000-0005-0000-0000-00002A1F0000}"/>
    <cellStyle name="Vírgula 2 2 2 3 4 4" xfId="3033" xr:uid="{00000000-0005-0000-0000-00002B1F0000}"/>
    <cellStyle name="Vírgula 2 2 2 3 4 4 2" xfId="16377" xr:uid="{00000000-0005-0000-0000-00002C1F0000}"/>
    <cellStyle name="Vírgula 2 2 2 3 4 5" xfId="5697" xr:uid="{00000000-0005-0000-0000-00002D1F0000}"/>
    <cellStyle name="Vírgula 2 2 2 3 4 5 2" xfId="19041" xr:uid="{00000000-0005-0000-0000-00002E1F0000}"/>
    <cellStyle name="Vírgula 2 2 2 3 4 6" xfId="8361" xr:uid="{00000000-0005-0000-0000-00002F1F0000}"/>
    <cellStyle name="Vírgula 2 2 2 3 4 6 2" xfId="21705" xr:uid="{00000000-0005-0000-0000-0000301F0000}"/>
    <cellStyle name="Vírgula 2 2 2 3 4 7" xfId="13713" xr:uid="{00000000-0005-0000-0000-0000311F0000}"/>
    <cellStyle name="Vírgula 2 2 2 3 4 8" xfId="11025" xr:uid="{00000000-0005-0000-0000-0000321F0000}"/>
    <cellStyle name="Vírgula 2 2 2 3 4 9" xfId="24849" xr:uid="{00000000-0005-0000-0000-0000331F0000}"/>
    <cellStyle name="Vírgula 2 2 2 3 5" xfId="633" xr:uid="{00000000-0005-0000-0000-0000341F0000}"/>
    <cellStyle name="Vírgula 2 2 2 3 5 2" xfId="1425" xr:uid="{00000000-0005-0000-0000-0000351F0000}"/>
    <cellStyle name="Vírgula 2 2 2 3 5 2 2" xfId="4089" xr:uid="{00000000-0005-0000-0000-0000361F0000}"/>
    <cellStyle name="Vírgula 2 2 2 3 5 2 2 2" xfId="17433" xr:uid="{00000000-0005-0000-0000-0000371F0000}"/>
    <cellStyle name="Vírgula 2 2 2 3 5 2 3" xfId="6753" xr:uid="{00000000-0005-0000-0000-0000381F0000}"/>
    <cellStyle name="Vírgula 2 2 2 3 5 2 3 2" xfId="20097" xr:uid="{00000000-0005-0000-0000-0000391F0000}"/>
    <cellStyle name="Vírgula 2 2 2 3 5 2 4" xfId="9417" xr:uid="{00000000-0005-0000-0000-00003A1F0000}"/>
    <cellStyle name="Vírgula 2 2 2 3 5 2 4 2" xfId="22761" xr:uid="{00000000-0005-0000-0000-00003B1F0000}"/>
    <cellStyle name="Vírgula 2 2 2 3 5 2 5" xfId="14769" xr:uid="{00000000-0005-0000-0000-00003C1F0000}"/>
    <cellStyle name="Vírgula 2 2 2 3 5 2 6" xfId="12081" xr:uid="{00000000-0005-0000-0000-00003D1F0000}"/>
    <cellStyle name="Vírgula 2 2 2 3 5 2 7" xfId="25881" xr:uid="{00000000-0005-0000-0000-00003E1F0000}"/>
    <cellStyle name="Vírgula 2 2 2 3 5 3" xfId="2217" xr:uid="{00000000-0005-0000-0000-00003F1F0000}"/>
    <cellStyle name="Vírgula 2 2 2 3 5 3 2" xfId="4881" xr:uid="{00000000-0005-0000-0000-0000401F0000}"/>
    <cellStyle name="Vírgula 2 2 2 3 5 3 2 2" xfId="18225" xr:uid="{00000000-0005-0000-0000-0000411F0000}"/>
    <cellStyle name="Vírgula 2 2 2 3 5 3 3" xfId="7545" xr:uid="{00000000-0005-0000-0000-0000421F0000}"/>
    <cellStyle name="Vírgula 2 2 2 3 5 3 3 2" xfId="20889" xr:uid="{00000000-0005-0000-0000-0000431F0000}"/>
    <cellStyle name="Vírgula 2 2 2 3 5 3 4" xfId="10209" xr:uid="{00000000-0005-0000-0000-0000441F0000}"/>
    <cellStyle name="Vírgula 2 2 2 3 5 3 4 2" xfId="23553" xr:uid="{00000000-0005-0000-0000-0000451F0000}"/>
    <cellStyle name="Vírgula 2 2 2 3 5 3 5" xfId="15561" xr:uid="{00000000-0005-0000-0000-0000461F0000}"/>
    <cellStyle name="Vírgula 2 2 2 3 5 3 6" xfId="12873" xr:uid="{00000000-0005-0000-0000-0000471F0000}"/>
    <cellStyle name="Vírgula 2 2 2 3 5 4" xfId="3297" xr:uid="{00000000-0005-0000-0000-0000481F0000}"/>
    <cellStyle name="Vírgula 2 2 2 3 5 4 2" xfId="16641" xr:uid="{00000000-0005-0000-0000-0000491F0000}"/>
    <cellStyle name="Vírgula 2 2 2 3 5 5" xfId="5961" xr:uid="{00000000-0005-0000-0000-00004A1F0000}"/>
    <cellStyle name="Vírgula 2 2 2 3 5 5 2" xfId="19305" xr:uid="{00000000-0005-0000-0000-00004B1F0000}"/>
    <cellStyle name="Vírgula 2 2 2 3 5 6" xfId="8625" xr:uid="{00000000-0005-0000-0000-00004C1F0000}"/>
    <cellStyle name="Vírgula 2 2 2 3 5 6 2" xfId="21969" xr:uid="{00000000-0005-0000-0000-00004D1F0000}"/>
    <cellStyle name="Vírgula 2 2 2 3 5 7" xfId="13977" xr:uid="{00000000-0005-0000-0000-00004E1F0000}"/>
    <cellStyle name="Vírgula 2 2 2 3 5 8" xfId="11289" xr:uid="{00000000-0005-0000-0000-00004F1F0000}"/>
    <cellStyle name="Vírgula 2 2 2 3 5 9" xfId="24513" xr:uid="{00000000-0005-0000-0000-0000501F0000}"/>
    <cellStyle name="Vírgula 2 2 2 3 6" xfId="897" xr:uid="{00000000-0005-0000-0000-0000511F0000}"/>
    <cellStyle name="Vírgula 2 2 2 3 6 2" xfId="3561" xr:uid="{00000000-0005-0000-0000-0000521F0000}"/>
    <cellStyle name="Vírgula 2 2 2 3 6 2 2" xfId="16905" xr:uid="{00000000-0005-0000-0000-0000531F0000}"/>
    <cellStyle name="Vírgula 2 2 2 3 6 2 3" xfId="26529" xr:uid="{00000000-0005-0000-0000-0000541F0000}"/>
    <cellStyle name="Vírgula 2 2 2 3 6 3" xfId="6225" xr:uid="{00000000-0005-0000-0000-0000551F0000}"/>
    <cellStyle name="Vírgula 2 2 2 3 6 3 2" xfId="19569" xr:uid="{00000000-0005-0000-0000-0000561F0000}"/>
    <cellStyle name="Vírgula 2 2 2 3 6 4" xfId="8889" xr:uid="{00000000-0005-0000-0000-0000571F0000}"/>
    <cellStyle name="Vírgula 2 2 2 3 6 4 2" xfId="22233" xr:uid="{00000000-0005-0000-0000-0000581F0000}"/>
    <cellStyle name="Vírgula 2 2 2 3 6 5" xfId="14241" xr:uid="{00000000-0005-0000-0000-0000591F0000}"/>
    <cellStyle name="Vírgula 2 2 2 3 6 6" xfId="11553" xr:uid="{00000000-0005-0000-0000-00005A1F0000}"/>
    <cellStyle name="Vírgula 2 2 2 3 6 7" xfId="25161" xr:uid="{00000000-0005-0000-0000-00005B1F0000}"/>
    <cellStyle name="Vírgula 2 2 2 3 7" xfId="1689" xr:uid="{00000000-0005-0000-0000-00005C1F0000}"/>
    <cellStyle name="Vírgula 2 2 2 3 7 2" xfId="4353" xr:uid="{00000000-0005-0000-0000-00005D1F0000}"/>
    <cellStyle name="Vírgula 2 2 2 3 7 2 2" xfId="17697" xr:uid="{00000000-0005-0000-0000-00005E1F0000}"/>
    <cellStyle name="Vírgula 2 2 2 3 7 3" xfId="7017" xr:uid="{00000000-0005-0000-0000-00005F1F0000}"/>
    <cellStyle name="Vírgula 2 2 2 3 7 3 2" xfId="20361" xr:uid="{00000000-0005-0000-0000-0000601F0000}"/>
    <cellStyle name="Vírgula 2 2 2 3 7 4" xfId="9681" xr:uid="{00000000-0005-0000-0000-0000611F0000}"/>
    <cellStyle name="Vírgula 2 2 2 3 7 4 2" xfId="23025" xr:uid="{00000000-0005-0000-0000-0000621F0000}"/>
    <cellStyle name="Vírgula 2 2 2 3 7 5" xfId="15033" xr:uid="{00000000-0005-0000-0000-0000631F0000}"/>
    <cellStyle name="Vírgula 2 2 2 3 7 6" xfId="12345" xr:uid="{00000000-0005-0000-0000-0000641F0000}"/>
    <cellStyle name="Vírgula 2 2 2 3 7 7" xfId="25521" xr:uid="{00000000-0005-0000-0000-0000651F0000}"/>
    <cellStyle name="Vírgula 2 2 2 3 8" xfId="2505" xr:uid="{00000000-0005-0000-0000-0000661F0000}"/>
    <cellStyle name="Vírgula 2 2 2 3 8 2" xfId="5169" xr:uid="{00000000-0005-0000-0000-0000671F0000}"/>
    <cellStyle name="Vírgula 2 2 2 3 8 2 2" xfId="18513" xr:uid="{00000000-0005-0000-0000-0000681F0000}"/>
    <cellStyle name="Vírgula 2 2 2 3 8 3" xfId="7833" xr:uid="{00000000-0005-0000-0000-0000691F0000}"/>
    <cellStyle name="Vírgula 2 2 2 3 8 3 2" xfId="21177" xr:uid="{00000000-0005-0000-0000-00006A1F0000}"/>
    <cellStyle name="Vírgula 2 2 2 3 8 4" xfId="10497" xr:uid="{00000000-0005-0000-0000-00006B1F0000}"/>
    <cellStyle name="Vírgula 2 2 2 3 8 4 2" xfId="23841" xr:uid="{00000000-0005-0000-0000-00006C1F0000}"/>
    <cellStyle name="Vírgula 2 2 2 3 8 5" xfId="15849" xr:uid="{00000000-0005-0000-0000-00006D1F0000}"/>
    <cellStyle name="Vírgula 2 2 2 3 8 6" xfId="13161" xr:uid="{00000000-0005-0000-0000-00006E1F0000}"/>
    <cellStyle name="Vírgula 2 2 2 3 9" xfId="2769" xr:uid="{00000000-0005-0000-0000-00006F1F0000}"/>
    <cellStyle name="Vírgula 2 2 2 3 9 2" xfId="16113" xr:uid="{00000000-0005-0000-0000-0000701F0000}"/>
    <cellStyle name="Vírgula 2 2 2 4" xfId="225" xr:uid="{00000000-0005-0000-0000-0000711F0000}"/>
    <cellStyle name="Vírgula 2 2 2 4 10" xfId="13569" xr:uid="{00000000-0005-0000-0000-0000721F0000}"/>
    <cellStyle name="Vírgula 2 2 2 4 11" xfId="10881" xr:uid="{00000000-0005-0000-0000-0000731F0000}"/>
    <cellStyle name="Vírgula 2 2 2 4 12" xfId="24273" xr:uid="{00000000-0005-0000-0000-0000741F0000}"/>
    <cellStyle name="Vírgula 2 2 2 4 2" xfId="489" xr:uid="{00000000-0005-0000-0000-0000751F0000}"/>
    <cellStyle name="Vírgula 2 2 2 4 2 2" xfId="1281" xr:uid="{00000000-0005-0000-0000-0000761F0000}"/>
    <cellStyle name="Vírgula 2 2 2 4 2 2 2" xfId="3945" xr:uid="{00000000-0005-0000-0000-0000771F0000}"/>
    <cellStyle name="Vírgula 2 2 2 4 2 2 2 2" xfId="17289" xr:uid="{00000000-0005-0000-0000-0000781F0000}"/>
    <cellStyle name="Vírgula 2 2 2 4 2 2 3" xfId="6609" xr:uid="{00000000-0005-0000-0000-0000791F0000}"/>
    <cellStyle name="Vírgula 2 2 2 4 2 2 3 2" xfId="19953" xr:uid="{00000000-0005-0000-0000-00007A1F0000}"/>
    <cellStyle name="Vírgula 2 2 2 4 2 2 4" xfId="9273" xr:uid="{00000000-0005-0000-0000-00007B1F0000}"/>
    <cellStyle name="Vírgula 2 2 2 4 2 2 4 2" xfId="22617" xr:uid="{00000000-0005-0000-0000-00007C1F0000}"/>
    <cellStyle name="Vírgula 2 2 2 4 2 2 5" xfId="14625" xr:uid="{00000000-0005-0000-0000-00007D1F0000}"/>
    <cellStyle name="Vírgula 2 2 2 4 2 2 6" xfId="11937" xr:uid="{00000000-0005-0000-0000-00007E1F0000}"/>
    <cellStyle name="Vírgula 2 2 2 4 2 2 7" xfId="26337" xr:uid="{00000000-0005-0000-0000-00007F1F0000}"/>
    <cellStyle name="Vírgula 2 2 2 4 2 3" xfId="2073" xr:uid="{00000000-0005-0000-0000-0000801F0000}"/>
    <cellStyle name="Vírgula 2 2 2 4 2 3 2" xfId="4737" xr:uid="{00000000-0005-0000-0000-0000811F0000}"/>
    <cellStyle name="Vírgula 2 2 2 4 2 3 2 2" xfId="18081" xr:uid="{00000000-0005-0000-0000-0000821F0000}"/>
    <cellStyle name="Vírgula 2 2 2 4 2 3 3" xfId="7401" xr:uid="{00000000-0005-0000-0000-0000831F0000}"/>
    <cellStyle name="Vírgula 2 2 2 4 2 3 3 2" xfId="20745" xr:uid="{00000000-0005-0000-0000-0000841F0000}"/>
    <cellStyle name="Vírgula 2 2 2 4 2 3 4" xfId="10065" xr:uid="{00000000-0005-0000-0000-0000851F0000}"/>
    <cellStyle name="Vírgula 2 2 2 4 2 3 4 2" xfId="23409" xr:uid="{00000000-0005-0000-0000-0000861F0000}"/>
    <cellStyle name="Vírgula 2 2 2 4 2 3 5" xfId="15417" xr:uid="{00000000-0005-0000-0000-0000871F0000}"/>
    <cellStyle name="Vírgula 2 2 2 4 2 3 6" xfId="12729" xr:uid="{00000000-0005-0000-0000-0000881F0000}"/>
    <cellStyle name="Vírgula 2 2 2 4 2 4" xfId="3153" xr:uid="{00000000-0005-0000-0000-0000891F0000}"/>
    <cellStyle name="Vírgula 2 2 2 4 2 4 2" xfId="16497" xr:uid="{00000000-0005-0000-0000-00008A1F0000}"/>
    <cellStyle name="Vírgula 2 2 2 4 2 5" xfId="5817" xr:uid="{00000000-0005-0000-0000-00008B1F0000}"/>
    <cellStyle name="Vírgula 2 2 2 4 2 5 2" xfId="19161" xr:uid="{00000000-0005-0000-0000-00008C1F0000}"/>
    <cellStyle name="Vírgula 2 2 2 4 2 6" xfId="8481" xr:uid="{00000000-0005-0000-0000-00008D1F0000}"/>
    <cellStyle name="Vírgula 2 2 2 4 2 6 2" xfId="21825" xr:uid="{00000000-0005-0000-0000-00008E1F0000}"/>
    <cellStyle name="Vírgula 2 2 2 4 2 7" xfId="13833" xr:uid="{00000000-0005-0000-0000-00008F1F0000}"/>
    <cellStyle name="Vírgula 2 2 2 4 2 8" xfId="11145" xr:uid="{00000000-0005-0000-0000-0000901F0000}"/>
    <cellStyle name="Vírgula 2 2 2 4 2 9" xfId="24969" xr:uid="{00000000-0005-0000-0000-0000911F0000}"/>
    <cellStyle name="Vírgula 2 2 2 4 3" xfId="657" xr:uid="{00000000-0005-0000-0000-0000921F0000}"/>
    <cellStyle name="Vírgula 2 2 2 4 3 2" xfId="1449" xr:uid="{00000000-0005-0000-0000-0000931F0000}"/>
    <cellStyle name="Vírgula 2 2 2 4 3 2 2" xfId="4113" xr:uid="{00000000-0005-0000-0000-0000941F0000}"/>
    <cellStyle name="Vírgula 2 2 2 4 3 2 2 2" xfId="17457" xr:uid="{00000000-0005-0000-0000-0000951F0000}"/>
    <cellStyle name="Vírgula 2 2 2 4 3 2 3" xfId="6777" xr:uid="{00000000-0005-0000-0000-0000961F0000}"/>
    <cellStyle name="Vírgula 2 2 2 4 3 2 3 2" xfId="20121" xr:uid="{00000000-0005-0000-0000-0000971F0000}"/>
    <cellStyle name="Vírgula 2 2 2 4 3 2 4" xfId="9441" xr:uid="{00000000-0005-0000-0000-0000981F0000}"/>
    <cellStyle name="Vírgula 2 2 2 4 3 2 4 2" xfId="22785" xr:uid="{00000000-0005-0000-0000-0000991F0000}"/>
    <cellStyle name="Vírgula 2 2 2 4 3 2 5" xfId="14793" xr:uid="{00000000-0005-0000-0000-00009A1F0000}"/>
    <cellStyle name="Vírgula 2 2 2 4 3 2 6" xfId="12105" xr:uid="{00000000-0005-0000-0000-00009B1F0000}"/>
    <cellStyle name="Vírgula 2 2 2 4 3 2 7" xfId="26001" xr:uid="{00000000-0005-0000-0000-00009C1F0000}"/>
    <cellStyle name="Vírgula 2 2 2 4 3 3" xfId="2241" xr:uid="{00000000-0005-0000-0000-00009D1F0000}"/>
    <cellStyle name="Vírgula 2 2 2 4 3 3 2" xfId="4905" xr:uid="{00000000-0005-0000-0000-00009E1F0000}"/>
    <cellStyle name="Vírgula 2 2 2 4 3 3 2 2" xfId="18249" xr:uid="{00000000-0005-0000-0000-00009F1F0000}"/>
    <cellStyle name="Vírgula 2 2 2 4 3 3 3" xfId="7569" xr:uid="{00000000-0005-0000-0000-0000A01F0000}"/>
    <cellStyle name="Vírgula 2 2 2 4 3 3 3 2" xfId="20913" xr:uid="{00000000-0005-0000-0000-0000A11F0000}"/>
    <cellStyle name="Vírgula 2 2 2 4 3 3 4" xfId="10233" xr:uid="{00000000-0005-0000-0000-0000A21F0000}"/>
    <cellStyle name="Vírgula 2 2 2 4 3 3 4 2" xfId="23577" xr:uid="{00000000-0005-0000-0000-0000A31F0000}"/>
    <cellStyle name="Vírgula 2 2 2 4 3 3 5" xfId="15585" xr:uid="{00000000-0005-0000-0000-0000A41F0000}"/>
    <cellStyle name="Vírgula 2 2 2 4 3 3 6" xfId="12897" xr:uid="{00000000-0005-0000-0000-0000A51F0000}"/>
    <cellStyle name="Vírgula 2 2 2 4 3 4" xfId="3321" xr:uid="{00000000-0005-0000-0000-0000A61F0000}"/>
    <cellStyle name="Vírgula 2 2 2 4 3 4 2" xfId="16665" xr:uid="{00000000-0005-0000-0000-0000A71F0000}"/>
    <cellStyle name="Vírgula 2 2 2 4 3 5" xfId="5985" xr:uid="{00000000-0005-0000-0000-0000A81F0000}"/>
    <cellStyle name="Vírgula 2 2 2 4 3 5 2" xfId="19329" xr:uid="{00000000-0005-0000-0000-0000A91F0000}"/>
    <cellStyle name="Vírgula 2 2 2 4 3 6" xfId="8649" xr:uid="{00000000-0005-0000-0000-0000AA1F0000}"/>
    <cellStyle name="Vírgula 2 2 2 4 3 6 2" xfId="21993" xr:uid="{00000000-0005-0000-0000-0000AB1F0000}"/>
    <cellStyle name="Vírgula 2 2 2 4 3 7" xfId="14001" xr:uid="{00000000-0005-0000-0000-0000AC1F0000}"/>
    <cellStyle name="Vírgula 2 2 2 4 3 8" xfId="11313" xr:uid="{00000000-0005-0000-0000-0000AD1F0000}"/>
    <cellStyle name="Vírgula 2 2 2 4 3 9" xfId="24633" xr:uid="{00000000-0005-0000-0000-0000AE1F0000}"/>
    <cellStyle name="Vírgula 2 2 2 4 4" xfId="1017" xr:uid="{00000000-0005-0000-0000-0000AF1F0000}"/>
    <cellStyle name="Vírgula 2 2 2 4 4 2" xfId="3681" xr:uid="{00000000-0005-0000-0000-0000B01F0000}"/>
    <cellStyle name="Vírgula 2 2 2 4 4 2 2" xfId="17025" xr:uid="{00000000-0005-0000-0000-0000B11F0000}"/>
    <cellStyle name="Vírgula 2 2 2 4 4 2 3" xfId="26649" xr:uid="{00000000-0005-0000-0000-0000B21F0000}"/>
    <cellStyle name="Vírgula 2 2 2 4 4 3" xfId="6345" xr:uid="{00000000-0005-0000-0000-0000B31F0000}"/>
    <cellStyle name="Vírgula 2 2 2 4 4 3 2" xfId="19689" xr:uid="{00000000-0005-0000-0000-0000B41F0000}"/>
    <cellStyle name="Vírgula 2 2 2 4 4 4" xfId="9009" xr:uid="{00000000-0005-0000-0000-0000B51F0000}"/>
    <cellStyle name="Vírgula 2 2 2 4 4 4 2" xfId="22353" xr:uid="{00000000-0005-0000-0000-0000B61F0000}"/>
    <cellStyle name="Vírgula 2 2 2 4 4 5" xfId="14361" xr:uid="{00000000-0005-0000-0000-0000B71F0000}"/>
    <cellStyle name="Vírgula 2 2 2 4 4 6" xfId="11673" xr:uid="{00000000-0005-0000-0000-0000B81F0000}"/>
    <cellStyle name="Vírgula 2 2 2 4 4 7" xfId="25281" xr:uid="{00000000-0005-0000-0000-0000B91F0000}"/>
    <cellStyle name="Vírgula 2 2 2 4 5" xfId="1809" xr:uid="{00000000-0005-0000-0000-0000BA1F0000}"/>
    <cellStyle name="Vírgula 2 2 2 4 5 2" xfId="4473" xr:uid="{00000000-0005-0000-0000-0000BB1F0000}"/>
    <cellStyle name="Vírgula 2 2 2 4 5 2 2" xfId="17817" xr:uid="{00000000-0005-0000-0000-0000BC1F0000}"/>
    <cellStyle name="Vírgula 2 2 2 4 5 3" xfId="7137" xr:uid="{00000000-0005-0000-0000-0000BD1F0000}"/>
    <cellStyle name="Vírgula 2 2 2 4 5 3 2" xfId="20481" xr:uid="{00000000-0005-0000-0000-0000BE1F0000}"/>
    <cellStyle name="Vírgula 2 2 2 4 5 4" xfId="9801" xr:uid="{00000000-0005-0000-0000-0000BF1F0000}"/>
    <cellStyle name="Vírgula 2 2 2 4 5 4 2" xfId="23145" xr:uid="{00000000-0005-0000-0000-0000C01F0000}"/>
    <cellStyle name="Vírgula 2 2 2 4 5 5" xfId="15153" xr:uid="{00000000-0005-0000-0000-0000C11F0000}"/>
    <cellStyle name="Vírgula 2 2 2 4 5 6" xfId="12465" xr:uid="{00000000-0005-0000-0000-0000C21F0000}"/>
    <cellStyle name="Vírgula 2 2 2 4 5 7" xfId="25641" xr:uid="{00000000-0005-0000-0000-0000C31F0000}"/>
    <cellStyle name="Vírgula 2 2 2 4 6" xfId="2625" xr:uid="{00000000-0005-0000-0000-0000C41F0000}"/>
    <cellStyle name="Vírgula 2 2 2 4 6 2" xfId="5289" xr:uid="{00000000-0005-0000-0000-0000C51F0000}"/>
    <cellStyle name="Vírgula 2 2 2 4 6 2 2" xfId="18633" xr:uid="{00000000-0005-0000-0000-0000C61F0000}"/>
    <cellStyle name="Vírgula 2 2 2 4 6 3" xfId="7953" xr:uid="{00000000-0005-0000-0000-0000C71F0000}"/>
    <cellStyle name="Vírgula 2 2 2 4 6 3 2" xfId="21297" xr:uid="{00000000-0005-0000-0000-0000C81F0000}"/>
    <cellStyle name="Vírgula 2 2 2 4 6 4" xfId="10617" xr:uid="{00000000-0005-0000-0000-0000C91F0000}"/>
    <cellStyle name="Vírgula 2 2 2 4 6 4 2" xfId="23961" xr:uid="{00000000-0005-0000-0000-0000CA1F0000}"/>
    <cellStyle name="Vírgula 2 2 2 4 6 5" xfId="15969" xr:uid="{00000000-0005-0000-0000-0000CB1F0000}"/>
    <cellStyle name="Vírgula 2 2 2 4 6 6" xfId="13281" xr:uid="{00000000-0005-0000-0000-0000CC1F0000}"/>
    <cellStyle name="Vírgula 2 2 2 4 7" xfId="2889" xr:uid="{00000000-0005-0000-0000-0000CD1F0000}"/>
    <cellStyle name="Vírgula 2 2 2 4 7 2" xfId="16233" xr:uid="{00000000-0005-0000-0000-0000CE1F0000}"/>
    <cellStyle name="Vírgula 2 2 2 4 8" xfId="5553" xr:uid="{00000000-0005-0000-0000-0000CF1F0000}"/>
    <cellStyle name="Vírgula 2 2 2 4 8 2" xfId="18897" xr:uid="{00000000-0005-0000-0000-0000D01F0000}"/>
    <cellStyle name="Vírgula 2 2 2 4 9" xfId="8217" xr:uid="{00000000-0005-0000-0000-0000D11F0000}"/>
    <cellStyle name="Vírgula 2 2 2 4 9 2" xfId="21561" xr:uid="{00000000-0005-0000-0000-0000D21F0000}"/>
    <cellStyle name="Vírgula 2 2 2 5" xfId="153" xr:uid="{00000000-0005-0000-0000-0000D31F0000}"/>
    <cellStyle name="Vírgula 2 2 2 5 10" xfId="10809" xr:uid="{00000000-0005-0000-0000-0000D41F0000}"/>
    <cellStyle name="Vírgula 2 2 2 5 11" xfId="24201" xr:uid="{00000000-0005-0000-0000-0000D51F0000}"/>
    <cellStyle name="Vírgula 2 2 2 5 2" xfId="417" xr:uid="{00000000-0005-0000-0000-0000D61F0000}"/>
    <cellStyle name="Vírgula 2 2 2 5 2 2" xfId="1209" xr:uid="{00000000-0005-0000-0000-0000D71F0000}"/>
    <cellStyle name="Vírgula 2 2 2 5 2 2 2" xfId="3873" xr:uid="{00000000-0005-0000-0000-0000D81F0000}"/>
    <cellStyle name="Vírgula 2 2 2 5 2 2 2 2" xfId="17217" xr:uid="{00000000-0005-0000-0000-0000D91F0000}"/>
    <cellStyle name="Vírgula 2 2 2 5 2 2 3" xfId="6537" xr:uid="{00000000-0005-0000-0000-0000DA1F0000}"/>
    <cellStyle name="Vírgula 2 2 2 5 2 2 3 2" xfId="19881" xr:uid="{00000000-0005-0000-0000-0000DB1F0000}"/>
    <cellStyle name="Vírgula 2 2 2 5 2 2 4" xfId="9201" xr:uid="{00000000-0005-0000-0000-0000DC1F0000}"/>
    <cellStyle name="Vírgula 2 2 2 5 2 2 4 2" xfId="22545" xr:uid="{00000000-0005-0000-0000-0000DD1F0000}"/>
    <cellStyle name="Vírgula 2 2 2 5 2 2 5" xfId="14553" xr:uid="{00000000-0005-0000-0000-0000DE1F0000}"/>
    <cellStyle name="Vírgula 2 2 2 5 2 2 6" xfId="11865" xr:uid="{00000000-0005-0000-0000-0000DF1F0000}"/>
    <cellStyle name="Vírgula 2 2 2 5 2 2 7" xfId="26265" xr:uid="{00000000-0005-0000-0000-0000E01F0000}"/>
    <cellStyle name="Vírgula 2 2 2 5 2 3" xfId="2001" xr:uid="{00000000-0005-0000-0000-0000E11F0000}"/>
    <cellStyle name="Vírgula 2 2 2 5 2 3 2" xfId="4665" xr:uid="{00000000-0005-0000-0000-0000E21F0000}"/>
    <cellStyle name="Vírgula 2 2 2 5 2 3 2 2" xfId="18009" xr:uid="{00000000-0005-0000-0000-0000E31F0000}"/>
    <cellStyle name="Vírgula 2 2 2 5 2 3 3" xfId="7329" xr:uid="{00000000-0005-0000-0000-0000E41F0000}"/>
    <cellStyle name="Vírgula 2 2 2 5 2 3 3 2" xfId="20673" xr:uid="{00000000-0005-0000-0000-0000E51F0000}"/>
    <cellStyle name="Vírgula 2 2 2 5 2 3 4" xfId="9993" xr:uid="{00000000-0005-0000-0000-0000E61F0000}"/>
    <cellStyle name="Vírgula 2 2 2 5 2 3 4 2" xfId="23337" xr:uid="{00000000-0005-0000-0000-0000E71F0000}"/>
    <cellStyle name="Vírgula 2 2 2 5 2 3 5" xfId="15345" xr:uid="{00000000-0005-0000-0000-0000E81F0000}"/>
    <cellStyle name="Vírgula 2 2 2 5 2 3 6" xfId="12657" xr:uid="{00000000-0005-0000-0000-0000E91F0000}"/>
    <cellStyle name="Vírgula 2 2 2 5 2 4" xfId="3081" xr:uid="{00000000-0005-0000-0000-0000EA1F0000}"/>
    <cellStyle name="Vírgula 2 2 2 5 2 4 2" xfId="16425" xr:uid="{00000000-0005-0000-0000-0000EB1F0000}"/>
    <cellStyle name="Vírgula 2 2 2 5 2 5" xfId="5745" xr:uid="{00000000-0005-0000-0000-0000EC1F0000}"/>
    <cellStyle name="Vírgula 2 2 2 5 2 5 2" xfId="19089" xr:uid="{00000000-0005-0000-0000-0000ED1F0000}"/>
    <cellStyle name="Vírgula 2 2 2 5 2 6" xfId="8409" xr:uid="{00000000-0005-0000-0000-0000EE1F0000}"/>
    <cellStyle name="Vírgula 2 2 2 5 2 6 2" xfId="21753" xr:uid="{00000000-0005-0000-0000-0000EF1F0000}"/>
    <cellStyle name="Vírgula 2 2 2 5 2 7" xfId="13761" xr:uid="{00000000-0005-0000-0000-0000F01F0000}"/>
    <cellStyle name="Vírgula 2 2 2 5 2 8" xfId="11073" xr:uid="{00000000-0005-0000-0000-0000F11F0000}"/>
    <cellStyle name="Vírgula 2 2 2 5 2 9" xfId="24897" xr:uid="{00000000-0005-0000-0000-0000F21F0000}"/>
    <cellStyle name="Vírgula 2 2 2 5 3" xfId="945" xr:uid="{00000000-0005-0000-0000-0000F31F0000}"/>
    <cellStyle name="Vírgula 2 2 2 5 3 2" xfId="3609" xr:uid="{00000000-0005-0000-0000-0000F41F0000}"/>
    <cellStyle name="Vírgula 2 2 2 5 3 2 2" xfId="16953" xr:uid="{00000000-0005-0000-0000-0000F51F0000}"/>
    <cellStyle name="Vírgula 2 2 2 5 3 2 3" xfId="25929" xr:uid="{00000000-0005-0000-0000-0000F61F0000}"/>
    <cellStyle name="Vírgula 2 2 2 5 3 3" xfId="6273" xr:uid="{00000000-0005-0000-0000-0000F71F0000}"/>
    <cellStyle name="Vírgula 2 2 2 5 3 3 2" xfId="19617" xr:uid="{00000000-0005-0000-0000-0000F81F0000}"/>
    <cellStyle name="Vírgula 2 2 2 5 3 4" xfId="8937" xr:uid="{00000000-0005-0000-0000-0000F91F0000}"/>
    <cellStyle name="Vírgula 2 2 2 5 3 4 2" xfId="22281" xr:uid="{00000000-0005-0000-0000-0000FA1F0000}"/>
    <cellStyle name="Vírgula 2 2 2 5 3 5" xfId="14289" xr:uid="{00000000-0005-0000-0000-0000FB1F0000}"/>
    <cellStyle name="Vírgula 2 2 2 5 3 6" xfId="11601" xr:uid="{00000000-0005-0000-0000-0000FC1F0000}"/>
    <cellStyle name="Vírgula 2 2 2 5 3 7" xfId="24561" xr:uid="{00000000-0005-0000-0000-0000FD1F0000}"/>
    <cellStyle name="Vírgula 2 2 2 5 4" xfId="1737" xr:uid="{00000000-0005-0000-0000-0000FE1F0000}"/>
    <cellStyle name="Vírgula 2 2 2 5 4 2" xfId="4401" xr:uid="{00000000-0005-0000-0000-0000FF1F0000}"/>
    <cellStyle name="Vírgula 2 2 2 5 4 2 2" xfId="17745" xr:uid="{00000000-0005-0000-0000-000000200000}"/>
    <cellStyle name="Vírgula 2 2 2 5 4 2 3" xfId="26577" xr:uid="{00000000-0005-0000-0000-000001200000}"/>
    <cellStyle name="Vírgula 2 2 2 5 4 3" xfId="7065" xr:uid="{00000000-0005-0000-0000-000002200000}"/>
    <cellStyle name="Vírgula 2 2 2 5 4 3 2" xfId="20409" xr:uid="{00000000-0005-0000-0000-000003200000}"/>
    <cellStyle name="Vírgula 2 2 2 5 4 4" xfId="9729" xr:uid="{00000000-0005-0000-0000-000004200000}"/>
    <cellStyle name="Vírgula 2 2 2 5 4 4 2" xfId="23073" xr:uid="{00000000-0005-0000-0000-000005200000}"/>
    <cellStyle name="Vírgula 2 2 2 5 4 5" xfId="15081" xr:uid="{00000000-0005-0000-0000-000006200000}"/>
    <cellStyle name="Vírgula 2 2 2 5 4 6" xfId="12393" xr:uid="{00000000-0005-0000-0000-000007200000}"/>
    <cellStyle name="Vírgula 2 2 2 5 4 7" xfId="25209" xr:uid="{00000000-0005-0000-0000-000008200000}"/>
    <cellStyle name="Vírgula 2 2 2 5 5" xfId="2553" xr:uid="{00000000-0005-0000-0000-000009200000}"/>
    <cellStyle name="Vírgula 2 2 2 5 5 2" xfId="5217" xr:uid="{00000000-0005-0000-0000-00000A200000}"/>
    <cellStyle name="Vírgula 2 2 2 5 5 2 2" xfId="18561" xr:uid="{00000000-0005-0000-0000-00000B200000}"/>
    <cellStyle name="Vírgula 2 2 2 5 5 3" xfId="7881" xr:uid="{00000000-0005-0000-0000-00000C200000}"/>
    <cellStyle name="Vírgula 2 2 2 5 5 3 2" xfId="21225" xr:uid="{00000000-0005-0000-0000-00000D200000}"/>
    <cellStyle name="Vírgula 2 2 2 5 5 4" xfId="10545" xr:uid="{00000000-0005-0000-0000-00000E200000}"/>
    <cellStyle name="Vírgula 2 2 2 5 5 4 2" xfId="23889" xr:uid="{00000000-0005-0000-0000-00000F200000}"/>
    <cellStyle name="Vírgula 2 2 2 5 5 5" xfId="15897" xr:uid="{00000000-0005-0000-0000-000010200000}"/>
    <cellStyle name="Vírgula 2 2 2 5 5 6" xfId="13209" xr:uid="{00000000-0005-0000-0000-000011200000}"/>
    <cellStyle name="Vírgula 2 2 2 5 5 7" xfId="25569" xr:uid="{00000000-0005-0000-0000-000012200000}"/>
    <cellStyle name="Vírgula 2 2 2 5 6" xfId="2817" xr:uid="{00000000-0005-0000-0000-000013200000}"/>
    <cellStyle name="Vírgula 2 2 2 5 6 2" xfId="16161" xr:uid="{00000000-0005-0000-0000-000014200000}"/>
    <cellStyle name="Vírgula 2 2 2 5 7" xfId="5481" xr:uid="{00000000-0005-0000-0000-000015200000}"/>
    <cellStyle name="Vírgula 2 2 2 5 7 2" xfId="18825" xr:uid="{00000000-0005-0000-0000-000016200000}"/>
    <cellStyle name="Vírgula 2 2 2 5 8" xfId="8145" xr:uid="{00000000-0005-0000-0000-000017200000}"/>
    <cellStyle name="Vírgula 2 2 2 5 8 2" xfId="21489" xr:uid="{00000000-0005-0000-0000-000018200000}"/>
    <cellStyle name="Vírgula 2 2 2 5 9" xfId="13497" xr:uid="{00000000-0005-0000-0000-000019200000}"/>
    <cellStyle name="Vírgula 2 2 2 6" xfId="321" xr:uid="{00000000-0005-0000-0000-00001A200000}"/>
    <cellStyle name="Vírgula 2 2 2 6 10" xfId="24369" xr:uid="{00000000-0005-0000-0000-00001B200000}"/>
    <cellStyle name="Vírgula 2 2 2 6 2" xfId="1113" xr:uid="{00000000-0005-0000-0000-00001C200000}"/>
    <cellStyle name="Vírgula 2 2 2 6 2 2" xfId="3777" xr:uid="{00000000-0005-0000-0000-00001D200000}"/>
    <cellStyle name="Vírgula 2 2 2 6 2 2 2" xfId="17121" xr:uid="{00000000-0005-0000-0000-00001E200000}"/>
    <cellStyle name="Vírgula 2 2 2 6 2 2 3" xfId="26433" xr:uid="{00000000-0005-0000-0000-00001F200000}"/>
    <cellStyle name="Vírgula 2 2 2 6 2 3" xfId="6441" xr:uid="{00000000-0005-0000-0000-000020200000}"/>
    <cellStyle name="Vírgula 2 2 2 6 2 3 2" xfId="19785" xr:uid="{00000000-0005-0000-0000-000021200000}"/>
    <cellStyle name="Vírgula 2 2 2 6 2 4" xfId="9105" xr:uid="{00000000-0005-0000-0000-000022200000}"/>
    <cellStyle name="Vírgula 2 2 2 6 2 4 2" xfId="22449" xr:uid="{00000000-0005-0000-0000-000023200000}"/>
    <cellStyle name="Vírgula 2 2 2 6 2 5" xfId="14457" xr:uid="{00000000-0005-0000-0000-000024200000}"/>
    <cellStyle name="Vírgula 2 2 2 6 2 6" xfId="11769" xr:uid="{00000000-0005-0000-0000-000025200000}"/>
    <cellStyle name="Vírgula 2 2 2 6 2 7" xfId="25065" xr:uid="{00000000-0005-0000-0000-000026200000}"/>
    <cellStyle name="Vírgula 2 2 2 6 3" xfId="1905" xr:uid="{00000000-0005-0000-0000-000027200000}"/>
    <cellStyle name="Vírgula 2 2 2 6 3 2" xfId="4569" xr:uid="{00000000-0005-0000-0000-000028200000}"/>
    <cellStyle name="Vírgula 2 2 2 6 3 2 2" xfId="17913" xr:uid="{00000000-0005-0000-0000-000029200000}"/>
    <cellStyle name="Vírgula 2 2 2 6 3 2 3" xfId="26097" xr:uid="{00000000-0005-0000-0000-00002A200000}"/>
    <cellStyle name="Vírgula 2 2 2 6 3 3" xfId="7233" xr:uid="{00000000-0005-0000-0000-00002B200000}"/>
    <cellStyle name="Vírgula 2 2 2 6 3 3 2" xfId="20577" xr:uid="{00000000-0005-0000-0000-00002C200000}"/>
    <cellStyle name="Vírgula 2 2 2 6 3 4" xfId="9897" xr:uid="{00000000-0005-0000-0000-00002D200000}"/>
    <cellStyle name="Vírgula 2 2 2 6 3 4 2" xfId="23241" xr:uid="{00000000-0005-0000-0000-00002E200000}"/>
    <cellStyle name="Vírgula 2 2 2 6 3 5" xfId="15249" xr:uid="{00000000-0005-0000-0000-00002F200000}"/>
    <cellStyle name="Vírgula 2 2 2 6 3 6" xfId="12561" xr:uid="{00000000-0005-0000-0000-000030200000}"/>
    <cellStyle name="Vírgula 2 2 2 6 3 7" xfId="24729" xr:uid="{00000000-0005-0000-0000-000031200000}"/>
    <cellStyle name="Vírgula 2 2 2 6 4" xfId="2480" xr:uid="{00000000-0005-0000-0000-000032200000}"/>
    <cellStyle name="Vírgula 2 2 2 6 4 2" xfId="5144" xr:uid="{00000000-0005-0000-0000-000033200000}"/>
    <cellStyle name="Vírgula 2 2 2 6 4 2 2" xfId="18488" xr:uid="{00000000-0005-0000-0000-000034200000}"/>
    <cellStyle name="Vírgula 2 2 2 6 4 2 3" xfId="26745" xr:uid="{00000000-0005-0000-0000-000035200000}"/>
    <cellStyle name="Vírgula 2 2 2 6 4 3" xfId="7808" xr:uid="{00000000-0005-0000-0000-000036200000}"/>
    <cellStyle name="Vírgula 2 2 2 6 4 3 2" xfId="21152" xr:uid="{00000000-0005-0000-0000-000037200000}"/>
    <cellStyle name="Vírgula 2 2 2 6 4 4" xfId="10472" xr:uid="{00000000-0005-0000-0000-000038200000}"/>
    <cellStyle name="Vírgula 2 2 2 6 4 4 2" xfId="23816" xr:uid="{00000000-0005-0000-0000-000039200000}"/>
    <cellStyle name="Vírgula 2 2 2 6 4 5" xfId="15824" xr:uid="{00000000-0005-0000-0000-00003A200000}"/>
    <cellStyle name="Vírgula 2 2 2 6 4 6" xfId="13136" xr:uid="{00000000-0005-0000-0000-00003B200000}"/>
    <cellStyle name="Vírgula 2 2 2 6 4 7" xfId="25377" xr:uid="{00000000-0005-0000-0000-00003C200000}"/>
    <cellStyle name="Vírgula 2 2 2 6 5" xfId="2985" xr:uid="{00000000-0005-0000-0000-00003D200000}"/>
    <cellStyle name="Vírgula 2 2 2 6 5 2" xfId="16329" xr:uid="{00000000-0005-0000-0000-00003E200000}"/>
    <cellStyle name="Vírgula 2 2 2 6 5 3" xfId="25737" xr:uid="{00000000-0005-0000-0000-00003F200000}"/>
    <cellStyle name="Vírgula 2 2 2 6 6" xfId="5649" xr:uid="{00000000-0005-0000-0000-000040200000}"/>
    <cellStyle name="Vírgula 2 2 2 6 6 2" xfId="18993" xr:uid="{00000000-0005-0000-0000-000041200000}"/>
    <cellStyle name="Vírgula 2 2 2 6 7" xfId="8313" xr:uid="{00000000-0005-0000-0000-000042200000}"/>
    <cellStyle name="Vírgula 2 2 2 6 7 2" xfId="21657" xr:uid="{00000000-0005-0000-0000-000043200000}"/>
    <cellStyle name="Vírgula 2 2 2 6 8" xfId="13665" xr:uid="{00000000-0005-0000-0000-000044200000}"/>
    <cellStyle name="Vírgula 2 2 2 6 9" xfId="10977" xr:uid="{00000000-0005-0000-0000-000045200000}"/>
    <cellStyle name="Vírgula 2 2 2 7" xfId="585" xr:uid="{00000000-0005-0000-0000-000046200000}"/>
    <cellStyle name="Vírgula 2 2 2 7 2" xfId="1377" xr:uid="{00000000-0005-0000-0000-000047200000}"/>
    <cellStyle name="Vírgula 2 2 2 7 2 2" xfId="4041" xr:uid="{00000000-0005-0000-0000-000048200000}"/>
    <cellStyle name="Vírgula 2 2 2 7 2 2 2" xfId="17385" xr:uid="{00000000-0005-0000-0000-000049200000}"/>
    <cellStyle name="Vírgula 2 2 2 7 2 2 3" xfId="26169" xr:uid="{00000000-0005-0000-0000-00004A200000}"/>
    <cellStyle name="Vírgula 2 2 2 7 2 3" xfId="6705" xr:uid="{00000000-0005-0000-0000-00004B200000}"/>
    <cellStyle name="Vírgula 2 2 2 7 2 3 2" xfId="20049" xr:uid="{00000000-0005-0000-0000-00004C200000}"/>
    <cellStyle name="Vírgula 2 2 2 7 2 4" xfId="9369" xr:uid="{00000000-0005-0000-0000-00004D200000}"/>
    <cellStyle name="Vírgula 2 2 2 7 2 4 2" xfId="22713" xr:uid="{00000000-0005-0000-0000-00004E200000}"/>
    <cellStyle name="Vírgula 2 2 2 7 2 5" xfId="14721" xr:uid="{00000000-0005-0000-0000-00004F200000}"/>
    <cellStyle name="Vírgula 2 2 2 7 2 6" xfId="12033" xr:uid="{00000000-0005-0000-0000-000050200000}"/>
    <cellStyle name="Vírgula 2 2 2 7 2 7" xfId="24801" xr:uid="{00000000-0005-0000-0000-000051200000}"/>
    <cellStyle name="Vírgula 2 2 2 7 3" xfId="2169" xr:uid="{00000000-0005-0000-0000-000052200000}"/>
    <cellStyle name="Vírgula 2 2 2 7 3 2" xfId="4833" xr:uid="{00000000-0005-0000-0000-000053200000}"/>
    <cellStyle name="Vírgula 2 2 2 7 3 2 2" xfId="18177" xr:uid="{00000000-0005-0000-0000-000054200000}"/>
    <cellStyle name="Vírgula 2 2 2 7 3 2 3" xfId="25833" xr:uid="{00000000-0005-0000-0000-000055200000}"/>
    <cellStyle name="Vírgula 2 2 2 7 3 3" xfId="7497" xr:uid="{00000000-0005-0000-0000-000056200000}"/>
    <cellStyle name="Vírgula 2 2 2 7 3 3 2" xfId="20841" xr:uid="{00000000-0005-0000-0000-000057200000}"/>
    <cellStyle name="Vírgula 2 2 2 7 3 4" xfId="10161" xr:uid="{00000000-0005-0000-0000-000058200000}"/>
    <cellStyle name="Vírgula 2 2 2 7 3 4 2" xfId="23505" xr:uid="{00000000-0005-0000-0000-000059200000}"/>
    <cellStyle name="Vírgula 2 2 2 7 3 5" xfId="15513" xr:uid="{00000000-0005-0000-0000-00005A200000}"/>
    <cellStyle name="Vírgula 2 2 2 7 3 6" xfId="12825" xr:uid="{00000000-0005-0000-0000-00005B200000}"/>
    <cellStyle name="Vírgula 2 2 2 7 3 7" xfId="24465" xr:uid="{00000000-0005-0000-0000-00005C200000}"/>
    <cellStyle name="Vírgula 2 2 2 7 4" xfId="3249" xr:uid="{00000000-0005-0000-0000-00005D200000}"/>
    <cellStyle name="Vírgula 2 2 2 7 4 2" xfId="16593" xr:uid="{00000000-0005-0000-0000-00005E200000}"/>
    <cellStyle name="Vírgula 2 2 2 7 4 3" xfId="25473" xr:uid="{00000000-0005-0000-0000-00005F200000}"/>
    <cellStyle name="Vírgula 2 2 2 7 5" xfId="5913" xr:uid="{00000000-0005-0000-0000-000060200000}"/>
    <cellStyle name="Vírgula 2 2 2 7 5 2" xfId="19257" xr:uid="{00000000-0005-0000-0000-000061200000}"/>
    <cellStyle name="Vírgula 2 2 2 7 6" xfId="8577" xr:uid="{00000000-0005-0000-0000-000062200000}"/>
    <cellStyle name="Vírgula 2 2 2 7 6 2" xfId="21921" xr:uid="{00000000-0005-0000-0000-000063200000}"/>
    <cellStyle name="Vírgula 2 2 2 7 7" xfId="13929" xr:uid="{00000000-0005-0000-0000-000064200000}"/>
    <cellStyle name="Vírgula 2 2 2 7 8" xfId="11241" xr:uid="{00000000-0005-0000-0000-000065200000}"/>
    <cellStyle name="Vírgula 2 2 2 7 9" xfId="24105" xr:uid="{00000000-0005-0000-0000-000066200000}"/>
    <cellStyle name="Vírgula 2 2 2 8" xfId="753" xr:uid="{00000000-0005-0000-0000-000067200000}"/>
    <cellStyle name="Vírgula 2 2 2 8 2" xfId="1545" xr:uid="{00000000-0005-0000-0000-000068200000}"/>
    <cellStyle name="Vírgula 2 2 2 8 2 2" xfId="4209" xr:uid="{00000000-0005-0000-0000-000069200000}"/>
    <cellStyle name="Vírgula 2 2 2 8 2 2 2" xfId="17553" xr:uid="{00000000-0005-0000-0000-00006A200000}"/>
    <cellStyle name="Vírgula 2 2 2 8 2 2 3" xfId="26145" xr:uid="{00000000-0005-0000-0000-00006B200000}"/>
    <cellStyle name="Vírgula 2 2 2 8 2 3" xfId="6873" xr:uid="{00000000-0005-0000-0000-00006C200000}"/>
    <cellStyle name="Vírgula 2 2 2 8 2 3 2" xfId="20217" xr:uid="{00000000-0005-0000-0000-00006D200000}"/>
    <cellStyle name="Vírgula 2 2 2 8 2 4" xfId="9537" xr:uid="{00000000-0005-0000-0000-00006E200000}"/>
    <cellStyle name="Vírgula 2 2 2 8 2 4 2" xfId="22881" xr:uid="{00000000-0005-0000-0000-00006F200000}"/>
    <cellStyle name="Vírgula 2 2 2 8 2 5" xfId="14889" xr:uid="{00000000-0005-0000-0000-000070200000}"/>
    <cellStyle name="Vírgula 2 2 2 8 2 6" xfId="12201" xr:uid="{00000000-0005-0000-0000-000071200000}"/>
    <cellStyle name="Vírgula 2 2 2 8 2 7" xfId="24777" xr:uid="{00000000-0005-0000-0000-000072200000}"/>
    <cellStyle name="Vírgula 2 2 2 8 3" xfId="2337" xr:uid="{00000000-0005-0000-0000-000073200000}"/>
    <cellStyle name="Vírgula 2 2 2 8 3 2" xfId="5001" xr:uid="{00000000-0005-0000-0000-000074200000}"/>
    <cellStyle name="Vírgula 2 2 2 8 3 2 2" xfId="18345" xr:uid="{00000000-0005-0000-0000-000075200000}"/>
    <cellStyle name="Vírgula 2 2 2 8 3 3" xfId="7665" xr:uid="{00000000-0005-0000-0000-000076200000}"/>
    <cellStyle name="Vírgula 2 2 2 8 3 3 2" xfId="21009" xr:uid="{00000000-0005-0000-0000-000077200000}"/>
    <cellStyle name="Vírgula 2 2 2 8 3 4" xfId="10329" xr:uid="{00000000-0005-0000-0000-000078200000}"/>
    <cellStyle name="Vírgula 2 2 2 8 3 4 2" xfId="23673" xr:uid="{00000000-0005-0000-0000-000079200000}"/>
    <cellStyle name="Vírgula 2 2 2 8 3 5" xfId="15681" xr:uid="{00000000-0005-0000-0000-00007A200000}"/>
    <cellStyle name="Vírgula 2 2 2 8 3 6" xfId="12993" xr:uid="{00000000-0005-0000-0000-00007B200000}"/>
    <cellStyle name="Vírgula 2 2 2 8 3 7" xfId="25449" xr:uid="{00000000-0005-0000-0000-00007C200000}"/>
    <cellStyle name="Vírgula 2 2 2 8 4" xfId="3417" xr:uid="{00000000-0005-0000-0000-00007D200000}"/>
    <cellStyle name="Vírgula 2 2 2 8 4 2" xfId="16761" xr:uid="{00000000-0005-0000-0000-00007E200000}"/>
    <cellStyle name="Vírgula 2 2 2 8 5" xfId="6081" xr:uid="{00000000-0005-0000-0000-00007F200000}"/>
    <cellStyle name="Vírgula 2 2 2 8 5 2" xfId="19425" xr:uid="{00000000-0005-0000-0000-000080200000}"/>
    <cellStyle name="Vírgula 2 2 2 8 6" xfId="8745" xr:uid="{00000000-0005-0000-0000-000081200000}"/>
    <cellStyle name="Vírgula 2 2 2 8 6 2" xfId="22089" xr:uid="{00000000-0005-0000-0000-000082200000}"/>
    <cellStyle name="Vírgula 2 2 2 8 7" xfId="14097" xr:uid="{00000000-0005-0000-0000-000083200000}"/>
    <cellStyle name="Vírgula 2 2 2 8 8" xfId="11409" xr:uid="{00000000-0005-0000-0000-000084200000}"/>
    <cellStyle name="Vírgula 2 2 2 8 9" xfId="24081" xr:uid="{00000000-0005-0000-0000-000085200000}"/>
    <cellStyle name="Vírgula 2 2 2 9" xfId="801" xr:uid="{00000000-0005-0000-0000-000086200000}"/>
    <cellStyle name="Vírgula 2 2 2 9 2" xfId="1593" xr:uid="{00000000-0005-0000-0000-000087200000}"/>
    <cellStyle name="Vírgula 2 2 2 9 2 2" xfId="4257" xr:uid="{00000000-0005-0000-0000-000088200000}"/>
    <cellStyle name="Vírgula 2 2 2 9 2 2 2" xfId="17601" xr:uid="{00000000-0005-0000-0000-000089200000}"/>
    <cellStyle name="Vírgula 2 2 2 9 2 3" xfId="6921" xr:uid="{00000000-0005-0000-0000-00008A200000}"/>
    <cellStyle name="Vírgula 2 2 2 9 2 3 2" xfId="20265" xr:uid="{00000000-0005-0000-0000-00008B200000}"/>
    <cellStyle name="Vírgula 2 2 2 9 2 4" xfId="9585" xr:uid="{00000000-0005-0000-0000-00008C200000}"/>
    <cellStyle name="Vírgula 2 2 2 9 2 4 2" xfId="22929" xr:uid="{00000000-0005-0000-0000-00008D200000}"/>
    <cellStyle name="Vírgula 2 2 2 9 2 5" xfId="14937" xr:uid="{00000000-0005-0000-0000-00008E200000}"/>
    <cellStyle name="Vírgula 2 2 2 9 2 6" xfId="12249" xr:uid="{00000000-0005-0000-0000-00008F200000}"/>
    <cellStyle name="Vírgula 2 2 2 9 2 7" xfId="25785" xr:uid="{00000000-0005-0000-0000-000090200000}"/>
    <cellStyle name="Vírgula 2 2 2 9 3" xfId="2385" xr:uid="{00000000-0005-0000-0000-000091200000}"/>
    <cellStyle name="Vírgula 2 2 2 9 3 2" xfId="5049" xr:uid="{00000000-0005-0000-0000-000092200000}"/>
    <cellStyle name="Vírgula 2 2 2 9 3 2 2" xfId="18393" xr:uid="{00000000-0005-0000-0000-000093200000}"/>
    <cellStyle name="Vírgula 2 2 2 9 3 3" xfId="7713" xr:uid="{00000000-0005-0000-0000-000094200000}"/>
    <cellStyle name="Vírgula 2 2 2 9 3 3 2" xfId="21057" xr:uid="{00000000-0005-0000-0000-000095200000}"/>
    <cellStyle name="Vírgula 2 2 2 9 3 4" xfId="10377" xr:uid="{00000000-0005-0000-0000-000096200000}"/>
    <cellStyle name="Vírgula 2 2 2 9 3 4 2" xfId="23721" xr:uid="{00000000-0005-0000-0000-000097200000}"/>
    <cellStyle name="Vírgula 2 2 2 9 3 5" xfId="15729" xr:uid="{00000000-0005-0000-0000-000098200000}"/>
    <cellStyle name="Vírgula 2 2 2 9 3 6" xfId="13041" xr:uid="{00000000-0005-0000-0000-000099200000}"/>
    <cellStyle name="Vírgula 2 2 2 9 4" xfId="3465" xr:uid="{00000000-0005-0000-0000-00009A200000}"/>
    <cellStyle name="Vírgula 2 2 2 9 4 2" xfId="16809" xr:uid="{00000000-0005-0000-0000-00009B200000}"/>
    <cellStyle name="Vírgula 2 2 2 9 5" xfId="6129" xr:uid="{00000000-0005-0000-0000-00009C200000}"/>
    <cellStyle name="Vírgula 2 2 2 9 5 2" xfId="19473" xr:uid="{00000000-0005-0000-0000-00009D200000}"/>
    <cellStyle name="Vírgula 2 2 2 9 6" xfId="8793" xr:uid="{00000000-0005-0000-0000-00009E200000}"/>
    <cellStyle name="Vírgula 2 2 2 9 6 2" xfId="22137" xr:uid="{00000000-0005-0000-0000-00009F200000}"/>
    <cellStyle name="Vírgula 2 2 2 9 7" xfId="14145" xr:uid="{00000000-0005-0000-0000-0000A0200000}"/>
    <cellStyle name="Vírgula 2 2 2 9 8" xfId="11457" xr:uid="{00000000-0005-0000-0000-0000A1200000}"/>
    <cellStyle name="Vírgula 2 2 2 9 9" xfId="24417" xr:uid="{00000000-0005-0000-0000-0000A2200000}"/>
    <cellStyle name="Vírgula 2 2 20" xfId="10705" xr:uid="{00000000-0005-0000-0000-0000A3200000}"/>
    <cellStyle name="Vírgula 2 2 21" xfId="24049" xr:uid="{00000000-0005-0000-0000-0000A4200000}"/>
    <cellStyle name="Vírgula 2 2 3" xfId="36" xr:uid="{00000000-0005-0000-0000-0000A5200000}"/>
    <cellStyle name="Vírgula 2 2 3 10" xfId="857" xr:uid="{00000000-0005-0000-0000-0000A6200000}"/>
    <cellStyle name="Vírgula 2 2 3 10 2" xfId="3521" xr:uid="{00000000-0005-0000-0000-0000A7200000}"/>
    <cellStyle name="Vírgula 2 2 3 10 2 2" xfId="16865" xr:uid="{00000000-0005-0000-0000-0000A8200000}"/>
    <cellStyle name="Vírgula 2 2 3 10 2 3" xfId="25817" xr:uid="{00000000-0005-0000-0000-0000A9200000}"/>
    <cellStyle name="Vírgula 2 2 3 10 3" xfId="6185" xr:uid="{00000000-0005-0000-0000-0000AA200000}"/>
    <cellStyle name="Vírgula 2 2 3 10 3 2" xfId="19529" xr:uid="{00000000-0005-0000-0000-0000AB200000}"/>
    <cellStyle name="Vírgula 2 2 3 10 4" xfId="8849" xr:uid="{00000000-0005-0000-0000-0000AC200000}"/>
    <cellStyle name="Vírgula 2 2 3 10 4 2" xfId="22193" xr:uid="{00000000-0005-0000-0000-0000AD200000}"/>
    <cellStyle name="Vírgula 2 2 3 10 5" xfId="14201" xr:uid="{00000000-0005-0000-0000-0000AE200000}"/>
    <cellStyle name="Vírgula 2 2 3 10 6" xfId="11513" xr:uid="{00000000-0005-0000-0000-0000AF200000}"/>
    <cellStyle name="Vírgula 2 2 3 10 7" xfId="24449" xr:uid="{00000000-0005-0000-0000-0000B0200000}"/>
    <cellStyle name="Vírgula 2 2 3 11" xfId="1649" xr:uid="{00000000-0005-0000-0000-0000B1200000}"/>
    <cellStyle name="Vírgula 2 2 3 11 2" xfId="4313" xr:uid="{00000000-0005-0000-0000-0000B2200000}"/>
    <cellStyle name="Vírgula 2 2 3 11 2 2" xfId="17657" xr:uid="{00000000-0005-0000-0000-0000B3200000}"/>
    <cellStyle name="Vírgula 2 2 3 11 2 3" xfId="26489" xr:uid="{00000000-0005-0000-0000-0000B4200000}"/>
    <cellStyle name="Vírgula 2 2 3 11 3" xfId="6977" xr:uid="{00000000-0005-0000-0000-0000B5200000}"/>
    <cellStyle name="Vírgula 2 2 3 11 3 2" xfId="20321" xr:uid="{00000000-0005-0000-0000-0000B6200000}"/>
    <cellStyle name="Vírgula 2 2 3 11 4" xfId="9641" xr:uid="{00000000-0005-0000-0000-0000B7200000}"/>
    <cellStyle name="Vírgula 2 2 3 11 4 2" xfId="22985" xr:uid="{00000000-0005-0000-0000-0000B8200000}"/>
    <cellStyle name="Vírgula 2 2 3 11 5" xfId="14993" xr:uid="{00000000-0005-0000-0000-0000B9200000}"/>
    <cellStyle name="Vírgula 2 2 3 11 6" xfId="12305" xr:uid="{00000000-0005-0000-0000-0000BA200000}"/>
    <cellStyle name="Vírgula 2 2 3 11 7" xfId="25121" xr:uid="{00000000-0005-0000-0000-0000BB200000}"/>
    <cellStyle name="Vírgula 2 2 3 12" xfId="2446" xr:uid="{00000000-0005-0000-0000-0000BC200000}"/>
    <cellStyle name="Vírgula 2 2 3 12 2" xfId="5110" xr:uid="{00000000-0005-0000-0000-0000BD200000}"/>
    <cellStyle name="Vírgula 2 2 3 12 2 2" xfId="18454" xr:uid="{00000000-0005-0000-0000-0000BE200000}"/>
    <cellStyle name="Vírgula 2 2 3 12 3" xfId="7774" xr:uid="{00000000-0005-0000-0000-0000BF200000}"/>
    <cellStyle name="Vírgula 2 2 3 12 3 2" xfId="21118" xr:uid="{00000000-0005-0000-0000-0000C0200000}"/>
    <cellStyle name="Vírgula 2 2 3 12 4" xfId="10438" xr:uid="{00000000-0005-0000-0000-0000C1200000}"/>
    <cellStyle name="Vírgula 2 2 3 12 4 2" xfId="23782" xr:uid="{00000000-0005-0000-0000-0000C2200000}"/>
    <cellStyle name="Vírgula 2 2 3 12 5" xfId="15790" xr:uid="{00000000-0005-0000-0000-0000C3200000}"/>
    <cellStyle name="Vírgula 2 2 3 12 6" xfId="13102" xr:uid="{00000000-0005-0000-0000-0000C4200000}"/>
    <cellStyle name="Vírgula 2 2 3 12 7" xfId="25433" xr:uid="{00000000-0005-0000-0000-0000C5200000}"/>
    <cellStyle name="Vírgula 2 2 3 13" xfId="65" xr:uid="{00000000-0005-0000-0000-0000C6200000}"/>
    <cellStyle name="Vírgula 2 2 3 13 2" xfId="13409" xr:uid="{00000000-0005-0000-0000-0000C7200000}"/>
    <cellStyle name="Vírgula 2 2 3 14" xfId="2729" xr:uid="{00000000-0005-0000-0000-0000C8200000}"/>
    <cellStyle name="Vírgula 2 2 3 14 2" xfId="16073" xr:uid="{00000000-0005-0000-0000-0000C9200000}"/>
    <cellStyle name="Vírgula 2 2 3 15" xfId="5393" xr:uid="{00000000-0005-0000-0000-0000CA200000}"/>
    <cellStyle name="Vírgula 2 2 3 15 2" xfId="18737" xr:uid="{00000000-0005-0000-0000-0000CB200000}"/>
    <cellStyle name="Vírgula 2 2 3 16" xfId="8057" xr:uid="{00000000-0005-0000-0000-0000CC200000}"/>
    <cellStyle name="Vírgula 2 2 3 16 2" xfId="21401" xr:uid="{00000000-0005-0000-0000-0000CD200000}"/>
    <cellStyle name="Vírgula 2 2 3 17" xfId="13385" xr:uid="{00000000-0005-0000-0000-0000CE200000}"/>
    <cellStyle name="Vírgula 2 2 3 18" xfId="10721" xr:uid="{00000000-0005-0000-0000-0000CF200000}"/>
    <cellStyle name="Vírgula 2 2 3 19" xfId="24065" xr:uid="{00000000-0005-0000-0000-0000D0200000}"/>
    <cellStyle name="Vírgula 2 2 3 2" xfId="89" xr:uid="{00000000-0005-0000-0000-0000D1200000}"/>
    <cellStyle name="Vírgula 2 2 3 2 10" xfId="1673" xr:uid="{00000000-0005-0000-0000-0000D2200000}"/>
    <cellStyle name="Vírgula 2 2 3 2 10 2" xfId="4337" xr:uid="{00000000-0005-0000-0000-0000D3200000}"/>
    <cellStyle name="Vírgula 2 2 3 2 10 2 2" xfId="17681" xr:uid="{00000000-0005-0000-0000-0000D4200000}"/>
    <cellStyle name="Vírgula 2 2 3 2 10 3" xfId="7001" xr:uid="{00000000-0005-0000-0000-0000D5200000}"/>
    <cellStyle name="Vírgula 2 2 3 2 10 3 2" xfId="20345" xr:uid="{00000000-0005-0000-0000-0000D6200000}"/>
    <cellStyle name="Vírgula 2 2 3 2 10 4" xfId="9665" xr:uid="{00000000-0005-0000-0000-0000D7200000}"/>
    <cellStyle name="Vírgula 2 2 3 2 10 4 2" xfId="23009" xr:uid="{00000000-0005-0000-0000-0000D8200000}"/>
    <cellStyle name="Vírgula 2 2 3 2 10 5" xfId="15017" xr:uid="{00000000-0005-0000-0000-0000D9200000}"/>
    <cellStyle name="Vírgula 2 2 3 2 10 6" xfId="12329" xr:uid="{00000000-0005-0000-0000-0000DA200000}"/>
    <cellStyle name="Vírgula 2 2 3 2 11" xfId="2472" xr:uid="{00000000-0005-0000-0000-0000DB200000}"/>
    <cellStyle name="Vírgula 2 2 3 2 11 2" xfId="5136" xr:uid="{00000000-0005-0000-0000-0000DC200000}"/>
    <cellStyle name="Vírgula 2 2 3 2 11 2 2" xfId="18480" xr:uid="{00000000-0005-0000-0000-0000DD200000}"/>
    <cellStyle name="Vírgula 2 2 3 2 11 3" xfId="7800" xr:uid="{00000000-0005-0000-0000-0000DE200000}"/>
    <cellStyle name="Vírgula 2 2 3 2 11 3 2" xfId="21144" xr:uid="{00000000-0005-0000-0000-0000DF200000}"/>
    <cellStyle name="Vírgula 2 2 3 2 11 4" xfId="10464" xr:uid="{00000000-0005-0000-0000-0000E0200000}"/>
    <cellStyle name="Vírgula 2 2 3 2 11 4 2" xfId="23808" xr:uid="{00000000-0005-0000-0000-0000E1200000}"/>
    <cellStyle name="Vírgula 2 2 3 2 11 5" xfId="15816" xr:uid="{00000000-0005-0000-0000-0000E2200000}"/>
    <cellStyle name="Vírgula 2 2 3 2 11 6" xfId="13128" xr:uid="{00000000-0005-0000-0000-0000E3200000}"/>
    <cellStyle name="Vírgula 2 2 3 2 12" xfId="2753" xr:uid="{00000000-0005-0000-0000-0000E4200000}"/>
    <cellStyle name="Vírgula 2 2 3 2 12 2" xfId="16097" xr:uid="{00000000-0005-0000-0000-0000E5200000}"/>
    <cellStyle name="Vírgula 2 2 3 2 13" xfId="5417" xr:uid="{00000000-0005-0000-0000-0000E6200000}"/>
    <cellStyle name="Vírgula 2 2 3 2 13 2" xfId="18761" xr:uid="{00000000-0005-0000-0000-0000E7200000}"/>
    <cellStyle name="Vírgula 2 2 3 2 14" xfId="8081" xr:uid="{00000000-0005-0000-0000-0000E8200000}"/>
    <cellStyle name="Vírgula 2 2 3 2 14 2" xfId="21425" xr:uid="{00000000-0005-0000-0000-0000E9200000}"/>
    <cellStyle name="Vírgula 2 2 3 2 15" xfId="13433" xr:uid="{00000000-0005-0000-0000-0000EA200000}"/>
    <cellStyle name="Vírgula 2 2 3 2 16" xfId="10745" xr:uid="{00000000-0005-0000-0000-0000EB200000}"/>
    <cellStyle name="Vírgula 2 2 3 2 17" xfId="24137" xr:uid="{00000000-0005-0000-0000-0000EC200000}"/>
    <cellStyle name="Vírgula 2 2 3 2 2" xfId="137" xr:uid="{00000000-0005-0000-0000-0000ED200000}"/>
    <cellStyle name="Vírgula 2 2 3 2 2 10" xfId="8129" xr:uid="{00000000-0005-0000-0000-0000EE200000}"/>
    <cellStyle name="Vírgula 2 2 3 2 2 10 2" xfId="21473" xr:uid="{00000000-0005-0000-0000-0000EF200000}"/>
    <cellStyle name="Vírgula 2 2 3 2 2 11" xfId="13481" xr:uid="{00000000-0005-0000-0000-0000F0200000}"/>
    <cellStyle name="Vírgula 2 2 3 2 2 12" xfId="10793" xr:uid="{00000000-0005-0000-0000-0000F1200000}"/>
    <cellStyle name="Vírgula 2 2 3 2 2 13" xfId="24185" xr:uid="{00000000-0005-0000-0000-0000F2200000}"/>
    <cellStyle name="Vírgula 2 2 3 2 2 2" xfId="305" xr:uid="{00000000-0005-0000-0000-0000F3200000}"/>
    <cellStyle name="Vírgula 2 2 3 2 2 2 10" xfId="10961" xr:uid="{00000000-0005-0000-0000-0000F4200000}"/>
    <cellStyle name="Vírgula 2 2 3 2 2 2 11" xfId="24353" xr:uid="{00000000-0005-0000-0000-0000F5200000}"/>
    <cellStyle name="Vírgula 2 2 3 2 2 2 2" xfId="569" xr:uid="{00000000-0005-0000-0000-0000F6200000}"/>
    <cellStyle name="Vírgula 2 2 3 2 2 2 2 2" xfId="1361" xr:uid="{00000000-0005-0000-0000-0000F7200000}"/>
    <cellStyle name="Vírgula 2 2 3 2 2 2 2 2 2" xfId="4025" xr:uid="{00000000-0005-0000-0000-0000F8200000}"/>
    <cellStyle name="Vírgula 2 2 3 2 2 2 2 2 2 2" xfId="17369" xr:uid="{00000000-0005-0000-0000-0000F9200000}"/>
    <cellStyle name="Vírgula 2 2 3 2 2 2 2 2 3" xfId="6689" xr:uid="{00000000-0005-0000-0000-0000FA200000}"/>
    <cellStyle name="Vírgula 2 2 3 2 2 2 2 2 3 2" xfId="20033" xr:uid="{00000000-0005-0000-0000-0000FB200000}"/>
    <cellStyle name="Vírgula 2 2 3 2 2 2 2 2 4" xfId="9353" xr:uid="{00000000-0005-0000-0000-0000FC200000}"/>
    <cellStyle name="Vírgula 2 2 3 2 2 2 2 2 4 2" xfId="22697" xr:uid="{00000000-0005-0000-0000-0000FD200000}"/>
    <cellStyle name="Vírgula 2 2 3 2 2 2 2 2 5" xfId="14705" xr:uid="{00000000-0005-0000-0000-0000FE200000}"/>
    <cellStyle name="Vírgula 2 2 3 2 2 2 2 2 6" xfId="12017" xr:uid="{00000000-0005-0000-0000-0000FF200000}"/>
    <cellStyle name="Vírgula 2 2 3 2 2 2 2 2 7" xfId="26417" xr:uid="{00000000-0005-0000-0000-000000210000}"/>
    <cellStyle name="Vírgula 2 2 3 2 2 2 2 3" xfId="2153" xr:uid="{00000000-0005-0000-0000-000001210000}"/>
    <cellStyle name="Vírgula 2 2 3 2 2 2 2 3 2" xfId="4817" xr:uid="{00000000-0005-0000-0000-000002210000}"/>
    <cellStyle name="Vírgula 2 2 3 2 2 2 2 3 2 2" xfId="18161" xr:uid="{00000000-0005-0000-0000-000003210000}"/>
    <cellStyle name="Vírgula 2 2 3 2 2 2 2 3 3" xfId="7481" xr:uid="{00000000-0005-0000-0000-000004210000}"/>
    <cellStyle name="Vírgula 2 2 3 2 2 2 2 3 3 2" xfId="20825" xr:uid="{00000000-0005-0000-0000-000005210000}"/>
    <cellStyle name="Vírgula 2 2 3 2 2 2 2 3 4" xfId="10145" xr:uid="{00000000-0005-0000-0000-000006210000}"/>
    <cellStyle name="Vírgula 2 2 3 2 2 2 2 3 4 2" xfId="23489" xr:uid="{00000000-0005-0000-0000-000007210000}"/>
    <cellStyle name="Vírgula 2 2 3 2 2 2 2 3 5" xfId="15497" xr:uid="{00000000-0005-0000-0000-000008210000}"/>
    <cellStyle name="Vírgula 2 2 3 2 2 2 2 3 6" xfId="12809" xr:uid="{00000000-0005-0000-0000-000009210000}"/>
    <cellStyle name="Vírgula 2 2 3 2 2 2 2 4" xfId="3233" xr:uid="{00000000-0005-0000-0000-00000A210000}"/>
    <cellStyle name="Vírgula 2 2 3 2 2 2 2 4 2" xfId="16577" xr:uid="{00000000-0005-0000-0000-00000B210000}"/>
    <cellStyle name="Vírgula 2 2 3 2 2 2 2 5" xfId="5897" xr:uid="{00000000-0005-0000-0000-00000C210000}"/>
    <cellStyle name="Vírgula 2 2 3 2 2 2 2 5 2" xfId="19241" xr:uid="{00000000-0005-0000-0000-00000D210000}"/>
    <cellStyle name="Vírgula 2 2 3 2 2 2 2 6" xfId="8561" xr:uid="{00000000-0005-0000-0000-00000E210000}"/>
    <cellStyle name="Vírgula 2 2 3 2 2 2 2 6 2" xfId="21905" xr:uid="{00000000-0005-0000-0000-00000F210000}"/>
    <cellStyle name="Vírgula 2 2 3 2 2 2 2 7" xfId="13913" xr:uid="{00000000-0005-0000-0000-000010210000}"/>
    <cellStyle name="Vírgula 2 2 3 2 2 2 2 8" xfId="11225" xr:uid="{00000000-0005-0000-0000-000011210000}"/>
    <cellStyle name="Vírgula 2 2 3 2 2 2 2 9" xfId="25049" xr:uid="{00000000-0005-0000-0000-000012210000}"/>
    <cellStyle name="Vírgula 2 2 3 2 2 2 3" xfId="1097" xr:uid="{00000000-0005-0000-0000-000013210000}"/>
    <cellStyle name="Vírgula 2 2 3 2 2 2 3 2" xfId="3761" xr:uid="{00000000-0005-0000-0000-000014210000}"/>
    <cellStyle name="Vírgula 2 2 3 2 2 2 3 2 2" xfId="17105" xr:uid="{00000000-0005-0000-0000-000015210000}"/>
    <cellStyle name="Vírgula 2 2 3 2 2 2 3 2 3" xfId="26081" xr:uid="{00000000-0005-0000-0000-000016210000}"/>
    <cellStyle name="Vírgula 2 2 3 2 2 2 3 3" xfId="6425" xr:uid="{00000000-0005-0000-0000-000017210000}"/>
    <cellStyle name="Vírgula 2 2 3 2 2 2 3 3 2" xfId="19769" xr:uid="{00000000-0005-0000-0000-000018210000}"/>
    <cellStyle name="Vírgula 2 2 3 2 2 2 3 4" xfId="9089" xr:uid="{00000000-0005-0000-0000-000019210000}"/>
    <cellStyle name="Vírgula 2 2 3 2 2 2 3 4 2" xfId="22433" xr:uid="{00000000-0005-0000-0000-00001A210000}"/>
    <cellStyle name="Vírgula 2 2 3 2 2 2 3 5" xfId="14441" xr:uid="{00000000-0005-0000-0000-00001B210000}"/>
    <cellStyle name="Vírgula 2 2 3 2 2 2 3 6" xfId="11753" xr:uid="{00000000-0005-0000-0000-00001C210000}"/>
    <cellStyle name="Vírgula 2 2 3 2 2 2 3 7" xfId="24713" xr:uid="{00000000-0005-0000-0000-00001D210000}"/>
    <cellStyle name="Vírgula 2 2 3 2 2 2 4" xfId="1889" xr:uid="{00000000-0005-0000-0000-00001E210000}"/>
    <cellStyle name="Vírgula 2 2 3 2 2 2 4 2" xfId="4553" xr:uid="{00000000-0005-0000-0000-00001F210000}"/>
    <cellStyle name="Vírgula 2 2 3 2 2 2 4 2 2" xfId="17897" xr:uid="{00000000-0005-0000-0000-000020210000}"/>
    <cellStyle name="Vírgula 2 2 3 2 2 2 4 2 3" xfId="26729" xr:uid="{00000000-0005-0000-0000-000021210000}"/>
    <cellStyle name="Vírgula 2 2 3 2 2 2 4 3" xfId="7217" xr:uid="{00000000-0005-0000-0000-000022210000}"/>
    <cellStyle name="Vírgula 2 2 3 2 2 2 4 3 2" xfId="20561" xr:uid="{00000000-0005-0000-0000-000023210000}"/>
    <cellStyle name="Vírgula 2 2 3 2 2 2 4 4" xfId="9881" xr:uid="{00000000-0005-0000-0000-000024210000}"/>
    <cellStyle name="Vírgula 2 2 3 2 2 2 4 4 2" xfId="23225" xr:uid="{00000000-0005-0000-0000-000025210000}"/>
    <cellStyle name="Vírgula 2 2 3 2 2 2 4 5" xfId="15233" xr:uid="{00000000-0005-0000-0000-000026210000}"/>
    <cellStyle name="Vírgula 2 2 3 2 2 2 4 6" xfId="12545" xr:uid="{00000000-0005-0000-0000-000027210000}"/>
    <cellStyle name="Vírgula 2 2 3 2 2 2 4 7" xfId="25361" xr:uid="{00000000-0005-0000-0000-000028210000}"/>
    <cellStyle name="Vírgula 2 2 3 2 2 2 5" xfId="2705" xr:uid="{00000000-0005-0000-0000-000029210000}"/>
    <cellStyle name="Vírgula 2 2 3 2 2 2 5 2" xfId="5369" xr:uid="{00000000-0005-0000-0000-00002A210000}"/>
    <cellStyle name="Vírgula 2 2 3 2 2 2 5 2 2" xfId="18713" xr:uid="{00000000-0005-0000-0000-00002B210000}"/>
    <cellStyle name="Vírgula 2 2 3 2 2 2 5 3" xfId="8033" xr:uid="{00000000-0005-0000-0000-00002C210000}"/>
    <cellStyle name="Vírgula 2 2 3 2 2 2 5 3 2" xfId="21377" xr:uid="{00000000-0005-0000-0000-00002D210000}"/>
    <cellStyle name="Vírgula 2 2 3 2 2 2 5 4" xfId="10697" xr:uid="{00000000-0005-0000-0000-00002E210000}"/>
    <cellStyle name="Vírgula 2 2 3 2 2 2 5 4 2" xfId="24041" xr:uid="{00000000-0005-0000-0000-00002F210000}"/>
    <cellStyle name="Vírgula 2 2 3 2 2 2 5 5" xfId="16049" xr:uid="{00000000-0005-0000-0000-000030210000}"/>
    <cellStyle name="Vírgula 2 2 3 2 2 2 5 6" xfId="13361" xr:uid="{00000000-0005-0000-0000-000031210000}"/>
    <cellStyle name="Vírgula 2 2 3 2 2 2 5 7" xfId="25721" xr:uid="{00000000-0005-0000-0000-000032210000}"/>
    <cellStyle name="Vírgula 2 2 3 2 2 2 6" xfId="2969" xr:uid="{00000000-0005-0000-0000-000033210000}"/>
    <cellStyle name="Vírgula 2 2 3 2 2 2 6 2" xfId="16313" xr:uid="{00000000-0005-0000-0000-000034210000}"/>
    <cellStyle name="Vírgula 2 2 3 2 2 2 7" xfId="5633" xr:uid="{00000000-0005-0000-0000-000035210000}"/>
    <cellStyle name="Vírgula 2 2 3 2 2 2 7 2" xfId="18977" xr:uid="{00000000-0005-0000-0000-000036210000}"/>
    <cellStyle name="Vírgula 2 2 3 2 2 2 8" xfId="8297" xr:uid="{00000000-0005-0000-0000-000037210000}"/>
    <cellStyle name="Vírgula 2 2 3 2 2 2 8 2" xfId="21641" xr:uid="{00000000-0005-0000-0000-000038210000}"/>
    <cellStyle name="Vírgula 2 2 3 2 2 2 9" xfId="13649" xr:uid="{00000000-0005-0000-0000-000039210000}"/>
    <cellStyle name="Vírgula 2 2 3 2 2 3" xfId="401" xr:uid="{00000000-0005-0000-0000-00003A210000}"/>
    <cellStyle name="Vírgula 2 2 3 2 2 3 2" xfId="1193" xr:uid="{00000000-0005-0000-0000-00003B210000}"/>
    <cellStyle name="Vírgula 2 2 3 2 2 3 2 2" xfId="3857" xr:uid="{00000000-0005-0000-0000-00003C210000}"/>
    <cellStyle name="Vírgula 2 2 3 2 2 3 2 2 2" xfId="17201" xr:uid="{00000000-0005-0000-0000-00003D210000}"/>
    <cellStyle name="Vírgula 2 2 3 2 2 3 2 3" xfId="6521" xr:uid="{00000000-0005-0000-0000-00003E210000}"/>
    <cellStyle name="Vírgula 2 2 3 2 2 3 2 3 2" xfId="19865" xr:uid="{00000000-0005-0000-0000-00003F210000}"/>
    <cellStyle name="Vírgula 2 2 3 2 2 3 2 4" xfId="9185" xr:uid="{00000000-0005-0000-0000-000040210000}"/>
    <cellStyle name="Vírgula 2 2 3 2 2 3 2 4 2" xfId="22529" xr:uid="{00000000-0005-0000-0000-000041210000}"/>
    <cellStyle name="Vírgula 2 2 3 2 2 3 2 5" xfId="14537" xr:uid="{00000000-0005-0000-0000-000042210000}"/>
    <cellStyle name="Vírgula 2 2 3 2 2 3 2 6" xfId="11849" xr:uid="{00000000-0005-0000-0000-000043210000}"/>
    <cellStyle name="Vírgula 2 2 3 2 2 3 2 7" xfId="26249" xr:uid="{00000000-0005-0000-0000-000044210000}"/>
    <cellStyle name="Vírgula 2 2 3 2 2 3 3" xfId="1985" xr:uid="{00000000-0005-0000-0000-000045210000}"/>
    <cellStyle name="Vírgula 2 2 3 2 2 3 3 2" xfId="4649" xr:uid="{00000000-0005-0000-0000-000046210000}"/>
    <cellStyle name="Vírgula 2 2 3 2 2 3 3 2 2" xfId="17993" xr:uid="{00000000-0005-0000-0000-000047210000}"/>
    <cellStyle name="Vírgula 2 2 3 2 2 3 3 3" xfId="7313" xr:uid="{00000000-0005-0000-0000-000048210000}"/>
    <cellStyle name="Vírgula 2 2 3 2 2 3 3 3 2" xfId="20657" xr:uid="{00000000-0005-0000-0000-000049210000}"/>
    <cellStyle name="Vírgula 2 2 3 2 2 3 3 4" xfId="9977" xr:uid="{00000000-0005-0000-0000-00004A210000}"/>
    <cellStyle name="Vírgula 2 2 3 2 2 3 3 4 2" xfId="23321" xr:uid="{00000000-0005-0000-0000-00004B210000}"/>
    <cellStyle name="Vírgula 2 2 3 2 2 3 3 5" xfId="15329" xr:uid="{00000000-0005-0000-0000-00004C210000}"/>
    <cellStyle name="Vírgula 2 2 3 2 2 3 3 6" xfId="12641" xr:uid="{00000000-0005-0000-0000-00004D210000}"/>
    <cellStyle name="Vírgula 2 2 3 2 2 3 4" xfId="3065" xr:uid="{00000000-0005-0000-0000-00004E210000}"/>
    <cellStyle name="Vírgula 2 2 3 2 2 3 4 2" xfId="16409" xr:uid="{00000000-0005-0000-0000-00004F210000}"/>
    <cellStyle name="Vírgula 2 2 3 2 2 3 5" xfId="5729" xr:uid="{00000000-0005-0000-0000-000050210000}"/>
    <cellStyle name="Vírgula 2 2 3 2 2 3 5 2" xfId="19073" xr:uid="{00000000-0005-0000-0000-000051210000}"/>
    <cellStyle name="Vírgula 2 2 3 2 2 3 6" xfId="8393" xr:uid="{00000000-0005-0000-0000-000052210000}"/>
    <cellStyle name="Vírgula 2 2 3 2 2 3 6 2" xfId="21737" xr:uid="{00000000-0005-0000-0000-000053210000}"/>
    <cellStyle name="Vírgula 2 2 3 2 2 3 7" xfId="13745" xr:uid="{00000000-0005-0000-0000-000054210000}"/>
    <cellStyle name="Vírgula 2 2 3 2 2 3 8" xfId="11057" xr:uid="{00000000-0005-0000-0000-000055210000}"/>
    <cellStyle name="Vírgula 2 2 3 2 2 3 9" xfId="24881" xr:uid="{00000000-0005-0000-0000-000056210000}"/>
    <cellStyle name="Vírgula 2 2 3 2 2 4" xfId="737" xr:uid="{00000000-0005-0000-0000-000057210000}"/>
    <cellStyle name="Vírgula 2 2 3 2 2 4 2" xfId="1529" xr:uid="{00000000-0005-0000-0000-000058210000}"/>
    <cellStyle name="Vírgula 2 2 3 2 2 4 2 2" xfId="4193" xr:uid="{00000000-0005-0000-0000-000059210000}"/>
    <cellStyle name="Vírgula 2 2 3 2 2 4 2 2 2" xfId="17537" xr:uid="{00000000-0005-0000-0000-00005A210000}"/>
    <cellStyle name="Vírgula 2 2 3 2 2 4 2 3" xfId="6857" xr:uid="{00000000-0005-0000-0000-00005B210000}"/>
    <cellStyle name="Vírgula 2 2 3 2 2 4 2 3 2" xfId="20201" xr:uid="{00000000-0005-0000-0000-00005C210000}"/>
    <cellStyle name="Vírgula 2 2 3 2 2 4 2 4" xfId="9521" xr:uid="{00000000-0005-0000-0000-00005D210000}"/>
    <cellStyle name="Vírgula 2 2 3 2 2 4 2 4 2" xfId="22865" xr:uid="{00000000-0005-0000-0000-00005E210000}"/>
    <cellStyle name="Vírgula 2 2 3 2 2 4 2 5" xfId="14873" xr:uid="{00000000-0005-0000-0000-00005F210000}"/>
    <cellStyle name="Vírgula 2 2 3 2 2 4 2 6" xfId="12185" xr:uid="{00000000-0005-0000-0000-000060210000}"/>
    <cellStyle name="Vírgula 2 2 3 2 2 4 2 7" xfId="25913" xr:uid="{00000000-0005-0000-0000-000061210000}"/>
    <cellStyle name="Vírgula 2 2 3 2 2 4 3" xfId="2321" xr:uid="{00000000-0005-0000-0000-000062210000}"/>
    <cellStyle name="Vírgula 2 2 3 2 2 4 3 2" xfId="4985" xr:uid="{00000000-0005-0000-0000-000063210000}"/>
    <cellStyle name="Vírgula 2 2 3 2 2 4 3 2 2" xfId="18329" xr:uid="{00000000-0005-0000-0000-000064210000}"/>
    <cellStyle name="Vírgula 2 2 3 2 2 4 3 3" xfId="7649" xr:uid="{00000000-0005-0000-0000-000065210000}"/>
    <cellStyle name="Vírgula 2 2 3 2 2 4 3 3 2" xfId="20993" xr:uid="{00000000-0005-0000-0000-000066210000}"/>
    <cellStyle name="Vírgula 2 2 3 2 2 4 3 4" xfId="10313" xr:uid="{00000000-0005-0000-0000-000067210000}"/>
    <cellStyle name="Vírgula 2 2 3 2 2 4 3 4 2" xfId="23657" xr:uid="{00000000-0005-0000-0000-000068210000}"/>
    <cellStyle name="Vírgula 2 2 3 2 2 4 3 5" xfId="15665" xr:uid="{00000000-0005-0000-0000-000069210000}"/>
    <cellStyle name="Vírgula 2 2 3 2 2 4 3 6" xfId="12977" xr:uid="{00000000-0005-0000-0000-00006A210000}"/>
    <cellStyle name="Vírgula 2 2 3 2 2 4 4" xfId="3401" xr:uid="{00000000-0005-0000-0000-00006B210000}"/>
    <cellStyle name="Vírgula 2 2 3 2 2 4 4 2" xfId="16745" xr:uid="{00000000-0005-0000-0000-00006C210000}"/>
    <cellStyle name="Vírgula 2 2 3 2 2 4 5" xfId="6065" xr:uid="{00000000-0005-0000-0000-00006D210000}"/>
    <cellStyle name="Vírgula 2 2 3 2 2 4 5 2" xfId="19409" xr:uid="{00000000-0005-0000-0000-00006E210000}"/>
    <cellStyle name="Vírgula 2 2 3 2 2 4 6" xfId="8729" xr:uid="{00000000-0005-0000-0000-00006F210000}"/>
    <cellStyle name="Vírgula 2 2 3 2 2 4 6 2" xfId="22073" xr:uid="{00000000-0005-0000-0000-000070210000}"/>
    <cellStyle name="Vírgula 2 2 3 2 2 4 7" xfId="14081" xr:uid="{00000000-0005-0000-0000-000071210000}"/>
    <cellStyle name="Vírgula 2 2 3 2 2 4 8" xfId="11393" xr:uid="{00000000-0005-0000-0000-000072210000}"/>
    <cellStyle name="Vírgula 2 2 3 2 2 4 9" xfId="24545" xr:uid="{00000000-0005-0000-0000-000073210000}"/>
    <cellStyle name="Vírgula 2 2 3 2 2 5" xfId="929" xr:uid="{00000000-0005-0000-0000-000074210000}"/>
    <cellStyle name="Vírgula 2 2 3 2 2 5 2" xfId="3593" xr:uid="{00000000-0005-0000-0000-000075210000}"/>
    <cellStyle name="Vírgula 2 2 3 2 2 5 2 2" xfId="16937" xr:uid="{00000000-0005-0000-0000-000076210000}"/>
    <cellStyle name="Vírgula 2 2 3 2 2 5 2 3" xfId="26561" xr:uid="{00000000-0005-0000-0000-000077210000}"/>
    <cellStyle name="Vírgula 2 2 3 2 2 5 3" xfId="6257" xr:uid="{00000000-0005-0000-0000-000078210000}"/>
    <cellStyle name="Vírgula 2 2 3 2 2 5 3 2" xfId="19601" xr:uid="{00000000-0005-0000-0000-000079210000}"/>
    <cellStyle name="Vírgula 2 2 3 2 2 5 4" xfId="8921" xr:uid="{00000000-0005-0000-0000-00007A210000}"/>
    <cellStyle name="Vírgula 2 2 3 2 2 5 4 2" xfId="22265" xr:uid="{00000000-0005-0000-0000-00007B210000}"/>
    <cellStyle name="Vírgula 2 2 3 2 2 5 5" xfId="14273" xr:uid="{00000000-0005-0000-0000-00007C210000}"/>
    <cellStyle name="Vírgula 2 2 3 2 2 5 6" xfId="11585" xr:uid="{00000000-0005-0000-0000-00007D210000}"/>
    <cellStyle name="Vírgula 2 2 3 2 2 5 7" xfId="25193" xr:uid="{00000000-0005-0000-0000-00007E210000}"/>
    <cellStyle name="Vírgula 2 2 3 2 2 6" xfId="1721" xr:uid="{00000000-0005-0000-0000-00007F210000}"/>
    <cellStyle name="Vírgula 2 2 3 2 2 6 2" xfId="4385" xr:uid="{00000000-0005-0000-0000-000080210000}"/>
    <cellStyle name="Vírgula 2 2 3 2 2 6 2 2" xfId="17729" xr:uid="{00000000-0005-0000-0000-000081210000}"/>
    <cellStyle name="Vírgula 2 2 3 2 2 6 3" xfId="7049" xr:uid="{00000000-0005-0000-0000-000082210000}"/>
    <cellStyle name="Vírgula 2 2 3 2 2 6 3 2" xfId="20393" xr:uid="{00000000-0005-0000-0000-000083210000}"/>
    <cellStyle name="Vírgula 2 2 3 2 2 6 4" xfId="9713" xr:uid="{00000000-0005-0000-0000-000084210000}"/>
    <cellStyle name="Vírgula 2 2 3 2 2 6 4 2" xfId="23057" xr:uid="{00000000-0005-0000-0000-000085210000}"/>
    <cellStyle name="Vírgula 2 2 3 2 2 6 5" xfId="15065" xr:uid="{00000000-0005-0000-0000-000086210000}"/>
    <cellStyle name="Vírgula 2 2 3 2 2 6 6" xfId="12377" xr:uid="{00000000-0005-0000-0000-000087210000}"/>
    <cellStyle name="Vírgula 2 2 3 2 2 6 7" xfId="25553" xr:uid="{00000000-0005-0000-0000-000088210000}"/>
    <cellStyle name="Vírgula 2 2 3 2 2 7" xfId="2537" xr:uid="{00000000-0005-0000-0000-000089210000}"/>
    <cellStyle name="Vírgula 2 2 3 2 2 7 2" xfId="5201" xr:uid="{00000000-0005-0000-0000-00008A210000}"/>
    <cellStyle name="Vírgula 2 2 3 2 2 7 2 2" xfId="18545" xr:uid="{00000000-0005-0000-0000-00008B210000}"/>
    <cellStyle name="Vírgula 2 2 3 2 2 7 3" xfId="7865" xr:uid="{00000000-0005-0000-0000-00008C210000}"/>
    <cellStyle name="Vírgula 2 2 3 2 2 7 3 2" xfId="21209" xr:uid="{00000000-0005-0000-0000-00008D210000}"/>
    <cellStyle name="Vírgula 2 2 3 2 2 7 4" xfId="10529" xr:uid="{00000000-0005-0000-0000-00008E210000}"/>
    <cellStyle name="Vírgula 2 2 3 2 2 7 4 2" xfId="23873" xr:uid="{00000000-0005-0000-0000-00008F210000}"/>
    <cellStyle name="Vírgula 2 2 3 2 2 7 5" xfId="15881" xr:uid="{00000000-0005-0000-0000-000090210000}"/>
    <cellStyle name="Vírgula 2 2 3 2 2 7 6" xfId="13193" xr:uid="{00000000-0005-0000-0000-000091210000}"/>
    <cellStyle name="Vírgula 2 2 3 2 2 8" xfId="2801" xr:uid="{00000000-0005-0000-0000-000092210000}"/>
    <cellStyle name="Vírgula 2 2 3 2 2 8 2" xfId="16145" xr:uid="{00000000-0005-0000-0000-000093210000}"/>
    <cellStyle name="Vírgula 2 2 3 2 2 9" xfId="5465" xr:uid="{00000000-0005-0000-0000-000094210000}"/>
    <cellStyle name="Vírgula 2 2 3 2 2 9 2" xfId="18809" xr:uid="{00000000-0005-0000-0000-000095210000}"/>
    <cellStyle name="Vírgula 2 2 3 2 3" xfId="257" xr:uid="{00000000-0005-0000-0000-000096210000}"/>
    <cellStyle name="Vírgula 2 2 3 2 3 10" xfId="13601" xr:uid="{00000000-0005-0000-0000-000097210000}"/>
    <cellStyle name="Vírgula 2 2 3 2 3 11" xfId="10913" xr:uid="{00000000-0005-0000-0000-000098210000}"/>
    <cellStyle name="Vírgula 2 2 3 2 3 12" xfId="24305" xr:uid="{00000000-0005-0000-0000-000099210000}"/>
    <cellStyle name="Vírgula 2 2 3 2 3 2" xfId="521" xr:uid="{00000000-0005-0000-0000-00009A210000}"/>
    <cellStyle name="Vírgula 2 2 3 2 3 2 2" xfId="1313" xr:uid="{00000000-0005-0000-0000-00009B210000}"/>
    <cellStyle name="Vírgula 2 2 3 2 3 2 2 2" xfId="3977" xr:uid="{00000000-0005-0000-0000-00009C210000}"/>
    <cellStyle name="Vírgula 2 2 3 2 3 2 2 2 2" xfId="17321" xr:uid="{00000000-0005-0000-0000-00009D210000}"/>
    <cellStyle name="Vírgula 2 2 3 2 3 2 2 3" xfId="6641" xr:uid="{00000000-0005-0000-0000-00009E210000}"/>
    <cellStyle name="Vírgula 2 2 3 2 3 2 2 3 2" xfId="19985" xr:uid="{00000000-0005-0000-0000-00009F210000}"/>
    <cellStyle name="Vírgula 2 2 3 2 3 2 2 4" xfId="9305" xr:uid="{00000000-0005-0000-0000-0000A0210000}"/>
    <cellStyle name="Vírgula 2 2 3 2 3 2 2 4 2" xfId="22649" xr:uid="{00000000-0005-0000-0000-0000A1210000}"/>
    <cellStyle name="Vírgula 2 2 3 2 3 2 2 5" xfId="14657" xr:uid="{00000000-0005-0000-0000-0000A2210000}"/>
    <cellStyle name="Vírgula 2 2 3 2 3 2 2 6" xfId="11969" xr:uid="{00000000-0005-0000-0000-0000A3210000}"/>
    <cellStyle name="Vírgula 2 2 3 2 3 2 2 7" xfId="26369" xr:uid="{00000000-0005-0000-0000-0000A4210000}"/>
    <cellStyle name="Vírgula 2 2 3 2 3 2 3" xfId="2105" xr:uid="{00000000-0005-0000-0000-0000A5210000}"/>
    <cellStyle name="Vírgula 2 2 3 2 3 2 3 2" xfId="4769" xr:uid="{00000000-0005-0000-0000-0000A6210000}"/>
    <cellStyle name="Vírgula 2 2 3 2 3 2 3 2 2" xfId="18113" xr:uid="{00000000-0005-0000-0000-0000A7210000}"/>
    <cellStyle name="Vírgula 2 2 3 2 3 2 3 3" xfId="7433" xr:uid="{00000000-0005-0000-0000-0000A8210000}"/>
    <cellStyle name="Vírgula 2 2 3 2 3 2 3 3 2" xfId="20777" xr:uid="{00000000-0005-0000-0000-0000A9210000}"/>
    <cellStyle name="Vírgula 2 2 3 2 3 2 3 4" xfId="10097" xr:uid="{00000000-0005-0000-0000-0000AA210000}"/>
    <cellStyle name="Vírgula 2 2 3 2 3 2 3 4 2" xfId="23441" xr:uid="{00000000-0005-0000-0000-0000AB210000}"/>
    <cellStyle name="Vírgula 2 2 3 2 3 2 3 5" xfId="15449" xr:uid="{00000000-0005-0000-0000-0000AC210000}"/>
    <cellStyle name="Vírgula 2 2 3 2 3 2 3 6" xfId="12761" xr:uid="{00000000-0005-0000-0000-0000AD210000}"/>
    <cellStyle name="Vírgula 2 2 3 2 3 2 4" xfId="3185" xr:uid="{00000000-0005-0000-0000-0000AE210000}"/>
    <cellStyle name="Vírgula 2 2 3 2 3 2 4 2" xfId="16529" xr:uid="{00000000-0005-0000-0000-0000AF210000}"/>
    <cellStyle name="Vírgula 2 2 3 2 3 2 5" xfId="5849" xr:uid="{00000000-0005-0000-0000-0000B0210000}"/>
    <cellStyle name="Vírgula 2 2 3 2 3 2 5 2" xfId="19193" xr:uid="{00000000-0005-0000-0000-0000B1210000}"/>
    <cellStyle name="Vírgula 2 2 3 2 3 2 6" xfId="8513" xr:uid="{00000000-0005-0000-0000-0000B2210000}"/>
    <cellStyle name="Vírgula 2 2 3 2 3 2 6 2" xfId="21857" xr:uid="{00000000-0005-0000-0000-0000B3210000}"/>
    <cellStyle name="Vírgula 2 2 3 2 3 2 7" xfId="13865" xr:uid="{00000000-0005-0000-0000-0000B4210000}"/>
    <cellStyle name="Vírgula 2 2 3 2 3 2 8" xfId="11177" xr:uid="{00000000-0005-0000-0000-0000B5210000}"/>
    <cellStyle name="Vírgula 2 2 3 2 3 2 9" xfId="25001" xr:uid="{00000000-0005-0000-0000-0000B6210000}"/>
    <cellStyle name="Vírgula 2 2 3 2 3 3" xfId="689" xr:uid="{00000000-0005-0000-0000-0000B7210000}"/>
    <cellStyle name="Vírgula 2 2 3 2 3 3 2" xfId="1481" xr:uid="{00000000-0005-0000-0000-0000B8210000}"/>
    <cellStyle name="Vírgula 2 2 3 2 3 3 2 2" xfId="4145" xr:uid="{00000000-0005-0000-0000-0000B9210000}"/>
    <cellStyle name="Vírgula 2 2 3 2 3 3 2 2 2" xfId="17489" xr:uid="{00000000-0005-0000-0000-0000BA210000}"/>
    <cellStyle name="Vírgula 2 2 3 2 3 3 2 3" xfId="6809" xr:uid="{00000000-0005-0000-0000-0000BB210000}"/>
    <cellStyle name="Vírgula 2 2 3 2 3 3 2 3 2" xfId="20153" xr:uid="{00000000-0005-0000-0000-0000BC210000}"/>
    <cellStyle name="Vírgula 2 2 3 2 3 3 2 4" xfId="9473" xr:uid="{00000000-0005-0000-0000-0000BD210000}"/>
    <cellStyle name="Vírgula 2 2 3 2 3 3 2 4 2" xfId="22817" xr:uid="{00000000-0005-0000-0000-0000BE210000}"/>
    <cellStyle name="Vírgula 2 2 3 2 3 3 2 5" xfId="14825" xr:uid="{00000000-0005-0000-0000-0000BF210000}"/>
    <cellStyle name="Vírgula 2 2 3 2 3 3 2 6" xfId="12137" xr:uid="{00000000-0005-0000-0000-0000C0210000}"/>
    <cellStyle name="Vírgula 2 2 3 2 3 3 2 7" xfId="26033" xr:uid="{00000000-0005-0000-0000-0000C1210000}"/>
    <cellStyle name="Vírgula 2 2 3 2 3 3 3" xfId="2273" xr:uid="{00000000-0005-0000-0000-0000C2210000}"/>
    <cellStyle name="Vírgula 2 2 3 2 3 3 3 2" xfId="4937" xr:uid="{00000000-0005-0000-0000-0000C3210000}"/>
    <cellStyle name="Vírgula 2 2 3 2 3 3 3 2 2" xfId="18281" xr:uid="{00000000-0005-0000-0000-0000C4210000}"/>
    <cellStyle name="Vírgula 2 2 3 2 3 3 3 3" xfId="7601" xr:uid="{00000000-0005-0000-0000-0000C5210000}"/>
    <cellStyle name="Vírgula 2 2 3 2 3 3 3 3 2" xfId="20945" xr:uid="{00000000-0005-0000-0000-0000C6210000}"/>
    <cellStyle name="Vírgula 2 2 3 2 3 3 3 4" xfId="10265" xr:uid="{00000000-0005-0000-0000-0000C7210000}"/>
    <cellStyle name="Vírgula 2 2 3 2 3 3 3 4 2" xfId="23609" xr:uid="{00000000-0005-0000-0000-0000C8210000}"/>
    <cellStyle name="Vírgula 2 2 3 2 3 3 3 5" xfId="15617" xr:uid="{00000000-0005-0000-0000-0000C9210000}"/>
    <cellStyle name="Vírgula 2 2 3 2 3 3 3 6" xfId="12929" xr:uid="{00000000-0005-0000-0000-0000CA210000}"/>
    <cellStyle name="Vírgula 2 2 3 2 3 3 4" xfId="3353" xr:uid="{00000000-0005-0000-0000-0000CB210000}"/>
    <cellStyle name="Vírgula 2 2 3 2 3 3 4 2" xfId="16697" xr:uid="{00000000-0005-0000-0000-0000CC210000}"/>
    <cellStyle name="Vírgula 2 2 3 2 3 3 5" xfId="6017" xr:uid="{00000000-0005-0000-0000-0000CD210000}"/>
    <cellStyle name="Vírgula 2 2 3 2 3 3 5 2" xfId="19361" xr:uid="{00000000-0005-0000-0000-0000CE210000}"/>
    <cellStyle name="Vírgula 2 2 3 2 3 3 6" xfId="8681" xr:uid="{00000000-0005-0000-0000-0000CF210000}"/>
    <cellStyle name="Vírgula 2 2 3 2 3 3 6 2" xfId="22025" xr:uid="{00000000-0005-0000-0000-0000D0210000}"/>
    <cellStyle name="Vírgula 2 2 3 2 3 3 7" xfId="14033" xr:uid="{00000000-0005-0000-0000-0000D1210000}"/>
    <cellStyle name="Vírgula 2 2 3 2 3 3 8" xfId="11345" xr:uid="{00000000-0005-0000-0000-0000D2210000}"/>
    <cellStyle name="Vírgula 2 2 3 2 3 3 9" xfId="24665" xr:uid="{00000000-0005-0000-0000-0000D3210000}"/>
    <cellStyle name="Vírgula 2 2 3 2 3 4" xfId="1049" xr:uid="{00000000-0005-0000-0000-0000D4210000}"/>
    <cellStyle name="Vírgula 2 2 3 2 3 4 2" xfId="3713" xr:uid="{00000000-0005-0000-0000-0000D5210000}"/>
    <cellStyle name="Vírgula 2 2 3 2 3 4 2 2" xfId="17057" xr:uid="{00000000-0005-0000-0000-0000D6210000}"/>
    <cellStyle name="Vírgula 2 2 3 2 3 4 2 3" xfId="26681" xr:uid="{00000000-0005-0000-0000-0000D7210000}"/>
    <cellStyle name="Vírgula 2 2 3 2 3 4 3" xfId="6377" xr:uid="{00000000-0005-0000-0000-0000D8210000}"/>
    <cellStyle name="Vírgula 2 2 3 2 3 4 3 2" xfId="19721" xr:uid="{00000000-0005-0000-0000-0000D9210000}"/>
    <cellStyle name="Vírgula 2 2 3 2 3 4 4" xfId="9041" xr:uid="{00000000-0005-0000-0000-0000DA210000}"/>
    <cellStyle name="Vírgula 2 2 3 2 3 4 4 2" xfId="22385" xr:uid="{00000000-0005-0000-0000-0000DB210000}"/>
    <cellStyle name="Vírgula 2 2 3 2 3 4 5" xfId="14393" xr:uid="{00000000-0005-0000-0000-0000DC210000}"/>
    <cellStyle name="Vírgula 2 2 3 2 3 4 6" xfId="11705" xr:uid="{00000000-0005-0000-0000-0000DD210000}"/>
    <cellStyle name="Vírgula 2 2 3 2 3 4 7" xfId="25313" xr:uid="{00000000-0005-0000-0000-0000DE210000}"/>
    <cellStyle name="Vírgula 2 2 3 2 3 5" xfId="1841" xr:uid="{00000000-0005-0000-0000-0000DF210000}"/>
    <cellStyle name="Vírgula 2 2 3 2 3 5 2" xfId="4505" xr:uid="{00000000-0005-0000-0000-0000E0210000}"/>
    <cellStyle name="Vírgula 2 2 3 2 3 5 2 2" xfId="17849" xr:uid="{00000000-0005-0000-0000-0000E1210000}"/>
    <cellStyle name="Vírgula 2 2 3 2 3 5 3" xfId="7169" xr:uid="{00000000-0005-0000-0000-0000E2210000}"/>
    <cellStyle name="Vírgula 2 2 3 2 3 5 3 2" xfId="20513" xr:uid="{00000000-0005-0000-0000-0000E3210000}"/>
    <cellStyle name="Vírgula 2 2 3 2 3 5 4" xfId="9833" xr:uid="{00000000-0005-0000-0000-0000E4210000}"/>
    <cellStyle name="Vírgula 2 2 3 2 3 5 4 2" xfId="23177" xr:uid="{00000000-0005-0000-0000-0000E5210000}"/>
    <cellStyle name="Vírgula 2 2 3 2 3 5 5" xfId="15185" xr:uid="{00000000-0005-0000-0000-0000E6210000}"/>
    <cellStyle name="Vírgula 2 2 3 2 3 5 6" xfId="12497" xr:uid="{00000000-0005-0000-0000-0000E7210000}"/>
    <cellStyle name="Vírgula 2 2 3 2 3 5 7" xfId="25673" xr:uid="{00000000-0005-0000-0000-0000E8210000}"/>
    <cellStyle name="Vírgula 2 2 3 2 3 6" xfId="2657" xr:uid="{00000000-0005-0000-0000-0000E9210000}"/>
    <cellStyle name="Vírgula 2 2 3 2 3 6 2" xfId="5321" xr:uid="{00000000-0005-0000-0000-0000EA210000}"/>
    <cellStyle name="Vírgula 2 2 3 2 3 6 2 2" xfId="18665" xr:uid="{00000000-0005-0000-0000-0000EB210000}"/>
    <cellStyle name="Vírgula 2 2 3 2 3 6 3" xfId="7985" xr:uid="{00000000-0005-0000-0000-0000EC210000}"/>
    <cellStyle name="Vírgula 2 2 3 2 3 6 3 2" xfId="21329" xr:uid="{00000000-0005-0000-0000-0000ED210000}"/>
    <cellStyle name="Vírgula 2 2 3 2 3 6 4" xfId="10649" xr:uid="{00000000-0005-0000-0000-0000EE210000}"/>
    <cellStyle name="Vírgula 2 2 3 2 3 6 4 2" xfId="23993" xr:uid="{00000000-0005-0000-0000-0000EF210000}"/>
    <cellStyle name="Vírgula 2 2 3 2 3 6 5" xfId="16001" xr:uid="{00000000-0005-0000-0000-0000F0210000}"/>
    <cellStyle name="Vírgula 2 2 3 2 3 6 6" xfId="13313" xr:uid="{00000000-0005-0000-0000-0000F1210000}"/>
    <cellStyle name="Vírgula 2 2 3 2 3 7" xfId="2921" xr:uid="{00000000-0005-0000-0000-0000F2210000}"/>
    <cellStyle name="Vírgula 2 2 3 2 3 7 2" xfId="16265" xr:uid="{00000000-0005-0000-0000-0000F3210000}"/>
    <cellStyle name="Vírgula 2 2 3 2 3 8" xfId="5585" xr:uid="{00000000-0005-0000-0000-0000F4210000}"/>
    <cellStyle name="Vírgula 2 2 3 2 3 8 2" xfId="18929" xr:uid="{00000000-0005-0000-0000-0000F5210000}"/>
    <cellStyle name="Vírgula 2 2 3 2 3 9" xfId="8249" xr:uid="{00000000-0005-0000-0000-0000F6210000}"/>
    <cellStyle name="Vírgula 2 2 3 2 3 9 2" xfId="21593" xr:uid="{00000000-0005-0000-0000-0000F7210000}"/>
    <cellStyle name="Vírgula 2 2 3 2 4" xfId="209" xr:uid="{00000000-0005-0000-0000-0000F8210000}"/>
    <cellStyle name="Vírgula 2 2 3 2 4 10" xfId="10865" xr:uid="{00000000-0005-0000-0000-0000F9210000}"/>
    <cellStyle name="Vírgula 2 2 3 2 4 11" xfId="24257" xr:uid="{00000000-0005-0000-0000-0000FA210000}"/>
    <cellStyle name="Vírgula 2 2 3 2 4 2" xfId="473" xr:uid="{00000000-0005-0000-0000-0000FB210000}"/>
    <cellStyle name="Vírgula 2 2 3 2 4 2 2" xfId="1265" xr:uid="{00000000-0005-0000-0000-0000FC210000}"/>
    <cellStyle name="Vírgula 2 2 3 2 4 2 2 2" xfId="3929" xr:uid="{00000000-0005-0000-0000-0000FD210000}"/>
    <cellStyle name="Vírgula 2 2 3 2 4 2 2 2 2" xfId="17273" xr:uid="{00000000-0005-0000-0000-0000FE210000}"/>
    <cellStyle name="Vírgula 2 2 3 2 4 2 2 3" xfId="6593" xr:uid="{00000000-0005-0000-0000-0000FF210000}"/>
    <cellStyle name="Vírgula 2 2 3 2 4 2 2 3 2" xfId="19937" xr:uid="{00000000-0005-0000-0000-000000220000}"/>
    <cellStyle name="Vírgula 2 2 3 2 4 2 2 4" xfId="9257" xr:uid="{00000000-0005-0000-0000-000001220000}"/>
    <cellStyle name="Vírgula 2 2 3 2 4 2 2 4 2" xfId="22601" xr:uid="{00000000-0005-0000-0000-000002220000}"/>
    <cellStyle name="Vírgula 2 2 3 2 4 2 2 5" xfId="14609" xr:uid="{00000000-0005-0000-0000-000003220000}"/>
    <cellStyle name="Vírgula 2 2 3 2 4 2 2 6" xfId="11921" xr:uid="{00000000-0005-0000-0000-000004220000}"/>
    <cellStyle name="Vírgula 2 2 3 2 4 2 2 7" xfId="26321" xr:uid="{00000000-0005-0000-0000-000005220000}"/>
    <cellStyle name="Vírgula 2 2 3 2 4 2 3" xfId="2057" xr:uid="{00000000-0005-0000-0000-000006220000}"/>
    <cellStyle name="Vírgula 2 2 3 2 4 2 3 2" xfId="4721" xr:uid="{00000000-0005-0000-0000-000007220000}"/>
    <cellStyle name="Vírgula 2 2 3 2 4 2 3 2 2" xfId="18065" xr:uid="{00000000-0005-0000-0000-000008220000}"/>
    <cellStyle name="Vírgula 2 2 3 2 4 2 3 3" xfId="7385" xr:uid="{00000000-0005-0000-0000-000009220000}"/>
    <cellStyle name="Vírgula 2 2 3 2 4 2 3 3 2" xfId="20729" xr:uid="{00000000-0005-0000-0000-00000A220000}"/>
    <cellStyle name="Vírgula 2 2 3 2 4 2 3 4" xfId="10049" xr:uid="{00000000-0005-0000-0000-00000B220000}"/>
    <cellStyle name="Vírgula 2 2 3 2 4 2 3 4 2" xfId="23393" xr:uid="{00000000-0005-0000-0000-00000C220000}"/>
    <cellStyle name="Vírgula 2 2 3 2 4 2 3 5" xfId="15401" xr:uid="{00000000-0005-0000-0000-00000D220000}"/>
    <cellStyle name="Vírgula 2 2 3 2 4 2 3 6" xfId="12713" xr:uid="{00000000-0005-0000-0000-00000E220000}"/>
    <cellStyle name="Vírgula 2 2 3 2 4 2 4" xfId="3137" xr:uid="{00000000-0005-0000-0000-00000F220000}"/>
    <cellStyle name="Vírgula 2 2 3 2 4 2 4 2" xfId="16481" xr:uid="{00000000-0005-0000-0000-000010220000}"/>
    <cellStyle name="Vírgula 2 2 3 2 4 2 5" xfId="5801" xr:uid="{00000000-0005-0000-0000-000011220000}"/>
    <cellStyle name="Vírgula 2 2 3 2 4 2 5 2" xfId="19145" xr:uid="{00000000-0005-0000-0000-000012220000}"/>
    <cellStyle name="Vírgula 2 2 3 2 4 2 6" xfId="8465" xr:uid="{00000000-0005-0000-0000-000013220000}"/>
    <cellStyle name="Vírgula 2 2 3 2 4 2 6 2" xfId="21809" xr:uid="{00000000-0005-0000-0000-000014220000}"/>
    <cellStyle name="Vírgula 2 2 3 2 4 2 7" xfId="13817" xr:uid="{00000000-0005-0000-0000-000015220000}"/>
    <cellStyle name="Vírgula 2 2 3 2 4 2 8" xfId="11129" xr:uid="{00000000-0005-0000-0000-000016220000}"/>
    <cellStyle name="Vírgula 2 2 3 2 4 2 9" xfId="24953" xr:uid="{00000000-0005-0000-0000-000017220000}"/>
    <cellStyle name="Vírgula 2 2 3 2 4 3" xfId="1001" xr:uid="{00000000-0005-0000-0000-000018220000}"/>
    <cellStyle name="Vírgula 2 2 3 2 4 3 2" xfId="3665" xr:uid="{00000000-0005-0000-0000-000019220000}"/>
    <cellStyle name="Vírgula 2 2 3 2 4 3 2 2" xfId="17009" xr:uid="{00000000-0005-0000-0000-00001A220000}"/>
    <cellStyle name="Vírgula 2 2 3 2 4 3 2 3" xfId="25985" xr:uid="{00000000-0005-0000-0000-00001B220000}"/>
    <cellStyle name="Vírgula 2 2 3 2 4 3 3" xfId="6329" xr:uid="{00000000-0005-0000-0000-00001C220000}"/>
    <cellStyle name="Vírgula 2 2 3 2 4 3 3 2" xfId="19673" xr:uid="{00000000-0005-0000-0000-00001D220000}"/>
    <cellStyle name="Vírgula 2 2 3 2 4 3 4" xfId="8993" xr:uid="{00000000-0005-0000-0000-00001E220000}"/>
    <cellStyle name="Vírgula 2 2 3 2 4 3 4 2" xfId="22337" xr:uid="{00000000-0005-0000-0000-00001F220000}"/>
    <cellStyle name="Vírgula 2 2 3 2 4 3 5" xfId="14345" xr:uid="{00000000-0005-0000-0000-000020220000}"/>
    <cellStyle name="Vírgula 2 2 3 2 4 3 6" xfId="11657" xr:uid="{00000000-0005-0000-0000-000021220000}"/>
    <cellStyle name="Vírgula 2 2 3 2 4 3 7" xfId="24617" xr:uid="{00000000-0005-0000-0000-000022220000}"/>
    <cellStyle name="Vírgula 2 2 3 2 4 4" xfId="1793" xr:uid="{00000000-0005-0000-0000-000023220000}"/>
    <cellStyle name="Vírgula 2 2 3 2 4 4 2" xfId="4457" xr:uid="{00000000-0005-0000-0000-000024220000}"/>
    <cellStyle name="Vírgula 2 2 3 2 4 4 2 2" xfId="17801" xr:uid="{00000000-0005-0000-0000-000025220000}"/>
    <cellStyle name="Vírgula 2 2 3 2 4 4 2 3" xfId="26633" xr:uid="{00000000-0005-0000-0000-000026220000}"/>
    <cellStyle name="Vírgula 2 2 3 2 4 4 3" xfId="7121" xr:uid="{00000000-0005-0000-0000-000027220000}"/>
    <cellStyle name="Vírgula 2 2 3 2 4 4 3 2" xfId="20465" xr:uid="{00000000-0005-0000-0000-000028220000}"/>
    <cellStyle name="Vírgula 2 2 3 2 4 4 4" xfId="9785" xr:uid="{00000000-0005-0000-0000-000029220000}"/>
    <cellStyle name="Vírgula 2 2 3 2 4 4 4 2" xfId="23129" xr:uid="{00000000-0005-0000-0000-00002A220000}"/>
    <cellStyle name="Vírgula 2 2 3 2 4 4 5" xfId="15137" xr:uid="{00000000-0005-0000-0000-00002B220000}"/>
    <cellStyle name="Vírgula 2 2 3 2 4 4 6" xfId="12449" xr:uid="{00000000-0005-0000-0000-00002C220000}"/>
    <cellStyle name="Vírgula 2 2 3 2 4 4 7" xfId="25265" xr:uid="{00000000-0005-0000-0000-00002D220000}"/>
    <cellStyle name="Vírgula 2 2 3 2 4 5" xfId="2609" xr:uid="{00000000-0005-0000-0000-00002E220000}"/>
    <cellStyle name="Vírgula 2 2 3 2 4 5 2" xfId="5273" xr:uid="{00000000-0005-0000-0000-00002F220000}"/>
    <cellStyle name="Vírgula 2 2 3 2 4 5 2 2" xfId="18617" xr:uid="{00000000-0005-0000-0000-000030220000}"/>
    <cellStyle name="Vírgula 2 2 3 2 4 5 3" xfId="7937" xr:uid="{00000000-0005-0000-0000-000031220000}"/>
    <cellStyle name="Vírgula 2 2 3 2 4 5 3 2" xfId="21281" xr:uid="{00000000-0005-0000-0000-000032220000}"/>
    <cellStyle name="Vírgula 2 2 3 2 4 5 4" xfId="10601" xr:uid="{00000000-0005-0000-0000-000033220000}"/>
    <cellStyle name="Vírgula 2 2 3 2 4 5 4 2" xfId="23945" xr:uid="{00000000-0005-0000-0000-000034220000}"/>
    <cellStyle name="Vírgula 2 2 3 2 4 5 5" xfId="15953" xr:uid="{00000000-0005-0000-0000-000035220000}"/>
    <cellStyle name="Vírgula 2 2 3 2 4 5 6" xfId="13265" xr:uid="{00000000-0005-0000-0000-000036220000}"/>
    <cellStyle name="Vírgula 2 2 3 2 4 5 7" xfId="25625" xr:uid="{00000000-0005-0000-0000-000037220000}"/>
    <cellStyle name="Vírgula 2 2 3 2 4 6" xfId="2873" xr:uid="{00000000-0005-0000-0000-000038220000}"/>
    <cellStyle name="Vírgula 2 2 3 2 4 6 2" xfId="16217" xr:uid="{00000000-0005-0000-0000-000039220000}"/>
    <cellStyle name="Vírgula 2 2 3 2 4 7" xfId="5537" xr:uid="{00000000-0005-0000-0000-00003A220000}"/>
    <cellStyle name="Vírgula 2 2 3 2 4 7 2" xfId="18881" xr:uid="{00000000-0005-0000-0000-00003B220000}"/>
    <cellStyle name="Vírgula 2 2 3 2 4 8" xfId="8201" xr:uid="{00000000-0005-0000-0000-00003C220000}"/>
    <cellStyle name="Vírgula 2 2 3 2 4 8 2" xfId="21545" xr:uid="{00000000-0005-0000-0000-00003D220000}"/>
    <cellStyle name="Vírgula 2 2 3 2 4 9" xfId="13553" xr:uid="{00000000-0005-0000-0000-00003E220000}"/>
    <cellStyle name="Vírgula 2 2 3 2 5" xfId="353" xr:uid="{00000000-0005-0000-0000-00003F220000}"/>
    <cellStyle name="Vírgula 2 2 3 2 5 2" xfId="1145" xr:uid="{00000000-0005-0000-0000-000040220000}"/>
    <cellStyle name="Vírgula 2 2 3 2 5 2 2" xfId="3809" xr:uid="{00000000-0005-0000-0000-000041220000}"/>
    <cellStyle name="Vírgula 2 2 3 2 5 2 2 2" xfId="17153" xr:uid="{00000000-0005-0000-0000-000042220000}"/>
    <cellStyle name="Vírgula 2 2 3 2 5 2 2 3" xfId="26465" xr:uid="{00000000-0005-0000-0000-000043220000}"/>
    <cellStyle name="Vírgula 2 2 3 2 5 2 3" xfId="6473" xr:uid="{00000000-0005-0000-0000-000044220000}"/>
    <cellStyle name="Vírgula 2 2 3 2 5 2 3 2" xfId="19817" xr:uid="{00000000-0005-0000-0000-000045220000}"/>
    <cellStyle name="Vírgula 2 2 3 2 5 2 4" xfId="9137" xr:uid="{00000000-0005-0000-0000-000046220000}"/>
    <cellStyle name="Vírgula 2 2 3 2 5 2 4 2" xfId="22481" xr:uid="{00000000-0005-0000-0000-000047220000}"/>
    <cellStyle name="Vírgula 2 2 3 2 5 2 5" xfId="14489" xr:uid="{00000000-0005-0000-0000-000048220000}"/>
    <cellStyle name="Vírgula 2 2 3 2 5 2 6" xfId="11801" xr:uid="{00000000-0005-0000-0000-000049220000}"/>
    <cellStyle name="Vírgula 2 2 3 2 5 2 7" xfId="25097" xr:uid="{00000000-0005-0000-0000-00004A220000}"/>
    <cellStyle name="Vírgula 2 2 3 2 5 3" xfId="1937" xr:uid="{00000000-0005-0000-0000-00004B220000}"/>
    <cellStyle name="Vírgula 2 2 3 2 5 3 2" xfId="4601" xr:uid="{00000000-0005-0000-0000-00004C220000}"/>
    <cellStyle name="Vírgula 2 2 3 2 5 3 2 2" xfId="17945" xr:uid="{00000000-0005-0000-0000-00004D220000}"/>
    <cellStyle name="Vírgula 2 2 3 2 5 3 2 3" xfId="26129" xr:uid="{00000000-0005-0000-0000-00004E220000}"/>
    <cellStyle name="Vírgula 2 2 3 2 5 3 3" xfId="7265" xr:uid="{00000000-0005-0000-0000-00004F220000}"/>
    <cellStyle name="Vírgula 2 2 3 2 5 3 3 2" xfId="20609" xr:uid="{00000000-0005-0000-0000-000050220000}"/>
    <cellStyle name="Vírgula 2 2 3 2 5 3 4" xfId="9929" xr:uid="{00000000-0005-0000-0000-000051220000}"/>
    <cellStyle name="Vírgula 2 2 3 2 5 3 4 2" xfId="23273" xr:uid="{00000000-0005-0000-0000-000052220000}"/>
    <cellStyle name="Vírgula 2 2 3 2 5 3 5" xfId="15281" xr:uid="{00000000-0005-0000-0000-000053220000}"/>
    <cellStyle name="Vírgula 2 2 3 2 5 3 6" xfId="12593" xr:uid="{00000000-0005-0000-0000-000054220000}"/>
    <cellStyle name="Vírgula 2 2 3 2 5 3 7" xfId="24761" xr:uid="{00000000-0005-0000-0000-000055220000}"/>
    <cellStyle name="Vírgula 2 2 3 2 5 4" xfId="3017" xr:uid="{00000000-0005-0000-0000-000056220000}"/>
    <cellStyle name="Vírgula 2 2 3 2 5 4 2" xfId="16361" xr:uid="{00000000-0005-0000-0000-000057220000}"/>
    <cellStyle name="Vírgula 2 2 3 2 5 4 2 2" xfId="26777" xr:uid="{00000000-0005-0000-0000-000058220000}"/>
    <cellStyle name="Vírgula 2 2 3 2 5 4 3" xfId="25409" xr:uid="{00000000-0005-0000-0000-000059220000}"/>
    <cellStyle name="Vírgula 2 2 3 2 5 5" xfId="5681" xr:uid="{00000000-0005-0000-0000-00005A220000}"/>
    <cellStyle name="Vírgula 2 2 3 2 5 5 2" xfId="19025" xr:uid="{00000000-0005-0000-0000-00005B220000}"/>
    <cellStyle name="Vírgula 2 2 3 2 5 5 3" xfId="25769" xr:uid="{00000000-0005-0000-0000-00005C220000}"/>
    <cellStyle name="Vírgula 2 2 3 2 5 6" xfId="8345" xr:uid="{00000000-0005-0000-0000-00005D220000}"/>
    <cellStyle name="Vírgula 2 2 3 2 5 6 2" xfId="21689" xr:uid="{00000000-0005-0000-0000-00005E220000}"/>
    <cellStyle name="Vírgula 2 2 3 2 5 7" xfId="13697" xr:uid="{00000000-0005-0000-0000-00005F220000}"/>
    <cellStyle name="Vírgula 2 2 3 2 5 8" xfId="11009" xr:uid="{00000000-0005-0000-0000-000060220000}"/>
    <cellStyle name="Vírgula 2 2 3 2 5 9" xfId="24401" xr:uid="{00000000-0005-0000-0000-000061220000}"/>
    <cellStyle name="Vírgula 2 2 3 2 6" xfId="617" xr:uid="{00000000-0005-0000-0000-000062220000}"/>
    <cellStyle name="Vírgula 2 2 3 2 6 2" xfId="1409" xr:uid="{00000000-0005-0000-0000-000063220000}"/>
    <cellStyle name="Vírgula 2 2 3 2 6 2 2" xfId="4073" xr:uid="{00000000-0005-0000-0000-000064220000}"/>
    <cellStyle name="Vírgula 2 2 3 2 6 2 2 2" xfId="17417" xr:uid="{00000000-0005-0000-0000-000065220000}"/>
    <cellStyle name="Vírgula 2 2 3 2 6 2 3" xfId="6737" xr:uid="{00000000-0005-0000-0000-000066220000}"/>
    <cellStyle name="Vírgula 2 2 3 2 6 2 3 2" xfId="20081" xr:uid="{00000000-0005-0000-0000-000067220000}"/>
    <cellStyle name="Vírgula 2 2 3 2 6 2 4" xfId="9401" xr:uid="{00000000-0005-0000-0000-000068220000}"/>
    <cellStyle name="Vírgula 2 2 3 2 6 2 4 2" xfId="22745" xr:uid="{00000000-0005-0000-0000-000069220000}"/>
    <cellStyle name="Vírgula 2 2 3 2 6 2 5" xfId="14753" xr:uid="{00000000-0005-0000-0000-00006A220000}"/>
    <cellStyle name="Vírgula 2 2 3 2 6 2 6" xfId="12065" xr:uid="{00000000-0005-0000-0000-00006B220000}"/>
    <cellStyle name="Vírgula 2 2 3 2 6 2 7" xfId="26201" xr:uid="{00000000-0005-0000-0000-00006C220000}"/>
    <cellStyle name="Vírgula 2 2 3 2 6 3" xfId="2201" xr:uid="{00000000-0005-0000-0000-00006D220000}"/>
    <cellStyle name="Vírgula 2 2 3 2 6 3 2" xfId="4865" xr:uid="{00000000-0005-0000-0000-00006E220000}"/>
    <cellStyle name="Vírgula 2 2 3 2 6 3 2 2" xfId="18209" xr:uid="{00000000-0005-0000-0000-00006F220000}"/>
    <cellStyle name="Vírgula 2 2 3 2 6 3 3" xfId="7529" xr:uid="{00000000-0005-0000-0000-000070220000}"/>
    <cellStyle name="Vírgula 2 2 3 2 6 3 3 2" xfId="20873" xr:uid="{00000000-0005-0000-0000-000071220000}"/>
    <cellStyle name="Vírgula 2 2 3 2 6 3 4" xfId="10193" xr:uid="{00000000-0005-0000-0000-000072220000}"/>
    <cellStyle name="Vírgula 2 2 3 2 6 3 4 2" xfId="23537" xr:uid="{00000000-0005-0000-0000-000073220000}"/>
    <cellStyle name="Vírgula 2 2 3 2 6 3 5" xfId="15545" xr:uid="{00000000-0005-0000-0000-000074220000}"/>
    <cellStyle name="Vírgula 2 2 3 2 6 3 6" xfId="12857" xr:uid="{00000000-0005-0000-0000-000075220000}"/>
    <cellStyle name="Vírgula 2 2 3 2 6 4" xfId="3281" xr:uid="{00000000-0005-0000-0000-000076220000}"/>
    <cellStyle name="Vírgula 2 2 3 2 6 4 2" xfId="16625" xr:uid="{00000000-0005-0000-0000-000077220000}"/>
    <cellStyle name="Vírgula 2 2 3 2 6 5" xfId="5945" xr:uid="{00000000-0005-0000-0000-000078220000}"/>
    <cellStyle name="Vírgula 2 2 3 2 6 5 2" xfId="19289" xr:uid="{00000000-0005-0000-0000-000079220000}"/>
    <cellStyle name="Vírgula 2 2 3 2 6 6" xfId="8609" xr:uid="{00000000-0005-0000-0000-00007A220000}"/>
    <cellStyle name="Vírgula 2 2 3 2 6 6 2" xfId="21953" xr:uid="{00000000-0005-0000-0000-00007B220000}"/>
    <cellStyle name="Vírgula 2 2 3 2 6 7" xfId="13961" xr:uid="{00000000-0005-0000-0000-00007C220000}"/>
    <cellStyle name="Vírgula 2 2 3 2 6 8" xfId="11273" xr:uid="{00000000-0005-0000-0000-00007D220000}"/>
    <cellStyle name="Vírgula 2 2 3 2 6 9" xfId="24833" xr:uid="{00000000-0005-0000-0000-00007E220000}"/>
    <cellStyle name="Vírgula 2 2 3 2 7" xfId="785" xr:uid="{00000000-0005-0000-0000-00007F220000}"/>
    <cellStyle name="Vírgula 2 2 3 2 7 2" xfId="1577" xr:uid="{00000000-0005-0000-0000-000080220000}"/>
    <cellStyle name="Vírgula 2 2 3 2 7 2 2" xfId="4241" xr:uid="{00000000-0005-0000-0000-000081220000}"/>
    <cellStyle name="Vírgula 2 2 3 2 7 2 2 2" xfId="17585" xr:uid="{00000000-0005-0000-0000-000082220000}"/>
    <cellStyle name="Vírgula 2 2 3 2 7 2 3" xfId="6905" xr:uid="{00000000-0005-0000-0000-000083220000}"/>
    <cellStyle name="Vírgula 2 2 3 2 7 2 3 2" xfId="20249" xr:uid="{00000000-0005-0000-0000-000084220000}"/>
    <cellStyle name="Vírgula 2 2 3 2 7 2 4" xfId="9569" xr:uid="{00000000-0005-0000-0000-000085220000}"/>
    <cellStyle name="Vírgula 2 2 3 2 7 2 4 2" xfId="22913" xr:uid="{00000000-0005-0000-0000-000086220000}"/>
    <cellStyle name="Vírgula 2 2 3 2 7 2 5" xfId="14921" xr:uid="{00000000-0005-0000-0000-000087220000}"/>
    <cellStyle name="Vírgula 2 2 3 2 7 2 6" xfId="12233" xr:uid="{00000000-0005-0000-0000-000088220000}"/>
    <cellStyle name="Vírgula 2 2 3 2 7 2 7" xfId="25865" xr:uid="{00000000-0005-0000-0000-000089220000}"/>
    <cellStyle name="Vírgula 2 2 3 2 7 3" xfId="2369" xr:uid="{00000000-0005-0000-0000-00008A220000}"/>
    <cellStyle name="Vírgula 2 2 3 2 7 3 2" xfId="5033" xr:uid="{00000000-0005-0000-0000-00008B220000}"/>
    <cellStyle name="Vírgula 2 2 3 2 7 3 2 2" xfId="18377" xr:uid="{00000000-0005-0000-0000-00008C220000}"/>
    <cellStyle name="Vírgula 2 2 3 2 7 3 3" xfId="7697" xr:uid="{00000000-0005-0000-0000-00008D220000}"/>
    <cellStyle name="Vírgula 2 2 3 2 7 3 3 2" xfId="21041" xr:uid="{00000000-0005-0000-0000-00008E220000}"/>
    <cellStyle name="Vírgula 2 2 3 2 7 3 4" xfId="10361" xr:uid="{00000000-0005-0000-0000-00008F220000}"/>
    <cellStyle name="Vírgula 2 2 3 2 7 3 4 2" xfId="23705" xr:uid="{00000000-0005-0000-0000-000090220000}"/>
    <cellStyle name="Vírgula 2 2 3 2 7 3 5" xfId="15713" xr:uid="{00000000-0005-0000-0000-000091220000}"/>
    <cellStyle name="Vírgula 2 2 3 2 7 3 6" xfId="13025" xr:uid="{00000000-0005-0000-0000-000092220000}"/>
    <cellStyle name="Vírgula 2 2 3 2 7 4" xfId="3449" xr:uid="{00000000-0005-0000-0000-000093220000}"/>
    <cellStyle name="Vírgula 2 2 3 2 7 4 2" xfId="16793" xr:uid="{00000000-0005-0000-0000-000094220000}"/>
    <cellStyle name="Vírgula 2 2 3 2 7 5" xfId="6113" xr:uid="{00000000-0005-0000-0000-000095220000}"/>
    <cellStyle name="Vírgula 2 2 3 2 7 5 2" xfId="19457" xr:uid="{00000000-0005-0000-0000-000096220000}"/>
    <cellStyle name="Vírgula 2 2 3 2 7 6" xfId="8777" xr:uid="{00000000-0005-0000-0000-000097220000}"/>
    <cellStyle name="Vírgula 2 2 3 2 7 6 2" xfId="22121" xr:uid="{00000000-0005-0000-0000-000098220000}"/>
    <cellStyle name="Vírgula 2 2 3 2 7 7" xfId="14129" xr:uid="{00000000-0005-0000-0000-000099220000}"/>
    <cellStyle name="Vírgula 2 2 3 2 7 8" xfId="11441" xr:uid="{00000000-0005-0000-0000-00009A220000}"/>
    <cellStyle name="Vírgula 2 2 3 2 7 9" xfId="24497" xr:uid="{00000000-0005-0000-0000-00009B220000}"/>
    <cellStyle name="Vírgula 2 2 3 2 8" xfId="833" xr:uid="{00000000-0005-0000-0000-00009C220000}"/>
    <cellStyle name="Vírgula 2 2 3 2 8 2" xfId="1625" xr:uid="{00000000-0005-0000-0000-00009D220000}"/>
    <cellStyle name="Vírgula 2 2 3 2 8 2 2" xfId="4289" xr:uid="{00000000-0005-0000-0000-00009E220000}"/>
    <cellStyle name="Vírgula 2 2 3 2 8 2 2 2" xfId="17633" xr:uid="{00000000-0005-0000-0000-00009F220000}"/>
    <cellStyle name="Vírgula 2 2 3 2 8 2 3" xfId="6953" xr:uid="{00000000-0005-0000-0000-0000A0220000}"/>
    <cellStyle name="Vírgula 2 2 3 2 8 2 3 2" xfId="20297" xr:uid="{00000000-0005-0000-0000-0000A1220000}"/>
    <cellStyle name="Vírgula 2 2 3 2 8 2 4" xfId="9617" xr:uid="{00000000-0005-0000-0000-0000A2220000}"/>
    <cellStyle name="Vírgula 2 2 3 2 8 2 4 2" xfId="22961" xr:uid="{00000000-0005-0000-0000-0000A3220000}"/>
    <cellStyle name="Vírgula 2 2 3 2 8 2 5" xfId="14969" xr:uid="{00000000-0005-0000-0000-0000A4220000}"/>
    <cellStyle name="Vírgula 2 2 3 2 8 2 6" xfId="12281" xr:uid="{00000000-0005-0000-0000-0000A5220000}"/>
    <cellStyle name="Vírgula 2 2 3 2 8 2 7" xfId="26513" xr:uid="{00000000-0005-0000-0000-0000A6220000}"/>
    <cellStyle name="Vírgula 2 2 3 2 8 3" xfId="2417" xr:uid="{00000000-0005-0000-0000-0000A7220000}"/>
    <cellStyle name="Vírgula 2 2 3 2 8 3 2" xfId="5081" xr:uid="{00000000-0005-0000-0000-0000A8220000}"/>
    <cellStyle name="Vírgula 2 2 3 2 8 3 2 2" xfId="18425" xr:uid="{00000000-0005-0000-0000-0000A9220000}"/>
    <cellStyle name="Vírgula 2 2 3 2 8 3 3" xfId="7745" xr:uid="{00000000-0005-0000-0000-0000AA220000}"/>
    <cellStyle name="Vírgula 2 2 3 2 8 3 3 2" xfId="21089" xr:uid="{00000000-0005-0000-0000-0000AB220000}"/>
    <cellStyle name="Vírgula 2 2 3 2 8 3 4" xfId="10409" xr:uid="{00000000-0005-0000-0000-0000AC220000}"/>
    <cellStyle name="Vírgula 2 2 3 2 8 3 4 2" xfId="23753" xr:uid="{00000000-0005-0000-0000-0000AD220000}"/>
    <cellStyle name="Vírgula 2 2 3 2 8 3 5" xfId="15761" xr:uid="{00000000-0005-0000-0000-0000AE220000}"/>
    <cellStyle name="Vírgula 2 2 3 2 8 3 6" xfId="13073" xr:uid="{00000000-0005-0000-0000-0000AF220000}"/>
    <cellStyle name="Vírgula 2 2 3 2 8 4" xfId="3497" xr:uid="{00000000-0005-0000-0000-0000B0220000}"/>
    <cellStyle name="Vírgula 2 2 3 2 8 4 2" xfId="16841" xr:uid="{00000000-0005-0000-0000-0000B1220000}"/>
    <cellStyle name="Vírgula 2 2 3 2 8 5" xfId="6161" xr:uid="{00000000-0005-0000-0000-0000B2220000}"/>
    <cellStyle name="Vírgula 2 2 3 2 8 5 2" xfId="19505" xr:uid="{00000000-0005-0000-0000-0000B3220000}"/>
    <cellStyle name="Vírgula 2 2 3 2 8 6" xfId="8825" xr:uid="{00000000-0005-0000-0000-0000B4220000}"/>
    <cellStyle name="Vírgula 2 2 3 2 8 6 2" xfId="22169" xr:uid="{00000000-0005-0000-0000-0000B5220000}"/>
    <cellStyle name="Vírgula 2 2 3 2 8 7" xfId="14177" xr:uid="{00000000-0005-0000-0000-0000B6220000}"/>
    <cellStyle name="Vírgula 2 2 3 2 8 8" xfId="11489" xr:uid="{00000000-0005-0000-0000-0000B7220000}"/>
    <cellStyle name="Vírgula 2 2 3 2 8 9" xfId="25145" xr:uid="{00000000-0005-0000-0000-0000B8220000}"/>
    <cellStyle name="Vírgula 2 2 3 2 9" xfId="881" xr:uid="{00000000-0005-0000-0000-0000B9220000}"/>
    <cellStyle name="Vírgula 2 2 3 2 9 2" xfId="3545" xr:uid="{00000000-0005-0000-0000-0000BA220000}"/>
    <cellStyle name="Vírgula 2 2 3 2 9 2 2" xfId="16889" xr:uid="{00000000-0005-0000-0000-0000BB220000}"/>
    <cellStyle name="Vírgula 2 2 3 2 9 3" xfId="6209" xr:uid="{00000000-0005-0000-0000-0000BC220000}"/>
    <cellStyle name="Vírgula 2 2 3 2 9 3 2" xfId="19553" xr:uid="{00000000-0005-0000-0000-0000BD220000}"/>
    <cellStyle name="Vírgula 2 2 3 2 9 4" xfId="8873" xr:uid="{00000000-0005-0000-0000-0000BE220000}"/>
    <cellStyle name="Vírgula 2 2 3 2 9 4 2" xfId="22217" xr:uid="{00000000-0005-0000-0000-0000BF220000}"/>
    <cellStyle name="Vírgula 2 2 3 2 9 5" xfId="14225" xr:uid="{00000000-0005-0000-0000-0000C0220000}"/>
    <cellStyle name="Vírgula 2 2 3 2 9 6" xfId="11537" xr:uid="{00000000-0005-0000-0000-0000C1220000}"/>
    <cellStyle name="Vírgula 2 2 3 2 9 7" xfId="25505" xr:uid="{00000000-0005-0000-0000-0000C2220000}"/>
    <cellStyle name="Vírgula 2 2 3 3" xfId="113" xr:uid="{00000000-0005-0000-0000-0000C3220000}"/>
    <cellStyle name="Vírgula 2 2 3 3 10" xfId="5441" xr:uid="{00000000-0005-0000-0000-0000C4220000}"/>
    <cellStyle name="Vírgula 2 2 3 3 10 2" xfId="18785" xr:uid="{00000000-0005-0000-0000-0000C5220000}"/>
    <cellStyle name="Vírgula 2 2 3 3 11" xfId="8105" xr:uid="{00000000-0005-0000-0000-0000C6220000}"/>
    <cellStyle name="Vírgula 2 2 3 3 11 2" xfId="21449" xr:uid="{00000000-0005-0000-0000-0000C7220000}"/>
    <cellStyle name="Vírgula 2 2 3 3 12" xfId="13457" xr:uid="{00000000-0005-0000-0000-0000C8220000}"/>
    <cellStyle name="Vírgula 2 2 3 3 13" xfId="10769" xr:uid="{00000000-0005-0000-0000-0000C9220000}"/>
    <cellStyle name="Vírgula 2 2 3 3 14" xfId="24161" xr:uid="{00000000-0005-0000-0000-0000CA220000}"/>
    <cellStyle name="Vírgula 2 2 3 3 2" xfId="281" xr:uid="{00000000-0005-0000-0000-0000CB220000}"/>
    <cellStyle name="Vírgula 2 2 3 3 2 10" xfId="13625" xr:uid="{00000000-0005-0000-0000-0000CC220000}"/>
    <cellStyle name="Vírgula 2 2 3 3 2 11" xfId="10937" xr:uid="{00000000-0005-0000-0000-0000CD220000}"/>
    <cellStyle name="Vírgula 2 2 3 3 2 12" xfId="24329" xr:uid="{00000000-0005-0000-0000-0000CE220000}"/>
    <cellStyle name="Vírgula 2 2 3 3 2 2" xfId="545" xr:uid="{00000000-0005-0000-0000-0000CF220000}"/>
    <cellStyle name="Vírgula 2 2 3 3 2 2 2" xfId="1337" xr:uid="{00000000-0005-0000-0000-0000D0220000}"/>
    <cellStyle name="Vírgula 2 2 3 3 2 2 2 2" xfId="4001" xr:uid="{00000000-0005-0000-0000-0000D1220000}"/>
    <cellStyle name="Vírgula 2 2 3 3 2 2 2 2 2" xfId="17345" xr:uid="{00000000-0005-0000-0000-0000D2220000}"/>
    <cellStyle name="Vírgula 2 2 3 3 2 2 2 3" xfId="6665" xr:uid="{00000000-0005-0000-0000-0000D3220000}"/>
    <cellStyle name="Vírgula 2 2 3 3 2 2 2 3 2" xfId="20009" xr:uid="{00000000-0005-0000-0000-0000D4220000}"/>
    <cellStyle name="Vírgula 2 2 3 3 2 2 2 4" xfId="9329" xr:uid="{00000000-0005-0000-0000-0000D5220000}"/>
    <cellStyle name="Vírgula 2 2 3 3 2 2 2 4 2" xfId="22673" xr:uid="{00000000-0005-0000-0000-0000D6220000}"/>
    <cellStyle name="Vírgula 2 2 3 3 2 2 2 5" xfId="14681" xr:uid="{00000000-0005-0000-0000-0000D7220000}"/>
    <cellStyle name="Vírgula 2 2 3 3 2 2 2 6" xfId="11993" xr:uid="{00000000-0005-0000-0000-0000D8220000}"/>
    <cellStyle name="Vírgula 2 2 3 3 2 2 2 7" xfId="26393" xr:uid="{00000000-0005-0000-0000-0000D9220000}"/>
    <cellStyle name="Vírgula 2 2 3 3 2 2 3" xfId="2129" xr:uid="{00000000-0005-0000-0000-0000DA220000}"/>
    <cellStyle name="Vírgula 2 2 3 3 2 2 3 2" xfId="4793" xr:uid="{00000000-0005-0000-0000-0000DB220000}"/>
    <cellStyle name="Vírgula 2 2 3 3 2 2 3 2 2" xfId="18137" xr:uid="{00000000-0005-0000-0000-0000DC220000}"/>
    <cellStyle name="Vírgula 2 2 3 3 2 2 3 3" xfId="7457" xr:uid="{00000000-0005-0000-0000-0000DD220000}"/>
    <cellStyle name="Vírgula 2 2 3 3 2 2 3 3 2" xfId="20801" xr:uid="{00000000-0005-0000-0000-0000DE220000}"/>
    <cellStyle name="Vírgula 2 2 3 3 2 2 3 4" xfId="10121" xr:uid="{00000000-0005-0000-0000-0000DF220000}"/>
    <cellStyle name="Vírgula 2 2 3 3 2 2 3 4 2" xfId="23465" xr:uid="{00000000-0005-0000-0000-0000E0220000}"/>
    <cellStyle name="Vírgula 2 2 3 3 2 2 3 5" xfId="15473" xr:uid="{00000000-0005-0000-0000-0000E1220000}"/>
    <cellStyle name="Vírgula 2 2 3 3 2 2 3 6" xfId="12785" xr:uid="{00000000-0005-0000-0000-0000E2220000}"/>
    <cellStyle name="Vírgula 2 2 3 3 2 2 4" xfId="3209" xr:uid="{00000000-0005-0000-0000-0000E3220000}"/>
    <cellStyle name="Vírgula 2 2 3 3 2 2 4 2" xfId="16553" xr:uid="{00000000-0005-0000-0000-0000E4220000}"/>
    <cellStyle name="Vírgula 2 2 3 3 2 2 5" xfId="5873" xr:uid="{00000000-0005-0000-0000-0000E5220000}"/>
    <cellStyle name="Vírgula 2 2 3 3 2 2 5 2" xfId="19217" xr:uid="{00000000-0005-0000-0000-0000E6220000}"/>
    <cellStyle name="Vírgula 2 2 3 3 2 2 6" xfId="8537" xr:uid="{00000000-0005-0000-0000-0000E7220000}"/>
    <cellStyle name="Vírgula 2 2 3 3 2 2 6 2" xfId="21881" xr:uid="{00000000-0005-0000-0000-0000E8220000}"/>
    <cellStyle name="Vírgula 2 2 3 3 2 2 7" xfId="13889" xr:uid="{00000000-0005-0000-0000-0000E9220000}"/>
    <cellStyle name="Vírgula 2 2 3 3 2 2 8" xfId="11201" xr:uid="{00000000-0005-0000-0000-0000EA220000}"/>
    <cellStyle name="Vírgula 2 2 3 3 2 2 9" xfId="25025" xr:uid="{00000000-0005-0000-0000-0000EB220000}"/>
    <cellStyle name="Vírgula 2 2 3 3 2 3" xfId="713" xr:uid="{00000000-0005-0000-0000-0000EC220000}"/>
    <cellStyle name="Vírgula 2 2 3 3 2 3 2" xfId="1505" xr:uid="{00000000-0005-0000-0000-0000ED220000}"/>
    <cellStyle name="Vírgula 2 2 3 3 2 3 2 2" xfId="4169" xr:uid="{00000000-0005-0000-0000-0000EE220000}"/>
    <cellStyle name="Vírgula 2 2 3 3 2 3 2 2 2" xfId="17513" xr:uid="{00000000-0005-0000-0000-0000EF220000}"/>
    <cellStyle name="Vírgula 2 2 3 3 2 3 2 3" xfId="6833" xr:uid="{00000000-0005-0000-0000-0000F0220000}"/>
    <cellStyle name="Vírgula 2 2 3 3 2 3 2 3 2" xfId="20177" xr:uid="{00000000-0005-0000-0000-0000F1220000}"/>
    <cellStyle name="Vírgula 2 2 3 3 2 3 2 4" xfId="9497" xr:uid="{00000000-0005-0000-0000-0000F2220000}"/>
    <cellStyle name="Vírgula 2 2 3 3 2 3 2 4 2" xfId="22841" xr:uid="{00000000-0005-0000-0000-0000F3220000}"/>
    <cellStyle name="Vírgula 2 2 3 3 2 3 2 5" xfId="14849" xr:uid="{00000000-0005-0000-0000-0000F4220000}"/>
    <cellStyle name="Vírgula 2 2 3 3 2 3 2 6" xfId="12161" xr:uid="{00000000-0005-0000-0000-0000F5220000}"/>
    <cellStyle name="Vírgula 2 2 3 3 2 3 2 7" xfId="26057" xr:uid="{00000000-0005-0000-0000-0000F6220000}"/>
    <cellStyle name="Vírgula 2 2 3 3 2 3 3" xfId="2297" xr:uid="{00000000-0005-0000-0000-0000F7220000}"/>
    <cellStyle name="Vírgula 2 2 3 3 2 3 3 2" xfId="4961" xr:uid="{00000000-0005-0000-0000-0000F8220000}"/>
    <cellStyle name="Vírgula 2 2 3 3 2 3 3 2 2" xfId="18305" xr:uid="{00000000-0005-0000-0000-0000F9220000}"/>
    <cellStyle name="Vírgula 2 2 3 3 2 3 3 3" xfId="7625" xr:uid="{00000000-0005-0000-0000-0000FA220000}"/>
    <cellStyle name="Vírgula 2 2 3 3 2 3 3 3 2" xfId="20969" xr:uid="{00000000-0005-0000-0000-0000FB220000}"/>
    <cellStyle name="Vírgula 2 2 3 3 2 3 3 4" xfId="10289" xr:uid="{00000000-0005-0000-0000-0000FC220000}"/>
    <cellStyle name="Vírgula 2 2 3 3 2 3 3 4 2" xfId="23633" xr:uid="{00000000-0005-0000-0000-0000FD220000}"/>
    <cellStyle name="Vírgula 2 2 3 3 2 3 3 5" xfId="15641" xr:uid="{00000000-0005-0000-0000-0000FE220000}"/>
    <cellStyle name="Vírgula 2 2 3 3 2 3 3 6" xfId="12953" xr:uid="{00000000-0005-0000-0000-0000FF220000}"/>
    <cellStyle name="Vírgula 2 2 3 3 2 3 4" xfId="3377" xr:uid="{00000000-0005-0000-0000-000000230000}"/>
    <cellStyle name="Vírgula 2 2 3 3 2 3 4 2" xfId="16721" xr:uid="{00000000-0005-0000-0000-000001230000}"/>
    <cellStyle name="Vírgula 2 2 3 3 2 3 5" xfId="6041" xr:uid="{00000000-0005-0000-0000-000002230000}"/>
    <cellStyle name="Vírgula 2 2 3 3 2 3 5 2" xfId="19385" xr:uid="{00000000-0005-0000-0000-000003230000}"/>
    <cellStyle name="Vírgula 2 2 3 3 2 3 6" xfId="8705" xr:uid="{00000000-0005-0000-0000-000004230000}"/>
    <cellStyle name="Vírgula 2 2 3 3 2 3 6 2" xfId="22049" xr:uid="{00000000-0005-0000-0000-000005230000}"/>
    <cellStyle name="Vírgula 2 2 3 3 2 3 7" xfId="14057" xr:uid="{00000000-0005-0000-0000-000006230000}"/>
    <cellStyle name="Vírgula 2 2 3 3 2 3 8" xfId="11369" xr:uid="{00000000-0005-0000-0000-000007230000}"/>
    <cellStyle name="Vírgula 2 2 3 3 2 3 9" xfId="24689" xr:uid="{00000000-0005-0000-0000-000008230000}"/>
    <cellStyle name="Vírgula 2 2 3 3 2 4" xfId="1073" xr:uid="{00000000-0005-0000-0000-000009230000}"/>
    <cellStyle name="Vírgula 2 2 3 3 2 4 2" xfId="3737" xr:uid="{00000000-0005-0000-0000-00000A230000}"/>
    <cellStyle name="Vírgula 2 2 3 3 2 4 2 2" xfId="17081" xr:uid="{00000000-0005-0000-0000-00000B230000}"/>
    <cellStyle name="Vírgula 2 2 3 3 2 4 2 3" xfId="26705" xr:uid="{00000000-0005-0000-0000-00000C230000}"/>
    <cellStyle name="Vírgula 2 2 3 3 2 4 3" xfId="6401" xr:uid="{00000000-0005-0000-0000-00000D230000}"/>
    <cellStyle name="Vírgula 2 2 3 3 2 4 3 2" xfId="19745" xr:uid="{00000000-0005-0000-0000-00000E230000}"/>
    <cellStyle name="Vírgula 2 2 3 3 2 4 4" xfId="9065" xr:uid="{00000000-0005-0000-0000-00000F230000}"/>
    <cellStyle name="Vírgula 2 2 3 3 2 4 4 2" xfId="22409" xr:uid="{00000000-0005-0000-0000-000010230000}"/>
    <cellStyle name="Vírgula 2 2 3 3 2 4 5" xfId="14417" xr:uid="{00000000-0005-0000-0000-000011230000}"/>
    <cellStyle name="Vírgula 2 2 3 3 2 4 6" xfId="11729" xr:uid="{00000000-0005-0000-0000-000012230000}"/>
    <cellStyle name="Vírgula 2 2 3 3 2 4 7" xfId="25337" xr:uid="{00000000-0005-0000-0000-000013230000}"/>
    <cellStyle name="Vírgula 2 2 3 3 2 5" xfId="1865" xr:uid="{00000000-0005-0000-0000-000014230000}"/>
    <cellStyle name="Vírgula 2 2 3 3 2 5 2" xfId="4529" xr:uid="{00000000-0005-0000-0000-000015230000}"/>
    <cellStyle name="Vírgula 2 2 3 3 2 5 2 2" xfId="17873" xr:uid="{00000000-0005-0000-0000-000016230000}"/>
    <cellStyle name="Vírgula 2 2 3 3 2 5 3" xfId="7193" xr:uid="{00000000-0005-0000-0000-000017230000}"/>
    <cellStyle name="Vírgula 2 2 3 3 2 5 3 2" xfId="20537" xr:uid="{00000000-0005-0000-0000-000018230000}"/>
    <cellStyle name="Vírgula 2 2 3 3 2 5 4" xfId="9857" xr:uid="{00000000-0005-0000-0000-000019230000}"/>
    <cellStyle name="Vírgula 2 2 3 3 2 5 4 2" xfId="23201" xr:uid="{00000000-0005-0000-0000-00001A230000}"/>
    <cellStyle name="Vírgula 2 2 3 3 2 5 5" xfId="15209" xr:uid="{00000000-0005-0000-0000-00001B230000}"/>
    <cellStyle name="Vírgula 2 2 3 3 2 5 6" xfId="12521" xr:uid="{00000000-0005-0000-0000-00001C230000}"/>
    <cellStyle name="Vírgula 2 2 3 3 2 5 7" xfId="25697" xr:uid="{00000000-0005-0000-0000-00001D230000}"/>
    <cellStyle name="Vírgula 2 2 3 3 2 6" xfId="2681" xr:uid="{00000000-0005-0000-0000-00001E230000}"/>
    <cellStyle name="Vírgula 2 2 3 3 2 6 2" xfId="5345" xr:uid="{00000000-0005-0000-0000-00001F230000}"/>
    <cellStyle name="Vírgula 2 2 3 3 2 6 2 2" xfId="18689" xr:uid="{00000000-0005-0000-0000-000020230000}"/>
    <cellStyle name="Vírgula 2 2 3 3 2 6 3" xfId="8009" xr:uid="{00000000-0005-0000-0000-000021230000}"/>
    <cellStyle name="Vírgula 2 2 3 3 2 6 3 2" xfId="21353" xr:uid="{00000000-0005-0000-0000-000022230000}"/>
    <cellStyle name="Vírgula 2 2 3 3 2 6 4" xfId="10673" xr:uid="{00000000-0005-0000-0000-000023230000}"/>
    <cellStyle name="Vírgula 2 2 3 3 2 6 4 2" xfId="24017" xr:uid="{00000000-0005-0000-0000-000024230000}"/>
    <cellStyle name="Vírgula 2 2 3 3 2 6 5" xfId="16025" xr:uid="{00000000-0005-0000-0000-000025230000}"/>
    <cellStyle name="Vírgula 2 2 3 3 2 6 6" xfId="13337" xr:uid="{00000000-0005-0000-0000-000026230000}"/>
    <cellStyle name="Vírgula 2 2 3 3 2 7" xfId="2945" xr:uid="{00000000-0005-0000-0000-000027230000}"/>
    <cellStyle name="Vírgula 2 2 3 3 2 7 2" xfId="16289" xr:uid="{00000000-0005-0000-0000-000028230000}"/>
    <cellStyle name="Vírgula 2 2 3 3 2 8" xfId="5609" xr:uid="{00000000-0005-0000-0000-000029230000}"/>
    <cellStyle name="Vírgula 2 2 3 3 2 8 2" xfId="18953" xr:uid="{00000000-0005-0000-0000-00002A230000}"/>
    <cellStyle name="Vírgula 2 2 3 3 2 9" xfId="8273" xr:uid="{00000000-0005-0000-0000-00002B230000}"/>
    <cellStyle name="Vírgula 2 2 3 3 2 9 2" xfId="21617" xr:uid="{00000000-0005-0000-0000-00002C230000}"/>
    <cellStyle name="Vírgula 2 2 3 3 3" xfId="185" xr:uid="{00000000-0005-0000-0000-00002D230000}"/>
    <cellStyle name="Vírgula 2 2 3 3 3 10" xfId="10841" xr:uid="{00000000-0005-0000-0000-00002E230000}"/>
    <cellStyle name="Vírgula 2 2 3 3 3 11" xfId="24233" xr:uid="{00000000-0005-0000-0000-00002F230000}"/>
    <cellStyle name="Vírgula 2 2 3 3 3 2" xfId="449" xr:uid="{00000000-0005-0000-0000-000030230000}"/>
    <cellStyle name="Vírgula 2 2 3 3 3 2 2" xfId="1241" xr:uid="{00000000-0005-0000-0000-000031230000}"/>
    <cellStyle name="Vírgula 2 2 3 3 3 2 2 2" xfId="3905" xr:uid="{00000000-0005-0000-0000-000032230000}"/>
    <cellStyle name="Vírgula 2 2 3 3 3 2 2 2 2" xfId="17249" xr:uid="{00000000-0005-0000-0000-000033230000}"/>
    <cellStyle name="Vírgula 2 2 3 3 3 2 2 3" xfId="6569" xr:uid="{00000000-0005-0000-0000-000034230000}"/>
    <cellStyle name="Vírgula 2 2 3 3 3 2 2 3 2" xfId="19913" xr:uid="{00000000-0005-0000-0000-000035230000}"/>
    <cellStyle name="Vírgula 2 2 3 3 3 2 2 4" xfId="9233" xr:uid="{00000000-0005-0000-0000-000036230000}"/>
    <cellStyle name="Vírgula 2 2 3 3 3 2 2 4 2" xfId="22577" xr:uid="{00000000-0005-0000-0000-000037230000}"/>
    <cellStyle name="Vírgula 2 2 3 3 3 2 2 5" xfId="14585" xr:uid="{00000000-0005-0000-0000-000038230000}"/>
    <cellStyle name="Vírgula 2 2 3 3 3 2 2 6" xfId="11897" xr:uid="{00000000-0005-0000-0000-000039230000}"/>
    <cellStyle name="Vírgula 2 2 3 3 3 2 2 7" xfId="26297" xr:uid="{00000000-0005-0000-0000-00003A230000}"/>
    <cellStyle name="Vírgula 2 2 3 3 3 2 3" xfId="2033" xr:uid="{00000000-0005-0000-0000-00003B230000}"/>
    <cellStyle name="Vírgula 2 2 3 3 3 2 3 2" xfId="4697" xr:uid="{00000000-0005-0000-0000-00003C230000}"/>
    <cellStyle name="Vírgula 2 2 3 3 3 2 3 2 2" xfId="18041" xr:uid="{00000000-0005-0000-0000-00003D230000}"/>
    <cellStyle name="Vírgula 2 2 3 3 3 2 3 3" xfId="7361" xr:uid="{00000000-0005-0000-0000-00003E230000}"/>
    <cellStyle name="Vírgula 2 2 3 3 3 2 3 3 2" xfId="20705" xr:uid="{00000000-0005-0000-0000-00003F230000}"/>
    <cellStyle name="Vírgula 2 2 3 3 3 2 3 4" xfId="10025" xr:uid="{00000000-0005-0000-0000-000040230000}"/>
    <cellStyle name="Vírgula 2 2 3 3 3 2 3 4 2" xfId="23369" xr:uid="{00000000-0005-0000-0000-000041230000}"/>
    <cellStyle name="Vírgula 2 2 3 3 3 2 3 5" xfId="15377" xr:uid="{00000000-0005-0000-0000-000042230000}"/>
    <cellStyle name="Vírgula 2 2 3 3 3 2 3 6" xfId="12689" xr:uid="{00000000-0005-0000-0000-000043230000}"/>
    <cellStyle name="Vírgula 2 2 3 3 3 2 4" xfId="3113" xr:uid="{00000000-0005-0000-0000-000044230000}"/>
    <cellStyle name="Vírgula 2 2 3 3 3 2 4 2" xfId="16457" xr:uid="{00000000-0005-0000-0000-000045230000}"/>
    <cellStyle name="Vírgula 2 2 3 3 3 2 5" xfId="5777" xr:uid="{00000000-0005-0000-0000-000046230000}"/>
    <cellStyle name="Vírgula 2 2 3 3 3 2 5 2" xfId="19121" xr:uid="{00000000-0005-0000-0000-000047230000}"/>
    <cellStyle name="Vírgula 2 2 3 3 3 2 6" xfId="8441" xr:uid="{00000000-0005-0000-0000-000048230000}"/>
    <cellStyle name="Vírgula 2 2 3 3 3 2 6 2" xfId="21785" xr:uid="{00000000-0005-0000-0000-000049230000}"/>
    <cellStyle name="Vírgula 2 2 3 3 3 2 7" xfId="13793" xr:uid="{00000000-0005-0000-0000-00004A230000}"/>
    <cellStyle name="Vírgula 2 2 3 3 3 2 8" xfId="11105" xr:uid="{00000000-0005-0000-0000-00004B230000}"/>
    <cellStyle name="Vírgula 2 2 3 3 3 2 9" xfId="24929" xr:uid="{00000000-0005-0000-0000-00004C230000}"/>
    <cellStyle name="Vírgula 2 2 3 3 3 3" xfId="977" xr:uid="{00000000-0005-0000-0000-00004D230000}"/>
    <cellStyle name="Vírgula 2 2 3 3 3 3 2" xfId="3641" xr:uid="{00000000-0005-0000-0000-00004E230000}"/>
    <cellStyle name="Vírgula 2 2 3 3 3 3 2 2" xfId="16985" xr:uid="{00000000-0005-0000-0000-00004F230000}"/>
    <cellStyle name="Vírgula 2 2 3 3 3 3 2 3" xfId="25961" xr:uid="{00000000-0005-0000-0000-000050230000}"/>
    <cellStyle name="Vírgula 2 2 3 3 3 3 3" xfId="6305" xr:uid="{00000000-0005-0000-0000-000051230000}"/>
    <cellStyle name="Vírgula 2 2 3 3 3 3 3 2" xfId="19649" xr:uid="{00000000-0005-0000-0000-000052230000}"/>
    <cellStyle name="Vírgula 2 2 3 3 3 3 4" xfId="8969" xr:uid="{00000000-0005-0000-0000-000053230000}"/>
    <cellStyle name="Vírgula 2 2 3 3 3 3 4 2" xfId="22313" xr:uid="{00000000-0005-0000-0000-000054230000}"/>
    <cellStyle name="Vírgula 2 2 3 3 3 3 5" xfId="14321" xr:uid="{00000000-0005-0000-0000-000055230000}"/>
    <cellStyle name="Vírgula 2 2 3 3 3 3 6" xfId="11633" xr:uid="{00000000-0005-0000-0000-000056230000}"/>
    <cellStyle name="Vírgula 2 2 3 3 3 3 7" xfId="24593" xr:uid="{00000000-0005-0000-0000-000057230000}"/>
    <cellStyle name="Vírgula 2 2 3 3 3 4" xfId="1769" xr:uid="{00000000-0005-0000-0000-000058230000}"/>
    <cellStyle name="Vírgula 2 2 3 3 3 4 2" xfId="4433" xr:uid="{00000000-0005-0000-0000-000059230000}"/>
    <cellStyle name="Vírgula 2 2 3 3 3 4 2 2" xfId="17777" xr:uid="{00000000-0005-0000-0000-00005A230000}"/>
    <cellStyle name="Vírgula 2 2 3 3 3 4 2 3" xfId="26609" xr:uid="{00000000-0005-0000-0000-00005B230000}"/>
    <cellStyle name="Vírgula 2 2 3 3 3 4 3" xfId="7097" xr:uid="{00000000-0005-0000-0000-00005C230000}"/>
    <cellStyle name="Vírgula 2 2 3 3 3 4 3 2" xfId="20441" xr:uid="{00000000-0005-0000-0000-00005D230000}"/>
    <cellStyle name="Vírgula 2 2 3 3 3 4 4" xfId="9761" xr:uid="{00000000-0005-0000-0000-00005E230000}"/>
    <cellStyle name="Vírgula 2 2 3 3 3 4 4 2" xfId="23105" xr:uid="{00000000-0005-0000-0000-00005F230000}"/>
    <cellStyle name="Vírgula 2 2 3 3 3 4 5" xfId="15113" xr:uid="{00000000-0005-0000-0000-000060230000}"/>
    <cellStyle name="Vírgula 2 2 3 3 3 4 6" xfId="12425" xr:uid="{00000000-0005-0000-0000-000061230000}"/>
    <cellStyle name="Vírgula 2 2 3 3 3 4 7" xfId="25241" xr:uid="{00000000-0005-0000-0000-000062230000}"/>
    <cellStyle name="Vírgula 2 2 3 3 3 5" xfId="2585" xr:uid="{00000000-0005-0000-0000-000063230000}"/>
    <cellStyle name="Vírgula 2 2 3 3 3 5 2" xfId="5249" xr:uid="{00000000-0005-0000-0000-000064230000}"/>
    <cellStyle name="Vírgula 2 2 3 3 3 5 2 2" xfId="18593" xr:uid="{00000000-0005-0000-0000-000065230000}"/>
    <cellStyle name="Vírgula 2 2 3 3 3 5 3" xfId="7913" xr:uid="{00000000-0005-0000-0000-000066230000}"/>
    <cellStyle name="Vírgula 2 2 3 3 3 5 3 2" xfId="21257" xr:uid="{00000000-0005-0000-0000-000067230000}"/>
    <cellStyle name="Vírgula 2 2 3 3 3 5 4" xfId="10577" xr:uid="{00000000-0005-0000-0000-000068230000}"/>
    <cellStyle name="Vírgula 2 2 3 3 3 5 4 2" xfId="23921" xr:uid="{00000000-0005-0000-0000-000069230000}"/>
    <cellStyle name="Vírgula 2 2 3 3 3 5 5" xfId="15929" xr:uid="{00000000-0005-0000-0000-00006A230000}"/>
    <cellStyle name="Vírgula 2 2 3 3 3 5 6" xfId="13241" xr:uid="{00000000-0005-0000-0000-00006B230000}"/>
    <cellStyle name="Vírgula 2 2 3 3 3 5 7" xfId="25601" xr:uid="{00000000-0005-0000-0000-00006C230000}"/>
    <cellStyle name="Vírgula 2 2 3 3 3 6" xfId="2849" xr:uid="{00000000-0005-0000-0000-00006D230000}"/>
    <cellStyle name="Vírgula 2 2 3 3 3 6 2" xfId="16193" xr:uid="{00000000-0005-0000-0000-00006E230000}"/>
    <cellStyle name="Vírgula 2 2 3 3 3 7" xfId="5513" xr:uid="{00000000-0005-0000-0000-00006F230000}"/>
    <cellStyle name="Vírgula 2 2 3 3 3 7 2" xfId="18857" xr:uid="{00000000-0005-0000-0000-000070230000}"/>
    <cellStyle name="Vírgula 2 2 3 3 3 8" xfId="8177" xr:uid="{00000000-0005-0000-0000-000071230000}"/>
    <cellStyle name="Vírgula 2 2 3 3 3 8 2" xfId="21521" xr:uid="{00000000-0005-0000-0000-000072230000}"/>
    <cellStyle name="Vírgula 2 2 3 3 3 9" xfId="13529" xr:uid="{00000000-0005-0000-0000-000073230000}"/>
    <cellStyle name="Vírgula 2 2 3 3 4" xfId="377" xr:uid="{00000000-0005-0000-0000-000074230000}"/>
    <cellStyle name="Vírgula 2 2 3 3 4 2" xfId="1169" xr:uid="{00000000-0005-0000-0000-000075230000}"/>
    <cellStyle name="Vírgula 2 2 3 3 4 2 2" xfId="3833" xr:uid="{00000000-0005-0000-0000-000076230000}"/>
    <cellStyle name="Vírgula 2 2 3 3 4 2 2 2" xfId="17177" xr:uid="{00000000-0005-0000-0000-000077230000}"/>
    <cellStyle name="Vírgula 2 2 3 3 4 2 3" xfId="6497" xr:uid="{00000000-0005-0000-0000-000078230000}"/>
    <cellStyle name="Vírgula 2 2 3 3 4 2 3 2" xfId="19841" xr:uid="{00000000-0005-0000-0000-000079230000}"/>
    <cellStyle name="Vírgula 2 2 3 3 4 2 4" xfId="9161" xr:uid="{00000000-0005-0000-0000-00007A230000}"/>
    <cellStyle name="Vírgula 2 2 3 3 4 2 4 2" xfId="22505" xr:uid="{00000000-0005-0000-0000-00007B230000}"/>
    <cellStyle name="Vírgula 2 2 3 3 4 2 5" xfId="14513" xr:uid="{00000000-0005-0000-0000-00007C230000}"/>
    <cellStyle name="Vírgula 2 2 3 3 4 2 6" xfId="11825" xr:uid="{00000000-0005-0000-0000-00007D230000}"/>
    <cellStyle name="Vírgula 2 2 3 3 4 2 7" xfId="26225" xr:uid="{00000000-0005-0000-0000-00007E230000}"/>
    <cellStyle name="Vírgula 2 2 3 3 4 3" xfId="1961" xr:uid="{00000000-0005-0000-0000-00007F230000}"/>
    <cellStyle name="Vírgula 2 2 3 3 4 3 2" xfId="4625" xr:uid="{00000000-0005-0000-0000-000080230000}"/>
    <cellStyle name="Vírgula 2 2 3 3 4 3 2 2" xfId="17969" xr:uid="{00000000-0005-0000-0000-000081230000}"/>
    <cellStyle name="Vírgula 2 2 3 3 4 3 3" xfId="7289" xr:uid="{00000000-0005-0000-0000-000082230000}"/>
    <cellStyle name="Vírgula 2 2 3 3 4 3 3 2" xfId="20633" xr:uid="{00000000-0005-0000-0000-000083230000}"/>
    <cellStyle name="Vírgula 2 2 3 3 4 3 4" xfId="9953" xr:uid="{00000000-0005-0000-0000-000084230000}"/>
    <cellStyle name="Vírgula 2 2 3 3 4 3 4 2" xfId="23297" xr:uid="{00000000-0005-0000-0000-000085230000}"/>
    <cellStyle name="Vírgula 2 2 3 3 4 3 5" xfId="15305" xr:uid="{00000000-0005-0000-0000-000086230000}"/>
    <cellStyle name="Vírgula 2 2 3 3 4 3 6" xfId="12617" xr:uid="{00000000-0005-0000-0000-000087230000}"/>
    <cellStyle name="Vírgula 2 2 3 3 4 4" xfId="3041" xr:uid="{00000000-0005-0000-0000-000088230000}"/>
    <cellStyle name="Vírgula 2 2 3 3 4 4 2" xfId="16385" xr:uid="{00000000-0005-0000-0000-000089230000}"/>
    <cellStyle name="Vírgula 2 2 3 3 4 5" xfId="5705" xr:uid="{00000000-0005-0000-0000-00008A230000}"/>
    <cellStyle name="Vírgula 2 2 3 3 4 5 2" xfId="19049" xr:uid="{00000000-0005-0000-0000-00008B230000}"/>
    <cellStyle name="Vírgula 2 2 3 3 4 6" xfId="8369" xr:uid="{00000000-0005-0000-0000-00008C230000}"/>
    <cellStyle name="Vírgula 2 2 3 3 4 6 2" xfId="21713" xr:uid="{00000000-0005-0000-0000-00008D230000}"/>
    <cellStyle name="Vírgula 2 2 3 3 4 7" xfId="13721" xr:uid="{00000000-0005-0000-0000-00008E230000}"/>
    <cellStyle name="Vírgula 2 2 3 3 4 8" xfId="11033" xr:uid="{00000000-0005-0000-0000-00008F230000}"/>
    <cellStyle name="Vírgula 2 2 3 3 4 9" xfId="24857" xr:uid="{00000000-0005-0000-0000-000090230000}"/>
    <cellStyle name="Vírgula 2 2 3 3 5" xfId="641" xr:uid="{00000000-0005-0000-0000-000091230000}"/>
    <cellStyle name="Vírgula 2 2 3 3 5 2" xfId="1433" xr:uid="{00000000-0005-0000-0000-000092230000}"/>
    <cellStyle name="Vírgula 2 2 3 3 5 2 2" xfId="4097" xr:uid="{00000000-0005-0000-0000-000093230000}"/>
    <cellStyle name="Vírgula 2 2 3 3 5 2 2 2" xfId="17441" xr:uid="{00000000-0005-0000-0000-000094230000}"/>
    <cellStyle name="Vírgula 2 2 3 3 5 2 3" xfId="6761" xr:uid="{00000000-0005-0000-0000-000095230000}"/>
    <cellStyle name="Vírgula 2 2 3 3 5 2 3 2" xfId="20105" xr:uid="{00000000-0005-0000-0000-000096230000}"/>
    <cellStyle name="Vírgula 2 2 3 3 5 2 4" xfId="9425" xr:uid="{00000000-0005-0000-0000-000097230000}"/>
    <cellStyle name="Vírgula 2 2 3 3 5 2 4 2" xfId="22769" xr:uid="{00000000-0005-0000-0000-000098230000}"/>
    <cellStyle name="Vírgula 2 2 3 3 5 2 5" xfId="14777" xr:uid="{00000000-0005-0000-0000-000099230000}"/>
    <cellStyle name="Vírgula 2 2 3 3 5 2 6" xfId="12089" xr:uid="{00000000-0005-0000-0000-00009A230000}"/>
    <cellStyle name="Vírgula 2 2 3 3 5 2 7" xfId="25889" xr:uid="{00000000-0005-0000-0000-00009B230000}"/>
    <cellStyle name="Vírgula 2 2 3 3 5 3" xfId="2225" xr:uid="{00000000-0005-0000-0000-00009C230000}"/>
    <cellStyle name="Vírgula 2 2 3 3 5 3 2" xfId="4889" xr:uid="{00000000-0005-0000-0000-00009D230000}"/>
    <cellStyle name="Vírgula 2 2 3 3 5 3 2 2" xfId="18233" xr:uid="{00000000-0005-0000-0000-00009E230000}"/>
    <cellStyle name="Vírgula 2 2 3 3 5 3 3" xfId="7553" xr:uid="{00000000-0005-0000-0000-00009F230000}"/>
    <cellStyle name="Vírgula 2 2 3 3 5 3 3 2" xfId="20897" xr:uid="{00000000-0005-0000-0000-0000A0230000}"/>
    <cellStyle name="Vírgula 2 2 3 3 5 3 4" xfId="10217" xr:uid="{00000000-0005-0000-0000-0000A1230000}"/>
    <cellStyle name="Vírgula 2 2 3 3 5 3 4 2" xfId="23561" xr:uid="{00000000-0005-0000-0000-0000A2230000}"/>
    <cellStyle name="Vírgula 2 2 3 3 5 3 5" xfId="15569" xr:uid="{00000000-0005-0000-0000-0000A3230000}"/>
    <cellStyle name="Vírgula 2 2 3 3 5 3 6" xfId="12881" xr:uid="{00000000-0005-0000-0000-0000A4230000}"/>
    <cellStyle name="Vírgula 2 2 3 3 5 4" xfId="3305" xr:uid="{00000000-0005-0000-0000-0000A5230000}"/>
    <cellStyle name="Vírgula 2 2 3 3 5 4 2" xfId="16649" xr:uid="{00000000-0005-0000-0000-0000A6230000}"/>
    <cellStyle name="Vírgula 2 2 3 3 5 5" xfId="5969" xr:uid="{00000000-0005-0000-0000-0000A7230000}"/>
    <cellStyle name="Vírgula 2 2 3 3 5 5 2" xfId="19313" xr:uid="{00000000-0005-0000-0000-0000A8230000}"/>
    <cellStyle name="Vírgula 2 2 3 3 5 6" xfId="8633" xr:uid="{00000000-0005-0000-0000-0000A9230000}"/>
    <cellStyle name="Vírgula 2 2 3 3 5 6 2" xfId="21977" xr:uid="{00000000-0005-0000-0000-0000AA230000}"/>
    <cellStyle name="Vírgula 2 2 3 3 5 7" xfId="13985" xr:uid="{00000000-0005-0000-0000-0000AB230000}"/>
    <cellStyle name="Vírgula 2 2 3 3 5 8" xfId="11297" xr:uid="{00000000-0005-0000-0000-0000AC230000}"/>
    <cellStyle name="Vírgula 2 2 3 3 5 9" xfId="24521" xr:uid="{00000000-0005-0000-0000-0000AD230000}"/>
    <cellStyle name="Vírgula 2 2 3 3 6" xfId="905" xr:uid="{00000000-0005-0000-0000-0000AE230000}"/>
    <cellStyle name="Vírgula 2 2 3 3 6 2" xfId="3569" xr:uid="{00000000-0005-0000-0000-0000AF230000}"/>
    <cellStyle name="Vírgula 2 2 3 3 6 2 2" xfId="16913" xr:uid="{00000000-0005-0000-0000-0000B0230000}"/>
    <cellStyle name="Vírgula 2 2 3 3 6 2 3" xfId="26537" xr:uid="{00000000-0005-0000-0000-0000B1230000}"/>
    <cellStyle name="Vírgula 2 2 3 3 6 3" xfId="6233" xr:uid="{00000000-0005-0000-0000-0000B2230000}"/>
    <cellStyle name="Vírgula 2 2 3 3 6 3 2" xfId="19577" xr:uid="{00000000-0005-0000-0000-0000B3230000}"/>
    <cellStyle name="Vírgula 2 2 3 3 6 4" xfId="8897" xr:uid="{00000000-0005-0000-0000-0000B4230000}"/>
    <cellStyle name="Vírgula 2 2 3 3 6 4 2" xfId="22241" xr:uid="{00000000-0005-0000-0000-0000B5230000}"/>
    <cellStyle name="Vírgula 2 2 3 3 6 5" xfId="14249" xr:uid="{00000000-0005-0000-0000-0000B6230000}"/>
    <cellStyle name="Vírgula 2 2 3 3 6 6" xfId="11561" xr:uid="{00000000-0005-0000-0000-0000B7230000}"/>
    <cellStyle name="Vírgula 2 2 3 3 6 7" xfId="25169" xr:uid="{00000000-0005-0000-0000-0000B8230000}"/>
    <cellStyle name="Vírgula 2 2 3 3 7" xfId="1697" xr:uid="{00000000-0005-0000-0000-0000B9230000}"/>
    <cellStyle name="Vírgula 2 2 3 3 7 2" xfId="4361" xr:uid="{00000000-0005-0000-0000-0000BA230000}"/>
    <cellStyle name="Vírgula 2 2 3 3 7 2 2" xfId="17705" xr:uid="{00000000-0005-0000-0000-0000BB230000}"/>
    <cellStyle name="Vírgula 2 2 3 3 7 3" xfId="7025" xr:uid="{00000000-0005-0000-0000-0000BC230000}"/>
    <cellStyle name="Vírgula 2 2 3 3 7 3 2" xfId="20369" xr:uid="{00000000-0005-0000-0000-0000BD230000}"/>
    <cellStyle name="Vírgula 2 2 3 3 7 4" xfId="9689" xr:uid="{00000000-0005-0000-0000-0000BE230000}"/>
    <cellStyle name="Vírgula 2 2 3 3 7 4 2" xfId="23033" xr:uid="{00000000-0005-0000-0000-0000BF230000}"/>
    <cellStyle name="Vírgula 2 2 3 3 7 5" xfId="15041" xr:uid="{00000000-0005-0000-0000-0000C0230000}"/>
    <cellStyle name="Vírgula 2 2 3 3 7 6" xfId="12353" xr:uid="{00000000-0005-0000-0000-0000C1230000}"/>
    <cellStyle name="Vírgula 2 2 3 3 7 7" xfId="25529" xr:uid="{00000000-0005-0000-0000-0000C2230000}"/>
    <cellStyle name="Vírgula 2 2 3 3 8" xfId="2513" xr:uid="{00000000-0005-0000-0000-0000C3230000}"/>
    <cellStyle name="Vírgula 2 2 3 3 8 2" xfId="5177" xr:uid="{00000000-0005-0000-0000-0000C4230000}"/>
    <cellStyle name="Vírgula 2 2 3 3 8 2 2" xfId="18521" xr:uid="{00000000-0005-0000-0000-0000C5230000}"/>
    <cellStyle name="Vírgula 2 2 3 3 8 3" xfId="7841" xr:uid="{00000000-0005-0000-0000-0000C6230000}"/>
    <cellStyle name="Vírgula 2 2 3 3 8 3 2" xfId="21185" xr:uid="{00000000-0005-0000-0000-0000C7230000}"/>
    <cellStyle name="Vírgula 2 2 3 3 8 4" xfId="10505" xr:uid="{00000000-0005-0000-0000-0000C8230000}"/>
    <cellStyle name="Vírgula 2 2 3 3 8 4 2" xfId="23849" xr:uid="{00000000-0005-0000-0000-0000C9230000}"/>
    <cellStyle name="Vírgula 2 2 3 3 8 5" xfId="15857" xr:uid="{00000000-0005-0000-0000-0000CA230000}"/>
    <cellStyle name="Vírgula 2 2 3 3 8 6" xfId="13169" xr:uid="{00000000-0005-0000-0000-0000CB230000}"/>
    <cellStyle name="Vírgula 2 2 3 3 9" xfId="2777" xr:uid="{00000000-0005-0000-0000-0000CC230000}"/>
    <cellStyle name="Vírgula 2 2 3 3 9 2" xfId="16121" xr:uid="{00000000-0005-0000-0000-0000CD230000}"/>
    <cellStyle name="Vírgula 2 2 3 4" xfId="233" xr:uid="{00000000-0005-0000-0000-0000CE230000}"/>
    <cellStyle name="Vírgula 2 2 3 4 10" xfId="13577" xr:uid="{00000000-0005-0000-0000-0000CF230000}"/>
    <cellStyle name="Vírgula 2 2 3 4 11" xfId="10889" xr:uid="{00000000-0005-0000-0000-0000D0230000}"/>
    <cellStyle name="Vírgula 2 2 3 4 12" xfId="24281" xr:uid="{00000000-0005-0000-0000-0000D1230000}"/>
    <cellStyle name="Vírgula 2 2 3 4 2" xfId="497" xr:uid="{00000000-0005-0000-0000-0000D2230000}"/>
    <cellStyle name="Vírgula 2 2 3 4 2 2" xfId="1289" xr:uid="{00000000-0005-0000-0000-0000D3230000}"/>
    <cellStyle name="Vírgula 2 2 3 4 2 2 2" xfId="3953" xr:uid="{00000000-0005-0000-0000-0000D4230000}"/>
    <cellStyle name="Vírgula 2 2 3 4 2 2 2 2" xfId="17297" xr:uid="{00000000-0005-0000-0000-0000D5230000}"/>
    <cellStyle name="Vírgula 2 2 3 4 2 2 3" xfId="6617" xr:uid="{00000000-0005-0000-0000-0000D6230000}"/>
    <cellStyle name="Vírgula 2 2 3 4 2 2 3 2" xfId="19961" xr:uid="{00000000-0005-0000-0000-0000D7230000}"/>
    <cellStyle name="Vírgula 2 2 3 4 2 2 4" xfId="9281" xr:uid="{00000000-0005-0000-0000-0000D8230000}"/>
    <cellStyle name="Vírgula 2 2 3 4 2 2 4 2" xfId="22625" xr:uid="{00000000-0005-0000-0000-0000D9230000}"/>
    <cellStyle name="Vírgula 2 2 3 4 2 2 5" xfId="14633" xr:uid="{00000000-0005-0000-0000-0000DA230000}"/>
    <cellStyle name="Vírgula 2 2 3 4 2 2 6" xfId="11945" xr:uid="{00000000-0005-0000-0000-0000DB230000}"/>
    <cellStyle name="Vírgula 2 2 3 4 2 2 7" xfId="26345" xr:uid="{00000000-0005-0000-0000-0000DC230000}"/>
    <cellStyle name="Vírgula 2 2 3 4 2 3" xfId="2081" xr:uid="{00000000-0005-0000-0000-0000DD230000}"/>
    <cellStyle name="Vírgula 2 2 3 4 2 3 2" xfId="4745" xr:uid="{00000000-0005-0000-0000-0000DE230000}"/>
    <cellStyle name="Vírgula 2 2 3 4 2 3 2 2" xfId="18089" xr:uid="{00000000-0005-0000-0000-0000DF230000}"/>
    <cellStyle name="Vírgula 2 2 3 4 2 3 3" xfId="7409" xr:uid="{00000000-0005-0000-0000-0000E0230000}"/>
    <cellStyle name="Vírgula 2 2 3 4 2 3 3 2" xfId="20753" xr:uid="{00000000-0005-0000-0000-0000E1230000}"/>
    <cellStyle name="Vírgula 2 2 3 4 2 3 4" xfId="10073" xr:uid="{00000000-0005-0000-0000-0000E2230000}"/>
    <cellStyle name="Vírgula 2 2 3 4 2 3 4 2" xfId="23417" xr:uid="{00000000-0005-0000-0000-0000E3230000}"/>
    <cellStyle name="Vírgula 2 2 3 4 2 3 5" xfId="15425" xr:uid="{00000000-0005-0000-0000-0000E4230000}"/>
    <cellStyle name="Vírgula 2 2 3 4 2 3 6" xfId="12737" xr:uid="{00000000-0005-0000-0000-0000E5230000}"/>
    <cellStyle name="Vírgula 2 2 3 4 2 4" xfId="3161" xr:uid="{00000000-0005-0000-0000-0000E6230000}"/>
    <cellStyle name="Vírgula 2 2 3 4 2 4 2" xfId="16505" xr:uid="{00000000-0005-0000-0000-0000E7230000}"/>
    <cellStyle name="Vírgula 2 2 3 4 2 5" xfId="5825" xr:uid="{00000000-0005-0000-0000-0000E8230000}"/>
    <cellStyle name="Vírgula 2 2 3 4 2 5 2" xfId="19169" xr:uid="{00000000-0005-0000-0000-0000E9230000}"/>
    <cellStyle name="Vírgula 2 2 3 4 2 6" xfId="8489" xr:uid="{00000000-0005-0000-0000-0000EA230000}"/>
    <cellStyle name="Vírgula 2 2 3 4 2 6 2" xfId="21833" xr:uid="{00000000-0005-0000-0000-0000EB230000}"/>
    <cellStyle name="Vírgula 2 2 3 4 2 7" xfId="13841" xr:uid="{00000000-0005-0000-0000-0000EC230000}"/>
    <cellStyle name="Vírgula 2 2 3 4 2 8" xfId="11153" xr:uid="{00000000-0005-0000-0000-0000ED230000}"/>
    <cellStyle name="Vírgula 2 2 3 4 2 9" xfId="24977" xr:uid="{00000000-0005-0000-0000-0000EE230000}"/>
    <cellStyle name="Vírgula 2 2 3 4 3" xfId="665" xr:uid="{00000000-0005-0000-0000-0000EF230000}"/>
    <cellStyle name="Vírgula 2 2 3 4 3 2" xfId="1457" xr:uid="{00000000-0005-0000-0000-0000F0230000}"/>
    <cellStyle name="Vírgula 2 2 3 4 3 2 2" xfId="4121" xr:uid="{00000000-0005-0000-0000-0000F1230000}"/>
    <cellStyle name="Vírgula 2 2 3 4 3 2 2 2" xfId="17465" xr:uid="{00000000-0005-0000-0000-0000F2230000}"/>
    <cellStyle name="Vírgula 2 2 3 4 3 2 3" xfId="6785" xr:uid="{00000000-0005-0000-0000-0000F3230000}"/>
    <cellStyle name="Vírgula 2 2 3 4 3 2 3 2" xfId="20129" xr:uid="{00000000-0005-0000-0000-0000F4230000}"/>
    <cellStyle name="Vírgula 2 2 3 4 3 2 4" xfId="9449" xr:uid="{00000000-0005-0000-0000-0000F5230000}"/>
    <cellStyle name="Vírgula 2 2 3 4 3 2 4 2" xfId="22793" xr:uid="{00000000-0005-0000-0000-0000F6230000}"/>
    <cellStyle name="Vírgula 2 2 3 4 3 2 5" xfId="14801" xr:uid="{00000000-0005-0000-0000-0000F7230000}"/>
    <cellStyle name="Vírgula 2 2 3 4 3 2 6" xfId="12113" xr:uid="{00000000-0005-0000-0000-0000F8230000}"/>
    <cellStyle name="Vírgula 2 2 3 4 3 2 7" xfId="26009" xr:uid="{00000000-0005-0000-0000-0000F9230000}"/>
    <cellStyle name="Vírgula 2 2 3 4 3 3" xfId="2249" xr:uid="{00000000-0005-0000-0000-0000FA230000}"/>
    <cellStyle name="Vírgula 2 2 3 4 3 3 2" xfId="4913" xr:uid="{00000000-0005-0000-0000-0000FB230000}"/>
    <cellStyle name="Vírgula 2 2 3 4 3 3 2 2" xfId="18257" xr:uid="{00000000-0005-0000-0000-0000FC230000}"/>
    <cellStyle name="Vírgula 2 2 3 4 3 3 3" xfId="7577" xr:uid="{00000000-0005-0000-0000-0000FD230000}"/>
    <cellStyle name="Vírgula 2 2 3 4 3 3 3 2" xfId="20921" xr:uid="{00000000-0005-0000-0000-0000FE230000}"/>
    <cellStyle name="Vírgula 2 2 3 4 3 3 4" xfId="10241" xr:uid="{00000000-0005-0000-0000-0000FF230000}"/>
    <cellStyle name="Vírgula 2 2 3 4 3 3 4 2" xfId="23585" xr:uid="{00000000-0005-0000-0000-000000240000}"/>
    <cellStyle name="Vírgula 2 2 3 4 3 3 5" xfId="15593" xr:uid="{00000000-0005-0000-0000-000001240000}"/>
    <cellStyle name="Vírgula 2 2 3 4 3 3 6" xfId="12905" xr:uid="{00000000-0005-0000-0000-000002240000}"/>
    <cellStyle name="Vírgula 2 2 3 4 3 4" xfId="3329" xr:uid="{00000000-0005-0000-0000-000003240000}"/>
    <cellStyle name="Vírgula 2 2 3 4 3 4 2" xfId="16673" xr:uid="{00000000-0005-0000-0000-000004240000}"/>
    <cellStyle name="Vírgula 2 2 3 4 3 5" xfId="5993" xr:uid="{00000000-0005-0000-0000-000005240000}"/>
    <cellStyle name="Vírgula 2 2 3 4 3 5 2" xfId="19337" xr:uid="{00000000-0005-0000-0000-000006240000}"/>
    <cellStyle name="Vírgula 2 2 3 4 3 6" xfId="8657" xr:uid="{00000000-0005-0000-0000-000007240000}"/>
    <cellStyle name="Vírgula 2 2 3 4 3 6 2" xfId="22001" xr:uid="{00000000-0005-0000-0000-000008240000}"/>
    <cellStyle name="Vírgula 2 2 3 4 3 7" xfId="14009" xr:uid="{00000000-0005-0000-0000-000009240000}"/>
    <cellStyle name="Vírgula 2 2 3 4 3 8" xfId="11321" xr:uid="{00000000-0005-0000-0000-00000A240000}"/>
    <cellStyle name="Vírgula 2 2 3 4 3 9" xfId="24641" xr:uid="{00000000-0005-0000-0000-00000B240000}"/>
    <cellStyle name="Vírgula 2 2 3 4 4" xfId="1025" xr:uid="{00000000-0005-0000-0000-00000C240000}"/>
    <cellStyle name="Vírgula 2 2 3 4 4 2" xfId="3689" xr:uid="{00000000-0005-0000-0000-00000D240000}"/>
    <cellStyle name="Vírgula 2 2 3 4 4 2 2" xfId="17033" xr:uid="{00000000-0005-0000-0000-00000E240000}"/>
    <cellStyle name="Vírgula 2 2 3 4 4 2 3" xfId="26657" xr:uid="{00000000-0005-0000-0000-00000F240000}"/>
    <cellStyle name="Vírgula 2 2 3 4 4 3" xfId="6353" xr:uid="{00000000-0005-0000-0000-000010240000}"/>
    <cellStyle name="Vírgula 2 2 3 4 4 3 2" xfId="19697" xr:uid="{00000000-0005-0000-0000-000011240000}"/>
    <cellStyle name="Vírgula 2 2 3 4 4 4" xfId="9017" xr:uid="{00000000-0005-0000-0000-000012240000}"/>
    <cellStyle name="Vírgula 2 2 3 4 4 4 2" xfId="22361" xr:uid="{00000000-0005-0000-0000-000013240000}"/>
    <cellStyle name="Vírgula 2 2 3 4 4 5" xfId="14369" xr:uid="{00000000-0005-0000-0000-000014240000}"/>
    <cellStyle name="Vírgula 2 2 3 4 4 6" xfId="11681" xr:uid="{00000000-0005-0000-0000-000015240000}"/>
    <cellStyle name="Vírgula 2 2 3 4 4 7" xfId="25289" xr:uid="{00000000-0005-0000-0000-000016240000}"/>
    <cellStyle name="Vírgula 2 2 3 4 5" xfId="1817" xr:uid="{00000000-0005-0000-0000-000017240000}"/>
    <cellStyle name="Vírgula 2 2 3 4 5 2" xfId="4481" xr:uid="{00000000-0005-0000-0000-000018240000}"/>
    <cellStyle name="Vírgula 2 2 3 4 5 2 2" xfId="17825" xr:uid="{00000000-0005-0000-0000-000019240000}"/>
    <cellStyle name="Vírgula 2 2 3 4 5 3" xfId="7145" xr:uid="{00000000-0005-0000-0000-00001A240000}"/>
    <cellStyle name="Vírgula 2 2 3 4 5 3 2" xfId="20489" xr:uid="{00000000-0005-0000-0000-00001B240000}"/>
    <cellStyle name="Vírgula 2 2 3 4 5 4" xfId="9809" xr:uid="{00000000-0005-0000-0000-00001C240000}"/>
    <cellStyle name="Vírgula 2 2 3 4 5 4 2" xfId="23153" xr:uid="{00000000-0005-0000-0000-00001D240000}"/>
    <cellStyle name="Vírgula 2 2 3 4 5 5" xfId="15161" xr:uid="{00000000-0005-0000-0000-00001E240000}"/>
    <cellStyle name="Vírgula 2 2 3 4 5 6" xfId="12473" xr:uid="{00000000-0005-0000-0000-00001F240000}"/>
    <cellStyle name="Vírgula 2 2 3 4 5 7" xfId="25649" xr:uid="{00000000-0005-0000-0000-000020240000}"/>
    <cellStyle name="Vírgula 2 2 3 4 6" xfId="2633" xr:uid="{00000000-0005-0000-0000-000021240000}"/>
    <cellStyle name="Vírgula 2 2 3 4 6 2" xfId="5297" xr:uid="{00000000-0005-0000-0000-000022240000}"/>
    <cellStyle name="Vírgula 2 2 3 4 6 2 2" xfId="18641" xr:uid="{00000000-0005-0000-0000-000023240000}"/>
    <cellStyle name="Vírgula 2 2 3 4 6 3" xfId="7961" xr:uid="{00000000-0005-0000-0000-000024240000}"/>
    <cellStyle name="Vírgula 2 2 3 4 6 3 2" xfId="21305" xr:uid="{00000000-0005-0000-0000-000025240000}"/>
    <cellStyle name="Vírgula 2 2 3 4 6 4" xfId="10625" xr:uid="{00000000-0005-0000-0000-000026240000}"/>
    <cellStyle name="Vírgula 2 2 3 4 6 4 2" xfId="23969" xr:uid="{00000000-0005-0000-0000-000027240000}"/>
    <cellStyle name="Vírgula 2 2 3 4 6 5" xfId="15977" xr:uid="{00000000-0005-0000-0000-000028240000}"/>
    <cellStyle name="Vírgula 2 2 3 4 6 6" xfId="13289" xr:uid="{00000000-0005-0000-0000-000029240000}"/>
    <cellStyle name="Vírgula 2 2 3 4 7" xfId="2897" xr:uid="{00000000-0005-0000-0000-00002A240000}"/>
    <cellStyle name="Vírgula 2 2 3 4 7 2" xfId="16241" xr:uid="{00000000-0005-0000-0000-00002B240000}"/>
    <cellStyle name="Vírgula 2 2 3 4 8" xfId="5561" xr:uid="{00000000-0005-0000-0000-00002C240000}"/>
    <cellStyle name="Vírgula 2 2 3 4 8 2" xfId="18905" xr:uid="{00000000-0005-0000-0000-00002D240000}"/>
    <cellStyle name="Vírgula 2 2 3 4 9" xfId="8225" xr:uid="{00000000-0005-0000-0000-00002E240000}"/>
    <cellStyle name="Vírgula 2 2 3 4 9 2" xfId="21569" xr:uid="{00000000-0005-0000-0000-00002F240000}"/>
    <cellStyle name="Vírgula 2 2 3 5" xfId="161" xr:uid="{00000000-0005-0000-0000-000030240000}"/>
    <cellStyle name="Vírgula 2 2 3 5 10" xfId="10817" xr:uid="{00000000-0005-0000-0000-000031240000}"/>
    <cellStyle name="Vírgula 2 2 3 5 11" xfId="24209" xr:uid="{00000000-0005-0000-0000-000032240000}"/>
    <cellStyle name="Vírgula 2 2 3 5 2" xfId="425" xr:uid="{00000000-0005-0000-0000-000033240000}"/>
    <cellStyle name="Vírgula 2 2 3 5 2 2" xfId="1217" xr:uid="{00000000-0005-0000-0000-000034240000}"/>
    <cellStyle name="Vírgula 2 2 3 5 2 2 2" xfId="3881" xr:uid="{00000000-0005-0000-0000-000035240000}"/>
    <cellStyle name="Vírgula 2 2 3 5 2 2 2 2" xfId="17225" xr:uid="{00000000-0005-0000-0000-000036240000}"/>
    <cellStyle name="Vírgula 2 2 3 5 2 2 3" xfId="6545" xr:uid="{00000000-0005-0000-0000-000037240000}"/>
    <cellStyle name="Vírgula 2 2 3 5 2 2 3 2" xfId="19889" xr:uid="{00000000-0005-0000-0000-000038240000}"/>
    <cellStyle name="Vírgula 2 2 3 5 2 2 4" xfId="9209" xr:uid="{00000000-0005-0000-0000-000039240000}"/>
    <cellStyle name="Vírgula 2 2 3 5 2 2 4 2" xfId="22553" xr:uid="{00000000-0005-0000-0000-00003A240000}"/>
    <cellStyle name="Vírgula 2 2 3 5 2 2 5" xfId="14561" xr:uid="{00000000-0005-0000-0000-00003B240000}"/>
    <cellStyle name="Vírgula 2 2 3 5 2 2 6" xfId="11873" xr:uid="{00000000-0005-0000-0000-00003C240000}"/>
    <cellStyle name="Vírgula 2 2 3 5 2 2 7" xfId="26273" xr:uid="{00000000-0005-0000-0000-00003D240000}"/>
    <cellStyle name="Vírgula 2 2 3 5 2 3" xfId="2009" xr:uid="{00000000-0005-0000-0000-00003E240000}"/>
    <cellStyle name="Vírgula 2 2 3 5 2 3 2" xfId="4673" xr:uid="{00000000-0005-0000-0000-00003F240000}"/>
    <cellStyle name="Vírgula 2 2 3 5 2 3 2 2" xfId="18017" xr:uid="{00000000-0005-0000-0000-000040240000}"/>
    <cellStyle name="Vírgula 2 2 3 5 2 3 3" xfId="7337" xr:uid="{00000000-0005-0000-0000-000041240000}"/>
    <cellStyle name="Vírgula 2 2 3 5 2 3 3 2" xfId="20681" xr:uid="{00000000-0005-0000-0000-000042240000}"/>
    <cellStyle name="Vírgula 2 2 3 5 2 3 4" xfId="10001" xr:uid="{00000000-0005-0000-0000-000043240000}"/>
    <cellStyle name="Vírgula 2 2 3 5 2 3 4 2" xfId="23345" xr:uid="{00000000-0005-0000-0000-000044240000}"/>
    <cellStyle name="Vírgula 2 2 3 5 2 3 5" xfId="15353" xr:uid="{00000000-0005-0000-0000-000045240000}"/>
    <cellStyle name="Vírgula 2 2 3 5 2 3 6" xfId="12665" xr:uid="{00000000-0005-0000-0000-000046240000}"/>
    <cellStyle name="Vírgula 2 2 3 5 2 4" xfId="3089" xr:uid="{00000000-0005-0000-0000-000047240000}"/>
    <cellStyle name="Vírgula 2 2 3 5 2 4 2" xfId="16433" xr:uid="{00000000-0005-0000-0000-000048240000}"/>
    <cellStyle name="Vírgula 2 2 3 5 2 5" xfId="5753" xr:uid="{00000000-0005-0000-0000-000049240000}"/>
    <cellStyle name="Vírgula 2 2 3 5 2 5 2" xfId="19097" xr:uid="{00000000-0005-0000-0000-00004A240000}"/>
    <cellStyle name="Vírgula 2 2 3 5 2 6" xfId="8417" xr:uid="{00000000-0005-0000-0000-00004B240000}"/>
    <cellStyle name="Vírgula 2 2 3 5 2 6 2" xfId="21761" xr:uid="{00000000-0005-0000-0000-00004C240000}"/>
    <cellStyle name="Vírgula 2 2 3 5 2 7" xfId="13769" xr:uid="{00000000-0005-0000-0000-00004D240000}"/>
    <cellStyle name="Vírgula 2 2 3 5 2 8" xfId="11081" xr:uid="{00000000-0005-0000-0000-00004E240000}"/>
    <cellStyle name="Vírgula 2 2 3 5 2 9" xfId="24905" xr:uid="{00000000-0005-0000-0000-00004F240000}"/>
    <cellStyle name="Vírgula 2 2 3 5 3" xfId="953" xr:uid="{00000000-0005-0000-0000-000050240000}"/>
    <cellStyle name="Vírgula 2 2 3 5 3 2" xfId="3617" xr:uid="{00000000-0005-0000-0000-000051240000}"/>
    <cellStyle name="Vírgula 2 2 3 5 3 2 2" xfId="16961" xr:uid="{00000000-0005-0000-0000-000052240000}"/>
    <cellStyle name="Vírgula 2 2 3 5 3 2 3" xfId="25937" xr:uid="{00000000-0005-0000-0000-000053240000}"/>
    <cellStyle name="Vírgula 2 2 3 5 3 3" xfId="6281" xr:uid="{00000000-0005-0000-0000-000054240000}"/>
    <cellStyle name="Vírgula 2 2 3 5 3 3 2" xfId="19625" xr:uid="{00000000-0005-0000-0000-000055240000}"/>
    <cellStyle name="Vírgula 2 2 3 5 3 4" xfId="8945" xr:uid="{00000000-0005-0000-0000-000056240000}"/>
    <cellStyle name="Vírgula 2 2 3 5 3 4 2" xfId="22289" xr:uid="{00000000-0005-0000-0000-000057240000}"/>
    <cellStyle name="Vírgula 2 2 3 5 3 5" xfId="14297" xr:uid="{00000000-0005-0000-0000-000058240000}"/>
    <cellStyle name="Vírgula 2 2 3 5 3 6" xfId="11609" xr:uid="{00000000-0005-0000-0000-000059240000}"/>
    <cellStyle name="Vírgula 2 2 3 5 3 7" xfId="24569" xr:uid="{00000000-0005-0000-0000-00005A240000}"/>
    <cellStyle name="Vírgula 2 2 3 5 4" xfId="1745" xr:uid="{00000000-0005-0000-0000-00005B240000}"/>
    <cellStyle name="Vírgula 2 2 3 5 4 2" xfId="4409" xr:uid="{00000000-0005-0000-0000-00005C240000}"/>
    <cellStyle name="Vírgula 2 2 3 5 4 2 2" xfId="17753" xr:uid="{00000000-0005-0000-0000-00005D240000}"/>
    <cellStyle name="Vírgula 2 2 3 5 4 2 3" xfId="26585" xr:uid="{00000000-0005-0000-0000-00005E240000}"/>
    <cellStyle name="Vírgula 2 2 3 5 4 3" xfId="7073" xr:uid="{00000000-0005-0000-0000-00005F240000}"/>
    <cellStyle name="Vírgula 2 2 3 5 4 3 2" xfId="20417" xr:uid="{00000000-0005-0000-0000-000060240000}"/>
    <cellStyle name="Vírgula 2 2 3 5 4 4" xfId="9737" xr:uid="{00000000-0005-0000-0000-000061240000}"/>
    <cellStyle name="Vírgula 2 2 3 5 4 4 2" xfId="23081" xr:uid="{00000000-0005-0000-0000-000062240000}"/>
    <cellStyle name="Vírgula 2 2 3 5 4 5" xfId="15089" xr:uid="{00000000-0005-0000-0000-000063240000}"/>
    <cellStyle name="Vírgula 2 2 3 5 4 6" xfId="12401" xr:uid="{00000000-0005-0000-0000-000064240000}"/>
    <cellStyle name="Vírgula 2 2 3 5 4 7" xfId="25217" xr:uid="{00000000-0005-0000-0000-000065240000}"/>
    <cellStyle name="Vírgula 2 2 3 5 5" xfId="2561" xr:uid="{00000000-0005-0000-0000-000066240000}"/>
    <cellStyle name="Vírgula 2 2 3 5 5 2" xfId="5225" xr:uid="{00000000-0005-0000-0000-000067240000}"/>
    <cellStyle name="Vírgula 2 2 3 5 5 2 2" xfId="18569" xr:uid="{00000000-0005-0000-0000-000068240000}"/>
    <cellStyle name="Vírgula 2 2 3 5 5 3" xfId="7889" xr:uid="{00000000-0005-0000-0000-000069240000}"/>
    <cellStyle name="Vírgula 2 2 3 5 5 3 2" xfId="21233" xr:uid="{00000000-0005-0000-0000-00006A240000}"/>
    <cellStyle name="Vírgula 2 2 3 5 5 4" xfId="10553" xr:uid="{00000000-0005-0000-0000-00006B240000}"/>
    <cellStyle name="Vírgula 2 2 3 5 5 4 2" xfId="23897" xr:uid="{00000000-0005-0000-0000-00006C240000}"/>
    <cellStyle name="Vírgula 2 2 3 5 5 5" xfId="15905" xr:uid="{00000000-0005-0000-0000-00006D240000}"/>
    <cellStyle name="Vírgula 2 2 3 5 5 6" xfId="13217" xr:uid="{00000000-0005-0000-0000-00006E240000}"/>
    <cellStyle name="Vírgula 2 2 3 5 5 7" xfId="25577" xr:uid="{00000000-0005-0000-0000-00006F240000}"/>
    <cellStyle name="Vírgula 2 2 3 5 6" xfId="2825" xr:uid="{00000000-0005-0000-0000-000070240000}"/>
    <cellStyle name="Vírgula 2 2 3 5 6 2" xfId="16169" xr:uid="{00000000-0005-0000-0000-000071240000}"/>
    <cellStyle name="Vírgula 2 2 3 5 7" xfId="5489" xr:uid="{00000000-0005-0000-0000-000072240000}"/>
    <cellStyle name="Vírgula 2 2 3 5 7 2" xfId="18833" xr:uid="{00000000-0005-0000-0000-000073240000}"/>
    <cellStyle name="Vírgula 2 2 3 5 8" xfId="8153" xr:uid="{00000000-0005-0000-0000-000074240000}"/>
    <cellStyle name="Vírgula 2 2 3 5 8 2" xfId="21497" xr:uid="{00000000-0005-0000-0000-000075240000}"/>
    <cellStyle name="Vírgula 2 2 3 5 9" xfId="13505" xr:uid="{00000000-0005-0000-0000-000076240000}"/>
    <cellStyle name="Vírgula 2 2 3 6" xfId="329" xr:uid="{00000000-0005-0000-0000-000077240000}"/>
    <cellStyle name="Vírgula 2 2 3 6 10" xfId="24377" xr:uid="{00000000-0005-0000-0000-000078240000}"/>
    <cellStyle name="Vírgula 2 2 3 6 2" xfId="1121" xr:uid="{00000000-0005-0000-0000-000079240000}"/>
    <cellStyle name="Vírgula 2 2 3 6 2 2" xfId="3785" xr:uid="{00000000-0005-0000-0000-00007A240000}"/>
    <cellStyle name="Vírgula 2 2 3 6 2 2 2" xfId="17129" xr:uid="{00000000-0005-0000-0000-00007B240000}"/>
    <cellStyle name="Vírgula 2 2 3 6 2 2 3" xfId="26441" xr:uid="{00000000-0005-0000-0000-00007C240000}"/>
    <cellStyle name="Vírgula 2 2 3 6 2 3" xfId="6449" xr:uid="{00000000-0005-0000-0000-00007D240000}"/>
    <cellStyle name="Vírgula 2 2 3 6 2 3 2" xfId="19793" xr:uid="{00000000-0005-0000-0000-00007E240000}"/>
    <cellStyle name="Vírgula 2 2 3 6 2 4" xfId="9113" xr:uid="{00000000-0005-0000-0000-00007F240000}"/>
    <cellStyle name="Vírgula 2 2 3 6 2 4 2" xfId="22457" xr:uid="{00000000-0005-0000-0000-000080240000}"/>
    <cellStyle name="Vírgula 2 2 3 6 2 5" xfId="14465" xr:uid="{00000000-0005-0000-0000-000081240000}"/>
    <cellStyle name="Vírgula 2 2 3 6 2 6" xfId="11777" xr:uid="{00000000-0005-0000-0000-000082240000}"/>
    <cellStyle name="Vírgula 2 2 3 6 2 7" xfId="25073" xr:uid="{00000000-0005-0000-0000-000083240000}"/>
    <cellStyle name="Vírgula 2 2 3 6 3" xfId="1913" xr:uid="{00000000-0005-0000-0000-000084240000}"/>
    <cellStyle name="Vírgula 2 2 3 6 3 2" xfId="4577" xr:uid="{00000000-0005-0000-0000-000085240000}"/>
    <cellStyle name="Vírgula 2 2 3 6 3 2 2" xfId="17921" xr:uid="{00000000-0005-0000-0000-000086240000}"/>
    <cellStyle name="Vírgula 2 2 3 6 3 2 3" xfId="26105" xr:uid="{00000000-0005-0000-0000-000087240000}"/>
    <cellStyle name="Vírgula 2 2 3 6 3 3" xfId="7241" xr:uid="{00000000-0005-0000-0000-000088240000}"/>
    <cellStyle name="Vírgula 2 2 3 6 3 3 2" xfId="20585" xr:uid="{00000000-0005-0000-0000-000089240000}"/>
    <cellStyle name="Vírgula 2 2 3 6 3 4" xfId="9905" xr:uid="{00000000-0005-0000-0000-00008A240000}"/>
    <cellStyle name="Vírgula 2 2 3 6 3 4 2" xfId="23249" xr:uid="{00000000-0005-0000-0000-00008B240000}"/>
    <cellStyle name="Vírgula 2 2 3 6 3 5" xfId="15257" xr:uid="{00000000-0005-0000-0000-00008C240000}"/>
    <cellStyle name="Vírgula 2 2 3 6 3 6" xfId="12569" xr:uid="{00000000-0005-0000-0000-00008D240000}"/>
    <cellStyle name="Vírgula 2 2 3 6 3 7" xfId="24737" xr:uid="{00000000-0005-0000-0000-00008E240000}"/>
    <cellStyle name="Vírgula 2 2 3 6 4" xfId="2489" xr:uid="{00000000-0005-0000-0000-00008F240000}"/>
    <cellStyle name="Vírgula 2 2 3 6 4 2" xfId="5153" xr:uid="{00000000-0005-0000-0000-000090240000}"/>
    <cellStyle name="Vírgula 2 2 3 6 4 2 2" xfId="18497" xr:uid="{00000000-0005-0000-0000-000091240000}"/>
    <cellStyle name="Vírgula 2 2 3 6 4 2 3" xfId="26753" xr:uid="{00000000-0005-0000-0000-000092240000}"/>
    <cellStyle name="Vírgula 2 2 3 6 4 3" xfId="7817" xr:uid="{00000000-0005-0000-0000-000093240000}"/>
    <cellStyle name="Vírgula 2 2 3 6 4 3 2" xfId="21161" xr:uid="{00000000-0005-0000-0000-000094240000}"/>
    <cellStyle name="Vírgula 2 2 3 6 4 4" xfId="10481" xr:uid="{00000000-0005-0000-0000-000095240000}"/>
    <cellStyle name="Vírgula 2 2 3 6 4 4 2" xfId="23825" xr:uid="{00000000-0005-0000-0000-000096240000}"/>
    <cellStyle name="Vírgula 2 2 3 6 4 5" xfId="15833" xr:uid="{00000000-0005-0000-0000-000097240000}"/>
    <cellStyle name="Vírgula 2 2 3 6 4 6" xfId="13145" xr:uid="{00000000-0005-0000-0000-000098240000}"/>
    <cellStyle name="Vírgula 2 2 3 6 4 7" xfId="25385" xr:uid="{00000000-0005-0000-0000-000099240000}"/>
    <cellStyle name="Vírgula 2 2 3 6 5" xfId="2993" xr:uid="{00000000-0005-0000-0000-00009A240000}"/>
    <cellStyle name="Vírgula 2 2 3 6 5 2" xfId="16337" xr:uid="{00000000-0005-0000-0000-00009B240000}"/>
    <cellStyle name="Vírgula 2 2 3 6 5 3" xfId="25745" xr:uid="{00000000-0005-0000-0000-00009C240000}"/>
    <cellStyle name="Vírgula 2 2 3 6 6" xfId="5657" xr:uid="{00000000-0005-0000-0000-00009D240000}"/>
    <cellStyle name="Vírgula 2 2 3 6 6 2" xfId="19001" xr:uid="{00000000-0005-0000-0000-00009E240000}"/>
    <cellStyle name="Vírgula 2 2 3 6 7" xfId="8321" xr:uid="{00000000-0005-0000-0000-00009F240000}"/>
    <cellStyle name="Vírgula 2 2 3 6 7 2" xfId="21665" xr:uid="{00000000-0005-0000-0000-0000A0240000}"/>
    <cellStyle name="Vírgula 2 2 3 6 8" xfId="13673" xr:uid="{00000000-0005-0000-0000-0000A1240000}"/>
    <cellStyle name="Vírgula 2 2 3 6 9" xfId="10985" xr:uid="{00000000-0005-0000-0000-0000A2240000}"/>
    <cellStyle name="Vírgula 2 2 3 7" xfId="593" xr:uid="{00000000-0005-0000-0000-0000A3240000}"/>
    <cellStyle name="Vírgula 2 2 3 7 2" xfId="1385" xr:uid="{00000000-0005-0000-0000-0000A4240000}"/>
    <cellStyle name="Vírgula 2 2 3 7 2 2" xfId="4049" xr:uid="{00000000-0005-0000-0000-0000A5240000}"/>
    <cellStyle name="Vírgula 2 2 3 7 2 2 2" xfId="17393" xr:uid="{00000000-0005-0000-0000-0000A6240000}"/>
    <cellStyle name="Vírgula 2 2 3 7 2 2 3" xfId="26177" xr:uid="{00000000-0005-0000-0000-0000A7240000}"/>
    <cellStyle name="Vírgula 2 2 3 7 2 3" xfId="6713" xr:uid="{00000000-0005-0000-0000-0000A8240000}"/>
    <cellStyle name="Vírgula 2 2 3 7 2 3 2" xfId="20057" xr:uid="{00000000-0005-0000-0000-0000A9240000}"/>
    <cellStyle name="Vírgula 2 2 3 7 2 4" xfId="9377" xr:uid="{00000000-0005-0000-0000-0000AA240000}"/>
    <cellStyle name="Vírgula 2 2 3 7 2 4 2" xfId="22721" xr:uid="{00000000-0005-0000-0000-0000AB240000}"/>
    <cellStyle name="Vírgula 2 2 3 7 2 5" xfId="14729" xr:uid="{00000000-0005-0000-0000-0000AC240000}"/>
    <cellStyle name="Vírgula 2 2 3 7 2 6" xfId="12041" xr:uid="{00000000-0005-0000-0000-0000AD240000}"/>
    <cellStyle name="Vírgula 2 2 3 7 2 7" xfId="24809" xr:uid="{00000000-0005-0000-0000-0000AE240000}"/>
    <cellStyle name="Vírgula 2 2 3 7 3" xfId="2177" xr:uid="{00000000-0005-0000-0000-0000AF240000}"/>
    <cellStyle name="Vírgula 2 2 3 7 3 2" xfId="4841" xr:uid="{00000000-0005-0000-0000-0000B0240000}"/>
    <cellStyle name="Vírgula 2 2 3 7 3 2 2" xfId="18185" xr:uid="{00000000-0005-0000-0000-0000B1240000}"/>
    <cellStyle name="Vírgula 2 2 3 7 3 2 3" xfId="25841" xr:uid="{00000000-0005-0000-0000-0000B2240000}"/>
    <cellStyle name="Vírgula 2 2 3 7 3 3" xfId="7505" xr:uid="{00000000-0005-0000-0000-0000B3240000}"/>
    <cellStyle name="Vírgula 2 2 3 7 3 3 2" xfId="20849" xr:uid="{00000000-0005-0000-0000-0000B4240000}"/>
    <cellStyle name="Vírgula 2 2 3 7 3 4" xfId="10169" xr:uid="{00000000-0005-0000-0000-0000B5240000}"/>
    <cellStyle name="Vírgula 2 2 3 7 3 4 2" xfId="23513" xr:uid="{00000000-0005-0000-0000-0000B6240000}"/>
    <cellStyle name="Vírgula 2 2 3 7 3 5" xfId="15521" xr:uid="{00000000-0005-0000-0000-0000B7240000}"/>
    <cellStyle name="Vírgula 2 2 3 7 3 6" xfId="12833" xr:uid="{00000000-0005-0000-0000-0000B8240000}"/>
    <cellStyle name="Vírgula 2 2 3 7 3 7" xfId="24473" xr:uid="{00000000-0005-0000-0000-0000B9240000}"/>
    <cellStyle name="Vírgula 2 2 3 7 4" xfId="3257" xr:uid="{00000000-0005-0000-0000-0000BA240000}"/>
    <cellStyle name="Vírgula 2 2 3 7 4 2" xfId="16601" xr:uid="{00000000-0005-0000-0000-0000BB240000}"/>
    <cellStyle name="Vírgula 2 2 3 7 4 3" xfId="25481" xr:uid="{00000000-0005-0000-0000-0000BC240000}"/>
    <cellStyle name="Vírgula 2 2 3 7 5" xfId="5921" xr:uid="{00000000-0005-0000-0000-0000BD240000}"/>
    <cellStyle name="Vírgula 2 2 3 7 5 2" xfId="19265" xr:uid="{00000000-0005-0000-0000-0000BE240000}"/>
    <cellStyle name="Vírgula 2 2 3 7 6" xfId="8585" xr:uid="{00000000-0005-0000-0000-0000BF240000}"/>
    <cellStyle name="Vírgula 2 2 3 7 6 2" xfId="21929" xr:uid="{00000000-0005-0000-0000-0000C0240000}"/>
    <cellStyle name="Vírgula 2 2 3 7 7" xfId="13937" xr:uid="{00000000-0005-0000-0000-0000C1240000}"/>
    <cellStyle name="Vírgula 2 2 3 7 8" xfId="11249" xr:uid="{00000000-0005-0000-0000-0000C2240000}"/>
    <cellStyle name="Vírgula 2 2 3 7 9" xfId="24113" xr:uid="{00000000-0005-0000-0000-0000C3240000}"/>
    <cellStyle name="Vírgula 2 2 3 8" xfId="761" xr:uid="{00000000-0005-0000-0000-0000C4240000}"/>
    <cellStyle name="Vírgula 2 2 3 8 2" xfId="1553" xr:uid="{00000000-0005-0000-0000-0000C5240000}"/>
    <cellStyle name="Vírgula 2 2 3 8 2 2" xfId="4217" xr:uid="{00000000-0005-0000-0000-0000C6240000}"/>
    <cellStyle name="Vírgula 2 2 3 8 2 2 2" xfId="17561" xr:uid="{00000000-0005-0000-0000-0000C7240000}"/>
    <cellStyle name="Vírgula 2 2 3 8 2 2 3" xfId="26153" xr:uid="{00000000-0005-0000-0000-0000C8240000}"/>
    <cellStyle name="Vírgula 2 2 3 8 2 3" xfId="6881" xr:uid="{00000000-0005-0000-0000-0000C9240000}"/>
    <cellStyle name="Vírgula 2 2 3 8 2 3 2" xfId="20225" xr:uid="{00000000-0005-0000-0000-0000CA240000}"/>
    <cellStyle name="Vírgula 2 2 3 8 2 4" xfId="9545" xr:uid="{00000000-0005-0000-0000-0000CB240000}"/>
    <cellStyle name="Vírgula 2 2 3 8 2 4 2" xfId="22889" xr:uid="{00000000-0005-0000-0000-0000CC240000}"/>
    <cellStyle name="Vírgula 2 2 3 8 2 5" xfId="14897" xr:uid="{00000000-0005-0000-0000-0000CD240000}"/>
    <cellStyle name="Vírgula 2 2 3 8 2 6" xfId="12209" xr:uid="{00000000-0005-0000-0000-0000CE240000}"/>
    <cellStyle name="Vírgula 2 2 3 8 2 7" xfId="24785" xr:uid="{00000000-0005-0000-0000-0000CF240000}"/>
    <cellStyle name="Vírgula 2 2 3 8 3" xfId="2345" xr:uid="{00000000-0005-0000-0000-0000D0240000}"/>
    <cellStyle name="Vírgula 2 2 3 8 3 2" xfId="5009" xr:uid="{00000000-0005-0000-0000-0000D1240000}"/>
    <cellStyle name="Vírgula 2 2 3 8 3 2 2" xfId="18353" xr:uid="{00000000-0005-0000-0000-0000D2240000}"/>
    <cellStyle name="Vírgula 2 2 3 8 3 3" xfId="7673" xr:uid="{00000000-0005-0000-0000-0000D3240000}"/>
    <cellStyle name="Vírgula 2 2 3 8 3 3 2" xfId="21017" xr:uid="{00000000-0005-0000-0000-0000D4240000}"/>
    <cellStyle name="Vírgula 2 2 3 8 3 4" xfId="10337" xr:uid="{00000000-0005-0000-0000-0000D5240000}"/>
    <cellStyle name="Vírgula 2 2 3 8 3 4 2" xfId="23681" xr:uid="{00000000-0005-0000-0000-0000D6240000}"/>
    <cellStyle name="Vírgula 2 2 3 8 3 5" xfId="15689" xr:uid="{00000000-0005-0000-0000-0000D7240000}"/>
    <cellStyle name="Vírgula 2 2 3 8 3 6" xfId="13001" xr:uid="{00000000-0005-0000-0000-0000D8240000}"/>
    <cellStyle name="Vírgula 2 2 3 8 3 7" xfId="25457" xr:uid="{00000000-0005-0000-0000-0000D9240000}"/>
    <cellStyle name="Vírgula 2 2 3 8 4" xfId="3425" xr:uid="{00000000-0005-0000-0000-0000DA240000}"/>
    <cellStyle name="Vírgula 2 2 3 8 4 2" xfId="16769" xr:uid="{00000000-0005-0000-0000-0000DB240000}"/>
    <cellStyle name="Vírgula 2 2 3 8 5" xfId="6089" xr:uid="{00000000-0005-0000-0000-0000DC240000}"/>
    <cellStyle name="Vírgula 2 2 3 8 5 2" xfId="19433" xr:uid="{00000000-0005-0000-0000-0000DD240000}"/>
    <cellStyle name="Vírgula 2 2 3 8 6" xfId="8753" xr:uid="{00000000-0005-0000-0000-0000DE240000}"/>
    <cellStyle name="Vírgula 2 2 3 8 6 2" xfId="22097" xr:uid="{00000000-0005-0000-0000-0000DF240000}"/>
    <cellStyle name="Vírgula 2 2 3 8 7" xfId="14105" xr:uid="{00000000-0005-0000-0000-0000E0240000}"/>
    <cellStyle name="Vírgula 2 2 3 8 8" xfId="11417" xr:uid="{00000000-0005-0000-0000-0000E1240000}"/>
    <cellStyle name="Vírgula 2 2 3 8 9" xfId="24089" xr:uid="{00000000-0005-0000-0000-0000E2240000}"/>
    <cellStyle name="Vírgula 2 2 3 9" xfId="809" xr:uid="{00000000-0005-0000-0000-0000E3240000}"/>
    <cellStyle name="Vírgula 2 2 3 9 2" xfId="1601" xr:uid="{00000000-0005-0000-0000-0000E4240000}"/>
    <cellStyle name="Vírgula 2 2 3 9 2 2" xfId="4265" xr:uid="{00000000-0005-0000-0000-0000E5240000}"/>
    <cellStyle name="Vírgula 2 2 3 9 2 2 2" xfId="17609" xr:uid="{00000000-0005-0000-0000-0000E6240000}"/>
    <cellStyle name="Vírgula 2 2 3 9 2 3" xfId="6929" xr:uid="{00000000-0005-0000-0000-0000E7240000}"/>
    <cellStyle name="Vírgula 2 2 3 9 2 3 2" xfId="20273" xr:uid="{00000000-0005-0000-0000-0000E8240000}"/>
    <cellStyle name="Vírgula 2 2 3 9 2 4" xfId="9593" xr:uid="{00000000-0005-0000-0000-0000E9240000}"/>
    <cellStyle name="Vírgula 2 2 3 9 2 4 2" xfId="22937" xr:uid="{00000000-0005-0000-0000-0000EA240000}"/>
    <cellStyle name="Vírgula 2 2 3 9 2 5" xfId="14945" xr:uid="{00000000-0005-0000-0000-0000EB240000}"/>
    <cellStyle name="Vírgula 2 2 3 9 2 6" xfId="12257" xr:uid="{00000000-0005-0000-0000-0000EC240000}"/>
    <cellStyle name="Vírgula 2 2 3 9 2 7" xfId="25793" xr:uid="{00000000-0005-0000-0000-0000ED240000}"/>
    <cellStyle name="Vírgula 2 2 3 9 3" xfId="2393" xr:uid="{00000000-0005-0000-0000-0000EE240000}"/>
    <cellStyle name="Vírgula 2 2 3 9 3 2" xfId="5057" xr:uid="{00000000-0005-0000-0000-0000EF240000}"/>
    <cellStyle name="Vírgula 2 2 3 9 3 2 2" xfId="18401" xr:uid="{00000000-0005-0000-0000-0000F0240000}"/>
    <cellStyle name="Vírgula 2 2 3 9 3 3" xfId="7721" xr:uid="{00000000-0005-0000-0000-0000F1240000}"/>
    <cellStyle name="Vírgula 2 2 3 9 3 3 2" xfId="21065" xr:uid="{00000000-0005-0000-0000-0000F2240000}"/>
    <cellStyle name="Vírgula 2 2 3 9 3 4" xfId="10385" xr:uid="{00000000-0005-0000-0000-0000F3240000}"/>
    <cellStyle name="Vírgula 2 2 3 9 3 4 2" xfId="23729" xr:uid="{00000000-0005-0000-0000-0000F4240000}"/>
    <cellStyle name="Vírgula 2 2 3 9 3 5" xfId="15737" xr:uid="{00000000-0005-0000-0000-0000F5240000}"/>
    <cellStyle name="Vírgula 2 2 3 9 3 6" xfId="13049" xr:uid="{00000000-0005-0000-0000-0000F6240000}"/>
    <cellStyle name="Vírgula 2 2 3 9 4" xfId="3473" xr:uid="{00000000-0005-0000-0000-0000F7240000}"/>
    <cellStyle name="Vírgula 2 2 3 9 4 2" xfId="16817" xr:uid="{00000000-0005-0000-0000-0000F8240000}"/>
    <cellStyle name="Vírgula 2 2 3 9 5" xfId="6137" xr:uid="{00000000-0005-0000-0000-0000F9240000}"/>
    <cellStyle name="Vírgula 2 2 3 9 5 2" xfId="19481" xr:uid="{00000000-0005-0000-0000-0000FA240000}"/>
    <cellStyle name="Vírgula 2 2 3 9 6" xfId="8801" xr:uid="{00000000-0005-0000-0000-0000FB240000}"/>
    <cellStyle name="Vírgula 2 2 3 9 6 2" xfId="22145" xr:uid="{00000000-0005-0000-0000-0000FC240000}"/>
    <cellStyle name="Vírgula 2 2 3 9 7" xfId="14153" xr:uid="{00000000-0005-0000-0000-0000FD240000}"/>
    <cellStyle name="Vírgula 2 2 3 9 8" xfId="11465" xr:uid="{00000000-0005-0000-0000-0000FE240000}"/>
    <cellStyle name="Vírgula 2 2 3 9 9" xfId="24425" xr:uid="{00000000-0005-0000-0000-0000FF240000}"/>
    <cellStyle name="Vírgula 2 2 4" xfId="73" xr:uid="{00000000-0005-0000-0000-000000250000}"/>
    <cellStyle name="Vírgula 2 2 4 10" xfId="1657" xr:uid="{00000000-0005-0000-0000-000001250000}"/>
    <cellStyle name="Vírgula 2 2 4 10 2" xfId="4321" xr:uid="{00000000-0005-0000-0000-000002250000}"/>
    <cellStyle name="Vírgula 2 2 4 10 2 2" xfId="17665" xr:uid="{00000000-0005-0000-0000-000003250000}"/>
    <cellStyle name="Vírgula 2 2 4 10 3" xfId="6985" xr:uid="{00000000-0005-0000-0000-000004250000}"/>
    <cellStyle name="Vírgula 2 2 4 10 3 2" xfId="20329" xr:uid="{00000000-0005-0000-0000-000005250000}"/>
    <cellStyle name="Vírgula 2 2 4 10 4" xfId="9649" xr:uid="{00000000-0005-0000-0000-000006250000}"/>
    <cellStyle name="Vírgula 2 2 4 10 4 2" xfId="22993" xr:uid="{00000000-0005-0000-0000-000007250000}"/>
    <cellStyle name="Vírgula 2 2 4 10 5" xfId="15001" xr:uid="{00000000-0005-0000-0000-000008250000}"/>
    <cellStyle name="Vírgula 2 2 4 10 6" xfId="12313" xr:uid="{00000000-0005-0000-0000-000009250000}"/>
    <cellStyle name="Vírgula 2 2 4 11" xfId="2456" xr:uid="{00000000-0005-0000-0000-00000A250000}"/>
    <cellStyle name="Vírgula 2 2 4 11 2" xfId="5120" xr:uid="{00000000-0005-0000-0000-00000B250000}"/>
    <cellStyle name="Vírgula 2 2 4 11 2 2" xfId="18464" xr:uid="{00000000-0005-0000-0000-00000C250000}"/>
    <cellStyle name="Vírgula 2 2 4 11 3" xfId="7784" xr:uid="{00000000-0005-0000-0000-00000D250000}"/>
    <cellStyle name="Vírgula 2 2 4 11 3 2" xfId="21128" xr:uid="{00000000-0005-0000-0000-00000E250000}"/>
    <cellStyle name="Vírgula 2 2 4 11 4" xfId="10448" xr:uid="{00000000-0005-0000-0000-00000F250000}"/>
    <cellStyle name="Vírgula 2 2 4 11 4 2" xfId="23792" xr:uid="{00000000-0005-0000-0000-000010250000}"/>
    <cellStyle name="Vírgula 2 2 4 11 5" xfId="15800" xr:uid="{00000000-0005-0000-0000-000011250000}"/>
    <cellStyle name="Vírgula 2 2 4 11 6" xfId="13112" xr:uid="{00000000-0005-0000-0000-000012250000}"/>
    <cellStyle name="Vírgula 2 2 4 12" xfId="2737" xr:uid="{00000000-0005-0000-0000-000013250000}"/>
    <cellStyle name="Vírgula 2 2 4 12 2" xfId="16081" xr:uid="{00000000-0005-0000-0000-000014250000}"/>
    <cellStyle name="Vírgula 2 2 4 13" xfId="5401" xr:uid="{00000000-0005-0000-0000-000015250000}"/>
    <cellStyle name="Vírgula 2 2 4 13 2" xfId="18745" xr:uid="{00000000-0005-0000-0000-000016250000}"/>
    <cellStyle name="Vírgula 2 2 4 14" xfId="8065" xr:uid="{00000000-0005-0000-0000-000017250000}"/>
    <cellStyle name="Vírgula 2 2 4 14 2" xfId="21409" xr:uid="{00000000-0005-0000-0000-000018250000}"/>
    <cellStyle name="Vírgula 2 2 4 15" xfId="13417" xr:uid="{00000000-0005-0000-0000-000019250000}"/>
    <cellStyle name="Vírgula 2 2 4 16" xfId="10729" xr:uid="{00000000-0005-0000-0000-00001A250000}"/>
    <cellStyle name="Vírgula 2 2 4 17" xfId="24121" xr:uid="{00000000-0005-0000-0000-00001B250000}"/>
    <cellStyle name="Vírgula 2 2 4 2" xfId="121" xr:uid="{00000000-0005-0000-0000-00001C250000}"/>
    <cellStyle name="Vírgula 2 2 4 2 10" xfId="8113" xr:uid="{00000000-0005-0000-0000-00001D250000}"/>
    <cellStyle name="Vírgula 2 2 4 2 10 2" xfId="21457" xr:uid="{00000000-0005-0000-0000-00001E250000}"/>
    <cellStyle name="Vírgula 2 2 4 2 11" xfId="13465" xr:uid="{00000000-0005-0000-0000-00001F250000}"/>
    <cellStyle name="Vírgula 2 2 4 2 12" xfId="10777" xr:uid="{00000000-0005-0000-0000-000020250000}"/>
    <cellStyle name="Vírgula 2 2 4 2 13" xfId="24169" xr:uid="{00000000-0005-0000-0000-000021250000}"/>
    <cellStyle name="Vírgula 2 2 4 2 2" xfId="289" xr:uid="{00000000-0005-0000-0000-000022250000}"/>
    <cellStyle name="Vírgula 2 2 4 2 2 10" xfId="10945" xr:uid="{00000000-0005-0000-0000-000023250000}"/>
    <cellStyle name="Vírgula 2 2 4 2 2 11" xfId="24337" xr:uid="{00000000-0005-0000-0000-000024250000}"/>
    <cellStyle name="Vírgula 2 2 4 2 2 2" xfId="553" xr:uid="{00000000-0005-0000-0000-000025250000}"/>
    <cellStyle name="Vírgula 2 2 4 2 2 2 2" xfId="1345" xr:uid="{00000000-0005-0000-0000-000026250000}"/>
    <cellStyle name="Vírgula 2 2 4 2 2 2 2 2" xfId="4009" xr:uid="{00000000-0005-0000-0000-000027250000}"/>
    <cellStyle name="Vírgula 2 2 4 2 2 2 2 2 2" xfId="17353" xr:uid="{00000000-0005-0000-0000-000028250000}"/>
    <cellStyle name="Vírgula 2 2 4 2 2 2 2 3" xfId="6673" xr:uid="{00000000-0005-0000-0000-000029250000}"/>
    <cellStyle name="Vírgula 2 2 4 2 2 2 2 3 2" xfId="20017" xr:uid="{00000000-0005-0000-0000-00002A250000}"/>
    <cellStyle name="Vírgula 2 2 4 2 2 2 2 4" xfId="9337" xr:uid="{00000000-0005-0000-0000-00002B250000}"/>
    <cellStyle name="Vírgula 2 2 4 2 2 2 2 4 2" xfId="22681" xr:uid="{00000000-0005-0000-0000-00002C250000}"/>
    <cellStyle name="Vírgula 2 2 4 2 2 2 2 5" xfId="14689" xr:uid="{00000000-0005-0000-0000-00002D250000}"/>
    <cellStyle name="Vírgula 2 2 4 2 2 2 2 6" xfId="12001" xr:uid="{00000000-0005-0000-0000-00002E250000}"/>
    <cellStyle name="Vírgula 2 2 4 2 2 2 2 7" xfId="26401" xr:uid="{00000000-0005-0000-0000-00002F250000}"/>
    <cellStyle name="Vírgula 2 2 4 2 2 2 3" xfId="2137" xr:uid="{00000000-0005-0000-0000-000030250000}"/>
    <cellStyle name="Vírgula 2 2 4 2 2 2 3 2" xfId="4801" xr:uid="{00000000-0005-0000-0000-000031250000}"/>
    <cellStyle name="Vírgula 2 2 4 2 2 2 3 2 2" xfId="18145" xr:uid="{00000000-0005-0000-0000-000032250000}"/>
    <cellStyle name="Vírgula 2 2 4 2 2 2 3 3" xfId="7465" xr:uid="{00000000-0005-0000-0000-000033250000}"/>
    <cellStyle name="Vírgula 2 2 4 2 2 2 3 3 2" xfId="20809" xr:uid="{00000000-0005-0000-0000-000034250000}"/>
    <cellStyle name="Vírgula 2 2 4 2 2 2 3 4" xfId="10129" xr:uid="{00000000-0005-0000-0000-000035250000}"/>
    <cellStyle name="Vírgula 2 2 4 2 2 2 3 4 2" xfId="23473" xr:uid="{00000000-0005-0000-0000-000036250000}"/>
    <cellStyle name="Vírgula 2 2 4 2 2 2 3 5" xfId="15481" xr:uid="{00000000-0005-0000-0000-000037250000}"/>
    <cellStyle name="Vírgula 2 2 4 2 2 2 3 6" xfId="12793" xr:uid="{00000000-0005-0000-0000-000038250000}"/>
    <cellStyle name="Vírgula 2 2 4 2 2 2 4" xfId="3217" xr:uid="{00000000-0005-0000-0000-000039250000}"/>
    <cellStyle name="Vírgula 2 2 4 2 2 2 4 2" xfId="16561" xr:uid="{00000000-0005-0000-0000-00003A250000}"/>
    <cellStyle name="Vírgula 2 2 4 2 2 2 5" xfId="5881" xr:uid="{00000000-0005-0000-0000-00003B250000}"/>
    <cellStyle name="Vírgula 2 2 4 2 2 2 5 2" xfId="19225" xr:uid="{00000000-0005-0000-0000-00003C250000}"/>
    <cellStyle name="Vírgula 2 2 4 2 2 2 6" xfId="8545" xr:uid="{00000000-0005-0000-0000-00003D250000}"/>
    <cellStyle name="Vírgula 2 2 4 2 2 2 6 2" xfId="21889" xr:uid="{00000000-0005-0000-0000-00003E250000}"/>
    <cellStyle name="Vírgula 2 2 4 2 2 2 7" xfId="13897" xr:uid="{00000000-0005-0000-0000-00003F250000}"/>
    <cellStyle name="Vírgula 2 2 4 2 2 2 8" xfId="11209" xr:uid="{00000000-0005-0000-0000-000040250000}"/>
    <cellStyle name="Vírgula 2 2 4 2 2 2 9" xfId="25033" xr:uid="{00000000-0005-0000-0000-000041250000}"/>
    <cellStyle name="Vírgula 2 2 4 2 2 3" xfId="1081" xr:uid="{00000000-0005-0000-0000-000042250000}"/>
    <cellStyle name="Vírgula 2 2 4 2 2 3 2" xfId="3745" xr:uid="{00000000-0005-0000-0000-000043250000}"/>
    <cellStyle name="Vírgula 2 2 4 2 2 3 2 2" xfId="17089" xr:uid="{00000000-0005-0000-0000-000044250000}"/>
    <cellStyle name="Vírgula 2 2 4 2 2 3 2 3" xfId="26065" xr:uid="{00000000-0005-0000-0000-000045250000}"/>
    <cellStyle name="Vírgula 2 2 4 2 2 3 3" xfId="6409" xr:uid="{00000000-0005-0000-0000-000046250000}"/>
    <cellStyle name="Vírgula 2 2 4 2 2 3 3 2" xfId="19753" xr:uid="{00000000-0005-0000-0000-000047250000}"/>
    <cellStyle name="Vírgula 2 2 4 2 2 3 4" xfId="9073" xr:uid="{00000000-0005-0000-0000-000048250000}"/>
    <cellStyle name="Vírgula 2 2 4 2 2 3 4 2" xfId="22417" xr:uid="{00000000-0005-0000-0000-000049250000}"/>
    <cellStyle name="Vírgula 2 2 4 2 2 3 5" xfId="14425" xr:uid="{00000000-0005-0000-0000-00004A250000}"/>
    <cellStyle name="Vírgula 2 2 4 2 2 3 6" xfId="11737" xr:uid="{00000000-0005-0000-0000-00004B250000}"/>
    <cellStyle name="Vírgula 2 2 4 2 2 3 7" xfId="24697" xr:uid="{00000000-0005-0000-0000-00004C250000}"/>
    <cellStyle name="Vírgula 2 2 4 2 2 4" xfId="1873" xr:uid="{00000000-0005-0000-0000-00004D250000}"/>
    <cellStyle name="Vírgula 2 2 4 2 2 4 2" xfId="4537" xr:uid="{00000000-0005-0000-0000-00004E250000}"/>
    <cellStyle name="Vírgula 2 2 4 2 2 4 2 2" xfId="17881" xr:uid="{00000000-0005-0000-0000-00004F250000}"/>
    <cellStyle name="Vírgula 2 2 4 2 2 4 2 3" xfId="26713" xr:uid="{00000000-0005-0000-0000-000050250000}"/>
    <cellStyle name="Vírgula 2 2 4 2 2 4 3" xfId="7201" xr:uid="{00000000-0005-0000-0000-000051250000}"/>
    <cellStyle name="Vírgula 2 2 4 2 2 4 3 2" xfId="20545" xr:uid="{00000000-0005-0000-0000-000052250000}"/>
    <cellStyle name="Vírgula 2 2 4 2 2 4 4" xfId="9865" xr:uid="{00000000-0005-0000-0000-000053250000}"/>
    <cellStyle name="Vírgula 2 2 4 2 2 4 4 2" xfId="23209" xr:uid="{00000000-0005-0000-0000-000054250000}"/>
    <cellStyle name="Vírgula 2 2 4 2 2 4 5" xfId="15217" xr:uid="{00000000-0005-0000-0000-000055250000}"/>
    <cellStyle name="Vírgula 2 2 4 2 2 4 6" xfId="12529" xr:uid="{00000000-0005-0000-0000-000056250000}"/>
    <cellStyle name="Vírgula 2 2 4 2 2 4 7" xfId="25345" xr:uid="{00000000-0005-0000-0000-000057250000}"/>
    <cellStyle name="Vírgula 2 2 4 2 2 5" xfId="2689" xr:uid="{00000000-0005-0000-0000-000058250000}"/>
    <cellStyle name="Vírgula 2 2 4 2 2 5 2" xfId="5353" xr:uid="{00000000-0005-0000-0000-000059250000}"/>
    <cellStyle name="Vírgula 2 2 4 2 2 5 2 2" xfId="18697" xr:uid="{00000000-0005-0000-0000-00005A250000}"/>
    <cellStyle name="Vírgula 2 2 4 2 2 5 3" xfId="8017" xr:uid="{00000000-0005-0000-0000-00005B250000}"/>
    <cellStyle name="Vírgula 2 2 4 2 2 5 3 2" xfId="21361" xr:uid="{00000000-0005-0000-0000-00005C250000}"/>
    <cellStyle name="Vírgula 2 2 4 2 2 5 4" xfId="10681" xr:uid="{00000000-0005-0000-0000-00005D250000}"/>
    <cellStyle name="Vírgula 2 2 4 2 2 5 4 2" xfId="24025" xr:uid="{00000000-0005-0000-0000-00005E250000}"/>
    <cellStyle name="Vírgula 2 2 4 2 2 5 5" xfId="16033" xr:uid="{00000000-0005-0000-0000-00005F250000}"/>
    <cellStyle name="Vírgula 2 2 4 2 2 5 6" xfId="13345" xr:uid="{00000000-0005-0000-0000-000060250000}"/>
    <cellStyle name="Vírgula 2 2 4 2 2 5 7" xfId="25705" xr:uid="{00000000-0005-0000-0000-000061250000}"/>
    <cellStyle name="Vírgula 2 2 4 2 2 6" xfId="2953" xr:uid="{00000000-0005-0000-0000-000062250000}"/>
    <cellStyle name="Vírgula 2 2 4 2 2 6 2" xfId="16297" xr:uid="{00000000-0005-0000-0000-000063250000}"/>
    <cellStyle name="Vírgula 2 2 4 2 2 7" xfId="5617" xr:uid="{00000000-0005-0000-0000-000064250000}"/>
    <cellStyle name="Vírgula 2 2 4 2 2 7 2" xfId="18961" xr:uid="{00000000-0005-0000-0000-000065250000}"/>
    <cellStyle name="Vírgula 2 2 4 2 2 8" xfId="8281" xr:uid="{00000000-0005-0000-0000-000066250000}"/>
    <cellStyle name="Vírgula 2 2 4 2 2 8 2" xfId="21625" xr:uid="{00000000-0005-0000-0000-000067250000}"/>
    <cellStyle name="Vírgula 2 2 4 2 2 9" xfId="13633" xr:uid="{00000000-0005-0000-0000-000068250000}"/>
    <cellStyle name="Vírgula 2 2 4 2 3" xfId="385" xr:uid="{00000000-0005-0000-0000-000069250000}"/>
    <cellStyle name="Vírgula 2 2 4 2 3 2" xfId="1177" xr:uid="{00000000-0005-0000-0000-00006A250000}"/>
    <cellStyle name="Vírgula 2 2 4 2 3 2 2" xfId="3841" xr:uid="{00000000-0005-0000-0000-00006B250000}"/>
    <cellStyle name="Vírgula 2 2 4 2 3 2 2 2" xfId="17185" xr:uid="{00000000-0005-0000-0000-00006C250000}"/>
    <cellStyle name="Vírgula 2 2 4 2 3 2 3" xfId="6505" xr:uid="{00000000-0005-0000-0000-00006D250000}"/>
    <cellStyle name="Vírgula 2 2 4 2 3 2 3 2" xfId="19849" xr:uid="{00000000-0005-0000-0000-00006E250000}"/>
    <cellStyle name="Vírgula 2 2 4 2 3 2 4" xfId="9169" xr:uid="{00000000-0005-0000-0000-00006F250000}"/>
    <cellStyle name="Vírgula 2 2 4 2 3 2 4 2" xfId="22513" xr:uid="{00000000-0005-0000-0000-000070250000}"/>
    <cellStyle name="Vírgula 2 2 4 2 3 2 5" xfId="14521" xr:uid="{00000000-0005-0000-0000-000071250000}"/>
    <cellStyle name="Vírgula 2 2 4 2 3 2 6" xfId="11833" xr:uid="{00000000-0005-0000-0000-000072250000}"/>
    <cellStyle name="Vírgula 2 2 4 2 3 2 7" xfId="26233" xr:uid="{00000000-0005-0000-0000-000073250000}"/>
    <cellStyle name="Vírgula 2 2 4 2 3 3" xfId="1969" xr:uid="{00000000-0005-0000-0000-000074250000}"/>
    <cellStyle name="Vírgula 2 2 4 2 3 3 2" xfId="4633" xr:uid="{00000000-0005-0000-0000-000075250000}"/>
    <cellStyle name="Vírgula 2 2 4 2 3 3 2 2" xfId="17977" xr:uid="{00000000-0005-0000-0000-000076250000}"/>
    <cellStyle name="Vírgula 2 2 4 2 3 3 3" xfId="7297" xr:uid="{00000000-0005-0000-0000-000077250000}"/>
    <cellStyle name="Vírgula 2 2 4 2 3 3 3 2" xfId="20641" xr:uid="{00000000-0005-0000-0000-000078250000}"/>
    <cellStyle name="Vírgula 2 2 4 2 3 3 4" xfId="9961" xr:uid="{00000000-0005-0000-0000-000079250000}"/>
    <cellStyle name="Vírgula 2 2 4 2 3 3 4 2" xfId="23305" xr:uid="{00000000-0005-0000-0000-00007A250000}"/>
    <cellStyle name="Vírgula 2 2 4 2 3 3 5" xfId="15313" xr:uid="{00000000-0005-0000-0000-00007B250000}"/>
    <cellStyle name="Vírgula 2 2 4 2 3 3 6" xfId="12625" xr:uid="{00000000-0005-0000-0000-00007C250000}"/>
    <cellStyle name="Vírgula 2 2 4 2 3 4" xfId="3049" xr:uid="{00000000-0005-0000-0000-00007D250000}"/>
    <cellStyle name="Vírgula 2 2 4 2 3 4 2" xfId="16393" xr:uid="{00000000-0005-0000-0000-00007E250000}"/>
    <cellStyle name="Vírgula 2 2 4 2 3 5" xfId="5713" xr:uid="{00000000-0005-0000-0000-00007F250000}"/>
    <cellStyle name="Vírgula 2 2 4 2 3 5 2" xfId="19057" xr:uid="{00000000-0005-0000-0000-000080250000}"/>
    <cellStyle name="Vírgula 2 2 4 2 3 6" xfId="8377" xr:uid="{00000000-0005-0000-0000-000081250000}"/>
    <cellStyle name="Vírgula 2 2 4 2 3 6 2" xfId="21721" xr:uid="{00000000-0005-0000-0000-000082250000}"/>
    <cellStyle name="Vírgula 2 2 4 2 3 7" xfId="13729" xr:uid="{00000000-0005-0000-0000-000083250000}"/>
    <cellStyle name="Vírgula 2 2 4 2 3 8" xfId="11041" xr:uid="{00000000-0005-0000-0000-000084250000}"/>
    <cellStyle name="Vírgula 2 2 4 2 3 9" xfId="24865" xr:uid="{00000000-0005-0000-0000-000085250000}"/>
    <cellStyle name="Vírgula 2 2 4 2 4" xfId="721" xr:uid="{00000000-0005-0000-0000-000086250000}"/>
    <cellStyle name="Vírgula 2 2 4 2 4 2" xfId="1513" xr:uid="{00000000-0005-0000-0000-000087250000}"/>
    <cellStyle name="Vírgula 2 2 4 2 4 2 2" xfId="4177" xr:uid="{00000000-0005-0000-0000-000088250000}"/>
    <cellStyle name="Vírgula 2 2 4 2 4 2 2 2" xfId="17521" xr:uid="{00000000-0005-0000-0000-000089250000}"/>
    <cellStyle name="Vírgula 2 2 4 2 4 2 3" xfId="6841" xr:uid="{00000000-0005-0000-0000-00008A250000}"/>
    <cellStyle name="Vírgula 2 2 4 2 4 2 3 2" xfId="20185" xr:uid="{00000000-0005-0000-0000-00008B250000}"/>
    <cellStyle name="Vírgula 2 2 4 2 4 2 4" xfId="9505" xr:uid="{00000000-0005-0000-0000-00008C250000}"/>
    <cellStyle name="Vírgula 2 2 4 2 4 2 4 2" xfId="22849" xr:uid="{00000000-0005-0000-0000-00008D250000}"/>
    <cellStyle name="Vírgula 2 2 4 2 4 2 5" xfId="14857" xr:uid="{00000000-0005-0000-0000-00008E250000}"/>
    <cellStyle name="Vírgula 2 2 4 2 4 2 6" xfId="12169" xr:uid="{00000000-0005-0000-0000-00008F250000}"/>
    <cellStyle name="Vírgula 2 2 4 2 4 2 7" xfId="25897" xr:uid="{00000000-0005-0000-0000-000090250000}"/>
    <cellStyle name="Vírgula 2 2 4 2 4 3" xfId="2305" xr:uid="{00000000-0005-0000-0000-000091250000}"/>
    <cellStyle name="Vírgula 2 2 4 2 4 3 2" xfId="4969" xr:uid="{00000000-0005-0000-0000-000092250000}"/>
    <cellStyle name="Vírgula 2 2 4 2 4 3 2 2" xfId="18313" xr:uid="{00000000-0005-0000-0000-000093250000}"/>
    <cellStyle name="Vírgula 2 2 4 2 4 3 3" xfId="7633" xr:uid="{00000000-0005-0000-0000-000094250000}"/>
    <cellStyle name="Vírgula 2 2 4 2 4 3 3 2" xfId="20977" xr:uid="{00000000-0005-0000-0000-000095250000}"/>
    <cellStyle name="Vírgula 2 2 4 2 4 3 4" xfId="10297" xr:uid="{00000000-0005-0000-0000-000096250000}"/>
    <cellStyle name="Vírgula 2 2 4 2 4 3 4 2" xfId="23641" xr:uid="{00000000-0005-0000-0000-000097250000}"/>
    <cellStyle name="Vírgula 2 2 4 2 4 3 5" xfId="15649" xr:uid="{00000000-0005-0000-0000-000098250000}"/>
    <cellStyle name="Vírgula 2 2 4 2 4 3 6" xfId="12961" xr:uid="{00000000-0005-0000-0000-000099250000}"/>
    <cellStyle name="Vírgula 2 2 4 2 4 4" xfId="3385" xr:uid="{00000000-0005-0000-0000-00009A250000}"/>
    <cellStyle name="Vírgula 2 2 4 2 4 4 2" xfId="16729" xr:uid="{00000000-0005-0000-0000-00009B250000}"/>
    <cellStyle name="Vírgula 2 2 4 2 4 5" xfId="6049" xr:uid="{00000000-0005-0000-0000-00009C250000}"/>
    <cellStyle name="Vírgula 2 2 4 2 4 5 2" xfId="19393" xr:uid="{00000000-0005-0000-0000-00009D250000}"/>
    <cellStyle name="Vírgula 2 2 4 2 4 6" xfId="8713" xr:uid="{00000000-0005-0000-0000-00009E250000}"/>
    <cellStyle name="Vírgula 2 2 4 2 4 6 2" xfId="22057" xr:uid="{00000000-0005-0000-0000-00009F250000}"/>
    <cellStyle name="Vírgula 2 2 4 2 4 7" xfId="14065" xr:uid="{00000000-0005-0000-0000-0000A0250000}"/>
    <cellStyle name="Vírgula 2 2 4 2 4 8" xfId="11377" xr:uid="{00000000-0005-0000-0000-0000A1250000}"/>
    <cellStyle name="Vírgula 2 2 4 2 4 9" xfId="24529" xr:uid="{00000000-0005-0000-0000-0000A2250000}"/>
    <cellStyle name="Vírgula 2 2 4 2 5" xfId="913" xr:uid="{00000000-0005-0000-0000-0000A3250000}"/>
    <cellStyle name="Vírgula 2 2 4 2 5 2" xfId="3577" xr:uid="{00000000-0005-0000-0000-0000A4250000}"/>
    <cellStyle name="Vírgula 2 2 4 2 5 2 2" xfId="16921" xr:uid="{00000000-0005-0000-0000-0000A5250000}"/>
    <cellStyle name="Vírgula 2 2 4 2 5 2 3" xfId="26545" xr:uid="{00000000-0005-0000-0000-0000A6250000}"/>
    <cellStyle name="Vírgula 2 2 4 2 5 3" xfId="6241" xr:uid="{00000000-0005-0000-0000-0000A7250000}"/>
    <cellStyle name="Vírgula 2 2 4 2 5 3 2" xfId="19585" xr:uid="{00000000-0005-0000-0000-0000A8250000}"/>
    <cellStyle name="Vírgula 2 2 4 2 5 4" xfId="8905" xr:uid="{00000000-0005-0000-0000-0000A9250000}"/>
    <cellStyle name="Vírgula 2 2 4 2 5 4 2" xfId="22249" xr:uid="{00000000-0005-0000-0000-0000AA250000}"/>
    <cellStyle name="Vírgula 2 2 4 2 5 5" xfId="14257" xr:uid="{00000000-0005-0000-0000-0000AB250000}"/>
    <cellStyle name="Vírgula 2 2 4 2 5 6" xfId="11569" xr:uid="{00000000-0005-0000-0000-0000AC250000}"/>
    <cellStyle name="Vírgula 2 2 4 2 5 7" xfId="25177" xr:uid="{00000000-0005-0000-0000-0000AD250000}"/>
    <cellStyle name="Vírgula 2 2 4 2 6" xfId="1705" xr:uid="{00000000-0005-0000-0000-0000AE250000}"/>
    <cellStyle name="Vírgula 2 2 4 2 6 2" xfId="4369" xr:uid="{00000000-0005-0000-0000-0000AF250000}"/>
    <cellStyle name="Vírgula 2 2 4 2 6 2 2" xfId="17713" xr:uid="{00000000-0005-0000-0000-0000B0250000}"/>
    <cellStyle name="Vírgula 2 2 4 2 6 3" xfId="7033" xr:uid="{00000000-0005-0000-0000-0000B1250000}"/>
    <cellStyle name="Vírgula 2 2 4 2 6 3 2" xfId="20377" xr:uid="{00000000-0005-0000-0000-0000B2250000}"/>
    <cellStyle name="Vírgula 2 2 4 2 6 4" xfId="9697" xr:uid="{00000000-0005-0000-0000-0000B3250000}"/>
    <cellStyle name="Vírgula 2 2 4 2 6 4 2" xfId="23041" xr:uid="{00000000-0005-0000-0000-0000B4250000}"/>
    <cellStyle name="Vírgula 2 2 4 2 6 5" xfId="15049" xr:uid="{00000000-0005-0000-0000-0000B5250000}"/>
    <cellStyle name="Vírgula 2 2 4 2 6 6" xfId="12361" xr:uid="{00000000-0005-0000-0000-0000B6250000}"/>
    <cellStyle name="Vírgula 2 2 4 2 6 7" xfId="25537" xr:uid="{00000000-0005-0000-0000-0000B7250000}"/>
    <cellStyle name="Vírgula 2 2 4 2 7" xfId="2521" xr:uid="{00000000-0005-0000-0000-0000B8250000}"/>
    <cellStyle name="Vírgula 2 2 4 2 7 2" xfId="5185" xr:uid="{00000000-0005-0000-0000-0000B9250000}"/>
    <cellStyle name="Vírgula 2 2 4 2 7 2 2" xfId="18529" xr:uid="{00000000-0005-0000-0000-0000BA250000}"/>
    <cellStyle name="Vírgula 2 2 4 2 7 3" xfId="7849" xr:uid="{00000000-0005-0000-0000-0000BB250000}"/>
    <cellStyle name="Vírgula 2 2 4 2 7 3 2" xfId="21193" xr:uid="{00000000-0005-0000-0000-0000BC250000}"/>
    <cellStyle name="Vírgula 2 2 4 2 7 4" xfId="10513" xr:uid="{00000000-0005-0000-0000-0000BD250000}"/>
    <cellStyle name="Vírgula 2 2 4 2 7 4 2" xfId="23857" xr:uid="{00000000-0005-0000-0000-0000BE250000}"/>
    <cellStyle name="Vírgula 2 2 4 2 7 5" xfId="15865" xr:uid="{00000000-0005-0000-0000-0000BF250000}"/>
    <cellStyle name="Vírgula 2 2 4 2 7 6" xfId="13177" xr:uid="{00000000-0005-0000-0000-0000C0250000}"/>
    <cellStyle name="Vírgula 2 2 4 2 8" xfId="2785" xr:uid="{00000000-0005-0000-0000-0000C1250000}"/>
    <cellStyle name="Vírgula 2 2 4 2 8 2" xfId="16129" xr:uid="{00000000-0005-0000-0000-0000C2250000}"/>
    <cellStyle name="Vírgula 2 2 4 2 9" xfId="5449" xr:uid="{00000000-0005-0000-0000-0000C3250000}"/>
    <cellStyle name="Vírgula 2 2 4 2 9 2" xfId="18793" xr:uid="{00000000-0005-0000-0000-0000C4250000}"/>
    <cellStyle name="Vírgula 2 2 4 3" xfId="241" xr:uid="{00000000-0005-0000-0000-0000C5250000}"/>
    <cellStyle name="Vírgula 2 2 4 3 10" xfId="13585" xr:uid="{00000000-0005-0000-0000-0000C6250000}"/>
    <cellStyle name="Vírgula 2 2 4 3 11" xfId="10897" xr:uid="{00000000-0005-0000-0000-0000C7250000}"/>
    <cellStyle name="Vírgula 2 2 4 3 12" xfId="24289" xr:uid="{00000000-0005-0000-0000-0000C8250000}"/>
    <cellStyle name="Vírgula 2 2 4 3 2" xfId="505" xr:uid="{00000000-0005-0000-0000-0000C9250000}"/>
    <cellStyle name="Vírgula 2 2 4 3 2 2" xfId="1297" xr:uid="{00000000-0005-0000-0000-0000CA250000}"/>
    <cellStyle name="Vírgula 2 2 4 3 2 2 2" xfId="3961" xr:uid="{00000000-0005-0000-0000-0000CB250000}"/>
    <cellStyle name="Vírgula 2 2 4 3 2 2 2 2" xfId="17305" xr:uid="{00000000-0005-0000-0000-0000CC250000}"/>
    <cellStyle name="Vírgula 2 2 4 3 2 2 3" xfId="6625" xr:uid="{00000000-0005-0000-0000-0000CD250000}"/>
    <cellStyle name="Vírgula 2 2 4 3 2 2 3 2" xfId="19969" xr:uid="{00000000-0005-0000-0000-0000CE250000}"/>
    <cellStyle name="Vírgula 2 2 4 3 2 2 4" xfId="9289" xr:uid="{00000000-0005-0000-0000-0000CF250000}"/>
    <cellStyle name="Vírgula 2 2 4 3 2 2 4 2" xfId="22633" xr:uid="{00000000-0005-0000-0000-0000D0250000}"/>
    <cellStyle name="Vírgula 2 2 4 3 2 2 5" xfId="14641" xr:uid="{00000000-0005-0000-0000-0000D1250000}"/>
    <cellStyle name="Vírgula 2 2 4 3 2 2 6" xfId="11953" xr:uid="{00000000-0005-0000-0000-0000D2250000}"/>
    <cellStyle name="Vírgula 2 2 4 3 2 2 7" xfId="26353" xr:uid="{00000000-0005-0000-0000-0000D3250000}"/>
    <cellStyle name="Vírgula 2 2 4 3 2 3" xfId="2089" xr:uid="{00000000-0005-0000-0000-0000D4250000}"/>
    <cellStyle name="Vírgula 2 2 4 3 2 3 2" xfId="4753" xr:uid="{00000000-0005-0000-0000-0000D5250000}"/>
    <cellStyle name="Vírgula 2 2 4 3 2 3 2 2" xfId="18097" xr:uid="{00000000-0005-0000-0000-0000D6250000}"/>
    <cellStyle name="Vírgula 2 2 4 3 2 3 3" xfId="7417" xr:uid="{00000000-0005-0000-0000-0000D7250000}"/>
    <cellStyle name="Vírgula 2 2 4 3 2 3 3 2" xfId="20761" xr:uid="{00000000-0005-0000-0000-0000D8250000}"/>
    <cellStyle name="Vírgula 2 2 4 3 2 3 4" xfId="10081" xr:uid="{00000000-0005-0000-0000-0000D9250000}"/>
    <cellStyle name="Vírgula 2 2 4 3 2 3 4 2" xfId="23425" xr:uid="{00000000-0005-0000-0000-0000DA250000}"/>
    <cellStyle name="Vírgula 2 2 4 3 2 3 5" xfId="15433" xr:uid="{00000000-0005-0000-0000-0000DB250000}"/>
    <cellStyle name="Vírgula 2 2 4 3 2 3 6" xfId="12745" xr:uid="{00000000-0005-0000-0000-0000DC250000}"/>
    <cellStyle name="Vírgula 2 2 4 3 2 4" xfId="3169" xr:uid="{00000000-0005-0000-0000-0000DD250000}"/>
    <cellStyle name="Vírgula 2 2 4 3 2 4 2" xfId="16513" xr:uid="{00000000-0005-0000-0000-0000DE250000}"/>
    <cellStyle name="Vírgula 2 2 4 3 2 5" xfId="5833" xr:uid="{00000000-0005-0000-0000-0000DF250000}"/>
    <cellStyle name="Vírgula 2 2 4 3 2 5 2" xfId="19177" xr:uid="{00000000-0005-0000-0000-0000E0250000}"/>
    <cellStyle name="Vírgula 2 2 4 3 2 6" xfId="8497" xr:uid="{00000000-0005-0000-0000-0000E1250000}"/>
    <cellStyle name="Vírgula 2 2 4 3 2 6 2" xfId="21841" xr:uid="{00000000-0005-0000-0000-0000E2250000}"/>
    <cellStyle name="Vírgula 2 2 4 3 2 7" xfId="13849" xr:uid="{00000000-0005-0000-0000-0000E3250000}"/>
    <cellStyle name="Vírgula 2 2 4 3 2 8" xfId="11161" xr:uid="{00000000-0005-0000-0000-0000E4250000}"/>
    <cellStyle name="Vírgula 2 2 4 3 2 9" xfId="24985" xr:uid="{00000000-0005-0000-0000-0000E5250000}"/>
    <cellStyle name="Vírgula 2 2 4 3 3" xfId="673" xr:uid="{00000000-0005-0000-0000-0000E6250000}"/>
    <cellStyle name="Vírgula 2 2 4 3 3 2" xfId="1465" xr:uid="{00000000-0005-0000-0000-0000E7250000}"/>
    <cellStyle name="Vírgula 2 2 4 3 3 2 2" xfId="4129" xr:uid="{00000000-0005-0000-0000-0000E8250000}"/>
    <cellStyle name="Vírgula 2 2 4 3 3 2 2 2" xfId="17473" xr:uid="{00000000-0005-0000-0000-0000E9250000}"/>
    <cellStyle name="Vírgula 2 2 4 3 3 2 3" xfId="6793" xr:uid="{00000000-0005-0000-0000-0000EA250000}"/>
    <cellStyle name="Vírgula 2 2 4 3 3 2 3 2" xfId="20137" xr:uid="{00000000-0005-0000-0000-0000EB250000}"/>
    <cellStyle name="Vírgula 2 2 4 3 3 2 4" xfId="9457" xr:uid="{00000000-0005-0000-0000-0000EC250000}"/>
    <cellStyle name="Vírgula 2 2 4 3 3 2 4 2" xfId="22801" xr:uid="{00000000-0005-0000-0000-0000ED250000}"/>
    <cellStyle name="Vírgula 2 2 4 3 3 2 5" xfId="14809" xr:uid="{00000000-0005-0000-0000-0000EE250000}"/>
    <cellStyle name="Vírgula 2 2 4 3 3 2 6" xfId="12121" xr:uid="{00000000-0005-0000-0000-0000EF250000}"/>
    <cellStyle name="Vírgula 2 2 4 3 3 2 7" xfId="26017" xr:uid="{00000000-0005-0000-0000-0000F0250000}"/>
    <cellStyle name="Vírgula 2 2 4 3 3 3" xfId="2257" xr:uid="{00000000-0005-0000-0000-0000F1250000}"/>
    <cellStyle name="Vírgula 2 2 4 3 3 3 2" xfId="4921" xr:uid="{00000000-0005-0000-0000-0000F2250000}"/>
    <cellStyle name="Vírgula 2 2 4 3 3 3 2 2" xfId="18265" xr:uid="{00000000-0005-0000-0000-0000F3250000}"/>
    <cellStyle name="Vírgula 2 2 4 3 3 3 3" xfId="7585" xr:uid="{00000000-0005-0000-0000-0000F4250000}"/>
    <cellStyle name="Vírgula 2 2 4 3 3 3 3 2" xfId="20929" xr:uid="{00000000-0005-0000-0000-0000F5250000}"/>
    <cellStyle name="Vírgula 2 2 4 3 3 3 4" xfId="10249" xr:uid="{00000000-0005-0000-0000-0000F6250000}"/>
    <cellStyle name="Vírgula 2 2 4 3 3 3 4 2" xfId="23593" xr:uid="{00000000-0005-0000-0000-0000F7250000}"/>
    <cellStyle name="Vírgula 2 2 4 3 3 3 5" xfId="15601" xr:uid="{00000000-0005-0000-0000-0000F8250000}"/>
    <cellStyle name="Vírgula 2 2 4 3 3 3 6" xfId="12913" xr:uid="{00000000-0005-0000-0000-0000F9250000}"/>
    <cellStyle name="Vírgula 2 2 4 3 3 4" xfId="3337" xr:uid="{00000000-0005-0000-0000-0000FA250000}"/>
    <cellStyle name="Vírgula 2 2 4 3 3 4 2" xfId="16681" xr:uid="{00000000-0005-0000-0000-0000FB250000}"/>
    <cellStyle name="Vírgula 2 2 4 3 3 5" xfId="6001" xr:uid="{00000000-0005-0000-0000-0000FC250000}"/>
    <cellStyle name="Vírgula 2 2 4 3 3 5 2" xfId="19345" xr:uid="{00000000-0005-0000-0000-0000FD250000}"/>
    <cellStyle name="Vírgula 2 2 4 3 3 6" xfId="8665" xr:uid="{00000000-0005-0000-0000-0000FE250000}"/>
    <cellStyle name="Vírgula 2 2 4 3 3 6 2" xfId="22009" xr:uid="{00000000-0005-0000-0000-0000FF250000}"/>
    <cellStyle name="Vírgula 2 2 4 3 3 7" xfId="14017" xr:uid="{00000000-0005-0000-0000-000000260000}"/>
    <cellStyle name="Vírgula 2 2 4 3 3 8" xfId="11329" xr:uid="{00000000-0005-0000-0000-000001260000}"/>
    <cellStyle name="Vírgula 2 2 4 3 3 9" xfId="24649" xr:uid="{00000000-0005-0000-0000-000002260000}"/>
    <cellStyle name="Vírgula 2 2 4 3 4" xfId="1033" xr:uid="{00000000-0005-0000-0000-000003260000}"/>
    <cellStyle name="Vírgula 2 2 4 3 4 2" xfId="3697" xr:uid="{00000000-0005-0000-0000-000004260000}"/>
    <cellStyle name="Vírgula 2 2 4 3 4 2 2" xfId="17041" xr:uid="{00000000-0005-0000-0000-000005260000}"/>
    <cellStyle name="Vírgula 2 2 4 3 4 2 3" xfId="26665" xr:uid="{00000000-0005-0000-0000-000006260000}"/>
    <cellStyle name="Vírgula 2 2 4 3 4 3" xfId="6361" xr:uid="{00000000-0005-0000-0000-000007260000}"/>
    <cellStyle name="Vírgula 2 2 4 3 4 3 2" xfId="19705" xr:uid="{00000000-0005-0000-0000-000008260000}"/>
    <cellStyle name="Vírgula 2 2 4 3 4 4" xfId="9025" xr:uid="{00000000-0005-0000-0000-000009260000}"/>
    <cellStyle name="Vírgula 2 2 4 3 4 4 2" xfId="22369" xr:uid="{00000000-0005-0000-0000-00000A260000}"/>
    <cellStyle name="Vírgula 2 2 4 3 4 5" xfId="14377" xr:uid="{00000000-0005-0000-0000-00000B260000}"/>
    <cellStyle name="Vírgula 2 2 4 3 4 6" xfId="11689" xr:uid="{00000000-0005-0000-0000-00000C260000}"/>
    <cellStyle name="Vírgula 2 2 4 3 4 7" xfId="25297" xr:uid="{00000000-0005-0000-0000-00000D260000}"/>
    <cellStyle name="Vírgula 2 2 4 3 5" xfId="1825" xr:uid="{00000000-0005-0000-0000-00000E260000}"/>
    <cellStyle name="Vírgula 2 2 4 3 5 2" xfId="4489" xr:uid="{00000000-0005-0000-0000-00000F260000}"/>
    <cellStyle name="Vírgula 2 2 4 3 5 2 2" xfId="17833" xr:uid="{00000000-0005-0000-0000-000010260000}"/>
    <cellStyle name="Vírgula 2 2 4 3 5 3" xfId="7153" xr:uid="{00000000-0005-0000-0000-000011260000}"/>
    <cellStyle name="Vírgula 2 2 4 3 5 3 2" xfId="20497" xr:uid="{00000000-0005-0000-0000-000012260000}"/>
    <cellStyle name="Vírgula 2 2 4 3 5 4" xfId="9817" xr:uid="{00000000-0005-0000-0000-000013260000}"/>
    <cellStyle name="Vírgula 2 2 4 3 5 4 2" xfId="23161" xr:uid="{00000000-0005-0000-0000-000014260000}"/>
    <cellStyle name="Vírgula 2 2 4 3 5 5" xfId="15169" xr:uid="{00000000-0005-0000-0000-000015260000}"/>
    <cellStyle name="Vírgula 2 2 4 3 5 6" xfId="12481" xr:uid="{00000000-0005-0000-0000-000016260000}"/>
    <cellStyle name="Vírgula 2 2 4 3 5 7" xfId="25657" xr:uid="{00000000-0005-0000-0000-000017260000}"/>
    <cellStyle name="Vírgula 2 2 4 3 6" xfId="2641" xr:uid="{00000000-0005-0000-0000-000018260000}"/>
    <cellStyle name="Vírgula 2 2 4 3 6 2" xfId="5305" xr:uid="{00000000-0005-0000-0000-000019260000}"/>
    <cellStyle name="Vírgula 2 2 4 3 6 2 2" xfId="18649" xr:uid="{00000000-0005-0000-0000-00001A260000}"/>
    <cellStyle name="Vírgula 2 2 4 3 6 3" xfId="7969" xr:uid="{00000000-0005-0000-0000-00001B260000}"/>
    <cellStyle name="Vírgula 2 2 4 3 6 3 2" xfId="21313" xr:uid="{00000000-0005-0000-0000-00001C260000}"/>
    <cellStyle name="Vírgula 2 2 4 3 6 4" xfId="10633" xr:uid="{00000000-0005-0000-0000-00001D260000}"/>
    <cellStyle name="Vírgula 2 2 4 3 6 4 2" xfId="23977" xr:uid="{00000000-0005-0000-0000-00001E260000}"/>
    <cellStyle name="Vírgula 2 2 4 3 6 5" xfId="15985" xr:uid="{00000000-0005-0000-0000-00001F260000}"/>
    <cellStyle name="Vírgula 2 2 4 3 6 6" xfId="13297" xr:uid="{00000000-0005-0000-0000-000020260000}"/>
    <cellStyle name="Vírgula 2 2 4 3 7" xfId="2905" xr:uid="{00000000-0005-0000-0000-000021260000}"/>
    <cellStyle name="Vírgula 2 2 4 3 7 2" xfId="16249" xr:uid="{00000000-0005-0000-0000-000022260000}"/>
    <cellStyle name="Vírgula 2 2 4 3 8" xfId="5569" xr:uid="{00000000-0005-0000-0000-000023260000}"/>
    <cellStyle name="Vírgula 2 2 4 3 8 2" xfId="18913" xr:uid="{00000000-0005-0000-0000-000024260000}"/>
    <cellStyle name="Vírgula 2 2 4 3 9" xfId="8233" xr:uid="{00000000-0005-0000-0000-000025260000}"/>
    <cellStyle name="Vírgula 2 2 4 3 9 2" xfId="21577" xr:uid="{00000000-0005-0000-0000-000026260000}"/>
    <cellStyle name="Vírgula 2 2 4 4" xfId="193" xr:uid="{00000000-0005-0000-0000-000027260000}"/>
    <cellStyle name="Vírgula 2 2 4 4 10" xfId="10849" xr:uid="{00000000-0005-0000-0000-000028260000}"/>
    <cellStyle name="Vírgula 2 2 4 4 11" xfId="24241" xr:uid="{00000000-0005-0000-0000-000029260000}"/>
    <cellStyle name="Vírgula 2 2 4 4 2" xfId="457" xr:uid="{00000000-0005-0000-0000-00002A260000}"/>
    <cellStyle name="Vírgula 2 2 4 4 2 2" xfId="1249" xr:uid="{00000000-0005-0000-0000-00002B260000}"/>
    <cellStyle name="Vírgula 2 2 4 4 2 2 2" xfId="3913" xr:uid="{00000000-0005-0000-0000-00002C260000}"/>
    <cellStyle name="Vírgula 2 2 4 4 2 2 2 2" xfId="17257" xr:uid="{00000000-0005-0000-0000-00002D260000}"/>
    <cellStyle name="Vírgula 2 2 4 4 2 2 3" xfId="6577" xr:uid="{00000000-0005-0000-0000-00002E260000}"/>
    <cellStyle name="Vírgula 2 2 4 4 2 2 3 2" xfId="19921" xr:uid="{00000000-0005-0000-0000-00002F260000}"/>
    <cellStyle name="Vírgula 2 2 4 4 2 2 4" xfId="9241" xr:uid="{00000000-0005-0000-0000-000030260000}"/>
    <cellStyle name="Vírgula 2 2 4 4 2 2 4 2" xfId="22585" xr:uid="{00000000-0005-0000-0000-000031260000}"/>
    <cellStyle name="Vírgula 2 2 4 4 2 2 5" xfId="14593" xr:uid="{00000000-0005-0000-0000-000032260000}"/>
    <cellStyle name="Vírgula 2 2 4 4 2 2 6" xfId="11905" xr:uid="{00000000-0005-0000-0000-000033260000}"/>
    <cellStyle name="Vírgula 2 2 4 4 2 2 7" xfId="26305" xr:uid="{00000000-0005-0000-0000-000034260000}"/>
    <cellStyle name="Vírgula 2 2 4 4 2 3" xfId="2041" xr:uid="{00000000-0005-0000-0000-000035260000}"/>
    <cellStyle name="Vírgula 2 2 4 4 2 3 2" xfId="4705" xr:uid="{00000000-0005-0000-0000-000036260000}"/>
    <cellStyle name="Vírgula 2 2 4 4 2 3 2 2" xfId="18049" xr:uid="{00000000-0005-0000-0000-000037260000}"/>
    <cellStyle name="Vírgula 2 2 4 4 2 3 3" xfId="7369" xr:uid="{00000000-0005-0000-0000-000038260000}"/>
    <cellStyle name="Vírgula 2 2 4 4 2 3 3 2" xfId="20713" xr:uid="{00000000-0005-0000-0000-000039260000}"/>
    <cellStyle name="Vírgula 2 2 4 4 2 3 4" xfId="10033" xr:uid="{00000000-0005-0000-0000-00003A260000}"/>
    <cellStyle name="Vírgula 2 2 4 4 2 3 4 2" xfId="23377" xr:uid="{00000000-0005-0000-0000-00003B260000}"/>
    <cellStyle name="Vírgula 2 2 4 4 2 3 5" xfId="15385" xr:uid="{00000000-0005-0000-0000-00003C260000}"/>
    <cellStyle name="Vírgula 2 2 4 4 2 3 6" xfId="12697" xr:uid="{00000000-0005-0000-0000-00003D260000}"/>
    <cellStyle name="Vírgula 2 2 4 4 2 4" xfId="3121" xr:uid="{00000000-0005-0000-0000-00003E260000}"/>
    <cellStyle name="Vírgula 2 2 4 4 2 4 2" xfId="16465" xr:uid="{00000000-0005-0000-0000-00003F260000}"/>
    <cellStyle name="Vírgula 2 2 4 4 2 5" xfId="5785" xr:uid="{00000000-0005-0000-0000-000040260000}"/>
    <cellStyle name="Vírgula 2 2 4 4 2 5 2" xfId="19129" xr:uid="{00000000-0005-0000-0000-000041260000}"/>
    <cellStyle name="Vírgula 2 2 4 4 2 6" xfId="8449" xr:uid="{00000000-0005-0000-0000-000042260000}"/>
    <cellStyle name="Vírgula 2 2 4 4 2 6 2" xfId="21793" xr:uid="{00000000-0005-0000-0000-000043260000}"/>
    <cellStyle name="Vírgula 2 2 4 4 2 7" xfId="13801" xr:uid="{00000000-0005-0000-0000-000044260000}"/>
    <cellStyle name="Vírgula 2 2 4 4 2 8" xfId="11113" xr:uid="{00000000-0005-0000-0000-000045260000}"/>
    <cellStyle name="Vírgula 2 2 4 4 2 9" xfId="24937" xr:uid="{00000000-0005-0000-0000-000046260000}"/>
    <cellStyle name="Vírgula 2 2 4 4 3" xfId="985" xr:uid="{00000000-0005-0000-0000-000047260000}"/>
    <cellStyle name="Vírgula 2 2 4 4 3 2" xfId="3649" xr:uid="{00000000-0005-0000-0000-000048260000}"/>
    <cellStyle name="Vírgula 2 2 4 4 3 2 2" xfId="16993" xr:uid="{00000000-0005-0000-0000-000049260000}"/>
    <cellStyle name="Vírgula 2 2 4 4 3 2 3" xfId="25969" xr:uid="{00000000-0005-0000-0000-00004A260000}"/>
    <cellStyle name="Vírgula 2 2 4 4 3 3" xfId="6313" xr:uid="{00000000-0005-0000-0000-00004B260000}"/>
    <cellStyle name="Vírgula 2 2 4 4 3 3 2" xfId="19657" xr:uid="{00000000-0005-0000-0000-00004C260000}"/>
    <cellStyle name="Vírgula 2 2 4 4 3 4" xfId="8977" xr:uid="{00000000-0005-0000-0000-00004D260000}"/>
    <cellStyle name="Vírgula 2 2 4 4 3 4 2" xfId="22321" xr:uid="{00000000-0005-0000-0000-00004E260000}"/>
    <cellStyle name="Vírgula 2 2 4 4 3 5" xfId="14329" xr:uid="{00000000-0005-0000-0000-00004F260000}"/>
    <cellStyle name="Vírgula 2 2 4 4 3 6" xfId="11641" xr:uid="{00000000-0005-0000-0000-000050260000}"/>
    <cellStyle name="Vírgula 2 2 4 4 3 7" xfId="24601" xr:uid="{00000000-0005-0000-0000-000051260000}"/>
    <cellStyle name="Vírgula 2 2 4 4 4" xfId="1777" xr:uid="{00000000-0005-0000-0000-000052260000}"/>
    <cellStyle name="Vírgula 2 2 4 4 4 2" xfId="4441" xr:uid="{00000000-0005-0000-0000-000053260000}"/>
    <cellStyle name="Vírgula 2 2 4 4 4 2 2" xfId="17785" xr:uid="{00000000-0005-0000-0000-000054260000}"/>
    <cellStyle name="Vírgula 2 2 4 4 4 2 3" xfId="26617" xr:uid="{00000000-0005-0000-0000-000055260000}"/>
    <cellStyle name="Vírgula 2 2 4 4 4 3" xfId="7105" xr:uid="{00000000-0005-0000-0000-000056260000}"/>
    <cellStyle name="Vírgula 2 2 4 4 4 3 2" xfId="20449" xr:uid="{00000000-0005-0000-0000-000057260000}"/>
    <cellStyle name="Vírgula 2 2 4 4 4 4" xfId="9769" xr:uid="{00000000-0005-0000-0000-000058260000}"/>
    <cellStyle name="Vírgula 2 2 4 4 4 4 2" xfId="23113" xr:uid="{00000000-0005-0000-0000-000059260000}"/>
    <cellStyle name="Vírgula 2 2 4 4 4 5" xfId="15121" xr:uid="{00000000-0005-0000-0000-00005A260000}"/>
    <cellStyle name="Vírgula 2 2 4 4 4 6" xfId="12433" xr:uid="{00000000-0005-0000-0000-00005B260000}"/>
    <cellStyle name="Vírgula 2 2 4 4 4 7" xfId="25249" xr:uid="{00000000-0005-0000-0000-00005C260000}"/>
    <cellStyle name="Vírgula 2 2 4 4 5" xfId="2593" xr:uid="{00000000-0005-0000-0000-00005D260000}"/>
    <cellStyle name="Vírgula 2 2 4 4 5 2" xfId="5257" xr:uid="{00000000-0005-0000-0000-00005E260000}"/>
    <cellStyle name="Vírgula 2 2 4 4 5 2 2" xfId="18601" xr:uid="{00000000-0005-0000-0000-00005F260000}"/>
    <cellStyle name="Vírgula 2 2 4 4 5 3" xfId="7921" xr:uid="{00000000-0005-0000-0000-000060260000}"/>
    <cellStyle name="Vírgula 2 2 4 4 5 3 2" xfId="21265" xr:uid="{00000000-0005-0000-0000-000061260000}"/>
    <cellStyle name="Vírgula 2 2 4 4 5 4" xfId="10585" xr:uid="{00000000-0005-0000-0000-000062260000}"/>
    <cellStyle name="Vírgula 2 2 4 4 5 4 2" xfId="23929" xr:uid="{00000000-0005-0000-0000-000063260000}"/>
    <cellStyle name="Vírgula 2 2 4 4 5 5" xfId="15937" xr:uid="{00000000-0005-0000-0000-000064260000}"/>
    <cellStyle name="Vírgula 2 2 4 4 5 6" xfId="13249" xr:uid="{00000000-0005-0000-0000-000065260000}"/>
    <cellStyle name="Vírgula 2 2 4 4 5 7" xfId="25609" xr:uid="{00000000-0005-0000-0000-000066260000}"/>
    <cellStyle name="Vírgula 2 2 4 4 6" xfId="2857" xr:uid="{00000000-0005-0000-0000-000067260000}"/>
    <cellStyle name="Vírgula 2 2 4 4 6 2" xfId="16201" xr:uid="{00000000-0005-0000-0000-000068260000}"/>
    <cellStyle name="Vírgula 2 2 4 4 7" xfId="5521" xr:uid="{00000000-0005-0000-0000-000069260000}"/>
    <cellStyle name="Vírgula 2 2 4 4 7 2" xfId="18865" xr:uid="{00000000-0005-0000-0000-00006A260000}"/>
    <cellStyle name="Vírgula 2 2 4 4 8" xfId="8185" xr:uid="{00000000-0005-0000-0000-00006B260000}"/>
    <cellStyle name="Vírgula 2 2 4 4 8 2" xfId="21529" xr:uid="{00000000-0005-0000-0000-00006C260000}"/>
    <cellStyle name="Vírgula 2 2 4 4 9" xfId="13537" xr:uid="{00000000-0005-0000-0000-00006D260000}"/>
    <cellStyle name="Vírgula 2 2 4 5" xfId="337" xr:uid="{00000000-0005-0000-0000-00006E260000}"/>
    <cellStyle name="Vírgula 2 2 4 5 2" xfId="1129" xr:uid="{00000000-0005-0000-0000-00006F260000}"/>
    <cellStyle name="Vírgula 2 2 4 5 2 2" xfId="3793" xr:uid="{00000000-0005-0000-0000-000070260000}"/>
    <cellStyle name="Vírgula 2 2 4 5 2 2 2" xfId="17137" xr:uid="{00000000-0005-0000-0000-000071260000}"/>
    <cellStyle name="Vírgula 2 2 4 5 2 2 3" xfId="26449" xr:uid="{00000000-0005-0000-0000-000072260000}"/>
    <cellStyle name="Vírgula 2 2 4 5 2 3" xfId="6457" xr:uid="{00000000-0005-0000-0000-000073260000}"/>
    <cellStyle name="Vírgula 2 2 4 5 2 3 2" xfId="19801" xr:uid="{00000000-0005-0000-0000-000074260000}"/>
    <cellStyle name="Vírgula 2 2 4 5 2 4" xfId="9121" xr:uid="{00000000-0005-0000-0000-000075260000}"/>
    <cellStyle name="Vírgula 2 2 4 5 2 4 2" xfId="22465" xr:uid="{00000000-0005-0000-0000-000076260000}"/>
    <cellStyle name="Vírgula 2 2 4 5 2 5" xfId="14473" xr:uid="{00000000-0005-0000-0000-000077260000}"/>
    <cellStyle name="Vírgula 2 2 4 5 2 6" xfId="11785" xr:uid="{00000000-0005-0000-0000-000078260000}"/>
    <cellStyle name="Vírgula 2 2 4 5 2 7" xfId="25081" xr:uid="{00000000-0005-0000-0000-000079260000}"/>
    <cellStyle name="Vírgula 2 2 4 5 3" xfId="1921" xr:uid="{00000000-0005-0000-0000-00007A260000}"/>
    <cellStyle name="Vírgula 2 2 4 5 3 2" xfId="4585" xr:uid="{00000000-0005-0000-0000-00007B260000}"/>
    <cellStyle name="Vírgula 2 2 4 5 3 2 2" xfId="17929" xr:uid="{00000000-0005-0000-0000-00007C260000}"/>
    <cellStyle name="Vírgula 2 2 4 5 3 2 3" xfId="26113" xr:uid="{00000000-0005-0000-0000-00007D260000}"/>
    <cellStyle name="Vírgula 2 2 4 5 3 3" xfId="7249" xr:uid="{00000000-0005-0000-0000-00007E260000}"/>
    <cellStyle name="Vírgula 2 2 4 5 3 3 2" xfId="20593" xr:uid="{00000000-0005-0000-0000-00007F260000}"/>
    <cellStyle name="Vírgula 2 2 4 5 3 4" xfId="9913" xr:uid="{00000000-0005-0000-0000-000080260000}"/>
    <cellStyle name="Vírgula 2 2 4 5 3 4 2" xfId="23257" xr:uid="{00000000-0005-0000-0000-000081260000}"/>
    <cellStyle name="Vírgula 2 2 4 5 3 5" xfId="15265" xr:uid="{00000000-0005-0000-0000-000082260000}"/>
    <cellStyle name="Vírgula 2 2 4 5 3 6" xfId="12577" xr:uid="{00000000-0005-0000-0000-000083260000}"/>
    <cellStyle name="Vírgula 2 2 4 5 3 7" xfId="24745" xr:uid="{00000000-0005-0000-0000-000084260000}"/>
    <cellStyle name="Vírgula 2 2 4 5 4" xfId="3001" xr:uid="{00000000-0005-0000-0000-000085260000}"/>
    <cellStyle name="Vírgula 2 2 4 5 4 2" xfId="16345" xr:uid="{00000000-0005-0000-0000-000086260000}"/>
    <cellStyle name="Vírgula 2 2 4 5 4 2 2" xfId="26761" xr:uid="{00000000-0005-0000-0000-000087260000}"/>
    <cellStyle name="Vírgula 2 2 4 5 4 3" xfId="25393" xr:uid="{00000000-0005-0000-0000-000088260000}"/>
    <cellStyle name="Vírgula 2 2 4 5 5" xfId="5665" xr:uid="{00000000-0005-0000-0000-000089260000}"/>
    <cellStyle name="Vírgula 2 2 4 5 5 2" xfId="19009" xr:uid="{00000000-0005-0000-0000-00008A260000}"/>
    <cellStyle name="Vírgula 2 2 4 5 5 3" xfId="25753" xr:uid="{00000000-0005-0000-0000-00008B260000}"/>
    <cellStyle name="Vírgula 2 2 4 5 6" xfId="8329" xr:uid="{00000000-0005-0000-0000-00008C260000}"/>
    <cellStyle name="Vírgula 2 2 4 5 6 2" xfId="21673" xr:uid="{00000000-0005-0000-0000-00008D260000}"/>
    <cellStyle name="Vírgula 2 2 4 5 7" xfId="13681" xr:uid="{00000000-0005-0000-0000-00008E260000}"/>
    <cellStyle name="Vírgula 2 2 4 5 8" xfId="10993" xr:uid="{00000000-0005-0000-0000-00008F260000}"/>
    <cellStyle name="Vírgula 2 2 4 5 9" xfId="24385" xr:uid="{00000000-0005-0000-0000-000090260000}"/>
    <cellStyle name="Vírgula 2 2 4 6" xfId="601" xr:uid="{00000000-0005-0000-0000-000091260000}"/>
    <cellStyle name="Vírgula 2 2 4 6 2" xfId="1393" xr:uid="{00000000-0005-0000-0000-000092260000}"/>
    <cellStyle name="Vírgula 2 2 4 6 2 2" xfId="4057" xr:uid="{00000000-0005-0000-0000-000093260000}"/>
    <cellStyle name="Vírgula 2 2 4 6 2 2 2" xfId="17401" xr:uid="{00000000-0005-0000-0000-000094260000}"/>
    <cellStyle name="Vírgula 2 2 4 6 2 3" xfId="6721" xr:uid="{00000000-0005-0000-0000-000095260000}"/>
    <cellStyle name="Vírgula 2 2 4 6 2 3 2" xfId="20065" xr:uid="{00000000-0005-0000-0000-000096260000}"/>
    <cellStyle name="Vírgula 2 2 4 6 2 4" xfId="9385" xr:uid="{00000000-0005-0000-0000-000097260000}"/>
    <cellStyle name="Vírgula 2 2 4 6 2 4 2" xfId="22729" xr:uid="{00000000-0005-0000-0000-000098260000}"/>
    <cellStyle name="Vírgula 2 2 4 6 2 5" xfId="14737" xr:uid="{00000000-0005-0000-0000-000099260000}"/>
    <cellStyle name="Vírgula 2 2 4 6 2 6" xfId="12049" xr:uid="{00000000-0005-0000-0000-00009A260000}"/>
    <cellStyle name="Vírgula 2 2 4 6 2 7" xfId="26185" xr:uid="{00000000-0005-0000-0000-00009B260000}"/>
    <cellStyle name="Vírgula 2 2 4 6 3" xfId="2185" xr:uid="{00000000-0005-0000-0000-00009C260000}"/>
    <cellStyle name="Vírgula 2 2 4 6 3 2" xfId="4849" xr:uid="{00000000-0005-0000-0000-00009D260000}"/>
    <cellStyle name="Vírgula 2 2 4 6 3 2 2" xfId="18193" xr:uid="{00000000-0005-0000-0000-00009E260000}"/>
    <cellStyle name="Vírgula 2 2 4 6 3 3" xfId="7513" xr:uid="{00000000-0005-0000-0000-00009F260000}"/>
    <cellStyle name="Vírgula 2 2 4 6 3 3 2" xfId="20857" xr:uid="{00000000-0005-0000-0000-0000A0260000}"/>
    <cellStyle name="Vírgula 2 2 4 6 3 4" xfId="10177" xr:uid="{00000000-0005-0000-0000-0000A1260000}"/>
    <cellStyle name="Vírgula 2 2 4 6 3 4 2" xfId="23521" xr:uid="{00000000-0005-0000-0000-0000A2260000}"/>
    <cellStyle name="Vírgula 2 2 4 6 3 5" xfId="15529" xr:uid="{00000000-0005-0000-0000-0000A3260000}"/>
    <cellStyle name="Vírgula 2 2 4 6 3 6" xfId="12841" xr:uid="{00000000-0005-0000-0000-0000A4260000}"/>
    <cellStyle name="Vírgula 2 2 4 6 4" xfId="3265" xr:uid="{00000000-0005-0000-0000-0000A5260000}"/>
    <cellStyle name="Vírgula 2 2 4 6 4 2" xfId="16609" xr:uid="{00000000-0005-0000-0000-0000A6260000}"/>
    <cellStyle name="Vírgula 2 2 4 6 5" xfId="5929" xr:uid="{00000000-0005-0000-0000-0000A7260000}"/>
    <cellStyle name="Vírgula 2 2 4 6 5 2" xfId="19273" xr:uid="{00000000-0005-0000-0000-0000A8260000}"/>
    <cellStyle name="Vírgula 2 2 4 6 6" xfId="8593" xr:uid="{00000000-0005-0000-0000-0000A9260000}"/>
    <cellStyle name="Vírgula 2 2 4 6 6 2" xfId="21937" xr:uid="{00000000-0005-0000-0000-0000AA260000}"/>
    <cellStyle name="Vírgula 2 2 4 6 7" xfId="13945" xr:uid="{00000000-0005-0000-0000-0000AB260000}"/>
    <cellStyle name="Vírgula 2 2 4 6 8" xfId="11257" xr:uid="{00000000-0005-0000-0000-0000AC260000}"/>
    <cellStyle name="Vírgula 2 2 4 6 9" xfId="24817" xr:uid="{00000000-0005-0000-0000-0000AD260000}"/>
    <cellStyle name="Vírgula 2 2 4 7" xfId="769" xr:uid="{00000000-0005-0000-0000-0000AE260000}"/>
    <cellStyle name="Vírgula 2 2 4 7 2" xfId="1561" xr:uid="{00000000-0005-0000-0000-0000AF260000}"/>
    <cellStyle name="Vírgula 2 2 4 7 2 2" xfId="4225" xr:uid="{00000000-0005-0000-0000-0000B0260000}"/>
    <cellStyle name="Vírgula 2 2 4 7 2 2 2" xfId="17569" xr:uid="{00000000-0005-0000-0000-0000B1260000}"/>
    <cellStyle name="Vírgula 2 2 4 7 2 3" xfId="6889" xr:uid="{00000000-0005-0000-0000-0000B2260000}"/>
    <cellStyle name="Vírgula 2 2 4 7 2 3 2" xfId="20233" xr:uid="{00000000-0005-0000-0000-0000B3260000}"/>
    <cellStyle name="Vírgula 2 2 4 7 2 4" xfId="9553" xr:uid="{00000000-0005-0000-0000-0000B4260000}"/>
    <cellStyle name="Vírgula 2 2 4 7 2 4 2" xfId="22897" xr:uid="{00000000-0005-0000-0000-0000B5260000}"/>
    <cellStyle name="Vírgula 2 2 4 7 2 5" xfId="14905" xr:uid="{00000000-0005-0000-0000-0000B6260000}"/>
    <cellStyle name="Vírgula 2 2 4 7 2 6" xfId="12217" xr:uid="{00000000-0005-0000-0000-0000B7260000}"/>
    <cellStyle name="Vírgula 2 2 4 7 2 7" xfId="25849" xr:uid="{00000000-0005-0000-0000-0000B8260000}"/>
    <cellStyle name="Vírgula 2 2 4 7 3" xfId="2353" xr:uid="{00000000-0005-0000-0000-0000B9260000}"/>
    <cellStyle name="Vírgula 2 2 4 7 3 2" xfId="5017" xr:uid="{00000000-0005-0000-0000-0000BA260000}"/>
    <cellStyle name="Vírgula 2 2 4 7 3 2 2" xfId="18361" xr:uid="{00000000-0005-0000-0000-0000BB260000}"/>
    <cellStyle name="Vírgula 2 2 4 7 3 3" xfId="7681" xr:uid="{00000000-0005-0000-0000-0000BC260000}"/>
    <cellStyle name="Vírgula 2 2 4 7 3 3 2" xfId="21025" xr:uid="{00000000-0005-0000-0000-0000BD260000}"/>
    <cellStyle name="Vírgula 2 2 4 7 3 4" xfId="10345" xr:uid="{00000000-0005-0000-0000-0000BE260000}"/>
    <cellStyle name="Vírgula 2 2 4 7 3 4 2" xfId="23689" xr:uid="{00000000-0005-0000-0000-0000BF260000}"/>
    <cellStyle name="Vírgula 2 2 4 7 3 5" xfId="15697" xr:uid="{00000000-0005-0000-0000-0000C0260000}"/>
    <cellStyle name="Vírgula 2 2 4 7 3 6" xfId="13009" xr:uid="{00000000-0005-0000-0000-0000C1260000}"/>
    <cellStyle name="Vírgula 2 2 4 7 4" xfId="3433" xr:uid="{00000000-0005-0000-0000-0000C2260000}"/>
    <cellStyle name="Vírgula 2 2 4 7 4 2" xfId="16777" xr:uid="{00000000-0005-0000-0000-0000C3260000}"/>
    <cellStyle name="Vírgula 2 2 4 7 5" xfId="6097" xr:uid="{00000000-0005-0000-0000-0000C4260000}"/>
    <cellStyle name="Vírgula 2 2 4 7 5 2" xfId="19441" xr:uid="{00000000-0005-0000-0000-0000C5260000}"/>
    <cellStyle name="Vírgula 2 2 4 7 6" xfId="8761" xr:uid="{00000000-0005-0000-0000-0000C6260000}"/>
    <cellStyle name="Vírgula 2 2 4 7 6 2" xfId="22105" xr:uid="{00000000-0005-0000-0000-0000C7260000}"/>
    <cellStyle name="Vírgula 2 2 4 7 7" xfId="14113" xr:uid="{00000000-0005-0000-0000-0000C8260000}"/>
    <cellStyle name="Vírgula 2 2 4 7 8" xfId="11425" xr:uid="{00000000-0005-0000-0000-0000C9260000}"/>
    <cellStyle name="Vírgula 2 2 4 7 9" xfId="24481" xr:uid="{00000000-0005-0000-0000-0000CA260000}"/>
    <cellStyle name="Vírgula 2 2 4 8" xfId="817" xr:uid="{00000000-0005-0000-0000-0000CB260000}"/>
    <cellStyle name="Vírgula 2 2 4 8 2" xfId="1609" xr:uid="{00000000-0005-0000-0000-0000CC260000}"/>
    <cellStyle name="Vírgula 2 2 4 8 2 2" xfId="4273" xr:uid="{00000000-0005-0000-0000-0000CD260000}"/>
    <cellStyle name="Vírgula 2 2 4 8 2 2 2" xfId="17617" xr:uid="{00000000-0005-0000-0000-0000CE260000}"/>
    <cellStyle name="Vírgula 2 2 4 8 2 3" xfId="6937" xr:uid="{00000000-0005-0000-0000-0000CF260000}"/>
    <cellStyle name="Vírgula 2 2 4 8 2 3 2" xfId="20281" xr:uid="{00000000-0005-0000-0000-0000D0260000}"/>
    <cellStyle name="Vírgula 2 2 4 8 2 4" xfId="9601" xr:uid="{00000000-0005-0000-0000-0000D1260000}"/>
    <cellStyle name="Vírgula 2 2 4 8 2 4 2" xfId="22945" xr:uid="{00000000-0005-0000-0000-0000D2260000}"/>
    <cellStyle name="Vírgula 2 2 4 8 2 5" xfId="14953" xr:uid="{00000000-0005-0000-0000-0000D3260000}"/>
    <cellStyle name="Vírgula 2 2 4 8 2 6" xfId="12265" xr:uid="{00000000-0005-0000-0000-0000D4260000}"/>
    <cellStyle name="Vírgula 2 2 4 8 2 7" xfId="26497" xr:uid="{00000000-0005-0000-0000-0000D5260000}"/>
    <cellStyle name="Vírgula 2 2 4 8 3" xfId="2401" xr:uid="{00000000-0005-0000-0000-0000D6260000}"/>
    <cellStyle name="Vírgula 2 2 4 8 3 2" xfId="5065" xr:uid="{00000000-0005-0000-0000-0000D7260000}"/>
    <cellStyle name="Vírgula 2 2 4 8 3 2 2" xfId="18409" xr:uid="{00000000-0005-0000-0000-0000D8260000}"/>
    <cellStyle name="Vírgula 2 2 4 8 3 3" xfId="7729" xr:uid="{00000000-0005-0000-0000-0000D9260000}"/>
    <cellStyle name="Vírgula 2 2 4 8 3 3 2" xfId="21073" xr:uid="{00000000-0005-0000-0000-0000DA260000}"/>
    <cellStyle name="Vírgula 2 2 4 8 3 4" xfId="10393" xr:uid="{00000000-0005-0000-0000-0000DB260000}"/>
    <cellStyle name="Vírgula 2 2 4 8 3 4 2" xfId="23737" xr:uid="{00000000-0005-0000-0000-0000DC260000}"/>
    <cellStyle name="Vírgula 2 2 4 8 3 5" xfId="15745" xr:uid="{00000000-0005-0000-0000-0000DD260000}"/>
    <cellStyle name="Vírgula 2 2 4 8 3 6" xfId="13057" xr:uid="{00000000-0005-0000-0000-0000DE260000}"/>
    <cellStyle name="Vírgula 2 2 4 8 4" xfId="3481" xr:uid="{00000000-0005-0000-0000-0000DF260000}"/>
    <cellStyle name="Vírgula 2 2 4 8 4 2" xfId="16825" xr:uid="{00000000-0005-0000-0000-0000E0260000}"/>
    <cellStyle name="Vírgula 2 2 4 8 5" xfId="6145" xr:uid="{00000000-0005-0000-0000-0000E1260000}"/>
    <cellStyle name="Vírgula 2 2 4 8 5 2" xfId="19489" xr:uid="{00000000-0005-0000-0000-0000E2260000}"/>
    <cellStyle name="Vírgula 2 2 4 8 6" xfId="8809" xr:uid="{00000000-0005-0000-0000-0000E3260000}"/>
    <cellStyle name="Vírgula 2 2 4 8 6 2" xfId="22153" xr:uid="{00000000-0005-0000-0000-0000E4260000}"/>
    <cellStyle name="Vírgula 2 2 4 8 7" xfId="14161" xr:uid="{00000000-0005-0000-0000-0000E5260000}"/>
    <cellStyle name="Vírgula 2 2 4 8 8" xfId="11473" xr:uid="{00000000-0005-0000-0000-0000E6260000}"/>
    <cellStyle name="Vírgula 2 2 4 8 9" xfId="25129" xr:uid="{00000000-0005-0000-0000-0000E7260000}"/>
    <cellStyle name="Vírgula 2 2 4 9" xfId="865" xr:uid="{00000000-0005-0000-0000-0000E8260000}"/>
    <cellStyle name="Vírgula 2 2 4 9 2" xfId="3529" xr:uid="{00000000-0005-0000-0000-0000E9260000}"/>
    <cellStyle name="Vírgula 2 2 4 9 2 2" xfId="16873" xr:uid="{00000000-0005-0000-0000-0000EA260000}"/>
    <cellStyle name="Vírgula 2 2 4 9 3" xfId="6193" xr:uid="{00000000-0005-0000-0000-0000EB260000}"/>
    <cellStyle name="Vírgula 2 2 4 9 3 2" xfId="19537" xr:uid="{00000000-0005-0000-0000-0000EC260000}"/>
    <cellStyle name="Vírgula 2 2 4 9 4" xfId="8857" xr:uid="{00000000-0005-0000-0000-0000ED260000}"/>
    <cellStyle name="Vírgula 2 2 4 9 4 2" xfId="22201" xr:uid="{00000000-0005-0000-0000-0000EE260000}"/>
    <cellStyle name="Vírgula 2 2 4 9 5" xfId="14209" xr:uid="{00000000-0005-0000-0000-0000EF260000}"/>
    <cellStyle name="Vírgula 2 2 4 9 6" xfId="11521" xr:uid="{00000000-0005-0000-0000-0000F0260000}"/>
    <cellStyle name="Vírgula 2 2 4 9 7" xfId="25489" xr:uid="{00000000-0005-0000-0000-0000F1260000}"/>
    <cellStyle name="Vírgula 2 2 5" xfId="97" xr:uid="{00000000-0005-0000-0000-0000F2260000}"/>
    <cellStyle name="Vírgula 2 2 5 10" xfId="5425" xr:uid="{00000000-0005-0000-0000-0000F3260000}"/>
    <cellStyle name="Vírgula 2 2 5 10 2" xfId="18769" xr:uid="{00000000-0005-0000-0000-0000F4260000}"/>
    <cellStyle name="Vírgula 2 2 5 11" xfId="8089" xr:uid="{00000000-0005-0000-0000-0000F5260000}"/>
    <cellStyle name="Vírgula 2 2 5 11 2" xfId="21433" xr:uid="{00000000-0005-0000-0000-0000F6260000}"/>
    <cellStyle name="Vírgula 2 2 5 12" xfId="13441" xr:uid="{00000000-0005-0000-0000-0000F7260000}"/>
    <cellStyle name="Vírgula 2 2 5 13" xfId="10753" xr:uid="{00000000-0005-0000-0000-0000F8260000}"/>
    <cellStyle name="Vírgula 2 2 5 14" xfId="24145" xr:uid="{00000000-0005-0000-0000-0000F9260000}"/>
    <cellStyle name="Vírgula 2 2 5 2" xfId="265" xr:uid="{00000000-0005-0000-0000-0000FA260000}"/>
    <cellStyle name="Vírgula 2 2 5 2 10" xfId="13609" xr:uid="{00000000-0005-0000-0000-0000FB260000}"/>
    <cellStyle name="Vírgula 2 2 5 2 11" xfId="10921" xr:uid="{00000000-0005-0000-0000-0000FC260000}"/>
    <cellStyle name="Vírgula 2 2 5 2 12" xfId="24313" xr:uid="{00000000-0005-0000-0000-0000FD260000}"/>
    <cellStyle name="Vírgula 2 2 5 2 2" xfId="529" xr:uid="{00000000-0005-0000-0000-0000FE260000}"/>
    <cellStyle name="Vírgula 2 2 5 2 2 2" xfId="1321" xr:uid="{00000000-0005-0000-0000-0000FF260000}"/>
    <cellStyle name="Vírgula 2 2 5 2 2 2 2" xfId="3985" xr:uid="{00000000-0005-0000-0000-000000270000}"/>
    <cellStyle name="Vírgula 2 2 5 2 2 2 2 2" xfId="17329" xr:uid="{00000000-0005-0000-0000-000001270000}"/>
    <cellStyle name="Vírgula 2 2 5 2 2 2 3" xfId="6649" xr:uid="{00000000-0005-0000-0000-000002270000}"/>
    <cellStyle name="Vírgula 2 2 5 2 2 2 3 2" xfId="19993" xr:uid="{00000000-0005-0000-0000-000003270000}"/>
    <cellStyle name="Vírgula 2 2 5 2 2 2 4" xfId="9313" xr:uid="{00000000-0005-0000-0000-000004270000}"/>
    <cellStyle name="Vírgula 2 2 5 2 2 2 4 2" xfId="22657" xr:uid="{00000000-0005-0000-0000-000005270000}"/>
    <cellStyle name="Vírgula 2 2 5 2 2 2 5" xfId="14665" xr:uid="{00000000-0005-0000-0000-000006270000}"/>
    <cellStyle name="Vírgula 2 2 5 2 2 2 6" xfId="11977" xr:uid="{00000000-0005-0000-0000-000007270000}"/>
    <cellStyle name="Vírgula 2 2 5 2 2 2 7" xfId="26377" xr:uid="{00000000-0005-0000-0000-000008270000}"/>
    <cellStyle name="Vírgula 2 2 5 2 2 3" xfId="2113" xr:uid="{00000000-0005-0000-0000-000009270000}"/>
    <cellStyle name="Vírgula 2 2 5 2 2 3 2" xfId="4777" xr:uid="{00000000-0005-0000-0000-00000A270000}"/>
    <cellStyle name="Vírgula 2 2 5 2 2 3 2 2" xfId="18121" xr:uid="{00000000-0005-0000-0000-00000B270000}"/>
    <cellStyle name="Vírgula 2 2 5 2 2 3 3" xfId="7441" xr:uid="{00000000-0005-0000-0000-00000C270000}"/>
    <cellStyle name="Vírgula 2 2 5 2 2 3 3 2" xfId="20785" xr:uid="{00000000-0005-0000-0000-00000D270000}"/>
    <cellStyle name="Vírgula 2 2 5 2 2 3 4" xfId="10105" xr:uid="{00000000-0005-0000-0000-00000E270000}"/>
    <cellStyle name="Vírgula 2 2 5 2 2 3 4 2" xfId="23449" xr:uid="{00000000-0005-0000-0000-00000F270000}"/>
    <cellStyle name="Vírgula 2 2 5 2 2 3 5" xfId="15457" xr:uid="{00000000-0005-0000-0000-000010270000}"/>
    <cellStyle name="Vírgula 2 2 5 2 2 3 6" xfId="12769" xr:uid="{00000000-0005-0000-0000-000011270000}"/>
    <cellStyle name="Vírgula 2 2 5 2 2 4" xfId="3193" xr:uid="{00000000-0005-0000-0000-000012270000}"/>
    <cellStyle name="Vírgula 2 2 5 2 2 4 2" xfId="16537" xr:uid="{00000000-0005-0000-0000-000013270000}"/>
    <cellStyle name="Vírgula 2 2 5 2 2 5" xfId="5857" xr:uid="{00000000-0005-0000-0000-000014270000}"/>
    <cellStyle name="Vírgula 2 2 5 2 2 5 2" xfId="19201" xr:uid="{00000000-0005-0000-0000-000015270000}"/>
    <cellStyle name="Vírgula 2 2 5 2 2 6" xfId="8521" xr:uid="{00000000-0005-0000-0000-000016270000}"/>
    <cellStyle name="Vírgula 2 2 5 2 2 6 2" xfId="21865" xr:uid="{00000000-0005-0000-0000-000017270000}"/>
    <cellStyle name="Vírgula 2 2 5 2 2 7" xfId="13873" xr:uid="{00000000-0005-0000-0000-000018270000}"/>
    <cellStyle name="Vírgula 2 2 5 2 2 8" xfId="11185" xr:uid="{00000000-0005-0000-0000-000019270000}"/>
    <cellStyle name="Vírgula 2 2 5 2 2 9" xfId="25009" xr:uid="{00000000-0005-0000-0000-00001A270000}"/>
    <cellStyle name="Vírgula 2 2 5 2 3" xfId="697" xr:uid="{00000000-0005-0000-0000-00001B270000}"/>
    <cellStyle name="Vírgula 2 2 5 2 3 2" xfId="1489" xr:uid="{00000000-0005-0000-0000-00001C270000}"/>
    <cellStyle name="Vírgula 2 2 5 2 3 2 2" xfId="4153" xr:uid="{00000000-0005-0000-0000-00001D270000}"/>
    <cellStyle name="Vírgula 2 2 5 2 3 2 2 2" xfId="17497" xr:uid="{00000000-0005-0000-0000-00001E270000}"/>
    <cellStyle name="Vírgula 2 2 5 2 3 2 3" xfId="6817" xr:uid="{00000000-0005-0000-0000-00001F270000}"/>
    <cellStyle name="Vírgula 2 2 5 2 3 2 3 2" xfId="20161" xr:uid="{00000000-0005-0000-0000-000020270000}"/>
    <cellStyle name="Vírgula 2 2 5 2 3 2 4" xfId="9481" xr:uid="{00000000-0005-0000-0000-000021270000}"/>
    <cellStyle name="Vírgula 2 2 5 2 3 2 4 2" xfId="22825" xr:uid="{00000000-0005-0000-0000-000022270000}"/>
    <cellStyle name="Vírgula 2 2 5 2 3 2 5" xfId="14833" xr:uid="{00000000-0005-0000-0000-000023270000}"/>
    <cellStyle name="Vírgula 2 2 5 2 3 2 6" xfId="12145" xr:uid="{00000000-0005-0000-0000-000024270000}"/>
    <cellStyle name="Vírgula 2 2 5 2 3 2 7" xfId="26041" xr:uid="{00000000-0005-0000-0000-000025270000}"/>
    <cellStyle name="Vírgula 2 2 5 2 3 3" xfId="2281" xr:uid="{00000000-0005-0000-0000-000026270000}"/>
    <cellStyle name="Vírgula 2 2 5 2 3 3 2" xfId="4945" xr:uid="{00000000-0005-0000-0000-000027270000}"/>
    <cellStyle name="Vírgula 2 2 5 2 3 3 2 2" xfId="18289" xr:uid="{00000000-0005-0000-0000-000028270000}"/>
    <cellStyle name="Vírgula 2 2 5 2 3 3 3" xfId="7609" xr:uid="{00000000-0005-0000-0000-000029270000}"/>
    <cellStyle name="Vírgula 2 2 5 2 3 3 3 2" xfId="20953" xr:uid="{00000000-0005-0000-0000-00002A270000}"/>
    <cellStyle name="Vírgula 2 2 5 2 3 3 4" xfId="10273" xr:uid="{00000000-0005-0000-0000-00002B270000}"/>
    <cellStyle name="Vírgula 2 2 5 2 3 3 4 2" xfId="23617" xr:uid="{00000000-0005-0000-0000-00002C270000}"/>
    <cellStyle name="Vírgula 2 2 5 2 3 3 5" xfId="15625" xr:uid="{00000000-0005-0000-0000-00002D270000}"/>
    <cellStyle name="Vírgula 2 2 5 2 3 3 6" xfId="12937" xr:uid="{00000000-0005-0000-0000-00002E270000}"/>
    <cellStyle name="Vírgula 2 2 5 2 3 4" xfId="3361" xr:uid="{00000000-0005-0000-0000-00002F270000}"/>
    <cellStyle name="Vírgula 2 2 5 2 3 4 2" xfId="16705" xr:uid="{00000000-0005-0000-0000-000030270000}"/>
    <cellStyle name="Vírgula 2 2 5 2 3 5" xfId="6025" xr:uid="{00000000-0005-0000-0000-000031270000}"/>
    <cellStyle name="Vírgula 2 2 5 2 3 5 2" xfId="19369" xr:uid="{00000000-0005-0000-0000-000032270000}"/>
    <cellStyle name="Vírgula 2 2 5 2 3 6" xfId="8689" xr:uid="{00000000-0005-0000-0000-000033270000}"/>
    <cellStyle name="Vírgula 2 2 5 2 3 6 2" xfId="22033" xr:uid="{00000000-0005-0000-0000-000034270000}"/>
    <cellStyle name="Vírgula 2 2 5 2 3 7" xfId="14041" xr:uid="{00000000-0005-0000-0000-000035270000}"/>
    <cellStyle name="Vírgula 2 2 5 2 3 8" xfId="11353" xr:uid="{00000000-0005-0000-0000-000036270000}"/>
    <cellStyle name="Vírgula 2 2 5 2 3 9" xfId="24673" xr:uid="{00000000-0005-0000-0000-000037270000}"/>
    <cellStyle name="Vírgula 2 2 5 2 4" xfId="1057" xr:uid="{00000000-0005-0000-0000-000038270000}"/>
    <cellStyle name="Vírgula 2 2 5 2 4 2" xfId="3721" xr:uid="{00000000-0005-0000-0000-000039270000}"/>
    <cellStyle name="Vírgula 2 2 5 2 4 2 2" xfId="17065" xr:uid="{00000000-0005-0000-0000-00003A270000}"/>
    <cellStyle name="Vírgula 2 2 5 2 4 2 3" xfId="26689" xr:uid="{00000000-0005-0000-0000-00003B270000}"/>
    <cellStyle name="Vírgula 2 2 5 2 4 3" xfId="6385" xr:uid="{00000000-0005-0000-0000-00003C270000}"/>
    <cellStyle name="Vírgula 2 2 5 2 4 3 2" xfId="19729" xr:uid="{00000000-0005-0000-0000-00003D270000}"/>
    <cellStyle name="Vírgula 2 2 5 2 4 4" xfId="9049" xr:uid="{00000000-0005-0000-0000-00003E270000}"/>
    <cellStyle name="Vírgula 2 2 5 2 4 4 2" xfId="22393" xr:uid="{00000000-0005-0000-0000-00003F270000}"/>
    <cellStyle name="Vírgula 2 2 5 2 4 5" xfId="14401" xr:uid="{00000000-0005-0000-0000-000040270000}"/>
    <cellStyle name="Vírgula 2 2 5 2 4 6" xfId="11713" xr:uid="{00000000-0005-0000-0000-000041270000}"/>
    <cellStyle name="Vírgula 2 2 5 2 4 7" xfId="25321" xr:uid="{00000000-0005-0000-0000-000042270000}"/>
    <cellStyle name="Vírgula 2 2 5 2 5" xfId="1849" xr:uid="{00000000-0005-0000-0000-000043270000}"/>
    <cellStyle name="Vírgula 2 2 5 2 5 2" xfId="4513" xr:uid="{00000000-0005-0000-0000-000044270000}"/>
    <cellStyle name="Vírgula 2 2 5 2 5 2 2" xfId="17857" xr:uid="{00000000-0005-0000-0000-000045270000}"/>
    <cellStyle name="Vírgula 2 2 5 2 5 3" xfId="7177" xr:uid="{00000000-0005-0000-0000-000046270000}"/>
    <cellStyle name="Vírgula 2 2 5 2 5 3 2" xfId="20521" xr:uid="{00000000-0005-0000-0000-000047270000}"/>
    <cellStyle name="Vírgula 2 2 5 2 5 4" xfId="9841" xr:uid="{00000000-0005-0000-0000-000048270000}"/>
    <cellStyle name="Vírgula 2 2 5 2 5 4 2" xfId="23185" xr:uid="{00000000-0005-0000-0000-000049270000}"/>
    <cellStyle name="Vírgula 2 2 5 2 5 5" xfId="15193" xr:uid="{00000000-0005-0000-0000-00004A270000}"/>
    <cellStyle name="Vírgula 2 2 5 2 5 6" xfId="12505" xr:uid="{00000000-0005-0000-0000-00004B270000}"/>
    <cellStyle name="Vírgula 2 2 5 2 5 7" xfId="25681" xr:uid="{00000000-0005-0000-0000-00004C270000}"/>
    <cellStyle name="Vírgula 2 2 5 2 6" xfId="2665" xr:uid="{00000000-0005-0000-0000-00004D270000}"/>
    <cellStyle name="Vírgula 2 2 5 2 6 2" xfId="5329" xr:uid="{00000000-0005-0000-0000-00004E270000}"/>
    <cellStyle name="Vírgula 2 2 5 2 6 2 2" xfId="18673" xr:uid="{00000000-0005-0000-0000-00004F270000}"/>
    <cellStyle name="Vírgula 2 2 5 2 6 3" xfId="7993" xr:uid="{00000000-0005-0000-0000-000050270000}"/>
    <cellStyle name="Vírgula 2 2 5 2 6 3 2" xfId="21337" xr:uid="{00000000-0005-0000-0000-000051270000}"/>
    <cellStyle name="Vírgula 2 2 5 2 6 4" xfId="10657" xr:uid="{00000000-0005-0000-0000-000052270000}"/>
    <cellStyle name="Vírgula 2 2 5 2 6 4 2" xfId="24001" xr:uid="{00000000-0005-0000-0000-000053270000}"/>
    <cellStyle name="Vírgula 2 2 5 2 6 5" xfId="16009" xr:uid="{00000000-0005-0000-0000-000054270000}"/>
    <cellStyle name="Vírgula 2 2 5 2 6 6" xfId="13321" xr:uid="{00000000-0005-0000-0000-000055270000}"/>
    <cellStyle name="Vírgula 2 2 5 2 7" xfId="2929" xr:uid="{00000000-0005-0000-0000-000056270000}"/>
    <cellStyle name="Vírgula 2 2 5 2 7 2" xfId="16273" xr:uid="{00000000-0005-0000-0000-000057270000}"/>
    <cellStyle name="Vírgula 2 2 5 2 8" xfId="5593" xr:uid="{00000000-0005-0000-0000-000058270000}"/>
    <cellStyle name="Vírgula 2 2 5 2 8 2" xfId="18937" xr:uid="{00000000-0005-0000-0000-000059270000}"/>
    <cellStyle name="Vírgula 2 2 5 2 9" xfId="8257" xr:uid="{00000000-0005-0000-0000-00005A270000}"/>
    <cellStyle name="Vírgula 2 2 5 2 9 2" xfId="21601" xr:uid="{00000000-0005-0000-0000-00005B270000}"/>
    <cellStyle name="Vírgula 2 2 5 3" xfId="169" xr:uid="{00000000-0005-0000-0000-00005C270000}"/>
    <cellStyle name="Vírgula 2 2 5 3 10" xfId="10825" xr:uid="{00000000-0005-0000-0000-00005D270000}"/>
    <cellStyle name="Vírgula 2 2 5 3 11" xfId="24217" xr:uid="{00000000-0005-0000-0000-00005E270000}"/>
    <cellStyle name="Vírgula 2 2 5 3 2" xfId="433" xr:uid="{00000000-0005-0000-0000-00005F270000}"/>
    <cellStyle name="Vírgula 2 2 5 3 2 2" xfId="1225" xr:uid="{00000000-0005-0000-0000-000060270000}"/>
    <cellStyle name="Vírgula 2 2 5 3 2 2 2" xfId="3889" xr:uid="{00000000-0005-0000-0000-000061270000}"/>
    <cellStyle name="Vírgula 2 2 5 3 2 2 2 2" xfId="17233" xr:uid="{00000000-0005-0000-0000-000062270000}"/>
    <cellStyle name="Vírgula 2 2 5 3 2 2 3" xfId="6553" xr:uid="{00000000-0005-0000-0000-000063270000}"/>
    <cellStyle name="Vírgula 2 2 5 3 2 2 3 2" xfId="19897" xr:uid="{00000000-0005-0000-0000-000064270000}"/>
    <cellStyle name="Vírgula 2 2 5 3 2 2 4" xfId="9217" xr:uid="{00000000-0005-0000-0000-000065270000}"/>
    <cellStyle name="Vírgula 2 2 5 3 2 2 4 2" xfId="22561" xr:uid="{00000000-0005-0000-0000-000066270000}"/>
    <cellStyle name="Vírgula 2 2 5 3 2 2 5" xfId="14569" xr:uid="{00000000-0005-0000-0000-000067270000}"/>
    <cellStyle name="Vírgula 2 2 5 3 2 2 6" xfId="11881" xr:uid="{00000000-0005-0000-0000-000068270000}"/>
    <cellStyle name="Vírgula 2 2 5 3 2 2 7" xfId="26281" xr:uid="{00000000-0005-0000-0000-000069270000}"/>
    <cellStyle name="Vírgula 2 2 5 3 2 3" xfId="2017" xr:uid="{00000000-0005-0000-0000-00006A270000}"/>
    <cellStyle name="Vírgula 2 2 5 3 2 3 2" xfId="4681" xr:uid="{00000000-0005-0000-0000-00006B270000}"/>
    <cellStyle name="Vírgula 2 2 5 3 2 3 2 2" xfId="18025" xr:uid="{00000000-0005-0000-0000-00006C270000}"/>
    <cellStyle name="Vírgula 2 2 5 3 2 3 3" xfId="7345" xr:uid="{00000000-0005-0000-0000-00006D270000}"/>
    <cellStyle name="Vírgula 2 2 5 3 2 3 3 2" xfId="20689" xr:uid="{00000000-0005-0000-0000-00006E270000}"/>
    <cellStyle name="Vírgula 2 2 5 3 2 3 4" xfId="10009" xr:uid="{00000000-0005-0000-0000-00006F270000}"/>
    <cellStyle name="Vírgula 2 2 5 3 2 3 4 2" xfId="23353" xr:uid="{00000000-0005-0000-0000-000070270000}"/>
    <cellStyle name="Vírgula 2 2 5 3 2 3 5" xfId="15361" xr:uid="{00000000-0005-0000-0000-000071270000}"/>
    <cellStyle name="Vírgula 2 2 5 3 2 3 6" xfId="12673" xr:uid="{00000000-0005-0000-0000-000072270000}"/>
    <cellStyle name="Vírgula 2 2 5 3 2 4" xfId="3097" xr:uid="{00000000-0005-0000-0000-000073270000}"/>
    <cellStyle name="Vírgula 2 2 5 3 2 4 2" xfId="16441" xr:uid="{00000000-0005-0000-0000-000074270000}"/>
    <cellStyle name="Vírgula 2 2 5 3 2 5" xfId="5761" xr:uid="{00000000-0005-0000-0000-000075270000}"/>
    <cellStyle name="Vírgula 2 2 5 3 2 5 2" xfId="19105" xr:uid="{00000000-0005-0000-0000-000076270000}"/>
    <cellStyle name="Vírgula 2 2 5 3 2 6" xfId="8425" xr:uid="{00000000-0005-0000-0000-000077270000}"/>
    <cellStyle name="Vírgula 2 2 5 3 2 6 2" xfId="21769" xr:uid="{00000000-0005-0000-0000-000078270000}"/>
    <cellStyle name="Vírgula 2 2 5 3 2 7" xfId="13777" xr:uid="{00000000-0005-0000-0000-000079270000}"/>
    <cellStyle name="Vírgula 2 2 5 3 2 8" xfId="11089" xr:uid="{00000000-0005-0000-0000-00007A270000}"/>
    <cellStyle name="Vírgula 2 2 5 3 2 9" xfId="24913" xr:uid="{00000000-0005-0000-0000-00007B270000}"/>
    <cellStyle name="Vírgula 2 2 5 3 3" xfId="961" xr:uid="{00000000-0005-0000-0000-00007C270000}"/>
    <cellStyle name="Vírgula 2 2 5 3 3 2" xfId="3625" xr:uid="{00000000-0005-0000-0000-00007D270000}"/>
    <cellStyle name="Vírgula 2 2 5 3 3 2 2" xfId="16969" xr:uid="{00000000-0005-0000-0000-00007E270000}"/>
    <cellStyle name="Vírgula 2 2 5 3 3 2 3" xfId="25945" xr:uid="{00000000-0005-0000-0000-00007F270000}"/>
    <cellStyle name="Vírgula 2 2 5 3 3 3" xfId="6289" xr:uid="{00000000-0005-0000-0000-000080270000}"/>
    <cellStyle name="Vírgula 2 2 5 3 3 3 2" xfId="19633" xr:uid="{00000000-0005-0000-0000-000081270000}"/>
    <cellStyle name="Vírgula 2 2 5 3 3 4" xfId="8953" xr:uid="{00000000-0005-0000-0000-000082270000}"/>
    <cellStyle name="Vírgula 2 2 5 3 3 4 2" xfId="22297" xr:uid="{00000000-0005-0000-0000-000083270000}"/>
    <cellStyle name="Vírgula 2 2 5 3 3 5" xfId="14305" xr:uid="{00000000-0005-0000-0000-000084270000}"/>
    <cellStyle name="Vírgula 2 2 5 3 3 6" xfId="11617" xr:uid="{00000000-0005-0000-0000-000085270000}"/>
    <cellStyle name="Vírgula 2 2 5 3 3 7" xfId="24577" xr:uid="{00000000-0005-0000-0000-000086270000}"/>
    <cellStyle name="Vírgula 2 2 5 3 4" xfId="1753" xr:uid="{00000000-0005-0000-0000-000087270000}"/>
    <cellStyle name="Vírgula 2 2 5 3 4 2" xfId="4417" xr:uid="{00000000-0005-0000-0000-000088270000}"/>
    <cellStyle name="Vírgula 2 2 5 3 4 2 2" xfId="17761" xr:uid="{00000000-0005-0000-0000-000089270000}"/>
    <cellStyle name="Vírgula 2 2 5 3 4 2 3" xfId="26593" xr:uid="{00000000-0005-0000-0000-00008A270000}"/>
    <cellStyle name="Vírgula 2 2 5 3 4 3" xfId="7081" xr:uid="{00000000-0005-0000-0000-00008B270000}"/>
    <cellStyle name="Vírgula 2 2 5 3 4 3 2" xfId="20425" xr:uid="{00000000-0005-0000-0000-00008C270000}"/>
    <cellStyle name="Vírgula 2 2 5 3 4 4" xfId="9745" xr:uid="{00000000-0005-0000-0000-00008D270000}"/>
    <cellStyle name="Vírgula 2 2 5 3 4 4 2" xfId="23089" xr:uid="{00000000-0005-0000-0000-00008E270000}"/>
    <cellStyle name="Vírgula 2 2 5 3 4 5" xfId="15097" xr:uid="{00000000-0005-0000-0000-00008F270000}"/>
    <cellStyle name="Vírgula 2 2 5 3 4 6" xfId="12409" xr:uid="{00000000-0005-0000-0000-000090270000}"/>
    <cellStyle name="Vírgula 2 2 5 3 4 7" xfId="25225" xr:uid="{00000000-0005-0000-0000-000091270000}"/>
    <cellStyle name="Vírgula 2 2 5 3 5" xfId="2569" xr:uid="{00000000-0005-0000-0000-000092270000}"/>
    <cellStyle name="Vírgula 2 2 5 3 5 2" xfId="5233" xr:uid="{00000000-0005-0000-0000-000093270000}"/>
    <cellStyle name="Vírgula 2 2 5 3 5 2 2" xfId="18577" xr:uid="{00000000-0005-0000-0000-000094270000}"/>
    <cellStyle name="Vírgula 2 2 5 3 5 3" xfId="7897" xr:uid="{00000000-0005-0000-0000-000095270000}"/>
    <cellStyle name="Vírgula 2 2 5 3 5 3 2" xfId="21241" xr:uid="{00000000-0005-0000-0000-000096270000}"/>
    <cellStyle name="Vírgula 2 2 5 3 5 4" xfId="10561" xr:uid="{00000000-0005-0000-0000-000097270000}"/>
    <cellStyle name="Vírgula 2 2 5 3 5 4 2" xfId="23905" xr:uid="{00000000-0005-0000-0000-000098270000}"/>
    <cellStyle name="Vírgula 2 2 5 3 5 5" xfId="15913" xr:uid="{00000000-0005-0000-0000-000099270000}"/>
    <cellStyle name="Vírgula 2 2 5 3 5 6" xfId="13225" xr:uid="{00000000-0005-0000-0000-00009A270000}"/>
    <cellStyle name="Vírgula 2 2 5 3 5 7" xfId="25585" xr:uid="{00000000-0005-0000-0000-00009B270000}"/>
    <cellStyle name="Vírgula 2 2 5 3 6" xfId="2833" xr:uid="{00000000-0005-0000-0000-00009C270000}"/>
    <cellStyle name="Vírgula 2 2 5 3 6 2" xfId="16177" xr:uid="{00000000-0005-0000-0000-00009D270000}"/>
    <cellStyle name="Vírgula 2 2 5 3 7" xfId="5497" xr:uid="{00000000-0005-0000-0000-00009E270000}"/>
    <cellStyle name="Vírgula 2 2 5 3 7 2" xfId="18841" xr:uid="{00000000-0005-0000-0000-00009F270000}"/>
    <cellStyle name="Vírgula 2 2 5 3 8" xfId="8161" xr:uid="{00000000-0005-0000-0000-0000A0270000}"/>
    <cellStyle name="Vírgula 2 2 5 3 8 2" xfId="21505" xr:uid="{00000000-0005-0000-0000-0000A1270000}"/>
    <cellStyle name="Vírgula 2 2 5 3 9" xfId="13513" xr:uid="{00000000-0005-0000-0000-0000A2270000}"/>
    <cellStyle name="Vírgula 2 2 5 4" xfId="361" xr:uid="{00000000-0005-0000-0000-0000A3270000}"/>
    <cellStyle name="Vírgula 2 2 5 4 2" xfId="1153" xr:uid="{00000000-0005-0000-0000-0000A4270000}"/>
    <cellStyle name="Vírgula 2 2 5 4 2 2" xfId="3817" xr:uid="{00000000-0005-0000-0000-0000A5270000}"/>
    <cellStyle name="Vírgula 2 2 5 4 2 2 2" xfId="17161" xr:uid="{00000000-0005-0000-0000-0000A6270000}"/>
    <cellStyle name="Vírgula 2 2 5 4 2 3" xfId="6481" xr:uid="{00000000-0005-0000-0000-0000A7270000}"/>
    <cellStyle name="Vírgula 2 2 5 4 2 3 2" xfId="19825" xr:uid="{00000000-0005-0000-0000-0000A8270000}"/>
    <cellStyle name="Vírgula 2 2 5 4 2 4" xfId="9145" xr:uid="{00000000-0005-0000-0000-0000A9270000}"/>
    <cellStyle name="Vírgula 2 2 5 4 2 4 2" xfId="22489" xr:uid="{00000000-0005-0000-0000-0000AA270000}"/>
    <cellStyle name="Vírgula 2 2 5 4 2 5" xfId="14497" xr:uid="{00000000-0005-0000-0000-0000AB270000}"/>
    <cellStyle name="Vírgula 2 2 5 4 2 6" xfId="11809" xr:uid="{00000000-0005-0000-0000-0000AC270000}"/>
    <cellStyle name="Vírgula 2 2 5 4 2 7" xfId="26209" xr:uid="{00000000-0005-0000-0000-0000AD270000}"/>
    <cellStyle name="Vírgula 2 2 5 4 3" xfId="1945" xr:uid="{00000000-0005-0000-0000-0000AE270000}"/>
    <cellStyle name="Vírgula 2 2 5 4 3 2" xfId="4609" xr:uid="{00000000-0005-0000-0000-0000AF270000}"/>
    <cellStyle name="Vírgula 2 2 5 4 3 2 2" xfId="17953" xr:uid="{00000000-0005-0000-0000-0000B0270000}"/>
    <cellStyle name="Vírgula 2 2 5 4 3 3" xfId="7273" xr:uid="{00000000-0005-0000-0000-0000B1270000}"/>
    <cellStyle name="Vírgula 2 2 5 4 3 3 2" xfId="20617" xr:uid="{00000000-0005-0000-0000-0000B2270000}"/>
    <cellStyle name="Vírgula 2 2 5 4 3 4" xfId="9937" xr:uid="{00000000-0005-0000-0000-0000B3270000}"/>
    <cellStyle name="Vírgula 2 2 5 4 3 4 2" xfId="23281" xr:uid="{00000000-0005-0000-0000-0000B4270000}"/>
    <cellStyle name="Vírgula 2 2 5 4 3 5" xfId="15289" xr:uid="{00000000-0005-0000-0000-0000B5270000}"/>
    <cellStyle name="Vírgula 2 2 5 4 3 6" xfId="12601" xr:uid="{00000000-0005-0000-0000-0000B6270000}"/>
    <cellStyle name="Vírgula 2 2 5 4 4" xfId="3025" xr:uid="{00000000-0005-0000-0000-0000B7270000}"/>
    <cellStyle name="Vírgula 2 2 5 4 4 2" xfId="16369" xr:uid="{00000000-0005-0000-0000-0000B8270000}"/>
    <cellStyle name="Vírgula 2 2 5 4 5" xfId="5689" xr:uid="{00000000-0005-0000-0000-0000B9270000}"/>
    <cellStyle name="Vírgula 2 2 5 4 5 2" xfId="19033" xr:uid="{00000000-0005-0000-0000-0000BA270000}"/>
    <cellStyle name="Vírgula 2 2 5 4 6" xfId="8353" xr:uid="{00000000-0005-0000-0000-0000BB270000}"/>
    <cellStyle name="Vírgula 2 2 5 4 6 2" xfId="21697" xr:uid="{00000000-0005-0000-0000-0000BC270000}"/>
    <cellStyle name="Vírgula 2 2 5 4 7" xfId="13705" xr:uid="{00000000-0005-0000-0000-0000BD270000}"/>
    <cellStyle name="Vírgula 2 2 5 4 8" xfId="11017" xr:uid="{00000000-0005-0000-0000-0000BE270000}"/>
    <cellStyle name="Vírgula 2 2 5 4 9" xfId="24841" xr:uid="{00000000-0005-0000-0000-0000BF270000}"/>
    <cellStyle name="Vírgula 2 2 5 5" xfId="625" xr:uid="{00000000-0005-0000-0000-0000C0270000}"/>
    <cellStyle name="Vírgula 2 2 5 5 2" xfId="1417" xr:uid="{00000000-0005-0000-0000-0000C1270000}"/>
    <cellStyle name="Vírgula 2 2 5 5 2 2" xfId="4081" xr:uid="{00000000-0005-0000-0000-0000C2270000}"/>
    <cellStyle name="Vírgula 2 2 5 5 2 2 2" xfId="17425" xr:uid="{00000000-0005-0000-0000-0000C3270000}"/>
    <cellStyle name="Vírgula 2 2 5 5 2 3" xfId="6745" xr:uid="{00000000-0005-0000-0000-0000C4270000}"/>
    <cellStyle name="Vírgula 2 2 5 5 2 3 2" xfId="20089" xr:uid="{00000000-0005-0000-0000-0000C5270000}"/>
    <cellStyle name="Vírgula 2 2 5 5 2 4" xfId="9409" xr:uid="{00000000-0005-0000-0000-0000C6270000}"/>
    <cellStyle name="Vírgula 2 2 5 5 2 4 2" xfId="22753" xr:uid="{00000000-0005-0000-0000-0000C7270000}"/>
    <cellStyle name="Vírgula 2 2 5 5 2 5" xfId="14761" xr:uid="{00000000-0005-0000-0000-0000C8270000}"/>
    <cellStyle name="Vírgula 2 2 5 5 2 6" xfId="12073" xr:uid="{00000000-0005-0000-0000-0000C9270000}"/>
    <cellStyle name="Vírgula 2 2 5 5 2 7" xfId="25873" xr:uid="{00000000-0005-0000-0000-0000CA270000}"/>
    <cellStyle name="Vírgula 2 2 5 5 3" xfId="2209" xr:uid="{00000000-0005-0000-0000-0000CB270000}"/>
    <cellStyle name="Vírgula 2 2 5 5 3 2" xfId="4873" xr:uid="{00000000-0005-0000-0000-0000CC270000}"/>
    <cellStyle name="Vírgula 2 2 5 5 3 2 2" xfId="18217" xr:uid="{00000000-0005-0000-0000-0000CD270000}"/>
    <cellStyle name="Vírgula 2 2 5 5 3 3" xfId="7537" xr:uid="{00000000-0005-0000-0000-0000CE270000}"/>
    <cellStyle name="Vírgula 2 2 5 5 3 3 2" xfId="20881" xr:uid="{00000000-0005-0000-0000-0000CF270000}"/>
    <cellStyle name="Vírgula 2 2 5 5 3 4" xfId="10201" xr:uid="{00000000-0005-0000-0000-0000D0270000}"/>
    <cellStyle name="Vírgula 2 2 5 5 3 4 2" xfId="23545" xr:uid="{00000000-0005-0000-0000-0000D1270000}"/>
    <cellStyle name="Vírgula 2 2 5 5 3 5" xfId="15553" xr:uid="{00000000-0005-0000-0000-0000D2270000}"/>
    <cellStyle name="Vírgula 2 2 5 5 3 6" xfId="12865" xr:uid="{00000000-0005-0000-0000-0000D3270000}"/>
    <cellStyle name="Vírgula 2 2 5 5 4" xfId="3289" xr:uid="{00000000-0005-0000-0000-0000D4270000}"/>
    <cellStyle name="Vírgula 2 2 5 5 4 2" xfId="16633" xr:uid="{00000000-0005-0000-0000-0000D5270000}"/>
    <cellStyle name="Vírgula 2 2 5 5 5" xfId="5953" xr:uid="{00000000-0005-0000-0000-0000D6270000}"/>
    <cellStyle name="Vírgula 2 2 5 5 5 2" xfId="19297" xr:uid="{00000000-0005-0000-0000-0000D7270000}"/>
    <cellStyle name="Vírgula 2 2 5 5 6" xfId="8617" xr:uid="{00000000-0005-0000-0000-0000D8270000}"/>
    <cellStyle name="Vírgula 2 2 5 5 6 2" xfId="21961" xr:uid="{00000000-0005-0000-0000-0000D9270000}"/>
    <cellStyle name="Vírgula 2 2 5 5 7" xfId="13969" xr:uid="{00000000-0005-0000-0000-0000DA270000}"/>
    <cellStyle name="Vírgula 2 2 5 5 8" xfId="11281" xr:uid="{00000000-0005-0000-0000-0000DB270000}"/>
    <cellStyle name="Vírgula 2 2 5 5 9" xfId="24505" xr:uid="{00000000-0005-0000-0000-0000DC270000}"/>
    <cellStyle name="Vírgula 2 2 5 6" xfId="889" xr:uid="{00000000-0005-0000-0000-0000DD270000}"/>
    <cellStyle name="Vírgula 2 2 5 6 2" xfId="3553" xr:uid="{00000000-0005-0000-0000-0000DE270000}"/>
    <cellStyle name="Vírgula 2 2 5 6 2 2" xfId="16897" xr:uid="{00000000-0005-0000-0000-0000DF270000}"/>
    <cellStyle name="Vírgula 2 2 5 6 2 3" xfId="26521" xr:uid="{00000000-0005-0000-0000-0000E0270000}"/>
    <cellStyle name="Vírgula 2 2 5 6 3" xfId="6217" xr:uid="{00000000-0005-0000-0000-0000E1270000}"/>
    <cellStyle name="Vírgula 2 2 5 6 3 2" xfId="19561" xr:uid="{00000000-0005-0000-0000-0000E2270000}"/>
    <cellStyle name="Vírgula 2 2 5 6 4" xfId="8881" xr:uid="{00000000-0005-0000-0000-0000E3270000}"/>
    <cellStyle name="Vírgula 2 2 5 6 4 2" xfId="22225" xr:uid="{00000000-0005-0000-0000-0000E4270000}"/>
    <cellStyle name="Vírgula 2 2 5 6 5" xfId="14233" xr:uid="{00000000-0005-0000-0000-0000E5270000}"/>
    <cellStyle name="Vírgula 2 2 5 6 6" xfId="11545" xr:uid="{00000000-0005-0000-0000-0000E6270000}"/>
    <cellStyle name="Vírgula 2 2 5 6 7" xfId="25153" xr:uid="{00000000-0005-0000-0000-0000E7270000}"/>
    <cellStyle name="Vírgula 2 2 5 7" xfId="1681" xr:uid="{00000000-0005-0000-0000-0000E8270000}"/>
    <cellStyle name="Vírgula 2 2 5 7 2" xfId="4345" xr:uid="{00000000-0005-0000-0000-0000E9270000}"/>
    <cellStyle name="Vírgula 2 2 5 7 2 2" xfId="17689" xr:uid="{00000000-0005-0000-0000-0000EA270000}"/>
    <cellStyle name="Vírgula 2 2 5 7 3" xfId="7009" xr:uid="{00000000-0005-0000-0000-0000EB270000}"/>
    <cellStyle name="Vírgula 2 2 5 7 3 2" xfId="20353" xr:uid="{00000000-0005-0000-0000-0000EC270000}"/>
    <cellStyle name="Vírgula 2 2 5 7 4" xfId="9673" xr:uid="{00000000-0005-0000-0000-0000ED270000}"/>
    <cellStyle name="Vírgula 2 2 5 7 4 2" xfId="23017" xr:uid="{00000000-0005-0000-0000-0000EE270000}"/>
    <cellStyle name="Vírgula 2 2 5 7 5" xfId="15025" xr:uid="{00000000-0005-0000-0000-0000EF270000}"/>
    <cellStyle name="Vírgula 2 2 5 7 6" xfId="12337" xr:uid="{00000000-0005-0000-0000-0000F0270000}"/>
    <cellStyle name="Vírgula 2 2 5 7 7" xfId="25513" xr:uid="{00000000-0005-0000-0000-0000F1270000}"/>
    <cellStyle name="Vírgula 2 2 5 8" xfId="2497" xr:uid="{00000000-0005-0000-0000-0000F2270000}"/>
    <cellStyle name="Vírgula 2 2 5 8 2" xfId="5161" xr:uid="{00000000-0005-0000-0000-0000F3270000}"/>
    <cellStyle name="Vírgula 2 2 5 8 2 2" xfId="18505" xr:uid="{00000000-0005-0000-0000-0000F4270000}"/>
    <cellStyle name="Vírgula 2 2 5 8 3" xfId="7825" xr:uid="{00000000-0005-0000-0000-0000F5270000}"/>
    <cellStyle name="Vírgula 2 2 5 8 3 2" xfId="21169" xr:uid="{00000000-0005-0000-0000-0000F6270000}"/>
    <cellStyle name="Vírgula 2 2 5 8 4" xfId="10489" xr:uid="{00000000-0005-0000-0000-0000F7270000}"/>
    <cellStyle name="Vírgula 2 2 5 8 4 2" xfId="23833" xr:uid="{00000000-0005-0000-0000-0000F8270000}"/>
    <cellStyle name="Vírgula 2 2 5 8 5" xfId="15841" xr:uid="{00000000-0005-0000-0000-0000F9270000}"/>
    <cellStyle name="Vírgula 2 2 5 8 6" xfId="13153" xr:uid="{00000000-0005-0000-0000-0000FA270000}"/>
    <cellStyle name="Vírgula 2 2 5 9" xfId="2761" xr:uid="{00000000-0005-0000-0000-0000FB270000}"/>
    <cellStyle name="Vírgula 2 2 5 9 2" xfId="16105" xr:uid="{00000000-0005-0000-0000-0000FC270000}"/>
    <cellStyle name="Vírgula 2 2 6" xfId="217" xr:uid="{00000000-0005-0000-0000-0000FD270000}"/>
    <cellStyle name="Vírgula 2 2 6 10" xfId="13561" xr:uid="{00000000-0005-0000-0000-0000FE270000}"/>
    <cellStyle name="Vírgula 2 2 6 11" xfId="10873" xr:uid="{00000000-0005-0000-0000-0000FF270000}"/>
    <cellStyle name="Vírgula 2 2 6 12" xfId="24265" xr:uid="{00000000-0005-0000-0000-000000280000}"/>
    <cellStyle name="Vírgula 2 2 6 2" xfId="481" xr:uid="{00000000-0005-0000-0000-000001280000}"/>
    <cellStyle name="Vírgula 2 2 6 2 2" xfId="1273" xr:uid="{00000000-0005-0000-0000-000002280000}"/>
    <cellStyle name="Vírgula 2 2 6 2 2 2" xfId="3937" xr:uid="{00000000-0005-0000-0000-000003280000}"/>
    <cellStyle name="Vírgula 2 2 6 2 2 2 2" xfId="17281" xr:uid="{00000000-0005-0000-0000-000004280000}"/>
    <cellStyle name="Vírgula 2 2 6 2 2 3" xfId="6601" xr:uid="{00000000-0005-0000-0000-000005280000}"/>
    <cellStyle name="Vírgula 2 2 6 2 2 3 2" xfId="19945" xr:uid="{00000000-0005-0000-0000-000006280000}"/>
    <cellStyle name="Vírgula 2 2 6 2 2 4" xfId="9265" xr:uid="{00000000-0005-0000-0000-000007280000}"/>
    <cellStyle name="Vírgula 2 2 6 2 2 4 2" xfId="22609" xr:uid="{00000000-0005-0000-0000-000008280000}"/>
    <cellStyle name="Vírgula 2 2 6 2 2 5" xfId="14617" xr:uid="{00000000-0005-0000-0000-000009280000}"/>
    <cellStyle name="Vírgula 2 2 6 2 2 6" xfId="11929" xr:uid="{00000000-0005-0000-0000-00000A280000}"/>
    <cellStyle name="Vírgula 2 2 6 2 2 7" xfId="26329" xr:uid="{00000000-0005-0000-0000-00000B280000}"/>
    <cellStyle name="Vírgula 2 2 6 2 3" xfId="2065" xr:uid="{00000000-0005-0000-0000-00000C280000}"/>
    <cellStyle name="Vírgula 2 2 6 2 3 2" xfId="4729" xr:uid="{00000000-0005-0000-0000-00000D280000}"/>
    <cellStyle name="Vírgula 2 2 6 2 3 2 2" xfId="18073" xr:uid="{00000000-0005-0000-0000-00000E280000}"/>
    <cellStyle name="Vírgula 2 2 6 2 3 3" xfId="7393" xr:uid="{00000000-0005-0000-0000-00000F280000}"/>
    <cellStyle name="Vírgula 2 2 6 2 3 3 2" xfId="20737" xr:uid="{00000000-0005-0000-0000-000010280000}"/>
    <cellStyle name="Vírgula 2 2 6 2 3 4" xfId="10057" xr:uid="{00000000-0005-0000-0000-000011280000}"/>
    <cellStyle name="Vírgula 2 2 6 2 3 4 2" xfId="23401" xr:uid="{00000000-0005-0000-0000-000012280000}"/>
    <cellStyle name="Vírgula 2 2 6 2 3 5" xfId="15409" xr:uid="{00000000-0005-0000-0000-000013280000}"/>
    <cellStyle name="Vírgula 2 2 6 2 3 6" xfId="12721" xr:uid="{00000000-0005-0000-0000-000014280000}"/>
    <cellStyle name="Vírgula 2 2 6 2 4" xfId="3145" xr:uid="{00000000-0005-0000-0000-000015280000}"/>
    <cellStyle name="Vírgula 2 2 6 2 4 2" xfId="16489" xr:uid="{00000000-0005-0000-0000-000016280000}"/>
    <cellStyle name="Vírgula 2 2 6 2 5" xfId="5809" xr:uid="{00000000-0005-0000-0000-000017280000}"/>
    <cellStyle name="Vírgula 2 2 6 2 5 2" xfId="19153" xr:uid="{00000000-0005-0000-0000-000018280000}"/>
    <cellStyle name="Vírgula 2 2 6 2 6" xfId="8473" xr:uid="{00000000-0005-0000-0000-000019280000}"/>
    <cellStyle name="Vírgula 2 2 6 2 6 2" xfId="21817" xr:uid="{00000000-0005-0000-0000-00001A280000}"/>
    <cellStyle name="Vírgula 2 2 6 2 7" xfId="13825" xr:uid="{00000000-0005-0000-0000-00001B280000}"/>
    <cellStyle name="Vírgula 2 2 6 2 8" xfId="11137" xr:uid="{00000000-0005-0000-0000-00001C280000}"/>
    <cellStyle name="Vírgula 2 2 6 2 9" xfId="24961" xr:uid="{00000000-0005-0000-0000-00001D280000}"/>
    <cellStyle name="Vírgula 2 2 6 3" xfId="649" xr:uid="{00000000-0005-0000-0000-00001E280000}"/>
    <cellStyle name="Vírgula 2 2 6 3 2" xfId="1441" xr:uid="{00000000-0005-0000-0000-00001F280000}"/>
    <cellStyle name="Vírgula 2 2 6 3 2 2" xfId="4105" xr:uid="{00000000-0005-0000-0000-000020280000}"/>
    <cellStyle name="Vírgula 2 2 6 3 2 2 2" xfId="17449" xr:uid="{00000000-0005-0000-0000-000021280000}"/>
    <cellStyle name="Vírgula 2 2 6 3 2 3" xfId="6769" xr:uid="{00000000-0005-0000-0000-000022280000}"/>
    <cellStyle name="Vírgula 2 2 6 3 2 3 2" xfId="20113" xr:uid="{00000000-0005-0000-0000-000023280000}"/>
    <cellStyle name="Vírgula 2 2 6 3 2 4" xfId="9433" xr:uid="{00000000-0005-0000-0000-000024280000}"/>
    <cellStyle name="Vírgula 2 2 6 3 2 4 2" xfId="22777" xr:uid="{00000000-0005-0000-0000-000025280000}"/>
    <cellStyle name="Vírgula 2 2 6 3 2 5" xfId="14785" xr:uid="{00000000-0005-0000-0000-000026280000}"/>
    <cellStyle name="Vírgula 2 2 6 3 2 6" xfId="12097" xr:uid="{00000000-0005-0000-0000-000027280000}"/>
    <cellStyle name="Vírgula 2 2 6 3 2 7" xfId="25993" xr:uid="{00000000-0005-0000-0000-000028280000}"/>
    <cellStyle name="Vírgula 2 2 6 3 3" xfId="2233" xr:uid="{00000000-0005-0000-0000-000029280000}"/>
    <cellStyle name="Vírgula 2 2 6 3 3 2" xfId="4897" xr:uid="{00000000-0005-0000-0000-00002A280000}"/>
    <cellStyle name="Vírgula 2 2 6 3 3 2 2" xfId="18241" xr:uid="{00000000-0005-0000-0000-00002B280000}"/>
    <cellStyle name="Vírgula 2 2 6 3 3 3" xfId="7561" xr:uid="{00000000-0005-0000-0000-00002C280000}"/>
    <cellStyle name="Vírgula 2 2 6 3 3 3 2" xfId="20905" xr:uid="{00000000-0005-0000-0000-00002D280000}"/>
    <cellStyle name="Vírgula 2 2 6 3 3 4" xfId="10225" xr:uid="{00000000-0005-0000-0000-00002E280000}"/>
    <cellStyle name="Vírgula 2 2 6 3 3 4 2" xfId="23569" xr:uid="{00000000-0005-0000-0000-00002F280000}"/>
    <cellStyle name="Vírgula 2 2 6 3 3 5" xfId="15577" xr:uid="{00000000-0005-0000-0000-000030280000}"/>
    <cellStyle name="Vírgula 2 2 6 3 3 6" xfId="12889" xr:uid="{00000000-0005-0000-0000-000031280000}"/>
    <cellStyle name="Vírgula 2 2 6 3 4" xfId="3313" xr:uid="{00000000-0005-0000-0000-000032280000}"/>
    <cellStyle name="Vírgula 2 2 6 3 4 2" xfId="16657" xr:uid="{00000000-0005-0000-0000-000033280000}"/>
    <cellStyle name="Vírgula 2 2 6 3 5" xfId="5977" xr:uid="{00000000-0005-0000-0000-000034280000}"/>
    <cellStyle name="Vírgula 2 2 6 3 5 2" xfId="19321" xr:uid="{00000000-0005-0000-0000-000035280000}"/>
    <cellStyle name="Vírgula 2 2 6 3 6" xfId="8641" xr:uid="{00000000-0005-0000-0000-000036280000}"/>
    <cellStyle name="Vírgula 2 2 6 3 6 2" xfId="21985" xr:uid="{00000000-0005-0000-0000-000037280000}"/>
    <cellStyle name="Vírgula 2 2 6 3 7" xfId="13993" xr:uid="{00000000-0005-0000-0000-000038280000}"/>
    <cellStyle name="Vírgula 2 2 6 3 8" xfId="11305" xr:uid="{00000000-0005-0000-0000-000039280000}"/>
    <cellStyle name="Vírgula 2 2 6 3 9" xfId="24625" xr:uid="{00000000-0005-0000-0000-00003A280000}"/>
    <cellStyle name="Vírgula 2 2 6 4" xfId="1009" xr:uid="{00000000-0005-0000-0000-00003B280000}"/>
    <cellStyle name="Vírgula 2 2 6 4 2" xfId="3673" xr:uid="{00000000-0005-0000-0000-00003C280000}"/>
    <cellStyle name="Vírgula 2 2 6 4 2 2" xfId="17017" xr:uid="{00000000-0005-0000-0000-00003D280000}"/>
    <cellStyle name="Vírgula 2 2 6 4 2 3" xfId="26641" xr:uid="{00000000-0005-0000-0000-00003E280000}"/>
    <cellStyle name="Vírgula 2 2 6 4 3" xfId="6337" xr:uid="{00000000-0005-0000-0000-00003F280000}"/>
    <cellStyle name="Vírgula 2 2 6 4 3 2" xfId="19681" xr:uid="{00000000-0005-0000-0000-000040280000}"/>
    <cellStyle name="Vírgula 2 2 6 4 4" xfId="9001" xr:uid="{00000000-0005-0000-0000-000041280000}"/>
    <cellStyle name="Vírgula 2 2 6 4 4 2" xfId="22345" xr:uid="{00000000-0005-0000-0000-000042280000}"/>
    <cellStyle name="Vírgula 2 2 6 4 5" xfId="14353" xr:uid="{00000000-0005-0000-0000-000043280000}"/>
    <cellStyle name="Vírgula 2 2 6 4 6" xfId="11665" xr:uid="{00000000-0005-0000-0000-000044280000}"/>
    <cellStyle name="Vírgula 2 2 6 4 7" xfId="25273" xr:uid="{00000000-0005-0000-0000-000045280000}"/>
    <cellStyle name="Vírgula 2 2 6 5" xfId="1801" xr:uid="{00000000-0005-0000-0000-000046280000}"/>
    <cellStyle name="Vírgula 2 2 6 5 2" xfId="4465" xr:uid="{00000000-0005-0000-0000-000047280000}"/>
    <cellStyle name="Vírgula 2 2 6 5 2 2" xfId="17809" xr:uid="{00000000-0005-0000-0000-000048280000}"/>
    <cellStyle name="Vírgula 2 2 6 5 3" xfId="7129" xr:uid="{00000000-0005-0000-0000-000049280000}"/>
    <cellStyle name="Vírgula 2 2 6 5 3 2" xfId="20473" xr:uid="{00000000-0005-0000-0000-00004A280000}"/>
    <cellStyle name="Vírgula 2 2 6 5 4" xfId="9793" xr:uid="{00000000-0005-0000-0000-00004B280000}"/>
    <cellStyle name="Vírgula 2 2 6 5 4 2" xfId="23137" xr:uid="{00000000-0005-0000-0000-00004C280000}"/>
    <cellStyle name="Vírgula 2 2 6 5 5" xfId="15145" xr:uid="{00000000-0005-0000-0000-00004D280000}"/>
    <cellStyle name="Vírgula 2 2 6 5 6" xfId="12457" xr:uid="{00000000-0005-0000-0000-00004E280000}"/>
    <cellStyle name="Vírgula 2 2 6 5 7" xfId="25633" xr:uid="{00000000-0005-0000-0000-00004F280000}"/>
    <cellStyle name="Vírgula 2 2 6 6" xfId="2617" xr:uid="{00000000-0005-0000-0000-000050280000}"/>
    <cellStyle name="Vírgula 2 2 6 6 2" xfId="5281" xr:uid="{00000000-0005-0000-0000-000051280000}"/>
    <cellStyle name="Vírgula 2 2 6 6 2 2" xfId="18625" xr:uid="{00000000-0005-0000-0000-000052280000}"/>
    <cellStyle name="Vírgula 2 2 6 6 3" xfId="7945" xr:uid="{00000000-0005-0000-0000-000053280000}"/>
    <cellStyle name="Vírgula 2 2 6 6 3 2" xfId="21289" xr:uid="{00000000-0005-0000-0000-000054280000}"/>
    <cellStyle name="Vírgula 2 2 6 6 4" xfId="10609" xr:uid="{00000000-0005-0000-0000-000055280000}"/>
    <cellStyle name="Vírgula 2 2 6 6 4 2" xfId="23953" xr:uid="{00000000-0005-0000-0000-000056280000}"/>
    <cellStyle name="Vírgula 2 2 6 6 5" xfId="15961" xr:uid="{00000000-0005-0000-0000-000057280000}"/>
    <cellStyle name="Vírgula 2 2 6 6 6" xfId="13273" xr:uid="{00000000-0005-0000-0000-000058280000}"/>
    <cellStyle name="Vírgula 2 2 6 7" xfId="2881" xr:uid="{00000000-0005-0000-0000-000059280000}"/>
    <cellStyle name="Vírgula 2 2 6 7 2" xfId="16225" xr:uid="{00000000-0005-0000-0000-00005A280000}"/>
    <cellStyle name="Vírgula 2 2 6 8" xfId="5545" xr:uid="{00000000-0005-0000-0000-00005B280000}"/>
    <cellStyle name="Vírgula 2 2 6 8 2" xfId="18889" xr:uid="{00000000-0005-0000-0000-00005C280000}"/>
    <cellStyle name="Vírgula 2 2 6 9" xfId="8209" xr:uid="{00000000-0005-0000-0000-00005D280000}"/>
    <cellStyle name="Vírgula 2 2 6 9 2" xfId="21553" xr:uid="{00000000-0005-0000-0000-00005E280000}"/>
    <cellStyle name="Vírgula 2 2 7" xfId="145" xr:uid="{00000000-0005-0000-0000-00005F280000}"/>
    <cellStyle name="Vírgula 2 2 7 10" xfId="10801" xr:uid="{00000000-0005-0000-0000-000060280000}"/>
    <cellStyle name="Vírgula 2 2 7 11" xfId="24193" xr:uid="{00000000-0005-0000-0000-000061280000}"/>
    <cellStyle name="Vírgula 2 2 7 2" xfId="409" xr:uid="{00000000-0005-0000-0000-000062280000}"/>
    <cellStyle name="Vírgula 2 2 7 2 2" xfId="1201" xr:uid="{00000000-0005-0000-0000-000063280000}"/>
    <cellStyle name="Vírgula 2 2 7 2 2 2" xfId="3865" xr:uid="{00000000-0005-0000-0000-000064280000}"/>
    <cellStyle name="Vírgula 2 2 7 2 2 2 2" xfId="17209" xr:uid="{00000000-0005-0000-0000-000065280000}"/>
    <cellStyle name="Vírgula 2 2 7 2 2 3" xfId="6529" xr:uid="{00000000-0005-0000-0000-000066280000}"/>
    <cellStyle name="Vírgula 2 2 7 2 2 3 2" xfId="19873" xr:uid="{00000000-0005-0000-0000-000067280000}"/>
    <cellStyle name="Vírgula 2 2 7 2 2 4" xfId="9193" xr:uid="{00000000-0005-0000-0000-000068280000}"/>
    <cellStyle name="Vírgula 2 2 7 2 2 4 2" xfId="22537" xr:uid="{00000000-0005-0000-0000-000069280000}"/>
    <cellStyle name="Vírgula 2 2 7 2 2 5" xfId="14545" xr:uid="{00000000-0005-0000-0000-00006A280000}"/>
    <cellStyle name="Vírgula 2 2 7 2 2 6" xfId="11857" xr:uid="{00000000-0005-0000-0000-00006B280000}"/>
    <cellStyle name="Vírgula 2 2 7 2 2 7" xfId="26257" xr:uid="{00000000-0005-0000-0000-00006C280000}"/>
    <cellStyle name="Vírgula 2 2 7 2 3" xfId="1993" xr:uid="{00000000-0005-0000-0000-00006D280000}"/>
    <cellStyle name="Vírgula 2 2 7 2 3 2" xfId="4657" xr:uid="{00000000-0005-0000-0000-00006E280000}"/>
    <cellStyle name="Vírgula 2 2 7 2 3 2 2" xfId="18001" xr:uid="{00000000-0005-0000-0000-00006F280000}"/>
    <cellStyle name="Vírgula 2 2 7 2 3 3" xfId="7321" xr:uid="{00000000-0005-0000-0000-000070280000}"/>
    <cellStyle name="Vírgula 2 2 7 2 3 3 2" xfId="20665" xr:uid="{00000000-0005-0000-0000-000071280000}"/>
    <cellStyle name="Vírgula 2 2 7 2 3 4" xfId="9985" xr:uid="{00000000-0005-0000-0000-000072280000}"/>
    <cellStyle name="Vírgula 2 2 7 2 3 4 2" xfId="23329" xr:uid="{00000000-0005-0000-0000-000073280000}"/>
    <cellStyle name="Vírgula 2 2 7 2 3 5" xfId="15337" xr:uid="{00000000-0005-0000-0000-000074280000}"/>
    <cellStyle name="Vírgula 2 2 7 2 3 6" xfId="12649" xr:uid="{00000000-0005-0000-0000-000075280000}"/>
    <cellStyle name="Vírgula 2 2 7 2 4" xfId="3073" xr:uid="{00000000-0005-0000-0000-000076280000}"/>
    <cellStyle name="Vírgula 2 2 7 2 4 2" xfId="16417" xr:uid="{00000000-0005-0000-0000-000077280000}"/>
    <cellStyle name="Vírgula 2 2 7 2 5" xfId="5737" xr:uid="{00000000-0005-0000-0000-000078280000}"/>
    <cellStyle name="Vírgula 2 2 7 2 5 2" xfId="19081" xr:uid="{00000000-0005-0000-0000-000079280000}"/>
    <cellStyle name="Vírgula 2 2 7 2 6" xfId="8401" xr:uid="{00000000-0005-0000-0000-00007A280000}"/>
    <cellStyle name="Vírgula 2 2 7 2 6 2" xfId="21745" xr:uid="{00000000-0005-0000-0000-00007B280000}"/>
    <cellStyle name="Vírgula 2 2 7 2 7" xfId="13753" xr:uid="{00000000-0005-0000-0000-00007C280000}"/>
    <cellStyle name="Vírgula 2 2 7 2 8" xfId="11065" xr:uid="{00000000-0005-0000-0000-00007D280000}"/>
    <cellStyle name="Vírgula 2 2 7 2 9" xfId="24889" xr:uid="{00000000-0005-0000-0000-00007E280000}"/>
    <cellStyle name="Vírgula 2 2 7 3" xfId="937" xr:uid="{00000000-0005-0000-0000-00007F280000}"/>
    <cellStyle name="Vírgula 2 2 7 3 2" xfId="3601" xr:uid="{00000000-0005-0000-0000-000080280000}"/>
    <cellStyle name="Vírgula 2 2 7 3 2 2" xfId="16945" xr:uid="{00000000-0005-0000-0000-000081280000}"/>
    <cellStyle name="Vírgula 2 2 7 3 2 3" xfId="25921" xr:uid="{00000000-0005-0000-0000-000082280000}"/>
    <cellStyle name="Vírgula 2 2 7 3 3" xfId="6265" xr:uid="{00000000-0005-0000-0000-000083280000}"/>
    <cellStyle name="Vírgula 2 2 7 3 3 2" xfId="19609" xr:uid="{00000000-0005-0000-0000-000084280000}"/>
    <cellStyle name="Vírgula 2 2 7 3 4" xfId="8929" xr:uid="{00000000-0005-0000-0000-000085280000}"/>
    <cellStyle name="Vírgula 2 2 7 3 4 2" xfId="22273" xr:uid="{00000000-0005-0000-0000-000086280000}"/>
    <cellStyle name="Vírgula 2 2 7 3 5" xfId="14281" xr:uid="{00000000-0005-0000-0000-000087280000}"/>
    <cellStyle name="Vírgula 2 2 7 3 6" xfId="11593" xr:uid="{00000000-0005-0000-0000-000088280000}"/>
    <cellStyle name="Vírgula 2 2 7 3 7" xfId="24553" xr:uid="{00000000-0005-0000-0000-000089280000}"/>
    <cellStyle name="Vírgula 2 2 7 4" xfId="1729" xr:uid="{00000000-0005-0000-0000-00008A280000}"/>
    <cellStyle name="Vírgula 2 2 7 4 2" xfId="4393" xr:uid="{00000000-0005-0000-0000-00008B280000}"/>
    <cellStyle name="Vírgula 2 2 7 4 2 2" xfId="17737" xr:uid="{00000000-0005-0000-0000-00008C280000}"/>
    <cellStyle name="Vírgula 2 2 7 4 2 3" xfId="26569" xr:uid="{00000000-0005-0000-0000-00008D280000}"/>
    <cellStyle name="Vírgula 2 2 7 4 3" xfId="7057" xr:uid="{00000000-0005-0000-0000-00008E280000}"/>
    <cellStyle name="Vírgula 2 2 7 4 3 2" xfId="20401" xr:uid="{00000000-0005-0000-0000-00008F280000}"/>
    <cellStyle name="Vírgula 2 2 7 4 4" xfId="9721" xr:uid="{00000000-0005-0000-0000-000090280000}"/>
    <cellStyle name="Vírgula 2 2 7 4 4 2" xfId="23065" xr:uid="{00000000-0005-0000-0000-000091280000}"/>
    <cellStyle name="Vírgula 2 2 7 4 5" xfId="15073" xr:uid="{00000000-0005-0000-0000-000092280000}"/>
    <cellStyle name="Vírgula 2 2 7 4 6" xfId="12385" xr:uid="{00000000-0005-0000-0000-000093280000}"/>
    <cellStyle name="Vírgula 2 2 7 4 7" xfId="25201" xr:uid="{00000000-0005-0000-0000-000094280000}"/>
    <cellStyle name="Vírgula 2 2 7 5" xfId="2545" xr:uid="{00000000-0005-0000-0000-000095280000}"/>
    <cellStyle name="Vírgula 2 2 7 5 2" xfId="5209" xr:uid="{00000000-0005-0000-0000-000096280000}"/>
    <cellStyle name="Vírgula 2 2 7 5 2 2" xfId="18553" xr:uid="{00000000-0005-0000-0000-000097280000}"/>
    <cellStyle name="Vírgula 2 2 7 5 3" xfId="7873" xr:uid="{00000000-0005-0000-0000-000098280000}"/>
    <cellStyle name="Vírgula 2 2 7 5 3 2" xfId="21217" xr:uid="{00000000-0005-0000-0000-000099280000}"/>
    <cellStyle name="Vírgula 2 2 7 5 4" xfId="10537" xr:uid="{00000000-0005-0000-0000-00009A280000}"/>
    <cellStyle name="Vírgula 2 2 7 5 4 2" xfId="23881" xr:uid="{00000000-0005-0000-0000-00009B280000}"/>
    <cellStyle name="Vírgula 2 2 7 5 5" xfId="15889" xr:uid="{00000000-0005-0000-0000-00009C280000}"/>
    <cellStyle name="Vírgula 2 2 7 5 6" xfId="13201" xr:uid="{00000000-0005-0000-0000-00009D280000}"/>
    <cellStyle name="Vírgula 2 2 7 5 7" xfId="25561" xr:uid="{00000000-0005-0000-0000-00009E280000}"/>
    <cellStyle name="Vírgula 2 2 7 6" xfId="2809" xr:uid="{00000000-0005-0000-0000-00009F280000}"/>
    <cellStyle name="Vírgula 2 2 7 6 2" xfId="16153" xr:uid="{00000000-0005-0000-0000-0000A0280000}"/>
    <cellStyle name="Vírgula 2 2 7 7" xfId="5473" xr:uid="{00000000-0005-0000-0000-0000A1280000}"/>
    <cellStyle name="Vírgula 2 2 7 7 2" xfId="18817" xr:uid="{00000000-0005-0000-0000-0000A2280000}"/>
    <cellStyle name="Vírgula 2 2 7 8" xfId="8137" xr:uid="{00000000-0005-0000-0000-0000A3280000}"/>
    <cellStyle name="Vírgula 2 2 7 8 2" xfId="21481" xr:uid="{00000000-0005-0000-0000-0000A4280000}"/>
    <cellStyle name="Vírgula 2 2 7 9" xfId="13489" xr:uid="{00000000-0005-0000-0000-0000A5280000}"/>
    <cellStyle name="Vírgula 2 2 8" xfId="313" xr:uid="{00000000-0005-0000-0000-0000A6280000}"/>
    <cellStyle name="Vírgula 2 2 8 10" xfId="24361" xr:uid="{00000000-0005-0000-0000-0000A7280000}"/>
    <cellStyle name="Vírgula 2 2 8 2" xfId="1105" xr:uid="{00000000-0005-0000-0000-0000A8280000}"/>
    <cellStyle name="Vírgula 2 2 8 2 2" xfId="3769" xr:uid="{00000000-0005-0000-0000-0000A9280000}"/>
    <cellStyle name="Vírgula 2 2 8 2 2 2" xfId="17113" xr:uid="{00000000-0005-0000-0000-0000AA280000}"/>
    <cellStyle name="Vírgula 2 2 8 2 2 3" xfId="26425" xr:uid="{00000000-0005-0000-0000-0000AB280000}"/>
    <cellStyle name="Vírgula 2 2 8 2 3" xfId="6433" xr:uid="{00000000-0005-0000-0000-0000AC280000}"/>
    <cellStyle name="Vírgula 2 2 8 2 3 2" xfId="19777" xr:uid="{00000000-0005-0000-0000-0000AD280000}"/>
    <cellStyle name="Vírgula 2 2 8 2 4" xfId="9097" xr:uid="{00000000-0005-0000-0000-0000AE280000}"/>
    <cellStyle name="Vírgula 2 2 8 2 4 2" xfId="22441" xr:uid="{00000000-0005-0000-0000-0000AF280000}"/>
    <cellStyle name="Vírgula 2 2 8 2 5" xfId="14449" xr:uid="{00000000-0005-0000-0000-0000B0280000}"/>
    <cellStyle name="Vírgula 2 2 8 2 6" xfId="11761" xr:uid="{00000000-0005-0000-0000-0000B1280000}"/>
    <cellStyle name="Vírgula 2 2 8 2 7" xfId="25057" xr:uid="{00000000-0005-0000-0000-0000B2280000}"/>
    <cellStyle name="Vírgula 2 2 8 3" xfId="1897" xr:uid="{00000000-0005-0000-0000-0000B3280000}"/>
    <cellStyle name="Vírgula 2 2 8 3 2" xfId="4561" xr:uid="{00000000-0005-0000-0000-0000B4280000}"/>
    <cellStyle name="Vírgula 2 2 8 3 2 2" xfId="17905" xr:uid="{00000000-0005-0000-0000-0000B5280000}"/>
    <cellStyle name="Vírgula 2 2 8 3 2 3" xfId="26089" xr:uid="{00000000-0005-0000-0000-0000B6280000}"/>
    <cellStyle name="Vírgula 2 2 8 3 3" xfId="7225" xr:uid="{00000000-0005-0000-0000-0000B7280000}"/>
    <cellStyle name="Vírgula 2 2 8 3 3 2" xfId="20569" xr:uid="{00000000-0005-0000-0000-0000B8280000}"/>
    <cellStyle name="Vírgula 2 2 8 3 4" xfId="9889" xr:uid="{00000000-0005-0000-0000-0000B9280000}"/>
    <cellStyle name="Vírgula 2 2 8 3 4 2" xfId="23233" xr:uid="{00000000-0005-0000-0000-0000BA280000}"/>
    <cellStyle name="Vírgula 2 2 8 3 5" xfId="15241" xr:uid="{00000000-0005-0000-0000-0000BB280000}"/>
    <cellStyle name="Vírgula 2 2 8 3 6" xfId="12553" xr:uid="{00000000-0005-0000-0000-0000BC280000}"/>
    <cellStyle name="Vírgula 2 2 8 3 7" xfId="24721" xr:uid="{00000000-0005-0000-0000-0000BD280000}"/>
    <cellStyle name="Vírgula 2 2 8 4" xfId="2476" xr:uid="{00000000-0005-0000-0000-0000BE280000}"/>
    <cellStyle name="Vírgula 2 2 8 4 2" xfId="5140" xr:uid="{00000000-0005-0000-0000-0000BF280000}"/>
    <cellStyle name="Vírgula 2 2 8 4 2 2" xfId="18484" xr:uid="{00000000-0005-0000-0000-0000C0280000}"/>
    <cellStyle name="Vírgula 2 2 8 4 2 3" xfId="26737" xr:uid="{00000000-0005-0000-0000-0000C1280000}"/>
    <cellStyle name="Vírgula 2 2 8 4 3" xfId="7804" xr:uid="{00000000-0005-0000-0000-0000C2280000}"/>
    <cellStyle name="Vírgula 2 2 8 4 3 2" xfId="21148" xr:uid="{00000000-0005-0000-0000-0000C3280000}"/>
    <cellStyle name="Vírgula 2 2 8 4 4" xfId="10468" xr:uid="{00000000-0005-0000-0000-0000C4280000}"/>
    <cellStyle name="Vírgula 2 2 8 4 4 2" xfId="23812" xr:uid="{00000000-0005-0000-0000-0000C5280000}"/>
    <cellStyle name="Vírgula 2 2 8 4 5" xfId="15820" xr:uid="{00000000-0005-0000-0000-0000C6280000}"/>
    <cellStyle name="Vírgula 2 2 8 4 6" xfId="13132" xr:uid="{00000000-0005-0000-0000-0000C7280000}"/>
    <cellStyle name="Vírgula 2 2 8 4 7" xfId="25369" xr:uid="{00000000-0005-0000-0000-0000C8280000}"/>
    <cellStyle name="Vírgula 2 2 8 5" xfId="2977" xr:uid="{00000000-0005-0000-0000-0000C9280000}"/>
    <cellStyle name="Vírgula 2 2 8 5 2" xfId="16321" xr:uid="{00000000-0005-0000-0000-0000CA280000}"/>
    <cellStyle name="Vírgula 2 2 8 5 3" xfId="25729" xr:uid="{00000000-0005-0000-0000-0000CB280000}"/>
    <cellStyle name="Vírgula 2 2 8 6" xfId="5641" xr:uid="{00000000-0005-0000-0000-0000CC280000}"/>
    <cellStyle name="Vírgula 2 2 8 6 2" xfId="18985" xr:uid="{00000000-0005-0000-0000-0000CD280000}"/>
    <cellStyle name="Vírgula 2 2 8 7" xfId="8305" xr:uid="{00000000-0005-0000-0000-0000CE280000}"/>
    <cellStyle name="Vírgula 2 2 8 7 2" xfId="21649" xr:uid="{00000000-0005-0000-0000-0000CF280000}"/>
    <cellStyle name="Vírgula 2 2 8 8" xfId="13657" xr:uid="{00000000-0005-0000-0000-0000D0280000}"/>
    <cellStyle name="Vírgula 2 2 8 9" xfId="10969" xr:uid="{00000000-0005-0000-0000-0000D1280000}"/>
    <cellStyle name="Vírgula 2 2 9" xfId="577" xr:uid="{00000000-0005-0000-0000-0000D2280000}"/>
    <cellStyle name="Vírgula 2 2 9 2" xfId="1369" xr:uid="{00000000-0005-0000-0000-0000D3280000}"/>
    <cellStyle name="Vírgula 2 2 9 2 2" xfId="4033" xr:uid="{00000000-0005-0000-0000-0000D4280000}"/>
    <cellStyle name="Vírgula 2 2 9 2 2 2" xfId="17377" xr:uid="{00000000-0005-0000-0000-0000D5280000}"/>
    <cellStyle name="Vírgula 2 2 9 2 2 3" xfId="26161" xr:uid="{00000000-0005-0000-0000-0000D6280000}"/>
    <cellStyle name="Vírgula 2 2 9 2 3" xfId="6697" xr:uid="{00000000-0005-0000-0000-0000D7280000}"/>
    <cellStyle name="Vírgula 2 2 9 2 3 2" xfId="20041" xr:uid="{00000000-0005-0000-0000-0000D8280000}"/>
    <cellStyle name="Vírgula 2 2 9 2 4" xfId="9361" xr:uid="{00000000-0005-0000-0000-0000D9280000}"/>
    <cellStyle name="Vírgula 2 2 9 2 4 2" xfId="22705" xr:uid="{00000000-0005-0000-0000-0000DA280000}"/>
    <cellStyle name="Vírgula 2 2 9 2 5" xfId="14713" xr:uid="{00000000-0005-0000-0000-0000DB280000}"/>
    <cellStyle name="Vírgula 2 2 9 2 6" xfId="12025" xr:uid="{00000000-0005-0000-0000-0000DC280000}"/>
    <cellStyle name="Vírgula 2 2 9 2 7" xfId="24793" xr:uid="{00000000-0005-0000-0000-0000DD280000}"/>
    <cellStyle name="Vírgula 2 2 9 3" xfId="2161" xr:uid="{00000000-0005-0000-0000-0000DE280000}"/>
    <cellStyle name="Vírgula 2 2 9 3 2" xfId="4825" xr:uid="{00000000-0005-0000-0000-0000DF280000}"/>
    <cellStyle name="Vírgula 2 2 9 3 2 2" xfId="18169" xr:uid="{00000000-0005-0000-0000-0000E0280000}"/>
    <cellStyle name="Vírgula 2 2 9 3 2 3" xfId="25825" xr:uid="{00000000-0005-0000-0000-0000E1280000}"/>
    <cellStyle name="Vírgula 2 2 9 3 3" xfId="7489" xr:uid="{00000000-0005-0000-0000-0000E2280000}"/>
    <cellStyle name="Vírgula 2 2 9 3 3 2" xfId="20833" xr:uid="{00000000-0005-0000-0000-0000E3280000}"/>
    <cellStyle name="Vírgula 2 2 9 3 4" xfId="10153" xr:uid="{00000000-0005-0000-0000-0000E4280000}"/>
    <cellStyle name="Vírgula 2 2 9 3 4 2" xfId="23497" xr:uid="{00000000-0005-0000-0000-0000E5280000}"/>
    <cellStyle name="Vírgula 2 2 9 3 5" xfId="15505" xr:uid="{00000000-0005-0000-0000-0000E6280000}"/>
    <cellStyle name="Vírgula 2 2 9 3 6" xfId="12817" xr:uid="{00000000-0005-0000-0000-0000E7280000}"/>
    <cellStyle name="Vírgula 2 2 9 3 7" xfId="24457" xr:uid="{00000000-0005-0000-0000-0000E8280000}"/>
    <cellStyle name="Vírgula 2 2 9 4" xfId="3241" xr:uid="{00000000-0005-0000-0000-0000E9280000}"/>
    <cellStyle name="Vírgula 2 2 9 4 2" xfId="16585" xr:uid="{00000000-0005-0000-0000-0000EA280000}"/>
    <cellStyle name="Vírgula 2 2 9 4 3" xfId="25465" xr:uid="{00000000-0005-0000-0000-0000EB280000}"/>
    <cellStyle name="Vírgula 2 2 9 5" xfId="5905" xr:uid="{00000000-0005-0000-0000-0000EC280000}"/>
    <cellStyle name="Vírgula 2 2 9 5 2" xfId="19249" xr:uid="{00000000-0005-0000-0000-0000ED280000}"/>
    <cellStyle name="Vírgula 2 2 9 6" xfId="8569" xr:uid="{00000000-0005-0000-0000-0000EE280000}"/>
    <cellStyle name="Vírgula 2 2 9 6 2" xfId="21913" xr:uid="{00000000-0005-0000-0000-0000EF280000}"/>
    <cellStyle name="Vírgula 2 2 9 7" xfId="13921" xr:uid="{00000000-0005-0000-0000-0000F0280000}"/>
    <cellStyle name="Vírgula 2 2 9 8" xfId="11233" xr:uid="{00000000-0005-0000-0000-0000F1280000}"/>
    <cellStyle name="Vírgula 2 2 9 9" xfId="24097" xr:uid="{00000000-0005-0000-0000-0000F2280000}"/>
    <cellStyle name="Vírgula 2 20" xfId="8039" xr:uid="{00000000-0005-0000-0000-0000F3280000}"/>
    <cellStyle name="Vírgula 2 20 2" xfId="21383" xr:uid="{00000000-0005-0000-0000-0000F4280000}"/>
    <cellStyle name="Vírgula 2 21" xfId="13367" xr:uid="{00000000-0005-0000-0000-0000F5280000}"/>
    <cellStyle name="Vírgula 2 22" xfId="10703" xr:uid="{00000000-0005-0000-0000-0000F6280000}"/>
    <cellStyle name="Vírgula 2 23" xfId="24047" xr:uid="{00000000-0005-0000-0000-0000F7280000}"/>
    <cellStyle name="Vírgula 2 26" xfId="26781" xr:uid="{00000000-0005-0000-0000-0000F8280000}"/>
    <cellStyle name="Vírgula 2 3" xfId="22" xr:uid="{00000000-0005-0000-0000-0000F9280000}"/>
    <cellStyle name="Vírgula 2 3 10" xfId="748" xr:uid="{00000000-0005-0000-0000-0000FA280000}"/>
    <cellStyle name="Vírgula 2 3 10 2" xfId="1540" xr:uid="{00000000-0005-0000-0000-0000FB280000}"/>
    <cellStyle name="Vírgula 2 3 10 2 2" xfId="4204" xr:uid="{00000000-0005-0000-0000-0000FC280000}"/>
    <cellStyle name="Vírgula 2 3 10 2 2 2" xfId="17548" xr:uid="{00000000-0005-0000-0000-0000FD280000}"/>
    <cellStyle name="Vírgula 2 3 10 2 2 3" xfId="26140" xr:uid="{00000000-0005-0000-0000-0000FE280000}"/>
    <cellStyle name="Vírgula 2 3 10 2 3" xfId="6868" xr:uid="{00000000-0005-0000-0000-0000FF280000}"/>
    <cellStyle name="Vírgula 2 3 10 2 3 2" xfId="20212" xr:uid="{00000000-0005-0000-0000-000000290000}"/>
    <cellStyle name="Vírgula 2 3 10 2 4" xfId="9532" xr:uid="{00000000-0005-0000-0000-000001290000}"/>
    <cellStyle name="Vírgula 2 3 10 2 4 2" xfId="22876" xr:uid="{00000000-0005-0000-0000-000002290000}"/>
    <cellStyle name="Vírgula 2 3 10 2 5" xfId="14884" xr:uid="{00000000-0005-0000-0000-000003290000}"/>
    <cellStyle name="Vírgula 2 3 10 2 6" xfId="12196" xr:uid="{00000000-0005-0000-0000-000004290000}"/>
    <cellStyle name="Vírgula 2 3 10 2 7" xfId="24772" xr:uid="{00000000-0005-0000-0000-000005290000}"/>
    <cellStyle name="Vírgula 2 3 10 3" xfId="2332" xr:uid="{00000000-0005-0000-0000-000006290000}"/>
    <cellStyle name="Vírgula 2 3 10 3 2" xfId="4996" xr:uid="{00000000-0005-0000-0000-000007290000}"/>
    <cellStyle name="Vírgula 2 3 10 3 2 2" xfId="18340" xr:uid="{00000000-0005-0000-0000-000008290000}"/>
    <cellStyle name="Vírgula 2 3 10 3 3" xfId="7660" xr:uid="{00000000-0005-0000-0000-000009290000}"/>
    <cellStyle name="Vírgula 2 3 10 3 3 2" xfId="21004" xr:uid="{00000000-0005-0000-0000-00000A290000}"/>
    <cellStyle name="Vírgula 2 3 10 3 4" xfId="10324" xr:uid="{00000000-0005-0000-0000-00000B290000}"/>
    <cellStyle name="Vírgula 2 3 10 3 4 2" xfId="23668" xr:uid="{00000000-0005-0000-0000-00000C290000}"/>
    <cellStyle name="Vírgula 2 3 10 3 5" xfId="15676" xr:uid="{00000000-0005-0000-0000-00000D290000}"/>
    <cellStyle name="Vírgula 2 3 10 3 6" xfId="12988" xr:uid="{00000000-0005-0000-0000-00000E290000}"/>
    <cellStyle name="Vírgula 2 3 10 3 7" xfId="25444" xr:uid="{00000000-0005-0000-0000-00000F290000}"/>
    <cellStyle name="Vírgula 2 3 10 4" xfId="3412" xr:uid="{00000000-0005-0000-0000-000010290000}"/>
    <cellStyle name="Vírgula 2 3 10 4 2" xfId="16756" xr:uid="{00000000-0005-0000-0000-000011290000}"/>
    <cellStyle name="Vírgula 2 3 10 5" xfId="6076" xr:uid="{00000000-0005-0000-0000-000012290000}"/>
    <cellStyle name="Vírgula 2 3 10 5 2" xfId="19420" xr:uid="{00000000-0005-0000-0000-000013290000}"/>
    <cellStyle name="Vírgula 2 3 10 6" xfId="8740" xr:uid="{00000000-0005-0000-0000-000014290000}"/>
    <cellStyle name="Vírgula 2 3 10 6 2" xfId="22084" xr:uid="{00000000-0005-0000-0000-000015290000}"/>
    <cellStyle name="Vírgula 2 3 10 7" xfId="14092" xr:uid="{00000000-0005-0000-0000-000016290000}"/>
    <cellStyle name="Vírgula 2 3 10 8" xfId="11404" xr:uid="{00000000-0005-0000-0000-000017290000}"/>
    <cellStyle name="Vírgula 2 3 10 9" xfId="24076" xr:uid="{00000000-0005-0000-0000-000018290000}"/>
    <cellStyle name="Vírgula 2 3 11" xfId="796" xr:uid="{00000000-0005-0000-0000-000019290000}"/>
    <cellStyle name="Vírgula 2 3 11 2" xfId="1588" xr:uid="{00000000-0005-0000-0000-00001A290000}"/>
    <cellStyle name="Vírgula 2 3 11 2 2" xfId="4252" xr:uid="{00000000-0005-0000-0000-00001B290000}"/>
    <cellStyle name="Vírgula 2 3 11 2 2 2" xfId="17596" xr:uid="{00000000-0005-0000-0000-00001C290000}"/>
    <cellStyle name="Vírgula 2 3 11 2 3" xfId="6916" xr:uid="{00000000-0005-0000-0000-00001D290000}"/>
    <cellStyle name="Vírgula 2 3 11 2 3 2" xfId="20260" xr:uid="{00000000-0005-0000-0000-00001E290000}"/>
    <cellStyle name="Vírgula 2 3 11 2 4" xfId="9580" xr:uid="{00000000-0005-0000-0000-00001F290000}"/>
    <cellStyle name="Vírgula 2 3 11 2 4 2" xfId="22924" xr:uid="{00000000-0005-0000-0000-000020290000}"/>
    <cellStyle name="Vírgula 2 3 11 2 5" xfId="14932" xr:uid="{00000000-0005-0000-0000-000021290000}"/>
    <cellStyle name="Vírgula 2 3 11 2 6" xfId="12244" xr:uid="{00000000-0005-0000-0000-000022290000}"/>
    <cellStyle name="Vírgula 2 3 11 2 7" xfId="25780" xr:uid="{00000000-0005-0000-0000-000023290000}"/>
    <cellStyle name="Vírgula 2 3 11 3" xfId="2380" xr:uid="{00000000-0005-0000-0000-000024290000}"/>
    <cellStyle name="Vírgula 2 3 11 3 2" xfId="5044" xr:uid="{00000000-0005-0000-0000-000025290000}"/>
    <cellStyle name="Vírgula 2 3 11 3 2 2" xfId="18388" xr:uid="{00000000-0005-0000-0000-000026290000}"/>
    <cellStyle name="Vírgula 2 3 11 3 3" xfId="7708" xr:uid="{00000000-0005-0000-0000-000027290000}"/>
    <cellStyle name="Vírgula 2 3 11 3 3 2" xfId="21052" xr:uid="{00000000-0005-0000-0000-000028290000}"/>
    <cellStyle name="Vírgula 2 3 11 3 4" xfId="10372" xr:uid="{00000000-0005-0000-0000-000029290000}"/>
    <cellStyle name="Vírgula 2 3 11 3 4 2" xfId="23716" xr:uid="{00000000-0005-0000-0000-00002A290000}"/>
    <cellStyle name="Vírgula 2 3 11 3 5" xfId="15724" xr:uid="{00000000-0005-0000-0000-00002B290000}"/>
    <cellStyle name="Vírgula 2 3 11 3 6" xfId="13036" xr:uid="{00000000-0005-0000-0000-00002C290000}"/>
    <cellStyle name="Vírgula 2 3 11 4" xfId="3460" xr:uid="{00000000-0005-0000-0000-00002D290000}"/>
    <cellStyle name="Vírgula 2 3 11 4 2" xfId="16804" xr:uid="{00000000-0005-0000-0000-00002E290000}"/>
    <cellStyle name="Vírgula 2 3 11 5" xfId="6124" xr:uid="{00000000-0005-0000-0000-00002F290000}"/>
    <cellStyle name="Vírgula 2 3 11 5 2" xfId="19468" xr:uid="{00000000-0005-0000-0000-000030290000}"/>
    <cellStyle name="Vírgula 2 3 11 6" xfId="8788" xr:uid="{00000000-0005-0000-0000-000031290000}"/>
    <cellStyle name="Vírgula 2 3 11 6 2" xfId="22132" xr:uid="{00000000-0005-0000-0000-000032290000}"/>
    <cellStyle name="Vírgula 2 3 11 7" xfId="14140" xr:uid="{00000000-0005-0000-0000-000033290000}"/>
    <cellStyle name="Vírgula 2 3 11 8" xfId="11452" xr:uid="{00000000-0005-0000-0000-000034290000}"/>
    <cellStyle name="Vírgula 2 3 11 9" xfId="24412" xr:uid="{00000000-0005-0000-0000-000035290000}"/>
    <cellStyle name="Vírgula 2 3 12" xfId="844" xr:uid="{00000000-0005-0000-0000-000036290000}"/>
    <cellStyle name="Vírgula 2 3 12 2" xfId="3508" xr:uid="{00000000-0005-0000-0000-000037290000}"/>
    <cellStyle name="Vírgula 2 3 12 2 2" xfId="16852" xr:uid="{00000000-0005-0000-0000-000038290000}"/>
    <cellStyle name="Vírgula 2 3 12 2 3" xfId="25804" xr:uid="{00000000-0005-0000-0000-000039290000}"/>
    <cellStyle name="Vírgula 2 3 12 3" xfId="6172" xr:uid="{00000000-0005-0000-0000-00003A290000}"/>
    <cellStyle name="Vírgula 2 3 12 3 2" xfId="19516" xr:uid="{00000000-0005-0000-0000-00003B290000}"/>
    <cellStyle name="Vírgula 2 3 12 4" xfId="8836" xr:uid="{00000000-0005-0000-0000-00003C290000}"/>
    <cellStyle name="Vírgula 2 3 12 4 2" xfId="22180" xr:uid="{00000000-0005-0000-0000-00003D290000}"/>
    <cellStyle name="Vírgula 2 3 12 5" xfId="14188" xr:uid="{00000000-0005-0000-0000-00003E290000}"/>
    <cellStyle name="Vírgula 2 3 12 6" xfId="11500" xr:uid="{00000000-0005-0000-0000-00003F290000}"/>
    <cellStyle name="Vírgula 2 3 12 7" xfId="24436" xr:uid="{00000000-0005-0000-0000-000040290000}"/>
    <cellStyle name="Vírgula 2 3 13" xfId="1636" xr:uid="{00000000-0005-0000-0000-000041290000}"/>
    <cellStyle name="Vírgula 2 3 13 2" xfId="4300" xr:uid="{00000000-0005-0000-0000-000042290000}"/>
    <cellStyle name="Vírgula 2 3 13 2 2" xfId="17644" xr:uid="{00000000-0005-0000-0000-000043290000}"/>
    <cellStyle name="Vírgula 2 3 13 2 3" xfId="26476" xr:uid="{00000000-0005-0000-0000-000044290000}"/>
    <cellStyle name="Vírgula 2 3 13 3" xfId="6964" xr:uid="{00000000-0005-0000-0000-000045290000}"/>
    <cellStyle name="Vírgula 2 3 13 3 2" xfId="20308" xr:uid="{00000000-0005-0000-0000-000046290000}"/>
    <cellStyle name="Vírgula 2 3 13 4" xfId="9628" xr:uid="{00000000-0005-0000-0000-000047290000}"/>
    <cellStyle name="Vírgula 2 3 13 4 2" xfId="22972" xr:uid="{00000000-0005-0000-0000-000048290000}"/>
    <cellStyle name="Vírgula 2 3 13 5" xfId="14980" xr:uid="{00000000-0005-0000-0000-000049290000}"/>
    <cellStyle name="Vírgula 2 3 13 6" xfId="12292" xr:uid="{00000000-0005-0000-0000-00004A290000}"/>
    <cellStyle name="Vírgula 2 3 13 7" xfId="25108" xr:uid="{00000000-0005-0000-0000-00004B290000}"/>
    <cellStyle name="Vírgula 2 3 14" xfId="2433" xr:uid="{00000000-0005-0000-0000-00004C290000}"/>
    <cellStyle name="Vírgula 2 3 14 2" xfId="5097" xr:uid="{00000000-0005-0000-0000-00004D290000}"/>
    <cellStyle name="Vírgula 2 3 14 2 2" xfId="18441" xr:uid="{00000000-0005-0000-0000-00004E290000}"/>
    <cellStyle name="Vírgula 2 3 14 3" xfId="7761" xr:uid="{00000000-0005-0000-0000-00004F290000}"/>
    <cellStyle name="Vírgula 2 3 14 3 2" xfId="21105" xr:uid="{00000000-0005-0000-0000-000050290000}"/>
    <cellStyle name="Vírgula 2 3 14 4" xfId="10425" xr:uid="{00000000-0005-0000-0000-000051290000}"/>
    <cellStyle name="Vírgula 2 3 14 4 2" xfId="23769" xr:uid="{00000000-0005-0000-0000-000052290000}"/>
    <cellStyle name="Vírgula 2 3 14 5" xfId="15777" xr:uid="{00000000-0005-0000-0000-000053290000}"/>
    <cellStyle name="Vírgula 2 3 14 6" xfId="13089" xr:uid="{00000000-0005-0000-0000-000054290000}"/>
    <cellStyle name="Vírgula 2 3 14 7" xfId="25420" xr:uid="{00000000-0005-0000-0000-000055290000}"/>
    <cellStyle name="Vírgula 2 3 15" xfId="52" xr:uid="{00000000-0005-0000-0000-000056290000}"/>
    <cellStyle name="Vírgula 2 3 15 2" xfId="13396" xr:uid="{00000000-0005-0000-0000-000057290000}"/>
    <cellStyle name="Vírgula 2 3 16" xfId="2716" xr:uid="{00000000-0005-0000-0000-000058290000}"/>
    <cellStyle name="Vírgula 2 3 16 2" xfId="16060" xr:uid="{00000000-0005-0000-0000-000059290000}"/>
    <cellStyle name="Vírgula 2 3 17" xfId="5380" xr:uid="{00000000-0005-0000-0000-00005A290000}"/>
    <cellStyle name="Vírgula 2 3 17 2" xfId="18724" xr:uid="{00000000-0005-0000-0000-00005B290000}"/>
    <cellStyle name="Vírgula 2 3 18" xfId="8044" xr:uid="{00000000-0005-0000-0000-00005C290000}"/>
    <cellStyle name="Vírgula 2 3 18 2" xfId="21388" xr:uid="{00000000-0005-0000-0000-00005D290000}"/>
    <cellStyle name="Vírgula 2 3 19" xfId="13372" xr:uid="{00000000-0005-0000-0000-00005E290000}"/>
    <cellStyle name="Vírgula 2 3 2" xfId="30" xr:uid="{00000000-0005-0000-0000-00005F290000}"/>
    <cellStyle name="Vírgula 2 3 2 10" xfId="852" xr:uid="{00000000-0005-0000-0000-000060290000}"/>
    <cellStyle name="Vírgula 2 3 2 10 2" xfId="3516" xr:uid="{00000000-0005-0000-0000-000061290000}"/>
    <cellStyle name="Vírgula 2 3 2 10 2 2" xfId="16860" xr:uid="{00000000-0005-0000-0000-000062290000}"/>
    <cellStyle name="Vírgula 2 3 2 10 2 3" xfId="25812" xr:uid="{00000000-0005-0000-0000-000063290000}"/>
    <cellStyle name="Vírgula 2 3 2 10 3" xfId="6180" xr:uid="{00000000-0005-0000-0000-000064290000}"/>
    <cellStyle name="Vírgula 2 3 2 10 3 2" xfId="19524" xr:uid="{00000000-0005-0000-0000-000065290000}"/>
    <cellStyle name="Vírgula 2 3 2 10 4" xfId="8844" xr:uid="{00000000-0005-0000-0000-000066290000}"/>
    <cellStyle name="Vírgula 2 3 2 10 4 2" xfId="22188" xr:uid="{00000000-0005-0000-0000-000067290000}"/>
    <cellStyle name="Vírgula 2 3 2 10 5" xfId="14196" xr:uid="{00000000-0005-0000-0000-000068290000}"/>
    <cellStyle name="Vírgula 2 3 2 10 6" xfId="11508" xr:uid="{00000000-0005-0000-0000-000069290000}"/>
    <cellStyle name="Vírgula 2 3 2 10 7" xfId="24444" xr:uid="{00000000-0005-0000-0000-00006A290000}"/>
    <cellStyle name="Vírgula 2 3 2 11" xfId="1644" xr:uid="{00000000-0005-0000-0000-00006B290000}"/>
    <cellStyle name="Vírgula 2 3 2 11 2" xfId="4308" xr:uid="{00000000-0005-0000-0000-00006C290000}"/>
    <cellStyle name="Vírgula 2 3 2 11 2 2" xfId="17652" xr:uid="{00000000-0005-0000-0000-00006D290000}"/>
    <cellStyle name="Vírgula 2 3 2 11 2 3" xfId="26484" xr:uid="{00000000-0005-0000-0000-00006E290000}"/>
    <cellStyle name="Vírgula 2 3 2 11 3" xfId="6972" xr:uid="{00000000-0005-0000-0000-00006F290000}"/>
    <cellStyle name="Vírgula 2 3 2 11 3 2" xfId="20316" xr:uid="{00000000-0005-0000-0000-000070290000}"/>
    <cellStyle name="Vírgula 2 3 2 11 4" xfId="9636" xr:uid="{00000000-0005-0000-0000-000071290000}"/>
    <cellStyle name="Vírgula 2 3 2 11 4 2" xfId="22980" xr:uid="{00000000-0005-0000-0000-000072290000}"/>
    <cellStyle name="Vírgula 2 3 2 11 5" xfId="14988" xr:uid="{00000000-0005-0000-0000-000073290000}"/>
    <cellStyle name="Vírgula 2 3 2 11 6" xfId="12300" xr:uid="{00000000-0005-0000-0000-000074290000}"/>
    <cellStyle name="Vírgula 2 3 2 11 7" xfId="25116" xr:uid="{00000000-0005-0000-0000-000075290000}"/>
    <cellStyle name="Vírgula 2 3 2 12" xfId="2441" xr:uid="{00000000-0005-0000-0000-000076290000}"/>
    <cellStyle name="Vírgula 2 3 2 12 2" xfId="5105" xr:uid="{00000000-0005-0000-0000-000077290000}"/>
    <cellStyle name="Vírgula 2 3 2 12 2 2" xfId="18449" xr:uid="{00000000-0005-0000-0000-000078290000}"/>
    <cellStyle name="Vírgula 2 3 2 12 3" xfId="7769" xr:uid="{00000000-0005-0000-0000-000079290000}"/>
    <cellStyle name="Vírgula 2 3 2 12 3 2" xfId="21113" xr:uid="{00000000-0005-0000-0000-00007A290000}"/>
    <cellStyle name="Vírgula 2 3 2 12 4" xfId="10433" xr:uid="{00000000-0005-0000-0000-00007B290000}"/>
    <cellStyle name="Vírgula 2 3 2 12 4 2" xfId="23777" xr:uid="{00000000-0005-0000-0000-00007C290000}"/>
    <cellStyle name="Vírgula 2 3 2 12 5" xfId="15785" xr:uid="{00000000-0005-0000-0000-00007D290000}"/>
    <cellStyle name="Vírgula 2 3 2 12 6" xfId="13097" xr:uid="{00000000-0005-0000-0000-00007E290000}"/>
    <cellStyle name="Vírgula 2 3 2 12 7" xfId="25428" xr:uid="{00000000-0005-0000-0000-00007F290000}"/>
    <cellStyle name="Vírgula 2 3 2 13" xfId="60" xr:uid="{00000000-0005-0000-0000-000080290000}"/>
    <cellStyle name="Vírgula 2 3 2 13 2" xfId="13404" xr:uid="{00000000-0005-0000-0000-000081290000}"/>
    <cellStyle name="Vírgula 2 3 2 14" xfId="2724" xr:uid="{00000000-0005-0000-0000-000082290000}"/>
    <cellStyle name="Vírgula 2 3 2 14 2" xfId="16068" xr:uid="{00000000-0005-0000-0000-000083290000}"/>
    <cellStyle name="Vírgula 2 3 2 15" xfId="5388" xr:uid="{00000000-0005-0000-0000-000084290000}"/>
    <cellStyle name="Vírgula 2 3 2 15 2" xfId="18732" xr:uid="{00000000-0005-0000-0000-000085290000}"/>
    <cellStyle name="Vírgula 2 3 2 16" xfId="8052" xr:uid="{00000000-0005-0000-0000-000086290000}"/>
    <cellStyle name="Vírgula 2 3 2 16 2" xfId="21396" xr:uid="{00000000-0005-0000-0000-000087290000}"/>
    <cellStyle name="Vírgula 2 3 2 17" xfId="13380" xr:uid="{00000000-0005-0000-0000-000088290000}"/>
    <cellStyle name="Vírgula 2 3 2 18" xfId="10716" xr:uid="{00000000-0005-0000-0000-000089290000}"/>
    <cellStyle name="Vírgula 2 3 2 19" xfId="24060" xr:uid="{00000000-0005-0000-0000-00008A290000}"/>
    <cellStyle name="Vírgula 2 3 2 2" xfId="84" xr:uid="{00000000-0005-0000-0000-00008B290000}"/>
    <cellStyle name="Vírgula 2 3 2 2 10" xfId="1668" xr:uid="{00000000-0005-0000-0000-00008C290000}"/>
    <cellStyle name="Vírgula 2 3 2 2 10 2" xfId="4332" xr:uid="{00000000-0005-0000-0000-00008D290000}"/>
    <cellStyle name="Vírgula 2 3 2 2 10 2 2" xfId="17676" xr:uid="{00000000-0005-0000-0000-00008E290000}"/>
    <cellStyle name="Vírgula 2 3 2 2 10 3" xfId="6996" xr:uid="{00000000-0005-0000-0000-00008F290000}"/>
    <cellStyle name="Vírgula 2 3 2 2 10 3 2" xfId="20340" xr:uid="{00000000-0005-0000-0000-000090290000}"/>
    <cellStyle name="Vírgula 2 3 2 2 10 4" xfId="9660" xr:uid="{00000000-0005-0000-0000-000091290000}"/>
    <cellStyle name="Vírgula 2 3 2 2 10 4 2" xfId="23004" xr:uid="{00000000-0005-0000-0000-000092290000}"/>
    <cellStyle name="Vírgula 2 3 2 2 10 5" xfId="15012" xr:uid="{00000000-0005-0000-0000-000093290000}"/>
    <cellStyle name="Vírgula 2 3 2 2 10 6" xfId="12324" xr:uid="{00000000-0005-0000-0000-000094290000}"/>
    <cellStyle name="Vírgula 2 3 2 2 11" xfId="2467" xr:uid="{00000000-0005-0000-0000-000095290000}"/>
    <cellStyle name="Vírgula 2 3 2 2 11 2" xfId="5131" xr:uid="{00000000-0005-0000-0000-000096290000}"/>
    <cellStyle name="Vírgula 2 3 2 2 11 2 2" xfId="18475" xr:uid="{00000000-0005-0000-0000-000097290000}"/>
    <cellStyle name="Vírgula 2 3 2 2 11 3" xfId="7795" xr:uid="{00000000-0005-0000-0000-000098290000}"/>
    <cellStyle name="Vírgula 2 3 2 2 11 3 2" xfId="21139" xr:uid="{00000000-0005-0000-0000-000099290000}"/>
    <cellStyle name="Vírgula 2 3 2 2 11 4" xfId="10459" xr:uid="{00000000-0005-0000-0000-00009A290000}"/>
    <cellStyle name="Vírgula 2 3 2 2 11 4 2" xfId="23803" xr:uid="{00000000-0005-0000-0000-00009B290000}"/>
    <cellStyle name="Vírgula 2 3 2 2 11 5" xfId="15811" xr:uid="{00000000-0005-0000-0000-00009C290000}"/>
    <cellStyle name="Vírgula 2 3 2 2 11 6" xfId="13123" xr:uid="{00000000-0005-0000-0000-00009D290000}"/>
    <cellStyle name="Vírgula 2 3 2 2 12" xfId="2748" xr:uid="{00000000-0005-0000-0000-00009E290000}"/>
    <cellStyle name="Vírgula 2 3 2 2 12 2" xfId="16092" xr:uid="{00000000-0005-0000-0000-00009F290000}"/>
    <cellStyle name="Vírgula 2 3 2 2 13" xfId="5412" xr:uid="{00000000-0005-0000-0000-0000A0290000}"/>
    <cellStyle name="Vírgula 2 3 2 2 13 2" xfId="18756" xr:uid="{00000000-0005-0000-0000-0000A1290000}"/>
    <cellStyle name="Vírgula 2 3 2 2 14" xfId="8076" xr:uid="{00000000-0005-0000-0000-0000A2290000}"/>
    <cellStyle name="Vírgula 2 3 2 2 14 2" xfId="21420" xr:uid="{00000000-0005-0000-0000-0000A3290000}"/>
    <cellStyle name="Vírgula 2 3 2 2 15" xfId="13428" xr:uid="{00000000-0005-0000-0000-0000A4290000}"/>
    <cellStyle name="Vírgula 2 3 2 2 16" xfId="10740" xr:uid="{00000000-0005-0000-0000-0000A5290000}"/>
    <cellStyle name="Vírgula 2 3 2 2 17" xfId="24132" xr:uid="{00000000-0005-0000-0000-0000A6290000}"/>
    <cellStyle name="Vírgula 2 3 2 2 2" xfId="132" xr:uid="{00000000-0005-0000-0000-0000A7290000}"/>
    <cellStyle name="Vírgula 2 3 2 2 2 10" xfId="8124" xr:uid="{00000000-0005-0000-0000-0000A8290000}"/>
    <cellStyle name="Vírgula 2 3 2 2 2 10 2" xfId="21468" xr:uid="{00000000-0005-0000-0000-0000A9290000}"/>
    <cellStyle name="Vírgula 2 3 2 2 2 11" xfId="13476" xr:uid="{00000000-0005-0000-0000-0000AA290000}"/>
    <cellStyle name="Vírgula 2 3 2 2 2 12" xfId="10788" xr:uid="{00000000-0005-0000-0000-0000AB290000}"/>
    <cellStyle name="Vírgula 2 3 2 2 2 13" xfId="24180" xr:uid="{00000000-0005-0000-0000-0000AC290000}"/>
    <cellStyle name="Vírgula 2 3 2 2 2 2" xfId="300" xr:uid="{00000000-0005-0000-0000-0000AD290000}"/>
    <cellStyle name="Vírgula 2 3 2 2 2 2 10" xfId="10956" xr:uid="{00000000-0005-0000-0000-0000AE290000}"/>
    <cellStyle name="Vírgula 2 3 2 2 2 2 11" xfId="24348" xr:uid="{00000000-0005-0000-0000-0000AF290000}"/>
    <cellStyle name="Vírgula 2 3 2 2 2 2 2" xfId="564" xr:uid="{00000000-0005-0000-0000-0000B0290000}"/>
    <cellStyle name="Vírgula 2 3 2 2 2 2 2 2" xfId="1356" xr:uid="{00000000-0005-0000-0000-0000B1290000}"/>
    <cellStyle name="Vírgula 2 3 2 2 2 2 2 2 2" xfId="4020" xr:uid="{00000000-0005-0000-0000-0000B2290000}"/>
    <cellStyle name="Vírgula 2 3 2 2 2 2 2 2 2 2" xfId="17364" xr:uid="{00000000-0005-0000-0000-0000B3290000}"/>
    <cellStyle name="Vírgula 2 3 2 2 2 2 2 2 3" xfId="6684" xr:uid="{00000000-0005-0000-0000-0000B4290000}"/>
    <cellStyle name="Vírgula 2 3 2 2 2 2 2 2 3 2" xfId="20028" xr:uid="{00000000-0005-0000-0000-0000B5290000}"/>
    <cellStyle name="Vírgula 2 3 2 2 2 2 2 2 4" xfId="9348" xr:uid="{00000000-0005-0000-0000-0000B6290000}"/>
    <cellStyle name="Vírgula 2 3 2 2 2 2 2 2 4 2" xfId="22692" xr:uid="{00000000-0005-0000-0000-0000B7290000}"/>
    <cellStyle name="Vírgula 2 3 2 2 2 2 2 2 5" xfId="14700" xr:uid="{00000000-0005-0000-0000-0000B8290000}"/>
    <cellStyle name="Vírgula 2 3 2 2 2 2 2 2 6" xfId="12012" xr:uid="{00000000-0005-0000-0000-0000B9290000}"/>
    <cellStyle name="Vírgula 2 3 2 2 2 2 2 2 7" xfId="26412" xr:uid="{00000000-0005-0000-0000-0000BA290000}"/>
    <cellStyle name="Vírgula 2 3 2 2 2 2 2 3" xfId="2148" xr:uid="{00000000-0005-0000-0000-0000BB290000}"/>
    <cellStyle name="Vírgula 2 3 2 2 2 2 2 3 2" xfId="4812" xr:uid="{00000000-0005-0000-0000-0000BC290000}"/>
    <cellStyle name="Vírgula 2 3 2 2 2 2 2 3 2 2" xfId="18156" xr:uid="{00000000-0005-0000-0000-0000BD290000}"/>
    <cellStyle name="Vírgula 2 3 2 2 2 2 2 3 3" xfId="7476" xr:uid="{00000000-0005-0000-0000-0000BE290000}"/>
    <cellStyle name="Vírgula 2 3 2 2 2 2 2 3 3 2" xfId="20820" xr:uid="{00000000-0005-0000-0000-0000BF290000}"/>
    <cellStyle name="Vírgula 2 3 2 2 2 2 2 3 4" xfId="10140" xr:uid="{00000000-0005-0000-0000-0000C0290000}"/>
    <cellStyle name="Vírgula 2 3 2 2 2 2 2 3 4 2" xfId="23484" xr:uid="{00000000-0005-0000-0000-0000C1290000}"/>
    <cellStyle name="Vírgula 2 3 2 2 2 2 2 3 5" xfId="15492" xr:uid="{00000000-0005-0000-0000-0000C2290000}"/>
    <cellStyle name="Vírgula 2 3 2 2 2 2 2 3 6" xfId="12804" xr:uid="{00000000-0005-0000-0000-0000C3290000}"/>
    <cellStyle name="Vírgula 2 3 2 2 2 2 2 4" xfId="3228" xr:uid="{00000000-0005-0000-0000-0000C4290000}"/>
    <cellStyle name="Vírgula 2 3 2 2 2 2 2 4 2" xfId="16572" xr:uid="{00000000-0005-0000-0000-0000C5290000}"/>
    <cellStyle name="Vírgula 2 3 2 2 2 2 2 5" xfId="5892" xr:uid="{00000000-0005-0000-0000-0000C6290000}"/>
    <cellStyle name="Vírgula 2 3 2 2 2 2 2 5 2" xfId="19236" xr:uid="{00000000-0005-0000-0000-0000C7290000}"/>
    <cellStyle name="Vírgula 2 3 2 2 2 2 2 6" xfId="8556" xr:uid="{00000000-0005-0000-0000-0000C8290000}"/>
    <cellStyle name="Vírgula 2 3 2 2 2 2 2 6 2" xfId="21900" xr:uid="{00000000-0005-0000-0000-0000C9290000}"/>
    <cellStyle name="Vírgula 2 3 2 2 2 2 2 7" xfId="13908" xr:uid="{00000000-0005-0000-0000-0000CA290000}"/>
    <cellStyle name="Vírgula 2 3 2 2 2 2 2 8" xfId="11220" xr:uid="{00000000-0005-0000-0000-0000CB290000}"/>
    <cellStyle name="Vírgula 2 3 2 2 2 2 2 9" xfId="25044" xr:uid="{00000000-0005-0000-0000-0000CC290000}"/>
    <cellStyle name="Vírgula 2 3 2 2 2 2 3" xfId="1092" xr:uid="{00000000-0005-0000-0000-0000CD290000}"/>
    <cellStyle name="Vírgula 2 3 2 2 2 2 3 2" xfId="3756" xr:uid="{00000000-0005-0000-0000-0000CE290000}"/>
    <cellStyle name="Vírgula 2 3 2 2 2 2 3 2 2" xfId="17100" xr:uid="{00000000-0005-0000-0000-0000CF290000}"/>
    <cellStyle name="Vírgula 2 3 2 2 2 2 3 2 3" xfId="26076" xr:uid="{00000000-0005-0000-0000-0000D0290000}"/>
    <cellStyle name="Vírgula 2 3 2 2 2 2 3 3" xfId="6420" xr:uid="{00000000-0005-0000-0000-0000D1290000}"/>
    <cellStyle name="Vírgula 2 3 2 2 2 2 3 3 2" xfId="19764" xr:uid="{00000000-0005-0000-0000-0000D2290000}"/>
    <cellStyle name="Vírgula 2 3 2 2 2 2 3 4" xfId="9084" xr:uid="{00000000-0005-0000-0000-0000D3290000}"/>
    <cellStyle name="Vírgula 2 3 2 2 2 2 3 4 2" xfId="22428" xr:uid="{00000000-0005-0000-0000-0000D4290000}"/>
    <cellStyle name="Vírgula 2 3 2 2 2 2 3 5" xfId="14436" xr:uid="{00000000-0005-0000-0000-0000D5290000}"/>
    <cellStyle name="Vírgula 2 3 2 2 2 2 3 6" xfId="11748" xr:uid="{00000000-0005-0000-0000-0000D6290000}"/>
    <cellStyle name="Vírgula 2 3 2 2 2 2 3 7" xfId="24708" xr:uid="{00000000-0005-0000-0000-0000D7290000}"/>
    <cellStyle name="Vírgula 2 3 2 2 2 2 4" xfId="1884" xr:uid="{00000000-0005-0000-0000-0000D8290000}"/>
    <cellStyle name="Vírgula 2 3 2 2 2 2 4 2" xfId="4548" xr:uid="{00000000-0005-0000-0000-0000D9290000}"/>
    <cellStyle name="Vírgula 2 3 2 2 2 2 4 2 2" xfId="17892" xr:uid="{00000000-0005-0000-0000-0000DA290000}"/>
    <cellStyle name="Vírgula 2 3 2 2 2 2 4 2 3" xfId="26724" xr:uid="{00000000-0005-0000-0000-0000DB290000}"/>
    <cellStyle name="Vírgula 2 3 2 2 2 2 4 3" xfId="7212" xr:uid="{00000000-0005-0000-0000-0000DC290000}"/>
    <cellStyle name="Vírgula 2 3 2 2 2 2 4 3 2" xfId="20556" xr:uid="{00000000-0005-0000-0000-0000DD290000}"/>
    <cellStyle name="Vírgula 2 3 2 2 2 2 4 4" xfId="9876" xr:uid="{00000000-0005-0000-0000-0000DE290000}"/>
    <cellStyle name="Vírgula 2 3 2 2 2 2 4 4 2" xfId="23220" xr:uid="{00000000-0005-0000-0000-0000DF290000}"/>
    <cellStyle name="Vírgula 2 3 2 2 2 2 4 5" xfId="15228" xr:uid="{00000000-0005-0000-0000-0000E0290000}"/>
    <cellStyle name="Vírgula 2 3 2 2 2 2 4 6" xfId="12540" xr:uid="{00000000-0005-0000-0000-0000E1290000}"/>
    <cellStyle name="Vírgula 2 3 2 2 2 2 4 7" xfId="25356" xr:uid="{00000000-0005-0000-0000-0000E2290000}"/>
    <cellStyle name="Vírgula 2 3 2 2 2 2 5" xfId="2700" xr:uid="{00000000-0005-0000-0000-0000E3290000}"/>
    <cellStyle name="Vírgula 2 3 2 2 2 2 5 2" xfId="5364" xr:uid="{00000000-0005-0000-0000-0000E4290000}"/>
    <cellStyle name="Vírgula 2 3 2 2 2 2 5 2 2" xfId="18708" xr:uid="{00000000-0005-0000-0000-0000E5290000}"/>
    <cellStyle name="Vírgula 2 3 2 2 2 2 5 3" xfId="8028" xr:uid="{00000000-0005-0000-0000-0000E6290000}"/>
    <cellStyle name="Vírgula 2 3 2 2 2 2 5 3 2" xfId="21372" xr:uid="{00000000-0005-0000-0000-0000E7290000}"/>
    <cellStyle name="Vírgula 2 3 2 2 2 2 5 4" xfId="10692" xr:uid="{00000000-0005-0000-0000-0000E8290000}"/>
    <cellStyle name="Vírgula 2 3 2 2 2 2 5 4 2" xfId="24036" xr:uid="{00000000-0005-0000-0000-0000E9290000}"/>
    <cellStyle name="Vírgula 2 3 2 2 2 2 5 5" xfId="16044" xr:uid="{00000000-0005-0000-0000-0000EA290000}"/>
    <cellStyle name="Vírgula 2 3 2 2 2 2 5 6" xfId="13356" xr:uid="{00000000-0005-0000-0000-0000EB290000}"/>
    <cellStyle name="Vírgula 2 3 2 2 2 2 5 7" xfId="25716" xr:uid="{00000000-0005-0000-0000-0000EC290000}"/>
    <cellStyle name="Vírgula 2 3 2 2 2 2 6" xfId="2964" xr:uid="{00000000-0005-0000-0000-0000ED290000}"/>
    <cellStyle name="Vírgula 2 3 2 2 2 2 6 2" xfId="16308" xr:uid="{00000000-0005-0000-0000-0000EE290000}"/>
    <cellStyle name="Vírgula 2 3 2 2 2 2 7" xfId="5628" xr:uid="{00000000-0005-0000-0000-0000EF290000}"/>
    <cellStyle name="Vírgula 2 3 2 2 2 2 7 2" xfId="18972" xr:uid="{00000000-0005-0000-0000-0000F0290000}"/>
    <cellStyle name="Vírgula 2 3 2 2 2 2 8" xfId="8292" xr:uid="{00000000-0005-0000-0000-0000F1290000}"/>
    <cellStyle name="Vírgula 2 3 2 2 2 2 8 2" xfId="21636" xr:uid="{00000000-0005-0000-0000-0000F2290000}"/>
    <cellStyle name="Vírgula 2 3 2 2 2 2 9" xfId="13644" xr:uid="{00000000-0005-0000-0000-0000F3290000}"/>
    <cellStyle name="Vírgula 2 3 2 2 2 3" xfId="396" xr:uid="{00000000-0005-0000-0000-0000F4290000}"/>
    <cellStyle name="Vírgula 2 3 2 2 2 3 2" xfId="1188" xr:uid="{00000000-0005-0000-0000-0000F5290000}"/>
    <cellStyle name="Vírgula 2 3 2 2 2 3 2 2" xfId="3852" xr:uid="{00000000-0005-0000-0000-0000F6290000}"/>
    <cellStyle name="Vírgula 2 3 2 2 2 3 2 2 2" xfId="17196" xr:uid="{00000000-0005-0000-0000-0000F7290000}"/>
    <cellStyle name="Vírgula 2 3 2 2 2 3 2 3" xfId="6516" xr:uid="{00000000-0005-0000-0000-0000F8290000}"/>
    <cellStyle name="Vírgula 2 3 2 2 2 3 2 3 2" xfId="19860" xr:uid="{00000000-0005-0000-0000-0000F9290000}"/>
    <cellStyle name="Vírgula 2 3 2 2 2 3 2 4" xfId="9180" xr:uid="{00000000-0005-0000-0000-0000FA290000}"/>
    <cellStyle name="Vírgula 2 3 2 2 2 3 2 4 2" xfId="22524" xr:uid="{00000000-0005-0000-0000-0000FB290000}"/>
    <cellStyle name="Vírgula 2 3 2 2 2 3 2 5" xfId="14532" xr:uid="{00000000-0005-0000-0000-0000FC290000}"/>
    <cellStyle name="Vírgula 2 3 2 2 2 3 2 6" xfId="11844" xr:uid="{00000000-0005-0000-0000-0000FD290000}"/>
    <cellStyle name="Vírgula 2 3 2 2 2 3 2 7" xfId="26244" xr:uid="{00000000-0005-0000-0000-0000FE290000}"/>
    <cellStyle name="Vírgula 2 3 2 2 2 3 3" xfId="1980" xr:uid="{00000000-0005-0000-0000-0000FF290000}"/>
    <cellStyle name="Vírgula 2 3 2 2 2 3 3 2" xfId="4644" xr:uid="{00000000-0005-0000-0000-0000002A0000}"/>
    <cellStyle name="Vírgula 2 3 2 2 2 3 3 2 2" xfId="17988" xr:uid="{00000000-0005-0000-0000-0000012A0000}"/>
    <cellStyle name="Vírgula 2 3 2 2 2 3 3 3" xfId="7308" xr:uid="{00000000-0005-0000-0000-0000022A0000}"/>
    <cellStyle name="Vírgula 2 3 2 2 2 3 3 3 2" xfId="20652" xr:uid="{00000000-0005-0000-0000-0000032A0000}"/>
    <cellStyle name="Vírgula 2 3 2 2 2 3 3 4" xfId="9972" xr:uid="{00000000-0005-0000-0000-0000042A0000}"/>
    <cellStyle name="Vírgula 2 3 2 2 2 3 3 4 2" xfId="23316" xr:uid="{00000000-0005-0000-0000-0000052A0000}"/>
    <cellStyle name="Vírgula 2 3 2 2 2 3 3 5" xfId="15324" xr:uid="{00000000-0005-0000-0000-0000062A0000}"/>
    <cellStyle name="Vírgula 2 3 2 2 2 3 3 6" xfId="12636" xr:uid="{00000000-0005-0000-0000-0000072A0000}"/>
    <cellStyle name="Vírgula 2 3 2 2 2 3 4" xfId="3060" xr:uid="{00000000-0005-0000-0000-0000082A0000}"/>
    <cellStyle name="Vírgula 2 3 2 2 2 3 4 2" xfId="16404" xr:uid="{00000000-0005-0000-0000-0000092A0000}"/>
    <cellStyle name="Vírgula 2 3 2 2 2 3 5" xfId="5724" xr:uid="{00000000-0005-0000-0000-00000A2A0000}"/>
    <cellStyle name="Vírgula 2 3 2 2 2 3 5 2" xfId="19068" xr:uid="{00000000-0005-0000-0000-00000B2A0000}"/>
    <cellStyle name="Vírgula 2 3 2 2 2 3 6" xfId="8388" xr:uid="{00000000-0005-0000-0000-00000C2A0000}"/>
    <cellStyle name="Vírgula 2 3 2 2 2 3 6 2" xfId="21732" xr:uid="{00000000-0005-0000-0000-00000D2A0000}"/>
    <cellStyle name="Vírgula 2 3 2 2 2 3 7" xfId="13740" xr:uid="{00000000-0005-0000-0000-00000E2A0000}"/>
    <cellStyle name="Vírgula 2 3 2 2 2 3 8" xfId="11052" xr:uid="{00000000-0005-0000-0000-00000F2A0000}"/>
    <cellStyle name="Vírgula 2 3 2 2 2 3 9" xfId="24876" xr:uid="{00000000-0005-0000-0000-0000102A0000}"/>
    <cellStyle name="Vírgula 2 3 2 2 2 4" xfId="732" xr:uid="{00000000-0005-0000-0000-0000112A0000}"/>
    <cellStyle name="Vírgula 2 3 2 2 2 4 2" xfId="1524" xr:uid="{00000000-0005-0000-0000-0000122A0000}"/>
    <cellStyle name="Vírgula 2 3 2 2 2 4 2 2" xfId="4188" xr:uid="{00000000-0005-0000-0000-0000132A0000}"/>
    <cellStyle name="Vírgula 2 3 2 2 2 4 2 2 2" xfId="17532" xr:uid="{00000000-0005-0000-0000-0000142A0000}"/>
    <cellStyle name="Vírgula 2 3 2 2 2 4 2 3" xfId="6852" xr:uid="{00000000-0005-0000-0000-0000152A0000}"/>
    <cellStyle name="Vírgula 2 3 2 2 2 4 2 3 2" xfId="20196" xr:uid="{00000000-0005-0000-0000-0000162A0000}"/>
    <cellStyle name="Vírgula 2 3 2 2 2 4 2 4" xfId="9516" xr:uid="{00000000-0005-0000-0000-0000172A0000}"/>
    <cellStyle name="Vírgula 2 3 2 2 2 4 2 4 2" xfId="22860" xr:uid="{00000000-0005-0000-0000-0000182A0000}"/>
    <cellStyle name="Vírgula 2 3 2 2 2 4 2 5" xfId="14868" xr:uid="{00000000-0005-0000-0000-0000192A0000}"/>
    <cellStyle name="Vírgula 2 3 2 2 2 4 2 6" xfId="12180" xr:uid="{00000000-0005-0000-0000-00001A2A0000}"/>
    <cellStyle name="Vírgula 2 3 2 2 2 4 2 7" xfId="25908" xr:uid="{00000000-0005-0000-0000-00001B2A0000}"/>
    <cellStyle name="Vírgula 2 3 2 2 2 4 3" xfId="2316" xr:uid="{00000000-0005-0000-0000-00001C2A0000}"/>
    <cellStyle name="Vírgula 2 3 2 2 2 4 3 2" xfId="4980" xr:uid="{00000000-0005-0000-0000-00001D2A0000}"/>
    <cellStyle name="Vírgula 2 3 2 2 2 4 3 2 2" xfId="18324" xr:uid="{00000000-0005-0000-0000-00001E2A0000}"/>
    <cellStyle name="Vírgula 2 3 2 2 2 4 3 3" xfId="7644" xr:uid="{00000000-0005-0000-0000-00001F2A0000}"/>
    <cellStyle name="Vírgula 2 3 2 2 2 4 3 3 2" xfId="20988" xr:uid="{00000000-0005-0000-0000-0000202A0000}"/>
    <cellStyle name="Vírgula 2 3 2 2 2 4 3 4" xfId="10308" xr:uid="{00000000-0005-0000-0000-0000212A0000}"/>
    <cellStyle name="Vírgula 2 3 2 2 2 4 3 4 2" xfId="23652" xr:uid="{00000000-0005-0000-0000-0000222A0000}"/>
    <cellStyle name="Vírgula 2 3 2 2 2 4 3 5" xfId="15660" xr:uid="{00000000-0005-0000-0000-0000232A0000}"/>
    <cellStyle name="Vírgula 2 3 2 2 2 4 3 6" xfId="12972" xr:uid="{00000000-0005-0000-0000-0000242A0000}"/>
    <cellStyle name="Vírgula 2 3 2 2 2 4 4" xfId="3396" xr:uid="{00000000-0005-0000-0000-0000252A0000}"/>
    <cellStyle name="Vírgula 2 3 2 2 2 4 4 2" xfId="16740" xr:uid="{00000000-0005-0000-0000-0000262A0000}"/>
    <cellStyle name="Vírgula 2 3 2 2 2 4 5" xfId="6060" xr:uid="{00000000-0005-0000-0000-0000272A0000}"/>
    <cellStyle name="Vírgula 2 3 2 2 2 4 5 2" xfId="19404" xr:uid="{00000000-0005-0000-0000-0000282A0000}"/>
    <cellStyle name="Vírgula 2 3 2 2 2 4 6" xfId="8724" xr:uid="{00000000-0005-0000-0000-0000292A0000}"/>
    <cellStyle name="Vírgula 2 3 2 2 2 4 6 2" xfId="22068" xr:uid="{00000000-0005-0000-0000-00002A2A0000}"/>
    <cellStyle name="Vírgula 2 3 2 2 2 4 7" xfId="14076" xr:uid="{00000000-0005-0000-0000-00002B2A0000}"/>
    <cellStyle name="Vírgula 2 3 2 2 2 4 8" xfId="11388" xr:uid="{00000000-0005-0000-0000-00002C2A0000}"/>
    <cellStyle name="Vírgula 2 3 2 2 2 4 9" xfId="24540" xr:uid="{00000000-0005-0000-0000-00002D2A0000}"/>
    <cellStyle name="Vírgula 2 3 2 2 2 5" xfId="924" xr:uid="{00000000-0005-0000-0000-00002E2A0000}"/>
    <cellStyle name="Vírgula 2 3 2 2 2 5 2" xfId="3588" xr:uid="{00000000-0005-0000-0000-00002F2A0000}"/>
    <cellStyle name="Vírgula 2 3 2 2 2 5 2 2" xfId="16932" xr:uid="{00000000-0005-0000-0000-0000302A0000}"/>
    <cellStyle name="Vírgula 2 3 2 2 2 5 2 3" xfId="26556" xr:uid="{00000000-0005-0000-0000-0000312A0000}"/>
    <cellStyle name="Vírgula 2 3 2 2 2 5 3" xfId="6252" xr:uid="{00000000-0005-0000-0000-0000322A0000}"/>
    <cellStyle name="Vírgula 2 3 2 2 2 5 3 2" xfId="19596" xr:uid="{00000000-0005-0000-0000-0000332A0000}"/>
    <cellStyle name="Vírgula 2 3 2 2 2 5 4" xfId="8916" xr:uid="{00000000-0005-0000-0000-0000342A0000}"/>
    <cellStyle name="Vírgula 2 3 2 2 2 5 4 2" xfId="22260" xr:uid="{00000000-0005-0000-0000-0000352A0000}"/>
    <cellStyle name="Vírgula 2 3 2 2 2 5 5" xfId="14268" xr:uid="{00000000-0005-0000-0000-0000362A0000}"/>
    <cellStyle name="Vírgula 2 3 2 2 2 5 6" xfId="11580" xr:uid="{00000000-0005-0000-0000-0000372A0000}"/>
    <cellStyle name="Vírgula 2 3 2 2 2 5 7" xfId="25188" xr:uid="{00000000-0005-0000-0000-0000382A0000}"/>
    <cellStyle name="Vírgula 2 3 2 2 2 6" xfId="1716" xr:uid="{00000000-0005-0000-0000-0000392A0000}"/>
    <cellStyle name="Vírgula 2 3 2 2 2 6 2" xfId="4380" xr:uid="{00000000-0005-0000-0000-00003A2A0000}"/>
    <cellStyle name="Vírgula 2 3 2 2 2 6 2 2" xfId="17724" xr:uid="{00000000-0005-0000-0000-00003B2A0000}"/>
    <cellStyle name="Vírgula 2 3 2 2 2 6 3" xfId="7044" xr:uid="{00000000-0005-0000-0000-00003C2A0000}"/>
    <cellStyle name="Vírgula 2 3 2 2 2 6 3 2" xfId="20388" xr:uid="{00000000-0005-0000-0000-00003D2A0000}"/>
    <cellStyle name="Vírgula 2 3 2 2 2 6 4" xfId="9708" xr:uid="{00000000-0005-0000-0000-00003E2A0000}"/>
    <cellStyle name="Vírgula 2 3 2 2 2 6 4 2" xfId="23052" xr:uid="{00000000-0005-0000-0000-00003F2A0000}"/>
    <cellStyle name="Vírgula 2 3 2 2 2 6 5" xfId="15060" xr:uid="{00000000-0005-0000-0000-0000402A0000}"/>
    <cellStyle name="Vírgula 2 3 2 2 2 6 6" xfId="12372" xr:uid="{00000000-0005-0000-0000-0000412A0000}"/>
    <cellStyle name="Vírgula 2 3 2 2 2 6 7" xfId="25548" xr:uid="{00000000-0005-0000-0000-0000422A0000}"/>
    <cellStyle name="Vírgula 2 3 2 2 2 7" xfId="2532" xr:uid="{00000000-0005-0000-0000-0000432A0000}"/>
    <cellStyle name="Vírgula 2 3 2 2 2 7 2" xfId="5196" xr:uid="{00000000-0005-0000-0000-0000442A0000}"/>
    <cellStyle name="Vírgula 2 3 2 2 2 7 2 2" xfId="18540" xr:uid="{00000000-0005-0000-0000-0000452A0000}"/>
    <cellStyle name="Vírgula 2 3 2 2 2 7 3" xfId="7860" xr:uid="{00000000-0005-0000-0000-0000462A0000}"/>
    <cellStyle name="Vírgula 2 3 2 2 2 7 3 2" xfId="21204" xr:uid="{00000000-0005-0000-0000-0000472A0000}"/>
    <cellStyle name="Vírgula 2 3 2 2 2 7 4" xfId="10524" xr:uid="{00000000-0005-0000-0000-0000482A0000}"/>
    <cellStyle name="Vírgula 2 3 2 2 2 7 4 2" xfId="23868" xr:uid="{00000000-0005-0000-0000-0000492A0000}"/>
    <cellStyle name="Vírgula 2 3 2 2 2 7 5" xfId="15876" xr:uid="{00000000-0005-0000-0000-00004A2A0000}"/>
    <cellStyle name="Vírgula 2 3 2 2 2 7 6" xfId="13188" xr:uid="{00000000-0005-0000-0000-00004B2A0000}"/>
    <cellStyle name="Vírgula 2 3 2 2 2 8" xfId="2796" xr:uid="{00000000-0005-0000-0000-00004C2A0000}"/>
    <cellStyle name="Vírgula 2 3 2 2 2 8 2" xfId="16140" xr:uid="{00000000-0005-0000-0000-00004D2A0000}"/>
    <cellStyle name="Vírgula 2 3 2 2 2 9" xfId="5460" xr:uid="{00000000-0005-0000-0000-00004E2A0000}"/>
    <cellStyle name="Vírgula 2 3 2 2 2 9 2" xfId="18804" xr:uid="{00000000-0005-0000-0000-00004F2A0000}"/>
    <cellStyle name="Vírgula 2 3 2 2 3" xfId="252" xr:uid="{00000000-0005-0000-0000-0000502A0000}"/>
    <cellStyle name="Vírgula 2 3 2 2 3 10" xfId="13596" xr:uid="{00000000-0005-0000-0000-0000512A0000}"/>
    <cellStyle name="Vírgula 2 3 2 2 3 11" xfId="10908" xr:uid="{00000000-0005-0000-0000-0000522A0000}"/>
    <cellStyle name="Vírgula 2 3 2 2 3 12" xfId="24300" xr:uid="{00000000-0005-0000-0000-0000532A0000}"/>
    <cellStyle name="Vírgula 2 3 2 2 3 2" xfId="516" xr:uid="{00000000-0005-0000-0000-0000542A0000}"/>
    <cellStyle name="Vírgula 2 3 2 2 3 2 2" xfId="1308" xr:uid="{00000000-0005-0000-0000-0000552A0000}"/>
    <cellStyle name="Vírgula 2 3 2 2 3 2 2 2" xfId="3972" xr:uid="{00000000-0005-0000-0000-0000562A0000}"/>
    <cellStyle name="Vírgula 2 3 2 2 3 2 2 2 2" xfId="17316" xr:uid="{00000000-0005-0000-0000-0000572A0000}"/>
    <cellStyle name="Vírgula 2 3 2 2 3 2 2 3" xfId="6636" xr:uid="{00000000-0005-0000-0000-0000582A0000}"/>
    <cellStyle name="Vírgula 2 3 2 2 3 2 2 3 2" xfId="19980" xr:uid="{00000000-0005-0000-0000-0000592A0000}"/>
    <cellStyle name="Vírgula 2 3 2 2 3 2 2 4" xfId="9300" xr:uid="{00000000-0005-0000-0000-00005A2A0000}"/>
    <cellStyle name="Vírgula 2 3 2 2 3 2 2 4 2" xfId="22644" xr:uid="{00000000-0005-0000-0000-00005B2A0000}"/>
    <cellStyle name="Vírgula 2 3 2 2 3 2 2 5" xfId="14652" xr:uid="{00000000-0005-0000-0000-00005C2A0000}"/>
    <cellStyle name="Vírgula 2 3 2 2 3 2 2 6" xfId="11964" xr:uid="{00000000-0005-0000-0000-00005D2A0000}"/>
    <cellStyle name="Vírgula 2 3 2 2 3 2 2 7" xfId="26364" xr:uid="{00000000-0005-0000-0000-00005E2A0000}"/>
    <cellStyle name="Vírgula 2 3 2 2 3 2 3" xfId="2100" xr:uid="{00000000-0005-0000-0000-00005F2A0000}"/>
    <cellStyle name="Vírgula 2 3 2 2 3 2 3 2" xfId="4764" xr:uid="{00000000-0005-0000-0000-0000602A0000}"/>
    <cellStyle name="Vírgula 2 3 2 2 3 2 3 2 2" xfId="18108" xr:uid="{00000000-0005-0000-0000-0000612A0000}"/>
    <cellStyle name="Vírgula 2 3 2 2 3 2 3 3" xfId="7428" xr:uid="{00000000-0005-0000-0000-0000622A0000}"/>
    <cellStyle name="Vírgula 2 3 2 2 3 2 3 3 2" xfId="20772" xr:uid="{00000000-0005-0000-0000-0000632A0000}"/>
    <cellStyle name="Vírgula 2 3 2 2 3 2 3 4" xfId="10092" xr:uid="{00000000-0005-0000-0000-0000642A0000}"/>
    <cellStyle name="Vírgula 2 3 2 2 3 2 3 4 2" xfId="23436" xr:uid="{00000000-0005-0000-0000-0000652A0000}"/>
    <cellStyle name="Vírgula 2 3 2 2 3 2 3 5" xfId="15444" xr:uid="{00000000-0005-0000-0000-0000662A0000}"/>
    <cellStyle name="Vírgula 2 3 2 2 3 2 3 6" xfId="12756" xr:uid="{00000000-0005-0000-0000-0000672A0000}"/>
    <cellStyle name="Vírgula 2 3 2 2 3 2 4" xfId="3180" xr:uid="{00000000-0005-0000-0000-0000682A0000}"/>
    <cellStyle name="Vírgula 2 3 2 2 3 2 4 2" xfId="16524" xr:uid="{00000000-0005-0000-0000-0000692A0000}"/>
    <cellStyle name="Vírgula 2 3 2 2 3 2 5" xfId="5844" xr:uid="{00000000-0005-0000-0000-00006A2A0000}"/>
    <cellStyle name="Vírgula 2 3 2 2 3 2 5 2" xfId="19188" xr:uid="{00000000-0005-0000-0000-00006B2A0000}"/>
    <cellStyle name="Vírgula 2 3 2 2 3 2 6" xfId="8508" xr:uid="{00000000-0005-0000-0000-00006C2A0000}"/>
    <cellStyle name="Vírgula 2 3 2 2 3 2 6 2" xfId="21852" xr:uid="{00000000-0005-0000-0000-00006D2A0000}"/>
    <cellStyle name="Vírgula 2 3 2 2 3 2 7" xfId="13860" xr:uid="{00000000-0005-0000-0000-00006E2A0000}"/>
    <cellStyle name="Vírgula 2 3 2 2 3 2 8" xfId="11172" xr:uid="{00000000-0005-0000-0000-00006F2A0000}"/>
    <cellStyle name="Vírgula 2 3 2 2 3 2 9" xfId="24996" xr:uid="{00000000-0005-0000-0000-0000702A0000}"/>
    <cellStyle name="Vírgula 2 3 2 2 3 3" xfId="684" xr:uid="{00000000-0005-0000-0000-0000712A0000}"/>
    <cellStyle name="Vírgula 2 3 2 2 3 3 2" xfId="1476" xr:uid="{00000000-0005-0000-0000-0000722A0000}"/>
    <cellStyle name="Vírgula 2 3 2 2 3 3 2 2" xfId="4140" xr:uid="{00000000-0005-0000-0000-0000732A0000}"/>
    <cellStyle name="Vírgula 2 3 2 2 3 3 2 2 2" xfId="17484" xr:uid="{00000000-0005-0000-0000-0000742A0000}"/>
    <cellStyle name="Vírgula 2 3 2 2 3 3 2 3" xfId="6804" xr:uid="{00000000-0005-0000-0000-0000752A0000}"/>
    <cellStyle name="Vírgula 2 3 2 2 3 3 2 3 2" xfId="20148" xr:uid="{00000000-0005-0000-0000-0000762A0000}"/>
    <cellStyle name="Vírgula 2 3 2 2 3 3 2 4" xfId="9468" xr:uid="{00000000-0005-0000-0000-0000772A0000}"/>
    <cellStyle name="Vírgula 2 3 2 2 3 3 2 4 2" xfId="22812" xr:uid="{00000000-0005-0000-0000-0000782A0000}"/>
    <cellStyle name="Vírgula 2 3 2 2 3 3 2 5" xfId="14820" xr:uid="{00000000-0005-0000-0000-0000792A0000}"/>
    <cellStyle name="Vírgula 2 3 2 2 3 3 2 6" xfId="12132" xr:uid="{00000000-0005-0000-0000-00007A2A0000}"/>
    <cellStyle name="Vírgula 2 3 2 2 3 3 2 7" xfId="26028" xr:uid="{00000000-0005-0000-0000-00007B2A0000}"/>
    <cellStyle name="Vírgula 2 3 2 2 3 3 3" xfId="2268" xr:uid="{00000000-0005-0000-0000-00007C2A0000}"/>
    <cellStyle name="Vírgula 2 3 2 2 3 3 3 2" xfId="4932" xr:uid="{00000000-0005-0000-0000-00007D2A0000}"/>
    <cellStyle name="Vírgula 2 3 2 2 3 3 3 2 2" xfId="18276" xr:uid="{00000000-0005-0000-0000-00007E2A0000}"/>
    <cellStyle name="Vírgula 2 3 2 2 3 3 3 3" xfId="7596" xr:uid="{00000000-0005-0000-0000-00007F2A0000}"/>
    <cellStyle name="Vírgula 2 3 2 2 3 3 3 3 2" xfId="20940" xr:uid="{00000000-0005-0000-0000-0000802A0000}"/>
    <cellStyle name="Vírgula 2 3 2 2 3 3 3 4" xfId="10260" xr:uid="{00000000-0005-0000-0000-0000812A0000}"/>
    <cellStyle name="Vírgula 2 3 2 2 3 3 3 4 2" xfId="23604" xr:uid="{00000000-0005-0000-0000-0000822A0000}"/>
    <cellStyle name="Vírgula 2 3 2 2 3 3 3 5" xfId="15612" xr:uid="{00000000-0005-0000-0000-0000832A0000}"/>
    <cellStyle name="Vírgula 2 3 2 2 3 3 3 6" xfId="12924" xr:uid="{00000000-0005-0000-0000-0000842A0000}"/>
    <cellStyle name="Vírgula 2 3 2 2 3 3 4" xfId="3348" xr:uid="{00000000-0005-0000-0000-0000852A0000}"/>
    <cellStyle name="Vírgula 2 3 2 2 3 3 4 2" xfId="16692" xr:uid="{00000000-0005-0000-0000-0000862A0000}"/>
    <cellStyle name="Vírgula 2 3 2 2 3 3 5" xfId="6012" xr:uid="{00000000-0005-0000-0000-0000872A0000}"/>
    <cellStyle name="Vírgula 2 3 2 2 3 3 5 2" xfId="19356" xr:uid="{00000000-0005-0000-0000-0000882A0000}"/>
    <cellStyle name="Vírgula 2 3 2 2 3 3 6" xfId="8676" xr:uid="{00000000-0005-0000-0000-0000892A0000}"/>
    <cellStyle name="Vírgula 2 3 2 2 3 3 6 2" xfId="22020" xr:uid="{00000000-0005-0000-0000-00008A2A0000}"/>
    <cellStyle name="Vírgula 2 3 2 2 3 3 7" xfId="14028" xr:uid="{00000000-0005-0000-0000-00008B2A0000}"/>
    <cellStyle name="Vírgula 2 3 2 2 3 3 8" xfId="11340" xr:uid="{00000000-0005-0000-0000-00008C2A0000}"/>
    <cellStyle name="Vírgula 2 3 2 2 3 3 9" xfId="24660" xr:uid="{00000000-0005-0000-0000-00008D2A0000}"/>
    <cellStyle name="Vírgula 2 3 2 2 3 4" xfId="1044" xr:uid="{00000000-0005-0000-0000-00008E2A0000}"/>
    <cellStyle name="Vírgula 2 3 2 2 3 4 2" xfId="3708" xr:uid="{00000000-0005-0000-0000-00008F2A0000}"/>
    <cellStyle name="Vírgula 2 3 2 2 3 4 2 2" xfId="17052" xr:uid="{00000000-0005-0000-0000-0000902A0000}"/>
    <cellStyle name="Vírgula 2 3 2 2 3 4 2 3" xfId="26676" xr:uid="{00000000-0005-0000-0000-0000912A0000}"/>
    <cellStyle name="Vírgula 2 3 2 2 3 4 3" xfId="6372" xr:uid="{00000000-0005-0000-0000-0000922A0000}"/>
    <cellStyle name="Vírgula 2 3 2 2 3 4 3 2" xfId="19716" xr:uid="{00000000-0005-0000-0000-0000932A0000}"/>
    <cellStyle name="Vírgula 2 3 2 2 3 4 4" xfId="9036" xr:uid="{00000000-0005-0000-0000-0000942A0000}"/>
    <cellStyle name="Vírgula 2 3 2 2 3 4 4 2" xfId="22380" xr:uid="{00000000-0005-0000-0000-0000952A0000}"/>
    <cellStyle name="Vírgula 2 3 2 2 3 4 5" xfId="14388" xr:uid="{00000000-0005-0000-0000-0000962A0000}"/>
    <cellStyle name="Vírgula 2 3 2 2 3 4 6" xfId="11700" xr:uid="{00000000-0005-0000-0000-0000972A0000}"/>
    <cellStyle name="Vírgula 2 3 2 2 3 4 7" xfId="25308" xr:uid="{00000000-0005-0000-0000-0000982A0000}"/>
    <cellStyle name="Vírgula 2 3 2 2 3 5" xfId="1836" xr:uid="{00000000-0005-0000-0000-0000992A0000}"/>
    <cellStyle name="Vírgula 2 3 2 2 3 5 2" xfId="4500" xr:uid="{00000000-0005-0000-0000-00009A2A0000}"/>
    <cellStyle name="Vírgula 2 3 2 2 3 5 2 2" xfId="17844" xr:uid="{00000000-0005-0000-0000-00009B2A0000}"/>
    <cellStyle name="Vírgula 2 3 2 2 3 5 3" xfId="7164" xr:uid="{00000000-0005-0000-0000-00009C2A0000}"/>
    <cellStyle name="Vírgula 2 3 2 2 3 5 3 2" xfId="20508" xr:uid="{00000000-0005-0000-0000-00009D2A0000}"/>
    <cellStyle name="Vírgula 2 3 2 2 3 5 4" xfId="9828" xr:uid="{00000000-0005-0000-0000-00009E2A0000}"/>
    <cellStyle name="Vírgula 2 3 2 2 3 5 4 2" xfId="23172" xr:uid="{00000000-0005-0000-0000-00009F2A0000}"/>
    <cellStyle name="Vírgula 2 3 2 2 3 5 5" xfId="15180" xr:uid="{00000000-0005-0000-0000-0000A02A0000}"/>
    <cellStyle name="Vírgula 2 3 2 2 3 5 6" xfId="12492" xr:uid="{00000000-0005-0000-0000-0000A12A0000}"/>
    <cellStyle name="Vírgula 2 3 2 2 3 5 7" xfId="25668" xr:uid="{00000000-0005-0000-0000-0000A22A0000}"/>
    <cellStyle name="Vírgula 2 3 2 2 3 6" xfId="2652" xr:uid="{00000000-0005-0000-0000-0000A32A0000}"/>
    <cellStyle name="Vírgula 2 3 2 2 3 6 2" xfId="5316" xr:uid="{00000000-0005-0000-0000-0000A42A0000}"/>
    <cellStyle name="Vírgula 2 3 2 2 3 6 2 2" xfId="18660" xr:uid="{00000000-0005-0000-0000-0000A52A0000}"/>
    <cellStyle name="Vírgula 2 3 2 2 3 6 3" xfId="7980" xr:uid="{00000000-0005-0000-0000-0000A62A0000}"/>
    <cellStyle name="Vírgula 2 3 2 2 3 6 3 2" xfId="21324" xr:uid="{00000000-0005-0000-0000-0000A72A0000}"/>
    <cellStyle name="Vírgula 2 3 2 2 3 6 4" xfId="10644" xr:uid="{00000000-0005-0000-0000-0000A82A0000}"/>
    <cellStyle name="Vírgula 2 3 2 2 3 6 4 2" xfId="23988" xr:uid="{00000000-0005-0000-0000-0000A92A0000}"/>
    <cellStyle name="Vírgula 2 3 2 2 3 6 5" xfId="15996" xr:uid="{00000000-0005-0000-0000-0000AA2A0000}"/>
    <cellStyle name="Vírgula 2 3 2 2 3 6 6" xfId="13308" xr:uid="{00000000-0005-0000-0000-0000AB2A0000}"/>
    <cellStyle name="Vírgula 2 3 2 2 3 7" xfId="2916" xr:uid="{00000000-0005-0000-0000-0000AC2A0000}"/>
    <cellStyle name="Vírgula 2 3 2 2 3 7 2" xfId="16260" xr:uid="{00000000-0005-0000-0000-0000AD2A0000}"/>
    <cellStyle name="Vírgula 2 3 2 2 3 8" xfId="5580" xr:uid="{00000000-0005-0000-0000-0000AE2A0000}"/>
    <cellStyle name="Vírgula 2 3 2 2 3 8 2" xfId="18924" xr:uid="{00000000-0005-0000-0000-0000AF2A0000}"/>
    <cellStyle name="Vírgula 2 3 2 2 3 9" xfId="8244" xr:uid="{00000000-0005-0000-0000-0000B02A0000}"/>
    <cellStyle name="Vírgula 2 3 2 2 3 9 2" xfId="21588" xr:uid="{00000000-0005-0000-0000-0000B12A0000}"/>
    <cellStyle name="Vírgula 2 3 2 2 4" xfId="204" xr:uid="{00000000-0005-0000-0000-0000B22A0000}"/>
    <cellStyle name="Vírgula 2 3 2 2 4 10" xfId="10860" xr:uid="{00000000-0005-0000-0000-0000B32A0000}"/>
    <cellStyle name="Vírgula 2 3 2 2 4 11" xfId="24252" xr:uid="{00000000-0005-0000-0000-0000B42A0000}"/>
    <cellStyle name="Vírgula 2 3 2 2 4 2" xfId="468" xr:uid="{00000000-0005-0000-0000-0000B52A0000}"/>
    <cellStyle name="Vírgula 2 3 2 2 4 2 2" xfId="1260" xr:uid="{00000000-0005-0000-0000-0000B62A0000}"/>
    <cellStyle name="Vírgula 2 3 2 2 4 2 2 2" xfId="3924" xr:uid="{00000000-0005-0000-0000-0000B72A0000}"/>
    <cellStyle name="Vírgula 2 3 2 2 4 2 2 2 2" xfId="17268" xr:uid="{00000000-0005-0000-0000-0000B82A0000}"/>
    <cellStyle name="Vírgula 2 3 2 2 4 2 2 3" xfId="6588" xr:uid="{00000000-0005-0000-0000-0000B92A0000}"/>
    <cellStyle name="Vírgula 2 3 2 2 4 2 2 3 2" xfId="19932" xr:uid="{00000000-0005-0000-0000-0000BA2A0000}"/>
    <cellStyle name="Vírgula 2 3 2 2 4 2 2 4" xfId="9252" xr:uid="{00000000-0005-0000-0000-0000BB2A0000}"/>
    <cellStyle name="Vírgula 2 3 2 2 4 2 2 4 2" xfId="22596" xr:uid="{00000000-0005-0000-0000-0000BC2A0000}"/>
    <cellStyle name="Vírgula 2 3 2 2 4 2 2 5" xfId="14604" xr:uid="{00000000-0005-0000-0000-0000BD2A0000}"/>
    <cellStyle name="Vírgula 2 3 2 2 4 2 2 6" xfId="11916" xr:uid="{00000000-0005-0000-0000-0000BE2A0000}"/>
    <cellStyle name="Vírgula 2 3 2 2 4 2 2 7" xfId="26316" xr:uid="{00000000-0005-0000-0000-0000BF2A0000}"/>
    <cellStyle name="Vírgula 2 3 2 2 4 2 3" xfId="2052" xr:uid="{00000000-0005-0000-0000-0000C02A0000}"/>
    <cellStyle name="Vírgula 2 3 2 2 4 2 3 2" xfId="4716" xr:uid="{00000000-0005-0000-0000-0000C12A0000}"/>
    <cellStyle name="Vírgula 2 3 2 2 4 2 3 2 2" xfId="18060" xr:uid="{00000000-0005-0000-0000-0000C22A0000}"/>
    <cellStyle name="Vírgula 2 3 2 2 4 2 3 3" xfId="7380" xr:uid="{00000000-0005-0000-0000-0000C32A0000}"/>
    <cellStyle name="Vírgula 2 3 2 2 4 2 3 3 2" xfId="20724" xr:uid="{00000000-0005-0000-0000-0000C42A0000}"/>
    <cellStyle name="Vírgula 2 3 2 2 4 2 3 4" xfId="10044" xr:uid="{00000000-0005-0000-0000-0000C52A0000}"/>
    <cellStyle name="Vírgula 2 3 2 2 4 2 3 4 2" xfId="23388" xr:uid="{00000000-0005-0000-0000-0000C62A0000}"/>
    <cellStyle name="Vírgula 2 3 2 2 4 2 3 5" xfId="15396" xr:uid="{00000000-0005-0000-0000-0000C72A0000}"/>
    <cellStyle name="Vírgula 2 3 2 2 4 2 3 6" xfId="12708" xr:uid="{00000000-0005-0000-0000-0000C82A0000}"/>
    <cellStyle name="Vírgula 2 3 2 2 4 2 4" xfId="3132" xr:uid="{00000000-0005-0000-0000-0000C92A0000}"/>
    <cellStyle name="Vírgula 2 3 2 2 4 2 4 2" xfId="16476" xr:uid="{00000000-0005-0000-0000-0000CA2A0000}"/>
    <cellStyle name="Vírgula 2 3 2 2 4 2 5" xfId="5796" xr:uid="{00000000-0005-0000-0000-0000CB2A0000}"/>
    <cellStyle name="Vírgula 2 3 2 2 4 2 5 2" xfId="19140" xr:uid="{00000000-0005-0000-0000-0000CC2A0000}"/>
    <cellStyle name="Vírgula 2 3 2 2 4 2 6" xfId="8460" xr:uid="{00000000-0005-0000-0000-0000CD2A0000}"/>
    <cellStyle name="Vírgula 2 3 2 2 4 2 6 2" xfId="21804" xr:uid="{00000000-0005-0000-0000-0000CE2A0000}"/>
    <cellStyle name="Vírgula 2 3 2 2 4 2 7" xfId="13812" xr:uid="{00000000-0005-0000-0000-0000CF2A0000}"/>
    <cellStyle name="Vírgula 2 3 2 2 4 2 8" xfId="11124" xr:uid="{00000000-0005-0000-0000-0000D02A0000}"/>
    <cellStyle name="Vírgula 2 3 2 2 4 2 9" xfId="24948" xr:uid="{00000000-0005-0000-0000-0000D12A0000}"/>
    <cellStyle name="Vírgula 2 3 2 2 4 3" xfId="996" xr:uid="{00000000-0005-0000-0000-0000D22A0000}"/>
    <cellStyle name="Vírgula 2 3 2 2 4 3 2" xfId="3660" xr:uid="{00000000-0005-0000-0000-0000D32A0000}"/>
    <cellStyle name="Vírgula 2 3 2 2 4 3 2 2" xfId="17004" xr:uid="{00000000-0005-0000-0000-0000D42A0000}"/>
    <cellStyle name="Vírgula 2 3 2 2 4 3 2 3" xfId="25980" xr:uid="{00000000-0005-0000-0000-0000D52A0000}"/>
    <cellStyle name="Vírgula 2 3 2 2 4 3 3" xfId="6324" xr:uid="{00000000-0005-0000-0000-0000D62A0000}"/>
    <cellStyle name="Vírgula 2 3 2 2 4 3 3 2" xfId="19668" xr:uid="{00000000-0005-0000-0000-0000D72A0000}"/>
    <cellStyle name="Vírgula 2 3 2 2 4 3 4" xfId="8988" xr:uid="{00000000-0005-0000-0000-0000D82A0000}"/>
    <cellStyle name="Vírgula 2 3 2 2 4 3 4 2" xfId="22332" xr:uid="{00000000-0005-0000-0000-0000D92A0000}"/>
    <cellStyle name="Vírgula 2 3 2 2 4 3 5" xfId="14340" xr:uid="{00000000-0005-0000-0000-0000DA2A0000}"/>
    <cellStyle name="Vírgula 2 3 2 2 4 3 6" xfId="11652" xr:uid="{00000000-0005-0000-0000-0000DB2A0000}"/>
    <cellStyle name="Vírgula 2 3 2 2 4 3 7" xfId="24612" xr:uid="{00000000-0005-0000-0000-0000DC2A0000}"/>
    <cellStyle name="Vírgula 2 3 2 2 4 4" xfId="1788" xr:uid="{00000000-0005-0000-0000-0000DD2A0000}"/>
    <cellStyle name="Vírgula 2 3 2 2 4 4 2" xfId="4452" xr:uid="{00000000-0005-0000-0000-0000DE2A0000}"/>
    <cellStyle name="Vírgula 2 3 2 2 4 4 2 2" xfId="17796" xr:uid="{00000000-0005-0000-0000-0000DF2A0000}"/>
    <cellStyle name="Vírgula 2 3 2 2 4 4 2 3" xfId="26628" xr:uid="{00000000-0005-0000-0000-0000E02A0000}"/>
    <cellStyle name="Vírgula 2 3 2 2 4 4 3" xfId="7116" xr:uid="{00000000-0005-0000-0000-0000E12A0000}"/>
    <cellStyle name="Vírgula 2 3 2 2 4 4 3 2" xfId="20460" xr:uid="{00000000-0005-0000-0000-0000E22A0000}"/>
    <cellStyle name="Vírgula 2 3 2 2 4 4 4" xfId="9780" xr:uid="{00000000-0005-0000-0000-0000E32A0000}"/>
    <cellStyle name="Vírgula 2 3 2 2 4 4 4 2" xfId="23124" xr:uid="{00000000-0005-0000-0000-0000E42A0000}"/>
    <cellStyle name="Vírgula 2 3 2 2 4 4 5" xfId="15132" xr:uid="{00000000-0005-0000-0000-0000E52A0000}"/>
    <cellStyle name="Vírgula 2 3 2 2 4 4 6" xfId="12444" xr:uid="{00000000-0005-0000-0000-0000E62A0000}"/>
    <cellStyle name="Vírgula 2 3 2 2 4 4 7" xfId="25260" xr:uid="{00000000-0005-0000-0000-0000E72A0000}"/>
    <cellStyle name="Vírgula 2 3 2 2 4 5" xfId="2604" xr:uid="{00000000-0005-0000-0000-0000E82A0000}"/>
    <cellStyle name="Vírgula 2 3 2 2 4 5 2" xfId="5268" xr:uid="{00000000-0005-0000-0000-0000E92A0000}"/>
    <cellStyle name="Vírgula 2 3 2 2 4 5 2 2" xfId="18612" xr:uid="{00000000-0005-0000-0000-0000EA2A0000}"/>
    <cellStyle name="Vírgula 2 3 2 2 4 5 3" xfId="7932" xr:uid="{00000000-0005-0000-0000-0000EB2A0000}"/>
    <cellStyle name="Vírgula 2 3 2 2 4 5 3 2" xfId="21276" xr:uid="{00000000-0005-0000-0000-0000EC2A0000}"/>
    <cellStyle name="Vírgula 2 3 2 2 4 5 4" xfId="10596" xr:uid="{00000000-0005-0000-0000-0000ED2A0000}"/>
    <cellStyle name="Vírgula 2 3 2 2 4 5 4 2" xfId="23940" xr:uid="{00000000-0005-0000-0000-0000EE2A0000}"/>
    <cellStyle name="Vírgula 2 3 2 2 4 5 5" xfId="15948" xr:uid="{00000000-0005-0000-0000-0000EF2A0000}"/>
    <cellStyle name="Vírgula 2 3 2 2 4 5 6" xfId="13260" xr:uid="{00000000-0005-0000-0000-0000F02A0000}"/>
    <cellStyle name="Vírgula 2 3 2 2 4 5 7" xfId="25620" xr:uid="{00000000-0005-0000-0000-0000F12A0000}"/>
    <cellStyle name="Vírgula 2 3 2 2 4 6" xfId="2868" xr:uid="{00000000-0005-0000-0000-0000F22A0000}"/>
    <cellStyle name="Vírgula 2 3 2 2 4 6 2" xfId="16212" xr:uid="{00000000-0005-0000-0000-0000F32A0000}"/>
    <cellStyle name="Vírgula 2 3 2 2 4 7" xfId="5532" xr:uid="{00000000-0005-0000-0000-0000F42A0000}"/>
    <cellStyle name="Vírgula 2 3 2 2 4 7 2" xfId="18876" xr:uid="{00000000-0005-0000-0000-0000F52A0000}"/>
    <cellStyle name="Vírgula 2 3 2 2 4 8" xfId="8196" xr:uid="{00000000-0005-0000-0000-0000F62A0000}"/>
    <cellStyle name="Vírgula 2 3 2 2 4 8 2" xfId="21540" xr:uid="{00000000-0005-0000-0000-0000F72A0000}"/>
    <cellStyle name="Vírgula 2 3 2 2 4 9" xfId="13548" xr:uid="{00000000-0005-0000-0000-0000F82A0000}"/>
    <cellStyle name="Vírgula 2 3 2 2 5" xfId="348" xr:uid="{00000000-0005-0000-0000-0000F92A0000}"/>
    <cellStyle name="Vírgula 2 3 2 2 5 2" xfId="1140" xr:uid="{00000000-0005-0000-0000-0000FA2A0000}"/>
    <cellStyle name="Vírgula 2 3 2 2 5 2 2" xfId="3804" xr:uid="{00000000-0005-0000-0000-0000FB2A0000}"/>
    <cellStyle name="Vírgula 2 3 2 2 5 2 2 2" xfId="17148" xr:uid="{00000000-0005-0000-0000-0000FC2A0000}"/>
    <cellStyle name="Vírgula 2 3 2 2 5 2 2 3" xfId="26460" xr:uid="{00000000-0005-0000-0000-0000FD2A0000}"/>
    <cellStyle name="Vírgula 2 3 2 2 5 2 3" xfId="6468" xr:uid="{00000000-0005-0000-0000-0000FE2A0000}"/>
    <cellStyle name="Vírgula 2 3 2 2 5 2 3 2" xfId="19812" xr:uid="{00000000-0005-0000-0000-0000FF2A0000}"/>
    <cellStyle name="Vírgula 2 3 2 2 5 2 4" xfId="9132" xr:uid="{00000000-0005-0000-0000-0000002B0000}"/>
    <cellStyle name="Vírgula 2 3 2 2 5 2 4 2" xfId="22476" xr:uid="{00000000-0005-0000-0000-0000012B0000}"/>
    <cellStyle name="Vírgula 2 3 2 2 5 2 5" xfId="14484" xr:uid="{00000000-0005-0000-0000-0000022B0000}"/>
    <cellStyle name="Vírgula 2 3 2 2 5 2 6" xfId="11796" xr:uid="{00000000-0005-0000-0000-0000032B0000}"/>
    <cellStyle name="Vírgula 2 3 2 2 5 2 7" xfId="25092" xr:uid="{00000000-0005-0000-0000-0000042B0000}"/>
    <cellStyle name="Vírgula 2 3 2 2 5 3" xfId="1932" xr:uid="{00000000-0005-0000-0000-0000052B0000}"/>
    <cellStyle name="Vírgula 2 3 2 2 5 3 2" xfId="4596" xr:uid="{00000000-0005-0000-0000-0000062B0000}"/>
    <cellStyle name="Vírgula 2 3 2 2 5 3 2 2" xfId="17940" xr:uid="{00000000-0005-0000-0000-0000072B0000}"/>
    <cellStyle name="Vírgula 2 3 2 2 5 3 2 3" xfId="26124" xr:uid="{00000000-0005-0000-0000-0000082B0000}"/>
    <cellStyle name="Vírgula 2 3 2 2 5 3 3" xfId="7260" xr:uid="{00000000-0005-0000-0000-0000092B0000}"/>
    <cellStyle name="Vírgula 2 3 2 2 5 3 3 2" xfId="20604" xr:uid="{00000000-0005-0000-0000-00000A2B0000}"/>
    <cellStyle name="Vírgula 2 3 2 2 5 3 4" xfId="9924" xr:uid="{00000000-0005-0000-0000-00000B2B0000}"/>
    <cellStyle name="Vírgula 2 3 2 2 5 3 4 2" xfId="23268" xr:uid="{00000000-0005-0000-0000-00000C2B0000}"/>
    <cellStyle name="Vírgula 2 3 2 2 5 3 5" xfId="15276" xr:uid="{00000000-0005-0000-0000-00000D2B0000}"/>
    <cellStyle name="Vírgula 2 3 2 2 5 3 6" xfId="12588" xr:uid="{00000000-0005-0000-0000-00000E2B0000}"/>
    <cellStyle name="Vírgula 2 3 2 2 5 3 7" xfId="24756" xr:uid="{00000000-0005-0000-0000-00000F2B0000}"/>
    <cellStyle name="Vírgula 2 3 2 2 5 4" xfId="3012" xr:uid="{00000000-0005-0000-0000-0000102B0000}"/>
    <cellStyle name="Vírgula 2 3 2 2 5 4 2" xfId="16356" xr:uid="{00000000-0005-0000-0000-0000112B0000}"/>
    <cellStyle name="Vírgula 2 3 2 2 5 4 2 2" xfId="26772" xr:uid="{00000000-0005-0000-0000-0000122B0000}"/>
    <cellStyle name="Vírgula 2 3 2 2 5 4 3" xfId="25404" xr:uid="{00000000-0005-0000-0000-0000132B0000}"/>
    <cellStyle name="Vírgula 2 3 2 2 5 5" xfId="5676" xr:uid="{00000000-0005-0000-0000-0000142B0000}"/>
    <cellStyle name="Vírgula 2 3 2 2 5 5 2" xfId="19020" xr:uid="{00000000-0005-0000-0000-0000152B0000}"/>
    <cellStyle name="Vírgula 2 3 2 2 5 5 3" xfId="25764" xr:uid="{00000000-0005-0000-0000-0000162B0000}"/>
    <cellStyle name="Vírgula 2 3 2 2 5 6" xfId="8340" xr:uid="{00000000-0005-0000-0000-0000172B0000}"/>
    <cellStyle name="Vírgula 2 3 2 2 5 6 2" xfId="21684" xr:uid="{00000000-0005-0000-0000-0000182B0000}"/>
    <cellStyle name="Vírgula 2 3 2 2 5 7" xfId="13692" xr:uid="{00000000-0005-0000-0000-0000192B0000}"/>
    <cellStyle name="Vírgula 2 3 2 2 5 8" xfId="11004" xr:uid="{00000000-0005-0000-0000-00001A2B0000}"/>
    <cellStyle name="Vírgula 2 3 2 2 5 9" xfId="24396" xr:uid="{00000000-0005-0000-0000-00001B2B0000}"/>
    <cellStyle name="Vírgula 2 3 2 2 6" xfId="612" xr:uid="{00000000-0005-0000-0000-00001C2B0000}"/>
    <cellStyle name="Vírgula 2 3 2 2 6 2" xfId="1404" xr:uid="{00000000-0005-0000-0000-00001D2B0000}"/>
    <cellStyle name="Vírgula 2 3 2 2 6 2 2" xfId="4068" xr:uid="{00000000-0005-0000-0000-00001E2B0000}"/>
    <cellStyle name="Vírgula 2 3 2 2 6 2 2 2" xfId="17412" xr:uid="{00000000-0005-0000-0000-00001F2B0000}"/>
    <cellStyle name="Vírgula 2 3 2 2 6 2 3" xfId="6732" xr:uid="{00000000-0005-0000-0000-0000202B0000}"/>
    <cellStyle name="Vírgula 2 3 2 2 6 2 3 2" xfId="20076" xr:uid="{00000000-0005-0000-0000-0000212B0000}"/>
    <cellStyle name="Vírgula 2 3 2 2 6 2 4" xfId="9396" xr:uid="{00000000-0005-0000-0000-0000222B0000}"/>
    <cellStyle name="Vírgula 2 3 2 2 6 2 4 2" xfId="22740" xr:uid="{00000000-0005-0000-0000-0000232B0000}"/>
    <cellStyle name="Vírgula 2 3 2 2 6 2 5" xfId="14748" xr:uid="{00000000-0005-0000-0000-0000242B0000}"/>
    <cellStyle name="Vírgula 2 3 2 2 6 2 6" xfId="12060" xr:uid="{00000000-0005-0000-0000-0000252B0000}"/>
    <cellStyle name="Vírgula 2 3 2 2 6 2 7" xfId="26196" xr:uid="{00000000-0005-0000-0000-0000262B0000}"/>
    <cellStyle name="Vírgula 2 3 2 2 6 3" xfId="2196" xr:uid="{00000000-0005-0000-0000-0000272B0000}"/>
    <cellStyle name="Vírgula 2 3 2 2 6 3 2" xfId="4860" xr:uid="{00000000-0005-0000-0000-0000282B0000}"/>
    <cellStyle name="Vírgula 2 3 2 2 6 3 2 2" xfId="18204" xr:uid="{00000000-0005-0000-0000-0000292B0000}"/>
    <cellStyle name="Vírgula 2 3 2 2 6 3 3" xfId="7524" xr:uid="{00000000-0005-0000-0000-00002A2B0000}"/>
    <cellStyle name="Vírgula 2 3 2 2 6 3 3 2" xfId="20868" xr:uid="{00000000-0005-0000-0000-00002B2B0000}"/>
    <cellStyle name="Vírgula 2 3 2 2 6 3 4" xfId="10188" xr:uid="{00000000-0005-0000-0000-00002C2B0000}"/>
    <cellStyle name="Vírgula 2 3 2 2 6 3 4 2" xfId="23532" xr:uid="{00000000-0005-0000-0000-00002D2B0000}"/>
    <cellStyle name="Vírgula 2 3 2 2 6 3 5" xfId="15540" xr:uid="{00000000-0005-0000-0000-00002E2B0000}"/>
    <cellStyle name="Vírgula 2 3 2 2 6 3 6" xfId="12852" xr:uid="{00000000-0005-0000-0000-00002F2B0000}"/>
    <cellStyle name="Vírgula 2 3 2 2 6 4" xfId="3276" xr:uid="{00000000-0005-0000-0000-0000302B0000}"/>
    <cellStyle name="Vírgula 2 3 2 2 6 4 2" xfId="16620" xr:uid="{00000000-0005-0000-0000-0000312B0000}"/>
    <cellStyle name="Vírgula 2 3 2 2 6 5" xfId="5940" xr:uid="{00000000-0005-0000-0000-0000322B0000}"/>
    <cellStyle name="Vírgula 2 3 2 2 6 5 2" xfId="19284" xr:uid="{00000000-0005-0000-0000-0000332B0000}"/>
    <cellStyle name="Vírgula 2 3 2 2 6 6" xfId="8604" xr:uid="{00000000-0005-0000-0000-0000342B0000}"/>
    <cellStyle name="Vírgula 2 3 2 2 6 6 2" xfId="21948" xr:uid="{00000000-0005-0000-0000-0000352B0000}"/>
    <cellStyle name="Vírgula 2 3 2 2 6 7" xfId="13956" xr:uid="{00000000-0005-0000-0000-0000362B0000}"/>
    <cellStyle name="Vírgula 2 3 2 2 6 8" xfId="11268" xr:uid="{00000000-0005-0000-0000-0000372B0000}"/>
    <cellStyle name="Vírgula 2 3 2 2 6 9" xfId="24828" xr:uid="{00000000-0005-0000-0000-0000382B0000}"/>
    <cellStyle name="Vírgula 2 3 2 2 7" xfId="780" xr:uid="{00000000-0005-0000-0000-0000392B0000}"/>
    <cellStyle name="Vírgula 2 3 2 2 7 2" xfId="1572" xr:uid="{00000000-0005-0000-0000-00003A2B0000}"/>
    <cellStyle name="Vírgula 2 3 2 2 7 2 2" xfId="4236" xr:uid="{00000000-0005-0000-0000-00003B2B0000}"/>
    <cellStyle name="Vírgula 2 3 2 2 7 2 2 2" xfId="17580" xr:uid="{00000000-0005-0000-0000-00003C2B0000}"/>
    <cellStyle name="Vírgula 2 3 2 2 7 2 3" xfId="6900" xr:uid="{00000000-0005-0000-0000-00003D2B0000}"/>
    <cellStyle name="Vírgula 2 3 2 2 7 2 3 2" xfId="20244" xr:uid="{00000000-0005-0000-0000-00003E2B0000}"/>
    <cellStyle name="Vírgula 2 3 2 2 7 2 4" xfId="9564" xr:uid="{00000000-0005-0000-0000-00003F2B0000}"/>
    <cellStyle name="Vírgula 2 3 2 2 7 2 4 2" xfId="22908" xr:uid="{00000000-0005-0000-0000-0000402B0000}"/>
    <cellStyle name="Vírgula 2 3 2 2 7 2 5" xfId="14916" xr:uid="{00000000-0005-0000-0000-0000412B0000}"/>
    <cellStyle name="Vírgula 2 3 2 2 7 2 6" xfId="12228" xr:uid="{00000000-0005-0000-0000-0000422B0000}"/>
    <cellStyle name="Vírgula 2 3 2 2 7 2 7" xfId="25860" xr:uid="{00000000-0005-0000-0000-0000432B0000}"/>
    <cellStyle name="Vírgula 2 3 2 2 7 3" xfId="2364" xr:uid="{00000000-0005-0000-0000-0000442B0000}"/>
    <cellStyle name="Vírgula 2 3 2 2 7 3 2" xfId="5028" xr:uid="{00000000-0005-0000-0000-0000452B0000}"/>
    <cellStyle name="Vírgula 2 3 2 2 7 3 2 2" xfId="18372" xr:uid="{00000000-0005-0000-0000-0000462B0000}"/>
    <cellStyle name="Vírgula 2 3 2 2 7 3 3" xfId="7692" xr:uid="{00000000-0005-0000-0000-0000472B0000}"/>
    <cellStyle name="Vírgula 2 3 2 2 7 3 3 2" xfId="21036" xr:uid="{00000000-0005-0000-0000-0000482B0000}"/>
    <cellStyle name="Vírgula 2 3 2 2 7 3 4" xfId="10356" xr:uid="{00000000-0005-0000-0000-0000492B0000}"/>
    <cellStyle name="Vírgula 2 3 2 2 7 3 4 2" xfId="23700" xr:uid="{00000000-0005-0000-0000-00004A2B0000}"/>
    <cellStyle name="Vírgula 2 3 2 2 7 3 5" xfId="15708" xr:uid="{00000000-0005-0000-0000-00004B2B0000}"/>
    <cellStyle name="Vírgula 2 3 2 2 7 3 6" xfId="13020" xr:uid="{00000000-0005-0000-0000-00004C2B0000}"/>
    <cellStyle name="Vírgula 2 3 2 2 7 4" xfId="3444" xr:uid="{00000000-0005-0000-0000-00004D2B0000}"/>
    <cellStyle name="Vírgula 2 3 2 2 7 4 2" xfId="16788" xr:uid="{00000000-0005-0000-0000-00004E2B0000}"/>
    <cellStyle name="Vírgula 2 3 2 2 7 5" xfId="6108" xr:uid="{00000000-0005-0000-0000-00004F2B0000}"/>
    <cellStyle name="Vírgula 2 3 2 2 7 5 2" xfId="19452" xr:uid="{00000000-0005-0000-0000-0000502B0000}"/>
    <cellStyle name="Vírgula 2 3 2 2 7 6" xfId="8772" xr:uid="{00000000-0005-0000-0000-0000512B0000}"/>
    <cellStyle name="Vírgula 2 3 2 2 7 6 2" xfId="22116" xr:uid="{00000000-0005-0000-0000-0000522B0000}"/>
    <cellStyle name="Vírgula 2 3 2 2 7 7" xfId="14124" xr:uid="{00000000-0005-0000-0000-0000532B0000}"/>
    <cellStyle name="Vírgula 2 3 2 2 7 8" xfId="11436" xr:uid="{00000000-0005-0000-0000-0000542B0000}"/>
    <cellStyle name="Vírgula 2 3 2 2 7 9" xfId="24492" xr:uid="{00000000-0005-0000-0000-0000552B0000}"/>
    <cellStyle name="Vírgula 2 3 2 2 8" xfId="828" xr:uid="{00000000-0005-0000-0000-0000562B0000}"/>
    <cellStyle name="Vírgula 2 3 2 2 8 2" xfId="1620" xr:uid="{00000000-0005-0000-0000-0000572B0000}"/>
    <cellStyle name="Vírgula 2 3 2 2 8 2 2" xfId="4284" xr:uid="{00000000-0005-0000-0000-0000582B0000}"/>
    <cellStyle name="Vírgula 2 3 2 2 8 2 2 2" xfId="17628" xr:uid="{00000000-0005-0000-0000-0000592B0000}"/>
    <cellStyle name="Vírgula 2 3 2 2 8 2 3" xfId="6948" xr:uid="{00000000-0005-0000-0000-00005A2B0000}"/>
    <cellStyle name="Vírgula 2 3 2 2 8 2 3 2" xfId="20292" xr:uid="{00000000-0005-0000-0000-00005B2B0000}"/>
    <cellStyle name="Vírgula 2 3 2 2 8 2 4" xfId="9612" xr:uid="{00000000-0005-0000-0000-00005C2B0000}"/>
    <cellStyle name="Vírgula 2 3 2 2 8 2 4 2" xfId="22956" xr:uid="{00000000-0005-0000-0000-00005D2B0000}"/>
    <cellStyle name="Vírgula 2 3 2 2 8 2 5" xfId="14964" xr:uid="{00000000-0005-0000-0000-00005E2B0000}"/>
    <cellStyle name="Vírgula 2 3 2 2 8 2 6" xfId="12276" xr:uid="{00000000-0005-0000-0000-00005F2B0000}"/>
    <cellStyle name="Vírgula 2 3 2 2 8 2 7" xfId="26508" xr:uid="{00000000-0005-0000-0000-0000602B0000}"/>
    <cellStyle name="Vírgula 2 3 2 2 8 3" xfId="2412" xr:uid="{00000000-0005-0000-0000-0000612B0000}"/>
    <cellStyle name="Vírgula 2 3 2 2 8 3 2" xfId="5076" xr:uid="{00000000-0005-0000-0000-0000622B0000}"/>
    <cellStyle name="Vírgula 2 3 2 2 8 3 2 2" xfId="18420" xr:uid="{00000000-0005-0000-0000-0000632B0000}"/>
    <cellStyle name="Vírgula 2 3 2 2 8 3 3" xfId="7740" xr:uid="{00000000-0005-0000-0000-0000642B0000}"/>
    <cellStyle name="Vírgula 2 3 2 2 8 3 3 2" xfId="21084" xr:uid="{00000000-0005-0000-0000-0000652B0000}"/>
    <cellStyle name="Vírgula 2 3 2 2 8 3 4" xfId="10404" xr:uid="{00000000-0005-0000-0000-0000662B0000}"/>
    <cellStyle name="Vírgula 2 3 2 2 8 3 4 2" xfId="23748" xr:uid="{00000000-0005-0000-0000-0000672B0000}"/>
    <cellStyle name="Vírgula 2 3 2 2 8 3 5" xfId="15756" xr:uid="{00000000-0005-0000-0000-0000682B0000}"/>
    <cellStyle name="Vírgula 2 3 2 2 8 3 6" xfId="13068" xr:uid="{00000000-0005-0000-0000-0000692B0000}"/>
    <cellStyle name="Vírgula 2 3 2 2 8 4" xfId="3492" xr:uid="{00000000-0005-0000-0000-00006A2B0000}"/>
    <cellStyle name="Vírgula 2 3 2 2 8 4 2" xfId="16836" xr:uid="{00000000-0005-0000-0000-00006B2B0000}"/>
    <cellStyle name="Vírgula 2 3 2 2 8 5" xfId="6156" xr:uid="{00000000-0005-0000-0000-00006C2B0000}"/>
    <cellStyle name="Vírgula 2 3 2 2 8 5 2" xfId="19500" xr:uid="{00000000-0005-0000-0000-00006D2B0000}"/>
    <cellStyle name="Vírgula 2 3 2 2 8 6" xfId="8820" xr:uid="{00000000-0005-0000-0000-00006E2B0000}"/>
    <cellStyle name="Vírgula 2 3 2 2 8 6 2" xfId="22164" xr:uid="{00000000-0005-0000-0000-00006F2B0000}"/>
    <cellStyle name="Vírgula 2 3 2 2 8 7" xfId="14172" xr:uid="{00000000-0005-0000-0000-0000702B0000}"/>
    <cellStyle name="Vírgula 2 3 2 2 8 8" xfId="11484" xr:uid="{00000000-0005-0000-0000-0000712B0000}"/>
    <cellStyle name="Vírgula 2 3 2 2 8 9" xfId="25140" xr:uid="{00000000-0005-0000-0000-0000722B0000}"/>
    <cellStyle name="Vírgula 2 3 2 2 9" xfId="876" xr:uid="{00000000-0005-0000-0000-0000732B0000}"/>
    <cellStyle name="Vírgula 2 3 2 2 9 2" xfId="3540" xr:uid="{00000000-0005-0000-0000-0000742B0000}"/>
    <cellStyle name="Vírgula 2 3 2 2 9 2 2" xfId="16884" xr:uid="{00000000-0005-0000-0000-0000752B0000}"/>
    <cellStyle name="Vírgula 2 3 2 2 9 3" xfId="6204" xr:uid="{00000000-0005-0000-0000-0000762B0000}"/>
    <cellStyle name="Vírgula 2 3 2 2 9 3 2" xfId="19548" xr:uid="{00000000-0005-0000-0000-0000772B0000}"/>
    <cellStyle name="Vírgula 2 3 2 2 9 4" xfId="8868" xr:uid="{00000000-0005-0000-0000-0000782B0000}"/>
    <cellStyle name="Vírgula 2 3 2 2 9 4 2" xfId="22212" xr:uid="{00000000-0005-0000-0000-0000792B0000}"/>
    <cellStyle name="Vírgula 2 3 2 2 9 5" xfId="14220" xr:uid="{00000000-0005-0000-0000-00007A2B0000}"/>
    <cellStyle name="Vírgula 2 3 2 2 9 6" xfId="11532" xr:uid="{00000000-0005-0000-0000-00007B2B0000}"/>
    <cellStyle name="Vírgula 2 3 2 2 9 7" xfId="25500" xr:uid="{00000000-0005-0000-0000-00007C2B0000}"/>
    <cellStyle name="Vírgula 2 3 2 3" xfId="108" xr:uid="{00000000-0005-0000-0000-00007D2B0000}"/>
    <cellStyle name="Vírgula 2 3 2 3 10" xfId="5436" xr:uid="{00000000-0005-0000-0000-00007E2B0000}"/>
    <cellStyle name="Vírgula 2 3 2 3 10 2" xfId="18780" xr:uid="{00000000-0005-0000-0000-00007F2B0000}"/>
    <cellStyle name="Vírgula 2 3 2 3 11" xfId="8100" xr:uid="{00000000-0005-0000-0000-0000802B0000}"/>
    <cellStyle name="Vírgula 2 3 2 3 11 2" xfId="21444" xr:uid="{00000000-0005-0000-0000-0000812B0000}"/>
    <cellStyle name="Vírgula 2 3 2 3 12" xfId="13452" xr:uid="{00000000-0005-0000-0000-0000822B0000}"/>
    <cellStyle name="Vírgula 2 3 2 3 13" xfId="10764" xr:uid="{00000000-0005-0000-0000-0000832B0000}"/>
    <cellStyle name="Vírgula 2 3 2 3 14" xfId="24156" xr:uid="{00000000-0005-0000-0000-0000842B0000}"/>
    <cellStyle name="Vírgula 2 3 2 3 2" xfId="276" xr:uid="{00000000-0005-0000-0000-0000852B0000}"/>
    <cellStyle name="Vírgula 2 3 2 3 2 10" xfId="13620" xr:uid="{00000000-0005-0000-0000-0000862B0000}"/>
    <cellStyle name="Vírgula 2 3 2 3 2 11" xfId="10932" xr:uid="{00000000-0005-0000-0000-0000872B0000}"/>
    <cellStyle name="Vírgula 2 3 2 3 2 12" xfId="24324" xr:uid="{00000000-0005-0000-0000-0000882B0000}"/>
    <cellStyle name="Vírgula 2 3 2 3 2 2" xfId="540" xr:uid="{00000000-0005-0000-0000-0000892B0000}"/>
    <cellStyle name="Vírgula 2 3 2 3 2 2 2" xfId="1332" xr:uid="{00000000-0005-0000-0000-00008A2B0000}"/>
    <cellStyle name="Vírgula 2 3 2 3 2 2 2 2" xfId="3996" xr:uid="{00000000-0005-0000-0000-00008B2B0000}"/>
    <cellStyle name="Vírgula 2 3 2 3 2 2 2 2 2" xfId="17340" xr:uid="{00000000-0005-0000-0000-00008C2B0000}"/>
    <cellStyle name="Vírgula 2 3 2 3 2 2 2 3" xfId="6660" xr:uid="{00000000-0005-0000-0000-00008D2B0000}"/>
    <cellStyle name="Vírgula 2 3 2 3 2 2 2 3 2" xfId="20004" xr:uid="{00000000-0005-0000-0000-00008E2B0000}"/>
    <cellStyle name="Vírgula 2 3 2 3 2 2 2 4" xfId="9324" xr:uid="{00000000-0005-0000-0000-00008F2B0000}"/>
    <cellStyle name="Vírgula 2 3 2 3 2 2 2 4 2" xfId="22668" xr:uid="{00000000-0005-0000-0000-0000902B0000}"/>
    <cellStyle name="Vírgula 2 3 2 3 2 2 2 5" xfId="14676" xr:uid="{00000000-0005-0000-0000-0000912B0000}"/>
    <cellStyle name="Vírgula 2 3 2 3 2 2 2 6" xfId="11988" xr:uid="{00000000-0005-0000-0000-0000922B0000}"/>
    <cellStyle name="Vírgula 2 3 2 3 2 2 2 7" xfId="26388" xr:uid="{00000000-0005-0000-0000-0000932B0000}"/>
    <cellStyle name="Vírgula 2 3 2 3 2 2 3" xfId="2124" xr:uid="{00000000-0005-0000-0000-0000942B0000}"/>
    <cellStyle name="Vírgula 2 3 2 3 2 2 3 2" xfId="4788" xr:uid="{00000000-0005-0000-0000-0000952B0000}"/>
    <cellStyle name="Vírgula 2 3 2 3 2 2 3 2 2" xfId="18132" xr:uid="{00000000-0005-0000-0000-0000962B0000}"/>
    <cellStyle name="Vírgula 2 3 2 3 2 2 3 3" xfId="7452" xr:uid="{00000000-0005-0000-0000-0000972B0000}"/>
    <cellStyle name="Vírgula 2 3 2 3 2 2 3 3 2" xfId="20796" xr:uid="{00000000-0005-0000-0000-0000982B0000}"/>
    <cellStyle name="Vírgula 2 3 2 3 2 2 3 4" xfId="10116" xr:uid="{00000000-0005-0000-0000-0000992B0000}"/>
    <cellStyle name="Vírgula 2 3 2 3 2 2 3 4 2" xfId="23460" xr:uid="{00000000-0005-0000-0000-00009A2B0000}"/>
    <cellStyle name="Vírgula 2 3 2 3 2 2 3 5" xfId="15468" xr:uid="{00000000-0005-0000-0000-00009B2B0000}"/>
    <cellStyle name="Vírgula 2 3 2 3 2 2 3 6" xfId="12780" xr:uid="{00000000-0005-0000-0000-00009C2B0000}"/>
    <cellStyle name="Vírgula 2 3 2 3 2 2 4" xfId="3204" xr:uid="{00000000-0005-0000-0000-00009D2B0000}"/>
    <cellStyle name="Vírgula 2 3 2 3 2 2 4 2" xfId="16548" xr:uid="{00000000-0005-0000-0000-00009E2B0000}"/>
    <cellStyle name="Vírgula 2 3 2 3 2 2 5" xfId="5868" xr:uid="{00000000-0005-0000-0000-00009F2B0000}"/>
    <cellStyle name="Vírgula 2 3 2 3 2 2 5 2" xfId="19212" xr:uid="{00000000-0005-0000-0000-0000A02B0000}"/>
    <cellStyle name="Vírgula 2 3 2 3 2 2 6" xfId="8532" xr:uid="{00000000-0005-0000-0000-0000A12B0000}"/>
    <cellStyle name="Vírgula 2 3 2 3 2 2 6 2" xfId="21876" xr:uid="{00000000-0005-0000-0000-0000A22B0000}"/>
    <cellStyle name="Vírgula 2 3 2 3 2 2 7" xfId="13884" xr:uid="{00000000-0005-0000-0000-0000A32B0000}"/>
    <cellStyle name="Vírgula 2 3 2 3 2 2 8" xfId="11196" xr:uid="{00000000-0005-0000-0000-0000A42B0000}"/>
    <cellStyle name="Vírgula 2 3 2 3 2 2 9" xfId="25020" xr:uid="{00000000-0005-0000-0000-0000A52B0000}"/>
    <cellStyle name="Vírgula 2 3 2 3 2 3" xfId="708" xr:uid="{00000000-0005-0000-0000-0000A62B0000}"/>
    <cellStyle name="Vírgula 2 3 2 3 2 3 2" xfId="1500" xr:uid="{00000000-0005-0000-0000-0000A72B0000}"/>
    <cellStyle name="Vírgula 2 3 2 3 2 3 2 2" xfId="4164" xr:uid="{00000000-0005-0000-0000-0000A82B0000}"/>
    <cellStyle name="Vírgula 2 3 2 3 2 3 2 2 2" xfId="17508" xr:uid="{00000000-0005-0000-0000-0000A92B0000}"/>
    <cellStyle name="Vírgula 2 3 2 3 2 3 2 3" xfId="6828" xr:uid="{00000000-0005-0000-0000-0000AA2B0000}"/>
    <cellStyle name="Vírgula 2 3 2 3 2 3 2 3 2" xfId="20172" xr:uid="{00000000-0005-0000-0000-0000AB2B0000}"/>
    <cellStyle name="Vírgula 2 3 2 3 2 3 2 4" xfId="9492" xr:uid="{00000000-0005-0000-0000-0000AC2B0000}"/>
    <cellStyle name="Vírgula 2 3 2 3 2 3 2 4 2" xfId="22836" xr:uid="{00000000-0005-0000-0000-0000AD2B0000}"/>
    <cellStyle name="Vírgula 2 3 2 3 2 3 2 5" xfId="14844" xr:uid="{00000000-0005-0000-0000-0000AE2B0000}"/>
    <cellStyle name="Vírgula 2 3 2 3 2 3 2 6" xfId="12156" xr:uid="{00000000-0005-0000-0000-0000AF2B0000}"/>
    <cellStyle name="Vírgula 2 3 2 3 2 3 2 7" xfId="26052" xr:uid="{00000000-0005-0000-0000-0000B02B0000}"/>
    <cellStyle name="Vírgula 2 3 2 3 2 3 3" xfId="2292" xr:uid="{00000000-0005-0000-0000-0000B12B0000}"/>
    <cellStyle name="Vírgula 2 3 2 3 2 3 3 2" xfId="4956" xr:uid="{00000000-0005-0000-0000-0000B22B0000}"/>
    <cellStyle name="Vírgula 2 3 2 3 2 3 3 2 2" xfId="18300" xr:uid="{00000000-0005-0000-0000-0000B32B0000}"/>
    <cellStyle name="Vírgula 2 3 2 3 2 3 3 3" xfId="7620" xr:uid="{00000000-0005-0000-0000-0000B42B0000}"/>
    <cellStyle name="Vírgula 2 3 2 3 2 3 3 3 2" xfId="20964" xr:uid="{00000000-0005-0000-0000-0000B52B0000}"/>
    <cellStyle name="Vírgula 2 3 2 3 2 3 3 4" xfId="10284" xr:uid="{00000000-0005-0000-0000-0000B62B0000}"/>
    <cellStyle name="Vírgula 2 3 2 3 2 3 3 4 2" xfId="23628" xr:uid="{00000000-0005-0000-0000-0000B72B0000}"/>
    <cellStyle name="Vírgula 2 3 2 3 2 3 3 5" xfId="15636" xr:uid="{00000000-0005-0000-0000-0000B82B0000}"/>
    <cellStyle name="Vírgula 2 3 2 3 2 3 3 6" xfId="12948" xr:uid="{00000000-0005-0000-0000-0000B92B0000}"/>
    <cellStyle name="Vírgula 2 3 2 3 2 3 4" xfId="3372" xr:uid="{00000000-0005-0000-0000-0000BA2B0000}"/>
    <cellStyle name="Vírgula 2 3 2 3 2 3 4 2" xfId="16716" xr:uid="{00000000-0005-0000-0000-0000BB2B0000}"/>
    <cellStyle name="Vírgula 2 3 2 3 2 3 5" xfId="6036" xr:uid="{00000000-0005-0000-0000-0000BC2B0000}"/>
    <cellStyle name="Vírgula 2 3 2 3 2 3 5 2" xfId="19380" xr:uid="{00000000-0005-0000-0000-0000BD2B0000}"/>
    <cellStyle name="Vírgula 2 3 2 3 2 3 6" xfId="8700" xr:uid="{00000000-0005-0000-0000-0000BE2B0000}"/>
    <cellStyle name="Vírgula 2 3 2 3 2 3 6 2" xfId="22044" xr:uid="{00000000-0005-0000-0000-0000BF2B0000}"/>
    <cellStyle name="Vírgula 2 3 2 3 2 3 7" xfId="14052" xr:uid="{00000000-0005-0000-0000-0000C02B0000}"/>
    <cellStyle name="Vírgula 2 3 2 3 2 3 8" xfId="11364" xr:uid="{00000000-0005-0000-0000-0000C12B0000}"/>
    <cellStyle name="Vírgula 2 3 2 3 2 3 9" xfId="24684" xr:uid="{00000000-0005-0000-0000-0000C22B0000}"/>
    <cellStyle name="Vírgula 2 3 2 3 2 4" xfId="1068" xr:uid="{00000000-0005-0000-0000-0000C32B0000}"/>
    <cellStyle name="Vírgula 2 3 2 3 2 4 2" xfId="3732" xr:uid="{00000000-0005-0000-0000-0000C42B0000}"/>
    <cellStyle name="Vírgula 2 3 2 3 2 4 2 2" xfId="17076" xr:uid="{00000000-0005-0000-0000-0000C52B0000}"/>
    <cellStyle name="Vírgula 2 3 2 3 2 4 2 3" xfId="26700" xr:uid="{00000000-0005-0000-0000-0000C62B0000}"/>
    <cellStyle name="Vírgula 2 3 2 3 2 4 3" xfId="6396" xr:uid="{00000000-0005-0000-0000-0000C72B0000}"/>
    <cellStyle name="Vírgula 2 3 2 3 2 4 3 2" xfId="19740" xr:uid="{00000000-0005-0000-0000-0000C82B0000}"/>
    <cellStyle name="Vírgula 2 3 2 3 2 4 4" xfId="9060" xr:uid="{00000000-0005-0000-0000-0000C92B0000}"/>
    <cellStyle name="Vírgula 2 3 2 3 2 4 4 2" xfId="22404" xr:uid="{00000000-0005-0000-0000-0000CA2B0000}"/>
    <cellStyle name="Vírgula 2 3 2 3 2 4 5" xfId="14412" xr:uid="{00000000-0005-0000-0000-0000CB2B0000}"/>
    <cellStyle name="Vírgula 2 3 2 3 2 4 6" xfId="11724" xr:uid="{00000000-0005-0000-0000-0000CC2B0000}"/>
    <cellStyle name="Vírgula 2 3 2 3 2 4 7" xfId="25332" xr:uid="{00000000-0005-0000-0000-0000CD2B0000}"/>
    <cellStyle name="Vírgula 2 3 2 3 2 5" xfId="1860" xr:uid="{00000000-0005-0000-0000-0000CE2B0000}"/>
    <cellStyle name="Vírgula 2 3 2 3 2 5 2" xfId="4524" xr:uid="{00000000-0005-0000-0000-0000CF2B0000}"/>
    <cellStyle name="Vírgula 2 3 2 3 2 5 2 2" xfId="17868" xr:uid="{00000000-0005-0000-0000-0000D02B0000}"/>
    <cellStyle name="Vírgula 2 3 2 3 2 5 3" xfId="7188" xr:uid="{00000000-0005-0000-0000-0000D12B0000}"/>
    <cellStyle name="Vírgula 2 3 2 3 2 5 3 2" xfId="20532" xr:uid="{00000000-0005-0000-0000-0000D22B0000}"/>
    <cellStyle name="Vírgula 2 3 2 3 2 5 4" xfId="9852" xr:uid="{00000000-0005-0000-0000-0000D32B0000}"/>
    <cellStyle name="Vírgula 2 3 2 3 2 5 4 2" xfId="23196" xr:uid="{00000000-0005-0000-0000-0000D42B0000}"/>
    <cellStyle name="Vírgula 2 3 2 3 2 5 5" xfId="15204" xr:uid="{00000000-0005-0000-0000-0000D52B0000}"/>
    <cellStyle name="Vírgula 2 3 2 3 2 5 6" xfId="12516" xr:uid="{00000000-0005-0000-0000-0000D62B0000}"/>
    <cellStyle name="Vírgula 2 3 2 3 2 5 7" xfId="25692" xr:uid="{00000000-0005-0000-0000-0000D72B0000}"/>
    <cellStyle name="Vírgula 2 3 2 3 2 6" xfId="2676" xr:uid="{00000000-0005-0000-0000-0000D82B0000}"/>
    <cellStyle name="Vírgula 2 3 2 3 2 6 2" xfId="5340" xr:uid="{00000000-0005-0000-0000-0000D92B0000}"/>
    <cellStyle name="Vírgula 2 3 2 3 2 6 2 2" xfId="18684" xr:uid="{00000000-0005-0000-0000-0000DA2B0000}"/>
    <cellStyle name="Vírgula 2 3 2 3 2 6 3" xfId="8004" xr:uid="{00000000-0005-0000-0000-0000DB2B0000}"/>
    <cellStyle name="Vírgula 2 3 2 3 2 6 3 2" xfId="21348" xr:uid="{00000000-0005-0000-0000-0000DC2B0000}"/>
    <cellStyle name="Vírgula 2 3 2 3 2 6 4" xfId="10668" xr:uid="{00000000-0005-0000-0000-0000DD2B0000}"/>
    <cellStyle name="Vírgula 2 3 2 3 2 6 4 2" xfId="24012" xr:uid="{00000000-0005-0000-0000-0000DE2B0000}"/>
    <cellStyle name="Vírgula 2 3 2 3 2 6 5" xfId="16020" xr:uid="{00000000-0005-0000-0000-0000DF2B0000}"/>
    <cellStyle name="Vírgula 2 3 2 3 2 6 6" xfId="13332" xr:uid="{00000000-0005-0000-0000-0000E02B0000}"/>
    <cellStyle name="Vírgula 2 3 2 3 2 7" xfId="2940" xr:uid="{00000000-0005-0000-0000-0000E12B0000}"/>
    <cellStyle name="Vírgula 2 3 2 3 2 7 2" xfId="16284" xr:uid="{00000000-0005-0000-0000-0000E22B0000}"/>
    <cellStyle name="Vírgula 2 3 2 3 2 8" xfId="5604" xr:uid="{00000000-0005-0000-0000-0000E32B0000}"/>
    <cellStyle name="Vírgula 2 3 2 3 2 8 2" xfId="18948" xr:uid="{00000000-0005-0000-0000-0000E42B0000}"/>
    <cellStyle name="Vírgula 2 3 2 3 2 9" xfId="8268" xr:uid="{00000000-0005-0000-0000-0000E52B0000}"/>
    <cellStyle name="Vírgula 2 3 2 3 2 9 2" xfId="21612" xr:uid="{00000000-0005-0000-0000-0000E62B0000}"/>
    <cellStyle name="Vírgula 2 3 2 3 3" xfId="180" xr:uid="{00000000-0005-0000-0000-0000E72B0000}"/>
    <cellStyle name="Vírgula 2 3 2 3 3 10" xfId="10836" xr:uid="{00000000-0005-0000-0000-0000E82B0000}"/>
    <cellStyle name="Vírgula 2 3 2 3 3 11" xfId="24228" xr:uid="{00000000-0005-0000-0000-0000E92B0000}"/>
    <cellStyle name="Vírgula 2 3 2 3 3 2" xfId="444" xr:uid="{00000000-0005-0000-0000-0000EA2B0000}"/>
    <cellStyle name="Vírgula 2 3 2 3 3 2 2" xfId="1236" xr:uid="{00000000-0005-0000-0000-0000EB2B0000}"/>
    <cellStyle name="Vírgula 2 3 2 3 3 2 2 2" xfId="3900" xr:uid="{00000000-0005-0000-0000-0000EC2B0000}"/>
    <cellStyle name="Vírgula 2 3 2 3 3 2 2 2 2" xfId="17244" xr:uid="{00000000-0005-0000-0000-0000ED2B0000}"/>
    <cellStyle name="Vírgula 2 3 2 3 3 2 2 3" xfId="6564" xr:uid="{00000000-0005-0000-0000-0000EE2B0000}"/>
    <cellStyle name="Vírgula 2 3 2 3 3 2 2 3 2" xfId="19908" xr:uid="{00000000-0005-0000-0000-0000EF2B0000}"/>
    <cellStyle name="Vírgula 2 3 2 3 3 2 2 4" xfId="9228" xr:uid="{00000000-0005-0000-0000-0000F02B0000}"/>
    <cellStyle name="Vírgula 2 3 2 3 3 2 2 4 2" xfId="22572" xr:uid="{00000000-0005-0000-0000-0000F12B0000}"/>
    <cellStyle name="Vírgula 2 3 2 3 3 2 2 5" xfId="14580" xr:uid="{00000000-0005-0000-0000-0000F22B0000}"/>
    <cellStyle name="Vírgula 2 3 2 3 3 2 2 6" xfId="11892" xr:uid="{00000000-0005-0000-0000-0000F32B0000}"/>
    <cellStyle name="Vírgula 2 3 2 3 3 2 2 7" xfId="26292" xr:uid="{00000000-0005-0000-0000-0000F42B0000}"/>
    <cellStyle name="Vírgula 2 3 2 3 3 2 3" xfId="2028" xr:uid="{00000000-0005-0000-0000-0000F52B0000}"/>
    <cellStyle name="Vírgula 2 3 2 3 3 2 3 2" xfId="4692" xr:uid="{00000000-0005-0000-0000-0000F62B0000}"/>
    <cellStyle name="Vírgula 2 3 2 3 3 2 3 2 2" xfId="18036" xr:uid="{00000000-0005-0000-0000-0000F72B0000}"/>
    <cellStyle name="Vírgula 2 3 2 3 3 2 3 3" xfId="7356" xr:uid="{00000000-0005-0000-0000-0000F82B0000}"/>
    <cellStyle name="Vírgula 2 3 2 3 3 2 3 3 2" xfId="20700" xr:uid="{00000000-0005-0000-0000-0000F92B0000}"/>
    <cellStyle name="Vírgula 2 3 2 3 3 2 3 4" xfId="10020" xr:uid="{00000000-0005-0000-0000-0000FA2B0000}"/>
    <cellStyle name="Vírgula 2 3 2 3 3 2 3 4 2" xfId="23364" xr:uid="{00000000-0005-0000-0000-0000FB2B0000}"/>
    <cellStyle name="Vírgula 2 3 2 3 3 2 3 5" xfId="15372" xr:uid="{00000000-0005-0000-0000-0000FC2B0000}"/>
    <cellStyle name="Vírgula 2 3 2 3 3 2 3 6" xfId="12684" xr:uid="{00000000-0005-0000-0000-0000FD2B0000}"/>
    <cellStyle name="Vírgula 2 3 2 3 3 2 4" xfId="3108" xr:uid="{00000000-0005-0000-0000-0000FE2B0000}"/>
    <cellStyle name="Vírgula 2 3 2 3 3 2 4 2" xfId="16452" xr:uid="{00000000-0005-0000-0000-0000FF2B0000}"/>
    <cellStyle name="Vírgula 2 3 2 3 3 2 5" xfId="5772" xr:uid="{00000000-0005-0000-0000-0000002C0000}"/>
    <cellStyle name="Vírgula 2 3 2 3 3 2 5 2" xfId="19116" xr:uid="{00000000-0005-0000-0000-0000012C0000}"/>
    <cellStyle name="Vírgula 2 3 2 3 3 2 6" xfId="8436" xr:uid="{00000000-0005-0000-0000-0000022C0000}"/>
    <cellStyle name="Vírgula 2 3 2 3 3 2 6 2" xfId="21780" xr:uid="{00000000-0005-0000-0000-0000032C0000}"/>
    <cellStyle name="Vírgula 2 3 2 3 3 2 7" xfId="13788" xr:uid="{00000000-0005-0000-0000-0000042C0000}"/>
    <cellStyle name="Vírgula 2 3 2 3 3 2 8" xfId="11100" xr:uid="{00000000-0005-0000-0000-0000052C0000}"/>
    <cellStyle name="Vírgula 2 3 2 3 3 2 9" xfId="24924" xr:uid="{00000000-0005-0000-0000-0000062C0000}"/>
    <cellStyle name="Vírgula 2 3 2 3 3 3" xfId="972" xr:uid="{00000000-0005-0000-0000-0000072C0000}"/>
    <cellStyle name="Vírgula 2 3 2 3 3 3 2" xfId="3636" xr:uid="{00000000-0005-0000-0000-0000082C0000}"/>
    <cellStyle name="Vírgula 2 3 2 3 3 3 2 2" xfId="16980" xr:uid="{00000000-0005-0000-0000-0000092C0000}"/>
    <cellStyle name="Vírgula 2 3 2 3 3 3 2 3" xfId="25956" xr:uid="{00000000-0005-0000-0000-00000A2C0000}"/>
    <cellStyle name="Vírgula 2 3 2 3 3 3 3" xfId="6300" xr:uid="{00000000-0005-0000-0000-00000B2C0000}"/>
    <cellStyle name="Vírgula 2 3 2 3 3 3 3 2" xfId="19644" xr:uid="{00000000-0005-0000-0000-00000C2C0000}"/>
    <cellStyle name="Vírgula 2 3 2 3 3 3 4" xfId="8964" xr:uid="{00000000-0005-0000-0000-00000D2C0000}"/>
    <cellStyle name="Vírgula 2 3 2 3 3 3 4 2" xfId="22308" xr:uid="{00000000-0005-0000-0000-00000E2C0000}"/>
    <cellStyle name="Vírgula 2 3 2 3 3 3 5" xfId="14316" xr:uid="{00000000-0005-0000-0000-00000F2C0000}"/>
    <cellStyle name="Vírgula 2 3 2 3 3 3 6" xfId="11628" xr:uid="{00000000-0005-0000-0000-0000102C0000}"/>
    <cellStyle name="Vírgula 2 3 2 3 3 3 7" xfId="24588" xr:uid="{00000000-0005-0000-0000-0000112C0000}"/>
    <cellStyle name="Vírgula 2 3 2 3 3 4" xfId="1764" xr:uid="{00000000-0005-0000-0000-0000122C0000}"/>
    <cellStyle name="Vírgula 2 3 2 3 3 4 2" xfId="4428" xr:uid="{00000000-0005-0000-0000-0000132C0000}"/>
    <cellStyle name="Vírgula 2 3 2 3 3 4 2 2" xfId="17772" xr:uid="{00000000-0005-0000-0000-0000142C0000}"/>
    <cellStyle name="Vírgula 2 3 2 3 3 4 2 3" xfId="26604" xr:uid="{00000000-0005-0000-0000-0000152C0000}"/>
    <cellStyle name="Vírgula 2 3 2 3 3 4 3" xfId="7092" xr:uid="{00000000-0005-0000-0000-0000162C0000}"/>
    <cellStyle name="Vírgula 2 3 2 3 3 4 3 2" xfId="20436" xr:uid="{00000000-0005-0000-0000-0000172C0000}"/>
    <cellStyle name="Vírgula 2 3 2 3 3 4 4" xfId="9756" xr:uid="{00000000-0005-0000-0000-0000182C0000}"/>
    <cellStyle name="Vírgula 2 3 2 3 3 4 4 2" xfId="23100" xr:uid="{00000000-0005-0000-0000-0000192C0000}"/>
    <cellStyle name="Vírgula 2 3 2 3 3 4 5" xfId="15108" xr:uid="{00000000-0005-0000-0000-00001A2C0000}"/>
    <cellStyle name="Vírgula 2 3 2 3 3 4 6" xfId="12420" xr:uid="{00000000-0005-0000-0000-00001B2C0000}"/>
    <cellStyle name="Vírgula 2 3 2 3 3 4 7" xfId="25236" xr:uid="{00000000-0005-0000-0000-00001C2C0000}"/>
    <cellStyle name="Vírgula 2 3 2 3 3 5" xfId="2580" xr:uid="{00000000-0005-0000-0000-00001D2C0000}"/>
    <cellStyle name="Vírgula 2 3 2 3 3 5 2" xfId="5244" xr:uid="{00000000-0005-0000-0000-00001E2C0000}"/>
    <cellStyle name="Vírgula 2 3 2 3 3 5 2 2" xfId="18588" xr:uid="{00000000-0005-0000-0000-00001F2C0000}"/>
    <cellStyle name="Vírgula 2 3 2 3 3 5 3" xfId="7908" xr:uid="{00000000-0005-0000-0000-0000202C0000}"/>
    <cellStyle name="Vírgula 2 3 2 3 3 5 3 2" xfId="21252" xr:uid="{00000000-0005-0000-0000-0000212C0000}"/>
    <cellStyle name="Vírgula 2 3 2 3 3 5 4" xfId="10572" xr:uid="{00000000-0005-0000-0000-0000222C0000}"/>
    <cellStyle name="Vírgula 2 3 2 3 3 5 4 2" xfId="23916" xr:uid="{00000000-0005-0000-0000-0000232C0000}"/>
    <cellStyle name="Vírgula 2 3 2 3 3 5 5" xfId="15924" xr:uid="{00000000-0005-0000-0000-0000242C0000}"/>
    <cellStyle name="Vírgula 2 3 2 3 3 5 6" xfId="13236" xr:uid="{00000000-0005-0000-0000-0000252C0000}"/>
    <cellStyle name="Vírgula 2 3 2 3 3 5 7" xfId="25596" xr:uid="{00000000-0005-0000-0000-0000262C0000}"/>
    <cellStyle name="Vírgula 2 3 2 3 3 6" xfId="2844" xr:uid="{00000000-0005-0000-0000-0000272C0000}"/>
    <cellStyle name="Vírgula 2 3 2 3 3 6 2" xfId="16188" xr:uid="{00000000-0005-0000-0000-0000282C0000}"/>
    <cellStyle name="Vírgula 2 3 2 3 3 7" xfId="5508" xr:uid="{00000000-0005-0000-0000-0000292C0000}"/>
    <cellStyle name="Vírgula 2 3 2 3 3 7 2" xfId="18852" xr:uid="{00000000-0005-0000-0000-00002A2C0000}"/>
    <cellStyle name="Vírgula 2 3 2 3 3 8" xfId="8172" xr:uid="{00000000-0005-0000-0000-00002B2C0000}"/>
    <cellStyle name="Vírgula 2 3 2 3 3 8 2" xfId="21516" xr:uid="{00000000-0005-0000-0000-00002C2C0000}"/>
    <cellStyle name="Vírgula 2 3 2 3 3 9" xfId="13524" xr:uid="{00000000-0005-0000-0000-00002D2C0000}"/>
    <cellStyle name="Vírgula 2 3 2 3 4" xfId="372" xr:uid="{00000000-0005-0000-0000-00002E2C0000}"/>
    <cellStyle name="Vírgula 2 3 2 3 4 2" xfId="1164" xr:uid="{00000000-0005-0000-0000-00002F2C0000}"/>
    <cellStyle name="Vírgula 2 3 2 3 4 2 2" xfId="3828" xr:uid="{00000000-0005-0000-0000-0000302C0000}"/>
    <cellStyle name="Vírgula 2 3 2 3 4 2 2 2" xfId="17172" xr:uid="{00000000-0005-0000-0000-0000312C0000}"/>
    <cellStyle name="Vírgula 2 3 2 3 4 2 3" xfId="6492" xr:uid="{00000000-0005-0000-0000-0000322C0000}"/>
    <cellStyle name="Vírgula 2 3 2 3 4 2 3 2" xfId="19836" xr:uid="{00000000-0005-0000-0000-0000332C0000}"/>
    <cellStyle name="Vírgula 2 3 2 3 4 2 4" xfId="9156" xr:uid="{00000000-0005-0000-0000-0000342C0000}"/>
    <cellStyle name="Vírgula 2 3 2 3 4 2 4 2" xfId="22500" xr:uid="{00000000-0005-0000-0000-0000352C0000}"/>
    <cellStyle name="Vírgula 2 3 2 3 4 2 5" xfId="14508" xr:uid="{00000000-0005-0000-0000-0000362C0000}"/>
    <cellStyle name="Vírgula 2 3 2 3 4 2 6" xfId="11820" xr:uid="{00000000-0005-0000-0000-0000372C0000}"/>
    <cellStyle name="Vírgula 2 3 2 3 4 2 7" xfId="26220" xr:uid="{00000000-0005-0000-0000-0000382C0000}"/>
    <cellStyle name="Vírgula 2 3 2 3 4 3" xfId="1956" xr:uid="{00000000-0005-0000-0000-0000392C0000}"/>
    <cellStyle name="Vírgula 2 3 2 3 4 3 2" xfId="4620" xr:uid="{00000000-0005-0000-0000-00003A2C0000}"/>
    <cellStyle name="Vírgula 2 3 2 3 4 3 2 2" xfId="17964" xr:uid="{00000000-0005-0000-0000-00003B2C0000}"/>
    <cellStyle name="Vírgula 2 3 2 3 4 3 3" xfId="7284" xr:uid="{00000000-0005-0000-0000-00003C2C0000}"/>
    <cellStyle name="Vírgula 2 3 2 3 4 3 3 2" xfId="20628" xr:uid="{00000000-0005-0000-0000-00003D2C0000}"/>
    <cellStyle name="Vírgula 2 3 2 3 4 3 4" xfId="9948" xr:uid="{00000000-0005-0000-0000-00003E2C0000}"/>
    <cellStyle name="Vírgula 2 3 2 3 4 3 4 2" xfId="23292" xr:uid="{00000000-0005-0000-0000-00003F2C0000}"/>
    <cellStyle name="Vírgula 2 3 2 3 4 3 5" xfId="15300" xr:uid="{00000000-0005-0000-0000-0000402C0000}"/>
    <cellStyle name="Vírgula 2 3 2 3 4 3 6" xfId="12612" xr:uid="{00000000-0005-0000-0000-0000412C0000}"/>
    <cellStyle name="Vírgula 2 3 2 3 4 4" xfId="3036" xr:uid="{00000000-0005-0000-0000-0000422C0000}"/>
    <cellStyle name="Vírgula 2 3 2 3 4 4 2" xfId="16380" xr:uid="{00000000-0005-0000-0000-0000432C0000}"/>
    <cellStyle name="Vírgula 2 3 2 3 4 5" xfId="5700" xr:uid="{00000000-0005-0000-0000-0000442C0000}"/>
    <cellStyle name="Vírgula 2 3 2 3 4 5 2" xfId="19044" xr:uid="{00000000-0005-0000-0000-0000452C0000}"/>
    <cellStyle name="Vírgula 2 3 2 3 4 6" xfId="8364" xr:uid="{00000000-0005-0000-0000-0000462C0000}"/>
    <cellStyle name="Vírgula 2 3 2 3 4 6 2" xfId="21708" xr:uid="{00000000-0005-0000-0000-0000472C0000}"/>
    <cellStyle name="Vírgula 2 3 2 3 4 7" xfId="13716" xr:uid="{00000000-0005-0000-0000-0000482C0000}"/>
    <cellStyle name="Vírgula 2 3 2 3 4 8" xfId="11028" xr:uid="{00000000-0005-0000-0000-0000492C0000}"/>
    <cellStyle name="Vírgula 2 3 2 3 4 9" xfId="24852" xr:uid="{00000000-0005-0000-0000-00004A2C0000}"/>
    <cellStyle name="Vírgula 2 3 2 3 5" xfId="636" xr:uid="{00000000-0005-0000-0000-00004B2C0000}"/>
    <cellStyle name="Vírgula 2 3 2 3 5 2" xfId="1428" xr:uid="{00000000-0005-0000-0000-00004C2C0000}"/>
    <cellStyle name="Vírgula 2 3 2 3 5 2 2" xfId="4092" xr:uid="{00000000-0005-0000-0000-00004D2C0000}"/>
    <cellStyle name="Vírgula 2 3 2 3 5 2 2 2" xfId="17436" xr:uid="{00000000-0005-0000-0000-00004E2C0000}"/>
    <cellStyle name="Vírgula 2 3 2 3 5 2 3" xfId="6756" xr:uid="{00000000-0005-0000-0000-00004F2C0000}"/>
    <cellStyle name="Vírgula 2 3 2 3 5 2 3 2" xfId="20100" xr:uid="{00000000-0005-0000-0000-0000502C0000}"/>
    <cellStyle name="Vírgula 2 3 2 3 5 2 4" xfId="9420" xr:uid="{00000000-0005-0000-0000-0000512C0000}"/>
    <cellStyle name="Vírgula 2 3 2 3 5 2 4 2" xfId="22764" xr:uid="{00000000-0005-0000-0000-0000522C0000}"/>
    <cellStyle name="Vírgula 2 3 2 3 5 2 5" xfId="14772" xr:uid="{00000000-0005-0000-0000-0000532C0000}"/>
    <cellStyle name="Vírgula 2 3 2 3 5 2 6" xfId="12084" xr:uid="{00000000-0005-0000-0000-0000542C0000}"/>
    <cellStyle name="Vírgula 2 3 2 3 5 2 7" xfId="25884" xr:uid="{00000000-0005-0000-0000-0000552C0000}"/>
    <cellStyle name="Vírgula 2 3 2 3 5 3" xfId="2220" xr:uid="{00000000-0005-0000-0000-0000562C0000}"/>
    <cellStyle name="Vírgula 2 3 2 3 5 3 2" xfId="4884" xr:uid="{00000000-0005-0000-0000-0000572C0000}"/>
    <cellStyle name="Vírgula 2 3 2 3 5 3 2 2" xfId="18228" xr:uid="{00000000-0005-0000-0000-0000582C0000}"/>
    <cellStyle name="Vírgula 2 3 2 3 5 3 3" xfId="7548" xr:uid="{00000000-0005-0000-0000-0000592C0000}"/>
    <cellStyle name="Vírgula 2 3 2 3 5 3 3 2" xfId="20892" xr:uid="{00000000-0005-0000-0000-00005A2C0000}"/>
    <cellStyle name="Vírgula 2 3 2 3 5 3 4" xfId="10212" xr:uid="{00000000-0005-0000-0000-00005B2C0000}"/>
    <cellStyle name="Vírgula 2 3 2 3 5 3 4 2" xfId="23556" xr:uid="{00000000-0005-0000-0000-00005C2C0000}"/>
    <cellStyle name="Vírgula 2 3 2 3 5 3 5" xfId="15564" xr:uid="{00000000-0005-0000-0000-00005D2C0000}"/>
    <cellStyle name="Vírgula 2 3 2 3 5 3 6" xfId="12876" xr:uid="{00000000-0005-0000-0000-00005E2C0000}"/>
    <cellStyle name="Vírgula 2 3 2 3 5 4" xfId="3300" xr:uid="{00000000-0005-0000-0000-00005F2C0000}"/>
    <cellStyle name="Vírgula 2 3 2 3 5 4 2" xfId="16644" xr:uid="{00000000-0005-0000-0000-0000602C0000}"/>
    <cellStyle name="Vírgula 2 3 2 3 5 5" xfId="5964" xr:uid="{00000000-0005-0000-0000-0000612C0000}"/>
    <cellStyle name="Vírgula 2 3 2 3 5 5 2" xfId="19308" xr:uid="{00000000-0005-0000-0000-0000622C0000}"/>
    <cellStyle name="Vírgula 2 3 2 3 5 6" xfId="8628" xr:uid="{00000000-0005-0000-0000-0000632C0000}"/>
    <cellStyle name="Vírgula 2 3 2 3 5 6 2" xfId="21972" xr:uid="{00000000-0005-0000-0000-0000642C0000}"/>
    <cellStyle name="Vírgula 2 3 2 3 5 7" xfId="13980" xr:uid="{00000000-0005-0000-0000-0000652C0000}"/>
    <cellStyle name="Vírgula 2 3 2 3 5 8" xfId="11292" xr:uid="{00000000-0005-0000-0000-0000662C0000}"/>
    <cellStyle name="Vírgula 2 3 2 3 5 9" xfId="24516" xr:uid="{00000000-0005-0000-0000-0000672C0000}"/>
    <cellStyle name="Vírgula 2 3 2 3 6" xfId="900" xr:uid="{00000000-0005-0000-0000-0000682C0000}"/>
    <cellStyle name="Vírgula 2 3 2 3 6 2" xfId="3564" xr:uid="{00000000-0005-0000-0000-0000692C0000}"/>
    <cellStyle name="Vírgula 2 3 2 3 6 2 2" xfId="16908" xr:uid="{00000000-0005-0000-0000-00006A2C0000}"/>
    <cellStyle name="Vírgula 2 3 2 3 6 2 3" xfId="26532" xr:uid="{00000000-0005-0000-0000-00006B2C0000}"/>
    <cellStyle name="Vírgula 2 3 2 3 6 3" xfId="6228" xr:uid="{00000000-0005-0000-0000-00006C2C0000}"/>
    <cellStyle name="Vírgula 2 3 2 3 6 3 2" xfId="19572" xr:uid="{00000000-0005-0000-0000-00006D2C0000}"/>
    <cellStyle name="Vírgula 2 3 2 3 6 4" xfId="8892" xr:uid="{00000000-0005-0000-0000-00006E2C0000}"/>
    <cellStyle name="Vírgula 2 3 2 3 6 4 2" xfId="22236" xr:uid="{00000000-0005-0000-0000-00006F2C0000}"/>
    <cellStyle name="Vírgula 2 3 2 3 6 5" xfId="14244" xr:uid="{00000000-0005-0000-0000-0000702C0000}"/>
    <cellStyle name="Vírgula 2 3 2 3 6 6" xfId="11556" xr:uid="{00000000-0005-0000-0000-0000712C0000}"/>
    <cellStyle name="Vírgula 2 3 2 3 6 7" xfId="25164" xr:uid="{00000000-0005-0000-0000-0000722C0000}"/>
    <cellStyle name="Vírgula 2 3 2 3 7" xfId="1692" xr:uid="{00000000-0005-0000-0000-0000732C0000}"/>
    <cellStyle name="Vírgula 2 3 2 3 7 2" xfId="4356" xr:uid="{00000000-0005-0000-0000-0000742C0000}"/>
    <cellStyle name="Vírgula 2 3 2 3 7 2 2" xfId="17700" xr:uid="{00000000-0005-0000-0000-0000752C0000}"/>
    <cellStyle name="Vírgula 2 3 2 3 7 3" xfId="7020" xr:uid="{00000000-0005-0000-0000-0000762C0000}"/>
    <cellStyle name="Vírgula 2 3 2 3 7 3 2" xfId="20364" xr:uid="{00000000-0005-0000-0000-0000772C0000}"/>
    <cellStyle name="Vírgula 2 3 2 3 7 4" xfId="9684" xr:uid="{00000000-0005-0000-0000-0000782C0000}"/>
    <cellStyle name="Vírgula 2 3 2 3 7 4 2" xfId="23028" xr:uid="{00000000-0005-0000-0000-0000792C0000}"/>
    <cellStyle name="Vírgula 2 3 2 3 7 5" xfId="15036" xr:uid="{00000000-0005-0000-0000-00007A2C0000}"/>
    <cellStyle name="Vírgula 2 3 2 3 7 6" xfId="12348" xr:uid="{00000000-0005-0000-0000-00007B2C0000}"/>
    <cellStyle name="Vírgula 2 3 2 3 7 7" xfId="25524" xr:uid="{00000000-0005-0000-0000-00007C2C0000}"/>
    <cellStyle name="Vírgula 2 3 2 3 8" xfId="2508" xr:uid="{00000000-0005-0000-0000-00007D2C0000}"/>
    <cellStyle name="Vírgula 2 3 2 3 8 2" xfId="5172" xr:uid="{00000000-0005-0000-0000-00007E2C0000}"/>
    <cellStyle name="Vírgula 2 3 2 3 8 2 2" xfId="18516" xr:uid="{00000000-0005-0000-0000-00007F2C0000}"/>
    <cellStyle name="Vírgula 2 3 2 3 8 3" xfId="7836" xr:uid="{00000000-0005-0000-0000-0000802C0000}"/>
    <cellStyle name="Vírgula 2 3 2 3 8 3 2" xfId="21180" xr:uid="{00000000-0005-0000-0000-0000812C0000}"/>
    <cellStyle name="Vírgula 2 3 2 3 8 4" xfId="10500" xr:uid="{00000000-0005-0000-0000-0000822C0000}"/>
    <cellStyle name="Vírgula 2 3 2 3 8 4 2" xfId="23844" xr:uid="{00000000-0005-0000-0000-0000832C0000}"/>
    <cellStyle name="Vírgula 2 3 2 3 8 5" xfId="15852" xr:uid="{00000000-0005-0000-0000-0000842C0000}"/>
    <cellStyle name="Vírgula 2 3 2 3 8 6" xfId="13164" xr:uid="{00000000-0005-0000-0000-0000852C0000}"/>
    <cellStyle name="Vírgula 2 3 2 3 9" xfId="2772" xr:uid="{00000000-0005-0000-0000-0000862C0000}"/>
    <cellStyle name="Vírgula 2 3 2 3 9 2" xfId="16116" xr:uid="{00000000-0005-0000-0000-0000872C0000}"/>
    <cellStyle name="Vírgula 2 3 2 4" xfId="228" xr:uid="{00000000-0005-0000-0000-0000882C0000}"/>
    <cellStyle name="Vírgula 2 3 2 4 10" xfId="13572" xr:uid="{00000000-0005-0000-0000-0000892C0000}"/>
    <cellStyle name="Vírgula 2 3 2 4 11" xfId="10884" xr:uid="{00000000-0005-0000-0000-00008A2C0000}"/>
    <cellStyle name="Vírgula 2 3 2 4 12" xfId="24276" xr:uid="{00000000-0005-0000-0000-00008B2C0000}"/>
    <cellStyle name="Vírgula 2 3 2 4 2" xfId="492" xr:uid="{00000000-0005-0000-0000-00008C2C0000}"/>
    <cellStyle name="Vírgula 2 3 2 4 2 2" xfId="1284" xr:uid="{00000000-0005-0000-0000-00008D2C0000}"/>
    <cellStyle name="Vírgula 2 3 2 4 2 2 2" xfId="3948" xr:uid="{00000000-0005-0000-0000-00008E2C0000}"/>
    <cellStyle name="Vírgula 2 3 2 4 2 2 2 2" xfId="17292" xr:uid="{00000000-0005-0000-0000-00008F2C0000}"/>
    <cellStyle name="Vírgula 2 3 2 4 2 2 3" xfId="6612" xr:uid="{00000000-0005-0000-0000-0000902C0000}"/>
    <cellStyle name="Vírgula 2 3 2 4 2 2 3 2" xfId="19956" xr:uid="{00000000-0005-0000-0000-0000912C0000}"/>
    <cellStyle name="Vírgula 2 3 2 4 2 2 4" xfId="9276" xr:uid="{00000000-0005-0000-0000-0000922C0000}"/>
    <cellStyle name="Vírgula 2 3 2 4 2 2 4 2" xfId="22620" xr:uid="{00000000-0005-0000-0000-0000932C0000}"/>
    <cellStyle name="Vírgula 2 3 2 4 2 2 5" xfId="14628" xr:uid="{00000000-0005-0000-0000-0000942C0000}"/>
    <cellStyle name="Vírgula 2 3 2 4 2 2 6" xfId="11940" xr:uid="{00000000-0005-0000-0000-0000952C0000}"/>
    <cellStyle name="Vírgula 2 3 2 4 2 2 7" xfId="26340" xr:uid="{00000000-0005-0000-0000-0000962C0000}"/>
    <cellStyle name="Vírgula 2 3 2 4 2 3" xfId="2076" xr:uid="{00000000-0005-0000-0000-0000972C0000}"/>
    <cellStyle name="Vírgula 2 3 2 4 2 3 2" xfId="4740" xr:uid="{00000000-0005-0000-0000-0000982C0000}"/>
    <cellStyle name="Vírgula 2 3 2 4 2 3 2 2" xfId="18084" xr:uid="{00000000-0005-0000-0000-0000992C0000}"/>
    <cellStyle name="Vírgula 2 3 2 4 2 3 3" xfId="7404" xr:uid="{00000000-0005-0000-0000-00009A2C0000}"/>
    <cellStyle name="Vírgula 2 3 2 4 2 3 3 2" xfId="20748" xr:uid="{00000000-0005-0000-0000-00009B2C0000}"/>
    <cellStyle name="Vírgula 2 3 2 4 2 3 4" xfId="10068" xr:uid="{00000000-0005-0000-0000-00009C2C0000}"/>
    <cellStyle name="Vírgula 2 3 2 4 2 3 4 2" xfId="23412" xr:uid="{00000000-0005-0000-0000-00009D2C0000}"/>
    <cellStyle name="Vírgula 2 3 2 4 2 3 5" xfId="15420" xr:uid="{00000000-0005-0000-0000-00009E2C0000}"/>
    <cellStyle name="Vírgula 2 3 2 4 2 3 6" xfId="12732" xr:uid="{00000000-0005-0000-0000-00009F2C0000}"/>
    <cellStyle name="Vírgula 2 3 2 4 2 4" xfId="3156" xr:uid="{00000000-0005-0000-0000-0000A02C0000}"/>
    <cellStyle name="Vírgula 2 3 2 4 2 4 2" xfId="16500" xr:uid="{00000000-0005-0000-0000-0000A12C0000}"/>
    <cellStyle name="Vírgula 2 3 2 4 2 5" xfId="5820" xr:uid="{00000000-0005-0000-0000-0000A22C0000}"/>
    <cellStyle name="Vírgula 2 3 2 4 2 5 2" xfId="19164" xr:uid="{00000000-0005-0000-0000-0000A32C0000}"/>
    <cellStyle name="Vírgula 2 3 2 4 2 6" xfId="8484" xr:uid="{00000000-0005-0000-0000-0000A42C0000}"/>
    <cellStyle name="Vírgula 2 3 2 4 2 6 2" xfId="21828" xr:uid="{00000000-0005-0000-0000-0000A52C0000}"/>
    <cellStyle name="Vírgula 2 3 2 4 2 7" xfId="13836" xr:uid="{00000000-0005-0000-0000-0000A62C0000}"/>
    <cellStyle name="Vírgula 2 3 2 4 2 8" xfId="11148" xr:uid="{00000000-0005-0000-0000-0000A72C0000}"/>
    <cellStyle name="Vírgula 2 3 2 4 2 9" xfId="24972" xr:uid="{00000000-0005-0000-0000-0000A82C0000}"/>
    <cellStyle name="Vírgula 2 3 2 4 3" xfId="660" xr:uid="{00000000-0005-0000-0000-0000A92C0000}"/>
    <cellStyle name="Vírgula 2 3 2 4 3 2" xfId="1452" xr:uid="{00000000-0005-0000-0000-0000AA2C0000}"/>
    <cellStyle name="Vírgula 2 3 2 4 3 2 2" xfId="4116" xr:uid="{00000000-0005-0000-0000-0000AB2C0000}"/>
    <cellStyle name="Vírgula 2 3 2 4 3 2 2 2" xfId="17460" xr:uid="{00000000-0005-0000-0000-0000AC2C0000}"/>
    <cellStyle name="Vírgula 2 3 2 4 3 2 3" xfId="6780" xr:uid="{00000000-0005-0000-0000-0000AD2C0000}"/>
    <cellStyle name="Vírgula 2 3 2 4 3 2 3 2" xfId="20124" xr:uid="{00000000-0005-0000-0000-0000AE2C0000}"/>
    <cellStyle name="Vírgula 2 3 2 4 3 2 4" xfId="9444" xr:uid="{00000000-0005-0000-0000-0000AF2C0000}"/>
    <cellStyle name="Vírgula 2 3 2 4 3 2 4 2" xfId="22788" xr:uid="{00000000-0005-0000-0000-0000B02C0000}"/>
    <cellStyle name="Vírgula 2 3 2 4 3 2 5" xfId="14796" xr:uid="{00000000-0005-0000-0000-0000B12C0000}"/>
    <cellStyle name="Vírgula 2 3 2 4 3 2 6" xfId="12108" xr:uid="{00000000-0005-0000-0000-0000B22C0000}"/>
    <cellStyle name="Vírgula 2 3 2 4 3 2 7" xfId="26004" xr:uid="{00000000-0005-0000-0000-0000B32C0000}"/>
    <cellStyle name="Vírgula 2 3 2 4 3 3" xfId="2244" xr:uid="{00000000-0005-0000-0000-0000B42C0000}"/>
    <cellStyle name="Vírgula 2 3 2 4 3 3 2" xfId="4908" xr:uid="{00000000-0005-0000-0000-0000B52C0000}"/>
    <cellStyle name="Vírgula 2 3 2 4 3 3 2 2" xfId="18252" xr:uid="{00000000-0005-0000-0000-0000B62C0000}"/>
    <cellStyle name="Vírgula 2 3 2 4 3 3 3" xfId="7572" xr:uid="{00000000-0005-0000-0000-0000B72C0000}"/>
    <cellStyle name="Vírgula 2 3 2 4 3 3 3 2" xfId="20916" xr:uid="{00000000-0005-0000-0000-0000B82C0000}"/>
    <cellStyle name="Vírgula 2 3 2 4 3 3 4" xfId="10236" xr:uid="{00000000-0005-0000-0000-0000B92C0000}"/>
    <cellStyle name="Vírgula 2 3 2 4 3 3 4 2" xfId="23580" xr:uid="{00000000-0005-0000-0000-0000BA2C0000}"/>
    <cellStyle name="Vírgula 2 3 2 4 3 3 5" xfId="15588" xr:uid="{00000000-0005-0000-0000-0000BB2C0000}"/>
    <cellStyle name="Vírgula 2 3 2 4 3 3 6" xfId="12900" xr:uid="{00000000-0005-0000-0000-0000BC2C0000}"/>
    <cellStyle name="Vírgula 2 3 2 4 3 4" xfId="3324" xr:uid="{00000000-0005-0000-0000-0000BD2C0000}"/>
    <cellStyle name="Vírgula 2 3 2 4 3 4 2" xfId="16668" xr:uid="{00000000-0005-0000-0000-0000BE2C0000}"/>
    <cellStyle name="Vírgula 2 3 2 4 3 5" xfId="5988" xr:uid="{00000000-0005-0000-0000-0000BF2C0000}"/>
    <cellStyle name="Vírgula 2 3 2 4 3 5 2" xfId="19332" xr:uid="{00000000-0005-0000-0000-0000C02C0000}"/>
    <cellStyle name="Vírgula 2 3 2 4 3 6" xfId="8652" xr:uid="{00000000-0005-0000-0000-0000C12C0000}"/>
    <cellStyle name="Vírgula 2 3 2 4 3 6 2" xfId="21996" xr:uid="{00000000-0005-0000-0000-0000C22C0000}"/>
    <cellStyle name="Vírgula 2 3 2 4 3 7" xfId="14004" xr:uid="{00000000-0005-0000-0000-0000C32C0000}"/>
    <cellStyle name="Vírgula 2 3 2 4 3 8" xfId="11316" xr:uid="{00000000-0005-0000-0000-0000C42C0000}"/>
    <cellStyle name="Vírgula 2 3 2 4 3 9" xfId="24636" xr:uid="{00000000-0005-0000-0000-0000C52C0000}"/>
    <cellStyle name="Vírgula 2 3 2 4 4" xfId="1020" xr:uid="{00000000-0005-0000-0000-0000C62C0000}"/>
    <cellStyle name="Vírgula 2 3 2 4 4 2" xfId="3684" xr:uid="{00000000-0005-0000-0000-0000C72C0000}"/>
    <cellStyle name="Vírgula 2 3 2 4 4 2 2" xfId="17028" xr:uid="{00000000-0005-0000-0000-0000C82C0000}"/>
    <cellStyle name="Vírgula 2 3 2 4 4 2 3" xfId="26652" xr:uid="{00000000-0005-0000-0000-0000C92C0000}"/>
    <cellStyle name="Vírgula 2 3 2 4 4 3" xfId="6348" xr:uid="{00000000-0005-0000-0000-0000CA2C0000}"/>
    <cellStyle name="Vírgula 2 3 2 4 4 3 2" xfId="19692" xr:uid="{00000000-0005-0000-0000-0000CB2C0000}"/>
    <cellStyle name="Vírgula 2 3 2 4 4 4" xfId="9012" xr:uid="{00000000-0005-0000-0000-0000CC2C0000}"/>
    <cellStyle name="Vírgula 2 3 2 4 4 4 2" xfId="22356" xr:uid="{00000000-0005-0000-0000-0000CD2C0000}"/>
    <cellStyle name="Vírgula 2 3 2 4 4 5" xfId="14364" xr:uid="{00000000-0005-0000-0000-0000CE2C0000}"/>
    <cellStyle name="Vírgula 2 3 2 4 4 6" xfId="11676" xr:uid="{00000000-0005-0000-0000-0000CF2C0000}"/>
    <cellStyle name="Vírgula 2 3 2 4 4 7" xfId="25284" xr:uid="{00000000-0005-0000-0000-0000D02C0000}"/>
    <cellStyle name="Vírgula 2 3 2 4 5" xfId="1812" xr:uid="{00000000-0005-0000-0000-0000D12C0000}"/>
    <cellStyle name="Vírgula 2 3 2 4 5 2" xfId="4476" xr:uid="{00000000-0005-0000-0000-0000D22C0000}"/>
    <cellStyle name="Vírgula 2 3 2 4 5 2 2" xfId="17820" xr:uid="{00000000-0005-0000-0000-0000D32C0000}"/>
    <cellStyle name="Vírgula 2 3 2 4 5 3" xfId="7140" xr:uid="{00000000-0005-0000-0000-0000D42C0000}"/>
    <cellStyle name="Vírgula 2 3 2 4 5 3 2" xfId="20484" xr:uid="{00000000-0005-0000-0000-0000D52C0000}"/>
    <cellStyle name="Vírgula 2 3 2 4 5 4" xfId="9804" xr:uid="{00000000-0005-0000-0000-0000D62C0000}"/>
    <cellStyle name="Vírgula 2 3 2 4 5 4 2" xfId="23148" xr:uid="{00000000-0005-0000-0000-0000D72C0000}"/>
    <cellStyle name="Vírgula 2 3 2 4 5 5" xfId="15156" xr:uid="{00000000-0005-0000-0000-0000D82C0000}"/>
    <cellStyle name="Vírgula 2 3 2 4 5 6" xfId="12468" xr:uid="{00000000-0005-0000-0000-0000D92C0000}"/>
    <cellStyle name="Vírgula 2 3 2 4 5 7" xfId="25644" xr:uid="{00000000-0005-0000-0000-0000DA2C0000}"/>
    <cellStyle name="Vírgula 2 3 2 4 6" xfId="2628" xr:uid="{00000000-0005-0000-0000-0000DB2C0000}"/>
    <cellStyle name="Vírgula 2 3 2 4 6 2" xfId="5292" xr:uid="{00000000-0005-0000-0000-0000DC2C0000}"/>
    <cellStyle name="Vírgula 2 3 2 4 6 2 2" xfId="18636" xr:uid="{00000000-0005-0000-0000-0000DD2C0000}"/>
    <cellStyle name="Vírgula 2 3 2 4 6 3" xfId="7956" xr:uid="{00000000-0005-0000-0000-0000DE2C0000}"/>
    <cellStyle name="Vírgula 2 3 2 4 6 3 2" xfId="21300" xr:uid="{00000000-0005-0000-0000-0000DF2C0000}"/>
    <cellStyle name="Vírgula 2 3 2 4 6 4" xfId="10620" xr:uid="{00000000-0005-0000-0000-0000E02C0000}"/>
    <cellStyle name="Vírgula 2 3 2 4 6 4 2" xfId="23964" xr:uid="{00000000-0005-0000-0000-0000E12C0000}"/>
    <cellStyle name="Vírgula 2 3 2 4 6 5" xfId="15972" xr:uid="{00000000-0005-0000-0000-0000E22C0000}"/>
    <cellStyle name="Vírgula 2 3 2 4 6 6" xfId="13284" xr:uid="{00000000-0005-0000-0000-0000E32C0000}"/>
    <cellStyle name="Vírgula 2 3 2 4 7" xfId="2892" xr:uid="{00000000-0005-0000-0000-0000E42C0000}"/>
    <cellStyle name="Vírgula 2 3 2 4 7 2" xfId="16236" xr:uid="{00000000-0005-0000-0000-0000E52C0000}"/>
    <cellStyle name="Vírgula 2 3 2 4 8" xfId="5556" xr:uid="{00000000-0005-0000-0000-0000E62C0000}"/>
    <cellStyle name="Vírgula 2 3 2 4 8 2" xfId="18900" xr:uid="{00000000-0005-0000-0000-0000E72C0000}"/>
    <cellStyle name="Vírgula 2 3 2 4 9" xfId="8220" xr:uid="{00000000-0005-0000-0000-0000E82C0000}"/>
    <cellStyle name="Vírgula 2 3 2 4 9 2" xfId="21564" xr:uid="{00000000-0005-0000-0000-0000E92C0000}"/>
    <cellStyle name="Vírgula 2 3 2 5" xfId="156" xr:uid="{00000000-0005-0000-0000-0000EA2C0000}"/>
    <cellStyle name="Vírgula 2 3 2 5 10" xfId="10812" xr:uid="{00000000-0005-0000-0000-0000EB2C0000}"/>
    <cellStyle name="Vírgula 2 3 2 5 11" xfId="24204" xr:uid="{00000000-0005-0000-0000-0000EC2C0000}"/>
    <cellStyle name="Vírgula 2 3 2 5 2" xfId="420" xr:uid="{00000000-0005-0000-0000-0000ED2C0000}"/>
    <cellStyle name="Vírgula 2 3 2 5 2 2" xfId="1212" xr:uid="{00000000-0005-0000-0000-0000EE2C0000}"/>
    <cellStyle name="Vírgula 2 3 2 5 2 2 2" xfId="3876" xr:uid="{00000000-0005-0000-0000-0000EF2C0000}"/>
    <cellStyle name="Vírgula 2 3 2 5 2 2 2 2" xfId="17220" xr:uid="{00000000-0005-0000-0000-0000F02C0000}"/>
    <cellStyle name="Vírgula 2 3 2 5 2 2 3" xfId="6540" xr:uid="{00000000-0005-0000-0000-0000F12C0000}"/>
    <cellStyle name="Vírgula 2 3 2 5 2 2 3 2" xfId="19884" xr:uid="{00000000-0005-0000-0000-0000F22C0000}"/>
    <cellStyle name="Vírgula 2 3 2 5 2 2 4" xfId="9204" xr:uid="{00000000-0005-0000-0000-0000F32C0000}"/>
    <cellStyle name="Vírgula 2 3 2 5 2 2 4 2" xfId="22548" xr:uid="{00000000-0005-0000-0000-0000F42C0000}"/>
    <cellStyle name="Vírgula 2 3 2 5 2 2 5" xfId="14556" xr:uid="{00000000-0005-0000-0000-0000F52C0000}"/>
    <cellStyle name="Vírgula 2 3 2 5 2 2 6" xfId="11868" xr:uid="{00000000-0005-0000-0000-0000F62C0000}"/>
    <cellStyle name="Vírgula 2 3 2 5 2 2 7" xfId="26268" xr:uid="{00000000-0005-0000-0000-0000F72C0000}"/>
    <cellStyle name="Vírgula 2 3 2 5 2 3" xfId="2004" xr:uid="{00000000-0005-0000-0000-0000F82C0000}"/>
    <cellStyle name="Vírgula 2 3 2 5 2 3 2" xfId="4668" xr:uid="{00000000-0005-0000-0000-0000F92C0000}"/>
    <cellStyle name="Vírgula 2 3 2 5 2 3 2 2" xfId="18012" xr:uid="{00000000-0005-0000-0000-0000FA2C0000}"/>
    <cellStyle name="Vírgula 2 3 2 5 2 3 3" xfId="7332" xr:uid="{00000000-0005-0000-0000-0000FB2C0000}"/>
    <cellStyle name="Vírgula 2 3 2 5 2 3 3 2" xfId="20676" xr:uid="{00000000-0005-0000-0000-0000FC2C0000}"/>
    <cellStyle name="Vírgula 2 3 2 5 2 3 4" xfId="9996" xr:uid="{00000000-0005-0000-0000-0000FD2C0000}"/>
    <cellStyle name="Vírgula 2 3 2 5 2 3 4 2" xfId="23340" xr:uid="{00000000-0005-0000-0000-0000FE2C0000}"/>
    <cellStyle name="Vírgula 2 3 2 5 2 3 5" xfId="15348" xr:uid="{00000000-0005-0000-0000-0000FF2C0000}"/>
    <cellStyle name="Vírgula 2 3 2 5 2 3 6" xfId="12660" xr:uid="{00000000-0005-0000-0000-0000002D0000}"/>
    <cellStyle name="Vírgula 2 3 2 5 2 4" xfId="3084" xr:uid="{00000000-0005-0000-0000-0000012D0000}"/>
    <cellStyle name="Vírgula 2 3 2 5 2 4 2" xfId="16428" xr:uid="{00000000-0005-0000-0000-0000022D0000}"/>
    <cellStyle name="Vírgula 2 3 2 5 2 5" xfId="5748" xr:uid="{00000000-0005-0000-0000-0000032D0000}"/>
    <cellStyle name="Vírgula 2 3 2 5 2 5 2" xfId="19092" xr:uid="{00000000-0005-0000-0000-0000042D0000}"/>
    <cellStyle name="Vírgula 2 3 2 5 2 6" xfId="8412" xr:uid="{00000000-0005-0000-0000-0000052D0000}"/>
    <cellStyle name="Vírgula 2 3 2 5 2 6 2" xfId="21756" xr:uid="{00000000-0005-0000-0000-0000062D0000}"/>
    <cellStyle name="Vírgula 2 3 2 5 2 7" xfId="13764" xr:uid="{00000000-0005-0000-0000-0000072D0000}"/>
    <cellStyle name="Vírgula 2 3 2 5 2 8" xfId="11076" xr:uid="{00000000-0005-0000-0000-0000082D0000}"/>
    <cellStyle name="Vírgula 2 3 2 5 2 9" xfId="24900" xr:uid="{00000000-0005-0000-0000-0000092D0000}"/>
    <cellStyle name="Vírgula 2 3 2 5 3" xfId="948" xr:uid="{00000000-0005-0000-0000-00000A2D0000}"/>
    <cellStyle name="Vírgula 2 3 2 5 3 2" xfId="3612" xr:uid="{00000000-0005-0000-0000-00000B2D0000}"/>
    <cellStyle name="Vírgula 2 3 2 5 3 2 2" xfId="16956" xr:uid="{00000000-0005-0000-0000-00000C2D0000}"/>
    <cellStyle name="Vírgula 2 3 2 5 3 2 3" xfId="25932" xr:uid="{00000000-0005-0000-0000-00000D2D0000}"/>
    <cellStyle name="Vírgula 2 3 2 5 3 3" xfId="6276" xr:uid="{00000000-0005-0000-0000-00000E2D0000}"/>
    <cellStyle name="Vírgula 2 3 2 5 3 3 2" xfId="19620" xr:uid="{00000000-0005-0000-0000-00000F2D0000}"/>
    <cellStyle name="Vírgula 2 3 2 5 3 4" xfId="8940" xr:uid="{00000000-0005-0000-0000-0000102D0000}"/>
    <cellStyle name="Vírgula 2 3 2 5 3 4 2" xfId="22284" xr:uid="{00000000-0005-0000-0000-0000112D0000}"/>
    <cellStyle name="Vírgula 2 3 2 5 3 5" xfId="14292" xr:uid="{00000000-0005-0000-0000-0000122D0000}"/>
    <cellStyle name="Vírgula 2 3 2 5 3 6" xfId="11604" xr:uid="{00000000-0005-0000-0000-0000132D0000}"/>
    <cellStyle name="Vírgula 2 3 2 5 3 7" xfId="24564" xr:uid="{00000000-0005-0000-0000-0000142D0000}"/>
    <cellStyle name="Vírgula 2 3 2 5 4" xfId="1740" xr:uid="{00000000-0005-0000-0000-0000152D0000}"/>
    <cellStyle name="Vírgula 2 3 2 5 4 2" xfId="4404" xr:uid="{00000000-0005-0000-0000-0000162D0000}"/>
    <cellStyle name="Vírgula 2 3 2 5 4 2 2" xfId="17748" xr:uid="{00000000-0005-0000-0000-0000172D0000}"/>
    <cellStyle name="Vírgula 2 3 2 5 4 2 3" xfId="26580" xr:uid="{00000000-0005-0000-0000-0000182D0000}"/>
    <cellStyle name="Vírgula 2 3 2 5 4 3" xfId="7068" xr:uid="{00000000-0005-0000-0000-0000192D0000}"/>
    <cellStyle name="Vírgula 2 3 2 5 4 3 2" xfId="20412" xr:uid="{00000000-0005-0000-0000-00001A2D0000}"/>
    <cellStyle name="Vírgula 2 3 2 5 4 4" xfId="9732" xr:uid="{00000000-0005-0000-0000-00001B2D0000}"/>
    <cellStyle name="Vírgula 2 3 2 5 4 4 2" xfId="23076" xr:uid="{00000000-0005-0000-0000-00001C2D0000}"/>
    <cellStyle name="Vírgula 2 3 2 5 4 5" xfId="15084" xr:uid="{00000000-0005-0000-0000-00001D2D0000}"/>
    <cellStyle name="Vírgula 2 3 2 5 4 6" xfId="12396" xr:uid="{00000000-0005-0000-0000-00001E2D0000}"/>
    <cellStyle name="Vírgula 2 3 2 5 4 7" xfId="25212" xr:uid="{00000000-0005-0000-0000-00001F2D0000}"/>
    <cellStyle name="Vírgula 2 3 2 5 5" xfId="2556" xr:uid="{00000000-0005-0000-0000-0000202D0000}"/>
    <cellStyle name="Vírgula 2 3 2 5 5 2" xfId="5220" xr:uid="{00000000-0005-0000-0000-0000212D0000}"/>
    <cellStyle name="Vírgula 2 3 2 5 5 2 2" xfId="18564" xr:uid="{00000000-0005-0000-0000-0000222D0000}"/>
    <cellStyle name="Vírgula 2 3 2 5 5 3" xfId="7884" xr:uid="{00000000-0005-0000-0000-0000232D0000}"/>
    <cellStyle name="Vírgula 2 3 2 5 5 3 2" xfId="21228" xr:uid="{00000000-0005-0000-0000-0000242D0000}"/>
    <cellStyle name="Vírgula 2 3 2 5 5 4" xfId="10548" xr:uid="{00000000-0005-0000-0000-0000252D0000}"/>
    <cellStyle name="Vírgula 2 3 2 5 5 4 2" xfId="23892" xr:uid="{00000000-0005-0000-0000-0000262D0000}"/>
    <cellStyle name="Vírgula 2 3 2 5 5 5" xfId="15900" xr:uid="{00000000-0005-0000-0000-0000272D0000}"/>
    <cellStyle name="Vírgula 2 3 2 5 5 6" xfId="13212" xr:uid="{00000000-0005-0000-0000-0000282D0000}"/>
    <cellStyle name="Vírgula 2 3 2 5 5 7" xfId="25572" xr:uid="{00000000-0005-0000-0000-0000292D0000}"/>
    <cellStyle name="Vírgula 2 3 2 5 6" xfId="2820" xr:uid="{00000000-0005-0000-0000-00002A2D0000}"/>
    <cellStyle name="Vírgula 2 3 2 5 6 2" xfId="16164" xr:uid="{00000000-0005-0000-0000-00002B2D0000}"/>
    <cellStyle name="Vírgula 2 3 2 5 7" xfId="5484" xr:uid="{00000000-0005-0000-0000-00002C2D0000}"/>
    <cellStyle name="Vírgula 2 3 2 5 7 2" xfId="18828" xr:uid="{00000000-0005-0000-0000-00002D2D0000}"/>
    <cellStyle name="Vírgula 2 3 2 5 8" xfId="8148" xr:uid="{00000000-0005-0000-0000-00002E2D0000}"/>
    <cellStyle name="Vírgula 2 3 2 5 8 2" xfId="21492" xr:uid="{00000000-0005-0000-0000-00002F2D0000}"/>
    <cellStyle name="Vírgula 2 3 2 5 9" xfId="13500" xr:uid="{00000000-0005-0000-0000-0000302D0000}"/>
    <cellStyle name="Vírgula 2 3 2 6" xfId="324" xr:uid="{00000000-0005-0000-0000-0000312D0000}"/>
    <cellStyle name="Vírgula 2 3 2 6 10" xfId="24372" xr:uid="{00000000-0005-0000-0000-0000322D0000}"/>
    <cellStyle name="Vírgula 2 3 2 6 2" xfId="1116" xr:uid="{00000000-0005-0000-0000-0000332D0000}"/>
    <cellStyle name="Vírgula 2 3 2 6 2 2" xfId="3780" xr:uid="{00000000-0005-0000-0000-0000342D0000}"/>
    <cellStyle name="Vírgula 2 3 2 6 2 2 2" xfId="17124" xr:uid="{00000000-0005-0000-0000-0000352D0000}"/>
    <cellStyle name="Vírgula 2 3 2 6 2 2 3" xfId="26436" xr:uid="{00000000-0005-0000-0000-0000362D0000}"/>
    <cellStyle name="Vírgula 2 3 2 6 2 3" xfId="6444" xr:uid="{00000000-0005-0000-0000-0000372D0000}"/>
    <cellStyle name="Vírgula 2 3 2 6 2 3 2" xfId="19788" xr:uid="{00000000-0005-0000-0000-0000382D0000}"/>
    <cellStyle name="Vírgula 2 3 2 6 2 4" xfId="9108" xr:uid="{00000000-0005-0000-0000-0000392D0000}"/>
    <cellStyle name="Vírgula 2 3 2 6 2 4 2" xfId="22452" xr:uid="{00000000-0005-0000-0000-00003A2D0000}"/>
    <cellStyle name="Vírgula 2 3 2 6 2 5" xfId="14460" xr:uid="{00000000-0005-0000-0000-00003B2D0000}"/>
    <cellStyle name="Vírgula 2 3 2 6 2 6" xfId="11772" xr:uid="{00000000-0005-0000-0000-00003C2D0000}"/>
    <cellStyle name="Vírgula 2 3 2 6 2 7" xfId="25068" xr:uid="{00000000-0005-0000-0000-00003D2D0000}"/>
    <cellStyle name="Vírgula 2 3 2 6 3" xfId="1908" xr:uid="{00000000-0005-0000-0000-00003E2D0000}"/>
    <cellStyle name="Vírgula 2 3 2 6 3 2" xfId="4572" xr:uid="{00000000-0005-0000-0000-00003F2D0000}"/>
    <cellStyle name="Vírgula 2 3 2 6 3 2 2" xfId="17916" xr:uid="{00000000-0005-0000-0000-0000402D0000}"/>
    <cellStyle name="Vírgula 2 3 2 6 3 2 3" xfId="26100" xr:uid="{00000000-0005-0000-0000-0000412D0000}"/>
    <cellStyle name="Vírgula 2 3 2 6 3 3" xfId="7236" xr:uid="{00000000-0005-0000-0000-0000422D0000}"/>
    <cellStyle name="Vírgula 2 3 2 6 3 3 2" xfId="20580" xr:uid="{00000000-0005-0000-0000-0000432D0000}"/>
    <cellStyle name="Vírgula 2 3 2 6 3 4" xfId="9900" xr:uid="{00000000-0005-0000-0000-0000442D0000}"/>
    <cellStyle name="Vírgula 2 3 2 6 3 4 2" xfId="23244" xr:uid="{00000000-0005-0000-0000-0000452D0000}"/>
    <cellStyle name="Vírgula 2 3 2 6 3 5" xfId="15252" xr:uid="{00000000-0005-0000-0000-0000462D0000}"/>
    <cellStyle name="Vírgula 2 3 2 6 3 6" xfId="12564" xr:uid="{00000000-0005-0000-0000-0000472D0000}"/>
    <cellStyle name="Vírgula 2 3 2 6 3 7" xfId="24732" xr:uid="{00000000-0005-0000-0000-0000482D0000}"/>
    <cellStyle name="Vírgula 2 3 2 6 4" xfId="2425" xr:uid="{00000000-0005-0000-0000-0000492D0000}"/>
    <cellStyle name="Vírgula 2 3 2 6 4 2" xfId="5089" xr:uid="{00000000-0005-0000-0000-00004A2D0000}"/>
    <cellStyle name="Vírgula 2 3 2 6 4 2 2" xfId="18433" xr:uid="{00000000-0005-0000-0000-00004B2D0000}"/>
    <cellStyle name="Vírgula 2 3 2 6 4 2 3" xfId="26748" xr:uid="{00000000-0005-0000-0000-00004C2D0000}"/>
    <cellStyle name="Vírgula 2 3 2 6 4 3" xfId="7753" xr:uid="{00000000-0005-0000-0000-00004D2D0000}"/>
    <cellStyle name="Vírgula 2 3 2 6 4 3 2" xfId="21097" xr:uid="{00000000-0005-0000-0000-00004E2D0000}"/>
    <cellStyle name="Vírgula 2 3 2 6 4 4" xfId="10417" xr:uid="{00000000-0005-0000-0000-00004F2D0000}"/>
    <cellStyle name="Vírgula 2 3 2 6 4 4 2" xfId="23761" xr:uid="{00000000-0005-0000-0000-0000502D0000}"/>
    <cellStyle name="Vírgula 2 3 2 6 4 5" xfId="15769" xr:uid="{00000000-0005-0000-0000-0000512D0000}"/>
    <cellStyle name="Vírgula 2 3 2 6 4 6" xfId="13081" xr:uid="{00000000-0005-0000-0000-0000522D0000}"/>
    <cellStyle name="Vírgula 2 3 2 6 4 7" xfId="25380" xr:uid="{00000000-0005-0000-0000-0000532D0000}"/>
    <cellStyle name="Vírgula 2 3 2 6 5" xfId="2988" xr:uid="{00000000-0005-0000-0000-0000542D0000}"/>
    <cellStyle name="Vírgula 2 3 2 6 5 2" xfId="16332" xr:uid="{00000000-0005-0000-0000-0000552D0000}"/>
    <cellStyle name="Vírgula 2 3 2 6 5 3" xfId="25740" xr:uid="{00000000-0005-0000-0000-0000562D0000}"/>
    <cellStyle name="Vírgula 2 3 2 6 6" xfId="5652" xr:uid="{00000000-0005-0000-0000-0000572D0000}"/>
    <cellStyle name="Vírgula 2 3 2 6 6 2" xfId="18996" xr:uid="{00000000-0005-0000-0000-0000582D0000}"/>
    <cellStyle name="Vírgula 2 3 2 6 7" xfId="8316" xr:uid="{00000000-0005-0000-0000-0000592D0000}"/>
    <cellStyle name="Vírgula 2 3 2 6 7 2" xfId="21660" xr:uid="{00000000-0005-0000-0000-00005A2D0000}"/>
    <cellStyle name="Vírgula 2 3 2 6 8" xfId="13668" xr:uid="{00000000-0005-0000-0000-00005B2D0000}"/>
    <cellStyle name="Vírgula 2 3 2 6 9" xfId="10980" xr:uid="{00000000-0005-0000-0000-00005C2D0000}"/>
    <cellStyle name="Vírgula 2 3 2 7" xfId="588" xr:uid="{00000000-0005-0000-0000-00005D2D0000}"/>
    <cellStyle name="Vírgula 2 3 2 7 2" xfId="1380" xr:uid="{00000000-0005-0000-0000-00005E2D0000}"/>
    <cellStyle name="Vírgula 2 3 2 7 2 2" xfId="4044" xr:uid="{00000000-0005-0000-0000-00005F2D0000}"/>
    <cellStyle name="Vírgula 2 3 2 7 2 2 2" xfId="17388" xr:uid="{00000000-0005-0000-0000-0000602D0000}"/>
    <cellStyle name="Vírgula 2 3 2 7 2 2 3" xfId="26172" xr:uid="{00000000-0005-0000-0000-0000612D0000}"/>
    <cellStyle name="Vírgula 2 3 2 7 2 3" xfId="6708" xr:uid="{00000000-0005-0000-0000-0000622D0000}"/>
    <cellStyle name="Vírgula 2 3 2 7 2 3 2" xfId="20052" xr:uid="{00000000-0005-0000-0000-0000632D0000}"/>
    <cellStyle name="Vírgula 2 3 2 7 2 4" xfId="9372" xr:uid="{00000000-0005-0000-0000-0000642D0000}"/>
    <cellStyle name="Vírgula 2 3 2 7 2 4 2" xfId="22716" xr:uid="{00000000-0005-0000-0000-0000652D0000}"/>
    <cellStyle name="Vírgula 2 3 2 7 2 5" xfId="14724" xr:uid="{00000000-0005-0000-0000-0000662D0000}"/>
    <cellStyle name="Vírgula 2 3 2 7 2 6" xfId="12036" xr:uid="{00000000-0005-0000-0000-0000672D0000}"/>
    <cellStyle name="Vírgula 2 3 2 7 2 7" xfId="24804" xr:uid="{00000000-0005-0000-0000-0000682D0000}"/>
    <cellStyle name="Vírgula 2 3 2 7 3" xfId="2172" xr:uid="{00000000-0005-0000-0000-0000692D0000}"/>
    <cellStyle name="Vírgula 2 3 2 7 3 2" xfId="4836" xr:uid="{00000000-0005-0000-0000-00006A2D0000}"/>
    <cellStyle name="Vírgula 2 3 2 7 3 2 2" xfId="18180" xr:uid="{00000000-0005-0000-0000-00006B2D0000}"/>
    <cellStyle name="Vírgula 2 3 2 7 3 2 3" xfId="25836" xr:uid="{00000000-0005-0000-0000-00006C2D0000}"/>
    <cellStyle name="Vírgula 2 3 2 7 3 3" xfId="7500" xr:uid="{00000000-0005-0000-0000-00006D2D0000}"/>
    <cellStyle name="Vírgula 2 3 2 7 3 3 2" xfId="20844" xr:uid="{00000000-0005-0000-0000-00006E2D0000}"/>
    <cellStyle name="Vírgula 2 3 2 7 3 4" xfId="10164" xr:uid="{00000000-0005-0000-0000-00006F2D0000}"/>
    <cellStyle name="Vírgula 2 3 2 7 3 4 2" xfId="23508" xr:uid="{00000000-0005-0000-0000-0000702D0000}"/>
    <cellStyle name="Vírgula 2 3 2 7 3 5" xfId="15516" xr:uid="{00000000-0005-0000-0000-0000712D0000}"/>
    <cellStyle name="Vírgula 2 3 2 7 3 6" xfId="12828" xr:uid="{00000000-0005-0000-0000-0000722D0000}"/>
    <cellStyle name="Vírgula 2 3 2 7 3 7" xfId="24468" xr:uid="{00000000-0005-0000-0000-0000732D0000}"/>
    <cellStyle name="Vírgula 2 3 2 7 4" xfId="3252" xr:uid="{00000000-0005-0000-0000-0000742D0000}"/>
    <cellStyle name="Vírgula 2 3 2 7 4 2" xfId="16596" xr:uid="{00000000-0005-0000-0000-0000752D0000}"/>
    <cellStyle name="Vírgula 2 3 2 7 4 3" xfId="25476" xr:uid="{00000000-0005-0000-0000-0000762D0000}"/>
    <cellStyle name="Vírgula 2 3 2 7 5" xfId="5916" xr:uid="{00000000-0005-0000-0000-0000772D0000}"/>
    <cellStyle name="Vírgula 2 3 2 7 5 2" xfId="19260" xr:uid="{00000000-0005-0000-0000-0000782D0000}"/>
    <cellStyle name="Vírgula 2 3 2 7 6" xfId="8580" xr:uid="{00000000-0005-0000-0000-0000792D0000}"/>
    <cellStyle name="Vírgula 2 3 2 7 6 2" xfId="21924" xr:uid="{00000000-0005-0000-0000-00007A2D0000}"/>
    <cellStyle name="Vírgula 2 3 2 7 7" xfId="13932" xr:uid="{00000000-0005-0000-0000-00007B2D0000}"/>
    <cellStyle name="Vírgula 2 3 2 7 8" xfId="11244" xr:uid="{00000000-0005-0000-0000-00007C2D0000}"/>
    <cellStyle name="Vírgula 2 3 2 7 9" xfId="24108" xr:uid="{00000000-0005-0000-0000-00007D2D0000}"/>
    <cellStyle name="Vírgula 2 3 2 8" xfId="756" xr:uid="{00000000-0005-0000-0000-00007E2D0000}"/>
    <cellStyle name="Vírgula 2 3 2 8 2" xfId="1548" xr:uid="{00000000-0005-0000-0000-00007F2D0000}"/>
    <cellStyle name="Vírgula 2 3 2 8 2 2" xfId="4212" xr:uid="{00000000-0005-0000-0000-0000802D0000}"/>
    <cellStyle name="Vírgula 2 3 2 8 2 2 2" xfId="17556" xr:uid="{00000000-0005-0000-0000-0000812D0000}"/>
    <cellStyle name="Vírgula 2 3 2 8 2 2 3" xfId="26148" xr:uid="{00000000-0005-0000-0000-0000822D0000}"/>
    <cellStyle name="Vírgula 2 3 2 8 2 3" xfId="6876" xr:uid="{00000000-0005-0000-0000-0000832D0000}"/>
    <cellStyle name="Vírgula 2 3 2 8 2 3 2" xfId="20220" xr:uid="{00000000-0005-0000-0000-0000842D0000}"/>
    <cellStyle name="Vírgula 2 3 2 8 2 4" xfId="9540" xr:uid="{00000000-0005-0000-0000-0000852D0000}"/>
    <cellStyle name="Vírgula 2 3 2 8 2 4 2" xfId="22884" xr:uid="{00000000-0005-0000-0000-0000862D0000}"/>
    <cellStyle name="Vírgula 2 3 2 8 2 5" xfId="14892" xr:uid="{00000000-0005-0000-0000-0000872D0000}"/>
    <cellStyle name="Vírgula 2 3 2 8 2 6" xfId="12204" xr:uid="{00000000-0005-0000-0000-0000882D0000}"/>
    <cellStyle name="Vírgula 2 3 2 8 2 7" xfId="24780" xr:uid="{00000000-0005-0000-0000-0000892D0000}"/>
    <cellStyle name="Vírgula 2 3 2 8 3" xfId="2340" xr:uid="{00000000-0005-0000-0000-00008A2D0000}"/>
    <cellStyle name="Vírgula 2 3 2 8 3 2" xfId="5004" xr:uid="{00000000-0005-0000-0000-00008B2D0000}"/>
    <cellStyle name="Vírgula 2 3 2 8 3 2 2" xfId="18348" xr:uid="{00000000-0005-0000-0000-00008C2D0000}"/>
    <cellStyle name="Vírgula 2 3 2 8 3 3" xfId="7668" xr:uid="{00000000-0005-0000-0000-00008D2D0000}"/>
    <cellStyle name="Vírgula 2 3 2 8 3 3 2" xfId="21012" xr:uid="{00000000-0005-0000-0000-00008E2D0000}"/>
    <cellStyle name="Vírgula 2 3 2 8 3 4" xfId="10332" xr:uid="{00000000-0005-0000-0000-00008F2D0000}"/>
    <cellStyle name="Vírgula 2 3 2 8 3 4 2" xfId="23676" xr:uid="{00000000-0005-0000-0000-0000902D0000}"/>
    <cellStyle name="Vírgula 2 3 2 8 3 5" xfId="15684" xr:uid="{00000000-0005-0000-0000-0000912D0000}"/>
    <cellStyle name="Vírgula 2 3 2 8 3 6" xfId="12996" xr:uid="{00000000-0005-0000-0000-0000922D0000}"/>
    <cellStyle name="Vírgula 2 3 2 8 3 7" xfId="25452" xr:uid="{00000000-0005-0000-0000-0000932D0000}"/>
    <cellStyle name="Vírgula 2 3 2 8 4" xfId="3420" xr:uid="{00000000-0005-0000-0000-0000942D0000}"/>
    <cellStyle name="Vírgula 2 3 2 8 4 2" xfId="16764" xr:uid="{00000000-0005-0000-0000-0000952D0000}"/>
    <cellStyle name="Vírgula 2 3 2 8 5" xfId="6084" xr:uid="{00000000-0005-0000-0000-0000962D0000}"/>
    <cellStyle name="Vírgula 2 3 2 8 5 2" xfId="19428" xr:uid="{00000000-0005-0000-0000-0000972D0000}"/>
    <cellStyle name="Vírgula 2 3 2 8 6" xfId="8748" xr:uid="{00000000-0005-0000-0000-0000982D0000}"/>
    <cellStyle name="Vírgula 2 3 2 8 6 2" xfId="22092" xr:uid="{00000000-0005-0000-0000-0000992D0000}"/>
    <cellStyle name="Vírgula 2 3 2 8 7" xfId="14100" xr:uid="{00000000-0005-0000-0000-00009A2D0000}"/>
    <cellStyle name="Vírgula 2 3 2 8 8" xfId="11412" xr:uid="{00000000-0005-0000-0000-00009B2D0000}"/>
    <cellStyle name="Vírgula 2 3 2 8 9" xfId="24084" xr:uid="{00000000-0005-0000-0000-00009C2D0000}"/>
    <cellStyle name="Vírgula 2 3 2 9" xfId="804" xr:uid="{00000000-0005-0000-0000-00009D2D0000}"/>
    <cellStyle name="Vírgula 2 3 2 9 2" xfId="1596" xr:uid="{00000000-0005-0000-0000-00009E2D0000}"/>
    <cellStyle name="Vírgula 2 3 2 9 2 2" xfId="4260" xr:uid="{00000000-0005-0000-0000-00009F2D0000}"/>
    <cellStyle name="Vírgula 2 3 2 9 2 2 2" xfId="17604" xr:uid="{00000000-0005-0000-0000-0000A02D0000}"/>
    <cellStyle name="Vírgula 2 3 2 9 2 3" xfId="6924" xr:uid="{00000000-0005-0000-0000-0000A12D0000}"/>
    <cellStyle name="Vírgula 2 3 2 9 2 3 2" xfId="20268" xr:uid="{00000000-0005-0000-0000-0000A22D0000}"/>
    <cellStyle name="Vírgula 2 3 2 9 2 4" xfId="9588" xr:uid="{00000000-0005-0000-0000-0000A32D0000}"/>
    <cellStyle name="Vírgula 2 3 2 9 2 4 2" xfId="22932" xr:uid="{00000000-0005-0000-0000-0000A42D0000}"/>
    <cellStyle name="Vírgula 2 3 2 9 2 5" xfId="14940" xr:uid="{00000000-0005-0000-0000-0000A52D0000}"/>
    <cellStyle name="Vírgula 2 3 2 9 2 6" xfId="12252" xr:uid="{00000000-0005-0000-0000-0000A62D0000}"/>
    <cellStyle name="Vírgula 2 3 2 9 2 7" xfId="25788" xr:uid="{00000000-0005-0000-0000-0000A72D0000}"/>
    <cellStyle name="Vírgula 2 3 2 9 3" xfId="2388" xr:uid="{00000000-0005-0000-0000-0000A82D0000}"/>
    <cellStyle name="Vírgula 2 3 2 9 3 2" xfId="5052" xr:uid="{00000000-0005-0000-0000-0000A92D0000}"/>
    <cellStyle name="Vírgula 2 3 2 9 3 2 2" xfId="18396" xr:uid="{00000000-0005-0000-0000-0000AA2D0000}"/>
    <cellStyle name="Vírgula 2 3 2 9 3 3" xfId="7716" xr:uid="{00000000-0005-0000-0000-0000AB2D0000}"/>
    <cellStyle name="Vírgula 2 3 2 9 3 3 2" xfId="21060" xr:uid="{00000000-0005-0000-0000-0000AC2D0000}"/>
    <cellStyle name="Vírgula 2 3 2 9 3 4" xfId="10380" xr:uid="{00000000-0005-0000-0000-0000AD2D0000}"/>
    <cellStyle name="Vírgula 2 3 2 9 3 4 2" xfId="23724" xr:uid="{00000000-0005-0000-0000-0000AE2D0000}"/>
    <cellStyle name="Vírgula 2 3 2 9 3 5" xfId="15732" xr:uid="{00000000-0005-0000-0000-0000AF2D0000}"/>
    <cellStyle name="Vírgula 2 3 2 9 3 6" xfId="13044" xr:uid="{00000000-0005-0000-0000-0000B02D0000}"/>
    <cellStyle name="Vírgula 2 3 2 9 4" xfId="3468" xr:uid="{00000000-0005-0000-0000-0000B12D0000}"/>
    <cellStyle name="Vírgula 2 3 2 9 4 2" xfId="16812" xr:uid="{00000000-0005-0000-0000-0000B22D0000}"/>
    <cellStyle name="Vírgula 2 3 2 9 5" xfId="6132" xr:uid="{00000000-0005-0000-0000-0000B32D0000}"/>
    <cellStyle name="Vírgula 2 3 2 9 5 2" xfId="19476" xr:uid="{00000000-0005-0000-0000-0000B42D0000}"/>
    <cellStyle name="Vírgula 2 3 2 9 6" xfId="8796" xr:uid="{00000000-0005-0000-0000-0000B52D0000}"/>
    <cellStyle name="Vírgula 2 3 2 9 6 2" xfId="22140" xr:uid="{00000000-0005-0000-0000-0000B62D0000}"/>
    <cellStyle name="Vírgula 2 3 2 9 7" xfId="14148" xr:uid="{00000000-0005-0000-0000-0000B72D0000}"/>
    <cellStyle name="Vírgula 2 3 2 9 8" xfId="11460" xr:uid="{00000000-0005-0000-0000-0000B82D0000}"/>
    <cellStyle name="Vírgula 2 3 2 9 9" xfId="24420" xr:uid="{00000000-0005-0000-0000-0000B92D0000}"/>
    <cellStyle name="Vírgula 2 3 20" xfId="10708" xr:uid="{00000000-0005-0000-0000-0000BA2D0000}"/>
    <cellStyle name="Vírgula 2 3 21" xfId="24052" xr:uid="{00000000-0005-0000-0000-0000BB2D0000}"/>
    <cellStyle name="Vírgula 2 3 3" xfId="39" xr:uid="{00000000-0005-0000-0000-0000BC2D0000}"/>
    <cellStyle name="Vírgula 2 3 3 10" xfId="860" xr:uid="{00000000-0005-0000-0000-0000BD2D0000}"/>
    <cellStyle name="Vírgula 2 3 3 10 2" xfId="3524" xr:uid="{00000000-0005-0000-0000-0000BE2D0000}"/>
    <cellStyle name="Vírgula 2 3 3 10 2 2" xfId="16868" xr:uid="{00000000-0005-0000-0000-0000BF2D0000}"/>
    <cellStyle name="Vírgula 2 3 3 10 2 3" xfId="25820" xr:uid="{00000000-0005-0000-0000-0000C02D0000}"/>
    <cellStyle name="Vírgula 2 3 3 10 3" xfId="6188" xr:uid="{00000000-0005-0000-0000-0000C12D0000}"/>
    <cellStyle name="Vírgula 2 3 3 10 3 2" xfId="19532" xr:uid="{00000000-0005-0000-0000-0000C22D0000}"/>
    <cellStyle name="Vírgula 2 3 3 10 4" xfId="8852" xr:uid="{00000000-0005-0000-0000-0000C32D0000}"/>
    <cellStyle name="Vírgula 2 3 3 10 4 2" xfId="22196" xr:uid="{00000000-0005-0000-0000-0000C42D0000}"/>
    <cellStyle name="Vírgula 2 3 3 10 5" xfId="14204" xr:uid="{00000000-0005-0000-0000-0000C52D0000}"/>
    <cellStyle name="Vírgula 2 3 3 10 6" xfId="11516" xr:uid="{00000000-0005-0000-0000-0000C62D0000}"/>
    <cellStyle name="Vírgula 2 3 3 10 7" xfId="24452" xr:uid="{00000000-0005-0000-0000-0000C72D0000}"/>
    <cellStyle name="Vírgula 2 3 3 11" xfId="1652" xr:uid="{00000000-0005-0000-0000-0000C82D0000}"/>
    <cellStyle name="Vírgula 2 3 3 11 2" xfId="4316" xr:uid="{00000000-0005-0000-0000-0000C92D0000}"/>
    <cellStyle name="Vírgula 2 3 3 11 2 2" xfId="17660" xr:uid="{00000000-0005-0000-0000-0000CA2D0000}"/>
    <cellStyle name="Vírgula 2 3 3 11 2 3" xfId="26492" xr:uid="{00000000-0005-0000-0000-0000CB2D0000}"/>
    <cellStyle name="Vírgula 2 3 3 11 3" xfId="6980" xr:uid="{00000000-0005-0000-0000-0000CC2D0000}"/>
    <cellStyle name="Vírgula 2 3 3 11 3 2" xfId="20324" xr:uid="{00000000-0005-0000-0000-0000CD2D0000}"/>
    <cellStyle name="Vírgula 2 3 3 11 4" xfId="9644" xr:uid="{00000000-0005-0000-0000-0000CE2D0000}"/>
    <cellStyle name="Vírgula 2 3 3 11 4 2" xfId="22988" xr:uid="{00000000-0005-0000-0000-0000CF2D0000}"/>
    <cellStyle name="Vírgula 2 3 3 11 5" xfId="14996" xr:uid="{00000000-0005-0000-0000-0000D02D0000}"/>
    <cellStyle name="Vírgula 2 3 3 11 6" xfId="12308" xr:uid="{00000000-0005-0000-0000-0000D12D0000}"/>
    <cellStyle name="Vírgula 2 3 3 11 7" xfId="25124" xr:uid="{00000000-0005-0000-0000-0000D22D0000}"/>
    <cellStyle name="Vírgula 2 3 3 12" xfId="2449" xr:uid="{00000000-0005-0000-0000-0000D32D0000}"/>
    <cellStyle name="Vírgula 2 3 3 12 2" xfId="5113" xr:uid="{00000000-0005-0000-0000-0000D42D0000}"/>
    <cellStyle name="Vírgula 2 3 3 12 2 2" xfId="18457" xr:uid="{00000000-0005-0000-0000-0000D52D0000}"/>
    <cellStyle name="Vírgula 2 3 3 12 3" xfId="7777" xr:uid="{00000000-0005-0000-0000-0000D62D0000}"/>
    <cellStyle name="Vírgula 2 3 3 12 3 2" xfId="21121" xr:uid="{00000000-0005-0000-0000-0000D72D0000}"/>
    <cellStyle name="Vírgula 2 3 3 12 4" xfId="10441" xr:uid="{00000000-0005-0000-0000-0000D82D0000}"/>
    <cellStyle name="Vírgula 2 3 3 12 4 2" xfId="23785" xr:uid="{00000000-0005-0000-0000-0000D92D0000}"/>
    <cellStyle name="Vírgula 2 3 3 12 5" xfId="15793" xr:uid="{00000000-0005-0000-0000-0000DA2D0000}"/>
    <cellStyle name="Vírgula 2 3 3 12 6" xfId="13105" xr:uid="{00000000-0005-0000-0000-0000DB2D0000}"/>
    <cellStyle name="Vírgula 2 3 3 12 7" xfId="25436" xr:uid="{00000000-0005-0000-0000-0000DC2D0000}"/>
    <cellStyle name="Vírgula 2 3 3 13" xfId="68" xr:uid="{00000000-0005-0000-0000-0000DD2D0000}"/>
    <cellStyle name="Vírgula 2 3 3 13 2" xfId="13412" xr:uid="{00000000-0005-0000-0000-0000DE2D0000}"/>
    <cellStyle name="Vírgula 2 3 3 14" xfId="2732" xr:uid="{00000000-0005-0000-0000-0000DF2D0000}"/>
    <cellStyle name="Vírgula 2 3 3 14 2" xfId="16076" xr:uid="{00000000-0005-0000-0000-0000E02D0000}"/>
    <cellStyle name="Vírgula 2 3 3 15" xfId="5396" xr:uid="{00000000-0005-0000-0000-0000E12D0000}"/>
    <cellStyle name="Vírgula 2 3 3 15 2" xfId="18740" xr:uid="{00000000-0005-0000-0000-0000E22D0000}"/>
    <cellStyle name="Vírgula 2 3 3 16" xfId="8060" xr:uid="{00000000-0005-0000-0000-0000E32D0000}"/>
    <cellStyle name="Vírgula 2 3 3 16 2" xfId="21404" xr:uid="{00000000-0005-0000-0000-0000E42D0000}"/>
    <cellStyle name="Vírgula 2 3 3 17" xfId="13388" xr:uid="{00000000-0005-0000-0000-0000E52D0000}"/>
    <cellStyle name="Vírgula 2 3 3 18" xfId="10724" xr:uid="{00000000-0005-0000-0000-0000E62D0000}"/>
    <cellStyle name="Vírgula 2 3 3 19" xfId="24068" xr:uid="{00000000-0005-0000-0000-0000E72D0000}"/>
    <cellStyle name="Vírgula 2 3 3 2" xfId="92" xr:uid="{00000000-0005-0000-0000-0000E82D0000}"/>
    <cellStyle name="Vírgula 2 3 3 2 10" xfId="1676" xr:uid="{00000000-0005-0000-0000-0000E92D0000}"/>
    <cellStyle name="Vírgula 2 3 3 2 10 2" xfId="4340" xr:uid="{00000000-0005-0000-0000-0000EA2D0000}"/>
    <cellStyle name="Vírgula 2 3 3 2 10 2 2" xfId="17684" xr:uid="{00000000-0005-0000-0000-0000EB2D0000}"/>
    <cellStyle name="Vírgula 2 3 3 2 10 3" xfId="7004" xr:uid="{00000000-0005-0000-0000-0000EC2D0000}"/>
    <cellStyle name="Vírgula 2 3 3 2 10 3 2" xfId="20348" xr:uid="{00000000-0005-0000-0000-0000ED2D0000}"/>
    <cellStyle name="Vírgula 2 3 3 2 10 4" xfId="9668" xr:uid="{00000000-0005-0000-0000-0000EE2D0000}"/>
    <cellStyle name="Vírgula 2 3 3 2 10 4 2" xfId="23012" xr:uid="{00000000-0005-0000-0000-0000EF2D0000}"/>
    <cellStyle name="Vírgula 2 3 3 2 10 5" xfId="15020" xr:uid="{00000000-0005-0000-0000-0000F02D0000}"/>
    <cellStyle name="Vírgula 2 3 3 2 10 6" xfId="12332" xr:uid="{00000000-0005-0000-0000-0000F12D0000}"/>
    <cellStyle name="Vírgula 2 3 3 2 11" xfId="2475" xr:uid="{00000000-0005-0000-0000-0000F22D0000}"/>
    <cellStyle name="Vírgula 2 3 3 2 11 2" xfId="5139" xr:uid="{00000000-0005-0000-0000-0000F32D0000}"/>
    <cellStyle name="Vírgula 2 3 3 2 11 2 2" xfId="18483" xr:uid="{00000000-0005-0000-0000-0000F42D0000}"/>
    <cellStyle name="Vírgula 2 3 3 2 11 3" xfId="7803" xr:uid="{00000000-0005-0000-0000-0000F52D0000}"/>
    <cellStyle name="Vírgula 2 3 3 2 11 3 2" xfId="21147" xr:uid="{00000000-0005-0000-0000-0000F62D0000}"/>
    <cellStyle name="Vírgula 2 3 3 2 11 4" xfId="10467" xr:uid="{00000000-0005-0000-0000-0000F72D0000}"/>
    <cellStyle name="Vírgula 2 3 3 2 11 4 2" xfId="23811" xr:uid="{00000000-0005-0000-0000-0000F82D0000}"/>
    <cellStyle name="Vírgula 2 3 3 2 11 5" xfId="15819" xr:uid="{00000000-0005-0000-0000-0000F92D0000}"/>
    <cellStyle name="Vírgula 2 3 3 2 11 6" xfId="13131" xr:uid="{00000000-0005-0000-0000-0000FA2D0000}"/>
    <cellStyle name="Vírgula 2 3 3 2 12" xfId="2756" xr:uid="{00000000-0005-0000-0000-0000FB2D0000}"/>
    <cellStyle name="Vírgula 2 3 3 2 12 2" xfId="16100" xr:uid="{00000000-0005-0000-0000-0000FC2D0000}"/>
    <cellStyle name="Vírgula 2 3 3 2 13" xfId="5420" xr:uid="{00000000-0005-0000-0000-0000FD2D0000}"/>
    <cellStyle name="Vírgula 2 3 3 2 13 2" xfId="18764" xr:uid="{00000000-0005-0000-0000-0000FE2D0000}"/>
    <cellStyle name="Vírgula 2 3 3 2 14" xfId="8084" xr:uid="{00000000-0005-0000-0000-0000FF2D0000}"/>
    <cellStyle name="Vírgula 2 3 3 2 14 2" xfId="21428" xr:uid="{00000000-0005-0000-0000-0000002E0000}"/>
    <cellStyle name="Vírgula 2 3 3 2 15" xfId="13436" xr:uid="{00000000-0005-0000-0000-0000012E0000}"/>
    <cellStyle name="Vírgula 2 3 3 2 16" xfId="10748" xr:uid="{00000000-0005-0000-0000-0000022E0000}"/>
    <cellStyle name="Vírgula 2 3 3 2 17" xfId="24140" xr:uid="{00000000-0005-0000-0000-0000032E0000}"/>
    <cellStyle name="Vírgula 2 3 3 2 2" xfId="140" xr:uid="{00000000-0005-0000-0000-0000042E0000}"/>
    <cellStyle name="Vírgula 2 3 3 2 2 10" xfId="8132" xr:uid="{00000000-0005-0000-0000-0000052E0000}"/>
    <cellStyle name="Vírgula 2 3 3 2 2 10 2" xfId="21476" xr:uid="{00000000-0005-0000-0000-0000062E0000}"/>
    <cellStyle name="Vírgula 2 3 3 2 2 11" xfId="13484" xr:uid="{00000000-0005-0000-0000-0000072E0000}"/>
    <cellStyle name="Vírgula 2 3 3 2 2 12" xfId="10796" xr:uid="{00000000-0005-0000-0000-0000082E0000}"/>
    <cellStyle name="Vírgula 2 3 3 2 2 13" xfId="24188" xr:uid="{00000000-0005-0000-0000-0000092E0000}"/>
    <cellStyle name="Vírgula 2 3 3 2 2 2" xfId="308" xr:uid="{00000000-0005-0000-0000-00000A2E0000}"/>
    <cellStyle name="Vírgula 2 3 3 2 2 2 10" xfId="10964" xr:uid="{00000000-0005-0000-0000-00000B2E0000}"/>
    <cellStyle name="Vírgula 2 3 3 2 2 2 11" xfId="24356" xr:uid="{00000000-0005-0000-0000-00000C2E0000}"/>
    <cellStyle name="Vírgula 2 3 3 2 2 2 2" xfId="572" xr:uid="{00000000-0005-0000-0000-00000D2E0000}"/>
    <cellStyle name="Vírgula 2 3 3 2 2 2 2 2" xfId="1364" xr:uid="{00000000-0005-0000-0000-00000E2E0000}"/>
    <cellStyle name="Vírgula 2 3 3 2 2 2 2 2 2" xfId="4028" xr:uid="{00000000-0005-0000-0000-00000F2E0000}"/>
    <cellStyle name="Vírgula 2 3 3 2 2 2 2 2 2 2" xfId="17372" xr:uid="{00000000-0005-0000-0000-0000102E0000}"/>
    <cellStyle name="Vírgula 2 3 3 2 2 2 2 2 3" xfId="6692" xr:uid="{00000000-0005-0000-0000-0000112E0000}"/>
    <cellStyle name="Vírgula 2 3 3 2 2 2 2 2 3 2" xfId="20036" xr:uid="{00000000-0005-0000-0000-0000122E0000}"/>
    <cellStyle name="Vírgula 2 3 3 2 2 2 2 2 4" xfId="9356" xr:uid="{00000000-0005-0000-0000-0000132E0000}"/>
    <cellStyle name="Vírgula 2 3 3 2 2 2 2 2 4 2" xfId="22700" xr:uid="{00000000-0005-0000-0000-0000142E0000}"/>
    <cellStyle name="Vírgula 2 3 3 2 2 2 2 2 5" xfId="14708" xr:uid="{00000000-0005-0000-0000-0000152E0000}"/>
    <cellStyle name="Vírgula 2 3 3 2 2 2 2 2 6" xfId="12020" xr:uid="{00000000-0005-0000-0000-0000162E0000}"/>
    <cellStyle name="Vírgula 2 3 3 2 2 2 2 2 7" xfId="26420" xr:uid="{00000000-0005-0000-0000-0000172E0000}"/>
    <cellStyle name="Vírgula 2 3 3 2 2 2 2 3" xfId="2156" xr:uid="{00000000-0005-0000-0000-0000182E0000}"/>
    <cellStyle name="Vírgula 2 3 3 2 2 2 2 3 2" xfId="4820" xr:uid="{00000000-0005-0000-0000-0000192E0000}"/>
    <cellStyle name="Vírgula 2 3 3 2 2 2 2 3 2 2" xfId="18164" xr:uid="{00000000-0005-0000-0000-00001A2E0000}"/>
    <cellStyle name="Vírgula 2 3 3 2 2 2 2 3 3" xfId="7484" xr:uid="{00000000-0005-0000-0000-00001B2E0000}"/>
    <cellStyle name="Vírgula 2 3 3 2 2 2 2 3 3 2" xfId="20828" xr:uid="{00000000-0005-0000-0000-00001C2E0000}"/>
    <cellStyle name="Vírgula 2 3 3 2 2 2 2 3 4" xfId="10148" xr:uid="{00000000-0005-0000-0000-00001D2E0000}"/>
    <cellStyle name="Vírgula 2 3 3 2 2 2 2 3 4 2" xfId="23492" xr:uid="{00000000-0005-0000-0000-00001E2E0000}"/>
    <cellStyle name="Vírgula 2 3 3 2 2 2 2 3 5" xfId="15500" xr:uid="{00000000-0005-0000-0000-00001F2E0000}"/>
    <cellStyle name="Vírgula 2 3 3 2 2 2 2 3 6" xfId="12812" xr:uid="{00000000-0005-0000-0000-0000202E0000}"/>
    <cellStyle name="Vírgula 2 3 3 2 2 2 2 4" xfId="3236" xr:uid="{00000000-0005-0000-0000-0000212E0000}"/>
    <cellStyle name="Vírgula 2 3 3 2 2 2 2 4 2" xfId="16580" xr:uid="{00000000-0005-0000-0000-0000222E0000}"/>
    <cellStyle name="Vírgula 2 3 3 2 2 2 2 5" xfId="5900" xr:uid="{00000000-0005-0000-0000-0000232E0000}"/>
    <cellStyle name="Vírgula 2 3 3 2 2 2 2 5 2" xfId="19244" xr:uid="{00000000-0005-0000-0000-0000242E0000}"/>
    <cellStyle name="Vírgula 2 3 3 2 2 2 2 6" xfId="8564" xr:uid="{00000000-0005-0000-0000-0000252E0000}"/>
    <cellStyle name="Vírgula 2 3 3 2 2 2 2 6 2" xfId="21908" xr:uid="{00000000-0005-0000-0000-0000262E0000}"/>
    <cellStyle name="Vírgula 2 3 3 2 2 2 2 7" xfId="13916" xr:uid="{00000000-0005-0000-0000-0000272E0000}"/>
    <cellStyle name="Vírgula 2 3 3 2 2 2 2 8" xfId="11228" xr:uid="{00000000-0005-0000-0000-0000282E0000}"/>
    <cellStyle name="Vírgula 2 3 3 2 2 2 2 9" xfId="25052" xr:uid="{00000000-0005-0000-0000-0000292E0000}"/>
    <cellStyle name="Vírgula 2 3 3 2 2 2 3" xfId="1100" xr:uid="{00000000-0005-0000-0000-00002A2E0000}"/>
    <cellStyle name="Vírgula 2 3 3 2 2 2 3 2" xfId="3764" xr:uid="{00000000-0005-0000-0000-00002B2E0000}"/>
    <cellStyle name="Vírgula 2 3 3 2 2 2 3 2 2" xfId="17108" xr:uid="{00000000-0005-0000-0000-00002C2E0000}"/>
    <cellStyle name="Vírgula 2 3 3 2 2 2 3 2 3" xfId="26084" xr:uid="{00000000-0005-0000-0000-00002D2E0000}"/>
    <cellStyle name="Vírgula 2 3 3 2 2 2 3 3" xfId="6428" xr:uid="{00000000-0005-0000-0000-00002E2E0000}"/>
    <cellStyle name="Vírgula 2 3 3 2 2 2 3 3 2" xfId="19772" xr:uid="{00000000-0005-0000-0000-00002F2E0000}"/>
    <cellStyle name="Vírgula 2 3 3 2 2 2 3 4" xfId="9092" xr:uid="{00000000-0005-0000-0000-0000302E0000}"/>
    <cellStyle name="Vírgula 2 3 3 2 2 2 3 4 2" xfId="22436" xr:uid="{00000000-0005-0000-0000-0000312E0000}"/>
    <cellStyle name="Vírgula 2 3 3 2 2 2 3 5" xfId="14444" xr:uid="{00000000-0005-0000-0000-0000322E0000}"/>
    <cellStyle name="Vírgula 2 3 3 2 2 2 3 6" xfId="11756" xr:uid="{00000000-0005-0000-0000-0000332E0000}"/>
    <cellStyle name="Vírgula 2 3 3 2 2 2 3 7" xfId="24716" xr:uid="{00000000-0005-0000-0000-0000342E0000}"/>
    <cellStyle name="Vírgula 2 3 3 2 2 2 4" xfId="1892" xr:uid="{00000000-0005-0000-0000-0000352E0000}"/>
    <cellStyle name="Vírgula 2 3 3 2 2 2 4 2" xfId="4556" xr:uid="{00000000-0005-0000-0000-0000362E0000}"/>
    <cellStyle name="Vírgula 2 3 3 2 2 2 4 2 2" xfId="17900" xr:uid="{00000000-0005-0000-0000-0000372E0000}"/>
    <cellStyle name="Vírgula 2 3 3 2 2 2 4 2 3" xfId="26732" xr:uid="{00000000-0005-0000-0000-0000382E0000}"/>
    <cellStyle name="Vírgula 2 3 3 2 2 2 4 3" xfId="7220" xr:uid="{00000000-0005-0000-0000-0000392E0000}"/>
    <cellStyle name="Vírgula 2 3 3 2 2 2 4 3 2" xfId="20564" xr:uid="{00000000-0005-0000-0000-00003A2E0000}"/>
    <cellStyle name="Vírgula 2 3 3 2 2 2 4 4" xfId="9884" xr:uid="{00000000-0005-0000-0000-00003B2E0000}"/>
    <cellStyle name="Vírgula 2 3 3 2 2 2 4 4 2" xfId="23228" xr:uid="{00000000-0005-0000-0000-00003C2E0000}"/>
    <cellStyle name="Vírgula 2 3 3 2 2 2 4 5" xfId="15236" xr:uid="{00000000-0005-0000-0000-00003D2E0000}"/>
    <cellStyle name="Vírgula 2 3 3 2 2 2 4 6" xfId="12548" xr:uid="{00000000-0005-0000-0000-00003E2E0000}"/>
    <cellStyle name="Vírgula 2 3 3 2 2 2 4 7" xfId="25364" xr:uid="{00000000-0005-0000-0000-00003F2E0000}"/>
    <cellStyle name="Vírgula 2 3 3 2 2 2 5" xfId="2708" xr:uid="{00000000-0005-0000-0000-0000402E0000}"/>
    <cellStyle name="Vírgula 2 3 3 2 2 2 5 2" xfId="5372" xr:uid="{00000000-0005-0000-0000-0000412E0000}"/>
    <cellStyle name="Vírgula 2 3 3 2 2 2 5 2 2" xfId="18716" xr:uid="{00000000-0005-0000-0000-0000422E0000}"/>
    <cellStyle name="Vírgula 2 3 3 2 2 2 5 3" xfId="8036" xr:uid="{00000000-0005-0000-0000-0000432E0000}"/>
    <cellStyle name="Vírgula 2 3 3 2 2 2 5 3 2" xfId="21380" xr:uid="{00000000-0005-0000-0000-0000442E0000}"/>
    <cellStyle name="Vírgula 2 3 3 2 2 2 5 4" xfId="10700" xr:uid="{00000000-0005-0000-0000-0000452E0000}"/>
    <cellStyle name="Vírgula 2 3 3 2 2 2 5 4 2" xfId="24044" xr:uid="{00000000-0005-0000-0000-0000462E0000}"/>
    <cellStyle name="Vírgula 2 3 3 2 2 2 5 5" xfId="16052" xr:uid="{00000000-0005-0000-0000-0000472E0000}"/>
    <cellStyle name="Vírgula 2 3 3 2 2 2 5 6" xfId="13364" xr:uid="{00000000-0005-0000-0000-0000482E0000}"/>
    <cellStyle name="Vírgula 2 3 3 2 2 2 5 7" xfId="25724" xr:uid="{00000000-0005-0000-0000-0000492E0000}"/>
    <cellStyle name="Vírgula 2 3 3 2 2 2 6" xfId="2972" xr:uid="{00000000-0005-0000-0000-00004A2E0000}"/>
    <cellStyle name="Vírgula 2 3 3 2 2 2 6 2" xfId="16316" xr:uid="{00000000-0005-0000-0000-00004B2E0000}"/>
    <cellStyle name="Vírgula 2 3 3 2 2 2 7" xfId="5636" xr:uid="{00000000-0005-0000-0000-00004C2E0000}"/>
    <cellStyle name="Vírgula 2 3 3 2 2 2 7 2" xfId="18980" xr:uid="{00000000-0005-0000-0000-00004D2E0000}"/>
    <cellStyle name="Vírgula 2 3 3 2 2 2 8" xfId="8300" xr:uid="{00000000-0005-0000-0000-00004E2E0000}"/>
    <cellStyle name="Vírgula 2 3 3 2 2 2 8 2" xfId="21644" xr:uid="{00000000-0005-0000-0000-00004F2E0000}"/>
    <cellStyle name="Vírgula 2 3 3 2 2 2 9" xfId="13652" xr:uid="{00000000-0005-0000-0000-0000502E0000}"/>
    <cellStyle name="Vírgula 2 3 3 2 2 3" xfId="404" xr:uid="{00000000-0005-0000-0000-0000512E0000}"/>
    <cellStyle name="Vírgula 2 3 3 2 2 3 2" xfId="1196" xr:uid="{00000000-0005-0000-0000-0000522E0000}"/>
    <cellStyle name="Vírgula 2 3 3 2 2 3 2 2" xfId="3860" xr:uid="{00000000-0005-0000-0000-0000532E0000}"/>
    <cellStyle name="Vírgula 2 3 3 2 2 3 2 2 2" xfId="17204" xr:uid="{00000000-0005-0000-0000-0000542E0000}"/>
    <cellStyle name="Vírgula 2 3 3 2 2 3 2 3" xfId="6524" xr:uid="{00000000-0005-0000-0000-0000552E0000}"/>
    <cellStyle name="Vírgula 2 3 3 2 2 3 2 3 2" xfId="19868" xr:uid="{00000000-0005-0000-0000-0000562E0000}"/>
    <cellStyle name="Vírgula 2 3 3 2 2 3 2 4" xfId="9188" xr:uid="{00000000-0005-0000-0000-0000572E0000}"/>
    <cellStyle name="Vírgula 2 3 3 2 2 3 2 4 2" xfId="22532" xr:uid="{00000000-0005-0000-0000-0000582E0000}"/>
    <cellStyle name="Vírgula 2 3 3 2 2 3 2 5" xfId="14540" xr:uid="{00000000-0005-0000-0000-0000592E0000}"/>
    <cellStyle name="Vírgula 2 3 3 2 2 3 2 6" xfId="11852" xr:uid="{00000000-0005-0000-0000-00005A2E0000}"/>
    <cellStyle name="Vírgula 2 3 3 2 2 3 2 7" xfId="26252" xr:uid="{00000000-0005-0000-0000-00005B2E0000}"/>
    <cellStyle name="Vírgula 2 3 3 2 2 3 3" xfId="1988" xr:uid="{00000000-0005-0000-0000-00005C2E0000}"/>
    <cellStyle name="Vírgula 2 3 3 2 2 3 3 2" xfId="4652" xr:uid="{00000000-0005-0000-0000-00005D2E0000}"/>
    <cellStyle name="Vírgula 2 3 3 2 2 3 3 2 2" xfId="17996" xr:uid="{00000000-0005-0000-0000-00005E2E0000}"/>
    <cellStyle name="Vírgula 2 3 3 2 2 3 3 3" xfId="7316" xr:uid="{00000000-0005-0000-0000-00005F2E0000}"/>
    <cellStyle name="Vírgula 2 3 3 2 2 3 3 3 2" xfId="20660" xr:uid="{00000000-0005-0000-0000-0000602E0000}"/>
    <cellStyle name="Vírgula 2 3 3 2 2 3 3 4" xfId="9980" xr:uid="{00000000-0005-0000-0000-0000612E0000}"/>
    <cellStyle name="Vírgula 2 3 3 2 2 3 3 4 2" xfId="23324" xr:uid="{00000000-0005-0000-0000-0000622E0000}"/>
    <cellStyle name="Vírgula 2 3 3 2 2 3 3 5" xfId="15332" xr:uid="{00000000-0005-0000-0000-0000632E0000}"/>
    <cellStyle name="Vírgula 2 3 3 2 2 3 3 6" xfId="12644" xr:uid="{00000000-0005-0000-0000-0000642E0000}"/>
    <cellStyle name="Vírgula 2 3 3 2 2 3 4" xfId="3068" xr:uid="{00000000-0005-0000-0000-0000652E0000}"/>
    <cellStyle name="Vírgula 2 3 3 2 2 3 4 2" xfId="16412" xr:uid="{00000000-0005-0000-0000-0000662E0000}"/>
    <cellStyle name="Vírgula 2 3 3 2 2 3 5" xfId="5732" xr:uid="{00000000-0005-0000-0000-0000672E0000}"/>
    <cellStyle name="Vírgula 2 3 3 2 2 3 5 2" xfId="19076" xr:uid="{00000000-0005-0000-0000-0000682E0000}"/>
    <cellStyle name="Vírgula 2 3 3 2 2 3 6" xfId="8396" xr:uid="{00000000-0005-0000-0000-0000692E0000}"/>
    <cellStyle name="Vírgula 2 3 3 2 2 3 6 2" xfId="21740" xr:uid="{00000000-0005-0000-0000-00006A2E0000}"/>
    <cellStyle name="Vírgula 2 3 3 2 2 3 7" xfId="13748" xr:uid="{00000000-0005-0000-0000-00006B2E0000}"/>
    <cellStyle name="Vírgula 2 3 3 2 2 3 8" xfId="11060" xr:uid="{00000000-0005-0000-0000-00006C2E0000}"/>
    <cellStyle name="Vírgula 2 3 3 2 2 3 9" xfId="24884" xr:uid="{00000000-0005-0000-0000-00006D2E0000}"/>
    <cellStyle name="Vírgula 2 3 3 2 2 4" xfId="740" xr:uid="{00000000-0005-0000-0000-00006E2E0000}"/>
    <cellStyle name="Vírgula 2 3 3 2 2 4 2" xfId="1532" xr:uid="{00000000-0005-0000-0000-00006F2E0000}"/>
    <cellStyle name="Vírgula 2 3 3 2 2 4 2 2" xfId="4196" xr:uid="{00000000-0005-0000-0000-0000702E0000}"/>
    <cellStyle name="Vírgula 2 3 3 2 2 4 2 2 2" xfId="17540" xr:uid="{00000000-0005-0000-0000-0000712E0000}"/>
    <cellStyle name="Vírgula 2 3 3 2 2 4 2 3" xfId="6860" xr:uid="{00000000-0005-0000-0000-0000722E0000}"/>
    <cellStyle name="Vírgula 2 3 3 2 2 4 2 3 2" xfId="20204" xr:uid="{00000000-0005-0000-0000-0000732E0000}"/>
    <cellStyle name="Vírgula 2 3 3 2 2 4 2 4" xfId="9524" xr:uid="{00000000-0005-0000-0000-0000742E0000}"/>
    <cellStyle name="Vírgula 2 3 3 2 2 4 2 4 2" xfId="22868" xr:uid="{00000000-0005-0000-0000-0000752E0000}"/>
    <cellStyle name="Vírgula 2 3 3 2 2 4 2 5" xfId="14876" xr:uid="{00000000-0005-0000-0000-0000762E0000}"/>
    <cellStyle name="Vírgula 2 3 3 2 2 4 2 6" xfId="12188" xr:uid="{00000000-0005-0000-0000-0000772E0000}"/>
    <cellStyle name="Vírgula 2 3 3 2 2 4 2 7" xfId="25916" xr:uid="{00000000-0005-0000-0000-0000782E0000}"/>
    <cellStyle name="Vírgula 2 3 3 2 2 4 3" xfId="2324" xr:uid="{00000000-0005-0000-0000-0000792E0000}"/>
    <cellStyle name="Vírgula 2 3 3 2 2 4 3 2" xfId="4988" xr:uid="{00000000-0005-0000-0000-00007A2E0000}"/>
    <cellStyle name="Vírgula 2 3 3 2 2 4 3 2 2" xfId="18332" xr:uid="{00000000-0005-0000-0000-00007B2E0000}"/>
    <cellStyle name="Vírgula 2 3 3 2 2 4 3 3" xfId="7652" xr:uid="{00000000-0005-0000-0000-00007C2E0000}"/>
    <cellStyle name="Vírgula 2 3 3 2 2 4 3 3 2" xfId="20996" xr:uid="{00000000-0005-0000-0000-00007D2E0000}"/>
    <cellStyle name="Vírgula 2 3 3 2 2 4 3 4" xfId="10316" xr:uid="{00000000-0005-0000-0000-00007E2E0000}"/>
    <cellStyle name="Vírgula 2 3 3 2 2 4 3 4 2" xfId="23660" xr:uid="{00000000-0005-0000-0000-00007F2E0000}"/>
    <cellStyle name="Vírgula 2 3 3 2 2 4 3 5" xfId="15668" xr:uid="{00000000-0005-0000-0000-0000802E0000}"/>
    <cellStyle name="Vírgula 2 3 3 2 2 4 3 6" xfId="12980" xr:uid="{00000000-0005-0000-0000-0000812E0000}"/>
    <cellStyle name="Vírgula 2 3 3 2 2 4 4" xfId="3404" xr:uid="{00000000-0005-0000-0000-0000822E0000}"/>
    <cellStyle name="Vírgula 2 3 3 2 2 4 4 2" xfId="16748" xr:uid="{00000000-0005-0000-0000-0000832E0000}"/>
    <cellStyle name="Vírgula 2 3 3 2 2 4 5" xfId="6068" xr:uid="{00000000-0005-0000-0000-0000842E0000}"/>
    <cellStyle name="Vírgula 2 3 3 2 2 4 5 2" xfId="19412" xr:uid="{00000000-0005-0000-0000-0000852E0000}"/>
    <cellStyle name="Vírgula 2 3 3 2 2 4 6" xfId="8732" xr:uid="{00000000-0005-0000-0000-0000862E0000}"/>
    <cellStyle name="Vírgula 2 3 3 2 2 4 6 2" xfId="22076" xr:uid="{00000000-0005-0000-0000-0000872E0000}"/>
    <cellStyle name="Vírgula 2 3 3 2 2 4 7" xfId="14084" xr:uid="{00000000-0005-0000-0000-0000882E0000}"/>
    <cellStyle name="Vírgula 2 3 3 2 2 4 8" xfId="11396" xr:uid="{00000000-0005-0000-0000-0000892E0000}"/>
    <cellStyle name="Vírgula 2 3 3 2 2 4 9" xfId="24548" xr:uid="{00000000-0005-0000-0000-00008A2E0000}"/>
    <cellStyle name="Vírgula 2 3 3 2 2 5" xfId="932" xr:uid="{00000000-0005-0000-0000-00008B2E0000}"/>
    <cellStyle name="Vírgula 2 3 3 2 2 5 2" xfId="3596" xr:uid="{00000000-0005-0000-0000-00008C2E0000}"/>
    <cellStyle name="Vírgula 2 3 3 2 2 5 2 2" xfId="16940" xr:uid="{00000000-0005-0000-0000-00008D2E0000}"/>
    <cellStyle name="Vírgula 2 3 3 2 2 5 2 3" xfId="26564" xr:uid="{00000000-0005-0000-0000-00008E2E0000}"/>
    <cellStyle name="Vírgula 2 3 3 2 2 5 3" xfId="6260" xr:uid="{00000000-0005-0000-0000-00008F2E0000}"/>
    <cellStyle name="Vírgula 2 3 3 2 2 5 3 2" xfId="19604" xr:uid="{00000000-0005-0000-0000-0000902E0000}"/>
    <cellStyle name="Vírgula 2 3 3 2 2 5 4" xfId="8924" xr:uid="{00000000-0005-0000-0000-0000912E0000}"/>
    <cellStyle name="Vírgula 2 3 3 2 2 5 4 2" xfId="22268" xr:uid="{00000000-0005-0000-0000-0000922E0000}"/>
    <cellStyle name="Vírgula 2 3 3 2 2 5 5" xfId="14276" xr:uid="{00000000-0005-0000-0000-0000932E0000}"/>
    <cellStyle name="Vírgula 2 3 3 2 2 5 6" xfId="11588" xr:uid="{00000000-0005-0000-0000-0000942E0000}"/>
    <cellStyle name="Vírgula 2 3 3 2 2 5 7" xfId="25196" xr:uid="{00000000-0005-0000-0000-0000952E0000}"/>
    <cellStyle name="Vírgula 2 3 3 2 2 6" xfId="1724" xr:uid="{00000000-0005-0000-0000-0000962E0000}"/>
    <cellStyle name="Vírgula 2 3 3 2 2 6 2" xfId="4388" xr:uid="{00000000-0005-0000-0000-0000972E0000}"/>
    <cellStyle name="Vírgula 2 3 3 2 2 6 2 2" xfId="17732" xr:uid="{00000000-0005-0000-0000-0000982E0000}"/>
    <cellStyle name="Vírgula 2 3 3 2 2 6 3" xfId="7052" xr:uid="{00000000-0005-0000-0000-0000992E0000}"/>
    <cellStyle name="Vírgula 2 3 3 2 2 6 3 2" xfId="20396" xr:uid="{00000000-0005-0000-0000-00009A2E0000}"/>
    <cellStyle name="Vírgula 2 3 3 2 2 6 4" xfId="9716" xr:uid="{00000000-0005-0000-0000-00009B2E0000}"/>
    <cellStyle name="Vírgula 2 3 3 2 2 6 4 2" xfId="23060" xr:uid="{00000000-0005-0000-0000-00009C2E0000}"/>
    <cellStyle name="Vírgula 2 3 3 2 2 6 5" xfId="15068" xr:uid="{00000000-0005-0000-0000-00009D2E0000}"/>
    <cellStyle name="Vírgula 2 3 3 2 2 6 6" xfId="12380" xr:uid="{00000000-0005-0000-0000-00009E2E0000}"/>
    <cellStyle name="Vírgula 2 3 3 2 2 6 7" xfId="25556" xr:uid="{00000000-0005-0000-0000-00009F2E0000}"/>
    <cellStyle name="Vírgula 2 3 3 2 2 7" xfId="2540" xr:uid="{00000000-0005-0000-0000-0000A02E0000}"/>
    <cellStyle name="Vírgula 2 3 3 2 2 7 2" xfId="5204" xr:uid="{00000000-0005-0000-0000-0000A12E0000}"/>
    <cellStyle name="Vírgula 2 3 3 2 2 7 2 2" xfId="18548" xr:uid="{00000000-0005-0000-0000-0000A22E0000}"/>
    <cellStyle name="Vírgula 2 3 3 2 2 7 3" xfId="7868" xr:uid="{00000000-0005-0000-0000-0000A32E0000}"/>
    <cellStyle name="Vírgula 2 3 3 2 2 7 3 2" xfId="21212" xr:uid="{00000000-0005-0000-0000-0000A42E0000}"/>
    <cellStyle name="Vírgula 2 3 3 2 2 7 4" xfId="10532" xr:uid="{00000000-0005-0000-0000-0000A52E0000}"/>
    <cellStyle name="Vírgula 2 3 3 2 2 7 4 2" xfId="23876" xr:uid="{00000000-0005-0000-0000-0000A62E0000}"/>
    <cellStyle name="Vírgula 2 3 3 2 2 7 5" xfId="15884" xr:uid="{00000000-0005-0000-0000-0000A72E0000}"/>
    <cellStyle name="Vírgula 2 3 3 2 2 7 6" xfId="13196" xr:uid="{00000000-0005-0000-0000-0000A82E0000}"/>
    <cellStyle name="Vírgula 2 3 3 2 2 8" xfId="2804" xr:uid="{00000000-0005-0000-0000-0000A92E0000}"/>
    <cellStyle name="Vírgula 2 3 3 2 2 8 2" xfId="16148" xr:uid="{00000000-0005-0000-0000-0000AA2E0000}"/>
    <cellStyle name="Vírgula 2 3 3 2 2 9" xfId="5468" xr:uid="{00000000-0005-0000-0000-0000AB2E0000}"/>
    <cellStyle name="Vírgula 2 3 3 2 2 9 2" xfId="18812" xr:uid="{00000000-0005-0000-0000-0000AC2E0000}"/>
    <cellStyle name="Vírgula 2 3 3 2 3" xfId="260" xr:uid="{00000000-0005-0000-0000-0000AD2E0000}"/>
    <cellStyle name="Vírgula 2 3 3 2 3 10" xfId="13604" xr:uid="{00000000-0005-0000-0000-0000AE2E0000}"/>
    <cellStyle name="Vírgula 2 3 3 2 3 11" xfId="10916" xr:uid="{00000000-0005-0000-0000-0000AF2E0000}"/>
    <cellStyle name="Vírgula 2 3 3 2 3 12" xfId="24308" xr:uid="{00000000-0005-0000-0000-0000B02E0000}"/>
    <cellStyle name="Vírgula 2 3 3 2 3 2" xfId="524" xr:uid="{00000000-0005-0000-0000-0000B12E0000}"/>
    <cellStyle name="Vírgula 2 3 3 2 3 2 2" xfId="1316" xr:uid="{00000000-0005-0000-0000-0000B22E0000}"/>
    <cellStyle name="Vírgula 2 3 3 2 3 2 2 2" xfId="3980" xr:uid="{00000000-0005-0000-0000-0000B32E0000}"/>
    <cellStyle name="Vírgula 2 3 3 2 3 2 2 2 2" xfId="17324" xr:uid="{00000000-0005-0000-0000-0000B42E0000}"/>
    <cellStyle name="Vírgula 2 3 3 2 3 2 2 3" xfId="6644" xr:uid="{00000000-0005-0000-0000-0000B52E0000}"/>
    <cellStyle name="Vírgula 2 3 3 2 3 2 2 3 2" xfId="19988" xr:uid="{00000000-0005-0000-0000-0000B62E0000}"/>
    <cellStyle name="Vírgula 2 3 3 2 3 2 2 4" xfId="9308" xr:uid="{00000000-0005-0000-0000-0000B72E0000}"/>
    <cellStyle name="Vírgula 2 3 3 2 3 2 2 4 2" xfId="22652" xr:uid="{00000000-0005-0000-0000-0000B82E0000}"/>
    <cellStyle name="Vírgula 2 3 3 2 3 2 2 5" xfId="14660" xr:uid="{00000000-0005-0000-0000-0000B92E0000}"/>
    <cellStyle name="Vírgula 2 3 3 2 3 2 2 6" xfId="11972" xr:uid="{00000000-0005-0000-0000-0000BA2E0000}"/>
    <cellStyle name="Vírgula 2 3 3 2 3 2 2 7" xfId="26372" xr:uid="{00000000-0005-0000-0000-0000BB2E0000}"/>
    <cellStyle name="Vírgula 2 3 3 2 3 2 3" xfId="2108" xr:uid="{00000000-0005-0000-0000-0000BC2E0000}"/>
    <cellStyle name="Vírgula 2 3 3 2 3 2 3 2" xfId="4772" xr:uid="{00000000-0005-0000-0000-0000BD2E0000}"/>
    <cellStyle name="Vírgula 2 3 3 2 3 2 3 2 2" xfId="18116" xr:uid="{00000000-0005-0000-0000-0000BE2E0000}"/>
    <cellStyle name="Vírgula 2 3 3 2 3 2 3 3" xfId="7436" xr:uid="{00000000-0005-0000-0000-0000BF2E0000}"/>
    <cellStyle name="Vírgula 2 3 3 2 3 2 3 3 2" xfId="20780" xr:uid="{00000000-0005-0000-0000-0000C02E0000}"/>
    <cellStyle name="Vírgula 2 3 3 2 3 2 3 4" xfId="10100" xr:uid="{00000000-0005-0000-0000-0000C12E0000}"/>
    <cellStyle name="Vírgula 2 3 3 2 3 2 3 4 2" xfId="23444" xr:uid="{00000000-0005-0000-0000-0000C22E0000}"/>
    <cellStyle name="Vírgula 2 3 3 2 3 2 3 5" xfId="15452" xr:uid="{00000000-0005-0000-0000-0000C32E0000}"/>
    <cellStyle name="Vírgula 2 3 3 2 3 2 3 6" xfId="12764" xr:uid="{00000000-0005-0000-0000-0000C42E0000}"/>
    <cellStyle name="Vírgula 2 3 3 2 3 2 4" xfId="3188" xr:uid="{00000000-0005-0000-0000-0000C52E0000}"/>
    <cellStyle name="Vírgula 2 3 3 2 3 2 4 2" xfId="16532" xr:uid="{00000000-0005-0000-0000-0000C62E0000}"/>
    <cellStyle name="Vírgula 2 3 3 2 3 2 5" xfId="5852" xr:uid="{00000000-0005-0000-0000-0000C72E0000}"/>
    <cellStyle name="Vírgula 2 3 3 2 3 2 5 2" xfId="19196" xr:uid="{00000000-0005-0000-0000-0000C82E0000}"/>
    <cellStyle name="Vírgula 2 3 3 2 3 2 6" xfId="8516" xr:uid="{00000000-0005-0000-0000-0000C92E0000}"/>
    <cellStyle name="Vírgula 2 3 3 2 3 2 6 2" xfId="21860" xr:uid="{00000000-0005-0000-0000-0000CA2E0000}"/>
    <cellStyle name="Vírgula 2 3 3 2 3 2 7" xfId="13868" xr:uid="{00000000-0005-0000-0000-0000CB2E0000}"/>
    <cellStyle name="Vírgula 2 3 3 2 3 2 8" xfId="11180" xr:uid="{00000000-0005-0000-0000-0000CC2E0000}"/>
    <cellStyle name="Vírgula 2 3 3 2 3 2 9" xfId="25004" xr:uid="{00000000-0005-0000-0000-0000CD2E0000}"/>
    <cellStyle name="Vírgula 2 3 3 2 3 3" xfId="692" xr:uid="{00000000-0005-0000-0000-0000CE2E0000}"/>
    <cellStyle name="Vírgula 2 3 3 2 3 3 2" xfId="1484" xr:uid="{00000000-0005-0000-0000-0000CF2E0000}"/>
    <cellStyle name="Vírgula 2 3 3 2 3 3 2 2" xfId="4148" xr:uid="{00000000-0005-0000-0000-0000D02E0000}"/>
    <cellStyle name="Vírgula 2 3 3 2 3 3 2 2 2" xfId="17492" xr:uid="{00000000-0005-0000-0000-0000D12E0000}"/>
    <cellStyle name="Vírgula 2 3 3 2 3 3 2 3" xfId="6812" xr:uid="{00000000-0005-0000-0000-0000D22E0000}"/>
    <cellStyle name="Vírgula 2 3 3 2 3 3 2 3 2" xfId="20156" xr:uid="{00000000-0005-0000-0000-0000D32E0000}"/>
    <cellStyle name="Vírgula 2 3 3 2 3 3 2 4" xfId="9476" xr:uid="{00000000-0005-0000-0000-0000D42E0000}"/>
    <cellStyle name="Vírgula 2 3 3 2 3 3 2 4 2" xfId="22820" xr:uid="{00000000-0005-0000-0000-0000D52E0000}"/>
    <cellStyle name="Vírgula 2 3 3 2 3 3 2 5" xfId="14828" xr:uid="{00000000-0005-0000-0000-0000D62E0000}"/>
    <cellStyle name="Vírgula 2 3 3 2 3 3 2 6" xfId="12140" xr:uid="{00000000-0005-0000-0000-0000D72E0000}"/>
    <cellStyle name="Vírgula 2 3 3 2 3 3 2 7" xfId="26036" xr:uid="{00000000-0005-0000-0000-0000D82E0000}"/>
    <cellStyle name="Vírgula 2 3 3 2 3 3 3" xfId="2276" xr:uid="{00000000-0005-0000-0000-0000D92E0000}"/>
    <cellStyle name="Vírgula 2 3 3 2 3 3 3 2" xfId="4940" xr:uid="{00000000-0005-0000-0000-0000DA2E0000}"/>
    <cellStyle name="Vírgula 2 3 3 2 3 3 3 2 2" xfId="18284" xr:uid="{00000000-0005-0000-0000-0000DB2E0000}"/>
    <cellStyle name="Vírgula 2 3 3 2 3 3 3 3" xfId="7604" xr:uid="{00000000-0005-0000-0000-0000DC2E0000}"/>
    <cellStyle name="Vírgula 2 3 3 2 3 3 3 3 2" xfId="20948" xr:uid="{00000000-0005-0000-0000-0000DD2E0000}"/>
    <cellStyle name="Vírgula 2 3 3 2 3 3 3 4" xfId="10268" xr:uid="{00000000-0005-0000-0000-0000DE2E0000}"/>
    <cellStyle name="Vírgula 2 3 3 2 3 3 3 4 2" xfId="23612" xr:uid="{00000000-0005-0000-0000-0000DF2E0000}"/>
    <cellStyle name="Vírgula 2 3 3 2 3 3 3 5" xfId="15620" xr:uid="{00000000-0005-0000-0000-0000E02E0000}"/>
    <cellStyle name="Vírgula 2 3 3 2 3 3 3 6" xfId="12932" xr:uid="{00000000-0005-0000-0000-0000E12E0000}"/>
    <cellStyle name="Vírgula 2 3 3 2 3 3 4" xfId="3356" xr:uid="{00000000-0005-0000-0000-0000E22E0000}"/>
    <cellStyle name="Vírgula 2 3 3 2 3 3 4 2" xfId="16700" xr:uid="{00000000-0005-0000-0000-0000E32E0000}"/>
    <cellStyle name="Vírgula 2 3 3 2 3 3 5" xfId="6020" xr:uid="{00000000-0005-0000-0000-0000E42E0000}"/>
    <cellStyle name="Vírgula 2 3 3 2 3 3 5 2" xfId="19364" xr:uid="{00000000-0005-0000-0000-0000E52E0000}"/>
    <cellStyle name="Vírgula 2 3 3 2 3 3 6" xfId="8684" xr:uid="{00000000-0005-0000-0000-0000E62E0000}"/>
    <cellStyle name="Vírgula 2 3 3 2 3 3 6 2" xfId="22028" xr:uid="{00000000-0005-0000-0000-0000E72E0000}"/>
    <cellStyle name="Vírgula 2 3 3 2 3 3 7" xfId="14036" xr:uid="{00000000-0005-0000-0000-0000E82E0000}"/>
    <cellStyle name="Vírgula 2 3 3 2 3 3 8" xfId="11348" xr:uid="{00000000-0005-0000-0000-0000E92E0000}"/>
    <cellStyle name="Vírgula 2 3 3 2 3 3 9" xfId="24668" xr:uid="{00000000-0005-0000-0000-0000EA2E0000}"/>
    <cellStyle name="Vírgula 2 3 3 2 3 4" xfId="1052" xr:uid="{00000000-0005-0000-0000-0000EB2E0000}"/>
    <cellStyle name="Vírgula 2 3 3 2 3 4 2" xfId="3716" xr:uid="{00000000-0005-0000-0000-0000EC2E0000}"/>
    <cellStyle name="Vírgula 2 3 3 2 3 4 2 2" xfId="17060" xr:uid="{00000000-0005-0000-0000-0000ED2E0000}"/>
    <cellStyle name="Vírgula 2 3 3 2 3 4 2 3" xfId="26684" xr:uid="{00000000-0005-0000-0000-0000EE2E0000}"/>
    <cellStyle name="Vírgula 2 3 3 2 3 4 3" xfId="6380" xr:uid="{00000000-0005-0000-0000-0000EF2E0000}"/>
    <cellStyle name="Vírgula 2 3 3 2 3 4 3 2" xfId="19724" xr:uid="{00000000-0005-0000-0000-0000F02E0000}"/>
    <cellStyle name="Vírgula 2 3 3 2 3 4 4" xfId="9044" xr:uid="{00000000-0005-0000-0000-0000F12E0000}"/>
    <cellStyle name="Vírgula 2 3 3 2 3 4 4 2" xfId="22388" xr:uid="{00000000-0005-0000-0000-0000F22E0000}"/>
    <cellStyle name="Vírgula 2 3 3 2 3 4 5" xfId="14396" xr:uid="{00000000-0005-0000-0000-0000F32E0000}"/>
    <cellStyle name="Vírgula 2 3 3 2 3 4 6" xfId="11708" xr:uid="{00000000-0005-0000-0000-0000F42E0000}"/>
    <cellStyle name="Vírgula 2 3 3 2 3 4 7" xfId="25316" xr:uid="{00000000-0005-0000-0000-0000F52E0000}"/>
    <cellStyle name="Vírgula 2 3 3 2 3 5" xfId="1844" xr:uid="{00000000-0005-0000-0000-0000F62E0000}"/>
    <cellStyle name="Vírgula 2 3 3 2 3 5 2" xfId="4508" xr:uid="{00000000-0005-0000-0000-0000F72E0000}"/>
    <cellStyle name="Vírgula 2 3 3 2 3 5 2 2" xfId="17852" xr:uid="{00000000-0005-0000-0000-0000F82E0000}"/>
    <cellStyle name="Vírgula 2 3 3 2 3 5 3" xfId="7172" xr:uid="{00000000-0005-0000-0000-0000F92E0000}"/>
    <cellStyle name="Vírgula 2 3 3 2 3 5 3 2" xfId="20516" xr:uid="{00000000-0005-0000-0000-0000FA2E0000}"/>
    <cellStyle name="Vírgula 2 3 3 2 3 5 4" xfId="9836" xr:uid="{00000000-0005-0000-0000-0000FB2E0000}"/>
    <cellStyle name="Vírgula 2 3 3 2 3 5 4 2" xfId="23180" xr:uid="{00000000-0005-0000-0000-0000FC2E0000}"/>
    <cellStyle name="Vírgula 2 3 3 2 3 5 5" xfId="15188" xr:uid="{00000000-0005-0000-0000-0000FD2E0000}"/>
    <cellStyle name="Vírgula 2 3 3 2 3 5 6" xfId="12500" xr:uid="{00000000-0005-0000-0000-0000FE2E0000}"/>
    <cellStyle name="Vírgula 2 3 3 2 3 5 7" xfId="25676" xr:uid="{00000000-0005-0000-0000-0000FF2E0000}"/>
    <cellStyle name="Vírgula 2 3 3 2 3 6" xfId="2660" xr:uid="{00000000-0005-0000-0000-0000002F0000}"/>
    <cellStyle name="Vírgula 2 3 3 2 3 6 2" xfId="5324" xr:uid="{00000000-0005-0000-0000-0000012F0000}"/>
    <cellStyle name="Vírgula 2 3 3 2 3 6 2 2" xfId="18668" xr:uid="{00000000-0005-0000-0000-0000022F0000}"/>
    <cellStyle name="Vírgula 2 3 3 2 3 6 3" xfId="7988" xr:uid="{00000000-0005-0000-0000-0000032F0000}"/>
    <cellStyle name="Vírgula 2 3 3 2 3 6 3 2" xfId="21332" xr:uid="{00000000-0005-0000-0000-0000042F0000}"/>
    <cellStyle name="Vírgula 2 3 3 2 3 6 4" xfId="10652" xr:uid="{00000000-0005-0000-0000-0000052F0000}"/>
    <cellStyle name="Vírgula 2 3 3 2 3 6 4 2" xfId="23996" xr:uid="{00000000-0005-0000-0000-0000062F0000}"/>
    <cellStyle name="Vírgula 2 3 3 2 3 6 5" xfId="16004" xr:uid="{00000000-0005-0000-0000-0000072F0000}"/>
    <cellStyle name="Vírgula 2 3 3 2 3 6 6" xfId="13316" xr:uid="{00000000-0005-0000-0000-0000082F0000}"/>
    <cellStyle name="Vírgula 2 3 3 2 3 7" xfId="2924" xr:uid="{00000000-0005-0000-0000-0000092F0000}"/>
    <cellStyle name="Vírgula 2 3 3 2 3 7 2" xfId="16268" xr:uid="{00000000-0005-0000-0000-00000A2F0000}"/>
    <cellStyle name="Vírgula 2 3 3 2 3 8" xfId="5588" xr:uid="{00000000-0005-0000-0000-00000B2F0000}"/>
    <cellStyle name="Vírgula 2 3 3 2 3 8 2" xfId="18932" xr:uid="{00000000-0005-0000-0000-00000C2F0000}"/>
    <cellStyle name="Vírgula 2 3 3 2 3 9" xfId="8252" xr:uid="{00000000-0005-0000-0000-00000D2F0000}"/>
    <cellStyle name="Vírgula 2 3 3 2 3 9 2" xfId="21596" xr:uid="{00000000-0005-0000-0000-00000E2F0000}"/>
    <cellStyle name="Vírgula 2 3 3 2 4" xfId="212" xr:uid="{00000000-0005-0000-0000-00000F2F0000}"/>
    <cellStyle name="Vírgula 2 3 3 2 4 10" xfId="10868" xr:uid="{00000000-0005-0000-0000-0000102F0000}"/>
    <cellStyle name="Vírgula 2 3 3 2 4 11" xfId="24260" xr:uid="{00000000-0005-0000-0000-0000112F0000}"/>
    <cellStyle name="Vírgula 2 3 3 2 4 2" xfId="476" xr:uid="{00000000-0005-0000-0000-0000122F0000}"/>
    <cellStyle name="Vírgula 2 3 3 2 4 2 2" xfId="1268" xr:uid="{00000000-0005-0000-0000-0000132F0000}"/>
    <cellStyle name="Vírgula 2 3 3 2 4 2 2 2" xfId="3932" xr:uid="{00000000-0005-0000-0000-0000142F0000}"/>
    <cellStyle name="Vírgula 2 3 3 2 4 2 2 2 2" xfId="17276" xr:uid="{00000000-0005-0000-0000-0000152F0000}"/>
    <cellStyle name="Vírgula 2 3 3 2 4 2 2 3" xfId="6596" xr:uid="{00000000-0005-0000-0000-0000162F0000}"/>
    <cellStyle name="Vírgula 2 3 3 2 4 2 2 3 2" xfId="19940" xr:uid="{00000000-0005-0000-0000-0000172F0000}"/>
    <cellStyle name="Vírgula 2 3 3 2 4 2 2 4" xfId="9260" xr:uid="{00000000-0005-0000-0000-0000182F0000}"/>
    <cellStyle name="Vírgula 2 3 3 2 4 2 2 4 2" xfId="22604" xr:uid="{00000000-0005-0000-0000-0000192F0000}"/>
    <cellStyle name="Vírgula 2 3 3 2 4 2 2 5" xfId="14612" xr:uid="{00000000-0005-0000-0000-00001A2F0000}"/>
    <cellStyle name="Vírgula 2 3 3 2 4 2 2 6" xfId="11924" xr:uid="{00000000-0005-0000-0000-00001B2F0000}"/>
    <cellStyle name="Vírgula 2 3 3 2 4 2 2 7" xfId="26324" xr:uid="{00000000-0005-0000-0000-00001C2F0000}"/>
    <cellStyle name="Vírgula 2 3 3 2 4 2 3" xfId="2060" xr:uid="{00000000-0005-0000-0000-00001D2F0000}"/>
    <cellStyle name="Vírgula 2 3 3 2 4 2 3 2" xfId="4724" xr:uid="{00000000-0005-0000-0000-00001E2F0000}"/>
    <cellStyle name="Vírgula 2 3 3 2 4 2 3 2 2" xfId="18068" xr:uid="{00000000-0005-0000-0000-00001F2F0000}"/>
    <cellStyle name="Vírgula 2 3 3 2 4 2 3 3" xfId="7388" xr:uid="{00000000-0005-0000-0000-0000202F0000}"/>
    <cellStyle name="Vírgula 2 3 3 2 4 2 3 3 2" xfId="20732" xr:uid="{00000000-0005-0000-0000-0000212F0000}"/>
    <cellStyle name="Vírgula 2 3 3 2 4 2 3 4" xfId="10052" xr:uid="{00000000-0005-0000-0000-0000222F0000}"/>
    <cellStyle name="Vírgula 2 3 3 2 4 2 3 4 2" xfId="23396" xr:uid="{00000000-0005-0000-0000-0000232F0000}"/>
    <cellStyle name="Vírgula 2 3 3 2 4 2 3 5" xfId="15404" xr:uid="{00000000-0005-0000-0000-0000242F0000}"/>
    <cellStyle name="Vírgula 2 3 3 2 4 2 3 6" xfId="12716" xr:uid="{00000000-0005-0000-0000-0000252F0000}"/>
    <cellStyle name="Vírgula 2 3 3 2 4 2 4" xfId="3140" xr:uid="{00000000-0005-0000-0000-0000262F0000}"/>
    <cellStyle name="Vírgula 2 3 3 2 4 2 4 2" xfId="16484" xr:uid="{00000000-0005-0000-0000-0000272F0000}"/>
    <cellStyle name="Vírgula 2 3 3 2 4 2 5" xfId="5804" xr:uid="{00000000-0005-0000-0000-0000282F0000}"/>
    <cellStyle name="Vírgula 2 3 3 2 4 2 5 2" xfId="19148" xr:uid="{00000000-0005-0000-0000-0000292F0000}"/>
    <cellStyle name="Vírgula 2 3 3 2 4 2 6" xfId="8468" xr:uid="{00000000-0005-0000-0000-00002A2F0000}"/>
    <cellStyle name="Vírgula 2 3 3 2 4 2 6 2" xfId="21812" xr:uid="{00000000-0005-0000-0000-00002B2F0000}"/>
    <cellStyle name="Vírgula 2 3 3 2 4 2 7" xfId="13820" xr:uid="{00000000-0005-0000-0000-00002C2F0000}"/>
    <cellStyle name="Vírgula 2 3 3 2 4 2 8" xfId="11132" xr:uid="{00000000-0005-0000-0000-00002D2F0000}"/>
    <cellStyle name="Vírgula 2 3 3 2 4 2 9" xfId="24956" xr:uid="{00000000-0005-0000-0000-00002E2F0000}"/>
    <cellStyle name="Vírgula 2 3 3 2 4 3" xfId="1004" xr:uid="{00000000-0005-0000-0000-00002F2F0000}"/>
    <cellStyle name="Vírgula 2 3 3 2 4 3 2" xfId="3668" xr:uid="{00000000-0005-0000-0000-0000302F0000}"/>
    <cellStyle name="Vírgula 2 3 3 2 4 3 2 2" xfId="17012" xr:uid="{00000000-0005-0000-0000-0000312F0000}"/>
    <cellStyle name="Vírgula 2 3 3 2 4 3 2 3" xfId="25988" xr:uid="{00000000-0005-0000-0000-0000322F0000}"/>
    <cellStyle name="Vírgula 2 3 3 2 4 3 3" xfId="6332" xr:uid="{00000000-0005-0000-0000-0000332F0000}"/>
    <cellStyle name="Vírgula 2 3 3 2 4 3 3 2" xfId="19676" xr:uid="{00000000-0005-0000-0000-0000342F0000}"/>
    <cellStyle name="Vírgula 2 3 3 2 4 3 4" xfId="8996" xr:uid="{00000000-0005-0000-0000-0000352F0000}"/>
    <cellStyle name="Vírgula 2 3 3 2 4 3 4 2" xfId="22340" xr:uid="{00000000-0005-0000-0000-0000362F0000}"/>
    <cellStyle name="Vírgula 2 3 3 2 4 3 5" xfId="14348" xr:uid="{00000000-0005-0000-0000-0000372F0000}"/>
    <cellStyle name="Vírgula 2 3 3 2 4 3 6" xfId="11660" xr:uid="{00000000-0005-0000-0000-0000382F0000}"/>
    <cellStyle name="Vírgula 2 3 3 2 4 3 7" xfId="24620" xr:uid="{00000000-0005-0000-0000-0000392F0000}"/>
    <cellStyle name="Vírgula 2 3 3 2 4 4" xfId="1796" xr:uid="{00000000-0005-0000-0000-00003A2F0000}"/>
    <cellStyle name="Vírgula 2 3 3 2 4 4 2" xfId="4460" xr:uid="{00000000-0005-0000-0000-00003B2F0000}"/>
    <cellStyle name="Vírgula 2 3 3 2 4 4 2 2" xfId="17804" xr:uid="{00000000-0005-0000-0000-00003C2F0000}"/>
    <cellStyle name="Vírgula 2 3 3 2 4 4 2 3" xfId="26636" xr:uid="{00000000-0005-0000-0000-00003D2F0000}"/>
    <cellStyle name="Vírgula 2 3 3 2 4 4 3" xfId="7124" xr:uid="{00000000-0005-0000-0000-00003E2F0000}"/>
    <cellStyle name="Vírgula 2 3 3 2 4 4 3 2" xfId="20468" xr:uid="{00000000-0005-0000-0000-00003F2F0000}"/>
    <cellStyle name="Vírgula 2 3 3 2 4 4 4" xfId="9788" xr:uid="{00000000-0005-0000-0000-0000402F0000}"/>
    <cellStyle name="Vírgula 2 3 3 2 4 4 4 2" xfId="23132" xr:uid="{00000000-0005-0000-0000-0000412F0000}"/>
    <cellStyle name="Vírgula 2 3 3 2 4 4 5" xfId="15140" xr:uid="{00000000-0005-0000-0000-0000422F0000}"/>
    <cellStyle name="Vírgula 2 3 3 2 4 4 6" xfId="12452" xr:uid="{00000000-0005-0000-0000-0000432F0000}"/>
    <cellStyle name="Vírgula 2 3 3 2 4 4 7" xfId="25268" xr:uid="{00000000-0005-0000-0000-0000442F0000}"/>
    <cellStyle name="Vírgula 2 3 3 2 4 5" xfId="2612" xr:uid="{00000000-0005-0000-0000-0000452F0000}"/>
    <cellStyle name="Vírgula 2 3 3 2 4 5 2" xfId="5276" xr:uid="{00000000-0005-0000-0000-0000462F0000}"/>
    <cellStyle name="Vírgula 2 3 3 2 4 5 2 2" xfId="18620" xr:uid="{00000000-0005-0000-0000-0000472F0000}"/>
    <cellStyle name="Vírgula 2 3 3 2 4 5 3" xfId="7940" xr:uid="{00000000-0005-0000-0000-0000482F0000}"/>
    <cellStyle name="Vírgula 2 3 3 2 4 5 3 2" xfId="21284" xr:uid="{00000000-0005-0000-0000-0000492F0000}"/>
    <cellStyle name="Vírgula 2 3 3 2 4 5 4" xfId="10604" xr:uid="{00000000-0005-0000-0000-00004A2F0000}"/>
    <cellStyle name="Vírgula 2 3 3 2 4 5 4 2" xfId="23948" xr:uid="{00000000-0005-0000-0000-00004B2F0000}"/>
    <cellStyle name="Vírgula 2 3 3 2 4 5 5" xfId="15956" xr:uid="{00000000-0005-0000-0000-00004C2F0000}"/>
    <cellStyle name="Vírgula 2 3 3 2 4 5 6" xfId="13268" xr:uid="{00000000-0005-0000-0000-00004D2F0000}"/>
    <cellStyle name="Vírgula 2 3 3 2 4 5 7" xfId="25628" xr:uid="{00000000-0005-0000-0000-00004E2F0000}"/>
    <cellStyle name="Vírgula 2 3 3 2 4 6" xfId="2876" xr:uid="{00000000-0005-0000-0000-00004F2F0000}"/>
    <cellStyle name="Vírgula 2 3 3 2 4 6 2" xfId="16220" xr:uid="{00000000-0005-0000-0000-0000502F0000}"/>
    <cellStyle name="Vírgula 2 3 3 2 4 7" xfId="5540" xr:uid="{00000000-0005-0000-0000-0000512F0000}"/>
    <cellStyle name="Vírgula 2 3 3 2 4 7 2" xfId="18884" xr:uid="{00000000-0005-0000-0000-0000522F0000}"/>
    <cellStyle name="Vírgula 2 3 3 2 4 8" xfId="8204" xr:uid="{00000000-0005-0000-0000-0000532F0000}"/>
    <cellStyle name="Vírgula 2 3 3 2 4 8 2" xfId="21548" xr:uid="{00000000-0005-0000-0000-0000542F0000}"/>
    <cellStyle name="Vírgula 2 3 3 2 4 9" xfId="13556" xr:uid="{00000000-0005-0000-0000-0000552F0000}"/>
    <cellStyle name="Vírgula 2 3 3 2 5" xfId="356" xr:uid="{00000000-0005-0000-0000-0000562F0000}"/>
    <cellStyle name="Vírgula 2 3 3 2 5 2" xfId="1148" xr:uid="{00000000-0005-0000-0000-0000572F0000}"/>
    <cellStyle name="Vírgula 2 3 3 2 5 2 2" xfId="3812" xr:uid="{00000000-0005-0000-0000-0000582F0000}"/>
    <cellStyle name="Vírgula 2 3 3 2 5 2 2 2" xfId="17156" xr:uid="{00000000-0005-0000-0000-0000592F0000}"/>
    <cellStyle name="Vírgula 2 3 3 2 5 2 2 3" xfId="26468" xr:uid="{00000000-0005-0000-0000-00005A2F0000}"/>
    <cellStyle name="Vírgula 2 3 3 2 5 2 3" xfId="6476" xr:uid="{00000000-0005-0000-0000-00005B2F0000}"/>
    <cellStyle name="Vírgula 2 3 3 2 5 2 3 2" xfId="19820" xr:uid="{00000000-0005-0000-0000-00005C2F0000}"/>
    <cellStyle name="Vírgula 2 3 3 2 5 2 4" xfId="9140" xr:uid="{00000000-0005-0000-0000-00005D2F0000}"/>
    <cellStyle name="Vírgula 2 3 3 2 5 2 4 2" xfId="22484" xr:uid="{00000000-0005-0000-0000-00005E2F0000}"/>
    <cellStyle name="Vírgula 2 3 3 2 5 2 5" xfId="14492" xr:uid="{00000000-0005-0000-0000-00005F2F0000}"/>
    <cellStyle name="Vírgula 2 3 3 2 5 2 6" xfId="11804" xr:uid="{00000000-0005-0000-0000-0000602F0000}"/>
    <cellStyle name="Vírgula 2 3 3 2 5 2 7" xfId="25100" xr:uid="{00000000-0005-0000-0000-0000612F0000}"/>
    <cellStyle name="Vírgula 2 3 3 2 5 3" xfId="1940" xr:uid="{00000000-0005-0000-0000-0000622F0000}"/>
    <cellStyle name="Vírgula 2 3 3 2 5 3 2" xfId="4604" xr:uid="{00000000-0005-0000-0000-0000632F0000}"/>
    <cellStyle name="Vírgula 2 3 3 2 5 3 2 2" xfId="17948" xr:uid="{00000000-0005-0000-0000-0000642F0000}"/>
    <cellStyle name="Vírgula 2 3 3 2 5 3 2 3" xfId="26132" xr:uid="{00000000-0005-0000-0000-0000652F0000}"/>
    <cellStyle name="Vírgula 2 3 3 2 5 3 3" xfId="7268" xr:uid="{00000000-0005-0000-0000-0000662F0000}"/>
    <cellStyle name="Vírgula 2 3 3 2 5 3 3 2" xfId="20612" xr:uid="{00000000-0005-0000-0000-0000672F0000}"/>
    <cellStyle name="Vírgula 2 3 3 2 5 3 4" xfId="9932" xr:uid="{00000000-0005-0000-0000-0000682F0000}"/>
    <cellStyle name="Vírgula 2 3 3 2 5 3 4 2" xfId="23276" xr:uid="{00000000-0005-0000-0000-0000692F0000}"/>
    <cellStyle name="Vírgula 2 3 3 2 5 3 5" xfId="15284" xr:uid="{00000000-0005-0000-0000-00006A2F0000}"/>
    <cellStyle name="Vírgula 2 3 3 2 5 3 6" xfId="12596" xr:uid="{00000000-0005-0000-0000-00006B2F0000}"/>
    <cellStyle name="Vírgula 2 3 3 2 5 3 7" xfId="24764" xr:uid="{00000000-0005-0000-0000-00006C2F0000}"/>
    <cellStyle name="Vírgula 2 3 3 2 5 4" xfId="3020" xr:uid="{00000000-0005-0000-0000-00006D2F0000}"/>
    <cellStyle name="Vírgula 2 3 3 2 5 4 2" xfId="16364" xr:uid="{00000000-0005-0000-0000-00006E2F0000}"/>
    <cellStyle name="Vírgula 2 3 3 2 5 4 2 2" xfId="26780" xr:uid="{00000000-0005-0000-0000-00006F2F0000}"/>
    <cellStyle name="Vírgula 2 3 3 2 5 4 3" xfId="25412" xr:uid="{00000000-0005-0000-0000-0000702F0000}"/>
    <cellStyle name="Vírgula 2 3 3 2 5 5" xfId="5684" xr:uid="{00000000-0005-0000-0000-0000712F0000}"/>
    <cellStyle name="Vírgula 2 3 3 2 5 5 2" xfId="19028" xr:uid="{00000000-0005-0000-0000-0000722F0000}"/>
    <cellStyle name="Vírgula 2 3 3 2 5 5 3" xfId="25772" xr:uid="{00000000-0005-0000-0000-0000732F0000}"/>
    <cellStyle name="Vírgula 2 3 3 2 5 6" xfId="8348" xr:uid="{00000000-0005-0000-0000-0000742F0000}"/>
    <cellStyle name="Vírgula 2 3 3 2 5 6 2" xfId="21692" xr:uid="{00000000-0005-0000-0000-0000752F0000}"/>
    <cellStyle name="Vírgula 2 3 3 2 5 7" xfId="13700" xr:uid="{00000000-0005-0000-0000-0000762F0000}"/>
    <cellStyle name="Vírgula 2 3 3 2 5 8" xfId="11012" xr:uid="{00000000-0005-0000-0000-0000772F0000}"/>
    <cellStyle name="Vírgula 2 3 3 2 5 9" xfId="24404" xr:uid="{00000000-0005-0000-0000-0000782F0000}"/>
    <cellStyle name="Vírgula 2 3 3 2 6" xfId="620" xr:uid="{00000000-0005-0000-0000-0000792F0000}"/>
    <cellStyle name="Vírgula 2 3 3 2 6 2" xfId="1412" xr:uid="{00000000-0005-0000-0000-00007A2F0000}"/>
    <cellStyle name="Vírgula 2 3 3 2 6 2 2" xfId="4076" xr:uid="{00000000-0005-0000-0000-00007B2F0000}"/>
    <cellStyle name="Vírgula 2 3 3 2 6 2 2 2" xfId="17420" xr:uid="{00000000-0005-0000-0000-00007C2F0000}"/>
    <cellStyle name="Vírgula 2 3 3 2 6 2 3" xfId="6740" xr:uid="{00000000-0005-0000-0000-00007D2F0000}"/>
    <cellStyle name="Vírgula 2 3 3 2 6 2 3 2" xfId="20084" xr:uid="{00000000-0005-0000-0000-00007E2F0000}"/>
    <cellStyle name="Vírgula 2 3 3 2 6 2 4" xfId="9404" xr:uid="{00000000-0005-0000-0000-00007F2F0000}"/>
    <cellStyle name="Vírgula 2 3 3 2 6 2 4 2" xfId="22748" xr:uid="{00000000-0005-0000-0000-0000802F0000}"/>
    <cellStyle name="Vírgula 2 3 3 2 6 2 5" xfId="14756" xr:uid="{00000000-0005-0000-0000-0000812F0000}"/>
    <cellStyle name="Vírgula 2 3 3 2 6 2 6" xfId="12068" xr:uid="{00000000-0005-0000-0000-0000822F0000}"/>
    <cellStyle name="Vírgula 2 3 3 2 6 2 7" xfId="26204" xr:uid="{00000000-0005-0000-0000-0000832F0000}"/>
    <cellStyle name="Vírgula 2 3 3 2 6 3" xfId="2204" xr:uid="{00000000-0005-0000-0000-0000842F0000}"/>
    <cellStyle name="Vírgula 2 3 3 2 6 3 2" xfId="4868" xr:uid="{00000000-0005-0000-0000-0000852F0000}"/>
    <cellStyle name="Vírgula 2 3 3 2 6 3 2 2" xfId="18212" xr:uid="{00000000-0005-0000-0000-0000862F0000}"/>
    <cellStyle name="Vírgula 2 3 3 2 6 3 3" xfId="7532" xr:uid="{00000000-0005-0000-0000-0000872F0000}"/>
    <cellStyle name="Vírgula 2 3 3 2 6 3 3 2" xfId="20876" xr:uid="{00000000-0005-0000-0000-0000882F0000}"/>
    <cellStyle name="Vírgula 2 3 3 2 6 3 4" xfId="10196" xr:uid="{00000000-0005-0000-0000-0000892F0000}"/>
    <cellStyle name="Vírgula 2 3 3 2 6 3 4 2" xfId="23540" xr:uid="{00000000-0005-0000-0000-00008A2F0000}"/>
    <cellStyle name="Vírgula 2 3 3 2 6 3 5" xfId="15548" xr:uid="{00000000-0005-0000-0000-00008B2F0000}"/>
    <cellStyle name="Vírgula 2 3 3 2 6 3 6" xfId="12860" xr:uid="{00000000-0005-0000-0000-00008C2F0000}"/>
    <cellStyle name="Vírgula 2 3 3 2 6 4" xfId="3284" xr:uid="{00000000-0005-0000-0000-00008D2F0000}"/>
    <cellStyle name="Vírgula 2 3 3 2 6 4 2" xfId="16628" xr:uid="{00000000-0005-0000-0000-00008E2F0000}"/>
    <cellStyle name="Vírgula 2 3 3 2 6 5" xfId="5948" xr:uid="{00000000-0005-0000-0000-00008F2F0000}"/>
    <cellStyle name="Vírgula 2 3 3 2 6 5 2" xfId="19292" xr:uid="{00000000-0005-0000-0000-0000902F0000}"/>
    <cellStyle name="Vírgula 2 3 3 2 6 6" xfId="8612" xr:uid="{00000000-0005-0000-0000-0000912F0000}"/>
    <cellStyle name="Vírgula 2 3 3 2 6 6 2" xfId="21956" xr:uid="{00000000-0005-0000-0000-0000922F0000}"/>
    <cellStyle name="Vírgula 2 3 3 2 6 7" xfId="13964" xr:uid="{00000000-0005-0000-0000-0000932F0000}"/>
    <cellStyle name="Vírgula 2 3 3 2 6 8" xfId="11276" xr:uid="{00000000-0005-0000-0000-0000942F0000}"/>
    <cellStyle name="Vírgula 2 3 3 2 6 9" xfId="24836" xr:uid="{00000000-0005-0000-0000-0000952F0000}"/>
    <cellStyle name="Vírgula 2 3 3 2 7" xfId="788" xr:uid="{00000000-0005-0000-0000-0000962F0000}"/>
    <cellStyle name="Vírgula 2 3 3 2 7 2" xfId="1580" xr:uid="{00000000-0005-0000-0000-0000972F0000}"/>
    <cellStyle name="Vírgula 2 3 3 2 7 2 2" xfId="4244" xr:uid="{00000000-0005-0000-0000-0000982F0000}"/>
    <cellStyle name="Vírgula 2 3 3 2 7 2 2 2" xfId="17588" xr:uid="{00000000-0005-0000-0000-0000992F0000}"/>
    <cellStyle name="Vírgula 2 3 3 2 7 2 3" xfId="6908" xr:uid="{00000000-0005-0000-0000-00009A2F0000}"/>
    <cellStyle name="Vírgula 2 3 3 2 7 2 3 2" xfId="20252" xr:uid="{00000000-0005-0000-0000-00009B2F0000}"/>
    <cellStyle name="Vírgula 2 3 3 2 7 2 4" xfId="9572" xr:uid="{00000000-0005-0000-0000-00009C2F0000}"/>
    <cellStyle name="Vírgula 2 3 3 2 7 2 4 2" xfId="22916" xr:uid="{00000000-0005-0000-0000-00009D2F0000}"/>
    <cellStyle name="Vírgula 2 3 3 2 7 2 5" xfId="14924" xr:uid="{00000000-0005-0000-0000-00009E2F0000}"/>
    <cellStyle name="Vírgula 2 3 3 2 7 2 6" xfId="12236" xr:uid="{00000000-0005-0000-0000-00009F2F0000}"/>
    <cellStyle name="Vírgula 2 3 3 2 7 2 7" xfId="25868" xr:uid="{00000000-0005-0000-0000-0000A02F0000}"/>
    <cellStyle name="Vírgula 2 3 3 2 7 3" xfId="2372" xr:uid="{00000000-0005-0000-0000-0000A12F0000}"/>
    <cellStyle name="Vírgula 2 3 3 2 7 3 2" xfId="5036" xr:uid="{00000000-0005-0000-0000-0000A22F0000}"/>
    <cellStyle name="Vírgula 2 3 3 2 7 3 2 2" xfId="18380" xr:uid="{00000000-0005-0000-0000-0000A32F0000}"/>
    <cellStyle name="Vírgula 2 3 3 2 7 3 3" xfId="7700" xr:uid="{00000000-0005-0000-0000-0000A42F0000}"/>
    <cellStyle name="Vírgula 2 3 3 2 7 3 3 2" xfId="21044" xr:uid="{00000000-0005-0000-0000-0000A52F0000}"/>
    <cellStyle name="Vírgula 2 3 3 2 7 3 4" xfId="10364" xr:uid="{00000000-0005-0000-0000-0000A62F0000}"/>
    <cellStyle name="Vírgula 2 3 3 2 7 3 4 2" xfId="23708" xr:uid="{00000000-0005-0000-0000-0000A72F0000}"/>
    <cellStyle name="Vírgula 2 3 3 2 7 3 5" xfId="15716" xr:uid="{00000000-0005-0000-0000-0000A82F0000}"/>
    <cellStyle name="Vírgula 2 3 3 2 7 3 6" xfId="13028" xr:uid="{00000000-0005-0000-0000-0000A92F0000}"/>
    <cellStyle name="Vírgula 2 3 3 2 7 4" xfId="3452" xr:uid="{00000000-0005-0000-0000-0000AA2F0000}"/>
    <cellStyle name="Vírgula 2 3 3 2 7 4 2" xfId="16796" xr:uid="{00000000-0005-0000-0000-0000AB2F0000}"/>
    <cellStyle name="Vírgula 2 3 3 2 7 5" xfId="6116" xr:uid="{00000000-0005-0000-0000-0000AC2F0000}"/>
    <cellStyle name="Vírgula 2 3 3 2 7 5 2" xfId="19460" xr:uid="{00000000-0005-0000-0000-0000AD2F0000}"/>
    <cellStyle name="Vírgula 2 3 3 2 7 6" xfId="8780" xr:uid="{00000000-0005-0000-0000-0000AE2F0000}"/>
    <cellStyle name="Vírgula 2 3 3 2 7 6 2" xfId="22124" xr:uid="{00000000-0005-0000-0000-0000AF2F0000}"/>
    <cellStyle name="Vírgula 2 3 3 2 7 7" xfId="14132" xr:uid="{00000000-0005-0000-0000-0000B02F0000}"/>
    <cellStyle name="Vírgula 2 3 3 2 7 8" xfId="11444" xr:uid="{00000000-0005-0000-0000-0000B12F0000}"/>
    <cellStyle name="Vírgula 2 3 3 2 7 9" xfId="24500" xr:uid="{00000000-0005-0000-0000-0000B22F0000}"/>
    <cellStyle name="Vírgula 2 3 3 2 8" xfId="836" xr:uid="{00000000-0005-0000-0000-0000B32F0000}"/>
    <cellStyle name="Vírgula 2 3 3 2 8 2" xfId="1628" xr:uid="{00000000-0005-0000-0000-0000B42F0000}"/>
    <cellStyle name="Vírgula 2 3 3 2 8 2 2" xfId="4292" xr:uid="{00000000-0005-0000-0000-0000B52F0000}"/>
    <cellStyle name="Vírgula 2 3 3 2 8 2 2 2" xfId="17636" xr:uid="{00000000-0005-0000-0000-0000B62F0000}"/>
    <cellStyle name="Vírgula 2 3 3 2 8 2 3" xfId="6956" xr:uid="{00000000-0005-0000-0000-0000B72F0000}"/>
    <cellStyle name="Vírgula 2 3 3 2 8 2 3 2" xfId="20300" xr:uid="{00000000-0005-0000-0000-0000B82F0000}"/>
    <cellStyle name="Vírgula 2 3 3 2 8 2 4" xfId="9620" xr:uid="{00000000-0005-0000-0000-0000B92F0000}"/>
    <cellStyle name="Vírgula 2 3 3 2 8 2 4 2" xfId="22964" xr:uid="{00000000-0005-0000-0000-0000BA2F0000}"/>
    <cellStyle name="Vírgula 2 3 3 2 8 2 5" xfId="14972" xr:uid="{00000000-0005-0000-0000-0000BB2F0000}"/>
    <cellStyle name="Vírgula 2 3 3 2 8 2 6" xfId="12284" xr:uid="{00000000-0005-0000-0000-0000BC2F0000}"/>
    <cellStyle name="Vírgula 2 3 3 2 8 2 7" xfId="26516" xr:uid="{00000000-0005-0000-0000-0000BD2F0000}"/>
    <cellStyle name="Vírgula 2 3 3 2 8 3" xfId="2420" xr:uid="{00000000-0005-0000-0000-0000BE2F0000}"/>
    <cellStyle name="Vírgula 2 3 3 2 8 3 2" xfId="5084" xr:uid="{00000000-0005-0000-0000-0000BF2F0000}"/>
    <cellStyle name="Vírgula 2 3 3 2 8 3 2 2" xfId="18428" xr:uid="{00000000-0005-0000-0000-0000C02F0000}"/>
    <cellStyle name="Vírgula 2 3 3 2 8 3 3" xfId="7748" xr:uid="{00000000-0005-0000-0000-0000C12F0000}"/>
    <cellStyle name="Vírgula 2 3 3 2 8 3 3 2" xfId="21092" xr:uid="{00000000-0005-0000-0000-0000C22F0000}"/>
    <cellStyle name="Vírgula 2 3 3 2 8 3 4" xfId="10412" xr:uid="{00000000-0005-0000-0000-0000C32F0000}"/>
    <cellStyle name="Vírgula 2 3 3 2 8 3 4 2" xfId="23756" xr:uid="{00000000-0005-0000-0000-0000C42F0000}"/>
    <cellStyle name="Vírgula 2 3 3 2 8 3 5" xfId="15764" xr:uid="{00000000-0005-0000-0000-0000C52F0000}"/>
    <cellStyle name="Vírgula 2 3 3 2 8 3 6" xfId="13076" xr:uid="{00000000-0005-0000-0000-0000C62F0000}"/>
    <cellStyle name="Vírgula 2 3 3 2 8 4" xfId="3500" xr:uid="{00000000-0005-0000-0000-0000C72F0000}"/>
    <cellStyle name="Vírgula 2 3 3 2 8 4 2" xfId="16844" xr:uid="{00000000-0005-0000-0000-0000C82F0000}"/>
    <cellStyle name="Vírgula 2 3 3 2 8 5" xfId="6164" xr:uid="{00000000-0005-0000-0000-0000C92F0000}"/>
    <cellStyle name="Vírgula 2 3 3 2 8 5 2" xfId="19508" xr:uid="{00000000-0005-0000-0000-0000CA2F0000}"/>
    <cellStyle name="Vírgula 2 3 3 2 8 6" xfId="8828" xr:uid="{00000000-0005-0000-0000-0000CB2F0000}"/>
    <cellStyle name="Vírgula 2 3 3 2 8 6 2" xfId="22172" xr:uid="{00000000-0005-0000-0000-0000CC2F0000}"/>
    <cellStyle name="Vírgula 2 3 3 2 8 7" xfId="14180" xr:uid="{00000000-0005-0000-0000-0000CD2F0000}"/>
    <cellStyle name="Vírgula 2 3 3 2 8 8" xfId="11492" xr:uid="{00000000-0005-0000-0000-0000CE2F0000}"/>
    <cellStyle name="Vírgula 2 3 3 2 8 9" xfId="25148" xr:uid="{00000000-0005-0000-0000-0000CF2F0000}"/>
    <cellStyle name="Vírgula 2 3 3 2 9" xfId="884" xr:uid="{00000000-0005-0000-0000-0000D02F0000}"/>
    <cellStyle name="Vírgula 2 3 3 2 9 2" xfId="3548" xr:uid="{00000000-0005-0000-0000-0000D12F0000}"/>
    <cellStyle name="Vírgula 2 3 3 2 9 2 2" xfId="16892" xr:uid="{00000000-0005-0000-0000-0000D22F0000}"/>
    <cellStyle name="Vírgula 2 3 3 2 9 3" xfId="6212" xr:uid="{00000000-0005-0000-0000-0000D32F0000}"/>
    <cellStyle name="Vírgula 2 3 3 2 9 3 2" xfId="19556" xr:uid="{00000000-0005-0000-0000-0000D42F0000}"/>
    <cellStyle name="Vírgula 2 3 3 2 9 4" xfId="8876" xr:uid="{00000000-0005-0000-0000-0000D52F0000}"/>
    <cellStyle name="Vírgula 2 3 3 2 9 4 2" xfId="22220" xr:uid="{00000000-0005-0000-0000-0000D62F0000}"/>
    <cellStyle name="Vírgula 2 3 3 2 9 5" xfId="14228" xr:uid="{00000000-0005-0000-0000-0000D72F0000}"/>
    <cellStyle name="Vírgula 2 3 3 2 9 6" xfId="11540" xr:uid="{00000000-0005-0000-0000-0000D82F0000}"/>
    <cellStyle name="Vírgula 2 3 3 2 9 7" xfId="25508" xr:uid="{00000000-0005-0000-0000-0000D92F0000}"/>
    <cellStyle name="Vírgula 2 3 3 3" xfId="116" xr:uid="{00000000-0005-0000-0000-0000DA2F0000}"/>
    <cellStyle name="Vírgula 2 3 3 3 10" xfId="5444" xr:uid="{00000000-0005-0000-0000-0000DB2F0000}"/>
    <cellStyle name="Vírgula 2 3 3 3 10 2" xfId="18788" xr:uid="{00000000-0005-0000-0000-0000DC2F0000}"/>
    <cellStyle name="Vírgula 2 3 3 3 11" xfId="8108" xr:uid="{00000000-0005-0000-0000-0000DD2F0000}"/>
    <cellStyle name="Vírgula 2 3 3 3 11 2" xfId="21452" xr:uid="{00000000-0005-0000-0000-0000DE2F0000}"/>
    <cellStyle name="Vírgula 2 3 3 3 12" xfId="13460" xr:uid="{00000000-0005-0000-0000-0000DF2F0000}"/>
    <cellStyle name="Vírgula 2 3 3 3 13" xfId="10772" xr:uid="{00000000-0005-0000-0000-0000E02F0000}"/>
    <cellStyle name="Vírgula 2 3 3 3 14" xfId="24164" xr:uid="{00000000-0005-0000-0000-0000E12F0000}"/>
    <cellStyle name="Vírgula 2 3 3 3 2" xfId="284" xr:uid="{00000000-0005-0000-0000-0000E22F0000}"/>
    <cellStyle name="Vírgula 2 3 3 3 2 10" xfId="13628" xr:uid="{00000000-0005-0000-0000-0000E32F0000}"/>
    <cellStyle name="Vírgula 2 3 3 3 2 11" xfId="10940" xr:uid="{00000000-0005-0000-0000-0000E42F0000}"/>
    <cellStyle name="Vírgula 2 3 3 3 2 12" xfId="24332" xr:uid="{00000000-0005-0000-0000-0000E52F0000}"/>
    <cellStyle name="Vírgula 2 3 3 3 2 2" xfId="548" xr:uid="{00000000-0005-0000-0000-0000E62F0000}"/>
    <cellStyle name="Vírgula 2 3 3 3 2 2 2" xfId="1340" xr:uid="{00000000-0005-0000-0000-0000E72F0000}"/>
    <cellStyle name="Vírgula 2 3 3 3 2 2 2 2" xfId="4004" xr:uid="{00000000-0005-0000-0000-0000E82F0000}"/>
    <cellStyle name="Vírgula 2 3 3 3 2 2 2 2 2" xfId="17348" xr:uid="{00000000-0005-0000-0000-0000E92F0000}"/>
    <cellStyle name="Vírgula 2 3 3 3 2 2 2 3" xfId="6668" xr:uid="{00000000-0005-0000-0000-0000EA2F0000}"/>
    <cellStyle name="Vírgula 2 3 3 3 2 2 2 3 2" xfId="20012" xr:uid="{00000000-0005-0000-0000-0000EB2F0000}"/>
    <cellStyle name="Vírgula 2 3 3 3 2 2 2 4" xfId="9332" xr:uid="{00000000-0005-0000-0000-0000EC2F0000}"/>
    <cellStyle name="Vírgula 2 3 3 3 2 2 2 4 2" xfId="22676" xr:uid="{00000000-0005-0000-0000-0000ED2F0000}"/>
    <cellStyle name="Vírgula 2 3 3 3 2 2 2 5" xfId="14684" xr:uid="{00000000-0005-0000-0000-0000EE2F0000}"/>
    <cellStyle name="Vírgula 2 3 3 3 2 2 2 6" xfId="11996" xr:uid="{00000000-0005-0000-0000-0000EF2F0000}"/>
    <cellStyle name="Vírgula 2 3 3 3 2 2 2 7" xfId="26396" xr:uid="{00000000-0005-0000-0000-0000F02F0000}"/>
    <cellStyle name="Vírgula 2 3 3 3 2 2 3" xfId="2132" xr:uid="{00000000-0005-0000-0000-0000F12F0000}"/>
    <cellStyle name="Vírgula 2 3 3 3 2 2 3 2" xfId="4796" xr:uid="{00000000-0005-0000-0000-0000F22F0000}"/>
    <cellStyle name="Vírgula 2 3 3 3 2 2 3 2 2" xfId="18140" xr:uid="{00000000-0005-0000-0000-0000F32F0000}"/>
    <cellStyle name="Vírgula 2 3 3 3 2 2 3 3" xfId="7460" xr:uid="{00000000-0005-0000-0000-0000F42F0000}"/>
    <cellStyle name="Vírgula 2 3 3 3 2 2 3 3 2" xfId="20804" xr:uid="{00000000-0005-0000-0000-0000F52F0000}"/>
    <cellStyle name="Vírgula 2 3 3 3 2 2 3 4" xfId="10124" xr:uid="{00000000-0005-0000-0000-0000F62F0000}"/>
    <cellStyle name="Vírgula 2 3 3 3 2 2 3 4 2" xfId="23468" xr:uid="{00000000-0005-0000-0000-0000F72F0000}"/>
    <cellStyle name="Vírgula 2 3 3 3 2 2 3 5" xfId="15476" xr:uid="{00000000-0005-0000-0000-0000F82F0000}"/>
    <cellStyle name="Vírgula 2 3 3 3 2 2 3 6" xfId="12788" xr:uid="{00000000-0005-0000-0000-0000F92F0000}"/>
    <cellStyle name="Vírgula 2 3 3 3 2 2 4" xfId="3212" xr:uid="{00000000-0005-0000-0000-0000FA2F0000}"/>
    <cellStyle name="Vírgula 2 3 3 3 2 2 4 2" xfId="16556" xr:uid="{00000000-0005-0000-0000-0000FB2F0000}"/>
    <cellStyle name="Vírgula 2 3 3 3 2 2 5" xfId="5876" xr:uid="{00000000-0005-0000-0000-0000FC2F0000}"/>
    <cellStyle name="Vírgula 2 3 3 3 2 2 5 2" xfId="19220" xr:uid="{00000000-0005-0000-0000-0000FD2F0000}"/>
    <cellStyle name="Vírgula 2 3 3 3 2 2 6" xfId="8540" xr:uid="{00000000-0005-0000-0000-0000FE2F0000}"/>
    <cellStyle name="Vírgula 2 3 3 3 2 2 6 2" xfId="21884" xr:uid="{00000000-0005-0000-0000-0000FF2F0000}"/>
    <cellStyle name="Vírgula 2 3 3 3 2 2 7" xfId="13892" xr:uid="{00000000-0005-0000-0000-000000300000}"/>
    <cellStyle name="Vírgula 2 3 3 3 2 2 8" xfId="11204" xr:uid="{00000000-0005-0000-0000-000001300000}"/>
    <cellStyle name="Vírgula 2 3 3 3 2 2 9" xfId="25028" xr:uid="{00000000-0005-0000-0000-000002300000}"/>
    <cellStyle name="Vírgula 2 3 3 3 2 3" xfId="716" xr:uid="{00000000-0005-0000-0000-000003300000}"/>
    <cellStyle name="Vírgula 2 3 3 3 2 3 2" xfId="1508" xr:uid="{00000000-0005-0000-0000-000004300000}"/>
    <cellStyle name="Vírgula 2 3 3 3 2 3 2 2" xfId="4172" xr:uid="{00000000-0005-0000-0000-000005300000}"/>
    <cellStyle name="Vírgula 2 3 3 3 2 3 2 2 2" xfId="17516" xr:uid="{00000000-0005-0000-0000-000006300000}"/>
    <cellStyle name="Vírgula 2 3 3 3 2 3 2 3" xfId="6836" xr:uid="{00000000-0005-0000-0000-000007300000}"/>
    <cellStyle name="Vírgula 2 3 3 3 2 3 2 3 2" xfId="20180" xr:uid="{00000000-0005-0000-0000-000008300000}"/>
    <cellStyle name="Vírgula 2 3 3 3 2 3 2 4" xfId="9500" xr:uid="{00000000-0005-0000-0000-000009300000}"/>
    <cellStyle name="Vírgula 2 3 3 3 2 3 2 4 2" xfId="22844" xr:uid="{00000000-0005-0000-0000-00000A300000}"/>
    <cellStyle name="Vírgula 2 3 3 3 2 3 2 5" xfId="14852" xr:uid="{00000000-0005-0000-0000-00000B300000}"/>
    <cellStyle name="Vírgula 2 3 3 3 2 3 2 6" xfId="12164" xr:uid="{00000000-0005-0000-0000-00000C300000}"/>
    <cellStyle name="Vírgula 2 3 3 3 2 3 2 7" xfId="26060" xr:uid="{00000000-0005-0000-0000-00000D300000}"/>
    <cellStyle name="Vírgula 2 3 3 3 2 3 3" xfId="2300" xr:uid="{00000000-0005-0000-0000-00000E300000}"/>
    <cellStyle name="Vírgula 2 3 3 3 2 3 3 2" xfId="4964" xr:uid="{00000000-0005-0000-0000-00000F300000}"/>
    <cellStyle name="Vírgula 2 3 3 3 2 3 3 2 2" xfId="18308" xr:uid="{00000000-0005-0000-0000-000010300000}"/>
    <cellStyle name="Vírgula 2 3 3 3 2 3 3 3" xfId="7628" xr:uid="{00000000-0005-0000-0000-000011300000}"/>
    <cellStyle name="Vírgula 2 3 3 3 2 3 3 3 2" xfId="20972" xr:uid="{00000000-0005-0000-0000-000012300000}"/>
    <cellStyle name="Vírgula 2 3 3 3 2 3 3 4" xfId="10292" xr:uid="{00000000-0005-0000-0000-000013300000}"/>
    <cellStyle name="Vírgula 2 3 3 3 2 3 3 4 2" xfId="23636" xr:uid="{00000000-0005-0000-0000-000014300000}"/>
    <cellStyle name="Vírgula 2 3 3 3 2 3 3 5" xfId="15644" xr:uid="{00000000-0005-0000-0000-000015300000}"/>
    <cellStyle name="Vírgula 2 3 3 3 2 3 3 6" xfId="12956" xr:uid="{00000000-0005-0000-0000-000016300000}"/>
    <cellStyle name="Vírgula 2 3 3 3 2 3 4" xfId="3380" xr:uid="{00000000-0005-0000-0000-000017300000}"/>
    <cellStyle name="Vírgula 2 3 3 3 2 3 4 2" xfId="16724" xr:uid="{00000000-0005-0000-0000-000018300000}"/>
    <cellStyle name="Vírgula 2 3 3 3 2 3 5" xfId="6044" xr:uid="{00000000-0005-0000-0000-000019300000}"/>
    <cellStyle name="Vírgula 2 3 3 3 2 3 5 2" xfId="19388" xr:uid="{00000000-0005-0000-0000-00001A300000}"/>
    <cellStyle name="Vírgula 2 3 3 3 2 3 6" xfId="8708" xr:uid="{00000000-0005-0000-0000-00001B300000}"/>
    <cellStyle name="Vírgula 2 3 3 3 2 3 6 2" xfId="22052" xr:uid="{00000000-0005-0000-0000-00001C300000}"/>
    <cellStyle name="Vírgula 2 3 3 3 2 3 7" xfId="14060" xr:uid="{00000000-0005-0000-0000-00001D300000}"/>
    <cellStyle name="Vírgula 2 3 3 3 2 3 8" xfId="11372" xr:uid="{00000000-0005-0000-0000-00001E300000}"/>
    <cellStyle name="Vírgula 2 3 3 3 2 3 9" xfId="24692" xr:uid="{00000000-0005-0000-0000-00001F300000}"/>
    <cellStyle name="Vírgula 2 3 3 3 2 4" xfId="1076" xr:uid="{00000000-0005-0000-0000-000020300000}"/>
    <cellStyle name="Vírgula 2 3 3 3 2 4 2" xfId="3740" xr:uid="{00000000-0005-0000-0000-000021300000}"/>
    <cellStyle name="Vírgula 2 3 3 3 2 4 2 2" xfId="17084" xr:uid="{00000000-0005-0000-0000-000022300000}"/>
    <cellStyle name="Vírgula 2 3 3 3 2 4 2 3" xfId="26708" xr:uid="{00000000-0005-0000-0000-000023300000}"/>
    <cellStyle name="Vírgula 2 3 3 3 2 4 3" xfId="6404" xr:uid="{00000000-0005-0000-0000-000024300000}"/>
    <cellStyle name="Vírgula 2 3 3 3 2 4 3 2" xfId="19748" xr:uid="{00000000-0005-0000-0000-000025300000}"/>
    <cellStyle name="Vírgula 2 3 3 3 2 4 4" xfId="9068" xr:uid="{00000000-0005-0000-0000-000026300000}"/>
    <cellStyle name="Vírgula 2 3 3 3 2 4 4 2" xfId="22412" xr:uid="{00000000-0005-0000-0000-000027300000}"/>
    <cellStyle name="Vírgula 2 3 3 3 2 4 5" xfId="14420" xr:uid="{00000000-0005-0000-0000-000028300000}"/>
    <cellStyle name="Vírgula 2 3 3 3 2 4 6" xfId="11732" xr:uid="{00000000-0005-0000-0000-000029300000}"/>
    <cellStyle name="Vírgula 2 3 3 3 2 4 7" xfId="25340" xr:uid="{00000000-0005-0000-0000-00002A300000}"/>
    <cellStyle name="Vírgula 2 3 3 3 2 5" xfId="1868" xr:uid="{00000000-0005-0000-0000-00002B300000}"/>
    <cellStyle name="Vírgula 2 3 3 3 2 5 2" xfId="4532" xr:uid="{00000000-0005-0000-0000-00002C300000}"/>
    <cellStyle name="Vírgula 2 3 3 3 2 5 2 2" xfId="17876" xr:uid="{00000000-0005-0000-0000-00002D300000}"/>
    <cellStyle name="Vírgula 2 3 3 3 2 5 3" xfId="7196" xr:uid="{00000000-0005-0000-0000-00002E300000}"/>
    <cellStyle name="Vírgula 2 3 3 3 2 5 3 2" xfId="20540" xr:uid="{00000000-0005-0000-0000-00002F300000}"/>
    <cellStyle name="Vírgula 2 3 3 3 2 5 4" xfId="9860" xr:uid="{00000000-0005-0000-0000-000030300000}"/>
    <cellStyle name="Vírgula 2 3 3 3 2 5 4 2" xfId="23204" xr:uid="{00000000-0005-0000-0000-000031300000}"/>
    <cellStyle name="Vírgula 2 3 3 3 2 5 5" xfId="15212" xr:uid="{00000000-0005-0000-0000-000032300000}"/>
    <cellStyle name="Vírgula 2 3 3 3 2 5 6" xfId="12524" xr:uid="{00000000-0005-0000-0000-000033300000}"/>
    <cellStyle name="Vírgula 2 3 3 3 2 5 7" xfId="25700" xr:uid="{00000000-0005-0000-0000-000034300000}"/>
    <cellStyle name="Vírgula 2 3 3 3 2 6" xfId="2684" xr:uid="{00000000-0005-0000-0000-000035300000}"/>
    <cellStyle name="Vírgula 2 3 3 3 2 6 2" xfId="5348" xr:uid="{00000000-0005-0000-0000-000036300000}"/>
    <cellStyle name="Vírgula 2 3 3 3 2 6 2 2" xfId="18692" xr:uid="{00000000-0005-0000-0000-000037300000}"/>
    <cellStyle name="Vírgula 2 3 3 3 2 6 3" xfId="8012" xr:uid="{00000000-0005-0000-0000-000038300000}"/>
    <cellStyle name="Vírgula 2 3 3 3 2 6 3 2" xfId="21356" xr:uid="{00000000-0005-0000-0000-000039300000}"/>
    <cellStyle name="Vírgula 2 3 3 3 2 6 4" xfId="10676" xr:uid="{00000000-0005-0000-0000-00003A300000}"/>
    <cellStyle name="Vírgula 2 3 3 3 2 6 4 2" xfId="24020" xr:uid="{00000000-0005-0000-0000-00003B300000}"/>
    <cellStyle name="Vírgula 2 3 3 3 2 6 5" xfId="16028" xr:uid="{00000000-0005-0000-0000-00003C300000}"/>
    <cellStyle name="Vírgula 2 3 3 3 2 6 6" xfId="13340" xr:uid="{00000000-0005-0000-0000-00003D300000}"/>
    <cellStyle name="Vírgula 2 3 3 3 2 7" xfId="2948" xr:uid="{00000000-0005-0000-0000-00003E300000}"/>
    <cellStyle name="Vírgula 2 3 3 3 2 7 2" xfId="16292" xr:uid="{00000000-0005-0000-0000-00003F300000}"/>
    <cellStyle name="Vírgula 2 3 3 3 2 8" xfId="5612" xr:uid="{00000000-0005-0000-0000-000040300000}"/>
    <cellStyle name="Vírgula 2 3 3 3 2 8 2" xfId="18956" xr:uid="{00000000-0005-0000-0000-000041300000}"/>
    <cellStyle name="Vírgula 2 3 3 3 2 9" xfId="8276" xr:uid="{00000000-0005-0000-0000-000042300000}"/>
    <cellStyle name="Vírgula 2 3 3 3 2 9 2" xfId="21620" xr:uid="{00000000-0005-0000-0000-000043300000}"/>
    <cellStyle name="Vírgula 2 3 3 3 3" xfId="188" xr:uid="{00000000-0005-0000-0000-000044300000}"/>
    <cellStyle name="Vírgula 2 3 3 3 3 10" xfId="10844" xr:uid="{00000000-0005-0000-0000-000045300000}"/>
    <cellStyle name="Vírgula 2 3 3 3 3 11" xfId="24236" xr:uid="{00000000-0005-0000-0000-000046300000}"/>
    <cellStyle name="Vírgula 2 3 3 3 3 2" xfId="452" xr:uid="{00000000-0005-0000-0000-000047300000}"/>
    <cellStyle name="Vírgula 2 3 3 3 3 2 2" xfId="1244" xr:uid="{00000000-0005-0000-0000-000048300000}"/>
    <cellStyle name="Vírgula 2 3 3 3 3 2 2 2" xfId="3908" xr:uid="{00000000-0005-0000-0000-000049300000}"/>
    <cellStyle name="Vírgula 2 3 3 3 3 2 2 2 2" xfId="17252" xr:uid="{00000000-0005-0000-0000-00004A300000}"/>
    <cellStyle name="Vírgula 2 3 3 3 3 2 2 3" xfId="6572" xr:uid="{00000000-0005-0000-0000-00004B300000}"/>
    <cellStyle name="Vírgula 2 3 3 3 3 2 2 3 2" xfId="19916" xr:uid="{00000000-0005-0000-0000-00004C300000}"/>
    <cellStyle name="Vírgula 2 3 3 3 3 2 2 4" xfId="9236" xr:uid="{00000000-0005-0000-0000-00004D300000}"/>
    <cellStyle name="Vírgula 2 3 3 3 3 2 2 4 2" xfId="22580" xr:uid="{00000000-0005-0000-0000-00004E300000}"/>
    <cellStyle name="Vírgula 2 3 3 3 3 2 2 5" xfId="14588" xr:uid="{00000000-0005-0000-0000-00004F300000}"/>
    <cellStyle name="Vírgula 2 3 3 3 3 2 2 6" xfId="11900" xr:uid="{00000000-0005-0000-0000-000050300000}"/>
    <cellStyle name="Vírgula 2 3 3 3 3 2 2 7" xfId="26300" xr:uid="{00000000-0005-0000-0000-000051300000}"/>
    <cellStyle name="Vírgula 2 3 3 3 3 2 3" xfId="2036" xr:uid="{00000000-0005-0000-0000-000052300000}"/>
    <cellStyle name="Vírgula 2 3 3 3 3 2 3 2" xfId="4700" xr:uid="{00000000-0005-0000-0000-000053300000}"/>
    <cellStyle name="Vírgula 2 3 3 3 3 2 3 2 2" xfId="18044" xr:uid="{00000000-0005-0000-0000-000054300000}"/>
    <cellStyle name="Vírgula 2 3 3 3 3 2 3 3" xfId="7364" xr:uid="{00000000-0005-0000-0000-000055300000}"/>
    <cellStyle name="Vírgula 2 3 3 3 3 2 3 3 2" xfId="20708" xr:uid="{00000000-0005-0000-0000-000056300000}"/>
    <cellStyle name="Vírgula 2 3 3 3 3 2 3 4" xfId="10028" xr:uid="{00000000-0005-0000-0000-000057300000}"/>
    <cellStyle name="Vírgula 2 3 3 3 3 2 3 4 2" xfId="23372" xr:uid="{00000000-0005-0000-0000-000058300000}"/>
    <cellStyle name="Vírgula 2 3 3 3 3 2 3 5" xfId="15380" xr:uid="{00000000-0005-0000-0000-000059300000}"/>
    <cellStyle name="Vírgula 2 3 3 3 3 2 3 6" xfId="12692" xr:uid="{00000000-0005-0000-0000-00005A300000}"/>
    <cellStyle name="Vírgula 2 3 3 3 3 2 4" xfId="3116" xr:uid="{00000000-0005-0000-0000-00005B300000}"/>
    <cellStyle name="Vírgula 2 3 3 3 3 2 4 2" xfId="16460" xr:uid="{00000000-0005-0000-0000-00005C300000}"/>
    <cellStyle name="Vírgula 2 3 3 3 3 2 5" xfId="5780" xr:uid="{00000000-0005-0000-0000-00005D300000}"/>
    <cellStyle name="Vírgula 2 3 3 3 3 2 5 2" xfId="19124" xr:uid="{00000000-0005-0000-0000-00005E300000}"/>
    <cellStyle name="Vírgula 2 3 3 3 3 2 6" xfId="8444" xr:uid="{00000000-0005-0000-0000-00005F300000}"/>
    <cellStyle name="Vírgula 2 3 3 3 3 2 6 2" xfId="21788" xr:uid="{00000000-0005-0000-0000-000060300000}"/>
    <cellStyle name="Vírgula 2 3 3 3 3 2 7" xfId="13796" xr:uid="{00000000-0005-0000-0000-000061300000}"/>
    <cellStyle name="Vírgula 2 3 3 3 3 2 8" xfId="11108" xr:uid="{00000000-0005-0000-0000-000062300000}"/>
    <cellStyle name="Vírgula 2 3 3 3 3 2 9" xfId="24932" xr:uid="{00000000-0005-0000-0000-000063300000}"/>
    <cellStyle name="Vírgula 2 3 3 3 3 3" xfId="980" xr:uid="{00000000-0005-0000-0000-000064300000}"/>
    <cellStyle name="Vírgula 2 3 3 3 3 3 2" xfId="3644" xr:uid="{00000000-0005-0000-0000-000065300000}"/>
    <cellStyle name="Vírgula 2 3 3 3 3 3 2 2" xfId="16988" xr:uid="{00000000-0005-0000-0000-000066300000}"/>
    <cellStyle name="Vírgula 2 3 3 3 3 3 2 3" xfId="25964" xr:uid="{00000000-0005-0000-0000-000067300000}"/>
    <cellStyle name="Vírgula 2 3 3 3 3 3 3" xfId="6308" xr:uid="{00000000-0005-0000-0000-000068300000}"/>
    <cellStyle name="Vírgula 2 3 3 3 3 3 3 2" xfId="19652" xr:uid="{00000000-0005-0000-0000-000069300000}"/>
    <cellStyle name="Vírgula 2 3 3 3 3 3 4" xfId="8972" xr:uid="{00000000-0005-0000-0000-00006A300000}"/>
    <cellStyle name="Vírgula 2 3 3 3 3 3 4 2" xfId="22316" xr:uid="{00000000-0005-0000-0000-00006B300000}"/>
    <cellStyle name="Vírgula 2 3 3 3 3 3 5" xfId="14324" xr:uid="{00000000-0005-0000-0000-00006C300000}"/>
    <cellStyle name="Vírgula 2 3 3 3 3 3 6" xfId="11636" xr:uid="{00000000-0005-0000-0000-00006D300000}"/>
    <cellStyle name="Vírgula 2 3 3 3 3 3 7" xfId="24596" xr:uid="{00000000-0005-0000-0000-00006E300000}"/>
    <cellStyle name="Vírgula 2 3 3 3 3 4" xfId="1772" xr:uid="{00000000-0005-0000-0000-00006F300000}"/>
    <cellStyle name="Vírgula 2 3 3 3 3 4 2" xfId="4436" xr:uid="{00000000-0005-0000-0000-000070300000}"/>
    <cellStyle name="Vírgula 2 3 3 3 3 4 2 2" xfId="17780" xr:uid="{00000000-0005-0000-0000-000071300000}"/>
    <cellStyle name="Vírgula 2 3 3 3 3 4 2 3" xfId="26612" xr:uid="{00000000-0005-0000-0000-000072300000}"/>
    <cellStyle name="Vírgula 2 3 3 3 3 4 3" xfId="7100" xr:uid="{00000000-0005-0000-0000-000073300000}"/>
    <cellStyle name="Vírgula 2 3 3 3 3 4 3 2" xfId="20444" xr:uid="{00000000-0005-0000-0000-000074300000}"/>
    <cellStyle name="Vírgula 2 3 3 3 3 4 4" xfId="9764" xr:uid="{00000000-0005-0000-0000-000075300000}"/>
    <cellStyle name="Vírgula 2 3 3 3 3 4 4 2" xfId="23108" xr:uid="{00000000-0005-0000-0000-000076300000}"/>
    <cellStyle name="Vírgula 2 3 3 3 3 4 5" xfId="15116" xr:uid="{00000000-0005-0000-0000-000077300000}"/>
    <cellStyle name="Vírgula 2 3 3 3 3 4 6" xfId="12428" xr:uid="{00000000-0005-0000-0000-000078300000}"/>
    <cellStyle name="Vírgula 2 3 3 3 3 4 7" xfId="25244" xr:uid="{00000000-0005-0000-0000-000079300000}"/>
    <cellStyle name="Vírgula 2 3 3 3 3 5" xfId="2588" xr:uid="{00000000-0005-0000-0000-00007A300000}"/>
    <cellStyle name="Vírgula 2 3 3 3 3 5 2" xfId="5252" xr:uid="{00000000-0005-0000-0000-00007B300000}"/>
    <cellStyle name="Vírgula 2 3 3 3 3 5 2 2" xfId="18596" xr:uid="{00000000-0005-0000-0000-00007C300000}"/>
    <cellStyle name="Vírgula 2 3 3 3 3 5 3" xfId="7916" xr:uid="{00000000-0005-0000-0000-00007D300000}"/>
    <cellStyle name="Vírgula 2 3 3 3 3 5 3 2" xfId="21260" xr:uid="{00000000-0005-0000-0000-00007E300000}"/>
    <cellStyle name="Vírgula 2 3 3 3 3 5 4" xfId="10580" xr:uid="{00000000-0005-0000-0000-00007F300000}"/>
    <cellStyle name="Vírgula 2 3 3 3 3 5 4 2" xfId="23924" xr:uid="{00000000-0005-0000-0000-000080300000}"/>
    <cellStyle name="Vírgula 2 3 3 3 3 5 5" xfId="15932" xr:uid="{00000000-0005-0000-0000-000081300000}"/>
    <cellStyle name="Vírgula 2 3 3 3 3 5 6" xfId="13244" xr:uid="{00000000-0005-0000-0000-000082300000}"/>
    <cellStyle name="Vírgula 2 3 3 3 3 5 7" xfId="25604" xr:uid="{00000000-0005-0000-0000-000083300000}"/>
    <cellStyle name="Vírgula 2 3 3 3 3 6" xfId="2852" xr:uid="{00000000-0005-0000-0000-000084300000}"/>
    <cellStyle name="Vírgula 2 3 3 3 3 6 2" xfId="16196" xr:uid="{00000000-0005-0000-0000-000085300000}"/>
    <cellStyle name="Vírgula 2 3 3 3 3 7" xfId="5516" xr:uid="{00000000-0005-0000-0000-000086300000}"/>
    <cellStyle name="Vírgula 2 3 3 3 3 7 2" xfId="18860" xr:uid="{00000000-0005-0000-0000-000087300000}"/>
    <cellStyle name="Vírgula 2 3 3 3 3 8" xfId="8180" xr:uid="{00000000-0005-0000-0000-000088300000}"/>
    <cellStyle name="Vírgula 2 3 3 3 3 8 2" xfId="21524" xr:uid="{00000000-0005-0000-0000-000089300000}"/>
    <cellStyle name="Vírgula 2 3 3 3 3 9" xfId="13532" xr:uid="{00000000-0005-0000-0000-00008A300000}"/>
    <cellStyle name="Vírgula 2 3 3 3 4" xfId="380" xr:uid="{00000000-0005-0000-0000-00008B300000}"/>
    <cellStyle name="Vírgula 2 3 3 3 4 2" xfId="1172" xr:uid="{00000000-0005-0000-0000-00008C300000}"/>
    <cellStyle name="Vírgula 2 3 3 3 4 2 2" xfId="3836" xr:uid="{00000000-0005-0000-0000-00008D300000}"/>
    <cellStyle name="Vírgula 2 3 3 3 4 2 2 2" xfId="17180" xr:uid="{00000000-0005-0000-0000-00008E300000}"/>
    <cellStyle name="Vírgula 2 3 3 3 4 2 3" xfId="6500" xr:uid="{00000000-0005-0000-0000-00008F300000}"/>
    <cellStyle name="Vírgula 2 3 3 3 4 2 3 2" xfId="19844" xr:uid="{00000000-0005-0000-0000-000090300000}"/>
    <cellStyle name="Vírgula 2 3 3 3 4 2 4" xfId="9164" xr:uid="{00000000-0005-0000-0000-000091300000}"/>
    <cellStyle name="Vírgula 2 3 3 3 4 2 4 2" xfId="22508" xr:uid="{00000000-0005-0000-0000-000092300000}"/>
    <cellStyle name="Vírgula 2 3 3 3 4 2 5" xfId="14516" xr:uid="{00000000-0005-0000-0000-000093300000}"/>
    <cellStyle name="Vírgula 2 3 3 3 4 2 6" xfId="11828" xr:uid="{00000000-0005-0000-0000-000094300000}"/>
    <cellStyle name="Vírgula 2 3 3 3 4 2 7" xfId="26228" xr:uid="{00000000-0005-0000-0000-000095300000}"/>
    <cellStyle name="Vírgula 2 3 3 3 4 3" xfId="1964" xr:uid="{00000000-0005-0000-0000-000096300000}"/>
    <cellStyle name="Vírgula 2 3 3 3 4 3 2" xfId="4628" xr:uid="{00000000-0005-0000-0000-000097300000}"/>
    <cellStyle name="Vírgula 2 3 3 3 4 3 2 2" xfId="17972" xr:uid="{00000000-0005-0000-0000-000098300000}"/>
    <cellStyle name="Vírgula 2 3 3 3 4 3 3" xfId="7292" xr:uid="{00000000-0005-0000-0000-000099300000}"/>
    <cellStyle name="Vírgula 2 3 3 3 4 3 3 2" xfId="20636" xr:uid="{00000000-0005-0000-0000-00009A300000}"/>
    <cellStyle name="Vírgula 2 3 3 3 4 3 4" xfId="9956" xr:uid="{00000000-0005-0000-0000-00009B300000}"/>
    <cellStyle name="Vírgula 2 3 3 3 4 3 4 2" xfId="23300" xr:uid="{00000000-0005-0000-0000-00009C300000}"/>
    <cellStyle name="Vírgula 2 3 3 3 4 3 5" xfId="15308" xr:uid="{00000000-0005-0000-0000-00009D300000}"/>
    <cellStyle name="Vírgula 2 3 3 3 4 3 6" xfId="12620" xr:uid="{00000000-0005-0000-0000-00009E300000}"/>
    <cellStyle name="Vírgula 2 3 3 3 4 4" xfId="3044" xr:uid="{00000000-0005-0000-0000-00009F300000}"/>
    <cellStyle name="Vírgula 2 3 3 3 4 4 2" xfId="16388" xr:uid="{00000000-0005-0000-0000-0000A0300000}"/>
    <cellStyle name="Vírgula 2 3 3 3 4 5" xfId="5708" xr:uid="{00000000-0005-0000-0000-0000A1300000}"/>
    <cellStyle name="Vírgula 2 3 3 3 4 5 2" xfId="19052" xr:uid="{00000000-0005-0000-0000-0000A2300000}"/>
    <cellStyle name="Vírgula 2 3 3 3 4 6" xfId="8372" xr:uid="{00000000-0005-0000-0000-0000A3300000}"/>
    <cellStyle name="Vírgula 2 3 3 3 4 6 2" xfId="21716" xr:uid="{00000000-0005-0000-0000-0000A4300000}"/>
    <cellStyle name="Vírgula 2 3 3 3 4 7" xfId="13724" xr:uid="{00000000-0005-0000-0000-0000A5300000}"/>
    <cellStyle name="Vírgula 2 3 3 3 4 8" xfId="11036" xr:uid="{00000000-0005-0000-0000-0000A6300000}"/>
    <cellStyle name="Vírgula 2 3 3 3 4 9" xfId="24860" xr:uid="{00000000-0005-0000-0000-0000A7300000}"/>
    <cellStyle name="Vírgula 2 3 3 3 5" xfId="644" xr:uid="{00000000-0005-0000-0000-0000A8300000}"/>
    <cellStyle name="Vírgula 2 3 3 3 5 2" xfId="1436" xr:uid="{00000000-0005-0000-0000-0000A9300000}"/>
    <cellStyle name="Vírgula 2 3 3 3 5 2 2" xfId="4100" xr:uid="{00000000-0005-0000-0000-0000AA300000}"/>
    <cellStyle name="Vírgula 2 3 3 3 5 2 2 2" xfId="17444" xr:uid="{00000000-0005-0000-0000-0000AB300000}"/>
    <cellStyle name="Vírgula 2 3 3 3 5 2 3" xfId="6764" xr:uid="{00000000-0005-0000-0000-0000AC300000}"/>
    <cellStyle name="Vírgula 2 3 3 3 5 2 3 2" xfId="20108" xr:uid="{00000000-0005-0000-0000-0000AD300000}"/>
    <cellStyle name="Vírgula 2 3 3 3 5 2 4" xfId="9428" xr:uid="{00000000-0005-0000-0000-0000AE300000}"/>
    <cellStyle name="Vírgula 2 3 3 3 5 2 4 2" xfId="22772" xr:uid="{00000000-0005-0000-0000-0000AF300000}"/>
    <cellStyle name="Vírgula 2 3 3 3 5 2 5" xfId="14780" xr:uid="{00000000-0005-0000-0000-0000B0300000}"/>
    <cellStyle name="Vírgula 2 3 3 3 5 2 6" xfId="12092" xr:uid="{00000000-0005-0000-0000-0000B1300000}"/>
    <cellStyle name="Vírgula 2 3 3 3 5 2 7" xfId="25892" xr:uid="{00000000-0005-0000-0000-0000B2300000}"/>
    <cellStyle name="Vírgula 2 3 3 3 5 3" xfId="2228" xr:uid="{00000000-0005-0000-0000-0000B3300000}"/>
    <cellStyle name="Vírgula 2 3 3 3 5 3 2" xfId="4892" xr:uid="{00000000-0005-0000-0000-0000B4300000}"/>
    <cellStyle name="Vírgula 2 3 3 3 5 3 2 2" xfId="18236" xr:uid="{00000000-0005-0000-0000-0000B5300000}"/>
    <cellStyle name="Vírgula 2 3 3 3 5 3 3" xfId="7556" xr:uid="{00000000-0005-0000-0000-0000B6300000}"/>
    <cellStyle name="Vírgula 2 3 3 3 5 3 3 2" xfId="20900" xr:uid="{00000000-0005-0000-0000-0000B7300000}"/>
    <cellStyle name="Vírgula 2 3 3 3 5 3 4" xfId="10220" xr:uid="{00000000-0005-0000-0000-0000B8300000}"/>
    <cellStyle name="Vírgula 2 3 3 3 5 3 4 2" xfId="23564" xr:uid="{00000000-0005-0000-0000-0000B9300000}"/>
    <cellStyle name="Vírgula 2 3 3 3 5 3 5" xfId="15572" xr:uid="{00000000-0005-0000-0000-0000BA300000}"/>
    <cellStyle name="Vírgula 2 3 3 3 5 3 6" xfId="12884" xr:uid="{00000000-0005-0000-0000-0000BB300000}"/>
    <cellStyle name="Vírgula 2 3 3 3 5 4" xfId="3308" xr:uid="{00000000-0005-0000-0000-0000BC300000}"/>
    <cellStyle name="Vírgula 2 3 3 3 5 4 2" xfId="16652" xr:uid="{00000000-0005-0000-0000-0000BD300000}"/>
    <cellStyle name="Vírgula 2 3 3 3 5 5" xfId="5972" xr:uid="{00000000-0005-0000-0000-0000BE300000}"/>
    <cellStyle name="Vírgula 2 3 3 3 5 5 2" xfId="19316" xr:uid="{00000000-0005-0000-0000-0000BF300000}"/>
    <cellStyle name="Vírgula 2 3 3 3 5 6" xfId="8636" xr:uid="{00000000-0005-0000-0000-0000C0300000}"/>
    <cellStyle name="Vírgula 2 3 3 3 5 6 2" xfId="21980" xr:uid="{00000000-0005-0000-0000-0000C1300000}"/>
    <cellStyle name="Vírgula 2 3 3 3 5 7" xfId="13988" xr:uid="{00000000-0005-0000-0000-0000C2300000}"/>
    <cellStyle name="Vírgula 2 3 3 3 5 8" xfId="11300" xr:uid="{00000000-0005-0000-0000-0000C3300000}"/>
    <cellStyle name="Vírgula 2 3 3 3 5 9" xfId="24524" xr:uid="{00000000-0005-0000-0000-0000C4300000}"/>
    <cellStyle name="Vírgula 2 3 3 3 6" xfId="908" xr:uid="{00000000-0005-0000-0000-0000C5300000}"/>
    <cellStyle name="Vírgula 2 3 3 3 6 2" xfId="3572" xr:uid="{00000000-0005-0000-0000-0000C6300000}"/>
    <cellStyle name="Vírgula 2 3 3 3 6 2 2" xfId="16916" xr:uid="{00000000-0005-0000-0000-0000C7300000}"/>
    <cellStyle name="Vírgula 2 3 3 3 6 2 3" xfId="26540" xr:uid="{00000000-0005-0000-0000-0000C8300000}"/>
    <cellStyle name="Vírgula 2 3 3 3 6 3" xfId="6236" xr:uid="{00000000-0005-0000-0000-0000C9300000}"/>
    <cellStyle name="Vírgula 2 3 3 3 6 3 2" xfId="19580" xr:uid="{00000000-0005-0000-0000-0000CA300000}"/>
    <cellStyle name="Vírgula 2 3 3 3 6 4" xfId="8900" xr:uid="{00000000-0005-0000-0000-0000CB300000}"/>
    <cellStyle name="Vírgula 2 3 3 3 6 4 2" xfId="22244" xr:uid="{00000000-0005-0000-0000-0000CC300000}"/>
    <cellStyle name="Vírgula 2 3 3 3 6 5" xfId="14252" xr:uid="{00000000-0005-0000-0000-0000CD300000}"/>
    <cellStyle name="Vírgula 2 3 3 3 6 6" xfId="11564" xr:uid="{00000000-0005-0000-0000-0000CE300000}"/>
    <cellStyle name="Vírgula 2 3 3 3 6 7" xfId="25172" xr:uid="{00000000-0005-0000-0000-0000CF300000}"/>
    <cellStyle name="Vírgula 2 3 3 3 7" xfId="1700" xr:uid="{00000000-0005-0000-0000-0000D0300000}"/>
    <cellStyle name="Vírgula 2 3 3 3 7 2" xfId="4364" xr:uid="{00000000-0005-0000-0000-0000D1300000}"/>
    <cellStyle name="Vírgula 2 3 3 3 7 2 2" xfId="17708" xr:uid="{00000000-0005-0000-0000-0000D2300000}"/>
    <cellStyle name="Vírgula 2 3 3 3 7 3" xfId="7028" xr:uid="{00000000-0005-0000-0000-0000D3300000}"/>
    <cellStyle name="Vírgula 2 3 3 3 7 3 2" xfId="20372" xr:uid="{00000000-0005-0000-0000-0000D4300000}"/>
    <cellStyle name="Vírgula 2 3 3 3 7 4" xfId="9692" xr:uid="{00000000-0005-0000-0000-0000D5300000}"/>
    <cellStyle name="Vírgula 2 3 3 3 7 4 2" xfId="23036" xr:uid="{00000000-0005-0000-0000-0000D6300000}"/>
    <cellStyle name="Vírgula 2 3 3 3 7 5" xfId="15044" xr:uid="{00000000-0005-0000-0000-0000D7300000}"/>
    <cellStyle name="Vírgula 2 3 3 3 7 6" xfId="12356" xr:uid="{00000000-0005-0000-0000-0000D8300000}"/>
    <cellStyle name="Vírgula 2 3 3 3 7 7" xfId="25532" xr:uid="{00000000-0005-0000-0000-0000D9300000}"/>
    <cellStyle name="Vírgula 2 3 3 3 8" xfId="2516" xr:uid="{00000000-0005-0000-0000-0000DA300000}"/>
    <cellStyle name="Vírgula 2 3 3 3 8 2" xfId="5180" xr:uid="{00000000-0005-0000-0000-0000DB300000}"/>
    <cellStyle name="Vírgula 2 3 3 3 8 2 2" xfId="18524" xr:uid="{00000000-0005-0000-0000-0000DC300000}"/>
    <cellStyle name="Vírgula 2 3 3 3 8 3" xfId="7844" xr:uid="{00000000-0005-0000-0000-0000DD300000}"/>
    <cellStyle name="Vírgula 2 3 3 3 8 3 2" xfId="21188" xr:uid="{00000000-0005-0000-0000-0000DE300000}"/>
    <cellStyle name="Vírgula 2 3 3 3 8 4" xfId="10508" xr:uid="{00000000-0005-0000-0000-0000DF300000}"/>
    <cellStyle name="Vírgula 2 3 3 3 8 4 2" xfId="23852" xr:uid="{00000000-0005-0000-0000-0000E0300000}"/>
    <cellStyle name="Vírgula 2 3 3 3 8 5" xfId="15860" xr:uid="{00000000-0005-0000-0000-0000E1300000}"/>
    <cellStyle name="Vírgula 2 3 3 3 8 6" xfId="13172" xr:uid="{00000000-0005-0000-0000-0000E2300000}"/>
    <cellStyle name="Vírgula 2 3 3 3 9" xfId="2780" xr:uid="{00000000-0005-0000-0000-0000E3300000}"/>
    <cellStyle name="Vírgula 2 3 3 3 9 2" xfId="16124" xr:uid="{00000000-0005-0000-0000-0000E4300000}"/>
    <cellStyle name="Vírgula 2 3 3 4" xfId="236" xr:uid="{00000000-0005-0000-0000-0000E5300000}"/>
    <cellStyle name="Vírgula 2 3 3 4 10" xfId="13580" xr:uid="{00000000-0005-0000-0000-0000E6300000}"/>
    <cellStyle name="Vírgula 2 3 3 4 11" xfId="10892" xr:uid="{00000000-0005-0000-0000-0000E7300000}"/>
    <cellStyle name="Vírgula 2 3 3 4 12" xfId="24284" xr:uid="{00000000-0005-0000-0000-0000E8300000}"/>
    <cellStyle name="Vírgula 2 3 3 4 2" xfId="500" xr:uid="{00000000-0005-0000-0000-0000E9300000}"/>
    <cellStyle name="Vírgula 2 3 3 4 2 2" xfId="1292" xr:uid="{00000000-0005-0000-0000-0000EA300000}"/>
    <cellStyle name="Vírgula 2 3 3 4 2 2 2" xfId="3956" xr:uid="{00000000-0005-0000-0000-0000EB300000}"/>
    <cellStyle name="Vírgula 2 3 3 4 2 2 2 2" xfId="17300" xr:uid="{00000000-0005-0000-0000-0000EC300000}"/>
    <cellStyle name="Vírgula 2 3 3 4 2 2 3" xfId="6620" xr:uid="{00000000-0005-0000-0000-0000ED300000}"/>
    <cellStyle name="Vírgula 2 3 3 4 2 2 3 2" xfId="19964" xr:uid="{00000000-0005-0000-0000-0000EE300000}"/>
    <cellStyle name="Vírgula 2 3 3 4 2 2 4" xfId="9284" xr:uid="{00000000-0005-0000-0000-0000EF300000}"/>
    <cellStyle name="Vírgula 2 3 3 4 2 2 4 2" xfId="22628" xr:uid="{00000000-0005-0000-0000-0000F0300000}"/>
    <cellStyle name="Vírgula 2 3 3 4 2 2 5" xfId="14636" xr:uid="{00000000-0005-0000-0000-0000F1300000}"/>
    <cellStyle name="Vírgula 2 3 3 4 2 2 6" xfId="11948" xr:uid="{00000000-0005-0000-0000-0000F2300000}"/>
    <cellStyle name="Vírgula 2 3 3 4 2 2 7" xfId="26348" xr:uid="{00000000-0005-0000-0000-0000F3300000}"/>
    <cellStyle name="Vírgula 2 3 3 4 2 3" xfId="2084" xr:uid="{00000000-0005-0000-0000-0000F4300000}"/>
    <cellStyle name="Vírgula 2 3 3 4 2 3 2" xfId="4748" xr:uid="{00000000-0005-0000-0000-0000F5300000}"/>
    <cellStyle name="Vírgula 2 3 3 4 2 3 2 2" xfId="18092" xr:uid="{00000000-0005-0000-0000-0000F6300000}"/>
    <cellStyle name="Vírgula 2 3 3 4 2 3 3" xfId="7412" xr:uid="{00000000-0005-0000-0000-0000F7300000}"/>
    <cellStyle name="Vírgula 2 3 3 4 2 3 3 2" xfId="20756" xr:uid="{00000000-0005-0000-0000-0000F8300000}"/>
    <cellStyle name="Vírgula 2 3 3 4 2 3 4" xfId="10076" xr:uid="{00000000-0005-0000-0000-0000F9300000}"/>
    <cellStyle name="Vírgula 2 3 3 4 2 3 4 2" xfId="23420" xr:uid="{00000000-0005-0000-0000-0000FA300000}"/>
    <cellStyle name="Vírgula 2 3 3 4 2 3 5" xfId="15428" xr:uid="{00000000-0005-0000-0000-0000FB300000}"/>
    <cellStyle name="Vírgula 2 3 3 4 2 3 6" xfId="12740" xr:uid="{00000000-0005-0000-0000-0000FC300000}"/>
    <cellStyle name="Vírgula 2 3 3 4 2 4" xfId="3164" xr:uid="{00000000-0005-0000-0000-0000FD300000}"/>
    <cellStyle name="Vírgula 2 3 3 4 2 4 2" xfId="16508" xr:uid="{00000000-0005-0000-0000-0000FE300000}"/>
    <cellStyle name="Vírgula 2 3 3 4 2 5" xfId="5828" xr:uid="{00000000-0005-0000-0000-0000FF300000}"/>
    <cellStyle name="Vírgula 2 3 3 4 2 5 2" xfId="19172" xr:uid="{00000000-0005-0000-0000-000000310000}"/>
    <cellStyle name="Vírgula 2 3 3 4 2 6" xfId="8492" xr:uid="{00000000-0005-0000-0000-000001310000}"/>
    <cellStyle name="Vírgula 2 3 3 4 2 6 2" xfId="21836" xr:uid="{00000000-0005-0000-0000-000002310000}"/>
    <cellStyle name="Vírgula 2 3 3 4 2 7" xfId="13844" xr:uid="{00000000-0005-0000-0000-000003310000}"/>
    <cellStyle name="Vírgula 2 3 3 4 2 8" xfId="11156" xr:uid="{00000000-0005-0000-0000-000004310000}"/>
    <cellStyle name="Vírgula 2 3 3 4 2 9" xfId="24980" xr:uid="{00000000-0005-0000-0000-000005310000}"/>
    <cellStyle name="Vírgula 2 3 3 4 3" xfId="668" xr:uid="{00000000-0005-0000-0000-000006310000}"/>
    <cellStyle name="Vírgula 2 3 3 4 3 2" xfId="1460" xr:uid="{00000000-0005-0000-0000-000007310000}"/>
    <cellStyle name="Vírgula 2 3 3 4 3 2 2" xfId="4124" xr:uid="{00000000-0005-0000-0000-000008310000}"/>
    <cellStyle name="Vírgula 2 3 3 4 3 2 2 2" xfId="17468" xr:uid="{00000000-0005-0000-0000-000009310000}"/>
    <cellStyle name="Vírgula 2 3 3 4 3 2 3" xfId="6788" xr:uid="{00000000-0005-0000-0000-00000A310000}"/>
    <cellStyle name="Vírgula 2 3 3 4 3 2 3 2" xfId="20132" xr:uid="{00000000-0005-0000-0000-00000B310000}"/>
    <cellStyle name="Vírgula 2 3 3 4 3 2 4" xfId="9452" xr:uid="{00000000-0005-0000-0000-00000C310000}"/>
    <cellStyle name="Vírgula 2 3 3 4 3 2 4 2" xfId="22796" xr:uid="{00000000-0005-0000-0000-00000D310000}"/>
    <cellStyle name="Vírgula 2 3 3 4 3 2 5" xfId="14804" xr:uid="{00000000-0005-0000-0000-00000E310000}"/>
    <cellStyle name="Vírgula 2 3 3 4 3 2 6" xfId="12116" xr:uid="{00000000-0005-0000-0000-00000F310000}"/>
    <cellStyle name="Vírgula 2 3 3 4 3 2 7" xfId="26012" xr:uid="{00000000-0005-0000-0000-000010310000}"/>
    <cellStyle name="Vírgula 2 3 3 4 3 3" xfId="2252" xr:uid="{00000000-0005-0000-0000-000011310000}"/>
    <cellStyle name="Vírgula 2 3 3 4 3 3 2" xfId="4916" xr:uid="{00000000-0005-0000-0000-000012310000}"/>
    <cellStyle name="Vírgula 2 3 3 4 3 3 2 2" xfId="18260" xr:uid="{00000000-0005-0000-0000-000013310000}"/>
    <cellStyle name="Vírgula 2 3 3 4 3 3 3" xfId="7580" xr:uid="{00000000-0005-0000-0000-000014310000}"/>
    <cellStyle name="Vírgula 2 3 3 4 3 3 3 2" xfId="20924" xr:uid="{00000000-0005-0000-0000-000015310000}"/>
    <cellStyle name="Vírgula 2 3 3 4 3 3 4" xfId="10244" xr:uid="{00000000-0005-0000-0000-000016310000}"/>
    <cellStyle name="Vírgula 2 3 3 4 3 3 4 2" xfId="23588" xr:uid="{00000000-0005-0000-0000-000017310000}"/>
    <cellStyle name="Vírgula 2 3 3 4 3 3 5" xfId="15596" xr:uid="{00000000-0005-0000-0000-000018310000}"/>
    <cellStyle name="Vírgula 2 3 3 4 3 3 6" xfId="12908" xr:uid="{00000000-0005-0000-0000-000019310000}"/>
    <cellStyle name="Vírgula 2 3 3 4 3 4" xfId="3332" xr:uid="{00000000-0005-0000-0000-00001A310000}"/>
    <cellStyle name="Vírgula 2 3 3 4 3 4 2" xfId="16676" xr:uid="{00000000-0005-0000-0000-00001B310000}"/>
    <cellStyle name="Vírgula 2 3 3 4 3 5" xfId="5996" xr:uid="{00000000-0005-0000-0000-00001C310000}"/>
    <cellStyle name="Vírgula 2 3 3 4 3 5 2" xfId="19340" xr:uid="{00000000-0005-0000-0000-00001D310000}"/>
    <cellStyle name="Vírgula 2 3 3 4 3 6" xfId="8660" xr:uid="{00000000-0005-0000-0000-00001E310000}"/>
    <cellStyle name="Vírgula 2 3 3 4 3 6 2" xfId="22004" xr:uid="{00000000-0005-0000-0000-00001F310000}"/>
    <cellStyle name="Vírgula 2 3 3 4 3 7" xfId="14012" xr:uid="{00000000-0005-0000-0000-000020310000}"/>
    <cellStyle name="Vírgula 2 3 3 4 3 8" xfId="11324" xr:uid="{00000000-0005-0000-0000-000021310000}"/>
    <cellStyle name="Vírgula 2 3 3 4 3 9" xfId="24644" xr:uid="{00000000-0005-0000-0000-000022310000}"/>
    <cellStyle name="Vírgula 2 3 3 4 4" xfId="1028" xr:uid="{00000000-0005-0000-0000-000023310000}"/>
    <cellStyle name="Vírgula 2 3 3 4 4 2" xfId="3692" xr:uid="{00000000-0005-0000-0000-000024310000}"/>
    <cellStyle name="Vírgula 2 3 3 4 4 2 2" xfId="17036" xr:uid="{00000000-0005-0000-0000-000025310000}"/>
    <cellStyle name="Vírgula 2 3 3 4 4 2 3" xfId="26660" xr:uid="{00000000-0005-0000-0000-000026310000}"/>
    <cellStyle name="Vírgula 2 3 3 4 4 3" xfId="6356" xr:uid="{00000000-0005-0000-0000-000027310000}"/>
    <cellStyle name="Vírgula 2 3 3 4 4 3 2" xfId="19700" xr:uid="{00000000-0005-0000-0000-000028310000}"/>
    <cellStyle name="Vírgula 2 3 3 4 4 4" xfId="9020" xr:uid="{00000000-0005-0000-0000-000029310000}"/>
    <cellStyle name="Vírgula 2 3 3 4 4 4 2" xfId="22364" xr:uid="{00000000-0005-0000-0000-00002A310000}"/>
    <cellStyle name="Vírgula 2 3 3 4 4 5" xfId="14372" xr:uid="{00000000-0005-0000-0000-00002B310000}"/>
    <cellStyle name="Vírgula 2 3 3 4 4 6" xfId="11684" xr:uid="{00000000-0005-0000-0000-00002C310000}"/>
    <cellStyle name="Vírgula 2 3 3 4 4 7" xfId="25292" xr:uid="{00000000-0005-0000-0000-00002D310000}"/>
    <cellStyle name="Vírgula 2 3 3 4 5" xfId="1820" xr:uid="{00000000-0005-0000-0000-00002E310000}"/>
    <cellStyle name="Vírgula 2 3 3 4 5 2" xfId="4484" xr:uid="{00000000-0005-0000-0000-00002F310000}"/>
    <cellStyle name="Vírgula 2 3 3 4 5 2 2" xfId="17828" xr:uid="{00000000-0005-0000-0000-000030310000}"/>
    <cellStyle name="Vírgula 2 3 3 4 5 3" xfId="7148" xr:uid="{00000000-0005-0000-0000-000031310000}"/>
    <cellStyle name="Vírgula 2 3 3 4 5 3 2" xfId="20492" xr:uid="{00000000-0005-0000-0000-000032310000}"/>
    <cellStyle name="Vírgula 2 3 3 4 5 4" xfId="9812" xr:uid="{00000000-0005-0000-0000-000033310000}"/>
    <cellStyle name="Vírgula 2 3 3 4 5 4 2" xfId="23156" xr:uid="{00000000-0005-0000-0000-000034310000}"/>
    <cellStyle name="Vírgula 2 3 3 4 5 5" xfId="15164" xr:uid="{00000000-0005-0000-0000-000035310000}"/>
    <cellStyle name="Vírgula 2 3 3 4 5 6" xfId="12476" xr:uid="{00000000-0005-0000-0000-000036310000}"/>
    <cellStyle name="Vírgula 2 3 3 4 5 7" xfId="25652" xr:uid="{00000000-0005-0000-0000-000037310000}"/>
    <cellStyle name="Vírgula 2 3 3 4 6" xfId="2636" xr:uid="{00000000-0005-0000-0000-000038310000}"/>
    <cellStyle name="Vírgula 2 3 3 4 6 2" xfId="5300" xr:uid="{00000000-0005-0000-0000-000039310000}"/>
    <cellStyle name="Vírgula 2 3 3 4 6 2 2" xfId="18644" xr:uid="{00000000-0005-0000-0000-00003A310000}"/>
    <cellStyle name="Vírgula 2 3 3 4 6 3" xfId="7964" xr:uid="{00000000-0005-0000-0000-00003B310000}"/>
    <cellStyle name="Vírgula 2 3 3 4 6 3 2" xfId="21308" xr:uid="{00000000-0005-0000-0000-00003C310000}"/>
    <cellStyle name="Vírgula 2 3 3 4 6 4" xfId="10628" xr:uid="{00000000-0005-0000-0000-00003D310000}"/>
    <cellStyle name="Vírgula 2 3 3 4 6 4 2" xfId="23972" xr:uid="{00000000-0005-0000-0000-00003E310000}"/>
    <cellStyle name="Vírgula 2 3 3 4 6 5" xfId="15980" xr:uid="{00000000-0005-0000-0000-00003F310000}"/>
    <cellStyle name="Vírgula 2 3 3 4 6 6" xfId="13292" xr:uid="{00000000-0005-0000-0000-000040310000}"/>
    <cellStyle name="Vírgula 2 3 3 4 7" xfId="2900" xr:uid="{00000000-0005-0000-0000-000041310000}"/>
    <cellStyle name="Vírgula 2 3 3 4 7 2" xfId="16244" xr:uid="{00000000-0005-0000-0000-000042310000}"/>
    <cellStyle name="Vírgula 2 3 3 4 8" xfId="5564" xr:uid="{00000000-0005-0000-0000-000043310000}"/>
    <cellStyle name="Vírgula 2 3 3 4 8 2" xfId="18908" xr:uid="{00000000-0005-0000-0000-000044310000}"/>
    <cellStyle name="Vírgula 2 3 3 4 9" xfId="8228" xr:uid="{00000000-0005-0000-0000-000045310000}"/>
    <cellStyle name="Vírgula 2 3 3 4 9 2" xfId="21572" xr:uid="{00000000-0005-0000-0000-000046310000}"/>
    <cellStyle name="Vírgula 2 3 3 5" xfId="164" xr:uid="{00000000-0005-0000-0000-000047310000}"/>
    <cellStyle name="Vírgula 2 3 3 5 10" xfId="10820" xr:uid="{00000000-0005-0000-0000-000048310000}"/>
    <cellStyle name="Vírgula 2 3 3 5 11" xfId="24212" xr:uid="{00000000-0005-0000-0000-000049310000}"/>
    <cellStyle name="Vírgula 2 3 3 5 2" xfId="428" xr:uid="{00000000-0005-0000-0000-00004A310000}"/>
    <cellStyle name="Vírgula 2 3 3 5 2 2" xfId="1220" xr:uid="{00000000-0005-0000-0000-00004B310000}"/>
    <cellStyle name="Vírgula 2 3 3 5 2 2 2" xfId="3884" xr:uid="{00000000-0005-0000-0000-00004C310000}"/>
    <cellStyle name="Vírgula 2 3 3 5 2 2 2 2" xfId="17228" xr:uid="{00000000-0005-0000-0000-00004D310000}"/>
    <cellStyle name="Vírgula 2 3 3 5 2 2 3" xfId="6548" xr:uid="{00000000-0005-0000-0000-00004E310000}"/>
    <cellStyle name="Vírgula 2 3 3 5 2 2 3 2" xfId="19892" xr:uid="{00000000-0005-0000-0000-00004F310000}"/>
    <cellStyle name="Vírgula 2 3 3 5 2 2 4" xfId="9212" xr:uid="{00000000-0005-0000-0000-000050310000}"/>
    <cellStyle name="Vírgula 2 3 3 5 2 2 4 2" xfId="22556" xr:uid="{00000000-0005-0000-0000-000051310000}"/>
    <cellStyle name="Vírgula 2 3 3 5 2 2 5" xfId="14564" xr:uid="{00000000-0005-0000-0000-000052310000}"/>
    <cellStyle name="Vírgula 2 3 3 5 2 2 6" xfId="11876" xr:uid="{00000000-0005-0000-0000-000053310000}"/>
    <cellStyle name="Vírgula 2 3 3 5 2 2 7" xfId="26276" xr:uid="{00000000-0005-0000-0000-000054310000}"/>
    <cellStyle name="Vírgula 2 3 3 5 2 3" xfId="2012" xr:uid="{00000000-0005-0000-0000-000055310000}"/>
    <cellStyle name="Vírgula 2 3 3 5 2 3 2" xfId="4676" xr:uid="{00000000-0005-0000-0000-000056310000}"/>
    <cellStyle name="Vírgula 2 3 3 5 2 3 2 2" xfId="18020" xr:uid="{00000000-0005-0000-0000-000057310000}"/>
    <cellStyle name="Vírgula 2 3 3 5 2 3 3" xfId="7340" xr:uid="{00000000-0005-0000-0000-000058310000}"/>
    <cellStyle name="Vírgula 2 3 3 5 2 3 3 2" xfId="20684" xr:uid="{00000000-0005-0000-0000-000059310000}"/>
    <cellStyle name="Vírgula 2 3 3 5 2 3 4" xfId="10004" xr:uid="{00000000-0005-0000-0000-00005A310000}"/>
    <cellStyle name="Vírgula 2 3 3 5 2 3 4 2" xfId="23348" xr:uid="{00000000-0005-0000-0000-00005B310000}"/>
    <cellStyle name="Vírgula 2 3 3 5 2 3 5" xfId="15356" xr:uid="{00000000-0005-0000-0000-00005C310000}"/>
    <cellStyle name="Vírgula 2 3 3 5 2 3 6" xfId="12668" xr:uid="{00000000-0005-0000-0000-00005D310000}"/>
    <cellStyle name="Vírgula 2 3 3 5 2 4" xfId="3092" xr:uid="{00000000-0005-0000-0000-00005E310000}"/>
    <cellStyle name="Vírgula 2 3 3 5 2 4 2" xfId="16436" xr:uid="{00000000-0005-0000-0000-00005F310000}"/>
    <cellStyle name="Vírgula 2 3 3 5 2 5" xfId="5756" xr:uid="{00000000-0005-0000-0000-000060310000}"/>
    <cellStyle name="Vírgula 2 3 3 5 2 5 2" xfId="19100" xr:uid="{00000000-0005-0000-0000-000061310000}"/>
    <cellStyle name="Vírgula 2 3 3 5 2 6" xfId="8420" xr:uid="{00000000-0005-0000-0000-000062310000}"/>
    <cellStyle name="Vírgula 2 3 3 5 2 6 2" xfId="21764" xr:uid="{00000000-0005-0000-0000-000063310000}"/>
    <cellStyle name="Vírgula 2 3 3 5 2 7" xfId="13772" xr:uid="{00000000-0005-0000-0000-000064310000}"/>
    <cellStyle name="Vírgula 2 3 3 5 2 8" xfId="11084" xr:uid="{00000000-0005-0000-0000-000065310000}"/>
    <cellStyle name="Vírgula 2 3 3 5 2 9" xfId="24908" xr:uid="{00000000-0005-0000-0000-000066310000}"/>
    <cellStyle name="Vírgula 2 3 3 5 3" xfId="956" xr:uid="{00000000-0005-0000-0000-000067310000}"/>
    <cellStyle name="Vírgula 2 3 3 5 3 2" xfId="3620" xr:uid="{00000000-0005-0000-0000-000068310000}"/>
    <cellStyle name="Vírgula 2 3 3 5 3 2 2" xfId="16964" xr:uid="{00000000-0005-0000-0000-000069310000}"/>
    <cellStyle name="Vírgula 2 3 3 5 3 2 3" xfId="25940" xr:uid="{00000000-0005-0000-0000-00006A310000}"/>
    <cellStyle name="Vírgula 2 3 3 5 3 3" xfId="6284" xr:uid="{00000000-0005-0000-0000-00006B310000}"/>
    <cellStyle name="Vírgula 2 3 3 5 3 3 2" xfId="19628" xr:uid="{00000000-0005-0000-0000-00006C310000}"/>
    <cellStyle name="Vírgula 2 3 3 5 3 4" xfId="8948" xr:uid="{00000000-0005-0000-0000-00006D310000}"/>
    <cellStyle name="Vírgula 2 3 3 5 3 4 2" xfId="22292" xr:uid="{00000000-0005-0000-0000-00006E310000}"/>
    <cellStyle name="Vírgula 2 3 3 5 3 5" xfId="14300" xr:uid="{00000000-0005-0000-0000-00006F310000}"/>
    <cellStyle name="Vírgula 2 3 3 5 3 6" xfId="11612" xr:uid="{00000000-0005-0000-0000-000070310000}"/>
    <cellStyle name="Vírgula 2 3 3 5 3 7" xfId="24572" xr:uid="{00000000-0005-0000-0000-000071310000}"/>
    <cellStyle name="Vírgula 2 3 3 5 4" xfId="1748" xr:uid="{00000000-0005-0000-0000-000072310000}"/>
    <cellStyle name="Vírgula 2 3 3 5 4 2" xfId="4412" xr:uid="{00000000-0005-0000-0000-000073310000}"/>
    <cellStyle name="Vírgula 2 3 3 5 4 2 2" xfId="17756" xr:uid="{00000000-0005-0000-0000-000074310000}"/>
    <cellStyle name="Vírgula 2 3 3 5 4 2 3" xfId="26588" xr:uid="{00000000-0005-0000-0000-000075310000}"/>
    <cellStyle name="Vírgula 2 3 3 5 4 3" xfId="7076" xr:uid="{00000000-0005-0000-0000-000076310000}"/>
    <cellStyle name="Vírgula 2 3 3 5 4 3 2" xfId="20420" xr:uid="{00000000-0005-0000-0000-000077310000}"/>
    <cellStyle name="Vírgula 2 3 3 5 4 4" xfId="9740" xr:uid="{00000000-0005-0000-0000-000078310000}"/>
    <cellStyle name="Vírgula 2 3 3 5 4 4 2" xfId="23084" xr:uid="{00000000-0005-0000-0000-000079310000}"/>
    <cellStyle name="Vírgula 2 3 3 5 4 5" xfId="15092" xr:uid="{00000000-0005-0000-0000-00007A310000}"/>
    <cellStyle name="Vírgula 2 3 3 5 4 6" xfId="12404" xr:uid="{00000000-0005-0000-0000-00007B310000}"/>
    <cellStyle name="Vírgula 2 3 3 5 4 7" xfId="25220" xr:uid="{00000000-0005-0000-0000-00007C310000}"/>
    <cellStyle name="Vírgula 2 3 3 5 5" xfId="2564" xr:uid="{00000000-0005-0000-0000-00007D310000}"/>
    <cellStyle name="Vírgula 2 3 3 5 5 2" xfId="5228" xr:uid="{00000000-0005-0000-0000-00007E310000}"/>
    <cellStyle name="Vírgula 2 3 3 5 5 2 2" xfId="18572" xr:uid="{00000000-0005-0000-0000-00007F310000}"/>
    <cellStyle name="Vírgula 2 3 3 5 5 3" xfId="7892" xr:uid="{00000000-0005-0000-0000-000080310000}"/>
    <cellStyle name="Vírgula 2 3 3 5 5 3 2" xfId="21236" xr:uid="{00000000-0005-0000-0000-000081310000}"/>
    <cellStyle name="Vírgula 2 3 3 5 5 4" xfId="10556" xr:uid="{00000000-0005-0000-0000-000082310000}"/>
    <cellStyle name="Vírgula 2 3 3 5 5 4 2" xfId="23900" xr:uid="{00000000-0005-0000-0000-000083310000}"/>
    <cellStyle name="Vírgula 2 3 3 5 5 5" xfId="15908" xr:uid="{00000000-0005-0000-0000-000084310000}"/>
    <cellStyle name="Vírgula 2 3 3 5 5 6" xfId="13220" xr:uid="{00000000-0005-0000-0000-000085310000}"/>
    <cellStyle name="Vírgula 2 3 3 5 5 7" xfId="25580" xr:uid="{00000000-0005-0000-0000-000086310000}"/>
    <cellStyle name="Vírgula 2 3 3 5 6" xfId="2828" xr:uid="{00000000-0005-0000-0000-000087310000}"/>
    <cellStyle name="Vírgula 2 3 3 5 6 2" xfId="16172" xr:uid="{00000000-0005-0000-0000-000088310000}"/>
    <cellStyle name="Vírgula 2 3 3 5 7" xfId="5492" xr:uid="{00000000-0005-0000-0000-000089310000}"/>
    <cellStyle name="Vírgula 2 3 3 5 7 2" xfId="18836" xr:uid="{00000000-0005-0000-0000-00008A310000}"/>
    <cellStyle name="Vírgula 2 3 3 5 8" xfId="8156" xr:uid="{00000000-0005-0000-0000-00008B310000}"/>
    <cellStyle name="Vírgula 2 3 3 5 8 2" xfId="21500" xr:uid="{00000000-0005-0000-0000-00008C310000}"/>
    <cellStyle name="Vírgula 2 3 3 5 9" xfId="13508" xr:uid="{00000000-0005-0000-0000-00008D310000}"/>
    <cellStyle name="Vírgula 2 3 3 6" xfId="332" xr:uid="{00000000-0005-0000-0000-00008E310000}"/>
    <cellStyle name="Vírgula 2 3 3 6 10" xfId="24380" xr:uid="{00000000-0005-0000-0000-00008F310000}"/>
    <cellStyle name="Vírgula 2 3 3 6 2" xfId="1124" xr:uid="{00000000-0005-0000-0000-000090310000}"/>
    <cellStyle name="Vírgula 2 3 3 6 2 2" xfId="3788" xr:uid="{00000000-0005-0000-0000-000091310000}"/>
    <cellStyle name="Vírgula 2 3 3 6 2 2 2" xfId="17132" xr:uid="{00000000-0005-0000-0000-000092310000}"/>
    <cellStyle name="Vírgula 2 3 3 6 2 2 3" xfId="26444" xr:uid="{00000000-0005-0000-0000-000093310000}"/>
    <cellStyle name="Vírgula 2 3 3 6 2 3" xfId="6452" xr:uid="{00000000-0005-0000-0000-000094310000}"/>
    <cellStyle name="Vírgula 2 3 3 6 2 3 2" xfId="19796" xr:uid="{00000000-0005-0000-0000-000095310000}"/>
    <cellStyle name="Vírgula 2 3 3 6 2 4" xfId="9116" xr:uid="{00000000-0005-0000-0000-000096310000}"/>
    <cellStyle name="Vírgula 2 3 3 6 2 4 2" xfId="22460" xr:uid="{00000000-0005-0000-0000-000097310000}"/>
    <cellStyle name="Vírgula 2 3 3 6 2 5" xfId="14468" xr:uid="{00000000-0005-0000-0000-000098310000}"/>
    <cellStyle name="Vírgula 2 3 3 6 2 6" xfId="11780" xr:uid="{00000000-0005-0000-0000-000099310000}"/>
    <cellStyle name="Vírgula 2 3 3 6 2 7" xfId="25076" xr:uid="{00000000-0005-0000-0000-00009A310000}"/>
    <cellStyle name="Vírgula 2 3 3 6 3" xfId="1916" xr:uid="{00000000-0005-0000-0000-00009B310000}"/>
    <cellStyle name="Vírgula 2 3 3 6 3 2" xfId="4580" xr:uid="{00000000-0005-0000-0000-00009C310000}"/>
    <cellStyle name="Vírgula 2 3 3 6 3 2 2" xfId="17924" xr:uid="{00000000-0005-0000-0000-00009D310000}"/>
    <cellStyle name="Vírgula 2 3 3 6 3 2 3" xfId="26108" xr:uid="{00000000-0005-0000-0000-00009E310000}"/>
    <cellStyle name="Vírgula 2 3 3 6 3 3" xfId="7244" xr:uid="{00000000-0005-0000-0000-00009F310000}"/>
    <cellStyle name="Vírgula 2 3 3 6 3 3 2" xfId="20588" xr:uid="{00000000-0005-0000-0000-0000A0310000}"/>
    <cellStyle name="Vírgula 2 3 3 6 3 4" xfId="9908" xr:uid="{00000000-0005-0000-0000-0000A1310000}"/>
    <cellStyle name="Vírgula 2 3 3 6 3 4 2" xfId="23252" xr:uid="{00000000-0005-0000-0000-0000A2310000}"/>
    <cellStyle name="Vírgula 2 3 3 6 3 5" xfId="15260" xr:uid="{00000000-0005-0000-0000-0000A3310000}"/>
    <cellStyle name="Vírgula 2 3 3 6 3 6" xfId="12572" xr:uid="{00000000-0005-0000-0000-0000A4310000}"/>
    <cellStyle name="Vírgula 2 3 3 6 3 7" xfId="24740" xr:uid="{00000000-0005-0000-0000-0000A5310000}"/>
    <cellStyle name="Vírgula 2 3 3 6 4" xfId="2492" xr:uid="{00000000-0005-0000-0000-0000A6310000}"/>
    <cellStyle name="Vírgula 2 3 3 6 4 2" xfId="5156" xr:uid="{00000000-0005-0000-0000-0000A7310000}"/>
    <cellStyle name="Vírgula 2 3 3 6 4 2 2" xfId="18500" xr:uid="{00000000-0005-0000-0000-0000A8310000}"/>
    <cellStyle name="Vírgula 2 3 3 6 4 2 3" xfId="26756" xr:uid="{00000000-0005-0000-0000-0000A9310000}"/>
    <cellStyle name="Vírgula 2 3 3 6 4 3" xfId="7820" xr:uid="{00000000-0005-0000-0000-0000AA310000}"/>
    <cellStyle name="Vírgula 2 3 3 6 4 3 2" xfId="21164" xr:uid="{00000000-0005-0000-0000-0000AB310000}"/>
    <cellStyle name="Vírgula 2 3 3 6 4 4" xfId="10484" xr:uid="{00000000-0005-0000-0000-0000AC310000}"/>
    <cellStyle name="Vírgula 2 3 3 6 4 4 2" xfId="23828" xr:uid="{00000000-0005-0000-0000-0000AD310000}"/>
    <cellStyle name="Vírgula 2 3 3 6 4 5" xfId="15836" xr:uid="{00000000-0005-0000-0000-0000AE310000}"/>
    <cellStyle name="Vírgula 2 3 3 6 4 6" xfId="13148" xr:uid="{00000000-0005-0000-0000-0000AF310000}"/>
    <cellStyle name="Vírgula 2 3 3 6 4 7" xfId="25388" xr:uid="{00000000-0005-0000-0000-0000B0310000}"/>
    <cellStyle name="Vírgula 2 3 3 6 5" xfId="2996" xr:uid="{00000000-0005-0000-0000-0000B1310000}"/>
    <cellStyle name="Vírgula 2 3 3 6 5 2" xfId="16340" xr:uid="{00000000-0005-0000-0000-0000B2310000}"/>
    <cellStyle name="Vírgula 2 3 3 6 5 3" xfId="25748" xr:uid="{00000000-0005-0000-0000-0000B3310000}"/>
    <cellStyle name="Vírgula 2 3 3 6 6" xfId="5660" xr:uid="{00000000-0005-0000-0000-0000B4310000}"/>
    <cellStyle name="Vírgula 2 3 3 6 6 2" xfId="19004" xr:uid="{00000000-0005-0000-0000-0000B5310000}"/>
    <cellStyle name="Vírgula 2 3 3 6 7" xfId="8324" xr:uid="{00000000-0005-0000-0000-0000B6310000}"/>
    <cellStyle name="Vírgula 2 3 3 6 7 2" xfId="21668" xr:uid="{00000000-0005-0000-0000-0000B7310000}"/>
    <cellStyle name="Vírgula 2 3 3 6 8" xfId="13676" xr:uid="{00000000-0005-0000-0000-0000B8310000}"/>
    <cellStyle name="Vírgula 2 3 3 6 9" xfId="10988" xr:uid="{00000000-0005-0000-0000-0000B9310000}"/>
    <cellStyle name="Vírgula 2 3 3 7" xfId="596" xr:uid="{00000000-0005-0000-0000-0000BA310000}"/>
    <cellStyle name="Vírgula 2 3 3 7 2" xfId="1388" xr:uid="{00000000-0005-0000-0000-0000BB310000}"/>
    <cellStyle name="Vírgula 2 3 3 7 2 2" xfId="4052" xr:uid="{00000000-0005-0000-0000-0000BC310000}"/>
    <cellStyle name="Vírgula 2 3 3 7 2 2 2" xfId="17396" xr:uid="{00000000-0005-0000-0000-0000BD310000}"/>
    <cellStyle name="Vírgula 2 3 3 7 2 2 3" xfId="26180" xr:uid="{00000000-0005-0000-0000-0000BE310000}"/>
    <cellStyle name="Vírgula 2 3 3 7 2 3" xfId="6716" xr:uid="{00000000-0005-0000-0000-0000BF310000}"/>
    <cellStyle name="Vírgula 2 3 3 7 2 3 2" xfId="20060" xr:uid="{00000000-0005-0000-0000-0000C0310000}"/>
    <cellStyle name="Vírgula 2 3 3 7 2 4" xfId="9380" xr:uid="{00000000-0005-0000-0000-0000C1310000}"/>
    <cellStyle name="Vírgula 2 3 3 7 2 4 2" xfId="22724" xr:uid="{00000000-0005-0000-0000-0000C2310000}"/>
    <cellStyle name="Vírgula 2 3 3 7 2 5" xfId="14732" xr:uid="{00000000-0005-0000-0000-0000C3310000}"/>
    <cellStyle name="Vírgula 2 3 3 7 2 6" xfId="12044" xr:uid="{00000000-0005-0000-0000-0000C4310000}"/>
    <cellStyle name="Vírgula 2 3 3 7 2 7" xfId="24812" xr:uid="{00000000-0005-0000-0000-0000C5310000}"/>
    <cellStyle name="Vírgula 2 3 3 7 3" xfId="2180" xr:uid="{00000000-0005-0000-0000-0000C6310000}"/>
    <cellStyle name="Vírgula 2 3 3 7 3 2" xfId="4844" xr:uid="{00000000-0005-0000-0000-0000C7310000}"/>
    <cellStyle name="Vírgula 2 3 3 7 3 2 2" xfId="18188" xr:uid="{00000000-0005-0000-0000-0000C8310000}"/>
    <cellStyle name="Vírgula 2 3 3 7 3 2 3" xfId="25844" xr:uid="{00000000-0005-0000-0000-0000C9310000}"/>
    <cellStyle name="Vírgula 2 3 3 7 3 3" xfId="7508" xr:uid="{00000000-0005-0000-0000-0000CA310000}"/>
    <cellStyle name="Vírgula 2 3 3 7 3 3 2" xfId="20852" xr:uid="{00000000-0005-0000-0000-0000CB310000}"/>
    <cellStyle name="Vírgula 2 3 3 7 3 4" xfId="10172" xr:uid="{00000000-0005-0000-0000-0000CC310000}"/>
    <cellStyle name="Vírgula 2 3 3 7 3 4 2" xfId="23516" xr:uid="{00000000-0005-0000-0000-0000CD310000}"/>
    <cellStyle name="Vírgula 2 3 3 7 3 5" xfId="15524" xr:uid="{00000000-0005-0000-0000-0000CE310000}"/>
    <cellStyle name="Vírgula 2 3 3 7 3 6" xfId="12836" xr:uid="{00000000-0005-0000-0000-0000CF310000}"/>
    <cellStyle name="Vírgula 2 3 3 7 3 7" xfId="24476" xr:uid="{00000000-0005-0000-0000-0000D0310000}"/>
    <cellStyle name="Vírgula 2 3 3 7 4" xfId="3260" xr:uid="{00000000-0005-0000-0000-0000D1310000}"/>
    <cellStyle name="Vírgula 2 3 3 7 4 2" xfId="16604" xr:uid="{00000000-0005-0000-0000-0000D2310000}"/>
    <cellStyle name="Vírgula 2 3 3 7 4 3" xfId="25484" xr:uid="{00000000-0005-0000-0000-0000D3310000}"/>
    <cellStyle name="Vírgula 2 3 3 7 5" xfId="5924" xr:uid="{00000000-0005-0000-0000-0000D4310000}"/>
    <cellStyle name="Vírgula 2 3 3 7 5 2" xfId="19268" xr:uid="{00000000-0005-0000-0000-0000D5310000}"/>
    <cellStyle name="Vírgula 2 3 3 7 6" xfId="8588" xr:uid="{00000000-0005-0000-0000-0000D6310000}"/>
    <cellStyle name="Vírgula 2 3 3 7 6 2" xfId="21932" xr:uid="{00000000-0005-0000-0000-0000D7310000}"/>
    <cellStyle name="Vírgula 2 3 3 7 7" xfId="13940" xr:uid="{00000000-0005-0000-0000-0000D8310000}"/>
    <cellStyle name="Vírgula 2 3 3 7 8" xfId="11252" xr:uid="{00000000-0005-0000-0000-0000D9310000}"/>
    <cellStyle name="Vírgula 2 3 3 7 9" xfId="24116" xr:uid="{00000000-0005-0000-0000-0000DA310000}"/>
    <cellStyle name="Vírgula 2 3 3 8" xfId="764" xr:uid="{00000000-0005-0000-0000-0000DB310000}"/>
    <cellStyle name="Vírgula 2 3 3 8 2" xfId="1556" xr:uid="{00000000-0005-0000-0000-0000DC310000}"/>
    <cellStyle name="Vírgula 2 3 3 8 2 2" xfId="4220" xr:uid="{00000000-0005-0000-0000-0000DD310000}"/>
    <cellStyle name="Vírgula 2 3 3 8 2 2 2" xfId="17564" xr:uid="{00000000-0005-0000-0000-0000DE310000}"/>
    <cellStyle name="Vírgula 2 3 3 8 2 2 3" xfId="26156" xr:uid="{00000000-0005-0000-0000-0000DF310000}"/>
    <cellStyle name="Vírgula 2 3 3 8 2 3" xfId="6884" xr:uid="{00000000-0005-0000-0000-0000E0310000}"/>
    <cellStyle name="Vírgula 2 3 3 8 2 3 2" xfId="20228" xr:uid="{00000000-0005-0000-0000-0000E1310000}"/>
    <cellStyle name="Vírgula 2 3 3 8 2 4" xfId="9548" xr:uid="{00000000-0005-0000-0000-0000E2310000}"/>
    <cellStyle name="Vírgula 2 3 3 8 2 4 2" xfId="22892" xr:uid="{00000000-0005-0000-0000-0000E3310000}"/>
    <cellStyle name="Vírgula 2 3 3 8 2 5" xfId="14900" xr:uid="{00000000-0005-0000-0000-0000E4310000}"/>
    <cellStyle name="Vírgula 2 3 3 8 2 6" xfId="12212" xr:uid="{00000000-0005-0000-0000-0000E5310000}"/>
    <cellStyle name="Vírgula 2 3 3 8 2 7" xfId="24788" xr:uid="{00000000-0005-0000-0000-0000E6310000}"/>
    <cellStyle name="Vírgula 2 3 3 8 3" xfId="2348" xr:uid="{00000000-0005-0000-0000-0000E7310000}"/>
    <cellStyle name="Vírgula 2 3 3 8 3 2" xfId="5012" xr:uid="{00000000-0005-0000-0000-0000E8310000}"/>
    <cellStyle name="Vírgula 2 3 3 8 3 2 2" xfId="18356" xr:uid="{00000000-0005-0000-0000-0000E9310000}"/>
    <cellStyle name="Vírgula 2 3 3 8 3 3" xfId="7676" xr:uid="{00000000-0005-0000-0000-0000EA310000}"/>
    <cellStyle name="Vírgula 2 3 3 8 3 3 2" xfId="21020" xr:uid="{00000000-0005-0000-0000-0000EB310000}"/>
    <cellStyle name="Vírgula 2 3 3 8 3 4" xfId="10340" xr:uid="{00000000-0005-0000-0000-0000EC310000}"/>
    <cellStyle name="Vírgula 2 3 3 8 3 4 2" xfId="23684" xr:uid="{00000000-0005-0000-0000-0000ED310000}"/>
    <cellStyle name="Vírgula 2 3 3 8 3 5" xfId="15692" xr:uid="{00000000-0005-0000-0000-0000EE310000}"/>
    <cellStyle name="Vírgula 2 3 3 8 3 6" xfId="13004" xr:uid="{00000000-0005-0000-0000-0000EF310000}"/>
    <cellStyle name="Vírgula 2 3 3 8 3 7" xfId="25460" xr:uid="{00000000-0005-0000-0000-0000F0310000}"/>
    <cellStyle name="Vírgula 2 3 3 8 4" xfId="3428" xr:uid="{00000000-0005-0000-0000-0000F1310000}"/>
    <cellStyle name="Vírgula 2 3 3 8 4 2" xfId="16772" xr:uid="{00000000-0005-0000-0000-0000F2310000}"/>
    <cellStyle name="Vírgula 2 3 3 8 5" xfId="6092" xr:uid="{00000000-0005-0000-0000-0000F3310000}"/>
    <cellStyle name="Vírgula 2 3 3 8 5 2" xfId="19436" xr:uid="{00000000-0005-0000-0000-0000F4310000}"/>
    <cellStyle name="Vírgula 2 3 3 8 6" xfId="8756" xr:uid="{00000000-0005-0000-0000-0000F5310000}"/>
    <cellStyle name="Vírgula 2 3 3 8 6 2" xfId="22100" xr:uid="{00000000-0005-0000-0000-0000F6310000}"/>
    <cellStyle name="Vírgula 2 3 3 8 7" xfId="14108" xr:uid="{00000000-0005-0000-0000-0000F7310000}"/>
    <cellStyle name="Vírgula 2 3 3 8 8" xfId="11420" xr:uid="{00000000-0005-0000-0000-0000F8310000}"/>
    <cellStyle name="Vírgula 2 3 3 8 9" xfId="24092" xr:uid="{00000000-0005-0000-0000-0000F9310000}"/>
    <cellStyle name="Vírgula 2 3 3 9" xfId="812" xr:uid="{00000000-0005-0000-0000-0000FA310000}"/>
    <cellStyle name="Vírgula 2 3 3 9 2" xfId="1604" xr:uid="{00000000-0005-0000-0000-0000FB310000}"/>
    <cellStyle name="Vírgula 2 3 3 9 2 2" xfId="4268" xr:uid="{00000000-0005-0000-0000-0000FC310000}"/>
    <cellStyle name="Vírgula 2 3 3 9 2 2 2" xfId="17612" xr:uid="{00000000-0005-0000-0000-0000FD310000}"/>
    <cellStyle name="Vírgula 2 3 3 9 2 3" xfId="6932" xr:uid="{00000000-0005-0000-0000-0000FE310000}"/>
    <cellStyle name="Vírgula 2 3 3 9 2 3 2" xfId="20276" xr:uid="{00000000-0005-0000-0000-0000FF310000}"/>
    <cellStyle name="Vírgula 2 3 3 9 2 4" xfId="9596" xr:uid="{00000000-0005-0000-0000-000000320000}"/>
    <cellStyle name="Vírgula 2 3 3 9 2 4 2" xfId="22940" xr:uid="{00000000-0005-0000-0000-000001320000}"/>
    <cellStyle name="Vírgula 2 3 3 9 2 5" xfId="14948" xr:uid="{00000000-0005-0000-0000-000002320000}"/>
    <cellStyle name="Vírgula 2 3 3 9 2 6" xfId="12260" xr:uid="{00000000-0005-0000-0000-000003320000}"/>
    <cellStyle name="Vírgula 2 3 3 9 2 7" xfId="25796" xr:uid="{00000000-0005-0000-0000-000004320000}"/>
    <cellStyle name="Vírgula 2 3 3 9 3" xfId="2396" xr:uid="{00000000-0005-0000-0000-000005320000}"/>
    <cellStyle name="Vírgula 2 3 3 9 3 2" xfId="5060" xr:uid="{00000000-0005-0000-0000-000006320000}"/>
    <cellStyle name="Vírgula 2 3 3 9 3 2 2" xfId="18404" xr:uid="{00000000-0005-0000-0000-000007320000}"/>
    <cellStyle name="Vírgula 2 3 3 9 3 3" xfId="7724" xr:uid="{00000000-0005-0000-0000-000008320000}"/>
    <cellStyle name="Vírgula 2 3 3 9 3 3 2" xfId="21068" xr:uid="{00000000-0005-0000-0000-000009320000}"/>
    <cellStyle name="Vírgula 2 3 3 9 3 4" xfId="10388" xr:uid="{00000000-0005-0000-0000-00000A320000}"/>
    <cellStyle name="Vírgula 2 3 3 9 3 4 2" xfId="23732" xr:uid="{00000000-0005-0000-0000-00000B320000}"/>
    <cellStyle name="Vírgula 2 3 3 9 3 5" xfId="15740" xr:uid="{00000000-0005-0000-0000-00000C320000}"/>
    <cellStyle name="Vírgula 2 3 3 9 3 6" xfId="13052" xr:uid="{00000000-0005-0000-0000-00000D320000}"/>
    <cellStyle name="Vírgula 2 3 3 9 4" xfId="3476" xr:uid="{00000000-0005-0000-0000-00000E320000}"/>
    <cellStyle name="Vírgula 2 3 3 9 4 2" xfId="16820" xr:uid="{00000000-0005-0000-0000-00000F320000}"/>
    <cellStyle name="Vírgula 2 3 3 9 5" xfId="6140" xr:uid="{00000000-0005-0000-0000-000010320000}"/>
    <cellStyle name="Vírgula 2 3 3 9 5 2" xfId="19484" xr:uid="{00000000-0005-0000-0000-000011320000}"/>
    <cellStyle name="Vírgula 2 3 3 9 6" xfId="8804" xr:uid="{00000000-0005-0000-0000-000012320000}"/>
    <cellStyle name="Vírgula 2 3 3 9 6 2" xfId="22148" xr:uid="{00000000-0005-0000-0000-000013320000}"/>
    <cellStyle name="Vírgula 2 3 3 9 7" xfId="14156" xr:uid="{00000000-0005-0000-0000-000014320000}"/>
    <cellStyle name="Vírgula 2 3 3 9 8" xfId="11468" xr:uid="{00000000-0005-0000-0000-000015320000}"/>
    <cellStyle name="Vírgula 2 3 3 9 9" xfId="24428" xr:uid="{00000000-0005-0000-0000-000016320000}"/>
    <cellStyle name="Vírgula 2 3 4" xfId="76" xr:uid="{00000000-0005-0000-0000-000017320000}"/>
    <cellStyle name="Vírgula 2 3 4 10" xfId="1660" xr:uid="{00000000-0005-0000-0000-000018320000}"/>
    <cellStyle name="Vírgula 2 3 4 10 2" xfId="4324" xr:uid="{00000000-0005-0000-0000-000019320000}"/>
    <cellStyle name="Vírgula 2 3 4 10 2 2" xfId="17668" xr:uid="{00000000-0005-0000-0000-00001A320000}"/>
    <cellStyle name="Vírgula 2 3 4 10 3" xfId="6988" xr:uid="{00000000-0005-0000-0000-00001B320000}"/>
    <cellStyle name="Vírgula 2 3 4 10 3 2" xfId="20332" xr:uid="{00000000-0005-0000-0000-00001C320000}"/>
    <cellStyle name="Vírgula 2 3 4 10 4" xfId="9652" xr:uid="{00000000-0005-0000-0000-00001D320000}"/>
    <cellStyle name="Vírgula 2 3 4 10 4 2" xfId="22996" xr:uid="{00000000-0005-0000-0000-00001E320000}"/>
    <cellStyle name="Vírgula 2 3 4 10 5" xfId="15004" xr:uid="{00000000-0005-0000-0000-00001F320000}"/>
    <cellStyle name="Vírgula 2 3 4 10 6" xfId="12316" xr:uid="{00000000-0005-0000-0000-000020320000}"/>
    <cellStyle name="Vírgula 2 3 4 11" xfId="2459" xr:uid="{00000000-0005-0000-0000-000021320000}"/>
    <cellStyle name="Vírgula 2 3 4 11 2" xfId="5123" xr:uid="{00000000-0005-0000-0000-000022320000}"/>
    <cellStyle name="Vírgula 2 3 4 11 2 2" xfId="18467" xr:uid="{00000000-0005-0000-0000-000023320000}"/>
    <cellStyle name="Vírgula 2 3 4 11 3" xfId="7787" xr:uid="{00000000-0005-0000-0000-000024320000}"/>
    <cellStyle name="Vírgula 2 3 4 11 3 2" xfId="21131" xr:uid="{00000000-0005-0000-0000-000025320000}"/>
    <cellStyle name="Vírgula 2 3 4 11 4" xfId="10451" xr:uid="{00000000-0005-0000-0000-000026320000}"/>
    <cellStyle name="Vírgula 2 3 4 11 4 2" xfId="23795" xr:uid="{00000000-0005-0000-0000-000027320000}"/>
    <cellStyle name="Vírgula 2 3 4 11 5" xfId="15803" xr:uid="{00000000-0005-0000-0000-000028320000}"/>
    <cellStyle name="Vírgula 2 3 4 11 6" xfId="13115" xr:uid="{00000000-0005-0000-0000-000029320000}"/>
    <cellStyle name="Vírgula 2 3 4 12" xfId="2740" xr:uid="{00000000-0005-0000-0000-00002A320000}"/>
    <cellStyle name="Vírgula 2 3 4 12 2" xfId="16084" xr:uid="{00000000-0005-0000-0000-00002B320000}"/>
    <cellStyle name="Vírgula 2 3 4 13" xfId="5404" xr:uid="{00000000-0005-0000-0000-00002C320000}"/>
    <cellStyle name="Vírgula 2 3 4 13 2" xfId="18748" xr:uid="{00000000-0005-0000-0000-00002D320000}"/>
    <cellStyle name="Vírgula 2 3 4 14" xfId="8068" xr:uid="{00000000-0005-0000-0000-00002E320000}"/>
    <cellStyle name="Vírgula 2 3 4 14 2" xfId="21412" xr:uid="{00000000-0005-0000-0000-00002F320000}"/>
    <cellStyle name="Vírgula 2 3 4 15" xfId="13420" xr:uid="{00000000-0005-0000-0000-000030320000}"/>
    <cellStyle name="Vírgula 2 3 4 16" xfId="10732" xr:uid="{00000000-0005-0000-0000-000031320000}"/>
    <cellStyle name="Vírgula 2 3 4 17" xfId="24124" xr:uid="{00000000-0005-0000-0000-000032320000}"/>
    <cellStyle name="Vírgula 2 3 4 2" xfId="124" xr:uid="{00000000-0005-0000-0000-000033320000}"/>
    <cellStyle name="Vírgula 2 3 4 2 10" xfId="8116" xr:uid="{00000000-0005-0000-0000-000034320000}"/>
    <cellStyle name="Vírgula 2 3 4 2 10 2" xfId="21460" xr:uid="{00000000-0005-0000-0000-000035320000}"/>
    <cellStyle name="Vírgula 2 3 4 2 11" xfId="13468" xr:uid="{00000000-0005-0000-0000-000036320000}"/>
    <cellStyle name="Vírgula 2 3 4 2 12" xfId="10780" xr:uid="{00000000-0005-0000-0000-000037320000}"/>
    <cellStyle name="Vírgula 2 3 4 2 13" xfId="24172" xr:uid="{00000000-0005-0000-0000-000038320000}"/>
    <cellStyle name="Vírgula 2 3 4 2 2" xfId="292" xr:uid="{00000000-0005-0000-0000-000039320000}"/>
    <cellStyle name="Vírgula 2 3 4 2 2 10" xfId="10948" xr:uid="{00000000-0005-0000-0000-00003A320000}"/>
    <cellStyle name="Vírgula 2 3 4 2 2 11" xfId="24340" xr:uid="{00000000-0005-0000-0000-00003B320000}"/>
    <cellStyle name="Vírgula 2 3 4 2 2 2" xfId="556" xr:uid="{00000000-0005-0000-0000-00003C320000}"/>
    <cellStyle name="Vírgula 2 3 4 2 2 2 2" xfId="1348" xr:uid="{00000000-0005-0000-0000-00003D320000}"/>
    <cellStyle name="Vírgula 2 3 4 2 2 2 2 2" xfId="4012" xr:uid="{00000000-0005-0000-0000-00003E320000}"/>
    <cellStyle name="Vírgula 2 3 4 2 2 2 2 2 2" xfId="17356" xr:uid="{00000000-0005-0000-0000-00003F320000}"/>
    <cellStyle name="Vírgula 2 3 4 2 2 2 2 3" xfId="6676" xr:uid="{00000000-0005-0000-0000-000040320000}"/>
    <cellStyle name="Vírgula 2 3 4 2 2 2 2 3 2" xfId="20020" xr:uid="{00000000-0005-0000-0000-000041320000}"/>
    <cellStyle name="Vírgula 2 3 4 2 2 2 2 4" xfId="9340" xr:uid="{00000000-0005-0000-0000-000042320000}"/>
    <cellStyle name="Vírgula 2 3 4 2 2 2 2 4 2" xfId="22684" xr:uid="{00000000-0005-0000-0000-000043320000}"/>
    <cellStyle name="Vírgula 2 3 4 2 2 2 2 5" xfId="14692" xr:uid="{00000000-0005-0000-0000-000044320000}"/>
    <cellStyle name="Vírgula 2 3 4 2 2 2 2 6" xfId="12004" xr:uid="{00000000-0005-0000-0000-000045320000}"/>
    <cellStyle name="Vírgula 2 3 4 2 2 2 2 7" xfId="26404" xr:uid="{00000000-0005-0000-0000-000046320000}"/>
    <cellStyle name="Vírgula 2 3 4 2 2 2 3" xfId="2140" xr:uid="{00000000-0005-0000-0000-000047320000}"/>
    <cellStyle name="Vírgula 2 3 4 2 2 2 3 2" xfId="4804" xr:uid="{00000000-0005-0000-0000-000048320000}"/>
    <cellStyle name="Vírgula 2 3 4 2 2 2 3 2 2" xfId="18148" xr:uid="{00000000-0005-0000-0000-000049320000}"/>
    <cellStyle name="Vírgula 2 3 4 2 2 2 3 3" xfId="7468" xr:uid="{00000000-0005-0000-0000-00004A320000}"/>
    <cellStyle name="Vírgula 2 3 4 2 2 2 3 3 2" xfId="20812" xr:uid="{00000000-0005-0000-0000-00004B320000}"/>
    <cellStyle name="Vírgula 2 3 4 2 2 2 3 4" xfId="10132" xr:uid="{00000000-0005-0000-0000-00004C320000}"/>
    <cellStyle name="Vírgula 2 3 4 2 2 2 3 4 2" xfId="23476" xr:uid="{00000000-0005-0000-0000-00004D320000}"/>
    <cellStyle name="Vírgula 2 3 4 2 2 2 3 5" xfId="15484" xr:uid="{00000000-0005-0000-0000-00004E320000}"/>
    <cellStyle name="Vírgula 2 3 4 2 2 2 3 6" xfId="12796" xr:uid="{00000000-0005-0000-0000-00004F320000}"/>
    <cellStyle name="Vírgula 2 3 4 2 2 2 4" xfId="3220" xr:uid="{00000000-0005-0000-0000-000050320000}"/>
    <cellStyle name="Vírgula 2 3 4 2 2 2 4 2" xfId="16564" xr:uid="{00000000-0005-0000-0000-000051320000}"/>
    <cellStyle name="Vírgula 2 3 4 2 2 2 5" xfId="5884" xr:uid="{00000000-0005-0000-0000-000052320000}"/>
    <cellStyle name="Vírgula 2 3 4 2 2 2 5 2" xfId="19228" xr:uid="{00000000-0005-0000-0000-000053320000}"/>
    <cellStyle name="Vírgula 2 3 4 2 2 2 6" xfId="8548" xr:uid="{00000000-0005-0000-0000-000054320000}"/>
    <cellStyle name="Vírgula 2 3 4 2 2 2 6 2" xfId="21892" xr:uid="{00000000-0005-0000-0000-000055320000}"/>
    <cellStyle name="Vírgula 2 3 4 2 2 2 7" xfId="13900" xr:uid="{00000000-0005-0000-0000-000056320000}"/>
    <cellStyle name="Vírgula 2 3 4 2 2 2 8" xfId="11212" xr:uid="{00000000-0005-0000-0000-000057320000}"/>
    <cellStyle name="Vírgula 2 3 4 2 2 2 9" xfId="25036" xr:uid="{00000000-0005-0000-0000-000058320000}"/>
    <cellStyle name="Vírgula 2 3 4 2 2 3" xfId="1084" xr:uid="{00000000-0005-0000-0000-000059320000}"/>
    <cellStyle name="Vírgula 2 3 4 2 2 3 2" xfId="3748" xr:uid="{00000000-0005-0000-0000-00005A320000}"/>
    <cellStyle name="Vírgula 2 3 4 2 2 3 2 2" xfId="17092" xr:uid="{00000000-0005-0000-0000-00005B320000}"/>
    <cellStyle name="Vírgula 2 3 4 2 2 3 2 3" xfId="26068" xr:uid="{00000000-0005-0000-0000-00005C320000}"/>
    <cellStyle name="Vírgula 2 3 4 2 2 3 3" xfId="6412" xr:uid="{00000000-0005-0000-0000-00005D320000}"/>
    <cellStyle name="Vírgula 2 3 4 2 2 3 3 2" xfId="19756" xr:uid="{00000000-0005-0000-0000-00005E320000}"/>
    <cellStyle name="Vírgula 2 3 4 2 2 3 4" xfId="9076" xr:uid="{00000000-0005-0000-0000-00005F320000}"/>
    <cellStyle name="Vírgula 2 3 4 2 2 3 4 2" xfId="22420" xr:uid="{00000000-0005-0000-0000-000060320000}"/>
    <cellStyle name="Vírgula 2 3 4 2 2 3 5" xfId="14428" xr:uid="{00000000-0005-0000-0000-000061320000}"/>
    <cellStyle name="Vírgula 2 3 4 2 2 3 6" xfId="11740" xr:uid="{00000000-0005-0000-0000-000062320000}"/>
    <cellStyle name="Vírgula 2 3 4 2 2 3 7" xfId="24700" xr:uid="{00000000-0005-0000-0000-000063320000}"/>
    <cellStyle name="Vírgula 2 3 4 2 2 4" xfId="1876" xr:uid="{00000000-0005-0000-0000-000064320000}"/>
    <cellStyle name="Vírgula 2 3 4 2 2 4 2" xfId="4540" xr:uid="{00000000-0005-0000-0000-000065320000}"/>
    <cellStyle name="Vírgula 2 3 4 2 2 4 2 2" xfId="17884" xr:uid="{00000000-0005-0000-0000-000066320000}"/>
    <cellStyle name="Vírgula 2 3 4 2 2 4 2 3" xfId="26716" xr:uid="{00000000-0005-0000-0000-000067320000}"/>
    <cellStyle name="Vírgula 2 3 4 2 2 4 3" xfId="7204" xr:uid="{00000000-0005-0000-0000-000068320000}"/>
    <cellStyle name="Vírgula 2 3 4 2 2 4 3 2" xfId="20548" xr:uid="{00000000-0005-0000-0000-000069320000}"/>
    <cellStyle name="Vírgula 2 3 4 2 2 4 4" xfId="9868" xr:uid="{00000000-0005-0000-0000-00006A320000}"/>
    <cellStyle name="Vírgula 2 3 4 2 2 4 4 2" xfId="23212" xr:uid="{00000000-0005-0000-0000-00006B320000}"/>
    <cellStyle name="Vírgula 2 3 4 2 2 4 5" xfId="15220" xr:uid="{00000000-0005-0000-0000-00006C320000}"/>
    <cellStyle name="Vírgula 2 3 4 2 2 4 6" xfId="12532" xr:uid="{00000000-0005-0000-0000-00006D320000}"/>
    <cellStyle name="Vírgula 2 3 4 2 2 4 7" xfId="25348" xr:uid="{00000000-0005-0000-0000-00006E320000}"/>
    <cellStyle name="Vírgula 2 3 4 2 2 5" xfId="2692" xr:uid="{00000000-0005-0000-0000-00006F320000}"/>
    <cellStyle name="Vírgula 2 3 4 2 2 5 2" xfId="5356" xr:uid="{00000000-0005-0000-0000-000070320000}"/>
    <cellStyle name="Vírgula 2 3 4 2 2 5 2 2" xfId="18700" xr:uid="{00000000-0005-0000-0000-000071320000}"/>
    <cellStyle name="Vírgula 2 3 4 2 2 5 3" xfId="8020" xr:uid="{00000000-0005-0000-0000-000072320000}"/>
    <cellStyle name="Vírgula 2 3 4 2 2 5 3 2" xfId="21364" xr:uid="{00000000-0005-0000-0000-000073320000}"/>
    <cellStyle name="Vírgula 2 3 4 2 2 5 4" xfId="10684" xr:uid="{00000000-0005-0000-0000-000074320000}"/>
    <cellStyle name="Vírgula 2 3 4 2 2 5 4 2" xfId="24028" xr:uid="{00000000-0005-0000-0000-000075320000}"/>
    <cellStyle name="Vírgula 2 3 4 2 2 5 5" xfId="16036" xr:uid="{00000000-0005-0000-0000-000076320000}"/>
    <cellStyle name="Vírgula 2 3 4 2 2 5 6" xfId="13348" xr:uid="{00000000-0005-0000-0000-000077320000}"/>
    <cellStyle name="Vírgula 2 3 4 2 2 5 7" xfId="25708" xr:uid="{00000000-0005-0000-0000-000078320000}"/>
    <cellStyle name="Vírgula 2 3 4 2 2 6" xfId="2956" xr:uid="{00000000-0005-0000-0000-000079320000}"/>
    <cellStyle name="Vírgula 2 3 4 2 2 6 2" xfId="16300" xr:uid="{00000000-0005-0000-0000-00007A320000}"/>
    <cellStyle name="Vírgula 2 3 4 2 2 7" xfId="5620" xr:uid="{00000000-0005-0000-0000-00007B320000}"/>
    <cellStyle name="Vírgula 2 3 4 2 2 7 2" xfId="18964" xr:uid="{00000000-0005-0000-0000-00007C320000}"/>
    <cellStyle name="Vírgula 2 3 4 2 2 8" xfId="8284" xr:uid="{00000000-0005-0000-0000-00007D320000}"/>
    <cellStyle name="Vírgula 2 3 4 2 2 8 2" xfId="21628" xr:uid="{00000000-0005-0000-0000-00007E320000}"/>
    <cellStyle name="Vírgula 2 3 4 2 2 9" xfId="13636" xr:uid="{00000000-0005-0000-0000-00007F320000}"/>
    <cellStyle name="Vírgula 2 3 4 2 3" xfId="388" xr:uid="{00000000-0005-0000-0000-000080320000}"/>
    <cellStyle name="Vírgula 2 3 4 2 3 2" xfId="1180" xr:uid="{00000000-0005-0000-0000-000081320000}"/>
    <cellStyle name="Vírgula 2 3 4 2 3 2 2" xfId="3844" xr:uid="{00000000-0005-0000-0000-000082320000}"/>
    <cellStyle name="Vírgula 2 3 4 2 3 2 2 2" xfId="17188" xr:uid="{00000000-0005-0000-0000-000083320000}"/>
    <cellStyle name="Vírgula 2 3 4 2 3 2 3" xfId="6508" xr:uid="{00000000-0005-0000-0000-000084320000}"/>
    <cellStyle name="Vírgula 2 3 4 2 3 2 3 2" xfId="19852" xr:uid="{00000000-0005-0000-0000-000085320000}"/>
    <cellStyle name="Vírgula 2 3 4 2 3 2 4" xfId="9172" xr:uid="{00000000-0005-0000-0000-000086320000}"/>
    <cellStyle name="Vírgula 2 3 4 2 3 2 4 2" xfId="22516" xr:uid="{00000000-0005-0000-0000-000087320000}"/>
    <cellStyle name="Vírgula 2 3 4 2 3 2 5" xfId="14524" xr:uid="{00000000-0005-0000-0000-000088320000}"/>
    <cellStyle name="Vírgula 2 3 4 2 3 2 6" xfId="11836" xr:uid="{00000000-0005-0000-0000-000089320000}"/>
    <cellStyle name="Vírgula 2 3 4 2 3 2 7" xfId="26236" xr:uid="{00000000-0005-0000-0000-00008A320000}"/>
    <cellStyle name="Vírgula 2 3 4 2 3 3" xfId="1972" xr:uid="{00000000-0005-0000-0000-00008B320000}"/>
    <cellStyle name="Vírgula 2 3 4 2 3 3 2" xfId="4636" xr:uid="{00000000-0005-0000-0000-00008C320000}"/>
    <cellStyle name="Vírgula 2 3 4 2 3 3 2 2" xfId="17980" xr:uid="{00000000-0005-0000-0000-00008D320000}"/>
    <cellStyle name="Vírgula 2 3 4 2 3 3 3" xfId="7300" xr:uid="{00000000-0005-0000-0000-00008E320000}"/>
    <cellStyle name="Vírgula 2 3 4 2 3 3 3 2" xfId="20644" xr:uid="{00000000-0005-0000-0000-00008F320000}"/>
    <cellStyle name="Vírgula 2 3 4 2 3 3 4" xfId="9964" xr:uid="{00000000-0005-0000-0000-000090320000}"/>
    <cellStyle name="Vírgula 2 3 4 2 3 3 4 2" xfId="23308" xr:uid="{00000000-0005-0000-0000-000091320000}"/>
    <cellStyle name="Vírgula 2 3 4 2 3 3 5" xfId="15316" xr:uid="{00000000-0005-0000-0000-000092320000}"/>
    <cellStyle name="Vírgula 2 3 4 2 3 3 6" xfId="12628" xr:uid="{00000000-0005-0000-0000-000093320000}"/>
    <cellStyle name="Vírgula 2 3 4 2 3 4" xfId="3052" xr:uid="{00000000-0005-0000-0000-000094320000}"/>
    <cellStyle name="Vírgula 2 3 4 2 3 4 2" xfId="16396" xr:uid="{00000000-0005-0000-0000-000095320000}"/>
    <cellStyle name="Vírgula 2 3 4 2 3 5" xfId="5716" xr:uid="{00000000-0005-0000-0000-000096320000}"/>
    <cellStyle name="Vírgula 2 3 4 2 3 5 2" xfId="19060" xr:uid="{00000000-0005-0000-0000-000097320000}"/>
    <cellStyle name="Vírgula 2 3 4 2 3 6" xfId="8380" xr:uid="{00000000-0005-0000-0000-000098320000}"/>
    <cellStyle name="Vírgula 2 3 4 2 3 6 2" xfId="21724" xr:uid="{00000000-0005-0000-0000-000099320000}"/>
    <cellStyle name="Vírgula 2 3 4 2 3 7" xfId="13732" xr:uid="{00000000-0005-0000-0000-00009A320000}"/>
    <cellStyle name="Vírgula 2 3 4 2 3 8" xfId="11044" xr:uid="{00000000-0005-0000-0000-00009B320000}"/>
    <cellStyle name="Vírgula 2 3 4 2 3 9" xfId="24868" xr:uid="{00000000-0005-0000-0000-00009C320000}"/>
    <cellStyle name="Vírgula 2 3 4 2 4" xfId="724" xr:uid="{00000000-0005-0000-0000-00009D320000}"/>
    <cellStyle name="Vírgula 2 3 4 2 4 2" xfId="1516" xr:uid="{00000000-0005-0000-0000-00009E320000}"/>
    <cellStyle name="Vírgula 2 3 4 2 4 2 2" xfId="4180" xr:uid="{00000000-0005-0000-0000-00009F320000}"/>
    <cellStyle name="Vírgula 2 3 4 2 4 2 2 2" xfId="17524" xr:uid="{00000000-0005-0000-0000-0000A0320000}"/>
    <cellStyle name="Vírgula 2 3 4 2 4 2 3" xfId="6844" xr:uid="{00000000-0005-0000-0000-0000A1320000}"/>
    <cellStyle name="Vírgula 2 3 4 2 4 2 3 2" xfId="20188" xr:uid="{00000000-0005-0000-0000-0000A2320000}"/>
    <cellStyle name="Vírgula 2 3 4 2 4 2 4" xfId="9508" xr:uid="{00000000-0005-0000-0000-0000A3320000}"/>
    <cellStyle name="Vírgula 2 3 4 2 4 2 4 2" xfId="22852" xr:uid="{00000000-0005-0000-0000-0000A4320000}"/>
    <cellStyle name="Vírgula 2 3 4 2 4 2 5" xfId="14860" xr:uid="{00000000-0005-0000-0000-0000A5320000}"/>
    <cellStyle name="Vírgula 2 3 4 2 4 2 6" xfId="12172" xr:uid="{00000000-0005-0000-0000-0000A6320000}"/>
    <cellStyle name="Vírgula 2 3 4 2 4 2 7" xfId="25900" xr:uid="{00000000-0005-0000-0000-0000A7320000}"/>
    <cellStyle name="Vírgula 2 3 4 2 4 3" xfId="2308" xr:uid="{00000000-0005-0000-0000-0000A8320000}"/>
    <cellStyle name="Vírgula 2 3 4 2 4 3 2" xfId="4972" xr:uid="{00000000-0005-0000-0000-0000A9320000}"/>
    <cellStyle name="Vírgula 2 3 4 2 4 3 2 2" xfId="18316" xr:uid="{00000000-0005-0000-0000-0000AA320000}"/>
    <cellStyle name="Vírgula 2 3 4 2 4 3 3" xfId="7636" xr:uid="{00000000-0005-0000-0000-0000AB320000}"/>
    <cellStyle name="Vírgula 2 3 4 2 4 3 3 2" xfId="20980" xr:uid="{00000000-0005-0000-0000-0000AC320000}"/>
    <cellStyle name="Vírgula 2 3 4 2 4 3 4" xfId="10300" xr:uid="{00000000-0005-0000-0000-0000AD320000}"/>
    <cellStyle name="Vírgula 2 3 4 2 4 3 4 2" xfId="23644" xr:uid="{00000000-0005-0000-0000-0000AE320000}"/>
    <cellStyle name="Vírgula 2 3 4 2 4 3 5" xfId="15652" xr:uid="{00000000-0005-0000-0000-0000AF320000}"/>
    <cellStyle name="Vírgula 2 3 4 2 4 3 6" xfId="12964" xr:uid="{00000000-0005-0000-0000-0000B0320000}"/>
    <cellStyle name="Vírgula 2 3 4 2 4 4" xfId="3388" xr:uid="{00000000-0005-0000-0000-0000B1320000}"/>
    <cellStyle name="Vírgula 2 3 4 2 4 4 2" xfId="16732" xr:uid="{00000000-0005-0000-0000-0000B2320000}"/>
    <cellStyle name="Vírgula 2 3 4 2 4 5" xfId="6052" xr:uid="{00000000-0005-0000-0000-0000B3320000}"/>
    <cellStyle name="Vírgula 2 3 4 2 4 5 2" xfId="19396" xr:uid="{00000000-0005-0000-0000-0000B4320000}"/>
    <cellStyle name="Vírgula 2 3 4 2 4 6" xfId="8716" xr:uid="{00000000-0005-0000-0000-0000B5320000}"/>
    <cellStyle name="Vírgula 2 3 4 2 4 6 2" xfId="22060" xr:uid="{00000000-0005-0000-0000-0000B6320000}"/>
    <cellStyle name="Vírgula 2 3 4 2 4 7" xfId="14068" xr:uid="{00000000-0005-0000-0000-0000B7320000}"/>
    <cellStyle name="Vírgula 2 3 4 2 4 8" xfId="11380" xr:uid="{00000000-0005-0000-0000-0000B8320000}"/>
    <cellStyle name="Vírgula 2 3 4 2 4 9" xfId="24532" xr:uid="{00000000-0005-0000-0000-0000B9320000}"/>
    <cellStyle name="Vírgula 2 3 4 2 5" xfId="916" xr:uid="{00000000-0005-0000-0000-0000BA320000}"/>
    <cellStyle name="Vírgula 2 3 4 2 5 2" xfId="3580" xr:uid="{00000000-0005-0000-0000-0000BB320000}"/>
    <cellStyle name="Vírgula 2 3 4 2 5 2 2" xfId="16924" xr:uid="{00000000-0005-0000-0000-0000BC320000}"/>
    <cellStyle name="Vírgula 2 3 4 2 5 2 3" xfId="26548" xr:uid="{00000000-0005-0000-0000-0000BD320000}"/>
    <cellStyle name="Vírgula 2 3 4 2 5 3" xfId="6244" xr:uid="{00000000-0005-0000-0000-0000BE320000}"/>
    <cellStyle name="Vírgula 2 3 4 2 5 3 2" xfId="19588" xr:uid="{00000000-0005-0000-0000-0000BF320000}"/>
    <cellStyle name="Vírgula 2 3 4 2 5 4" xfId="8908" xr:uid="{00000000-0005-0000-0000-0000C0320000}"/>
    <cellStyle name="Vírgula 2 3 4 2 5 4 2" xfId="22252" xr:uid="{00000000-0005-0000-0000-0000C1320000}"/>
    <cellStyle name="Vírgula 2 3 4 2 5 5" xfId="14260" xr:uid="{00000000-0005-0000-0000-0000C2320000}"/>
    <cellStyle name="Vírgula 2 3 4 2 5 6" xfId="11572" xr:uid="{00000000-0005-0000-0000-0000C3320000}"/>
    <cellStyle name="Vírgula 2 3 4 2 5 7" xfId="25180" xr:uid="{00000000-0005-0000-0000-0000C4320000}"/>
    <cellStyle name="Vírgula 2 3 4 2 6" xfId="1708" xr:uid="{00000000-0005-0000-0000-0000C5320000}"/>
    <cellStyle name="Vírgula 2 3 4 2 6 2" xfId="4372" xr:uid="{00000000-0005-0000-0000-0000C6320000}"/>
    <cellStyle name="Vírgula 2 3 4 2 6 2 2" xfId="17716" xr:uid="{00000000-0005-0000-0000-0000C7320000}"/>
    <cellStyle name="Vírgula 2 3 4 2 6 3" xfId="7036" xr:uid="{00000000-0005-0000-0000-0000C8320000}"/>
    <cellStyle name="Vírgula 2 3 4 2 6 3 2" xfId="20380" xr:uid="{00000000-0005-0000-0000-0000C9320000}"/>
    <cellStyle name="Vírgula 2 3 4 2 6 4" xfId="9700" xr:uid="{00000000-0005-0000-0000-0000CA320000}"/>
    <cellStyle name="Vírgula 2 3 4 2 6 4 2" xfId="23044" xr:uid="{00000000-0005-0000-0000-0000CB320000}"/>
    <cellStyle name="Vírgula 2 3 4 2 6 5" xfId="15052" xr:uid="{00000000-0005-0000-0000-0000CC320000}"/>
    <cellStyle name="Vírgula 2 3 4 2 6 6" xfId="12364" xr:uid="{00000000-0005-0000-0000-0000CD320000}"/>
    <cellStyle name="Vírgula 2 3 4 2 6 7" xfId="25540" xr:uid="{00000000-0005-0000-0000-0000CE320000}"/>
    <cellStyle name="Vírgula 2 3 4 2 7" xfId="2524" xr:uid="{00000000-0005-0000-0000-0000CF320000}"/>
    <cellStyle name="Vírgula 2 3 4 2 7 2" xfId="5188" xr:uid="{00000000-0005-0000-0000-0000D0320000}"/>
    <cellStyle name="Vírgula 2 3 4 2 7 2 2" xfId="18532" xr:uid="{00000000-0005-0000-0000-0000D1320000}"/>
    <cellStyle name="Vírgula 2 3 4 2 7 3" xfId="7852" xr:uid="{00000000-0005-0000-0000-0000D2320000}"/>
    <cellStyle name="Vírgula 2 3 4 2 7 3 2" xfId="21196" xr:uid="{00000000-0005-0000-0000-0000D3320000}"/>
    <cellStyle name="Vírgula 2 3 4 2 7 4" xfId="10516" xr:uid="{00000000-0005-0000-0000-0000D4320000}"/>
    <cellStyle name="Vírgula 2 3 4 2 7 4 2" xfId="23860" xr:uid="{00000000-0005-0000-0000-0000D5320000}"/>
    <cellStyle name="Vírgula 2 3 4 2 7 5" xfId="15868" xr:uid="{00000000-0005-0000-0000-0000D6320000}"/>
    <cellStyle name="Vírgula 2 3 4 2 7 6" xfId="13180" xr:uid="{00000000-0005-0000-0000-0000D7320000}"/>
    <cellStyle name="Vírgula 2 3 4 2 8" xfId="2788" xr:uid="{00000000-0005-0000-0000-0000D8320000}"/>
    <cellStyle name="Vírgula 2 3 4 2 8 2" xfId="16132" xr:uid="{00000000-0005-0000-0000-0000D9320000}"/>
    <cellStyle name="Vírgula 2 3 4 2 9" xfId="5452" xr:uid="{00000000-0005-0000-0000-0000DA320000}"/>
    <cellStyle name="Vírgula 2 3 4 2 9 2" xfId="18796" xr:uid="{00000000-0005-0000-0000-0000DB320000}"/>
    <cellStyle name="Vírgula 2 3 4 3" xfId="244" xr:uid="{00000000-0005-0000-0000-0000DC320000}"/>
    <cellStyle name="Vírgula 2 3 4 3 10" xfId="13588" xr:uid="{00000000-0005-0000-0000-0000DD320000}"/>
    <cellStyle name="Vírgula 2 3 4 3 11" xfId="10900" xr:uid="{00000000-0005-0000-0000-0000DE320000}"/>
    <cellStyle name="Vírgula 2 3 4 3 12" xfId="24292" xr:uid="{00000000-0005-0000-0000-0000DF320000}"/>
    <cellStyle name="Vírgula 2 3 4 3 2" xfId="508" xr:uid="{00000000-0005-0000-0000-0000E0320000}"/>
    <cellStyle name="Vírgula 2 3 4 3 2 2" xfId="1300" xr:uid="{00000000-0005-0000-0000-0000E1320000}"/>
    <cellStyle name="Vírgula 2 3 4 3 2 2 2" xfId="3964" xr:uid="{00000000-0005-0000-0000-0000E2320000}"/>
    <cellStyle name="Vírgula 2 3 4 3 2 2 2 2" xfId="17308" xr:uid="{00000000-0005-0000-0000-0000E3320000}"/>
    <cellStyle name="Vírgula 2 3 4 3 2 2 3" xfId="6628" xr:uid="{00000000-0005-0000-0000-0000E4320000}"/>
    <cellStyle name="Vírgula 2 3 4 3 2 2 3 2" xfId="19972" xr:uid="{00000000-0005-0000-0000-0000E5320000}"/>
    <cellStyle name="Vírgula 2 3 4 3 2 2 4" xfId="9292" xr:uid="{00000000-0005-0000-0000-0000E6320000}"/>
    <cellStyle name="Vírgula 2 3 4 3 2 2 4 2" xfId="22636" xr:uid="{00000000-0005-0000-0000-0000E7320000}"/>
    <cellStyle name="Vírgula 2 3 4 3 2 2 5" xfId="14644" xr:uid="{00000000-0005-0000-0000-0000E8320000}"/>
    <cellStyle name="Vírgula 2 3 4 3 2 2 6" xfId="11956" xr:uid="{00000000-0005-0000-0000-0000E9320000}"/>
    <cellStyle name="Vírgula 2 3 4 3 2 2 7" xfId="26356" xr:uid="{00000000-0005-0000-0000-0000EA320000}"/>
    <cellStyle name="Vírgula 2 3 4 3 2 3" xfId="2092" xr:uid="{00000000-0005-0000-0000-0000EB320000}"/>
    <cellStyle name="Vírgula 2 3 4 3 2 3 2" xfId="4756" xr:uid="{00000000-0005-0000-0000-0000EC320000}"/>
    <cellStyle name="Vírgula 2 3 4 3 2 3 2 2" xfId="18100" xr:uid="{00000000-0005-0000-0000-0000ED320000}"/>
    <cellStyle name="Vírgula 2 3 4 3 2 3 3" xfId="7420" xr:uid="{00000000-0005-0000-0000-0000EE320000}"/>
    <cellStyle name="Vírgula 2 3 4 3 2 3 3 2" xfId="20764" xr:uid="{00000000-0005-0000-0000-0000EF320000}"/>
    <cellStyle name="Vírgula 2 3 4 3 2 3 4" xfId="10084" xr:uid="{00000000-0005-0000-0000-0000F0320000}"/>
    <cellStyle name="Vírgula 2 3 4 3 2 3 4 2" xfId="23428" xr:uid="{00000000-0005-0000-0000-0000F1320000}"/>
    <cellStyle name="Vírgula 2 3 4 3 2 3 5" xfId="15436" xr:uid="{00000000-0005-0000-0000-0000F2320000}"/>
    <cellStyle name="Vírgula 2 3 4 3 2 3 6" xfId="12748" xr:uid="{00000000-0005-0000-0000-0000F3320000}"/>
    <cellStyle name="Vírgula 2 3 4 3 2 4" xfId="3172" xr:uid="{00000000-0005-0000-0000-0000F4320000}"/>
    <cellStyle name="Vírgula 2 3 4 3 2 4 2" xfId="16516" xr:uid="{00000000-0005-0000-0000-0000F5320000}"/>
    <cellStyle name="Vírgula 2 3 4 3 2 5" xfId="5836" xr:uid="{00000000-0005-0000-0000-0000F6320000}"/>
    <cellStyle name="Vírgula 2 3 4 3 2 5 2" xfId="19180" xr:uid="{00000000-0005-0000-0000-0000F7320000}"/>
    <cellStyle name="Vírgula 2 3 4 3 2 6" xfId="8500" xr:uid="{00000000-0005-0000-0000-0000F8320000}"/>
    <cellStyle name="Vírgula 2 3 4 3 2 6 2" xfId="21844" xr:uid="{00000000-0005-0000-0000-0000F9320000}"/>
    <cellStyle name="Vírgula 2 3 4 3 2 7" xfId="13852" xr:uid="{00000000-0005-0000-0000-0000FA320000}"/>
    <cellStyle name="Vírgula 2 3 4 3 2 8" xfId="11164" xr:uid="{00000000-0005-0000-0000-0000FB320000}"/>
    <cellStyle name="Vírgula 2 3 4 3 2 9" xfId="24988" xr:uid="{00000000-0005-0000-0000-0000FC320000}"/>
    <cellStyle name="Vírgula 2 3 4 3 3" xfId="676" xr:uid="{00000000-0005-0000-0000-0000FD320000}"/>
    <cellStyle name="Vírgula 2 3 4 3 3 2" xfId="1468" xr:uid="{00000000-0005-0000-0000-0000FE320000}"/>
    <cellStyle name="Vírgula 2 3 4 3 3 2 2" xfId="4132" xr:uid="{00000000-0005-0000-0000-0000FF320000}"/>
    <cellStyle name="Vírgula 2 3 4 3 3 2 2 2" xfId="17476" xr:uid="{00000000-0005-0000-0000-000000330000}"/>
    <cellStyle name="Vírgula 2 3 4 3 3 2 3" xfId="6796" xr:uid="{00000000-0005-0000-0000-000001330000}"/>
    <cellStyle name="Vírgula 2 3 4 3 3 2 3 2" xfId="20140" xr:uid="{00000000-0005-0000-0000-000002330000}"/>
    <cellStyle name="Vírgula 2 3 4 3 3 2 4" xfId="9460" xr:uid="{00000000-0005-0000-0000-000003330000}"/>
    <cellStyle name="Vírgula 2 3 4 3 3 2 4 2" xfId="22804" xr:uid="{00000000-0005-0000-0000-000004330000}"/>
    <cellStyle name="Vírgula 2 3 4 3 3 2 5" xfId="14812" xr:uid="{00000000-0005-0000-0000-000005330000}"/>
    <cellStyle name="Vírgula 2 3 4 3 3 2 6" xfId="12124" xr:uid="{00000000-0005-0000-0000-000006330000}"/>
    <cellStyle name="Vírgula 2 3 4 3 3 2 7" xfId="26020" xr:uid="{00000000-0005-0000-0000-000007330000}"/>
    <cellStyle name="Vírgula 2 3 4 3 3 3" xfId="2260" xr:uid="{00000000-0005-0000-0000-000008330000}"/>
    <cellStyle name="Vírgula 2 3 4 3 3 3 2" xfId="4924" xr:uid="{00000000-0005-0000-0000-000009330000}"/>
    <cellStyle name="Vírgula 2 3 4 3 3 3 2 2" xfId="18268" xr:uid="{00000000-0005-0000-0000-00000A330000}"/>
    <cellStyle name="Vírgula 2 3 4 3 3 3 3" xfId="7588" xr:uid="{00000000-0005-0000-0000-00000B330000}"/>
    <cellStyle name="Vírgula 2 3 4 3 3 3 3 2" xfId="20932" xr:uid="{00000000-0005-0000-0000-00000C330000}"/>
    <cellStyle name="Vírgula 2 3 4 3 3 3 4" xfId="10252" xr:uid="{00000000-0005-0000-0000-00000D330000}"/>
    <cellStyle name="Vírgula 2 3 4 3 3 3 4 2" xfId="23596" xr:uid="{00000000-0005-0000-0000-00000E330000}"/>
    <cellStyle name="Vírgula 2 3 4 3 3 3 5" xfId="15604" xr:uid="{00000000-0005-0000-0000-00000F330000}"/>
    <cellStyle name="Vírgula 2 3 4 3 3 3 6" xfId="12916" xr:uid="{00000000-0005-0000-0000-000010330000}"/>
    <cellStyle name="Vírgula 2 3 4 3 3 4" xfId="3340" xr:uid="{00000000-0005-0000-0000-000011330000}"/>
    <cellStyle name="Vírgula 2 3 4 3 3 4 2" xfId="16684" xr:uid="{00000000-0005-0000-0000-000012330000}"/>
    <cellStyle name="Vírgula 2 3 4 3 3 5" xfId="6004" xr:uid="{00000000-0005-0000-0000-000013330000}"/>
    <cellStyle name="Vírgula 2 3 4 3 3 5 2" xfId="19348" xr:uid="{00000000-0005-0000-0000-000014330000}"/>
    <cellStyle name="Vírgula 2 3 4 3 3 6" xfId="8668" xr:uid="{00000000-0005-0000-0000-000015330000}"/>
    <cellStyle name="Vírgula 2 3 4 3 3 6 2" xfId="22012" xr:uid="{00000000-0005-0000-0000-000016330000}"/>
    <cellStyle name="Vírgula 2 3 4 3 3 7" xfId="14020" xr:uid="{00000000-0005-0000-0000-000017330000}"/>
    <cellStyle name="Vírgula 2 3 4 3 3 8" xfId="11332" xr:uid="{00000000-0005-0000-0000-000018330000}"/>
    <cellStyle name="Vírgula 2 3 4 3 3 9" xfId="24652" xr:uid="{00000000-0005-0000-0000-000019330000}"/>
    <cellStyle name="Vírgula 2 3 4 3 4" xfId="1036" xr:uid="{00000000-0005-0000-0000-00001A330000}"/>
    <cellStyle name="Vírgula 2 3 4 3 4 2" xfId="3700" xr:uid="{00000000-0005-0000-0000-00001B330000}"/>
    <cellStyle name="Vírgula 2 3 4 3 4 2 2" xfId="17044" xr:uid="{00000000-0005-0000-0000-00001C330000}"/>
    <cellStyle name="Vírgula 2 3 4 3 4 2 3" xfId="26668" xr:uid="{00000000-0005-0000-0000-00001D330000}"/>
    <cellStyle name="Vírgula 2 3 4 3 4 3" xfId="6364" xr:uid="{00000000-0005-0000-0000-00001E330000}"/>
    <cellStyle name="Vírgula 2 3 4 3 4 3 2" xfId="19708" xr:uid="{00000000-0005-0000-0000-00001F330000}"/>
    <cellStyle name="Vírgula 2 3 4 3 4 4" xfId="9028" xr:uid="{00000000-0005-0000-0000-000020330000}"/>
    <cellStyle name="Vírgula 2 3 4 3 4 4 2" xfId="22372" xr:uid="{00000000-0005-0000-0000-000021330000}"/>
    <cellStyle name="Vírgula 2 3 4 3 4 5" xfId="14380" xr:uid="{00000000-0005-0000-0000-000022330000}"/>
    <cellStyle name="Vírgula 2 3 4 3 4 6" xfId="11692" xr:uid="{00000000-0005-0000-0000-000023330000}"/>
    <cellStyle name="Vírgula 2 3 4 3 4 7" xfId="25300" xr:uid="{00000000-0005-0000-0000-000024330000}"/>
    <cellStyle name="Vírgula 2 3 4 3 5" xfId="1828" xr:uid="{00000000-0005-0000-0000-000025330000}"/>
    <cellStyle name="Vírgula 2 3 4 3 5 2" xfId="4492" xr:uid="{00000000-0005-0000-0000-000026330000}"/>
    <cellStyle name="Vírgula 2 3 4 3 5 2 2" xfId="17836" xr:uid="{00000000-0005-0000-0000-000027330000}"/>
    <cellStyle name="Vírgula 2 3 4 3 5 3" xfId="7156" xr:uid="{00000000-0005-0000-0000-000028330000}"/>
    <cellStyle name="Vírgula 2 3 4 3 5 3 2" xfId="20500" xr:uid="{00000000-0005-0000-0000-000029330000}"/>
    <cellStyle name="Vírgula 2 3 4 3 5 4" xfId="9820" xr:uid="{00000000-0005-0000-0000-00002A330000}"/>
    <cellStyle name="Vírgula 2 3 4 3 5 4 2" xfId="23164" xr:uid="{00000000-0005-0000-0000-00002B330000}"/>
    <cellStyle name="Vírgula 2 3 4 3 5 5" xfId="15172" xr:uid="{00000000-0005-0000-0000-00002C330000}"/>
    <cellStyle name="Vírgula 2 3 4 3 5 6" xfId="12484" xr:uid="{00000000-0005-0000-0000-00002D330000}"/>
    <cellStyle name="Vírgula 2 3 4 3 5 7" xfId="25660" xr:uid="{00000000-0005-0000-0000-00002E330000}"/>
    <cellStyle name="Vírgula 2 3 4 3 6" xfId="2644" xr:uid="{00000000-0005-0000-0000-00002F330000}"/>
    <cellStyle name="Vírgula 2 3 4 3 6 2" xfId="5308" xr:uid="{00000000-0005-0000-0000-000030330000}"/>
    <cellStyle name="Vírgula 2 3 4 3 6 2 2" xfId="18652" xr:uid="{00000000-0005-0000-0000-000031330000}"/>
    <cellStyle name="Vírgula 2 3 4 3 6 3" xfId="7972" xr:uid="{00000000-0005-0000-0000-000032330000}"/>
    <cellStyle name="Vírgula 2 3 4 3 6 3 2" xfId="21316" xr:uid="{00000000-0005-0000-0000-000033330000}"/>
    <cellStyle name="Vírgula 2 3 4 3 6 4" xfId="10636" xr:uid="{00000000-0005-0000-0000-000034330000}"/>
    <cellStyle name="Vírgula 2 3 4 3 6 4 2" xfId="23980" xr:uid="{00000000-0005-0000-0000-000035330000}"/>
    <cellStyle name="Vírgula 2 3 4 3 6 5" xfId="15988" xr:uid="{00000000-0005-0000-0000-000036330000}"/>
    <cellStyle name="Vírgula 2 3 4 3 6 6" xfId="13300" xr:uid="{00000000-0005-0000-0000-000037330000}"/>
    <cellStyle name="Vírgula 2 3 4 3 7" xfId="2908" xr:uid="{00000000-0005-0000-0000-000038330000}"/>
    <cellStyle name="Vírgula 2 3 4 3 7 2" xfId="16252" xr:uid="{00000000-0005-0000-0000-000039330000}"/>
    <cellStyle name="Vírgula 2 3 4 3 8" xfId="5572" xr:uid="{00000000-0005-0000-0000-00003A330000}"/>
    <cellStyle name="Vírgula 2 3 4 3 8 2" xfId="18916" xr:uid="{00000000-0005-0000-0000-00003B330000}"/>
    <cellStyle name="Vírgula 2 3 4 3 9" xfId="8236" xr:uid="{00000000-0005-0000-0000-00003C330000}"/>
    <cellStyle name="Vírgula 2 3 4 3 9 2" xfId="21580" xr:uid="{00000000-0005-0000-0000-00003D330000}"/>
    <cellStyle name="Vírgula 2 3 4 4" xfId="196" xr:uid="{00000000-0005-0000-0000-00003E330000}"/>
    <cellStyle name="Vírgula 2 3 4 4 10" xfId="10852" xr:uid="{00000000-0005-0000-0000-00003F330000}"/>
    <cellStyle name="Vírgula 2 3 4 4 11" xfId="24244" xr:uid="{00000000-0005-0000-0000-000040330000}"/>
    <cellStyle name="Vírgula 2 3 4 4 2" xfId="460" xr:uid="{00000000-0005-0000-0000-000041330000}"/>
    <cellStyle name="Vírgula 2 3 4 4 2 2" xfId="1252" xr:uid="{00000000-0005-0000-0000-000042330000}"/>
    <cellStyle name="Vírgula 2 3 4 4 2 2 2" xfId="3916" xr:uid="{00000000-0005-0000-0000-000043330000}"/>
    <cellStyle name="Vírgula 2 3 4 4 2 2 2 2" xfId="17260" xr:uid="{00000000-0005-0000-0000-000044330000}"/>
    <cellStyle name="Vírgula 2 3 4 4 2 2 3" xfId="6580" xr:uid="{00000000-0005-0000-0000-000045330000}"/>
    <cellStyle name="Vírgula 2 3 4 4 2 2 3 2" xfId="19924" xr:uid="{00000000-0005-0000-0000-000046330000}"/>
    <cellStyle name="Vírgula 2 3 4 4 2 2 4" xfId="9244" xr:uid="{00000000-0005-0000-0000-000047330000}"/>
    <cellStyle name="Vírgula 2 3 4 4 2 2 4 2" xfId="22588" xr:uid="{00000000-0005-0000-0000-000048330000}"/>
    <cellStyle name="Vírgula 2 3 4 4 2 2 5" xfId="14596" xr:uid="{00000000-0005-0000-0000-000049330000}"/>
    <cellStyle name="Vírgula 2 3 4 4 2 2 6" xfId="11908" xr:uid="{00000000-0005-0000-0000-00004A330000}"/>
    <cellStyle name="Vírgula 2 3 4 4 2 2 7" xfId="26308" xr:uid="{00000000-0005-0000-0000-00004B330000}"/>
    <cellStyle name="Vírgula 2 3 4 4 2 3" xfId="2044" xr:uid="{00000000-0005-0000-0000-00004C330000}"/>
    <cellStyle name="Vírgula 2 3 4 4 2 3 2" xfId="4708" xr:uid="{00000000-0005-0000-0000-00004D330000}"/>
    <cellStyle name="Vírgula 2 3 4 4 2 3 2 2" xfId="18052" xr:uid="{00000000-0005-0000-0000-00004E330000}"/>
    <cellStyle name="Vírgula 2 3 4 4 2 3 3" xfId="7372" xr:uid="{00000000-0005-0000-0000-00004F330000}"/>
    <cellStyle name="Vírgula 2 3 4 4 2 3 3 2" xfId="20716" xr:uid="{00000000-0005-0000-0000-000050330000}"/>
    <cellStyle name="Vírgula 2 3 4 4 2 3 4" xfId="10036" xr:uid="{00000000-0005-0000-0000-000051330000}"/>
    <cellStyle name="Vírgula 2 3 4 4 2 3 4 2" xfId="23380" xr:uid="{00000000-0005-0000-0000-000052330000}"/>
    <cellStyle name="Vírgula 2 3 4 4 2 3 5" xfId="15388" xr:uid="{00000000-0005-0000-0000-000053330000}"/>
    <cellStyle name="Vírgula 2 3 4 4 2 3 6" xfId="12700" xr:uid="{00000000-0005-0000-0000-000054330000}"/>
    <cellStyle name="Vírgula 2 3 4 4 2 4" xfId="3124" xr:uid="{00000000-0005-0000-0000-000055330000}"/>
    <cellStyle name="Vírgula 2 3 4 4 2 4 2" xfId="16468" xr:uid="{00000000-0005-0000-0000-000056330000}"/>
    <cellStyle name="Vírgula 2 3 4 4 2 5" xfId="5788" xr:uid="{00000000-0005-0000-0000-000057330000}"/>
    <cellStyle name="Vírgula 2 3 4 4 2 5 2" xfId="19132" xr:uid="{00000000-0005-0000-0000-000058330000}"/>
    <cellStyle name="Vírgula 2 3 4 4 2 6" xfId="8452" xr:uid="{00000000-0005-0000-0000-000059330000}"/>
    <cellStyle name="Vírgula 2 3 4 4 2 6 2" xfId="21796" xr:uid="{00000000-0005-0000-0000-00005A330000}"/>
    <cellStyle name="Vírgula 2 3 4 4 2 7" xfId="13804" xr:uid="{00000000-0005-0000-0000-00005B330000}"/>
    <cellStyle name="Vírgula 2 3 4 4 2 8" xfId="11116" xr:uid="{00000000-0005-0000-0000-00005C330000}"/>
    <cellStyle name="Vírgula 2 3 4 4 2 9" xfId="24940" xr:uid="{00000000-0005-0000-0000-00005D330000}"/>
    <cellStyle name="Vírgula 2 3 4 4 3" xfId="988" xr:uid="{00000000-0005-0000-0000-00005E330000}"/>
    <cellStyle name="Vírgula 2 3 4 4 3 2" xfId="3652" xr:uid="{00000000-0005-0000-0000-00005F330000}"/>
    <cellStyle name="Vírgula 2 3 4 4 3 2 2" xfId="16996" xr:uid="{00000000-0005-0000-0000-000060330000}"/>
    <cellStyle name="Vírgula 2 3 4 4 3 2 3" xfId="25972" xr:uid="{00000000-0005-0000-0000-000061330000}"/>
    <cellStyle name="Vírgula 2 3 4 4 3 3" xfId="6316" xr:uid="{00000000-0005-0000-0000-000062330000}"/>
    <cellStyle name="Vírgula 2 3 4 4 3 3 2" xfId="19660" xr:uid="{00000000-0005-0000-0000-000063330000}"/>
    <cellStyle name="Vírgula 2 3 4 4 3 4" xfId="8980" xr:uid="{00000000-0005-0000-0000-000064330000}"/>
    <cellStyle name="Vírgula 2 3 4 4 3 4 2" xfId="22324" xr:uid="{00000000-0005-0000-0000-000065330000}"/>
    <cellStyle name="Vírgula 2 3 4 4 3 5" xfId="14332" xr:uid="{00000000-0005-0000-0000-000066330000}"/>
    <cellStyle name="Vírgula 2 3 4 4 3 6" xfId="11644" xr:uid="{00000000-0005-0000-0000-000067330000}"/>
    <cellStyle name="Vírgula 2 3 4 4 3 7" xfId="24604" xr:uid="{00000000-0005-0000-0000-000068330000}"/>
    <cellStyle name="Vírgula 2 3 4 4 4" xfId="1780" xr:uid="{00000000-0005-0000-0000-000069330000}"/>
    <cellStyle name="Vírgula 2 3 4 4 4 2" xfId="4444" xr:uid="{00000000-0005-0000-0000-00006A330000}"/>
    <cellStyle name="Vírgula 2 3 4 4 4 2 2" xfId="17788" xr:uid="{00000000-0005-0000-0000-00006B330000}"/>
    <cellStyle name="Vírgula 2 3 4 4 4 2 3" xfId="26620" xr:uid="{00000000-0005-0000-0000-00006C330000}"/>
    <cellStyle name="Vírgula 2 3 4 4 4 3" xfId="7108" xr:uid="{00000000-0005-0000-0000-00006D330000}"/>
    <cellStyle name="Vírgula 2 3 4 4 4 3 2" xfId="20452" xr:uid="{00000000-0005-0000-0000-00006E330000}"/>
    <cellStyle name="Vírgula 2 3 4 4 4 4" xfId="9772" xr:uid="{00000000-0005-0000-0000-00006F330000}"/>
    <cellStyle name="Vírgula 2 3 4 4 4 4 2" xfId="23116" xr:uid="{00000000-0005-0000-0000-000070330000}"/>
    <cellStyle name="Vírgula 2 3 4 4 4 5" xfId="15124" xr:uid="{00000000-0005-0000-0000-000071330000}"/>
    <cellStyle name="Vírgula 2 3 4 4 4 6" xfId="12436" xr:uid="{00000000-0005-0000-0000-000072330000}"/>
    <cellStyle name="Vírgula 2 3 4 4 4 7" xfId="25252" xr:uid="{00000000-0005-0000-0000-000073330000}"/>
    <cellStyle name="Vírgula 2 3 4 4 5" xfId="2596" xr:uid="{00000000-0005-0000-0000-000074330000}"/>
    <cellStyle name="Vírgula 2 3 4 4 5 2" xfId="5260" xr:uid="{00000000-0005-0000-0000-000075330000}"/>
    <cellStyle name="Vírgula 2 3 4 4 5 2 2" xfId="18604" xr:uid="{00000000-0005-0000-0000-000076330000}"/>
    <cellStyle name="Vírgula 2 3 4 4 5 3" xfId="7924" xr:uid="{00000000-0005-0000-0000-000077330000}"/>
    <cellStyle name="Vírgula 2 3 4 4 5 3 2" xfId="21268" xr:uid="{00000000-0005-0000-0000-000078330000}"/>
    <cellStyle name="Vírgula 2 3 4 4 5 4" xfId="10588" xr:uid="{00000000-0005-0000-0000-000079330000}"/>
    <cellStyle name="Vírgula 2 3 4 4 5 4 2" xfId="23932" xr:uid="{00000000-0005-0000-0000-00007A330000}"/>
    <cellStyle name="Vírgula 2 3 4 4 5 5" xfId="15940" xr:uid="{00000000-0005-0000-0000-00007B330000}"/>
    <cellStyle name="Vírgula 2 3 4 4 5 6" xfId="13252" xr:uid="{00000000-0005-0000-0000-00007C330000}"/>
    <cellStyle name="Vírgula 2 3 4 4 5 7" xfId="25612" xr:uid="{00000000-0005-0000-0000-00007D330000}"/>
    <cellStyle name="Vírgula 2 3 4 4 6" xfId="2860" xr:uid="{00000000-0005-0000-0000-00007E330000}"/>
    <cellStyle name="Vírgula 2 3 4 4 6 2" xfId="16204" xr:uid="{00000000-0005-0000-0000-00007F330000}"/>
    <cellStyle name="Vírgula 2 3 4 4 7" xfId="5524" xr:uid="{00000000-0005-0000-0000-000080330000}"/>
    <cellStyle name="Vírgula 2 3 4 4 7 2" xfId="18868" xr:uid="{00000000-0005-0000-0000-000081330000}"/>
    <cellStyle name="Vírgula 2 3 4 4 8" xfId="8188" xr:uid="{00000000-0005-0000-0000-000082330000}"/>
    <cellStyle name="Vírgula 2 3 4 4 8 2" xfId="21532" xr:uid="{00000000-0005-0000-0000-000083330000}"/>
    <cellStyle name="Vírgula 2 3 4 4 9" xfId="13540" xr:uid="{00000000-0005-0000-0000-000084330000}"/>
    <cellStyle name="Vírgula 2 3 4 5" xfId="340" xr:uid="{00000000-0005-0000-0000-000085330000}"/>
    <cellStyle name="Vírgula 2 3 4 5 2" xfId="1132" xr:uid="{00000000-0005-0000-0000-000086330000}"/>
    <cellStyle name="Vírgula 2 3 4 5 2 2" xfId="3796" xr:uid="{00000000-0005-0000-0000-000087330000}"/>
    <cellStyle name="Vírgula 2 3 4 5 2 2 2" xfId="17140" xr:uid="{00000000-0005-0000-0000-000088330000}"/>
    <cellStyle name="Vírgula 2 3 4 5 2 2 3" xfId="26452" xr:uid="{00000000-0005-0000-0000-000089330000}"/>
    <cellStyle name="Vírgula 2 3 4 5 2 3" xfId="6460" xr:uid="{00000000-0005-0000-0000-00008A330000}"/>
    <cellStyle name="Vírgula 2 3 4 5 2 3 2" xfId="19804" xr:uid="{00000000-0005-0000-0000-00008B330000}"/>
    <cellStyle name="Vírgula 2 3 4 5 2 4" xfId="9124" xr:uid="{00000000-0005-0000-0000-00008C330000}"/>
    <cellStyle name="Vírgula 2 3 4 5 2 4 2" xfId="22468" xr:uid="{00000000-0005-0000-0000-00008D330000}"/>
    <cellStyle name="Vírgula 2 3 4 5 2 5" xfId="14476" xr:uid="{00000000-0005-0000-0000-00008E330000}"/>
    <cellStyle name="Vírgula 2 3 4 5 2 6" xfId="11788" xr:uid="{00000000-0005-0000-0000-00008F330000}"/>
    <cellStyle name="Vírgula 2 3 4 5 2 7" xfId="25084" xr:uid="{00000000-0005-0000-0000-000090330000}"/>
    <cellStyle name="Vírgula 2 3 4 5 3" xfId="1924" xr:uid="{00000000-0005-0000-0000-000091330000}"/>
    <cellStyle name="Vírgula 2 3 4 5 3 2" xfId="4588" xr:uid="{00000000-0005-0000-0000-000092330000}"/>
    <cellStyle name="Vírgula 2 3 4 5 3 2 2" xfId="17932" xr:uid="{00000000-0005-0000-0000-000093330000}"/>
    <cellStyle name="Vírgula 2 3 4 5 3 2 3" xfId="26116" xr:uid="{00000000-0005-0000-0000-000094330000}"/>
    <cellStyle name="Vírgula 2 3 4 5 3 3" xfId="7252" xr:uid="{00000000-0005-0000-0000-000095330000}"/>
    <cellStyle name="Vírgula 2 3 4 5 3 3 2" xfId="20596" xr:uid="{00000000-0005-0000-0000-000096330000}"/>
    <cellStyle name="Vírgula 2 3 4 5 3 4" xfId="9916" xr:uid="{00000000-0005-0000-0000-000097330000}"/>
    <cellStyle name="Vírgula 2 3 4 5 3 4 2" xfId="23260" xr:uid="{00000000-0005-0000-0000-000098330000}"/>
    <cellStyle name="Vírgula 2 3 4 5 3 5" xfId="15268" xr:uid="{00000000-0005-0000-0000-000099330000}"/>
    <cellStyle name="Vírgula 2 3 4 5 3 6" xfId="12580" xr:uid="{00000000-0005-0000-0000-00009A330000}"/>
    <cellStyle name="Vírgula 2 3 4 5 3 7" xfId="24748" xr:uid="{00000000-0005-0000-0000-00009B330000}"/>
    <cellStyle name="Vírgula 2 3 4 5 4" xfId="3004" xr:uid="{00000000-0005-0000-0000-00009C330000}"/>
    <cellStyle name="Vírgula 2 3 4 5 4 2" xfId="16348" xr:uid="{00000000-0005-0000-0000-00009D330000}"/>
    <cellStyle name="Vírgula 2 3 4 5 4 2 2" xfId="26764" xr:uid="{00000000-0005-0000-0000-00009E330000}"/>
    <cellStyle name="Vírgula 2 3 4 5 4 3" xfId="25396" xr:uid="{00000000-0005-0000-0000-00009F330000}"/>
    <cellStyle name="Vírgula 2 3 4 5 5" xfId="5668" xr:uid="{00000000-0005-0000-0000-0000A0330000}"/>
    <cellStyle name="Vírgula 2 3 4 5 5 2" xfId="19012" xr:uid="{00000000-0005-0000-0000-0000A1330000}"/>
    <cellStyle name="Vírgula 2 3 4 5 5 3" xfId="25756" xr:uid="{00000000-0005-0000-0000-0000A2330000}"/>
    <cellStyle name="Vírgula 2 3 4 5 6" xfId="8332" xr:uid="{00000000-0005-0000-0000-0000A3330000}"/>
    <cellStyle name="Vírgula 2 3 4 5 6 2" xfId="21676" xr:uid="{00000000-0005-0000-0000-0000A4330000}"/>
    <cellStyle name="Vírgula 2 3 4 5 7" xfId="13684" xr:uid="{00000000-0005-0000-0000-0000A5330000}"/>
    <cellStyle name="Vírgula 2 3 4 5 8" xfId="10996" xr:uid="{00000000-0005-0000-0000-0000A6330000}"/>
    <cellStyle name="Vírgula 2 3 4 5 9" xfId="24388" xr:uid="{00000000-0005-0000-0000-0000A7330000}"/>
    <cellStyle name="Vírgula 2 3 4 6" xfId="604" xr:uid="{00000000-0005-0000-0000-0000A8330000}"/>
    <cellStyle name="Vírgula 2 3 4 6 2" xfId="1396" xr:uid="{00000000-0005-0000-0000-0000A9330000}"/>
    <cellStyle name="Vírgula 2 3 4 6 2 2" xfId="4060" xr:uid="{00000000-0005-0000-0000-0000AA330000}"/>
    <cellStyle name="Vírgula 2 3 4 6 2 2 2" xfId="17404" xr:uid="{00000000-0005-0000-0000-0000AB330000}"/>
    <cellStyle name="Vírgula 2 3 4 6 2 3" xfId="6724" xr:uid="{00000000-0005-0000-0000-0000AC330000}"/>
    <cellStyle name="Vírgula 2 3 4 6 2 3 2" xfId="20068" xr:uid="{00000000-0005-0000-0000-0000AD330000}"/>
    <cellStyle name="Vírgula 2 3 4 6 2 4" xfId="9388" xr:uid="{00000000-0005-0000-0000-0000AE330000}"/>
    <cellStyle name="Vírgula 2 3 4 6 2 4 2" xfId="22732" xr:uid="{00000000-0005-0000-0000-0000AF330000}"/>
    <cellStyle name="Vírgula 2 3 4 6 2 5" xfId="14740" xr:uid="{00000000-0005-0000-0000-0000B0330000}"/>
    <cellStyle name="Vírgula 2 3 4 6 2 6" xfId="12052" xr:uid="{00000000-0005-0000-0000-0000B1330000}"/>
    <cellStyle name="Vírgula 2 3 4 6 2 7" xfId="26188" xr:uid="{00000000-0005-0000-0000-0000B2330000}"/>
    <cellStyle name="Vírgula 2 3 4 6 3" xfId="2188" xr:uid="{00000000-0005-0000-0000-0000B3330000}"/>
    <cellStyle name="Vírgula 2 3 4 6 3 2" xfId="4852" xr:uid="{00000000-0005-0000-0000-0000B4330000}"/>
    <cellStyle name="Vírgula 2 3 4 6 3 2 2" xfId="18196" xr:uid="{00000000-0005-0000-0000-0000B5330000}"/>
    <cellStyle name="Vírgula 2 3 4 6 3 3" xfId="7516" xr:uid="{00000000-0005-0000-0000-0000B6330000}"/>
    <cellStyle name="Vírgula 2 3 4 6 3 3 2" xfId="20860" xr:uid="{00000000-0005-0000-0000-0000B7330000}"/>
    <cellStyle name="Vírgula 2 3 4 6 3 4" xfId="10180" xr:uid="{00000000-0005-0000-0000-0000B8330000}"/>
    <cellStyle name="Vírgula 2 3 4 6 3 4 2" xfId="23524" xr:uid="{00000000-0005-0000-0000-0000B9330000}"/>
    <cellStyle name="Vírgula 2 3 4 6 3 5" xfId="15532" xr:uid="{00000000-0005-0000-0000-0000BA330000}"/>
    <cellStyle name="Vírgula 2 3 4 6 3 6" xfId="12844" xr:uid="{00000000-0005-0000-0000-0000BB330000}"/>
    <cellStyle name="Vírgula 2 3 4 6 4" xfId="3268" xr:uid="{00000000-0005-0000-0000-0000BC330000}"/>
    <cellStyle name="Vírgula 2 3 4 6 4 2" xfId="16612" xr:uid="{00000000-0005-0000-0000-0000BD330000}"/>
    <cellStyle name="Vírgula 2 3 4 6 5" xfId="5932" xr:uid="{00000000-0005-0000-0000-0000BE330000}"/>
    <cellStyle name="Vírgula 2 3 4 6 5 2" xfId="19276" xr:uid="{00000000-0005-0000-0000-0000BF330000}"/>
    <cellStyle name="Vírgula 2 3 4 6 6" xfId="8596" xr:uid="{00000000-0005-0000-0000-0000C0330000}"/>
    <cellStyle name="Vírgula 2 3 4 6 6 2" xfId="21940" xr:uid="{00000000-0005-0000-0000-0000C1330000}"/>
    <cellStyle name="Vírgula 2 3 4 6 7" xfId="13948" xr:uid="{00000000-0005-0000-0000-0000C2330000}"/>
    <cellStyle name="Vírgula 2 3 4 6 8" xfId="11260" xr:uid="{00000000-0005-0000-0000-0000C3330000}"/>
    <cellStyle name="Vírgula 2 3 4 6 9" xfId="24820" xr:uid="{00000000-0005-0000-0000-0000C4330000}"/>
    <cellStyle name="Vírgula 2 3 4 7" xfId="772" xr:uid="{00000000-0005-0000-0000-0000C5330000}"/>
    <cellStyle name="Vírgula 2 3 4 7 2" xfId="1564" xr:uid="{00000000-0005-0000-0000-0000C6330000}"/>
    <cellStyle name="Vírgula 2 3 4 7 2 2" xfId="4228" xr:uid="{00000000-0005-0000-0000-0000C7330000}"/>
    <cellStyle name="Vírgula 2 3 4 7 2 2 2" xfId="17572" xr:uid="{00000000-0005-0000-0000-0000C8330000}"/>
    <cellStyle name="Vírgula 2 3 4 7 2 3" xfId="6892" xr:uid="{00000000-0005-0000-0000-0000C9330000}"/>
    <cellStyle name="Vírgula 2 3 4 7 2 3 2" xfId="20236" xr:uid="{00000000-0005-0000-0000-0000CA330000}"/>
    <cellStyle name="Vírgula 2 3 4 7 2 4" xfId="9556" xr:uid="{00000000-0005-0000-0000-0000CB330000}"/>
    <cellStyle name="Vírgula 2 3 4 7 2 4 2" xfId="22900" xr:uid="{00000000-0005-0000-0000-0000CC330000}"/>
    <cellStyle name="Vírgula 2 3 4 7 2 5" xfId="14908" xr:uid="{00000000-0005-0000-0000-0000CD330000}"/>
    <cellStyle name="Vírgula 2 3 4 7 2 6" xfId="12220" xr:uid="{00000000-0005-0000-0000-0000CE330000}"/>
    <cellStyle name="Vírgula 2 3 4 7 2 7" xfId="25852" xr:uid="{00000000-0005-0000-0000-0000CF330000}"/>
    <cellStyle name="Vírgula 2 3 4 7 3" xfId="2356" xr:uid="{00000000-0005-0000-0000-0000D0330000}"/>
    <cellStyle name="Vírgula 2 3 4 7 3 2" xfId="5020" xr:uid="{00000000-0005-0000-0000-0000D1330000}"/>
    <cellStyle name="Vírgula 2 3 4 7 3 2 2" xfId="18364" xr:uid="{00000000-0005-0000-0000-0000D2330000}"/>
    <cellStyle name="Vírgula 2 3 4 7 3 3" xfId="7684" xr:uid="{00000000-0005-0000-0000-0000D3330000}"/>
    <cellStyle name="Vírgula 2 3 4 7 3 3 2" xfId="21028" xr:uid="{00000000-0005-0000-0000-0000D4330000}"/>
    <cellStyle name="Vírgula 2 3 4 7 3 4" xfId="10348" xr:uid="{00000000-0005-0000-0000-0000D5330000}"/>
    <cellStyle name="Vírgula 2 3 4 7 3 4 2" xfId="23692" xr:uid="{00000000-0005-0000-0000-0000D6330000}"/>
    <cellStyle name="Vírgula 2 3 4 7 3 5" xfId="15700" xr:uid="{00000000-0005-0000-0000-0000D7330000}"/>
    <cellStyle name="Vírgula 2 3 4 7 3 6" xfId="13012" xr:uid="{00000000-0005-0000-0000-0000D8330000}"/>
    <cellStyle name="Vírgula 2 3 4 7 4" xfId="3436" xr:uid="{00000000-0005-0000-0000-0000D9330000}"/>
    <cellStyle name="Vírgula 2 3 4 7 4 2" xfId="16780" xr:uid="{00000000-0005-0000-0000-0000DA330000}"/>
    <cellStyle name="Vírgula 2 3 4 7 5" xfId="6100" xr:uid="{00000000-0005-0000-0000-0000DB330000}"/>
    <cellStyle name="Vírgula 2 3 4 7 5 2" xfId="19444" xr:uid="{00000000-0005-0000-0000-0000DC330000}"/>
    <cellStyle name="Vírgula 2 3 4 7 6" xfId="8764" xr:uid="{00000000-0005-0000-0000-0000DD330000}"/>
    <cellStyle name="Vírgula 2 3 4 7 6 2" xfId="22108" xr:uid="{00000000-0005-0000-0000-0000DE330000}"/>
    <cellStyle name="Vírgula 2 3 4 7 7" xfId="14116" xr:uid="{00000000-0005-0000-0000-0000DF330000}"/>
    <cellStyle name="Vírgula 2 3 4 7 8" xfId="11428" xr:uid="{00000000-0005-0000-0000-0000E0330000}"/>
    <cellStyle name="Vírgula 2 3 4 7 9" xfId="24484" xr:uid="{00000000-0005-0000-0000-0000E1330000}"/>
    <cellStyle name="Vírgula 2 3 4 8" xfId="820" xr:uid="{00000000-0005-0000-0000-0000E2330000}"/>
    <cellStyle name="Vírgula 2 3 4 8 2" xfId="1612" xr:uid="{00000000-0005-0000-0000-0000E3330000}"/>
    <cellStyle name="Vírgula 2 3 4 8 2 2" xfId="4276" xr:uid="{00000000-0005-0000-0000-0000E4330000}"/>
    <cellStyle name="Vírgula 2 3 4 8 2 2 2" xfId="17620" xr:uid="{00000000-0005-0000-0000-0000E5330000}"/>
    <cellStyle name="Vírgula 2 3 4 8 2 3" xfId="6940" xr:uid="{00000000-0005-0000-0000-0000E6330000}"/>
    <cellStyle name="Vírgula 2 3 4 8 2 3 2" xfId="20284" xr:uid="{00000000-0005-0000-0000-0000E7330000}"/>
    <cellStyle name="Vírgula 2 3 4 8 2 4" xfId="9604" xr:uid="{00000000-0005-0000-0000-0000E8330000}"/>
    <cellStyle name="Vírgula 2 3 4 8 2 4 2" xfId="22948" xr:uid="{00000000-0005-0000-0000-0000E9330000}"/>
    <cellStyle name="Vírgula 2 3 4 8 2 5" xfId="14956" xr:uid="{00000000-0005-0000-0000-0000EA330000}"/>
    <cellStyle name="Vírgula 2 3 4 8 2 6" xfId="12268" xr:uid="{00000000-0005-0000-0000-0000EB330000}"/>
    <cellStyle name="Vírgula 2 3 4 8 2 7" xfId="26500" xr:uid="{00000000-0005-0000-0000-0000EC330000}"/>
    <cellStyle name="Vírgula 2 3 4 8 3" xfId="2404" xr:uid="{00000000-0005-0000-0000-0000ED330000}"/>
    <cellStyle name="Vírgula 2 3 4 8 3 2" xfId="5068" xr:uid="{00000000-0005-0000-0000-0000EE330000}"/>
    <cellStyle name="Vírgula 2 3 4 8 3 2 2" xfId="18412" xr:uid="{00000000-0005-0000-0000-0000EF330000}"/>
    <cellStyle name="Vírgula 2 3 4 8 3 3" xfId="7732" xr:uid="{00000000-0005-0000-0000-0000F0330000}"/>
    <cellStyle name="Vírgula 2 3 4 8 3 3 2" xfId="21076" xr:uid="{00000000-0005-0000-0000-0000F1330000}"/>
    <cellStyle name="Vírgula 2 3 4 8 3 4" xfId="10396" xr:uid="{00000000-0005-0000-0000-0000F2330000}"/>
    <cellStyle name="Vírgula 2 3 4 8 3 4 2" xfId="23740" xr:uid="{00000000-0005-0000-0000-0000F3330000}"/>
    <cellStyle name="Vírgula 2 3 4 8 3 5" xfId="15748" xr:uid="{00000000-0005-0000-0000-0000F4330000}"/>
    <cellStyle name="Vírgula 2 3 4 8 3 6" xfId="13060" xr:uid="{00000000-0005-0000-0000-0000F5330000}"/>
    <cellStyle name="Vírgula 2 3 4 8 4" xfId="3484" xr:uid="{00000000-0005-0000-0000-0000F6330000}"/>
    <cellStyle name="Vírgula 2 3 4 8 4 2" xfId="16828" xr:uid="{00000000-0005-0000-0000-0000F7330000}"/>
    <cellStyle name="Vírgula 2 3 4 8 5" xfId="6148" xr:uid="{00000000-0005-0000-0000-0000F8330000}"/>
    <cellStyle name="Vírgula 2 3 4 8 5 2" xfId="19492" xr:uid="{00000000-0005-0000-0000-0000F9330000}"/>
    <cellStyle name="Vírgula 2 3 4 8 6" xfId="8812" xr:uid="{00000000-0005-0000-0000-0000FA330000}"/>
    <cellStyle name="Vírgula 2 3 4 8 6 2" xfId="22156" xr:uid="{00000000-0005-0000-0000-0000FB330000}"/>
    <cellStyle name="Vírgula 2 3 4 8 7" xfId="14164" xr:uid="{00000000-0005-0000-0000-0000FC330000}"/>
    <cellStyle name="Vírgula 2 3 4 8 8" xfId="11476" xr:uid="{00000000-0005-0000-0000-0000FD330000}"/>
    <cellStyle name="Vírgula 2 3 4 8 9" xfId="25132" xr:uid="{00000000-0005-0000-0000-0000FE330000}"/>
    <cellStyle name="Vírgula 2 3 4 9" xfId="868" xr:uid="{00000000-0005-0000-0000-0000FF330000}"/>
    <cellStyle name="Vírgula 2 3 4 9 2" xfId="3532" xr:uid="{00000000-0005-0000-0000-000000340000}"/>
    <cellStyle name="Vírgula 2 3 4 9 2 2" xfId="16876" xr:uid="{00000000-0005-0000-0000-000001340000}"/>
    <cellStyle name="Vírgula 2 3 4 9 3" xfId="6196" xr:uid="{00000000-0005-0000-0000-000002340000}"/>
    <cellStyle name="Vírgula 2 3 4 9 3 2" xfId="19540" xr:uid="{00000000-0005-0000-0000-000003340000}"/>
    <cellStyle name="Vírgula 2 3 4 9 4" xfId="8860" xr:uid="{00000000-0005-0000-0000-000004340000}"/>
    <cellStyle name="Vírgula 2 3 4 9 4 2" xfId="22204" xr:uid="{00000000-0005-0000-0000-000005340000}"/>
    <cellStyle name="Vírgula 2 3 4 9 5" xfId="14212" xr:uid="{00000000-0005-0000-0000-000006340000}"/>
    <cellStyle name="Vírgula 2 3 4 9 6" xfId="11524" xr:uid="{00000000-0005-0000-0000-000007340000}"/>
    <cellStyle name="Vírgula 2 3 4 9 7" xfId="25492" xr:uid="{00000000-0005-0000-0000-000008340000}"/>
    <cellStyle name="Vírgula 2 3 5" xfId="100" xr:uid="{00000000-0005-0000-0000-000009340000}"/>
    <cellStyle name="Vírgula 2 3 5 10" xfId="5428" xr:uid="{00000000-0005-0000-0000-00000A340000}"/>
    <cellStyle name="Vírgula 2 3 5 10 2" xfId="18772" xr:uid="{00000000-0005-0000-0000-00000B340000}"/>
    <cellStyle name="Vírgula 2 3 5 11" xfId="8092" xr:uid="{00000000-0005-0000-0000-00000C340000}"/>
    <cellStyle name="Vírgula 2 3 5 11 2" xfId="21436" xr:uid="{00000000-0005-0000-0000-00000D340000}"/>
    <cellStyle name="Vírgula 2 3 5 12" xfId="13444" xr:uid="{00000000-0005-0000-0000-00000E340000}"/>
    <cellStyle name="Vírgula 2 3 5 13" xfId="10756" xr:uid="{00000000-0005-0000-0000-00000F340000}"/>
    <cellStyle name="Vírgula 2 3 5 14" xfId="24148" xr:uid="{00000000-0005-0000-0000-000010340000}"/>
    <cellStyle name="Vírgula 2 3 5 2" xfId="268" xr:uid="{00000000-0005-0000-0000-000011340000}"/>
    <cellStyle name="Vírgula 2 3 5 2 10" xfId="13612" xr:uid="{00000000-0005-0000-0000-000012340000}"/>
    <cellStyle name="Vírgula 2 3 5 2 11" xfId="10924" xr:uid="{00000000-0005-0000-0000-000013340000}"/>
    <cellStyle name="Vírgula 2 3 5 2 12" xfId="24316" xr:uid="{00000000-0005-0000-0000-000014340000}"/>
    <cellStyle name="Vírgula 2 3 5 2 2" xfId="532" xr:uid="{00000000-0005-0000-0000-000015340000}"/>
    <cellStyle name="Vírgula 2 3 5 2 2 2" xfId="1324" xr:uid="{00000000-0005-0000-0000-000016340000}"/>
    <cellStyle name="Vírgula 2 3 5 2 2 2 2" xfId="3988" xr:uid="{00000000-0005-0000-0000-000017340000}"/>
    <cellStyle name="Vírgula 2 3 5 2 2 2 2 2" xfId="17332" xr:uid="{00000000-0005-0000-0000-000018340000}"/>
    <cellStyle name="Vírgula 2 3 5 2 2 2 3" xfId="6652" xr:uid="{00000000-0005-0000-0000-000019340000}"/>
    <cellStyle name="Vírgula 2 3 5 2 2 2 3 2" xfId="19996" xr:uid="{00000000-0005-0000-0000-00001A340000}"/>
    <cellStyle name="Vírgula 2 3 5 2 2 2 4" xfId="9316" xr:uid="{00000000-0005-0000-0000-00001B340000}"/>
    <cellStyle name="Vírgula 2 3 5 2 2 2 4 2" xfId="22660" xr:uid="{00000000-0005-0000-0000-00001C340000}"/>
    <cellStyle name="Vírgula 2 3 5 2 2 2 5" xfId="14668" xr:uid="{00000000-0005-0000-0000-00001D340000}"/>
    <cellStyle name="Vírgula 2 3 5 2 2 2 6" xfId="11980" xr:uid="{00000000-0005-0000-0000-00001E340000}"/>
    <cellStyle name="Vírgula 2 3 5 2 2 2 7" xfId="26380" xr:uid="{00000000-0005-0000-0000-00001F340000}"/>
    <cellStyle name="Vírgula 2 3 5 2 2 3" xfId="2116" xr:uid="{00000000-0005-0000-0000-000020340000}"/>
    <cellStyle name="Vírgula 2 3 5 2 2 3 2" xfId="4780" xr:uid="{00000000-0005-0000-0000-000021340000}"/>
    <cellStyle name="Vírgula 2 3 5 2 2 3 2 2" xfId="18124" xr:uid="{00000000-0005-0000-0000-000022340000}"/>
    <cellStyle name="Vírgula 2 3 5 2 2 3 3" xfId="7444" xr:uid="{00000000-0005-0000-0000-000023340000}"/>
    <cellStyle name="Vírgula 2 3 5 2 2 3 3 2" xfId="20788" xr:uid="{00000000-0005-0000-0000-000024340000}"/>
    <cellStyle name="Vírgula 2 3 5 2 2 3 4" xfId="10108" xr:uid="{00000000-0005-0000-0000-000025340000}"/>
    <cellStyle name="Vírgula 2 3 5 2 2 3 4 2" xfId="23452" xr:uid="{00000000-0005-0000-0000-000026340000}"/>
    <cellStyle name="Vírgula 2 3 5 2 2 3 5" xfId="15460" xr:uid="{00000000-0005-0000-0000-000027340000}"/>
    <cellStyle name="Vírgula 2 3 5 2 2 3 6" xfId="12772" xr:uid="{00000000-0005-0000-0000-000028340000}"/>
    <cellStyle name="Vírgula 2 3 5 2 2 4" xfId="3196" xr:uid="{00000000-0005-0000-0000-000029340000}"/>
    <cellStyle name="Vírgula 2 3 5 2 2 4 2" xfId="16540" xr:uid="{00000000-0005-0000-0000-00002A340000}"/>
    <cellStyle name="Vírgula 2 3 5 2 2 5" xfId="5860" xr:uid="{00000000-0005-0000-0000-00002B340000}"/>
    <cellStyle name="Vírgula 2 3 5 2 2 5 2" xfId="19204" xr:uid="{00000000-0005-0000-0000-00002C340000}"/>
    <cellStyle name="Vírgula 2 3 5 2 2 6" xfId="8524" xr:uid="{00000000-0005-0000-0000-00002D340000}"/>
    <cellStyle name="Vírgula 2 3 5 2 2 6 2" xfId="21868" xr:uid="{00000000-0005-0000-0000-00002E340000}"/>
    <cellStyle name="Vírgula 2 3 5 2 2 7" xfId="13876" xr:uid="{00000000-0005-0000-0000-00002F340000}"/>
    <cellStyle name="Vírgula 2 3 5 2 2 8" xfId="11188" xr:uid="{00000000-0005-0000-0000-000030340000}"/>
    <cellStyle name="Vírgula 2 3 5 2 2 9" xfId="25012" xr:uid="{00000000-0005-0000-0000-000031340000}"/>
    <cellStyle name="Vírgula 2 3 5 2 3" xfId="700" xr:uid="{00000000-0005-0000-0000-000032340000}"/>
    <cellStyle name="Vírgula 2 3 5 2 3 2" xfId="1492" xr:uid="{00000000-0005-0000-0000-000033340000}"/>
    <cellStyle name="Vírgula 2 3 5 2 3 2 2" xfId="4156" xr:uid="{00000000-0005-0000-0000-000034340000}"/>
    <cellStyle name="Vírgula 2 3 5 2 3 2 2 2" xfId="17500" xr:uid="{00000000-0005-0000-0000-000035340000}"/>
    <cellStyle name="Vírgula 2 3 5 2 3 2 3" xfId="6820" xr:uid="{00000000-0005-0000-0000-000036340000}"/>
    <cellStyle name="Vírgula 2 3 5 2 3 2 3 2" xfId="20164" xr:uid="{00000000-0005-0000-0000-000037340000}"/>
    <cellStyle name="Vírgula 2 3 5 2 3 2 4" xfId="9484" xr:uid="{00000000-0005-0000-0000-000038340000}"/>
    <cellStyle name="Vírgula 2 3 5 2 3 2 4 2" xfId="22828" xr:uid="{00000000-0005-0000-0000-000039340000}"/>
    <cellStyle name="Vírgula 2 3 5 2 3 2 5" xfId="14836" xr:uid="{00000000-0005-0000-0000-00003A340000}"/>
    <cellStyle name="Vírgula 2 3 5 2 3 2 6" xfId="12148" xr:uid="{00000000-0005-0000-0000-00003B340000}"/>
    <cellStyle name="Vírgula 2 3 5 2 3 2 7" xfId="26044" xr:uid="{00000000-0005-0000-0000-00003C340000}"/>
    <cellStyle name="Vírgula 2 3 5 2 3 3" xfId="2284" xr:uid="{00000000-0005-0000-0000-00003D340000}"/>
    <cellStyle name="Vírgula 2 3 5 2 3 3 2" xfId="4948" xr:uid="{00000000-0005-0000-0000-00003E340000}"/>
    <cellStyle name="Vírgula 2 3 5 2 3 3 2 2" xfId="18292" xr:uid="{00000000-0005-0000-0000-00003F340000}"/>
    <cellStyle name="Vírgula 2 3 5 2 3 3 3" xfId="7612" xr:uid="{00000000-0005-0000-0000-000040340000}"/>
    <cellStyle name="Vírgula 2 3 5 2 3 3 3 2" xfId="20956" xr:uid="{00000000-0005-0000-0000-000041340000}"/>
    <cellStyle name="Vírgula 2 3 5 2 3 3 4" xfId="10276" xr:uid="{00000000-0005-0000-0000-000042340000}"/>
    <cellStyle name="Vírgula 2 3 5 2 3 3 4 2" xfId="23620" xr:uid="{00000000-0005-0000-0000-000043340000}"/>
    <cellStyle name="Vírgula 2 3 5 2 3 3 5" xfId="15628" xr:uid="{00000000-0005-0000-0000-000044340000}"/>
    <cellStyle name="Vírgula 2 3 5 2 3 3 6" xfId="12940" xr:uid="{00000000-0005-0000-0000-000045340000}"/>
    <cellStyle name="Vírgula 2 3 5 2 3 4" xfId="3364" xr:uid="{00000000-0005-0000-0000-000046340000}"/>
    <cellStyle name="Vírgula 2 3 5 2 3 4 2" xfId="16708" xr:uid="{00000000-0005-0000-0000-000047340000}"/>
    <cellStyle name="Vírgula 2 3 5 2 3 5" xfId="6028" xr:uid="{00000000-0005-0000-0000-000048340000}"/>
    <cellStyle name="Vírgula 2 3 5 2 3 5 2" xfId="19372" xr:uid="{00000000-0005-0000-0000-000049340000}"/>
    <cellStyle name="Vírgula 2 3 5 2 3 6" xfId="8692" xr:uid="{00000000-0005-0000-0000-00004A340000}"/>
    <cellStyle name="Vírgula 2 3 5 2 3 6 2" xfId="22036" xr:uid="{00000000-0005-0000-0000-00004B340000}"/>
    <cellStyle name="Vírgula 2 3 5 2 3 7" xfId="14044" xr:uid="{00000000-0005-0000-0000-00004C340000}"/>
    <cellStyle name="Vírgula 2 3 5 2 3 8" xfId="11356" xr:uid="{00000000-0005-0000-0000-00004D340000}"/>
    <cellStyle name="Vírgula 2 3 5 2 3 9" xfId="24676" xr:uid="{00000000-0005-0000-0000-00004E340000}"/>
    <cellStyle name="Vírgula 2 3 5 2 4" xfId="1060" xr:uid="{00000000-0005-0000-0000-00004F340000}"/>
    <cellStyle name="Vírgula 2 3 5 2 4 2" xfId="3724" xr:uid="{00000000-0005-0000-0000-000050340000}"/>
    <cellStyle name="Vírgula 2 3 5 2 4 2 2" xfId="17068" xr:uid="{00000000-0005-0000-0000-000051340000}"/>
    <cellStyle name="Vírgula 2 3 5 2 4 2 3" xfId="26692" xr:uid="{00000000-0005-0000-0000-000052340000}"/>
    <cellStyle name="Vírgula 2 3 5 2 4 3" xfId="6388" xr:uid="{00000000-0005-0000-0000-000053340000}"/>
    <cellStyle name="Vírgula 2 3 5 2 4 3 2" xfId="19732" xr:uid="{00000000-0005-0000-0000-000054340000}"/>
    <cellStyle name="Vírgula 2 3 5 2 4 4" xfId="9052" xr:uid="{00000000-0005-0000-0000-000055340000}"/>
    <cellStyle name="Vírgula 2 3 5 2 4 4 2" xfId="22396" xr:uid="{00000000-0005-0000-0000-000056340000}"/>
    <cellStyle name="Vírgula 2 3 5 2 4 5" xfId="14404" xr:uid="{00000000-0005-0000-0000-000057340000}"/>
    <cellStyle name="Vírgula 2 3 5 2 4 6" xfId="11716" xr:uid="{00000000-0005-0000-0000-000058340000}"/>
    <cellStyle name="Vírgula 2 3 5 2 4 7" xfId="25324" xr:uid="{00000000-0005-0000-0000-000059340000}"/>
    <cellStyle name="Vírgula 2 3 5 2 5" xfId="1852" xr:uid="{00000000-0005-0000-0000-00005A340000}"/>
    <cellStyle name="Vírgula 2 3 5 2 5 2" xfId="4516" xr:uid="{00000000-0005-0000-0000-00005B340000}"/>
    <cellStyle name="Vírgula 2 3 5 2 5 2 2" xfId="17860" xr:uid="{00000000-0005-0000-0000-00005C340000}"/>
    <cellStyle name="Vírgula 2 3 5 2 5 3" xfId="7180" xr:uid="{00000000-0005-0000-0000-00005D340000}"/>
    <cellStyle name="Vírgula 2 3 5 2 5 3 2" xfId="20524" xr:uid="{00000000-0005-0000-0000-00005E340000}"/>
    <cellStyle name="Vírgula 2 3 5 2 5 4" xfId="9844" xr:uid="{00000000-0005-0000-0000-00005F340000}"/>
    <cellStyle name="Vírgula 2 3 5 2 5 4 2" xfId="23188" xr:uid="{00000000-0005-0000-0000-000060340000}"/>
    <cellStyle name="Vírgula 2 3 5 2 5 5" xfId="15196" xr:uid="{00000000-0005-0000-0000-000061340000}"/>
    <cellStyle name="Vírgula 2 3 5 2 5 6" xfId="12508" xr:uid="{00000000-0005-0000-0000-000062340000}"/>
    <cellStyle name="Vírgula 2 3 5 2 5 7" xfId="25684" xr:uid="{00000000-0005-0000-0000-000063340000}"/>
    <cellStyle name="Vírgula 2 3 5 2 6" xfId="2668" xr:uid="{00000000-0005-0000-0000-000064340000}"/>
    <cellStyle name="Vírgula 2 3 5 2 6 2" xfId="5332" xr:uid="{00000000-0005-0000-0000-000065340000}"/>
    <cellStyle name="Vírgula 2 3 5 2 6 2 2" xfId="18676" xr:uid="{00000000-0005-0000-0000-000066340000}"/>
    <cellStyle name="Vírgula 2 3 5 2 6 3" xfId="7996" xr:uid="{00000000-0005-0000-0000-000067340000}"/>
    <cellStyle name="Vírgula 2 3 5 2 6 3 2" xfId="21340" xr:uid="{00000000-0005-0000-0000-000068340000}"/>
    <cellStyle name="Vírgula 2 3 5 2 6 4" xfId="10660" xr:uid="{00000000-0005-0000-0000-000069340000}"/>
    <cellStyle name="Vírgula 2 3 5 2 6 4 2" xfId="24004" xr:uid="{00000000-0005-0000-0000-00006A340000}"/>
    <cellStyle name="Vírgula 2 3 5 2 6 5" xfId="16012" xr:uid="{00000000-0005-0000-0000-00006B340000}"/>
    <cellStyle name="Vírgula 2 3 5 2 6 6" xfId="13324" xr:uid="{00000000-0005-0000-0000-00006C340000}"/>
    <cellStyle name="Vírgula 2 3 5 2 7" xfId="2932" xr:uid="{00000000-0005-0000-0000-00006D340000}"/>
    <cellStyle name="Vírgula 2 3 5 2 7 2" xfId="16276" xr:uid="{00000000-0005-0000-0000-00006E340000}"/>
    <cellStyle name="Vírgula 2 3 5 2 8" xfId="5596" xr:uid="{00000000-0005-0000-0000-00006F340000}"/>
    <cellStyle name="Vírgula 2 3 5 2 8 2" xfId="18940" xr:uid="{00000000-0005-0000-0000-000070340000}"/>
    <cellStyle name="Vírgula 2 3 5 2 9" xfId="8260" xr:uid="{00000000-0005-0000-0000-000071340000}"/>
    <cellStyle name="Vírgula 2 3 5 2 9 2" xfId="21604" xr:uid="{00000000-0005-0000-0000-000072340000}"/>
    <cellStyle name="Vírgula 2 3 5 3" xfId="172" xr:uid="{00000000-0005-0000-0000-000073340000}"/>
    <cellStyle name="Vírgula 2 3 5 3 10" xfId="10828" xr:uid="{00000000-0005-0000-0000-000074340000}"/>
    <cellStyle name="Vírgula 2 3 5 3 11" xfId="24220" xr:uid="{00000000-0005-0000-0000-000075340000}"/>
    <cellStyle name="Vírgula 2 3 5 3 2" xfId="436" xr:uid="{00000000-0005-0000-0000-000076340000}"/>
    <cellStyle name="Vírgula 2 3 5 3 2 2" xfId="1228" xr:uid="{00000000-0005-0000-0000-000077340000}"/>
    <cellStyle name="Vírgula 2 3 5 3 2 2 2" xfId="3892" xr:uid="{00000000-0005-0000-0000-000078340000}"/>
    <cellStyle name="Vírgula 2 3 5 3 2 2 2 2" xfId="17236" xr:uid="{00000000-0005-0000-0000-000079340000}"/>
    <cellStyle name="Vírgula 2 3 5 3 2 2 3" xfId="6556" xr:uid="{00000000-0005-0000-0000-00007A340000}"/>
    <cellStyle name="Vírgula 2 3 5 3 2 2 3 2" xfId="19900" xr:uid="{00000000-0005-0000-0000-00007B340000}"/>
    <cellStyle name="Vírgula 2 3 5 3 2 2 4" xfId="9220" xr:uid="{00000000-0005-0000-0000-00007C340000}"/>
    <cellStyle name="Vírgula 2 3 5 3 2 2 4 2" xfId="22564" xr:uid="{00000000-0005-0000-0000-00007D340000}"/>
    <cellStyle name="Vírgula 2 3 5 3 2 2 5" xfId="14572" xr:uid="{00000000-0005-0000-0000-00007E340000}"/>
    <cellStyle name="Vírgula 2 3 5 3 2 2 6" xfId="11884" xr:uid="{00000000-0005-0000-0000-00007F340000}"/>
    <cellStyle name="Vírgula 2 3 5 3 2 2 7" xfId="26284" xr:uid="{00000000-0005-0000-0000-000080340000}"/>
    <cellStyle name="Vírgula 2 3 5 3 2 3" xfId="2020" xr:uid="{00000000-0005-0000-0000-000081340000}"/>
    <cellStyle name="Vírgula 2 3 5 3 2 3 2" xfId="4684" xr:uid="{00000000-0005-0000-0000-000082340000}"/>
    <cellStyle name="Vírgula 2 3 5 3 2 3 2 2" xfId="18028" xr:uid="{00000000-0005-0000-0000-000083340000}"/>
    <cellStyle name="Vírgula 2 3 5 3 2 3 3" xfId="7348" xr:uid="{00000000-0005-0000-0000-000084340000}"/>
    <cellStyle name="Vírgula 2 3 5 3 2 3 3 2" xfId="20692" xr:uid="{00000000-0005-0000-0000-000085340000}"/>
    <cellStyle name="Vírgula 2 3 5 3 2 3 4" xfId="10012" xr:uid="{00000000-0005-0000-0000-000086340000}"/>
    <cellStyle name="Vírgula 2 3 5 3 2 3 4 2" xfId="23356" xr:uid="{00000000-0005-0000-0000-000087340000}"/>
    <cellStyle name="Vírgula 2 3 5 3 2 3 5" xfId="15364" xr:uid="{00000000-0005-0000-0000-000088340000}"/>
    <cellStyle name="Vírgula 2 3 5 3 2 3 6" xfId="12676" xr:uid="{00000000-0005-0000-0000-000089340000}"/>
    <cellStyle name="Vírgula 2 3 5 3 2 4" xfId="3100" xr:uid="{00000000-0005-0000-0000-00008A340000}"/>
    <cellStyle name="Vírgula 2 3 5 3 2 4 2" xfId="16444" xr:uid="{00000000-0005-0000-0000-00008B340000}"/>
    <cellStyle name="Vírgula 2 3 5 3 2 5" xfId="5764" xr:uid="{00000000-0005-0000-0000-00008C340000}"/>
    <cellStyle name="Vírgula 2 3 5 3 2 5 2" xfId="19108" xr:uid="{00000000-0005-0000-0000-00008D340000}"/>
    <cellStyle name="Vírgula 2 3 5 3 2 6" xfId="8428" xr:uid="{00000000-0005-0000-0000-00008E340000}"/>
    <cellStyle name="Vírgula 2 3 5 3 2 6 2" xfId="21772" xr:uid="{00000000-0005-0000-0000-00008F340000}"/>
    <cellStyle name="Vírgula 2 3 5 3 2 7" xfId="13780" xr:uid="{00000000-0005-0000-0000-000090340000}"/>
    <cellStyle name="Vírgula 2 3 5 3 2 8" xfId="11092" xr:uid="{00000000-0005-0000-0000-000091340000}"/>
    <cellStyle name="Vírgula 2 3 5 3 2 9" xfId="24916" xr:uid="{00000000-0005-0000-0000-000092340000}"/>
    <cellStyle name="Vírgula 2 3 5 3 3" xfId="964" xr:uid="{00000000-0005-0000-0000-000093340000}"/>
    <cellStyle name="Vírgula 2 3 5 3 3 2" xfId="3628" xr:uid="{00000000-0005-0000-0000-000094340000}"/>
    <cellStyle name="Vírgula 2 3 5 3 3 2 2" xfId="16972" xr:uid="{00000000-0005-0000-0000-000095340000}"/>
    <cellStyle name="Vírgula 2 3 5 3 3 2 3" xfId="25948" xr:uid="{00000000-0005-0000-0000-000096340000}"/>
    <cellStyle name="Vírgula 2 3 5 3 3 3" xfId="6292" xr:uid="{00000000-0005-0000-0000-000097340000}"/>
    <cellStyle name="Vírgula 2 3 5 3 3 3 2" xfId="19636" xr:uid="{00000000-0005-0000-0000-000098340000}"/>
    <cellStyle name="Vírgula 2 3 5 3 3 4" xfId="8956" xr:uid="{00000000-0005-0000-0000-000099340000}"/>
    <cellStyle name="Vírgula 2 3 5 3 3 4 2" xfId="22300" xr:uid="{00000000-0005-0000-0000-00009A340000}"/>
    <cellStyle name="Vírgula 2 3 5 3 3 5" xfId="14308" xr:uid="{00000000-0005-0000-0000-00009B340000}"/>
    <cellStyle name="Vírgula 2 3 5 3 3 6" xfId="11620" xr:uid="{00000000-0005-0000-0000-00009C340000}"/>
    <cellStyle name="Vírgula 2 3 5 3 3 7" xfId="24580" xr:uid="{00000000-0005-0000-0000-00009D340000}"/>
    <cellStyle name="Vírgula 2 3 5 3 4" xfId="1756" xr:uid="{00000000-0005-0000-0000-00009E340000}"/>
    <cellStyle name="Vírgula 2 3 5 3 4 2" xfId="4420" xr:uid="{00000000-0005-0000-0000-00009F340000}"/>
    <cellStyle name="Vírgula 2 3 5 3 4 2 2" xfId="17764" xr:uid="{00000000-0005-0000-0000-0000A0340000}"/>
    <cellStyle name="Vírgula 2 3 5 3 4 2 3" xfId="26596" xr:uid="{00000000-0005-0000-0000-0000A1340000}"/>
    <cellStyle name="Vírgula 2 3 5 3 4 3" xfId="7084" xr:uid="{00000000-0005-0000-0000-0000A2340000}"/>
    <cellStyle name="Vírgula 2 3 5 3 4 3 2" xfId="20428" xr:uid="{00000000-0005-0000-0000-0000A3340000}"/>
    <cellStyle name="Vírgula 2 3 5 3 4 4" xfId="9748" xr:uid="{00000000-0005-0000-0000-0000A4340000}"/>
    <cellStyle name="Vírgula 2 3 5 3 4 4 2" xfId="23092" xr:uid="{00000000-0005-0000-0000-0000A5340000}"/>
    <cellStyle name="Vírgula 2 3 5 3 4 5" xfId="15100" xr:uid="{00000000-0005-0000-0000-0000A6340000}"/>
    <cellStyle name="Vírgula 2 3 5 3 4 6" xfId="12412" xr:uid="{00000000-0005-0000-0000-0000A7340000}"/>
    <cellStyle name="Vírgula 2 3 5 3 4 7" xfId="25228" xr:uid="{00000000-0005-0000-0000-0000A8340000}"/>
    <cellStyle name="Vírgula 2 3 5 3 5" xfId="2572" xr:uid="{00000000-0005-0000-0000-0000A9340000}"/>
    <cellStyle name="Vírgula 2 3 5 3 5 2" xfId="5236" xr:uid="{00000000-0005-0000-0000-0000AA340000}"/>
    <cellStyle name="Vírgula 2 3 5 3 5 2 2" xfId="18580" xr:uid="{00000000-0005-0000-0000-0000AB340000}"/>
    <cellStyle name="Vírgula 2 3 5 3 5 3" xfId="7900" xr:uid="{00000000-0005-0000-0000-0000AC340000}"/>
    <cellStyle name="Vírgula 2 3 5 3 5 3 2" xfId="21244" xr:uid="{00000000-0005-0000-0000-0000AD340000}"/>
    <cellStyle name="Vírgula 2 3 5 3 5 4" xfId="10564" xr:uid="{00000000-0005-0000-0000-0000AE340000}"/>
    <cellStyle name="Vírgula 2 3 5 3 5 4 2" xfId="23908" xr:uid="{00000000-0005-0000-0000-0000AF340000}"/>
    <cellStyle name="Vírgula 2 3 5 3 5 5" xfId="15916" xr:uid="{00000000-0005-0000-0000-0000B0340000}"/>
    <cellStyle name="Vírgula 2 3 5 3 5 6" xfId="13228" xr:uid="{00000000-0005-0000-0000-0000B1340000}"/>
    <cellStyle name="Vírgula 2 3 5 3 5 7" xfId="25588" xr:uid="{00000000-0005-0000-0000-0000B2340000}"/>
    <cellStyle name="Vírgula 2 3 5 3 6" xfId="2836" xr:uid="{00000000-0005-0000-0000-0000B3340000}"/>
    <cellStyle name="Vírgula 2 3 5 3 6 2" xfId="16180" xr:uid="{00000000-0005-0000-0000-0000B4340000}"/>
    <cellStyle name="Vírgula 2 3 5 3 7" xfId="5500" xr:uid="{00000000-0005-0000-0000-0000B5340000}"/>
    <cellStyle name="Vírgula 2 3 5 3 7 2" xfId="18844" xr:uid="{00000000-0005-0000-0000-0000B6340000}"/>
    <cellStyle name="Vírgula 2 3 5 3 8" xfId="8164" xr:uid="{00000000-0005-0000-0000-0000B7340000}"/>
    <cellStyle name="Vírgula 2 3 5 3 8 2" xfId="21508" xr:uid="{00000000-0005-0000-0000-0000B8340000}"/>
    <cellStyle name="Vírgula 2 3 5 3 9" xfId="13516" xr:uid="{00000000-0005-0000-0000-0000B9340000}"/>
    <cellStyle name="Vírgula 2 3 5 4" xfId="364" xr:uid="{00000000-0005-0000-0000-0000BA340000}"/>
    <cellStyle name="Vírgula 2 3 5 4 2" xfId="1156" xr:uid="{00000000-0005-0000-0000-0000BB340000}"/>
    <cellStyle name="Vírgula 2 3 5 4 2 2" xfId="3820" xr:uid="{00000000-0005-0000-0000-0000BC340000}"/>
    <cellStyle name="Vírgula 2 3 5 4 2 2 2" xfId="17164" xr:uid="{00000000-0005-0000-0000-0000BD340000}"/>
    <cellStyle name="Vírgula 2 3 5 4 2 3" xfId="6484" xr:uid="{00000000-0005-0000-0000-0000BE340000}"/>
    <cellStyle name="Vírgula 2 3 5 4 2 3 2" xfId="19828" xr:uid="{00000000-0005-0000-0000-0000BF340000}"/>
    <cellStyle name="Vírgula 2 3 5 4 2 4" xfId="9148" xr:uid="{00000000-0005-0000-0000-0000C0340000}"/>
    <cellStyle name="Vírgula 2 3 5 4 2 4 2" xfId="22492" xr:uid="{00000000-0005-0000-0000-0000C1340000}"/>
    <cellStyle name="Vírgula 2 3 5 4 2 5" xfId="14500" xr:uid="{00000000-0005-0000-0000-0000C2340000}"/>
    <cellStyle name="Vírgula 2 3 5 4 2 6" xfId="11812" xr:uid="{00000000-0005-0000-0000-0000C3340000}"/>
    <cellStyle name="Vírgula 2 3 5 4 2 7" xfId="26212" xr:uid="{00000000-0005-0000-0000-0000C4340000}"/>
    <cellStyle name="Vírgula 2 3 5 4 3" xfId="1948" xr:uid="{00000000-0005-0000-0000-0000C5340000}"/>
    <cellStyle name="Vírgula 2 3 5 4 3 2" xfId="4612" xr:uid="{00000000-0005-0000-0000-0000C6340000}"/>
    <cellStyle name="Vírgula 2 3 5 4 3 2 2" xfId="17956" xr:uid="{00000000-0005-0000-0000-0000C7340000}"/>
    <cellStyle name="Vírgula 2 3 5 4 3 3" xfId="7276" xr:uid="{00000000-0005-0000-0000-0000C8340000}"/>
    <cellStyle name="Vírgula 2 3 5 4 3 3 2" xfId="20620" xr:uid="{00000000-0005-0000-0000-0000C9340000}"/>
    <cellStyle name="Vírgula 2 3 5 4 3 4" xfId="9940" xr:uid="{00000000-0005-0000-0000-0000CA340000}"/>
    <cellStyle name="Vírgula 2 3 5 4 3 4 2" xfId="23284" xr:uid="{00000000-0005-0000-0000-0000CB340000}"/>
    <cellStyle name="Vírgula 2 3 5 4 3 5" xfId="15292" xr:uid="{00000000-0005-0000-0000-0000CC340000}"/>
    <cellStyle name="Vírgula 2 3 5 4 3 6" xfId="12604" xr:uid="{00000000-0005-0000-0000-0000CD340000}"/>
    <cellStyle name="Vírgula 2 3 5 4 4" xfId="3028" xr:uid="{00000000-0005-0000-0000-0000CE340000}"/>
    <cellStyle name="Vírgula 2 3 5 4 4 2" xfId="16372" xr:uid="{00000000-0005-0000-0000-0000CF340000}"/>
    <cellStyle name="Vírgula 2 3 5 4 5" xfId="5692" xr:uid="{00000000-0005-0000-0000-0000D0340000}"/>
    <cellStyle name="Vírgula 2 3 5 4 5 2" xfId="19036" xr:uid="{00000000-0005-0000-0000-0000D1340000}"/>
    <cellStyle name="Vírgula 2 3 5 4 6" xfId="8356" xr:uid="{00000000-0005-0000-0000-0000D2340000}"/>
    <cellStyle name="Vírgula 2 3 5 4 6 2" xfId="21700" xr:uid="{00000000-0005-0000-0000-0000D3340000}"/>
    <cellStyle name="Vírgula 2 3 5 4 7" xfId="13708" xr:uid="{00000000-0005-0000-0000-0000D4340000}"/>
    <cellStyle name="Vírgula 2 3 5 4 8" xfId="11020" xr:uid="{00000000-0005-0000-0000-0000D5340000}"/>
    <cellStyle name="Vírgula 2 3 5 4 9" xfId="24844" xr:uid="{00000000-0005-0000-0000-0000D6340000}"/>
    <cellStyle name="Vírgula 2 3 5 5" xfId="628" xr:uid="{00000000-0005-0000-0000-0000D7340000}"/>
    <cellStyle name="Vírgula 2 3 5 5 2" xfId="1420" xr:uid="{00000000-0005-0000-0000-0000D8340000}"/>
    <cellStyle name="Vírgula 2 3 5 5 2 2" xfId="4084" xr:uid="{00000000-0005-0000-0000-0000D9340000}"/>
    <cellStyle name="Vírgula 2 3 5 5 2 2 2" xfId="17428" xr:uid="{00000000-0005-0000-0000-0000DA340000}"/>
    <cellStyle name="Vírgula 2 3 5 5 2 3" xfId="6748" xr:uid="{00000000-0005-0000-0000-0000DB340000}"/>
    <cellStyle name="Vírgula 2 3 5 5 2 3 2" xfId="20092" xr:uid="{00000000-0005-0000-0000-0000DC340000}"/>
    <cellStyle name="Vírgula 2 3 5 5 2 4" xfId="9412" xr:uid="{00000000-0005-0000-0000-0000DD340000}"/>
    <cellStyle name="Vírgula 2 3 5 5 2 4 2" xfId="22756" xr:uid="{00000000-0005-0000-0000-0000DE340000}"/>
    <cellStyle name="Vírgula 2 3 5 5 2 5" xfId="14764" xr:uid="{00000000-0005-0000-0000-0000DF340000}"/>
    <cellStyle name="Vírgula 2 3 5 5 2 6" xfId="12076" xr:uid="{00000000-0005-0000-0000-0000E0340000}"/>
    <cellStyle name="Vírgula 2 3 5 5 2 7" xfId="25876" xr:uid="{00000000-0005-0000-0000-0000E1340000}"/>
    <cellStyle name="Vírgula 2 3 5 5 3" xfId="2212" xr:uid="{00000000-0005-0000-0000-0000E2340000}"/>
    <cellStyle name="Vírgula 2 3 5 5 3 2" xfId="4876" xr:uid="{00000000-0005-0000-0000-0000E3340000}"/>
    <cellStyle name="Vírgula 2 3 5 5 3 2 2" xfId="18220" xr:uid="{00000000-0005-0000-0000-0000E4340000}"/>
    <cellStyle name="Vírgula 2 3 5 5 3 3" xfId="7540" xr:uid="{00000000-0005-0000-0000-0000E5340000}"/>
    <cellStyle name="Vírgula 2 3 5 5 3 3 2" xfId="20884" xr:uid="{00000000-0005-0000-0000-0000E6340000}"/>
    <cellStyle name="Vírgula 2 3 5 5 3 4" xfId="10204" xr:uid="{00000000-0005-0000-0000-0000E7340000}"/>
    <cellStyle name="Vírgula 2 3 5 5 3 4 2" xfId="23548" xr:uid="{00000000-0005-0000-0000-0000E8340000}"/>
    <cellStyle name="Vírgula 2 3 5 5 3 5" xfId="15556" xr:uid="{00000000-0005-0000-0000-0000E9340000}"/>
    <cellStyle name="Vírgula 2 3 5 5 3 6" xfId="12868" xr:uid="{00000000-0005-0000-0000-0000EA340000}"/>
    <cellStyle name="Vírgula 2 3 5 5 4" xfId="3292" xr:uid="{00000000-0005-0000-0000-0000EB340000}"/>
    <cellStyle name="Vírgula 2 3 5 5 4 2" xfId="16636" xr:uid="{00000000-0005-0000-0000-0000EC340000}"/>
    <cellStyle name="Vírgula 2 3 5 5 5" xfId="5956" xr:uid="{00000000-0005-0000-0000-0000ED340000}"/>
    <cellStyle name="Vírgula 2 3 5 5 5 2" xfId="19300" xr:uid="{00000000-0005-0000-0000-0000EE340000}"/>
    <cellStyle name="Vírgula 2 3 5 5 6" xfId="8620" xr:uid="{00000000-0005-0000-0000-0000EF340000}"/>
    <cellStyle name="Vírgula 2 3 5 5 6 2" xfId="21964" xr:uid="{00000000-0005-0000-0000-0000F0340000}"/>
    <cellStyle name="Vírgula 2 3 5 5 7" xfId="13972" xr:uid="{00000000-0005-0000-0000-0000F1340000}"/>
    <cellStyle name="Vírgula 2 3 5 5 8" xfId="11284" xr:uid="{00000000-0005-0000-0000-0000F2340000}"/>
    <cellStyle name="Vírgula 2 3 5 5 9" xfId="24508" xr:uid="{00000000-0005-0000-0000-0000F3340000}"/>
    <cellStyle name="Vírgula 2 3 5 6" xfId="892" xr:uid="{00000000-0005-0000-0000-0000F4340000}"/>
    <cellStyle name="Vírgula 2 3 5 6 2" xfId="3556" xr:uid="{00000000-0005-0000-0000-0000F5340000}"/>
    <cellStyle name="Vírgula 2 3 5 6 2 2" xfId="16900" xr:uid="{00000000-0005-0000-0000-0000F6340000}"/>
    <cellStyle name="Vírgula 2 3 5 6 2 3" xfId="26524" xr:uid="{00000000-0005-0000-0000-0000F7340000}"/>
    <cellStyle name="Vírgula 2 3 5 6 3" xfId="6220" xr:uid="{00000000-0005-0000-0000-0000F8340000}"/>
    <cellStyle name="Vírgula 2 3 5 6 3 2" xfId="19564" xr:uid="{00000000-0005-0000-0000-0000F9340000}"/>
    <cellStyle name="Vírgula 2 3 5 6 4" xfId="8884" xr:uid="{00000000-0005-0000-0000-0000FA340000}"/>
    <cellStyle name="Vírgula 2 3 5 6 4 2" xfId="22228" xr:uid="{00000000-0005-0000-0000-0000FB340000}"/>
    <cellStyle name="Vírgula 2 3 5 6 5" xfId="14236" xr:uid="{00000000-0005-0000-0000-0000FC340000}"/>
    <cellStyle name="Vírgula 2 3 5 6 6" xfId="11548" xr:uid="{00000000-0005-0000-0000-0000FD340000}"/>
    <cellStyle name="Vírgula 2 3 5 6 7" xfId="25156" xr:uid="{00000000-0005-0000-0000-0000FE340000}"/>
    <cellStyle name="Vírgula 2 3 5 7" xfId="1684" xr:uid="{00000000-0005-0000-0000-0000FF340000}"/>
    <cellStyle name="Vírgula 2 3 5 7 2" xfId="4348" xr:uid="{00000000-0005-0000-0000-000000350000}"/>
    <cellStyle name="Vírgula 2 3 5 7 2 2" xfId="17692" xr:uid="{00000000-0005-0000-0000-000001350000}"/>
    <cellStyle name="Vírgula 2 3 5 7 3" xfId="7012" xr:uid="{00000000-0005-0000-0000-000002350000}"/>
    <cellStyle name="Vírgula 2 3 5 7 3 2" xfId="20356" xr:uid="{00000000-0005-0000-0000-000003350000}"/>
    <cellStyle name="Vírgula 2 3 5 7 4" xfId="9676" xr:uid="{00000000-0005-0000-0000-000004350000}"/>
    <cellStyle name="Vírgula 2 3 5 7 4 2" xfId="23020" xr:uid="{00000000-0005-0000-0000-000005350000}"/>
    <cellStyle name="Vírgula 2 3 5 7 5" xfId="15028" xr:uid="{00000000-0005-0000-0000-000006350000}"/>
    <cellStyle name="Vírgula 2 3 5 7 6" xfId="12340" xr:uid="{00000000-0005-0000-0000-000007350000}"/>
    <cellStyle name="Vírgula 2 3 5 7 7" xfId="25516" xr:uid="{00000000-0005-0000-0000-000008350000}"/>
    <cellStyle name="Vírgula 2 3 5 8" xfId="2500" xr:uid="{00000000-0005-0000-0000-000009350000}"/>
    <cellStyle name="Vírgula 2 3 5 8 2" xfId="5164" xr:uid="{00000000-0005-0000-0000-00000A350000}"/>
    <cellStyle name="Vírgula 2 3 5 8 2 2" xfId="18508" xr:uid="{00000000-0005-0000-0000-00000B350000}"/>
    <cellStyle name="Vírgula 2 3 5 8 3" xfId="7828" xr:uid="{00000000-0005-0000-0000-00000C350000}"/>
    <cellStyle name="Vírgula 2 3 5 8 3 2" xfId="21172" xr:uid="{00000000-0005-0000-0000-00000D350000}"/>
    <cellStyle name="Vírgula 2 3 5 8 4" xfId="10492" xr:uid="{00000000-0005-0000-0000-00000E350000}"/>
    <cellStyle name="Vírgula 2 3 5 8 4 2" xfId="23836" xr:uid="{00000000-0005-0000-0000-00000F350000}"/>
    <cellStyle name="Vírgula 2 3 5 8 5" xfId="15844" xr:uid="{00000000-0005-0000-0000-000010350000}"/>
    <cellStyle name="Vírgula 2 3 5 8 6" xfId="13156" xr:uid="{00000000-0005-0000-0000-000011350000}"/>
    <cellStyle name="Vírgula 2 3 5 9" xfId="2764" xr:uid="{00000000-0005-0000-0000-000012350000}"/>
    <cellStyle name="Vírgula 2 3 5 9 2" xfId="16108" xr:uid="{00000000-0005-0000-0000-000013350000}"/>
    <cellStyle name="Vírgula 2 3 6" xfId="220" xr:uid="{00000000-0005-0000-0000-000014350000}"/>
    <cellStyle name="Vírgula 2 3 6 10" xfId="13564" xr:uid="{00000000-0005-0000-0000-000015350000}"/>
    <cellStyle name="Vírgula 2 3 6 11" xfId="10876" xr:uid="{00000000-0005-0000-0000-000016350000}"/>
    <cellStyle name="Vírgula 2 3 6 12" xfId="24268" xr:uid="{00000000-0005-0000-0000-000017350000}"/>
    <cellStyle name="Vírgula 2 3 6 2" xfId="484" xr:uid="{00000000-0005-0000-0000-000018350000}"/>
    <cellStyle name="Vírgula 2 3 6 2 2" xfId="1276" xr:uid="{00000000-0005-0000-0000-000019350000}"/>
    <cellStyle name="Vírgula 2 3 6 2 2 2" xfId="3940" xr:uid="{00000000-0005-0000-0000-00001A350000}"/>
    <cellStyle name="Vírgula 2 3 6 2 2 2 2" xfId="17284" xr:uid="{00000000-0005-0000-0000-00001B350000}"/>
    <cellStyle name="Vírgula 2 3 6 2 2 3" xfId="6604" xr:uid="{00000000-0005-0000-0000-00001C350000}"/>
    <cellStyle name="Vírgula 2 3 6 2 2 3 2" xfId="19948" xr:uid="{00000000-0005-0000-0000-00001D350000}"/>
    <cellStyle name="Vírgula 2 3 6 2 2 4" xfId="9268" xr:uid="{00000000-0005-0000-0000-00001E350000}"/>
    <cellStyle name="Vírgula 2 3 6 2 2 4 2" xfId="22612" xr:uid="{00000000-0005-0000-0000-00001F350000}"/>
    <cellStyle name="Vírgula 2 3 6 2 2 5" xfId="14620" xr:uid="{00000000-0005-0000-0000-000020350000}"/>
    <cellStyle name="Vírgula 2 3 6 2 2 6" xfId="11932" xr:uid="{00000000-0005-0000-0000-000021350000}"/>
    <cellStyle name="Vírgula 2 3 6 2 2 7" xfId="26332" xr:uid="{00000000-0005-0000-0000-000022350000}"/>
    <cellStyle name="Vírgula 2 3 6 2 3" xfId="2068" xr:uid="{00000000-0005-0000-0000-000023350000}"/>
    <cellStyle name="Vírgula 2 3 6 2 3 2" xfId="4732" xr:uid="{00000000-0005-0000-0000-000024350000}"/>
    <cellStyle name="Vírgula 2 3 6 2 3 2 2" xfId="18076" xr:uid="{00000000-0005-0000-0000-000025350000}"/>
    <cellStyle name="Vírgula 2 3 6 2 3 3" xfId="7396" xr:uid="{00000000-0005-0000-0000-000026350000}"/>
    <cellStyle name="Vírgula 2 3 6 2 3 3 2" xfId="20740" xr:uid="{00000000-0005-0000-0000-000027350000}"/>
    <cellStyle name="Vírgula 2 3 6 2 3 4" xfId="10060" xr:uid="{00000000-0005-0000-0000-000028350000}"/>
    <cellStyle name="Vírgula 2 3 6 2 3 4 2" xfId="23404" xr:uid="{00000000-0005-0000-0000-000029350000}"/>
    <cellStyle name="Vírgula 2 3 6 2 3 5" xfId="15412" xr:uid="{00000000-0005-0000-0000-00002A350000}"/>
    <cellStyle name="Vírgula 2 3 6 2 3 6" xfId="12724" xr:uid="{00000000-0005-0000-0000-00002B350000}"/>
    <cellStyle name="Vírgula 2 3 6 2 4" xfId="3148" xr:uid="{00000000-0005-0000-0000-00002C350000}"/>
    <cellStyle name="Vírgula 2 3 6 2 4 2" xfId="16492" xr:uid="{00000000-0005-0000-0000-00002D350000}"/>
    <cellStyle name="Vírgula 2 3 6 2 5" xfId="5812" xr:uid="{00000000-0005-0000-0000-00002E350000}"/>
    <cellStyle name="Vírgula 2 3 6 2 5 2" xfId="19156" xr:uid="{00000000-0005-0000-0000-00002F350000}"/>
    <cellStyle name="Vírgula 2 3 6 2 6" xfId="8476" xr:uid="{00000000-0005-0000-0000-000030350000}"/>
    <cellStyle name="Vírgula 2 3 6 2 6 2" xfId="21820" xr:uid="{00000000-0005-0000-0000-000031350000}"/>
    <cellStyle name="Vírgula 2 3 6 2 7" xfId="13828" xr:uid="{00000000-0005-0000-0000-000032350000}"/>
    <cellStyle name="Vírgula 2 3 6 2 8" xfId="11140" xr:uid="{00000000-0005-0000-0000-000033350000}"/>
    <cellStyle name="Vírgula 2 3 6 2 9" xfId="24964" xr:uid="{00000000-0005-0000-0000-000034350000}"/>
    <cellStyle name="Vírgula 2 3 6 3" xfId="652" xr:uid="{00000000-0005-0000-0000-000035350000}"/>
    <cellStyle name="Vírgula 2 3 6 3 2" xfId="1444" xr:uid="{00000000-0005-0000-0000-000036350000}"/>
    <cellStyle name="Vírgula 2 3 6 3 2 2" xfId="4108" xr:uid="{00000000-0005-0000-0000-000037350000}"/>
    <cellStyle name="Vírgula 2 3 6 3 2 2 2" xfId="17452" xr:uid="{00000000-0005-0000-0000-000038350000}"/>
    <cellStyle name="Vírgula 2 3 6 3 2 3" xfId="6772" xr:uid="{00000000-0005-0000-0000-000039350000}"/>
    <cellStyle name="Vírgula 2 3 6 3 2 3 2" xfId="20116" xr:uid="{00000000-0005-0000-0000-00003A350000}"/>
    <cellStyle name="Vírgula 2 3 6 3 2 4" xfId="9436" xr:uid="{00000000-0005-0000-0000-00003B350000}"/>
    <cellStyle name="Vírgula 2 3 6 3 2 4 2" xfId="22780" xr:uid="{00000000-0005-0000-0000-00003C350000}"/>
    <cellStyle name="Vírgula 2 3 6 3 2 5" xfId="14788" xr:uid="{00000000-0005-0000-0000-00003D350000}"/>
    <cellStyle name="Vírgula 2 3 6 3 2 6" xfId="12100" xr:uid="{00000000-0005-0000-0000-00003E350000}"/>
    <cellStyle name="Vírgula 2 3 6 3 2 7" xfId="25996" xr:uid="{00000000-0005-0000-0000-00003F350000}"/>
    <cellStyle name="Vírgula 2 3 6 3 3" xfId="2236" xr:uid="{00000000-0005-0000-0000-000040350000}"/>
    <cellStyle name="Vírgula 2 3 6 3 3 2" xfId="4900" xr:uid="{00000000-0005-0000-0000-000041350000}"/>
    <cellStyle name="Vírgula 2 3 6 3 3 2 2" xfId="18244" xr:uid="{00000000-0005-0000-0000-000042350000}"/>
    <cellStyle name="Vírgula 2 3 6 3 3 3" xfId="7564" xr:uid="{00000000-0005-0000-0000-000043350000}"/>
    <cellStyle name="Vírgula 2 3 6 3 3 3 2" xfId="20908" xr:uid="{00000000-0005-0000-0000-000044350000}"/>
    <cellStyle name="Vírgula 2 3 6 3 3 4" xfId="10228" xr:uid="{00000000-0005-0000-0000-000045350000}"/>
    <cellStyle name="Vírgula 2 3 6 3 3 4 2" xfId="23572" xr:uid="{00000000-0005-0000-0000-000046350000}"/>
    <cellStyle name="Vírgula 2 3 6 3 3 5" xfId="15580" xr:uid="{00000000-0005-0000-0000-000047350000}"/>
    <cellStyle name="Vírgula 2 3 6 3 3 6" xfId="12892" xr:uid="{00000000-0005-0000-0000-000048350000}"/>
    <cellStyle name="Vírgula 2 3 6 3 4" xfId="3316" xr:uid="{00000000-0005-0000-0000-000049350000}"/>
    <cellStyle name="Vírgula 2 3 6 3 4 2" xfId="16660" xr:uid="{00000000-0005-0000-0000-00004A350000}"/>
    <cellStyle name="Vírgula 2 3 6 3 5" xfId="5980" xr:uid="{00000000-0005-0000-0000-00004B350000}"/>
    <cellStyle name="Vírgula 2 3 6 3 5 2" xfId="19324" xr:uid="{00000000-0005-0000-0000-00004C350000}"/>
    <cellStyle name="Vírgula 2 3 6 3 6" xfId="8644" xr:uid="{00000000-0005-0000-0000-00004D350000}"/>
    <cellStyle name="Vírgula 2 3 6 3 6 2" xfId="21988" xr:uid="{00000000-0005-0000-0000-00004E350000}"/>
    <cellStyle name="Vírgula 2 3 6 3 7" xfId="13996" xr:uid="{00000000-0005-0000-0000-00004F350000}"/>
    <cellStyle name="Vírgula 2 3 6 3 8" xfId="11308" xr:uid="{00000000-0005-0000-0000-000050350000}"/>
    <cellStyle name="Vírgula 2 3 6 3 9" xfId="24628" xr:uid="{00000000-0005-0000-0000-000051350000}"/>
    <cellStyle name="Vírgula 2 3 6 4" xfId="1012" xr:uid="{00000000-0005-0000-0000-000052350000}"/>
    <cellStyle name="Vírgula 2 3 6 4 2" xfId="3676" xr:uid="{00000000-0005-0000-0000-000053350000}"/>
    <cellStyle name="Vírgula 2 3 6 4 2 2" xfId="17020" xr:uid="{00000000-0005-0000-0000-000054350000}"/>
    <cellStyle name="Vírgula 2 3 6 4 2 3" xfId="26644" xr:uid="{00000000-0005-0000-0000-000055350000}"/>
    <cellStyle name="Vírgula 2 3 6 4 3" xfId="6340" xr:uid="{00000000-0005-0000-0000-000056350000}"/>
    <cellStyle name="Vírgula 2 3 6 4 3 2" xfId="19684" xr:uid="{00000000-0005-0000-0000-000057350000}"/>
    <cellStyle name="Vírgula 2 3 6 4 4" xfId="9004" xr:uid="{00000000-0005-0000-0000-000058350000}"/>
    <cellStyle name="Vírgula 2 3 6 4 4 2" xfId="22348" xr:uid="{00000000-0005-0000-0000-000059350000}"/>
    <cellStyle name="Vírgula 2 3 6 4 5" xfId="14356" xr:uid="{00000000-0005-0000-0000-00005A350000}"/>
    <cellStyle name="Vírgula 2 3 6 4 6" xfId="11668" xr:uid="{00000000-0005-0000-0000-00005B350000}"/>
    <cellStyle name="Vírgula 2 3 6 4 7" xfId="25276" xr:uid="{00000000-0005-0000-0000-00005C350000}"/>
    <cellStyle name="Vírgula 2 3 6 5" xfId="1804" xr:uid="{00000000-0005-0000-0000-00005D350000}"/>
    <cellStyle name="Vírgula 2 3 6 5 2" xfId="4468" xr:uid="{00000000-0005-0000-0000-00005E350000}"/>
    <cellStyle name="Vírgula 2 3 6 5 2 2" xfId="17812" xr:uid="{00000000-0005-0000-0000-00005F350000}"/>
    <cellStyle name="Vírgula 2 3 6 5 3" xfId="7132" xr:uid="{00000000-0005-0000-0000-000060350000}"/>
    <cellStyle name="Vírgula 2 3 6 5 3 2" xfId="20476" xr:uid="{00000000-0005-0000-0000-000061350000}"/>
    <cellStyle name="Vírgula 2 3 6 5 4" xfId="9796" xr:uid="{00000000-0005-0000-0000-000062350000}"/>
    <cellStyle name="Vírgula 2 3 6 5 4 2" xfId="23140" xr:uid="{00000000-0005-0000-0000-000063350000}"/>
    <cellStyle name="Vírgula 2 3 6 5 5" xfId="15148" xr:uid="{00000000-0005-0000-0000-000064350000}"/>
    <cellStyle name="Vírgula 2 3 6 5 6" xfId="12460" xr:uid="{00000000-0005-0000-0000-000065350000}"/>
    <cellStyle name="Vírgula 2 3 6 5 7" xfId="25636" xr:uid="{00000000-0005-0000-0000-000066350000}"/>
    <cellStyle name="Vírgula 2 3 6 6" xfId="2620" xr:uid="{00000000-0005-0000-0000-000067350000}"/>
    <cellStyle name="Vírgula 2 3 6 6 2" xfId="5284" xr:uid="{00000000-0005-0000-0000-000068350000}"/>
    <cellStyle name="Vírgula 2 3 6 6 2 2" xfId="18628" xr:uid="{00000000-0005-0000-0000-000069350000}"/>
    <cellStyle name="Vírgula 2 3 6 6 3" xfId="7948" xr:uid="{00000000-0005-0000-0000-00006A350000}"/>
    <cellStyle name="Vírgula 2 3 6 6 3 2" xfId="21292" xr:uid="{00000000-0005-0000-0000-00006B350000}"/>
    <cellStyle name="Vírgula 2 3 6 6 4" xfId="10612" xr:uid="{00000000-0005-0000-0000-00006C350000}"/>
    <cellStyle name="Vírgula 2 3 6 6 4 2" xfId="23956" xr:uid="{00000000-0005-0000-0000-00006D350000}"/>
    <cellStyle name="Vírgula 2 3 6 6 5" xfId="15964" xr:uid="{00000000-0005-0000-0000-00006E350000}"/>
    <cellStyle name="Vírgula 2 3 6 6 6" xfId="13276" xr:uid="{00000000-0005-0000-0000-00006F350000}"/>
    <cellStyle name="Vírgula 2 3 6 7" xfId="2884" xr:uid="{00000000-0005-0000-0000-000070350000}"/>
    <cellStyle name="Vírgula 2 3 6 7 2" xfId="16228" xr:uid="{00000000-0005-0000-0000-000071350000}"/>
    <cellStyle name="Vírgula 2 3 6 8" xfId="5548" xr:uid="{00000000-0005-0000-0000-000072350000}"/>
    <cellStyle name="Vírgula 2 3 6 8 2" xfId="18892" xr:uid="{00000000-0005-0000-0000-000073350000}"/>
    <cellStyle name="Vírgula 2 3 6 9" xfId="8212" xr:uid="{00000000-0005-0000-0000-000074350000}"/>
    <cellStyle name="Vírgula 2 3 6 9 2" xfId="21556" xr:uid="{00000000-0005-0000-0000-000075350000}"/>
    <cellStyle name="Vírgula 2 3 7" xfId="148" xr:uid="{00000000-0005-0000-0000-000076350000}"/>
    <cellStyle name="Vírgula 2 3 7 10" xfId="10804" xr:uid="{00000000-0005-0000-0000-000077350000}"/>
    <cellStyle name="Vírgula 2 3 7 11" xfId="24196" xr:uid="{00000000-0005-0000-0000-000078350000}"/>
    <cellStyle name="Vírgula 2 3 7 2" xfId="412" xr:uid="{00000000-0005-0000-0000-000079350000}"/>
    <cellStyle name="Vírgula 2 3 7 2 2" xfId="1204" xr:uid="{00000000-0005-0000-0000-00007A350000}"/>
    <cellStyle name="Vírgula 2 3 7 2 2 2" xfId="3868" xr:uid="{00000000-0005-0000-0000-00007B350000}"/>
    <cellStyle name="Vírgula 2 3 7 2 2 2 2" xfId="17212" xr:uid="{00000000-0005-0000-0000-00007C350000}"/>
    <cellStyle name="Vírgula 2 3 7 2 2 3" xfId="6532" xr:uid="{00000000-0005-0000-0000-00007D350000}"/>
    <cellStyle name="Vírgula 2 3 7 2 2 3 2" xfId="19876" xr:uid="{00000000-0005-0000-0000-00007E350000}"/>
    <cellStyle name="Vírgula 2 3 7 2 2 4" xfId="9196" xr:uid="{00000000-0005-0000-0000-00007F350000}"/>
    <cellStyle name="Vírgula 2 3 7 2 2 4 2" xfId="22540" xr:uid="{00000000-0005-0000-0000-000080350000}"/>
    <cellStyle name="Vírgula 2 3 7 2 2 5" xfId="14548" xr:uid="{00000000-0005-0000-0000-000081350000}"/>
    <cellStyle name="Vírgula 2 3 7 2 2 6" xfId="11860" xr:uid="{00000000-0005-0000-0000-000082350000}"/>
    <cellStyle name="Vírgula 2 3 7 2 2 7" xfId="26260" xr:uid="{00000000-0005-0000-0000-000083350000}"/>
    <cellStyle name="Vírgula 2 3 7 2 3" xfId="1996" xr:uid="{00000000-0005-0000-0000-000084350000}"/>
    <cellStyle name="Vírgula 2 3 7 2 3 2" xfId="4660" xr:uid="{00000000-0005-0000-0000-000085350000}"/>
    <cellStyle name="Vírgula 2 3 7 2 3 2 2" xfId="18004" xr:uid="{00000000-0005-0000-0000-000086350000}"/>
    <cellStyle name="Vírgula 2 3 7 2 3 3" xfId="7324" xr:uid="{00000000-0005-0000-0000-000087350000}"/>
    <cellStyle name="Vírgula 2 3 7 2 3 3 2" xfId="20668" xr:uid="{00000000-0005-0000-0000-000088350000}"/>
    <cellStyle name="Vírgula 2 3 7 2 3 4" xfId="9988" xr:uid="{00000000-0005-0000-0000-000089350000}"/>
    <cellStyle name="Vírgula 2 3 7 2 3 4 2" xfId="23332" xr:uid="{00000000-0005-0000-0000-00008A350000}"/>
    <cellStyle name="Vírgula 2 3 7 2 3 5" xfId="15340" xr:uid="{00000000-0005-0000-0000-00008B350000}"/>
    <cellStyle name="Vírgula 2 3 7 2 3 6" xfId="12652" xr:uid="{00000000-0005-0000-0000-00008C350000}"/>
    <cellStyle name="Vírgula 2 3 7 2 4" xfId="3076" xr:uid="{00000000-0005-0000-0000-00008D350000}"/>
    <cellStyle name="Vírgula 2 3 7 2 4 2" xfId="16420" xr:uid="{00000000-0005-0000-0000-00008E350000}"/>
    <cellStyle name="Vírgula 2 3 7 2 5" xfId="5740" xr:uid="{00000000-0005-0000-0000-00008F350000}"/>
    <cellStyle name="Vírgula 2 3 7 2 5 2" xfId="19084" xr:uid="{00000000-0005-0000-0000-000090350000}"/>
    <cellStyle name="Vírgula 2 3 7 2 6" xfId="8404" xr:uid="{00000000-0005-0000-0000-000091350000}"/>
    <cellStyle name="Vírgula 2 3 7 2 6 2" xfId="21748" xr:uid="{00000000-0005-0000-0000-000092350000}"/>
    <cellStyle name="Vírgula 2 3 7 2 7" xfId="13756" xr:uid="{00000000-0005-0000-0000-000093350000}"/>
    <cellStyle name="Vírgula 2 3 7 2 8" xfId="11068" xr:uid="{00000000-0005-0000-0000-000094350000}"/>
    <cellStyle name="Vírgula 2 3 7 2 9" xfId="24892" xr:uid="{00000000-0005-0000-0000-000095350000}"/>
    <cellStyle name="Vírgula 2 3 7 3" xfId="940" xr:uid="{00000000-0005-0000-0000-000096350000}"/>
    <cellStyle name="Vírgula 2 3 7 3 2" xfId="3604" xr:uid="{00000000-0005-0000-0000-000097350000}"/>
    <cellStyle name="Vírgula 2 3 7 3 2 2" xfId="16948" xr:uid="{00000000-0005-0000-0000-000098350000}"/>
    <cellStyle name="Vírgula 2 3 7 3 2 3" xfId="25924" xr:uid="{00000000-0005-0000-0000-000099350000}"/>
    <cellStyle name="Vírgula 2 3 7 3 3" xfId="6268" xr:uid="{00000000-0005-0000-0000-00009A350000}"/>
    <cellStyle name="Vírgula 2 3 7 3 3 2" xfId="19612" xr:uid="{00000000-0005-0000-0000-00009B350000}"/>
    <cellStyle name="Vírgula 2 3 7 3 4" xfId="8932" xr:uid="{00000000-0005-0000-0000-00009C350000}"/>
    <cellStyle name="Vírgula 2 3 7 3 4 2" xfId="22276" xr:uid="{00000000-0005-0000-0000-00009D350000}"/>
    <cellStyle name="Vírgula 2 3 7 3 5" xfId="14284" xr:uid="{00000000-0005-0000-0000-00009E350000}"/>
    <cellStyle name="Vírgula 2 3 7 3 6" xfId="11596" xr:uid="{00000000-0005-0000-0000-00009F350000}"/>
    <cellStyle name="Vírgula 2 3 7 3 7" xfId="24556" xr:uid="{00000000-0005-0000-0000-0000A0350000}"/>
    <cellStyle name="Vírgula 2 3 7 4" xfId="1732" xr:uid="{00000000-0005-0000-0000-0000A1350000}"/>
    <cellStyle name="Vírgula 2 3 7 4 2" xfId="4396" xr:uid="{00000000-0005-0000-0000-0000A2350000}"/>
    <cellStyle name="Vírgula 2 3 7 4 2 2" xfId="17740" xr:uid="{00000000-0005-0000-0000-0000A3350000}"/>
    <cellStyle name="Vírgula 2 3 7 4 2 3" xfId="26572" xr:uid="{00000000-0005-0000-0000-0000A4350000}"/>
    <cellStyle name="Vírgula 2 3 7 4 3" xfId="7060" xr:uid="{00000000-0005-0000-0000-0000A5350000}"/>
    <cellStyle name="Vírgula 2 3 7 4 3 2" xfId="20404" xr:uid="{00000000-0005-0000-0000-0000A6350000}"/>
    <cellStyle name="Vírgula 2 3 7 4 4" xfId="9724" xr:uid="{00000000-0005-0000-0000-0000A7350000}"/>
    <cellStyle name="Vírgula 2 3 7 4 4 2" xfId="23068" xr:uid="{00000000-0005-0000-0000-0000A8350000}"/>
    <cellStyle name="Vírgula 2 3 7 4 5" xfId="15076" xr:uid="{00000000-0005-0000-0000-0000A9350000}"/>
    <cellStyle name="Vírgula 2 3 7 4 6" xfId="12388" xr:uid="{00000000-0005-0000-0000-0000AA350000}"/>
    <cellStyle name="Vírgula 2 3 7 4 7" xfId="25204" xr:uid="{00000000-0005-0000-0000-0000AB350000}"/>
    <cellStyle name="Vírgula 2 3 7 5" xfId="2548" xr:uid="{00000000-0005-0000-0000-0000AC350000}"/>
    <cellStyle name="Vírgula 2 3 7 5 2" xfId="5212" xr:uid="{00000000-0005-0000-0000-0000AD350000}"/>
    <cellStyle name="Vírgula 2 3 7 5 2 2" xfId="18556" xr:uid="{00000000-0005-0000-0000-0000AE350000}"/>
    <cellStyle name="Vírgula 2 3 7 5 3" xfId="7876" xr:uid="{00000000-0005-0000-0000-0000AF350000}"/>
    <cellStyle name="Vírgula 2 3 7 5 3 2" xfId="21220" xr:uid="{00000000-0005-0000-0000-0000B0350000}"/>
    <cellStyle name="Vírgula 2 3 7 5 4" xfId="10540" xr:uid="{00000000-0005-0000-0000-0000B1350000}"/>
    <cellStyle name="Vírgula 2 3 7 5 4 2" xfId="23884" xr:uid="{00000000-0005-0000-0000-0000B2350000}"/>
    <cellStyle name="Vírgula 2 3 7 5 5" xfId="15892" xr:uid="{00000000-0005-0000-0000-0000B3350000}"/>
    <cellStyle name="Vírgula 2 3 7 5 6" xfId="13204" xr:uid="{00000000-0005-0000-0000-0000B4350000}"/>
    <cellStyle name="Vírgula 2 3 7 5 7" xfId="25564" xr:uid="{00000000-0005-0000-0000-0000B5350000}"/>
    <cellStyle name="Vírgula 2 3 7 6" xfId="2812" xr:uid="{00000000-0005-0000-0000-0000B6350000}"/>
    <cellStyle name="Vírgula 2 3 7 6 2" xfId="16156" xr:uid="{00000000-0005-0000-0000-0000B7350000}"/>
    <cellStyle name="Vírgula 2 3 7 7" xfId="5476" xr:uid="{00000000-0005-0000-0000-0000B8350000}"/>
    <cellStyle name="Vírgula 2 3 7 7 2" xfId="18820" xr:uid="{00000000-0005-0000-0000-0000B9350000}"/>
    <cellStyle name="Vírgula 2 3 7 8" xfId="8140" xr:uid="{00000000-0005-0000-0000-0000BA350000}"/>
    <cellStyle name="Vírgula 2 3 7 8 2" xfId="21484" xr:uid="{00000000-0005-0000-0000-0000BB350000}"/>
    <cellStyle name="Vírgula 2 3 7 9" xfId="13492" xr:uid="{00000000-0005-0000-0000-0000BC350000}"/>
    <cellStyle name="Vírgula 2 3 8" xfId="316" xr:uid="{00000000-0005-0000-0000-0000BD350000}"/>
    <cellStyle name="Vírgula 2 3 8 10" xfId="24364" xr:uid="{00000000-0005-0000-0000-0000BE350000}"/>
    <cellStyle name="Vírgula 2 3 8 2" xfId="1108" xr:uid="{00000000-0005-0000-0000-0000BF350000}"/>
    <cellStyle name="Vírgula 2 3 8 2 2" xfId="3772" xr:uid="{00000000-0005-0000-0000-0000C0350000}"/>
    <cellStyle name="Vírgula 2 3 8 2 2 2" xfId="17116" xr:uid="{00000000-0005-0000-0000-0000C1350000}"/>
    <cellStyle name="Vírgula 2 3 8 2 2 3" xfId="26428" xr:uid="{00000000-0005-0000-0000-0000C2350000}"/>
    <cellStyle name="Vírgula 2 3 8 2 3" xfId="6436" xr:uid="{00000000-0005-0000-0000-0000C3350000}"/>
    <cellStyle name="Vírgula 2 3 8 2 3 2" xfId="19780" xr:uid="{00000000-0005-0000-0000-0000C4350000}"/>
    <cellStyle name="Vírgula 2 3 8 2 4" xfId="9100" xr:uid="{00000000-0005-0000-0000-0000C5350000}"/>
    <cellStyle name="Vírgula 2 3 8 2 4 2" xfId="22444" xr:uid="{00000000-0005-0000-0000-0000C6350000}"/>
    <cellStyle name="Vírgula 2 3 8 2 5" xfId="14452" xr:uid="{00000000-0005-0000-0000-0000C7350000}"/>
    <cellStyle name="Vírgula 2 3 8 2 6" xfId="11764" xr:uid="{00000000-0005-0000-0000-0000C8350000}"/>
    <cellStyle name="Vírgula 2 3 8 2 7" xfId="25060" xr:uid="{00000000-0005-0000-0000-0000C9350000}"/>
    <cellStyle name="Vírgula 2 3 8 3" xfId="1900" xr:uid="{00000000-0005-0000-0000-0000CA350000}"/>
    <cellStyle name="Vírgula 2 3 8 3 2" xfId="4564" xr:uid="{00000000-0005-0000-0000-0000CB350000}"/>
    <cellStyle name="Vírgula 2 3 8 3 2 2" xfId="17908" xr:uid="{00000000-0005-0000-0000-0000CC350000}"/>
    <cellStyle name="Vírgula 2 3 8 3 2 3" xfId="26092" xr:uid="{00000000-0005-0000-0000-0000CD350000}"/>
    <cellStyle name="Vírgula 2 3 8 3 3" xfId="7228" xr:uid="{00000000-0005-0000-0000-0000CE350000}"/>
    <cellStyle name="Vírgula 2 3 8 3 3 2" xfId="20572" xr:uid="{00000000-0005-0000-0000-0000CF350000}"/>
    <cellStyle name="Vírgula 2 3 8 3 4" xfId="9892" xr:uid="{00000000-0005-0000-0000-0000D0350000}"/>
    <cellStyle name="Vírgula 2 3 8 3 4 2" xfId="23236" xr:uid="{00000000-0005-0000-0000-0000D1350000}"/>
    <cellStyle name="Vírgula 2 3 8 3 5" xfId="15244" xr:uid="{00000000-0005-0000-0000-0000D2350000}"/>
    <cellStyle name="Vírgula 2 3 8 3 6" xfId="12556" xr:uid="{00000000-0005-0000-0000-0000D3350000}"/>
    <cellStyle name="Vírgula 2 3 8 3 7" xfId="24724" xr:uid="{00000000-0005-0000-0000-0000D4350000}"/>
    <cellStyle name="Vírgula 2 3 8 4" xfId="2484" xr:uid="{00000000-0005-0000-0000-0000D5350000}"/>
    <cellStyle name="Vírgula 2 3 8 4 2" xfId="5148" xr:uid="{00000000-0005-0000-0000-0000D6350000}"/>
    <cellStyle name="Vírgula 2 3 8 4 2 2" xfId="18492" xr:uid="{00000000-0005-0000-0000-0000D7350000}"/>
    <cellStyle name="Vírgula 2 3 8 4 2 3" xfId="26740" xr:uid="{00000000-0005-0000-0000-0000D8350000}"/>
    <cellStyle name="Vírgula 2 3 8 4 3" xfId="7812" xr:uid="{00000000-0005-0000-0000-0000D9350000}"/>
    <cellStyle name="Vírgula 2 3 8 4 3 2" xfId="21156" xr:uid="{00000000-0005-0000-0000-0000DA350000}"/>
    <cellStyle name="Vírgula 2 3 8 4 4" xfId="10476" xr:uid="{00000000-0005-0000-0000-0000DB350000}"/>
    <cellStyle name="Vírgula 2 3 8 4 4 2" xfId="23820" xr:uid="{00000000-0005-0000-0000-0000DC350000}"/>
    <cellStyle name="Vírgula 2 3 8 4 5" xfId="15828" xr:uid="{00000000-0005-0000-0000-0000DD350000}"/>
    <cellStyle name="Vírgula 2 3 8 4 6" xfId="13140" xr:uid="{00000000-0005-0000-0000-0000DE350000}"/>
    <cellStyle name="Vírgula 2 3 8 4 7" xfId="25372" xr:uid="{00000000-0005-0000-0000-0000DF350000}"/>
    <cellStyle name="Vírgula 2 3 8 5" xfId="2980" xr:uid="{00000000-0005-0000-0000-0000E0350000}"/>
    <cellStyle name="Vírgula 2 3 8 5 2" xfId="16324" xr:uid="{00000000-0005-0000-0000-0000E1350000}"/>
    <cellStyle name="Vírgula 2 3 8 5 3" xfId="25732" xr:uid="{00000000-0005-0000-0000-0000E2350000}"/>
    <cellStyle name="Vírgula 2 3 8 6" xfId="5644" xr:uid="{00000000-0005-0000-0000-0000E3350000}"/>
    <cellStyle name="Vírgula 2 3 8 6 2" xfId="18988" xr:uid="{00000000-0005-0000-0000-0000E4350000}"/>
    <cellStyle name="Vírgula 2 3 8 7" xfId="8308" xr:uid="{00000000-0005-0000-0000-0000E5350000}"/>
    <cellStyle name="Vírgula 2 3 8 7 2" xfId="21652" xr:uid="{00000000-0005-0000-0000-0000E6350000}"/>
    <cellStyle name="Vírgula 2 3 8 8" xfId="13660" xr:uid="{00000000-0005-0000-0000-0000E7350000}"/>
    <cellStyle name="Vírgula 2 3 8 9" xfId="10972" xr:uid="{00000000-0005-0000-0000-0000E8350000}"/>
    <cellStyle name="Vírgula 2 3 9" xfId="580" xr:uid="{00000000-0005-0000-0000-0000E9350000}"/>
    <cellStyle name="Vírgula 2 3 9 2" xfId="1372" xr:uid="{00000000-0005-0000-0000-0000EA350000}"/>
    <cellStyle name="Vírgula 2 3 9 2 2" xfId="4036" xr:uid="{00000000-0005-0000-0000-0000EB350000}"/>
    <cellStyle name="Vírgula 2 3 9 2 2 2" xfId="17380" xr:uid="{00000000-0005-0000-0000-0000EC350000}"/>
    <cellStyle name="Vírgula 2 3 9 2 2 3" xfId="26164" xr:uid="{00000000-0005-0000-0000-0000ED350000}"/>
    <cellStyle name="Vírgula 2 3 9 2 3" xfId="6700" xr:uid="{00000000-0005-0000-0000-0000EE350000}"/>
    <cellStyle name="Vírgula 2 3 9 2 3 2" xfId="20044" xr:uid="{00000000-0005-0000-0000-0000EF350000}"/>
    <cellStyle name="Vírgula 2 3 9 2 4" xfId="9364" xr:uid="{00000000-0005-0000-0000-0000F0350000}"/>
    <cellStyle name="Vírgula 2 3 9 2 4 2" xfId="22708" xr:uid="{00000000-0005-0000-0000-0000F1350000}"/>
    <cellStyle name="Vírgula 2 3 9 2 5" xfId="14716" xr:uid="{00000000-0005-0000-0000-0000F2350000}"/>
    <cellStyle name="Vírgula 2 3 9 2 6" xfId="12028" xr:uid="{00000000-0005-0000-0000-0000F3350000}"/>
    <cellStyle name="Vírgula 2 3 9 2 7" xfId="24796" xr:uid="{00000000-0005-0000-0000-0000F4350000}"/>
    <cellStyle name="Vírgula 2 3 9 3" xfId="2164" xr:uid="{00000000-0005-0000-0000-0000F5350000}"/>
    <cellStyle name="Vírgula 2 3 9 3 2" xfId="4828" xr:uid="{00000000-0005-0000-0000-0000F6350000}"/>
    <cellStyle name="Vírgula 2 3 9 3 2 2" xfId="18172" xr:uid="{00000000-0005-0000-0000-0000F7350000}"/>
    <cellStyle name="Vírgula 2 3 9 3 2 3" xfId="25828" xr:uid="{00000000-0005-0000-0000-0000F8350000}"/>
    <cellStyle name="Vírgula 2 3 9 3 3" xfId="7492" xr:uid="{00000000-0005-0000-0000-0000F9350000}"/>
    <cellStyle name="Vírgula 2 3 9 3 3 2" xfId="20836" xr:uid="{00000000-0005-0000-0000-0000FA350000}"/>
    <cellStyle name="Vírgula 2 3 9 3 4" xfId="10156" xr:uid="{00000000-0005-0000-0000-0000FB350000}"/>
    <cellStyle name="Vírgula 2 3 9 3 4 2" xfId="23500" xr:uid="{00000000-0005-0000-0000-0000FC350000}"/>
    <cellStyle name="Vírgula 2 3 9 3 5" xfId="15508" xr:uid="{00000000-0005-0000-0000-0000FD350000}"/>
    <cellStyle name="Vírgula 2 3 9 3 6" xfId="12820" xr:uid="{00000000-0005-0000-0000-0000FE350000}"/>
    <cellStyle name="Vírgula 2 3 9 3 7" xfId="24460" xr:uid="{00000000-0005-0000-0000-0000FF350000}"/>
    <cellStyle name="Vírgula 2 3 9 4" xfId="3244" xr:uid="{00000000-0005-0000-0000-000000360000}"/>
    <cellStyle name="Vírgula 2 3 9 4 2" xfId="16588" xr:uid="{00000000-0005-0000-0000-000001360000}"/>
    <cellStyle name="Vírgula 2 3 9 4 3" xfId="25468" xr:uid="{00000000-0005-0000-0000-000002360000}"/>
    <cellStyle name="Vírgula 2 3 9 5" xfId="5908" xr:uid="{00000000-0005-0000-0000-000003360000}"/>
    <cellStyle name="Vírgula 2 3 9 5 2" xfId="19252" xr:uid="{00000000-0005-0000-0000-000004360000}"/>
    <cellStyle name="Vírgula 2 3 9 6" xfId="8572" xr:uid="{00000000-0005-0000-0000-000005360000}"/>
    <cellStyle name="Vírgula 2 3 9 6 2" xfId="21916" xr:uid="{00000000-0005-0000-0000-000006360000}"/>
    <cellStyle name="Vírgula 2 3 9 7" xfId="13924" xr:uid="{00000000-0005-0000-0000-000007360000}"/>
    <cellStyle name="Vírgula 2 3 9 8" xfId="11236" xr:uid="{00000000-0005-0000-0000-000008360000}"/>
    <cellStyle name="Vírgula 2 3 9 9" xfId="24100" xr:uid="{00000000-0005-0000-0000-000009360000}"/>
    <cellStyle name="Vírgula 2 4" xfId="25" xr:uid="{00000000-0005-0000-0000-00000A360000}"/>
    <cellStyle name="Vírgula 2 4 10" xfId="847" xr:uid="{00000000-0005-0000-0000-00000B360000}"/>
    <cellStyle name="Vírgula 2 4 10 2" xfId="3511" xr:uid="{00000000-0005-0000-0000-00000C360000}"/>
    <cellStyle name="Vírgula 2 4 10 2 2" xfId="16855" xr:uid="{00000000-0005-0000-0000-00000D360000}"/>
    <cellStyle name="Vírgula 2 4 10 2 3" xfId="25807" xr:uid="{00000000-0005-0000-0000-00000E360000}"/>
    <cellStyle name="Vírgula 2 4 10 3" xfId="6175" xr:uid="{00000000-0005-0000-0000-00000F360000}"/>
    <cellStyle name="Vírgula 2 4 10 3 2" xfId="19519" xr:uid="{00000000-0005-0000-0000-000010360000}"/>
    <cellStyle name="Vírgula 2 4 10 4" xfId="8839" xr:uid="{00000000-0005-0000-0000-000011360000}"/>
    <cellStyle name="Vírgula 2 4 10 4 2" xfId="22183" xr:uid="{00000000-0005-0000-0000-000012360000}"/>
    <cellStyle name="Vírgula 2 4 10 5" xfId="14191" xr:uid="{00000000-0005-0000-0000-000013360000}"/>
    <cellStyle name="Vírgula 2 4 10 6" xfId="11503" xr:uid="{00000000-0005-0000-0000-000014360000}"/>
    <cellStyle name="Vírgula 2 4 10 7" xfId="24439" xr:uid="{00000000-0005-0000-0000-000015360000}"/>
    <cellStyle name="Vírgula 2 4 11" xfId="1639" xr:uid="{00000000-0005-0000-0000-000016360000}"/>
    <cellStyle name="Vírgula 2 4 11 2" xfId="4303" xr:uid="{00000000-0005-0000-0000-000017360000}"/>
    <cellStyle name="Vírgula 2 4 11 2 2" xfId="17647" xr:uid="{00000000-0005-0000-0000-000018360000}"/>
    <cellStyle name="Vírgula 2 4 11 2 3" xfId="26479" xr:uid="{00000000-0005-0000-0000-000019360000}"/>
    <cellStyle name="Vírgula 2 4 11 3" xfId="6967" xr:uid="{00000000-0005-0000-0000-00001A360000}"/>
    <cellStyle name="Vírgula 2 4 11 3 2" xfId="20311" xr:uid="{00000000-0005-0000-0000-00001B360000}"/>
    <cellStyle name="Vírgula 2 4 11 4" xfId="9631" xr:uid="{00000000-0005-0000-0000-00001C360000}"/>
    <cellStyle name="Vírgula 2 4 11 4 2" xfId="22975" xr:uid="{00000000-0005-0000-0000-00001D360000}"/>
    <cellStyle name="Vírgula 2 4 11 5" xfId="14983" xr:uid="{00000000-0005-0000-0000-00001E360000}"/>
    <cellStyle name="Vírgula 2 4 11 6" xfId="12295" xr:uid="{00000000-0005-0000-0000-00001F360000}"/>
    <cellStyle name="Vírgula 2 4 11 7" xfId="25111" xr:uid="{00000000-0005-0000-0000-000020360000}"/>
    <cellStyle name="Vírgula 2 4 12" xfId="2436" xr:uid="{00000000-0005-0000-0000-000021360000}"/>
    <cellStyle name="Vírgula 2 4 12 2" xfId="5100" xr:uid="{00000000-0005-0000-0000-000022360000}"/>
    <cellStyle name="Vírgula 2 4 12 2 2" xfId="18444" xr:uid="{00000000-0005-0000-0000-000023360000}"/>
    <cellStyle name="Vírgula 2 4 12 3" xfId="7764" xr:uid="{00000000-0005-0000-0000-000024360000}"/>
    <cellStyle name="Vírgula 2 4 12 3 2" xfId="21108" xr:uid="{00000000-0005-0000-0000-000025360000}"/>
    <cellStyle name="Vírgula 2 4 12 4" xfId="10428" xr:uid="{00000000-0005-0000-0000-000026360000}"/>
    <cellStyle name="Vírgula 2 4 12 4 2" xfId="23772" xr:uid="{00000000-0005-0000-0000-000027360000}"/>
    <cellStyle name="Vírgula 2 4 12 5" xfId="15780" xr:uid="{00000000-0005-0000-0000-000028360000}"/>
    <cellStyle name="Vírgula 2 4 12 6" xfId="13092" xr:uid="{00000000-0005-0000-0000-000029360000}"/>
    <cellStyle name="Vírgula 2 4 12 7" xfId="25423" xr:uid="{00000000-0005-0000-0000-00002A360000}"/>
    <cellStyle name="Vírgula 2 4 13" xfId="55" xr:uid="{00000000-0005-0000-0000-00002B360000}"/>
    <cellStyle name="Vírgula 2 4 13 2" xfId="13399" xr:uid="{00000000-0005-0000-0000-00002C360000}"/>
    <cellStyle name="Vírgula 2 4 14" xfId="2719" xr:uid="{00000000-0005-0000-0000-00002D360000}"/>
    <cellStyle name="Vírgula 2 4 14 2" xfId="16063" xr:uid="{00000000-0005-0000-0000-00002E360000}"/>
    <cellStyle name="Vírgula 2 4 15" xfId="5383" xr:uid="{00000000-0005-0000-0000-00002F360000}"/>
    <cellStyle name="Vírgula 2 4 15 2" xfId="18727" xr:uid="{00000000-0005-0000-0000-000030360000}"/>
    <cellStyle name="Vírgula 2 4 16" xfId="8047" xr:uid="{00000000-0005-0000-0000-000031360000}"/>
    <cellStyle name="Vírgula 2 4 16 2" xfId="21391" xr:uid="{00000000-0005-0000-0000-000032360000}"/>
    <cellStyle name="Vírgula 2 4 17" xfId="13375" xr:uid="{00000000-0005-0000-0000-000033360000}"/>
    <cellStyle name="Vírgula 2 4 18" xfId="10711" xr:uid="{00000000-0005-0000-0000-000034360000}"/>
    <cellStyle name="Vírgula 2 4 19" xfId="24055" xr:uid="{00000000-0005-0000-0000-000035360000}"/>
    <cellStyle name="Vírgula 2 4 2" xfId="79" xr:uid="{00000000-0005-0000-0000-000036360000}"/>
    <cellStyle name="Vírgula 2 4 2 10" xfId="1663" xr:uid="{00000000-0005-0000-0000-000037360000}"/>
    <cellStyle name="Vírgula 2 4 2 10 2" xfId="4327" xr:uid="{00000000-0005-0000-0000-000038360000}"/>
    <cellStyle name="Vírgula 2 4 2 10 2 2" xfId="17671" xr:uid="{00000000-0005-0000-0000-000039360000}"/>
    <cellStyle name="Vírgula 2 4 2 10 3" xfId="6991" xr:uid="{00000000-0005-0000-0000-00003A360000}"/>
    <cellStyle name="Vírgula 2 4 2 10 3 2" xfId="20335" xr:uid="{00000000-0005-0000-0000-00003B360000}"/>
    <cellStyle name="Vírgula 2 4 2 10 4" xfId="9655" xr:uid="{00000000-0005-0000-0000-00003C360000}"/>
    <cellStyle name="Vírgula 2 4 2 10 4 2" xfId="22999" xr:uid="{00000000-0005-0000-0000-00003D360000}"/>
    <cellStyle name="Vírgula 2 4 2 10 5" xfId="15007" xr:uid="{00000000-0005-0000-0000-00003E360000}"/>
    <cellStyle name="Vírgula 2 4 2 10 6" xfId="12319" xr:uid="{00000000-0005-0000-0000-00003F360000}"/>
    <cellStyle name="Vírgula 2 4 2 11" xfId="2462" xr:uid="{00000000-0005-0000-0000-000040360000}"/>
    <cellStyle name="Vírgula 2 4 2 11 2" xfId="5126" xr:uid="{00000000-0005-0000-0000-000041360000}"/>
    <cellStyle name="Vírgula 2 4 2 11 2 2" xfId="18470" xr:uid="{00000000-0005-0000-0000-000042360000}"/>
    <cellStyle name="Vírgula 2 4 2 11 3" xfId="7790" xr:uid="{00000000-0005-0000-0000-000043360000}"/>
    <cellStyle name="Vírgula 2 4 2 11 3 2" xfId="21134" xr:uid="{00000000-0005-0000-0000-000044360000}"/>
    <cellStyle name="Vírgula 2 4 2 11 4" xfId="10454" xr:uid="{00000000-0005-0000-0000-000045360000}"/>
    <cellStyle name="Vírgula 2 4 2 11 4 2" xfId="23798" xr:uid="{00000000-0005-0000-0000-000046360000}"/>
    <cellStyle name="Vírgula 2 4 2 11 5" xfId="15806" xr:uid="{00000000-0005-0000-0000-000047360000}"/>
    <cellStyle name="Vírgula 2 4 2 11 6" xfId="13118" xr:uid="{00000000-0005-0000-0000-000048360000}"/>
    <cellStyle name="Vírgula 2 4 2 12" xfId="2743" xr:uid="{00000000-0005-0000-0000-000049360000}"/>
    <cellStyle name="Vírgula 2 4 2 12 2" xfId="16087" xr:uid="{00000000-0005-0000-0000-00004A360000}"/>
    <cellStyle name="Vírgula 2 4 2 13" xfId="5407" xr:uid="{00000000-0005-0000-0000-00004B360000}"/>
    <cellStyle name="Vírgula 2 4 2 13 2" xfId="18751" xr:uid="{00000000-0005-0000-0000-00004C360000}"/>
    <cellStyle name="Vírgula 2 4 2 14" xfId="8071" xr:uid="{00000000-0005-0000-0000-00004D360000}"/>
    <cellStyle name="Vírgula 2 4 2 14 2" xfId="21415" xr:uid="{00000000-0005-0000-0000-00004E360000}"/>
    <cellStyle name="Vírgula 2 4 2 15" xfId="13423" xr:uid="{00000000-0005-0000-0000-00004F360000}"/>
    <cellStyle name="Vírgula 2 4 2 16" xfId="10735" xr:uid="{00000000-0005-0000-0000-000050360000}"/>
    <cellStyle name="Vírgula 2 4 2 17" xfId="24127" xr:uid="{00000000-0005-0000-0000-000051360000}"/>
    <cellStyle name="Vírgula 2 4 2 2" xfId="127" xr:uid="{00000000-0005-0000-0000-000052360000}"/>
    <cellStyle name="Vírgula 2 4 2 2 10" xfId="8119" xr:uid="{00000000-0005-0000-0000-000053360000}"/>
    <cellStyle name="Vírgula 2 4 2 2 10 2" xfId="21463" xr:uid="{00000000-0005-0000-0000-000054360000}"/>
    <cellStyle name="Vírgula 2 4 2 2 11" xfId="13471" xr:uid="{00000000-0005-0000-0000-000055360000}"/>
    <cellStyle name="Vírgula 2 4 2 2 12" xfId="10783" xr:uid="{00000000-0005-0000-0000-000056360000}"/>
    <cellStyle name="Vírgula 2 4 2 2 13" xfId="24175" xr:uid="{00000000-0005-0000-0000-000057360000}"/>
    <cellStyle name="Vírgula 2 4 2 2 2" xfId="295" xr:uid="{00000000-0005-0000-0000-000058360000}"/>
    <cellStyle name="Vírgula 2 4 2 2 2 10" xfId="10951" xr:uid="{00000000-0005-0000-0000-000059360000}"/>
    <cellStyle name="Vírgula 2 4 2 2 2 11" xfId="24343" xr:uid="{00000000-0005-0000-0000-00005A360000}"/>
    <cellStyle name="Vírgula 2 4 2 2 2 2" xfId="559" xr:uid="{00000000-0005-0000-0000-00005B360000}"/>
    <cellStyle name="Vírgula 2 4 2 2 2 2 2" xfId="1351" xr:uid="{00000000-0005-0000-0000-00005C360000}"/>
    <cellStyle name="Vírgula 2 4 2 2 2 2 2 2" xfId="4015" xr:uid="{00000000-0005-0000-0000-00005D360000}"/>
    <cellStyle name="Vírgula 2 4 2 2 2 2 2 2 2" xfId="17359" xr:uid="{00000000-0005-0000-0000-00005E360000}"/>
    <cellStyle name="Vírgula 2 4 2 2 2 2 2 3" xfId="6679" xr:uid="{00000000-0005-0000-0000-00005F360000}"/>
    <cellStyle name="Vírgula 2 4 2 2 2 2 2 3 2" xfId="20023" xr:uid="{00000000-0005-0000-0000-000060360000}"/>
    <cellStyle name="Vírgula 2 4 2 2 2 2 2 4" xfId="9343" xr:uid="{00000000-0005-0000-0000-000061360000}"/>
    <cellStyle name="Vírgula 2 4 2 2 2 2 2 4 2" xfId="22687" xr:uid="{00000000-0005-0000-0000-000062360000}"/>
    <cellStyle name="Vírgula 2 4 2 2 2 2 2 5" xfId="14695" xr:uid="{00000000-0005-0000-0000-000063360000}"/>
    <cellStyle name="Vírgula 2 4 2 2 2 2 2 6" xfId="12007" xr:uid="{00000000-0005-0000-0000-000064360000}"/>
    <cellStyle name="Vírgula 2 4 2 2 2 2 2 7" xfId="26407" xr:uid="{00000000-0005-0000-0000-000065360000}"/>
    <cellStyle name="Vírgula 2 4 2 2 2 2 3" xfId="2143" xr:uid="{00000000-0005-0000-0000-000066360000}"/>
    <cellStyle name="Vírgula 2 4 2 2 2 2 3 2" xfId="4807" xr:uid="{00000000-0005-0000-0000-000067360000}"/>
    <cellStyle name="Vírgula 2 4 2 2 2 2 3 2 2" xfId="18151" xr:uid="{00000000-0005-0000-0000-000068360000}"/>
    <cellStyle name="Vírgula 2 4 2 2 2 2 3 3" xfId="7471" xr:uid="{00000000-0005-0000-0000-000069360000}"/>
    <cellStyle name="Vírgula 2 4 2 2 2 2 3 3 2" xfId="20815" xr:uid="{00000000-0005-0000-0000-00006A360000}"/>
    <cellStyle name="Vírgula 2 4 2 2 2 2 3 4" xfId="10135" xr:uid="{00000000-0005-0000-0000-00006B360000}"/>
    <cellStyle name="Vírgula 2 4 2 2 2 2 3 4 2" xfId="23479" xr:uid="{00000000-0005-0000-0000-00006C360000}"/>
    <cellStyle name="Vírgula 2 4 2 2 2 2 3 5" xfId="15487" xr:uid="{00000000-0005-0000-0000-00006D360000}"/>
    <cellStyle name="Vírgula 2 4 2 2 2 2 3 6" xfId="12799" xr:uid="{00000000-0005-0000-0000-00006E360000}"/>
    <cellStyle name="Vírgula 2 4 2 2 2 2 4" xfId="3223" xr:uid="{00000000-0005-0000-0000-00006F360000}"/>
    <cellStyle name="Vírgula 2 4 2 2 2 2 4 2" xfId="16567" xr:uid="{00000000-0005-0000-0000-000070360000}"/>
    <cellStyle name="Vírgula 2 4 2 2 2 2 5" xfId="5887" xr:uid="{00000000-0005-0000-0000-000071360000}"/>
    <cellStyle name="Vírgula 2 4 2 2 2 2 5 2" xfId="19231" xr:uid="{00000000-0005-0000-0000-000072360000}"/>
    <cellStyle name="Vírgula 2 4 2 2 2 2 6" xfId="8551" xr:uid="{00000000-0005-0000-0000-000073360000}"/>
    <cellStyle name="Vírgula 2 4 2 2 2 2 6 2" xfId="21895" xr:uid="{00000000-0005-0000-0000-000074360000}"/>
    <cellStyle name="Vírgula 2 4 2 2 2 2 7" xfId="13903" xr:uid="{00000000-0005-0000-0000-000075360000}"/>
    <cellStyle name="Vírgula 2 4 2 2 2 2 8" xfId="11215" xr:uid="{00000000-0005-0000-0000-000076360000}"/>
    <cellStyle name="Vírgula 2 4 2 2 2 2 9" xfId="25039" xr:uid="{00000000-0005-0000-0000-000077360000}"/>
    <cellStyle name="Vírgula 2 4 2 2 2 3" xfId="1087" xr:uid="{00000000-0005-0000-0000-000078360000}"/>
    <cellStyle name="Vírgula 2 4 2 2 2 3 2" xfId="3751" xr:uid="{00000000-0005-0000-0000-000079360000}"/>
    <cellStyle name="Vírgula 2 4 2 2 2 3 2 2" xfId="17095" xr:uid="{00000000-0005-0000-0000-00007A360000}"/>
    <cellStyle name="Vírgula 2 4 2 2 2 3 2 3" xfId="26071" xr:uid="{00000000-0005-0000-0000-00007B360000}"/>
    <cellStyle name="Vírgula 2 4 2 2 2 3 3" xfId="6415" xr:uid="{00000000-0005-0000-0000-00007C360000}"/>
    <cellStyle name="Vírgula 2 4 2 2 2 3 3 2" xfId="19759" xr:uid="{00000000-0005-0000-0000-00007D360000}"/>
    <cellStyle name="Vírgula 2 4 2 2 2 3 4" xfId="9079" xr:uid="{00000000-0005-0000-0000-00007E360000}"/>
    <cellStyle name="Vírgula 2 4 2 2 2 3 4 2" xfId="22423" xr:uid="{00000000-0005-0000-0000-00007F360000}"/>
    <cellStyle name="Vírgula 2 4 2 2 2 3 5" xfId="14431" xr:uid="{00000000-0005-0000-0000-000080360000}"/>
    <cellStyle name="Vírgula 2 4 2 2 2 3 6" xfId="11743" xr:uid="{00000000-0005-0000-0000-000081360000}"/>
    <cellStyle name="Vírgula 2 4 2 2 2 3 7" xfId="24703" xr:uid="{00000000-0005-0000-0000-000082360000}"/>
    <cellStyle name="Vírgula 2 4 2 2 2 4" xfId="1879" xr:uid="{00000000-0005-0000-0000-000083360000}"/>
    <cellStyle name="Vírgula 2 4 2 2 2 4 2" xfId="4543" xr:uid="{00000000-0005-0000-0000-000084360000}"/>
    <cellStyle name="Vírgula 2 4 2 2 2 4 2 2" xfId="17887" xr:uid="{00000000-0005-0000-0000-000085360000}"/>
    <cellStyle name="Vírgula 2 4 2 2 2 4 2 3" xfId="26719" xr:uid="{00000000-0005-0000-0000-000086360000}"/>
    <cellStyle name="Vírgula 2 4 2 2 2 4 3" xfId="7207" xr:uid="{00000000-0005-0000-0000-000087360000}"/>
    <cellStyle name="Vírgula 2 4 2 2 2 4 3 2" xfId="20551" xr:uid="{00000000-0005-0000-0000-000088360000}"/>
    <cellStyle name="Vírgula 2 4 2 2 2 4 4" xfId="9871" xr:uid="{00000000-0005-0000-0000-000089360000}"/>
    <cellStyle name="Vírgula 2 4 2 2 2 4 4 2" xfId="23215" xr:uid="{00000000-0005-0000-0000-00008A360000}"/>
    <cellStyle name="Vírgula 2 4 2 2 2 4 5" xfId="15223" xr:uid="{00000000-0005-0000-0000-00008B360000}"/>
    <cellStyle name="Vírgula 2 4 2 2 2 4 6" xfId="12535" xr:uid="{00000000-0005-0000-0000-00008C360000}"/>
    <cellStyle name="Vírgula 2 4 2 2 2 4 7" xfId="25351" xr:uid="{00000000-0005-0000-0000-00008D360000}"/>
    <cellStyle name="Vírgula 2 4 2 2 2 5" xfId="2695" xr:uid="{00000000-0005-0000-0000-00008E360000}"/>
    <cellStyle name="Vírgula 2 4 2 2 2 5 2" xfId="5359" xr:uid="{00000000-0005-0000-0000-00008F360000}"/>
    <cellStyle name="Vírgula 2 4 2 2 2 5 2 2" xfId="18703" xr:uid="{00000000-0005-0000-0000-000090360000}"/>
    <cellStyle name="Vírgula 2 4 2 2 2 5 3" xfId="8023" xr:uid="{00000000-0005-0000-0000-000091360000}"/>
    <cellStyle name="Vírgula 2 4 2 2 2 5 3 2" xfId="21367" xr:uid="{00000000-0005-0000-0000-000092360000}"/>
    <cellStyle name="Vírgula 2 4 2 2 2 5 4" xfId="10687" xr:uid="{00000000-0005-0000-0000-000093360000}"/>
    <cellStyle name="Vírgula 2 4 2 2 2 5 4 2" xfId="24031" xr:uid="{00000000-0005-0000-0000-000094360000}"/>
    <cellStyle name="Vírgula 2 4 2 2 2 5 5" xfId="16039" xr:uid="{00000000-0005-0000-0000-000095360000}"/>
    <cellStyle name="Vírgula 2 4 2 2 2 5 6" xfId="13351" xr:uid="{00000000-0005-0000-0000-000096360000}"/>
    <cellStyle name="Vírgula 2 4 2 2 2 5 7" xfId="25711" xr:uid="{00000000-0005-0000-0000-000097360000}"/>
    <cellStyle name="Vírgula 2 4 2 2 2 6" xfId="2959" xr:uid="{00000000-0005-0000-0000-000098360000}"/>
    <cellStyle name="Vírgula 2 4 2 2 2 6 2" xfId="16303" xr:uid="{00000000-0005-0000-0000-000099360000}"/>
    <cellStyle name="Vírgula 2 4 2 2 2 7" xfId="5623" xr:uid="{00000000-0005-0000-0000-00009A360000}"/>
    <cellStyle name="Vírgula 2 4 2 2 2 7 2" xfId="18967" xr:uid="{00000000-0005-0000-0000-00009B360000}"/>
    <cellStyle name="Vírgula 2 4 2 2 2 8" xfId="8287" xr:uid="{00000000-0005-0000-0000-00009C360000}"/>
    <cellStyle name="Vírgula 2 4 2 2 2 8 2" xfId="21631" xr:uid="{00000000-0005-0000-0000-00009D360000}"/>
    <cellStyle name="Vírgula 2 4 2 2 2 9" xfId="13639" xr:uid="{00000000-0005-0000-0000-00009E360000}"/>
    <cellStyle name="Vírgula 2 4 2 2 3" xfId="391" xr:uid="{00000000-0005-0000-0000-00009F360000}"/>
    <cellStyle name="Vírgula 2 4 2 2 3 2" xfId="1183" xr:uid="{00000000-0005-0000-0000-0000A0360000}"/>
    <cellStyle name="Vírgula 2 4 2 2 3 2 2" xfId="3847" xr:uid="{00000000-0005-0000-0000-0000A1360000}"/>
    <cellStyle name="Vírgula 2 4 2 2 3 2 2 2" xfId="17191" xr:uid="{00000000-0005-0000-0000-0000A2360000}"/>
    <cellStyle name="Vírgula 2 4 2 2 3 2 3" xfId="6511" xr:uid="{00000000-0005-0000-0000-0000A3360000}"/>
    <cellStyle name="Vírgula 2 4 2 2 3 2 3 2" xfId="19855" xr:uid="{00000000-0005-0000-0000-0000A4360000}"/>
    <cellStyle name="Vírgula 2 4 2 2 3 2 4" xfId="9175" xr:uid="{00000000-0005-0000-0000-0000A5360000}"/>
    <cellStyle name="Vírgula 2 4 2 2 3 2 4 2" xfId="22519" xr:uid="{00000000-0005-0000-0000-0000A6360000}"/>
    <cellStyle name="Vírgula 2 4 2 2 3 2 5" xfId="14527" xr:uid="{00000000-0005-0000-0000-0000A7360000}"/>
    <cellStyle name="Vírgula 2 4 2 2 3 2 6" xfId="11839" xr:uid="{00000000-0005-0000-0000-0000A8360000}"/>
    <cellStyle name="Vírgula 2 4 2 2 3 2 7" xfId="26239" xr:uid="{00000000-0005-0000-0000-0000A9360000}"/>
    <cellStyle name="Vírgula 2 4 2 2 3 3" xfId="1975" xr:uid="{00000000-0005-0000-0000-0000AA360000}"/>
    <cellStyle name="Vírgula 2 4 2 2 3 3 2" xfId="4639" xr:uid="{00000000-0005-0000-0000-0000AB360000}"/>
    <cellStyle name="Vírgula 2 4 2 2 3 3 2 2" xfId="17983" xr:uid="{00000000-0005-0000-0000-0000AC360000}"/>
    <cellStyle name="Vírgula 2 4 2 2 3 3 3" xfId="7303" xr:uid="{00000000-0005-0000-0000-0000AD360000}"/>
    <cellStyle name="Vírgula 2 4 2 2 3 3 3 2" xfId="20647" xr:uid="{00000000-0005-0000-0000-0000AE360000}"/>
    <cellStyle name="Vírgula 2 4 2 2 3 3 4" xfId="9967" xr:uid="{00000000-0005-0000-0000-0000AF360000}"/>
    <cellStyle name="Vírgula 2 4 2 2 3 3 4 2" xfId="23311" xr:uid="{00000000-0005-0000-0000-0000B0360000}"/>
    <cellStyle name="Vírgula 2 4 2 2 3 3 5" xfId="15319" xr:uid="{00000000-0005-0000-0000-0000B1360000}"/>
    <cellStyle name="Vírgula 2 4 2 2 3 3 6" xfId="12631" xr:uid="{00000000-0005-0000-0000-0000B2360000}"/>
    <cellStyle name="Vírgula 2 4 2 2 3 4" xfId="3055" xr:uid="{00000000-0005-0000-0000-0000B3360000}"/>
    <cellStyle name="Vírgula 2 4 2 2 3 4 2" xfId="16399" xr:uid="{00000000-0005-0000-0000-0000B4360000}"/>
    <cellStyle name="Vírgula 2 4 2 2 3 5" xfId="5719" xr:uid="{00000000-0005-0000-0000-0000B5360000}"/>
    <cellStyle name="Vírgula 2 4 2 2 3 5 2" xfId="19063" xr:uid="{00000000-0005-0000-0000-0000B6360000}"/>
    <cellStyle name="Vírgula 2 4 2 2 3 6" xfId="8383" xr:uid="{00000000-0005-0000-0000-0000B7360000}"/>
    <cellStyle name="Vírgula 2 4 2 2 3 6 2" xfId="21727" xr:uid="{00000000-0005-0000-0000-0000B8360000}"/>
    <cellStyle name="Vírgula 2 4 2 2 3 7" xfId="13735" xr:uid="{00000000-0005-0000-0000-0000B9360000}"/>
    <cellStyle name="Vírgula 2 4 2 2 3 8" xfId="11047" xr:uid="{00000000-0005-0000-0000-0000BA360000}"/>
    <cellStyle name="Vírgula 2 4 2 2 3 9" xfId="24871" xr:uid="{00000000-0005-0000-0000-0000BB360000}"/>
    <cellStyle name="Vírgula 2 4 2 2 4" xfId="727" xr:uid="{00000000-0005-0000-0000-0000BC360000}"/>
    <cellStyle name="Vírgula 2 4 2 2 4 2" xfId="1519" xr:uid="{00000000-0005-0000-0000-0000BD360000}"/>
    <cellStyle name="Vírgula 2 4 2 2 4 2 2" xfId="4183" xr:uid="{00000000-0005-0000-0000-0000BE360000}"/>
    <cellStyle name="Vírgula 2 4 2 2 4 2 2 2" xfId="17527" xr:uid="{00000000-0005-0000-0000-0000BF360000}"/>
    <cellStyle name="Vírgula 2 4 2 2 4 2 3" xfId="6847" xr:uid="{00000000-0005-0000-0000-0000C0360000}"/>
    <cellStyle name="Vírgula 2 4 2 2 4 2 3 2" xfId="20191" xr:uid="{00000000-0005-0000-0000-0000C1360000}"/>
    <cellStyle name="Vírgula 2 4 2 2 4 2 4" xfId="9511" xr:uid="{00000000-0005-0000-0000-0000C2360000}"/>
    <cellStyle name="Vírgula 2 4 2 2 4 2 4 2" xfId="22855" xr:uid="{00000000-0005-0000-0000-0000C3360000}"/>
    <cellStyle name="Vírgula 2 4 2 2 4 2 5" xfId="14863" xr:uid="{00000000-0005-0000-0000-0000C4360000}"/>
    <cellStyle name="Vírgula 2 4 2 2 4 2 6" xfId="12175" xr:uid="{00000000-0005-0000-0000-0000C5360000}"/>
    <cellStyle name="Vírgula 2 4 2 2 4 2 7" xfId="25903" xr:uid="{00000000-0005-0000-0000-0000C6360000}"/>
    <cellStyle name="Vírgula 2 4 2 2 4 3" xfId="2311" xr:uid="{00000000-0005-0000-0000-0000C7360000}"/>
    <cellStyle name="Vírgula 2 4 2 2 4 3 2" xfId="4975" xr:uid="{00000000-0005-0000-0000-0000C8360000}"/>
    <cellStyle name="Vírgula 2 4 2 2 4 3 2 2" xfId="18319" xr:uid="{00000000-0005-0000-0000-0000C9360000}"/>
    <cellStyle name="Vírgula 2 4 2 2 4 3 3" xfId="7639" xr:uid="{00000000-0005-0000-0000-0000CA360000}"/>
    <cellStyle name="Vírgula 2 4 2 2 4 3 3 2" xfId="20983" xr:uid="{00000000-0005-0000-0000-0000CB360000}"/>
    <cellStyle name="Vírgula 2 4 2 2 4 3 4" xfId="10303" xr:uid="{00000000-0005-0000-0000-0000CC360000}"/>
    <cellStyle name="Vírgula 2 4 2 2 4 3 4 2" xfId="23647" xr:uid="{00000000-0005-0000-0000-0000CD360000}"/>
    <cellStyle name="Vírgula 2 4 2 2 4 3 5" xfId="15655" xr:uid="{00000000-0005-0000-0000-0000CE360000}"/>
    <cellStyle name="Vírgula 2 4 2 2 4 3 6" xfId="12967" xr:uid="{00000000-0005-0000-0000-0000CF360000}"/>
    <cellStyle name="Vírgula 2 4 2 2 4 4" xfId="3391" xr:uid="{00000000-0005-0000-0000-0000D0360000}"/>
    <cellStyle name="Vírgula 2 4 2 2 4 4 2" xfId="16735" xr:uid="{00000000-0005-0000-0000-0000D1360000}"/>
    <cellStyle name="Vírgula 2 4 2 2 4 5" xfId="6055" xr:uid="{00000000-0005-0000-0000-0000D2360000}"/>
    <cellStyle name="Vírgula 2 4 2 2 4 5 2" xfId="19399" xr:uid="{00000000-0005-0000-0000-0000D3360000}"/>
    <cellStyle name="Vírgula 2 4 2 2 4 6" xfId="8719" xr:uid="{00000000-0005-0000-0000-0000D4360000}"/>
    <cellStyle name="Vírgula 2 4 2 2 4 6 2" xfId="22063" xr:uid="{00000000-0005-0000-0000-0000D5360000}"/>
    <cellStyle name="Vírgula 2 4 2 2 4 7" xfId="14071" xr:uid="{00000000-0005-0000-0000-0000D6360000}"/>
    <cellStyle name="Vírgula 2 4 2 2 4 8" xfId="11383" xr:uid="{00000000-0005-0000-0000-0000D7360000}"/>
    <cellStyle name="Vírgula 2 4 2 2 4 9" xfId="24535" xr:uid="{00000000-0005-0000-0000-0000D8360000}"/>
    <cellStyle name="Vírgula 2 4 2 2 5" xfId="919" xr:uid="{00000000-0005-0000-0000-0000D9360000}"/>
    <cellStyle name="Vírgula 2 4 2 2 5 2" xfId="3583" xr:uid="{00000000-0005-0000-0000-0000DA360000}"/>
    <cellStyle name="Vírgula 2 4 2 2 5 2 2" xfId="16927" xr:uid="{00000000-0005-0000-0000-0000DB360000}"/>
    <cellStyle name="Vírgula 2 4 2 2 5 2 3" xfId="26551" xr:uid="{00000000-0005-0000-0000-0000DC360000}"/>
    <cellStyle name="Vírgula 2 4 2 2 5 3" xfId="6247" xr:uid="{00000000-0005-0000-0000-0000DD360000}"/>
    <cellStyle name="Vírgula 2 4 2 2 5 3 2" xfId="19591" xr:uid="{00000000-0005-0000-0000-0000DE360000}"/>
    <cellStyle name="Vírgula 2 4 2 2 5 4" xfId="8911" xr:uid="{00000000-0005-0000-0000-0000DF360000}"/>
    <cellStyle name="Vírgula 2 4 2 2 5 4 2" xfId="22255" xr:uid="{00000000-0005-0000-0000-0000E0360000}"/>
    <cellStyle name="Vírgula 2 4 2 2 5 5" xfId="14263" xr:uid="{00000000-0005-0000-0000-0000E1360000}"/>
    <cellStyle name="Vírgula 2 4 2 2 5 6" xfId="11575" xr:uid="{00000000-0005-0000-0000-0000E2360000}"/>
    <cellStyle name="Vírgula 2 4 2 2 5 7" xfId="25183" xr:uid="{00000000-0005-0000-0000-0000E3360000}"/>
    <cellStyle name="Vírgula 2 4 2 2 6" xfId="1711" xr:uid="{00000000-0005-0000-0000-0000E4360000}"/>
    <cellStyle name="Vírgula 2 4 2 2 6 2" xfId="4375" xr:uid="{00000000-0005-0000-0000-0000E5360000}"/>
    <cellStyle name="Vírgula 2 4 2 2 6 2 2" xfId="17719" xr:uid="{00000000-0005-0000-0000-0000E6360000}"/>
    <cellStyle name="Vírgula 2 4 2 2 6 3" xfId="7039" xr:uid="{00000000-0005-0000-0000-0000E7360000}"/>
    <cellStyle name="Vírgula 2 4 2 2 6 3 2" xfId="20383" xr:uid="{00000000-0005-0000-0000-0000E8360000}"/>
    <cellStyle name="Vírgula 2 4 2 2 6 4" xfId="9703" xr:uid="{00000000-0005-0000-0000-0000E9360000}"/>
    <cellStyle name="Vírgula 2 4 2 2 6 4 2" xfId="23047" xr:uid="{00000000-0005-0000-0000-0000EA360000}"/>
    <cellStyle name="Vírgula 2 4 2 2 6 5" xfId="15055" xr:uid="{00000000-0005-0000-0000-0000EB360000}"/>
    <cellStyle name="Vírgula 2 4 2 2 6 6" xfId="12367" xr:uid="{00000000-0005-0000-0000-0000EC360000}"/>
    <cellStyle name="Vírgula 2 4 2 2 6 7" xfId="25543" xr:uid="{00000000-0005-0000-0000-0000ED360000}"/>
    <cellStyle name="Vírgula 2 4 2 2 7" xfId="2527" xr:uid="{00000000-0005-0000-0000-0000EE360000}"/>
    <cellStyle name="Vírgula 2 4 2 2 7 2" xfId="5191" xr:uid="{00000000-0005-0000-0000-0000EF360000}"/>
    <cellStyle name="Vírgula 2 4 2 2 7 2 2" xfId="18535" xr:uid="{00000000-0005-0000-0000-0000F0360000}"/>
    <cellStyle name="Vírgula 2 4 2 2 7 3" xfId="7855" xr:uid="{00000000-0005-0000-0000-0000F1360000}"/>
    <cellStyle name="Vírgula 2 4 2 2 7 3 2" xfId="21199" xr:uid="{00000000-0005-0000-0000-0000F2360000}"/>
    <cellStyle name="Vírgula 2 4 2 2 7 4" xfId="10519" xr:uid="{00000000-0005-0000-0000-0000F3360000}"/>
    <cellStyle name="Vírgula 2 4 2 2 7 4 2" xfId="23863" xr:uid="{00000000-0005-0000-0000-0000F4360000}"/>
    <cellStyle name="Vírgula 2 4 2 2 7 5" xfId="15871" xr:uid="{00000000-0005-0000-0000-0000F5360000}"/>
    <cellStyle name="Vírgula 2 4 2 2 7 6" xfId="13183" xr:uid="{00000000-0005-0000-0000-0000F6360000}"/>
    <cellStyle name="Vírgula 2 4 2 2 8" xfId="2791" xr:uid="{00000000-0005-0000-0000-0000F7360000}"/>
    <cellStyle name="Vírgula 2 4 2 2 8 2" xfId="16135" xr:uid="{00000000-0005-0000-0000-0000F8360000}"/>
    <cellStyle name="Vírgula 2 4 2 2 9" xfId="5455" xr:uid="{00000000-0005-0000-0000-0000F9360000}"/>
    <cellStyle name="Vírgula 2 4 2 2 9 2" xfId="18799" xr:uid="{00000000-0005-0000-0000-0000FA360000}"/>
    <cellStyle name="Vírgula 2 4 2 3" xfId="247" xr:uid="{00000000-0005-0000-0000-0000FB360000}"/>
    <cellStyle name="Vírgula 2 4 2 3 10" xfId="13591" xr:uid="{00000000-0005-0000-0000-0000FC360000}"/>
    <cellStyle name="Vírgula 2 4 2 3 11" xfId="10903" xr:uid="{00000000-0005-0000-0000-0000FD360000}"/>
    <cellStyle name="Vírgula 2 4 2 3 12" xfId="24295" xr:uid="{00000000-0005-0000-0000-0000FE360000}"/>
    <cellStyle name="Vírgula 2 4 2 3 2" xfId="511" xr:uid="{00000000-0005-0000-0000-0000FF360000}"/>
    <cellStyle name="Vírgula 2 4 2 3 2 2" xfId="1303" xr:uid="{00000000-0005-0000-0000-000000370000}"/>
    <cellStyle name="Vírgula 2 4 2 3 2 2 2" xfId="3967" xr:uid="{00000000-0005-0000-0000-000001370000}"/>
    <cellStyle name="Vírgula 2 4 2 3 2 2 2 2" xfId="17311" xr:uid="{00000000-0005-0000-0000-000002370000}"/>
    <cellStyle name="Vírgula 2 4 2 3 2 2 3" xfId="6631" xr:uid="{00000000-0005-0000-0000-000003370000}"/>
    <cellStyle name="Vírgula 2 4 2 3 2 2 3 2" xfId="19975" xr:uid="{00000000-0005-0000-0000-000004370000}"/>
    <cellStyle name="Vírgula 2 4 2 3 2 2 4" xfId="9295" xr:uid="{00000000-0005-0000-0000-000005370000}"/>
    <cellStyle name="Vírgula 2 4 2 3 2 2 4 2" xfId="22639" xr:uid="{00000000-0005-0000-0000-000006370000}"/>
    <cellStyle name="Vírgula 2 4 2 3 2 2 5" xfId="14647" xr:uid="{00000000-0005-0000-0000-000007370000}"/>
    <cellStyle name="Vírgula 2 4 2 3 2 2 6" xfId="11959" xr:uid="{00000000-0005-0000-0000-000008370000}"/>
    <cellStyle name="Vírgula 2 4 2 3 2 2 7" xfId="26359" xr:uid="{00000000-0005-0000-0000-000009370000}"/>
    <cellStyle name="Vírgula 2 4 2 3 2 3" xfId="2095" xr:uid="{00000000-0005-0000-0000-00000A370000}"/>
    <cellStyle name="Vírgula 2 4 2 3 2 3 2" xfId="4759" xr:uid="{00000000-0005-0000-0000-00000B370000}"/>
    <cellStyle name="Vírgula 2 4 2 3 2 3 2 2" xfId="18103" xr:uid="{00000000-0005-0000-0000-00000C370000}"/>
    <cellStyle name="Vírgula 2 4 2 3 2 3 3" xfId="7423" xr:uid="{00000000-0005-0000-0000-00000D370000}"/>
    <cellStyle name="Vírgula 2 4 2 3 2 3 3 2" xfId="20767" xr:uid="{00000000-0005-0000-0000-00000E370000}"/>
    <cellStyle name="Vírgula 2 4 2 3 2 3 4" xfId="10087" xr:uid="{00000000-0005-0000-0000-00000F370000}"/>
    <cellStyle name="Vírgula 2 4 2 3 2 3 4 2" xfId="23431" xr:uid="{00000000-0005-0000-0000-000010370000}"/>
    <cellStyle name="Vírgula 2 4 2 3 2 3 5" xfId="15439" xr:uid="{00000000-0005-0000-0000-000011370000}"/>
    <cellStyle name="Vírgula 2 4 2 3 2 3 6" xfId="12751" xr:uid="{00000000-0005-0000-0000-000012370000}"/>
    <cellStyle name="Vírgula 2 4 2 3 2 4" xfId="3175" xr:uid="{00000000-0005-0000-0000-000013370000}"/>
    <cellStyle name="Vírgula 2 4 2 3 2 4 2" xfId="16519" xr:uid="{00000000-0005-0000-0000-000014370000}"/>
    <cellStyle name="Vírgula 2 4 2 3 2 5" xfId="5839" xr:uid="{00000000-0005-0000-0000-000015370000}"/>
    <cellStyle name="Vírgula 2 4 2 3 2 5 2" xfId="19183" xr:uid="{00000000-0005-0000-0000-000016370000}"/>
    <cellStyle name="Vírgula 2 4 2 3 2 6" xfId="8503" xr:uid="{00000000-0005-0000-0000-000017370000}"/>
    <cellStyle name="Vírgula 2 4 2 3 2 6 2" xfId="21847" xr:uid="{00000000-0005-0000-0000-000018370000}"/>
    <cellStyle name="Vírgula 2 4 2 3 2 7" xfId="13855" xr:uid="{00000000-0005-0000-0000-000019370000}"/>
    <cellStyle name="Vírgula 2 4 2 3 2 8" xfId="11167" xr:uid="{00000000-0005-0000-0000-00001A370000}"/>
    <cellStyle name="Vírgula 2 4 2 3 2 9" xfId="24991" xr:uid="{00000000-0005-0000-0000-00001B370000}"/>
    <cellStyle name="Vírgula 2 4 2 3 3" xfId="679" xr:uid="{00000000-0005-0000-0000-00001C370000}"/>
    <cellStyle name="Vírgula 2 4 2 3 3 2" xfId="1471" xr:uid="{00000000-0005-0000-0000-00001D370000}"/>
    <cellStyle name="Vírgula 2 4 2 3 3 2 2" xfId="4135" xr:uid="{00000000-0005-0000-0000-00001E370000}"/>
    <cellStyle name="Vírgula 2 4 2 3 3 2 2 2" xfId="17479" xr:uid="{00000000-0005-0000-0000-00001F370000}"/>
    <cellStyle name="Vírgula 2 4 2 3 3 2 3" xfId="6799" xr:uid="{00000000-0005-0000-0000-000020370000}"/>
    <cellStyle name="Vírgula 2 4 2 3 3 2 3 2" xfId="20143" xr:uid="{00000000-0005-0000-0000-000021370000}"/>
    <cellStyle name="Vírgula 2 4 2 3 3 2 4" xfId="9463" xr:uid="{00000000-0005-0000-0000-000022370000}"/>
    <cellStyle name="Vírgula 2 4 2 3 3 2 4 2" xfId="22807" xr:uid="{00000000-0005-0000-0000-000023370000}"/>
    <cellStyle name="Vírgula 2 4 2 3 3 2 5" xfId="14815" xr:uid="{00000000-0005-0000-0000-000024370000}"/>
    <cellStyle name="Vírgula 2 4 2 3 3 2 6" xfId="12127" xr:uid="{00000000-0005-0000-0000-000025370000}"/>
    <cellStyle name="Vírgula 2 4 2 3 3 2 7" xfId="26023" xr:uid="{00000000-0005-0000-0000-000026370000}"/>
    <cellStyle name="Vírgula 2 4 2 3 3 3" xfId="2263" xr:uid="{00000000-0005-0000-0000-000027370000}"/>
    <cellStyle name="Vírgula 2 4 2 3 3 3 2" xfId="4927" xr:uid="{00000000-0005-0000-0000-000028370000}"/>
    <cellStyle name="Vírgula 2 4 2 3 3 3 2 2" xfId="18271" xr:uid="{00000000-0005-0000-0000-000029370000}"/>
    <cellStyle name="Vírgula 2 4 2 3 3 3 3" xfId="7591" xr:uid="{00000000-0005-0000-0000-00002A370000}"/>
    <cellStyle name="Vírgula 2 4 2 3 3 3 3 2" xfId="20935" xr:uid="{00000000-0005-0000-0000-00002B370000}"/>
    <cellStyle name="Vírgula 2 4 2 3 3 3 4" xfId="10255" xr:uid="{00000000-0005-0000-0000-00002C370000}"/>
    <cellStyle name="Vírgula 2 4 2 3 3 3 4 2" xfId="23599" xr:uid="{00000000-0005-0000-0000-00002D370000}"/>
    <cellStyle name="Vírgula 2 4 2 3 3 3 5" xfId="15607" xr:uid="{00000000-0005-0000-0000-00002E370000}"/>
    <cellStyle name="Vírgula 2 4 2 3 3 3 6" xfId="12919" xr:uid="{00000000-0005-0000-0000-00002F370000}"/>
    <cellStyle name="Vírgula 2 4 2 3 3 4" xfId="3343" xr:uid="{00000000-0005-0000-0000-000030370000}"/>
    <cellStyle name="Vírgula 2 4 2 3 3 4 2" xfId="16687" xr:uid="{00000000-0005-0000-0000-000031370000}"/>
    <cellStyle name="Vírgula 2 4 2 3 3 5" xfId="6007" xr:uid="{00000000-0005-0000-0000-000032370000}"/>
    <cellStyle name="Vírgula 2 4 2 3 3 5 2" xfId="19351" xr:uid="{00000000-0005-0000-0000-000033370000}"/>
    <cellStyle name="Vírgula 2 4 2 3 3 6" xfId="8671" xr:uid="{00000000-0005-0000-0000-000034370000}"/>
    <cellStyle name="Vírgula 2 4 2 3 3 6 2" xfId="22015" xr:uid="{00000000-0005-0000-0000-000035370000}"/>
    <cellStyle name="Vírgula 2 4 2 3 3 7" xfId="14023" xr:uid="{00000000-0005-0000-0000-000036370000}"/>
    <cellStyle name="Vírgula 2 4 2 3 3 8" xfId="11335" xr:uid="{00000000-0005-0000-0000-000037370000}"/>
    <cellStyle name="Vírgula 2 4 2 3 3 9" xfId="24655" xr:uid="{00000000-0005-0000-0000-000038370000}"/>
    <cellStyle name="Vírgula 2 4 2 3 4" xfId="1039" xr:uid="{00000000-0005-0000-0000-000039370000}"/>
    <cellStyle name="Vírgula 2 4 2 3 4 2" xfId="3703" xr:uid="{00000000-0005-0000-0000-00003A370000}"/>
    <cellStyle name="Vírgula 2 4 2 3 4 2 2" xfId="17047" xr:uid="{00000000-0005-0000-0000-00003B370000}"/>
    <cellStyle name="Vírgula 2 4 2 3 4 2 3" xfId="26671" xr:uid="{00000000-0005-0000-0000-00003C370000}"/>
    <cellStyle name="Vírgula 2 4 2 3 4 3" xfId="6367" xr:uid="{00000000-0005-0000-0000-00003D370000}"/>
    <cellStyle name="Vírgula 2 4 2 3 4 3 2" xfId="19711" xr:uid="{00000000-0005-0000-0000-00003E370000}"/>
    <cellStyle name="Vírgula 2 4 2 3 4 4" xfId="9031" xr:uid="{00000000-0005-0000-0000-00003F370000}"/>
    <cellStyle name="Vírgula 2 4 2 3 4 4 2" xfId="22375" xr:uid="{00000000-0005-0000-0000-000040370000}"/>
    <cellStyle name="Vírgula 2 4 2 3 4 5" xfId="14383" xr:uid="{00000000-0005-0000-0000-000041370000}"/>
    <cellStyle name="Vírgula 2 4 2 3 4 6" xfId="11695" xr:uid="{00000000-0005-0000-0000-000042370000}"/>
    <cellStyle name="Vírgula 2 4 2 3 4 7" xfId="25303" xr:uid="{00000000-0005-0000-0000-000043370000}"/>
    <cellStyle name="Vírgula 2 4 2 3 5" xfId="1831" xr:uid="{00000000-0005-0000-0000-000044370000}"/>
    <cellStyle name="Vírgula 2 4 2 3 5 2" xfId="4495" xr:uid="{00000000-0005-0000-0000-000045370000}"/>
    <cellStyle name="Vírgula 2 4 2 3 5 2 2" xfId="17839" xr:uid="{00000000-0005-0000-0000-000046370000}"/>
    <cellStyle name="Vírgula 2 4 2 3 5 3" xfId="7159" xr:uid="{00000000-0005-0000-0000-000047370000}"/>
    <cellStyle name="Vírgula 2 4 2 3 5 3 2" xfId="20503" xr:uid="{00000000-0005-0000-0000-000048370000}"/>
    <cellStyle name="Vírgula 2 4 2 3 5 4" xfId="9823" xr:uid="{00000000-0005-0000-0000-000049370000}"/>
    <cellStyle name="Vírgula 2 4 2 3 5 4 2" xfId="23167" xr:uid="{00000000-0005-0000-0000-00004A370000}"/>
    <cellStyle name="Vírgula 2 4 2 3 5 5" xfId="15175" xr:uid="{00000000-0005-0000-0000-00004B370000}"/>
    <cellStyle name="Vírgula 2 4 2 3 5 6" xfId="12487" xr:uid="{00000000-0005-0000-0000-00004C370000}"/>
    <cellStyle name="Vírgula 2 4 2 3 5 7" xfId="25663" xr:uid="{00000000-0005-0000-0000-00004D370000}"/>
    <cellStyle name="Vírgula 2 4 2 3 6" xfId="2647" xr:uid="{00000000-0005-0000-0000-00004E370000}"/>
    <cellStyle name="Vírgula 2 4 2 3 6 2" xfId="5311" xr:uid="{00000000-0005-0000-0000-00004F370000}"/>
    <cellStyle name="Vírgula 2 4 2 3 6 2 2" xfId="18655" xr:uid="{00000000-0005-0000-0000-000050370000}"/>
    <cellStyle name="Vírgula 2 4 2 3 6 3" xfId="7975" xr:uid="{00000000-0005-0000-0000-000051370000}"/>
    <cellStyle name="Vírgula 2 4 2 3 6 3 2" xfId="21319" xr:uid="{00000000-0005-0000-0000-000052370000}"/>
    <cellStyle name="Vírgula 2 4 2 3 6 4" xfId="10639" xr:uid="{00000000-0005-0000-0000-000053370000}"/>
    <cellStyle name="Vírgula 2 4 2 3 6 4 2" xfId="23983" xr:uid="{00000000-0005-0000-0000-000054370000}"/>
    <cellStyle name="Vírgula 2 4 2 3 6 5" xfId="15991" xr:uid="{00000000-0005-0000-0000-000055370000}"/>
    <cellStyle name="Vírgula 2 4 2 3 6 6" xfId="13303" xr:uid="{00000000-0005-0000-0000-000056370000}"/>
    <cellStyle name="Vírgula 2 4 2 3 7" xfId="2911" xr:uid="{00000000-0005-0000-0000-000057370000}"/>
    <cellStyle name="Vírgula 2 4 2 3 7 2" xfId="16255" xr:uid="{00000000-0005-0000-0000-000058370000}"/>
    <cellStyle name="Vírgula 2 4 2 3 8" xfId="5575" xr:uid="{00000000-0005-0000-0000-000059370000}"/>
    <cellStyle name="Vírgula 2 4 2 3 8 2" xfId="18919" xr:uid="{00000000-0005-0000-0000-00005A370000}"/>
    <cellStyle name="Vírgula 2 4 2 3 9" xfId="8239" xr:uid="{00000000-0005-0000-0000-00005B370000}"/>
    <cellStyle name="Vírgula 2 4 2 3 9 2" xfId="21583" xr:uid="{00000000-0005-0000-0000-00005C370000}"/>
    <cellStyle name="Vírgula 2 4 2 4" xfId="199" xr:uid="{00000000-0005-0000-0000-00005D370000}"/>
    <cellStyle name="Vírgula 2 4 2 4 10" xfId="10855" xr:uid="{00000000-0005-0000-0000-00005E370000}"/>
    <cellStyle name="Vírgula 2 4 2 4 11" xfId="24247" xr:uid="{00000000-0005-0000-0000-00005F370000}"/>
    <cellStyle name="Vírgula 2 4 2 4 2" xfId="463" xr:uid="{00000000-0005-0000-0000-000060370000}"/>
    <cellStyle name="Vírgula 2 4 2 4 2 2" xfId="1255" xr:uid="{00000000-0005-0000-0000-000061370000}"/>
    <cellStyle name="Vírgula 2 4 2 4 2 2 2" xfId="3919" xr:uid="{00000000-0005-0000-0000-000062370000}"/>
    <cellStyle name="Vírgula 2 4 2 4 2 2 2 2" xfId="17263" xr:uid="{00000000-0005-0000-0000-000063370000}"/>
    <cellStyle name="Vírgula 2 4 2 4 2 2 3" xfId="6583" xr:uid="{00000000-0005-0000-0000-000064370000}"/>
    <cellStyle name="Vírgula 2 4 2 4 2 2 3 2" xfId="19927" xr:uid="{00000000-0005-0000-0000-000065370000}"/>
    <cellStyle name="Vírgula 2 4 2 4 2 2 4" xfId="9247" xr:uid="{00000000-0005-0000-0000-000066370000}"/>
    <cellStyle name="Vírgula 2 4 2 4 2 2 4 2" xfId="22591" xr:uid="{00000000-0005-0000-0000-000067370000}"/>
    <cellStyle name="Vírgula 2 4 2 4 2 2 5" xfId="14599" xr:uid="{00000000-0005-0000-0000-000068370000}"/>
    <cellStyle name="Vírgula 2 4 2 4 2 2 6" xfId="11911" xr:uid="{00000000-0005-0000-0000-000069370000}"/>
    <cellStyle name="Vírgula 2 4 2 4 2 2 7" xfId="26311" xr:uid="{00000000-0005-0000-0000-00006A370000}"/>
    <cellStyle name="Vírgula 2 4 2 4 2 3" xfId="2047" xr:uid="{00000000-0005-0000-0000-00006B370000}"/>
    <cellStyle name="Vírgula 2 4 2 4 2 3 2" xfId="4711" xr:uid="{00000000-0005-0000-0000-00006C370000}"/>
    <cellStyle name="Vírgula 2 4 2 4 2 3 2 2" xfId="18055" xr:uid="{00000000-0005-0000-0000-00006D370000}"/>
    <cellStyle name="Vírgula 2 4 2 4 2 3 3" xfId="7375" xr:uid="{00000000-0005-0000-0000-00006E370000}"/>
    <cellStyle name="Vírgula 2 4 2 4 2 3 3 2" xfId="20719" xr:uid="{00000000-0005-0000-0000-00006F370000}"/>
    <cellStyle name="Vírgula 2 4 2 4 2 3 4" xfId="10039" xr:uid="{00000000-0005-0000-0000-000070370000}"/>
    <cellStyle name="Vírgula 2 4 2 4 2 3 4 2" xfId="23383" xr:uid="{00000000-0005-0000-0000-000071370000}"/>
    <cellStyle name="Vírgula 2 4 2 4 2 3 5" xfId="15391" xr:uid="{00000000-0005-0000-0000-000072370000}"/>
    <cellStyle name="Vírgula 2 4 2 4 2 3 6" xfId="12703" xr:uid="{00000000-0005-0000-0000-000073370000}"/>
    <cellStyle name="Vírgula 2 4 2 4 2 4" xfId="3127" xr:uid="{00000000-0005-0000-0000-000074370000}"/>
    <cellStyle name="Vírgula 2 4 2 4 2 4 2" xfId="16471" xr:uid="{00000000-0005-0000-0000-000075370000}"/>
    <cellStyle name="Vírgula 2 4 2 4 2 5" xfId="5791" xr:uid="{00000000-0005-0000-0000-000076370000}"/>
    <cellStyle name="Vírgula 2 4 2 4 2 5 2" xfId="19135" xr:uid="{00000000-0005-0000-0000-000077370000}"/>
    <cellStyle name="Vírgula 2 4 2 4 2 6" xfId="8455" xr:uid="{00000000-0005-0000-0000-000078370000}"/>
    <cellStyle name="Vírgula 2 4 2 4 2 6 2" xfId="21799" xr:uid="{00000000-0005-0000-0000-000079370000}"/>
    <cellStyle name="Vírgula 2 4 2 4 2 7" xfId="13807" xr:uid="{00000000-0005-0000-0000-00007A370000}"/>
    <cellStyle name="Vírgula 2 4 2 4 2 8" xfId="11119" xr:uid="{00000000-0005-0000-0000-00007B370000}"/>
    <cellStyle name="Vírgula 2 4 2 4 2 9" xfId="24943" xr:uid="{00000000-0005-0000-0000-00007C370000}"/>
    <cellStyle name="Vírgula 2 4 2 4 3" xfId="991" xr:uid="{00000000-0005-0000-0000-00007D370000}"/>
    <cellStyle name="Vírgula 2 4 2 4 3 2" xfId="3655" xr:uid="{00000000-0005-0000-0000-00007E370000}"/>
    <cellStyle name="Vírgula 2 4 2 4 3 2 2" xfId="16999" xr:uid="{00000000-0005-0000-0000-00007F370000}"/>
    <cellStyle name="Vírgula 2 4 2 4 3 2 3" xfId="25975" xr:uid="{00000000-0005-0000-0000-000080370000}"/>
    <cellStyle name="Vírgula 2 4 2 4 3 3" xfId="6319" xr:uid="{00000000-0005-0000-0000-000081370000}"/>
    <cellStyle name="Vírgula 2 4 2 4 3 3 2" xfId="19663" xr:uid="{00000000-0005-0000-0000-000082370000}"/>
    <cellStyle name="Vírgula 2 4 2 4 3 4" xfId="8983" xr:uid="{00000000-0005-0000-0000-000083370000}"/>
    <cellStyle name="Vírgula 2 4 2 4 3 4 2" xfId="22327" xr:uid="{00000000-0005-0000-0000-000084370000}"/>
    <cellStyle name="Vírgula 2 4 2 4 3 5" xfId="14335" xr:uid="{00000000-0005-0000-0000-000085370000}"/>
    <cellStyle name="Vírgula 2 4 2 4 3 6" xfId="11647" xr:uid="{00000000-0005-0000-0000-000086370000}"/>
    <cellStyle name="Vírgula 2 4 2 4 3 7" xfId="24607" xr:uid="{00000000-0005-0000-0000-000087370000}"/>
    <cellStyle name="Vírgula 2 4 2 4 4" xfId="1783" xr:uid="{00000000-0005-0000-0000-000088370000}"/>
    <cellStyle name="Vírgula 2 4 2 4 4 2" xfId="4447" xr:uid="{00000000-0005-0000-0000-000089370000}"/>
    <cellStyle name="Vírgula 2 4 2 4 4 2 2" xfId="17791" xr:uid="{00000000-0005-0000-0000-00008A370000}"/>
    <cellStyle name="Vírgula 2 4 2 4 4 2 3" xfId="26623" xr:uid="{00000000-0005-0000-0000-00008B370000}"/>
    <cellStyle name="Vírgula 2 4 2 4 4 3" xfId="7111" xr:uid="{00000000-0005-0000-0000-00008C370000}"/>
    <cellStyle name="Vírgula 2 4 2 4 4 3 2" xfId="20455" xr:uid="{00000000-0005-0000-0000-00008D370000}"/>
    <cellStyle name="Vírgula 2 4 2 4 4 4" xfId="9775" xr:uid="{00000000-0005-0000-0000-00008E370000}"/>
    <cellStyle name="Vírgula 2 4 2 4 4 4 2" xfId="23119" xr:uid="{00000000-0005-0000-0000-00008F370000}"/>
    <cellStyle name="Vírgula 2 4 2 4 4 5" xfId="15127" xr:uid="{00000000-0005-0000-0000-000090370000}"/>
    <cellStyle name="Vírgula 2 4 2 4 4 6" xfId="12439" xr:uid="{00000000-0005-0000-0000-000091370000}"/>
    <cellStyle name="Vírgula 2 4 2 4 4 7" xfId="25255" xr:uid="{00000000-0005-0000-0000-000092370000}"/>
    <cellStyle name="Vírgula 2 4 2 4 5" xfId="2599" xr:uid="{00000000-0005-0000-0000-000093370000}"/>
    <cellStyle name="Vírgula 2 4 2 4 5 2" xfId="5263" xr:uid="{00000000-0005-0000-0000-000094370000}"/>
    <cellStyle name="Vírgula 2 4 2 4 5 2 2" xfId="18607" xr:uid="{00000000-0005-0000-0000-000095370000}"/>
    <cellStyle name="Vírgula 2 4 2 4 5 3" xfId="7927" xr:uid="{00000000-0005-0000-0000-000096370000}"/>
    <cellStyle name="Vírgula 2 4 2 4 5 3 2" xfId="21271" xr:uid="{00000000-0005-0000-0000-000097370000}"/>
    <cellStyle name="Vírgula 2 4 2 4 5 4" xfId="10591" xr:uid="{00000000-0005-0000-0000-000098370000}"/>
    <cellStyle name="Vírgula 2 4 2 4 5 4 2" xfId="23935" xr:uid="{00000000-0005-0000-0000-000099370000}"/>
    <cellStyle name="Vírgula 2 4 2 4 5 5" xfId="15943" xr:uid="{00000000-0005-0000-0000-00009A370000}"/>
    <cellStyle name="Vírgula 2 4 2 4 5 6" xfId="13255" xr:uid="{00000000-0005-0000-0000-00009B370000}"/>
    <cellStyle name="Vírgula 2 4 2 4 5 7" xfId="25615" xr:uid="{00000000-0005-0000-0000-00009C370000}"/>
    <cellStyle name="Vírgula 2 4 2 4 6" xfId="2863" xr:uid="{00000000-0005-0000-0000-00009D370000}"/>
    <cellStyle name="Vírgula 2 4 2 4 6 2" xfId="16207" xr:uid="{00000000-0005-0000-0000-00009E370000}"/>
    <cellStyle name="Vírgula 2 4 2 4 7" xfId="5527" xr:uid="{00000000-0005-0000-0000-00009F370000}"/>
    <cellStyle name="Vírgula 2 4 2 4 7 2" xfId="18871" xr:uid="{00000000-0005-0000-0000-0000A0370000}"/>
    <cellStyle name="Vírgula 2 4 2 4 8" xfId="8191" xr:uid="{00000000-0005-0000-0000-0000A1370000}"/>
    <cellStyle name="Vírgula 2 4 2 4 8 2" xfId="21535" xr:uid="{00000000-0005-0000-0000-0000A2370000}"/>
    <cellStyle name="Vírgula 2 4 2 4 9" xfId="13543" xr:uid="{00000000-0005-0000-0000-0000A3370000}"/>
    <cellStyle name="Vírgula 2 4 2 5" xfId="343" xr:uid="{00000000-0005-0000-0000-0000A4370000}"/>
    <cellStyle name="Vírgula 2 4 2 5 2" xfId="1135" xr:uid="{00000000-0005-0000-0000-0000A5370000}"/>
    <cellStyle name="Vírgula 2 4 2 5 2 2" xfId="3799" xr:uid="{00000000-0005-0000-0000-0000A6370000}"/>
    <cellStyle name="Vírgula 2 4 2 5 2 2 2" xfId="17143" xr:uid="{00000000-0005-0000-0000-0000A7370000}"/>
    <cellStyle name="Vírgula 2 4 2 5 2 2 3" xfId="26455" xr:uid="{00000000-0005-0000-0000-0000A8370000}"/>
    <cellStyle name="Vírgula 2 4 2 5 2 3" xfId="6463" xr:uid="{00000000-0005-0000-0000-0000A9370000}"/>
    <cellStyle name="Vírgula 2 4 2 5 2 3 2" xfId="19807" xr:uid="{00000000-0005-0000-0000-0000AA370000}"/>
    <cellStyle name="Vírgula 2 4 2 5 2 4" xfId="9127" xr:uid="{00000000-0005-0000-0000-0000AB370000}"/>
    <cellStyle name="Vírgula 2 4 2 5 2 4 2" xfId="22471" xr:uid="{00000000-0005-0000-0000-0000AC370000}"/>
    <cellStyle name="Vírgula 2 4 2 5 2 5" xfId="14479" xr:uid="{00000000-0005-0000-0000-0000AD370000}"/>
    <cellStyle name="Vírgula 2 4 2 5 2 6" xfId="11791" xr:uid="{00000000-0005-0000-0000-0000AE370000}"/>
    <cellStyle name="Vírgula 2 4 2 5 2 7" xfId="25087" xr:uid="{00000000-0005-0000-0000-0000AF370000}"/>
    <cellStyle name="Vírgula 2 4 2 5 3" xfId="1927" xr:uid="{00000000-0005-0000-0000-0000B0370000}"/>
    <cellStyle name="Vírgula 2 4 2 5 3 2" xfId="4591" xr:uid="{00000000-0005-0000-0000-0000B1370000}"/>
    <cellStyle name="Vírgula 2 4 2 5 3 2 2" xfId="17935" xr:uid="{00000000-0005-0000-0000-0000B2370000}"/>
    <cellStyle name="Vírgula 2 4 2 5 3 2 3" xfId="26119" xr:uid="{00000000-0005-0000-0000-0000B3370000}"/>
    <cellStyle name="Vírgula 2 4 2 5 3 3" xfId="7255" xr:uid="{00000000-0005-0000-0000-0000B4370000}"/>
    <cellStyle name="Vírgula 2 4 2 5 3 3 2" xfId="20599" xr:uid="{00000000-0005-0000-0000-0000B5370000}"/>
    <cellStyle name="Vírgula 2 4 2 5 3 4" xfId="9919" xr:uid="{00000000-0005-0000-0000-0000B6370000}"/>
    <cellStyle name="Vírgula 2 4 2 5 3 4 2" xfId="23263" xr:uid="{00000000-0005-0000-0000-0000B7370000}"/>
    <cellStyle name="Vírgula 2 4 2 5 3 5" xfId="15271" xr:uid="{00000000-0005-0000-0000-0000B8370000}"/>
    <cellStyle name="Vírgula 2 4 2 5 3 6" xfId="12583" xr:uid="{00000000-0005-0000-0000-0000B9370000}"/>
    <cellStyle name="Vírgula 2 4 2 5 3 7" xfId="24751" xr:uid="{00000000-0005-0000-0000-0000BA370000}"/>
    <cellStyle name="Vírgula 2 4 2 5 4" xfId="3007" xr:uid="{00000000-0005-0000-0000-0000BB370000}"/>
    <cellStyle name="Vírgula 2 4 2 5 4 2" xfId="16351" xr:uid="{00000000-0005-0000-0000-0000BC370000}"/>
    <cellStyle name="Vírgula 2 4 2 5 4 2 2" xfId="26767" xr:uid="{00000000-0005-0000-0000-0000BD370000}"/>
    <cellStyle name="Vírgula 2 4 2 5 4 3" xfId="25399" xr:uid="{00000000-0005-0000-0000-0000BE370000}"/>
    <cellStyle name="Vírgula 2 4 2 5 5" xfId="5671" xr:uid="{00000000-0005-0000-0000-0000BF370000}"/>
    <cellStyle name="Vírgula 2 4 2 5 5 2" xfId="19015" xr:uid="{00000000-0005-0000-0000-0000C0370000}"/>
    <cellStyle name="Vírgula 2 4 2 5 5 3" xfId="25759" xr:uid="{00000000-0005-0000-0000-0000C1370000}"/>
    <cellStyle name="Vírgula 2 4 2 5 6" xfId="8335" xr:uid="{00000000-0005-0000-0000-0000C2370000}"/>
    <cellStyle name="Vírgula 2 4 2 5 6 2" xfId="21679" xr:uid="{00000000-0005-0000-0000-0000C3370000}"/>
    <cellStyle name="Vírgula 2 4 2 5 7" xfId="13687" xr:uid="{00000000-0005-0000-0000-0000C4370000}"/>
    <cellStyle name="Vírgula 2 4 2 5 8" xfId="10999" xr:uid="{00000000-0005-0000-0000-0000C5370000}"/>
    <cellStyle name="Vírgula 2 4 2 5 9" xfId="24391" xr:uid="{00000000-0005-0000-0000-0000C6370000}"/>
    <cellStyle name="Vírgula 2 4 2 6" xfId="607" xr:uid="{00000000-0005-0000-0000-0000C7370000}"/>
    <cellStyle name="Vírgula 2 4 2 6 2" xfId="1399" xr:uid="{00000000-0005-0000-0000-0000C8370000}"/>
    <cellStyle name="Vírgula 2 4 2 6 2 2" xfId="4063" xr:uid="{00000000-0005-0000-0000-0000C9370000}"/>
    <cellStyle name="Vírgula 2 4 2 6 2 2 2" xfId="17407" xr:uid="{00000000-0005-0000-0000-0000CA370000}"/>
    <cellStyle name="Vírgula 2 4 2 6 2 3" xfId="6727" xr:uid="{00000000-0005-0000-0000-0000CB370000}"/>
    <cellStyle name="Vírgula 2 4 2 6 2 3 2" xfId="20071" xr:uid="{00000000-0005-0000-0000-0000CC370000}"/>
    <cellStyle name="Vírgula 2 4 2 6 2 4" xfId="9391" xr:uid="{00000000-0005-0000-0000-0000CD370000}"/>
    <cellStyle name="Vírgula 2 4 2 6 2 4 2" xfId="22735" xr:uid="{00000000-0005-0000-0000-0000CE370000}"/>
    <cellStyle name="Vírgula 2 4 2 6 2 5" xfId="14743" xr:uid="{00000000-0005-0000-0000-0000CF370000}"/>
    <cellStyle name="Vírgula 2 4 2 6 2 6" xfId="12055" xr:uid="{00000000-0005-0000-0000-0000D0370000}"/>
    <cellStyle name="Vírgula 2 4 2 6 2 7" xfId="26191" xr:uid="{00000000-0005-0000-0000-0000D1370000}"/>
    <cellStyle name="Vírgula 2 4 2 6 3" xfId="2191" xr:uid="{00000000-0005-0000-0000-0000D2370000}"/>
    <cellStyle name="Vírgula 2 4 2 6 3 2" xfId="4855" xr:uid="{00000000-0005-0000-0000-0000D3370000}"/>
    <cellStyle name="Vírgula 2 4 2 6 3 2 2" xfId="18199" xr:uid="{00000000-0005-0000-0000-0000D4370000}"/>
    <cellStyle name="Vírgula 2 4 2 6 3 3" xfId="7519" xr:uid="{00000000-0005-0000-0000-0000D5370000}"/>
    <cellStyle name="Vírgula 2 4 2 6 3 3 2" xfId="20863" xr:uid="{00000000-0005-0000-0000-0000D6370000}"/>
    <cellStyle name="Vírgula 2 4 2 6 3 4" xfId="10183" xr:uid="{00000000-0005-0000-0000-0000D7370000}"/>
    <cellStyle name="Vírgula 2 4 2 6 3 4 2" xfId="23527" xr:uid="{00000000-0005-0000-0000-0000D8370000}"/>
    <cellStyle name="Vírgula 2 4 2 6 3 5" xfId="15535" xr:uid="{00000000-0005-0000-0000-0000D9370000}"/>
    <cellStyle name="Vírgula 2 4 2 6 3 6" xfId="12847" xr:uid="{00000000-0005-0000-0000-0000DA370000}"/>
    <cellStyle name="Vírgula 2 4 2 6 4" xfId="3271" xr:uid="{00000000-0005-0000-0000-0000DB370000}"/>
    <cellStyle name="Vírgula 2 4 2 6 4 2" xfId="16615" xr:uid="{00000000-0005-0000-0000-0000DC370000}"/>
    <cellStyle name="Vírgula 2 4 2 6 5" xfId="5935" xr:uid="{00000000-0005-0000-0000-0000DD370000}"/>
    <cellStyle name="Vírgula 2 4 2 6 5 2" xfId="19279" xr:uid="{00000000-0005-0000-0000-0000DE370000}"/>
    <cellStyle name="Vírgula 2 4 2 6 6" xfId="8599" xr:uid="{00000000-0005-0000-0000-0000DF370000}"/>
    <cellStyle name="Vírgula 2 4 2 6 6 2" xfId="21943" xr:uid="{00000000-0005-0000-0000-0000E0370000}"/>
    <cellStyle name="Vírgula 2 4 2 6 7" xfId="13951" xr:uid="{00000000-0005-0000-0000-0000E1370000}"/>
    <cellStyle name="Vírgula 2 4 2 6 8" xfId="11263" xr:uid="{00000000-0005-0000-0000-0000E2370000}"/>
    <cellStyle name="Vírgula 2 4 2 6 9" xfId="24823" xr:uid="{00000000-0005-0000-0000-0000E3370000}"/>
    <cellStyle name="Vírgula 2 4 2 7" xfId="775" xr:uid="{00000000-0005-0000-0000-0000E4370000}"/>
    <cellStyle name="Vírgula 2 4 2 7 2" xfId="1567" xr:uid="{00000000-0005-0000-0000-0000E5370000}"/>
    <cellStyle name="Vírgula 2 4 2 7 2 2" xfId="4231" xr:uid="{00000000-0005-0000-0000-0000E6370000}"/>
    <cellStyle name="Vírgula 2 4 2 7 2 2 2" xfId="17575" xr:uid="{00000000-0005-0000-0000-0000E7370000}"/>
    <cellStyle name="Vírgula 2 4 2 7 2 3" xfId="6895" xr:uid="{00000000-0005-0000-0000-0000E8370000}"/>
    <cellStyle name="Vírgula 2 4 2 7 2 3 2" xfId="20239" xr:uid="{00000000-0005-0000-0000-0000E9370000}"/>
    <cellStyle name="Vírgula 2 4 2 7 2 4" xfId="9559" xr:uid="{00000000-0005-0000-0000-0000EA370000}"/>
    <cellStyle name="Vírgula 2 4 2 7 2 4 2" xfId="22903" xr:uid="{00000000-0005-0000-0000-0000EB370000}"/>
    <cellStyle name="Vírgula 2 4 2 7 2 5" xfId="14911" xr:uid="{00000000-0005-0000-0000-0000EC370000}"/>
    <cellStyle name="Vírgula 2 4 2 7 2 6" xfId="12223" xr:uid="{00000000-0005-0000-0000-0000ED370000}"/>
    <cellStyle name="Vírgula 2 4 2 7 2 7" xfId="25855" xr:uid="{00000000-0005-0000-0000-0000EE370000}"/>
    <cellStyle name="Vírgula 2 4 2 7 3" xfId="2359" xr:uid="{00000000-0005-0000-0000-0000EF370000}"/>
    <cellStyle name="Vírgula 2 4 2 7 3 2" xfId="5023" xr:uid="{00000000-0005-0000-0000-0000F0370000}"/>
    <cellStyle name="Vírgula 2 4 2 7 3 2 2" xfId="18367" xr:uid="{00000000-0005-0000-0000-0000F1370000}"/>
    <cellStyle name="Vírgula 2 4 2 7 3 3" xfId="7687" xr:uid="{00000000-0005-0000-0000-0000F2370000}"/>
    <cellStyle name="Vírgula 2 4 2 7 3 3 2" xfId="21031" xr:uid="{00000000-0005-0000-0000-0000F3370000}"/>
    <cellStyle name="Vírgula 2 4 2 7 3 4" xfId="10351" xr:uid="{00000000-0005-0000-0000-0000F4370000}"/>
    <cellStyle name="Vírgula 2 4 2 7 3 4 2" xfId="23695" xr:uid="{00000000-0005-0000-0000-0000F5370000}"/>
    <cellStyle name="Vírgula 2 4 2 7 3 5" xfId="15703" xr:uid="{00000000-0005-0000-0000-0000F6370000}"/>
    <cellStyle name="Vírgula 2 4 2 7 3 6" xfId="13015" xr:uid="{00000000-0005-0000-0000-0000F7370000}"/>
    <cellStyle name="Vírgula 2 4 2 7 4" xfId="3439" xr:uid="{00000000-0005-0000-0000-0000F8370000}"/>
    <cellStyle name="Vírgula 2 4 2 7 4 2" xfId="16783" xr:uid="{00000000-0005-0000-0000-0000F9370000}"/>
    <cellStyle name="Vírgula 2 4 2 7 5" xfId="6103" xr:uid="{00000000-0005-0000-0000-0000FA370000}"/>
    <cellStyle name="Vírgula 2 4 2 7 5 2" xfId="19447" xr:uid="{00000000-0005-0000-0000-0000FB370000}"/>
    <cellStyle name="Vírgula 2 4 2 7 6" xfId="8767" xr:uid="{00000000-0005-0000-0000-0000FC370000}"/>
    <cellStyle name="Vírgula 2 4 2 7 6 2" xfId="22111" xr:uid="{00000000-0005-0000-0000-0000FD370000}"/>
    <cellStyle name="Vírgula 2 4 2 7 7" xfId="14119" xr:uid="{00000000-0005-0000-0000-0000FE370000}"/>
    <cellStyle name="Vírgula 2 4 2 7 8" xfId="11431" xr:uid="{00000000-0005-0000-0000-0000FF370000}"/>
    <cellStyle name="Vírgula 2 4 2 7 9" xfId="24487" xr:uid="{00000000-0005-0000-0000-000000380000}"/>
    <cellStyle name="Vírgula 2 4 2 8" xfId="823" xr:uid="{00000000-0005-0000-0000-000001380000}"/>
    <cellStyle name="Vírgula 2 4 2 8 2" xfId="1615" xr:uid="{00000000-0005-0000-0000-000002380000}"/>
    <cellStyle name="Vírgula 2 4 2 8 2 2" xfId="4279" xr:uid="{00000000-0005-0000-0000-000003380000}"/>
    <cellStyle name="Vírgula 2 4 2 8 2 2 2" xfId="17623" xr:uid="{00000000-0005-0000-0000-000004380000}"/>
    <cellStyle name="Vírgula 2 4 2 8 2 3" xfId="6943" xr:uid="{00000000-0005-0000-0000-000005380000}"/>
    <cellStyle name="Vírgula 2 4 2 8 2 3 2" xfId="20287" xr:uid="{00000000-0005-0000-0000-000006380000}"/>
    <cellStyle name="Vírgula 2 4 2 8 2 4" xfId="9607" xr:uid="{00000000-0005-0000-0000-000007380000}"/>
    <cellStyle name="Vírgula 2 4 2 8 2 4 2" xfId="22951" xr:uid="{00000000-0005-0000-0000-000008380000}"/>
    <cellStyle name="Vírgula 2 4 2 8 2 5" xfId="14959" xr:uid="{00000000-0005-0000-0000-000009380000}"/>
    <cellStyle name="Vírgula 2 4 2 8 2 6" xfId="12271" xr:uid="{00000000-0005-0000-0000-00000A380000}"/>
    <cellStyle name="Vírgula 2 4 2 8 2 7" xfId="26503" xr:uid="{00000000-0005-0000-0000-00000B380000}"/>
    <cellStyle name="Vírgula 2 4 2 8 3" xfId="2407" xr:uid="{00000000-0005-0000-0000-00000C380000}"/>
    <cellStyle name="Vírgula 2 4 2 8 3 2" xfId="5071" xr:uid="{00000000-0005-0000-0000-00000D380000}"/>
    <cellStyle name="Vírgula 2 4 2 8 3 2 2" xfId="18415" xr:uid="{00000000-0005-0000-0000-00000E380000}"/>
    <cellStyle name="Vírgula 2 4 2 8 3 3" xfId="7735" xr:uid="{00000000-0005-0000-0000-00000F380000}"/>
    <cellStyle name="Vírgula 2 4 2 8 3 3 2" xfId="21079" xr:uid="{00000000-0005-0000-0000-000010380000}"/>
    <cellStyle name="Vírgula 2 4 2 8 3 4" xfId="10399" xr:uid="{00000000-0005-0000-0000-000011380000}"/>
    <cellStyle name="Vírgula 2 4 2 8 3 4 2" xfId="23743" xr:uid="{00000000-0005-0000-0000-000012380000}"/>
    <cellStyle name="Vírgula 2 4 2 8 3 5" xfId="15751" xr:uid="{00000000-0005-0000-0000-000013380000}"/>
    <cellStyle name="Vírgula 2 4 2 8 3 6" xfId="13063" xr:uid="{00000000-0005-0000-0000-000014380000}"/>
    <cellStyle name="Vírgula 2 4 2 8 4" xfId="3487" xr:uid="{00000000-0005-0000-0000-000015380000}"/>
    <cellStyle name="Vírgula 2 4 2 8 4 2" xfId="16831" xr:uid="{00000000-0005-0000-0000-000016380000}"/>
    <cellStyle name="Vírgula 2 4 2 8 5" xfId="6151" xr:uid="{00000000-0005-0000-0000-000017380000}"/>
    <cellStyle name="Vírgula 2 4 2 8 5 2" xfId="19495" xr:uid="{00000000-0005-0000-0000-000018380000}"/>
    <cellStyle name="Vírgula 2 4 2 8 6" xfId="8815" xr:uid="{00000000-0005-0000-0000-000019380000}"/>
    <cellStyle name="Vírgula 2 4 2 8 6 2" xfId="22159" xr:uid="{00000000-0005-0000-0000-00001A380000}"/>
    <cellStyle name="Vírgula 2 4 2 8 7" xfId="14167" xr:uid="{00000000-0005-0000-0000-00001B380000}"/>
    <cellStyle name="Vírgula 2 4 2 8 8" xfId="11479" xr:uid="{00000000-0005-0000-0000-00001C380000}"/>
    <cellStyle name="Vírgula 2 4 2 8 9" xfId="25135" xr:uid="{00000000-0005-0000-0000-00001D380000}"/>
    <cellStyle name="Vírgula 2 4 2 9" xfId="871" xr:uid="{00000000-0005-0000-0000-00001E380000}"/>
    <cellStyle name="Vírgula 2 4 2 9 2" xfId="3535" xr:uid="{00000000-0005-0000-0000-00001F380000}"/>
    <cellStyle name="Vírgula 2 4 2 9 2 2" xfId="16879" xr:uid="{00000000-0005-0000-0000-000020380000}"/>
    <cellStyle name="Vírgula 2 4 2 9 3" xfId="6199" xr:uid="{00000000-0005-0000-0000-000021380000}"/>
    <cellStyle name="Vírgula 2 4 2 9 3 2" xfId="19543" xr:uid="{00000000-0005-0000-0000-000022380000}"/>
    <cellStyle name="Vírgula 2 4 2 9 4" xfId="8863" xr:uid="{00000000-0005-0000-0000-000023380000}"/>
    <cellStyle name="Vírgula 2 4 2 9 4 2" xfId="22207" xr:uid="{00000000-0005-0000-0000-000024380000}"/>
    <cellStyle name="Vírgula 2 4 2 9 5" xfId="14215" xr:uid="{00000000-0005-0000-0000-000025380000}"/>
    <cellStyle name="Vírgula 2 4 2 9 6" xfId="11527" xr:uid="{00000000-0005-0000-0000-000026380000}"/>
    <cellStyle name="Vírgula 2 4 2 9 7" xfId="25495" xr:uid="{00000000-0005-0000-0000-000027380000}"/>
    <cellStyle name="Vírgula 2 4 3" xfId="103" xr:uid="{00000000-0005-0000-0000-000028380000}"/>
    <cellStyle name="Vírgula 2 4 3 10" xfId="5431" xr:uid="{00000000-0005-0000-0000-000029380000}"/>
    <cellStyle name="Vírgula 2 4 3 10 2" xfId="18775" xr:uid="{00000000-0005-0000-0000-00002A380000}"/>
    <cellStyle name="Vírgula 2 4 3 11" xfId="8095" xr:uid="{00000000-0005-0000-0000-00002B380000}"/>
    <cellStyle name="Vírgula 2 4 3 11 2" xfId="21439" xr:uid="{00000000-0005-0000-0000-00002C380000}"/>
    <cellStyle name="Vírgula 2 4 3 12" xfId="13447" xr:uid="{00000000-0005-0000-0000-00002D380000}"/>
    <cellStyle name="Vírgula 2 4 3 13" xfId="10759" xr:uid="{00000000-0005-0000-0000-00002E380000}"/>
    <cellStyle name="Vírgula 2 4 3 14" xfId="24151" xr:uid="{00000000-0005-0000-0000-00002F380000}"/>
    <cellStyle name="Vírgula 2 4 3 2" xfId="271" xr:uid="{00000000-0005-0000-0000-000030380000}"/>
    <cellStyle name="Vírgula 2 4 3 2 10" xfId="13615" xr:uid="{00000000-0005-0000-0000-000031380000}"/>
    <cellStyle name="Vírgula 2 4 3 2 11" xfId="10927" xr:uid="{00000000-0005-0000-0000-000032380000}"/>
    <cellStyle name="Vírgula 2 4 3 2 12" xfId="24319" xr:uid="{00000000-0005-0000-0000-000033380000}"/>
    <cellStyle name="Vírgula 2 4 3 2 2" xfId="535" xr:uid="{00000000-0005-0000-0000-000034380000}"/>
    <cellStyle name="Vírgula 2 4 3 2 2 2" xfId="1327" xr:uid="{00000000-0005-0000-0000-000035380000}"/>
    <cellStyle name="Vírgula 2 4 3 2 2 2 2" xfId="3991" xr:uid="{00000000-0005-0000-0000-000036380000}"/>
    <cellStyle name="Vírgula 2 4 3 2 2 2 2 2" xfId="17335" xr:uid="{00000000-0005-0000-0000-000037380000}"/>
    <cellStyle name="Vírgula 2 4 3 2 2 2 3" xfId="6655" xr:uid="{00000000-0005-0000-0000-000038380000}"/>
    <cellStyle name="Vírgula 2 4 3 2 2 2 3 2" xfId="19999" xr:uid="{00000000-0005-0000-0000-000039380000}"/>
    <cellStyle name="Vírgula 2 4 3 2 2 2 4" xfId="9319" xr:uid="{00000000-0005-0000-0000-00003A380000}"/>
    <cellStyle name="Vírgula 2 4 3 2 2 2 4 2" xfId="22663" xr:uid="{00000000-0005-0000-0000-00003B380000}"/>
    <cellStyle name="Vírgula 2 4 3 2 2 2 5" xfId="14671" xr:uid="{00000000-0005-0000-0000-00003C380000}"/>
    <cellStyle name="Vírgula 2 4 3 2 2 2 6" xfId="11983" xr:uid="{00000000-0005-0000-0000-00003D380000}"/>
    <cellStyle name="Vírgula 2 4 3 2 2 2 7" xfId="26383" xr:uid="{00000000-0005-0000-0000-00003E380000}"/>
    <cellStyle name="Vírgula 2 4 3 2 2 3" xfId="2119" xr:uid="{00000000-0005-0000-0000-00003F380000}"/>
    <cellStyle name="Vírgula 2 4 3 2 2 3 2" xfId="4783" xr:uid="{00000000-0005-0000-0000-000040380000}"/>
    <cellStyle name="Vírgula 2 4 3 2 2 3 2 2" xfId="18127" xr:uid="{00000000-0005-0000-0000-000041380000}"/>
    <cellStyle name="Vírgula 2 4 3 2 2 3 3" xfId="7447" xr:uid="{00000000-0005-0000-0000-000042380000}"/>
    <cellStyle name="Vírgula 2 4 3 2 2 3 3 2" xfId="20791" xr:uid="{00000000-0005-0000-0000-000043380000}"/>
    <cellStyle name="Vírgula 2 4 3 2 2 3 4" xfId="10111" xr:uid="{00000000-0005-0000-0000-000044380000}"/>
    <cellStyle name="Vírgula 2 4 3 2 2 3 4 2" xfId="23455" xr:uid="{00000000-0005-0000-0000-000045380000}"/>
    <cellStyle name="Vírgula 2 4 3 2 2 3 5" xfId="15463" xr:uid="{00000000-0005-0000-0000-000046380000}"/>
    <cellStyle name="Vírgula 2 4 3 2 2 3 6" xfId="12775" xr:uid="{00000000-0005-0000-0000-000047380000}"/>
    <cellStyle name="Vírgula 2 4 3 2 2 4" xfId="3199" xr:uid="{00000000-0005-0000-0000-000048380000}"/>
    <cellStyle name="Vírgula 2 4 3 2 2 4 2" xfId="16543" xr:uid="{00000000-0005-0000-0000-000049380000}"/>
    <cellStyle name="Vírgula 2 4 3 2 2 5" xfId="5863" xr:uid="{00000000-0005-0000-0000-00004A380000}"/>
    <cellStyle name="Vírgula 2 4 3 2 2 5 2" xfId="19207" xr:uid="{00000000-0005-0000-0000-00004B380000}"/>
    <cellStyle name="Vírgula 2 4 3 2 2 6" xfId="8527" xr:uid="{00000000-0005-0000-0000-00004C380000}"/>
    <cellStyle name="Vírgula 2 4 3 2 2 6 2" xfId="21871" xr:uid="{00000000-0005-0000-0000-00004D380000}"/>
    <cellStyle name="Vírgula 2 4 3 2 2 7" xfId="13879" xr:uid="{00000000-0005-0000-0000-00004E380000}"/>
    <cellStyle name="Vírgula 2 4 3 2 2 8" xfId="11191" xr:uid="{00000000-0005-0000-0000-00004F380000}"/>
    <cellStyle name="Vírgula 2 4 3 2 2 9" xfId="25015" xr:uid="{00000000-0005-0000-0000-000050380000}"/>
    <cellStyle name="Vírgula 2 4 3 2 3" xfId="703" xr:uid="{00000000-0005-0000-0000-000051380000}"/>
    <cellStyle name="Vírgula 2 4 3 2 3 2" xfId="1495" xr:uid="{00000000-0005-0000-0000-000052380000}"/>
    <cellStyle name="Vírgula 2 4 3 2 3 2 2" xfId="4159" xr:uid="{00000000-0005-0000-0000-000053380000}"/>
    <cellStyle name="Vírgula 2 4 3 2 3 2 2 2" xfId="17503" xr:uid="{00000000-0005-0000-0000-000054380000}"/>
    <cellStyle name="Vírgula 2 4 3 2 3 2 3" xfId="6823" xr:uid="{00000000-0005-0000-0000-000055380000}"/>
    <cellStyle name="Vírgula 2 4 3 2 3 2 3 2" xfId="20167" xr:uid="{00000000-0005-0000-0000-000056380000}"/>
    <cellStyle name="Vírgula 2 4 3 2 3 2 4" xfId="9487" xr:uid="{00000000-0005-0000-0000-000057380000}"/>
    <cellStyle name="Vírgula 2 4 3 2 3 2 4 2" xfId="22831" xr:uid="{00000000-0005-0000-0000-000058380000}"/>
    <cellStyle name="Vírgula 2 4 3 2 3 2 5" xfId="14839" xr:uid="{00000000-0005-0000-0000-000059380000}"/>
    <cellStyle name="Vírgula 2 4 3 2 3 2 6" xfId="12151" xr:uid="{00000000-0005-0000-0000-00005A380000}"/>
    <cellStyle name="Vírgula 2 4 3 2 3 2 7" xfId="26047" xr:uid="{00000000-0005-0000-0000-00005B380000}"/>
    <cellStyle name="Vírgula 2 4 3 2 3 3" xfId="2287" xr:uid="{00000000-0005-0000-0000-00005C380000}"/>
    <cellStyle name="Vírgula 2 4 3 2 3 3 2" xfId="4951" xr:uid="{00000000-0005-0000-0000-00005D380000}"/>
    <cellStyle name="Vírgula 2 4 3 2 3 3 2 2" xfId="18295" xr:uid="{00000000-0005-0000-0000-00005E380000}"/>
    <cellStyle name="Vírgula 2 4 3 2 3 3 3" xfId="7615" xr:uid="{00000000-0005-0000-0000-00005F380000}"/>
    <cellStyle name="Vírgula 2 4 3 2 3 3 3 2" xfId="20959" xr:uid="{00000000-0005-0000-0000-000060380000}"/>
    <cellStyle name="Vírgula 2 4 3 2 3 3 4" xfId="10279" xr:uid="{00000000-0005-0000-0000-000061380000}"/>
    <cellStyle name="Vírgula 2 4 3 2 3 3 4 2" xfId="23623" xr:uid="{00000000-0005-0000-0000-000062380000}"/>
    <cellStyle name="Vírgula 2 4 3 2 3 3 5" xfId="15631" xr:uid="{00000000-0005-0000-0000-000063380000}"/>
    <cellStyle name="Vírgula 2 4 3 2 3 3 6" xfId="12943" xr:uid="{00000000-0005-0000-0000-000064380000}"/>
    <cellStyle name="Vírgula 2 4 3 2 3 4" xfId="3367" xr:uid="{00000000-0005-0000-0000-000065380000}"/>
    <cellStyle name="Vírgula 2 4 3 2 3 4 2" xfId="16711" xr:uid="{00000000-0005-0000-0000-000066380000}"/>
    <cellStyle name="Vírgula 2 4 3 2 3 5" xfId="6031" xr:uid="{00000000-0005-0000-0000-000067380000}"/>
    <cellStyle name="Vírgula 2 4 3 2 3 5 2" xfId="19375" xr:uid="{00000000-0005-0000-0000-000068380000}"/>
    <cellStyle name="Vírgula 2 4 3 2 3 6" xfId="8695" xr:uid="{00000000-0005-0000-0000-000069380000}"/>
    <cellStyle name="Vírgula 2 4 3 2 3 6 2" xfId="22039" xr:uid="{00000000-0005-0000-0000-00006A380000}"/>
    <cellStyle name="Vírgula 2 4 3 2 3 7" xfId="14047" xr:uid="{00000000-0005-0000-0000-00006B380000}"/>
    <cellStyle name="Vírgula 2 4 3 2 3 8" xfId="11359" xr:uid="{00000000-0005-0000-0000-00006C380000}"/>
    <cellStyle name="Vírgula 2 4 3 2 3 9" xfId="24679" xr:uid="{00000000-0005-0000-0000-00006D380000}"/>
    <cellStyle name="Vírgula 2 4 3 2 4" xfId="1063" xr:uid="{00000000-0005-0000-0000-00006E380000}"/>
    <cellStyle name="Vírgula 2 4 3 2 4 2" xfId="3727" xr:uid="{00000000-0005-0000-0000-00006F380000}"/>
    <cellStyle name="Vírgula 2 4 3 2 4 2 2" xfId="17071" xr:uid="{00000000-0005-0000-0000-000070380000}"/>
    <cellStyle name="Vírgula 2 4 3 2 4 2 3" xfId="26695" xr:uid="{00000000-0005-0000-0000-000071380000}"/>
    <cellStyle name="Vírgula 2 4 3 2 4 3" xfId="6391" xr:uid="{00000000-0005-0000-0000-000072380000}"/>
    <cellStyle name="Vírgula 2 4 3 2 4 3 2" xfId="19735" xr:uid="{00000000-0005-0000-0000-000073380000}"/>
    <cellStyle name="Vírgula 2 4 3 2 4 4" xfId="9055" xr:uid="{00000000-0005-0000-0000-000074380000}"/>
    <cellStyle name="Vírgula 2 4 3 2 4 4 2" xfId="22399" xr:uid="{00000000-0005-0000-0000-000075380000}"/>
    <cellStyle name="Vírgula 2 4 3 2 4 5" xfId="14407" xr:uid="{00000000-0005-0000-0000-000076380000}"/>
    <cellStyle name="Vírgula 2 4 3 2 4 6" xfId="11719" xr:uid="{00000000-0005-0000-0000-000077380000}"/>
    <cellStyle name="Vírgula 2 4 3 2 4 7" xfId="25327" xr:uid="{00000000-0005-0000-0000-000078380000}"/>
    <cellStyle name="Vírgula 2 4 3 2 5" xfId="1855" xr:uid="{00000000-0005-0000-0000-000079380000}"/>
    <cellStyle name="Vírgula 2 4 3 2 5 2" xfId="4519" xr:uid="{00000000-0005-0000-0000-00007A380000}"/>
    <cellStyle name="Vírgula 2 4 3 2 5 2 2" xfId="17863" xr:uid="{00000000-0005-0000-0000-00007B380000}"/>
    <cellStyle name="Vírgula 2 4 3 2 5 3" xfId="7183" xr:uid="{00000000-0005-0000-0000-00007C380000}"/>
    <cellStyle name="Vírgula 2 4 3 2 5 3 2" xfId="20527" xr:uid="{00000000-0005-0000-0000-00007D380000}"/>
    <cellStyle name="Vírgula 2 4 3 2 5 4" xfId="9847" xr:uid="{00000000-0005-0000-0000-00007E380000}"/>
    <cellStyle name="Vírgula 2 4 3 2 5 4 2" xfId="23191" xr:uid="{00000000-0005-0000-0000-00007F380000}"/>
    <cellStyle name="Vírgula 2 4 3 2 5 5" xfId="15199" xr:uid="{00000000-0005-0000-0000-000080380000}"/>
    <cellStyle name="Vírgula 2 4 3 2 5 6" xfId="12511" xr:uid="{00000000-0005-0000-0000-000081380000}"/>
    <cellStyle name="Vírgula 2 4 3 2 5 7" xfId="25687" xr:uid="{00000000-0005-0000-0000-000082380000}"/>
    <cellStyle name="Vírgula 2 4 3 2 6" xfId="2671" xr:uid="{00000000-0005-0000-0000-000083380000}"/>
    <cellStyle name="Vírgula 2 4 3 2 6 2" xfId="5335" xr:uid="{00000000-0005-0000-0000-000084380000}"/>
    <cellStyle name="Vírgula 2 4 3 2 6 2 2" xfId="18679" xr:uid="{00000000-0005-0000-0000-000085380000}"/>
    <cellStyle name="Vírgula 2 4 3 2 6 3" xfId="7999" xr:uid="{00000000-0005-0000-0000-000086380000}"/>
    <cellStyle name="Vírgula 2 4 3 2 6 3 2" xfId="21343" xr:uid="{00000000-0005-0000-0000-000087380000}"/>
    <cellStyle name="Vírgula 2 4 3 2 6 4" xfId="10663" xr:uid="{00000000-0005-0000-0000-000088380000}"/>
    <cellStyle name="Vírgula 2 4 3 2 6 4 2" xfId="24007" xr:uid="{00000000-0005-0000-0000-000089380000}"/>
    <cellStyle name="Vírgula 2 4 3 2 6 5" xfId="16015" xr:uid="{00000000-0005-0000-0000-00008A380000}"/>
    <cellStyle name="Vírgula 2 4 3 2 6 6" xfId="13327" xr:uid="{00000000-0005-0000-0000-00008B380000}"/>
    <cellStyle name="Vírgula 2 4 3 2 7" xfId="2935" xr:uid="{00000000-0005-0000-0000-00008C380000}"/>
    <cellStyle name="Vírgula 2 4 3 2 7 2" xfId="16279" xr:uid="{00000000-0005-0000-0000-00008D380000}"/>
    <cellStyle name="Vírgula 2 4 3 2 8" xfId="5599" xr:uid="{00000000-0005-0000-0000-00008E380000}"/>
    <cellStyle name="Vírgula 2 4 3 2 8 2" xfId="18943" xr:uid="{00000000-0005-0000-0000-00008F380000}"/>
    <cellStyle name="Vírgula 2 4 3 2 9" xfId="8263" xr:uid="{00000000-0005-0000-0000-000090380000}"/>
    <cellStyle name="Vírgula 2 4 3 2 9 2" xfId="21607" xr:uid="{00000000-0005-0000-0000-000091380000}"/>
    <cellStyle name="Vírgula 2 4 3 3" xfId="175" xr:uid="{00000000-0005-0000-0000-000092380000}"/>
    <cellStyle name="Vírgula 2 4 3 3 10" xfId="10831" xr:uid="{00000000-0005-0000-0000-000093380000}"/>
    <cellStyle name="Vírgula 2 4 3 3 11" xfId="24223" xr:uid="{00000000-0005-0000-0000-000094380000}"/>
    <cellStyle name="Vírgula 2 4 3 3 2" xfId="439" xr:uid="{00000000-0005-0000-0000-000095380000}"/>
    <cellStyle name="Vírgula 2 4 3 3 2 2" xfId="1231" xr:uid="{00000000-0005-0000-0000-000096380000}"/>
    <cellStyle name="Vírgula 2 4 3 3 2 2 2" xfId="3895" xr:uid="{00000000-0005-0000-0000-000097380000}"/>
    <cellStyle name="Vírgula 2 4 3 3 2 2 2 2" xfId="17239" xr:uid="{00000000-0005-0000-0000-000098380000}"/>
    <cellStyle name="Vírgula 2 4 3 3 2 2 3" xfId="6559" xr:uid="{00000000-0005-0000-0000-000099380000}"/>
    <cellStyle name="Vírgula 2 4 3 3 2 2 3 2" xfId="19903" xr:uid="{00000000-0005-0000-0000-00009A380000}"/>
    <cellStyle name="Vírgula 2 4 3 3 2 2 4" xfId="9223" xr:uid="{00000000-0005-0000-0000-00009B380000}"/>
    <cellStyle name="Vírgula 2 4 3 3 2 2 4 2" xfId="22567" xr:uid="{00000000-0005-0000-0000-00009C380000}"/>
    <cellStyle name="Vírgula 2 4 3 3 2 2 5" xfId="14575" xr:uid="{00000000-0005-0000-0000-00009D380000}"/>
    <cellStyle name="Vírgula 2 4 3 3 2 2 6" xfId="11887" xr:uid="{00000000-0005-0000-0000-00009E380000}"/>
    <cellStyle name="Vírgula 2 4 3 3 2 2 7" xfId="26287" xr:uid="{00000000-0005-0000-0000-00009F380000}"/>
    <cellStyle name="Vírgula 2 4 3 3 2 3" xfId="2023" xr:uid="{00000000-0005-0000-0000-0000A0380000}"/>
    <cellStyle name="Vírgula 2 4 3 3 2 3 2" xfId="4687" xr:uid="{00000000-0005-0000-0000-0000A1380000}"/>
    <cellStyle name="Vírgula 2 4 3 3 2 3 2 2" xfId="18031" xr:uid="{00000000-0005-0000-0000-0000A2380000}"/>
    <cellStyle name="Vírgula 2 4 3 3 2 3 3" xfId="7351" xr:uid="{00000000-0005-0000-0000-0000A3380000}"/>
    <cellStyle name="Vírgula 2 4 3 3 2 3 3 2" xfId="20695" xr:uid="{00000000-0005-0000-0000-0000A4380000}"/>
    <cellStyle name="Vírgula 2 4 3 3 2 3 4" xfId="10015" xr:uid="{00000000-0005-0000-0000-0000A5380000}"/>
    <cellStyle name="Vírgula 2 4 3 3 2 3 4 2" xfId="23359" xr:uid="{00000000-0005-0000-0000-0000A6380000}"/>
    <cellStyle name="Vírgula 2 4 3 3 2 3 5" xfId="15367" xr:uid="{00000000-0005-0000-0000-0000A7380000}"/>
    <cellStyle name="Vírgula 2 4 3 3 2 3 6" xfId="12679" xr:uid="{00000000-0005-0000-0000-0000A8380000}"/>
    <cellStyle name="Vírgula 2 4 3 3 2 4" xfId="3103" xr:uid="{00000000-0005-0000-0000-0000A9380000}"/>
    <cellStyle name="Vírgula 2 4 3 3 2 4 2" xfId="16447" xr:uid="{00000000-0005-0000-0000-0000AA380000}"/>
    <cellStyle name="Vírgula 2 4 3 3 2 5" xfId="5767" xr:uid="{00000000-0005-0000-0000-0000AB380000}"/>
    <cellStyle name="Vírgula 2 4 3 3 2 5 2" xfId="19111" xr:uid="{00000000-0005-0000-0000-0000AC380000}"/>
    <cellStyle name="Vírgula 2 4 3 3 2 6" xfId="8431" xr:uid="{00000000-0005-0000-0000-0000AD380000}"/>
    <cellStyle name="Vírgula 2 4 3 3 2 6 2" xfId="21775" xr:uid="{00000000-0005-0000-0000-0000AE380000}"/>
    <cellStyle name="Vírgula 2 4 3 3 2 7" xfId="13783" xr:uid="{00000000-0005-0000-0000-0000AF380000}"/>
    <cellStyle name="Vírgula 2 4 3 3 2 8" xfId="11095" xr:uid="{00000000-0005-0000-0000-0000B0380000}"/>
    <cellStyle name="Vírgula 2 4 3 3 2 9" xfId="24919" xr:uid="{00000000-0005-0000-0000-0000B1380000}"/>
    <cellStyle name="Vírgula 2 4 3 3 3" xfId="967" xr:uid="{00000000-0005-0000-0000-0000B2380000}"/>
    <cellStyle name="Vírgula 2 4 3 3 3 2" xfId="3631" xr:uid="{00000000-0005-0000-0000-0000B3380000}"/>
    <cellStyle name="Vírgula 2 4 3 3 3 2 2" xfId="16975" xr:uid="{00000000-0005-0000-0000-0000B4380000}"/>
    <cellStyle name="Vírgula 2 4 3 3 3 2 3" xfId="25951" xr:uid="{00000000-0005-0000-0000-0000B5380000}"/>
    <cellStyle name="Vírgula 2 4 3 3 3 3" xfId="6295" xr:uid="{00000000-0005-0000-0000-0000B6380000}"/>
    <cellStyle name="Vírgula 2 4 3 3 3 3 2" xfId="19639" xr:uid="{00000000-0005-0000-0000-0000B7380000}"/>
    <cellStyle name="Vírgula 2 4 3 3 3 4" xfId="8959" xr:uid="{00000000-0005-0000-0000-0000B8380000}"/>
    <cellStyle name="Vírgula 2 4 3 3 3 4 2" xfId="22303" xr:uid="{00000000-0005-0000-0000-0000B9380000}"/>
    <cellStyle name="Vírgula 2 4 3 3 3 5" xfId="14311" xr:uid="{00000000-0005-0000-0000-0000BA380000}"/>
    <cellStyle name="Vírgula 2 4 3 3 3 6" xfId="11623" xr:uid="{00000000-0005-0000-0000-0000BB380000}"/>
    <cellStyle name="Vírgula 2 4 3 3 3 7" xfId="24583" xr:uid="{00000000-0005-0000-0000-0000BC380000}"/>
    <cellStyle name="Vírgula 2 4 3 3 4" xfId="1759" xr:uid="{00000000-0005-0000-0000-0000BD380000}"/>
    <cellStyle name="Vírgula 2 4 3 3 4 2" xfId="4423" xr:uid="{00000000-0005-0000-0000-0000BE380000}"/>
    <cellStyle name="Vírgula 2 4 3 3 4 2 2" xfId="17767" xr:uid="{00000000-0005-0000-0000-0000BF380000}"/>
    <cellStyle name="Vírgula 2 4 3 3 4 2 3" xfId="26599" xr:uid="{00000000-0005-0000-0000-0000C0380000}"/>
    <cellStyle name="Vírgula 2 4 3 3 4 3" xfId="7087" xr:uid="{00000000-0005-0000-0000-0000C1380000}"/>
    <cellStyle name="Vírgula 2 4 3 3 4 3 2" xfId="20431" xr:uid="{00000000-0005-0000-0000-0000C2380000}"/>
    <cellStyle name="Vírgula 2 4 3 3 4 4" xfId="9751" xr:uid="{00000000-0005-0000-0000-0000C3380000}"/>
    <cellStyle name="Vírgula 2 4 3 3 4 4 2" xfId="23095" xr:uid="{00000000-0005-0000-0000-0000C4380000}"/>
    <cellStyle name="Vírgula 2 4 3 3 4 5" xfId="15103" xr:uid="{00000000-0005-0000-0000-0000C5380000}"/>
    <cellStyle name="Vírgula 2 4 3 3 4 6" xfId="12415" xr:uid="{00000000-0005-0000-0000-0000C6380000}"/>
    <cellStyle name="Vírgula 2 4 3 3 4 7" xfId="25231" xr:uid="{00000000-0005-0000-0000-0000C7380000}"/>
    <cellStyle name="Vírgula 2 4 3 3 5" xfId="2575" xr:uid="{00000000-0005-0000-0000-0000C8380000}"/>
    <cellStyle name="Vírgula 2 4 3 3 5 2" xfId="5239" xr:uid="{00000000-0005-0000-0000-0000C9380000}"/>
    <cellStyle name="Vírgula 2 4 3 3 5 2 2" xfId="18583" xr:uid="{00000000-0005-0000-0000-0000CA380000}"/>
    <cellStyle name="Vírgula 2 4 3 3 5 3" xfId="7903" xr:uid="{00000000-0005-0000-0000-0000CB380000}"/>
    <cellStyle name="Vírgula 2 4 3 3 5 3 2" xfId="21247" xr:uid="{00000000-0005-0000-0000-0000CC380000}"/>
    <cellStyle name="Vírgula 2 4 3 3 5 4" xfId="10567" xr:uid="{00000000-0005-0000-0000-0000CD380000}"/>
    <cellStyle name="Vírgula 2 4 3 3 5 4 2" xfId="23911" xr:uid="{00000000-0005-0000-0000-0000CE380000}"/>
    <cellStyle name="Vírgula 2 4 3 3 5 5" xfId="15919" xr:uid="{00000000-0005-0000-0000-0000CF380000}"/>
    <cellStyle name="Vírgula 2 4 3 3 5 6" xfId="13231" xr:uid="{00000000-0005-0000-0000-0000D0380000}"/>
    <cellStyle name="Vírgula 2 4 3 3 5 7" xfId="25591" xr:uid="{00000000-0005-0000-0000-0000D1380000}"/>
    <cellStyle name="Vírgula 2 4 3 3 6" xfId="2839" xr:uid="{00000000-0005-0000-0000-0000D2380000}"/>
    <cellStyle name="Vírgula 2 4 3 3 6 2" xfId="16183" xr:uid="{00000000-0005-0000-0000-0000D3380000}"/>
    <cellStyle name="Vírgula 2 4 3 3 7" xfId="5503" xr:uid="{00000000-0005-0000-0000-0000D4380000}"/>
    <cellStyle name="Vírgula 2 4 3 3 7 2" xfId="18847" xr:uid="{00000000-0005-0000-0000-0000D5380000}"/>
    <cellStyle name="Vírgula 2 4 3 3 8" xfId="8167" xr:uid="{00000000-0005-0000-0000-0000D6380000}"/>
    <cellStyle name="Vírgula 2 4 3 3 8 2" xfId="21511" xr:uid="{00000000-0005-0000-0000-0000D7380000}"/>
    <cellStyle name="Vírgula 2 4 3 3 9" xfId="13519" xr:uid="{00000000-0005-0000-0000-0000D8380000}"/>
    <cellStyle name="Vírgula 2 4 3 4" xfId="367" xr:uid="{00000000-0005-0000-0000-0000D9380000}"/>
    <cellStyle name="Vírgula 2 4 3 4 2" xfId="1159" xr:uid="{00000000-0005-0000-0000-0000DA380000}"/>
    <cellStyle name="Vírgula 2 4 3 4 2 2" xfId="3823" xr:uid="{00000000-0005-0000-0000-0000DB380000}"/>
    <cellStyle name="Vírgula 2 4 3 4 2 2 2" xfId="17167" xr:uid="{00000000-0005-0000-0000-0000DC380000}"/>
    <cellStyle name="Vírgula 2 4 3 4 2 3" xfId="6487" xr:uid="{00000000-0005-0000-0000-0000DD380000}"/>
    <cellStyle name="Vírgula 2 4 3 4 2 3 2" xfId="19831" xr:uid="{00000000-0005-0000-0000-0000DE380000}"/>
    <cellStyle name="Vírgula 2 4 3 4 2 4" xfId="9151" xr:uid="{00000000-0005-0000-0000-0000DF380000}"/>
    <cellStyle name="Vírgula 2 4 3 4 2 4 2" xfId="22495" xr:uid="{00000000-0005-0000-0000-0000E0380000}"/>
    <cellStyle name="Vírgula 2 4 3 4 2 5" xfId="14503" xr:uid="{00000000-0005-0000-0000-0000E1380000}"/>
    <cellStyle name="Vírgula 2 4 3 4 2 6" xfId="11815" xr:uid="{00000000-0005-0000-0000-0000E2380000}"/>
    <cellStyle name="Vírgula 2 4 3 4 2 7" xfId="26215" xr:uid="{00000000-0005-0000-0000-0000E3380000}"/>
    <cellStyle name="Vírgula 2 4 3 4 3" xfId="1951" xr:uid="{00000000-0005-0000-0000-0000E4380000}"/>
    <cellStyle name="Vírgula 2 4 3 4 3 2" xfId="4615" xr:uid="{00000000-0005-0000-0000-0000E5380000}"/>
    <cellStyle name="Vírgula 2 4 3 4 3 2 2" xfId="17959" xr:uid="{00000000-0005-0000-0000-0000E6380000}"/>
    <cellStyle name="Vírgula 2 4 3 4 3 3" xfId="7279" xr:uid="{00000000-0005-0000-0000-0000E7380000}"/>
    <cellStyle name="Vírgula 2 4 3 4 3 3 2" xfId="20623" xr:uid="{00000000-0005-0000-0000-0000E8380000}"/>
    <cellStyle name="Vírgula 2 4 3 4 3 4" xfId="9943" xr:uid="{00000000-0005-0000-0000-0000E9380000}"/>
    <cellStyle name="Vírgula 2 4 3 4 3 4 2" xfId="23287" xr:uid="{00000000-0005-0000-0000-0000EA380000}"/>
    <cellStyle name="Vírgula 2 4 3 4 3 5" xfId="15295" xr:uid="{00000000-0005-0000-0000-0000EB380000}"/>
    <cellStyle name="Vírgula 2 4 3 4 3 6" xfId="12607" xr:uid="{00000000-0005-0000-0000-0000EC380000}"/>
    <cellStyle name="Vírgula 2 4 3 4 4" xfId="3031" xr:uid="{00000000-0005-0000-0000-0000ED380000}"/>
    <cellStyle name="Vírgula 2 4 3 4 4 2" xfId="16375" xr:uid="{00000000-0005-0000-0000-0000EE380000}"/>
    <cellStyle name="Vírgula 2 4 3 4 5" xfId="5695" xr:uid="{00000000-0005-0000-0000-0000EF380000}"/>
    <cellStyle name="Vírgula 2 4 3 4 5 2" xfId="19039" xr:uid="{00000000-0005-0000-0000-0000F0380000}"/>
    <cellStyle name="Vírgula 2 4 3 4 6" xfId="8359" xr:uid="{00000000-0005-0000-0000-0000F1380000}"/>
    <cellStyle name="Vírgula 2 4 3 4 6 2" xfId="21703" xr:uid="{00000000-0005-0000-0000-0000F2380000}"/>
    <cellStyle name="Vírgula 2 4 3 4 7" xfId="13711" xr:uid="{00000000-0005-0000-0000-0000F3380000}"/>
    <cellStyle name="Vírgula 2 4 3 4 8" xfId="11023" xr:uid="{00000000-0005-0000-0000-0000F4380000}"/>
    <cellStyle name="Vírgula 2 4 3 4 9" xfId="24847" xr:uid="{00000000-0005-0000-0000-0000F5380000}"/>
    <cellStyle name="Vírgula 2 4 3 5" xfId="631" xr:uid="{00000000-0005-0000-0000-0000F6380000}"/>
    <cellStyle name="Vírgula 2 4 3 5 2" xfId="1423" xr:uid="{00000000-0005-0000-0000-0000F7380000}"/>
    <cellStyle name="Vírgula 2 4 3 5 2 2" xfId="4087" xr:uid="{00000000-0005-0000-0000-0000F8380000}"/>
    <cellStyle name="Vírgula 2 4 3 5 2 2 2" xfId="17431" xr:uid="{00000000-0005-0000-0000-0000F9380000}"/>
    <cellStyle name="Vírgula 2 4 3 5 2 3" xfId="6751" xr:uid="{00000000-0005-0000-0000-0000FA380000}"/>
    <cellStyle name="Vírgula 2 4 3 5 2 3 2" xfId="20095" xr:uid="{00000000-0005-0000-0000-0000FB380000}"/>
    <cellStyle name="Vírgula 2 4 3 5 2 4" xfId="9415" xr:uid="{00000000-0005-0000-0000-0000FC380000}"/>
    <cellStyle name="Vírgula 2 4 3 5 2 4 2" xfId="22759" xr:uid="{00000000-0005-0000-0000-0000FD380000}"/>
    <cellStyle name="Vírgula 2 4 3 5 2 5" xfId="14767" xr:uid="{00000000-0005-0000-0000-0000FE380000}"/>
    <cellStyle name="Vírgula 2 4 3 5 2 6" xfId="12079" xr:uid="{00000000-0005-0000-0000-0000FF380000}"/>
    <cellStyle name="Vírgula 2 4 3 5 2 7" xfId="25879" xr:uid="{00000000-0005-0000-0000-000000390000}"/>
    <cellStyle name="Vírgula 2 4 3 5 3" xfId="2215" xr:uid="{00000000-0005-0000-0000-000001390000}"/>
    <cellStyle name="Vírgula 2 4 3 5 3 2" xfId="4879" xr:uid="{00000000-0005-0000-0000-000002390000}"/>
    <cellStyle name="Vírgula 2 4 3 5 3 2 2" xfId="18223" xr:uid="{00000000-0005-0000-0000-000003390000}"/>
    <cellStyle name="Vírgula 2 4 3 5 3 3" xfId="7543" xr:uid="{00000000-0005-0000-0000-000004390000}"/>
    <cellStyle name="Vírgula 2 4 3 5 3 3 2" xfId="20887" xr:uid="{00000000-0005-0000-0000-000005390000}"/>
    <cellStyle name="Vírgula 2 4 3 5 3 4" xfId="10207" xr:uid="{00000000-0005-0000-0000-000006390000}"/>
    <cellStyle name="Vírgula 2 4 3 5 3 4 2" xfId="23551" xr:uid="{00000000-0005-0000-0000-000007390000}"/>
    <cellStyle name="Vírgula 2 4 3 5 3 5" xfId="15559" xr:uid="{00000000-0005-0000-0000-000008390000}"/>
    <cellStyle name="Vírgula 2 4 3 5 3 6" xfId="12871" xr:uid="{00000000-0005-0000-0000-000009390000}"/>
    <cellStyle name="Vírgula 2 4 3 5 4" xfId="3295" xr:uid="{00000000-0005-0000-0000-00000A390000}"/>
    <cellStyle name="Vírgula 2 4 3 5 4 2" xfId="16639" xr:uid="{00000000-0005-0000-0000-00000B390000}"/>
    <cellStyle name="Vírgula 2 4 3 5 5" xfId="5959" xr:uid="{00000000-0005-0000-0000-00000C390000}"/>
    <cellStyle name="Vírgula 2 4 3 5 5 2" xfId="19303" xr:uid="{00000000-0005-0000-0000-00000D390000}"/>
    <cellStyle name="Vírgula 2 4 3 5 6" xfId="8623" xr:uid="{00000000-0005-0000-0000-00000E390000}"/>
    <cellStyle name="Vírgula 2 4 3 5 6 2" xfId="21967" xr:uid="{00000000-0005-0000-0000-00000F390000}"/>
    <cellStyle name="Vírgula 2 4 3 5 7" xfId="13975" xr:uid="{00000000-0005-0000-0000-000010390000}"/>
    <cellStyle name="Vírgula 2 4 3 5 8" xfId="11287" xr:uid="{00000000-0005-0000-0000-000011390000}"/>
    <cellStyle name="Vírgula 2 4 3 5 9" xfId="24511" xr:uid="{00000000-0005-0000-0000-000012390000}"/>
    <cellStyle name="Vírgula 2 4 3 6" xfId="895" xr:uid="{00000000-0005-0000-0000-000013390000}"/>
    <cellStyle name="Vírgula 2 4 3 6 2" xfId="3559" xr:uid="{00000000-0005-0000-0000-000014390000}"/>
    <cellStyle name="Vírgula 2 4 3 6 2 2" xfId="16903" xr:uid="{00000000-0005-0000-0000-000015390000}"/>
    <cellStyle name="Vírgula 2 4 3 6 2 3" xfId="26527" xr:uid="{00000000-0005-0000-0000-000016390000}"/>
    <cellStyle name="Vírgula 2 4 3 6 3" xfId="6223" xr:uid="{00000000-0005-0000-0000-000017390000}"/>
    <cellStyle name="Vírgula 2 4 3 6 3 2" xfId="19567" xr:uid="{00000000-0005-0000-0000-000018390000}"/>
    <cellStyle name="Vírgula 2 4 3 6 4" xfId="8887" xr:uid="{00000000-0005-0000-0000-000019390000}"/>
    <cellStyle name="Vírgula 2 4 3 6 4 2" xfId="22231" xr:uid="{00000000-0005-0000-0000-00001A390000}"/>
    <cellStyle name="Vírgula 2 4 3 6 5" xfId="14239" xr:uid="{00000000-0005-0000-0000-00001B390000}"/>
    <cellStyle name="Vírgula 2 4 3 6 6" xfId="11551" xr:uid="{00000000-0005-0000-0000-00001C390000}"/>
    <cellStyle name="Vírgula 2 4 3 6 7" xfId="25159" xr:uid="{00000000-0005-0000-0000-00001D390000}"/>
    <cellStyle name="Vírgula 2 4 3 7" xfId="1687" xr:uid="{00000000-0005-0000-0000-00001E390000}"/>
    <cellStyle name="Vírgula 2 4 3 7 2" xfId="4351" xr:uid="{00000000-0005-0000-0000-00001F390000}"/>
    <cellStyle name="Vírgula 2 4 3 7 2 2" xfId="17695" xr:uid="{00000000-0005-0000-0000-000020390000}"/>
    <cellStyle name="Vírgula 2 4 3 7 3" xfId="7015" xr:uid="{00000000-0005-0000-0000-000021390000}"/>
    <cellStyle name="Vírgula 2 4 3 7 3 2" xfId="20359" xr:uid="{00000000-0005-0000-0000-000022390000}"/>
    <cellStyle name="Vírgula 2 4 3 7 4" xfId="9679" xr:uid="{00000000-0005-0000-0000-000023390000}"/>
    <cellStyle name="Vírgula 2 4 3 7 4 2" xfId="23023" xr:uid="{00000000-0005-0000-0000-000024390000}"/>
    <cellStyle name="Vírgula 2 4 3 7 5" xfId="15031" xr:uid="{00000000-0005-0000-0000-000025390000}"/>
    <cellStyle name="Vírgula 2 4 3 7 6" xfId="12343" xr:uid="{00000000-0005-0000-0000-000026390000}"/>
    <cellStyle name="Vírgula 2 4 3 7 7" xfId="25519" xr:uid="{00000000-0005-0000-0000-000027390000}"/>
    <cellStyle name="Vírgula 2 4 3 8" xfId="2503" xr:uid="{00000000-0005-0000-0000-000028390000}"/>
    <cellStyle name="Vírgula 2 4 3 8 2" xfId="5167" xr:uid="{00000000-0005-0000-0000-000029390000}"/>
    <cellStyle name="Vírgula 2 4 3 8 2 2" xfId="18511" xr:uid="{00000000-0005-0000-0000-00002A390000}"/>
    <cellStyle name="Vírgula 2 4 3 8 3" xfId="7831" xr:uid="{00000000-0005-0000-0000-00002B390000}"/>
    <cellStyle name="Vírgula 2 4 3 8 3 2" xfId="21175" xr:uid="{00000000-0005-0000-0000-00002C390000}"/>
    <cellStyle name="Vírgula 2 4 3 8 4" xfId="10495" xr:uid="{00000000-0005-0000-0000-00002D390000}"/>
    <cellStyle name="Vírgula 2 4 3 8 4 2" xfId="23839" xr:uid="{00000000-0005-0000-0000-00002E390000}"/>
    <cellStyle name="Vírgula 2 4 3 8 5" xfId="15847" xr:uid="{00000000-0005-0000-0000-00002F390000}"/>
    <cellStyle name="Vírgula 2 4 3 8 6" xfId="13159" xr:uid="{00000000-0005-0000-0000-000030390000}"/>
    <cellStyle name="Vírgula 2 4 3 9" xfId="2767" xr:uid="{00000000-0005-0000-0000-000031390000}"/>
    <cellStyle name="Vírgula 2 4 3 9 2" xfId="16111" xr:uid="{00000000-0005-0000-0000-000032390000}"/>
    <cellStyle name="Vírgula 2 4 4" xfId="223" xr:uid="{00000000-0005-0000-0000-000033390000}"/>
    <cellStyle name="Vírgula 2 4 4 10" xfId="13567" xr:uid="{00000000-0005-0000-0000-000034390000}"/>
    <cellStyle name="Vírgula 2 4 4 11" xfId="10879" xr:uid="{00000000-0005-0000-0000-000035390000}"/>
    <cellStyle name="Vírgula 2 4 4 12" xfId="24271" xr:uid="{00000000-0005-0000-0000-000036390000}"/>
    <cellStyle name="Vírgula 2 4 4 2" xfId="487" xr:uid="{00000000-0005-0000-0000-000037390000}"/>
    <cellStyle name="Vírgula 2 4 4 2 2" xfId="1279" xr:uid="{00000000-0005-0000-0000-000038390000}"/>
    <cellStyle name="Vírgula 2 4 4 2 2 2" xfId="3943" xr:uid="{00000000-0005-0000-0000-000039390000}"/>
    <cellStyle name="Vírgula 2 4 4 2 2 2 2" xfId="17287" xr:uid="{00000000-0005-0000-0000-00003A390000}"/>
    <cellStyle name="Vírgula 2 4 4 2 2 3" xfId="6607" xr:uid="{00000000-0005-0000-0000-00003B390000}"/>
    <cellStyle name="Vírgula 2 4 4 2 2 3 2" xfId="19951" xr:uid="{00000000-0005-0000-0000-00003C390000}"/>
    <cellStyle name="Vírgula 2 4 4 2 2 4" xfId="9271" xr:uid="{00000000-0005-0000-0000-00003D390000}"/>
    <cellStyle name="Vírgula 2 4 4 2 2 4 2" xfId="22615" xr:uid="{00000000-0005-0000-0000-00003E390000}"/>
    <cellStyle name="Vírgula 2 4 4 2 2 5" xfId="14623" xr:uid="{00000000-0005-0000-0000-00003F390000}"/>
    <cellStyle name="Vírgula 2 4 4 2 2 6" xfId="11935" xr:uid="{00000000-0005-0000-0000-000040390000}"/>
    <cellStyle name="Vírgula 2 4 4 2 2 7" xfId="26335" xr:uid="{00000000-0005-0000-0000-000041390000}"/>
    <cellStyle name="Vírgula 2 4 4 2 3" xfId="2071" xr:uid="{00000000-0005-0000-0000-000042390000}"/>
    <cellStyle name="Vírgula 2 4 4 2 3 2" xfId="4735" xr:uid="{00000000-0005-0000-0000-000043390000}"/>
    <cellStyle name="Vírgula 2 4 4 2 3 2 2" xfId="18079" xr:uid="{00000000-0005-0000-0000-000044390000}"/>
    <cellStyle name="Vírgula 2 4 4 2 3 3" xfId="7399" xr:uid="{00000000-0005-0000-0000-000045390000}"/>
    <cellStyle name="Vírgula 2 4 4 2 3 3 2" xfId="20743" xr:uid="{00000000-0005-0000-0000-000046390000}"/>
    <cellStyle name="Vírgula 2 4 4 2 3 4" xfId="10063" xr:uid="{00000000-0005-0000-0000-000047390000}"/>
    <cellStyle name="Vírgula 2 4 4 2 3 4 2" xfId="23407" xr:uid="{00000000-0005-0000-0000-000048390000}"/>
    <cellStyle name="Vírgula 2 4 4 2 3 5" xfId="15415" xr:uid="{00000000-0005-0000-0000-000049390000}"/>
    <cellStyle name="Vírgula 2 4 4 2 3 6" xfId="12727" xr:uid="{00000000-0005-0000-0000-00004A390000}"/>
    <cellStyle name="Vírgula 2 4 4 2 4" xfId="3151" xr:uid="{00000000-0005-0000-0000-00004B390000}"/>
    <cellStyle name="Vírgula 2 4 4 2 4 2" xfId="16495" xr:uid="{00000000-0005-0000-0000-00004C390000}"/>
    <cellStyle name="Vírgula 2 4 4 2 5" xfId="5815" xr:uid="{00000000-0005-0000-0000-00004D390000}"/>
    <cellStyle name="Vírgula 2 4 4 2 5 2" xfId="19159" xr:uid="{00000000-0005-0000-0000-00004E390000}"/>
    <cellStyle name="Vírgula 2 4 4 2 6" xfId="8479" xr:uid="{00000000-0005-0000-0000-00004F390000}"/>
    <cellStyle name="Vírgula 2 4 4 2 6 2" xfId="21823" xr:uid="{00000000-0005-0000-0000-000050390000}"/>
    <cellStyle name="Vírgula 2 4 4 2 7" xfId="13831" xr:uid="{00000000-0005-0000-0000-000051390000}"/>
    <cellStyle name="Vírgula 2 4 4 2 8" xfId="11143" xr:uid="{00000000-0005-0000-0000-000052390000}"/>
    <cellStyle name="Vírgula 2 4 4 2 9" xfId="24967" xr:uid="{00000000-0005-0000-0000-000053390000}"/>
    <cellStyle name="Vírgula 2 4 4 3" xfId="655" xr:uid="{00000000-0005-0000-0000-000054390000}"/>
    <cellStyle name="Vírgula 2 4 4 3 2" xfId="1447" xr:uid="{00000000-0005-0000-0000-000055390000}"/>
    <cellStyle name="Vírgula 2 4 4 3 2 2" xfId="4111" xr:uid="{00000000-0005-0000-0000-000056390000}"/>
    <cellStyle name="Vírgula 2 4 4 3 2 2 2" xfId="17455" xr:uid="{00000000-0005-0000-0000-000057390000}"/>
    <cellStyle name="Vírgula 2 4 4 3 2 3" xfId="6775" xr:uid="{00000000-0005-0000-0000-000058390000}"/>
    <cellStyle name="Vírgula 2 4 4 3 2 3 2" xfId="20119" xr:uid="{00000000-0005-0000-0000-000059390000}"/>
    <cellStyle name="Vírgula 2 4 4 3 2 4" xfId="9439" xr:uid="{00000000-0005-0000-0000-00005A390000}"/>
    <cellStyle name="Vírgula 2 4 4 3 2 4 2" xfId="22783" xr:uid="{00000000-0005-0000-0000-00005B390000}"/>
    <cellStyle name="Vírgula 2 4 4 3 2 5" xfId="14791" xr:uid="{00000000-0005-0000-0000-00005C390000}"/>
    <cellStyle name="Vírgula 2 4 4 3 2 6" xfId="12103" xr:uid="{00000000-0005-0000-0000-00005D390000}"/>
    <cellStyle name="Vírgula 2 4 4 3 2 7" xfId="25999" xr:uid="{00000000-0005-0000-0000-00005E390000}"/>
    <cellStyle name="Vírgula 2 4 4 3 3" xfId="2239" xr:uid="{00000000-0005-0000-0000-00005F390000}"/>
    <cellStyle name="Vírgula 2 4 4 3 3 2" xfId="4903" xr:uid="{00000000-0005-0000-0000-000060390000}"/>
    <cellStyle name="Vírgula 2 4 4 3 3 2 2" xfId="18247" xr:uid="{00000000-0005-0000-0000-000061390000}"/>
    <cellStyle name="Vírgula 2 4 4 3 3 3" xfId="7567" xr:uid="{00000000-0005-0000-0000-000062390000}"/>
    <cellStyle name="Vírgula 2 4 4 3 3 3 2" xfId="20911" xr:uid="{00000000-0005-0000-0000-000063390000}"/>
    <cellStyle name="Vírgula 2 4 4 3 3 4" xfId="10231" xr:uid="{00000000-0005-0000-0000-000064390000}"/>
    <cellStyle name="Vírgula 2 4 4 3 3 4 2" xfId="23575" xr:uid="{00000000-0005-0000-0000-000065390000}"/>
    <cellStyle name="Vírgula 2 4 4 3 3 5" xfId="15583" xr:uid="{00000000-0005-0000-0000-000066390000}"/>
    <cellStyle name="Vírgula 2 4 4 3 3 6" xfId="12895" xr:uid="{00000000-0005-0000-0000-000067390000}"/>
    <cellStyle name="Vírgula 2 4 4 3 4" xfId="3319" xr:uid="{00000000-0005-0000-0000-000068390000}"/>
    <cellStyle name="Vírgula 2 4 4 3 4 2" xfId="16663" xr:uid="{00000000-0005-0000-0000-000069390000}"/>
    <cellStyle name="Vírgula 2 4 4 3 5" xfId="5983" xr:uid="{00000000-0005-0000-0000-00006A390000}"/>
    <cellStyle name="Vírgula 2 4 4 3 5 2" xfId="19327" xr:uid="{00000000-0005-0000-0000-00006B390000}"/>
    <cellStyle name="Vírgula 2 4 4 3 6" xfId="8647" xr:uid="{00000000-0005-0000-0000-00006C390000}"/>
    <cellStyle name="Vírgula 2 4 4 3 6 2" xfId="21991" xr:uid="{00000000-0005-0000-0000-00006D390000}"/>
    <cellStyle name="Vírgula 2 4 4 3 7" xfId="13999" xr:uid="{00000000-0005-0000-0000-00006E390000}"/>
    <cellStyle name="Vírgula 2 4 4 3 8" xfId="11311" xr:uid="{00000000-0005-0000-0000-00006F390000}"/>
    <cellStyle name="Vírgula 2 4 4 3 9" xfId="24631" xr:uid="{00000000-0005-0000-0000-000070390000}"/>
    <cellStyle name="Vírgula 2 4 4 4" xfId="1015" xr:uid="{00000000-0005-0000-0000-000071390000}"/>
    <cellStyle name="Vírgula 2 4 4 4 2" xfId="3679" xr:uid="{00000000-0005-0000-0000-000072390000}"/>
    <cellStyle name="Vírgula 2 4 4 4 2 2" xfId="17023" xr:uid="{00000000-0005-0000-0000-000073390000}"/>
    <cellStyle name="Vírgula 2 4 4 4 2 3" xfId="26647" xr:uid="{00000000-0005-0000-0000-000074390000}"/>
    <cellStyle name="Vírgula 2 4 4 4 3" xfId="6343" xr:uid="{00000000-0005-0000-0000-000075390000}"/>
    <cellStyle name="Vírgula 2 4 4 4 3 2" xfId="19687" xr:uid="{00000000-0005-0000-0000-000076390000}"/>
    <cellStyle name="Vírgula 2 4 4 4 4" xfId="9007" xr:uid="{00000000-0005-0000-0000-000077390000}"/>
    <cellStyle name="Vírgula 2 4 4 4 4 2" xfId="22351" xr:uid="{00000000-0005-0000-0000-000078390000}"/>
    <cellStyle name="Vírgula 2 4 4 4 5" xfId="14359" xr:uid="{00000000-0005-0000-0000-000079390000}"/>
    <cellStyle name="Vírgula 2 4 4 4 6" xfId="11671" xr:uid="{00000000-0005-0000-0000-00007A390000}"/>
    <cellStyle name="Vírgula 2 4 4 4 7" xfId="25279" xr:uid="{00000000-0005-0000-0000-00007B390000}"/>
    <cellStyle name="Vírgula 2 4 4 5" xfId="1807" xr:uid="{00000000-0005-0000-0000-00007C390000}"/>
    <cellStyle name="Vírgula 2 4 4 5 2" xfId="4471" xr:uid="{00000000-0005-0000-0000-00007D390000}"/>
    <cellStyle name="Vírgula 2 4 4 5 2 2" xfId="17815" xr:uid="{00000000-0005-0000-0000-00007E390000}"/>
    <cellStyle name="Vírgula 2 4 4 5 3" xfId="7135" xr:uid="{00000000-0005-0000-0000-00007F390000}"/>
    <cellStyle name="Vírgula 2 4 4 5 3 2" xfId="20479" xr:uid="{00000000-0005-0000-0000-000080390000}"/>
    <cellStyle name="Vírgula 2 4 4 5 4" xfId="9799" xr:uid="{00000000-0005-0000-0000-000081390000}"/>
    <cellStyle name="Vírgula 2 4 4 5 4 2" xfId="23143" xr:uid="{00000000-0005-0000-0000-000082390000}"/>
    <cellStyle name="Vírgula 2 4 4 5 5" xfId="15151" xr:uid="{00000000-0005-0000-0000-000083390000}"/>
    <cellStyle name="Vírgula 2 4 4 5 6" xfId="12463" xr:uid="{00000000-0005-0000-0000-000084390000}"/>
    <cellStyle name="Vírgula 2 4 4 5 7" xfId="25639" xr:uid="{00000000-0005-0000-0000-000085390000}"/>
    <cellStyle name="Vírgula 2 4 4 6" xfId="2623" xr:uid="{00000000-0005-0000-0000-000086390000}"/>
    <cellStyle name="Vírgula 2 4 4 6 2" xfId="5287" xr:uid="{00000000-0005-0000-0000-000087390000}"/>
    <cellStyle name="Vírgula 2 4 4 6 2 2" xfId="18631" xr:uid="{00000000-0005-0000-0000-000088390000}"/>
    <cellStyle name="Vírgula 2 4 4 6 3" xfId="7951" xr:uid="{00000000-0005-0000-0000-000089390000}"/>
    <cellStyle name="Vírgula 2 4 4 6 3 2" xfId="21295" xr:uid="{00000000-0005-0000-0000-00008A390000}"/>
    <cellStyle name="Vírgula 2 4 4 6 4" xfId="10615" xr:uid="{00000000-0005-0000-0000-00008B390000}"/>
    <cellStyle name="Vírgula 2 4 4 6 4 2" xfId="23959" xr:uid="{00000000-0005-0000-0000-00008C390000}"/>
    <cellStyle name="Vírgula 2 4 4 6 5" xfId="15967" xr:uid="{00000000-0005-0000-0000-00008D390000}"/>
    <cellStyle name="Vírgula 2 4 4 6 6" xfId="13279" xr:uid="{00000000-0005-0000-0000-00008E390000}"/>
    <cellStyle name="Vírgula 2 4 4 7" xfId="2887" xr:uid="{00000000-0005-0000-0000-00008F390000}"/>
    <cellStyle name="Vírgula 2 4 4 7 2" xfId="16231" xr:uid="{00000000-0005-0000-0000-000090390000}"/>
    <cellStyle name="Vírgula 2 4 4 8" xfId="5551" xr:uid="{00000000-0005-0000-0000-000091390000}"/>
    <cellStyle name="Vírgula 2 4 4 8 2" xfId="18895" xr:uid="{00000000-0005-0000-0000-000092390000}"/>
    <cellStyle name="Vírgula 2 4 4 9" xfId="8215" xr:uid="{00000000-0005-0000-0000-000093390000}"/>
    <cellStyle name="Vírgula 2 4 4 9 2" xfId="21559" xr:uid="{00000000-0005-0000-0000-000094390000}"/>
    <cellStyle name="Vírgula 2 4 5" xfId="151" xr:uid="{00000000-0005-0000-0000-000095390000}"/>
    <cellStyle name="Vírgula 2 4 5 10" xfId="10807" xr:uid="{00000000-0005-0000-0000-000096390000}"/>
    <cellStyle name="Vírgula 2 4 5 11" xfId="24199" xr:uid="{00000000-0005-0000-0000-000097390000}"/>
    <cellStyle name="Vírgula 2 4 5 2" xfId="415" xr:uid="{00000000-0005-0000-0000-000098390000}"/>
    <cellStyle name="Vírgula 2 4 5 2 2" xfId="1207" xr:uid="{00000000-0005-0000-0000-000099390000}"/>
    <cellStyle name="Vírgula 2 4 5 2 2 2" xfId="3871" xr:uid="{00000000-0005-0000-0000-00009A390000}"/>
    <cellStyle name="Vírgula 2 4 5 2 2 2 2" xfId="17215" xr:uid="{00000000-0005-0000-0000-00009B390000}"/>
    <cellStyle name="Vírgula 2 4 5 2 2 3" xfId="6535" xr:uid="{00000000-0005-0000-0000-00009C390000}"/>
    <cellStyle name="Vírgula 2 4 5 2 2 3 2" xfId="19879" xr:uid="{00000000-0005-0000-0000-00009D390000}"/>
    <cellStyle name="Vírgula 2 4 5 2 2 4" xfId="9199" xr:uid="{00000000-0005-0000-0000-00009E390000}"/>
    <cellStyle name="Vírgula 2 4 5 2 2 4 2" xfId="22543" xr:uid="{00000000-0005-0000-0000-00009F390000}"/>
    <cellStyle name="Vírgula 2 4 5 2 2 5" xfId="14551" xr:uid="{00000000-0005-0000-0000-0000A0390000}"/>
    <cellStyle name="Vírgula 2 4 5 2 2 6" xfId="11863" xr:uid="{00000000-0005-0000-0000-0000A1390000}"/>
    <cellStyle name="Vírgula 2 4 5 2 2 7" xfId="26263" xr:uid="{00000000-0005-0000-0000-0000A2390000}"/>
    <cellStyle name="Vírgula 2 4 5 2 3" xfId="1999" xr:uid="{00000000-0005-0000-0000-0000A3390000}"/>
    <cellStyle name="Vírgula 2 4 5 2 3 2" xfId="4663" xr:uid="{00000000-0005-0000-0000-0000A4390000}"/>
    <cellStyle name="Vírgula 2 4 5 2 3 2 2" xfId="18007" xr:uid="{00000000-0005-0000-0000-0000A5390000}"/>
    <cellStyle name="Vírgula 2 4 5 2 3 3" xfId="7327" xr:uid="{00000000-0005-0000-0000-0000A6390000}"/>
    <cellStyle name="Vírgula 2 4 5 2 3 3 2" xfId="20671" xr:uid="{00000000-0005-0000-0000-0000A7390000}"/>
    <cellStyle name="Vírgula 2 4 5 2 3 4" xfId="9991" xr:uid="{00000000-0005-0000-0000-0000A8390000}"/>
    <cellStyle name="Vírgula 2 4 5 2 3 4 2" xfId="23335" xr:uid="{00000000-0005-0000-0000-0000A9390000}"/>
    <cellStyle name="Vírgula 2 4 5 2 3 5" xfId="15343" xr:uid="{00000000-0005-0000-0000-0000AA390000}"/>
    <cellStyle name="Vírgula 2 4 5 2 3 6" xfId="12655" xr:uid="{00000000-0005-0000-0000-0000AB390000}"/>
    <cellStyle name="Vírgula 2 4 5 2 4" xfId="3079" xr:uid="{00000000-0005-0000-0000-0000AC390000}"/>
    <cellStyle name="Vírgula 2 4 5 2 4 2" xfId="16423" xr:uid="{00000000-0005-0000-0000-0000AD390000}"/>
    <cellStyle name="Vírgula 2 4 5 2 5" xfId="5743" xr:uid="{00000000-0005-0000-0000-0000AE390000}"/>
    <cellStyle name="Vírgula 2 4 5 2 5 2" xfId="19087" xr:uid="{00000000-0005-0000-0000-0000AF390000}"/>
    <cellStyle name="Vírgula 2 4 5 2 6" xfId="8407" xr:uid="{00000000-0005-0000-0000-0000B0390000}"/>
    <cellStyle name="Vírgula 2 4 5 2 6 2" xfId="21751" xr:uid="{00000000-0005-0000-0000-0000B1390000}"/>
    <cellStyle name="Vírgula 2 4 5 2 7" xfId="13759" xr:uid="{00000000-0005-0000-0000-0000B2390000}"/>
    <cellStyle name="Vírgula 2 4 5 2 8" xfId="11071" xr:uid="{00000000-0005-0000-0000-0000B3390000}"/>
    <cellStyle name="Vírgula 2 4 5 2 9" xfId="24895" xr:uid="{00000000-0005-0000-0000-0000B4390000}"/>
    <cellStyle name="Vírgula 2 4 5 3" xfId="943" xr:uid="{00000000-0005-0000-0000-0000B5390000}"/>
    <cellStyle name="Vírgula 2 4 5 3 2" xfId="3607" xr:uid="{00000000-0005-0000-0000-0000B6390000}"/>
    <cellStyle name="Vírgula 2 4 5 3 2 2" xfId="16951" xr:uid="{00000000-0005-0000-0000-0000B7390000}"/>
    <cellStyle name="Vírgula 2 4 5 3 2 3" xfId="25927" xr:uid="{00000000-0005-0000-0000-0000B8390000}"/>
    <cellStyle name="Vírgula 2 4 5 3 3" xfId="6271" xr:uid="{00000000-0005-0000-0000-0000B9390000}"/>
    <cellStyle name="Vírgula 2 4 5 3 3 2" xfId="19615" xr:uid="{00000000-0005-0000-0000-0000BA390000}"/>
    <cellStyle name="Vírgula 2 4 5 3 4" xfId="8935" xr:uid="{00000000-0005-0000-0000-0000BB390000}"/>
    <cellStyle name="Vírgula 2 4 5 3 4 2" xfId="22279" xr:uid="{00000000-0005-0000-0000-0000BC390000}"/>
    <cellStyle name="Vírgula 2 4 5 3 5" xfId="14287" xr:uid="{00000000-0005-0000-0000-0000BD390000}"/>
    <cellStyle name="Vírgula 2 4 5 3 6" xfId="11599" xr:uid="{00000000-0005-0000-0000-0000BE390000}"/>
    <cellStyle name="Vírgula 2 4 5 3 7" xfId="24559" xr:uid="{00000000-0005-0000-0000-0000BF390000}"/>
    <cellStyle name="Vírgula 2 4 5 4" xfId="1735" xr:uid="{00000000-0005-0000-0000-0000C0390000}"/>
    <cellStyle name="Vírgula 2 4 5 4 2" xfId="4399" xr:uid="{00000000-0005-0000-0000-0000C1390000}"/>
    <cellStyle name="Vírgula 2 4 5 4 2 2" xfId="17743" xr:uid="{00000000-0005-0000-0000-0000C2390000}"/>
    <cellStyle name="Vírgula 2 4 5 4 2 3" xfId="26575" xr:uid="{00000000-0005-0000-0000-0000C3390000}"/>
    <cellStyle name="Vírgula 2 4 5 4 3" xfId="7063" xr:uid="{00000000-0005-0000-0000-0000C4390000}"/>
    <cellStyle name="Vírgula 2 4 5 4 3 2" xfId="20407" xr:uid="{00000000-0005-0000-0000-0000C5390000}"/>
    <cellStyle name="Vírgula 2 4 5 4 4" xfId="9727" xr:uid="{00000000-0005-0000-0000-0000C6390000}"/>
    <cellStyle name="Vírgula 2 4 5 4 4 2" xfId="23071" xr:uid="{00000000-0005-0000-0000-0000C7390000}"/>
    <cellStyle name="Vírgula 2 4 5 4 5" xfId="15079" xr:uid="{00000000-0005-0000-0000-0000C8390000}"/>
    <cellStyle name="Vírgula 2 4 5 4 6" xfId="12391" xr:uid="{00000000-0005-0000-0000-0000C9390000}"/>
    <cellStyle name="Vírgula 2 4 5 4 7" xfId="25207" xr:uid="{00000000-0005-0000-0000-0000CA390000}"/>
    <cellStyle name="Vírgula 2 4 5 5" xfId="2551" xr:uid="{00000000-0005-0000-0000-0000CB390000}"/>
    <cellStyle name="Vírgula 2 4 5 5 2" xfId="5215" xr:uid="{00000000-0005-0000-0000-0000CC390000}"/>
    <cellStyle name="Vírgula 2 4 5 5 2 2" xfId="18559" xr:uid="{00000000-0005-0000-0000-0000CD390000}"/>
    <cellStyle name="Vírgula 2 4 5 5 3" xfId="7879" xr:uid="{00000000-0005-0000-0000-0000CE390000}"/>
    <cellStyle name="Vírgula 2 4 5 5 3 2" xfId="21223" xr:uid="{00000000-0005-0000-0000-0000CF390000}"/>
    <cellStyle name="Vírgula 2 4 5 5 4" xfId="10543" xr:uid="{00000000-0005-0000-0000-0000D0390000}"/>
    <cellStyle name="Vírgula 2 4 5 5 4 2" xfId="23887" xr:uid="{00000000-0005-0000-0000-0000D1390000}"/>
    <cellStyle name="Vírgula 2 4 5 5 5" xfId="15895" xr:uid="{00000000-0005-0000-0000-0000D2390000}"/>
    <cellStyle name="Vírgula 2 4 5 5 6" xfId="13207" xr:uid="{00000000-0005-0000-0000-0000D3390000}"/>
    <cellStyle name="Vírgula 2 4 5 5 7" xfId="25567" xr:uid="{00000000-0005-0000-0000-0000D4390000}"/>
    <cellStyle name="Vírgula 2 4 5 6" xfId="2815" xr:uid="{00000000-0005-0000-0000-0000D5390000}"/>
    <cellStyle name="Vírgula 2 4 5 6 2" xfId="16159" xr:uid="{00000000-0005-0000-0000-0000D6390000}"/>
    <cellStyle name="Vírgula 2 4 5 7" xfId="5479" xr:uid="{00000000-0005-0000-0000-0000D7390000}"/>
    <cellStyle name="Vírgula 2 4 5 7 2" xfId="18823" xr:uid="{00000000-0005-0000-0000-0000D8390000}"/>
    <cellStyle name="Vírgula 2 4 5 8" xfId="8143" xr:uid="{00000000-0005-0000-0000-0000D9390000}"/>
    <cellStyle name="Vírgula 2 4 5 8 2" xfId="21487" xr:uid="{00000000-0005-0000-0000-0000DA390000}"/>
    <cellStyle name="Vírgula 2 4 5 9" xfId="13495" xr:uid="{00000000-0005-0000-0000-0000DB390000}"/>
    <cellStyle name="Vírgula 2 4 6" xfId="319" xr:uid="{00000000-0005-0000-0000-0000DC390000}"/>
    <cellStyle name="Vírgula 2 4 6 10" xfId="24367" xr:uid="{00000000-0005-0000-0000-0000DD390000}"/>
    <cellStyle name="Vírgula 2 4 6 2" xfId="1111" xr:uid="{00000000-0005-0000-0000-0000DE390000}"/>
    <cellStyle name="Vírgula 2 4 6 2 2" xfId="3775" xr:uid="{00000000-0005-0000-0000-0000DF390000}"/>
    <cellStyle name="Vírgula 2 4 6 2 2 2" xfId="17119" xr:uid="{00000000-0005-0000-0000-0000E0390000}"/>
    <cellStyle name="Vírgula 2 4 6 2 2 3" xfId="26431" xr:uid="{00000000-0005-0000-0000-0000E1390000}"/>
    <cellStyle name="Vírgula 2 4 6 2 3" xfId="6439" xr:uid="{00000000-0005-0000-0000-0000E2390000}"/>
    <cellStyle name="Vírgula 2 4 6 2 3 2" xfId="19783" xr:uid="{00000000-0005-0000-0000-0000E3390000}"/>
    <cellStyle name="Vírgula 2 4 6 2 4" xfId="9103" xr:uid="{00000000-0005-0000-0000-0000E4390000}"/>
    <cellStyle name="Vírgula 2 4 6 2 4 2" xfId="22447" xr:uid="{00000000-0005-0000-0000-0000E5390000}"/>
    <cellStyle name="Vírgula 2 4 6 2 5" xfId="14455" xr:uid="{00000000-0005-0000-0000-0000E6390000}"/>
    <cellStyle name="Vírgula 2 4 6 2 6" xfId="11767" xr:uid="{00000000-0005-0000-0000-0000E7390000}"/>
    <cellStyle name="Vírgula 2 4 6 2 7" xfId="25063" xr:uid="{00000000-0005-0000-0000-0000E8390000}"/>
    <cellStyle name="Vírgula 2 4 6 3" xfId="1903" xr:uid="{00000000-0005-0000-0000-0000E9390000}"/>
    <cellStyle name="Vírgula 2 4 6 3 2" xfId="4567" xr:uid="{00000000-0005-0000-0000-0000EA390000}"/>
    <cellStyle name="Vírgula 2 4 6 3 2 2" xfId="17911" xr:uid="{00000000-0005-0000-0000-0000EB390000}"/>
    <cellStyle name="Vírgula 2 4 6 3 2 3" xfId="26095" xr:uid="{00000000-0005-0000-0000-0000EC390000}"/>
    <cellStyle name="Vírgula 2 4 6 3 3" xfId="7231" xr:uid="{00000000-0005-0000-0000-0000ED390000}"/>
    <cellStyle name="Vírgula 2 4 6 3 3 2" xfId="20575" xr:uid="{00000000-0005-0000-0000-0000EE390000}"/>
    <cellStyle name="Vírgula 2 4 6 3 4" xfId="9895" xr:uid="{00000000-0005-0000-0000-0000EF390000}"/>
    <cellStyle name="Vírgula 2 4 6 3 4 2" xfId="23239" xr:uid="{00000000-0005-0000-0000-0000F0390000}"/>
    <cellStyle name="Vírgula 2 4 6 3 5" xfId="15247" xr:uid="{00000000-0005-0000-0000-0000F1390000}"/>
    <cellStyle name="Vírgula 2 4 6 3 6" xfId="12559" xr:uid="{00000000-0005-0000-0000-0000F2390000}"/>
    <cellStyle name="Vírgula 2 4 6 3 7" xfId="24727" xr:uid="{00000000-0005-0000-0000-0000F3390000}"/>
    <cellStyle name="Vírgula 2 4 6 4" xfId="2485" xr:uid="{00000000-0005-0000-0000-0000F4390000}"/>
    <cellStyle name="Vírgula 2 4 6 4 2" xfId="5149" xr:uid="{00000000-0005-0000-0000-0000F5390000}"/>
    <cellStyle name="Vírgula 2 4 6 4 2 2" xfId="18493" xr:uid="{00000000-0005-0000-0000-0000F6390000}"/>
    <cellStyle name="Vírgula 2 4 6 4 2 3" xfId="26743" xr:uid="{00000000-0005-0000-0000-0000F7390000}"/>
    <cellStyle name="Vírgula 2 4 6 4 3" xfId="7813" xr:uid="{00000000-0005-0000-0000-0000F8390000}"/>
    <cellStyle name="Vírgula 2 4 6 4 3 2" xfId="21157" xr:uid="{00000000-0005-0000-0000-0000F9390000}"/>
    <cellStyle name="Vírgula 2 4 6 4 4" xfId="10477" xr:uid="{00000000-0005-0000-0000-0000FA390000}"/>
    <cellStyle name="Vírgula 2 4 6 4 4 2" xfId="23821" xr:uid="{00000000-0005-0000-0000-0000FB390000}"/>
    <cellStyle name="Vírgula 2 4 6 4 5" xfId="15829" xr:uid="{00000000-0005-0000-0000-0000FC390000}"/>
    <cellStyle name="Vírgula 2 4 6 4 6" xfId="13141" xr:uid="{00000000-0005-0000-0000-0000FD390000}"/>
    <cellStyle name="Vírgula 2 4 6 4 7" xfId="25375" xr:uid="{00000000-0005-0000-0000-0000FE390000}"/>
    <cellStyle name="Vírgula 2 4 6 5" xfId="2983" xr:uid="{00000000-0005-0000-0000-0000FF390000}"/>
    <cellStyle name="Vírgula 2 4 6 5 2" xfId="16327" xr:uid="{00000000-0005-0000-0000-0000003A0000}"/>
    <cellStyle name="Vírgula 2 4 6 5 3" xfId="25735" xr:uid="{00000000-0005-0000-0000-0000013A0000}"/>
    <cellStyle name="Vírgula 2 4 6 6" xfId="5647" xr:uid="{00000000-0005-0000-0000-0000023A0000}"/>
    <cellStyle name="Vírgula 2 4 6 6 2" xfId="18991" xr:uid="{00000000-0005-0000-0000-0000033A0000}"/>
    <cellStyle name="Vírgula 2 4 6 7" xfId="8311" xr:uid="{00000000-0005-0000-0000-0000043A0000}"/>
    <cellStyle name="Vírgula 2 4 6 7 2" xfId="21655" xr:uid="{00000000-0005-0000-0000-0000053A0000}"/>
    <cellStyle name="Vírgula 2 4 6 8" xfId="13663" xr:uid="{00000000-0005-0000-0000-0000063A0000}"/>
    <cellStyle name="Vírgula 2 4 6 9" xfId="10975" xr:uid="{00000000-0005-0000-0000-0000073A0000}"/>
    <cellStyle name="Vírgula 2 4 7" xfId="583" xr:uid="{00000000-0005-0000-0000-0000083A0000}"/>
    <cellStyle name="Vírgula 2 4 7 2" xfId="1375" xr:uid="{00000000-0005-0000-0000-0000093A0000}"/>
    <cellStyle name="Vírgula 2 4 7 2 2" xfId="4039" xr:uid="{00000000-0005-0000-0000-00000A3A0000}"/>
    <cellStyle name="Vírgula 2 4 7 2 2 2" xfId="17383" xr:uid="{00000000-0005-0000-0000-00000B3A0000}"/>
    <cellStyle name="Vírgula 2 4 7 2 2 3" xfId="26167" xr:uid="{00000000-0005-0000-0000-00000C3A0000}"/>
    <cellStyle name="Vírgula 2 4 7 2 3" xfId="6703" xr:uid="{00000000-0005-0000-0000-00000D3A0000}"/>
    <cellStyle name="Vírgula 2 4 7 2 3 2" xfId="20047" xr:uid="{00000000-0005-0000-0000-00000E3A0000}"/>
    <cellStyle name="Vírgula 2 4 7 2 4" xfId="9367" xr:uid="{00000000-0005-0000-0000-00000F3A0000}"/>
    <cellStyle name="Vírgula 2 4 7 2 4 2" xfId="22711" xr:uid="{00000000-0005-0000-0000-0000103A0000}"/>
    <cellStyle name="Vírgula 2 4 7 2 5" xfId="14719" xr:uid="{00000000-0005-0000-0000-0000113A0000}"/>
    <cellStyle name="Vírgula 2 4 7 2 6" xfId="12031" xr:uid="{00000000-0005-0000-0000-0000123A0000}"/>
    <cellStyle name="Vírgula 2 4 7 2 7" xfId="24799" xr:uid="{00000000-0005-0000-0000-0000133A0000}"/>
    <cellStyle name="Vírgula 2 4 7 3" xfId="2167" xr:uid="{00000000-0005-0000-0000-0000143A0000}"/>
    <cellStyle name="Vírgula 2 4 7 3 2" xfId="4831" xr:uid="{00000000-0005-0000-0000-0000153A0000}"/>
    <cellStyle name="Vírgula 2 4 7 3 2 2" xfId="18175" xr:uid="{00000000-0005-0000-0000-0000163A0000}"/>
    <cellStyle name="Vírgula 2 4 7 3 2 3" xfId="25831" xr:uid="{00000000-0005-0000-0000-0000173A0000}"/>
    <cellStyle name="Vírgula 2 4 7 3 3" xfId="7495" xr:uid="{00000000-0005-0000-0000-0000183A0000}"/>
    <cellStyle name="Vírgula 2 4 7 3 3 2" xfId="20839" xr:uid="{00000000-0005-0000-0000-0000193A0000}"/>
    <cellStyle name="Vírgula 2 4 7 3 4" xfId="10159" xr:uid="{00000000-0005-0000-0000-00001A3A0000}"/>
    <cellStyle name="Vírgula 2 4 7 3 4 2" xfId="23503" xr:uid="{00000000-0005-0000-0000-00001B3A0000}"/>
    <cellStyle name="Vírgula 2 4 7 3 5" xfId="15511" xr:uid="{00000000-0005-0000-0000-00001C3A0000}"/>
    <cellStyle name="Vírgula 2 4 7 3 6" xfId="12823" xr:uid="{00000000-0005-0000-0000-00001D3A0000}"/>
    <cellStyle name="Vírgula 2 4 7 3 7" xfId="24463" xr:uid="{00000000-0005-0000-0000-00001E3A0000}"/>
    <cellStyle name="Vírgula 2 4 7 4" xfId="3247" xr:uid="{00000000-0005-0000-0000-00001F3A0000}"/>
    <cellStyle name="Vírgula 2 4 7 4 2" xfId="16591" xr:uid="{00000000-0005-0000-0000-0000203A0000}"/>
    <cellStyle name="Vírgula 2 4 7 4 3" xfId="25471" xr:uid="{00000000-0005-0000-0000-0000213A0000}"/>
    <cellStyle name="Vírgula 2 4 7 5" xfId="5911" xr:uid="{00000000-0005-0000-0000-0000223A0000}"/>
    <cellStyle name="Vírgula 2 4 7 5 2" xfId="19255" xr:uid="{00000000-0005-0000-0000-0000233A0000}"/>
    <cellStyle name="Vírgula 2 4 7 6" xfId="8575" xr:uid="{00000000-0005-0000-0000-0000243A0000}"/>
    <cellStyle name="Vírgula 2 4 7 6 2" xfId="21919" xr:uid="{00000000-0005-0000-0000-0000253A0000}"/>
    <cellStyle name="Vírgula 2 4 7 7" xfId="13927" xr:uid="{00000000-0005-0000-0000-0000263A0000}"/>
    <cellStyle name="Vírgula 2 4 7 8" xfId="11239" xr:uid="{00000000-0005-0000-0000-0000273A0000}"/>
    <cellStyle name="Vírgula 2 4 7 9" xfId="24103" xr:uid="{00000000-0005-0000-0000-0000283A0000}"/>
    <cellStyle name="Vírgula 2 4 8" xfId="751" xr:uid="{00000000-0005-0000-0000-0000293A0000}"/>
    <cellStyle name="Vírgula 2 4 8 2" xfId="1543" xr:uid="{00000000-0005-0000-0000-00002A3A0000}"/>
    <cellStyle name="Vírgula 2 4 8 2 2" xfId="4207" xr:uid="{00000000-0005-0000-0000-00002B3A0000}"/>
    <cellStyle name="Vírgula 2 4 8 2 2 2" xfId="17551" xr:uid="{00000000-0005-0000-0000-00002C3A0000}"/>
    <cellStyle name="Vírgula 2 4 8 2 2 3" xfId="26143" xr:uid="{00000000-0005-0000-0000-00002D3A0000}"/>
    <cellStyle name="Vírgula 2 4 8 2 3" xfId="6871" xr:uid="{00000000-0005-0000-0000-00002E3A0000}"/>
    <cellStyle name="Vírgula 2 4 8 2 3 2" xfId="20215" xr:uid="{00000000-0005-0000-0000-00002F3A0000}"/>
    <cellStyle name="Vírgula 2 4 8 2 4" xfId="9535" xr:uid="{00000000-0005-0000-0000-0000303A0000}"/>
    <cellStyle name="Vírgula 2 4 8 2 4 2" xfId="22879" xr:uid="{00000000-0005-0000-0000-0000313A0000}"/>
    <cellStyle name="Vírgula 2 4 8 2 5" xfId="14887" xr:uid="{00000000-0005-0000-0000-0000323A0000}"/>
    <cellStyle name="Vírgula 2 4 8 2 6" xfId="12199" xr:uid="{00000000-0005-0000-0000-0000333A0000}"/>
    <cellStyle name="Vírgula 2 4 8 2 7" xfId="24775" xr:uid="{00000000-0005-0000-0000-0000343A0000}"/>
    <cellStyle name="Vírgula 2 4 8 3" xfId="2335" xr:uid="{00000000-0005-0000-0000-0000353A0000}"/>
    <cellStyle name="Vírgula 2 4 8 3 2" xfId="4999" xr:uid="{00000000-0005-0000-0000-0000363A0000}"/>
    <cellStyle name="Vírgula 2 4 8 3 2 2" xfId="18343" xr:uid="{00000000-0005-0000-0000-0000373A0000}"/>
    <cellStyle name="Vírgula 2 4 8 3 3" xfId="7663" xr:uid="{00000000-0005-0000-0000-0000383A0000}"/>
    <cellStyle name="Vírgula 2 4 8 3 3 2" xfId="21007" xr:uid="{00000000-0005-0000-0000-0000393A0000}"/>
    <cellStyle name="Vírgula 2 4 8 3 4" xfId="10327" xr:uid="{00000000-0005-0000-0000-00003A3A0000}"/>
    <cellStyle name="Vírgula 2 4 8 3 4 2" xfId="23671" xr:uid="{00000000-0005-0000-0000-00003B3A0000}"/>
    <cellStyle name="Vírgula 2 4 8 3 5" xfId="15679" xr:uid="{00000000-0005-0000-0000-00003C3A0000}"/>
    <cellStyle name="Vírgula 2 4 8 3 6" xfId="12991" xr:uid="{00000000-0005-0000-0000-00003D3A0000}"/>
    <cellStyle name="Vírgula 2 4 8 3 7" xfId="25447" xr:uid="{00000000-0005-0000-0000-00003E3A0000}"/>
    <cellStyle name="Vírgula 2 4 8 4" xfId="3415" xr:uid="{00000000-0005-0000-0000-00003F3A0000}"/>
    <cellStyle name="Vírgula 2 4 8 4 2" xfId="16759" xr:uid="{00000000-0005-0000-0000-0000403A0000}"/>
    <cellStyle name="Vírgula 2 4 8 5" xfId="6079" xr:uid="{00000000-0005-0000-0000-0000413A0000}"/>
    <cellStyle name="Vírgula 2 4 8 5 2" xfId="19423" xr:uid="{00000000-0005-0000-0000-0000423A0000}"/>
    <cellStyle name="Vírgula 2 4 8 6" xfId="8743" xr:uid="{00000000-0005-0000-0000-0000433A0000}"/>
    <cellStyle name="Vírgula 2 4 8 6 2" xfId="22087" xr:uid="{00000000-0005-0000-0000-0000443A0000}"/>
    <cellStyle name="Vírgula 2 4 8 7" xfId="14095" xr:uid="{00000000-0005-0000-0000-0000453A0000}"/>
    <cellStyle name="Vírgula 2 4 8 8" xfId="11407" xr:uid="{00000000-0005-0000-0000-0000463A0000}"/>
    <cellStyle name="Vírgula 2 4 8 9" xfId="24079" xr:uid="{00000000-0005-0000-0000-0000473A0000}"/>
    <cellStyle name="Vírgula 2 4 9" xfId="799" xr:uid="{00000000-0005-0000-0000-0000483A0000}"/>
    <cellStyle name="Vírgula 2 4 9 2" xfId="1591" xr:uid="{00000000-0005-0000-0000-0000493A0000}"/>
    <cellStyle name="Vírgula 2 4 9 2 2" xfId="4255" xr:uid="{00000000-0005-0000-0000-00004A3A0000}"/>
    <cellStyle name="Vírgula 2 4 9 2 2 2" xfId="17599" xr:uid="{00000000-0005-0000-0000-00004B3A0000}"/>
    <cellStyle name="Vírgula 2 4 9 2 3" xfId="6919" xr:uid="{00000000-0005-0000-0000-00004C3A0000}"/>
    <cellStyle name="Vírgula 2 4 9 2 3 2" xfId="20263" xr:uid="{00000000-0005-0000-0000-00004D3A0000}"/>
    <cellStyle name="Vírgula 2 4 9 2 4" xfId="9583" xr:uid="{00000000-0005-0000-0000-00004E3A0000}"/>
    <cellStyle name="Vírgula 2 4 9 2 4 2" xfId="22927" xr:uid="{00000000-0005-0000-0000-00004F3A0000}"/>
    <cellStyle name="Vírgula 2 4 9 2 5" xfId="14935" xr:uid="{00000000-0005-0000-0000-0000503A0000}"/>
    <cellStyle name="Vírgula 2 4 9 2 6" xfId="12247" xr:uid="{00000000-0005-0000-0000-0000513A0000}"/>
    <cellStyle name="Vírgula 2 4 9 2 7" xfId="25783" xr:uid="{00000000-0005-0000-0000-0000523A0000}"/>
    <cellStyle name="Vírgula 2 4 9 3" xfId="2383" xr:uid="{00000000-0005-0000-0000-0000533A0000}"/>
    <cellStyle name="Vírgula 2 4 9 3 2" xfId="5047" xr:uid="{00000000-0005-0000-0000-0000543A0000}"/>
    <cellStyle name="Vírgula 2 4 9 3 2 2" xfId="18391" xr:uid="{00000000-0005-0000-0000-0000553A0000}"/>
    <cellStyle name="Vírgula 2 4 9 3 3" xfId="7711" xr:uid="{00000000-0005-0000-0000-0000563A0000}"/>
    <cellStyle name="Vírgula 2 4 9 3 3 2" xfId="21055" xr:uid="{00000000-0005-0000-0000-0000573A0000}"/>
    <cellStyle name="Vírgula 2 4 9 3 4" xfId="10375" xr:uid="{00000000-0005-0000-0000-0000583A0000}"/>
    <cellStyle name="Vírgula 2 4 9 3 4 2" xfId="23719" xr:uid="{00000000-0005-0000-0000-0000593A0000}"/>
    <cellStyle name="Vírgula 2 4 9 3 5" xfId="15727" xr:uid="{00000000-0005-0000-0000-00005A3A0000}"/>
    <cellStyle name="Vírgula 2 4 9 3 6" xfId="13039" xr:uid="{00000000-0005-0000-0000-00005B3A0000}"/>
    <cellStyle name="Vírgula 2 4 9 4" xfId="3463" xr:uid="{00000000-0005-0000-0000-00005C3A0000}"/>
    <cellStyle name="Vírgula 2 4 9 4 2" xfId="16807" xr:uid="{00000000-0005-0000-0000-00005D3A0000}"/>
    <cellStyle name="Vírgula 2 4 9 5" xfId="6127" xr:uid="{00000000-0005-0000-0000-00005E3A0000}"/>
    <cellStyle name="Vírgula 2 4 9 5 2" xfId="19471" xr:uid="{00000000-0005-0000-0000-00005F3A0000}"/>
    <cellStyle name="Vírgula 2 4 9 6" xfId="8791" xr:uid="{00000000-0005-0000-0000-0000603A0000}"/>
    <cellStyle name="Vírgula 2 4 9 6 2" xfId="22135" xr:uid="{00000000-0005-0000-0000-0000613A0000}"/>
    <cellStyle name="Vírgula 2 4 9 7" xfId="14143" xr:uid="{00000000-0005-0000-0000-0000623A0000}"/>
    <cellStyle name="Vírgula 2 4 9 8" xfId="11455" xr:uid="{00000000-0005-0000-0000-0000633A0000}"/>
    <cellStyle name="Vírgula 2 4 9 9" xfId="24415" xr:uid="{00000000-0005-0000-0000-0000643A0000}"/>
    <cellStyle name="Vírgula 2 5" xfId="34" xr:uid="{00000000-0005-0000-0000-0000653A0000}"/>
    <cellStyle name="Vírgula 2 5 10" xfId="855" xr:uid="{00000000-0005-0000-0000-0000663A0000}"/>
    <cellStyle name="Vírgula 2 5 10 2" xfId="3519" xr:uid="{00000000-0005-0000-0000-0000673A0000}"/>
    <cellStyle name="Vírgula 2 5 10 2 2" xfId="16863" xr:uid="{00000000-0005-0000-0000-0000683A0000}"/>
    <cellStyle name="Vírgula 2 5 10 2 3" xfId="25815" xr:uid="{00000000-0005-0000-0000-0000693A0000}"/>
    <cellStyle name="Vírgula 2 5 10 3" xfId="6183" xr:uid="{00000000-0005-0000-0000-00006A3A0000}"/>
    <cellStyle name="Vírgula 2 5 10 3 2" xfId="19527" xr:uid="{00000000-0005-0000-0000-00006B3A0000}"/>
    <cellStyle name="Vírgula 2 5 10 4" xfId="8847" xr:uid="{00000000-0005-0000-0000-00006C3A0000}"/>
    <cellStyle name="Vírgula 2 5 10 4 2" xfId="22191" xr:uid="{00000000-0005-0000-0000-00006D3A0000}"/>
    <cellStyle name="Vírgula 2 5 10 5" xfId="14199" xr:uid="{00000000-0005-0000-0000-00006E3A0000}"/>
    <cellStyle name="Vírgula 2 5 10 6" xfId="11511" xr:uid="{00000000-0005-0000-0000-00006F3A0000}"/>
    <cellStyle name="Vírgula 2 5 10 7" xfId="24447" xr:uid="{00000000-0005-0000-0000-0000703A0000}"/>
    <cellStyle name="Vírgula 2 5 11" xfId="1647" xr:uid="{00000000-0005-0000-0000-0000713A0000}"/>
    <cellStyle name="Vírgula 2 5 11 2" xfId="4311" xr:uid="{00000000-0005-0000-0000-0000723A0000}"/>
    <cellStyle name="Vírgula 2 5 11 2 2" xfId="17655" xr:uid="{00000000-0005-0000-0000-0000733A0000}"/>
    <cellStyle name="Vírgula 2 5 11 2 3" xfId="26487" xr:uid="{00000000-0005-0000-0000-0000743A0000}"/>
    <cellStyle name="Vírgula 2 5 11 3" xfId="6975" xr:uid="{00000000-0005-0000-0000-0000753A0000}"/>
    <cellStyle name="Vírgula 2 5 11 3 2" xfId="20319" xr:uid="{00000000-0005-0000-0000-0000763A0000}"/>
    <cellStyle name="Vírgula 2 5 11 4" xfId="9639" xr:uid="{00000000-0005-0000-0000-0000773A0000}"/>
    <cellStyle name="Vírgula 2 5 11 4 2" xfId="22983" xr:uid="{00000000-0005-0000-0000-0000783A0000}"/>
    <cellStyle name="Vírgula 2 5 11 5" xfId="14991" xr:uid="{00000000-0005-0000-0000-0000793A0000}"/>
    <cellStyle name="Vírgula 2 5 11 6" xfId="12303" xr:uid="{00000000-0005-0000-0000-00007A3A0000}"/>
    <cellStyle name="Vírgula 2 5 11 7" xfId="25119" xr:uid="{00000000-0005-0000-0000-00007B3A0000}"/>
    <cellStyle name="Vírgula 2 5 12" xfId="2444" xr:uid="{00000000-0005-0000-0000-00007C3A0000}"/>
    <cellStyle name="Vírgula 2 5 12 2" xfId="5108" xr:uid="{00000000-0005-0000-0000-00007D3A0000}"/>
    <cellStyle name="Vírgula 2 5 12 2 2" xfId="18452" xr:uid="{00000000-0005-0000-0000-00007E3A0000}"/>
    <cellStyle name="Vírgula 2 5 12 3" xfId="7772" xr:uid="{00000000-0005-0000-0000-00007F3A0000}"/>
    <cellStyle name="Vírgula 2 5 12 3 2" xfId="21116" xr:uid="{00000000-0005-0000-0000-0000803A0000}"/>
    <cellStyle name="Vírgula 2 5 12 4" xfId="10436" xr:uid="{00000000-0005-0000-0000-0000813A0000}"/>
    <cellStyle name="Vírgula 2 5 12 4 2" xfId="23780" xr:uid="{00000000-0005-0000-0000-0000823A0000}"/>
    <cellStyle name="Vírgula 2 5 12 5" xfId="15788" xr:uid="{00000000-0005-0000-0000-0000833A0000}"/>
    <cellStyle name="Vírgula 2 5 12 6" xfId="13100" xr:uid="{00000000-0005-0000-0000-0000843A0000}"/>
    <cellStyle name="Vírgula 2 5 12 7" xfId="25431" xr:uid="{00000000-0005-0000-0000-0000853A0000}"/>
    <cellStyle name="Vírgula 2 5 13" xfId="63" xr:uid="{00000000-0005-0000-0000-0000863A0000}"/>
    <cellStyle name="Vírgula 2 5 13 2" xfId="13407" xr:uid="{00000000-0005-0000-0000-0000873A0000}"/>
    <cellStyle name="Vírgula 2 5 14" xfId="2727" xr:uid="{00000000-0005-0000-0000-0000883A0000}"/>
    <cellStyle name="Vírgula 2 5 14 2" xfId="16071" xr:uid="{00000000-0005-0000-0000-0000893A0000}"/>
    <cellStyle name="Vírgula 2 5 15" xfId="5391" xr:uid="{00000000-0005-0000-0000-00008A3A0000}"/>
    <cellStyle name="Vírgula 2 5 15 2" xfId="18735" xr:uid="{00000000-0005-0000-0000-00008B3A0000}"/>
    <cellStyle name="Vírgula 2 5 16" xfId="8055" xr:uid="{00000000-0005-0000-0000-00008C3A0000}"/>
    <cellStyle name="Vírgula 2 5 16 2" xfId="21399" xr:uid="{00000000-0005-0000-0000-00008D3A0000}"/>
    <cellStyle name="Vírgula 2 5 17" xfId="13383" xr:uid="{00000000-0005-0000-0000-00008E3A0000}"/>
    <cellStyle name="Vírgula 2 5 18" xfId="10719" xr:uid="{00000000-0005-0000-0000-00008F3A0000}"/>
    <cellStyle name="Vírgula 2 5 19" xfId="24063" xr:uid="{00000000-0005-0000-0000-0000903A0000}"/>
    <cellStyle name="Vírgula 2 5 2" xfId="87" xr:uid="{00000000-0005-0000-0000-0000913A0000}"/>
    <cellStyle name="Vírgula 2 5 2 10" xfId="1671" xr:uid="{00000000-0005-0000-0000-0000923A0000}"/>
    <cellStyle name="Vírgula 2 5 2 10 2" xfId="4335" xr:uid="{00000000-0005-0000-0000-0000933A0000}"/>
    <cellStyle name="Vírgula 2 5 2 10 2 2" xfId="17679" xr:uid="{00000000-0005-0000-0000-0000943A0000}"/>
    <cellStyle name="Vírgula 2 5 2 10 3" xfId="6999" xr:uid="{00000000-0005-0000-0000-0000953A0000}"/>
    <cellStyle name="Vírgula 2 5 2 10 3 2" xfId="20343" xr:uid="{00000000-0005-0000-0000-0000963A0000}"/>
    <cellStyle name="Vírgula 2 5 2 10 4" xfId="9663" xr:uid="{00000000-0005-0000-0000-0000973A0000}"/>
    <cellStyle name="Vírgula 2 5 2 10 4 2" xfId="23007" xr:uid="{00000000-0005-0000-0000-0000983A0000}"/>
    <cellStyle name="Vírgula 2 5 2 10 5" xfId="15015" xr:uid="{00000000-0005-0000-0000-0000993A0000}"/>
    <cellStyle name="Vírgula 2 5 2 10 6" xfId="12327" xr:uid="{00000000-0005-0000-0000-00009A3A0000}"/>
    <cellStyle name="Vírgula 2 5 2 11" xfId="2470" xr:uid="{00000000-0005-0000-0000-00009B3A0000}"/>
    <cellStyle name="Vírgula 2 5 2 11 2" xfId="5134" xr:uid="{00000000-0005-0000-0000-00009C3A0000}"/>
    <cellStyle name="Vírgula 2 5 2 11 2 2" xfId="18478" xr:uid="{00000000-0005-0000-0000-00009D3A0000}"/>
    <cellStyle name="Vírgula 2 5 2 11 3" xfId="7798" xr:uid="{00000000-0005-0000-0000-00009E3A0000}"/>
    <cellStyle name="Vírgula 2 5 2 11 3 2" xfId="21142" xr:uid="{00000000-0005-0000-0000-00009F3A0000}"/>
    <cellStyle name="Vírgula 2 5 2 11 4" xfId="10462" xr:uid="{00000000-0005-0000-0000-0000A03A0000}"/>
    <cellStyle name="Vírgula 2 5 2 11 4 2" xfId="23806" xr:uid="{00000000-0005-0000-0000-0000A13A0000}"/>
    <cellStyle name="Vírgula 2 5 2 11 5" xfId="15814" xr:uid="{00000000-0005-0000-0000-0000A23A0000}"/>
    <cellStyle name="Vírgula 2 5 2 11 6" xfId="13126" xr:uid="{00000000-0005-0000-0000-0000A33A0000}"/>
    <cellStyle name="Vírgula 2 5 2 12" xfId="2751" xr:uid="{00000000-0005-0000-0000-0000A43A0000}"/>
    <cellStyle name="Vírgula 2 5 2 12 2" xfId="16095" xr:uid="{00000000-0005-0000-0000-0000A53A0000}"/>
    <cellStyle name="Vírgula 2 5 2 13" xfId="5415" xr:uid="{00000000-0005-0000-0000-0000A63A0000}"/>
    <cellStyle name="Vírgula 2 5 2 13 2" xfId="18759" xr:uid="{00000000-0005-0000-0000-0000A73A0000}"/>
    <cellStyle name="Vírgula 2 5 2 14" xfId="8079" xr:uid="{00000000-0005-0000-0000-0000A83A0000}"/>
    <cellStyle name="Vírgula 2 5 2 14 2" xfId="21423" xr:uid="{00000000-0005-0000-0000-0000A93A0000}"/>
    <cellStyle name="Vírgula 2 5 2 15" xfId="13431" xr:uid="{00000000-0005-0000-0000-0000AA3A0000}"/>
    <cellStyle name="Vírgula 2 5 2 16" xfId="10743" xr:uid="{00000000-0005-0000-0000-0000AB3A0000}"/>
    <cellStyle name="Vírgula 2 5 2 17" xfId="24135" xr:uid="{00000000-0005-0000-0000-0000AC3A0000}"/>
    <cellStyle name="Vírgula 2 5 2 2" xfId="135" xr:uid="{00000000-0005-0000-0000-0000AD3A0000}"/>
    <cellStyle name="Vírgula 2 5 2 2 10" xfId="8127" xr:uid="{00000000-0005-0000-0000-0000AE3A0000}"/>
    <cellStyle name="Vírgula 2 5 2 2 10 2" xfId="21471" xr:uid="{00000000-0005-0000-0000-0000AF3A0000}"/>
    <cellStyle name="Vírgula 2 5 2 2 11" xfId="13479" xr:uid="{00000000-0005-0000-0000-0000B03A0000}"/>
    <cellStyle name="Vírgula 2 5 2 2 12" xfId="10791" xr:uid="{00000000-0005-0000-0000-0000B13A0000}"/>
    <cellStyle name="Vírgula 2 5 2 2 13" xfId="24183" xr:uid="{00000000-0005-0000-0000-0000B23A0000}"/>
    <cellStyle name="Vírgula 2 5 2 2 2" xfId="303" xr:uid="{00000000-0005-0000-0000-0000B33A0000}"/>
    <cellStyle name="Vírgula 2 5 2 2 2 10" xfId="10959" xr:uid="{00000000-0005-0000-0000-0000B43A0000}"/>
    <cellStyle name="Vírgula 2 5 2 2 2 11" xfId="24351" xr:uid="{00000000-0005-0000-0000-0000B53A0000}"/>
    <cellStyle name="Vírgula 2 5 2 2 2 2" xfId="567" xr:uid="{00000000-0005-0000-0000-0000B63A0000}"/>
    <cellStyle name="Vírgula 2 5 2 2 2 2 2" xfId="1359" xr:uid="{00000000-0005-0000-0000-0000B73A0000}"/>
    <cellStyle name="Vírgula 2 5 2 2 2 2 2 2" xfId="4023" xr:uid="{00000000-0005-0000-0000-0000B83A0000}"/>
    <cellStyle name="Vírgula 2 5 2 2 2 2 2 2 2" xfId="17367" xr:uid="{00000000-0005-0000-0000-0000B93A0000}"/>
    <cellStyle name="Vírgula 2 5 2 2 2 2 2 3" xfId="6687" xr:uid="{00000000-0005-0000-0000-0000BA3A0000}"/>
    <cellStyle name="Vírgula 2 5 2 2 2 2 2 3 2" xfId="20031" xr:uid="{00000000-0005-0000-0000-0000BB3A0000}"/>
    <cellStyle name="Vírgula 2 5 2 2 2 2 2 4" xfId="9351" xr:uid="{00000000-0005-0000-0000-0000BC3A0000}"/>
    <cellStyle name="Vírgula 2 5 2 2 2 2 2 4 2" xfId="22695" xr:uid="{00000000-0005-0000-0000-0000BD3A0000}"/>
    <cellStyle name="Vírgula 2 5 2 2 2 2 2 5" xfId="14703" xr:uid="{00000000-0005-0000-0000-0000BE3A0000}"/>
    <cellStyle name="Vírgula 2 5 2 2 2 2 2 6" xfId="12015" xr:uid="{00000000-0005-0000-0000-0000BF3A0000}"/>
    <cellStyle name="Vírgula 2 5 2 2 2 2 2 7" xfId="26415" xr:uid="{00000000-0005-0000-0000-0000C03A0000}"/>
    <cellStyle name="Vírgula 2 5 2 2 2 2 3" xfId="2151" xr:uid="{00000000-0005-0000-0000-0000C13A0000}"/>
    <cellStyle name="Vírgula 2 5 2 2 2 2 3 2" xfId="4815" xr:uid="{00000000-0005-0000-0000-0000C23A0000}"/>
    <cellStyle name="Vírgula 2 5 2 2 2 2 3 2 2" xfId="18159" xr:uid="{00000000-0005-0000-0000-0000C33A0000}"/>
    <cellStyle name="Vírgula 2 5 2 2 2 2 3 3" xfId="7479" xr:uid="{00000000-0005-0000-0000-0000C43A0000}"/>
    <cellStyle name="Vírgula 2 5 2 2 2 2 3 3 2" xfId="20823" xr:uid="{00000000-0005-0000-0000-0000C53A0000}"/>
    <cellStyle name="Vírgula 2 5 2 2 2 2 3 4" xfId="10143" xr:uid="{00000000-0005-0000-0000-0000C63A0000}"/>
    <cellStyle name="Vírgula 2 5 2 2 2 2 3 4 2" xfId="23487" xr:uid="{00000000-0005-0000-0000-0000C73A0000}"/>
    <cellStyle name="Vírgula 2 5 2 2 2 2 3 5" xfId="15495" xr:uid="{00000000-0005-0000-0000-0000C83A0000}"/>
    <cellStyle name="Vírgula 2 5 2 2 2 2 3 6" xfId="12807" xr:uid="{00000000-0005-0000-0000-0000C93A0000}"/>
    <cellStyle name="Vírgula 2 5 2 2 2 2 4" xfId="3231" xr:uid="{00000000-0005-0000-0000-0000CA3A0000}"/>
    <cellStyle name="Vírgula 2 5 2 2 2 2 4 2" xfId="16575" xr:uid="{00000000-0005-0000-0000-0000CB3A0000}"/>
    <cellStyle name="Vírgula 2 5 2 2 2 2 5" xfId="5895" xr:uid="{00000000-0005-0000-0000-0000CC3A0000}"/>
    <cellStyle name="Vírgula 2 5 2 2 2 2 5 2" xfId="19239" xr:uid="{00000000-0005-0000-0000-0000CD3A0000}"/>
    <cellStyle name="Vírgula 2 5 2 2 2 2 6" xfId="8559" xr:uid="{00000000-0005-0000-0000-0000CE3A0000}"/>
    <cellStyle name="Vírgula 2 5 2 2 2 2 6 2" xfId="21903" xr:uid="{00000000-0005-0000-0000-0000CF3A0000}"/>
    <cellStyle name="Vírgula 2 5 2 2 2 2 7" xfId="13911" xr:uid="{00000000-0005-0000-0000-0000D03A0000}"/>
    <cellStyle name="Vírgula 2 5 2 2 2 2 8" xfId="11223" xr:uid="{00000000-0005-0000-0000-0000D13A0000}"/>
    <cellStyle name="Vírgula 2 5 2 2 2 2 9" xfId="25047" xr:uid="{00000000-0005-0000-0000-0000D23A0000}"/>
    <cellStyle name="Vírgula 2 5 2 2 2 3" xfId="1095" xr:uid="{00000000-0005-0000-0000-0000D33A0000}"/>
    <cellStyle name="Vírgula 2 5 2 2 2 3 2" xfId="3759" xr:uid="{00000000-0005-0000-0000-0000D43A0000}"/>
    <cellStyle name="Vírgula 2 5 2 2 2 3 2 2" xfId="17103" xr:uid="{00000000-0005-0000-0000-0000D53A0000}"/>
    <cellStyle name="Vírgula 2 5 2 2 2 3 2 3" xfId="26079" xr:uid="{00000000-0005-0000-0000-0000D63A0000}"/>
    <cellStyle name="Vírgula 2 5 2 2 2 3 3" xfId="6423" xr:uid="{00000000-0005-0000-0000-0000D73A0000}"/>
    <cellStyle name="Vírgula 2 5 2 2 2 3 3 2" xfId="19767" xr:uid="{00000000-0005-0000-0000-0000D83A0000}"/>
    <cellStyle name="Vírgula 2 5 2 2 2 3 4" xfId="9087" xr:uid="{00000000-0005-0000-0000-0000D93A0000}"/>
    <cellStyle name="Vírgula 2 5 2 2 2 3 4 2" xfId="22431" xr:uid="{00000000-0005-0000-0000-0000DA3A0000}"/>
    <cellStyle name="Vírgula 2 5 2 2 2 3 5" xfId="14439" xr:uid="{00000000-0005-0000-0000-0000DB3A0000}"/>
    <cellStyle name="Vírgula 2 5 2 2 2 3 6" xfId="11751" xr:uid="{00000000-0005-0000-0000-0000DC3A0000}"/>
    <cellStyle name="Vírgula 2 5 2 2 2 3 7" xfId="24711" xr:uid="{00000000-0005-0000-0000-0000DD3A0000}"/>
    <cellStyle name="Vírgula 2 5 2 2 2 4" xfId="1887" xr:uid="{00000000-0005-0000-0000-0000DE3A0000}"/>
    <cellStyle name="Vírgula 2 5 2 2 2 4 2" xfId="4551" xr:uid="{00000000-0005-0000-0000-0000DF3A0000}"/>
    <cellStyle name="Vírgula 2 5 2 2 2 4 2 2" xfId="17895" xr:uid="{00000000-0005-0000-0000-0000E03A0000}"/>
    <cellStyle name="Vírgula 2 5 2 2 2 4 2 3" xfId="26727" xr:uid="{00000000-0005-0000-0000-0000E13A0000}"/>
    <cellStyle name="Vírgula 2 5 2 2 2 4 3" xfId="7215" xr:uid="{00000000-0005-0000-0000-0000E23A0000}"/>
    <cellStyle name="Vírgula 2 5 2 2 2 4 3 2" xfId="20559" xr:uid="{00000000-0005-0000-0000-0000E33A0000}"/>
    <cellStyle name="Vírgula 2 5 2 2 2 4 4" xfId="9879" xr:uid="{00000000-0005-0000-0000-0000E43A0000}"/>
    <cellStyle name="Vírgula 2 5 2 2 2 4 4 2" xfId="23223" xr:uid="{00000000-0005-0000-0000-0000E53A0000}"/>
    <cellStyle name="Vírgula 2 5 2 2 2 4 5" xfId="15231" xr:uid="{00000000-0005-0000-0000-0000E63A0000}"/>
    <cellStyle name="Vírgula 2 5 2 2 2 4 6" xfId="12543" xr:uid="{00000000-0005-0000-0000-0000E73A0000}"/>
    <cellStyle name="Vírgula 2 5 2 2 2 4 7" xfId="25359" xr:uid="{00000000-0005-0000-0000-0000E83A0000}"/>
    <cellStyle name="Vírgula 2 5 2 2 2 5" xfId="2703" xr:uid="{00000000-0005-0000-0000-0000E93A0000}"/>
    <cellStyle name="Vírgula 2 5 2 2 2 5 2" xfId="5367" xr:uid="{00000000-0005-0000-0000-0000EA3A0000}"/>
    <cellStyle name="Vírgula 2 5 2 2 2 5 2 2" xfId="18711" xr:uid="{00000000-0005-0000-0000-0000EB3A0000}"/>
    <cellStyle name="Vírgula 2 5 2 2 2 5 3" xfId="8031" xr:uid="{00000000-0005-0000-0000-0000EC3A0000}"/>
    <cellStyle name="Vírgula 2 5 2 2 2 5 3 2" xfId="21375" xr:uid="{00000000-0005-0000-0000-0000ED3A0000}"/>
    <cellStyle name="Vírgula 2 5 2 2 2 5 4" xfId="10695" xr:uid="{00000000-0005-0000-0000-0000EE3A0000}"/>
    <cellStyle name="Vírgula 2 5 2 2 2 5 4 2" xfId="24039" xr:uid="{00000000-0005-0000-0000-0000EF3A0000}"/>
    <cellStyle name="Vírgula 2 5 2 2 2 5 5" xfId="16047" xr:uid="{00000000-0005-0000-0000-0000F03A0000}"/>
    <cellStyle name="Vírgula 2 5 2 2 2 5 6" xfId="13359" xr:uid="{00000000-0005-0000-0000-0000F13A0000}"/>
    <cellStyle name="Vírgula 2 5 2 2 2 5 7" xfId="25719" xr:uid="{00000000-0005-0000-0000-0000F23A0000}"/>
    <cellStyle name="Vírgula 2 5 2 2 2 6" xfId="2967" xr:uid="{00000000-0005-0000-0000-0000F33A0000}"/>
    <cellStyle name="Vírgula 2 5 2 2 2 6 2" xfId="16311" xr:uid="{00000000-0005-0000-0000-0000F43A0000}"/>
    <cellStyle name="Vírgula 2 5 2 2 2 7" xfId="5631" xr:uid="{00000000-0005-0000-0000-0000F53A0000}"/>
    <cellStyle name="Vírgula 2 5 2 2 2 7 2" xfId="18975" xr:uid="{00000000-0005-0000-0000-0000F63A0000}"/>
    <cellStyle name="Vírgula 2 5 2 2 2 8" xfId="8295" xr:uid="{00000000-0005-0000-0000-0000F73A0000}"/>
    <cellStyle name="Vírgula 2 5 2 2 2 8 2" xfId="21639" xr:uid="{00000000-0005-0000-0000-0000F83A0000}"/>
    <cellStyle name="Vírgula 2 5 2 2 2 9" xfId="13647" xr:uid="{00000000-0005-0000-0000-0000F93A0000}"/>
    <cellStyle name="Vírgula 2 5 2 2 3" xfId="399" xr:uid="{00000000-0005-0000-0000-0000FA3A0000}"/>
    <cellStyle name="Vírgula 2 5 2 2 3 2" xfId="1191" xr:uid="{00000000-0005-0000-0000-0000FB3A0000}"/>
    <cellStyle name="Vírgula 2 5 2 2 3 2 2" xfId="3855" xr:uid="{00000000-0005-0000-0000-0000FC3A0000}"/>
    <cellStyle name="Vírgula 2 5 2 2 3 2 2 2" xfId="17199" xr:uid="{00000000-0005-0000-0000-0000FD3A0000}"/>
    <cellStyle name="Vírgula 2 5 2 2 3 2 3" xfId="6519" xr:uid="{00000000-0005-0000-0000-0000FE3A0000}"/>
    <cellStyle name="Vírgula 2 5 2 2 3 2 3 2" xfId="19863" xr:uid="{00000000-0005-0000-0000-0000FF3A0000}"/>
    <cellStyle name="Vírgula 2 5 2 2 3 2 4" xfId="9183" xr:uid="{00000000-0005-0000-0000-0000003B0000}"/>
    <cellStyle name="Vírgula 2 5 2 2 3 2 4 2" xfId="22527" xr:uid="{00000000-0005-0000-0000-0000013B0000}"/>
    <cellStyle name="Vírgula 2 5 2 2 3 2 5" xfId="14535" xr:uid="{00000000-0005-0000-0000-0000023B0000}"/>
    <cellStyle name="Vírgula 2 5 2 2 3 2 6" xfId="11847" xr:uid="{00000000-0005-0000-0000-0000033B0000}"/>
    <cellStyle name="Vírgula 2 5 2 2 3 2 7" xfId="26247" xr:uid="{00000000-0005-0000-0000-0000043B0000}"/>
    <cellStyle name="Vírgula 2 5 2 2 3 3" xfId="1983" xr:uid="{00000000-0005-0000-0000-0000053B0000}"/>
    <cellStyle name="Vírgula 2 5 2 2 3 3 2" xfId="4647" xr:uid="{00000000-0005-0000-0000-0000063B0000}"/>
    <cellStyle name="Vírgula 2 5 2 2 3 3 2 2" xfId="17991" xr:uid="{00000000-0005-0000-0000-0000073B0000}"/>
    <cellStyle name="Vírgula 2 5 2 2 3 3 3" xfId="7311" xr:uid="{00000000-0005-0000-0000-0000083B0000}"/>
    <cellStyle name="Vírgula 2 5 2 2 3 3 3 2" xfId="20655" xr:uid="{00000000-0005-0000-0000-0000093B0000}"/>
    <cellStyle name="Vírgula 2 5 2 2 3 3 4" xfId="9975" xr:uid="{00000000-0005-0000-0000-00000A3B0000}"/>
    <cellStyle name="Vírgula 2 5 2 2 3 3 4 2" xfId="23319" xr:uid="{00000000-0005-0000-0000-00000B3B0000}"/>
    <cellStyle name="Vírgula 2 5 2 2 3 3 5" xfId="15327" xr:uid="{00000000-0005-0000-0000-00000C3B0000}"/>
    <cellStyle name="Vírgula 2 5 2 2 3 3 6" xfId="12639" xr:uid="{00000000-0005-0000-0000-00000D3B0000}"/>
    <cellStyle name="Vírgula 2 5 2 2 3 4" xfId="3063" xr:uid="{00000000-0005-0000-0000-00000E3B0000}"/>
    <cellStyle name="Vírgula 2 5 2 2 3 4 2" xfId="16407" xr:uid="{00000000-0005-0000-0000-00000F3B0000}"/>
    <cellStyle name="Vírgula 2 5 2 2 3 5" xfId="5727" xr:uid="{00000000-0005-0000-0000-0000103B0000}"/>
    <cellStyle name="Vírgula 2 5 2 2 3 5 2" xfId="19071" xr:uid="{00000000-0005-0000-0000-0000113B0000}"/>
    <cellStyle name="Vírgula 2 5 2 2 3 6" xfId="8391" xr:uid="{00000000-0005-0000-0000-0000123B0000}"/>
    <cellStyle name="Vírgula 2 5 2 2 3 6 2" xfId="21735" xr:uid="{00000000-0005-0000-0000-0000133B0000}"/>
    <cellStyle name="Vírgula 2 5 2 2 3 7" xfId="13743" xr:uid="{00000000-0005-0000-0000-0000143B0000}"/>
    <cellStyle name="Vírgula 2 5 2 2 3 8" xfId="11055" xr:uid="{00000000-0005-0000-0000-0000153B0000}"/>
    <cellStyle name="Vírgula 2 5 2 2 3 9" xfId="24879" xr:uid="{00000000-0005-0000-0000-0000163B0000}"/>
    <cellStyle name="Vírgula 2 5 2 2 4" xfId="735" xr:uid="{00000000-0005-0000-0000-0000173B0000}"/>
    <cellStyle name="Vírgula 2 5 2 2 4 2" xfId="1527" xr:uid="{00000000-0005-0000-0000-0000183B0000}"/>
    <cellStyle name="Vírgula 2 5 2 2 4 2 2" xfId="4191" xr:uid="{00000000-0005-0000-0000-0000193B0000}"/>
    <cellStyle name="Vírgula 2 5 2 2 4 2 2 2" xfId="17535" xr:uid="{00000000-0005-0000-0000-00001A3B0000}"/>
    <cellStyle name="Vírgula 2 5 2 2 4 2 3" xfId="6855" xr:uid="{00000000-0005-0000-0000-00001B3B0000}"/>
    <cellStyle name="Vírgula 2 5 2 2 4 2 3 2" xfId="20199" xr:uid="{00000000-0005-0000-0000-00001C3B0000}"/>
    <cellStyle name="Vírgula 2 5 2 2 4 2 4" xfId="9519" xr:uid="{00000000-0005-0000-0000-00001D3B0000}"/>
    <cellStyle name="Vírgula 2 5 2 2 4 2 4 2" xfId="22863" xr:uid="{00000000-0005-0000-0000-00001E3B0000}"/>
    <cellStyle name="Vírgula 2 5 2 2 4 2 5" xfId="14871" xr:uid="{00000000-0005-0000-0000-00001F3B0000}"/>
    <cellStyle name="Vírgula 2 5 2 2 4 2 6" xfId="12183" xr:uid="{00000000-0005-0000-0000-0000203B0000}"/>
    <cellStyle name="Vírgula 2 5 2 2 4 2 7" xfId="25911" xr:uid="{00000000-0005-0000-0000-0000213B0000}"/>
    <cellStyle name="Vírgula 2 5 2 2 4 3" xfId="2319" xr:uid="{00000000-0005-0000-0000-0000223B0000}"/>
    <cellStyle name="Vírgula 2 5 2 2 4 3 2" xfId="4983" xr:uid="{00000000-0005-0000-0000-0000233B0000}"/>
    <cellStyle name="Vírgula 2 5 2 2 4 3 2 2" xfId="18327" xr:uid="{00000000-0005-0000-0000-0000243B0000}"/>
    <cellStyle name="Vírgula 2 5 2 2 4 3 3" xfId="7647" xr:uid="{00000000-0005-0000-0000-0000253B0000}"/>
    <cellStyle name="Vírgula 2 5 2 2 4 3 3 2" xfId="20991" xr:uid="{00000000-0005-0000-0000-0000263B0000}"/>
    <cellStyle name="Vírgula 2 5 2 2 4 3 4" xfId="10311" xr:uid="{00000000-0005-0000-0000-0000273B0000}"/>
    <cellStyle name="Vírgula 2 5 2 2 4 3 4 2" xfId="23655" xr:uid="{00000000-0005-0000-0000-0000283B0000}"/>
    <cellStyle name="Vírgula 2 5 2 2 4 3 5" xfId="15663" xr:uid="{00000000-0005-0000-0000-0000293B0000}"/>
    <cellStyle name="Vírgula 2 5 2 2 4 3 6" xfId="12975" xr:uid="{00000000-0005-0000-0000-00002A3B0000}"/>
    <cellStyle name="Vírgula 2 5 2 2 4 4" xfId="3399" xr:uid="{00000000-0005-0000-0000-00002B3B0000}"/>
    <cellStyle name="Vírgula 2 5 2 2 4 4 2" xfId="16743" xr:uid="{00000000-0005-0000-0000-00002C3B0000}"/>
    <cellStyle name="Vírgula 2 5 2 2 4 5" xfId="6063" xr:uid="{00000000-0005-0000-0000-00002D3B0000}"/>
    <cellStyle name="Vírgula 2 5 2 2 4 5 2" xfId="19407" xr:uid="{00000000-0005-0000-0000-00002E3B0000}"/>
    <cellStyle name="Vírgula 2 5 2 2 4 6" xfId="8727" xr:uid="{00000000-0005-0000-0000-00002F3B0000}"/>
    <cellStyle name="Vírgula 2 5 2 2 4 6 2" xfId="22071" xr:uid="{00000000-0005-0000-0000-0000303B0000}"/>
    <cellStyle name="Vírgula 2 5 2 2 4 7" xfId="14079" xr:uid="{00000000-0005-0000-0000-0000313B0000}"/>
    <cellStyle name="Vírgula 2 5 2 2 4 8" xfId="11391" xr:uid="{00000000-0005-0000-0000-0000323B0000}"/>
    <cellStyle name="Vírgula 2 5 2 2 4 9" xfId="24543" xr:uid="{00000000-0005-0000-0000-0000333B0000}"/>
    <cellStyle name="Vírgula 2 5 2 2 5" xfId="927" xr:uid="{00000000-0005-0000-0000-0000343B0000}"/>
    <cellStyle name="Vírgula 2 5 2 2 5 2" xfId="3591" xr:uid="{00000000-0005-0000-0000-0000353B0000}"/>
    <cellStyle name="Vírgula 2 5 2 2 5 2 2" xfId="16935" xr:uid="{00000000-0005-0000-0000-0000363B0000}"/>
    <cellStyle name="Vírgula 2 5 2 2 5 2 3" xfId="26559" xr:uid="{00000000-0005-0000-0000-0000373B0000}"/>
    <cellStyle name="Vírgula 2 5 2 2 5 3" xfId="6255" xr:uid="{00000000-0005-0000-0000-0000383B0000}"/>
    <cellStyle name="Vírgula 2 5 2 2 5 3 2" xfId="19599" xr:uid="{00000000-0005-0000-0000-0000393B0000}"/>
    <cellStyle name="Vírgula 2 5 2 2 5 4" xfId="8919" xr:uid="{00000000-0005-0000-0000-00003A3B0000}"/>
    <cellStyle name="Vírgula 2 5 2 2 5 4 2" xfId="22263" xr:uid="{00000000-0005-0000-0000-00003B3B0000}"/>
    <cellStyle name="Vírgula 2 5 2 2 5 5" xfId="14271" xr:uid="{00000000-0005-0000-0000-00003C3B0000}"/>
    <cellStyle name="Vírgula 2 5 2 2 5 6" xfId="11583" xr:uid="{00000000-0005-0000-0000-00003D3B0000}"/>
    <cellStyle name="Vírgula 2 5 2 2 5 7" xfId="25191" xr:uid="{00000000-0005-0000-0000-00003E3B0000}"/>
    <cellStyle name="Vírgula 2 5 2 2 6" xfId="1719" xr:uid="{00000000-0005-0000-0000-00003F3B0000}"/>
    <cellStyle name="Vírgula 2 5 2 2 6 2" xfId="4383" xr:uid="{00000000-0005-0000-0000-0000403B0000}"/>
    <cellStyle name="Vírgula 2 5 2 2 6 2 2" xfId="17727" xr:uid="{00000000-0005-0000-0000-0000413B0000}"/>
    <cellStyle name="Vírgula 2 5 2 2 6 3" xfId="7047" xr:uid="{00000000-0005-0000-0000-0000423B0000}"/>
    <cellStyle name="Vírgula 2 5 2 2 6 3 2" xfId="20391" xr:uid="{00000000-0005-0000-0000-0000433B0000}"/>
    <cellStyle name="Vírgula 2 5 2 2 6 4" xfId="9711" xr:uid="{00000000-0005-0000-0000-0000443B0000}"/>
    <cellStyle name="Vírgula 2 5 2 2 6 4 2" xfId="23055" xr:uid="{00000000-0005-0000-0000-0000453B0000}"/>
    <cellStyle name="Vírgula 2 5 2 2 6 5" xfId="15063" xr:uid="{00000000-0005-0000-0000-0000463B0000}"/>
    <cellStyle name="Vírgula 2 5 2 2 6 6" xfId="12375" xr:uid="{00000000-0005-0000-0000-0000473B0000}"/>
    <cellStyle name="Vírgula 2 5 2 2 6 7" xfId="25551" xr:uid="{00000000-0005-0000-0000-0000483B0000}"/>
    <cellStyle name="Vírgula 2 5 2 2 7" xfId="2535" xr:uid="{00000000-0005-0000-0000-0000493B0000}"/>
    <cellStyle name="Vírgula 2 5 2 2 7 2" xfId="5199" xr:uid="{00000000-0005-0000-0000-00004A3B0000}"/>
    <cellStyle name="Vírgula 2 5 2 2 7 2 2" xfId="18543" xr:uid="{00000000-0005-0000-0000-00004B3B0000}"/>
    <cellStyle name="Vírgula 2 5 2 2 7 3" xfId="7863" xr:uid="{00000000-0005-0000-0000-00004C3B0000}"/>
    <cellStyle name="Vírgula 2 5 2 2 7 3 2" xfId="21207" xr:uid="{00000000-0005-0000-0000-00004D3B0000}"/>
    <cellStyle name="Vírgula 2 5 2 2 7 4" xfId="10527" xr:uid="{00000000-0005-0000-0000-00004E3B0000}"/>
    <cellStyle name="Vírgula 2 5 2 2 7 4 2" xfId="23871" xr:uid="{00000000-0005-0000-0000-00004F3B0000}"/>
    <cellStyle name="Vírgula 2 5 2 2 7 5" xfId="15879" xr:uid="{00000000-0005-0000-0000-0000503B0000}"/>
    <cellStyle name="Vírgula 2 5 2 2 7 6" xfId="13191" xr:uid="{00000000-0005-0000-0000-0000513B0000}"/>
    <cellStyle name="Vírgula 2 5 2 2 8" xfId="2799" xr:uid="{00000000-0005-0000-0000-0000523B0000}"/>
    <cellStyle name="Vírgula 2 5 2 2 8 2" xfId="16143" xr:uid="{00000000-0005-0000-0000-0000533B0000}"/>
    <cellStyle name="Vírgula 2 5 2 2 9" xfId="5463" xr:uid="{00000000-0005-0000-0000-0000543B0000}"/>
    <cellStyle name="Vírgula 2 5 2 2 9 2" xfId="18807" xr:uid="{00000000-0005-0000-0000-0000553B0000}"/>
    <cellStyle name="Vírgula 2 5 2 3" xfId="255" xr:uid="{00000000-0005-0000-0000-0000563B0000}"/>
    <cellStyle name="Vírgula 2 5 2 3 10" xfId="13599" xr:uid="{00000000-0005-0000-0000-0000573B0000}"/>
    <cellStyle name="Vírgula 2 5 2 3 11" xfId="10911" xr:uid="{00000000-0005-0000-0000-0000583B0000}"/>
    <cellStyle name="Vírgula 2 5 2 3 12" xfId="24303" xr:uid="{00000000-0005-0000-0000-0000593B0000}"/>
    <cellStyle name="Vírgula 2 5 2 3 2" xfId="519" xr:uid="{00000000-0005-0000-0000-00005A3B0000}"/>
    <cellStyle name="Vírgula 2 5 2 3 2 2" xfId="1311" xr:uid="{00000000-0005-0000-0000-00005B3B0000}"/>
    <cellStyle name="Vírgula 2 5 2 3 2 2 2" xfId="3975" xr:uid="{00000000-0005-0000-0000-00005C3B0000}"/>
    <cellStyle name="Vírgula 2 5 2 3 2 2 2 2" xfId="17319" xr:uid="{00000000-0005-0000-0000-00005D3B0000}"/>
    <cellStyle name="Vírgula 2 5 2 3 2 2 3" xfId="6639" xr:uid="{00000000-0005-0000-0000-00005E3B0000}"/>
    <cellStyle name="Vírgula 2 5 2 3 2 2 3 2" xfId="19983" xr:uid="{00000000-0005-0000-0000-00005F3B0000}"/>
    <cellStyle name="Vírgula 2 5 2 3 2 2 4" xfId="9303" xr:uid="{00000000-0005-0000-0000-0000603B0000}"/>
    <cellStyle name="Vírgula 2 5 2 3 2 2 4 2" xfId="22647" xr:uid="{00000000-0005-0000-0000-0000613B0000}"/>
    <cellStyle name="Vírgula 2 5 2 3 2 2 5" xfId="14655" xr:uid="{00000000-0005-0000-0000-0000623B0000}"/>
    <cellStyle name="Vírgula 2 5 2 3 2 2 6" xfId="11967" xr:uid="{00000000-0005-0000-0000-0000633B0000}"/>
    <cellStyle name="Vírgula 2 5 2 3 2 2 7" xfId="26367" xr:uid="{00000000-0005-0000-0000-0000643B0000}"/>
    <cellStyle name="Vírgula 2 5 2 3 2 3" xfId="2103" xr:uid="{00000000-0005-0000-0000-0000653B0000}"/>
    <cellStyle name="Vírgula 2 5 2 3 2 3 2" xfId="4767" xr:uid="{00000000-0005-0000-0000-0000663B0000}"/>
    <cellStyle name="Vírgula 2 5 2 3 2 3 2 2" xfId="18111" xr:uid="{00000000-0005-0000-0000-0000673B0000}"/>
    <cellStyle name="Vírgula 2 5 2 3 2 3 3" xfId="7431" xr:uid="{00000000-0005-0000-0000-0000683B0000}"/>
    <cellStyle name="Vírgula 2 5 2 3 2 3 3 2" xfId="20775" xr:uid="{00000000-0005-0000-0000-0000693B0000}"/>
    <cellStyle name="Vírgula 2 5 2 3 2 3 4" xfId="10095" xr:uid="{00000000-0005-0000-0000-00006A3B0000}"/>
    <cellStyle name="Vírgula 2 5 2 3 2 3 4 2" xfId="23439" xr:uid="{00000000-0005-0000-0000-00006B3B0000}"/>
    <cellStyle name="Vírgula 2 5 2 3 2 3 5" xfId="15447" xr:uid="{00000000-0005-0000-0000-00006C3B0000}"/>
    <cellStyle name="Vírgula 2 5 2 3 2 3 6" xfId="12759" xr:uid="{00000000-0005-0000-0000-00006D3B0000}"/>
    <cellStyle name="Vírgula 2 5 2 3 2 4" xfId="3183" xr:uid="{00000000-0005-0000-0000-00006E3B0000}"/>
    <cellStyle name="Vírgula 2 5 2 3 2 4 2" xfId="16527" xr:uid="{00000000-0005-0000-0000-00006F3B0000}"/>
    <cellStyle name="Vírgula 2 5 2 3 2 5" xfId="5847" xr:uid="{00000000-0005-0000-0000-0000703B0000}"/>
    <cellStyle name="Vírgula 2 5 2 3 2 5 2" xfId="19191" xr:uid="{00000000-0005-0000-0000-0000713B0000}"/>
    <cellStyle name="Vírgula 2 5 2 3 2 6" xfId="8511" xr:uid="{00000000-0005-0000-0000-0000723B0000}"/>
    <cellStyle name="Vírgula 2 5 2 3 2 6 2" xfId="21855" xr:uid="{00000000-0005-0000-0000-0000733B0000}"/>
    <cellStyle name="Vírgula 2 5 2 3 2 7" xfId="13863" xr:uid="{00000000-0005-0000-0000-0000743B0000}"/>
    <cellStyle name="Vírgula 2 5 2 3 2 8" xfId="11175" xr:uid="{00000000-0005-0000-0000-0000753B0000}"/>
    <cellStyle name="Vírgula 2 5 2 3 2 9" xfId="24999" xr:uid="{00000000-0005-0000-0000-0000763B0000}"/>
    <cellStyle name="Vírgula 2 5 2 3 3" xfId="687" xr:uid="{00000000-0005-0000-0000-0000773B0000}"/>
    <cellStyle name="Vírgula 2 5 2 3 3 2" xfId="1479" xr:uid="{00000000-0005-0000-0000-0000783B0000}"/>
    <cellStyle name="Vírgula 2 5 2 3 3 2 2" xfId="4143" xr:uid="{00000000-0005-0000-0000-0000793B0000}"/>
    <cellStyle name="Vírgula 2 5 2 3 3 2 2 2" xfId="17487" xr:uid="{00000000-0005-0000-0000-00007A3B0000}"/>
    <cellStyle name="Vírgula 2 5 2 3 3 2 3" xfId="6807" xr:uid="{00000000-0005-0000-0000-00007B3B0000}"/>
    <cellStyle name="Vírgula 2 5 2 3 3 2 3 2" xfId="20151" xr:uid="{00000000-0005-0000-0000-00007C3B0000}"/>
    <cellStyle name="Vírgula 2 5 2 3 3 2 4" xfId="9471" xr:uid="{00000000-0005-0000-0000-00007D3B0000}"/>
    <cellStyle name="Vírgula 2 5 2 3 3 2 4 2" xfId="22815" xr:uid="{00000000-0005-0000-0000-00007E3B0000}"/>
    <cellStyle name="Vírgula 2 5 2 3 3 2 5" xfId="14823" xr:uid="{00000000-0005-0000-0000-00007F3B0000}"/>
    <cellStyle name="Vírgula 2 5 2 3 3 2 6" xfId="12135" xr:uid="{00000000-0005-0000-0000-0000803B0000}"/>
    <cellStyle name="Vírgula 2 5 2 3 3 2 7" xfId="26031" xr:uid="{00000000-0005-0000-0000-0000813B0000}"/>
    <cellStyle name="Vírgula 2 5 2 3 3 3" xfId="2271" xr:uid="{00000000-0005-0000-0000-0000823B0000}"/>
    <cellStyle name="Vírgula 2 5 2 3 3 3 2" xfId="4935" xr:uid="{00000000-0005-0000-0000-0000833B0000}"/>
    <cellStyle name="Vírgula 2 5 2 3 3 3 2 2" xfId="18279" xr:uid="{00000000-0005-0000-0000-0000843B0000}"/>
    <cellStyle name="Vírgula 2 5 2 3 3 3 3" xfId="7599" xr:uid="{00000000-0005-0000-0000-0000853B0000}"/>
    <cellStyle name="Vírgula 2 5 2 3 3 3 3 2" xfId="20943" xr:uid="{00000000-0005-0000-0000-0000863B0000}"/>
    <cellStyle name="Vírgula 2 5 2 3 3 3 4" xfId="10263" xr:uid="{00000000-0005-0000-0000-0000873B0000}"/>
    <cellStyle name="Vírgula 2 5 2 3 3 3 4 2" xfId="23607" xr:uid="{00000000-0005-0000-0000-0000883B0000}"/>
    <cellStyle name="Vírgula 2 5 2 3 3 3 5" xfId="15615" xr:uid="{00000000-0005-0000-0000-0000893B0000}"/>
    <cellStyle name="Vírgula 2 5 2 3 3 3 6" xfId="12927" xr:uid="{00000000-0005-0000-0000-00008A3B0000}"/>
    <cellStyle name="Vírgula 2 5 2 3 3 4" xfId="3351" xr:uid="{00000000-0005-0000-0000-00008B3B0000}"/>
    <cellStyle name="Vírgula 2 5 2 3 3 4 2" xfId="16695" xr:uid="{00000000-0005-0000-0000-00008C3B0000}"/>
    <cellStyle name="Vírgula 2 5 2 3 3 5" xfId="6015" xr:uid="{00000000-0005-0000-0000-00008D3B0000}"/>
    <cellStyle name="Vírgula 2 5 2 3 3 5 2" xfId="19359" xr:uid="{00000000-0005-0000-0000-00008E3B0000}"/>
    <cellStyle name="Vírgula 2 5 2 3 3 6" xfId="8679" xr:uid="{00000000-0005-0000-0000-00008F3B0000}"/>
    <cellStyle name="Vírgula 2 5 2 3 3 6 2" xfId="22023" xr:uid="{00000000-0005-0000-0000-0000903B0000}"/>
    <cellStyle name="Vírgula 2 5 2 3 3 7" xfId="14031" xr:uid="{00000000-0005-0000-0000-0000913B0000}"/>
    <cellStyle name="Vírgula 2 5 2 3 3 8" xfId="11343" xr:uid="{00000000-0005-0000-0000-0000923B0000}"/>
    <cellStyle name="Vírgula 2 5 2 3 3 9" xfId="24663" xr:uid="{00000000-0005-0000-0000-0000933B0000}"/>
    <cellStyle name="Vírgula 2 5 2 3 4" xfId="1047" xr:uid="{00000000-0005-0000-0000-0000943B0000}"/>
    <cellStyle name="Vírgula 2 5 2 3 4 2" xfId="3711" xr:uid="{00000000-0005-0000-0000-0000953B0000}"/>
    <cellStyle name="Vírgula 2 5 2 3 4 2 2" xfId="17055" xr:uid="{00000000-0005-0000-0000-0000963B0000}"/>
    <cellStyle name="Vírgula 2 5 2 3 4 2 3" xfId="26679" xr:uid="{00000000-0005-0000-0000-0000973B0000}"/>
    <cellStyle name="Vírgula 2 5 2 3 4 3" xfId="6375" xr:uid="{00000000-0005-0000-0000-0000983B0000}"/>
    <cellStyle name="Vírgula 2 5 2 3 4 3 2" xfId="19719" xr:uid="{00000000-0005-0000-0000-0000993B0000}"/>
    <cellStyle name="Vírgula 2 5 2 3 4 4" xfId="9039" xr:uid="{00000000-0005-0000-0000-00009A3B0000}"/>
    <cellStyle name="Vírgula 2 5 2 3 4 4 2" xfId="22383" xr:uid="{00000000-0005-0000-0000-00009B3B0000}"/>
    <cellStyle name="Vírgula 2 5 2 3 4 5" xfId="14391" xr:uid="{00000000-0005-0000-0000-00009C3B0000}"/>
    <cellStyle name="Vírgula 2 5 2 3 4 6" xfId="11703" xr:uid="{00000000-0005-0000-0000-00009D3B0000}"/>
    <cellStyle name="Vírgula 2 5 2 3 4 7" xfId="25311" xr:uid="{00000000-0005-0000-0000-00009E3B0000}"/>
    <cellStyle name="Vírgula 2 5 2 3 5" xfId="1839" xr:uid="{00000000-0005-0000-0000-00009F3B0000}"/>
    <cellStyle name="Vírgula 2 5 2 3 5 2" xfId="4503" xr:uid="{00000000-0005-0000-0000-0000A03B0000}"/>
    <cellStyle name="Vírgula 2 5 2 3 5 2 2" xfId="17847" xr:uid="{00000000-0005-0000-0000-0000A13B0000}"/>
    <cellStyle name="Vírgula 2 5 2 3 5 3" xfId="7167" xr:uid="{00000000-0005-0000-0000-0000A23B0000}"/>
    <cellStyle name="Vírgula 2 5 2 3 5 3 2" xfId="20511" xr:uid="{00000000-0005-0000-0000-0000A33B0000}"/>
    <cellStyle name="Vírgula 2 5 2 3 5 4" xfId="9831" xr:uid="{00000000-0005-0000-0000-0000A43B0000}"/>
    <cellStyle name="Vírgula 2 5 2 3 5 4 2" xfId="23175" xr:uid="{00000000-0005-0000-0000-0000A53B0000}"/>
    <cellStyle name="Vírgula 2 5 2 3 5 5" xfId="15183" xr:uid="{00000000-0005-0000-0000-0000A63B0000}"/>
    <cellStyle name="Vírgula 2 5 2 3 5 6" xfId="12495" xr:uid="{00000000-0005-0000-0000-0000A73B0000}"/>
    <cellStyle name="Vírgula 2 5 2 3 5 7" xfId="25671" xr:uid="{00000000-0005-0000-0000-0000A83B0000}"/>
    <cellStyle name="Vírgula 2 5 2 3 6" xfId="2655" xr:uid="{00000000-0005-0000-0000-0000A93B0000}"/>
    <cellStyle name="Vírgula 2 5 2 3 6 2" xfId="5319" xr:uid="{00000000-0005-0000-0000-0000AA3B0000}"/>
    <cellStyle name="Vírgula 2 5 2 3 6 2 2" xfId="18663" xr:uid="{00000000-0005-0000-0000-0000AB3B0000}"/>
    <cellStyle name="Vírgula 2 5 2 3 6 3" xfId="7983" xr:uid="{00000000-0005-0000-0000-0000AC3B0000}"/>
    <cellStyle name="Vírgula 2 5 2 3 6 3 2" xfId="21327" xr:uid="{00000000-0005-0000-0000-0000AD3B0000}"/>
    <cellStyle name="Vírgula 2 5 2 3 6 4" xfId="10647" xr:uid="{00000000-0005-0000-0000-0000AE3B0000}"/>
    <cellStyle name="Vírgula 2 5 2 3 6 4 2" xfId="23991" xr:uid="{00000000-0005-0000-0000-0000AF3B0000}"/>
    <cellStyle name="Vírgula 2 5 2 3 6 5" xfId="15999" xr:uid="{00000000-0005-0000-0000-0000B03B0000}"/>
    <cellStyle name="Vírgula 2 5 2 3 6 6" xfId="13311" xr:uid="{00000000-0005-0000-0000-0000B13B0000}"/>
    <cellStyle name="Vírgula 2 5 2 3 7" xfId="2919" xr:uid="{00000000-0005-0000-0000-0000B23B0000}"/>
    <cellStyle name="Vírgula 2 5 2 3 7 2" xfId="16263" xr:uid="{00000000-0005-0000-0000-0000B33B0000}"/>
    <cellStyle name="Vírgula 2 5 2 3 8" xfId="5583" xr:uid="{00000000-0005-0000-0000-0000B43B0000}"/>
    <cellStyle name="Vírgula 2 5 2 3 8 2" xfId="18927" xr:uid="{00000000-0005-0000-0000-0000B53B0000}"/>
    <cellStyle name="Vírgula 2 5 2 3 9" xfId="8247" xr:uid="{00000000-0005-0000-0000-0000B63B0000}"/>
    <cellStyle name="Vírgula 2 5 2 3 9 2" xfId="21591" xr:uid="{00000000-0005-0000-0000-0000B73B0000}"/>
    <cellStyle name="Vírgula 2 5 2 4" xfId="207" xr:uid="{00000000-0005-0000-0000-0000B83B0000}"/>
    <cellStyle name="Vírgula 2 5 2 4 10" xfId="10863" xr:uid="{00000000-0005-0000-0000-0000B93B0000}"/>
    <cellStyle name="Vírgula 2 5 2 4 11" xfId="24255" xr:uid="{00000000-0005-0000-0000-0000BA3B0000}"/>
    <cellStyle name="Vírgula 2 5 2 4 2" xfId="471" xr:uid="{00000000-0005-0000-0000-0000BB3B0000}"/>
    <cellStyle name="Vírgula 2 5 2 4 2 2" xfId="1263" xr:uid="{00000000-0005-0000-0000-0000BC3B0000}"/>
    <cellStyle name="Vírgula 2 5 2 4 2 2 2" xfId="3927" xr:uid="{00000000-0005-0000-0000-0000BD3B0000}"/>
    <cellStyle name="Vírgula 2 5 2 4 2 2 2 2" xfId="17271" xr:uid="{00000000-0005-0000-0000-0000BE3B0000}"/>
    <cellStyle name="Vírgula 2 5 2 4 2 2 3" xfId="6591" xr:uid="{00000000-0005-0000-0000-0000BF3B0000}"/>
    <cellStyle name="Vírgula 2 5 2 4 2 2 3 2" xfId="19935" xr:uid="{00000000-0005-0000-0000-0000C03B0000}"/>
    <cellStyle name="Vírgula 2 5 2 4 2 2 4" xfId="9255" xr:uid="{00000000-0005-0000-0000-0000C13B0000}"/>
    <cellStyle name="Vírgula 2 5 2 4 2 2 4 2" xfId="22599" xr:uid="{00000000-0005-0000-0000-0000C23B0000}"/>
    <cellStyle name="Vírgula 2 5 2 4 2 2 5" xfId="14607" xr:uid="{00000000-0005-0000-0000-0000C33B0000}"/>
    <cellStyle name="Vírgula 2 5 2 4 2 2 6" xfId="11919" xr:uid="{00000000-0005-0000-0000-0000C43B0000}"/>
    <cellStyle name="Vírgula 2 5 2 4 2 2 7" xfId="26319" xr:uid="{00000000-0005-0000-0000-0000C53B0000}"/>
    <cellStyle name="Vírgula 2 5 2 4 2 3" xfId="2055" xr:uid="{00000000-0005-0000-0000-0000C63B0000}"/>
    <cellStyle name="Vírgula 2 5 2 4 2 3 2" xfId="4719" xr:uid="{00000000-0005-0000-0000-0000C73B0000}"/>
    <cellStyle name="Vírgula 2 5 2 4 2 3 2 2" xfId="18063" xr:uid="{00000000-0005-0000-0000-0000C83B0000}"/>
    <cellStyle name="Vírgula 2 5 2 4 2 3 3" xfId="7383" xr:uid="{00000000-0005-0000-0000-0000C93B0000}"/>
    <cellStyle name="Vírgula 2 5 2 4 2 3 3 2" xfId="20727" xr:uid="{00000000-0005-0000-0000-0000CA3B0000}"/>
    <cellStyle name="Vírgula 2 5 2 4 2 3 4" xfId="10047" xr:uid="{00000000-0005-0000-0000-0000CB3B0000}"/>
    <cellStyle name="Vírgula 2 5 2 4 2 3 4 2" xfId="23391" xr:uid="{00000000-0005-0000-0000-0000CC3B0000}"/>
    <cellStyle name="Vírgula 2 5 2 4 2 3 5" xfId="15399" xr:uid="{00000000-0005-0000-0000-0000CD3B0000}"/>
    <cellStyle name="Vírgula 2 5 2 4 2 3 6" xfId="12711" xr:uid="{00000000-0005-0000-0000-0000CE3B0000}"/>
    <cellStyle name="Vírgula 2 5 2 4 2 4" xfId="3135" xr:uid="{00000000-0005-0000-0000-0000CF3B0000}"/>
    <cellStyle name="Vírgula 2 5 2 4 2 4 2" xfId="16479" xr:uid="{00000000-0005-0000-0000-0000D03B0000}"/>
    <cellStyle name="Vírgula 2 5 2 4 2 5" xfId="5799" xr:uid="{00000000-0005-0000-0000-0000D13B0000}"/>
    <cellStyle name="Vírgula 2 5 2 4 2 5 2" xfId="19143" xr:uid="{00000000-0005-0000-0000-0000D23B0000}"/>
    <cellStyle name="Vírgula 2 5 2 4 2 6" xfId="8463" xr:uid="{00000000-0005-0000-0000-0000D33B0000}"/>
    <cellStyle name="Vírgula 2 5 2 4 2 6 2" xfId="21807" xr:uid="{00000000-0005-0000-0000-0000D43B0000}"/>
    <cellStyle name="Vírgula 2 5 2 4 2 7" xfId="13815" xr:uid="{00000000-0005-0000-0000-0000D53B0000}"/>
    <cellStyle name="Vírgula 2 5 2 4 2 8" xfId="11127" xr:uid="{00000000-0005-0000-0000-0000D63B0000}"/>
    <cellStyle name="Vírgula 2 5 2 4 2 9" xfId="24951" xr:uid="{00000000-0005-0000-0000-0000D73B0000}"/>
    <cellStyle name="Vírgula 2 5 2 4 3" xfId="999" xr:uid="{00000000-0005-0000-0000-0000D83B0000}"/>
    <cellStyle name="Vírgula 2 5 2 4 3 2" xfId="3663" xr:uid="{00000000-0005-0000-0000-0000D93B0000}"/>
    <cellStyle name="Vírgula 2 5 2 4 3 2 2" xfId="17007" xr:uid="{00000000-0005-0000-0000-0000DA3B0000}"/>
    <cellStyle name="Vírgula 2 5 2 4 3 2 3" xfId="25983" xr:uid="{00000000-0005-0000-0000-0000DB3B0000}"/>
    <cellStyle name="Vírgula 2 5 2 4 3 3" xfId="6327" xr:uid="{00000000-0005-0000-0000-0000DC3B0000}"/>
    <cellStyle name="Vírgula 2 5 2 4 3 3 2" xfId="19671" xr:uid="{00000000-0005-0000-0000-0000DD3B0000}"/>
    <cellStyle name="Vírgula 2 5 2 4 3 4" xfId="8991" xr:uid="{00000000-0005-0000-0000-0000DE3B0000}"/>
    <cellStyle name="Vírgula 2 5 2 4 3 4 2" xfId="22335" xr:uid="{00000000-0005-0000-0000-0000DF3B0000}"/>
    <cellStyle name="Vírgula 2 5 2 4 3 5" xfId="14343" xr:uid="{00000000-0005-0000-0000-0000E03B0000}"/>
    <cellStyle name="Vírgula 2 5 2 4 3 6" xfId="11655" xr:uid="{00000000-0005-0000-0000-0000E13B0000}"/>
    <cellStyle name="Vírgula 2 5 2 4 3 7" xfId="24615" xr:uid="{00000000-0005-0000-0000-0000E23B0000}"/>
    <cellStyle name="Vírgula 2 5 2 4 4" xfId="1791" xr:uid="{00000000-0005-0000-0000-0000E33B0000}"/>
    <cellStyle name="Vírgula 2 5 2 4 4 2" xfId="4455" xr:uid="{00000000-0005-0000-0000-0000E43B0000}"/>
    <cellStyle name="Vírgula 2 5 2 4 4 2 2" xfId="17799" xr:uid="{00000000-0005-0000-0000-0000E53B0000}"/>
    <cellStyle name="Vírgula 2 5 2 4 4 2 3" xfId="26631" xr:uid="{00000000-0005-0000-0000-0000E63B0000}"/>
    <cellStyle name="Vírgula 2 5 2 4 4 3" xfId="7119" xr:uid="{00000000-0005-0000-0000-0000E73B0000}"/>
    <cellStyle name="Vírgula 2 5 2 4 4 3 2" xfId="20463" xr:uid="{00000000-0005-0000-0000-0000E83B0000}"/>
    <cellStyle name="Vírgula 2 5 2 4 4 4" xfId="9783" xr:uid="{00000000-0005-0000-0000-0000E93B0000}"/>
    <cellStyle name="Vírgula 2 5 2 4 4 4 2" xfId="23127" xr:uid="{00000000-0005-0000-0000-0000EA3B0000}"/>
    <cellStyle name="Vírgula 2 5 2 4 4 5" xfId="15135" xr:uid="{00000000-0005-0000-0000-0000EB3B0000}"/>
    <cellStyle name="Vírgula 2 5 2 4 4 6" xfId="12447" xr:uid="{00000000-0005-0000-0000-0000EC3B0000}"/>
    <cellStyle name="Vírgula 2 5 2 4 4 7" xfId="25263" xr:uid="{00000000-0005-0000-0000-0000ED3B0000}"/>
    <cellStyle name="Vírgula 2 5 2 4 5" xfId="2607" xr:uid="{00000000-0005-0000-0000-0000EE3B0000}"/>
    <cellStyle name="Vírgula 2 5 2 4 5 2" xfId="5271" xr:uid="{00000000-0005-0000-0000-0000EF3B0000}"/>
    <cellStyle name="Vírgula 2 5 2 4 5 2 2" xfId="18615" xr:uid="{00000000-0005-0000-0000-0000F03B0000}"/>
    <cellStyle name="Vírgula 2 5 2 4 5 3" xfId="7935" xr:uid="{00000000-0005-0000-0000-0000F13B0000}"/>
    <cellStyle name="Vírgula 2 5 2 4 5 3 2" xfId="21279" xr:uid="{00000000-0005-0000-0000-0000F23B0000}"/>
    <cellStyle name="Vírgula 2 5 2 4 5 4" xfId="10599" xr:uid="{00000000-0005-0000-0000-0000F33B0000}"/>
    <cellStyle name="Vírgula 2 5 2 4 5 4 2" xfId="23943" xr:uid="{00000000-0005-0000-0000-0000F43B0000}"/>
    <cellStyle name="Vírgula 2 5 2 4 5 5" xfId="15951" xr:uid="{00000000-0005-0000-0000-0000F53B0000}"/>
    <cellStyle name="Vírgula 2 5 2 4 5 6" xfId="13263" xr:uid="{00000000-0005-0000-0000-0000F63B0000}"/>
    <cellStyle name="Vírgula 2 5 2 4 5 7" xfId="25623" xr:uid="{00000000-0005-0000-0000-0000F73B0000}"/>
    <cellStyle name="Vírgula 2 5 2 4 6" xfId="2871" xr:uid="{00000000-0005-0000-0000-0000F83B0000}"/>
    <cellStyle name="Vírgula 2 5 2 4 6 2" xfId="16215" xr:uid="{00000000-0005-0000-0000-0000F93B0000}"/>
    <cellStyle name="Vírgula 2 5 2 4 7" xfId="5535" xr:uid="{00000000-0005-0000-0000-0000FA3B0000}"/>
    <cellStyle name="Vírgula 2 5 2 4 7 2" xfId="18879" xr:uid="{00000000-0005-0000-0000-0000FB3B0000}"/>
    <cellStyle name="Vírgula 2 5 2 4 8" xfId="8199" xr:uid="{00000000-0005-0000-0000-0000FC3B0000}"/>
    <cellStyle name="Vírgula 2 5 2 4 8 2" xfId="21543" xr:uid="{00000000-0005-0000-0000-0000FD3B0000}"/>
    <cellStyle name="Vírgula 2 5 2 4 9" xfId="13551" xr:uid="{00000000-0005-0000-0000-0000FE3B0000}"/>
    <cellStyle name="Vírgula 2 5 2 5" xfId="351" xr:uid="{00000000-0005-0000-0000-0000FF3B0000}"/>
    <cellStyle name="Vírgula 2 5 2 5 2" xfId="1143" xr:uid="{00000000-0005-0000-0000-0000003C0000}"/>
    <cellStyle name="Vírgula 2 5 2 5 2 2" xfId="3807" xr:uid="{00000000-0005-0000-0000-0000013C0000}"/>
    <cellStyle name="Vírgula 2 5 2 5 2 2 2" xfId="17151" xr:uid="{00000000-0005-0000-0000-0000023C0000}"/>
    <cellStyle name="Vírgula 2 5 2 5 2 2 3" xfId="26463" xr:uid="{00000000-0005-0000-0000-0000033C0000}"/>
    <cellStyle name="Vírgula 2 5 2 5 2 3" xfId="6471" xr:uid="{00000000-0005-0000-0000-0000043C0000}"/>
    <cellStyle name="Vírgula 2 5 2 5 2 3 2" xfId="19815" xr:uid="{00000000-0005-0000-0000-0000053C0000}"/>
    <cellStyle name="Vírgula 2 5 2 5 2 4" xfId="9135" xr:uid="{00000000-0005-0000-0000-0000063C0000}"/>
    <cellStyle name="Vírgula 2 5 2 5 2 4 2" xfId="22479" xr:uid="{00000000-0005-0000-0000-0000073C0000}"/>
    <cellStyle name="Vírgula 2 5 2 5 2 5" xfId="14487" xr:uid="{00000000-0005-0000-0000-0000083C0000}"/>
    <cellStyle name="Vírgula 2 5 2 5 2 6" xfId="11799" xr:uid="{00000000-0005-0000-0000-0000093C0000}"/>
    <cellStyle name="Vírgula 2 5 2 5 2 7" xfId="25095" xr:uid="{00000000-0005-0000-0000-00000A3C0000}"/>
    <cellStyle name="Vírgula 2 5 2 5 3" xfId="1935" xr:uid="{00000000-0005-0000-0000-00000B3C0000}"/>
    <cellStyle name="Vírgula 2 5 2 5 3 2" xfId="4599" xr:uid="{00000000-0005-0000-0000-00000C3C0000}"/>
    <cellStyle name="Vírgula 2 5 2 5 3 2 2" xfId="17943" xr:uid="{00000000-0005-0000-0000-00000D3C0000}"/>
    <cellStyle name="Vírgula 2 5 2 5 3 2 3" xfId="26127" xr:uid="{00000000-0005-0000-0000-00000E3C0000}"/>
    <cellStyle name="Vírgula 2 5 2 5 3 3" xfId="7263" xr:uid="{00000000-0005-0000-0000-00000F3C0000}"/>
    <cellStyle name="Vírgula 2 5 2 5 3 3 2" xfId="20607" xr:uid="{00000000-0005-0000-0000-0000103C0000}"/>
    <cellStyle name="Vírgula 2 5 2 5 3 4" xfId="9927" xr:uid="{00000000-0005-0000-0000-0000113C0000}"/>
    <cellStyle name="Vírgula 2 5 2 5 3 4 2" xfId="23271" xr:uid="{00000000-0005-0000-0000-0000123C0000}"/>
    <cellStyle name="Vírgula 2 5 2 5 3 5" xfId="15279" xr:uid="{00000000-0005-0000-0000-0000133C0000}"/>
    <cellStyle name="Vírgula 2 5 2 5 3 6" xfId="12591" xr:uid="{00000000-0005-0000-0000-0000143C0000}"/>
    <cellStyle name="Vírgula 2 5 2 5 3 7" xfId="24759" xr:uid="{00000000-0005-0000-0000-0000153C0000}"/>
    <cellStyle name="Vírgula 2 5 2 5 4" xfId="3015" xr:uid="{00000000-0005-0000-0000-0000163C0000}"/>
    <cellStyle name="Vírgula 2 5 2 5 4 2" xfId="16359" xr:uid="{00000000-0005-0000-0000-0000173C0000}"/>
    <cellStyle name="Vírgula 2 5 2 5 4 2 2" xfId="26775" xr:uid="{00000000-0005-0000-0000-0000183C0000}"/>
    <cellStyle name="Vírgula 2 5 2 5 4 3" xfId="25407" xr:uid="{00000000-0005-0000-0000-0000193C0000}"/>
    <cellStyle name="Vírgula 2 5 2 5 5" xfId="5679" xr:uid="{00000000-0005-0000-0000-00001A3C0000}"/>
    <cellStyle name="Vírgula 2 5 2 5 5 2" xfId="19023" xr:uid="{00000000-0005-0000-0000-00001B3C0000}"/>
    <cellStyle name="Vírgula 2 5 2 5 5 3" xfId="25767" xr:uid="{00000000-0005-0000-0000-00001C3C0000}"/>
    <cellStyle name="Vírgula 2 5 2 5 6" xfId="8343" xr:uid="{00000000-0005-0000-0000-00001D3C0000}"/>
    <cellStyle name="Vírgula 2 5 2 5 6 2" xfId="21687" xr:uid="{00000000-0005-0000-0000-00001E3C0000}"/>
    <cellStyle name="Vírgula 2 5 2 5 7" xfId="13695" xr:uid="{00000000-0005-0000-0000-00001F3C0000}"/>
    <cellStyle name="Vírgula 2 5 2 5 8" xfId="11007" xr:uid="{00000000-0005-0000-0000-0000203C0000}"/>
    <cellStyle name="Vírgula 2 5 2 5 9" xfId="24399" xr:uid="{00000000-0005-0000-0000-0000213C0000}"/>
    <cellStyle name="Vírgula 2 5 2 6" xfId="615" xr:uid="{00000000-0005-0000-0000-0000223C0000}"/>
    <cellStyle name="Vírgula 2 5 2 6 2" xfId="1407" xr:uid="{00000000-0005-0000-0000-0000233C0000}"/>
    <cellStyle name="Vírgula 2 5 2 6 2 2" xfId="4071" xr:uid="{00000000-0005-0000-0000-0000243C0000}"/>
    <cellStyle name="Vírgula 2 5 2 6 2 2 2" xfId="17415" xr:uid="{00000000-0005-0000-0000-0000253C0000}"/>
    <cellStyle name="Vírgula 2 5 2 6 2 3" xfId="6735" xr:uid="{00000000-0005-0000-0000-0000263C0000}"/>
    <cellStyle name="Vírgula 2 5 2 6 2 3 2" xfId="20079" xr:uid="{00000000-0005-0000-0000-0000273C0000}"/>
    <cellStyle name="Vírgula 2 5 2 6 2 4" xfId="9399" xr:uid="{00000000-0005-0000-0000-0000283C0000}"/>
    <cellStyle name="Vírgula 2 5 2 6 2 4 2" xfId="22743" xr:uid="{00000000-0005-0000-0000-0000293C0000}"/>
    <cellStyle name="Vírgula 2 5 2 6 2 5" xfId="14751" xr:uid="{00000000-0005-0000-0000-00002A3C0000}"/>
    <cellStyle name="Vírgula 2 5 2 6 2 6" xfId="12063" xr:uid="{00000000-0005-0000-0000-00002B3C0000}"/>
    <cellStyle name="Vírgula 2 5 2 6 2 7" xfId="26199" xr:uid="{00000000-0005-0000-0000-00002C3C0000}"/>
    <cellStyle name="Vírgula 2 5 2 6 3" xfId="2199" xr:uid="{00000000-0005-0000-0000-00002D3C0000}"/>
    <cellStyle name="Vírgula 2 5 2 6 3 2" xfId="4863" xr:uid="{00000000-0005-0000-0000-00002E3C0000}"/>
    <cellStyle name="Vírgula 2 5 2 6 3 2 2" xfId="18207" xr:uid="{00000000-0005-0000-0000-00002F3C0000}"/>
    <cellStyle name="Vírgula 2 5 2 6 3 3" xfId="7527" xr:uid="{00000000-0005-0000-0000-0000303C0000}"/>
    <cellStyle name="Vírgula 2 5 2 6 3 3 2" xfId="20871" xr:uid="{00000000-0005-0000-0000-0000313C0000}"/>
    <cellStyle name="Vírgula 2 5 2 6 3 4" xfId="10191" xr:uid="{00000000-0005-0000-0000-0000323C0000}"/>
    <cellStyle name="Vírgula 2 5 2 6 3 4 2" xfId="23535" xr:uid="{00000000-0005-0000-0000-0000333C0000}"/>
    <cellStyle name="Vírgula 2 5 2 6 3 5" xfId="15543" xr:uid="{00000000-0005-0000-0000-0000343C0000}"/>
    <cellStyle name="Vírgula 2 5 2 6 3 6" xfId="12855" xr:uid="{00000000-0005-0000-0000-0000353C0000}"/>
    <cellStyle name="Vírgula 2 5 2 6 4" xfId="3279" xr:uid="{00000000-0005-0000-0000-0000363C0000}"/>
    <cellStyle name="Vírgula 2 5 2 6 4 2" xfId="16623" xr:uid="{00000000-0005-0000-0000-0000373C0000}"/>
    <cellStyle name="Vírgula 2 5 2 6 5" xfId="5943" xr:uid="{00000000-0005-0000-0000-0000383C0000}"/>
    <cellStyle name="Vírgula 2 5 2 6 5 2" xfId="19287" xr:uid="{00000000-0005-0000-0000-0000393C0000}"/>
    <cellStyle name="Vírgula 2 5 2 6 6" xfId="8607" xr:uid="{00000000-0005-0000-0000-00003A3C0000}"/>
    <cellStyle name="Vírgula 2 5 2 6 6 2" xfId="21951" xr:uid="{00000000-0005-0000-0000-00003B3C0000}"/>
    <cellStyle name="Vírgula 2 5 2 6 7" xfId="13959" xr:uid="{00000000-0005-0000-0000-00003C3C0000}"/>
    <cellStyle name="Vírgula 2 5 2 6 8" xfId="11271" xr:uid="{00000000-0005-0000-0000-00003D3C0000}"/>
    <cellStyle name="Vírgula 2 5 2 6 9" xfId="24831" xr:uid="{00000000-0005-0000-0000-00003E3C0000}"/>
    <cellStyle name="Vírgula 2 5 2 7" xfId="783" xr:uid="{00000000-0005-0000-0000-00003F3C0000}"/>
    <cellStyle name="Vírgula 2 5 2 7 2" xfId="1575" xr:uid="{00000000-0005-0000-0000-0000403C0000}"/>
    <cellStyle name="Vírgula 2 5 2 7 2 2" xfId="4239" xr:uid="{00000000-0005-0000-0000-0000413C0000}"/>
    <cellStyle name="Vírgula 2 5 2 7 2 2 2" xfId="17583" xr:uid="{00000000-0005-0000-0000-0000423C0000}"/>
    <cellStyle name="Vírgula 2 5 2 7 2 3" xfId="6903" xr:uid="{00000000-0005-0000-0000-0000433C0000}"/>
    <cellStyle name="Vírgula 2 5 2 7 2 3 2" xfId="20247" xr:uid="{00000000-0005-0000-0000-0000443C0000}"/>
    <cellStyle name="Vírgula 2 5 2 7 2 4" xfId="9567" xr:uid="{00000000-0005-0000-0000-0000453C0000}"/>
    <cellStyle name="Vírgula 2 5 2 7 2 4 2" xfId="22911" xr:uid="{00000000-0005-0000-0000-0000463C0000}"/>
    <cellStyle name="Vírgula 2 5 2 7 2 5" xfId="14919" xr:uid="{00000000-0005-0000-0000-0000473C0000}"/>
    <cellStyle name="Vírgula 2 5 2 7 2 6" xfId="12231" xr:uid="{00000000-0005-0000-0000-0000483C0000}"/>
    <cellStyle name="Vírgula 2 5 2 7 2 7" xfId="25863" xr:uid="{00000000-0005-0000-0000-0000493C0000}"/>
    <cellStyle name="Vírgula 2 5 2 7 3" xfId="2367" xr:uid="{00000000-0005-0000-0000-00004A3C0000}"/>
    <cellStyle name="Vírgula 2 5 2 7 3 2" xfId="5031" xr:uid="{00000000-0005-0000-0000-00004B3C0000}"/>
    <cellStyle name="Vírgula 2 5 2 7 3 2 2" xfId="18375" xr:uid="{00000000-0005-0000-0000-00004C3C0000}"/>
    <cellStyle name="Vírgula 2 5 2 7 3 3" xfId="7695" xr:uid="{00000000-0005-0000-0000-00004D3C0000}"/>
    <cellStyle name="Vírgula 2 5 2 7 3 3 2" xfId="21039" xr:uid="{00000000-0005-0000-0000-00004E3C0000}"/>
    <cellStyle name="Vírgula 2 5 2 7 3 4" xfId="10359" xr:uid="{00000000-0005-0000-0000-00004F3C0000}"/>
    <cellStyle name="Vírgula 2 5 2 7 3 4 2" xfId="23703" xr:uid="{00000000-0005-0000-0000-0000503C0000}"/>
    <cellStyle name="Vírgula 2 5 2 7 3 5" xfId="15711" xr:uid="{00000000-0005-0000-0000-0000513C0000}"/>
    <cellStyle name="Vírgula 2 5 2 7 3 6" xfId="13023" xr:uid="{00000000-0005-0000-0000-0000523C0000}"/>
    <cellStyle name="Vírgula 2 5 2 7 4" xfId="3447" xr:uid="{00000000-0005-0000-0000-0000533C0000}"/>
    <cellStyle name="Vírgula 2 5 2 7 4 2" xfId="16791" xr:uid="{00000000-0005-0000-0000-0000543C0000}"/>
    <cellStyle name="Vírgula 2 5 2 7 5" xfId="6111" xr:uid="{00000000-0005-0000-0000-0000553C0000}"/>
    <cellStyle name="Vírgula 2 5 2 7 5 2" xfId="19455" xr:uid="{00000000-0005-0000-0000-0000563C0000}"/>
    <cellStyle name="Vírgula 2 5 2 7 6" xfId="8775" xr:uid="{00000000-0005-0000-0000-0000573C0000}"/>
    <cellStyle name="Vírgula 2 5 2 7 6 2" xfId="22119" xr:uid="{00000000-0005-0000-0000-0000583C0000}"/>
    <cellStyle name="Vírgula 2 5 2 7 7" xfId="14127" xr:uid="{00000000-0005-0000-0000-0000593C0000}"/>
    <cellStyle name="Vírgula 2 5 2 7 8" xfId="11439" xr:uid="{00000000-0005-0000-0000-00005A3C0000}"/>
    <cellStyle name="Vírgula 2 5 2 7 9" xfId="24495" xr:uid="{00000000-0005-0000-0000-00005B3C0000}"/>
    <cellStyle name="Vírgula 2 5 2 8" xfId="831" xr:uid="{00000000-0005-0000-0000-00005C3C0000}"/>
    <cellStyle name="Vírgula 2 5 2 8 2" xfId="1623" xr:uid="{00000000-0005-0000-0000-00005D3C0000}"/>
    <cellStyle name="Vírgula 2 5 2 8 2 2" xfId="4287" xr:uid="{00000000-0005-0000-0000-00005E3C0000}"/>
    <cellStyle name="Vírgula 2 5 2 8 2 2 2" xfId="17631" xr:uid="{00000000-0005-0000-0000-00005F3C0000}"/>
    <cellStyle name="Vírgula 2 5 2 8 2 3" xfId="6951" xr:uid="{00000000-0005-0000-0000-0000603C0000}"/>
    <cellStyle name="Vírgula 2 5 2 8 2 3 2" xfId="20295" xr:uid="{00000000-0005-0000-0000-0000613C0000}"/>
    <cellStyle name="Vírgula 2 5 2 8 2 4" xfId="9615" xr:uid="{00000000-0005-0000-0000-0000623C0000}"/>
    <cellStyle name="Vírgula 2 5 2 8 2 4 2" xfId="22959" xr:uid="{00000000-0005-0000-0000-0000633C0000}"/>
    <cellStyle name="Vírgula 2 5 2 8 2 5" xfId="14967" xr:uid="{00000000-0005-0000-0000-0000643C0000}"/>
    <cellStyle name="Vírgula 2 5 2 8 2 6" xfId="12279" xr:uid="{00000000-0005-0000-0000-0000653C0000}"/>
    <cellStyle name="Vírgula 2 5 2 8 2 7" xfId="26511" xr:uid="{00000000-0005-0000-0000-0000663C0000}"/>
    <cellStyle name="Vírgula 2 5 2 8 3" xfId="2415" xr:uid="{00000000-0005-0000-0000-0000673C0000}"/>
    <cellStyle name="Vírgula 2 5 2 8 3 2" xfId="5079" xr:uid="{00000000-0005-0000-0000-0000683C0000}"/>
    <cellStyle name="Vírgula 2 5 2 8 3 2 2" xfId="18423" xr:uid="{00000000-0005-0000-0000-0000693C0000}"/>
    <cellStyle name="Vírgula 2 5 2 8 3 3" xfId="7743" xr:uid="{00000000-0005-0000-0000-00006A3C0000}"/>
    <cellStyle name="Vírgula 2 5 2 8 3 3 2" xfId="21087" xr:uid="{00000000-0005-0000-0000-00006B3C0000}"/>
    <cellStyle name="Vírgula 2 5 2 8 3 4" xfId="10407" xr:uid="{00000000-0005-0000-0000-00006C3C0000}"/>
    <cellStyle name="Vírgula 2 5 2 8 3 4 2" xfId="23751" xr:uid="{00000000-0005-0000-0000-00006D3C0000}"/>
    <cellStyle name="Vírgula 2 5 2 8 3 5" xfId="15759" xr:uid="{00000000-0005-0000-0000-00006E3C0000}"/>
    <cellStyle name="Vírgula 2 5 2 8 3 6" xfId="13071" xr:uid="{00000000-0005-0000-0000-00006F3C0000}"/>
    <cellStyle name="Vírgula 2 5 2 8 4" xfId="3495" xr:uid="{00000000-0005-0000-0000-0000703C0000}"/>
    <cellStyle name="Vírgula 2 5 2 8 4 2" xfId="16839" xr:uid="{00000000-0005-0000-0000-0000713C0000}"/>
    <cellStyle name="Vírgula 2 5 2 8 5" xfId="6159" xr:uid="{00000000-0005-0000-0000-0000723C0000}"/>
    <cellStyle name="Vírgula 2 5 2 8 5 2" xfId="19503" xr:uid="{00000000-0005-0000-0000-0000733C0000}"/>
    <cellStyle name="Vírgula 2 5 2 8 6" xfId="8823" xr:uid="{00000000-0005-0000-0000-0000743C0000}"/>
    <cellStyle name="Vírgula 2 5 2 8 6 2" xfId="22167" xr:uid="{00000000-0005-0000-0000-0000753C0000}"/>
    <cellStyle name="Vírgula 2 5 2 8 7" xfId="14175" xr:uid="{00000000-0005-0000-0000-0000763C0000}"/>
    <cellStyle name="Vírgula 2 5 2 8 8" xfId="11487" xr:uid="{00000000-0005-0000-0000-0000773C0000}"/>
    <cellStyle name="Vírgula 2 5 2 8 9" xfId="25143" xr:uid="{00000000-0005-0000-0000-0000783C0000}"/>
    <cellStyle name="Vírgula 2 5 2 9" xfId="879" xr:uid="{00000000-0005-0000-0000-0000793C0000}"/>
    <cellStyle name="Vírgula 2 5 2 9 2" xfId="3543" xr:uid="{00000000-0005-0000-0000-00007A3C0000}"/>
    <cellStyle name="Vírgula 2 5 2 9 2 2" xfId="16887" xr:uid="{00000000-0005-0000-0000-00007B3C0000}"/>
    <cellStyle name="Vírgula 2 5 2 9 3" xfId="6207" xr:uid="{00000000-0005-0000-0000-00007C3C0000}"/>
    <cellStyle name="Vírgula 2 5 2 9 3 2" xfId="19551" xr:uid="{00000000-0005-0000-0000-00007D3C0000}"/>
    <cellStyle name="Vírgula 2 5 2 9 4" xfId="8871" xr:uid="{00000000-0005-0000-0000-00007E3C0000}"/>
    <cellStyle name="Vírgula 2 5 2 9 4 2" xfId="22215" xr:uid="{00000000-0005-0000-0000-00007F3C0000}"/>
    <cellStyle name="Vírgula 2 5 2 9 5" xfId="14223" xr:uid="{00000000-0005-0000-0000-0000803C0000}"/>
    <cellStyle name="Vírgula 2 5 2 9 6" xfId="11535" xr:uid="{00000000-0005-0000-0000-0000813C0000}"/>
    <cellStyle name="Vírgula 2 5 2 9 7" xfId="25503" xr:uid="{00000000-0005-0000-0000-0000823C0000}"/>
    <cellStyle name="Vírgula 2 5 3" xfId="111" xr:uid="{00000000-0005-0000-0000-0000833C0000}"/>
    <cellStyle name="Vírgula 2 5 3 10" xfId="5439" xr:uid="{00000000-0005-0000-0000-0000843C0000}"/>
    <cellStyle name="Vírgula 2 5 3 10 2" xfId="18783" xr:uid="{00000000-0005-0000-0000-0000853C0000}"/>
    <cellStyle name="Vírgula 2 5 3 11" xfId="8103" xr:uid="{00000000-0005-0000-0000-0000863C0000}"/>
    <cellStyle name="Vírgula 2 5 3 11 2" xfId="21447" xr:uid="{00000000-0005-0000-0000-0000873C0000}"/>
    <cellStyle name="Vírgula 2 5 3 12" xfId="13455" xr:uid="{00000000-0005-0000-0000-0000883C0000}"/>
    <cellStyle name="Vírgula 2 5 3 13" xfId="10767" xr:uid="{00000000-0005-0000-0000-0000893C0000}"/>
    <cellStyle name="Vírgula 2 5 3 14" xfId="24159" xr:uid="{00000000-0005-0000-0000-00008A3C0000}"/>
    <cellStyle name="Vírgula 2 5 3 2" xfId="279" xr:uid="{00000000-0005-0000-0000-00008B3C0000}"/>
    <cellStyle name="Vírgula 2 5 3 2 10" xfId="13623" xr:uid="{00000000-0005-0000-0000-00008C3C0000}"/>
    <cellStyle name="Vírgula 2 5 3 2 11" xfId="10935" xr:uid="{00000000-0005-0000-0000-00008D3C0000}"/>
    <cellStyle name="Vírgula 2 5 3 2 12" xfId="24327" xr:uid="{00000000-0005-0000-0000-00008E3C0000}"/>
    <cellStyle name="Vírgula 2 5 3 2 2" xfId="543" xr:uid="{00000000-0005-0000-0000-00008F3C0000}"/>
    <cellStyle name="Vírgula 2 5 3 2 2 2" xfId="1335" xr:uid="{00000000-0005-0000-0000-0000903C0000}"/>
    <cellStyle name="Vírgula 2 5 3 2 2 2 2" xfId="3999" xr:uid="{00000000-0005-0000-0000-0000913C0000}"/>
    <cellStyle name="Vírgula 2 5 3 2 2 2 2 2" xfId="17343" xr:uid="{00000000-0005-0000-0000-0000923C0000}"/>
    <cellStyle name="Vírgula 2 5 3 2 2 2 3" xfId="6663" xr:uid="{00000000-0005-0000-0000-0000933C0000}"/>
    <cellStyle name="Vírgula 2 5 3 2 2 2 3 2" xfId="20007" xr:uid="{00000000-0005-0000-0000-0000943C0000}"/>
    <cellStyle name="Vírgula 2 5 3 2 2 2 4" xfId="9327" xr:uid="{00000000-0005-0000-0000-0000953C0000}"/>
    <cellStyle name="Vírgula 2 5 3 2 2 2 4 2" xfId="22671" xr:uid="{00000000-0005-0000-0000-0000963C0000}"/>
    <cellStyle name="Vírgula 2 5 3 2 2 2 5" xfId="14679" xr:uid="{00000000-0005-0000-0000-0000973C0000}"/>
    <cellStyle name="Vírgula 2 5 3 2 2 2 6" xfId="11991" xr:uid="{00000000-0005-0000-0000-0000983C0000}"/>
    <cellStyle name="Vírgula 2 5 3 2 2 2 7" xfId="26391" xr:uid="{00000000-0005-0000-0000-0000993C0000}"/>
    <cellStyle name="Vírgula 2 5 3 2 2 3" xfId="2127" xr:uid="{00000000-0005-0000-0000-00009A3C0000}"/>
    <cellStyle name="Vírgula 2 5 3 2 2 3 2" xfId="4791" xr:uid="{00000000-0005-0000-0000-00009B3C0000}"/>
    <cellStyle name="Vírgula 2 5 3 2 2 3 2 2" xfId="18135" xr:uid="{00000000-0005-0000-0000-00009C3C0000}"/>
    <cellStyle name="Vírgula 2 5 3 2 2 3 3" xfId="7455" xr:uid="{00000000-0005-0000-0000-00009D3C0000}"/>
    <cellStyle name="Vírgula 2 5 3 2 2 3 3 2" xfId="20799" xr:uid="{00000000-0005-0000-0000-00009E3C0000}"/>
    <cellStyle name="Vírgula 2 5 3 2 2 3 4" xfId="10119" xr:uid="{00000000-0005-0000-0000-00009F3C0000}"/>
    <cellStyle name="Vírgula 2 5 3 2 2 3 4 2" xfId="23463" xr:uid="{00000000-0005-0000-0000-0000A03C0000}"/>
    <cellStyle name="Vírgula 2 5 3 2 2 3 5" xfId="15471" xr:uid="{00000000-0005-0000-0000-0000A13C0000}"/>
    <cellStyle name="Vírgula 2 5 3 2 2 3 6" xfId="12783" xr:uid="{00000000-0005-0000-0000-0000A23C0000}"/>
    <cellStyle name="Vírgula 2 5 3 2 2 4" xfId="3207" xr:uid="{00000000-0005-0000-0000-0000A33C0000}"/>
    <cellStyle name="Vírgula 2 5 3 2 2 4 2" xfId="16551" xr:uid="{00000000-0005-0000-0000-0000A43C0000}"/>
    <cellStyle name="Vírgula 2 5 3 2 2 5" xfId="5871" xr:uid="{00000000-0005-0000-0000-0000A53C0000}"/>
    <cellStyle name="Vírgula 2 5 3 2 2 5 2" xfId="19215" xr:uid="{00000000-0005-0000-0000-0000A63C0000}"/>
    <cellStyle name="Vírgula 2 5 3 2 2 6" xfId="8535" xr:uid="{00000000-0005-0000-0000-0000A73C0000}"/>
    <cellStyle name="Vírgula 2 5 3 2 2 6 2" xfId="21879" xr:uid="{00000000-0005-0000-0000-0000A83C0000}"/>
    <cellStyle name="Vírgula 2 5 3 2 2 7" xfId="13887" xr:uid="{00000000-0005-0000-0000-0000A93C0000}"/>
    <cellStyle name="Vírgula 2 5 3 2 2 8" xfId="11199" xr:uid="{00000000-0005-0000-0000-0000AA3C0000}"/>
    <cellStyle name="Vírgula 2 5 3 2 2 9" xfId="25023" xr:uid="{00000000-0005-0000-0000-0000AB3C0000}"/>
    <cellStyle name="Vírgula 2 5 3 2 3" xfId="711" xr:uid="{00000000-0005-0000-0000-0000AC3C0000}"/>
    <cellStyle name="Vírgula 2 5 3 2 3 2" xfId="1503" xr:uid="{00000000-0005-0000-0000-0000AD3C0000}"/>
    <cellStyle name="Vírgula 2 5 3 2 3 2 2" xfId="4167" xr:uid="{00000000-0005-0000-0000-0000AE3C0000}"/>
    <cellStyle name="Vírgula 2 5 3 2 3 2 2 2" xfId="17511" xr:uid="{00000000-0005-0000-0000-0000AF3C0000}"/>
    <cellStyle name="Vírgula 2 5 3 2 3 2 3" xfId="6831" xr:uid="{00000000-0005-0000-0000-0000B03C0000}"/>
    <cellStyle name="Vírgula 2 5 3 2 3 2 3 2" xfId="20175" xr:uid="{00000000-0005-0000-0000-0000B13C0000}"/>
    <cellStyle name="Vírgula 2 5 3 2 3 2 4" xfId="9495" xr:uid="{00000000-0005-0000-0000-0000B23C0000}"/>
    <cellStyle name="Vírgula 2 5 3 2 3 2 4 2" xfId="22839" xr:uid="{00000000-0005-0000-0000-0000B33C0000}"/>
    <cellStyle name="Vírgula 2 5 3 2 3 2 5" xfId="14847" xr:uid="{00000000-0005-0000-0000-0000B43C0000}"/>
    <cellStyle name="Vírgula 2 5 3 2 3 2 6" xfId="12159" xr:uid="{00000000-0005-0000-0000-0000B53C0000}"/>
    <cellStyle name="Vírgula 2 5 3 2 3 2 7" xfId="26055" xr:uid="{00000000-0005-0000-0000-0000B63C0000}"/>
    <cellStyle name="Vírgula 2 5 3 2 3 3" xfId="2295" xr:uid="{00000000-0005-0000-0000-0000B73C0000}"/>
    <cellStyle name="Vírgula 2 5 3 2 3 3 2" xfId="4959" xr:uid="{00000000-0005-0000-0000-0000B83C0000}"/>
    <cellStyle name="Vírgula 2 5 3 2 3 3 2 2" xfId="18303" xr:uid="{00000000-0005-0000-0000-0000B93C0000}"/>
    <cellStyle name="Vírgula 2 5 3 2 3 3 3" xfId="7623" xr:uid="{00000000-0005-0000-0000-0000BA3C0000}"/>
    <cellStyle name="Vírgula 2 5 3 2 3 3 3 2" xfId="20967" xr:uid="{00000000-0005-0000-0000-0000BB3C0000}"/>
    <cellStyle name="Vírgula 2 5 3 2 3 3 4" xfId="10287" xr:uid="{00000000-0005-0000-0000-0000BC3C0000}"/>
    <cellStyle name="Vírgula 2 5 3 2 3 3 4 2" xfId="23631" xr:uid="{00000000-0005-0000-0000-0000BD3C0000}"/>
    <cellStyle name="Vírgula 2 5 3 2 3 3 5" xfId="15639" xr:uid="{00000000-0005-0000-0000-0000BE3C0000}"/>
    <cellStyle name="Vírgula 2 5 3 2 3 3 6" xfId="12951" xr:uid="{00000000-0005-0000-0000-0000BF3C0000}"/>
    <cellStyle name="Vírgula 2 5 3 2 3 4" xfId="3375" xr:uid="{00000000-0005-0000-0000-0000C03C0000}"/>
    <cellStyle name="Vírgula 2 5 3 2 3 4 2" xfId="16719" xr:uid="{00000000-0005-0000-0000-0000C13C0000}"/>
    <cellStyle name="Vírgula 2 5 3 2 3 5" xfId="6039" xr:uid="{00000000-0005-0000-0000-0000C23C0000}"/>
    <cellStyle name="Vírgula 2 5 3 2 3 5 2" xfId="19383" xr:uid="{00000000-0005-0000-0000-0000C33C0000}"/>
    <cellStyle name="Vírgula 2 5 3 2 3 6" xfId="8703" xr:uid="{00000000-0005-0000-0000-0000C43C0000}"/>
    <cellStyle name="Vírgula 2 5 3 2 3 6 2" xfId="22047" xr:uid="{00000000-0005-0000-0000-0000C53C0000}"/>
    <cellStyle name="Vírgula 2 5 3 2 3 7" xfId="14055" xr:uid="{00000000-0005-0000-0000-0000C63C0000}"/>
    <cellStyle name="Vírgula 2 5 3 2 3 8" xfId="11367" xr:uid="{00000000-0005-0000-0000-0000C73C0000}"/>
    <cellStyle name="Vírgula 2 5 3 2 3 9" xfId="24687" xr:uid="{00000000-0005-0000-0000-0000C83C0000}"/>
    <cellStyle name="Vírgula 2 5 3 2 4" xfId="1071" xr:uid="{00000000-0005-0000-0000-0000C93C0000}"/>
    <cellStyle name="Vírgula 2 5 3 2 4 2" xfId="3735" xr:uid="{00000000-0005-0000-0000-0000CA3C0000}"/>
    <cellStyle name="Vírgula 2 5 3 2 4 2 2" xfId="17079" xr:uid="{00000000-0005-0000-0000-0000CB3C0000}"/>
    <cellStyle name="Vírgula 2 5 3 2 4 2 3" xfId="26703" xr:uid="{00000000-0005-0000-0000-0000CC3C0000}"/>
    <cellStyle name="Vírgula 2 5 3 2 4 3" xfId="6399" xr:uid="{00000000-0005-0000-0000-0000CD3C0000}"/>
    <cellStyle name="Vírgula 2 5 3 2 4 3 2" xfId="19743" xr:uid="{00000000-0005-0000-0000-0000CE3C0000}"/>
    <cellStyle name="Vírgula 2 5 3 2 4 4" xfId="9063" xr:uid="{00000000-0005-0000-0000-0000CF3C0000}"/>
    <cellStyle name="Vírgula 2 5 3 2 4 4 2" xfId="22407" xr:uid="{00000000-0005-0000-0000-0000D03C0000}"/>
    <cellStyle name="Vírgula 2 5 3 2 4 5" xfId="14415" xr:uid="{00000000-0005-0000-0000-0000D13C0000}"/>
    <cellStyle name="Vírgula 2 5 3 2 4 6" xfId="11727" xr:uid="{00000000-0005-0000-0000-0000D23C0000}"/>
    <cellStyle name="Vírgula 2 5 3 2 4 7" xfId="25335" xr:uid="{00000000-0005-0000-0000-0000D33C0000}"/>
    <cellStyle name="Vírgula 2 5 3 2 5" xfId="1863" xr:uid="{00000000-0005-0000-0000-0000D43C0000}"/>
    <cellStyle name="Vírgula 2 5 3 2 5 2" xfId="4527" xr:uid="{00000000-0005-0000-0000-0000D53C0000}"/>
    <cellStyle name="Vírgula 2 5 3 2 5 2 2" xfId="17871" xr:uid="{00000000-0005-0000-0000-0000D63C0000}"/>
    <cellStyle name="Vírgula 2 5 3 2 5 3" xfId="7191" xr:uid="{00000000-0005-0000-0000-0000D73C0000}"/>
    <cellStyle name="Vírgula 2 5 3 2 5 3 2" xfId="20535" xr:uid="{00000000-0005-0000-0000-0000D83C0000}"/>
    <cellStyle name="Vírgula 2 5 3 2 5 4" xfId="9855" xr:uid="{00000000-0005-0000-0000-0000D93C0000}"/>
    <cellStyle name="Vírgula 2 5 3 2 5 4 2" xfId="23199" xr:uid="{00000000-0005-0000-0000-0000DA3C0000}"/>
    <cellStyle name="Vírgula 2 5 3 2 5 5" xfId="15207" xr:uid="{00000000-0005-0000-0000-0000DB3C0000}"/>
    <cellStyle name="Vírgula 2 5 3 2 5 6" xfId="12519" xr:uid="{00000000-0005-0000-0000-0000DC3C0000}"/>
    <cellStyle name="Vírgula 2 5 3 2 5 7" xfId="25695" xr:uid="{00000000-0005-0000-0000-0000DD3C0000}"/>
    <cellStyle name="Vírgula 2 5 3 2 6" xfId="2679" xr:uid="{00000000-0005-0000-0000-0000DE3C0000}"/>
    <cellStyle name="Vírgula 2 5 3 2 6 2" xfId="5343" xr:uid="{00000000-0005-0000-0000-0000DF3C0000}"/>
    <cellStyle name="Vírgula 2 5 3 2 6 2 2" xfId="18687" xr:uid="{00000000-0005-0000-0000-0000E03C0000}"/>
    <cellStyle name="Vírgula 2 5 3 2 6 3" xfId="8007" xr:uid="{00000000-0005-0000-0000-0000E13C0000}"/>
    <cellStyle name="Vírgula 2 5 3 2 6 3 2" xfId="21351" xr:uid="{00000000-0005-0000-0000-0000E23C0000}"/>
    <cellStyle name="Vírgula 2 5 3 2 6 4" xfId="10671" xr:uid="{00000000-0005-0000-0000-0000E33C0000}"/>
    <cellStyle name="Vírgula 2 5 3 2 6 4 2" xfId="24015" xr:uid="{00000000-0005-0000-0000-0000E43C0000}"/>
    <cellStyle name="Vírgula 2 5 3 2 6 5" xfId="16023" xr:uid="{00000000-0005-0000-0000-0000E53C0000}"/>
    <cellStyle name="Vírgula 2 5 3 2 6 6" xfId="13335" xr:uid="{00000000-0005-0000-0000-0000E63C0000}"/>
    <cellStyle name="Vírgula 2 5 3 2 7" xfId="2943" xr:uid="{00000000-0005-0000-0000-0000E73C0000}"/>
    <cellStyle name="Vírgula 2 5 3 2 7 2" xfId="16287" xr:uid="{00000000-0005-0000-0000-0000E83C0000}"/>
    <cellStyle name="Vírgula 2 5 3 2 8" xfId="5607" xr:uid="{00000000-0005-0000-0000-0000E93C0000}"/>
    <cellStyle name="Vírgula 2 5 3 2 8 2" xfId="18951" xr:uid="{00000000-0005-0000-0000-0000EA3C0000}"/>
    <cellStyle name="Vírgula 2 5 3 2 9" xfId="8271" xr:uid="{00000000-0005-0000-0000-0000EB3C0000}"/>
    <cellStyle name="Vírgula 2 5 3 2 9 2" xfId="21615" xr:uid="{00000000-0005-0000-0000-0000EC3C0000}"/>
    <cellStyle name="Vírgula 2 5 3 3" xfId="183" xr:uid="{00000000-0005-0000-0000-0000ED3C0000}"/>
    <cellStyle name="Vírgula 2 5 3 3 10" xfId="10839" xr:uid="{00000000-0005-0000-0000-0000EE3C0000}"/>
    <cellStyle name="Vírgula 2 5 3 3 11" xfId="24231" xr:uid="{00000000-0005-0000-0000-0000EF3C0000}"/>
    <cellStyle name="Vírgula 2 5 3 3 2" xfId="447" xr:uid="{00000000-0005-0000-0000-0000F03C0000}"/>
    <cellStyle name="Vírgula 2 5 3 3 2 2" xfId="1239" xr:uid="{00000000-0005-0000-0000-0000F13C0000}"/>
    <cellStyle name="Vírgula 2 5 3 3 2 2 2" xfId="3903" xr:uid="{00000000-0005-0000-0000-0000F23C0000}"/>
    <cellStyle name="Vírgula 2 5 3 3 2 2 2 2" xfId="17247" xr:uid="{00000000-0005-0000-0000-0000F33C0000}"/>
    <cellStyle name="Vírgula 2 5 3 3 2 2 3" xfId="6567" xr:uid="{00000000-0005-0000-0000-0000F43C0000}"/>
    <cellStyle name="Vírgula 2 5 3 3 2 2 3 2" xfId="19911" xr:uid="{00000000-0005-0000-0000-0000F53C0000}"/>
    <cellStyle name="Vírgula 2 5 3 3 2 2 4" xfId="9231" xr:uid="{00000000-0005-0000-0000-0000F63C0000}"/>
    <cellStyle name="Vírgula 2 5 3 3 2 2 4 2" xfId="22575" xr:uid="{00000000-0005-0000-0000-0000F73C0000}"/>
    <cellStyle name="Vírgula 2 5 3 3 2 2 5" xfId="14583" xr:uid="{00000000-0005-0000-0000-0000F83C0000}"/>
    <cellStyle name="Vírgula 2 5 3 3 2 2 6" xfId="11895" xr:uid="{00000000-0005-0000-0000-0000F93C0000}"/>
    <cellStyle name="Vírgula 2 5 3 3 2 2 7" xfId="26295" xr:uid="{00000000-0005-0000-0000-0000FA3C0000}"/>
    <cellStyle name="Vírgula 2 5 3 3 2 3" xfId="2031" xr:uid="{00000000-0005-0000-0000-0000FB3C0000}"/>
    <cellStyle name="Vírgula 2 5 3 3 2 3 2" xfId="4695" xr:uid="{00000000-0005-0000-0000-0000FC3C0000}"/>
    <cellStyle name="Vírgula 2 5 3 3 2 3 2 2" xfId="18039" xr:uid="{00000000-0005-0000-0000-0000FD3C0000}"/>
    <cellStyle name="Vírgula 2 5 3 3 2 3 3" xfId="7359" xr:uid="{00000000-0005-0000-0000-0000FE3C0000}"/>
    <cellStyle name="Vírgula 2 5 3 3 2 3 3 2" xfId="20703" xr:uid="{00000000-0005-0000-0000-0000FF3C0000}"/>
    <cellStyle name="Vírgula 2 5 3 3 2 3 4" xfId="10023" xr:uid="{00000000-0005-0000-0000-0000003D0000}"/>
    <cellStyle name="Vírgula 2 5 3 3 2 3 4 2" xfId="23367" xr:uid="{00000000-0005-0000-0000-0000013D0000}"/>
    <cellStyle name="Vírgula 2 5 3 3 2 3 5" xfId="15375" xr:uid="{00000000-0005-0000-0000-0000023D0000}"/>
    <cellStyle name="Vírgula 2 5 3 3 2 3 6" xfId="12687" xr:uid="{00000000-0005-0000-0000-0000033D0000}"/>
    <cellStyle name="Vírgula 2 5 3 3 2 4" xfId="3111" xr:uid="{00000000-0005-0000-0000-0000043D0000}"/>
    <cellStyle name="Vírgula 2 5 3 3 2 4 2" xfId="16455" xr:uid="{00000000-0005-0000-0000-0000053D0000}"/>
    <cellStyle name="Vírgula 2 5 3 3 2 5" xfId="5775" xr:uid="{00000000-0005-0000-0000-0000063D0000}"/>
    <cellStyle name="Vírgula 2 5 3 3 2 5 2" xfId="19119" xr:uid="{00000000-0005-0000-0000-0000073D0000}"/>
    <cellStyle name="Vírgula 2 5 3 3 2 6" xfId="8439" xr:uid="{00000000-0005-0000-0000-0000083D0000}"/>
    <cellStyle name="Vírgula 2 5 3 3 2 6 2" xfId="21783" xr:uid="{00000000-0005-0000-0000-0000093D0000}"/>
    <cellStyle name="Vírgula 2 5 3 3 2 7" xfId="13791" xr:uid="{00000000-0005-0000-0000-00000A3D0000}"/>
    <cellStyle name="Vírgula 2 5 3 3 2 8" xfId="11103" xr:uid="{00000000-0005-0000-0000-00000B3D0000}"/>
    <cellStyle name="Vírgula 2 5 3 3 2 9" xfId="24927" xr:uid="{00000000-0005-0000-0000-00000C3D0000}"/>
    <cellStyle name="Vírgula 2 5 3 3 3" xfId="975" xr:uid="{00000000-0005-0000-0000-00000D3D0000}"/>
    <cellStyle name="Vírgula 2 5 3 3 3 2" xfId="3639" xr:uid="{00000000-0005-0000-0000-00000E3D0000}"/>
    <cellStyle name="Vírgula 2 5 3 3 3 2 2" xfId="16983" xr:uid="{00000000-0005-0000-0000-00000F3D0000}"/>
    <cellStyle name="Vírgula 2 5 3 3 3 2 3" xfId="25959" xr:uid="{00000000-0005-0000-0000-0000103D0000}"/>
    <cellStyle name="Vírgula 2 5 3 3 3 3" xfId="6303" xr:uid="{00000000-0005-0000-0000-0000113D0000}"/>
    <cellStyle name="Vírgula 2 5 3 3 3 3 2" xfId="19647" xr:uid="{00000000-0005-0000-0000-0000123D0000}"/>
    <cellStyle name="Vírgula 2 5 3 3 3 4" xfId="8967" xr:uid="{00000000-0005-0000-0000-0000133D0000}"/>
    <cellStyle name="Vírgula 2 5 3 3 3 4 2" xfId="22311" xr:uid="{00000000-0005-0000-0000-0000143D0000}"/>
    <cellStyle name="Vírgula 2 5 3 3 3 5" xfId="14319" xr:uid="{00000000-0005-0000-0000-0000153D0000}"/>
    <cellStyle name="Vírgula 2 5 3 3 3 6" xfId="11631" xr:uid="{00000000-0005-0000-0000-0000163D0000}"/>
    <cellStyle name="Vírgula 2 5 3 3 3 7" xfId="24591" xr:uid="{00000000-0005-0000-0000-0000173D0000}"/>
    <cellStyle name="Vírgula 2 5 3 3 4" xfId="1767" xr:uid="{00000000-0005-0000-0000-0000183D0000}"/>
    <cellStyle name="Vírgula 2 5 3 3 4 2" xfId="4431" xr:uid="{00000000-0005-0000-0000-0000193D0000}"/>
    <cellStyle name="Vírgula 2 5 3 3 4 2 2" xfId="17775" xr:uid="{00000000-0005-0000-0000-00001A3D0000}"/>
    <cellStyle name="Vírgula 2 5 3 3 4 2 3" xfId="26607" xr:uid="{00000000-0005-0000-0000-00001B3D0000}"/>
    <cellStyle name="Vírgula 2 5 3 3 4 3" xfId="7095" xr:uid="{00000000-0005-0000-0000-00001C3D0000}"/>
    <cellStyle name="Vírgula 2 5 3 3 4 3 2" xfId="20439" xr:uid="{00000000-0005-0000-0000-00001D3D0000}"/>
    <cellStyle name="Vírgula 2 5 3 3 4 4" xfId="9759" xr:uid="{00000000-0005-0000-0000-00001E3D0000}"/>
    <cellStyle name="Vírgula 2 5 3 3 4 4 2" xfId="23103" xr:uid="{00000000-0005-0000-0000-00001F3D0000}"/>
    <cellStyle name="Vírgula 2 5 3 3 4 5" xfId="15111" xr:uid="{00000000-0005-0000-0000-0000203D0000}"/>
    <cellStyle name="Vírgula 2 5 3 3 4 6" xfId="12423" xr:uid="{00000000-0005-0000-0000-0000213D0000}"/>
    <cellStyle name="Vírgula 2 5 3 3 4 7" xfId="25239" xr:uid="{00000000-0005-0000-0000-0000223D0000}"/>
    <cellStyle name="Vírgula 2 5 3 3 5" xfId="2583" xr:uid="{00000000-0005-0000-0000-0000233D0000}"/>
    <cellStyle name="Vírgula 2 5 3 3 5 2" xfId="5247" xr:uid="{00000000-0005-0000-0000-0000243D0000}"/>
    <cellStyle name="Vírgula 2 5 3 3 5 2 2" xfId="18591" xr:uid="{00000000-0005-0000-0000-0000253D0000}"/>
    <cellStyle name="Vírgula 2 5 3 3 5 3" xfId="7911" xr:uid="{00000000-0005-0000-0000-0000263D0000}"/>
    <cellStyle name="Vírgula 2 5 3 3 5 3 2" xfId="21255" xr:uid="{00000000-0005-0000-0000-0000273D0000}"/>
    <cellStyle name="Vírgula 2 5 3 3 5 4" xfId="10575" xr:uid="{00000000-0005-0000-0000-0000283D0000}"/>
    <cellStyle name="Vírgula 2 5 3 3 5 4 2" xfId="23919" xr:uid="{00000000-0005-0000-0000-0000293D0000}"/>
    <cellStyle name="Vírgula 2 5 3 3 5 5" xfId="15927" xr:uid="{00000000-0005-0000-0000-00002A3D0000}"/>
    <cellStyle name="Vírgula 2 5 3 3 5 6" xfId="13239" xr:uid="{00000000-0005-0000-0000-00002B3D0000}"/>
    <cellStyle name="Vírgula 2 5 3 3 5 7" xfId="25599" xr:uid="{00000000-0005-0000-0000-00002C3D0000}"/>
    <cellStyle name="Vírgula 2 5 3 3 6" xfId="2847" xr:uid="{00000000-0005-0000-0000-00002D3D0000}"/>
    <cellStyle name="Vírgula 2 5 3 3 6 2" xfId="16191" xr:uid="{00000000-0005-0000-0000-00002E3D0000}"/>
    <cellStyle name="Vírgula 2 5 3 3 7" xfId="5511" xr:uid="{00000000-0005-0000-0000-00002F3D0000}"/>
    <cellStyle name="Vírgula 2 5 3 3 7 2" xfId="18855" xr:uid="{00000000-0005-0000-0000-0000303D0000}"/>
    <cellStyle name="Vírgula 2 5 3 3 8" xfId="8175" xr:uid="{00000000-0005-0000-0000-0000313D0000}"/>
    <cellStyle name="Vírgula 2 5 3 3 8 2" xfId="21519" xr:uid="{00000000-0005-0000-0000-0000323D0000}"/>
    <cellStyle name="Vírgula 2 5 3 3 9" xfId="13527" xr:uid="{00000000-0005-0000-0000-0000333D0000}"/>
    <cellStyle name="Vírgula 2 5 3 4" xfId="375" xr:uid="{00000000-0005-0000-0000-0000343D0000}"/>
    <cellStyle name="Vírgula 2 5 3 4 2" xfId="1167" xr:uid="{00000000-0005-0000-0000-0000353D0000}"/>
    <cellStyle name="Vírgula 2 5 3 4 2 2" xfId="3831" xr:uid="{00000000-0005-0000-0000-0000363D0000}"/>
    <cellStyle name="Vírgula 2 5 3 4 2 2 2" xfId="17175" xr:uid="{00000000-0005-0000-0000-0000373D0000}"/>
    <cellStyle name="Vírgula 2 5 3 4 2 3" xfId="6495" xr:uid="{00000000-0005-0000-0000-0000383D0000}"/>
    <cellStyle name="Vírgula 2 5 3 4 2 3 2" xfId="19839" xr:uid="{00000000-0005-0000-0000-0000393D0000}"/>
    <cellStyle name="Vírgula 2 5 3 4 2 4" xfId="9159" xr:uid="{00000000-0005-0000-0000-00003A3D0000}"/>
    <cellStyle name="Vírgula 2 5 3 4 2 4 2" xfId="22503" xr:uid="{00000000-0005-0000-0000-00003B3D0000}"/>
    <cellStyle name="Vírgula 2 5 3 4 2 5" xfId="14511" xr:uid="{00000000-0005-0000-0000-00003C3D0000}"/>
    <cellStyle name="Vírgula 2 5 3 4 2 6" xfId="11823" xr:uid="{00000000-0005-0000-0000-00003D3D0000}"/>
    <cellStyle name="Vírgula 2 5 3 4 2 7" xfId="26223" xr:uid="{00000000-0005-0000-0000-00003E3D0000}"/>
    <cellStyle name="Vírgula 2 5 3 4 3" xfId="1959" xr:uid="{00000000-0005-0000-0000-00003F3D0000}"/>
    <cellStyle name="Vírgula 2 5 3 4 3 2" xfId="4623" xr:uid="{00000000-0005-0000-0000-0000403D0000}"/>
    <cellStyle name="Vírgula 2 5 3 4 3 2 2" xfId="17967" xr:uid="{00000000-0005-0000-0000-0000413D0000}"/>
    <cellStyle name="Vírgula 2 5 3 4 3 3" xfId="7287" xr:uid="{00000000-0005-0000-0000-0000423D0000}"/>
    <cellStyle name="Vírgula 2 5 3 4 3 3 2" xfId="20631" xr:uid="{00000000-0005-0000-0000-0000433D0000}"/>
    <cellStyle name="Vírgula 2 5 3 4 3 4" xfId="9951" xr:uid="{00000000-0005-0000-0000-0000443D0000}"/>
    <cellStyle name="Vírgula 2 5 3 4 3 4 2" xfId="23295" xr:uid="{00000000-0005-0000-0000-0000453D0000}"/>
    <cellStyle name="Vírgula 2 5 3 4 3 5" xfId="15303" xr:uid="{00000000-0005-0000-0000-0000463D0000}"/>
    <cellStyle name="Vírgula 2 5 3 4 3 6" xfId="12615" xr:uid="{00000000-0005-0000-0000-0000473D0000}"/>
    <cellStyle name="Vírgula 2 5 3 4 4" xfId="3039" xr:uid="{00000000-0005-0000-0000-0000483D0000}"/>
    <cellStyle name="Vírgula 2 5 3 4 4 2" xfId="16383" xr:uid="{00000000-0005-0000-0000-0000493D0000}"/>
    <cellStyle name="Vírgula 2 5 3 4 5" xfId="5703" xr:uid="{00000000-0005-0000-0000-00004A3D0000}"/>
    <cellStyle name="Vírgula 2 5 3 4 5 2" xfId="19047" xr:uid="{00000000-0005-0000-0000-00004B3D0000}"/>
    <cellStyle name="Vírgula 2 5 3 4 6" xfId="8367" xr:uid="{00000000-0005-0000-0000-00004C3D0000}"/>
    <cellStyle name="Vírgula 2 5 3 4 6 2" xfId="21711" xr:uid="{00000000-0005-0000-0000-00004D3D0000}"/>
    <cellStyle name="Vírgula 2 5 3 4 7" xfId="13719" xr:uid="{00000000-0005-0000-0000-00004E3D0000}"/>
    <cellStyle name="Vírgula 2 5 3 4 8" xfId="11031" xr:uid="{00000000-0005-0000-0000-00004F3D0000}"/>
    <cellStyle name="Vírgula 2 5 3 4 9" xfId="24855" xr:uid="{00000000-0005-0000-0000-0000503D0000}"/>
    <cellStyle name="Vírgula 2 5 3 5" xfId="639" xr:uid="{00000000-0005-0000-0000-0000513D0000}"/>
    <cellStyle name="Vírgula 2 5 3 5 2" xfId="1431" xr:uid="{00000000-0005-0000-0000-0000523D0000}"/>
    <cellStyle name="Vírgula 2 5 3 5 2 2" xfId="4095" xr:uid="{00000000-0005-0000-0000-0000533D0000}"/>
    <cellStyle name="Vírgula 2 5 3 5 2 2 2" xfId="17439" xr:uid="{00000000-0005-0000-0000-0000543D0000}"/>
    <cellStyle name="Vírgula 2 5 3 5 2 3" xfId="6759" xr:uid="{00000000-0005-0000-0000-0000553D0000}"/>
    <cellStyle name="Vírgula 2 5 3 5 2 3 2" xfId="20103" xr:uid="{00000000-0005-0000-0000-0000563D0000}"/>
    <cellStyle name="Vírgula 2 5 3 5 2 4" xfId="9423" xr:uid="{00000000-0005-0000-0000-0000573D0000}"/>
    <cellStyle name="Vírgula 2 5 3 5 2 4 2" xfId="22767" xr:uid="{00000000-0005-0000-0000-0000583D0000}"/>
    <cellStyle name="Vírgula 2 5 3 5 2 5" xfId="14775" xr:uid="{00000000-0005-0000-0000-0000593D0000}"/>
    <cellStyle name="Vírgula 2 5 3 5 2 6" xfId="12087" xr:uid="{00000000-0005-0000-0000-00005A3D0000}"/>
    <cellStyle name="Vírgula 2 5 3 5 2 7" xfId="25887" xr:uid="{00000000-0005-0000-0000-00005B3D0000}"/>
    <cellStyle name="Vírgula 2 5 3 5 3" xfId="2223" xr:uid="{00000000-0005-0000-0000-00005C3D0000}"/>
    <cellStyle name="Vírgula 2 5 3 5 3 2" xfId="4887" xr:uid="{00000000-0005-0000-0000-00005D3D0000}"/>
    <cellStyle name="Vírgula 2 5 3 5 3 2 2" xfId="18231" xr:uid="{00000000-0005-0000-0000-00005E3D0000}"/>
    <cellStyle name="Vírgula 2 5 3 5 3 3" xfId="7551" xr:uid="{00000000-0005-0000-0000-00005F3D0000}"/>
    <cellStyle name="Vírgula 2 5 3 5 3 3 2" xfId="20895" xr:uid="{00000000-0005-0000-0000-0000603D0000}"/>
    <cellStyle name="Vírgula 2 5 3 5 3 4" xfId="10215" xr:uid="{00000000-0005-0000-0000-0000613D0000}"/>
    <cellStyle name="Vírgula 2 5 3 5 3 4 2" xfId="23559" xr:uid="{00000000-0005-0000-0000-0000623D0000}"/>
    <cellStyle name="Vírgula 2 5 3 5 3 5" xfId="15567" xr:uid="{00000000-0005-0000-0000-0000633D0000}"/>
    <cellStyle name="Vírgula 2 5 3 5 3 6" xfId="12879" xr:uid="{00000000-0005-0000-0000-0000643D0000}"/>
    <cellStyle name="Vírgula 2 5 3 5 4" xfId="3303" xr:uid="{00000000-0005-0000-0000-0000653D0000}"/>
    <cellStyle name="Vírgula 2 5 3 5 4 2" xfId="16647" xr:uid="{00000000-0005-0000-0000-0000663D0000}"/>
    <cellStyle name="Vírgula 2 5 3 5 5" xfId="5967" xr:uid="{00000000-0005-0000-0000-0000673D0000}"/>
    <cellStyle name="Vírgula 2 5 3 5 5 2" xfId="19311" xr:uid="{00000000-0005-0000-0000-0000683D0000}"/>
    <cellStyle name="Vírgula 2 5 3 5 6" xfId="8631" xr:uid="{00000000-0005-0000-0000-0000693D0000}"/>
    <cellStyle name="Vírgula 2 5 3 5 6 2" xfId="21975" xr:uid="{00000000-0005-0000-0000-00006A3D0000}"/>
    <cellStyle name="Vírgula 2 5 3 5 7" xfId="13983" xr:uid="{00000000-0005-0000-0000-00006B3D0000}"/>
    <cellStyle name="Vírgula 2 5 3 5 8" xfId="11295" xr:uid="{00000000-0005-0000-0000-00006C3D0000}"/>
    <cellStyle name="Vírgula 2 5 3 5 9" xfId="24519" xr:uid="{00000000-0005-0000-0000-00006D3D0000}"/>
    <cellStyle name="Vírgula 2 5 3 6" xfId="903" xr:uid="{00000000-0005-0000-0000-00006E3D0000}"/>
    <cellStyle name="Vírgula 2 5 3 6 2" xfId="3567" xr:uid="{00000000-0005-0000-0000-00006F3D0000}"/>
    <cellStyle name="Vírgula 2 5 3 6 2 2" xfId="16911" xr:uid="{00000000-0005-0000-0000-0000703D0000}"/>
    <cellStyle name="Vírgula 2 5 3 6 2 3" xfId="26535" xr:uid="{00000000-0005-0000-0000-0000713D0000}"/>
    <cellStyle name="Vírgula 2 5 3 6 3" xfId="6231" xr:uid="{00000000-0005-0000-0000-0000723D0000}"/>
    <cellStyle name="Vírgula 2 5 3 6 3 2" xfId="19575" xr:uid="{00000000-0005-0000-0000-0000733D0000}"/>
    <cellStyle name="Vírgula 2 5 3 6 4" xfId="8895" xr:uid="{00000000-0005-0000-0000-0000743D0000}"/>
    <cellStyle name="Vírgula 2 5 3 6 4 2" xfId="22239" xr:uid="{00000000-0005-0000-0000-0000753D0000}"/>
    <cellStyle name="Vírgula 2 5 3 6 5" xfId="14247" xr:uid="{00000000-0005-0000-0000-0000763D0000}"/>
    <cellStyle name="Vírgula 2 5 3 6 6" xfId="11559" xr:uid="{00000000-0005-0000-0000-0000773D0000}"/>
    <cellStyle name="Vírgula 2 5 3 6 7" xfId="25167" xr:uid="{00000000-0005-0000-0000-0000783D0000}"/>
    <cellStyle name="Vírgula 2 5 3 7" xfId="1695" xr:uid="{00000000-0005-0000-0000-0000793D0000}"/>
    <cellStyle name="Vírgula 2 5 3 7 2" xfId="4359" xr:uid="{00000000-0005-0000-0000-00007A3D0000}"/>
    <cellStyle name="Vírgula 2 5 3 7 2 2" xfId="17703" xr:uid="{00000000-0005-0000-0000-00007B3D0000}"/>
    <cellStyle name="Vírgula 2 5 3 7 3" xfId="7023" xr:uid="{00000000-0005-0000-0000-00007C3D0000}"/>
    <cellStyle name="Vírgula 2 5 3 7 3 2" xfId="20367" xr:uid="{00000000-0005-0000-0000-00007D3D0000}"/>
    <cellStyle name="Vírgula 2 5 3 7 4" xfId="9687" xr:uid="{00000000-0005-0000-0000-00007E3D0000}"/>
    <cellStyle name="Vírgula 2 5 3 7 4 2" xfId="23031" xr:uid="{00000000-0005-0000-0000-00007F3D0000}"/>
    <cellStyle name="Vírgula 2 5 3 7 5" xfId="15039" xr:uid="{00000000-0005-0000-0000-0000803D0000}"/>
    <cellStyle name="Vírgula 2 5 3 7 6" xfId="12351" xr:uid="{00000000-0005-0000-0000-0000813D0000}"/>
    <cellStyle name="Vírgula 2 5 3 7 7" xfId="25527" xr:uid="{00000000-0005-0000-0000-0000823D0000}"/>
    <cellStyle name="Vírgula 2 5 3 8" xfId="2511" xr:uid="{00000000-0005-0000-0000-0000833D0000}"/>
    <cellStyle name="Vírgula 2 5 3 8 2" xfId="5175" xr:uid="{00000000-0005-0000-0000-0000843D0000}"/>
    <cellStyle name="Vírgula 2 5 3 8 2 2" xfId="18519" xr:uid="{00000000-0005-0000-0000-0000853D0000}"/>
    <cellStyle name="Vírgula 2 5 3 8 3" xfId="7839" xr:uid="{00000000-0005-0000-0000-0000863D0000}"/>
    <cellStyle name="Vírgula 2 5 3 8 3 2" xfId="21183" xr:uid="{00000000-0005-0000-0000-0000873D0000}"/>
    <cellStyle name="Vírgula 2 5 3 8 4" xfId="10503" xr:uid="{00000000-0005-0000-0000-0000883D0000}"/>
    <cellStyle name="Vírgula 2 5 3 8 4 2" xfId="23847" xr:uid="{00000000-0005-0000-0000-0000893D0000}"/>
    <cellStyle name="Vírgula 2 5 3 8 5" xfId="15855" xr:uid="{00000000-0005-0000-0000-00008A3D0000}"/>
    <cellStyle name="Vírgula 2 5 3 8 6" xfId="13167" xr:uid="{00000000-0005-0000-0000-00008B3D0000}"/>
    <cellStyle name="Vírgula 2 5 3 9" xfId="2775" xr:uid="{00000000-0005-0000-0000-00008C3D0000}"/>
    <cellStyle name="Vírgula 2 5 3 9 2" xfId="16119" xr:uid="{00000000-0005-0000-0000-00008D3D0000}"/>
    <cellStyle name="Vírgula 2 5 4" xfId="231" xr:uid="{00000000-0005-0000-0000-00008E3D0000}"/>
    <cellStyle name="Vírgula 2 5 4 10" xfId="13575" xr:uid="{00000000-0005-0000-0000-00008F3D0000}"/>
    <cellStyle name="Vírgula 2 5 4 11" xfId="10887" xr:uid="{00000000-0005-0000-0000-0000903D0000}"/>
    <cellStyle name="Vírgula 2 5 4 12" xfId="24279" xr:uid="{00000000-0005-0000-0000-0000913D0000}"/>
    <cellStyle name="Vírgula 2 5 4 2" xfId="495" xr:uid="{00000000-0005-0000-0000-0000923D0000}"/>
    <cellStyle name="Vírgula 2 5 4 2 2" xfId="1287" xr:uid="{00000000-0005-0000-0000-0000933D0000}"/>
    <cellStyle name="Vírgula 2 5 4 2 2 2" xfId="3951" xr:uid="{00000000-0005-0000-0000-0000943D0000}"/>
    <cellStyle name="Vírgula 2 5 4 2 2 2 2" xfId="17295" xr:uid="{00000000-0005-0000-0000-0000953D0000}"/>
    <cellStyle name="Vírgula 2 5 4 2 2 3" xfId="6615" xr:uid="{00000000-0005-0000-0000-0000963D0000}"/>
    <cellStyle name="Vírgula 2 5 4 2 2 3 2" xfId="19959" xr:uid="{00000000-0005-0000-0000-0000973D0000}"/>
    <cellStyle name="Vírgula 2 5 4 2 2 4" xfId="9279" xr:uid="{00000000-0005-0000-0000-0000983D0000}"/>
    <cellStyle name="Vírgula 2 5 4 2 2 4 2" xfId="22623" xr:uid="{00000000-0005-0000-0000-0000993D0000}"/>
    <cellStyle name="Vírgula 2 5 4 2 2 5" xfId="14631" xr:uid="{00000000-0005-0000-0000-00009A3D0000}"/>
    <cellStyle name="Vírgula 2 5 4 2 2 6" xfId="11943" xr:uid="{00000000-0005-0000-0000-00009B3D0000}"/>
    <cellStyle name="Vírgula 2 5 4 2 2 7" xfId="26343" xr:uid="{00000000-0005-0000-0000-00009C3D0000}"/>
    <cellStyle name="Vírgula 2 5 4 2 3" xfId="2079" xr:uid="{00000000-0005-0000-0000-00009D3D0000}"/>
    <cellStyle name="Vírgula 2 5 4 2 3 2" xfId="4743" xr:uid="{00000000-0005-0000-0000-00009E3D0000}"/>
    <cellStyle name="Vírgula 2 5 4 2 3 2 2" xfId="18087" xr:uid="{00000000-0005-0000-0000-00009F3D0000}"/>
    <cellStyle name="Vírgula 2 5 4 2 3 3" xfId="7407" xr:uid="{00000000-0005-0000-0000-0000A03D0000}"/>
    <cellStyle name="Vírgula 2 5 4 2 3 3 2" xfId="20751" xr:uid="{00000000-0005-0000-0000-0000A13D0000}"/>
    <cellStyle name="Vírgula 2 5 4 2 3 4" xfId="10071" xr:uid="{00000000-0005-0000-0000-0000A23D0000}"/>
    <cellStyle name="Vírgula 2 5 4 2 3 4 2" xfId="23415" xr:uid="{00000000-0005-0000-0000-0000A33D0000}"/>
    <cellStyle name="Vírgula 2 5 4 2 3 5" xfId="15423" xr:uid="{00000000-0005-0000-0000-0000A43D0000}"/>
    <cellStyle name="Vírgula 2 5 4 2 3 6" xfId="12735" xr:uid="{00000000-0005-0000-0000-0000A53D0000}"/>
    <cellStyle name="Vírgula 2 5 4 2 4" xfId="3159" xr:uid="{00000000-0005-0000-0000-0000A63D0000}"/>
    <cellStyle name="Vírgula 2 5 4 2 4 2" xfId="16503" xr:uid="{00000000-0005-0000-0000-0000A73D0000}"/>
    <cellStyle name="Vírgula 2 5 4 2 5" xfId="5823" xr:uid="{00000000-0005-0000-0000-0000A83D0000}"/>
    <cellStyle name="Vírgula 2 5 4 2 5 2" xfId="19167" xr:uid="{00000000-0005-0000-0000-0000A93D0000}"/>
    <cellStyle name="Vírgula 2 5 4 2 6" xfId="8487" xr:uid="{00000000-0005-0000-0000-0000AA3D0000}"/>
    <cellStyle name="Vírgula 2 5 4 2 6 2" xfId="21831" xr:uid="{00000000-0005-0000-0000-0000AB3D0000}"/>
    <cellStyle name="Vírgula 2 5 4 2 7" xfId="13839" xr:uid="{00000000-0005-0000-0000-0000AC3D0000}"/>
    <cellStyle name="Vírgula 2 5 4 2 8" xfId="11151" xr:uid="{00000000-0005-0000-0000-0000AD3D0000}"/>
    <cellStyle name="Vírgula 2 5 4 2 9" xfId="24975" xr:uid="{00000000-0005-0000-0000-0000AE3D0000}"/>
    <cellStyle name="Vírgula 2 5 4 3" xfId="663" xr:uid="{00000000-0005-0000-0000-0000AF3D0000}"/>
    <cellStyle name="Vírgula 2 5 4 3 2" xfId="1455" xr:uid="{00000000-0005-0000-0000-0000B03D0000}"/>
    <cellStyle name="Vírgula 2 5 4 3 2 2" xfId="4119" xr:uid="{00000000-0005-0000-0000-0000B13D0000}"/>
    <cellStyle name="Vírgula 2 5 4 3 2 2 2" xfId="17463" xr:uid="{00000000-0005-0000-0000-0000B23D0000}"/>
    <cellStyle name="Vírgula 2 5 4 3 2 3" xfId="6783" xr:uid="{00000000-0005-0000-0000-0000B33D0000}"/>
    <cellStyle name="Vírgula 2 5 4 3 2 3 2" xfId="20127" xr:uid="{00000000-0005-0000-0000-0000B43D0000}"/>
    <cellStyle name="Vírgula 2 5 4 3 2 4" xfId="9447" xr:uid="{00000000-0005-0000-0000-0000B53D0000}"/>
    <cellStyle name="Vírgula 2 5 4 3 2 4 2" xfId="22791" xr:uid="{00000000-0005-0000-0000-0000B63D0000}"/>
    <cellStyle name="Vírgula 2 5 4 3 2 5" xfId="14799" xr:uid="{00000000-0005-0000-0000-0000B73D0000}"/>
    <cellStyle name="Vírgula 2 5 4 3 2 6" xfId="12111" xr:uid="{00000000-0005-0000-0000-0000B83D0000}"/>
    <cellStyle name="Vírgula 2 5 4 3 2 7" xfId="26007" xr:uid="{00000000-0005-0000-0000-0000B93D0000}"/>
    <cellStyle name="Vírgula 2 5 4 3 3" xfId="2247" xr:uid="{00000000-0005-0000-0000-0000BA3D0000}"/>
    <cellStyle name="Vírgula 2 5 4 3 3 2" xfId="4911" xr:uid="{00000000-0005-0000-0000-0000BB3D0000}"/>
    <cellStyle name="Vírgula 2 5 4 3 3 2 2" xfId="18255" xr:uid="{00000000-0005-0000-0000-0000BC3D0000}"/>
    <cellStyle name="Vírgula 2 5 4 3 3 3" xfId="7575" xr:uid="{00000000-0005-0000-0000-0000BD3D0000}"/>
    <cellStyle name="Vírgula 2 5 4 3 3 3 2" xfId="20919" xr:uid="{00000000-0005-0000-0000-0000BE3D0000}"/>
    <cellStyle name="Vírgula 2 5 4 3 3 4" xfId="10239" xr:uid="{00000000-0005-0000-0000-0000BF3D0000}"/>
    <cellStyle name="Vírgula 2 5 4 3 3 4 2" xfId="23583" xr:uid="{00000000-0005-0000-0000-0000C03D0000}"/>
    <cellStyle name="Vírgula 2 5 4 3 3 5" xfId="15591" xr:uid="{00000000-0005-0000-0000-0000C13D0000}"/>
    <cellStyle name="Vírgula 2 5 4 3 3 6" xfId="12903" xr:uid="{00000000-0005-0000-0000-0000C23D0000}"/>
    <cellStyle name="Vírgula 2 5 4 3 4" xfId="3327" xr:uid="{00000000-0005-0000-0000-0000C33D0000}"/>
    <cellStyle name="Vírgula 2 5 4 3 4 2" xfId="16671" xr:uid="{00000000-0005-0000-0000-0000C43D0000}"/>
    <cellStyle name="Vírgula 2 5 4 3 5" xfId="5991" xr:uid="{00000000-0005-0000-0000-0000C53D0000}"/>
    <cellStyle name="Vírgula 2 5 4 3 5 2" xfId="19335" xr:uid="{00000000-0005-0000-0000-0000C63D0000}"/>
    <cellStyle name="Vírgula 2 5 4 3 6" xfId="8655" xr:uid="{00000000-0005-0000-0000-0000C73D0000}"/>
    <cellStyle name="Vírgula 2 5 4 3 6 2" xfId="21999" xr:uid="{00000000-0005-0000-0000-0000C83D0000}"/>
    <cellStyle name="Vírgula 2 5 4 3 7" xfId="14007" xr:uid="{00000000-0005-0000-0000-0000C93D0000}"/>
    <cellStyle name="Vírgula 2 5 4 3 8" xfId="11319" xr:uid="{00000000-0005-0000-0000-0000CA3D0000}"/>
    <cellStyle name="Vírgula 2 5 4 3 9" xfId="24639" xr:uid="{00000000-0005-0000-0000-0000CB3D0000}"/>
    <cellStyle name="Vírgula 2 5 4 4" xfId="1023" xr:uid="{00000000-0005-0000-0000-0000CC3D0000}"/>
    <cellStyle name="Vírgula 2 5 4 4 2" xfId="3687" xr:uid="{00000000-0005-0000-0000-0000CD3D0000}"/>
    <cellStyle name="Vírgula 2 5 4 4 2 2" xfId="17031" xr:uid="{00000000-0005-0000-0000-0000CE3D0000}"/>
    <cellStyle name="Vírgula 2 5 4 4 2 3" xfId="26655" xr:uid="{00000000-0005-0000-0000-0000CF3D0000}"/>
    <cellStyle name="Vírgula 2 5 4 4 3" xfId="6351" xr:uid="{00000000-0005-0000-0000-0000D03D0000}"/>
    <cellStyle name="Vírgula 2 5 4 4 3 2" xfId="19695" xr:uid="{00000000-0005-0000-0000-0000D13D0000}"/>
    <cellStyle name="Vírgula 2 5 4 4 4" xfId="9015" xr:uid="{00000000-0005-0000-0000-0000D23D0000}"/>
    <cellStyle name="Vírgula 2 5 4 4 4 2" xfId="22359" xr:uid="{00000000-0005-0000-0000-0000D33D0000}"/>
    <cellStyle name="Vírgula 2 5 4 4 5" xfId="14367" xr:uid="{00000000-0005-0000-0000-0000D43D0000}"/>
    <cellStyle name="Vírgula 2 5 4 4 6" xfId="11679" xr:uid="{00000000-0005-0000-0000-0000D53D0000}"/>
    <cellStyle name="Vírgula 2 5 4 4 7" xfId="25287" xr:uid="{00000000-0005-0000-0000-0000D63D0000}"/>
    <cellStyle name="Vírgula 2 5 4 5" xfId="1815" xr:uid="{00000000-0005-0000-0000-0000D73D0000}"/>
    <cellStyle name="Vírgula 2 5 4 5 2" xfId="4479" xr:uid="{00000000-0005-0000-0000-0000D83D0000}"/>
    <cellStyle name="Vírgula 2 5 4 5 2 2" xfId="17823" xr:uid="{00000000-0005-0000-0000-0000D93D0000}"/>
    <cellStyle name="Vírgula 2 5 4 5 3" xfId="7143" xr:uid="{00000000-0005-0000-0000-0000DA3D0000}"/>
    <cellStyle name="Vírgula 2 5 4 5 3 2" xfId="20487" xr:uid="{00000000-0005-0000-0000-0000DB3D0000}"/>
    <cellStyle name="Vírgula 2 5 4 5 4" xfId="9807" xr:uid="{00000000-0005-0000-0000-0000DC3D0000}"/>
    <cellStyle name="Vírgula 2 5 4 5 4 2" xfId="23151" xr:uid="{00000000-0005-0000-0000-0000DD3D0000}"/>
    <cellStyle name="Vírgula 2 5 4 5 5" xfId="15159" xr:uid="{00000000-0005-0000-0000-0000DE3D0000}"/>
    <cellStyle name="Vírgula 2 5 4 5 6" xfId="12471" xr:uid="{00000000-0005-0000-0000-0000DF3D0000}"/>
    <cellStyle name="Vírgula 2 5 4 5 7" xfId="25647" xr:uid="{00000000-0005-0000-0000-0000E03D0000}"/>
    <cellStyle name="Vírgula 2 5 4 6" xfId="2631" xr:uid="{00000000-0005-0000-0000-0000E13D0000}"/>
    <cellStyle name="Vírgula 2 5 4 6 2" xfId="5295" xr:uid="{00000000-0005-0000-0000-0000E23D0000}"/>
    <cellStyle name="Vírgula 2 5 4 6 2 2" xfId="18639" xr:uid="{00000000-0005-0000-0000-0000E33D0000}"/>
    <cellStyle name="Vírgula 2 5 4 6 3" xfId="7959" xr:uid="{00000000-0005-0000-0000-0000E43D0000}"/>
    <cellStyle name="Vírgula 2 5 4 6 3 2" xfId="21303" xr:uid="{00000000-0005-0000-0000-0000E53D0000}"/>
    <cellStyle name="Vírgula 2 5 4 6 4" xfId="10623" xr:uid="{00000000-0005-0000-0000-0000E63D0000}"/>
    <cellStyle name="Vírgula 2 5 4 6 4 2" xfId="23967" xr:uid="{00000000-0005-0000-0000-0000E73D0000}"/>
    <cellStyle name="Vírgula 2 5 4 6 5" xfId="15975" xr:uid="{00000000-0005-0000-0000-0000E83D0000}"/>
    <cellStyle name="Vírgula 2 5 4 6 6" xfId="13287" xr:uid="{00000000-0005-0000-0000-0000E93D0000}"/>
    <cellStyle name="Vírgula 2 5 4 7" xfId="2895" xr:uid="{00000000-0005-0000-0000-0000EA3D0000}"/>
    <cellStyle name="Vírgula 2 5 4 7 2" xfId="16239" xr:uid="{00000000-0005-0000-0000-0000EB3D0000}"/>
    <cellStyle name="Vírgula 2 5 4 8" xfId="5559" xr:uid="{00000000-0005-0000-0000-0000EC3D0000}"/>
    <cellStyle name="Vírgula 2 5 4 8 2" xfId="18903" xr:uid="{00000000-0005-0000-0000-0000ED3D0000}"/>
    <cellStyle name="Vírgula 2 5 4 9" xfId="8223" xr:uid="{00000000-0005-0000-0000-0000EE3D0000}"/>
    <cellStyle name="Vírgula 2 5 4 9 2" xfId="21567" xr:uid="{00000000-0005-0000-0000-0000EF3D0000}"/>
    <cellStyle name="Vírgula 2 5 5" xfId="159" xr:uid="{00000000-0005-0000-0000-0000F03D0000}"/>
    <cellStyle name="Vírgula 2 5 5 10" xfId="10815" xr:uid="{00000000-0005-0000-0000-0000F13D0000}"/>
    <cellStyle name="Vírgula 2 5 5 11" xfId="24207" xr:uid="{00000000-0005-0000-0000-0000F23D0000}"/>
    <cellStyle name="Vírgula 2 5 5 2" xfId="423" xr:uid="{00000000-0005-0000-0000-0000F33D0000}"/>
    <cellStyle name="Vírgula 2 5 5 2 2" xfId="1215" xr:uid="{00000000-0005-0000-0000-0000F43D0000}"/>
    <cellStyle name="Vírgula 2 5 5 2 2 2" xfId="3879" xr:uid="{00000000-0005-0000-0000-0000F53D0000}"/>
    <cellStyle name="Vírgula 2 5 5 2 2 2 2" xfId="17223" xr:uid="{00000000-0005-0000-0000-0000F63D0000}"/>
    <cellStyle name="Vírgula 2 5 5 2 2 3" xfId="6543" xr:uid="{00000000-0005-0000-0000-0000F73D0000}"/>
    <cellStyle name="Vírgula 2 5 5 2 2 3 2" xfId="19887" xr:uid="{00000000-0005-0000-0000-0000F83D0000}"/>
    <cellStyle name="Vírgula 2 5 5 2 2 4" xfId="9207" xr:uid="{00000000-0005-0000-0000-0000F93D0000}"/>
    <cellStyle name="Vírgula 2 5 5 2 2 4 2" xfId="22551" xr:uid="{00000000-0005-0000-0000-0000FA3D0000}"/>
    <cellStyle name="Vírgula 2 5 5 2 2 5" xfId="14559" xr:uid="{00000000-0005-0000-0000-0000FB3D0000}"/>
    <cellStyle name="Vírgula 2 5 5 2 2 6" xfId="11871" xr:uid="{00000000-0005-0000-0000-0000FC3D0000}"/>
    <cellStyle name="Vírgula 2 5 5 2 2 7" xfId="26271" xr:uid="{00000000-0005-0000-0000-0000FD3D0000}"/>
    <cellStyle name="Vírgula 2 5 5 2 3" xfId="2007" xr:uid="{00000000-0005-0000-0000-0000FE3D0000}"/>
    <cellStyle name="Vírgula 2 5 5 2 3 2" xfId="4671" xr:uid="{00000000-0005-0000-0000-0000FF3D0000}"/>
    <cellStyle name="Vírgula 2 5 5 2 3 2 2" xfId="18015" xr:uid="{00000000-0005-0000-0000-0000003E0000}"/>
    <cellStyle name="Vírgula 2 5 5 2 3 3" xfId="7335" xr:uid="{00000000-0005-0000-0000-0000013E0000}"/>
    <cellStyle name="Vírgula 2 5 5 2 3 3 2" xfId="20679" xr:uid="{00000000-0005-0000-0000-0000023E0000}"/>
    <cellStyle name="Vírgula 2 5 5 2 3 4" xfId="9999" xr:uid="{00000000-0005-0000-0000-0000033E0000}"/>
    <cellStyle name="Vírgula 2 5 5 2 3 4 2" xfId="23343" xr:uid="{00000000-0005-0000-0000-0000043E0000}"/>
    <cellStyle name="Vírgula 2 5 5 2 3 5" xfId="15351" xr:uid="{00000000-0005-0000-0000-0000053E0000}"/>
    <cellStyle name="Vírgula 2 5 5 2 3 6" xfId="12663" xr:uid="{00000000-0005-0000-0000-0000063E0000}"/>
    <cellStyle name="Vírgula 2 5 5 2 4" xfId="3087" xr:uid="{00000000-0005-0000-0000-0000073E0000}"/>
    <cellStyle name="Vírgula 2 5 5 2 4 2" xfId="16431" xr:uid="{00000000-0005-0000-0000-0000083E0000}"/>
    <cellStyle name="Vírgula 2 5 5 2 5" xfId="5751" xr:uid="{00000000-0005-0000-0000-0000093E0000}"/>
    <cellStyle name="Vírgula 2 5 5 2 5 2" xfId="19095" xr:uid="{00000000-0005-0000-0000-00000A3E0000}"/>
    <cellStyle name="Vírgula 2 5 5 2 6" xfId="8415" xr:uid="{00000000-0005-0000-0000-00000B3E0000}"/>
    <cellStyle name="Vírgula 2 5 5 2 6 2" xfId="21759" xr:uid="{00000000-0005-0000-0000-00000C3E0000}"/>
    <cellStyle name="Vírgula 2 5 5 2 7" xfId="13767" xr:uid="{00000000-0005-0000-0000-00000D3E0000}"/>
    <cellStyle name="Vírgula 2 5 5 2 8" xfId="11079" xr:uid="{00000000-0005-0000-0000-00000E3E0000}"/>
    <cellStyle name="Vírgula 2 5 5 2 9" xfId="24903" xr:uid="{00000000-0005-0000-0000-00000F3E0000}"/>
    <cellStyle name="Vírgula 2 5 5 3" xfId="951" xr:uid="{00000000-0005-0000-0000-0000103E0000}"/>
    <cellStyle name="Vírgula 2 5 5 3 2" xfId="3615" xr:uid="{00000000-0005-0000-0000-0000113E0000}"/>
    <cellStyle name="Vírgula 2 5 5 3 2 2" xfId="16959" xr:uid="{00000000-0005-0000-0000-0000123E0000}"/>
    <cellStyle name="Vírgula 2 5 5 3 2 3" xfId="25935" xr:uid="{00000000-0005-0000-0000-0000133E0000}"/>
    <cellStyle name="Vírgula 2 5 5 3 3" xfId="6279" xr:uid="{00000000-0005-0000-0000-0000143E0000}"/>
    <cellStyle name="Vírgula 2 5 5 3 3 2" xfId="19623" xr:uid="{00000000-0005-0000-0000-0000153E0000}"/>
    <cellStyle name="Vírgula 2 5 5 3 4" xfId="8943" xr:uid="{00000000-0005-0000-0000-0000163E0000}"/>
    <cellStyle name="Vírgula 2 5 5 3 4 2" xfId="22287" xr:uid="{00000000-0005-0000-0000-0000173E0000}"/>
    <cellStyle name="Vírgula 2 5 5 3 5" xfId="14295" xr:uid="{00000000-0005-0000-0000-0000183E0000}"/>
    <cellStyle name="Vírgula 2 5 5 3 6" xfId="11607" xr:uid="{00000000-0005-0000-0000-0000193E0000}"/>
    <cellStyle name="Vírgula 2 5 5 3 7" xfId="24567" xr:uid="{00000000-0005-0000-0000-00001A3E0000}"/>
    <cellStyle name="Vírgula 2 5 5 4" xfId="1743" xr:uid="{00000000-0005-0000-0000-00001B3E0000}"/>
    <cellStyle name="Vírgula 2 5 5 4 2" xfId="4407" xr:uid="{00000000-0005-0000-0000-00001C3E0000}"/>
    <cellStyle name="Vírgula 2 5 5 4 2 2" xfId="17751" xr:uid="{00000000-0005-0000-0000-00001D3E0000}"/>
    <cellStyle name="Vírgula 2 5 5 4 2 3" xfId="26583" xr:uid="{00000000-0005-0000-0000-00001E3E0000}"/>
    <cellStyle name="Vírgula 2 5 5 4 3" xfId="7071" xr:uid="{00000000-0005-0000-0000-00001F3E0000}"/>
    <cellStyle name="Vírgula 2 5 5 4 3 2" xfId="20415" xr:uid="{00000000-0005-0000-0000-0000203E0000}"/>
    <cellStyle name="Vírgula 2 5 5 4 4" xfId="9735" xr:uid="{00000000-0005-0000-0000-0000213E0000}"/>
    <cellStyle name="Vírgula 2 5 5 4 4 2" xfId="23079" xr:uid="{00000000-0005-0000-0000-0000223E0000}"/>
    <cellStyle name="Vírgula 2 5 5 4 5" xfId="15087" xr:uid="{00000000-0005-0000-0000-0000233E0000}"/>
    <cellStyle name="Vírgula 2 5 5 4 6" xfId="12399" xr:uid="{00000000-0005-0000-0000-0000243E0000}"/>
    <cellStyle name="Vírgula 2 5 5 4 7" xfId="25215" xr:uid="{00000000-0005-0000-0000-0000253E0000}"/>
    <cellStyle name="Vírgula 2 5 5 5" xfId="2559" xr:uid="{00000000-0005-0000-0000-0000263E0000}"/>
    <cellStyle name="Vírgula 2 5 5 5 2" xfId="5223" xr:uid="{00000000-0005-0000-0000-0000273E0000}"/>
    <cellStyle name="Vírgula 2 5 5 5 2 2" xfId="18567" xr:uid="{00000000-0005-0000-0000-0000283E0000}"/>
    <cellStyle name="Vírgula 2 5 5 5 3" xfId="7887" xr:uid="{00000000-0005-0000-0000-0000293E0000}"/>
    <cellStyle name="Vírgula 2 5 5 5 3 2" xfId="21231" xr:uid="{00000000-0005-0000-0000-00002A3E0000}"/>
    <cellStyle name="Vírgula 2 5 5 5 4" xfId="10551" xr:uid="{00000000-0005-0000-0000-00002B3E0000}"/>
    <cellStyle name="Vírgula 2 5 5 5 4 2" xfId="23895" xr:uid="{00000000-0005-0000-0000-00002C3E0000}"/>
    <cellStyle name="Vírgula 2 5 5 5 5" xfId="15903" xr:uid="{00000000-0005-0000-0000-00002D3E0000}"/>
    <cellStyle name="Vírgula 2 5 5 5 6" xfId="13215" xr:uid="{00000000-0005-0000-0000-00002E3E0000}"/>
    <cellStyle name="Vírgula 2 5 5 5 7" xfId="25575" xr:uid="{00000000-0005-0000-0000-00002F3E0000}"/>
    <cellStyle name="Vírgula 2 5 5 6" xfId="2823" xr:uid="{00000000-0005-0000-0000-0000303E0000}"/>
    <cellStyle name="Vírgula 2 5 5 6 2" xfId="16167" xr:uid="{00000000-0005-0000-0000-0000313E0000}"/>
    <cellStyle name="Vírgula 2 5 5 7" xfId="5487" xr:uid="{00000000-0005-0000-0000-0000323E0000}"/>
    <cellStyle name="Vírgula 2 5 5 7 2" xfId="18831" xr:uid="{00000000-0005-0000-0000-0000333E0000}"/>
    <cellStyle name="Vírgula 2 5 5 8" xfId="8151" xr:uid="{00000000-0005-0000-0000-0000343E0000}"/>
    <cellStyle name="Vírgula 2 5 5 8 2" xfId="21495" xr:uid="{00000000-0005-0000-0000-0000353E0000}"/>
    <cellStyle name="Vírgula 2 5 5 9" xfId="13503" xr:uid="{00000000-0005-0000-0000-0000363E0000}"/>
    <cellStyle name="Vírgula 2 5 6" xfId="327" xr:uid="{00000000-0005-0000-0000-0000373E0000}"/>
    <cellStyle name="Vírgula 2 5 6 10" xfId="24375" xr:uid="{00000000-0005-0000-0000-0000383E0000}"/>
    <cellStyle name="Vírgula 2 5 6 2" xfId="1119" xr:uid="{00000000-0005-0000-0000-0000393E0000}"/>
    <cellStyle name="Vírgula 2 5 6 2 2" xfId="3783" xr:uid="{00000000-0005-0000-0000-00003A3E0000}"/>
    <cellStyle name="Vírgula 2 5 6 2 2 2" xfId="17127" xr:uid="{00000000-0005-0000-0000-00003B3E0000}"/>
    <cellStyle name="Vírgula 2 5 6 2 2 3" xfId="26439" xr:uid="{00000000-0005-0000-0000-00003C3E0000}"/>
    <cellStyle name="Vírgula 2 5 6 2 3" xfId="6447" xr:uid="{00000000-0005-0000-0000-00003D3E0000}"/>
    <cellStyle name="Vírgula 2 5 6 2 3 2" xfId="19791" xr:uid="{00000000-0005-0000-0000-00003E3E0000}"/>
    <cellStyle name="Vírgula 2 5 6 2 4" xfId="9111" xr:uid="{00000000-0005-0000-0000-00003F3E0000}"/>
    <cellStyle name="Vírgula 2 5 6 2 4 2" xfId="22455" xr:uid="{00000000-0005-0000-0000-0000403E0000}"/>
    <cellStyle name="Vírgula 2 5 6 2 5" xfId="14463" xr:uid="{00000000-0005-0000-0000-0000413E0000}"/>
    <cellStyle name="Vírgula 2 5 6 2 6" xfId="11775" xr:uid="{00000000-0005-0000-0000-0000423E0000}"/>
    <cellStyle name="Vírgula 2 5 6 2 7" xfId="25071" xr:uid="{00000000-0005-0000-0000-0000433E0000}"/>
    <cellStyle name="Vírgula 2 5 6 3" xfId="1911" xr:uid="{00000000-0005-0000-0000-0000443E0000}"/>
    <cellStyle name="Vírgula 2 5 6 3 2" xfId="4575" xr:uid="{00000000-0005-0000-0000-0000453E0000}"/>
    <cellStyle name="Vírgula 2 5 6 3 2 2" xfId="17919" xr:uid="{00000000-0005-0000-0000-0000463E0000}"/>
    <cellStyle name="Vírgula 2 5 6 3 2 3" xfId="26103" xr:uid="{00000000-0005-0000-0000-0000473E0000}"/>
    <cellStyle name="Vírgula 2 5 6 3 3" xfId="7239" xr:uid="{00000000-0005-0000-0000-0000483E0000}"/>
    <cellStyle name="Vírgula 2 5 6 3 3 2" xfId="20583" xr:uid="{00000000-0005-0000-0000-0000493E0000}"/>
    <cellStyle name="Vírgula 2 5 6 3 4" xfId="9903" xr:uid="{00000000-0005-0000-0000-00004A3E0000}"/>
    <cellStyle name="Vírgula 2 5 6 3 4 2" xfId="23247" xr:uid="{00000000-0005-0000-0000-00004B3E0000}"/>
    <cellStyle name="Vírgula 2 5 6 3 5" xfId="15255" xr:uid="{00000000-0005-0000-0000-00004C3E0000}"/>
    <cellStyle name="Vírgula 2 5 6 3 6" xfId="12567" xr:uid="{00000000-0005-0000-0000-00004D3E0000}"/>
    <cellStyle name="Vírgula 2 5 6 3 7" xfId="24735" xr:uid="{00000000-0005-0000-0000-00004E3E0000}"/>
    <cellStyle name="Vírgula 2 5 6 4" xfId="2487" xr:uid="{00000000-0005-0000-0000-00004F3E0000}"/>
    <cellStyle name="Vírgula 2 5 6 4 2" xfId="5151" xr:uid="{00000000-0005-0000-0000-0000503E0000}"/>
    <cellStyle name="Vírgula 2 5 6 4 2 2" xfId="18495" xr:uid="{00000000-0005-0000-0000-0000513E0000}"/>
    <cellStyle name="Vírgula 2 5 6 4 2 3" xfId="26751" xr:uid="{00000000-0005-0000-0000-0000523E0000}"/>
    <cellStyle name="Vírgula 2 5 6 4 3" xfId="7815" xr:uid="{00000000-0005-0000-0000-0000533E0000}"/>
    <cellStyle name="Vírgula 2 5 6 4 3 2" xfId="21159" xr:uid="{00000000-0005-0000-0000-0000543E0000}"/>
    <cellStyle name="Vírgula 2 5 6 4 4" xfId="10479" xr:uid="{00000000-0005-0000-0000-0000553E0000}"/>
    <cellStyle name="Vírgula 2 5 6 4 4 2" xfId="23823" xr:uid="{00000000-0005-0000-0000-0000563E0000}"/>
    <cellStyle name="Vírgula 2 5 6 4 5" xfId="15831" xr:uid="{00000000-0005-0000-0000-0000573E0000}"/>
    <cellStyle name="Vírgula 2 5 6 4 6" xfId="13143" xr:uid="{00000000-0005-0000-0000-0000583E0000}"/>
    <cellStyle name="Vírgula 2 5 6 4 7" xfId="25383" xr:uid="{00000000-0005-0000-0000-0000593E0000}"/>
    <cellStyle name="Vírgula 2 5 6 5" xfId="2991" xr:uid="{00000000-0005-0000-0000-00005A3E0000}"/>
    <cellStyle name="Vírgula 2 5 6 5 2" xfId="16335" xr:uid="{00000000-0005-0000-0000-00005B3E0000}"/>
    <cellStyle name="Vírgula 2 5 6 5 3" xfId="25743" xr:uid="{00000000-0005-0000-0000-00005C3E0000}"/>
    <cellStyle name="Vírgula 2 5 6 6" xfId="5655" xr:uid="{00000000-0005-0000-0000-00005D3E0000}"/>
    <cellStyle name="Vírgula 2 5 6 6 2" xfId="18999" xr:uid="{00000000-0005-0000-0000-00005E3E0000}"/>
    <cellStyle name="Vírgula 2 5 6 7" xfId="8319" xr:uid="{00000000-0005-0000-0000-00005F3E0000}"/>
    <cellStyle name="Vírgula 2 5 6 7 2" xfId="21663" xr:uid="{00000000-0005-0000-0000-0000603E0000}"/>
    <cellStyle name="Vírgula 2 5 6 8" xfId="13671" xr:uid="{00000000-0005-0000-0000-0000613E0000}"/>
    <cellStyle name="Vírgula 2 5 6 9" xfId="10983" xr:uid="{00000000-0005-0000-0000-0000623E0000}"/>
    <cellStyle name="Vírgula 2 5 7" xfId="591" xr:uid="{00000000-0005-0000-0000-0000633E0000}"/>
    <cellStyle name="Vírgula 2 5 7 2" xfId="1383" xr:uid="{00000000-0005-0000-0000-0000643E0000}"/>
    <cellStyle name="Vírgula 2 5 7 2 2" xfId="4047" xr:uid="{00000000-0005-0000-0000-0000653E0000}"/>
    <cellStyle name="Vírgula 2 5 7 2 2 2" xfId="17391" xr:uid="{00000000-0005-0000-0000-0000663E0000}"/>
    <cellStyle name="Vírgula 2 5 7 2 2 3" xfId="26175" xr:uid="{00000000-0005-0000-0000-0000673E0000}"/>
    <cellStyle name="Vírgula 2 5 7 2 3" xfId="6711" xr:uid="{00000000-0005-0000-0000-0000683E0000}"/>
    <cellStyle name="Vírgula 2 5 7 2 3 2" xfId="20055" xr:uid="{00000000-0005-0000-0000-0000693E0000}"/>
    <cellStyle name="Vírgula 2 5 7 2 4" xfId="9375" xr:uid="{00000000-0005-0000-0000-00006A3E0000}"/>
    <cellStyle name="Vírgula 2 5 7 2 4 2" xfId="22719" xr:uid="{00000000-0005-0000-0000-00006B3E0000}"/>
    <cellStyle name="Vírgula 2 5 7 2 5" xfId="14727" xr:uid="{00000000-0005-0000-0000-00006C3E0000}"/>
    <cellStyle name="Vírgula 2 5 7 2 6" xfId="12039" xr:uid="{00000000-0005-0000-0000-00006D3E0000}"/>
    <cellStyle name="Vírgula 2 5 7 2 7" xfId="24807" xr:uid="{00000000-0005-0000-0000-00006E3E0000}"/>
    <cellStyle name="Vírgula 2 5 7 3" xfId="2175" xr:uid="{00000000-0005-0000-0000-00006F3E0000}"/>
    <cellStyle name="Vírgula 2 5 7 3 2" xfId="4839" xr:uid="{00000000-0005-0000-0000-0000703E0000}"/>
    <cellStyle name="Vírgula 2 5 7 3 2 2" xfId="18183" xr:uid="{00000000-0005-0000-0000-0000713E0000}"/>
    <cellStyle name="Vírgula 2 5 7 3 2 3" xfId="25839" xr:uid="{00000000-0005-0000-0000-0000723E0000}"/>
    <cellStyle name="Vírgula 2 5 7 3 3" xfId="7503" xr:uid="{00000000-0005-0000-0000-0000733E0000}"/>
    <cellStyle name="Vírgula 2 5 7 3 3 2" xfId="20847" xr:uid="{00000000-0005-0000-0000-0000743E0000}"/>
    <cellStyle name="Vírgula 2 5 7 3 4" xfId="10167" xr:uid="{00000000-0005-0000-0000-0000753E0000}"/>
    <cellStyle name="Vírgula 2 5 7 3 4 2" xfId="23511" xr:uid="{00000000-0005-0000-0000-0000763E0000}"/>
    <cellStyle name="Vírgula 2 5 7 3 5" xfId="15519" xr:uid="{00000000-0005-0000-0000-0000773E0000}"/>
    <cellStyle name="Vírgula 2 5 7 3 6" xfId="12831" xr:uid="{00000000-0005-0000-0000-0000783E0000}"/>
    <cellStyle name="Vírgula 2 5 7 3 7" xfId="24471" xr:uid="{00000000-0005-0000-0000-0000793E0000}"/>
    <cellStyle name="Vírgula 2 5 7 4" xfId="3255" xr:uid="{00000000-0005-0000-0000-00007A3E0000}"/>
    <cellStyle name="Vírgula 2 5 7 4 2" xfId="16599" xr:uid="{00000000-0005-0000-0000-00007B3E0000}"/>
    <cellStyle name="Vírgula 2 5 7 4 3" xfId="25479" xr:uid="{00000000-0005-0000-0000-00007C3E0000}"/>
    <cellStyle name="Vírgula 2 5 7 5" xfId="5919" xr:uid="{00000000-0005-0000-0000-00007D3E0000}"/>
    <cellStyle name="Vírgula 2 5 7 5 2" xfId="19263" xr:uid="{00000000-0005-0000-0000-00007E3E0000}"/>
    <cellStyle name="Vírgula 2 5 7 6" xfId="8583" xr:uid="{00000000-0005-0000-0000-00007F3E0000}"/>
    <cellStyle name="Vírgula 2 5 7 6 2" xfId="21927" xr:uid="{00000000-0005-0000-0000-0000803E0000}"/>
    <cellStyle name="Vírgula 2 5 7 7" xfId="13935" xr:uid="{00000000-0005-0000-0000-0000813E0000}"/>
    <cellStyle name="Vírgula 2 5 7 8" xfId="11247" xr:uid="{00000000-0005-0000-0000-0000823E0000}"/>
    <cellStyle name="Vírgula 2 5 7 9" xfId="24111" xr:uid="{00000000-0005-0000-0000-0000833E0000}"/>
    <cellStyle name="Vírgula 2 5 8" xfId="759" xr:uid="{00000000-0005-0000-0000-0000843E0000}"/>
    <cellStyle name="Vírgula 2 5 8 2" xfId="1551" xr:uid="{00000000-0005-0000-0000-0000853E0000}"/>
    <cellStyle name="Vírgula 2 5 8 2 2" xfId="4215" xr:uid="{00000000-0005-0000-0000-0000863E0000}"/>
    <cellStyle name="Vírgula 2 5 8 2 2 2" xfId="17559" xr:uid="{00000000-0005-0000-0000-0000873E0000}"/>
    <cellStyle name="Vírgula 2 5 8 2 2 3" xfId="26151" xr:uid="{00000000-0005-0000-0000-0000883E0000}"/>
    <cellStyle name="Vírgula 2 5 8 2 3" xfId="6879" xr:uid="{00000000-0005-0000-0000-0000893E0000}"/>
    <cellStyle name="Vírgula 2 5 8 2 3 2" xfId="20223" xr:uid="{00000000-0005-0000-0000-00008A3E0000}"/>
    <cellStyle name="Vírgula 2 5 8 2 4" xfId="9543" xr:uid="{00000000-0005-0000-0000-00008B3E0000}"/>
    <cellStyle name="Vírgula 2 5 8 2 4 2" xfId="22887" xr:uid="{00000000-0005-0000-0000-00008C3E0000}"/>
    <cellStyle name="Vírgula 2 5 8 2 5" xfId="14895" xr:uid="{00000000-0005-0000-0000-00008D3E0000}"/>
    <cellStyle name="Vírgula 2 5 8 2 6" xfId="12207" xr:uid="{00000000-0005-0000-0000-00008E3E0000}"/>
    <cellStyle name="Vírgula 2 5 8 2 7" xfId="24783" xr:uid="{00000000-0005-0000-0000-00008F3E0000}"/>
    <cellStyle name="Vírgula 2 5 8 3" xfId="2343" xr:uid="{00000000-0005-0000-0000-0000903E0000}"/>
    <cellStyle name="Vírgula 2 5 8 3 2" xfId="5007" xr:uid="{00000000-0005-0000-0000-0000913E0000}"/>
    <cellStyle name="Vírgula 2 5 8 3 2 2" xfId="18351" xr:uid="{00000000-0005-0000-0000-0000923E0000}"/>
    <cellStyle name="Vírgula 2 5 8 3 3" xfId="7671" xr:uid="{00000000-0005-0000-0000-0000933E0000}"/>
    <cellStyle name="Vírgula 2 5 8 3 3 2" xfId="21015" xr:uid="{00000000-0005-0000-0000-0000943E0000}"/>
    <cellStyle name="Vírgula 2 5 8 3 4" xfId="10335" xr:uid="{00000000-0005-0000-0000-0000953E0000}"/>
    <cellStyle name="Vírgula 2 5 8 3 4 2" xfId="23679" xr:uid="{00000000-0005-0000-0000-0000963E0000}"/>
    <cellStyle name="Vírgula 2 5 8 3 5" xfId="15687" xr:uid="{00000000-0005-0000-0000-0000973E0000}"/>
    <cellStyle name="Vírgula 2 5 8 3 6" xfId="12999" xr:uid="{00000000-0005-0000-0000-0000983E0000}"/>
    <cellStyle name="Vírgula 2 5 8 3 7" xfId="25455" xr:uid="{00000000-0005-0000-0000-0000993E0000}"/>
    <cellStyle name="Vírgula 2 5 8 4" xfId="3423" xr:uid="{00000000-0005-0000-0000-00009A3E0000}"/>
    <cellStyle name="Vírgula 2 5 8 4 2" xfId="16767" xr:uid="{00000000-0005-0000-0000-00009B3E0000}"/>
    <cellStyle name="Vírgula 2 5 8 5" xfId="6087" xr:uid="{00000000-0005-0000-0000-00009C3E0000}"/>
    <cellStyle name="Vírgula 2 5 8 5 2" xfId="19431" xr:uid="{00000000-0005-0000-0000-00009D3E0000}"/>
    <cellStyle name="Vírgula 2 5 8 6" xfId="8751" xr:uid="{00000000-0005-0000-0000-00009E3E0000}"/>
    <cellStyle name="Vírgula 2 5 8 6 2" xfId="22095" xr:uid="{00000000-0005-0000-0000-00009F3E0000}"/>
    <cellStyle name="Vírgula 2 5 8 7" xfId="14103" xr:uid="{00000000-0005-0000-0000-0000A03E0000}"/>
    <cellStyle name="Vírgula 2 5 8 8" xfId="11415" xr:uid="{00000000-0005-0000-0000-0000A13E0000}"/>
    <cellStyle name="Vírgula 2 5 8 9" xfId="24087" xr:uid="{00000000-0005-0000-0000-0000A23E0000}"/>
    <cellStyle name="Vírgula 2 5 9" xfId="807" xr:uid="{00000000-0005-0000-0000-0000A33E0000}"/>
    <cellStyle name="Vírgula 2 5 9 2" xfId="1599" xr:uid="{00000000-0005-0000-0000-0000A43E0000}"/>
    <cellStyle name="Vírgula 2 5 9 2 2" xfId="4263" xr:uid="{00000000-0005-0000-0000-0000A53E0000}"/>
    <cellStyle name="Vírgula 2 5 9 2 2 2" xfId="17607" xr:uid="{00000000-0005-0000-0000-0000A63E0000}"/>
    <cellStyle name="Vírgula 2 5 9 2 3" xfId="6927" xr:uid="{00000000-0005-0000-0000-0000A73E0000}"/>
    <cellStyle name="Vírgula 2 5 9 2 3 2" xfId="20271" xr:uid="{00000000-0005-0000-0000-0000A83E0000}"/>
    <cellStyle name="Vírgula 2 5 9 2 4" xfId="9591" xr:uid="{00000000-0005-0000-0000-0000A93E0000}"/>
    <cellStyle name="Vírgula 2 5 9 2 4 2" xfId="22935" xr:uid="{00000000-0005-0000-0000-0000AA3E0000}"/>
    <cellStyle name="Vírgula 2 5 9 2 5" xfId="14943" xr:uid="{00000000-0005-0000-0000-0000AB3E0000}"/>
    <cellStyle name="Vírgula 2 5 9 2 6" xfId="12255" xr:uid="{00000000-0005-0000-0000-0000AC3E0000}"/>
    <cellStyle name="Vírgula 2 5 9 2 7" xfId="25791" xr:uid="{00000000-0005-0000-0000-0000AD3E0000}"/>
    <cellStyle name="Vírgula 2 5 9 3" xfId="2391" xr:uid="{00000000-0005-0000-0000-0000AE3E0000}"/>
    <cellStyle name="Vírgula 2 5 9 3 2" xfId="5055" xr:uid="{00000000-0005-0000-0000-0000AF3E0000}"/>
    <cellStyle name="Vírgula 2 5 9 3 2 2" xfId="18399" xr:uid="{00000000-0005-0000-0000-0000B03E0000}"/>
    <cellStyle name="Vírgula 2 5 9 3 3" xfId="7719" xr:uid="{00000000-0005-0000-0000-0000B13E0000}"/>
    <cellStyle name="Vírgula 2 5 9 3 3 2" xfId="21063" xr:uid="{00000000-0005-0000-0000-0000B23E0000}"/>
    <cellStyle name="Vírgula 2 5 9 3 4" xfId="10383" xr:uid="{00000000-0005-0000-0000-0000B33E0000}"/>
    <cellStyle name="Vírgula 2 5 9 3 4 2" xfId="23727" xr:uid="{00000000-0005-0000-0000-0000B43E0000}"/>
    <cellStyle name="Vírgula 2 5 9 3 5" xfId="15735" xr:uid="{00000000-0005-0000-0000-0000B53E0000}"/>
    <cellStyle name="Vírgula 2 5 9 3 6" xfId="13047" xr:uid="{00000000-0005-0000-0000-0000B63E0000}"/>
    <cellStyle name="Vírgula 2 5 9 4" xfId="3471" xr:uid="{00000000-0005-0000-0000-0000B73E0000}"/>
    <cellStyle name="Vírgula 2 5 9 4 2" xfId="16815" xr:uid="{00000000-0005-0000-0000-0000B83E0000}"/>
    <cellStyle name="Vírgula 2 5 9 5" xfId="6135" xr:uid="{00000000-0005-0000-0000-0000B93E0000}"/>
    <cellStyle name="Vírgula 2 5 9 5 2" xfId="19479" xr:uid="{00000000-0005-0000-0000-0000BA3E0000}"/>
    <cellStyle name="Vírgula 2 5 9 6" xfId="8799" xr:uid="{00000000-0005-0000-0000-0000BB3E0000}"/>
    <cellStyle name="Vírgula 2 5 9 6 2" xfId="22143" xr:uid="{00000000-0005-0000-0000-0000BC3E0000}"/>
    <cellStyle name="Vírgula 2 5 9 7" xfId="14151" xr:uid="{00000000-0005-0000-0000-0000BD3E0000}"/>
    <cellStyle name="Vírgula 2 5 9 8" xfId="11463" xr:uid="{00000000-0005-0000-0000-0000BE3E0000}"/>
    <cellStyle name="Vírgula 2 5 9 9" xfId="24423" xr:uid="{00000000-0005-0000-0000-0000BF3E0000}"/>
    <cellStyle name="Vírgula 2 6" xfId="71" xr:uid="{00000000-0005-0000-0000-0000C03E0000}"/>
    <cellStyle name="Vírgula 2 6 10" xfId="1655" xr:uid="{00000000-0005-0000-0000-0000C13E0000}"/>
    <cellStyle name="Vírgula 2 6 10 2" xfId="4319" xr:uid="{00000000-0005-0000-0000-0000C23E0000}"/>
    <cellStyle name="Vírgula 2 6 10 2 2" xfId="17663" xr:uid="{00000000-0005-0000-0000-0000C33E0000}"/>
    <cellStyle name="Vírgula 2 6 10 3" xfId="6983" xr:uid="{00000000-0005-0000-0000-0000C43E0000}"/>
    <cellStyle name="Vírgula 2 6 10 3 2" xfId="20327" xr:uid="{00000000-0005-0000-0000-0000C53E0000}"/>
    <cellStyle name="Vírgula 2 6 10 4" xfId="9647" xr:uid="{00000000-0005-0000-0000-0000C63E0000}"/>
    <cellStyle name="Vírgula 2 6 10 4 2" xfId="22991" xr:uid="{00000000-0005-0000-0000-0000C73E0000}"/>
    <cellStyle name="Vírgula 2 6 10 5" xfId="14999" xr:uid="{00000000-0005-0000-0000-0000C83E0000}"/>
    <cellStyle name="Vírgula 2 6 10 6" xfId="12311" xr:uid="{00000000-0005-0000-0000-0000C93E0000}"/>
    <cellStyle name="Vírgula 2 6 11" xfId="2454" xr:uid="{00000000-0005-0000-0000-0000CA3E0000}"/>
    <cellStyle name="Vírgula 2 6 11 2" xfId="5118" xr:uid="{00000000-0005-0000-0000-0000CB3E0000}"/>
    <cellStyle name="Vírgula 2 6 11 2 2" xfId="18462" xr:uid="{00000000-0005-0000-0000-0000CC3E0000}"/>
    <cellStyle name="Vírgula 2 6 11 3" xfId="7782" xr:uid="{00000000-0005-0000-0000-0000CD3E0000}"/>
    <cellStyle name="Vírgula 2 6 11 3 2" xfId="21126" xr:uid="{00000000-0005-0000-0000-0000CE3E0000}"/>
    <cellStyle name="Vírgula 2 6 11 4" xfId="10446" xr:uid="{00000000-0005-0000-0000-0000CF3E0000}"/>
    <cellStyle name="Vírgula 2 6 11 4 2" xfId="23790" xr:uid="{00000000-0005-0000-0000-0000D03E0000}"/>
    <cellStyle name="Vírgula 2 6 11 5" xfId="15798" xr:uid="{00000000-0005-0000-0000-0000D13E0000}"/>
    <cellStyle name="Vírgula 2 6 11 6" xfId="13110" xr:uid="{00000000-0005-0000-0000-0000D23E0000}"/>
    <cellStyle name="Vírgula 2 6 12" xfId="2735" xr:uid="{00000000-0005-0000-0000-0000D33E0000}"/>
    <cellStyle name="Vírgula 2 6 12 2" xfId="16079" xr:uid="{00000000-0005-0000-0000-0000D43E0000}"/>
    <cellStyle name="Vírgula 2 6 13" xfId="5399" xr:uid="{00000000-0005-0000-0000-0000D53E0000}"/>
    <cellStyle name="Vírgula 2 6 13 2" xfId="18743" xr:uid="{00000000-0005-0000-0000-0000D63E0000}"/>
    <cellStyle name="Vírgula 2 6 14" xfId="8063" xr:uid="{00000000-0005-0000-0000-0000D73E0000}"/>
    <cellStyle name="Vírgula 2 6 14 2" xfId="21407" xr:uid="{00000000-0005-0000-0000-0000D83E0000}"/>
    <cellStyle name="Vírgula 2 6 15" xfId="13415" xr:uid="{00000000-0005-0000-0000-0000D93E0000}"/>
    <cellStyle name="Vírgula 2 6 16" xfId="10727" xr:uid="{00000000-0005-0000-0000-0000DA3E0000}"/>
    <cellStyle name="Vírgula 2 6 17" xfId="24119" xr:uid="{00000000-0005-0000-0000-0000DB3E0000}"/>
    <cellStyle name="Vírgula 2 6 2" xfId="119" xr:uid="{00000000-0005-0000-0000-0000DC3E0000}"/>
    <cellStyle name="Vírgula 2 6 2 10" xfId="8111" xr:uid="{00000000-0005-0000-0000-0000DD3E0000}"/>
    <cellStyle name="Vírgula 2 6 2 10 2" xfId="21455" xr:uid="{00000000-0005-0000-0000-0000DE3E0000}"/>
    <cellStyle name="Vírgula 2 6 2 11" xfId="13463" xr:uid="{00000000-0005-0000-0000-0000DF3E0000}"/>
    <cellStyle name="Vírgula 2 6 2 12" xfId="10775" xr:uid="{00000000-0005-0000-0000-0000E03E0000}"/>
    <cellStyle name="Vírgula 2 6 2 13" xfId="24167" xr:uid="{00000000-0005-0000-0000-0000E13E0000}"/>
    <cellStyle name="Vírgula 2 6 2 2" xfId="287" xr:uid="{00000000-0005-0000-0000-0000E23E0000}"/>
    <cellStyle name="Vírgula 2 6 2 2 10" xfId="10943" xr:uid="{00000000-0005-0000-0000-0000E33E0000}"/>
    <cellStyle name="Vírgula 2 6 2 2 11" xfId="24335" xr:uid="{00000000-0005-0000-0000-0000E43E0000}"/>
    <cellStyle name="Vírgula 2 6 2 2 2" xfId="551" xr:uid="{00000000-0005-0000-0000-0000E53E0000}"/>
    <cellStyle name="Vírgula 2 6 2 2 2 2" xfId="1343" xr:uid="{00000000-0005-0000-0000-0000E63E0000}"/>
    <cellStyle name="Vírgula 2 6 2 2 2 2 2" xfId="4007" xr:uid="{00000000-0005-0000-0000-0000E73E0000}"/>
    <cellStyle name="Vírgula 2 6 2 2 2 2 2 2" xfId="17351" xr:uid="{00000000-0005-0000-0000-0000E83E0000}"/>
    <cellStyle name="Vírgula 2 6 2 2 2 2 3" xfId="6671" xr:uid="{00000000-0005-0000-0000-0000E93E0000}"/>
    <cellStyle name="Vírgula 2 6 2 2 2 2 3 2" xfId="20015" xr:uid="{00000000-0005-0000-0000-0000EA3E0000}"/>
    <cellStyle name="Vírgula 2 6 2 2 2 2 4" xfId="9335" xr:uid="{00000000-0005-0000-0000-0000EB3E0000}"/>
    <cellStyle name="Vírgula 2 6 2 2 2 2 4 2" xfId="22679" xr:uid="{00000000-0005-0000-0000-0000EC3E0000}"/>
    <cellStyle name="Vírgula 2 6 2 2 2 2 5" xfId="14687" xr:uid="{00000000-0005-0000-0000-0000ED3E0000}"/>
    <cellStyle name="Vírgula 2 6 2 2 2 2 6" xfId="11999" xr:uid="{00000000-0005-0000-0000-0000EE3E0000}"/>
    <cellStyle name="Vírgula 2 6 2 2 2 2 7" xfId="26399" xr:uid="{00000000-0005-0000-0000-0000EF3E0000}"/>
    <cellStyle name="Vírgula 2 6 2 2 2 3" xfId="2135" xr:uid="{00000000-0005-0000-0000-0000F03E0000}"/>
    <cellStyle name="Vírgula 2 6 2 2 2 3 2" xfId="4799" xr:uid="{00000000-0005-0000-0000-0000F13E0000}"/>
    <cellStyle name="Vírgula 2 6 2 2 2 3 2 2" xfId="18143" xr:uid="{00000000-0005-0000-0000-0000F23E0000}"/>
    <cellStyle name="Vírgula 2 6 2 2 2 3 3" xfId="7463" xr:uid="{00000000-0005-0000-0000-0000F33E0000}"/>
    <cellStyle name="Vírgula 2 6 2 2 2 3 3 2" xfId="20807" xr:uid="{00000000-0005-0000-0000-0000F43E0000}"/>
    <cellStyle name="Vírgula 2 6 2 2 2 3 4" xfId="10127" xr:uid="{00000000-0005-0000-0000-0000F53E0000}"/>
    <cellStyle name="Vírgula 2 6 2 2 2 3 4 2" xfId="23471" xr:uid="{00000000-0005-0000-0000-0000F63E0000}"/>
    <cellStyle name="Vírgula 2 6 2 2 2 3 5" xfId="15479" xr:uid="{00000000-0005-0000-0000-0000F73E0000}"/>
    <cellStyle name="Vírgula 2 6 2 2 2 3 6" xfId="12791" xr:uid="{00000000-0005-0000-0000-0000F83E0000}"/>
    <cellStyle name="Vírgula 2 6 2 2 2 4" xfId="3215" xr:uid="{00000000-0005-0000-0000-0000F93E0000}"/>
    <cellStyle name="Vírgula 2 6 2 2 2 4 2" xfId="16559" xr:uid="{00000000-0005-0000-0000-0000FA3E0000}"/>
    <cellStyle name="Vírgula 2 6 2 2 2 5" xfId="5879" xr:uid="{00000000-0005-0000-0000-0000FB3E0000}"/>
    <cellStyle name="Vírgula 2 6 2 2 2 5 2" xfId="19223" xr:uid="{00000000-0005-0000-0000-0000FC3E0000}"/>
    <cellStyle name="Vírgula 2 6 2 2 2 6" xfId="8543" xr:uid="{00000000-0005-0000-0000-0000FD3E0000}"/>
    <cellStyle name="Vírgula 2 6 2 2 2 6 2" xfId="21887" xr:uid="{00000000-0005-0000-0000-0000FE3E0000}"/>
    <cellStyle name="Vírgula 2 6 2 2 2 7" xfId="13895" xr:uid="{00000000-0005-0000-0000-0000FF3E0000}"/>
    <cellStyle name="Vírgula 2 6 2 2 2 8" xfId="11207" xr:uid="{00000000-0005-0000-0000-0000003F0000}"/>
    <cellStyle name="Vírgula 2 6 2 2 2 9" xfId="25031" xr:uid="{00000000-0005-0000-0000-0000013F0000}"/>
    <cellStyle name="Vírgula 2 6 2 2 3" xfId="1079" xr:uid="{00000000-0005-0000-0000-0000023F0000}"/>
    <cellStyle name="Vírgula 2 6 2 2 3 2" xfId="3743" xr:uid="{00000000-0005-0000-0000-0000033F0000}"/>
    <cellStyle name="Vírgula 2 6 2 2 3 2 2" xfId="17087" xr:uid="{00000000-0005-0000-0000-0000043F0000}"/>
    <cellStyle name="Vírgula 2 6 2 2 3 2 3" xfId="26063" xr:uid="{00000000-0005-0000-0000-0000053F0000}"/>
    <cellStyle name="Vírgula 2 6 2 2 3 3" xfId="6407" xr:uid="{00000000-0005-0000-0000-0000063F0000}"/>
    <cellStyle name="Vírgula 2 6 2 2 3 3 2" xfId="19751" xr:uid="{00000000-0005-0000-0000-0000073F0000}"/>
    <cellStyle name="Vírgula 2 6 2 2 3 4" xfId="9071" xr:uid="{00000000-0005-0000-0000-0000083F0000}"/>
    <cellStyle name="Vírgula 2 6 2 2 3 4 2" xfId="22415" xr:uid="{00000000-0005-0000-0000-0000093F0000}"/>
    <cellStyle name="Vírgula 2 6 2 2 3 5" xfId="14423" xr:uid="{00000000-0005-0000-0000-00000A3F0000}"/>
    <cellStyle name="Vírgula 2 6 2 2 3 6" xfId="11735" xr:uid="{00000000-0005-0000-0000-00000B3F0000}"/>
    <cellStyle name="Vírgula 2 6 2 2 3 7" xfId="24695" xr:uid="{00000000-0005-0000-0000-00000C3F0000}"/>
    <cellStyle name="Vírgula 2 6 2 2 4" xfId="1871" xr:uid="{00000000-0005-0000-0000-00000D3F0000}"/>
    <cellStyle name="Vírgula 2 6 2 2 4 2" xfId="4535" xr:uid="{00000000-0005-0000-0000-00000E3F0000}"/>
    <cellStyle name="Vírgula 2 6 2 2 4 2 2" xfId="17879" xr:uid="{00000000-0005-0000-0000-00000F3F0000}"/>
    <cellStyle name="Vírgula 2 6 2 2 4 2 3" xfId="26711" xr:uid="{00000000-0005-0000-0000-0000103F0000}"/>
    <cellStyle name="Vírgula 2 6 2 2 4 3" xfId="7199" xr:uid="{00000000-0005-0000-0000-0000113F0000}"/>
    <cellStyle name="Vírgula 2 6 2 2 4 3 2" xfId="20543" xr:uid="{00000000-0005-0000-0000-0000123F0000}"/>
    <cellStyle name="Vírgula 2 6 2 2 4 4" xfId="9863" xr:uid="{00000000-0005-0000-0000-0000133F0000}"/>
    <cellStyle name="Vírgula 2 6 2 2 4 4 2" xfId="23207" xr:uid="{00000000-0005-0000-0000-0000143F0000}"/>
    <cellStyle name="Vírgula 2 6 2 2 4 5" xfId="15215" xr:uid="{00000000-0005-0000-0000-0000153F0000}"/>
    <cellStyle name="Vírgula 2 6 2 2 4 6" xfId="12527" xr:uid="{00000000-0005-0000-0000-0000163F0000}"/>
    <cellStyle name="Vírgula 2 6 2 2 4 7" xfId="25343" xr:uid="{00000000-0005-0000-0000-0000173F0000}"/>
    <cellStyle name="Vírgula 2 6 2 2 5" xfId="2687" xr:uid="{00000000-0005-0000-0000-0000183F0000}"/>
    <cellStyle name="Vírgula 2 6 2 2 5 2" xfId="5351" xr:uid="{00000000-0005-0000-0000-0000193F0000}"/>
    <cellStyle name="Vírgula 2 6 2 2 5 2 2" xfId="18695" xr:uid="{00000000-0005-0000-0000-00001A3F0000}"/>
    <cellStyle name="Vírgula 2 6 2 2 5 3" xfId="8015" xr:uid="{00000000-0005-0000-0000-00001B3F0000}"/>
    <cellStyle name="Vírgula 2 6 2 2 5 3 2" xfId="21359" xr:uid="{00000000-0005-0000-0000-00001C3F0000}"/>
    <cellStyle name="Vírgula 2 6 2 2 5 4" xfId="10679" xr:uid="{00000000-0005-0000-0000-00001D3F0000}"/>
    <cellStyle name="Vírgula 2 6 2 2 5 4 2" xfId="24023" xr:uid="{00000000-0005-0000-0000-00001E3F0000}"/>
    <cellStyle name="Vírgula 2 6 2 2 5 5" xfId="16031" xr:uid="{00000000-0005-0000-0000-00001F3F0000}"/>
    <cellStyle name="Vírgula 2 6 2 2 5 6" xfId="13343" xr:uid="{00000000-0005-0000-0000-0000203F0000}"/>
    <cellStyle name="Vírgula 2 6 2 2 5 7" xfId="25703" xr:uid="{00000000-0005-0000-0000-0000213F0000}"/>
    <cellStyle name="Vírgula 2 6 2 2 6" xfId="2951" xr:uid="{00000000-0005-0000-0000-0000223F0000}"/>
    <cellStyle name="Vírgula 2 6 2 2 6 2" xfId="16295" xr:uid="{00000000-0005-0000-0000-0000233F0000}"/>
    <cellStyle name="Vírgula 2 6 2 2 7" xfId="5615" xr:uid="{00000000-0005-0000-0000-0000243F0000}"/>
    <cellStyle name="Vírgula 2 6 2 2 7 2" xfId="18959" xr:uid="{00000000-0005-0000-0000-0000253F0000}"/>
    <cellStyle name="Vírgula 2 6 2 2 8" xfId="8279" xr:uid="{00000000-0005-0000-0000-0000263F0000}"/>
    <cellStyle name="Vírgula 2 6 2 2 8 2" xfId="21623" xr:uid="{00000000-0005-0000-0000-0000273F0000}"/>
    <cellStyle name="Vírgula 2 6 2 2 9" xfId="13631" xr:uid="{00000000-0005-0000-0000-0000283F0000}"/>
    <cellStyle name="Vírgula 2 6 2 3" xfId="383" xr:uid="{00000000-0005-0000-0000-0000293F0000}"/>
    <cellStyle name="Vírgula 2 6 2 3 2" xfId="1175" xr:uid="{00000000-0005-0000-0000-00002A3F0000}"/>
    <cellStyle name="Vírgula 2 6 2 3 2 2" xfId="3839" xr:uid="{00000000-0005-0000-0000-00002B3F0000}"/>
    <cellStyle name="Vírgula 2 6 2 3 2 2 2" xfId="17183" xr:uid="{00000000-0005-0000-0000-00002C3F0000}"/>
    <cellStyle name="Vírgula 2 6 2 3 2 3" xfId="6503" xr:uid="{00000000-0005-0000-0000-00002D3F0000}"/>
    <cellStyle name="Vírgula 2 6 2 3 2 3 2" xfId="19847" xr:uid="{00000000-0005-0000-0000-00002E3F0000}"/>
    <cellStyle name="Vírgula 2 6 2 3 2 4" xfId="9167" xr:uid="{00000000-0005-0000-0000-00002F3F0000}"/>
    <cellStyle name="Vírgula 2 6 2 3 2 4 2" xfId="22511" xr:uid="{00000000-0005-0000-0000-0000303F0000}"/>
    <cellStyle name="Vírgula 2 6 2 3 2 5" xfId="14519" xr:uid="{00000000-0005-0000-0000-0000313F0000}"/>
    <cellStyle name="Vírgula 2 6 2 3 2 6" xfId="11831" xr:uid="{00000000-0005-0000-0000-0000323F0000}"/>
    <cellStyle name="Vírgula 2 6 2 3 2 7" xfId="26231" xr:uid="{00000000-0005-0000-0000-0000333F0000}"/>
    <cellStyle name="Vírgula 2 6 2 3 3" xfId="1967" xr:uid="{00000000-0005-0000-0000-0000343F0000}"/>
    <cellStyle name="Vírgula 2 6 2 3 3 2" xfId="4631" xr:uid="{00000000-0005-0000-0000-0000353F0000}"/>
    <cellStyle name="Vírgula 2 6 2 3 3 2 2" xfId="17975" xr:uid="{00000000-0005-0000-0000-0000363F0000}"/>
    <cellStyle name="Vírgula 2 6 2 3 3 3" xfId="7295" xr:uid="{00000000-0005-0000-0000-0000373F0000}"/>
    <cellStyle name="Vírgula 2 6 2 3 3 3 2" xfId="20639" xr:uid="{00000000-0005-0000-0000-0000383F0000}"/>
    <cellStyle name="Vírgula 2 6 2 3 3 4" xfId="9959" xr:uid="{00000000-0005-0000-0000-0000393F0000}"/>
    <cellStyle name="Vírgula 2 6 2 3 3 4 2" xfId="23303" xr:uid="{00000000-0005-0000-0000-00003A3F0000}"/>
    <cellStyle name="Vírgula 2 6 2 3 3 5" xfId="15311" xr:uid="{00000000-0005-0000-0000-00003B3F0000}"/>
    <cellStyle name="Vírgula 2 6 2 3 3 6" xfId="12623" xr:uid="{00000000-0005-0000-0000-00003C3F0000}"/>
    <cellStyle name="Vírgula 2 6 2 3 4" xfId="3047" xr:uid="{00000000-0005-0000-0000-00003D3F0000}"/>
    <cellStyle name="Vírgula 2 6 2 3 4 2" xfId="16391" xr:uid="{00000000-0005-0000-0000-00003E3F0000}"/>
    <cellStyle name="Vírgula 2 6 2 3 5" xfId="5711" xr:uid="{00000000-0005-0000-0000-00003F3F0000}"/>
    <cellStyle name="Vírgula 2 6 2 3 5 2" xfId="19055" xr:uid="{00000000-0005-0000-0000-0000403F0000}"/>
    <cellStyle name="Vírgula 2 6 2 3 6" xfId="8375" xr:uid="{00000000-0005-0000-0000-0000413F0000}"/>
    <cellStyle name="Vírgula 2 6 2 3 6 2" xfId="21719" xr:uid="{00000000-0005-0000-0000-0000423F0000}"/>
    <cellStyle name="Vírgula 2 6 2 3 7" xfId="13727" xr:uid="{00000000-0005-0000-0000-0000433F0000}"/>
    <cellStyle name="Vírgula 2 6 2 3 8" xfId="11039" xr:uid="{00000000-0005-0000-0000-0000443F0000}"/>
    <cellStyle name="Vírgula 2 6 2 3 9" xfId="24863" xr:uid="{00000000-0005-0000-0000-0000453F0000}"/>
    <cellStyle name="Vírgula 2 6 2 4" xfId="719" xr:uid="{00000000-0005-0000-0000-0000463F0000}"/>
    <cellStyle name="Vírgula 2 6 2 4 2" xfId="1511" xr:uid="{00000000-0005-0000-0000-0000473F0000}"/>
    <cellStyle name="Vírgula 2 6 2 4 2 2" xfId="4175" xr:uid="{00000000-0005-0000-0000-0000483F0000}"/>
    <cellStyle name="Vírgula 2 6 2 4 2 2 2" xfId="17519" xr:uid="{00000000-0005-0000-0000-0000493F0000}"/>
    <cellStyle name="Vírgula 2 6 2 4 2 3" xfId="6839" xr:uid="{00000000-0005-0000-0000-00004A3F0000}"/>
    <cellStyle name="Vírgula 2 6 2 4 2 3 2" xfId="20183" xr:uid="{00000000-0005-0000-0000-00004B3F0000}"/>
    <cellStyle name="Vírgula 2 6 2 4 2 4" xfId="9503" xr:uid="{00000000-0005-0000-0000-00004C3F0000}"/>
    <cellStyle name="Vírgula 2 6 2 4 2 4 2" xfId="22847" xr:uid="{00000000-0005-0000-0000-00004D3F0000}"/>
    <cellStyle name="Vírgula 2 6 2 4 2 5" xfId="14855" xr:uid="{00000000-0005-0000-0000-00004E3F0000}"/>
    <cellStyle name="Vírgula 2 6 2 4 2 6" xfId="12167" xr:uid="{00000000-0005-0000-0000-00004F3F0000}"/>
    <cellStyle name="Vírgula 2 6 2 4 2 7" xfId="25895" xr:uid="{00000000-0005-0000-0000-0000503F0000}"/>
    <cellStyle name="Vírgula 2 6 2 4 3" xfId="2303" xr:uid="{00000000-0005-0000-0000-0000513F0000}"/>
    <cellStyle name="Vírgula 2 6 2 4 3 2" xfId="4967" xr:uid="{00000000-0005-0000-0000-0000523F0000}"/>
    <cellStyle name="Vírgula 2 6 2 4 3 2 2" xfId="18311" xr:uid="{00000000-0005-0000-0000-0000533F0000}"/>
    <cellStyle name="Vírgula 2 6 2 4 3 3" xfId="7631" xr:uid="{00000000-0005-0000-0000-0000543F0000}"/>
    <cellStyle name="Vírgula 2 6 2 4 3 3 2" xfId="20975" xr:uid="{00000000-0005-0000-0000-0000553F0000}"/>
    <cellStyle name="Vírgula 2 6 2 4 3 4" xfId="10295" xr:uid="{00000000-0005-0000-0000-0000563F0000}"/>
    <cellStyle name="Vírgula 2 6 2 4 3 4 2" xfId="23639" xr:uid="{00000000-0005-0000-0000-0000573F0000}"/>
    <cellStyle name="Vírgula 2 6 2 4 3 5" xfId="15647" xr:uid="{00000000-0005-0000-0000-0000583F0000}"/>
    <cellStyle name="Vírgula 2 6 2 4 3 6" xfId="12959" xr:uid="{00000000-0005-0000-0000-0000593F0000}"/>
    <cellStyle name="Vírgula 2 6 2 4 4" xfId="3383" xr:uid="{00000000-0005-0000-0000-00005A3F0000}"/>
    <cellStyle name="Vírgula 2 6 2 4 4 2" xfId="16727" xr:uid="{00000000-0005-0000-0000-00005B3F0000}"/>
    <cellStyle name="Vírgula 2 6 2 4 5" xfId="6047" xr:uid="{00000000-0005-0000-0000-00005C3F0000}"/>
    <cellStyle name="Vírgula 2 6 2 4 5 2" xfId="19391" xr:uid="{00000000-0005-0000-0000-00005D3F0000}"/>
    <cellStyle name="Vírgula 2 6 2 4 6" xfId="8711" xr:uid="{00000000-0005-0000-0000-00005E3F0000}"/>
    <cellStyle name="Vírgula 2 6 2 4 6 2" xfId="22055" xr:uid="{00000000-0005-0000-0000-00005F3F0000}"/>
    <cellStyle name="Vírgula 2 6 2 4 7" xfId="14063" xr:uid="{00000000-0005-0000-0000-0000603F0000}"/>
    <cellStyle name="Vírgula 2 6 2 4 8" xfId="11375" xr:uid="{00000000-0005-0000-0000-0000613F0000}"/>
    <cellStyle name="Vírgula 2 6 2 4 9" xfId="24527" xr:uid="{00000000-0005-0000-0000-0000623F0000}"/>
    <cellStyle name="Vírgula 2 6 2 5" xfId="911" xr:uid="{00000000-0005-0000-0000-0000633F0000}"/>
    <cellStyle name="Vírgula 2 6 2 5 2" xfId="3575" xr:uid="{00000000-0005-0000-0000-0000643F0000}"/>
    <cellStyle name="Vírgula 2 6 2 5 2 2" xfId="16919" xr:uid="{00000000-0005-0000-0000-0000653F0000}"/>
    <cellStyle name="Vírgula 2 6 2 5 2 3" xfId="26543" xr:uid="{00000000-0005-0000-0000-0000663F0000}"/>
    <cellStyle name="Vírgula 2 6 2 5 3" xfId="6239" xr:uid="{00000000-0005-0000-0000-0000673F0000}"/>
    <cellStyle name="Vírgula 2 6 2 5 3 2" xfId="19583" xr:uid="{00000000-0005-0000-0000-0000683F0000}"/>
    <cellStyle name="Vírgula 2 6 2 5 4" xfId="8903" xr:uid="{00000000-0005-0000-0000-0000693F0000}"/>
    <cellStyle name="Vírgula 2 6 2 5 4 2" xfId="22247" xr:uid="{00000000-0005-0000-0000-00006A3F0000}"/>
    <cellStyle name="Vírgula 2 6 2 5 5" xfId="14255" xr:uid="{00000000-0005-0000-0000-00006B3F0000}"/>
    <cellStyle name="Vírgula 2 6 2 5 6" xfId="11567" xr:uid="{00000000-0005-0000-0000-00006C3F0000}"/>
    <cellStyle name="Vírgula 2 6 2 5 7" xfId="25175" xr:uid="{00000000-0005-0000-0000-00006D3F0000}"/>
    <cellStyle name="Vírgula 2 6 2 6" xfId="1703" xr:uid="{00000000-0005-0000-0000-00006E3F0000}"/>
    <cellStyle name="Vírgula 2 6 2 6 2" xfId="4367" xr:uid="{00000000-0005-0000-0000-00006F3F0000}"/>
    <cellStyle name="Vírgula 2 6 2 6 2 2" xfId="17711" xr:uid="{00000000-0005-0000-0000-0000703F0000}"/>
    <cellStyle name="Vírgula 2 6 2 6 3" xfId="7031" xr:uid="{00000000-0005-0000-0000-0000713F0000}"/>
    <cellStyle name="Vírgula 2 6 2 6 3 2" xfId="20375" xr:uid="{00000000-0005-0000-0000-0000723F0000}"/>
    <cellStyle name="Vírgula 2 6 2 6 4" xfId="9695" xr:uid="{00000000-0005-0000-0000-0000733F0000}"/>
    <cellStyle name="Vírgula 2 6 2 6 4 2" xfId="23039" xr:uid="{00000000-0005-0000-0000-0000743F0000}"/>
    <cellStyle name="Vírgula 2 6 2 6 5" xfId="15047" xr:uid="{00000000-0005-0000-0000-0000753F0000}"/>
    <cellStyle name="Vírgula 2 6 2 6 6" xfId="12359" xr:uid="{00000000-0005-0000-0000-0000763F0000}"/>
    <cellStyle name="Vírgula 2 6 2 6 7" xfId="25535" xr:uid="{00000000-0005-0000-0000-0000773F0000}"/>
    <cellStyle name="Vírgula 2 6 2 7" xfId="2519" xr:uid="{00000000-0005-0000-0000-0000783F0000}"/>
    <cellStyle name="Vírgula 2 6 2 7 2" xfId="5183" xr:uid="{00000000-0005-0000-0000-0000793F0000}"/>
    <cellStyle name="Vírgula 2 6 2 7 2 2" xfId="18527" xr:uid="{00000000-0005-0000-0000-00007A3F0000}"/>
    <cellStyle name="Vírgula 2 6 2 7 3" xfId="7847" xr:uid="{00000000-0005-0000-0000-00007B3F0000}"/>
    <cellStyle name="Vírgula 2 6 2 7 3 2" xfId="21191" xr:uid="{00000000-0005-0000-0000-00007C3F0000}"/>
    <cellStyle name="Vírgula 2 6 2 7 4" xfId="10511" xr:uid="{00000000-0005-0000-0000-00007D3F0000}"/>
    <cellStyle name="Vírgula 2 6 2 7 4 2" xfId="23855" xr:uid="{00000000-0005-0000-0000-00007E3F0000}"/>
    <cellStyle name="Vírgula 2 6 2 7 5" xfId="15863" xr:uid="{00000000-0005-0000-0000-00007F3F0000}"/>
    <cellStyle name="Vírgula 2 6 2 7 6" xfId="13175" xr:uid="{00000000-0005-0000-0000-0000803F0000}"/>
    <cellStyle name="Vírgula 2 6 2 8" xfId="2783" xr:uid="{00000000-0005-0000-0000-0000813F0000}"/>
    <cellStyle name="Vírgula 2 6 2 8 2" xfId="16127" xr:uid="{00000000-0005-0000-0000-0000823F0000}"/>
    <cellStyle name="Vírgula 2 6 2 9" xfId="5447" xr:uid="{00000000-0005-0000-0000-0000833F0000}"/>
    <cellStyle name="Vírgula 2 6 2 9 2" xfId="18791" xr:uid="{00000000-0005-0000-0000-0000843F0000}"/>
    <cellStyle name="Vírgula 2 6 3" xfId="239" xr:uid="{00000000-0005-0000-0000-0000853F0000}"/>
    <cellStyle name="Vírgula 2 6 3 10" xfId="13583" xr:uid="{00000000-0005-0000-0000-0000863F0000}"/>
    <cellStyle name="Vírgula 2 6 3 11" xfId="10895" xr:uid="{00000000-0005-0000-0000-0000873F0000}"/>
    <cellStyle name="Vírgula 2 6 3 12" xfId="24287" xr:uid="{00000000-0005-0000-0000-0000883F0000}"/>
    <cellStyle name="Vírgula 2 6 3 2" xfId="503" xr:uid="{00000000-0005-0000-0000-0000893F0000}"/>
    <cellStyle name="Vírgula 2 6 3 2 2" xfId="1295" xr:uid="{00000000-0005-0000-0000-00008A3F0000}"/>
    <cellStyle name="Vírgula 2 6 3 2 2 2" xfId="3959" xr:uid="{00000000-0005-0000-0000-00008B3F0000}"/>
    <cellStyle name="Vírgula 2 6 3 2 2 2 2" xfId="17303" xr:uid="{00000000-0005-0000-0000-00008C3F0000}"/>
    <cellStyle name="Vírgula 2 6 3 2 2 3" xfId="6623" xr:uid="{00000000-0005-0000-0000-00008D3F0000}"/>
    <cellStyle name="Vírgula 2 6 3 2 2 3 2" xfId="19967" xr:uid="{00000000-0005-0000-0000-00008E3F0000}"/>
    <cellStyle name="Vírgula 2 6 3 2 2 4" xfId="9287" xr:uid="{00000000-0005-0000-0000-00008F3F0000}"/>
    <cellStyle name="Vírgula 2 6 3 2 2 4 2" xfId="22631" xr:uid="{00000000-0005-0000-0000-0000903F0000}"/>
    <cellStyle name="Vírgula 2 6 3 2 2 5" xfId="14639" xr:uid="{00000000-0005-0000-0000-0000913F0000}"/>
    <cellStyle name="Vírgula 2 6 3 2 2 6" xfId="11951" xr:uid="{00000000-0005-0000-0000-0000923F0000}"/>
    <cellStyle name="Vírgula 2 6 3 2 2 7" xfId="26351" xr:uid="{00000000-0005-0000-0000-0000933F0000}"/>
    <cellStyle name="Vírgula 2 6 3 2 3" xfId="2087" xr:uid="{00000000-0005-0000-0000-0000943F0000}"/>
    <cellStyle name="Vírgula 2 6 3 2 3 2" xfId="4751" xr:uid="{00000000-0005-0000-0000-0000953F0000}"/>
    <cellStyle name="Vírgula 2 6 3 2 3 2 2" xfId="18095" xr:uid="{00000000-0005-0000-0000-0000963F0000}"/>
    <cellStyle name="Vírgula 2 6 3 2 3 3" xfId="7415" xr:uid="{00000000-0005-0000-0000-0000973F0000}"/>
    <cellStyle name="Vírgula 2 6 3 2 3 3 2" xfId="20759" xr:uid="{00000000-0005-0000-0000-0000983F0000}"/>
    <cellStyle name="Vírgula 2 6 3 2 3 4" xfId="10079" xr:uid="{00000000-0005-0000-0000-0000993F0000}"/>
    <cellStyle name="Vírgula 2 6 3 2 3 4 2" xfId="23423" xr:uid="{00000000-0005-0000-0000-00009A3F0000}"/>
    <cellStyle name="Vírgula 2 6 3 2 3 5" xfId="15431" xr:uid="{00000000-0005-0000-0000-00009B3F0000}"/>
    <cellStyle name="Vírgula 2 6 3 2 3 6" xfId="12743" xr:uid="{00000000-0005-0000-0000-00009C3F0000}"/>
    <cellStyle name="Vírgula 2 6 3 2 4" xfId="3167" xr:uid="{00000000-0005-0000-0000-00009D3F0000}"/>
    <cellStyle name="Vírgula 2 6 3 2 4 2" xfId="16511" xr:uid="{00000000-0005-0000-0000-00009E3F0000}"/>
    <cellStyle name="Vírgula 2 6 3 2 5" xfId="5831" xr:uid="{00000000-0005-0000-0000-00009F3F0000}"/>
    <cellStyle name="Vírgula 2 6 3 2 5 2" xfId="19175" xr:uid="{00000000-0005-0000-0000-0000A03F0000}"/>
    <cellStyle name="Vírgula 2 6 3 2 6" xfId="8495" xr:uid="{00000000-0005-0000-0000-0000A13F0000}"/>
    <cellStyle name="Vírgula 2 6 3 2 6 2" xfId="21839" xr:uid="{00000000-0005-0000-0000-0000A23F0000}"/>
    <cellStyle name="Vírgula 2 6 3 2 7" xfId="13847" xr:uid="{00000000-0005-0000-0000-0000A33F0000}"/>
    <cellStyle name="Vírgula 2 6 3 2 8" xfId="11159" xr:uid="{00000000-0005-0000-0000-0000A43F0000}"/>
    <cellStyle name="Vírgula 2 6 3 2 9" xfId="24983" xr:uid="{00000000-0005-0000-0000-0000A53F0000}"/>
    <cellStyle name="Vírgula 2 6 3 3" xfId="671" xr:uid="{00000000-0005-0000-0000-0000A63F0000}"/>
    <cellStyle name="Vírgula 2 6 3 3 2" xfId="1463" xr:uid="{00000000-0005-0000-0000-0000A73F0000}"/>
    <cellStyle name="Vírgula 2 6 3 3 2 2" xfId="4127" xr:uid="{00000000-0005-0000-0000-0000A83F0000}"/>
    <cellStyle name="Vírgula 2 6 3 3 2 2 2" xfId="17471" xr:uid="{00000000-0005-0000-0000-0000A93F0000}"/>
    <cellStyle name="Vírgula 2 6 3 3 2 3" xfId="6791" xr:uid="{00000000-0005-0000-0000-0000AA3F0000}"/>
    <cellStyle name="Vírgula 2 6 3 3 2 3 2" xfId="20135" xr:uid="{00000000-0005-0000-0000-0000AB3F0000}"/>
    <cellStyle name="Vírgula 2 6 3 3 2 4" xfId="9455" xr:uid="{00000000-0005-0000-0000-0000AC3F0000}"/>
    <cellStyle name="Vírgula 2 6 3 3 2 4 2" xfId="22799" xr:uid="{00000000-0005-0000-0000-0000AD3F0000}"/>
    <cellStyle name="Vírgula 2 6 3 3 2 5" xfId="14807" xr:uid="{00000000-0005-0000-0000-0000AE3F0000}"/>
    <cellStyle name="Vírgula 2 6 3 3 2 6" xfId="12119" xr:uid="{00000000-0005-0000-0000-0000AF3F0000}"/>
    <cellStyle name="Vírgula 2 6 3 3 2 7" xfId="26015" xr:uid="{00000000-0005-0000-0000-0000B03F0000}"/>
    <cellStyle name="Vírgula 2 6 3 3 3" xfId="2255" xr:uid="{00000000-0005-0000-0000-0000B13F0000}"/>
    <cellStyle name="Vírgula 2 6 3 3 3 2" xfId="4919" xr:uid="{00000000-0005-0000-0000-0000B23F0000}"/>
    <cellStyle name="Vírgula 2 6 3 3 3 2 2" xfId="18263" xr:uid="{00000000-0005-0000-0000-0000B33F0000}"/>
    <cellStyle name="Vírgula 2 6 3 3 3 3" xfId="7583" xr:uid="{00000000-0005-0000-0000-0000B43F0000}"/>
    <cellStyle name="Vírgula 2 6 3 3 3 3 2" xfId="20927" xr:uid="{00000000-0005-0000-0000-0000B53F0000}"/>
    <cellStyle name="Vírgula 2 6 3 3 3 4" xfId="10247" xr:uid="{00000000-0005-0000-0000-0000B63F0000}"/>
    <cellStyle name="Vírgula 2 6 3 3 3 4 2" xfId="23591" xr:uid="{00000000-0005-0000-0000-0000B73F0000}"/>
    <cellStyle name="Vírgula 2 6 3 3 3 5" xfId="15599" xr:uid="{00000000-0005-0000-0000-0000B83F0000}"/>
    <cellStyle name="Vírgula 2 6 3 3 3 6" xfId="12911" xr:uid="{00000000-0005-0000-0000-0000B93F0000}"/>
    <cellStyle name="Vírgula 2 6 3 3 4" xfId="3335" xr:uid="{00000000-0005-0000-0000-0000BA3F0000}"/>
    <cellStyle name="Vírgula 2 6 3 3 4 2" xfId="16679" xr:uid="{00000000-0005-0000-0000-0000BB3F0000}"/>
    <cellStyle name="Vírgula 2 6 3 3 5" xfId="5999" xr:uid="{00000000-0005-0000-0000-0000BC3F0000}"/>
    <cellStyle name="Vírgula 2 6 3 3 5 2" xfId="19343" xr:uid="{00000000-0005-0000-0000-0000BD3F0000}"/>
    <cellStyle name="Vírgula 2 6 3 3 6" xfId="8663" xr:uid="{00000000-0005-0000-0000-0000BE3F0000}"/>
    <cellStyle name="Vírgula 2 6 3 3 6 2" xfId="22007" xr:uid="{00000000-0005-0000-0000-0000BF3F0000}"/>
    <cellStyle name="Vírgula 2 6 3 3 7" xfId="14015" xr:uid="{00000000-0005-0000-0000-0000C03F0000}"/>
    <cellStyle name="Vírgula 2 6 3 3 8" xfId="11327" xr:uid="{00000000-0005-0000-0000-0000C13F0000}"/>
    <cellStyle name="Vírgula 2 6 3 3 9" xfId="24647" xr:uid="{00000000-0005-0000-0000-0000C23F0000}"/>
    <cellStyle name="Vírgula 2 6 3 4" xfId="1031" xr:uid="{00000000-0005-0000-0000-0000C33F0000}"/>
    <cellStyle name="Vírgula 2 6 3 4 2" xfId="3695" xr:uid="{00000000-0005-0000-0000-0000C43F0000}"/>
    <cellStyle name="Vírgula 2 6 3 4 2 2" xfId="17039" xr:uid="{00000000-0005-0000-0000-0000C53F0000}"/>
    <cellStyle name="Vírgula 2 6 3 4 2 3" xfId="26663" xr:uid="{00000000-0005-0000-0000-0000C63F0000}"/>
    <cellStyle name="Vírgula 2 6 3 4 3" xfId="6359" xr:uid="{00000000-0005-0000-0000-0000C73F0000}"/>
    <cellStyle name="Vírgula 2 6 3 4 3 2" xfId="19703" xr:uid="{00000000-0005-0000-0000-0000C83F0000}"/>
    <cellStyle name="Vírgula 2 6 3 4 4" xfId="9023" xr:uid="{00000000-0005-0000-0000-0000C93F0000}"/>
    <cellStyle name="Vírgula 2 6 3 4 4 2" xfId="22367" xr:uid="{00000000-0005-0000-0000-0000CA3F0000}"/>
    <cellStyle name="Vírgula 2 6 3 4 5" xfId="14375" xr:uid="{00000000-0005-0000-0000-0000CB3F0000}"/>
    <cellStyle name="Vírgula 2 6 3 4 6" xfId="11687" xr:uid="{00000000-0005-0000-0000-0000CC3F0000}"/>
    <cellStyle name="Vírgula 2 6 3 4 7" xfId="25295" xr:uid="{00000000-0005-0000-0000-0000CD3F0000}"/>
    <cellStyle name="Vírgula 2 6 3 5" xfId="1823" xr:uid="{00000000-0005-0000-0000-0000CE3F0000}"/>
    <cellStyle name="Vírgula 2 6 3 5 2" xfId="4487" xr:uid="{00000000-0005-0000-0000-0000CF3F0000}"/>
    <cellStyle name="Vírgula 2 6 3 5 2 2" xfId="17831" xr:uid="{00000000-0005-0000-0000-0000D03F0000}"/>
    <cellStyle name="Vírgula 2 6 3 5 3" xfId="7151" xr:uid="{00000000-0005-0000-0000-0000D13F0000}"/>
    <cellStyle name="Vírgula 2 6 3 5 3 2" xfId="20495" xr:uid="{00000000-0005-0000-0000-0000D23F0000}"/>
    <cellStyle name="Vírgula 2 6 3 5 4" xfId="9815" xr:uid="{00000000-0005-0000-0000-0000D33F0000}"/>
    <cellStyle name="Vírgula 2 6 3 5 4 2" xfId="23159" xr:uid="{00000000-0005-0000-0000-0000D43F0000}"/>
    <cellStyle name="Vírgula 2 6 3 5 5" xfId="15167" xr:uid="{00000000-0005-0000-0000-0000D53F0000}"/>
    <cellStyle name="Vírgula 2 6 3 5 6" xfId="12479" xr:uid="{00000000-0005-0000-0000-0000D63F0000}"/>
    <cellStyle name="Vírgula 2 6 3 5 7" xfId="25655" xr:uid="{00000000-0005-0000-0000-0000D73F0000}"/>
    <cellStyle name="Vírgula 2 6 3 6" xfId="2639" xr:uid="{00000000-0005-0000-0000-0000D83F0000}"/>
    <cellStyle name="Vírgula 2 6 3 6 2" xfId="5303" xr:uid="{00000000-0005-0000-0000-0000D93F0000}"/>
    <cellStyle name="Vírgula 2 6 3 6 2 2" xfId="18647" xr:uid="{00000000-0005-0000-0000-0000DA3F0000}"/>
    <cellStyle name="Vírgula 2 6 3 6 3" xfId="7967" xr:uid="{00000000-0005-0000-0000-0000DB3F0000}"/>
    <cellStyle name="Vírgula 2 6 3 6 3 2" xfId="21311" xr:uid="{00000000-0005-0000-0000-0000DC3F0000}"/>
    <cellStyle name="Vírgula 2 6 3 6 4" xfId="10631" xr:uid="{00000000-0005-0000-0000-0000DD3F0000}"/>
    <cellStyle name="Vírgula 2 6 3 6 4 2" xfId="23975" xr:uid="{00000000-0005-0000-0000-0000DE3F0000}"/>
    <cellStyle name="Vírgula 2 6 3 6 5" xfId="15983" xr:uid="{00000000-0005-0000-0000-0000DF3F0000}"/>
    <cellStyle name="Vírgula 2 6 3 6 6" xfId="13295" xr:uid="{00000000-0005-0000-0000-0000E03F0000}"/>
    <cellStyle name="Vírgula 2 6 3 7" xfId="2903" xr:uid="{00000000-0005-0000-0000-0000E13F0000}"/>
    <cellStyle name="Vírgula 2 6 3 7 2" xfId="16247" xr:uid="{00000000-0005-0000-0000-0000E23F0000}"/>
    <cellStyle name="Vírgula 2 6 3 8" xfId="5567" xr:uid="{00000000-0005-0000-0000-0000E33F0000}"/>
    <cellStyle name="Vírgula 2 6 3 8 2" xfId="18911" xr:uid="{00000000-0005-0000-0000-0000E43F0000}"/>
    <cellStyle name="Vírgula 2 6 3 9" xfId="8231" xr:uid="{00000000-0005-0000-0000-0000E53F0000}"/>
    <cellStyle name="Vírgula 2 6 3 9 2" xfId="21575" xr:uid="{00000000-0005-0000-0000-0000E63F0000}"/>
    <cellStyle name="Vírgula 2 6 4" xfId="191" xr:uid="{00000000-0005-0000-0000-0000E73F0000}"/>
    <cellStyle name="Vírgula 2 6 4 10" xfId="10847" xr:uid="{00000000-0005-0000-0000-0000E83F0000}"/>
    <cellStyle name="Vírgula 2 6 4 11" xfId="24239" xr:uid="{00000000-0005-0000-0000-0000E93F0000}"/>
    <cellStyle name="Vírgula 2 6 4 2" xfId="455" xr:uid="{00000000-0005-0000-0000-0000EA3F0000}"/>
    <cellStyle name="Vírgula 2 6 4 2 2" xfId="1247" xr:uid="{00000000-0005-0000-0000-0000EB3F0000}"/>
    <cellStyle name="Vírgula 2 6 4 2 2 2" xfId="3911" xr:uid="{00000000-0005-0000-0000-0000EC3F0000}"/>
    <cellStyle name="Vírgula 2 6 4 2 2 2 2" xfId="17255" xr:uid="{00000000-0005-0000-0000-0000ED3F0000}"/>
    <cellStyle name="Vírgula 2 6 4 2 2 3" xfId="6575" xr:uid="{00000000-0005-0000-0000-0000EE3F0000}"/>
    <cellStyle name="Vírgula 2 6 4 2 2 3 2" xfId="19919" xr:uid="{00000000-0005-0000-0000-0000EF3F0000}"/>
    <cellStyle name="Vírgula 2 6 4 2 2 4" xfId="9239" xr:uid="{00000000-0005-0000-0000-0000F03F0000}"/>
    <cellStyle name="Vírgula 2 6 4 2 2 4 2" xfId="22583" xr:uid="{00000000-0005-0000-0000-0000F13F0000}"/>
    <cellStyle name="Vírgula 2 6 4 2 2 5" xfId="14591" xr:uid="{00000000-0005-0000-0000-0000F23F0000}"/>
    <cellStyle name="Vírgula 2 6 4 2 2 6" xfId="11903" xr:uid="{00000000-0005-0000-0000-0000F33F0000}"/>
    <cellStyle name="Vírgula 2 6 4 2 2 7" xfId="26303" xr:uid="{00000000-0005-0000-0000-0000F43F0000}"/>
    <cellStyle name="Vírgula 2 6 4 2 3" xfId="2039" xr:uid="{00000000-0005-0000-0000-0000F53F0000}"/>
    <cellStyle name="Vírgula 2 6 4 2 3 2" xfId="4703" xr:uid="{00000000-0005-0000-0000-0000F63F0000}"/>
    <cellStyle name="Vírgula 2 6 4 2 3 2 2" xfId="18047" xr:uid="{00000000-0005-0000-0000-0000F73F0000}"/>
    <cellStyle name="Vírgula 2 6 4 2 3 3" xfId="7367" xr:uid="{00000000-0005-0000-0000-0000F83F0000}"/>
    <cellStyle name="Vírgula 2 6 4 2 3 3 2" xfId="20711" xr:uid="{00000000-0005-0000-0000-0000F93F0000}"/>
    <cellStyle name="Vírgula 2 6 4 2 3 4" xfId="10031" xr:uid="{00000000-0005-0000-0000-0000FA3F0000}"/>
    <cellStyle name="Vírgula 2 6 4 2 3 4 2" xfId="23375" xr:uid="{00000000-0005-0000-0000-0000FB3F0000}"/>
    <cellStyle name="Vírgula 2 6 4 2 3 5" xfId="15383" xr:uid="{00000000-0005-0000-0000-0000FC3F0000}"/>
    <cellStyle name="Vírgula 2 6 4 2 3 6" xfId="12695" xr:uid="{00000000-0005-0000-0000-0000FD3F0000}"/>
    <cellStyle name="Vírgula 2 6 4 2 4" xfId="3119" xr:uid="{00000000-0005-0000-0000-0000FE3F0000}"/>
    <cellStyle name="Vírgula 2 6 4 2 4 2" xfId="16463" xr:uid="{00000000-0005-0000-0000-0000FF3F0000}"/>
    <cellStyle name="Vírgula 2 6 4 2 5" xfId="5783" xr:uid="{00000000-0005-0000-0000-000000400000}"/>
    <cellStyle name="Vírgula 2 6 4 2 5 2" xfId="19127" xr:uid="{00000000-0005-0000-0000-000001400000}"/>
    <cellStyle name="Vírgula 2 6 4 2 6" xfId="8447" xr:uid="{00000000-0005-0000-0000-000002400000}"/>
    <cellStyle name="Vírgula 2 6 4 2 6 2" xfId="21791" xr:uid="{00000000-0005-0000-0000-000003400000}"/>
    <cellStyle name="Vírgula 2 6 4 2 7" xfId="13799" xr:uid="{00000000-0005-0000-0000-000004400000}"/>
    <cellStyle name="Vírgula 2 6 4 2 8" xfId="11111" xr:uid="{00000000-0005-0000-0000-000005400000}"/>
    <cellStyle name="Vírgula 2 6 4 2 9" xfId="24935" xr:uid="{00000000-0005-0000-0000-000006400000}"/>
    <cellStyle name="Vírgula 2 6 4 3" xfId="983" xr:uid="{00000000-0005-0000-0000-000007400000}"/>
    <cellStyle name="Vírgula 2 6 4 3 2" xfId="3647" xr:uid="{00000000-0005-0000-0000-000008400000}"/>
    <cellStyle name="Vírgula 2 6 4 3 2 2" xfId="16991" xr:uid="{00000000-0005-0000-0000-000009400000}"/>
    <cellStyle name="Vírgula 2 6 4 3 2 3" xfId="25967" xr:uid="{00000000-0005-0000-0000-00000A400000}"/>
    <cellStyle name="Vírgula 2 6 4 3 3" xfId="6311" xr:uid="{00000000-0005-0000-0000-00000B400000}"/>
    <cellStyle name="Vírgula 2 6 4 3 3 2" xfId="19655" xr:uid="{00000000-0005-0000-0000-00000C400000}"/>
    <cellStyle name="Vírgula 2 6 4 3 4" xfId="8975" xr:uid="{00000000-0005-0000-0000-00000D400000}"/>
    <cellStyle name="Vírgula 2 6 4 3 4 2" xfId="22319" xr:uid="{00000000-0005-0000-0000-00000E400000}"/>
    <cellStyle name="Vírgula 2 6 4 3 5" xfId="14327" xr:uid="{00000000-0005-0000-0000-00000F400000}"/>
    <cellStyle name="Vírgula 2 6 4 3 6" xfId="11639" xr:uid="{00000000-0005-0000-0000-000010400000}"/>
    <cellStyle name="Vírgula 2 6 4 3 7" xfId="24599" xr:uid="{00000000-0005-0000-0000-000011400000}"/>
    <cellStyle name="Vírgula 2 6 4 4" xfId="1775" xr:uid="{00000000-0005-0000-0000-000012400000}"/>
    <cellStyle name="Vírgula 2 6 4 4 2" xfId="4439" xr:uid="{00000000-0005-0000-0000-000013400000}"/>
    <cellStyle name="Vírgula 2 6 4 4 2 2" xfId="17783" xr:uid="{00000000-0005-0000-0000-000014400000}"/>
    <cellStyle name="Vírgula 2 6 4 4 2 3" xfId="26615" xr:uid="{00000000-0005-0000-0000-000015400000}"/>
    <cellStyle name="Vírgula 2 6 4 4 3" xfId="7103" xr:uid="{00000000-0005-0000-0000-000016400000}"/>
    <cellStyle name="Vírgula 2 6 4 4 3 2" xfId="20447" xr:uid="{00000000-0005-0000-0000-000017400000}"/>
    <cellStyle name="Vírgula 2 6 4 4 4" xfId="9767" xr:uid="{00000000-0005-0000-0000-000018400000}"/>
    <cellStyle name="Vírgula 2 6 4 4 4 2" xfId="23111" xr:uid="{00000000-0005-0000-0000-000019400000}"/>
    <cellStyle name="Vírgula 2 6 4 4 5" xfId="15119" xr:uid="{00000000-0005-0000-0000-00001A400000}"/>
    <cellStyle name="Vírgula 2 6 4 4 6" xfId="12431" xr:uid="{00000000-0005-0000-0000-00001B400000}"/>
    <cellStyle name="Vírgula 2 6 4 4 7" xfId="25247" xr:uid="{00000000-0005-0000-0000-00001C400000}"/>
    <cellStyle name="Vírgula 2 6 4 5" xfId="2591" xr:uid="{00000000-0005-0000-0000-00001D400000}"/>
    <cellStyle name="Vírgula 2 6 4 5 2" xfId="5255" xr:uid="{00000000-0005-0000-0000-00001E400000}"/>
    <cellStyle name="Vírgula 2 6 4 5 2 2" xfId="18599" xr:uid="{00000000-0005-0000-0000-00001F400000}"/>
    <cellStyle name="Vírgula 2 6 4 5 3" xfId="7919" xr:uid="{00000000-0005-0000-0000-000020400000}"/>
    <cellStyle name="Vírgula 2 6 4 5 3 2" xfId="21263" xr:uid="{00000000-0005-0000-0000-000021400000}"/>
    <cellStyle name="Vírgula 2 6 4 5 4" xfId="10583" xr:uid="{00000000-0005-0000-0000-000022400000}"/>
    <cellStyle name="Vírgula 2 6 4 5 4 2" xfId="23927" xr:uid="{00000000-0005-0000-0000-000023400000}"/>
    <cellStyle name="Vírgula 2 6 4 5 5" xfId="15935" xr:uid="{00000000-0005-0000-0000-000024400000}"/>
    <cellStyle name="Vírgula 2 6 4 5 6" xfId="13247" xr:uid="{00000000-0005-0000-0000-000025400000}"/>
    <cellStyle name="Vírgula 2 6 4 5 7" xfId="25607" xr:uid="{00000000-0005-0000-0000-000026400000}"/>
    <cellStyle name="Vírgula 2 6 4 6" xfId="2855" xr:uid="{00000000-0005-0000-0000-000027400000}"/>
    <cellStyle name="Vírgula 2 6 4 6 2" xfId="16199" xr:uid="{00000000-0005-0000-0000-000028400000}"/>
    <cellStyle name="Vírgula 2 6 4 7" xfId="5519" xr:uid="{00000000-0005-0000-0000-000029400000}"/>
    <cellStyle name="Vírgula 2 6 4 7 2" xfId="18863" xr:uid="{00000000-0005-0000-0000-00002A400000}"/>
    <cellStyle name="Vírgula 2 6 4 8" xfId="8183" xr:uid="{00000000-0005-0000-0000-00002B400000}"/>
    <cellStyle name="Vírgula 2 6 4 8 2" xfId="21527" xr:uid="{00000000-0005-0000-0000-00002C400000}"/>
    <cellStyle name="Vírgula 2 6 4 9" xfId="13535" xr:uid="{00000000-0005-0000-0000-00002D400000}"/>
    <cellStyle name="Vírgula 2 6 5" xfId="335" xr:uid="{00000000-0005-0000-0000-00002E400000}"/>
    <cellStyle name="Vírgula 2 6 5 2" xfId="1127" xr:uid="{00000000-0005-0000-0000-00002F400000}"/>
    <cellStyle name="Vírgula 2 6 5 2 2" xfId="3791" xr:uid="{00000000-0005-0000-0000-000030400000}"/>
    <cellStyle name="Vírgula 2 6 5 2 2 2" xfId="17135" xr:uid="{00000000-0005-0000-0000-000031400000}"/>
    <cellStyle name="Vírgula 2 6 5 2 2 3" xfId="26447" xr:uid="{00000000-0005-0000-0000-000032400000}"/>
    <cellStyle name="Vírgula 2 6 5 2 3" xfId="6455" xr:uid="{00000000-0005-0000-0000-000033400000}"/>
    <cellStyle name="Vírgula 2 6 5 2 3 2" xfId="19799" xr:uid="{00000000-0005-0000-0000-000034400000}"/>
    <cellStyle name="Vírgula 2 6 5 2 4" xfId="9119" xr:uid="{00000000-0005-0000-0000-000035400000}"/>
    <cellStyle name="Vírgula 2 6 5 2 4 2" xfId="22463" xr:uid="{00000000-0005-0000-0000-000036400000}"/>
    <cellStyle name="Vírgula 2 6 5 2 5" xfId="14471" xr:uid="{00000000-0005-0000-0000-000037400000}"/>
    <cellStyle name="Vírgula 2 6 5 2 6" xfId="11783" xr:uid="{00000000-0005-0000-0000-000038400000}"/>
    <cellStyle name="Vírgula 2 6 5 2 7" xfId="25079" xr:uid="{00000000-0005-0000-0000-000039400000}"/>
    <cellStyle name="Vírgula 2 6 5 3" xfId="1919" xr:uid="{00000000-0005-0000-0000-00003A400000}"/>
    <cellStyle name="Vírgula 2 6 5 3 2" xfId="4583" xr:uid="{00000000-0005-0000-0000-00003B400000}"/>
    <cellStyle name="Vírgula 2 6 5 3 2 2" xfId="17927" xr:uid="{00000000-0005-0000-0000-00003C400000}"/>
    <cellStyle name="Vírgula 2 6 5 3 2 3" xfId="26111" xr:uid="{00000000-0005-0000-0000-00003D400000}"/>
    <cellStyle name="Vírgula 2 6 5 3 3" xfId="7247" xr:uid="{00000000-0005-0000-0000-00003E400000}"/>
    <cellStyle name="Vírgula 2 6 5 3 3 2" xfId="20591" xr:uid="{00000000-0005-0000-0000-00003F400000}"/>
    <cellStyle name="Vírgula 2 6 5 3 4" xfId="9911" xr:uid="{00000000-0005-0000-0000-000040400000}"/>
    <cellStyle name="Vírgula 2 6 5 3 4 2" xfId="23255" xr:uid="{00000000-0005-0000-0000-000041400000}"/>
    <cellStyle name="Vírgula 2 6 5 3 5" xfId="15263" xr:uid="{00000000-0005-0000-0000-000042400000}"/>
    <cellStyle name="Vírgula 2 6 5 3 6" xfId="12575" xr:uid="{00000000-0005-0000-0000-000043400000}"/>
    <cellStyle name="Vírgula 2 6 5 3 7" xfId="24743" xr:uid="{00000000-0005-0000-0000-000044400000}"/>
    <cellStyle name="Vírgula 2 6 5 4" xfId="2999" xr:uid="{00000000-0005-0000-0000-000045400000}"/>
    <cellStyle name="Vírgula 2 6 5 4 2" xfId="16343" xr:uid="{00000000-0005-0000-0000-000046400000}"/>
    <cellStyle name="Vírgula 2 6 5 4 2 2" xfId="26759" xr:uid="{00000000-0005-0000-0000-000047400000}"/>
    <cellStyle name="Vírgula 2 6 5 4 3" xfId="25391" xr:uid="{00000000-0005-0000-0000-000048400000}"/>
    <cellStyle name="Vírgula 2 6 5 5" xfId="5663" xr:uid="{00000000-0005-0000-0000-000049400000}"/>
    <cellStyle name="Vírgula 2 6 5 5 2" xfId="19007" xr:uid="{00000000-0005-0000-0000-00004A400000}"/>
    <cellStyle name="Vírgula 2 6 5 5 3" xfId="25751" xr:uid="{00000000-0005-0000-0000-00004B400000}"/>
    <cellStyle name="Vírgula 2 6 5 6" xfId="8327" xr:uid="{00000000-0005-0000-0000-00004C400000}"/>
    <cellStyle name="Vírgula 2 6 5 6 2" xfId="21671" xr:uid="{00000000-0005-0000-0000-00004D400000}"/>
    <cellStyle name="Vírgula 2 6 5 7" xfId="13679" xr:uid="{00000000-0005-0000-0000-00004E400000}"/>
    <cellStyle name="Vírgula 2 6 5 8" xfId="10991" xr:uid="{00000000-0005-0000-0000-00004F400000}"/>
    <cellStyle name="Vírgula 2 6 5 9" xfId="24383" xr:uid="{00000000-0005-0000-0000-000050400000}"/>
    <cellStyle name="Vírgula 2 6 6" xfId="599" xr:uid="{00000000-0005-0000-0000-000051400000}"/>
    <cellStyle name="Vírgula 2 6 6 2" xfId="1391" xr:uid="{00000000-0005-0000-0000-000052400000}"/>
    <cellStyle name="Vírgula 2 6 6 2 2" xfId="4055" xr:uid="{00000000-0005-0000-0000-000053400000}"/>
    <cellStyle name="Vírgula 2 6 6 2 2 2" xfId="17399" xr:uid="{00000000-0005-0000-0000-000054400000}"/>
    <cellStyle name="Vírgula 2 6 6 2 3" xfId="6719" xr:uid="{00000000-0005-0000-0000-000055400000}"/>
    <cellStyle name="Vírgula 2 6 6 2 3 2" xfId="20063" xr:uid="{00000000-0005-0000-0000-000056400000}"/>
    <cellStyle name="Vírgula 2 6 6 2 4" xfId="9383" xr:uid="{00000000-0005-0000-0000-000057400000}"/>
    <cellStyle name="Vírgula 2 6 6 2 4 2" xfId="22727" xr:uid="{00000000-0005-0000-0000-000058400000}"/>
    <cellStyle name="Vírgula 2 6 6 2 5" xfId="14735" xr:uid="{00000000-0005-0000-0000-000059400000}"/>
    <cellStyle name="Vírgula 2 6 6 2 6" xfId="12047" xr:uid="{00000000-0005-0000-0000-00005A400000}"/>
    <cellStyle name="Vírgula 2 6 6 2 7" xfId="26183" xr:uid="{00000000-0005-0000-0000-00005B400000}"/>
    <cellStyle name="Vírgula 2 6 6 3" xfId="2183" xr:uid="{00000000-0005-0000-0000-00005C400000}"/>
    <cellStyle name="Vírgula 2 6 6 3 2" xfId="4847" xr:uid="{00000000-0005-0000-0000-00005D400000}"/>
    <cellStyle name="Vírgula 2 6 6 3 2 2" xfId="18191" xr:uid="{00000000-0005-0000-0000-00005E400000}"/>
    <cellStyle name="Vírgula 2 6 6 3 3" xfId="7511" xr:uid="{00000000-0005-0000-0000-00005F400000}"/>
    <cellStyle name="Vírgula 2 6 6 3 3 2" xfId="20855" xr:uid="{00000000-0005-0000-0000-000060400000}"/>
    <cellStyle name="Vírgula 2 6 6 3 4" xfId="10175" xr:uid="{00000000-0005-0000-0000-000061400000}"/>
    <cellStyle name="Vírgula 2 6 6 3 4 2" xfId="23519" xr:uid="{00000000-0005-0000-0000-000062400000}"/>
    <cellStyle name="Vírgula 2 6 6 3 5" xfId="15527" xr:uid="{00000000-0005-0000-0000-000063400000}"/>
    <cellStyle name="Vírgula 2 6 6 3 6" xfId="12839" xr:uid="{00000000-0005-0000-0000-000064400000}"/>
    <cellStyle name="Vírgula 2 6 6 4" xfId="3263" xr:uid="{00000000-0005-0000-0000-000065400000}"/>
    <cellStyle name="Vírgula 2 6 6 4 2" xfId="16607" xr:uid="{00000000-0005-0000-0000-000066400000}"/>
    <cellStyle name="Vírgula 2 6 6 5" xfId="5927" xr:uid="{00000000-0005-0000-0000-000067400000}"/>
    <cellStyle name="Vírgula 2 6 6 5 2" xfId="19271" xr:uid="{00000000-0005-0000-0000-000068400000}"/>
    <cellStyle name="Vírgula 2 6 6 6" xfId="8591" xr:uid="{00000000-0005-0000-0000-000069400000}"/>
    <cellStyle name="Vírgula 2 6 6 6 2" xfId="21935" xr:uid="{00000000-0005-0000-0000-00006A400000}"/>
    <cellStyle name="Vírgula 2 6 6 7" xfId="13943" xr:uid="{00000000-0005-0000-0000-00006B400000}"/>
    <cellStyle name="Vírgula 2 6 6 8" xfId="11255" xr:uid="{00000000-0005-0000-0000-00006C400000}"/>
    <cellStyle name="Vírgula 2 6 6 9" xfId="24815" xr:uid="{00000000-0005-0000-0000-00006D400000}"/>
    <cellStyle name="Vírgula 2 6 7" xfId="767" xr:uid="{00000000-0005-0000-0000-00006E400000}"/>
    <cellStyle name="Vírgula 2 6 7 2" xfId="1559" xr:uid="{00000000-0005-0000-0000-00006F400000}"/>
    <cellStyle name="Vírgula 2 6 7 2 2" xfId="4223" xr:uid="{00000000-0005-0000-0000-000070400000}"/>
    <cellStyle name="Vírgula 2 6 7 2 2 2" xfId="17567" xr:uid="{00000000-0005-0000-0000-000071400000}"/>
    <cellStyle name="Vírgula 2 6 7 2 3" xfId="6887" xr:uid="{00000000-0005-0000-0000-000072400000}"/>
    <cellStyle name="Vírgula 2 6 7 2 3 2" xfId="20231" xr:uid="{00000000-0005-0000-0000-000073400000}"/>
    <cellStyle name="Vírgula 2 6 7 2 4" xfId="9551" xr:uid="{00000000-0005-0000-0000-000074400000}"/>
    <cellStyle name="Vírgula 2 6 7 2 4 2" xfId="22895" xr:uid="{00000000-0005-0000-0000-000075400000}"/>
    <cellStyle name="Vírgula 2 6 7 2 5" xfId="14903" xr:uid="{00000000-0005-0000-0000-000076400000}"/>
    <cellStyle name="Vírgula 2 6 7 2 6" xfId="12215" xr:uid="{00000000-0005-0000-0000-000077400000}"/>
    <cellStyle name="Vírgula 2 6 7 2 7" xfId="25847" xr:uid="{00000000-0005-0000-0000-000078400000}"/>
    <cellStyle name="Vírgula 2 6 7 3" xfId="2351" xr:uid="{00000000-0005-0000-0000-000079400000}"/>
    <cellStyle name="Vírgula 2 6 7 3 2" xfId="5015" xr:uid="{00000000-0005-0000-0000-00007A400000}"/>
    <cellStyle name="Vírgula 2 6 7 3 2 2" xfId="18359" xr:uid="{00000000-0005-0000-0000-00007B400000}"/>
    <cellStyle name="Vírgula 2 6 7 3 3" xfId="7679" xr:uid="{00000000-0005-0000-0000-00007C400000}"/>
    <cellStyle name="Vírgula 2 6 7 3 3 2" xfId="21023" xr:uid="{00000000-0005-0000-0000-00007D400000}"/>
    <cellStyle name="Vírgula 2 6 7 3 4" xfId="10343" xr:uid="{00000000-0005-0000-0000-00007E400000}"/>
    <cellStyle name="Vírgula 2 6 7 3 4 2" xfId="23687" xr:uid="{00000000-0005-0000-0000-00007F400000}"/>
    <cellStyle name="Vírgula 2 6 7 3 5" xfId="15695" xr:uid="{00000000-0005-0000-0000-000080400000}"/>
    <cellStyle name="Vírgula 2 6 7 3 6" xfId="13007" xr:uid="{00000000-0005-0000-0000-000081400000}"/>
    <cellStyle name="Vírgula 2 6 7 4" xfId="3431" xr:uid="{00000000-0005-0000-0000-000082400000}"/>
    <cellStyle name="Vírgula 2 6 7 4 2" xfId="16775" xr:uid="{00000000-0005-0000-0000-000083400000}"/>
    <cellStyle name="Vírgula 2 6 7 5" xfId="6095" xr:uid="{00000000-0005-0000-0000-000084400000}"/>
    <cellStyle name="Vírgula 2 6 7 5 2" xfId="19439" xr:uid="{00000000-0005-0000-0000-000085400000}"/>
    <cellStyle name="Vírgula 2 6 7 6" xfId="8759" xr:uid="{00000000-0005-0000-0000-000086400000}"/>
    <cellStyle name="Vírgula 2 6 7 6 2" xfId="22103" xr:uid="{00000000-0005-0000-0000-000087400000}"/>
    <cellStyle name="Vírgula 2 6 7 7" xfId="14111" xr:uid="{00000000-0005-0000-0000-000088400000}"/>
    <cellStyle name="Vírgula 2 6 7 8" xfId="11423" xr:uid="{00000000-0005-0000-0000-000089400000}"/>
    <cellStyle name="Vírgula 2 6 7 9" xfId="24479" xr:uid="{00000000-0005-0000-0000-00008A400000}"/>
    <cellStyle name="Vírgula 2 6 8" xfId="815" xr:uid="{00000000-0005-0000-0000-00008B400000}"/>
    <cellStyle name="Vírgula 2 6 8 2" xfId="1607" xr:uid="{00000000-0005-0000-0000-00008C400000}"/>
    <cellStyle name="Vírgula 2 6 8 2 2" xfId="4271" xr:uid="{00000000-0005-0000-0000-00008D400000}"/>
    <cellStyle name="Vírgula 2 6 8 2 2 2" xfId="17615" xr:uid="{00000000-0005-0000-0000-00008E400000}"/>
    <cellStyle name="Vírgula 2 6 8 2 3" xfId="6935" xr:uid="{00000000-0005-0000-0000-00008F400000}"/>
    <cellStyle name="Vírgula 2 6 8 2 3 2" xfId="20279" xr:uid="{00000000-0005-0000-0000-000090400000}"/>
    <cellStyle name="Vírgula 2 6 8 2 4" xfId="9599" xr:uid="{00000000-0005-0000-0000-000091400000}"/>
    <cellStyle name="Vírgula 2 6 8 2 4 2" xfId="22943" xr:uid="{00000000-0005-0000-0000-000092400000}"/>
    <cellStyle name="Vírgula 2 6 8 2 5" xfId="14951" xr:uid="{00000000-0005-0000-0000-000093400000}"/>
    <cellStyle name="Vírgula 2 6 8 2 6" xfId="12263" xr:uid="{00000000-0005-0000-0000-000094400000}"/>
    <cellStyle name="Vírgula 2 6 8 2 7" xfId="26495" xr:uid="{00000000-0005-0000-0000-000095400000}"/>
    <cellStyle name="Vírgula 2 6 8 3" xfId="2399" xr:uid="{00000000-0005-0000-0000-000096400000}"/>
    <cellStyle name="Vírgula 2 6 8 3 2" xfId="5063" xr:uid="{00000000-0005-0000-0000-000097400000}"/>
    <cellStyle name="Vírgula 2 6 8 3 2 2" xfId="18407" xr:uid="{00000000-0005-0000-0000-000098400000}"/>
    <cellStyle name="Vírgula 2 6 8 3 3" xfId="7727" xr:uid="{00000000-0005-0000-0000-000099400000}"/>
    <cellStyle name="Vírgula 2 6 8 3 3 2" xfId="21071" xr:uid="{00000000-0005-0000-0000-00009A400000}"/>
    <cellStyle name="Vírgula 2 6 8 3 4" xfId="10391" xr:uid="{00000000-0005-0000-0000-00009B400000}"/>
    <cellStyle name="Vírgula 2 6 8 3 4 2" xfId="23735" xr:uid="{00000000-0005-0000-0000-00009C400000}"/>
    <cellStyle name="Vírgula 2 6 8 3 5" xfId="15743" xr:uid="{00000000-0005-0000-0000-00009D400000}"/>
    <cellStyle name="Vírgula 2 6 8 3 6" xfId="13055" xr:uid="{00000000-0005-0000-0000-00009E400000}"/>
    <cellStyle name="Vírgula 2 6 8 4" xfId="3479" xr:uid="{00000000-0005-0000-0000-00009F400000}"/>
    <cellStyle name="Vírgula 2 6 8 4 2" xfId="16823" xr:uid="{00000000-0005-0000-0000-0000A0400000}"/>
    <cellStyle name="Vírgula 2 6 8 5" xfId="6143" xr:uid="{00000000-0005-0000-0000-0000A1400000}"/>
    <cellStyle name="Vírgula 2 6 8 5 2" xfId="19487" xr:uid="{00000000-0005-0000-0000-0000A2400000}"/>
    <cellStyle name="Vírgula 2 6 8 6" xfId="8807" xr:uid="{00000000-0005-0000-0000-0000A3400000}"/>
    <cellStyle name="Vírgula 2 6 8 6 2" xfId="22151" xr:uid="{00000000-0005-0000-0000-0000A4400000}"/>
    <cellStyle name="Vírgula 2 6 8 7" xfId="14159" xr:uid="{00000000-0005-0000-0000-0000A5400000}"/>
    <cellStyle name="Vírgula 2 6 8 8" xfId="11471" xr:uid="{00000000-0005-0000-0000-0000A6400000}"/>
    <cellStyle name="Vírgula 2 6 8 9" xfId="25127" xr:uid="{00000000-0005-0000-0000-0000A7400000}"/>
    <cellStyle name="Vírgula 2 6 9" xfId="863" xr:uid="{00000000-0005-0000-0000-0000A8400000}"/>
    <cellStyle name="Vírgula 2 6 9 2" xfId="3527" xr:uid="{00000000-0005-0000-0000-0000A9400000}"/>
    <cellStyle name="Vírgula 2 6 9 2 2" xfId="16871" xr:uid="{00000000-0005-0000-0000-0000AA400000}"/>
    <cellStyle name="Vírgula 2 6 9 3" xfId="6191" xr:uid="{00000000-0005-0000-0000-0000AB400000}"/>
    <cellStyle name="Vírgula 2 6 9 3 2" xfId="19535" xr:uid="{00000000-0005-0000-0000-0000AC400000}"/>
    <cellStyle name="Vírgula 2 6 9 4" xfId="8855" xr:uid="{00000000-0005-0000-0000-0000AD400000}"/>
    <cellStyle name="Vírgula 2 6 9 4 2" xfId="22199" xr:uid="{00000000-0005-0000-0000-0000AE400000}"/>
    <cellStyle name="Vírgula 2 6 9 5" xfId="14207" xr:uid="{00000000-0005-0000-0000-0000AF400000}"/>
    <cellStyle name="Vírgula 2 6 9 6" xfId="11519" xr:uid="{00000000-0005-0000-0000-0000B0400000}"/>
    <cellStyle name="Vírgula 2 6 9 7" xfId="25487" xr:uid="{00000000-0005-0000-0000-0000B1400000}"/>
    <cellStyle name="Vírgula 2 7" xfId="95" xr:uid="{00000000-0005-0000-0000-0000B2400000}"/>
    <cellStyle name="Vírgula 2 7 10" xfId="5423" xr:uid="{00000000-0005-0000-0000-0000B3400000}"/>
    <cellStyle name="Vírgula 2 7 10 2" xfId="18767" xr:uid="{00000000-0005-0000-0000-0000B4400000}"/>
    <cellStyle name="Vírgula 2 7 11" xfId="8087" xr:uid="{00000000-0005-0000-0000-0000B5400000}"/>
    <cellStyle name="Vírgula 2 7 11 2" xfId="21431" xr:uid="{00000000-0005-0000-0000-0000B6400000}"/>
    <cellStyle name="Vírgula 2 7 12" xfId="13439" xr:uid="{00000000-0005-0000-0000-0000B7400000}"/>
    <cellStyle name="Vírgula 2 7 13" xfId="10751" xr:uid="{00000000-0005-0000-0000-0000B8400000}"/>
    <cellStyle name="Vírgula 2 7 14" xfId="24143" xr:uid="{00000000-0005-0000-0000-0000B9400000}"/>
    <cellStyle name="Vírgula 2 7 2" xfId="263" xr:uid="{00000000-0005-0000-0000-0000BA400000}"/>
    <cellStyle name="Vírgula 2 7 2 10" xfId="13607" xr:uid="{00000000-0005-0000-0000-0000BB400000}"/>
    <cellStyle name="Vírgula 2 7 2 11" xfId="10919" xr:uid="{00000000-0005-0000-0000-0000BC400000}"/>
    <cellStyle name="Vírgula 2 7 2 12" xfId="24311" xr:uid="{00000000-0005-0000-0000-0000BD400000}"/>
    <cellStyle name="Vírgula 2 7 2 2" xfId="527" xr:uid="{00000000-0005-0000-0000-0000BE400000}"/>
    <cellStyle name="Vírgula 2 7 2 2 2" xfId="1319" xr:uid="{00000000-0005-0000-0000-0000BF400000}"/>
    <cellStyle name="Vírgula 2 7 2 2 2 2" xfId="3983" xr:uid="{00000000-0005-0000-0000-0000C0400000}"/>
    <cellStyle name="Vírgula 2 7 2 2 2 2 2" xfId="17327" xr:uid="{00000000-0005-0000-0000-0000C1400000}"/>
    <cellStyle name="Vírgula 2 7 2 2 2 3" xfId="6647" xr:uid="{00000000-0005-0000-0000-0000C2400000}"/>
    <cellStyle name="Vírgula 2 7 2 2 2 3 2" xfId="19991" xr:uid="{00000000-0005-0000-0000-0000C3400000}"/>
    <cellStyle name="Vírgula 2 7 2 2 2 4" xfId="9311" xr:uid="{00000000-0005-0000-0000-0000C4400000}"/>
    <cellStyle name="Vírgula 2 7 2 2 2 4 2" xfId="22655" xr:uid="{00000000-0005-0000-0000-0000C5400000}"/>
    <cellStyle name="Vírgula 2 7 2 2 2 5" xfId="14663" xr:uid="{00000000-0005-0000-0000-0000C6400000}"/>
    <cellStyle name="Vírgula 2 7 2 2 2 6" xfId="11975" xr:uid="{00000000-0005-0000-0000-0000C7400000}"/>
    <cellStyle name="Vírgula 2 7 2 2 2 7" xfId="26375" xr:uid="{00000000-0005-0000-0000-0000C8400000}"/>
    <cellStyle name="Vírgula 2 7 2 2 3" xfId="2111" xr:uid="{00000000-0005-0000-0000-0000C9400000}"/>
    <cellStyle name="Vírgula 2 7 2 2 3 2" xfId="4775" xr:uid="{00000000-0005-0000-0000-0000CA400000}"/>
    <cellStyle name="Vírgula 2 7 2 2 3 2 2" xfId="18119" xr:uid="{00000000-0005-0000-0000-0000CB400000}"/>
    <cellStyle name="Vírgula 2 7 2 2 3 3" xfId="7439" xr:uid="{00000000-0005-0000-0000-0000CC400000}"/>
    <cellStyle name="Vírgula 2 7 2 2 3 3 2" xfId="20783" xr:uid="{00000000-0005-0000-0000-0000CD400000}"/>
    <cellStyle name="Vírgula 2 7 2 2 3 4" xfId="10103" xr:uid="{00000000-0005-0000-0000-0000CE400000}"/>
    <cellStyle name="Vírgula 2 7 2 2 3 4 2" xfId="23447" xr:uid="{00000000-0005-0000-0000-0000CF400000}"/>
    <cellStyle name="Vírgula 2 7 2 2 3 5" xfId="15455" xr:uid="{00000000-0005-0000-0000-0000D0400000}"/>
    <cellStyle name="Vírgula 2 7 2 2 3 6" xfId="12767" xr:uid="{00000000-0005-0000-0000-0000D1400000}"/>
    <cellStyle name="Vírgula 2 7 2 2 4" xfId="3191" xr:uid="{00000000-0005-0000-0000-0000D2400000}"/>
    <cellStyle name="Vírgula 2 7 2 2 4 2" xfId="16535" xr:uid="{00000000-0005-0000-0000-0000D3400000}"/>
    <cellStyle name="Vírgula 2 7 2 2 5" xfId="5855" xr:uid="{00000000-0005-0000-0000-0000D4400000}"/>
    <cellStyle name="Vírgula 2 7 2 2 5 2" xfId="19199" xr:uid="{00000000-0005-0000-0000-0000D5400000}"/>
    <cellStyle name="Vírgula 2 7 2 2 6" xfId="8519" xr:uid="{00000000-0005-0000-0000-0000D6400000}"/>
    <cellStyle name="Vírgula 2 7 2 2 6 2" xfId="21863" xr:uid="{00000000-0005-0000-0000-0000D7400000}"/>
    <cellStyle name="Vírgula 2 7 2 2 7" xfId="13871" xr:uid="{00000000-0005-0000-0000-0000D8400000}"/>
    <cellStyle name="Vírgula 2 7 2 2 8" xfId="11183" xr:uid="{00000000-0005-0000-0000-0000D9400000}"/>
    <cellStyle name="Vírgula 2 7 2 2 9" xfId="25007" xr:uid="{00000000-0005-0000-0000-0000DA400000}"/>
    <cellStyle name="Vírgula 2 7 2 3" xfId="695" xr:uid="{00000000-0005-0000-0000-0000DB400000}"/>
    <cellStyle name="Vírgula 2 7 2 3 2" xfId="1487" xr:uid="{00000000-0005-0000-0000-0000DC400000}"/>
    <cellStyle name="Vírgula 2 7 2 3 2 2" xfId="4151" xr:uid="{00000000-0005-0000-0000-0000DD400000}"/>
    <cellStyle name="Vírgula 2 7 2 3 2 2 2" xfId="17495" xr:uid="{00000000-0005-0000-0000-0000DE400000}"/>
    <cellStyle name="Vírgula 2 7 2 3 2 3" xfId="6815" xr:uid="{00000000-0005-0000-0000-0000DF400000}"/>
    <cellStyle name="Vírgula 2 7 2 3 2 3 2" xfId="20159" xr:uid="{00000000-0005-0000-0000-0000E0400000}"/>
    <cellStyle name="Vírgula 2 7 2 3 2 4" xfId="9479" xr:uid="{00000000-0005-0000-0000-0000E1400000}"/>
    <cellStyle name="Vírgula 2 7 2 3 2 4 2" xfId="22823" xr:uid="{00000000-0005-0000-0000-0000E2400000}"/>
    <cellStyle name="Vírgula 2 7 2 3 2 5" xfId="14831" xr:uid="{00000000-0005-0000-0000-0000E3400000}"/>
    <cellStyle name="Vírgula 2 7 2 3 2 6" xfId="12143" xr:uid="{00000000-0005-0000-0000-0000E4400000}"/>
    <cellStyle name="Vírgula 2 7 2 3 2 7" xfId="26039" xr:uid="{00000000-0005-0000-0000-0000E5400000}"/>
    <cellStyle name="Vírgula 2 7 2 3 3" xfId="2279" xr:uid="{00000000-0005-0000-0000-0000E6400000}"/>
    <cellStyle name="Vírgula 2 7 2 3 3 2" xfId="4943" xr:uid="{00000000-0005-0000-0000-0000E7400000}"/>
    <cellStyle name="Vírgula 2 7 2 3 3 2 2" xfId="18287" xr:uid="{00000000-0005-0000-0000-0000E8400000}"/>
    <cellStyle name="Vírgula 2 7 2 3 3 3" xfId="7607" xr:uid="{00000000-0005-0000-0000-0000E9400000}"/>
    <cellStyle name="Vírgula 2 7 2 3 3 3 2" xfId="20951" xr:uid="{00000000-0005-0000-0000-0000EA400000}"/>
    <cellStyle name="Vírgula 2 7 2 3 3 4" xfId="10271" xr:uid="{00000000-0005-0000-0000-0000EB400000}"/>
    <cellStyle name="Vírgula 2 7 2 3 3 4 2" xfId="23615" xr:uid="{00000000-0005-0000-0000-0000EC400000}"/>
    <cellStyle name="Vírgula 2 7 2 3 3 5" xfId="15623" xr:uid="{00000000-0005-0000-0000-0000ED400000}"/>
    <cellStyle name="Vírgula 2 7 2 3 3 6" xfId="12935" xr:uid="{00000000-0005-0000-0000-0000EE400000}"/>
    <cellStyle name="Vírgula 2 7 2 3 4" xfId="3359" xr:uid="{00000000-0005-0000-0000-0000EF400000}"/>
    <cellStyle name="Vírgula 2 7 2 3 4 2" xfId="16703" xr:uid="{00000000-0005-0000-0000-0000F0400000}"/>
    <cellStyle name="Vírgula 2 7 2 3 5" xfId="6023" xr:uid="{00000000-0005-0000-0000-0000F1400000}"/>
    <cellStyle name="Vírgula 2 7 2 3 5 2" xfId="19367" xr:uid="{00000000-0005-0000-0000-0000F2400000}"/>
    <cellStyle name="Vírgula 2 7 2 3 6" xfId="8687" xr:uid="{00000000-0005-0000-0000-0000F3400000}"/>
    <cellStyle name="Vírgula 2 7 2 3 6 2" xfId="22031" xr:uid="{00000000-0005-0000-0000-0000F4400000}"/>
    <cellStyle name="Vírgula 2 7 2 3 7" xfId="14039" xr:uid="{00000000-0005-0000-0000-0000F5400000}"/>
    <cellStyle name="Vírgula 2 7 2 3 8" xfId="11351" xr:uid="{00000000-0005-0000-0000-0000F6400000}"/>
    <cellStyle name="Vírgula 2 7 2 3 9" xfId="24671" xr:uid="{00000000-0005-0000-0000-0000F7400000}"/>
    <cellStyle name="Vírgula 2 7 2 4" xfId="1055" xr:uid="{00000000-0005-0000-0000-0000F8400000}"/>
    <cellStyle name="Vírgula 2 7 2 4 2" xfId="3719" xr:uid="{00000000-0005-0000-0000-0000F9400000}"/>
    <cellStyle name="Vírgula 2 7 2 4 2 2" xfId="17063" xr:uid="{00000000-0005-0000-0000-0000FA400000}"/>
    <cellStyle name="Vírgula 2 7 2 4 2 3" xfId="26687" xr:uid="{00000000-0005-0000-0000-0000FB400000}"/>
    <cellStyle name="Vírgula 2 7 2 4 3" xfId="6383" xr:uid="{00000000-0005-0000-0000-0000FC400000}"/>
    <cellStyle name="Vírgula 2 7 2 4 3 2" xfId="19727" xr:uid="{00000000-0005-0000-0000-0000FD400000}"/>
    <cellStyle name="Vírgula 2 7 2 4 4" xfId="9047" xr:uid="{00000000-0005-0000-0000-0000FE400000}"/>
    <cellStyle name="Vírgula 2 7 2 4 4 2" xfId="22391" xr:uid="{00000000-0005-0000-0000-0000FF400000}"/>
    <cellStyle name="Vírgula 2 7 2 4 5" xfId="14399" xr:uid="{00000000-0005-0000-0000-000000410000}"/>
    <cellStyle name="Vírgula 2 7 2 4 6" xfId="11711" xr:uid="{00000000-0005-0000-0000-000001410000}"/>
    <cellStyle name="Vírgula 2 7 2 4 7" xfId="25319" xr:uid="{00000000-0005-0000-0000-000002410000}"/>
    <cellStyle name="Vírgula 2 7 2 5" xfId="1847" xr:uid="{00000000-0005-0000-0000-000003410000}"/>
    <cellStyle name="Vírgula 2 7 2 5 2" xfId="4511" xr:uid="{00000000-0005-0000-0000-000004410000}"/>
    <cellStyle name="Vírgula 2 7 2 5 2 2" xfId="17855" xr:uid="{00000000-0005-0000-0000-000005410000}"/>
    <cellStyle name="Vírgula 2 7 2 5 3" xfId="7175" xr:uid="{00000000-0005-0000-0000-000006410000}"/>
    <cellStyle name="Vírgula 2 7 2 5 3 2" xfId="20519" xr:uid="{00000000-0005-0000-0000-000007410000}"/>
    <cellStyle name="Vírgula 2 7 2 5 4" xfId="9839" xr:uid="{00000000-0005-0000-0000-000008410000}"/>
    <cellStyle name="Vírgula 2 7 2 5 4 2" xfId="23183" xr:uid="{00000000-0005-0000-0000-000009410000}"/>
    <cellStyle name="Vírgula 2 7 2 5 5" xfId="15191" xr:uid="{00000000-0005-0000-0000-00000A410000}"/>
    <cellStyle name="Vírgula 2 7 2 5 6" xfId="12503" xr:uid="{00000000-0005-0000-0000-00000B410000}"/>
    <cellStyle name="Vírgula 2 7 2 5 7" xfId="25679" xr:uid="{00000000-0005-0000-0000-00000C410000}"/>
    <cellStyle name="Vírgula 2 7 2 6" xfId="2663" xr:uid="{00000000-0005-0000-0000-00000D410000}"/>
    <cellStyle name="Vírgula 2 7 2 6 2" xfId="5327" xr:uid="{00000000-0005-0000-0000-00000E410000}"/>
    <cellStyle name="Vírgula 2 7 2 6 2 2" xfId="18671" xr:uid="{00000000-0005-0000-0000-00000F410000}"/>
    <cellStyle name="Vírgula 2 7 2 6 3" xfId="7991" xr:uid="{00000000-0005-0000-0000-000010410000}"/>
    <cellStyle name="Vírgula 2 7 2 6 3 2" xfId="21335" xr:uid="{00000000-0005-0000-0000-000011410000}"/>
    <cellStyle name="Vírgula 2 7 2 6 4" xfId="10655" xr:uid="{00000000-0005-0000-0000-000012410000}"/>
    <cellStyle name="Vírgula 2 7 2 6 4 2" xfId="23999" xr:uid="{00000000-0005-0000-0000-000013410000}"/>
    <cellStyle name="Vírgula 2 7 2 6 5" xfId="16007" xr:uid="{00000000-0005-0000-0000-000014410000}"/>
    <cellStyle name="Vírgula 2 7 2 6 6" xfId="13319" xr:uid="{00000000-0005-0000-0000-000015410000}"/>
    <cellStyle name="Vírgula 2 7 2 7" xfId="2927" xr:uid="{00000000-0005-0000-0000-000016410000}"/>
    <cellStyle name="Vírgula 2 7 2 7 2" xfId="16271" xr:uid="{00000000-0005-0000-0000-000017410000}"/>
    <cellStyle name="Vírgula 2 7 2 8" xfId="5591" xr:uid="{00000000-0005-0000-0000-000018410000}"/>
    <cellStyle name="Vírgula 2 7 2 8 2" xfId="18935" xr:uid="{00000000-0005-0000-0000-000019410000}"/>
    <cellStyle name="Vírgula 2 7 2 9" xfId="8255" xr:uid="{00000000-0005-0000-0000-00001A410000}"/>
    <cellStyle name="Vírgula 2 7 2 9 2" xfId="21599" xr:uid="{00000000-0005-0000-0000-00001B410000}"/>
    <cellStyle name="Vírgula 2 7 3" xfId="167" xr:uid="{00000000-0005-0000-0000-00001C410000}"/>
    <cellStyle name="Vírgula 2 7 3 10" xfId="10823" xr:uid="{00000000-0005-0000-0000-00001D410000}"/>
    <cellStyle name="Vírgula 2 7 3 11" xfId="24215" xr:uid="{00000000-0005-0000-0000-00001E410000}"/>
    <cellStyle name="Vírgula 2 7 3 2" xfId="431" xr:uid="{00000000-0005-0000-0000-00001F410000}"/>
    <cellStyle name="Vírgula 2 7 3 2 2" xfId="1223" xr:uid="{00000000-0005-0000-0000-000020410000}"/>
    <cellStyle name="Vírgula 2 7 3 2 2 2" xfId="3887" xr:uid="{00000000-0005-0000-0000-000021410000}"/>
    <cellStyle name="Vírgula 2 7 3 2 2 2 2" xfId="17231" xr:uid="{00000000-0005-0000-0000-000022410000}"/>
    <cellStyle name="Vírgula 2 7 3 2 2 3" xfId="6551" xr:uid="{00000000-0005-0000-0000-000023410000}"/>
    <cellStyle name="Vírgula 2 7 3 2 2 3 2" xfId="19895" xr:uid="{00000000-0005-0000-0000-000024410000}"/>
    <cellStyle name="Vírgula 2 7 3 2 2 4" xfId="9215" xr:uid="{00000000-0005-0000-0000-000025410000}"/>
    <cellStyle name="Vírgula 2 7 3 2 2 4 2" xfId="22559" xr:uid="{00000000-0005-0000-0000-000026410000}"/>
    <cellStyle name="Vírgula 2 7 3 2 2 5" xfId="14567" xr:uid="{00000000-0005-0000-0000-000027410000}"/>
    <cellStyle name="Vírgula 2 7 3 2 2 6" xfId="11879" xr:uid="{00000000-0005-0000-0000-000028410000}"/>
    <cellStyle name="Vírgula 2 7 3 2 2 7" xfId="26279" xr:uid="{00000000-0005-0000-0000-000029410000}"/>
    <cellStyle name="Vírgula 2 7 3 2 3" xfId="2015" xr:uid="{00000000-0005-0000-0000-00002A410000}"/>
    <cellStyle name="Vírgula 2 7 3 2 3 2" xfId="4679" xr:uid="{00000000-0005-0000-0000-00002B410000}"/>
    <cellStyle name="Vírgula 2 7 3 2 3 2 2" xfId="18023" xr:uid="{00000000-0005-0000-0000-00002C410000}"/>
    <cellStyle name="Vírgula 2 7 3 2 3 3" xfId="7343" xr:uid="{00000000-0005-0000-0000-00002D410000}"/>
    <cellStyle name="Vírgula 2 7 3 2 3 3 2" xfId="20687" xr:uid="{00000000-0005-0000-0000-00002E410000}"/>
    <cellStyle name="Vírgula 2 7 3 2 3 4" xfId="10007" xr:uid="{00000000-0005-0000-0000-00002F410000}"/>
    <cellStyle name="Vírgula 2 7 3 2 3 4 2" xfId="23351" xr:uid="{00000000-0005-0000-0000-000030410000}"/>
    <cellStyle name="Vírgula 2 7 3 2 3 5" xfId="15359" xr:uid="{00000000-0005-0000-0000-000031410000}"/>
    <cellStyle name="Vírgula 2 7 3 2 3 6" xfId="12671" xr:uid="{00000000-0005-0000-0000-000032410000}"/>
    <cellStyle name="Vírgula 2 7 3 2 4" xfId="3095" xr:uid="{00000000-0005-0000-0000-000033410000}"/>
    <cellStyle name="Vírgula 2 7 3 2 4 2" xfId="16439" xr:uid="{00000000-0005-0000-0000-000034410000}"/>
    <cellStyle name="Vírgula 2 7 3 2 5" xfId="5759" xr:uid="{00000000-0005-0000-0000-000035410000}"/>
    <cellStyle name="Vírgula 2 7 3 2 5 2" xfId="19103" xr:uid="{00000000-0005-0000-0000-000036410000}"/>
    <cellStyle name="Vírgula 2 7 3 2 6" xfId="8423" xr:uid="{00000000-0005-0000-0000-000037410000}"/>
    <cellStyle name="Vírgula 2 7 3 2 6 2" xfId="21767" xr:uid="{00000000-0005-0000-0000-000038410000}"/>
    <cellStyle name="Vírgula 2 7 3 2 7" xfId="13775" xr:uid="{00000000-0005-0000-0000-000039410000}"/>
    <cellStyle name="Vírgula 2 7 3 2 8" xfId="11087" xr:uid="{00000000-0005-0000-0000-00003A410000}"/>
    <cellStyle name="Vírgula 2 7 3 2 9" xfId="24911" xr:uid="{00000000-0005-0000-0000-00003B410000}"/>
    <cellStyle name="Vírgula 2 7 3 3" xfId="959" xr:uid="{00000000-0005-0000-0000-00003C410000}"/>
    <cellStyle name="Vírgula 2 7 3 3 2" xfId="3623" xr:uid="{00000000-0005-0000-0000-00003D410000}"/>
    <cellStyle name="Vírgula 2 7 3 3 2 2" xfId="16967" xr:uid="{00000000-0005-0000-0000-00003E410000}"/>
    <cellStyle name="Vírgula 2 7 3 3 2 3" xfId="25943" xr:uid="{00000000-0005-0000-0000-00003F410000}"/>
    <cellStyle name="Vírgula 2 7 3 3 3" xfId="6287" xr:uid="{00000000-0005-0000-0000-000040410000}"/>
    <cellStyle name="Vírgula 2 7 3 3 3 2" xfId="19631" xr:uid="{00000000-0005-0000-0000-000041410000}"/>
    <cellStyle name="Vírgula 2 7 3 3 4" xfId="8951" xr:uid="{00000000-0005-0000-0000-000042410000}"/>
    <cellStyle name="Vírgula 2 7 3 3 4 2" xfId="22295" xr:uid="{00000000-0005-0000-0000-000043410000}"/>
    <cellStyle name="Vírgula 2 7 3 3 5" xfId="14303" xr:uid="{00000000-0005-0000-0000-000044410000}"/>
    <cellStyle name="Vírgula 2 7 3 3 6" xfId="11615" xr:uid="{00000000-0005-0000-0000-000045410000}"/>
    <cellStyle name="Vírgula 2 7 3 3 7" xfId="24575" xr:uid="{00000000-0005-0000-0000-000046410000}"/>
    <cellStyle name="Vírgula 2 7 3 4" xfId="1751" xr:uid="{00000000-0005-0000-0000-000047410000}"/>
    <cellStyle name="Vírgula 2 7 3 4 2" xfId="4415" xr:uid="{00000000-0005-0000-0000-000048410000}"/>
    <cellStyle name="Vírgula 2 7 3 4 2 2" xfId="17759" xr:uid="{00000000-0005-0000-0000-000049410000}"/>
    <cellStyle name="Vírgula 2 7 3 4 2 3" xfId="26591" xr:uid="{00000000-0005-0000-0000-00004A410000}"/>
    <cellStyle name="Vírgula 2 7 3 4 3" xfId="7079" xr:uid="{00000000-0005-0000-0000-00004B410000}"/>
    <cellStyle name="Vírgula 2 7 3 4 3 2" xfId="20423" xr:uid="{00000000-0005-0000-0000-00004C410000}"/>
    <cellStyle name="Vírgula 2 7 3 4 4" xfId="9743" xr:uid="{00000000-0005-0000-0000-00004D410000}"/>
    <cellStyle name="Vírgula 2 7 3 4 4 2" xfId="23087" xr:uid="{00000000-0005-0000-0000-00004E410000}"/>
    <cellStyle name="Vírgula 2 7 3 4 5" xfId="15095" xr:uid="{00000000-0005-0000-0000-00004F410000}"/>
    <cellStyle name="Vírgula 2 7 3 4 6" xfId="12407" xr:uid="{00000000-0005-0000-0000-000050410000}"/>
    <cellStyle name="Vírgula 2 7 3 4 7" xfId="25223" xr:uid="{00000000-0005-0000-0000-000051410000}"/>
    <cellStyle name="Vírgula 2 7 3 5" xfId="2567" xr:uid="{00000000-0005-0000-0000-000052410000}"/>
    <cellStyle name="Vírgula 2 7 3 5 2" xfId="5231" xr:uid="{00000000-0005-0000-0000-000053410000}"/>
    <cellStyle name="Vírgula 2 7 3 5 2 2" xfId="18575" xr:uid="{00000000-0005-0000-0000-000054410000}"/>
    <cellStyle name="Vírgula 2 7 3 5 3" xfId="7895" xr:uid="{00000000-0005-0000-0000-000055410000}"/>
    <cellStyle name="Vírgula 2 7 3 5 3 2" xfId="21239" xr:uid="{00000000-0005-0000-0000-000056410000}"/>
    <cellStyle name="Vírgula 2 7 3 5 4" xfId="10559" xr:uid="{00000000-0005-0000-0000-000057410000}"/>
    <cellStyle name="Vírgula 2 7 3 5 4 2" xfId="23903" xr:uid="{00000000-0005-0000-0000-000058410000}"/>
    <cellStyle name="Vírgula 2 7 3 5 5" xfId="15911" xr:uid="{00000000-0005-0000-0000-000059410000}"/>
    <cellStyle name="Vírgula 2 7 3 5 6" xfId="13223" xr:uid="{00000000-0005-0000-0000-00005A410000}"/>
    <cellStyle name="Vírgula 2 7 3 5 7" xfId="25583" xr:uid="{00000000-0005-0000-0000-00005B410000}"/>
    <cellStyle name="Vírgula 2 7 3 6" xfId="2831" xr:uid="{00000000-0005-0000-0000-00005C410000}"/>
    <cellStyle name="Vírgula 2 7 3 6 2" xfId="16175" xr:uid="{00000000-0005-0000-0000-00005D410000}"/>
    <cellStyle name="Vírgula 2 7 3 7" xfId="5495" xr:uid="{00000000-0005-0000-0000-00005E410000}"/>
    <cellStyle name="Vírgula 2 7 3 7 2" xfId="18839" xr:uid="{00000000-0005-0000-0000-00005F410000}"/>
    <cellStyle name="Vírgula 2 7 3 8" xfId="8159" xr:uid="{00000000-0005-0000-0000-000060410000}"/>
    <cellStyle name="Vírgula 2 7 3 8 2" xfId="21503" xr:uid="{00000000-0005-0000-0000-000061410000}"/>
    <cellStyle name="Vírgula 2 7 3 9" xfId="13511" xr:uid="{00000000-0005-0000-0000-000062410000}"/>
    <cellStyle name="Vírgula 2 7 4" xfId="359" xr:uid="{00000000-0005-0000-0000-000063410000}"/>
    <cellStyle name="Vírgula 2 7 4 2" xfId="1151" xr:uid="{00000000-0005-0000-0000-000064410000}"/>
    <cellStyle name="Vírgula 2 7 4 2 2" xfId="3815" xr:uid="{00000000-0005-0000-0000-000065410000}"/>
    <cellStyle name="Vírgula 2 7 4 2 2 2" xfId="17159" xr:uid="{00000000-0005-0000-0000-000066410000}"/>
    <cellStyle name="Vírgula 2 7 4 2 3" xfId="6479" xr:uid="{00000000-0005-0000-0000-000067410000}"/>
    <cellStyle name="Vírgula 2 7 4 2 3 2" xfId="19823" xr:uid="{00000000-0005-0000-0000-000068410000}"/>
    <cellStyle name="Vírgula 2 7 4 2 4" xfId="9143" xr:uid="{00000000-0005-0000-0000-000069410000}"/>
    <cellStyle name="Vírgula 2 7 4 2 4 2" xfId="22487" xr:uid="{00000000-0005-0000-0000-00006A410000}"/>
    <cellStyle name="Vírgula 2 7 4 2 5" xfId="14495" xr:uid="{00000000-0005-0000-0000-00006B410000}"/>
    <cellStyle name="Vírgula 2 7 4 2 6" xfId="11807" xr:uid="{00000000-0005-0000-0000-00006C410000}"/>
    <cellStyle name="Vírgula 2 7 4 2 7" xfId="26207" xr:uid="{00000000-0005-0000-0000-00006D410000}"/>
    <cellStyle name="Vírgula 2 7 4 3" xfId="1943" xr:uid="{00000000-0005-0000-0000-00006E410000}"/>
    <cellStyle name="Vírgula 2 7 4 3 2" xfId="4607" xr:uid="{00000000-0005-0000-0000-00006F410000}"/>
    <cellStyle name="Vírgula 2 7 4 3 2 2" xfId="17951" xr:uid="{00000000-0005-0000-0000-000070410000}"/>
    <cellStyle name="Vírgula 2 7 4 3 3" xfId="7271" xr:uid="{00000000-0005-0000-0000-000071410000}"/>
    <cellStyle name="Vírgula 2 7 4 3 3 2" xfId="20615" xr:uid="{00000000-0005-0000-0000-000072410000}"/>
    <cellStyle name="Vírgula 2 7 4 3 4" xfId="9935" xr:uid="{00000000-0005-0000-0000-000073410000}"/>
    <cellStyle name="Vírgula 2 7 4 3 4 2" xfId="23279" xr:uid="{00000000-0005-0000-0000-000074410000}"/>
    <cellStyle name="Vírgula 2 7 4 3 5" xfId="15287" xr:uid="{00000000-0005-0000-0000-000075410000}"/>
    <cellStyle name="Vírgula 2 7 4 3 6" xfId="12599" xr:uid="{00000000-0005-0000-0000-000076410000}"/>
    <cellStyle name="Vírgula 2 7 4 4" xfId="3023" xr:uid="{00000000-0005-0000-0000-000077410000}"/>
    <cellStyle name="Vírgula 2 7 4 4 2" xfId="16367" xr:uid="{00000000-0005-0000-0000-000078410000}"/>
    <cellStyle name="Vírgula 2 7 4 5" xfId="5687" xr:uid="{00000000-0005-0000-0000-000079410000}"/>
    <cellStyle name="Vírgula 2 7 4 5 2" xfId="19031" xr:uid="{00000000-0005-0000-0000-00007A410000}"/>
    <cellStyle name="Vírgula 2 7 4 6" xfId="8351" xr:uid="{00000000-0005-0000-0000-00007B410000}"/>
    <cellStyle name="Vírgula 2 7 4 6 2" xfId="21695" xr:uid="{00000000-0005-0000-0000-00007C410000}"/>
    <cellStyle name="Vírgula 2 7 4 7" xfId="13703" xr:uid="{00000000-0005-0000-0000-00007D410000}"/>
    <cellStyle name="Vírgula 2 7 4 8" xfId="11015" xr:uid="{00000000-0005-0000-0000-00007E410000}"/>
    <cellStyle name="Vírgula 2 7 4 9" xfId="24839" xr:uid="{00000000-0005-0000-0000-00007F410000}"/>
    <cellStyle name="Vírgula 2 7 5" xfId="623" xr:uid="{00000000-0005-0000-0000-000080410000}"/>
    <cellStyle name="Vírgula 2 7 5 2" xfId="1415" xr:uid="{00000000-0005-0000-0000-000081410000}"/>
    <cellStyle name="Vírgula 2 7 5 2 2" xfId="4079" xr:uid="{00000000-0005-0000-0000-000082410000}"/>
    <cellStyle name="Vírgula 2 7 5 2 2 2" xfId="17423" xr:uid="{00000000-0005-0000-0000-000083410000}"/>
    <cellStyle name="Vírgula 2 7 5 2 3" xfId="6743" xr:uid="{00000000-0005-0000-0000-000084410000}"/>
    <cellStyle name="Vírgula 2 7 5 2 3 2" xfId="20087" xr:uid="{00000000-0005-0000-0000-000085410000}"/>
    <cellStyle name="Vírgula 2 7 5 2 4" xfId="9407" xr:uid="{00000000-0005-0000-0000-000086410000}"/>
    <cellStyle name="Vírgula 2 7 5 2 4 2" xfId="22751" xr:uid="{00000000-0005-0000-0000-000087410000}"/>
    <cellStyle name="Vírgula 2 7 5 2 5" xfId="14759" xr:uid="{00000000-0005-0000-0000-000088410000}"/>
    <cellStyle name="Vírgula 2 7 5 2 6" xfId="12071" xr:uid="{00000000-0005-0000-0000-000089410000}"/>
    <cellStyle name="Vírgula 2 7 5 2 7" xfId="25871" xr:uid="{00000000-0005-0000-0000-00008A410000}"/>
    <cellStyle name="Vírgula 2 7 5 3" xfId="2207" xr:uid="{00000000-0005-0000-0000-00008B410000}"/>
    <cellStyle name="Vírgula 2 7 5 3 2" xfId="4871" xr:uid="{00000000-0005-0000-0000-00008C410000}"/>
    <cellStyle name="Vírgula 2 7 5 3 2 2" xfId="18215" xr:uid="{00000000-0005-0000-0000-00008D410000}"/>
    <cellStyle name="Vírgula 2 7 5 3 3" xfId="7535" xr:uid="{00000000-0005-0000-0000-00008E410000}"/>
    <cellStyle name="Vírgula 2 7 5 3 3 2" xfId="20879" xr:uid="{00000000-0005-0000-0000-00008F410000}"/>
    <cellStyle name="Vírgula 2 7 5 3 4" xfId="10199" xr:uid="{00000000-0005-0000-0000-000090410000}"/>
    <cellStyle name="Vírgula 2 7 5 3 4 2" xfId="23543" xr:uid="{00000000-0005-0000-0000-000091410000}"/>
    <cellStyle name="Vírgula 2 7 5 3 5" xfId="15551" xr:uid="{00000000-0005-0000-0000-000092410000}"/>
    <cellStyle name="Vírgula 2 7 5 3 6" xfId="12863" xr:uid="{00000000-0005-0000-0000-000093410000}"/>
    <cellStyle name="Vírgula 2 7 5 4" xfId="3287" xr:uid="{00000000-0005-0000-0000-000094410000}"/>
    <cellStyle name="Vírgula 2 7 5 4 2" xfId="16631" xr:uid="{00000000-0005-0000-0000-000095410000}"/>
    <cellStyle name="Vírgula 2 7 5 5" xfId="5951" xr:uid="{00000000-0005-0000-0000-000096410000}"/>
    <cellStyle name="Vírgula 2 7 5 5 2" xfId="19295" xr:uid="{00000000-0005-0000-0000-000097410000}"/>
    <cellStyle name="Vírgula 2 7 5 6" xfId="8615" xr:uid="{00000000-0005-0000-0000-000098410000}"/>
    <cellStyle name="Vírgula 2 7 5 6 2" xfId="21959" xr:uid="{00000000-0005-0000-0000-000099410000}"/>
    <cellStyle name="Vírgula 2 7 5 7" xfId="13967" xr:uid="{00000000-0005-0000-0000-00009A410000}"/>
    <cellStyle name="Vírgula 2 7 5 8" xfId="11279" xr:uid="{00000000-0005-0000-0000-00009B410000}"/>
    <cellStyle name="Vírgula 2 7 5 9" xfId="24503" xr:uid="{00000000-0005-0000-0000-00009C410000}"/>
    <cellStyle name="Vírgula 2 7 6" xfId="887" xr:uid="{00000000-0005-0000-0000-00009D410000}"/>
    <cellStyle name="Vírgula 2 7 6 2" xfId="3551" xr:uid="{00000000-0005-0000-0000-00009E410000}"/>
    <cellStyle name="Vírgula 2 7 6 2 2" xfId="16895" xr:uid="{00000000-0005-0000-0000-00009F410000}"/>
    <cellStyle name="Vírgula 2 7 6 2 3" xfId="26519" xr:uid="{00000000-0005-0000-0000-0000A0410000}"/>
    <cellStyle name="Vírgula 2 7 6 3" xfId="6215" xr:uid="{00000000-0005-0000-0000-0000A1410000}"/>
    <cellStyle name="Vírgula 2 7 6 3 2" xfId="19559" xr:uid="{00000000-0005-0000-0000-0000A2410000}"/>
    <cellStyle name="Vírgula 2 7 6 4" xfId="8879" xr:uid="{00000000-0005-0000-0000-0000A3410000}"/>
    <cellStyle name="Vírgula 2 7 6 4 2" xfId="22223" xr:uid="{00000000-0005-0000-0000-0000A4410000}"/>
    <cellStyle name="Vírgula 2 7 6 5" xfId="14231" xr:uid="{00000000-0005-0000-0000-0000A5410000}"/>
    <cellStyle name="Vírgula 2 7 6 6" xfId="11543" xr:uid="{00000000-0005-0000-0000-0000A6410000}"/>
    <cellStyle name="Vírgula 2 7 6 7" xfId="25151" xr:uid="{00000000-0005-0000-0000-0000A7410000}"/>
    <cellStyle name="Vírgula 2 7 7" xfId="1679" xr:uid="{00000000-0005-0000-0000-0000A8410000}"/>
    <cellStyle name="Vírgula 2 7 7 2" xfId="4343" xr:uid="{00000000-0005-0000-0000-0000A9410000}"/>
    <cellStyle name="Vírgula 2 7 7 2 2" xfId="17687" xr:uid="{00000000-0005-0000-0000-0000AA410000}"/>
    <cellStyle name="Vírgula 2 7 7 3" xfId="7007" xr:uid="{00000000-0005-0000-0000-0000AB410000}"/>
    <cellStyle name="Vírgula 2 7 7 3 2" xfId="20351" xr:uid="{00000000-0005-0000-0000-0000AC410000}"/>
    <cellStyle name="Vírgula 2 7 7 4" xfId="9671" xr:uid="{00000000-0005-0000-0000-0000AD410000}"/>
    <cellStyle name="Vírgula 2 7 7 4 2" xfId="23015" xr:uid="{00000000-0005-0000-0000-0000AE410000}"/>
    <cellStyle name="Vírgula 2 7 7 5" xfId="15023" xr:uid="{00000000-0005-0000-0000-0000AF410000}"/>
    <cellStyle name="Vírgula 2 7 7 6" xfId="12335" xr:uid="{00000000-0005-0000-0000-0000B0410000}"/>
    <cellStyle name="Vírgula 2 7 7 7" xfId="25511" xr:uid="{00000000-0005-0000-0000-0000B1410000}"/>
    <cellStyle name="Vírgula 2 7 8" xfId="2495" xr:uid="{00000000-0005-0000-0000-0000B2410000}"/>
    <cellStyle name="Vírgula 2 7 8 2" xfId="5159" xr:uid="{00000000-0005-0000-0000-0000B3410000}"/>
    <cellStyle name="Vírgula 2 7 8 2 2" xfId="18503" xr:uid="{00000000-0005-0000-0000-0000B4410000}"/>
    <cellStyle name="Vírgula 2 7 8 3" xfId="7823" xr:uid="{00000000-0005-0000-0000-0000B5410000}"/>
    <cellStyle name="Vírgula 2 7 8 3 2" xfId="21167" xr:uid="{00000000-0005-0000-0000-0000B6410000}"/>
    <cellStyle name="Vírgula 2 7 8 4" xfId="10487" xr:uid="{00000000-0005-0000-0000-0000B7410000}"/>
    <cellStyle name="Vírgula 2 7 8 4 2" xfId="23831" xr:uid="{00000000-0005-0000-0000-0000B8410000}"/>
    <cellStyle name="Vírgula 2 7 8 5" xfId="15839" xr:uid="{00000000-0005-0000-0000-0000B9410000}"/>
    <cellStyle name="Vírgula 2 7 8 6" xfId="13151" xr:uid="{00000000-0005-0000-0000-0000BA410000}"/>
    <cellStyle name="Vírgula 2 7 9" xfId="2759" xr:uid="{00000000-0005-0000-0000-0000BB410000}"/>
    <cellStyle name="Vírgula 2 7 9 2" xfId="16103" xr:uid="{00000000-0005-0000-0000-0000BC410000}"/>
    <cellStyle name="Vírgula 2 8" xfId="215" xr:uid="{00000000-0005-0000-0000-0000BD410000}"/>
    <cellStyle name="Vírgula 2 8 10" xfId="13559" xr:uid="{00000000-0005-0000-0000-0000BE410000}"/>
    <cellStyle name="Vírgula 2 8 11" xfId="10871" xr:uid="{00000000-0005-0000-0000-0000BF410000}"/>
    <cellStyle name="Vírgula 2 8 12" xfId="24263" xr:uid="{00000000-0005-0000-0000-0000C0410000}"/>
    <cellStyle name="Vírgula 2 8 2" xfId="479" xr:uid="{00000000-0005-0000-0000-0000C1410000}"/>
    <cellStyle name="Vírgula 2 8 2 2" xfId="1271" xr:uid="{00000000-0005-0000-0000-0000C2410000}"/>
    <cellStyle name="Vírgula 2 8 2 2 2" xfId="3935" xr:uid="{00000000-0005-0000-0000-0000C3410000}"/>
    <cellStyle name="Vírgula 2 8 2 2 2 2" xfId="17279" xr:uid="{00000000-0005-0000-0000-0000C4410000}"/>
    <cellStyle name="Vírgula 2 8 2 2 3" xfId="6599" xr:uid="{00000000-0005-0000-0000-0000C5410000}"/>
    <cellStyle name="Vírgula 2 8 2 2 3 2" xfId="19943" xr:uid="{00000000-0005-0000-0000-0000C6410000}"/>
    <cellStyle name="Vírgula 2 8 2 2 4" xfId="9263" xr:uid="{00000000-0005-0000-0000-0000C7410000}"/>
    <cellStyle name="Vírgula 2 8 2 2 4 2" xfId="22607" xr:uid="{00000000-0005-0000-0000-0000C8410000}"/>
    <cellStyle name="Vírgula 2 8 2 2 5" xfId="14615" xr:uid="{00000000-0005-0000-0000-0000C9410000}"/>
    <cellStyle name="Vírgula 2 8 2 2 6" xfId="11927" xr:uid="{00000000-0005-0000-0000-0000CA410000}"/>
    <cellStyle name="Vírgula 2 8 2 2 7" xfId="26327" xr:uid="{00000000-0005-0000-0000-0000CB410000}"/>
    <cellStyle name="Vírgula 2 8 2 3" xfId="2063" xr:uid="{00000000-0005-0000-0000-0000CC410000}"/>
    <cellStyle name="Vírgula 2 8 2 3 2" xfId="4727" xr:uid="{00000000-0005-0000-0000-0000CD410000}"/>
    <cellStyle name="Vírgula 2 8 2 3 2 2" xfId="18071" xr:uid="{00000000-0005-0000-0000-0000CE410000}"/>
    <cellStyle name="Vírgula 2 8 2 3 3" xfId="7391" xr:uid="{00000000-0005-0000-0000-0000CF410000}"/>
    <cellStyle name="Vírgula 2 8 2 3 3 2" xfId="20735" xr:uid="{00000000-0005-0000-0000-0000D0410000}"/>
    <cellStyle name="Vírgula 2 8 2 3 4" xfId="10055" xr:uid="{00000000-0005-0000-0000-0000D1410000}"/>
    <cellStyle name="Vírgula 2 8 2 3 4 2" xfId="23399" xr:uid="{00000000-0005-0000-0000-0000D2410000}"/>
    <cellStyle name="Vírgula 2 8 2 3 5" xfId="15407" xr:uid="{00000000-0005-0000-0000-0000D3410000}"/>
    <cellStyle name="Vírgula 2 8 2 3 6" xfId="12719" xr:uid="{00000000-0005-0000-0000-0000D4410000}"/>
    <cellStyle name="Vírgula 2 8 2 4" xfId="3143" xr:uid="{00000000-0005-0000-0000-0000D5410000}"/>
    <cellStyle name="Vírgula 2 8 2 4 2" xfId="16487" xr:uid="{00000000-0005-0000-0000-0000D6410000}"/>
    <cellStyle name="Vírgula 2 8 2 5" xfId="5807" xr:uid="{00000000-0005-0000-0000-0000D7410000}"/>
    <cellStyle name="Vírgula 2 8 2 5 2" xfId="19151" xr:uid="{00000000-0005-0000-0000-0000D8410000}"/>
    <cellStyle name="Vírgula 2 8 2 6" xfId="8471" xr:uid="{00000000-0005-0000-0000-0000D9410000}"/>
    <cellStyle name="Vírgula 2 8 2 6 2" xfId="21815" xr:uid="{00000000-0005-0000-0000-0000DA410000}"/>
    <cellStyle name="Vírgula 2 8 2 7" xfId="13823" xr:uid="{00000000-0005-0000-0000-0000DB410000}"/>
    <cellStyle name="Vírgula 2 8 2 8" xfId="11135" xr:uid="{00000000-0005-0000-0000-0000DC410000}"/>
    <cellStyle name="Vírgula 2 8 2 9" xfId="24959" xr:uid="{00000000-0005-0000-0000-0000DD410000}"/>
    <cellStyle name="Vírgula 2 8 3" xfId="647" xr:uid="{00000000-0005-0000-0000-0000DE410000}"/>
    <cellStyle name="Vírgula 2 8 3 2" xfId="1439" xr:uid="{00000000-0005-0000-0000-0000DF410000}"/>
    <cellStyle name="Vírgula 2 8 3 2 2" xfId="4103" xr:uid="{00000000-0005-0000-0000-0000E0410000}"/>
    <cellStyle name="Vírgula 2 8 3 2 2 2" xfId="17447" xr:uid="{00000000-0005-0000-0000-0000E1410000}"/>
    <cellStyle name="Vírgula 2 8 3 2 3" xfId="6767" xr:uid="{00000000-0005-0000-0000-0000E2410000}"/>
    <cellStyle name="Vírgula 2 8 3 2 3 2" xfId="20111" xr:uid="{00000000-0005-0000-0000-0000E3410000}"/>
    <cellStyle name="Vírgula 2 8 3 2 4" xfId="9431" xr:uid="{00000000-0005-0000-0000-0000E4410000}"/>
    <cellStyle name="Vírgula 2 8 3 2 4 2" xfId="22775" xr:uid="{00000000-0005-0000-0000-0000E5410000}"/>
    <cellStyle name="Vírgula 2 8 3 2 5" xfId="14783" xr:uid="{00000000-0005-0000-0000-0000E6410000}"/>
    <cellStyle name="Vírgula 2 8 3 2 6" xfId="12095" xr:uid="{00000000-0005-0000-0000-0000E7410000}"/>
    <cellStyle name="Vírgula 2 8 3 2 7" xfId="25991" xr:uid="{00000000-0005-0000-0000-0000E8410000}"/>
    <cellStyle name="Vírgula 2 8 3 3" xfId="2231" xr:uid="{00000000-0005-0000-0000-0000E9410000}"/>
    <cellStyle name="Vírgula 2 8 3 3 2" xfId="4895" xr:uid="{00000000-0005-0000-0000-0000EA410000}"/>
    <cellStyle name="Vírgula 2 8 3 3 2 2" xfId="18239" xr:uid="{00000000-0005-0000-0000-0000EB410000}"/>
    <cellStyle name="Vírgula 2 8 3 3 3" xfId="7559" xr:uid="{00000000-0005-0000-0000-0000EC410000}"/>
    <cellStyle name="Vírgula 2 8 3 3 3 2" xfId="20903" xr:uid="{00000000-0005-0000-0000-0000ED410000}"/>
    <cellStyle name="Vírgula 2 8 3 3 4" xfId="10223" xr:uid="{00000000-0005-0000-0000-0000EE410000}"/>
    <cellStyle name="Vírgula 2 8 3 3 4 2" xfId="23567" xr:uid="{00000000-0005-0000-0000-0000EF410000}"/>
    <cellStyle name="Vírgula 2 8 3 3 5" xfId="15575" xr:uid="{00000000-0005-0000-0000-0000F0410000}"/>
    <cellStyle name="Vírgula 2 8 3 3 6" xfId="12887" xr:uid="{00000000-0005-0000-0000-0000F1410000}"/>
    <cellStyle name="Vírgula 2 8 3 4" xfId="3311" xr:uid="{00000000-0005-0000-0000-0000F2410000}"/>
    <cellStyle name="Vírgula 2 8 3 4 2" xfId="16655" xr:uid="{00000000-0005-0000-0000-0000F3410000}"/>
    <cellStyle name="Vírgula 2 8 3 5" xfId="5975" xr:uid="{00000000-0005-0000-0000-0000F4410000}"/>
    <cellStyle name="Vírgula 2 8 3 5 2" xfId="19319" xr:uid="{00000000-0005-0000-0000-0000F5410000}"/>
    <cellStyle name="Vírgula 2 8 3 6" xfId="8639" xr:uid="{00000000-0005-0000-0000-0000F6410000}"/>
    <cellStyle name="Vírgula 2 8 3 6 2" xfId="21983" xr:uid="{00000000-0005-0000-0000-0000F7410000}"/>
    <cellStyle name="Vírgula 2 8 3 7" xfId="13991" xr:uid="{00000000-0005-0000-0000-0000F8410000}"/>
    <cellStyle name="Vírgula 2 8 3 8" xfId="11303" xr:uid="{00000000-0005-0000-0000-0000F9410000}"/>
    <cellStyle name="Vírgula 2 8 3 9" xfId="24623" xr:uid="{00000000-0005-0000-0000-0000FA410000}"/>
    <cellStyle name="Vírgula 2 8 4" xfId="1007" xr:uid="{00000000-0005-0000-0000-0000FB410000}"/>
    <cellStyle name="Vírgula 2 8 4 2" xfId="3671" xr:uid="{00000000-0005-0000-0000-0000FC410000}"/>
    <cellStyle name="Vírgula 2 8 4 2 2" xfId="17015" xr:uid="{00000000-0005-0000-0000-0000FD410000}"/>
    <cellStyle name="Vírgula 2 8 4 2 3" xfId="26639" xr:uid="{00000000-0005-0000-0000-0000FE410000}"/>
    <cellStyle name="Vírgula 2 8 4 3" xfId="6335" xr:uid="{00000000-0005-0000-0000-0000FF410000}"/>
    <cellStyle name="Vírgula 2 8 4 3 2" xfId="19679" xr:uid="{00000000-0005-0000-0000-000000420000}"/>
    <cellStyle name="Vírgula 2 8 4 4" xfId="8999" xr:uid="{00000000-0005-0000-0000-000001420000}"/>
    <cellStyle name="Vírgula 2 8 4 4 2" xfId="22343" xr:uid="{00000000-0005-0000-0000-000002420000}"/>
    <cellStyle name="Vírgula 2 8 4 5" xfId="14351" xr:uid="{00000000-0005-0000-0000-000003420000}"/>
    <cellStyle name="Vírgula 2 8 4 6" xfId="11663" xr:uid="{00000000-0005-0000-0000-000004420000}"/>
    <cellStyle name="Vírgula 2 8 4 7" xfId="25271" xr:uid="{00000000-0005-0000-0000-000005420000}"/>
    <cellStyle name="Vírgula 2 8 5" xfId="1799" xr:uid="{00000000-0005-0000-0000-000006420000}"/>
    <cellStyle name="Vírgula 2 8 5 2" xfId="4463" xr:uid="{00000000-0005-0000-0000-000007420000}"/>
    <cellStyle name="Vírgula 2 8 5 2 2" xfId="17807" xr:uid="{00000000-0005-0000-0000-000008420000}"/>
    <cellStyle name="Vírgula 2 8 5 3" xfId="7127" xr:uid="{00000000-0005-0000-0000-000009420000}"/>
    <cellStyle name="Vírgula 2 8 5 3 2" xfId="20471" xr:uid="{00000000-0005-0000-0000-00000A420000}"/>
    <cellStyle name="Vírgula 2 8 5 4" xfId="9791" xr:uid="{00000000-0005-0000-0000-00000B420000}"/>
    <cellStyle name="Vírgula 2 8 5 4 2" xfId="23135" xr:uid="{00000000-0005-0000-0000-00000C420000}"/>
    <cellStyle name="Vírgula 2 8 5 5" xfId="15143" xr:uid="{00000000-0005-0000-0000-00000D420000}"/>
    <cellStyle name="Vírgula 2 8 5 6" xfId="12455" xr:uid="{00000000-0005-0000-0000-00000E420000}"/>
    <cellStyle name="Vírgula 2 8 5 7" xfId="25631" xr:uid="{00000000-0005-0000-0000-00000F420000}"/>
    <cellStyle name="Vírgula 2 8 6" xfId="2615" xr:uid="{00000000-0005-0000-0000-000010420000}"/>
    <cellStyle name="Vírgula 2 8 6 2" xfId="5279" xr:uid="{00000000-0005-0000-0000-000011420000}"/>
    <cellStyle name="Vírgula 2 8 6 2 2" xfId="18623" xr:uid="{00000000-0005-0000-0000-000012420000}"/>
    <cellStyle name="Vírgula 2 8 6 3" xfId="7943" xr:uid="{00000000-0005-0000-0000-000013420000}"/>
    <cellStyle name="Vírgula 2 8 6 3 2" xfId="21287" xr:uid="{00000000-0005-0000-0000-000014420000}"/>
    <cellStyle name="Vírgula 2 8 6 4" xfId="10607" xr:uid="{00000000-0005-0000-0000-000015420000}"/>
    <cellStyle name="Vírgula 2 8 6 4 2" xfId="23951" xr:uid="{00000000-0005-0000-0000-000016420000}"/>
    <cellStyle name="Vírgula 2 8 6 5" xfId="15959" xr:uid="{00000000-0005-0000-0000-000017420000}"/>
    <cellStyle name="Vírgula 2 8 6 6" xfId="13271" xr:uid="{00000000-0005-0000-0000-000018420000}"/>
    <cellStyle name="Vírgula 2 8 7" xfId="2879" xr:uid="{00000000-0005-0000-0000-000019420000}"/>
    <cellStyle name="Vírgula 2 8 7 2" xfId="16223" xr:uid="{00000000-0005-0000-0000-00001A420000}"/>
    <cellStyle name="Vírgula 2 8 8" xfId="5543" xr:uid="{00000000-0005-0000-0000-00001B420000}"/>
    <cellStyle name="Vírgula 2 8 8 2" xfId="18887" xr:uid="{00000000-0005-0000-0000-00001C420000}"/>
    <cellStyle name="Vírgula 2 8 9" xfId="8207" xr:uid="{00000000-0005-0000-0000-00001D420000}"/>
    <cellStyle name="Vírgula 2 8 9 2" xfId="21551" xr:uid="{00000000-0005-0000-0000-00001E420000}"/>
    <cellStyle name="Vírgula 2 9" xfId="143" xr:uid="{00000000-0005-0000-0000-00001F420000}"/>
    <cellStyle name="Vírgula 2 9 10" xfId="10799" xr:uid="{00000000-0005-0000-0000-000020420000}"/>
    <cellStyle name="Vírgula 2 9 11" xfId="24191" xr:uid="{00000000-0005-0000-0000-000021420000}"/>
    <cellStyle name="Vírgula 2 9 2" xfId="407" xr:uid="{00000000-0005-0000-0000-000022420000}"/>
    <cellStyle name="Vírgula 2 9 2 2" xfId="1199" xr:uid="{00000000-0005-0000-0000-000023420000}"/>
    <cellStyle name="Vírgula 2 9 2 2 2" xfId="3863" xr:uid="{00000000-0005-0000-0000-000024420000}"/>
    <cellStyle name="Vírgula 2 9 2 2 2 2" xfId="17207" xr:uid="{00000000-0005-0000-0000-000025420000}"/>
    <cellStyle name="Vírgula 2 9 2 2 3" xfId="6527" xr:uid="{00000000-0005-0000-0000-000026420000}"/>
    <cellStyle name="Vírgula 2 9 2 2 3 2" xfId="19871" xr:uid="{00000000-0005-0000-0000-000027420000}"/>
    <cellStyle name="Vírgula 2 9 2 2 4" xfId="9191" xr:uid="{00000000-0005-0000-0000-000028420000}"/>
    <cellStyle name="Vírgula 2 9 2 2 4 2" xfId="22535" xr:uid="{00000000-0005-0000-0000-000029420000}"/>
    <cellStyle name="Vírgula 2 9 2 2 5" xfId="14543" xr:uid="{00000000-0005-0000-0000-00002A420000}"/>
    <cellStyle name="Vírgula 2 9 2 2 6" xfId="11855" xr:uid="{00000000-0005-0000-0000-00002B420000}"/>
    <cellStyle name="Vírgula 2 9 2 2 7" xfId="26255" xr:uid="{00000000-0005-0000-0000-00002C420000}"/>
    <cellStyle name="Vírgula 2 9 2 3" xfId="1991" xr:uid="{00000000-0005-0000-0000-00002D420000}"/>
    <cellStyle name="Vírgula 2 9 2 3 2" xfId="4655" xr:uid="{00000000-0005-0000-0000-00002E420000}"/>
    <cellStyle name="Vírgula 2 9 2 3 2 2" xfId="17999" xr:uid="{00000000-0005-0000-0000-00002F420000}"/>
    <cellStyle name="Vírgula 2 9 2 3 3" xfId="7319" xr:uid="{00000000-0005-0000-0000-000030420000}"/>
    <cellStyle name="Vírgula 2 9 2 3 3 2" xfId="20663" xr:uid="{00000000-0005-0000-0000-000031420000}"/>
    <cellStyle name="Vírgula 2 9 2 3 4" xfId="9983" xr:uid="{00000000-0005-0000-0000-000032420000}"/>
    <cellStyle name="Vírgula 2 9 2 3 4 2" xfId="23327" xr:uid="{00000000-0005-0000-0000-000033420000}"/>
    <cellStyle name="Vírgula 2 9 2 3 5" xfId="15335" xr:uid="{00000000-0005-0000-0000-000034420000}"/>
    <cellStyle name="Vírgula 2 9 2 3 6" xfId="12647" xr:uid="{00000000-0005-0000-0000-000035420000}"/>
    <cellStyle name="Vírgula 2 9 2 4" xfId="3071" xr:uid="{00000000-0005-0000-0000-000036420000}"/>
    <cellStyle name="Vírgula 2 9 2 4 2" xfId="16415" xr:uid="{00000000-0005-0000-0000-000037420000}"/>
    <cellStyle name="Vírgula 2 9 2 5" xfId="5735" xr:uid="{00000000-0005-0000-0000-000038420000}"/>
    <cellStyle name="Vírgula 2 9 2 5 2" xfId="19079" xr:uid="{00000000-0005-0000-0000-000039420000}"/>
    <cellStyle name="Vírgula 2 9 2 6" xfId="8399" xr:uid="{00000000-0005-0000-0000-00003A420000}"/>
    <cellStyle name="Vírgula 2 9 2 6 2" xfId="21743" xr:uid="{00000000-0005-0000-0000-00003B420000}"/>
    <cellStyle name="Vírgula 2 9 2 7" xfId="13751" xr:uid="{00000000-0005-0000-0000-00003C420000}"/>
    <cellStyle name="Vírgula 2 9 2 8" xfId="11063" xr:uid="{00000000-0005-0000-0000-00003D420000}"/>
    <cellStyle name="Vírgula 2 9 2 9" xfId="24887" xr:uid="{00000000-0005-0000-0000-00003E420000}"/>
    <cellStyle name="Vírgula 2 9 3" xfId="935" xr:uid="{00000000-0005-0000-0000-00003F420000}"/>
    <cellStyle name="Vírgula 2 9 3 2" xfId="3599" xr:uid="{00000000-0005-0000-0000-000040420000}"/>
    <cellStyle name="Vírgula 2 9 3 2 2" xfId="16943" xr:uid="{00000000-0005-0000-0000-000041420000}"/>
    <cellStyle name="Vírgula 2 9 3 2 3" xfId="25919" xr:uid="{00000000-0005-0000-0000-000042420000}"/>
    <cellStyle name="Vírgula 2 9 3 3" xfId="6263" xr:uid="{00000000-0005-0000-0000-000043420000}"/>
    <cellStyle name="Vírgula 2 9 3 3 2" xfId="19607" xr:uid="{00000000-0005-0000-0000-000044420000}"/>
    <cellStyle name="Vírgula 2 9 3 4" xfId="8927" xr:uid="{00000000-0005-0000-0000-000045420000}"/>
    <cellStyle name="Vírgula 2 9 3 4 2" xfId="22271" xr:uid="{00000000-0005-0000-0000-000046420000}"/>
    <cellStyle name="Vírgula 2 9 3 5" xfId="14279" xr:uid="{00000000-0005-0000-0000-000047420000}"/>
    <cellStyle name="Vírgula 2 9 3 6" xfId="11591" xr:uid="{00000000-0005-0000-0000-000048420000}"/>
    <cellStyle name="Vírgula 2 9 3 7" xfId="24551" xr:uid="{00000000-0005-0000-0000-000049420000}"/>
    <cellStyle name="Vírgula 2 9 4" xfId="1727" xr:uid="{00000000-0005-0000-0000-00004A420000}"/>
    <cellStyle name="Vírgula 2 9 4 2" xfId="4391" xr:uid="{00000000-0005-0000-0000-00004B420000}"/>
    <cellStyle name="Vírgula 2 9 4 2 2" xfId="17735" xr:uid="{00000000-0005-0000-0000-00004C420000}"/>
    <cellStyle name="Vírgula 2 9 4 2 3" xfId="26567" xr:uid="{00000000-0005-0000-0000-00004D420000}"/>
    <cellStyle name="Vírgula 2 9 4 3" xfId="7055" xr:uid="{00000000-0005-0000-0000-00004E420000}"/>
    <cellStyle name="Vírgula 2 9 4 3 2" xfId="20399" xr:uid="{00000000-0005-0000-0000-00004F420000}"/>
    <cellStyle name="Vírgula 2 9 4 4" xfId="9719" xr:uid="{00000000-0005-0000-0000-000050420000}"/>
    <cellStyle name="Vírgula 2 9 4 4 2" xfId="23063" xr:uid="{00000000-0005-0000-0000-000051420000}"/>
    <cellStyle name="Vírgula 2 9 4 5" xfId="15071" xr:uid="{00000000-0005-0000-0000-000052420000}"/>
    <cellStyle name="Vírgula 2 9 4 6" xfId="12383" xr:uid="{00000000-0005-0000-0000-000053420000}"/>
    <cellStyle name="Vírgula 2 9 4 7" xfId="25199" xr:uid="{00000000-0005-0000-0000-000054420000}"/>
    <cellStyle name="Vírgula 2 9 5" xfId="2543" xr:uid="{00000000-0005-0000-0000-000055420000}"/>
    <cellStyle name="Vírgula 2 9 5 2" xfId="5207" xr:uid="{00000000-0005-0000-0000-000056420000}"/>
    <cellStyle name="Vírgula 2 9 5 2 2" xfId="18551" xr:uid="{00000000-0005-0000-0000-000057420000}"/>
    <cellStyle name="Vírgula 2 9 5 3" xfId="7871" xr:uid="{00000000-0005-0000-0000-000058420000}"/>
    <cellStyle name="Vírgula 2 9 5 3 2" xfId="21215" xr:uid="{00000000-0005-0000-0000-000059420000}"/>
    <cellStyle name="Vírgula 2 9 5 4" xfId="10535" xr:uid="{00000000-0005-0000-0000-00005A420000}"/>
    <cellStyle name="Vírgula 2 9 5 4 2" xfId="23879" xr:uid="{00000000-0005-0000-0000-00005B420000}"/>
    <cellStyle name="Vírgula 2 9 5 5" xfId="15887" xr:uid="{00000000-0005-0000-0000-00005C420000}"/>
    <cellStyle name="Vírgula 2 9 5 6" xfId="13199" xr:uid="{00000000-0005-0000-0000-00005D420000}"/>
    <cellStyle name="Vírgula 2 9 5 7" xfId="25559" xr:uid="{00000000-0005-0000-0000-00005E420000}"/>
    <cellStyle name="Vírgula 2 9 6" xfId="2807" xr:uid="{00000000-0005-0000-0000-00005F420000}"/>
    <cellStyle name="Vírgula 2 9 6 2" xfId="16151" xr:uid="{00000000-0005-0000-0000-000060420000}"/>
    <cellStyle name="Vírgula 2 9 7" xfId="5471" xr:uid="{00000000-0005-0000-0000-000061420000}"/>
    <cellStyle name="Vírgula 2 9 7 2" xfId="18815" xr:uid="{00000000-0005-0000-0000-000062420000}"/>
    <cellStyle name="Vírgula 2 9 8" xfId="8135" xr:uid="{00000000-0005-0000-0000-000063420000}"/>
    <cellStyle name="Vírgula 2 9 8 2" xfId="21479" xr:uid="{00000000-0005-0000-0000-000064420000}"/>
    <cellStyle name="Vírgula 2 9 9" xfId="13487" xr:uid="{00000000-0005-0000-0000-000065420000}"/>
    <cellStyle name="Vírgula 20" xfId="5374" xr:uid="{00000000-0005-0000-0000-000066420000}"/>
    <cellStyle name="Vírgula 20 2" xfId="18718" xr:uid="{00000000-0005-0000-0000-000067420000}"/>
    <cellStyle name="Vírgula 21" xfId="8038" xr:uid="{00000000-0005-0000-0000-000068420000}"/>
    <cellStyle name="Vírgula 21 2" xfId="21382" xr:uid="{00000000-0005-0000-0000-000069420000}"/>
    <cellStyle name="Vírgula 22" xfId="13366" xr:uid="{00000000-0005-0000-0000-00006A420000}"/>
    <cellStyle name="Vírgula 23" xfId="10702" xr:uid="{00000000-0005-0000-0000-00006B420000}"/>
    <cellStyle name="Vírgula 24" xfId="24046" xr:uid="{00000000-0005-0000-0000-00006C420000}"/>
    <cellStyle name="Vírgula 3" xfId="16" xr:uid="{00000000-0005-0000-0000-00006D420000}"/>
    <cellStyle name="Vírgula 3 10" xfId="744" xr:uid="{00000000-0005-0000-0000-00006E420000}"/>
    <cellStyle name="Vírgula 3 10 2" xfId="1536" xr:uid="{00000000-0005-0000-0000-00006F420000}"/>
    <cellStyle name="Vírgula 3 10 2 2" xfId="4200" xr:uid="{00000000-0005-0000-0000-000070420000}"/>
    <cellStyle name="Vírgula 3 10 2 2 2" xfId="17544" xr:uid="{00000000-0005-0000-0000-000071420000}"/>
    <cellStyle name="Vírgula 3 10 2 2 3" xfId="26136" xr:uid="{00000000-0005-0000-0000-000072420000}"/>
    <cellStyle name="Vírgula 3 10 2 3" xfId="6864" xr:uid="{00000000-0005-0000-0000-000073420000}"/>
    <cellStyle name="Vírgula 3 10 2 3 2" xfId="20208" xr:uid="{00000000-0005-0000-0000-000074420000}"/>
    <cellStyle name="Vírgula 3 10 2 4" xfId="9528" xr:uid="{00000000-0005-0000-0000-000075420000}"/>
    <cellStyle name="Vírgula 3 10 2 4 2" xfId="22872" xr:uid="{00000000-0005-0000-0000-000076420000}"/>
    <cellStyle name="Vírgula 3 10 2 5" xfId="14880" xr:uid="{00000000-0005-0000-0000-000077420000}"/>
    <cellStyle name="Vírgula 3 10 2 6" xfId="12192" xr:uid="{00000000-0005-0000-0000-000078420000}"/>
    <cellStyle name="Vírgula 3 10 2 7" xfId="24768" xr:uid="{00000000-0005-0000-0000-000079420000}"/>
    <cellStyle name="Vírgula 3 10 3" xfId="2328" xr:uid="{00000000-0005-0000-0000-00007A420000}"/>
    <cellStyle name="Vírgula 3 10 3 2" xfId="4992" xr:uid="{00000000-0005-0000-0000-00007B420000}"/>
    <cellStyle name="Vírgula 3 10 3 2 2" xfId="18336" xr:uid="{00000000-0005-0000-0000-00007C420000}"/>
    <cellStyle name="Vírgula 3 10 3 3" xfId="7656" xr:uid="{00000000-0005-0000-0000-00007D420000}"/>
    <cellStyle name="Vírgula 3 10 3 3 2" xfId="21000" xr:uid="{00000000-0005-0000-0000-00007E420000}"/>
    <cellStyle name="Vírgula 3 10 3 4" xfId="10320" xr:uid="{00000000-0005-0000-0000-00007F420000}"/>
    <cellStyle name="Vírgula 3 10 3 4 2" xfId="23664" xr:uid="{00000000-0005-0000-0000-000080420000}"/>
    <cellStyle name="Vírgula 3 10 3 5" xfId="15672" xr:uid="{00000000-0005-0000-0000-000081420000}"/>
    <cellStyle name="Vírgula 3 10 3 6" xfId="12984" xr:uid="{00000000-0005-0000-0000-000082420000}"/>
    <cellStyle name="Vírgula 3 10 3 7" xfId="25440" xr:uid="{00000000-0005-0000-0000-000083420000}"/>
    <cellStyle name="Vírgula 3 10 4" xfId="3408" xr:uid="{00000000-0005-0000-0000-000084420000}"/>
    <cellStyle name="Vírgula 3 10 4 2" xfId="16752" xr:uid="{00000000-0005-0000-0000-000085420000}"/>
    <cellStyle name="Vírgula 3 10 5" xfId="6072" xr:uid="{00000000-0005-0000-0000-000086420000}"/>
    <cellStyle name="Vírgula 3 10 5 2" xfId="19416" xr:uid="{00000000-0005-0000-0000-000087420000}"/>
    <cellStyle name="Vírgula 3 10 6" xfId="8736" xr:uid="{00000000-0005-0000-0000-000088420000}"/>
    <cellStyle name="Vírgula 3 10 6 2" xfId="22080" xr:uid="{00000000-0005-0000-0000-000089420000}"/>
    <cellStyle name="Vírgula 3 10 7" xfId="14088" xr:uid="{00000000-0005-0000-0000-00008A420000}"/>
    <cellStyle name="Vírgula 3 10 8" xfId="11400" xr:uid="{00000000-0005-0000-0000-00008B420000}"/>
    <cellStyle name="Vírgula 3 10 9" xfId="24072" xr:uid="{00000000-0005-0000-0000-00008C420000}"/>
    <cellStyle name="Vírgula 3 11" xfId="792" xr:uid="{00000000-0005-0000-0000-00008D420000}"/>
    <cellStyle name="Vírgula 3 11 2" xfId="1584" xr:uid="{00000000-0005-0000-0000-00008E420000}"/>
    <cellStyle name="Vírgula 3 11 2 2" xfId="4248" xr:uid="{00000000-0005-0000-0000-00008F420000}"/>
    <cellStyle name="Vírgula 3 11 2 2 2" xfId="17592" xr:uid="{00000000-0005-0000-0000-000090420000}"/>
    <cellStyle name="Vírgula 3 11 2 3" xfId="6912" xr:uid="{00000000-0005-0000-0000-000091420000}"/>
    <cellStyle name="Vírgula 3 11 2 3 2" xfId="20256" xr:uid="{00000000-0005-0000-0000-000092420000}"/>
    <cellStyle name="Vírgula 3 11 2 4" xfId="9576" xr:uid="{00000000-0005-0000-0000-000093420000}"/>
    <cellStyle name="Vírgula 3 11 2 4 2" xfId="22920" xr:uid="{00000000-0005-0000-0000-000094420000}"/>
    <cellStyle name="Vírgula 3 11 2 5" xfId="14928" xr:uid="{00000000-0005-0000-0000-000095420000}"/>
    <cellStyle name="Vírgula 3 11 2 6" xfId="12240" xr:uid="{00000000-0005-0000-0000-000096420000}"/>
    <cellStyle name="Vírgula 3 11 2 7" xfId="25776" xr:uid="{00000000-0005-0000-0000-000097420000}"/>
    <cellStyle name="Vírgula 3 11 3" xfId="2376" xr:uid="{00000000-0005-0000-0000-000098420000}"/>
    <cellStyle name="Vírgula 3 11 3 2" xfId="5040" xr:uid="{00000000-0005-0000-0000-000099420000}"/>
    <cellStyle name="Vírgula 3 11 3 2 2" xfId="18384" xr:uid="{00000000-0005-0000-0000-00009A420000}"/>
    <cellStyle name="Vírgula 3 11 3 3" xfId="7704" xr:uid="{00000000-0005-0000-0000-00009B420000}"/>
    <cellStyle name="Vírgula 3 11 3 3 2" xfId="21048" xr:uid="{00000000-0005-0000-0000-00009C420000}"/>
    <cellStyle name="Vírgula 3 11 3 4" xfId="10368" xr:uid="{00000000-0005-0000-0000-00009D420000}"/>
    <cellStyle name="Vírgula 3 11 3 4 2" xfId="23712" xr:uid="{00000000-0005-0000-0000-00009E420000}"/>
    <cellStyle name="Vírgula 3 11 3 5" xfId="15720" xr:uid="{00000000-0005-0000-0000-00009F420000}"/>
    <cellStyle name="Vírgula 3 11 3 6" xfId="13032" xr:uid="{00000000-0005-0000-0000-0000A0420000}"/>
    <cellStyle name="Vírgula 3 11 4" xfId="3456" xr:uid="{00000000-0005-0000-0000-0000A1420000}"/>
    <cellStyle name="Vírgula 3 11 4 2" xfId="16800" xr:uid="{00000000-0005-0000-0000-0000A2420000}"/>
    <cellStyle name="Vírgula 3 11 5" xfId="6120" xr:uid="{00000000-0005-0000-0000-0000A3420000}"/>
    <cellStyle name="Vírgula 3 11 5 2" xfId="19464" xr:uid="{00000000-0005-0000-0000-0000A4420000}"/>
    <cellStyle name="Vírgula 3 11 6" xfId="8784" xr:uid="{00000000-0005-0000-0000-0000A5420000}"/>
    <cellStyle name="Vírgula 3 11 6 2" xfId="22128" xr:uid="{00000000-0005-0000-0000-0000A6420000}"/>
    <cellStyle name="Vírgula 3 11 7" xfId="14136" xr:uid="{00000000-0005-0000-0000-0000A7420000}"/>
    <cellStyle name="Vírgula 3 11 8" xfId="11448" xr:uid="{00000000-0005-0000-0000-0000A8420000}"/>
    <cellStyle name="Vírgula 3 11 9" xfId="24408" xr:uid="{00000000-0005-0000-0000-0000A9420000}"/>
    <cellStyle name="Vírgula 3 12" xfId="840" xr:uid="{00000000-0005-0000-0000-0000AA420000}"/>
    <cellStyle name="Vírgula 3 12 2" xfId="3504" xr:uid="{00000000-0005-0000-0000-0000AB420000}"/>
    <cellStyle name="Vírgula 3 12 2 2" xfId="16848" xr:uid="{00000000-0005-0000-0000-0000AC420000}"/>
    <cellStyle name="Vírgula 3 12 2 3" xfId="25800" xr:uid="{00000000-0005-0000-0000-0000AD420000}"/>
    <cellStyle name="Vírgula 3 12 3" xfId="6168" xr:uid="{00000000-0005-0000-0000-0000AE420000}"/>
    <cellStyle name="Vírgula 3 12 3 2" xfId="19512" xr:uid="{00000000-0005-0000-0000-0000AF420000}"/>
    <cellStyle name="Vírgula 3 12 4" xfId="8832" xr:uid="{00000000-0005-0000-0000-0000B0420000}"/>
    <cellStyle name="Vírgula 3 12 4 2" xfId="22176" xr:uid="{00000000-0005-0000-0000-0000B1420000}"/>
    <cellStyle name="Vírgula 3 12 5" xfId="14184" xr:uid="{00000000-0005-0000-0000-0000B2420000}"/>
    <cellStyle name="Vírgula 3 12 6" xfId="11496" xr:uid="{00000000-0005-0000-0000-0000B3420000}"/>
    <cellStyle name="Vírgula 3 12 7" xfId="24432" xr:uid="{00000000-0005-0000-0000-0000B4420000}"/>
    <cellStyle name="Vírgula 3 13" xfId="1632" xr:uid="{00000000-0005-0000-0000-0000B5420000}"/>
    <cellStyle name="Vírgula 3 13 2" xfId="4296" xr:uid="{00000000-0005-0000-0000-0000B6420000}"/>
    <cellStyle name="Vírgula 3 13 2 2" xfId="17640" xr:uid="{00000000-0005-0000-0000-0000B7420000}"/>
    <cellStyle name="Vírgula 3 13 2 3" xfId="26472" xr:uid="{00000000-0005-0000-0000-0000B8420000}"/>
    <cellStyle name="Vírgula 3 13 3" xfId="6960" xr:uid="{00000000-0005-0000-0000-0000B9420000}"/>
    <cellStyle name="Vírgula 3 13 3 2" xfId="20304" xr:uid="{00000000-0005-0000-0000-0000BA420000}"/>
    <cellStyle name="Vírgula 3 13 4" xfId="9624" xr:uid="{00000000-0005-0000-0000-0000BB420000}"/>
    <cellStyle name="Vírgula 3 13 4 2" xfId="22968" xr:uid="{00000000-0005-0000-0000-0000BC420000}"/>
    <cellStyle name="Vírgula 3 13 5" xfId="14976" xr:uid="{00000000-0005-0000-0000-0000BD420000}"/>
    <cellStyle name="Vírgula 3 13 6" xfId="12288" xr:uid="{00000000-0005-0000-0000-0000BE420000}"/>
    <cellStyle name="Vírgula 3 13 7" xfId="25104" xr:uid="{00000000-0005-0000-0000-0000BF420000}"/>
    <cellStyle name="Vírgula 3 14" xfId="2428" xr:uid="{00000000-0005-0000-0000-0000C0420000}"/>
    <cellStyle name="Vírgula 3 14 2" xfId="5092" xr:uid="{00000000-0005-0000-0000-0000C1420000}"/>
    <cellStyle name="Vírgula 3 14 2 2" xfId="18436" xr:uid="{00000000-0005-0000-0000-0000C2420000}"/>
    <cellStyle name="Vírgula 3 14 3" xfId="7756" xr:uid="{00000000-0005-0000-0000-0000C3420000}"/>
    <cellStyle name="Vírgula 3 14 3 2" xfId="21100" xr:uid="{00000000-0005-0000-0000-0000C4420000}"/>
    <cellStyle name="Vírgula 3 14 4" xfId="10420" xr:uid="{00000000-0005-0000-0000-0000C5420000}"/>
    <cellStyle name="Vírgula 3 14 4 2" xfId="23764" xr:uid="{00000000-0005-0000-0000-0000C6420000}"/>
    <cellStyle name="Vírgula 3 14 5" xfId="15772" xr:uid="{00000000-0005-0000-0000-0000C7420000}"/>
    <cellStyle name="Vírgula 3 14 6" xfId="13084" xr:uid="{00000000-0005-0000-0000-0000C8420000}"/>
    <cellStyle name="Vírgula 3 14 7" xfId="25416" xr:uid="{00000000-0005-0000-0000-0000C9420000}"/>
    <cellStyle name="Vírgula 3 15" xfId="48" xr:uid="{00000000-0005-0000-0000-0000CA420000}"/>
    <cellStyle name="Vírgula 3 15 2" xfId="13392" xr:uid="{00000000-0005-0000-0000-0000CB420000}"/>
    <cellStyle name="Vírgula 3 16" xfId="2712" xr:uid="{00000000-0005-0000-0000-0000CC420000}"/>
    <cellStyle name="Vírgula 3 16 2" xfId="16056" xr:uid="{00000000-0005-0000-0000-0000CD420000}"/>
    <cellStyle name="Vírgula 3 17" xfId="5376" xr:uid="{00000000-0005-0000-0000-0000CE420000}"/>
    <cellStyle name="Vírgula 3 17 2" xfId="18720" xr:uid="{00000000-0005-0000-0000-0000CF420000}"/>
    <cellStyle name="Vírgula 3 18" xfId="8040" xr:uid="{00000000-0005-0000-0000-0000D0420000}"/>
    <cellStyle name="Vírgula 3 18 2" xfId="21384" xr:uid="{00000000-0005-0000-0000-0000D1420000}"/>
    <cellStyle name="Vírgula 3 19" xfId="13368" xr:uid="{00000000-0005-0000-0000-0000D2420000}"/>
    <cellStyle name="Vírgula 3 2" xfId="26" xr:uid="{00000000-0005-0000-0000-0000D3420000}"/>
    <cellStyle name="Vírgula 3 2 10" xfId="848" xr:uid="{00000000-0005-0000-0000-0000D4420000}"/>
    <cellStyle name="Vírgula 3 2 10 2" xfId="3512" xr:uid="{00000000-0005-0000-0000-0000D5420000}"/>
    <cellStyle name="Vírgula 3 2 10 2 2" xfId="16856" xr:uid="{00000000-0005-0000-0000-0000D6420000}"/>
    <cellStyle name="Vírgula 3 2 10 2 3" xfId="25808" xr:uid="{00000000-0005-0000-0000-0000D7420000}"/>
    <cellStyle name="Vírgula 3 2 10 3" xfId="6176" xr:uid="{00000000-0005-0000-0000-0000D8420000}"/>
    <cellStyle name="Vírgula 3 2 10 3 2" xfId="19520" xr:uid="{00000000-0005-0000-0000-0000D9420000}"/>
    <cellStyle name="Vírgula 3 2 10 4" xfId="8840" xr:uid="{00000000-0005-0000-0000-0000DA420000}"/>
    <cellStyle name="Vírgula 3 2 10 4 2" xfId="22184" xr:uid="{00000000-0005-0000-0000-0000DB420000}"/>
    <cellStyle name="Vírgula 3 2 10 5" xfId="14192" xr:uid="{00000000-0005-0000-0000-0000DC420000}"/>
    <cellStyle name="Vírgula 3 2 10 6" xfId="11504" xr:uid="{00000000-0005-0000-0000-0000DD420000}"/>
    <cellStyle name="Vírgula 3 2 10 7" xfId="24440" xr:uid="{00000000-0005-0000-0000-0000DE420000}"/>
    <cellStyle name="Vírgula 3 2 11" xfId="1640" xr:uid="{00000000-0005-0000-0000-0000DF420000}"/>
    <cellStyle name="Vírgula 3 2 11 2" xfId="4304" xr:uid="{00000000-0005-0000-0000-0000E0420000}"/>
    <cellStyle name="Vírgula 3 2 11 2 2" xfId="17648" xr:uid="{00000000-0005-0000-0000-0000E1420000}"/>
    <cellStyle name="Vírgula 3 2 11 2 3" xfId="26480" xr:uid="{00000000-0005-0000-0000-0000E2420000}"/>
    <cellStyle name="Vírgula 3 2 11 3" xfId="6968" xr:uid="{00000000-0005-0000-0000-0000E3420000}"/>
    <cellStyle name="Vírgula 3 2 11 3 2" xfId="20312" xr:uid="{00000000-0005-0000-0000-0000E4420000}"/>
    <cellStyle name="Vírgula 3 2 11 4" xfId="9632" xr:uid="{00000000-0005-0000-0000-0000E5420000}"/>
    <cellStyle name="Vírgula 3 2 11 4 2" xfId="22976" xr:uid="{00000000-0005-0000-0000-0000E6420000}"/>
    <cellStyle name="Vírgula 3 2 11 5" xfId="14984" xr:uid="{00000000-0005-0000-0000-0000E7420000}"/>
    <cellStyle name="Vírgula 3 2 11 6" xfId="12296" xr:uid="{00000000-0005-0000-0000-0000E8420000}"/>
    <cellStyle name="Vírgula 3 2 11 7" xfId="25112" xr:uid="{00000000-0005-0000-0000-0000E9420000}"/>
    <cellStyle name="Vírgula 3 2 12" xfId="2437" xr:uid="{00000000-0005-0000-0000-0000EA420000}"/>
    <cellStyle name="Vírgula 3 2 12 2" xfId="5101" xr:uid="{00000000-0005-0000-0000-0000EB420000}"/>
    <cellStyle name="Vírgula 3 2 12 2 2" xfId="18445" xr:uid="{00000000-0005-0000-0000-0000EC420000}"/>
    <cellStyle name="Vírgula 3 2 12 3" xfId="7765" xr:uid="{00000000-0005-0000-0000-0000ED420000}"/>
    <cellStyle name="Vírgula 3 2 12 3 2" xfId="21109" xr:uid="{00000000-0005-0000-0000-0000EE420000}"/>
    <cellStyle name="Vírgula 3 2 12 4" xfId="10429" xr:uid="{00000000-0005-0000-0000-0000EF420000}"/>
    <cellStyle name="Vírgula 3 2 12 4 2" xfId="23773" xr:uid="{00000000-0005-0000-0000-0000F0420000}"/>
    <cellStyle name="Vírgula 3 2 12 5" xfId="15781" xr:uid="{00000000-0005-0000-0000-0000F1420000}"/>
    <cellStyle name="Vírgula 3 2 12 6" xfId="13093" xr:uid="{00000000-0005-0000-0000-0000F2420000}"/>
    <cellStyle name="Vírgula 3 2 12 7" xfId="25424" xr:uid="{00000000-0005-0000-0000-0000F3420000}"/>
    <cellStyle name="Vírgula 3 2 13" xfId="56" xr:uid="{00000000-0005-0000-0000-0000F4420000}"/>
    <cellStyle name="Vírgula 3 2 13 2" xfId="13400" xr:uid="{00000000-0005-0000-0000-0000F5420000}"/>
    <cellStyle name="Vírgula 3 2 14" xfId="2720" xr:uid="{00000000-0005-0000-0000-0000F6420000}"/>
    <cellStyle name="Vírgula 3 2 14 2" xfId="16064" xr:uid="{00000000-0005-0000-0000-0000F7420000}"/>
    <cellStyle name="Vírgula 3 2 15" xfId="5384" xr:uid="{00000000-0005-0000-0000-0000F8420000}"/>
    <cellStyle name="Vírgula 3 2 15 2" xfId="18728" xr:uid="{00000000-0005-0000-0000-0000F9420000}"/>
    <cellStyle name="Vírgula 3 2 16" xfId="8048" xr:uid="{00000000-0005-0000-0000-0000FA420000}"/>
    <cellStyle name="Vírgula 3 2 16 2" xfId="21392" xr:uid="{00000000-0005-0000-0000-0000FB420000}"/>
    <cellStyle name="Vírgula 3 2 17" xfId="13376" xr:uid="{00000000-0005-0000-0000-0000FC420000}"/>
    <cellStyle name="Vírgula 3 2 18" xfId="10712" xr:uid="{00000000-0005-0000-0000-0000FD420000}"/>
    <cellStyle name="Vírgula 3 2 19" xfId="24056" xr:uid="{00000000-0005-0000-0000-0000FE420000}"/>
    <cellStyle name="Vírgula 3 2 2" xfId="80" xr:uid="{00000000-0005-0000-0000-0000FF420000}"/>
    <cellStyle name="Vírgula 3 2 2 10" xfId="1664" xr:uid="{00000000-0005-0000-0000-000000430000}"/>
    <cellStyle name="Vírgula 3 2 2 10 2" xfId="4328" xr:uid="{00000000-0005-0000-0000-000001430000}"/>
    <cellStyle name="Vírgula 3 2 2 10 2 2" xfId="17672" xr:uid="{00000000-0005-0000-0000-000002430000}"/>
    <cellStyle name="Vírgula 3 2 2 10 3" xfId="6992" xr:uid="{00000000-0005-0000-0000-000003430000}"/>
    <cellStyle name="Vírgula 3 2 2 10 3 2" xfId="20336" xr:uid="{00000000-0005-0000-0000-000004430000}"/>
    <cellStyle name="Vírgula 3 2 2 10 4" xfId="9656" xr:uid="{00000000-0005-0000-0000-000005430000}"/>
    <cellStyle name="Vírgula 3 2 2 10 4 2" xfId="23000" xr:uid="{00000000-0005-0000-0000-000006430000}"/>
    <cellStyle name="Vírgula 3 2 2 10 5" xfId="15008" xr:uid="{00000000-0005-0000-0000-000007430000}"/>
    <cellStyle name="Vírgula 3 2 2 10 6" xfId="12320" xr:uid="{00000000-0005-0000-0000-000008430000}"/>
    <cellStyle name="Vírgula 3 2 2 11" xfId="2463" xr:uid="{00000000-0005-0000-0000-000009430000}"/>
    <cellStyle name="Vírgula 3 2 2 11 2" xfId="5127" xr:uid="{00000000-0005-0000-0000-00000A430000}"/>
    <cellStyle name="Vírgula 3 2 2 11 2 2" xfId="18471" xr:uid="{00000000-0005-0000-0000-00000B430000}"/>
    <cellStyle name="Vírgula 3 2 2 11 3" xfId="7791" xr:uid="{00000000-0005-0000-0000-00000C430000}"/>
    <cellStyle name="Vírgula 3 2 2 11 3 2" xfId="21135" xr:uid="{00000000-0005-0000-0000-00000D430000}"/>
    <cellStyle name="Vírgula 3 2 2 11 4" xfId="10455" xr:uid="{00000000-0005-0000-0000-00000E430000}"/>
    <cellStyle name="Vírgula 3 2 2 11 4 2" xfId="23799" xr:uid="{00000000-0005-0000-0000-00000F430000}"/>
    <cellStyle name="Vírgula 3 2 2 11 5" xfId="15807" xr:uid="{00000000-0005-0000-0000-000010430000}"/>
    <cellStyle name="Vírgula 3 2 2 11 6" xfId="13119" xr:uid="{00000000-0005-0000-0000-000011430000}"/>
    <cellStyle name="Vírgula 3 2 2 12" xfId="2744" xr:uid="{00000000-0005-0000-0000-000012430000}"/>
    <cellStyle name="Vírgula 3 2 2 12 2" xfId="16088" xr:uid="{00000000-0005-0000-0000-000013430000}"/>
    <cellStyle name="Vírgula 3 2 2 13" xfId="5408" xr:uid="{00000000-0005-0000-0000-000014430000}"/>
    <cellStyle name="Vírgula 3 2 2 13 2" xfId="18752" xr:uid="{00000000-0005-0000-0000-000015430000}"/>
    <cellStyle name="Vírgula 3 2 2 14" xfId="8072" xr:uid="{00000000-0005-0000-0000-000016430000}"/>
    <cellStyle name="Vírgula 3 2 2 14 2" xfId="21416" xr:uid="{00000000-0005-0000-0000-000017430000}"/>
    <cellStyle name="Vírgula 3 2 2 15" xfId="13424" xr:uid="{00000000-0005-0000-0000-000018430000}"/>
    <cellStyle name="Vírgula 3 2 2 16" xfId="10736" xr:uid="{00000000-0005-0000-0000-000019430000}"/>
    <cellStyle name="Vírgula 3 2 2 17" xfId="24128" xr:uid="{00000000-0005-0000-0000-00001A430000}"/>
    <cellStyle name="Vírgula 3 2 2 2" xfId="128" xr:uid="{00000000-0005-0000-0000-00001B430000}"/>
    <cellStyle name="Vírgula 3 2 2 2 10" xfId="8120" xr:uid="{00000000-0005-0000-0000-00001C430000}"/>
    <cellStyle name="Vírgula 3 2 2 2 10 2" xfId="21464" xr:uid="{00000000-0005-0000-0000-00001D430000}"/>
    <cellStyle name="Vírgula 3 2 2 2 11" xfId="13472" xr:uid="{00000000-0005-0000-0000-00001E430000}"/>
    <cellStyle name="Vírgula 3 2 2 2 12" xfId="10784" xr:uid="{00000000-0005-0000-0000-00001F430000}"/>
    <cellStyle name="Vírgula 3 2 2 2 13" xfId="24176" xr:uid="{00000000-0005-0000-0000-000020430000}"/>
    <cellStyle name="Vírgula 3 2 2 2 2" xfId="296" xr:uid="{00000000-0005-0000-0000-000021430000}"/>
    <cellStyle name="Vírgula 3 2 2 2 2 10" xfId="10952" xr:uid="{00000000-0005-0000-0000-000022430000}"/>
    <cellStyle name="Vírgula 3 2 2 2 2 11" xfId="24344" xr:uid="{00000000-0005-0000-0000-000023430000}"/>
    <cellStyle name="Vírgula 3 2 2 2 2 2" xfId="560" xr:uid="{00000000-0005-0000-0000-000024430000}"/>
    <cellStyle name="Vírgula 3 2 2 2 2 2 2" xfId="1352" xr:uid="{00000000-0005-0000-0000-000025430000}"/>
    <cellStyle name="Vírgula 3 2 2 2 2 2 2 2" xfId="4016" xr:uid="{00000000-0005-0000-0000-000026430000}"/>
    <cellStyle name="Vírgula 3 2 2 2 2 2 2 2 2" xfId="17360" xr:uid="{00000000-0005-0000-0000-000027430000}"/>
    <cellStyle name="Vírgula 3 2 2 2 2 2 2 3" xfId="6680" xr:uid="{00000000-0005-0000-0000-000028430000}"/>
    <cellStyle name="Vírgula 3 2 2 2 2 2 2 3 2" xfId="20024" xr:uid="{00000000-0005-0000-0000-000029430000}"/>
    <cellStyle name="Vírgula 3 2 2 2 2 2 2 4" xfId="9344" xr:uid="{00000000-0005-0000-0000-00002A430000}"/>
    <cellStyle name="Vírgula 3 2 2 2 2 2 2 4 2" xfId="22688" xr:uid="{00000000-0005-0000-0000-00002B430000}"/>
    <cellStyle name="Vírgula 3 2 2 2 2 2 2 5" xfId="14696" xr:uid="{00000000-0005-0000-0000-00002C430000}"/>
    <cellStyle name="Vírgula 3 2 2 2 2 2 2 6" xfId="12008" xr:uid="{00000000-0005-0000-0000-00002D430000}"/>
    <cellStyle name="Vírgula 3 2 2 2 2 2 2 7" xfId="26408" xr:uid="{00000000-0005-0000-0000-00002E430000}"/>
    <cellStyle name="Vírgula 3 2 2 2 2 2 3" xfId="2144" xr:uid="{00000000-0005-0000-0000-00002F430000}"/>
    <cellStyle name="Vírgula 3 2 2 2 2 2 3 2" xfId="4808" xr:uid="{00000000-0005-0000-0000-000030430000}"/>
    <cellStyle name="Vírgula 3 2 2 2 2 2 3 2 2" xfId="18152" xr:uid="{00000000-0005-0000-0000-000031430000}"/>
    <cellStyle name="Vírgula 3 2 2 2 2 2 3 3" xfId="7472" xr:uid="{00000000-0005-0000-0000-000032430000}"/>
    <cellStyle name="Vírgula 3 2 2 2 2 2 3 3 2" xfId="20816" xr:uid="{00000000-0005-0000-0000-000033430000}"/>
    <cellStyle name="Vírgula 3 2 2 2 2 2 3 4" xfId="10136" xr:uid="{00000000-0005-0000-0000-000034430000}"/>
    <cellStyle name="Vírgula 3 2 2 2 2 2 3 4 2" xfId="23480" xr:uid="{00000000-0005-0000-0000-000035430000}"/>
    <cellStyle name="Vírgula 3 2 2 2 2 2 3 5" xfId="15488" xr:uid="{00000000-0005-0000-0000-000036430000}"/>
    <cellStyle name="Vírgula 3 2 2 2 2 2 3 6" xfId="12800" xr:uid="{00000000-0005-0000-0000-000037430000}"/>
    <cellStyle name="Vírgula 3 2 2 2 2 2 4" xfId="3224" xr:uid="{00000000-0005-0000-0000-000038430000}"/>
    <cellStyle name="Vírgula 3 2 2 2 2 2 4 2" xfId="16568" xr:uid="{00000000-0005-0000-0000-000039430000}"/>
    <cellStyle name="Vírgula 3 2 2 2 2 2 5" xfId="5888" xr:uid="{00000000-0005-0000-0000-00003A430000}"/>
    <cellStyle name="Vírgula 3 2 2 2 2 2 5 2" xfId="19232" xr:uid="{00000000-0005-0000-0000-00003B430000}"/>
    <cellStyle name="Vírgula 3 2 2 2 2 2 6" xfId="8552" xr:uid="{00000000-0005-0000-0000-00003C430000}"/>
    <cellStyle name="Vírgula 3 2 2 2 2 2 6 2" xfId="21896" xr:uid="{00000000-0005-0000-0000-00003D430000}"/>
    <cellStyle name="Vírgula 3 2 2 2 2 2 7" xfId="13904" xr:uid="{00000000-0005-0000-0000-00003E430000}"/>
    <cellStyle name="Vírgula 3 2 2 2 2 2 8" xfId="11216" xr:uid="{00000000-0005-0000-0000-00003F430000}"/>
    <cellStyle name="Vírgula 3 2 2 2 2 2 9" xfId="25040" xr:uid="{00000000-0005-0000-0000-000040430000}"/>
    <cellStyle name="Vírgula 3 2 2 2 2 3" xfId="1088" xr:uid="{00000000-0005-0000-0000-000041430000}"/>
    <cellStyle name="Vírgula 3 2 2 2 2 3 2" xfId="3752" xr:uid="{00000000-0005-0000-0000-000042430000}"/>
    <cellStyle name="Vírgula 3 2 2 2 2 3 2 2" xfId="17096" xr:uid="{00000000-0005-0000-0000-000043430000}"/>
    <cellStyle name="Vírgula 3 2 2 2 2 3 2 3" xfId="26072" xr:uid="{00000000-0005-0000-0000-000044430000}"/>
    <cellStyle name="Vírgula 3 2 2 2 2 3 3" xfId="6416" xr:uid="{00000000-0005-0000-0000-000045430000}"/>
    <cellStyle name="Vírgula 3 2 2 2 2 3 3 2" xfId="19760" xr:uid="{00000000-0005-0000-0000-000046430000}"/>
    <cellStyle name="Vírgula 3 2 2 2 2 3 4" xfId="9080" xr:uid="{00000000-0005-0000-0000-000047430000}"/>
    <cellStyle name="Vírgula 3 2 2 2 2 3 4 2" xfId="22424" xr:uid="{00000000-0005-0000-0000-000048430000}"/>
    <cellStyle name="Vírgula 3 2 2 2 2 3 5" xfId="14432" xr:uid="{00000000-0005-0000-0000-000049430000}"/>
    <cellStyle name="Vírgula 3 2 2 2 2 3 6" xfId="11744" xr:uid="{00000000-0005-0000-0000-00004A430000}"/>
    <cellStyle name="Vírgula 3 2 2 2 2 3 7" xfId="24704" xr:uid="{00000000-0005-0000-0000-00004B430000}"/>
    <cellStyle name="Vírgula 3 2 2 2 2 4" xfId="1880" xr:uid="{00000000-0005-0000-0000-00004C430000}"/>
    <cellStyle name="Vírgula 3 2 2 2 2 4 2" xfId="4544" xr:uid="{00000000-0005-0000-0000-00004D430000}"/>
    <cellStyle name="Vírgula 3 2 2 2 2 4 2 2" xfId="17888" xr:uid="{00000000-0005-0000-0000-00004E430000}"/>
    <cellStyle name="Vírgula 3 2 2 2 2 4 2 3" xfId="26720" xr:uid="{00000000-0005-0000-0000-00004F430000}"/>
    <cellStyle name="Vírgula 3 2 2 2 2 4 3" xfId="7208" xr:uid="{00000000-0005-0000-0000-000050430000}"/>
    <cellStyle name="Vírgula 3 2 2 2 2 4 3 2" xfId="20552" xr:uid="{00000000-0005-0000-0000-000051430000}"/>
    <cellStyle name="Vírgula 3 2 2 2 2 4 4" xfId="9872" xr:uid="{00000000-0005-0000-0000-000052430000}"/>
    <cellStyle name="Vírgula 3 2 2 2 2 4 4 2" xfId="23216" xr:uid="{00000000-0005-0000-0000-000053430000}"/>
    <cellStyle name="Vírgula 3 2 2 2 2 4 5" xfId="15224" xr:uid="{00000000-0005-0000-0000-000054430000}"/>
    <cellStyle name="Vírgula 3 2 2 2 2 4 6" xfId="12536" xr:uid="{00000000-0005-0000-0000-000055430000}"/>
    <cellStyle name="Vírgula 3 2 2 2 2 4 7" xfId="25352" xr:uid="{00000000-0005-0000-0000-000056430000}"/>
    <cellStyle name="Vírgula 3 2 2 2 2 5" xfId="2696" xr:uid="{00000000-0005-0000-0000-000057430000}"/>
    <cellStyle name="Vírgula 3 2 2 2 2 5 2" xfId="5360" xr:uid="{00000000-0005-0000-0000-000058430000}"/>
    <cellStyle name="Vírgula 3 2 2 2 2 5 2 2" xfId="18704" xr:uid="{00000000-0005-0000-0000-000059430000}"/>
    <cellStyle name="Vírgula 3 2 2 2 2 5 3" xfId="8024" xr:uid="{00000000-0005-0000-0000-00005A430000}"/>
    <cellStyle name="Vírgula 3 2 2 2 2 5 3 2" xfId="21368" xr:uid="{00000000-0005-0000-0000-00005B430000}"/>
    <cellStyle name="Vírgula 3 2 2 2 2 5 4" xfId="10688" xr:uid="{00000000-0005-0000-0000-00005C430000}"/>
    <cellStyle name="Vírgula 3 2 2 2 2 5 4 2" xfId="24032" xr:uid="{00000000-0005-0000-0000-00005D430000}"/>
    <cellStyle name="Vírgula 3 2 2 2 2 5 5" xfId="16040" xr:uid="{00000000-0005-0000-0000-00005E430000}"/>
    <cellStyle name="Vírgula 3 2 2 2 2 5 6" xfId="13352" xr:uid="{00000000-0005-0000-0000-00005F430000}"/>
    <cellStyle name="Vírgula 3 2 2 2 2 5 7" xfId="25712" xr:uid="{00000000-0005-0000-0000-000060430000}"/>
    <cellStyle name="Vírgula 3 2 2 2 2 6" xfId="2960" xr:uid="{00000000-0005-0000-0000-000061430000}"/>
    <cellStyle name="Vírgula 3 2 2 2 2 6 2" xfId="16304" xr:uid="{00000000-0005-0000-0000-000062430000}"/>
    <cellStyle name="Vírgula 3 2 2 2 2 7" xfId="5624" xr:uid="{00000000-0005-0000-0000-000063430000}"/>
    <cellStyle name="Vírgula 3 2 2 2 2 7 2" xfId="18968" xr:uid="{00000000-0005-0000-0000-000064430000}"/>
    <cellStyle name="Vírgula 3 2 2 2 2 8" xfId="8288" xr:uid="{00000000-0005-0000-0000-000065430000}"/>
    <cellStyle name="Vírgula 3 2 2 2 2 8 2" xfId="21632" xr:uid="{00000000-0005-0000-0000-000066430000}"/>
    <cellStyle name="Vírgula 3 2 2 2 2 9" xfId="13640" xr:uid="{00000000-0005-0000-0000-000067430000}"/>
    <cellStyle name="Vírgula 3 2 2 2 3" xfId="392" xr:uid="{00000000-0005-0000-0000-000068430000}"/>
    <cellStyle name="Vírgula 3 2 2 2 3 2" xfId="1184" xr:uid="{00000000-0005-0000-0000-000069430000}"/>
    <cellStyle name="Vírgula 3 2 2 2 3 2 2" xfId="3848" xr:uid="{00000000-0005-0000-0000-00006A430000}"/>
    <cellStyle name="Vírgula 3 2 2 2 3 2 2 2" xfId="17192" xr:uid="{00000000-0005-0000-0000-00006B430000}"/>
    <cellStyle name="Vírgula 3 2 2 2 3 2 3" xfId="6512" xr:uid="{00000000-0005-0000-0000-00006C430000}"/>
    <cellStyle name="Vírgula 3 2 2 2 3 2 3 2" xfId="19856" xr:uid="{00000000-0005-0000-0000-00006D430000}"/>
    <cellStyle name="Vírgula 3 2 2 2 3 2 4" xfId="9176" xr:uid="{00000000-0005-0000-0000-00006E430000}"/>
    <cellStyle name="Vírgula 3 2 2 2 3 2 4 2" xfId="22520" xr:uid="{00000000-0005-0000-0000-00006F430000}"/>
    <cellStyle name="Vírgula 3 2 2 2 3 2 5" xfId="14528" xr:uid="{00000000-0005-0000-0000-000070430000}"/>
    <cellStyle name="Vírgula 3 2 2 2 3 2 6" xfId="11840" xr:uid="{00000000-0005-0000-0000-000071430000}"/>
    <cellStyle name="Vírgula 3 2 2 2 3 2 7" xfId="26240" xr:uid="{00000000-0005-0000-0000-000072430000}"/>
    <cellStyle name="Vírgula 3 2 2 2 3 3" xfId="1976" xr:uid="{00000000-0005-0000-0000-000073430000}"/>
    <cellStyle name="Vírgula 3 2 2 2 3 3 2" xfId="4640" xr:uid="{00000000-0005-0000-0000-000074430000}"/>
    <cellStyle name="Vírgula 3 2 2 2 3 3 2 2" xfId="17984" xr:uid="{00000000-0005-0000-0000-000075430000}"/>
    <cellStyle name="Vírgula 3 2 2 2 3 3 3" xfId="7304" xr:uid="{00000000-0005-0000-0000-000076430000}"/>
    <cellStyle name="Vírgula 3 2 2 2 3 3 3 2" xfId="20648" xr:uid="{00000000-0005-0000-0000-000077430000}"/>
    <cellStyle name="Vírgula 3 2 2 2 3 3 4" xfId="9968" xr:uid="{00000000-0005-0000-0000-000078430000}"/>
    <cellStyle name="Vírgula 3 2 2 2 3 3 4 2" xfId="23312" xr:uid="{00000000-0005-0000-0000-000079430000}"/>
    <cellStyle name="Vírgula 3 2 2 2 3 3 5" xfId="15320" xr:uid="{00000000-0005-0000-0000-00007A430000}"/>
    <cellStyle name="Vírgula 3 2 2 2 3 3 6" xfId="12632" xr:uid="{00000000-0005-0000-0000-00007B430000}"/>
    <cellStyle name="Vírgula 3 2 2 2 3 4" xfId="3056" xr:uid="{00000000-0005-0000-0000-00007C430000}"/>
    <cellStyle name="Vírgula 3 2 2 2 3 4 2" xfId="16400" xr:uid="{00000000-0005-0000-0000-00007D430000}"/>
    <cellStyle name="Vírgula 3 2 2 2 3 5" xfId="5720" xr:uid="{00000000-0005-0000-0000-00007E430000}"/>
    <cellStyle name="Vírgula 3 2 2 2 3 5 2" xfId="19064" xr:uid="{00000000-0005-0000-0000-00007F430000}"/>
    <cellStyle name="Vírgula 3 2 2 2 3 6" xfId="8384" xr:uid="{00000000-0005-0000-0000-000080430000}"/>
    <cellStyle name="Vírgula 3 2 2 2 3 6 2" xfId="21728" xr:uid="{00000000-0005-0000-0000-000081430000}"/>
    <cellStyle name="Vírgula 3 2 2 2 3 7" xfId="13736" xr:uid="{00000000-0005-0000-0000-000082430000}"/>
    <cellStyle name="Vírgula 3 2 2 2 3 8" xfId="11048" xr:uid="{00000000-0005-0000-0000-000083430000}"/>
    <cellStyle name="Vírgula 3 2 2 2 3 9" xfId="24872" xr:uid="{00000000-0005-0000-0000-000084430000}"/>
    <cellStyle name="Vírgula 3 2 2 2 4" xfId="728" xr:uid="{00000000-0005-0000-0000-000085430000}"/>
    <cellStyle name="Vírgula 3 2 2 2 4 2" xfId="1520" xr:uid="{00000000-0005-0000-0000-000086430000}"/>
    <cellStyle name="Vírgula 3 2 2 2 4 2 2" xfId="4184" xr:uid="{00000000-0005-0000-0000-000087430000}"/>
    <cellStyle name="Vírgula 3 2 2 2 4 2 2 2" xfId="17528" xr:uid="{00000000-0005-0000-0000-000088430000}"/>
    <cellStyle name="Vírgula 3 2 2 2 4 2 3" xfId="6848" xr:uid="{00000000-0005-0000-0000-000089430000}"/>
    <cellStyle name="Vírgula 3 2 2 2 4 2 3 2" xfId="20192" xr:uid="{00000000-0005-0000-0000-00008A430000}"/>
    <cellStyle name="Vírgula 3 2 2 2 4 2 4" xfId="9512" xr:uid="{00000000-0005-0000-0000-00008B430000}"/>
    <cellStyle name="Vírgula 3 2 2 2 4 2 4 2" xfId="22856" xr:uid="{00000000-0005-0000-0000-00008C430000}"/>
    <cellStyle name="Vírgula 3 2 2 2 4 2 5" xfId="14864" xr:uid="{00000000-0005-0000-0000-00008D430000}"/>
    <cellStyle name="Vírgula 3 2 2 2 4 2 6" xfId="12176" xr:uid="{00000000-0005-0000-0000-00008E430000}"/>
    <cellStyle name="Vírgula 3 2 2 2 4 2 7" xfId="25904" xr:uid="{00000000-0005-0000-0000-00008F430000}"/>
    <cellStyle name="Vírgula 3 2 2 2 4 3" xfId="2312" xr:uid="{00000000-0005-0000-0000-000090430000}"/>
    <cellStyle name="Vírgula 3 2 2 2 4 3 2" xfId="4976" xr:uid="{00000000-0005-0000-0000-000091430000}"/>
    <cellStyle name="Vírgula 3 2 2 2 4 3 2 2" xfId="18320" xr:uid="{00000000-0005-0000-0000-000092430000}"/>
    <cellStyle name="Vírgula 3 2 2 2 4 3 3" xfId="7640" xr:uid="{00000000-0005-0000-0000-000093430000}"/>
    <cellStyle name="Vírgula 3 2 2 2 4 3 3 2" xfId="20984" xr:uid="{00000000-0005-0000-0000-000094430000}"/>
    <cellStyle name="Vírgula 3 2 2 2 4 3 4" xfId="10304" xr:uid="{00000000-0005-0000-0000-000095430000}"/>
    <cellStyle name="Vírgula 3 2 2 2 4 3 4 2" xfId="23648" xr:uid="{00000000-0005-0000-0000-000096430000}"/>
    <cellStyle name="Vírgula 3 2 2 2 4 3 5" xfId="15656" xr:uid="{00000000-0005-0000-0000-000097430000}"/>
    <cellStyle name="Vírgula 3 2 2 2 4 3 6" xfId="12968" xr:uid="{00000000-0005-0000-0000-000098430000}"/>
    <cellStyle name="Vírgula 3 2 2 2 4 4" xfId="3392" xr:uid="{00000000-0005-0000-0000-000099430000}"/>
    <cellStyle name="Vírgula 3 2 2 2 4 4 2" xfId="16736" xr:uid="{00000000-0005-0000-0000-00009A430000}"/>
    <cellStyle name="Vírgula 3 2 2 2 4 5" xfId="6056" xr:uid="{00000000-0005-0000-0000-00009B430000}"/>
    <cellStyle name="Vírgula 3 2 2 2 4 5 2" xfId="19400" xr:uid="{00000000-0005-0000-0000-00009C430000}"/>
    <cellStyle name="Vírgula 3 2 2 2 4 6" xfId="8720" xr:uid="{00000000-0005-0000-0000-00009D430000}"/>
    <cellStyle name="Vírgula 3 2 2 2 4 6 2" xfId="22064" xr:uid="{00000000-0005-0000-0000-00009E430000}"/>
    <cellStyle name="Vírgula 3 2 2 2 4 7" xfId="14072" xr:uid="{00000000-0005-0000-0000-00009F430000}"/>
    <cellStyle name="Vírgula 3 2 2 2 4 8" xfId="11384" xr:uid="{00000000-0005-0000-0000-0000A0430000}"/>
    <cellStyle name="Vírgula 3 2 2 2 4 9" xfId="24536" xr:uid="{00000000-0005-0000-0000-0000A1430000}"/>
    <cellStyle name="Vírgula 3 2 2 2 5" xfId="920" xr:uid="{00000000-0005-0000-0000-0000A2430000}"/>
    <cellStyle name="Vírgula 3 2 2 2 5 2" xfId="3584" xr:uid="{00000000-0005-0000-0000-0000A3430000}"/>
    <cellStyle name="Vírgula 3 2 2 2 5 2 2" xfId="16928" xr:uid="{00000000-0005-0000-0000-0000A4430000}"/>
    <cellStyle name="Vírgula 3 2 2 2 5 2 3" xfId="26552" xr:uid="{00000000-0005-0000-0000-0000A5430000}"/>
    <cellStyle name="Vírgula 3 2 2 2 5 3" xfId="6248" xr:uid="{00000000-0005-0000-0000-0000A6430000}"/>
    <cellStyle name="Vírgula 3 2 2 2 5 3 2" xfId="19592" xr:uid="{00000000-0005-0000-0000-0000A7430000}"/>
    <cellStyle name="Vírgula 3 2 2 2 5 4" xfId="8912" xr:uid="{00000000-0005-0000-0000-0000A8430000}"/>
    <cellStyle name="Vírgula 3 2 2 2 5 4 2" xfId="22256" xr:uid="{00000000-0005-0000-0000-0000A9430000}"/>
    <cellStyle name="Vírgula 3 2 2 2 5 5" xfId="14264" xr:uid="{00000000-0005-0000-0000-0000AA430000}"/>
    <cellStyle name="Vírgula 3 2 2 2 5 6" xfId="11576" xr:uid="{00000000-0005-0000-0000-0000AB430000}"/>
    <cellStyle name="Vírgula 3 2 2 2 5 7" xfId="25184" xr:uid="{00000000-0005-0000-0000-0000AC430000}"/>
    <cellStyle name="Vírgula 3 2 2 2 6" xfId="1712" xr:uid="{00000000-0005-0000-0000-0000AD430000}"/>
    <cellStyle name="Vírgula 3 2 2 2 6 2" xfId="4376" xr:uid="{00000000-0005-0000-0000-0000AE430000}"/>
    <cellStyle name="Vírgula 3 2 2 2 6 2 2" xfId="17720" xr:uid="{00000000-0005-0000-0000-0000AF430000}"/>
    <cellStyle name="Vírgula 3 2 2 2 6 3" xfId="7040" xr:uid="{00000000-0005-0000-0000-0000B0430000}"/>
    <cellStyle name="Vírgula 3 2 2 2 6 3 2" xfId="20384" xr:uid="{00000000-0005-0000-0000-0000B1430000}"/>
    <cellStyle name="Vírgula 3 2 2 2 6 4" xfId="9704" xr:uid="{00000000-0005-0000-0000-0000B2430000}"/>
    <cellStyle name="Vírgula 3 2 2 2 6 4 2" xfId="23048" xr:uid="{00000000-0005-0000-0000-0000B3430000}"/>
    <cellStyle name="Vírgula 3 2 2 2 6 5" xfId="15056" xr:uid="{00000000-0005-0000-0000-0000B4430000}"/>
    <cellStyle name="Vírgula 3 2 2 2 6 6" xfId="12368" xr:uid="{00000000-0005-0000-0000-0000B5430000}"/>
    <cellStyle name="Vírgula 3 2 2 2 6 7" xfId="25544" xr:uid="{00000000-0005-0000-0000-0000B6430000}"/>
    <cellStyle name="Vírgula 3 2 2 2 7" xfId="2528" xr:uid="{00000000-0005-0000-0000-0000B7430000}"/>
    <cellStyle name="Vírgula 3 2 2 2 7 2" xfId="5192" xr:uid="{00000000-0005-0000-0000-0000B8430000}"/>
    <cellStyle name="Vírgula 3 2 2 2 7 2 2" xfId="18536" xr:uid="{00000000-0005-0000-0000-0000B9430000}"/>
    <cellStyle name="Vírgula 3 2 2 2 7 3" xfId="7856" xr:uid="{00000000-0005-0000-0000-0000BA430000}"/>
    <cellStyle name="Vírgula 3 2 2 2 7 3 2" xfId="21200" xr:uid="{00000000-0005-0000-0000-0000BB430000}"/>
    <cellStyle name="Vírgula 3 2 2 2 7 4" xfId="10520" xr:uid="{00000000-0005-0000-0000-0000BC430000}"/>
    <cellStyle name="Vírgula 3 2 2 2 7 4 2" xfId="23864" xr:uid="{00000000-0005-0000-0000-0000BD430000}"/>
    <cellStyle name="Vírgula 3 2 2 2 7 5" xfId="15872" xr:uid="{00000000-0005-0000-0000-0000BE430000}"/>
    <cellStyle name="Vírgula 3 2 2 2 7 6" xfId="13184" xr:uid="{00000000-0005-0000-0000-0000BF430000}"/>
    <cellStyle name="Vírgula 3 2 2 2 8" xfId="2792" xr:uid="{00000000-0005-0000-0000-0000C0430000}"/>
    <cellStyle name="Vírgula 3 2 2 2 8 2" xfId="16136" xr:uid="{00000000-0005-0000-0000-0000C1430000}"/>
    <cellStyle name="Vírgula 3 2 2 2 9" xfId="5456" xr:uid="{00000000-0005-0000-0000-0000C2430000}"/>
    <cellStyle name="Vírgula 3 2 2 2 9 2" xfId="18800" xr:uid="{00000000-0005-0000-0000-0000C3430000}"/>
    <cellStyle name="Vírgula 3 2 2 3" xfId="248" xr:uid="{00000000-0005-0000-0000-0000C4430000}"/>
    <cellStyle name="Vírgula 3 2 2 3 10" xfId="13592" xr:uid="{00000000-0005-0000-0000-0000C5430000}"/>
    <cellStyle name="Vírgula 3 2 2 3 11" xfId="10904" xr:uid="{00000000-0005-0000-0000-0000C6430000}"/>
    <cellStyle name="Vírgula 3 2 2 3 12" xfId="24296" xr:uid="{00000000-0005-0000-0000-0000C7430000}"/>
    <cellStyle name="Vírgula 3 2 2 3 2" xfId="512" xr:uid="{00000000-0005-0000-0000-0000C8430000}"/>
    <cellStyle name="Vírgula 3 2 2 3 2 2" xfId="1304" xr:uid="{00000000-0005-0000-0000-0000C9430000}"/>
    <cellStyle name="Vírgula 3 2 2 3 2 2 2" xfId="3968" xr:uid="{00000000-0005-0000-0000-0000CA430000}"/>
    <cellStyle name="Vírgula 3 2 2 3 2 2 2 2" xfId="17312" xr:uid="{00000000-0005-0000-0000-0000CB430000}"/>
    <cellStyle name="Vírgula 3 2 2 3 2 2 3" xfId="6632" xr:uid="{00000000-0005-0000-0000-0000CC430000}"/>
    <cellStyle name="Vírgula 3 2 2 3 2 2 3 2" xfId="19976" xr:uid="{00000000-0005-0000-0000-0000CD430000}"/>
    <cellStyle name="Vírgula 3 2 2 3 2 2 4" xfId="9296" xr:uid="{00000000-0005-0000-0000-0000CE430000}"/>
    <cellStyle name="Vírgula 3 2 2 3 2 2 4 2" xfId="22640" xr:uid="{00000000-0005-0000-0000-0000CF430000}"/>
    <cellStyle name="Vírgula 3 2 2 3 2 2 5" xfId="14648" xr:uid="{00000000-0005-0000-0000-0000D0430000}"/>
    <cellStyle name="Vírgula 3 2 2 3 2 2 6" xfId="11960" xr:uid="{00000000-0005-0000-0000-0000D1430000}"/>
    <cellStyle name="Vírgula 3 2 2 3 2 2 7" xfId="26360" xr:uid="{00000000-0005-0000-0000-0000D2430000}"/>
    <cellStyle name="Vírgula 3 2 2 3 2 3" xfId="2096" xr:uid="{00000000-0005-0000-0000-0000D3430000}"/>
    <cellStyle name="Vírgula 3 2 2 3 2 3 2" xfId="4760" xr:uid="{00000000-0005-0000-0000-0000D4430000}"/>
    <cellStyle name="Vírgula 3 2 2 3 2 3 2 2" xfId="18104" xr:uid="{00000000-0005-0000-0000-0000D5430000}"/>
    <cellStyle name="Vírgula 3 2 2 3 2 3 3" xfId="7424" xr:uid="{00000000-0005-0000-0000-0000D6430000}"/>
    <cellStyle name="Vírgula 3 2 2 3 2 3 3 2" xfId="20768" xr:uid="{00000000-0005-0000-0000-0000D7430000}"/>
    <cellStyle name="Vírgula 3 2 2 3 2 3 4" xfId="10088" xr:uid="{00000000-0005-0000-0000-0000D8430000}"/>
    <cellStyle name="Vírgula 3 2 2 3 2 3 4 2" xfId="23432" xr:uid="{00000000-0005-0000-0000-0000D9430000}"/>
    <cellStyle name="Vírgula 3 2 2 3 2 3 5" xfId="15440" xr:uid="{00000000-0005-0000-0000-0000DA430000}"/>
    <cellStyle name="Vírgula 3 2 2 3 2 3 6" xfId="12752" xr:uid="{00000000-0005-0000-0000-0000DB430000}"/>
    <cellStyle name="Vírgula 3 2 2 3 2 4" xfId="3176" xr:uid="{00000000-0005-0000-0000-0000DC430000}"/>
    <cellStyle name="Vírgula 3 2 2 3 2 4 2" xfId="16520" xr:uid="{00000000-0005-0000-0000-0000DD430000}"/>
    <cellStyle name="Vírgula 3 2 2 3 2 5" xfId="5840" xr:uid="{00000000-0005-0000-0000-0000DE430000}"/>
    <cellStyle name="Vírgula 3 2 2 3 2 5 2" xfId="19184" xr:uid="{00000000-0005-0000-0000-0000DF430000}"/>
    <cellStyle name="Vírgula 3 2 2 3 2 6" xfId="8504" xr:uid="{00000000-0005-0000-0000-0000E0430000}"/>
    <cellStyle name="Vírgula 3 2 2 3 2 6 2" xfId="21848" xr:uid="{00000000-0005-0000-0000-0000E1430000}"/>
    <cellStyle name="Vírgula 3 2 2 3 2 7" xfId="13856" xr:uid="{00000000-0005-0000-0000-0000E2430000}"/>
    <cellStyle name="Vírgula 3 2 2 3 2 8" xfId="11168" xr:uid="{00000000-0005-0000-0000-0000E3430000}"/>
    <cellStyle name="Vírgula 3 2 2 3 2 9" xfId="24992" xr:uid="{00000000-0005-0000-0000-0000E4430000}"/>
    <cellStyle name="Vírgula 3 2 2 3 3" xfId="680" xr:uid="{00000000-0005-0000-0000-0000E5430000}"/>
    <cellStyle name="Vírgula 3 2 2 3 3 2" xfId="1472" xr:uid="{00000000-0005-0000-0000-0000E6430000}"/>
    <cellStyle name="Vírgula 3 2 2 3 3 2 2" xfId="4136" xr:uid="{00000000-0005-0000-0000-0000E7430000}"/>
    <cellStyle name="Vírgula 3 2 2 3 3 2 2 2" xfId="17480" xr:uid="{00000000-0005-0000-0000-0000E8430000}"/>
    <cellStyle name="Vírgula 3 2 2 3 3 2 3" xfId="6800" xr:uid="{00000000-0005-0000-0000-0000E9430000}"/>
    <cellStyle name="Vírgula 3 2 2 3 3 2 3 2" xfId="20144" xr:uid="{00000000-0005-0000-0000-0000EA430000}"/>
    <cellStyle name="Vírgula 3 2 2 3 3 2 4" xfId="9464" xr:uid="{00000000-0005-0000-0000-0000EB430000}"/>
    <cellStyle name="Vírgula 3 2 2 3 3 2 4 2" xfId="22808" xr:uid="{00000000-0005-0000-0000-0000EC430000}"/>
    <cellStyle name="Vírgula 3 2 2 3 3 2 5" xfId="14816" xr:uid="{00000000-0005-0000-0000-0000ED430000}"/>
    <cellStyle name="Vírgula 3 2 2 3 3 2 6" xfId="12128" xr:uid="{00000000-0005-0000-0000-0000EE430000}"/>
    <cellStyle name="Vírgula 3 2 2 3 3 2 7" xfId="26024" xr:uid="{00000000-0005-0000-0000-0000EF430000}"/>
    <cellStyle name="Vírgula 3 2 2 3 3 3" xfId="2264" xr:uid="{00000000-0005-0000-0000-0000F0430000}"/>
    <cellStyle name="Vírgula 3 2 2 3 3 3 2" xfId="4928" xr:uid="{00000000-0005-0000-0000-0000F1430000}"/>
    <cellStyle name="Vírgula 3 2 2 3 3 3 2 2" xfId="18272" xr:uid="{00000000-0005-0000-0000-0000F2430000}"/>
    <cellStyle name="Vírgula 3 2 2 3 3 3 3" xfId="7592" xr:uid="{00000000-0005-0000-0000-0000F3430000}"/>
    <cellStyle name="Vírgula 3 2 2 3 3 3 3 2" xfId="20936" xr:uid="{00000000-0005-0000-0000-0000F4430000}"/>
    <cellStyle name="Vírgula 3 2 2 3 3 3 4" xfId="10256" xr:uid="{00000000-0005-0000-0000-0000F5430000}"/>
    <cellStyle name="Vírgula 3 2 2 3 3 3 4 2" xfId="23600" xr:uid="{00000000-0005-0000-0000-0000F6430000}"/>
    <cellStyle name="Vírgula 3 2 2 3 3 3 5" xfId="15608" xr:uid="{00000000-0005-0000-0000-0000F7430000}"/>
    <cellStyle name="Vírgula 3 2 2 3 3 3 6" xfId="12920" xr:uid="{00000000-0005-0000-0000-0000F8430000}"/>
    <cellStyle name="Vírgula 3 2 2 3 3 4" xfId="3344" xr:uid="{00000000-0005-0000-0000-0000F9430000}"/>
    <cellStyle name="Vírgula 3 2 2 3 3 4 2" xfId="16688" xr:uid="{00000000-0005-0000-0000-0000FA430000}"/>
    <cellStyle name="Vírgula 3 2 2 3 3 5" xfId="6008" xr:uid="{00000000-0005-0000-0000-0000FB430000}"/>
    <cellStyle name="Vírgula 3 2 2 3 3 5 2" xfId="19352" xr:uid="{00000000-0005-0000-0000-0000FC430000}"/>
    <cellStyle name="Vírgula 3 2 2 3 3 6" xfId="8672" xr:uid="{00000000-0005-0000-0000-0000FD430000}"/>
    <cellStyle name="Vírgula 3 2 2 3 3 6 2" xfId="22016" xr:uid="{00000000-0005-0000-0000-0000FE430000}"/>
    <cellStyle name="Vírgula 3 2 2 3 3 7" xfId="14024" xr:uid="{00000000-0005-0000-0000-0000FF430000}"/>
    <cellStyle name="Vírgula 3 2 2 3 3 8" xfId="11336" xr:uid="{00000000-0005-0000-0000-000000440000}"/>
    <cellStyle name="Vírgula 3 2 2 3 3 9" xfId="24656" xr:uid="{00000000-0005-0000-0000-000001440000}"/>
    <cellStyle name="Vírgula 3 2 2 3 4" xfId="1040" xr:uid="{00000000-0005-0000-0000-000002440000}"/>
    <cellStyle name="Vírgula 3 2 2 3 4 2" xfId="3704" xr:uid="{00000000-0005-0000-0000-000003440000}"/>
    <cellStyle name="Vírgula 3 2 2 3 4 2 2" xfId="17048" xr:uid="{00000000-0005-0000-0000-000004440000}"/>
    <cellStyle name="Vírgula 3 2 2 3 4 2 3" xfId="26672" xr:uid="{00000000-0005-0000-0000-000005440000}"/>
    <cellStyle name="Vírgula 3 2 2 3 4 3" xfId="6368" xr:uid="{00000000-0005-0000-0000-000006440000}"/>
    <cellStyle name="Vírgula 3 2 2 3 4 3 2" xfId="19712" xr:uid="{00000000-0005-0000-0000-000007440000}"/>
    <cellStyle name="Vírgula 3 2 2 3 4 4" xfId="9032" xr:uid="{00000000-0005-0000-0000-000008440000}"/>
    <cellStyle name="Vírgula 3 2 2 3 4 4 2" xfId="22376" xr:uid="{00000000-0005-0000-0000-000009440000}"/>
    <cellStyle name="Vírgula 3 2 2 3 4 5" xfId="14384" xr:uid="{00000000-0005-0000-0000-00000A440000}"/>
    <cellStyle name="Vírgula 3 2 2 3 4 6" xfId="11696" xr:uid="{00000000-0005-0000-0000-00000B440000}"/>
    <cellStyle name="Vírgula 3 2 2 3 4 7" xfId="25304" xr:uid="{00000000-0005-0000-0000-00000C440000}"/>
    <cellStyle name="Vírgula 3 2 2 3 5" xfId="1832" xr:uid="{00000000-0005-0000-0000-00000D440000}"/>
    <cellStyle name="Vírgula 3 2 2 3 5 2" xfId="4496" xr:uid="{00000000-0005-0000-0000-00000E440000}"/>
    <cellStyle name="Vírgula 3 2 2 3 5 2 2" xfId="17840" xr:uid="{00000000-0005-0000-0000-00000F440000}"/>
    <cellStyle name="Vírgula 3 2 2 3 5 3" xfId="7160" xr:uid="{00000000-0005-0000-0000-000010440000}"/>
    <cellStyle name="Vírgula 3 2 2 3 5 3 2" xfId="20504" xr:uid="{00000000-0005-0000-0000-000011440000}"/>
    <cellStyle name="Vírgula 3 2 2 3 5 4" xfId="9824" xr:uid="{00000000-0005-0000-0000-000012440000}"/>
    <cellStyle name="Vírgula 3 2 2 3 5 4 2" xfId="23168" xr:uid="{00000000-0005-0000-0000-000013440000}"/>
    <cellStyle name="Vírgula 3 2 2 3 5 5" xfId="15176" xr:uid="{00000000-0005-0000-0000-000014440000}"/>
    <cellStyle name="Vírgula 3 2 2 3 5 6" xfId="12488" xr:uid="{00000000-0005-0000-0000-000015440000}"/>
    <cellStyle name="Vírgula 3 2 2 3 5 7" xfId="25664" xr:uid="{00000000-0005-0000-0000-000016440000}"/>
    <cellStyle name="Vírgula 3 2 2 3 6" xfId="2648" xr:uid="{00000000-0005-0000-0000-000017440000}"/>
    <cellStyle name="Vírgula 3 2 2 3 6 2" xfId="5312" xr:uid="{00000000-0005-0000-0000-000018440000}"/>
    <cellStyle name="Vírgula 3 2 2 3 6 2 2" xfId="18656" xr:uid="{00000000-0005-0000-0000-000019440000}"/>
    <cellStyle name="Vírgula 3 2 2 3 6 3" xfId="7976" xr:uid="{00000000-0005-0000-0000-00001A440000}"/>
    <cellStyle name="Vírgula 3 2 2 3 6 3 2" xfId="21320" xr:uid="{00000000-0005-0000-0000-00001B440000}"/>
    <cellStyle name="Vírgula 3 2 2 3 6 4" xfId="10640" xr:uid="{00000000-0005-0000-0000-00001C440000}"/>
    <cellStyle name="Vírgula 3 2 2 3 6 4 2" xfId="23984" xr:uid="{00000000-0005-0000-0000-00001D440000}"/>
    <cellStyle name="Vírgula 3 2 2 3 6 5" xfId="15992" xr:uid="{00000000-0005-0000-0000-00001E440000}"/>
    <cellStyle name="Vírgula 3 2 2 3 6 6" xfId="13304" xr:uid="{00000000-0005-0000-0000-00001F440000}"/>
    <cellStyle name="Vírgula 3 2 2 3 7" xfId="2912" xr:uid="{00000000-0005-0000-0000-000020440000}"/>
    <cellStyle name="Vírgula 3 2 2 3 7 2" xfId="16256" xr:uid="{00000000-0005-0000-0000-000021440000}"/>
    <cellStyle name="Vírgula 3 2 2 3 8" xfId="5576" xr:uid="{00000000-0005-0000-0000-000022440000}"/>
    <cellStyle name="Vírgula 3 2 2 3 8 2" xfId="18920" xr:uid="{00000000-0005-0000-0000-000023440000}"/>
    <cellStyle name="Vírgula 3 2 2 3 9" xfId="8240" xr:uid="{00000000-0005-0000-0000-000024440000}"/>
    <cellStyle name="Vírgula 3 2 2 3 9 2" xfId="21584" xr:uid="{00000000-0005-0000-0000-000025440000}"/>
    <cellStyle name="Vírgula 3 2 2 4" xfId="200" xr:uid="{00000000-0005-0000-0000-000026440000}"/>
    <cellStyle name="Vírgula 3 2 2 4 10" xfId="10856" xr:uid="{00000000-0005-0000-0000-000027440000}"/>
    <cellStyle name="Vírgula 3 2 2 4 11" xfId="24248" xr:uid="{00000000-0005-0000-0000-000028440000}"/>
    <cellStyle name="Vírgula 3 2 2 4 2" xfId="464" xr:uid="{00000000-0005-0000-0000-000029440000}"/>
    <cellStyle name="Vírgula 3 2 2 4 2 2" xfId="1256" xr:uid="{00000000-0005-0000-0000-00002A440000}"/>
    <cellStyle name="Vírgula 3 2 2 4 2 2 2" xfId="3920" xr:uid="{00000000-0005-0000-0000-00002B440000}"/>
    <cellStyle name="Vírgula 3 2 2 4 2 2 2 2" xfId="17264" xr:uid="{00000000-0005-0000-0000-00002C440000}"/>
    <cellStyle name="Vírgula 3 2 2 4 2 2 3" xfId="6584" xr:uid="{00000000-0005-0000-0000-00002D440000}"/>
    <cellStyle name="Vírgula 3 2 2 4 2 2 3 2" xfId="19928" xr:uid="{00000000-0005-0000-0000-00002E440000}"/>
    <cellStyle name="Vírgula 3 2 2 4 2 2 4" xfId="9248" xr:uid="{00000000-0005-0000-0000-00002F440000}"/>
    <cellStyle name="Vírgula 3 2 2 4 2 2 4 2" xfId="22592" xr:uid="{00000000-0005-0000-0000-000030440000}"/>
    <cellStyle name="Vírgula 3 2 2 4 2 2 5" xfId="14600" xr:uid="{00000000-0005-0000-0000-000031440000}"/>
    <cellStyle name="Vírgula 3 2 2 4 2 2 6" xfId="11912" xr:uid="{00000000-0005-0000-0000-000032440000}"/>
    <cellStyle name="Vírgula 3 2 2 4 2 2 7" xfId="26312" xr:uid="{00000000-0005-0000-0000-000033440000}"/>
    <cellStyle name="Vírgula 3 2 2 4 2 3" xfId="2048" xr:uid="{00000000-0005-0000-0000-000034440000}"/>
    <cellStyle name="Vírgula 3 2 2 4 2 3 2" xfId="4712" xr:uid="{00000000-0005-0000-0000-000035440000}"/>
    <cellStyle name="Vírgula 3 2 2 4 2 3 2 2" xfId="18056" xr:uid="{00000000-0005-0000-0000-000036440000}"/>
    <cellStyle name="Vírgula 3 2 2 4 2 3 3" xfId="7376" xr:uid="{00000000-0005-0000-0000-000037440000}"/>
    <cellStyle name="Vírgula 3 2 2 4 2 3 3 2" xfId="20720" xr:uid="{00000000-0005-0000-0000-000038440000}"/>
    <cellStyle name="Vírgula 3 2 2 4 2 3 4" xfId="10040" xr:uid="{00000000-0005-0000-0000-000039440000}"/>
    <cellStyle name="Vírgula 3 2 2 4 2 3 4 2" xfId="23384" xr:uid="{00000000-0005-0000-0000-00003A440000}"/>
    <cellStyle name="Vírgula 3 2 2 4 2 3 5" xfId="15392" xr:uid="{00000000-0005-0000-0000-00003B440000}"/>
    <cellStyle name="Vírgula 3 2 2 4 2 3 6" xfId="12704" xr:uid="{00000000-0005-0000-0000-00003C440000}"/>
    <cellStyle name="Vírgula 3 2 2 4 2 4" xfId="3128" xr:uid="{00000000-0005-0000-0000-00003D440000}"/>
    <cellStyle name="Vírgula 3 2 2 4 2 4 2" xfId="16472" xr:uid="{00000000-0005-0000-0000-00003E440000}"/>
    <cellStyle name="Vírgula 3 2 2 4 2 5" xfId="5792" xr:uid="{00000000-0005-0000-0000-00003F440000}"/>
    <cellStyle name="Vírgula 3 2 2 4 2 5 2" xfId="19136" xr:uid="{00000000-0005-0000-0000-000040440000}"/>
    <cellStyle name="Vírgula 3 2 2 4 2 6" xfId="8456" xr:uid="{00000000-0005-0000-0000-000041440000}"/>
    <cellStyle name="Vírgula 3 2 2 4 2 6 2" xfId="21800" xr:uid="{00000000-0005-0000-0000-000042440000}"/>
    <cellStyle name="Vírgula 3 2 2 4 2 7" xfId="13808" xr:uid="{00000000-0005-0000-0000-000043440000}"/>
    <cellStyle name="Vírgula 3 2 2 4 2 8" xfId="11120" xr:uid="{00000000-0005-0000-0000-000044440000}"/>
    <cellStyle name="Vírgula 3 2 2 4 2 9" xfId="24944" xr:uid="{00000000-0005-0000-0000-000045440000}"/>
    <cellStyle name="Vírgula 3 2 2 4 3" xfId="992" xr:uid="{00000000-0005-0000-0000-000046440000}"/>
    <cellStyle name="Vírgula 3 2 2 4 3 2" xfId="3656" xr:uid="{00000000-0005-0000-0000-000047440000}"/>
    <cellStyle name="Vírgula 3 2 2 4 3 2 2" xfId="17000" xr:uid="{00000000-0005-0000-0000-000048440000}"/>
    <cellStyle name="Vírgula 3 2 2 4 3 2 3" xfId="25976" xr:uid="{00000000-0005-0000-0000-000049440000}"/>
    <cellStyle name="Vírgula 3 2 2 4 3 3" xfId="6320" xr:uid="{00000000-0005-0000-0000-00004A440000}"/>
    <cellStyle name="Vírgula 3 2 2 4 3 3 2" xfId="19664" xr:uid="{00000000-0005-0000-0000-00004B440000}"/>
    <cellStyle name="Vírgula 3 2 2 4 3 4" xfId="8984" xr:uid="{00000000-0005-0000-0000-00004C440000}"/>
    <cellStyle name="Vírgula 3 2 2 4 3 4 2" xfId="22328" xr:uid="{00000000-0005-0000-0000-00004D440000}"/>
    <cellStyle name="Vírgula 3 2 2 4 3 5" xfId="14336" xr:uid="{00000000-0005-0000-0000-00004E440000}"/>
    <cellStyle name="Vírgula 3 2 2 4 3 6" xfId="11648" xr:uid="{00000000-0005-0000-0000-00004F440000}"/>
    <cellStyle name="Vírgula 3 2 2 4 3 7" xfId="24608" xr:uid="{00000000-0005-0000-0000-000050440000}"/>
    <cellStyle name="Vírgula 3 2 2 4 4" xfId="1784" xr:uid="{00000000-0005-0000-0000-000051440000}"/>
    <cellStyle name="Vírgula 3 2 2 4 4 2" xfId="4448" xr:uid="{00000000-0005-0000-0000-000052440000}"/>
    <cellStyle name="Vírgula 3 2 2 4 4 2 2" xfId="17792" xr:uid="{00000000-0005-0000-0000-000053440000}"/>
    <cellStyle name="Vírgula 3 2 2 4 4 2 3" xfId="26624" xr:uid="{00000000-0005-0000-0000-000054440000}"/>
    <cellStyle name="Vírgula 3 2 2 4 4 3" xfId="7112" xr:uid="{00000000-0005-0000-0000-000055440000}"/>
    <cellStyle name="Vírgula 3 2 2 4 4 3 2" xfId="20456" xr:uid="{00000000-0005-0000-0000-000056440000}"/>
    <cellStyle name="Vírgula 3 2 2 4 4 4" xfId="9776" xr:uid="{00000000-0005-0000-0000-000057440000}"/>
    <cellStyle name="Vírgula 3 2 2 4 4 4 2" xfId="23120" xr:uid="{00000000-0005-0000-0000-000058440000}"/>
    <cellStyle name="Vírgula 3 2 2 4 4 5" xfId="15128" xr:uid="{00000000-0005-0000-0000-000059440000}"/>
    <cellStyle name="Vírgula 3 2 2 4 4 6" xfId="12440" xr:uid="{00000000-0005-0000-0000-00005A440000}"/>
    <cellStyle name="Vírgula 3 2 2 4 4 7" xfId="25256" xr:uid="{00000000-0005-0000-0000-00005B440000}"/>
    <cellStyle name="Vírgula 3 2 2 4 5" xfId="2600" xr:uid="{00000000-0005-0000-0000-00005C440000}"/>
    <cellStyle name="Vírgula 3 2 2 4 5 2" xfId="5264" xr:uid="{00000000-0005-0000-0000-00005D440000}"/>
    <cellStyle name="Vírgula 3 2 2 4 5 2 2" xfId="18608" xr:uid="{00000000-0005-0000-0000-00005E440000}"/>
    <cellStyle name="Vírgula 3 2 2 4 5 3" xfId="7928" xr:uid="{00000000-0005-0000-0000-00005F440000}"/>
    <cellStyle name="Vírgula 3 2 2 4 5 3 2" xfId="21272" xr:uid="{00000000-0005-0000-0000-000060440000}"/>
    <cellStyle name="Vírgula 3 2 2 4 5 4" xfId="10592" xr:uid="{00000000-0005-0000-0000-000061440000}"/>
    <cellStyle name="Vírgula 3 2 2 4 5 4 2" xfId="23936" xr:uid="{00000000-0005-0000-0000-000062440000}"/>
    <cellStyle name="Vírgula 3 2 2 4 5 5" xfId="15944" xr:uid="{00000000-0005-0000-0000-000063440000}"/>
    <cellStyle name="Vírgula 3 2 2 4 5 6" xfId="13256" xr:uid="{00000000-0005-0000-0000-000064440000}"/>
    <cellStyle name="Vírgula 3 2 2 4 5 7" xfId="25616" xr:uid="{00000000-0005-0000-0000-000065440000}"/>
    <cellStyle name="Vírgula 3 2 2 4 6" xfId="2864" xr:uid="{00000000-0005-0000-0000-000066440000}"/>
    <cellStyle name="Vírgula 3 2 2 4 6 2" xfId="16208" xr:uid="{00000000-0005-0000-0000-000067440000}"/>
    <cellStyle name="Vírgula 3 2 2 4 7" xfId="5528" xr:uid="{00000000-0005-0000-0000-000068440000}"/>
    <cellStyle name="Vírgula 3 2 2 4 7 2" xfId="18872" xr:uid="{00000000-0005-0000-0000-000069440000}"/>
    <cellStyle name="Vírgula 3 2 2 4 8" xfId="8192" xr:uid="{00000000-0005-0000-0000-00006A440000}"/>
    <cellStyle name="Vírgula 3 2 2 4 8 2" xfId="21536" xr:uid="{00000000-0005-0000-0000-00006B440000}"/>
    <cellStyle name="Vírgula 3 2 2 4 9" xfId="13544" xr:uid="{00000000-0005-0000-0000-00006C440000}"/>
    <cellStyle name="Vírgula 3 2 2 5" xfId="344" xr:uid="{00000000-0005-0000-0000-00006D440000}"/>
    <cellStyle name="Vírgula 3 2 2 5 2" xfId="1136" xr:uid="{00000000-0005-0000-0000-00006E440000}"/>
    <cellStyle name="Vírgula 3 2 2 5 2 2" xfId="3800" xr:uid="{00000000-0005-0000-0000-00006F440000}"/>
    <cellStyle name="Vírgula 3 2 2 5 2 2 2" xfId="17144" xr:uid="{00000000-0005-0000-0000-000070440000}"/>
    <cellStyle name="Vírgula 3 2 2 5 2 2 3" xfId="26456" xr:uid="{00000000-0005-0000-0000-000071440000}"/>
    <cellStyle name="Vírgula 3 2 2 5 2 3" xfId="6464" xr:uid="{00000000-0005-0000-0000-000072440000}"/>
    <cellStyle name="Vírgula 3 2 2 5 2 3 2" xfId="19808" xr:uid="{00000000-0005-0000-0000-000073440000}"/>
    <cellStyle name="Vírgula 3 2 2 5 2 4" xfId="9128" xr:uid="{00000000-0005-0000-0000-000074440000}"/>
    <cellStyle name="Vírgula 3 2 2 5 2 4 2" xfId="22472" xr:uid="{00000000-0005-0000-0000-000075440000}"/>
    <cellStyle name="Vírgula 3 2 2 5 2 5" xfId="14480" xr:uid="{00000000-0005-0000-0000-000076440000}"/>
    <cellStyle name="Vírgula 3 2 2 5 2 6" xfId="11792" xr:uid="{00000000-0005-0000-0000-000077440000}"/>
    <cellStyle name="Vírgula 3 2 2 5 2 7" xfId="25088" xr:uid="{00000000-0005-0000-0000-000078440000}"/>
    <cellStyle name="Vírgula 3 2 2 5 3" xfId="1928" xr:uid="{00000000-0005-0000-0000-000079440000}"/>
    <cellStyle name="Vírgula 3 2 2 5 3 2" xfId="4592" xr:uid="{00000000-0005-0000-0000-00007A440000}"/>
    <cellStyle name="Vírgula 3 2 2 5 3 2 2" xfId="17936" xr:uid="{00000000-0005-0000-0000-00007B440000}"/>
    <cellStyle name="Vírgula 3 2 2 5 3 2 3" xfId="26120" xr:uid="{00000000-0005-0000-0000-00007C440000}"/>
    <cellStyle name="Vírgula 3 2 2 5 3 3" xfId="7256" xr:uid="{00000000-0005-0000-0000-00007D440000}"/>
    <cellStyle name="Vírgula 3 2 2 5 3 3 2" xfId="20600" xr:uid="{00000000-0005-0000-0000-00007E440000}"/>
    <cellStyle name="Vírgula 3 2 2 5 3 4" xfId="9920" xr:uid="{00000000-0005-0000-0000-00007F440000}"/>
    <cellStyle name="Vírgula 3 2 2 5 3 4 2" xfId="23264" xr:uid="{00000000-0005-0000-0000-000080440000}"/>
    <cellStyle name="Vírgula 3 2 2 5 3 5" xfId="15272" xr:uid="{00000000-0005-0000-0000-000081440000}"/>
    <cellStyle name="Vírgula 3 2 2 5 3 6" xfId="12584" xr:uid="{00000000-0005-0000-0000-000082440000}"/>
    <cellStyle name="Vírgula 3 2 2 5 3 7" xfId="24752" xr:uid="{00000000-0005-0000-0000-000083440000}"/>
    <cellStyle name="Vírgula 3 2 2 5 4" xfId="3008" xr:uid="{00000000-0005-0000-0000-000084440000}"/>
    <cellStyle name="Vírgula 3 2 2 5 4 2" xfId="16352" xr:uid="{00000000-0005-0000-0000-000085440000}"/>
    <cellStyle name="Vírgula 3 2 2 5 4 2 2" xfId="26768" xr:uid="{00000000-0005-0000-0000-000086440000}"/>
    <cellStyle name="Vírgula 3 2 2 5 4 3" xfId="25400" xr:uid="{00000000-0005-0000-0000-000087440000}"/>
    <cellStyle name="Vírgula 3 2 2 5 5" xfId="5672" xr:uid="{00000000-0005-0000-0000-000088440000}"/>
    <cellStyle name="Vírgula 3 2 2 5 5 2" xfId="19016" xr:uid="{00000000-0005-0000-0000-000089440000}"/>
    <cellStyle name="Vírgula 3 2 2 5 5 3" xfId="25760" xr:uid="{00000000-0005-0000-0000-00008A440000}"/>
    <cellStyle name="Vírgula 3 2 2 5 6" xfId="8336" xr:uid="{00000000-0005-0000-0000-00008B440000}"/>
    <cellStyle name="Vírgula 3 2 2 5 6 2" xfId="21680" xr:uid="{00000000-0005-0000-0000-00008C440000}"/>
    <cellStyle name="Vírgula 3 2 2 5 7" xfId="13688" xr:uid="{00000000-0005-0000-0000-00008D440000}"/>
    <cellStyle name="Vírgula 3 2 2 5 8" xfId="11000" xr:uid="{00000000-0005-0000-0000-00008E440000}"/>
    <cellStyle name="Vírgula 3 2 2 5 9" xfId="24392" xr:uid="{00000000-0005-0000-0000-00008F440000}"/>
    <cellStyle name="Vírgula 3 2 2 6" xfId="608" xr:uid="{00000000-0005-0000-0000-000090440000}"/>
    <cellStyle name="Vírgula 3 2 2 6 2" xfId="1400" xr:uid="{00000000-0005-0000-0000-000091440000}"/>
    <cellStyle name="Vírgula 3 2 2 6 2 2" xfId="4064" xr:uid="{00000000-0005-0000-0000-000092440000}"/>
    <cellStyle name="Vírgula 3 2 2 6 2 2 2" xfId="17408" xr:uid="{00000000-0005-0000-0000-000093440000}"/>
    <cellStyle name="Vírgula 3 2 2 6 2 3" xfId="6728" xr:uid="{00000000-0005-0000-0000-000094440000}"/>
    <cellStyle name="Vírgula 3 2 2 6 2 3 2" xfId="20072" xr:uid="{00000000-0005-0000-0000-000095440000}"/>
    <cellStyle name="Vírgula 3 2 2 6 2 4" xfId="9392" xr:uid="{00000000-0005-0000-0000-000096440000}"/>
    <cellStyle name="Vírgula 3 2 2 6 2 4 2" xfId="22736" xr:uid="{00000000-0005-0000-0000-000097440000}"/>
    <cellStyle name="Vírgula 3 2 2 6 2 5" xfId="14744" xr:uid="{00000000-0005-0000-0000-000098440000}"/>
    <cellStyle name="Vírgula 3 2 2 6 2 6" xfId="12056" xr:uid="{00000000-0005-0000-0000-000099440000}"/>
    <cellStyle name="Vírgula 3 2 2 6 2 7" xfId="26192" xr:uid="{00000000-0005-0000-0000-00009A440000}"/>
    <cellStyle name="Vírgula 3 2 2 6 3" xfId="2192" xr:uid="{00000000-0005-0000-0000-00009B440000}"/>
    <cellStyle name="Vírgula 3 2 2 6 3 2" xfId="4856" xr:uid="{00000000-0005-0000-0000-00009C440000}"/>
    <cellStyle name="Vírgula 3 2 2 6 3 2 2" xfId="18200" xr:uid="{00000000-0005-0000-0000-00009D440000}"/>
    <cellStyle name="Vírgula 3 2 2 6 3 3" xfId="7520" xr:uid="{00000000-0005-0000-0000-00009E440000}"/>
    <cellStyle name="Vírgula 3 2 2 6 3 3 2" xfId="20864" xr:uid="{00000000-0005-0000-0000-00009F440000}"/>
    <cellStyle name="Vírgula 3 2 2 6 3 4" xfId="10184" xr:uid="{00000000-0005-0000-0000-0000A0440000}"/>
    <cellStyle name="Vírgula 3 2 2 6 3 4 2" xfId="23528" xr:uid="{00000000-0005-0000-0000-0000A1440000}"/>
    <cellStyle name="Vírgula 3 2 2 6 3 5" xfId="15536" xr:uid="{00000000-0005-0000-0000-0000A2440000}"/>
    <cellStyle name="Vírgula 3 2 2 6 3 6" xfId="12848" xr:uid="{00000000-0005-0000-0000-0000A3440000}"/>
    <cellStyle name="Vírgula 3 2 2 6 4" xfId="3272" xr:uid="{00000000-0005-0000-0000-0000A4440000}"/>
    <cellStyle name="Vírgula 3 2 2 6 4 2" xfId="16616" xr:uid="{00000000-0005-0000-0000-0000A5440000}"/>
    <cellStyle name="Vírgula 3 2 2 6 5" xfId="5936" xr:uid="{00000000-0005-0000-0000-0000A6440000}"/>
    <cellStyle name="Vírgula 3 2 2 6 5 2" xfId="19280" xr:uid="{00000000-0005-0000-0000-0000A7440000}"/>
    <cellStyle name="Vírgula 3 2 2 6 6" xfId="8600" xr:uid="{00000000-0005-0000-0000-0000A8440000}"/>
    <cellStyle name="Vírgula 3 2 2 6 6 2" xfId="21944" xr:uid="{00000000-0005-0000-0000-0000A9440000}"/>
    <cellStyle name="Vírgula 3 2 2 6 7" xfId="13952" xr:uid="{00000000-0005-0000-0000-0000AA440000}"/>
    <cellStyle name="Vírgula 3 2 2 6 8" xfId="11264" xr:uid="{00000000-0005-0000-0000-0000AB440000}"/>
    <cellStyle name="Vírgula 3 2 2 6 9" xfId="24824" xr:uid="{00000000-0005-0000-0000-0000AC440000}"/>
    <cellStyle name="Vírgula 3 2 2 7" xfId="776" xr:uid="{00000000-0005-0000-0000-0000AD440000}"/>
    <cellStyle name="Vírgula 3 2 2 7 2" xfId="1568" xr:uid="{00000000-0005-0000-0000-0000AE440000}"/>
    <cellStyle name="Vírgula 3 2 2 7 2 2" xfId="4232" xr:uid="{00000000-0005-0000-0000-0000AF440000}"/>
    <cellStyle name="Vírgula 3 2 2 7 2 2 2" xfId="17576" xr:uid="{00000000-0005-0000-0000-0000B0440000}"/>
    <cellStyle name="Vírgula 3 2 2 7 2 3" xfId="6896" xr:uid="{00000000-0005-0000-0000-0000B1440000}"/>
    <cellStyle name="Vírgula 3 2 2 7 2 3 2" xfId="20240" xr:uid="{00000000-0005-0000-0000-0000B2440000}"/>
    <cellStyle name="Vírgula 3 2 2 7 2 4" xfId="9560" xr:uid="{00000000-0005-0000-0000-0000B3440000}"/>
    <cellStyle name="Vírgula 3 2 2 7 2 4 2" xfId="22904" xr:uid="{00000000-0005-0000-0000-0000B4440000}"/>
    <cellStyle name="Vírgula 3 2 2 7 2 5" xfId="14912" xr:uid="{00000000-0005-0000-0000-0000B5440000}"/>
    <cellStyle name="Vírgula 3 2 2 7 2 6" xfId="12224" xr:uid="{00000000-0005-0000-0000-0000B6440000}"/>
    <cellStyle name="Vírgula 3 2 2 7 2 7" xfId="25856" xr:uid="{00000000-0005-0000-0000-0000B7440000}"/>
    <cellStyle name="Vírgula 3 2 2 7 3" xfId="2360" xr:uid="{00000000-0005-0000-0000-0000B8440000}"/>
    <cellStyle name="Vírgula 3 2 2 7 3 2" xfId="5024" xr:uid="{00000000-0005-0000-0000-0000B9440000}"/>
    <cellStyle name="Vírgula 3 2 2 7 3 2 2" xfId="18368" xr:uid="{00000000-0005-0000-0000-0000BA440000}"/>
    <cellStyle name="Vírgula 3 2 2 7 3 3" xfId="7688" xr:uid="{00000000-0005-0000-0000-0000BB440000}"/>
    <cellStyle name="Vírgula 3 2 2 7 3 3 2" xfId="21032" xr:uid="{00000000-0005-0000-0000-0000BC440000}"/>
    <cellStyle name="Vírgula 3 2 2 7 3 4" xfId="10352" xr:uid="{00000000-0005-0000-0000-0000BD440000}"/>
    <cellStyle name="Vírgula 3 2 2 7 3 4 2" xfId="23696" xr:uid="{00000000-0005-0000-0000-0000BE440000}"/>
    <cellStyle name="Vírgula 3 2 2 7 3 5" xfId="15704" xr:uid="{00000000-0005-0000-0000-0000BF440000}"/>
    <cellStyle name="Vírgula 3 2 2 7 3 6" xfId="13016" xr:uid="{00000000-0005-0000-0000-0000C0440000}"/>
    <cellStyle name="Vírgula 3 2 2 7 4" xfId="3440" xr:uid="{00000000-0005-0000-0000-0000C1440000}"/>
    <cellStyle name="Vírgula 3 2 2 7 4 2" xfId="16784" xr:uid="{00000000-0005-0000-0000-0000C2440000}"/>
    <cellStyle name="Vírgula 3 2 2 7 5" xfId="6104" xr:uid="{00000000-0005-0000-0000-0000C3440000}"/>
    <cellStyle name="Vírgula 3 2 2 7 5 2" xfId="19448" xr:uid="{00000000-0005-0000-0000-0000C4440000}"/>
    <cellStyle name="Vírgula 3 2 2 7 6" xfId="8768" xr:uid="{00000000-0005-0000-0000-0000C5440000}"/>
    <cellStyle name="Vírgula 3 2 2 7 6 2" xfId="22112" xr:uid="{00000000-0005-0000-0000-0000C6440000}"/>
    <cellStyle name="Vírgula 3 2 2 7 7" xfId="14120" xr:uid="{00000000-0005-0000-0000-0000C7440000}"/>
    <cellStyle name="Vírgula 3 2 2 7 8" xfId="11432" xr:uid="{00000000-0005-0000-0000-0000C8440000}"/>
    <cellStyle name="Vírgula 3 2 2 7 9" xfId="24488" xr:uid="{00000000-0005-0000-0000-0000C9440000}"/>
    <cellStyle name="Vírgula 3 2 2 8" xfId="824" xr:uid="{00000000-0005-0000-0000-0000CA440000}"/>
    <cellStyle name="Vírgula 3 2 2 8 2" xfId="1616" xr:uid="{00000000-0005-0000-0000-0000CB440000}"/>
    <cellStyle name="Vírgula 3 2 2 8 2 2" xfId="4280" xr:uid="{00000000-0005-0000-0000-0000CC440000}"/>
    <cellStyle name="Vírgula 3 2 2 8 2 2 2" xfId="17624" xr:uid="{00000000-0005-0000-0000-0000CD440000}"/>
    <cellStyle name="Vírgula 3 2 2 8 2 3" xfId="6944" xr:uid="{00000000-0005-0000-0000-0000CE440000}"/>
    <cellStyle name="Vírgula 3 2 2 8 2 3 2" xfId="20288" xr:uid="{00000000-0005-0000-0000-0000CF440000}"/>
    <cellStyle name="Vírgula 3 2 2 8 2 4" xfId="9608" xr:uid="{00000000-0005-0000-0000-0000D0440000}"/>
    <cellStyle name="Vírgula 3 2 2 8 2 4 2" xfId="22952" xr:uid="{00000000-0005-0000-0000-0000D1440000}"/>
    <cellStyle name="Vírgula 3 2 2 8 2 5" xfId="14960" xr:uid="{00000000-0005-0000-0000-0000D2440000}"/>
    <cellStyle name="Vírgula 3 2 2 8 2 6" xfId="12272" xr:uid="{00000000-0005-0000-0000-0000D3440000}"/>
    <cellStyle name="Vírgula 3 2 2 8 2 7" xfId="26504" xr:uid="{00000000-0005-0000-0000-0000D4440000}"/>
    <cellStyle name="Vírgula 3 2 2 8 3" xfId="2408" xr:uid="{00000000-0005-0000-0000-0000D5440000}"/>
    <cellStyle name="Vírgula 3 2 2 8 3 2" xfId="5072" xr:uid="{00000000-0005-0000-0000-0000D6440000}"/>
    <cellStyle name="Vírgula 3 2 2 8 3 2 2" xfId="18416" xr:uid="{00000000-0005-0000-0000-0000D7440000}"/>
    <cellStyle name="Vírgula 3 2 2 8 3 3" xfId="7736" xr:uid="{00000000-0005-0000-0000-0000D8440000}"/>
    <cellStyle name="Vírgula 3 2 2 8 3 3 2" xfId="21080" xr:uid="{00000000-0005-0000-0000-0000D9440000}"/>
    <cellStyle name="Vírgula 3 2 2 8 3 4" xfId="10400" xr:uid="{00000000-0005-0000-0000-0000DA440000}"/>
    <cellStyle name="Vírgula 3 2 2 8 3 4 2" xfId="23744" xr:uid="{00000000-0005-0000-0000-0000DB440000}"/>
    <cellStyle name="Vírgula 3 2 2 8 3 5" xfId="15752" xr:uid="{00000000-0005-0000-0000-0000DC440000}"/>
    <cellStyle name="Vírgula 3 2 2 8 3 6" xfId="13064" xr:uid="{00000000-0005-0000-0000-0000DD440000}"/>
    <cellStyle name="Vírgula 3 2 2 8 4" xfId="3488" xr:uid="{00000000-0005-0000-0000-0000DE440000}"/>
    <cellStyle name="Vírgula 3 2 2 8 4 2" xfId="16832" xr:uid="{00000000-0005-0000-0000-0000DF440000}"/>
    <cellStyle name="Vírgula 3 2 2 8 5" xfId="6152" xr:uid="{00000000-0005-0000-0000-0000E0440000}"/>
    <cellStyle name="Vírgula 3 2 2 8 5 2" xfId="19496" xr:uid="{00000000-0005-0000-0000-0000E1440000}"/>
    <cellStyle name="Vírgula 3 2 2 8 6" xfId="8816" xr:uid="{00000000-0005-0000-0000-0000E2440000}"/>
    <cellStyle name="Vírgula 3 2 2 8 6 2" xfId="22160" xr:uid="{00000000-0005-0000-0000-0000E3440000}"/>
    <cellStyle name="Vírgula 3 2 2 8 7" xfId="14168" xr:uid="{00000000-0005-0000-0000-0000E4440000}"/>
    <cellStyle name="Vírgula 3 2 2 8 8" xfId="11480" xr:uid="{00000000-0005-0000-0000-0000E5440000}"/>
    <cellStyle name="Vírgula 3 2 2 8 9" xfId="25136" xr:uid="{00000000-0005-0000-0000-0000E6440000}"/>
    <cellStyle name="Vírgula 3 2 2 9" xfId="872" xr:uid="{00000000-0005-0000-0000-0000E7440000}"/>
    <cellStyle name="Vírgula 3 2 2 9 2" xfId="3536" xr:uid="{00000000-0005-0000-0000-0000E8440000}"/>
    <cellStyle name="Vírgula 3 2 2 9 2 2" xfId="16880" xr:uid="{00000000-0005-0000-0000-0000E9440000}"/>
    <cellStyle name="Vírgula 3 2 2 9 3" xfId="6200" xr:uid="{00000000-0005-0000-0000-0000EA440000}"/>
    <cellStyle name="Vírgula 3 2 2 9 3 2" xfId="19544" xr:uid="{00000000-0005-0000-0000-0000EB440000}"/>
    <cellStyle name="Vírgula 3 2 2 9 4" xfId="8864" xr:uid="{00000000-0005-0000-0000-0000EC440000}"/>
    <cellStyle name="Vírgula 3 2 2 9 4 2" xfId="22208" xr:uid="{00000000-0005-0000-0000-0000ED440000}"/>
    <cellStyle name="Vírgula 3 2 2 9 5" xfId="14216" xr:uid="{00000000-0005-0000-0000-0000EE440000}"/>
    <cellStyle name="Vírgula 3 2 2 9 6" xfId="11528" xr:uid="{00000000-0005-0000-0000-0000EF440000}"/>
    <cellStyle name="Vírgula 3 2 2 9 7" xfId="25496" xr:uid="{00000000-0005-0000-0000-0000F0440000}"/>
    <cellStyle name="Vírgula 3 2 3" xfId="104" xr:uid="{00000000-0005-0000-0000-0000F1440000}"/>
    <cellStyle name="Vírgula 3 2 3 10" xfId="5432" xr:uid="{00000000-0005-0000-0000-0000F2440000}"/>
    <cellStyle name="Vírgula 3 2 3 10 2" xfId="18776" xr:uid="{00000000-0005-0000-0000-0000F3440000}"/>
    <cellStyle name="Vírgula 3 2 3 11" xfId="8096" xr:uid="{00000000-0005-0000-0000-0000F4440000}"/>
    <cellStyle name="Vírgula 3 2 3 11 2" xfId="21440" xr:uid="{00000000-0005-0000-0000-0000F5440000}"/>
    <cellStyle name="Vírgula 3 2 3 12" xfId="13448" xr:uid="{00000000-0005-0000-0000-0000F6440000}"/>
    <cellStyle name="Vírgula 3 2 3 13" xfId="10760" xr:uid="{00000000-0005-0000-0000-0000F7440000}"/>
    <cellStyle name="Vírgula 3 2 3 14" xfId="24152" xr:uid="{00000000-0005-0000-0000-0000F8440000}"/>
    <cellStyle name="Vírgula 3 2 3 2" xfId="272" xr:uid="{00000000-0005-0000-0000-0000F9440000}"/>
    <cellStyle name="Vírgula 3 2 3 2 10" xfId="13616" xr:uid="{00000000-0005-0000-0000-0000FA440000}"/>
    <cellStyle name="Vírgula 3 2 3 2 11" xfId="10928" xr:uid="{00000000-0005-0000-0000-0000FB440000}"/>
    <cellStyle name="Vírgula 3 2 3 2 12" xfId="24320" xr:uid="{00000000-0005-0000-0000-0000FC440000}"/>
    <cellStyle name="Vírgula 3 2 3 2 2" xfId="536" xr:uid="{00000000-0005-0000-0000-0000FD440000}"/>
    <cellStyle name="Vírgula 3 2 3 2 2 2" xfId="1328" xr:uid="{00000000-0005-0000-0000-0000FE440000}"/>
    <cellStyle name="Vírgula 3 2 3 2 2 2 2" xfId="3992" xr:uid="{00000000-0005-0000-0000-0000FF440000}"/>
    <cellStyle name="Vírgula 3 2 3 2 2 2 2 2" xfId="17336" xr:uid="{00000000-0005-0000-0000-000000450000}"/>
    <cellStyle name="Vírgula 3 2 3 2 2 2 3" xfId="6656" xr:uid="{00000000-0005-0000-0000-000001450000}"/>
    <cellStyle name="Vírgula 3 2 3 2 2 2 3 2" xfId="20000" xr:uid="{00000000-0005-0000-0000-000002450000}"/>
    <cellStyle name="Vírgula 3 2 3 2 2 2 4" xfId="9320" xr:uid="{00000000-0005-0000-0000-000003450000}"/>
    <cellStyle name="Vírgula 3 2 3 2 2 2 4 2" xfId="22664" xr:uid="{00000000-0005-0000-0000-000004450000}"/>
    <cellStyle name="Vírgula 3 2 3 2 2 2 5" xfId="14672" xr:uid="{00000000-0005-0000-0000-000005450000}"/>
    <cellStyle name="Vírgula 3 2 3 2 2 2 6" xfId="11984" xr:uid="{00000000-0005-0000-0000-000006450000}"/>
    <cellStyle name="Vírgula 3 2 3 2 2 2 7" xfId="26384" xr:uid="{00000000-0005-0000-0000-000007450000}"/>
    <cellStyle name="Vírgula 3 2 3 2 2 3" xfId="2120" xr:uid="{00000000-0005-0000-0000-000008450000}"/>
    <cellStyle name="Vírgula 3 2 3 2 2 3 2" xfId="4784" xr:uid="{00000000-0005-0000-0000-000009450000}"/>
    <cellStyle name="Vírgula 3 2 3 2 2 3 2 2" xfId="18128" xr:uid="{00000000-0005-0000-0000-00000A450000}"/>
    <cellStyle name="Vírgula 3 2 3 2 2 3 3" xfId="7448" xr:uid="{00000000-0005-0000-0000-00000B450000}"/>
    <cellStyle name="Vírgula 3 2 3 2 2 3 3 2" xfId="20792" xr:uid="{00000000-0005-0000-0000-00000C450000}"/>
    <cellStyle name="Vírgula 3 2 3 2 2 3 4" xfId="10112" xr:uid="{00000000-0005-0000-0000-00000D450000}"/>
    <cellStyle name="Vírgula 3 2 3 2 2 3 4 2" xfId="23456" xr:uid="{00000000-0005-0000-0000-00000E450000}"/>
    <cellStyle name="Vírgula 3 2 3 2 2 3 5" xfId="15464" xr:uid="{00000000-0005-0000-0000-00000F450000}"/>
    <cellStyle name="Vírgula 3 2 3 2 2 3 6" xfId="12776" xr:uid="{00000000-0005-0000-0000-000010450000}"/>
    <cellStyle name="Vírgula 3 2 3 2 2 4" xfId="3200" xr:uid="{00000000-0005-0000-0000-000011450000}"/>
    <cellStyle name="Vírgula 3 2 3 2 2 4 2" xfId="16544" xr:uid="{00000000-0005-0000-0000-000012450000}"/>
    <cellStyle name="Vírgula 3 2 3 2 2 5" xfId="5864" xr:uid="{00000000-0005-0000-0000-000013450000}"/>
    <cellStyle name="Vírgula 3 2 3 2 2 5 2" xfId="19208" xr:uid="{00000000-0005-0000-0000-000014450000}"/>
    <cellStyle name="Vírgula 3 2 3 2 2 6" xfId="8528" xr:uid="{00000000-0005-0000-0000-000015450000}"/>
    <cellStyle name="Vírgula 3 2 3 2 2 6 2" xfId="21872" xr:uid="{00000000-0005-0000-0000-000016450000}"/>
    <cellStyle name="Vírgula 3 2 3 2 2 7" xfId="13880" xr:uid="{00000000-0005-0000-0000-000017450000}"/>
    <cellStyle name="Vírgula 3 2 3 2 2 8" xfId="11192" xr:uid="{00000000-0005-0000-0000-000018450000}"/>
    <cellStyle name="Vírgula 3 2 3 2 2 9" xfId="25016" xr:uid="{00000000-0005-0000-0000-000019450000}"/>
    <cellStyle name="Vírgula 3 2 3 2 3" xfId="704" xr:uid="{00000000-0005-0000-0000-00001A450000}"/>
    <cellStyle name="Vírgula 3 2 3 2 3 2" xfId="1496" xr:uid="{00000000-0005-0000-0000-00001B450000}"/>
    <cellStyle name="Vírgula 3 2 3 2 3 2 2" xfId="4160" xr:uid="{00000000-0005-0000-0000-00001C450000}"/>
    <cellStyle name="Vírgula 3 2 3 2 3 2 2 2" xfId="17504" xr:uid="{00000000-0005-0000-0000-00001D450000}"/>
    <cellStyle name="Vírgula 3 2 3 2 3 2 3" xfId="6824" xr:uid="{00000000-0005-0000-0000-00001E450000}"/>
    <cellStyle name="Vírgula 3 2 3 2 3 2 3 2" xfId="20168" xr:uid="{00000000-0005-0000-0000-00001F450000}"/>
    <cellStyle name="Vírgula 3 2 3 2 3 2 4" xfId="9488" xr:uid="{00000000-0005-0000-0000-000020450000}"/>
    <cellStyle name="Vírgula 3 2 3 2 3 2 4 2" xfId="22832" xr:uid="{00000000-0005-0000-0000-000021450000}"/>
    <cellStyle name="Vírgula 3 2 3 2 3 2 5" xfId="14840" xr:uid="{00000000-0005-0000-0000-000022450000}"/>
    <cellStyle name="Vírgula 3 2 3 2 3 2 6" xfId="12152" xr:uid="{00000000-0005-0000-0000-000023450000}"/>
    <cellStyle name="Vírgula 3 2 3 2 3 2 7" xfId="26048" xr:uid="{00000000-0005-0000-0000-000024450000}"/>
    <cellStyle name="Vírgula 3 2 3 2 3 3" xfId="2288" xr:uid="{00000000-0005-0000-0000-000025450000}"/>
    <cellStyle name="Vírgula 3 2 3 2 3 3 2" xfId="4952" xr:uid="{00000000-0005-0000-0000-000026450000}"/>
    <cellStyle name="Vírgula 3 2 3 2 3 3 2 2" xfId="18296" xr:uid="{00000000-0005-0000-0000-000027450000}"/>
    <cellStyle name="Vírgula 3 2 3 2 3 3 3" xfId="7616" xr:uid="{00000000-0005-0000-0000-000028450000}"/>
    <cellStyle name="Vírgula 3 2 3 2 3 3 3 2" xfId="20960" xr:uid="{00000000-0005-0000-0000-000029450000}"/>
    <cellStyle name="Vírgula 3 2 3 2 3 3 4" xfId="10280" xr:uid="{00000000-0005-0000-0000-00002A450000}"/>
    <cellStyle name="Vírgula 3 2 3 2 3 3 4 2" xfId="23624" xr:uid="{00000000-0005-0000-0000-00002B450000}"/>
    <cellStyle name="Vírgula 3 2 3 2 3 3 5" xfId="15632" xr:uid="{00000000-0005-0000-0000-00002C450000}"/>
    <cellStyle name="Vírgula 3 2 3 2 3 3 6" xfId="12944" xr:uid="{00000000-0005-0000-0000-00002D450000}"/>
    <cellStyle name="Vírgula 3 2 3 2 3 4" xfId="3368" xr:uid="{00000000-0005-0000-0000-00002E450000}"/>
    <cellStyle name="Vírgula 3 2 3 2 3 4 2" xfId="16712" xr:uid="{00000000-0005-0000-0000-00002F450000}"/>
    <cellStyle name="Vírgula 3 2 3 2 3 5" xfId="6032" xr:uid="{00000000-0005-0000-0000-000030450000}"/>
    <cellStyle name="Vírgula 3 2 3 2 3 5 2" xfId="19376" xr:uid="{00000000-0005-0000-0000-000031450000}"/>
    <cellStyle name="Vírgula 3 2 3 2 3 6" xfId="8696" xr:uid="{00000000-0005-0000-0000-000032450000}"/>
    <cellStyle name="Vírgula 3 2 3 2 3 6 2" xfId="22040" xr:uid="{00000000-0005-0000-0000-000033450000}"/>
    <cellStyle name="Vírgula 3 2 3 2 3 7" xfId="14048" xr:uid="{00000000-0005-0000-0000-000034450000}"/>
    <cellStyle name="Vírgula 3 2 3 2 3 8" xfId="11360" xr:uid="{00000000-0005-0000-0000-000035450000}"/>
    <cellStyle name="Vírgula 3 2 3 2 3 9" xfId="24680" xr:uid="{00000000-0005-0000-0000-000036450000}"/>
    <cellStyle name="Vírgula 3 2 3 2 4" xfId="1064" xr:uid="{00000000-0005-0000-0000-000037450000}"/>
    <cellStyle name="Vírgula 3 2 3 2 4 2" xfId="3728" xr:uid="{00000000-0005-0000-0000-000038450000}"/>
    <cellStyle name="Vírgula 3 2 3 2 4 2 2" xfId="17072" xr:uid="{00000000-0005-0000-0000-000039450000}"/>
    <cellStyle name="Vírgula 3 2 3 2 4 2 3" xfId="26696" xr:uid="{00000000-0005-0000-0000-00003A450000}"/>
    <cellStyle name="Vírgula 3 2 3 2 4 3" xfId="6392" xr:uid="{00000000-0005-0000-0000-00003B450000}"/>
    <cellStyle name="Vírgula 3 2 3 2 4 3 2" xfId="19736" xr:uid="{00000000-0005-0000-0000-00003C450000}"/>
    <cellStyle name="Vírgula 3 2 3 2 4 4" xfId="9056" xr:uid="{00000000-0005-0000-0000-00003D450000}"/>
    <cellStyle name="Vírgula 3 2 3 2 4 4 2" xfId="22400" xr:uid="{00000000-0005-0000-0000-00003E450000}"/>
    <cellStyle name="Vírgula 3 2 3 2 4 5" xfId="14408" xr:uid="{00000000-0005-0000-0000-00003F450000}"/>
    <cellStyle name="Vírgula 3 2 3 2 4 6" xfId="11720" xr:uid="{00000000-0005-0000-0000-000040450000}"/>
    <cellStyle name="Vírgula 3 2 3 2 4 7" xfId="25328" xr:uid="{00000000-0005-0000-0000-000041450000}"/>
    <cellStyle name="Vírgula 3 2 3 2 5" xfId="1856" xr:uid="{00000000-0005-0000-0000-000042450000}"/>
    <cellStyle name="Vírgula 3 2 3 2 5 2" xfId="4520" xr:uid="{00000000-0005-0000-0000-000043450000}"/>
    <cellStyle name="Vírgula 3 2 3 2 5 2 2" xfId="17864" xr:uid="{00000000-0005-0000-0000-000044450000}"/>
    <cellStyle name="Vírgula 3 2 3 2 5 3" xfId="7184" xr:uid="{00000000-0005-0000-0000-000045450000}"/>
    <cellStyle name="Vírgula 3 2 3 2 5 3 2" xfId="20528" xr:uid="{00000000-0005-0000-0000-000046450000}"/>
    <cellStyle name="Vírgula 3 2 3 2 5 4" xfId="9848" xr:uid="{00000000-0005-0000-0000-000047450000}"/>
    <cellStyle name="Vírgula 3 2 3 2 5 4 2" xfId="23192" xr:uid="{00000000-0005-0000-0000-000048450000}"/>
    <cellStyle name="Vírgula 3 2 3 2 5 5" xfId="15200" xr:uid="{00000000-0005-0000-0000-000049450000}"/>
    <cellStyle name="Vírgula 3 2 3 2 5 6" xfId="12512" xr:uid="{00000000-0005-0000-0000-00004A450000}"/>
    <cellStyle name="Vírgula 3 2 3 2 5 7" xfId="25688" xr:uid="{00000000-0005-0000-0000-00004B450000}"/>
    <cellStyle name="Vírgula 3 2 3 2 6" xfId="2672" xr:uid="{00000000-0005-0000-0000-00004C450000}"/>
    <cellStyle name="Vírgula 3 2 3 2 6 2" xfId="5336" xr:uid="{00000000-0005-0000-0000-00004D450000}"/>
    <cellStyle name="Vírgula 3 2 3 2 6 2 2" xfId="18680" xr:uid="{00000000-0005-0000-0000-00004E450000}"/>
    <cellStyle name="Vírgula 3 2 3 2 6 3" xfId="8000" xr:uid="{00000000-0005-0000-0000-00004F450000}"/>
    <cellStyle name="Vírgula 3 2 3 2 6 3 2" xfId="21344" xr:uid="{00000000-0005-0000-0000-000050450000}"/>
    <cellStyle name="Vírgula 3 2 3 2 6 4" xfId="10664" xr:uid="{00000000-0005-0000-0000-000051450000}"/>
    <cellStyle name="Vírgula 3 2 3 2 6 4 2" xfId="24008" xr:uid="{00000000-0005-0000-0000-000052450000}"/>
    <cellStyle name="Vírgula 3 2 3 2 6 5" xfId="16016" xr:uid="{00000000-0005-0000-0000-000053450000}"/>
    <cellStyle name="Vírgula 3 2 3 2 6 6" xfId="13328" xr:uid="{00000000-0005-0000-0000-000054450000}"/>
    <cellStyle name="Vírgula 3 2 3 2 7" xfId="2936" xr:uid="{00000000-0005-0000-0000-000055450000}"/>
    <cellStyle name="Vírgula 3 2 3 2 7 2" xfId="16280" xr:uid="{00000000-0005-0000-0000-000056450000}"/>
    <cellStyle name="Vírgula 3 2 3 2 8" xfId="5600" xr:uid="{00000000-0005-0000-0000-000057450000}"/>
    <cellStyle name="Vírgula 3 2 3 2 8 2" xfId="18944" xr:uid="{00000000-0005-0000-0000-000058450000}"/>
    <cellStyle name="Vírgula 3 2 3 2 9" xfId="8264" xr:uid="{00000000-0005-0000-0000-000059450000}"/>
    <cellStyle name="Vírgula 3 2 3 2 9 2" xfId="21608" xr:uid="{00000000-0005-0000-0000-00005A450000}"/>
    <cellStyle name="Vírgula 3 2 3 3" xfId="176" xr:uid="{00000000-0005-0000-0000-00005B450000}"/>
    <cellStyle name="Vírgula 3 2 3 3 10" xfId="10832" xr:uid="{00000000-0005-0000-0000-00005C450000}"/>
    <cellStyle name="Vírgula 3 2 3 3 11" xfId="24224" xr:uid="{00000000-0005-0000-0000-00005D450000}"/>
    <cellStyle name="Vírgula 3 2 3 3 2" xfId="440" xr:uid="{00000000-0005-0000-0000-00005E450000}"/>
    <cellStyle name="Vírgula 3 2 3 3 2 2" xfId="1232" xr:uid="{00000000-0005-0000-0000-00005F450000}"/>
    <cellStyle name="Vírgula 3 2 3 3 2 2 2" xfId="3896" xr:uid="{00000000-0005-0000-0000-000060450000}"/>
    <cellStyle name="Vírgula 3 2 3 3 2 2 2 2" xfId="17240" xr:uid="{00000000-0005-0000-0000-000061450000}"/>
    <cellStyle name="Vírgula 3 2 3 3 2 2 3" xfId="6560" xr:uid="{00000000-0005-0000-0000-000062450000}"/>
    <cellStyle name="Vírgula 3 2 3 3 2 2 3 2" xfId="19904" xr:uid="{00000000-0005-0000-0000-000063450000}"/>
    <cellStyle name="Vírgula 3 2 3 3 2 2 4" xfId="9224" xr:uid="{00000000-0005-0000-0000-000064450000}"/>
    <cellStyle name="Vírgula 3 2 3 3 2 2 4 2" xfId="22568" xr:uid="{00000000-0005-0000-0000-000065450000}"/>
    <cellStyle name="Vírgula 3 2 3 3 2 2 5" xfId="14576" xr:uid="{00000000-0005-0000-0000-000066450000}"/>
    <cellStyle name="Vírgula 3 2 3 3 2 2 6" xfId="11888" xr:uid="{00000000-0005-0000-0000-000067450000}"/>
    <cellStyle name="Vírgula 3 2 3 3 2 2 7" xfId="26288" xr:uid="{00000000-0005-0000-0000-000068450000}"/>
    <cellStyle name="Vírgula 3 2 3 3 2 3" xfId="2024" xr:uid="{00000000-0005-0000-0000-000069450000}"/>
    <cellStyle name="Vírgula 3 2 3 3 2 3 2" xfId="4688" xr:uid="{00000000-0005-0000-0000-00006A450000}"/>
    <cellStyle name="Vírgula 3 2 3 3 2 3 2 2" xfId="18032" xr:uid="{00000000-0005-0000-0000-00006B450000}"/>
    <cellStyle name="Vírgula 3 2 3 3 2 3 3" xfId="7352" xr:uid="{00000000-0005-0000-0000-00006C450000}"/>
    <cellStyle name="Vírgula 3 2 3 3 2 3 3 2" xfId="20696" xr:uid="{00000000-0005-0000-0000-00006D450000}"/>
    <cellStyle name="Vírgula 3 2 3 3 2 3 4" xfId="10016" xr:uid="{00000000-0005-0000-0000-00006E450000}"/>
    <cellStyle name="Vírgula 3 2 3 3 2 3 4 2" xfId="23360" xr:uid="{00000000-0005-0000-0000-00006F450000}"/>
    <cellStyle name="Vírgula 3 2 3 3 2 3 5" xfId="15368" xr:uid="{00000000-0005-0000-0000-000070450000}"/>
    <cellStyle name="Vírgula 3 2 3 3 2 3 6" xfId="12680" xr:uid="{00000000-0005-0000-0000-000071450000}"/>
    <cellStyle name="Vírgula 3 2 3 3 2 4" xfId="3104" xr:uid="{00000000-0005-0000-0000-000072450000}"/>
    <cellStyle name="Vírgula 3 2 3 3 2 4 2" xfId="16448" xr:uid="{00000000-0005-0000-0000-000073450000}"/>
    <cellStyle name="Vírgula 3 2 3 3 2 5" xfId="5768" xr:uid="{00000000-0005-0000-0000-000074450000}"/>
    <cellStyle name="Vírgula 3 2 3 3 2 5 2" xfId="19112" xr:uid="{00000000-0005-0000-0000-000075450000}"/>
    <cellStyle name="Vírgula 3 2 3 3 2 6" xfId="8432" xr:uid="{00000000-0005-0000-0000-000076450000}"/>
    <cellStyle name="Vírgula 3 2 3 3 2 6 2" xfId="21776" xr:uid="{00000000-0005-0000-0000-000077450000}"/>
    <cellStyle name="Vírgula 3 2 3 3 2 7" xfId="13784" xr:uid="{00000000-0005-0000-0000-000078450000}"/>
    <cellStyle name="Vírgula 3 2 3 3 2 8" xfId="11096" xr:uid="{00000000-0005-0000-0000-000079450000}"/>
    <cellStyle name="Vírgula 3 2 3 3 2 9" xfId="24920" xr:uid="{00000000-0005-0000-0000-00007A450000}"/>
    <cellStyle name="Vírgula 3 2 3 3 3" xfId="968" xr:uid="{00000000-0005-0000-0000-00007B450000}"/>
    <cellStyle name="Vírgula 3 2 3 3 3 2" xfId="3632" xr:uid="{00000000-0005-0000-0000-00007C450000}"/>
    <cellStyle name="Vírgula 3 2 3 3 3 2 2" xfId="16976" xr:uid="{00000000-0005-0000-0000-00007D450000}"/>
    <cellStyle name="Vírgula 3 2 3 3 3 2 3" xfId="25952" xr:uid="{00000000-0005-0000-0000-00007E450000}"/>
    <cellStyle name="Vírgula 3 2 3 3 3 3" xfId="6296" xr:uid="{00000000-0005-0000-0000-00007F450000}"/>
    <cellStyle name="Vírgula 3 2 3 3 3 3 2" xfId="19640" xr:uid="{00000000-0005-0000-0000-000080450000}"/>
    <cellStyle name="Vírgula 3 2 3 3 3 4" xfId="8960" xr:uid="{00000000-0005-0000-0000-000081450000}"/>
    <cellStyle name="Vírgula 3 2 3 3 3 4 2" xfId="22304" xr:uid="{00000000-0005-0000-0000-000082450000}"/>
    <cellStyle name="Vírgula 3 2 3 3 3 5" xfId="14312" xr:uid="{00000000-0005-0000-0000-000083450000}"/>
    <cellStyle name="Vírgula 3 2 3 3 3 6" xfId="11624" xr:uid="{00000000-0005-0000-0000-000084450000}"/>
    <cellStyle name="Vírgula 3 2 3 3 3 7" xfId="24584" xr:uid="{00000000-0005-0000-0000-000085450000}"/>
    <cellStyle name="Vírgula 3 2 3 3 4" xfId="1760" xr:uid="{00000000-0005-0000-0000-000086450000}"/>
    <cellStyle name="Vírgula 3 2 3 3 4 2" xfId="4424" xr:uid="{00000000-0005-0000-0000-000087450000}"/>
    <cellStyle name="Vírgula 3 2 3 3 4 2 2" xfId="17768" xr:uid="{00000000-0005-0000-0000-000088450000}"/>
    <cellStyle name="Vírgula 3 2 3 3 4 2 3" xfId="26600" xr:uid="{00000000-0005-0000-0000-000089450000}"/>
    <cellStyle name="Vírgula 3 2 3 3 4 3" xfId="7088" xr:uid="{00000000-0005-0000-0000-00008A450000}"/>
    <cellStyle name="Vírgula 3 2 3 3 4 3 2" xfId="20432" xr:uid="{00000000-0005-0000-0000-00008B450000}"/>
    <cellStyle name="Vírgula 3 2 3 3 4 4" xfId="9752" xr:uid="{00000000-0005-0000-0000-00008C450000}"/>
    <cellStyle name="Vírgula 3 2 3 3 4 4 2" xfId="23096" xr:uid="{00000000-0005-0000-0000-00008D450000}"/>
    <cellStyle name="Vírgula 3 2 3 3 4 5" xfId="15104" xr:uid="{00000000-0005-0000-0000-00008E450000}"/>
    <cellStyle name="Vírgula 3 2 3 3 4 6" xfId="12416" xr:uid="{00000000-0005-0000-0000-00008F450000}"/>
    <cellStyle name="Vírgula 3 2 3 3 4 7" xfId="25232" xr:uid="{00000000-0005-0000-0000-000090450000}"/>
    <cellStyle name="Vírgula 3 2 3 3 5" xfId="2576" xr:uid="{00000000-0005-0000-0000-000091450000}"/>
    <cellStyle name="Vírgula 3 2 3 3 5 2" xfId="5240" xr:uid="{00000000-0005-0000-0000-000092450000}"/>
    <cellStyle name="Vírgula 3 2 3 3 5 2 2" xfId="18584" xr:uid="{00000000-0005-0000-0000-000093450000}"/>
    <cellStyle name="Vírgula 3 2 3 3 5 3" xfId="7904" xr:uid="{00000000-0005-0000-0000-000094450000}"/>
    <cellStyle name="Vírgula 3 2 3 3 5 3 2" xfId="21248" xr:uid="{00000000-0005-0000-0000-000095450000}"/>
    <cellStyle name="Vírgula 3 2 3 3 5 4" xfId="10568" xr:uid="{00000000-0005-0000-0000-000096450000}"/>
    <cellStyle name="Vírgula 3 2 3 3 5 4 2" xfId="23912" xr:uid="{00000000-0005-0000-0000-000097450000}"/>
    <cellStyle name="Vírgula 3 2 3 3 5 5" xfId="15920" xr:uid="{00000000-0005-0000-0000-000098450000}"/>
    <cellStyle name="Vírgula 3 2 3 3 5 6" xfId="13232" xr:uid="{00000000-0005-0000-0000-000099450000}"/>
    <cellStyle name="Vírgula 3 2 3 3 5 7" xfId="25592" xr:uid="{00000000-0005-0000-0000-00009A450000}"/>
    <cellStyle name="Vírgula 3 2 3 3 6" xfId="2840" xr:uid="{00000000-0005-0000-0000-00009B450000}"/>
    <cellStyle name="Vírgula 3 2 3 3 6 2" xfId="16184" xr:uid="{00000000-0005-0000-0000-00009C450000}"/>
    <cellStyle name="Vírgula 3 2 3 3 7" xfId="5504" xr:uid="{00000000-0005-0000-0000-00009D450000}"/>
    <cellStyle name="Vírgula 3 2 3 3 7 2" xfId="18848" xr:uid="{00000000-0005-0000-0000-00009E450000}"/>
    <cellStyle name="Vírgula 3 2 3 3 8" xfId="8168" xr:uid="{00000000-0005-0000-0000-00009F450000}"/>
    <cellStyle name="Vírgula 3 2 3 3 8 2" xfId="21512" xr:uid="{00000000-0005-0000-0000-0000A0450000}"/>
    <cellStyle name="Vírgula 3 2 3 3 9" xfId="13520" xr:uid="{00000000-0005-0000-0000-0000A1450000}"/>
    <cellStyle name="Vírgula 3 2 3 4" xfId="368" xr:uid="{00000000-0005-0000-0000-0000A2450000}"/>
    <cellStyle name="Vírgula 3 2 3 4 2" xfId="1160" xr:uid="{00000000-0005-0000-0000-0000A3450000}"/>
    <cellStyle name="Vírgula 3 2 3 4 2 2" xfId="3824" xr:uid="{00000000-0005-0000-0000-0000A4450000}"/>
    <cellStyle name="Vírgula 3 2 3 4 2 2 2" xfId="17168" xr:uid="{00000000-0005-0000-0000-0000A5450000}"/>
    <cellStyle name="Vírgula 3 2 3 4 2 3" xfId="6488" xr:uid="{00000000-0005-0000-0000-0000A6450000}"/>
    <cellStyle name="Vírgula 3 2 3 4 2 3 2" xfId="19832" xr:uid="{00000000-0005-0000-0000-0000A7450000}"/>
    <cellStyle name="Vírgula 3 2 3 4 2 4" xfId="9152" xr:uid="{00000000-0005-0000-0000-0000A8450000}"/>
    <cellStyle name="Vírgula 3 2 3 4 2 4 2" xfId="22496" xr:uid="{00000000-0005-0000-0000-0000A9450000}"/>
    <cellStyle name="Vírgula 3 2 3 4 2 5" xfId="14504" xr:uid="{00000000-0005-0000-0000-0000AA450000}"/>
    <cellStyle name="Vírgula 3 2 3 4 2 6" xfId="11816" xr:uid="{00000000-0005-0000-0000-0000AB450000}"/>
    <cellStyle name="Vírgula 3 2 3 4 2 7" xfId="26216" xr:uid="{00000000-0005-0000-0000-0000AC450000}"/>
    <cellStyle name="Vírgula 3 2 3 4 3" xfId="1952" xr:uid="{00000000-0005-0000-0000-0000AD450000}"/>
    <cellStyle name="Vírgula 3 2 3 4 3 2" xfId="4616" xr:uid="{00000000-0005-0000-0000-0000AE450000}"/>
    <cellStyle name="Vírgula 3 2 3 4 3 2 2" xfId="17960" xr:uid="{00000000-0005-0000-0000-0000AF450000}"/>
    <cellStyle name="Vírgula 3 2 3 4 3 3" xfId="7280" xr:uid="{00000000-0005-0000-0000-0000B0450000}"/>
    <cellStyle name="Vírgula 3 2 3 4 3 3 2" xfId="20624" xr:uid="{00000000-0005-0000-0000-0000B1450000}"/>
    <cellStyle name="Vírgula 3 2 3 4 3 4" xfId="9944" xr:uid="{00000000-0005-0000-0000-0000B2450000}"/>
    <cellStyle name="Vírgula 3 2 3 4 3 4 2" xfId="23288" xr:uid="{00000000-0005-0000-0000-0000B3450000}"/>
    <cellStyle name="Vírgula 3 2 3 4 3 5" xfId="15296" xr:uid="{00000000-0005-0000-0000-0000B4450000}"/>
    <cellStyle name="Vírgula 3 2 3 4 3 6" xfId="12608" xr:uid="{00000000-0005-0000-0000-0000B5450000}"/>
    <cellStyle name="Vírgula 3 2 3 4 4" xfId="3032" xr:uid="{00000000-0005-0000-0000-0000B6450000}"/>
    <cellStyle name="Vírgula 3 2 3 4 4 2" xfId="16376" xr:uid="{00000000-0005-0000-0000-0000B7450000}"/>
    <cellStyle name="Vírgula 3 2 3 4 5" xfId="5696" xr:uid="{00000000-0005-0000-0000-0000B8450000}"/>
    <cellStyle name="Vírgula 3 2 3 4 5 2" xfId="19040" xr:uid="{00000000-0005-0000-0000-0000B9450000}"/>
    <cellStyle name="Vírgula 3 2 3 4 6" xfId="8360" xr:uid="{00000000-0005-0000-0000-0000BA450000}"/>
    <cellStyle name="Vírgula 3 2 3 4 6 2" xfId="21704" xr:uid="{00000000-0005-0000-0000-0000BB450000}"/>
    <cellStyle name="Vírgula 3 2 3 4 7" xfId="13712" xr:uid="{00000000-0005-0000-0000-0000BC450000}"/>
    <cellStyle name="Vírgula 3 2 3 4 8" xfId="11024" xr:uid="{00000000-0005-0000-0000-0000BD450000}"/>
    <cellStyle name="Vírgula 3 2 3 4 9" xfId="24848" xr:uid="{00000000-0005-0000-0000-0000BE450000}"/>
    <cellStyle name="Vírgula 3 2 3 5" xfId="632" xr:uid="{00000000-0005-0000-0000-0000BF450000}"/>
    <cellStyle name="Vírgula 3 2 3 5 2" xfId="1424" xr:uid="{00000000-0005-0000-0000-0000C0450000}"/>
    <cellStyle name="Vírgula 3 2 3 5 2 2" xfId="4088" xr:uid="{00000000-0005-0000-0000-0000C1450000}"/>
    <cellStyle name="Vírgula 3 2 3 5 2 2 2" xfId="17432" xr:uid="{00000000-0005-0000-0000-0000C2450000}"/>
    <cellStyle name="Vírgula 3 2 3 5 2 3" xfId="6752" xr:uid="{00000000-0005-0000-0000-0000C3450000}"/>
    <cellStyle name="Vírgula 3 2 3 5 2 3 2" xfId="20096" xr:uid="{00000000-0005-0000-0000-0000C4450000}"/>
    <cellStyle name="Vírgula 3 2 3 5 2 4" xfId="9416" xr:uid="{00000000-0005-0000-0000-0000C5450000}"/>
    <cellStyle name="Vírgula 3 2 3 5 2 4 2" xfId="22760" xr:uid="{00000000-0005-0000-0000-0000C6450000}"/>
    <cellStyle name="Vírgula 3 2 3 5 2 5" xfId="14768" xr:uid="{00000000-0005-0000-0000-0000C7450000}"/>
    <cellStyle name="Vírgula 3 2 3 5 2 6" xfId="12080" xr:uid="{00000000-0005-0000-0000-0000C8450000}"/>
    <cellStyle name="Vírgula 3 2 3 5 2 7" xfId="25880" xr:uid="{00000000-0005-0000-0000-0000C9450000}"/>
    <cellStyle name="Vírgula 3 2 3 5 3" xfId="2216" xr:uid="{00000000-0005-0000-0000-0000CA450000}"/>
    <cellStyle name="Vírgula 3 2 3 5 3 2" xfId="4880" xr:uid="{00000000-0005-0000-0000-0000CB450000}"/>
    <cellStyle name="Vírgula 3 2 3 5 3 2 2" xfId="18224" xr:uid="{00000000-0005-0000-0000-0000CC450000}"/>
    <cellStyle name="Vírgula 3 2 3 5 3 3" xfId="7544" xr:uid="{00000000-0005-0000-0000-0000CD450000}"/>
    <cellStyle name="Vírgula 3 2 3 5 3 3 2" xfId="20888" xr:uid="{00000000-0005-0000-0000-0000CE450000}"/>
    <cellStyle name="Vírgula 3 2 3 5 3 4" xfId="10208" xr:uid="{00000000-0005-0000-0000-0000CF450000}"/>
    <cellStyle name="Vírgula 3 2 3 5 3 4 2" xfId="23552" xr:uid="{00000000-0005-0000-0000-0000D0450000}"/>
    <cellStyle name="Vírgula 3 2 3 5 3 5" xfId="15560" xr:uid="{00000000-0005-0000-0000-0000D1450000}"/>
    <cellStyle name="Vírgula 3 2 3 5 3 6" xfId="12872" xr:uid="{00000000-0005-0000-0000-0000D2450000}"/>
    <cellStyle name="Vírgula 3 2 3 5 4" xfId="3296" xr:uid="{00000000-0005-0000-0000-0000D3450000}"/>
    <cellStyle name="Vírgula 3 2 3 5 4 2" xfId="16640" xr:uid="{00000000-0005-0000-0000-0000D4450000}"/>
    <cellStyle name="Vírgula 3 2 3 5 5" xfId="5960" xr:uid="{00000000-0005-0000-0000-0000D5450000}"/>
    <cellStyle name="Vírgula 3 2 3 5 5 2" xfId="19304" xr:uid="{00000000-0005-0000-0000-0000D6450000}"/>
    <cellStyle name="Vírgula 3 2 3 5 6" xfId="8624" xr:uid="{00000000-0005-0000-0000-0000D7450000}"/>
    <cellStyle name="Vírgula 3 2 3 5 6 2" xfId="21968" xr:uid="{00000000-0005-0000-0000-0000D8450000}"/>
    <cellStyle name="Vírgula 3 2 3 5 7" xfId="13976" xr:uid="{00000000-0005-0000-0000-0000D9450000}"/>
    <cellStyle name="Vírgula 3 2 3 5 8" xfId="11288" xr:uid="{00000000-0005-0000-0000-0000DA450000}"/>
    <cellStyle name="Vírgula 3 2 3 5 9" xfId="24512" xr:uid="{00000000-0005-0000-0000-0000DB450000}"/>
    <cellStyle name="Vírgula 3 2 3 6" xfId="896" xr:uid="{00000000-0005-0000-0000-0000DC450000}"/>
    <cellStyle name="Vírgula 3 2 3 6 2" xfId="3560" xr:uid="{00000000-0005-0000-0000-0000DD450000}"/>
    <cellStyle name="Vírgula 3 2 3 6 2 2" xfId="16904" xr:uid="{00000000-0005-0000-0000-0000DE450000}"/>
    <cellStyle name="Vírgula 3 2 3 6 2 3" xfId="26528" xr:uid="{00000000-0005-0000-0000-0000DF450000}"/>
    <cellStyle name="Vírgula 3 2 3 6 3" xfId="6224" xr:uid="{00000000-0005-0000-0000-0000E0450000}"/>
    <cellStyle name="Vírgula 3 2 3 6 3 2" xfId="19568" xr:uid="{00000000-0005-0000-0000-0000E1450000}"/>
    <cellStyle name="Vírgula 3 2 3 6 4" xfId="8888" xr:uid="{00000000-0005-0000-0000-0000E2450000}"/>
    <cellStyle name="Vírgula 3 2 3 6 4 2" xfId="22232" xr:uid="{00000000-0005-0000-0000-0000E3450000}"/>
    <cellStyle name="Vírgula 3 2 3 6 5" xfId="14240" xr:uid="{00000000-0005-0000-0000-0000E4450000}"/>
    <cellStyle name="Vírgula 3 2 3 6 6" xfId="11552" xr:uid="{00000000-0005-0000-0000-0000E5450000}"/>
    <cellStyle name="Vírgula 3 2 3 6 7" xfId="25160" xr:uid="{00000000-0005-0000-0000-0000E6450000}"/>
    <cellStyle name="Vírgula 3 2 3 7" xfId="1688" xr:uid="{00000000-0005-0000-0000-0000E7450000}"/>
    <cellStyle name="Vírgula 3 2 3 7 2" xfId="4352" xr:uid="{00000000-0005-0000-0000-0000E8450000}"/>
    <cellStyle name="Vírgula 3 2 3 7 2 2" xfId="17696" xr:uid="{00000000-0005-0000-0000-0000E9450000}"/>
    <cellStyle name="Vírgula 3 2 3 7 3" xfId="7016" xr:uid="{00000000-0005-0000-0000-0000EA450000}"/>
    <cellStyle name="Vírgula 3 2 3 7 3 2" xfId="20360" xr:uid="{00000000-0005-0000-0000-0000EB450000}"/>
    <cellStyle name="Vírgula 3 2 3 7 4" xfId="9680" xr:uid="{00000000-0005-0000-0000-0000EC450000}"/>
    <cellStyle name="Vírgula 3 2 3 7 4 2" xfId="23024" xr:uid="{00000000-0005-0000-0000-0000ED450000}"/>
    <cellStyle name="Vírgula 3 2 3 7 5" xfId="15032" xr:uid="{00000000-0005-0000-0000-0000EE450000}"/>
    <cellStyle name="Vírgula 3 2 3 7 6" xfId="12344" xr:uid="{00000000-0005-0000-0000-0000EF450000}"/>
    <cellStyle name="Vírgula 3 2 3 7 7" xfId="25520" xr:uid="{00000000-0005-0000-0000-0000F0450000}"/>
    <cellStyle name="Vírgula 3 2 3 8" xfId="2504" xr:uid="{00000000-0005-0000-0000-0000F1450000}"/>
    <cellStyle name="Vírgula 3 2 3 8 2" xfId="5168" xr:uid="{00000000-0005-0000-0000-0000F2450000}"/>
    <cellStyle name="Vírgula 3 2 3 8 2 2" xfId="18512" xr:uid="{00000000-0005-0000-0000-0000F3450000}"/>
    <cellStyle name="Vírgula 3 2 3 8 3" xfId="7832" xr:uid="{00000000-0005-0000-0000-0000F4450000}"/>
    <cellStyle name="Vírgula 3 2 3 8 3 2" xfId="21176" xr:uid="{00000000-0005-0000-0000-0000F5450000}"/>
    <cellStyle name="Vírgula 3 2 3 8 4" xfId="10496" xr:uid="{00000000-0005-0000-0000-0000F6450000}"/>
    <cellStyle name="Vírgula 3 2 3 8 4 2" xfId="23840" xr:uid="{00000000-0005-0000-0000-0000F7450000}"/>
    <cellStyle name="Vírgula 3 2 3 8 5" xfId="15848" xr:uid="{00000000-0005-0000-0000-0000F8450000}"/>
    <cellStyle name="Vírgula 3 2 3 8 6" xfId="13160" xr:uid="{00000000-0005-0000-0000-0000F9450000}"/>
    <cellStyle name="Vírgula 3 2 3 9" xfId="2768" xr:uid="{00000000-0005-0000-0000-0000FA450000}"/>
    <cellStyle name="Vírgula 3 2 3 9 2" xfId="16112" xr:uid="{00000000-0005-0000-0000-0000FB450000}"/>
    <cellStyle name="Vírgula 3 2 4" xfId="224" xr:uid="{00000000-0005-0000-0000-0000FC450000}"/>
    <cellStyle name="Vírgula 3 2 4 10" xfId="13568" xr:uid="{00000000-0005-0000-0000-0000FD450000}"/>
    <cellStyle name="Vírgula 3 2 4 11" xfId="10880" xr:uid="{00000000-0005-0000-0000-0000FE450000}"/>
    <cellStyle name="Vírgula 3 2 4 12" xfId="24272" xr:uid="{00000000-0005-0000-0000-0000FF450000}"/>
    <cellStyle name="Vírgula 3 2 4 2" xfId="488" xr:uid="{00000000-0005-0000-0000-000000460000}"/>
    <cellStyle name="Vírgula 3 2 4 2 2" xfId="1280" xr:uid="{00000000-0005-0000-0000-000001460000}"/>
    <cellStyle name="Vírgula 3 2 4 2 2 2" xfId="3944" xr:uid="{00000000-0005-0000-0000-000002460000}"/>
    <cellStyle name="Vírgula 3 2 4 2 2 2 2" xfId="17288" xr:uid="{00000000-0005-0000-0000-000003460000}"/>
    <cellStyle name="Vírgula 3 2 4 2 2 3" xfId="6608" xr:uid="{00000000-0005-0000-0000-000004460000}"/>
    <cellStyle name="Vírgula 3 2 4 2 2 3 2" xfId="19952" xr:uid="{00000000-0005-0000-0000-000005460000}"/>
    <cellStyle name="Vírgula 3 2 4 2 2 4" xfId="9272" xr:uid="{00000000-0005-0000-0000-000006460000}"/>
    <cellStyle name="Vírgula 3 2 4 2 2 4 2" xfId="22616" xr:uid="{00000000-0005-0000-0000-000007460000}"/>
    <cellStyle name="Vírgula 3 2 4 2 2 5" xfId="14624" xr:uid="{00000000-0005-0000-0000-000008460000}"/>
    <cellStyle name="Vírgula 3 2 4 2 2 6" xfId="11936" xr:uid="{00000000-0005-0000-0000-000009460000}"/>
    <cellStyle name="Vírgula 3 2 4 2 2 7" xfId="26336" xr:uid="{00000000-0005-0000-0000-00000A460000}"/>
    <cellStyle name="Vírgula 3 2 4 2 3" xfId="2072" xr:uid="{00000000-0005-0000-0000-00000B460000}"/>
    <cellStyle name="Vírgula 3 2 4 2 3 2" xfId="4736" xr:uid="{00000000-0005-0000-0000-00000C460000}"/>
    <cellStyle name="Vírgula 3 2 4 2 3 2 2" xfId="18080" xr:uid="{00000000-0005-0000-0000-00000D460000}"/>
    <cellStyle name="Vírgula 3 2 4 2 3 3" xfId="7400" xr:uid="{00000000-0005-0000-0000-00000E460000}"/>
    <cellStyle name="Vírgula 3 2 4 2 3 3 2" xfId="20744" xr:uid="{00000000-0005-0000-0000-00000F460000}"/>
    <cellStyle name="Vírgula 3 2 4 2 3 4" xfId="10064" xr:uid="{00000000-0005-0000-0000-000010460000}"/>
    <cellStyle name="Vírgula 3 2 4 2 3 4 2" xfId="23408" xr:uid="{00000000-0005-0000-0000-000011460000}"/>
    <cellStyle name="Vírgula 3 2 4 2 3 5" xfId="15416" xr:uid="{00000000-0005-0000-0000-000012460000}"/>
    <cellStyle name="Vírgula 3 2 4 2 3 6" xfId="12728" xr:uid="{00000000-0005-0000-0000-000013460000}"/>
    <cellStyle name="Vírgula 3 2 4 2 4" xfId="3152" xr:uid="{00000000-0005-0000-0000-000014460000}"/>
    <cellStyle name="Vírgula 3 2 4 2 4 2" xfId="16496" xr:uid="{00000000-0005-0000-0000-000015460000}"/>
    <cellStyle name="Vírgula 3 2 4 2 5" xfId="5816" xr:uid="{00000000-0005-0000-0000-000016460000}"/>
    <cellStyle name="Vírgula 3 2 4 2 5 2" xfId="19160" xr:uid="{00000000-0005-0000-0000-000017460000}"/>
    <cellStyle name="Vírgula 3 2 4 2 6" xfId="8480" xr:uid="{00000000-0005-0000-0000-000018460000}"/>
    <cellStyle name="Vírgula 3 2 4 2 6 2" xfId="21824" xr:uid="{00000000-0005-0000-0000-000019460000}"/>
    <cellStyle name="Vírgula 3 2 4 2 7" xfId="13832" xr:uid="{00000000-0005-0000-0000-00001A460000}"/>
    <cellStyle name="Vírgula 3 2 4 2 8" xfId="11144" xr:uid="{00000000-0005-0000-0000-00001B460000}"/>
    <cellStyle name="Vírgula 3 2 4 2 9" xfId="24968" xr:uid="{00000000-0005-0000-0000-00001C460000}"/>
    <cellStyle name="Vírgula 3 2 4 3" xfId="656" xr:uid="{00000000-0005-0000-0000-00001D460000}"/>
    <cellStyle name="Vírgula 3 2 4 3 2" xfId="1448" xr:uid="{00000000-0005-0000-0000-00001E460000}"/>
    <cellStyle name="Vírgula 3 2 4 3 2 2" xfId="4112" xr:uid="{00000000-0005-0000-0000-00001F460000}"/>
    <cellStyle name="Vírgula 3 2 4 3 2 2 2" xfId="17456" xr:uid="{00000000-0005-0000-0000-000020460000}"/>
    <cellStyle name="Vírgula 3 2 4 3 2 3" xfId="6776" xr:uid="{00000000-0005-0000-0000-000021460000}"/>
    <cellStyle name="Vírgula 3 2 4 3 2 3 2" xfId="20120" xr:uid="{00000000-0005-0000-0000-000022460000}"/>
    <cellStyle name="Vírgula 3 2 4 3 2 4" xfId="9440" xr:uid="{00000000-0005-0000-0000-000023460000}"/>
    <cellStyle name="Vírgula 3 2 4 3 2 4 2" xfId="22784" xr:uid="{00000000-0005-0000-0000-000024460000}"/>
    <cellStyle name="Vírgula 3 2 4 3 2 5" xfId="14792" xr:uid="{00000000-0005-0000-0000-000025460000}"/>
    <cellStyle name="Vírgula 3 2 4 3 2 6" xfId="12104" xr:uid="{00000000-0005-0000-0000-000026460000}"/>
    <cellStyle name="Vírgula 3 2 4 3 2 7" xfId="26000" xr:uid="{00000000-0005-0000-0000-000027460000}"/>
    <cellStyle name="Vírgula 3 2 4 3 3" xfId="2240" xr:uid="{00000000-0005-0000-0000-000028460000}"/>
    <cellStyle name="Vírgula 3 2 4 3 3 2" xfId="4904" xr:uid="{00000000-0005-0000-0000-000029460000}"/>
    <cellStyle name="Vírgula 3 2 4 3 3 2 2" xfId="18248" xr:uid="{00000000-0005-0000-0000-00002A460000}"/>
    <cellStyle name="Vírgula 3 2 4 3 3 3" xfId="7568" xr:uid="{00000000-0005-0000-0000-00002B460000}"/>
    <cellStyle name="Vírgula 3 2 4 3 3 3 2" xfId="20912" xr:uid="{00000000-0005-0000-0000-00002C460000}"/>
    <cellStyle name="Vírgula 3 2 4 3 3 4" xfId="10232" xr:uid="{00000000-0005-0000-0000-00002D460000}"/>
    <cellStyle name="Vírgula 3 2 4 3 3 4 2" xfId="23576" xr:uid="{00000000-0005-0000-0000-00002E460000}"/>
    <cellStyle name="Vírgula 3 2 4 3 3 5" xfId="15584" xr:uid="{00000000-0005-0000-0000-00002F460000}"/>
    <cellStyle name="Vírgula 3 2 4 3 3 6" xfId="12896" xr:uid="{00000000-0005-0000-0000-000030460000}"/>
    <cellStyle name="Vírgula 3 2 4 3 4" xfId="3320" xr:uid="{00000000-0005-0000-0000-000031460000}"/>
    <cellStyle name="Vírgula 3 2 4 3 4 2" xfId="16664" xr:uid="{00000000-0005-0000-0000-000032460000}"/>
    <cellStyle name="Vírgula 3 2 4 3 5" xfId="5984" xr:uid="{00000000-0005-0000-0000-000033460000}"/>
    <cellStyle name="Vírgula 3 2 4 3 5 2" xfId="19328" xr:uid="{00000000-0005-0000-0000-000034460000}"/>
    <cellStyle name="Vírgula 3 2 4 3 6" xfId="8648" xr:uid="{00000000-0005-0000-0000-000035460000}"/>
    <cellStyle name="Vírgula 3 2 4 3 6 2" xfId="21992" xr:uid="{00000000-0005-0000-0000-000036460000}"/>
    <cellStyle name="Vírgula 3 2 4 3 7" xfId="14000" xr:uid="{00000000-0005-0000-0000-000037460000}"/>
    <cellStyle name="Vírgula 3 2 4 3 8" xfId="11312" xr:uid="{00000000-0005-0000-0000-000038460000}"/>
    <cellStyle name="Vírgula 3 2 4 3 9" xfId="24632" xr:uid="{00000000-0005-0000-0000-000039460000}"/>
    <cellStyle name="Vírgula 3 2 4 4" xfId="1016" xr:uid="{00000000-0005-0000-0000-00003A460000}"/>
    <cellStyle name="Vírgula 3 2 4 4 2" xfId="3680" xr:uid="{00000000-0005-0000-0000-00003B460000}"/>
    <cellStyle name="Vírgula 3 2 4 4 2 2" xfId="17024" xr:uid="{00000000-0005-0000-0000-00003C460000}"/>
    <cellStyle name="Vírgula 3 2 4 4 2 3" xfId="26648" xr:uid="{00000000-0005-0000-0000-00003D460000}"/>
    <cellStyle name="Vírgula 3 2 4 4 3" xfId="6344" xr:uid="{00000000-0005-0000-0000-00003E460000}"/>
    <cellStyle name="Vírgula 3 2 4 4 3 2" xfId="19688" xr:uid="{00000000-0005-0000-0000-00003F460000}"/>
    <cellStyle name="Vírgula 3 2 4 4 4" xfId="9008" xr:uid="{00000000-0005-0000-0000-000040460000}"/>
    <cellStyle name="Vírgula 3 2 4 4 4 2" xfId="22352" xr:uid="{00000000-0005-0000-0000-000041460000}"/>
    <cellStyle name="Vírgula 3 2 4 4 5" xfId="14360" xr:uid="{00000000-0005-0000-0000-000042460000}"/>
    <cellStyle name="Vírgula 3 2 4 4 6" xfId="11672" xr:uid="{00000000-0005-0000-0000-000043460000}"/>
    <cellStyle name="Vírgula 3 2 4 4 7" xfId="25280" xr:uid="{00000000-0005-0000-0000-000044460000}"/>
    <cellStyle name="Vírgula 3 2 4 5" xfId="1808" xr:uid="{00000000-0005-0000-0000-000045460000}"/>
    <cellStyle name="Vírgula 3 2 4 5 2" xfId="4472" xr:uid="{00000000-0005-0000-0000-000046460000}"/>
    <cellStyle name="Vírgula 3 2 4 5 2 2" xfId="17816" xr:uid="{00000000-0005-0000-0000-000047460000}"/>
    <cellStyle name="Vírgula 3 2 4 5 3" xfId="7136" xr:uid="{00000000-0005-0000-0000-000048460000}"/>
    <cellStyle name="Vírgula 3 2 4 5 3 2" xfId="20480" xr:uid="{00000000-0005-0000-0000-000049460000}"/>
    <cellStyle name="Vírgula 3 2 4 5 4" xfId="9800" xr:uid="{00000000-0005-0000-0000-00004A460000}"/>
    <cellStyle name="Vírgula 3 2 4 5 4 2" xfId="23144" xr:uid="{00000000-0005-0000-0000-00004B460000}"/>
    <cellStyle name="Vírgula 3 2 4 5 5" xfId="15152" xr:uid="{00000000-0005-0000-0000-00004C460000}"/>
    <cellStyle name="Vírgula 3 2 4 5 6" xfId="12464" xr:uid="{00000000-0005-0000-0000-00004D460000}"/>
    <cellStyle name="Vírgula 3 2 4 5 7" xfId="25640" xr:uid="{00000000-0005-0000-0000-00004E460000}"/>
    <cellStyle name="Vírgula 3 2 4 6" xfId="2624" xr:uid="{00000000-0005-0000-0000-00004F460000}"/>
    <cellStyle name="Vírgula 3 2 4 6 2" xfId="5288" xr:uid="{00000000-0005-0000-0000-000050460000}"/>
    <cellStyle name="Vírgula 3 2 4 6 2 2" xfId="18632" xr:uid="{00000000-0005-0000-0000-000051460000}"/>
    <cellStyle name="Vírgula 3 2 4 6 3" xfId="7952" xr:uid="{00000000-0005-0000-0000-000052460000}"/>
    <cellStyle name="Vírgula 3 2 4 6 3 2" xfId="21296" xr:uid="{00000000-0005-0000-0000-000053460000}"/>
    <cellStyle name="Vírgula 3 2 4 6 4" xfId="10616" xr:uid="{00000000-0005-0000-0000-000054460000}"/>
    <cellStyle name="Vírgula 3 2 4 6 4 2" xfId="23960" xr:uid="{00000000-0005-0000-0000-000055460000}"/>
    <cellStyle name="Vírgula 3 2 4 6 5" xfId="15968" xr:uid="{00000000-0005-0000-0000-000056460000}"/>
    <cellStyle name="Vírgula 3 2 4 6 6" xfId="13280" xr:uid="{00000000-0005-0000-0000-000057460000}"/>
    <cellStyle name="Vírgula 3 2 4 7" xfId="2888" xr:uid="{00000000-0005-0000-0000-000058460000}"/>
    <cellStyle name="Vírgula 3 2 4 7 2" xfId="16232" xr:uid="{00000000-0005-0000-0000-000059460000}"/>
    <cellStyle name="Vírgula 3 2 4 8" xfId="5552" xr:uid="{00000000-0005-0000-0000-00005A460000}"/>
    <cellStyle name="Vírgula 3 2 4 8 2" xfId="18896" xr:uid="{00000000-0005-0000-0000-00005B460000}"/>
    <cellStyle name="Vírgula 3 2 4 9" xfId="8216" xr:uid="{00000000-0005-0000-0000-00005C460000}"/>
    <cellStyle name="Vírgula 3 2 4 9 2" xfId="21560" xr:uid="{00000000-0005-0000-0000-00005D460000}"/>
    <cellStyle name="Vírgula 3 2 5" xfId="152" xr:uid="{00000000-0005-0000-0000-00005E460000}"/>
    <cellStyle name="Vírgula 3 2 5 10" xfId="10808" xr:uid="{00000000-0005-0000-0000-00005F460000}"/>
    <cellStyle name="Vírgula 3 2 5 11" xfId="24200" xr:uid="{00000000-0005-0000-0000-000060460000}"/>
    <cellStyle name="Vírgula 3 2 5 2" xfId="416" xr:uid="{00000000-0005-0000-0000-000061460000}"/>
    <cellStyle name="Vírgula 3 2 5 2 2" xfId="1208" xr:uid="{00000000-0005-0000-0000-000062460000}"/>
    <cellStyle name="Vírgula 3 2 5 2 2 2" xfId="3872" xr:uid="{00000000-0005-0000-0000-000063460000}"/>
    <cellStyle name="Vírgula 3 2 5 2 2 2 2" xfId="17216" xr:uid="{00000000-0005-0000-0000-000064460000}"/>
    <cellStyle name="Vírgula 3 2 5 2 2 3" xfId="6536" xr:uid="{00000000-0005-0000-0000-000065460000}"/>
    <cellStyle name="Vírgula 3 2 5 2 2 3 2" xfId="19880" xr:uid="{00000000-0005-0000-0000-000066460000}"/>
    <cellStyle name="Vírgula 3 2 5 2 2 4" xfId="9200" xr:uid="{00000000-0005-0000-0000-000067460000}"/>
    <cellStyle name="Vírgula 3 2 5 2 2 4 2" xfId="22544" xr:uid="{00000000-0005-0000-0000-000068460000}"/>
    <cellStyle name="Vírgula 3 2 5 2 2 5" xfId="14552" xr:uid="{00000000-0005-0000-0000-000069460000}"/>
    <cellStyle name="Vírgula 3 2 5 2 2 6" xfId="11864" xr:uid="{00000000-0005-0000-0000-00006A460000}"/>
    <cellStyle name="Vírgula 3 2 5 2 2 7" xfId="26264" xr:uid="{00000000-0005-0000-0000-00006B460000}"/>
    <cellStyle name="Vírgula 3 2 5 2 3" xfId="2000" xr:uid="{00000000-0005-0000-0000-00006C460000}"/>
    <cellStyle name="Vírgula 3 2 5 2 3 2" xfId="4664" xr:uid="{00000000-0005-0000-0000-00006D460000}"/>
    <cellStyle name="Vírgula 3 2 5 2 3 2 2" xfId="18008" xr:uid="{00000000-0005-0000-0000-00006E460000}"/>
    <cellStyle name="Vírgula 3 2 5 2 3 3" xfId="7328" xr:uid="{00000000-0005-0000-0000-00006F460000}"/>
    <cellStyle name="Vírgula 3 2 5 2 3 3 2" xfId="20672" xr:uid="{00000000-0005-0000-0000-000070460000}"/>
    <cellStyle name="Vírgula 3 2 5 2 3 4" xfId="9992" xr:uid="{00000000-0005-0000-0000-000071460000}"/>
    <cellStyle name="Vírgula 3 2 5 2 3 4 2" xfId="23336" xr:uid="{00000000-0005-0000-0000-000072460000}"/>
    <cellStyle name="Vírgula 3 2 5 2 3 5" xfId="15344" xr:uid="{00000000-0005-0000-0000-000073460000}"/>
    <cellStyle name="Vírgula 3 2 5 2 3 6" xfId="12656" xr:uid="{00000000-0005-0000-0000-000074460000}"/>
    <cellStyle name="Vírgula 3 2 5 2 4" xfId="3080" xr:uid="{00000000-0005-0000-0000-000075460000}"/>
    <cellStyle name="Vírgula 3 2 5 2 4 2" xfId="16424" xr:uid="{00000000-0005-0000-0000-000076460000}"/>
    <cellStyle name="Vírgula 3 2 5 2 5" xfId="5744" xr:uid="{00000000-0005-0000-0000-000077460000}"/>
    <cellStyle name="Vírgula 3 2 5 2 5 2" xfId="19088" xr:uid="{00000000-0005-0000-0000-000078460000}"/>
    <cellStyle name="Vírgula 3 2 5 2 6" xfId="8408" xr:uid="{00000000-0005-0000-0000-000079460000}"/>
    <cellStyle name="Vírgula 3 2 5 2 6 2" xfId="21752" xr:uid="{00000000-0005-0000-0000-00007A460000}"/>
    <cellStyle name="Vírgula 3 2 5 2 7" xfId="13760" xr:uid="{00000000-0005-0000-0000-00007B460000}"/>
    <cellStyle name="Vírgula 3 2 5 2 8" xfId="11072" xr:uid="{00000000-0005-0000-0000-00007C460000}"/>
    <cellStyle name="Vírgula 3 2 5 2 9" xfId="24896" xr:uid="{00000000-0005-0000-0000-00007D460000}"/>
    <cellStyle name="Vírgula 3 2 5 3" xfId="944" xr:uid="{00000000-0005-0000-0000-00007E460000}"/>
    <cellStyle name="Vírgula 3 2 5 3 2" xfId="3608" xr:uid="{00000000-0005-0000-0000-00007F460000}"/>
    <cellStyle name="Vírgula 3 2 5 3 2 2" xfId="16952" xr:uid="{00000000-0005-0000-0000-000080460000}"/>
    <cellStyle name="Vírgula 3 2 5 3 2 3" xfId="25928" xr:uid="{00000000-0005-0000-0000-000081460000}"/>
    <cellStyle name="Vírgula 3 2 5 3 3" xfId="6272" xr:uid="{00000000-0005-0000-0000-000082460000}"/>
    <cellStyle name="Vírgula 3 2 5 3 3 2" xfId="19616" xr:uid="{00000000-0005-0000-0000-000083460000}"/>
    <cellStyle name="Vírgula 3 2 5 3 4" xfId="8936" xr:uid="{00000000-0005-0000-0000-000084460000}"/>
    <cellStyle name="Vírgula 3 2 5 3 4 2" xfId="22280" xr:uid="{00000000-0005-0000-0000-000085460000}"/>
    <cellStyle name="Vírgula 3 2 5 3 5" xfId="14288" xr:uid="{00000000-0005-0000-0000-000086460000}"/>
    <cellStyle name="Vírgula 3 2 5 3 6" xfId="11600" xr:uid="{00000000-0005-0000-0000-000087460000}"/>
    <cellStyle name="Vírgula 3 2 5 3 7" xfId="24560" xr:uid="{00000000-0005-0000-0000-000088460000}"/>
    <cellStyle name="Vírgula 3 2 5 4" xfId="1736" xr:uid="{00000000-0005-0000-0000-000089460000}"/>
    <cellStyle name="Vírgula 3 2 5 4 2" xfId="4400" xr:uid="{00000000-0005-0000-0000-00008A460000}"/>
    <cellStyle name="Vírgula 3 2 5 4 2 2" xfId="17744" xr:uid="{00000000-0005-0000-0000-00008B460000}"/>
    <cellStyle name="Vírgula 3 2 5 4 2 3" xfId="26576" xr:uid="{00000000-0005-0000-0000-00008C460000}"/>
    <cellStyle name="Vírgula 3 2 5 4 3" xfId="7064" xr:uid="{00000000-0005-0000-0000-00008D460000}"/>
    <cellStyle name="Vírgula 3 2 5 4 3 2" xfId="20408" xr:uid="{00000000-0005-0000-0000-00008E460000}"/>
    <cellStyle name="Vírgula 3 2 5 4 4" xfId="9728" xr:uid="{00000000-0005-0000-0000-00008F460000}"/>
    <cellStyle name="Vírgula 3 2 5 4 4 2" xfId="23072" xr:uid="{00000000-0005-0000-0000-000090460000}"/>
    <cellStyle name="Vírgula 3 2 5 4 5" xfId="15080" xr:uid="{00000000-0005-0000-0000-000091460000}"/>
    <cellStyle name="Vírgula 3 2 5 4 6" xfId="12392" xr:uid="{00000000-0005-0000-0000-000092460000}"/>
    <cellStyle name="Vírgula 3 2 5 4 7" xfId="25208" xr:uid="{00000000-0005-0000-0000-000093460000}"/>
    <cellStyle name="Vírgula 3 2 5 5" xfId="2552" xr:uid="{00000000-0005-0000-0000-000094460000}"/>
    <cellStyle name="Vírgula 3 2 5 5 2" xfId="5216" xr:uid="{00000000-0005-0000-0000-000095460000}"/>
    <cellStyle name="Vírgula 3 2 5 5 2 2" xfId="18560" xr:uid="{00000000-0005-0000-0000-000096460000}"/>
    <cellStyle name="Vírgula 3 2 5 5 3" xfId="7880" xr:uid="{00000000-0005-0000-0000-000097460000}"/>
    <cellStyle name="Vírgula 3 2 5 5 3 2" xfId="21224" xr:uid="{00000000-0005-0000-0000-000098460000}"/>
    <cellStyle name="Vírgula 3 2 5 5 4" xfId="10544" xr:uid="{00000000-0005-0000-0000-000099460000}"/>
    <cellStyle name="Vírgula 3 2 5 5 4 2" xfId="23888" xr:uid="{00000000-0005-0000-0000-00009A460000}"/>
    <cellStyle name="Vírgula 3 2 5 5 5" xfId="15896" xr:uid="{00000000-0005-0000-0000-00009B460000}"/>
    <cellStyle name="Vírgula 3 2 5 5 6" xfId="13208" xr:uid="{00000000-0005-0000-0000-00009C460000}"/>
    <cellStyle name="Vírgula 3 2 5 5 7" xfId="25568" xr:uid="{00000000-0005-0000-0000-00009D460000}"/>
    <cellStyle name="Vírgula 3 2 5 6" xfId="2816" xr:uid="{00000000-0005-0000-0000-00009E460000}"/>
    <cellStyle name="Vírgula 3 2 5 6 2" xfId="16160" xr:uid="{00000000-0005-0000-0000-00009F460000}"/>
    <cellStyle name="Vírgula 3 2 5 7" xfId="5480" xr:uid="{00000000-0005-0000-0000-0000A0460000}"/>
    <cellStyle name="Vírgula 3 2 5 7 2" xfId="18824" xr:uid="{00000000-0005-0000-0000-0000A1460000}"/>
    <cellStyle name="Vírgula 3 2 5 8" xfId="8144" xr:uid="{00000000-0005-0000-0000-0000A2460000}"/>
    <cellStyle name="Vírgula 3 2 5 8 2" xfId="21488" xr:uid="{00000000-0005-0000-0000-0000A3460000}"/>
    <cellStyle name="Vírgula 3 2 5 9" xfId="13496" xr:uid="{00000000-0005-0000-0000-0000A4460000}"/>
    <cellStyle name="Vírgula 3 2 6" xfId="320" xr:uid="{00000000-0005-0000-0000-0000A5460000}"/>
    <cellStyle name="Vírgula 3 2 6 10" xfId="24368" xr:uid="{00000000-0005-0000-0000-0000A6460000}"/>
    <cellStyle name="Vírgula 3 2 6 2" xfId="1112" xr:uid="{00000000-0005-0000-0000-0000A7460000}"/>
    <cellStyle name="Vírgula 3 2 6 2 2" xfId="3776" xr:uid="{00000000-0005-0000-0000-0000A8460000}"/>
    <cellStyle name="Vírgula 3 2 6 2 2 2" xfId="17120" xr:uid="{00000000-0005-0000-0000-0000A9460000}"/>
    <cellStyle name="Vírgula 3 2 6 2 2 3" xfId="26432" xr:uid="{00000000-0005-0000-0000-0000AA460000}"/>
    <cellStyle name="Vírgula 3 2 6 2 3" xfId="6440" xr:uid="{00000000-0005-0000-0000-0000AB460000}"/>
    <cellStyle name="Vírgula 3 2 6 2 3 2" xfId="19784" xr:uid="{00000000-0005-0000-0000-0000AC460000}"/>
    <cellStyle name="Vírgula 3 2 6 2 4" xfId="9104" xr:uid="{00000000-0005-0000-0000-0000AD460000}"/>
    <cellStyle name="Vírgula 3 2 6 2 4 2" xfId="22448" xr:uid="{00000000-0005-0000-0000-0000AE460000}"/>
    <cellStyle name="Vírgula 3 2 6 2 5" xfId="14456" xr:uid="{00000000-0005-0000-0000-0000AF460000}"/>
    <cellStyle name="Vírgula 3 2 6 2 6" xfId="11768" xr:uid="{00000000-0005-0000-0000-0000B0460000}"/>
    <cellStyle name="Vírgula 3 2 6 2 7" xfId="25064" xr:uid="{00000000-0005-0000-0000-0000B1460000}"/>
    <cellStyle name="Vírgula 3 2 6 3" xfId="1904" xr:uid="{00000000-0005-0000-0000-0000B2460000}"/>
    <cellStyle name="Vírgula 3 2 6 3 2" xfId="4568" xr:uid="{00000000-0005-0000-0000-0000B3460000}"/>
    <cellStyle name="Vírgula 3 2 6 3 2 2" xfId="17912" xr:uid="{00000000-0005-0000-0000-0000B4460000}"/>
    <cellStyle name="Vírgula 3 2 6 3 2 3" xfId="26096" xr:uid="{00000000-0005-0000-0000-0000B5460000}"/>
    <cellStyle name="Vírgula 3 2 6 3 3" xfId="7232" xr:uid="{00000000-0005-0000-0000-0000B6460000}"/>
    <cellStyle name="Vírgula 3 2 6 3 3 2" xfId="20576" xr:uid="{00000000-0005-0000-0000-0000B7460000}"/>
    <cellStyle name="Vírgula 3 2 6 3 4" xfId="9896" xr:uid="{00000000-0005-0000-0000-0000B8460000}"/>
    <cellStyle name="Vírgula 3 2 6 3 4 2" xfId="23240" xr:uid="{00000000-0005-0000-0000-0000B9460000}"/>
    <cellStyle name="Vírgula 3 2 6 3 5" xfId="15248" xr:uid="{00000000-0005-0000-0000-0000BA460000}"/>
    <cellStyle name="Vírgula 3 2 6 3 6" xfId="12560" xr:uid="{00000000-0005-0000-0000-0000BB460000}"/>
    <cellStyle name="Vírgula 3 2 6 3 7" xfId="24728" xr:uid="{00000000-0005-0000-0000-0000BC460000}"/>
    <cellStyle name="Vírgula 3 2 6 4" xfId="2486" xr:uid="{00000000-0005-0000-0000-0000BD460000}"/>
    <cellStyle name="Vírgula 3 2 6 4 2" xfId="5150" xr:uid="{00000000-0005-0000-0000-0000BE460000}"/>
    <cellStyle name="Vírgula 3 2 6 4 2 2" xfId="18494" xr:uid="{00000000-0005-0000-0000-0000BF460000}"/>
    <cellStyle name="Vírgula 3 2 6 4 2 3" xfId="26744" xr:uid="{00000000-0005-0000-0000-0000C0460000}"/>
    <cellStyle name="Vírgula 3 2 6 4 3" xfId="7814" xr:uid="{00000000-0005-0000-0000-0000C1460000}"/>
    <cellStyle name="Vírgula 3 2 6 4 3 2" xfId="21158" xr:uid="{00000000-0005-0000-0000-0000C2460000}"/>
    <cellStyle name="Vírgula 3 2 6 4 4" xfId="10478" xr:uid="{00000000-0005-0000-0000-0000C3460000}"/>
    <cellStyle name="Vírgula 3 2 6 4 4 2" xfId="23822" xr:uid="{00000000-0005-0000-0000-0000C4460000}"/>
    <cellStyle name="Vírgula 3 2 6 4 5" xfId="15830" xr:uid="{00000000-0005-0000-0000-0000C5460000}"/>
    <cellStyle name="Vírgula 3 2 6 4 6" xfId="13142" xr:uid="{00000000-0005-0000-0000-0000C6460000}"/>
    <cellStyle name="Vírgula 3 2 6 4 7" xfId="25376" xr:uid="{00000000-0005-0000-0000-0000C7460000}"/>
    <cellStyle name="Vírgula 3 2 6 5" xfId="2984" xr:uid="{00000000-0005-0000-0000-0000C8460000}"/>
    <cellStyle name="Vírgula 3 2 6 5 2" xfId="16328" xr:uid="{00000000-0005-0000-0000-0000C9460000}"/>
    <cellStyle name="Vírgula 3 2 6 5 3" xfId="25736" xr:uid="{00000000-0005-0000-0000-0000CA460000}"/>
    <cellStyle name="Vírgula 3 2 6 6" xfId="5648" xr:uid="{00000000-0005-0000-0000-0000CB460000}"/>
    <cellStyle name="Vírgula 3 2 6 6 2" xfId="18992" xr:uid="{00000000-0005-0000-0000-0000CC460000}"/>
    <cellStyle name="Vírgula 3 2 6 7" xfId="8312" xr:uid="{00000000-0005-0000-0000-0000CD460000}"/>
    <cellStyle name="Vírgula 3 2 6 7 2" xfId="21656" xr:uid="{00000000-0005-0000-0000-0000CE460000}"/>
    <cellStyle name="Vírgula 3 2 6 8" xfId="13664" xr:uid="{00000000-0005-0000-0000-0000CF460000}"/>
    <cellStyle name="Vírgula 3 2 6 9" xfId="10976" xr:uid="{00000000-0005-0000-0000-0000D0460000}"/>
    <cellStyle name="Vírgula 3 2 7" xfId="584" xr:uid="{00000000-0005-0000-0000-0000D1460000}"/>
    <cellStyle name="Vírgula 3 2 7 2" xfId="1376" xr:uid="{00000000-0005-0000-0000-0000D2460000}"/>
    <cellStyle name="Vírgula 3 2 7 2 2" xfId="4040" xr:uid="{00000000-0005-0000-0000-0000D3460000}"/>
    <cellStyle name="Vírgula 3 2 7 2 2 2" xfId="17384" xr:uid="{00000000-0005-0000-0000-0000D4460000}"/>
    <cellStyle name="Vírgula 3 2 7 2 2 3" xfId="26168" xr:uid="{00000000-0005-0000-0000-0000D5460000}"/>
    <cellStyle name="Vírgula 3 2 7 2 3" xfId="6704" xr:uid="{00000000-0005-0000-0000-0000D6460000}"/>
    <cellStyle name="Vírgula 3 2 7 2 3 2" xfId="20048" xr:uid="{00000000-0005-0000-0000-0000D7460000}"/>
    <cellStyle name="Vírgula 3 2 7 2 4" xfId="9368" xr:uid="{00000000-0005-0000-0000-0000D8460000}"/>
    <cellStyle name="Vírgula 3 2 7 2 4 2" xfId="22712" xr:uid="{00000000-0005-0000-0000-0000D9460000}"/>
    <cellStyle name="Vírgula 3 2 7 2 5" xfId="14720" xr:uid="{00000000-0005-0000-0000-0000DA460000}"/>
    <cellStyle name="Vírgula 3 2 7 2 6" xfId="12032" xr:uid="{00000000-0005-0000-0000-0000DB460000}"/>
    <cellStyle name="Vírgula 3 2 7 2 7" xfId="24800" xr:uid="{00000000-0005-0000-0000-0000DC460000}"/>
    <cellStyle name="Vírgula 3 2 7 3" xfId="2168" xr:uid="{00000000-0005-0000-0000-0000DD460000}"/>
    <cellStyle name="Vírgula 3 2 7 3 2" xfId="4832" xr:uid="{00000000-0005-0000-0000-0000DE460000}"/>
    <cellStyle name="Vírgula 3 2 7 3 2 2" xfId="18176" xr:uid="{00000000-0005-0000-0000-0000DF460000}"/>
    <cellStyle name="Vírgula 3 2 7 3 2 3" xfId="25832" xr:uid="{00000000-0005-0000-0000-0000E0460000}"/>
    <cellStyle name="Vírgula 3 2 7 3 3" xfId="7496" xr:uid="{00000000-0005-0000-0000-0000E1460000}"/>
    <cellStyle name="Vírgula 3 2 7 3 3 2" xfId="20840" xr:uid="{00000000-0005-0000-0000-0000E2460000}"/>
    <cellStyle name="Vírgula 3 2 7 3 4" xfId="10160" xr:uid="{00000000-0005-0000-0000-0000E3460000}"/>
    <cellStyle name="Vírgula 3 2 7 3 4 2" xfId="23504" xr:uid="{00000000-0005-0000-0000-0000E4460000}"/>
    <cellStyle name="Vírgula 3 2 7 3 5" xfId="15512" xr:uid="{00000000-0005-0000-0000-0000E5460000}"/>
    <cellStyle name="Vírgula 3 2 7 3 6" xfId="12824" xr:uid="{00000000-0005-0000-0000-0000E6460000}"/>
    <cellStyle name="Vírgula 3 2 7 3 7" xfId="24464" xr:uid="{00000000-0005-0000-0000-0000E7460000}"/>
    <cellStyle name="Vírgula 3 2 7 4" xfId="3248" xr:uid="{00000000-0005-0000-0000-0000E8460000}"/>
    <cellStyle name="Vírgula 3 2 7 4 2" xfId="16592" xr:uid="{00000000-0005-0000-0000-0000E9460000}"/>
    <cellStyle name="Vírgula 3 2 7 4 3" xfId="25472" xr:uid="{00000000-0005-0000-0000-0000EA460000}"/>
    <cellStyle name="Vírgula 3 2 7 5" xfId="5912" xr:uid="{00000000-0005-0000-0000-0000EB460000}"/>
    <cellStyle name="Vírgula 3 2 7 5 2" xfId="19256" xr:uid="{00000000-0005-0000-0000-0000EC460000}"/>
    <cellStyle name="Vírgula 3 2 7 6" xfId="8576" xr:uid="{00000000-0005-0000-0000-0000ED460000}"/>
    <cellStyle name="Vírgula 3 2 7 6 2" xfId="21920" xr:uid="{00000000-0005-0000-0000-0000EE460000}"/>
    <cellStyle name="Vírgula 3 2 7 7" xfId="13928" xr:uid="{00000000-0005-0000-0000-0000EF460000}"/>
    <cellStyle name="Vírgula 3 2 7 8" xfId="11240" xr:uid="{00000000-0005-0000-0000-0000F0460000}"/>
    <cellStyle name="Vírgula 3 2 7 9" xfId="24104" xr:uid="{00000000-0005-0000-0000-0000F1460000}"/>
    <cellStyle name="Vírgula 3 2 8" xfId="752" xr:uid="{00000000-0005-0000-0000-0000F2460000}"/>
    <cellStyle name="Vírgula 3 2 8 2" xfId="1544" xr:uid="{00000000-0005-0000-0000-0000F3460000}"/>
    <cellStyle name="Vírgula 3 2 8 2 2" xfId="4208" xr:uid="{00000000-0005-0000-0000-0000F4460000}"/>
    <cellStyle name="Vírgula 3 2 8 2 2 2" xfId="17552" xr:uid="{00000000-0005-0000-0000-0000F5460000}"/>
    <cellStyle name="Vírgula 3 2 8 2 2 3" xfId="26144" xr:uid="{00000000-0005-0000-0000-0000F6460000}"/>
    <cellStyle name="Vírgula 3 2 8 2 3" xfId="6872" xr:uid="{00000000-0005-0000-0000-0000F7460000}"/>
    <cellStyle name="Vírgula 3 2 8 2 3 2" xfId="20216" xr:uid="{00000000-0005-0000-0000-0000F8460000}"/>
    <cellStyle name="Vírgula 3 2 8 2 4" xfId="9536" xr:uid="{00000000-0005-0000-0000-0000F9460000}"/>
    <cellStyle name="Vírgula 3 2 8 2 4 2" xfId="22880" xr:uid="{00000000-0005-0000-0000-0000FA460000}"/>
    <cellStyle name="Vírgula 3 2 8 2 5" xfId="14888" xr:uid="{00000000-0005-0000-0000-0000FB460000}"/>
    <cellStyle name="Vírgula 3 2 8 2 6" xfId="12200" xr:uid="{00000000-0005-0000-0000-0000FC460000}"/>
    <cellStyle name="Vírgula 3 2 8 2 7" xfId="24776" xr:uid="{00000000-0005-0000-0000-0000FD460000}"/>
    <cellStyle name="Vírgula 3 2 8 3" xfId="2336" xr:uid="{00000000-0005-0000-0000-0000FE460000}"/>
    <cellStyle name="Vírgula 3 2 8 3 2" xfId="5000" xr:uid="{00000000-0005-0000-0000-0000FF460000}"/>
    <cellStyle name="Vírgula 3 2 8 3 2 2" xfId="18344" xr:uid="{00000000-0005-0000-0000-000000470000}"/>
    <cellStyle name="Vírgula 3 2 8 3 3" xfId="7664" xr:uid="{00000000-0005-0000-0000-000001470000}"/>
    <cellStyle name="Vírgula 3 2 8 3 3 2" xfId="21008" xr:uid="{00000000-0005-0000-0000-000002470000}"/>
    <cellStyle name="Vírgula 3 2 8 3 4" xfId="10328" xr:uid="{00000000-0005-0000-0000-000003470000}"/>
    <cellStyle name="Vírgula 3 2 8 3 4 2" xfId="23672" xr:uid="{00000000-0005-0000-0000-000004470000}"/>
    <cellStyle name="Vírgula 3 2 8 3 5" xfId="15680" xr:uid="{00000000-0005-0000-0000-000005470000}"/>
    <cellStyle name="Vírgula 3 2 8 3 6" xfId="12992" xr:uid="{00000000-0005-0000-0000-000006470000}"/>
    <cellStyle name="Vírgula 3 2 8 3 7" xfId="25448" xr:uid="{00000000-0005-0000-0000-000007470000}"/>
    <cellStyle name="Vírgula 3 2 8 4" xfId="3416" xr:uid="{00000000-0005-0000-0000-000008470000}"/>
    <cellStyle name="Vírgula 3 2 8 4 2" xfId="16760" xr:uid="{00000000-0005-0000-0000-000009470000}"/>
    <cellStyle name="Vírgula 3 2 8 5" xfId="6080" xr:uid="{00000000-0005-0000-0000-00000A470000}"/>
    <cellStyle name="Vírgula 3 2 8 5 2" xfId="19424" xr:uid="{00000000-0005-0000-0000-00000B470000}"/>
    <cellStyle name="Vírgula 3 2 8 6" xfId="8744" xr:uid="{00000000-0005-0000-0000-00000C470000}"/>
    <cellStyle name="Vírgula 3 2 8 6 2" xfId="22088" xr:uid="{00000000-0005-0000-0000-00000D470000}"/>
    <cellStyle name="Vírgula 3 2 8 7" xfId="14096" xr:uid="{00000000-0005-0000-0000-00000E470000}"/>
    <cellStyle name="Vírgula 3 2 8 8" xfId="11408" xr:uid="{00000000-0005-0000-0000-00000F470000}"/>
    <cellStyle name="Vírgula 3 2 8 9" xfId="24080" xr:uid="{00000000-0005-0000-0000-000010470000}"/>
    <cellStyle name="Vírgula 3 2 9" xfId="800" xr:uid="{00000000-0005-0000-0000-000011470000}"/>
    <cellStyle name="Vírgula 3 2 9 2" xfId="1592" xr:uid="{00000000-0005-0000-0000-000012470000}"/>
    <cellStyle name="Vírgula 3 2 9 2 2" xfId="4256" xr:uid="{00000000-0005-0000-0000-000013470000}"/>
    <cellStyle name="Vírgula 3 2 9 2 2 2" xfId="17600" xr:uid="{00000000-0005-0000-0000-000014470000}"/>
    <cellStyle name="Vírgula 3 2 9 2 3" xfId="6920" xr:uid="{00000000-0005-0000-0000-000015470000}"/>
    <cellStyle name="Vírgula 3 2 9 2 3 2" xfId="20264" xr:uid="{00000000-0005-0000-0000-000016470000}"/>
    <cellStyle name="Vírgula 3 2 9 2 4" xfId="9584" xr:uid="{00000000-0005-0000-0000-000017470000}"/>
    <cellStyle name="Vírgula 3 2 9 2 4 2" xfId="22928" xr:uid="{00000000-0005-0000-0000-000018470000}"/>
    <cellStyle name="Vírgula 3 2 9 2 5" xfId="14936" xr:uid="{00000000-0005-0000-0000-000019470000}"/>
    <cellStyle name="Vírgula 3 2 9 2 6" xfId="12248" xr:uid="{00000000-0005-0000-0000-00001A470000}"/>
    <cellStyle name="Vírgula 3 2 9 2 7" xfId="25784" xr:uid="{00000000-0005-0000-0000-00001B470000}"/>
    <cellStyle name="Vírgula 3 2 9 3" xfId="2384" xr:uid="{00000000-0005-0000-0000-00001C470000}"/>
    <cellStyle name="Vírgula 3 2 9 3 2" xfId="5048" xr:uid="{00000000-0005-0000-0000-00001D470000}"/>
    <cellStyle name="Vírgula 3 2 9 3 2 2" xfId="18392" xr:uid="{00000000-0005-0000-0000-00001E470000}"/>
    <cellStyle name="Vírgula 3 2 9 3 3" xfId="7712" xr:uid="{00000000-0005-0000-0000-00001F470000}"/>
    <cellStyle name="Vírgula 3 2 9 3 3 2" xfId="21056" xr:uid="{00000000-0005-0000-0000-000020470000}"/>
    <cellStyle name="Vírgula 3 2 9 3 4" xfId="10376" xr:uid="{00000000-0005-0000-0000-000021470000}"/>
    <cellStyle name="Vírgula 3 2 9 3 4 2" xfId="23720" xr:uid="{00000000-0005-0000-0000-000022470000}"/>
    <cellStyle name="Vírgula 3 2 9 3 5" xfId="15728" xr:uid="{00000000-0005-0000-0000-000023470000}"/>
    <cellStyle name="Vírgula 3 2 9 3 6" xfId="13040" xr:uid="{00000000-0005-0000-0000-000024470000}"/>
    <cellStyle name="Vírgula 3 2 9 4" xfId="3464" xr:uid="{00000000-0005-0000-0000-000025470000}"/>
    <cellStyle name="Vírgula 3 2 9 4 2" xfId="16808" xr:uid="{00000000-0005-0000-0000-000026470000}"/>
    <cellStyle name="Vírgula 3 2 9 5" xfId="6128" xr:uid="{00000000-0005-0000-0000-000027470000}"/>
    <cellStyle name="Vírgula 3 2 9 5 2" xfId="19472" xr:uid="{00000000-0005-0000-0000-000028470000}"/>
    <cellStyle name="Vírgula 3 2 9 6" xfId="8792" xr:uid="{00000000-0005-0000-0000-000029470000}"/>
    <cellStyle name="Vírgula 3 2 9 6 2" xfId="22136" xr:uid="{00000000-0005-0000-0000-00002A470000}"/>
    <cellStyle name="Vírgula 3 2 9 7" xfId="14144" xr:uid="{00000000-0005-0000-0000-00002B470000}"/>
    <cellStyle name="Vírgula 3 2 9 8" xfId="11456" xr:uid="{00000000-0005-0000-0000-00002C470000}"/>
    <cellStyle name="Vírgula 3 2 9 9" xfId="24416" xr:uid="{00000000-0005-0000-0000-00002D470000}"/>
    <cellStyle name="Vírgula 3 20" xfId="10704" xr:uid="{00000000-0005-0000-0000-00002E470000}"/>
    <cellStyle name="Vírgula 3 21" xfId="24048" xr:uid="{00000000-0005-0000-0000-00002F470000}"/>
    <cellStyle name="Vírgula 3 3" xfId="35" xr:uid="{00000000-0005-0000-0000-000030470000}"/>
    <cellStyle name="Vírgula 3 3 10" xfId="856" xr:uid="{00000000-0005-0000-0000-000031470000}"/>
    <cellStyle name="Vírgula 3 3 10 2" xfId="3520" xr:uid="{00000000-0005-0000-0000-000032470000}"/>
    <cellStyle name="Vírgula 3 3 10 2 2" xfId="16864" xr:uid="{00000000-0005-0000-0000-000033470000}"/>
    <cellStyle name="Vírgula 3 3 10 2 3" xfId="25816" xr:uid="{00000000-0005-0000-0000-000034470000}"/>
    <cellStyle name="Vírgula 3 3 10 3" xfId="6184" xr:uid="{00000000-0005-0000-0000-000035470000}"/>
    <cellStyle name="Vírgula 3 3 10 3 2" xfId="19528" xr:uid="{00000000-0005-0000-0000-000036470000}"/>
    <cellStyle name="Vírgula 3 3 10 4" xfId="8848" xr:uid="{00000000-0005-0000-0000-000037470000}"/>
    <cellStyle name="Vírgula 3 3 10 4 2" xfId="22192" xr:uid="{00000000-0005-0000-0000-000038470000}"/>
    <cellStyle name="Vírgula 3 3 10 5" xfId="14200" xr:uid="{00000000-0005-0000-0000-000039470000}"/>
    <cellStyle name="Vírgula 3 3 10 6" xfId="11512" xr:uid="{00000000-0005-0000-0000-00003A470000}"/>
    <cellStyle name="Vírgula 3 3 10 7" xfId="24448" xr:uid="{00000000-0005-0000-0000-00003B470000}"/>
    <cellStyle name="Vírgula 3 3 11" xfId="1648" xr:uid="{00000000-0005-0000-0000-00003C470000}"/>
    <cellStyle name="Vírgula 3 3 11 2" xfId="4312" xr:uid="{00000000-0005-0000-0000-00003D470000}"/>
    <cellStyle name="Vírgula 3 3 11 2 2" xfId="17656" xr:uid="{00000000-0005-0000-0000-00003E470000}"/>
    <cellStyle name="Vírgula 3 3 11 2 3" xfId="26488" xr:uid="{00000000-0005-0000-0000-00003F470000}"/>
    <cellStyle name="Vírgula 3 3 11 3" xfId="6976" xr:uid="{00000000-0005-0000-0000-000040470000}"/>
    <cellStyle name="Vírgula 3 3 11 3 2" xfId="20320" xr:uid="{00000000-0005-0000-0000-000041470000}"/>
    <cellStyle name="Vírgula 3 3 11 4" xfId="9640" xr:uid="{00000000-0005-0000-0000-000042470000}"/>
    <cellStyle name="Vírgula 3 3 11 4 2" xfId="22984" xr:uid="{00000000-0005-0000-0000-000043470000}"/>
    <cellStyle name="Vírgula 3 3 11 5" xfId="14992" xr:uid="{00000000-0005-0000-0000-000044470000}"/>
    <cellStyle name="Vírgula 3 3 11 6" xfId="12304" xr:uid="{00000000-0005-0000-0000-000045470000}"/>
    <cellStyle name="Vírgula 3 3 11 7" xfId="25120" xr:uid="{00000000-0005-0000-0000-000046470000}"/>
    <cellStyle name="Vírgula 3 3 12" xfId="2445" xr:uid="{00000000-0005-0000-0000-000047470000}"/>
    <cellStyle name="Vírgula 3 3 12 2" xfId="5109" xr:uid="{00000000-0005-0000-0000-000048470000}"/>
    <cellStyle name="Vírgula 3 3 12 2 2" xfId="18453" xr:uid="{00000000-0005-0000-0000-000049470000}"/>
    <cellStyle name="Vírgula 3 3 12 3" xfId="7773" xr:uid="{00000000-0005-0000-0000-00004A470000}"/>
    <cellStyle name="Vírgula 3 3 12 3 2" xfId="21117" xr:uid="{00000000-0005-0000-0000-00004B470000}"/>
    <cellStyle name="Vírgula 3 3 12 4" xfId="10437" xr:uid="{00000000-0005-0000-0000-00004C470000}"/>
    <cellStyle name="Vírgula 3 3 12 4 2" xfId="23781" xr:uid="{00000000-0005-0000-0000-00004D470000}"/>
    <cellStyle name="Vírgula 3 3 12 5" xfId="15789" xr:uid="{00000000-0005-0000-0000-00004E470000}"/>
    <cellStyle name="Vírgula 3 3 12 6" xfId="13101" xr:uid="{00000000-0005-0000-0000-00004F470000}"/>
    <cellStyle name="Vírgula 3 3 12 7" xfId="25432" xr:uid="{00000000-0005-0000-0000-000050470000}"/>
    <cellStyle name="Vírgula 3 3 13" xfId="64" xr:uid="{00000000-0005-0000-0000-000051470000}"/>
    <cellStyle name="Vírgula 3 3 13 2" xfId="13408" xr:uid="{00000000-0005-0000-0000-000052470000}"/>
    <cellStyle name="Vírgula 3 3 14" xfId="2728" xr:uid="{00000000-0005-0000-0000-000053470000}"/>
    <cellStyle name="Vírgula 3 3 14 2" xfId="16072" xr:uid="{00000000-0005-0000-0000-000054470000}"/>
    <cellStyle name="Vírgula 3 3 15" xfId="5392" xr:uid="{00000000-0005-0000-0000-000055470000}"/>
    <cellStyle name="Vírgula 3 3 15 2" xfId="18736" xr:uid="{00000000-0005-0000-0000-000056470000}"/>
    <cellStyle name="Vírgula 3 3 16" xfId="8056" xr:uid="{00000000-0005-0000-0000-000057470000}"/>
    <cellStyle name="Vírgula 3 3 16 2" xfId="21400" xr:uid="{00000000-0005-0000-0000-000058470000}"/>
    <cellStyle name="Vírgula 3 3 17" xfId="13384" xr:uid="{00000000-0005-0000-0000-000059470000}"/>
    <cellStyle name="Vírgula 3 3 18" xfId="10720" xr:uid="{00000000-0005-0000-0000-00005A470000}"/>
    <cellStyle name="Vírgula 3 3 19" xfId="24064" xr:uid="{00000000-0005-0000-0000-00005B470000}"/>
    <cellStyle name="Vírgula 3 3 2" xfId="88" xr:uid="{00000000-0005-0000-0000-00005C470000}"/>
    <cellStyle name="Vírgula 3 3 2 10" xfId="1672" xr:uid="{00000000-0005-0000-0000-00005D470000}"/>
    <cellStyle name="Vírgula 3 3 2 10 2" xfId="4336" xr:uid="{00000000-0005-0000-0000-00005E470000}"/>
    <cellStyle name="Vírgula 3 3 2 10 2 2" xfId="17680" xr:uid="{00000000-0005-0000-0000-00005F470000}"/>
    <cellStyle name="Vírgula 3 3 2 10 3" xfId="7000" xr:uid="{00000000-0005-0000-0000-000060470000}"/>
    <cellStyle name="Vírgula 3 3 2 10 3 2" xfId="20344" xr:uid="{00000000-0005-0000-0000-000061470000}"/>
    <cellStyle name="Vírgula 3 3 2 10 4" xfId="9664" xr:uid="{00000000-0005-0000-0000-000062470000}"/>
    <cellStyle name="Vírgula 3 3 2 10 4 2" xfId="23008" xr:uid="{00000000-0005-0000-0000-000063470000}"/>
    <cellStyle name="Vírgula 3 3 2 10 5" xfId="15016" xr:uid="{00000000-0005-0000-0000-000064470000}"/>
    <cellStyle name="Vírgula 3 3 2 10 6" xfId="12328" xr:uid="{00000000-0005-0000-0000-000065470000}"/>
    <cellStyle name="Vírgula 3 3 2 11" xfId="2471" xr:uid="{00000000-0005-0000-0000-000066470000}"/>
    <cellStyle name="Vírgula 3 3 2 11 2" xfId="5135" xr:uid="{00000000-0005-0000-0000-000067470000}"/>
    <cellStyle name="Vírgula 3 3 2 11 2 2" xfId="18479" xr:uid="{00000000-0005-0000-0000-000068470000}"/>
    <cellStyle name="Vírgula 3 3 2 11 3" xfId="7799" xr:uid="{00000000-0005-0000-0000-000069470000}"/>
    <cellStyle name="Vírgula 3 3 2 11 3 2" xfId="21143" xr:uid="{00000000-0005-0000-0000-00006A470000}"/>
    <cellStyle name="Vírgula 3 3 2 11 4" xfId="10463" xr:uid="{00000000-0005-0000-0000-00006B470000}"/>
    <cellStyle name="Vírgula 3 3 2 11 4 2" xfId="23807" xr:uid="{00000000-0005-0000-0000-00006C470000}"/>
    <cellStyle name="Vírgula 3 3 2 11 5" xfId="15815" xr:uid="{00000000-0005-0000-0000-00006D470000}"/>
    <cellStyle name="Vírgula 3 3 2 11 6" xfId="13127" xr:uid="{00000000-0005-0000-0000-00006E470000}"/>
    <cellStyle name="Vírgula 3 3 2 12" xfId="2752" xr:uid="{00000000-0005-0000-0000-00006F470000}"/>
    <cellStyle name="Vírgula 3 3 2 12 2" xfId="16096" xr:uid="{00000000-0005-0000-0000-000070470000}"/>
    <cellStyle name="Vírgula 3 3 2 13" xfId="5416" xr:uid="{00000000-0005-0000-0000-000071470000}"/>
    <cellStyle name="Vírgula 3 3 2 13 2" xfId="18760" xr:uid="{00000000-0005-0000-0000-000072470000}"/>
    <cellStyle name="Vírgula 3 3 2 14" xfId="8080" xr:uid="{00000000-0005-0000-0000-000073470000}"/>
    <cellStyle name="Vírgula 3 3 2 14 2" xfId="21424" xr:uid="{00000000-0005-0000-0000-000074470000}"/>
    <cellStyle name="Vírgula 3 3 2 15" xfId="13432" xr:uid="{00000000-0005-0000-0000-000075470000}"/>
    <cellStyle name="Vírgula 3 3 2 16" xfId="10744" xr:uid="{00000000-0005-0000-0000-000076470000}"/>
    <cellStyle name="Vírgula 3 3 2 17" xfId="24136" xr:uid="{00000000-0005-0000-0000-000077470000}"/>
    <cellStyle name="Vírgula 3 3 2 2" xfId="136" xr:uid="{00000000-0005-0000-0000-000078470000}"/>
    <cellStyle name="Vírgula 3 3 2 2 10" xfId="8128" xr:uid="{00000000-0005-0000-0000-000079470000}"/>
    <cellStyle name="Vírgula 3 3 2 2 10 2" xfId="21472" xr:uid="{00000000-0005-0000-0000-00007A470000}"/>
    <cellStyle name="Vírgula 3 3 2 2 11" xfId="13480" xr:uid="{00000000-0005-0000-0000-00007B470000}"/>
    <cellStyle name="Vírgula 3 3 2 2 12" xfId="10792" xr:uid="{00000000-0005-0000-0000-00007C470000}"/>
    <cellStyle name="Vírgula 3 3 2 2 13" xfId="24184" xr:uid="{00000000-0005-0000-0000-00007D470000}"/>
    <cellStyle name="Vírgula 3 3 2 2 2" xfId="304" xr:uid="{00000000-0005-0000-0000-00007E470000}"/>
    <cellStyle name="Vírgula 3 3 2 2 2 10" xfId="10960" xr:uid="{00000000-0005-0000-0000-00007F470000}"/>
    <cellStyle name="Vírgula 3 3 2 2 2 11" xfId="24352" xr:uid="{00000000-0005-0000-0000-000080470000}"/>
    <cellStyle name="Vírgula 3 3 2 2 2 2" xfId="568" xr:uid="{00000000-0005-0000-0000-000081470000}"/>
    <cellStyle name="Vírgula 3 3 2 2 2 2 2" xfId="1360" xr:uid="{00000000-0005-0000-0000-000082470000}"/>
    <cellStyle name="Vírgula 3 3 2 2 2 2 2 2" xfId="4024" xr:uid="{00000000-0005-0000-0000-000083470000}"/>
    <cellStyle name="Vírgula 3 3 2 2 2 2 2 2 2" xfId="17368" xr:uid="{00000000-0005-0000-0000-000084470000}"/>
    <cellStyle name="Vírgula 3 3 2 2 2 2 2 3" xfId="6688" xr:uid="{00000000-0005-0000-0000-000085470000}"/>
    <cellStyle name="Vírgula 3 3 2 2 2 2 2 3 2" xfId="20032" xr:uid="{00000000-0005-0000-0000-000086470000}"/>
    <cellStyle name="Vírgula 3 3 2 2 2 2 2 4" xfId="9352" xr:uid="{00000000-0005-0000-0000-000087470000}"/>
    <cellStyle name="Vírgula 3 3 2 2 2 2 2 4 2" xfId="22696" xr:uid="{00000000-0005-0000-0000-000088470000}"/>
    <cellStyle name="Vírgula 3 3 2 2 2 2 2 5" xfId="14704" xr:uid="{00000000-0005-0000-0000-000089470000}"/>
    <cellStyle name="Vírgula 3 3 2 2 2 2 2 6" xfId="12016" xr:uid="{00000000-0005-0000-0000-00008A470000}"/>
    <cellStyle name="Vírgula 3 3 2 2 2 2 2 7" xfId="26416" xr:uid="{00000000-0005-0000-0000-00008B470000}"/>
    <cellStyle name="Vírgula 3 3 2 2 2 2 3" xfId="2152" xr:uid="{00000000-0005-0000-0000-00008C470000}"/>
    <cellStyle name="Vírgula 3 3 2 2 2 2 3 2" xfId="4816" xr:uid="{00000000-0005-0000-0000-00008D470000}"/>
    <cellStyle name="Vírgula 3 3 2 2 2 2 3 2 2" xfId="18160" xr:uid="{00000000-0005-0000-0000-00008E470000}"/>
    <cellStyle name="Vírgula 3 3 2 2 2 2 3 3" xfId="7480" xr:uid="{00000000-0005-0000-0000-00008F470000}"/>
    <cellStyle name="Vírgula 3 3 2 2 2 2 3 3 2" xfId="20824" xr:uid="{00000000-0005-0000-0000-000090470000}"/>
    <cellStyle name="Vírgula 3 3 2 2 2 2 3 4" xfId="10144" xr:uid="{00000000-0005-0000-0000-000091470000}"/>
    <cellStyle name="Vírgula 3 3 2 2 2 2 3 4 2" xfId="23488" xr:uid="{00000000-0005-0000-0000-000092470000}"/>
    <cellStyle name="Vírgula 3 3 2 2 2 2 3 5" xfId="15496" xr:uid="{00000000-0005-0000-0000-000093470000}"/>
    <cellStyle name="Vírgula 3 3 2 2 2 2 3 6" xfId="12808" xr:uid="{00000000-0005-0000-0000-000094470000}"/>
    <cellStyle name="Vírgula 3 3 2 2 2 2 4" xfId="3232" xr:uid="{00000000-0005-0000-0000-000095470000}"/>
    <cellStyle name="Vírgula 3 3 2 2 2 2 4 2" xfId="16576" xr:uid="{00000000-0005-0000-0000-000096470000}"/>
    <cellStyle name="Vírgula 3 3 2 2 2 2 5" xfId="5896" xr:uid="{00000000-0005-0000-0000-000097470000}"/>
    <cellStyle name="Vírgula 3 3 2 2 2 2 5 2" xfId="19240" xr:uid="{00000000-0005-0000-0000-000098470000}"/>
    <cellStyle name="Vírgula 3 3 2 2 2 2 6" xfId="8560" xr:uid="{00000000-0005-0000-0000-000099470000}"/>
    <cellStyle name="Vírgula 3 3 2 2 2 2 6 2" xfId="21904" xr:uid="{00000000-0005-0000-0000-00009A470000}"/>
    <cellStyle name="Vírgula 3 3 2 2 2 2 7" xfId="13912" xr:uid="{00000000-0005-0000-0000-00009B470000}"/>
    <cellStyle name="Vírgula 3 3 2 2 2 2 8" xfId="11224" xr:uid="{00000000-0005-0000-0000-00009C470000}"/>
    <cellStyle name="Vírgula 3 3 2 2 2 2 9" xfId="25048" xr:uid="{00000000-0005-0000-0000-00009D470000}"/>
    <cellStyle name="Vírgula 3 3 2 2 2 3" xfId="1096" xr:uid="{00000000-0005-0000-0000-00009E470000}"/>
    <cellStyle name="Vírgula 3 3 2 2 2 3 2" xfId="3760" xr:uid="{00000000-0005-0000-0000-00009F470000}"/>
    <cellStyle name="Vírgula 3 3 2 2 2 3 2 2" xfId="17104" xr:uid="{00000000-0005-0000-0000-0000A0470000}"/>
    <cellStyle name="Vírgula 3 3 2 2 2 3 2 3" xfId="26080" xr:uid="{00000000-0005-0000-0000-0000A1470000}"/>
    <cellStyle name="Vírgula 3 3 2 2 2 3 3" xfId="6424" xr:uid="{00000000-0005-0000-0000-0000A2470000}"/>
    <cellStyle name="Vírgula 3 3 2 2 2 3 3 2" xfId="19768" xr:uid="{00000000-0005-0000-0000-0000A3470000}"/>
    <cellStyle name="Vírgula 3 3 2 2 2 3 4" xfId="9088" xr:uid="{00000000-0005-0000-0000-0000A4470000}"/>
    <cellStyle name="Vírgula 3 3 2 2 2 3 4 2" xfId="22432" xr:uid="{00000000-0005-0000-0000-0000A5470000}"/>
    <cellStyle name="Vírgula 3 3 2 2 2 3 5" xfId="14440" xr:uid="{00000000-0005-0000-0000-0000A6470000}"/>
    <cellStyle name="Vírgula 3 3 2 2 2 3 6" xfId="11752" xr:uid="{00000000-0005-0000-0000-0000A7470000}"/>
    <cellStyle name="Vírgula 3 3 2 2 2 3 7" xfId="24712" xr:uid="{00000000-0005-0000-0000-0000A8470000}"/>
    <cellStyle name="Vírgula 3 3 2 2 2 4" xfId="1888" xr:uid="{00000000-0005-0000-0000-0000A9470000}"/>
    <cellStyle name="Vírgula 3 3 2 2 2 4 2" xfId="4552" xr:uid="{00000000-0005-0000-0000-0000AA470000}"/>
    <cellStyle name="Vírgula 3 3 2 2 2 4 2 2" xfId="17896" xr:uid="{00000000-0005-0000-0000-0000AB470000}"/>
    <cellStyle name="Vírgula 3 3 2 2 2 4 2 3" xfId="26728" xr:uid="{00000000-0005-0000-0000-0000AC470000}"/>
    <cellStyle name="Vírgula 3 3 2 2 2 4 3" xfId="7216" xr:uid="{00000000-0005-0000-0000-0000AD470000}"/>
    <cellStyle name="Vírgula 3 3 2 2 2 4 3 2" xfId="20560" xr:uid="{00000000-0005-0000-0000-0000AE470000}"/>
    <cellStyle name="Vírgula 3 3 2 2 2 4 4" xfId="9880" xr:uid="{00000000-0005-0000-0000-0000AF470000}"/>
    <cellStyle name="Vírgula 3 3 2 2 2 4 4 2" xfId="23224" xr:uid="{00000000-0005-0000-0000-0000B0470000}"/>
    <cellStyle name="Vírgula 3 3 2 2 2 4 5" xfId="15232" xr:uid="{00000000-0005-0000-0000-0000B1470000}"/>
    <cellStyle name="Vírgula 3 3 2 2 2 4 6" xfId="12544" xr:uid="{00000000-0005-0000-0000-0000B2470000}"/>
    <cellStyle name="Vírgula 3 3 2 2 2 4 7" xfId="25360" xr:uid="{00000000-0005-0000-0000-0000B3470000}"/>
    <cellStyle name="Vírgula 3 3 2 2 2 5" xfId="2704" xr:uid="{00000000-0005-0000-0000-0000B4470000}"/>
    <cellStyle name="Vírgula 3 3 2 2 2 5 2" xfId="5368" xr:uid="{00000000-0005-0000-0000-0000B5470000}"/>
    <cellStyle name="Vírgula 3 3 2 2 2 5 2 2" xfId="18712" xr:uid="{00000000-0005-0000-0000-0000B6470000}"/>
    <cellStyle name="Vírgula 3 3 2 2 2 5 3" xfId="8032" xr:uid="{00000000-0005-0000-0000-0000B7470000}"/>
    <cellStyle name="Vírgula 3 3 2 2 2 5 3 2" xfId="21376" xr:uid="{00000000-0005-0000-0000-0000B8470000}"/>
    <cellStyle name="Vírgula 3 3 2 2 2 5 4" xfId="10696" xr:uid="{00000000-0005-0000-0000-0000B9470000}"/>
    <cellStyle name="Vírgula 3 3 2 2 2 5 4 2" xfId="24040" xr:uid="{00000000-0005-0000-0000-0000BA470000}"/>
    <cellStyle name="Vírgula 3 3 2 2 2 5 5" xfId="16048" xr:uid="{00000000-0005-0000-0000-0000BB470000}"/>
    <cellStyle name="Vírgula 3 3 2 2 2 5 6" xfId="13360" xr:uid="{00000000-0005-0000-0000-0000BC470000}"/>
    <cellStyle name="Vírgula 3 3 2 2 2 5 7" xfId="25720" xr:uid="{00000000-0005-0000-0000-0000BD470000}"/>
    <cellStyle name="Vírgula 3 3 2 2 2 6" xfId="2968" xr:uid="{00000000-0005-0000-0000-0000BE470000}"/>
    <cellStyle name="Vírgula 3 3 2 2 2 6 2" xfId="16312" xr:uid="{00000000-0005-0000-0000-0000BF470000}"/>
    <cellStyle name="Vírgula 3 3 2 2 2 7" xfId="5632" xr:uid="{00000000-0005-0000-0000-0000C0470000}"/>
    <cellStyle name="Vírgula 3 3 2 2 2 7 2" xfId="18976" xr:uid="{00000000-0005-0000-0000-0000C1470000}"/>
    <cellStyle name="Vírgula 3 3 2 2 2 8" xfId="8296" xr:uid="{00000000-0005-0000-0000-0000C2470000}"/>
    <cellStyle name="Vírgula 3 3 2 2 2 8 2" xfId="21640" xr:uid="{00000000-0005-0000-0000-0000C3470000}"/>
    <cellStyle name="Vírgula 3 3 2 2 2 9" xfId="13648" xr:uid="{00000000-0005-0000-0000-0000C4470000}"/>
    <cellStyle name="Vírgula 3 3 2 2 3" xfId="400" xr:uid="{00000000-0005-0000-0000-0000C5470000}"/>
    <cellStyle name="Vírgula 3 3 2 2 3 2" xfId="1192" xr:uid="{00000000-0005-0000-0000-0000C6470000}"/>
    <cellStyle name="Vírgula 3 3 2 2 3 2 2" xfId="3856" xr:uid="{00000000-0005-0000-0000-0000C7470000}"/>
    <cellStyle name="Vírgula 3 3 2 2 3 2 2 2" xfId="17200" xr:uid="{00000000-0005-0000-0000-0000C8470000}"/>
    <cellStyle name="Vírgula 3 3 2 2 3 2 3" xfId="6520" xr:uid="{00000000-0005-0000-0000-0000C9470000}"/>
    <cellStyle name="Vírgula 3 3 2 2 3 2 3 2" xfId="19864" xr:uid="{00000000-0005-0000-0000-0000CA470000}"/>
    <cellStyle name="Vírgula 3 3 2 2 3 2 4" xfId="9184" xr:uid="{00000000-0005-0000-0000-0000CB470000}"/>
    <cellStyle name="Vírgula 3 3 2 2 3 2 4 2" xfId="22528" xr:uid="{00000000-0005-0000-0000-0000CC470000}"/>
    <cellStyle name="Vírgula 3 3 2 2 3 2 5" xfId="14536" xr:uid="{00000000-0005-0000-0000-0000CD470000}"/>
    <cellStyle name="Vírgula 3 3 2 2 3 2 6" xfId="11848" xr:uid="{00000000-0005-0000-0000-0000CE470000}"/>
    <cellStyle name="Vírgula 3 3 2 2 3 2 7" xfId="26248" xr:uid="{00000000-0005-0000-0000-0000CF470000}"/>
    <cellStyle name="Vírgula 3 3 2 2 3 3" xfId="1984" xr:uid="{00000000-0005-0000-0000-0000D0470000}"/>
    <cellStyle name="Vírgula 3 3 2 2 3 3 2" xfId="4648" xr:uid="{00000000-0005-0000-0000-0000D1470000}"/>
    <cellStyle name="Vírgula 3 3 2 2 3 3 2 2" xfId="17992" xr:uid="{00000000-0005-0000-0000-0000D2470000}"/>
    <cellStyle name="Vírgula 3 3 2 2 3 3 3" xfId="7312" xr:uid="{00000000-0005-0000-0000-0000D3470000}"/>
    <cellStyle name="Vírgula 3 3 2 2 3 3 3 2" xfId="20656" xr:uid="{00000000-0005-0000-0000-0000D4470000}"/>
    <cellStyle name="Vírgula 3 3 2 2 3 3 4" xfId="9976" xr:uid="{00000000-0005-0000-0000-0000D5470000}"/>
    <cellStyle name="Vírgula 3 3 2 2 3 3 4 2" xfId="23320" xr:uid="{00000000-0005-0000-0000-0000D6470000}"/>
    <cellStyle name="Vírgula 3 3 2 2 3 3 5" xfId="15328" xr:uid="{00000000-0005-0000-0000-0000D7470000}"/>
    <cellStyle name="Vírgula 3 3 2 2 3 3 6" xfId="12640" xr:uid="{00000000-0005-0000-0000-0000D8470000}"/>
    <cellStyle name="Vírgula 3 3 2 2 3 4" xfId="3064" xr:uid="{00000000-0005-0000-0000-0000D9470000}"/>
    <cellStyle name="Vírgula 3 3 2 2 3 4 2" xfId="16408" xr:uid="{00000000-0005-0000-0000-0000DA470000}"/>
    <cellStyle name="Vírgula 3 3 2 2 3 5" xfId="5728" xr:uid="{00000000-0005-0000-0000-0000DB470000}"/>
    <cellStyle name="Vírgula 3 3 2 2 3 5 2" xfId="19072" xr:uid="{00000000-0005-0000-0000-0000DC470000}"/>
    <cellStyle name="Vírgula 3 3 2 2 3 6" xfId="8392" xr:uid="{00000000-0005-0000-0000-0000DD470000}"/>
    <cellStyle name="Vírgula 3 3 2 2 3 6 2" xfId="21736" xr:uid="{00000000-0005-0000-0000-0000DE470000}"/>
    <cellStyle name="Vírgula 3 3 2 2 3 7" xfId="13744" xr:uid="{00000000-0005-0000-0000-0000DF470000}"/>
    <cellStyle name="Vírgula 3 3 2 2 3 8" xfId="11056" xr:uid="{00000000-0005-0000-0000-0000E0470000}"/>
    <cellStyle name="Vírgula 3 3 2 2 3 9" xfId="24880" xr:uid="{00000000-0005-0000-0000-0000E1470000}"/>
    <cellStyle name="Vírgula 3 3 2 2 4" xfId="736" xr:uid="{00000000-0005-0000-0000-0000E2470000}"/>
    <cellStyle name="Vírgula 3 3 2 2 4 2" xfId="1528" xr:uid="{00000000-0005-0000-0000-0000E3470000}"/>
    <cellStyle name="Vírgula 3 3 2 2 4 2 2" xfId="4192" xr:uid="{00000000-0005-0000-0000-0000E4470000}"/>
    <cellStyle name="Vírgula 3 3 2 2 4 2 2 2" xfId="17536" xr:uid="{00000000-0005-0000-0000-0000E5470000}"/>
    <cellStyle name="Vírgula 3 3 2 2 4 2 3" xfId="6856" xr:uid="{00000000-0005-0000-0000-0000E6470000}"/>
    <cellStyle name="Vírgula 3 3 2 2 4 2 3 2" xfId="20200" xr:uid="{00000000-0005-0000-0000-0000E7470000}"/>
    <cellStyle name="Vírgula 3 3 2 2 4 2 4" xfId="9520" xr:uid="{00000000-0005-0000-0000-0000E8470000}"/>
    <cellStyle name="Vírgula 3 3 2 2 4 2 4 2" xfId="22864" xr:uid="{00000000-0005-0000-0000-0000E9470000}"/>
    <cellStyle name="Vírgula 3 3 2 2 4 2 5" xfId="14872" xr:uid="{00000000-0005-0000-0000-0000EA470000}"/>
    <cellStyle name="Vírgula 3 3 2 2 4 2 6" xfId="12184" xr:uid="{00000000-0005-0000-0000-0000EB470000}"/>
    <cellStyle name="Vírgula 3 3 2 2 4 2 7" xfId="25912" xr:uid="{00000000-0005-0000-0000-0000EC470000}"/>
    <cellStyle name="Vírgula 3 3 2 2 4 3" xfId="2320" xr:uid="{00000000-0005-0000-0000-0000ED470000}"/>
    <cellStyle name="Vírgula 3 3 2 2 4 3 2" xfId="4984" xr:uid="{00000000-0005-0000-0000-0000EE470000}"/>
    <cellStyle name="Vírgula 3 3 2 2 4 3 2 2" xfId="18328" xr:uid="{00000000-0005-0000-0000-0000EF470000}"/>
    <cellStyle name="Vírgula 3 3 2 2 4 3 3" xfId="7648" xr:uid="{00000000-0005-0000-0000-0000F0470000}"/>
    <cellStyle name="Vírgula 3 3 2 2 4 3 3 2" xfId="20992" xr:uid="{00000000-0005-0000-0000-0000F1470000}"/>
    <cellStyle name="Vírgula 3 3 2 2 4 3 4" xfId="10312" xr:uid="{00000000-0005-0000-0000-0000F2470000}"/>
    <cellStyle name="Vírgula 3 3 2 2 4 3 4 2" xfId="23656" xr:uid="{00000000-0005-0000-0000-0000F3470000}"/>
    <cellStyle name="Vírgula 3 3 2 2 4 3 5" xfId="15664" xr:uid="{00000000-0005-0000-0000-0000F4470000}"/>
    <cellStyle name="Vírgula 3 3 2 2 4 3 6" xfId="12976" xr:uid="{00000000-0005-0000-0000-0000F5470000}"/>
    <cellStyle name="Vírgula 3 3 2 2 4 4" xfId="3400" xr:uid="{00000000-0005-0000-0000-0000F6470000}"/>
    <cellStyle name="Vírgula 3 3 2 2 4 4 2" xfId="16744" xr:uid="{00000000-0005-0000-0000-0000F7470000}"/>
    <cellStyle name="Vírgula 3 3 2 2 4 5" xfId="6064" xr:uid="{00000000-0005-0000-0000-0000F8470000}"/>
    <cellStyle name="Vírgula 3 3 2 2 4 5 2" xfId="19408" xr:uid="{00000000-0005-0000-0000-0000F9470000}"/>
    <cellStyle name="Vírgula 3 3 2 2 4 6" xfId="8728" xr:uid="{00000000-0005-0000-0000-0000FA470000}"/>
    <cellStyle name="Vírgula 3 3 2 2 4 6 2" xfId="22072" xr:uid="{00000000-0005-0000-0000-0000FB470000}"/>
    <cellStyle name="Vírgula 3 3 2 2 4 7" xfId="14080" xr:uid="{00000000-0005-0000-0000-0000FC470000}"/>
    <cellStyle name="Vírgula 3 3 2 2 4 8" xfId="11392" xr:uid="{00000000-0005-0000-0000-0000FD470000}"/>
    <cellStyle name="Vírgula 3 3 2 2 4 9" xfId="24544" xr:uid="{00000000-0005-0000-0000-0000FE470000}"/>
    <cellStyle name="Vírgula 3 3 2 2 5" xfId="928" xr:uid="{00000000-0005-0000-0000-0000FF470000}"/>
    <cellStyle name="Vírgula 3 3 2 2 5 2" xfId="3592" xr:uid="{00000000-0005-0000-0000-000000480000}"/>
    <cellStyle name="Vírgula 3 3 2 2 5 2 2" xfId="16936" xr:uid="{00000000-0005-0000-0000-000001480000}"/>
    <cellStyle name="Vírgula 3 3 2 2 5 2 3" xfId="26560" xr:uid="{00000000-0005-0000-0000-000002480000}"/>
    <cellStyle name="Vírgula 3 3 2 2 5 3" xfId="6256" xr:uid="{00000000-0005-0000-0000-000003480000}"/>
    <cellStyle name="Vírgula 3 3 2 2 5 3 2" xfId="19600" xr:uid="{00000000-0005-0000-0000-000004480000}"/>
    <cellStyle name="Vírgula 3 3 2 2 5 4" xfId="8920" xr:uid="{00000000-0005-0000-0000-000005480000}"/>
    <cellStyle name="Vírgula 3 3 2 2 5 4 2" xfId="22264" xr:uid="{00000000-0005-0000-0000-000006480000}"/>
    <cellStyle name="Vírgula 3 3 2 2 5 5" xfId="14272" xr:uid="{00000000-0005-0000-0000-000007480000}"/>
    <cellStyle name="Vírgula 3 3 2 2 5 6" xfId="11584" xr:uid="{00000000-0005-0000-0000-000008480000}"/>
    <cellStyle name="Vírgula 3 3 2 2 5 7" xfId="25192" xr:uid="{00000000-0005-0000-0000-000009480000}"/>
    <cellStyle name="Vírgula 3 3 2 2 6" xfId="1720" xr:uid="{00000000-0005-0000-0000-00000A480000}"/>
    <cellStyle name="Vírgula 3 3 2 2 6 2" xfId="4384" xr:uid="{00000000-0005-0000-0000-00000B480000}"/>
    <cellStyle name="Vírgula 3 3 2 2 6 2 2" xfId="17728" xr:uid="{00000000-0005-0000-0000-00000C480000}"/>
    <cellStyle name="Vírgula 3 3 2 2 6 3" xfId="7048" xr:uid="{00000000-0005-0000-0000-00000D480000}"/>
    <cellStyle name="Vírgula 3 3 2 2 6 3 2" xfId="20392" xr:uid="{00000000-0005-0000-0000-00000E480000}"/>
    <cellStyle name="Vírgula 3 3 2 2 6 4" xfId="9712" xr:uid="{00000000-0005-0000-0000-00000F480000}"/>
    <cellStyle name="Vírgula 3 3 2 2 6 4 2" xfId="23056" xr:uid="{00000000-0005-0000-0000-000010480000}"/>
    <cellStyle name="Vírgula 3 3 2 2 6 5" xfId="15064" xr:uid="{00000000-0005-0000-0000-000011480000}"/>
    <cellStyle name="Vírgula 3 3 2 2 6 6" xfId="12376" xr:uid="{00000000-0005-0000-0000-000012480000}"/>
    <cellStyle name="Vírgula 3 3 2 2 6 7" xfId="25552" xr:uid="{00000000-0005-0000-0000-000013480000}"/>
    <cellStyle name="Vírgula 3 3 2 2 7" xfId="2536" xr:uid="{00000000-0005-0000-0000-000014480000}"/>
    <cellStyle name="Vírgula 3 3 2 2 7 2" xfId="5200" xr:uid="{00000000-0005-0000-0000-000015480000}"/>
    <cellStyle name="Vírgula 3 3 2 2 7 2 2" xfId="18544" xr:uid="{00000000-0005-0000-0000-000016480000}"/>
    <cellStyle name="Vírgula 3 3 2 2 7 3" xfId="7864" xr:uid="{00000000-0005-0000-0000-000017480000}"/>
    <cellStyle name="Vírgula 3 3 2 2 7 3 2" xfId="21208" xr:uid="{00000000-0005-0000-0000-000018480000}"/>
    <cellStyle name="Vírgula 3 3 2 2 7 4" xfId="10528" xr:uid="{00000000-0005-0000-0000-000019480000}"/>
    <cellStyle name="Vírgula 3 3 2 2 7 4 2" xfId="23872" xr:uid="{00000000-0005-0000-0000-00001A480000}"/>
    <cellStyle name="Vírgula 3 3 2 2 7 5" xfId="15880" xr:uid="{00000000-0005-0000-0000-00001B480000}"/>
    <cellStyle name="Vírgula 3 3 2 2 7 6" xfId="13192" xr:uid="{00000000-0005-0000-0000-00001C480000}"/>
    <cellStyle name="Vírgula 3 3 2 2 8" xfId="2800" xr:uid="{00000000-0005-0000-0000-00001D480000}"/>
    <cellStyle name="Vírgula 3 3 2 2 8 2" xfId="16144" xr:uid="{00000000-0005-0000-0000-00001E480000}"/>
    <cellStyle name="Vírgula 3 3 2 2 9" xfId="5464" xr:uid="{00000000-0005-0000-0000-00001F480000}"/>
    <cellStyle name="Vírgula 3 3 2 2 9 2" xfId="18808" xr:uid="{00000000-0005-0000-0000-000020480000}"/>
    <cellStyle name="Vírgula 3 3 2 3" xfId="256" xr:uid="{00000000-0005-0000-0000-000021480000}"/>
    <cellStyle name="Vírgula 3 3 2 3 10" xfId="13600" xr:uid="{00000000-0005-0000-0000-000022480000}"/>
    <cellStyle name="Vírgula 3 3 2 3 11" xfId="10912" xr:uid="{00000000-0005-0000-0000-000023480000}"/>
    <cellStyle name="Vírgula 3 3 2 3 12" xfId="24304" xr:uid="{00000000-0005-0000-0000-000024480000}"/>
    <cellStyle name="Vírgula 3 3 2 3 2" xfId="520" xr:uid="{00000000-0005-0000-0000-000025480000}"/>
    <cellStyle name="Vírgula 3 3 2 3 2 2" xfId="1312" xr:uid="{00000000-0005-0000-0000-000026480000}"/>
    <cellStyle name="Vírgula 3 3 2 3 2 2 2" xfId="3976" xr:uid="{00000000-0005-0000-0000-000027480000}"/>
    <cellStyle name="Vírgula 3 3 2 3 2 2 2 2" xfId="17320" xr:uid="{00000000-0005-0000-0000-000028480000}"/>
    <cellStyle name="Vírgula 3 3 2 3 2 2 3" xfId="6640" xr:uid="{00000000-0005-0000-0000-000029480000}"/>
    <cellStyle name="Vírgula 3 3 2 3 2 2 3 2" xfId="19984" xr:uid="{00000000-0005-0000-0000-00002A480000}"/>
    <cellStyle name="Vírgula 3 3 2 3 2 2 4" xfId="9304" xr:uid="{00000000-0005-0000-0000-00002B480000}"/>
    <cellStyle name="Vírgula 3 3 2 3 2 2 4 2" xfId="22648" xr:uid="{00000000-0005-0000-0000-00002C480000}"/>
    <cellStyle name="Vírgula 3 3 2 3 2 2 5" xfId="14656" xr:uid="{00000000-0005-0000-0000-00002D480000}"/>
    <cellStyle name="Vírgula 3 3 2 3 2 2 6" xfId="11968" xr:uid="{00000000-0005-0000-0000-00002E480000}"/>
    <cellStyle name="Vírgula 3 3 2 3 2 2 7" xfId="26368" xr:uid="{00000000-0005-0000-0000-00002F480000}"/>
    <cellStyle name="Vírgula 3 3 2 3 2 3" xfId="2104" xr:uid="{00000000-0005-0000-0000-000030480000}"/>
    <cellStyle name="Vírgula 3 3 2 3 2 3 2" xfId="4768" xr:uid="{00000000-0005-0000-0000-000031480000}"/>
    <cellStyle name="Vírgula 3 3 2 3 2 3 2 2" xfId="18112" xr:uid="{00000000-0005-0000-0000-000032480000}"/>
    <cellStyle name="Vírgula 3 3 2 3 2 3 3" xfId="7432" xr:uid="{00000000-0005-0000-0000-000033480000}"/>
    <cellStyle name="Vírgula 3 3 2 3 2 3 3 2" xfId="20776" xr:uid="{00000000-0005-0000-0000-000034480000}"/>
    <cellStyle name="Vírgula 3 3 2 3 2 3 4" xfId="10096" xr:uid="{00000000-0005-0000-0000-000035480000}"/>
    <cellStyle name="Vírgula 3 3 2 3 2 3 4 2" xfId="23440" xr:uid="{00000000-0005-0000-0000-000036480000}"/>
    <cellStyle name="Vírgula 3 3 2 3 2 3 5" xfId="15448" xr:uid="{00000000-0005-0000-0000-000037480000}"/>
    <cellStyle name="Vírgula 3 3 2 3 2 3 6" xfId="12760" xr:uid="{00000000-0005-0000-0000-000038480000}"/>
    <cellStyle name="Vírgula 3 3 2 3 2 4" xfId="3184" xr:uid="{00000000-0005-0000-0000-000039480000}"/>
    <cellStyle name="Vírgula 3 3 2 3 2 4 2" xfId="16528" xr:uid="{00000000-0005-0000-0000-00003A480000}"/>
    <cellStyle name="Vírgula 3 3 2 3 2 5" xfId="5848" xr:uid="{00000000-0005-0000-0000-00003B480000}"/>
    <cellStyle name="Vírgula 3 3 2 3 2 5 2" xfId="19192" xr:uid="{00000000-0005-0000-0000-00003C480000}"/>
    <cellStyle name="Vírgula 3 3 2 3 2 6" xfId="8512" xr:uid="{00000000-0005-0000-0000-00003D480000}"/>
    <cellStyle name="Vírgula 3 3 2 3 2 6 2" xfId="21856" xr:uid="{00000000-0005-0000-0000-00003E480000}"/>
    <cellStyle name="Vírgula 3 3 2 3 2 7" xfId="13864" xr:uid="{00000000-0005-0000-0000-00003F480000}"/>
    <cellStyle name="Vírgula 3 3 2 3 2 8" xfId="11176" xr:uid="{00000000-0005-0000-0000-000040480000}"/>
    <cellStyle name="Vírgula 3 3 2 3 2 9" xfId="25000" xr:uid="{00000000-0005-0000-0000-000041480000}"/>
    <cellStyle name="Vírgula 3 3 2 3 3" xfId="688" xr:uid="{00000000-0005-0000-0000-000042480000}"/>
    <cellStyle name="Vírgula 3 3 2 3 3 2" xfId="1480" xr:uid="{00000000-0005-0000-0000-000043480000}"/>
    <cellStyle name="Vírgula 3 3 2 3 3 2 2" xfId="4144" xr:uid="{00000000-0005-0000-0000-000044480000}"/>
    <cellStyle name="Vírgula 3 3 2 3 3 2 2 2" xfId="17488" xr:uid="{00000000-0005-0000-0000-000045480000}"/>
    <cellStyle name="Vírgula 3 3 2 3 3 2 3" xfId="6808" xr:uid="{00000000-0005-0000-0000-000046480000}"/>
    <cellStyle name="Vírgula 3 3 2 3 3 2 3 2" xfId="20152" xr:uid="{00000000-0005-0000-0000-000047480000}"/>
    <cellStyle name="Vírgula 3 3 2 3 3 2 4" xfId="9472" xr:uid="{00000000-0005-0000-0000-000048480000}"/>
    <cellStyle name="Vírgula 3 3 2 3 3 2 4 2" xfId="22816" xr:uid="{00000000-0005-0000-0000-000049480000}"/>
    <cellStyle name="Vírgula 3 3 2 3 3 2 5" xfId="14824" xr:uid="{00000000-0005-0000-0000-00004A480000}"/>
    <cellStyle name="Vírgula 3 3 2 3 3 2 6" xfId="12136" xr:uid="{00000000-0005-0000-0000-00004B480000}"/>
    <cellStyle name="Vírgula 3 3 2 3 3 2 7" xfId="26032" xr:uid="{00000000-0005-0000-0000-00004C480000}"/>
    <cellStyle name="Vírgula 3 3 2 3 3 3" xfId="2272" xr:uid="{00000000-0005-0000-0000-00004D480000}"/>
    <cellStyle name="Vírgula 3 3 2 3 3 3 2" xfId="4936" xr:uid="{00000000-0005-0000-0000-00004E480000}"/>
    <cellStyle name="Vírgula 3 3 2 3 3 3 2 2" xfId="18280" xr:uid="{00000000-0005-0000-0000-00004F480000}"/>
    <cellStyle name="Vírgula 3 3 2 3 3 3 3" xfId="7600" xr:uid="{00000000-0005-0000-0000-000050480000}"/>
    <cellStyle name="Vírgula 3 3 2 3 3 3 3 2" xfId="20944" xr:uid="{00000000-0005-0000-0000-000051480000}"/>
    <cellStyle name="Vírgula 3 3 2 3 3 3 4" xfId="10264" xr:uid="{00000000-0005-0000-0000-000052480000}"/>
    <cellStyle name="Vírgula 3 3 2 3 3 3 4 2" xfId="23608" xr:uid="{00000000-0005-0000-0000-000053480000}"/>
    <cellStyle name="Vírgula 3 3 2 3 3 3 5" xfId="15616" xr:uid="{00000000-0005-0000-0000-000054480000}"/>
    <cellStyle name="Vírgula 3 3 2 3 3 3 6" xfId="12928" xr:uid="{00000000-0005-0000-0000-000055480000}"/>
    <cellStyle name="Vírgula 3 3 2 3 3 4" xfId="3352" xr:uid="{00000000-0005-0000-0000-000056480000}"/>
    <cellStyle name="Vírgula 3 3 2 3 3 4 2" xfId="16696" xr:uid="{00000000-0005-0000-0000-000057480000}"/>
    <cellStyle name="Vírgula 3 3 2 3 3 5" xfId="6016" xr:uid="{00000000-0005-0000-0000-000058480000}"/>
    <cellStyle name="Vírgula 3 3 2 3 3 5 2" xfId="19360" xr:uid="{00000000-0005-0000-0000-000059480000}"/>
    <cellStyle name="Vírgula 3 3 2 3 3 6" xfId="8680" xr:uid="{00000000-0005-0000-0000-00005A480000}"/>
    <cellStyle name="Vírgula 3 3 2 3 3 6 2" xfId="22024" xr:uid="{00000000-0005-0000-0000-00005B480000}"/>
    <cellStyle name="Vírgula 3 3 2 3 3 7" xfId="14032" xr:uid="{00000000-0005-0000-0000-00005C480000}"/>
    <cellStyle name="Vírgula 3 3 2 3 3 8" xfId="11344" xr:uid="{00000000-0005-0000-0000-00005D480000}"/>
    <cellStyle name="Vírgula 3 3 2 3 3 9" xfId="24664" xr:uid="{00000000-0005-0000-0000-00005E480000}"/>
    <cellStyle name="Vírgula 3 3 2 3 4" xfId="1048" xr:uid="{00000000-0005-0000-0000-00005F480000}"/>
    <cellStyle name="Vírgula 3 3 2 3 4 2" xfId="3712" xr:uid="{00000000-0005-0000-0000-000060480000}"/>
    <cellStyle name="Vírgula 3 3 2 3 4 2 2" xfId="17056" xr:uid="{00000000-0005-0000-0000-000061480000}"/>
    <cellStyle name="Vírgula 3 3 2 3 4 2 3" xfId="26680" xr:uid="{00000000-0005-0000-0000-000062480000}"/>
    <cellStyle name="Vírgula 3 3 2 3 4 3" xfId="6376" xr:uid="{00000000-0005-0000-0000-000063480000}"/>
    <cellStyle name="Vírgula 3 3 2 3 4 3 2" xfId="19720" xr:uid="{00000000-0005-0000-0000-000064480000}"/>
    <cellStyle name="Vírgula 3 3 2 3 4 4" xfId="9040" xr:uid="{00000000-0005-0000-0000-000065480000}"/>
    <cellStyle name="Vírgula 3 3 2 3 4 4 2" xfId="22384" xr:uid="{00000000-0005-0000-0000-000066480000}"/>
    <cellStyle name="Vírgula 3 3 2 3 4 5" xfId="14392" xr:uid="{00000000-0005-0000-0000-000067480000}"/>
    <cellStyle name="Vírgula 3 3 2 3 4 6" xfId="11704" xr:uid="{00000000-0005-0000-0000-000068480000}"/>
    <cellStyle name="Vírgula 3 3 2 3 4 7" xfId="25312" xr:uid="{00000000-0005-0000-0000-000069480000}"/>
    <cellStyle name="Vírgula 3 3 2 3 5" xfId="1840" xr:uid="{00000000-0005-0000-0000-00006A480000}"/>
    <cellStyle name="Vírgula 3 3 2 3 5 2" xfId="4504" xr:uid="{00000000-0005-0000-0000-00006B480000}"/>
    <cellStyle name="Vírgula 3 3 2 3 5 2 2" xfId="17848" xr:uid="{00000000-0005-0000-0000-00006C480000}"/>
    <cellStyle name="Vírgula 3 3 2 3 5 3" xfId="7168" xr:uid="{00000000-0005-0000-0000-00006D480000}"/>
    <cellStyle name="Vírgula 3 3 2 3 5 3 2" xfId="20512" xr:uid="{00000000-0005-0000-0000-00006E480000}"/>
    <cellStyle name="Vírgula 3 3 2 3 5 4" xfId="9832" xr:uid="{00000000-0005-0000-0000-00006F480000}"/>
    <cellStyle name="Vírgula 3 3 2 3 5 4 2" xfId="23176" xr:uid="{00000000-0005-0000-0000-000070480000}"/>
    <cellStyle name="Vírgula 3 3 2 3 5 5" xfId="15184" xr:uid="{00000000-0005-0000-0000-000071480000}"/>
    <cellStyle name="Vírgula 3 3 2 3 5 6" xfId="12496" xr:uid="{00000000-0005-0000-0000-000072480000}"/>
    <cellStyle name="Vírgula 3 3 2 3 5 7" xfId="25672" xr:uid="{00000000-0005-0000-0000-000073480000}"/>
    <cellStyle name="Vírgula 3 3 2 3 6" xfId="2656" xr:uid="{00000000-0005-0000-0000-000074480000}"/>
    <cellStyle name="Vírgula 3 3 2 3 6 2" xfId="5320" xr:uid="{00000000-0005-0000-0000-000075480000}"/>
    <cellStyle name="Vírgula 3 3 2 3 6 2 2" xfId="18664" xr:uid="{00000000-0005-0000-0000-000076480000}"/>
    <cellStyle name="Vírgula 3 3 2 3 6 3" xfId="7984" xr:uid="{00000000-0005-0000-0000-000077480000}"/>
    <cellStyle name="Vírgula 3 3 2 3 6 3 2" xfId="21328" xr:uid="{00000000-0005-0000-0000-000078480000}"/>
    <cellStyle name="Vírgula 3 3 2 3 6 4" xfId="10648" xr:uid="{00000000-0005-0000-0000-000079480000}"/>
    <cellStyle name="Vírgula 3 3 2 3 6 4 2" xfId="23992" xr:uid="{00000000-0005-0000-0000-00007A480000}"/>
    <cellStyle name="Vírgula 3 3 2 3 6 5" xfId="16000" xr:uid="{00000000-0005-0000-0000-00007B480000}"/>
    <cellStyle name="Vírgula 3 3 2 3 6 6" xfId="13312" xr:uid="{00000000-0005-0000-0000-00007C480000}"/>
    <cellStyle name="Vírgula 3 3 2 3 7" xfId="2920" xr:uid="{00000000-0005-0000-0000-00007D480000}"/>
    <cellStyle name="Vírgula 3 3 2 3 7 2" xfId="16264" xr:uid="{00000000-0005-0000-0000-00007E480000}"/>
    <cellStyle name="Vírgula 3 3 2 3 8" xfId="5584" xr:uid="{00000000-0005-0000-0000-00007F480000}"/>
    <cellStyle name="Vírgula 3 3 2 3 8 2" xfId="18928" xr:uid="{00000000-0005-0000-0000-000080480000}"/>
    <cellStyle name="Vírgula 3 3 2 3 9" xfId="8248" xr:uid="{00000000-0005-0000-0000-000081480000}"/>
    <cellStyle name="Vírgula 3 3 2 3 9 2" xfId="21592" xr:uid="{00000000-0005-0000-0000-000082480000}"/>
    <cellStyle name="Vírgula 3 3 2 4" xfId="208" xr:uid="{00000000-0005-0000-0000-000083480000}"/>
    <cellStyle name="Vírgula 3 3 2 4 10" xfId="10864" xr:uid="{00000000-0005-0000-0000-000084480000}"/>
    <cellStyle name="Vírgula 3 3 2 4 11" xfId="24256" xr:uid="{00000000-0005-0000-0000-000085480000}"/>
    <cellStyle name="Vírgula 3 3 2 4 2" xfId="472" xr:uid="{00000000-0005-0000-0000-000086480000}"/>
    <cellStyle name="Vírgula 3 3 2 4 2 2" xfId="1264" xr:uid="{00000000-0005-0000-0000-000087480000}"/>
    <cellStyle name="Vírgula 3 3 2 4 2 2 2" xfId="3928" xr:uid="{00000000-0005-0000-0000-000088480000}"/>
    <cellStyle name="Vírgula 3 3 2 4 2 2 2 2" xfId="17272" xr:uid="{00000000-0005-0000-0000-000089480000}"/>
    <cellStyle name="Vírgula 3 3 2 4 2 2 3" xfId="6592" xr:uid="{00000000-0005-0000-0000-00008A480000}"/>
    <cellStyle name="Vírgula 3 3 2 4 2 2 3 2" xfId="19936" xr:uid="{00000000-0005-0000-0000-00008B480000}"/>
    <cellStyle name="Vírgula 3 3 2 4 2 2 4" xfId="9256" xr:uid="{00000000-0005-0000-0000-00008C480000}"/>
    <cellStyle name="Vírgula 3 3 2 4 2 2 4 2" xfId="22600" xr:uid="{00000000-0005-0000-0000-00008D480000}"/>
    <cellStyle name="Vírgula 3 3 2 4 2 2 5" xfId="14608" xr:uid="{00000000-0005-0000-0000-00008E480000}"/>
    <cellStyle name="Vírgula 3 3 2 4 2 2 6" xfId="11920" xr:uid="{00000000-0005-0000-0000-00008F480000}"/>
    <cellStyle name="Vírgula 3 3 2 4 2 2 7" xfId="26320" xr:uid="{00000000-0005-0000-0000-000090480000}"/>
    <cellStyle name="Vírgula 3 3 2 4 2 3" xfId="2056" xr:uid="{00000000-0005-0000-0000-000091480000}"/>
    <cellStyle name="Vírgula 3 3 2 4 2 3 2" xfId="4720" xr:uid="{00000000-0005-0000-0000-000092480000}"/>
    <cellStyle name="Vírgula 3 3 2 4 2 3 2 2" xfId="18064" xr:uid="{00000000-0005-0000-0000-000093480000}"/>
    <cellStyle name="Vírgula 3 3 2 4 2 3 3" xfId="7384" xr:uid="{00000000-0005-0000-0000-000094480000}"/>
    <cellStyle name="Vírgula 3 3 2 4 2 3 3 2" xfId="20728" xr:uid="{00000000-0005-0000-0000-000095480000}"/>
    <cellStyle name="Vírgula 3 3 2 4 2 3 4" xfId="10048" xr:uid="{00000000-0005-0000-0000-000096480000}"/>
    <cellStyle name="Vírgula 3 3 2 4 2 3 4 2" xfId="23392" xr:uid="{00000000-0005-0000-0000-000097480000}"/>
    <cellStyle name="Vírgula 3 3 2 4 2 3 5" xfId="15400" xr:uid="{00000000-0005-0000-0000-000098480000}"/>
    <cellStyle name="Vírgula 3 3 2 4 2 3 6" xfId="12712" xr:uid="{00000000-0005-0000-0000-000099480000}"/>
    <cellStyle name="Vírgula 3 3 2 4 2 4" xfId="3136" xr:uid="{00000000-0005-0000-0000-00009A480000}"/>
    <cellStyle name="Vírgula 3 3 2 4 2 4 2" xfId="16480" xr:uid="{00000000-0005-0000-0000-00009B480000}"/>
    <cellStyle name="Vírgula 3 3 2 4 2 5" xfId="5800" xr:uid="{00000000-0005-0000-0000-00009C480000}"/>
    <cellStyle name="Vírgula 3 3 2 4 2 5 2" xfId="19144" xr:uid="{00000000-0005-0000-0000-00009D480000}"/>
    <cellStyle name="Vírgula 3 3 2 4 2 6" xfId="8464" xr:uid="{00000000-0005-0000-0000-00009E480000}"/>
    <cellStyle name="Vírgula 3 3 2 4 2 6 2" xfId="21808" xr:uid="{00000000-0005-0000-0000-00009F480000}"/>
    <cellStyle name="Vírgula 3 3 2 4 2 7" xfId="13816" xr:uid="{00000000-0005-0000-0000-0000A0480000}"/>
    <cellStyle name="Vírgula 3 3 2 4 2 8" xfId="11128" xr:uid="{00000000-0005-0000-0000-0000A1480000}"/>
    <cellStyle name="Vírgula 3 3 2 4 2 9" xfId="24952" xr:uid="{00000000-0005-0000-0000-0000A2480000}"/>
    <cellStyle name="Vírgula 3 3 2 4 3" xfId="1000" xr:uid="{00000000-0005-0000-0000-0000A3480000}"/>
    <cellStyle name="Vírgula 3 3 2 4 3 2" xfId="3664" xr:uid="{00000000-0005-0000-0000-0000A4480000}"/>
    <cellStyle name="Vírgula 3 3 2 4 3 2 2" xfId="17008" xr:uid="{00000000-0005-0000-0000-0000A5480000}"/>
    <cellStyle name="Vírgula 3 3 2 4 3 2 3" xfId="25984" xr:uid="{00000000-0005-0000-0000-0000A6480000}"/>
    <cellStyle name="Vírgula 3 3 2 4 3 3" xfId="6328" xr:uid="{00000000-0005-0000-0000-0000A7480000}"/>
    <cellStyle name="Vírgula 3 3 2 4 3 3 2" xfId="19672" xr:uid="{00000000-0005-0000-0000-0000A8480000}"/>
    <cellStyle name="Vírgula 3 3 2 4 3 4" xfId="8992" xr:uid="{00000000-0005-0000-0000-0000A9480000}"/>
    <cellStyle name="Vírgula 3 3 2 4 3 4 2" xfId="22336" xr:uid="{00000000-0005-0000-0000-0000AA480000}"/>
    <cellStyle name="Vírgula 3 3 2 4 3 5" xfId="14344" xr:uid="{00000000-0005-0000-0000-0000AB480000}"/>
    <cellStyle name="Vírgula 3 3 2 4 3 6" xfId="11656" xr:uid="{00000000-0005-0000-0000-0000AC480000}"/>
    <cellStyle name="Vírgula 3 3 2 4 3 7" xfId="24616" xr:uid="{00000000-0005-0000-0000-0000AD480000}"/>
    <cellStyle name="Vírgula 3 3 2 4 4" xfId="1792" xr:uid="{00000000-0005-0000-0000-0000AE480000}"/>
    <cellStyle name="Vírgula 3 3 2 4 4 2" xfId="4456" xr:uid="{00000000-0005-0000-0000-0000AF480000}"/>
    <cellStyle name="Vírgula 3 3 2 4 4 2 2" xfId="17800" xr:uid="{00000000-0005-0000-0000-0000B0480000}"/>
    <cellStyle name="Vírgula 3 3 2 4 4 2 3" xfId="26632" xr:uid="{00000000-0005-0000-0000-0000B1480000}"/>
    <cellStyle name="Vírgula 3 3 2 4 4 3" xfId="7120" xr:uid="{00000000-0005-0000-0000-0000B2480000}"/>
    <cellStyle name="Vírgula 3 3 2 4 4 3 2" xfId="20464" xr:uid="{00000000-0005-0000-0000-0000B3480000}"/>
    <cellStyle name="Vírgula 3 3 2 4 4 4" xfId="9784" xr:uid="{00000000-0005-0000-0000-0000B4480000}"/>
    <cellStyle name="Vírgula 3 3 2 4 4 4 2" xfId="23128" xr:uid="{00000000-0005-0000-0000-0000B5480000}"/>
    <cellStyle name="Vírgula 3 3 2 4 4 5" xfId="15136" xr:uid="{00000000-0005-0000-0000-0000B6480000}"/>
    <cellStyle name="Vírgula 3 3 2 4 4 6" xfId="12448" xr:uid="{00000000-0005-0000-0000-0000B7480000}"/>
    <cellStyle name="Vírgula 3 3 2 4 4 7" xfId="25264" xr:uid="{00000000-0005-0000-0000-0000B8480000}"/>
    <cellStyle name="Vírgula 3 3 2 4 5" xfId="2608" xr:uid="{00000000-0005-0000-0000-0000B9480000}"/>
    <cellStyle name="Vírgula 3 3 2 4 5 2" xfId="5272" xr:uid="{00000000-0005-0000-0000-0000BA480000}"/>
    <cellStyle name="Vírgula 3 3 2 4 5 2 2" xfId="18616" xr:uid="{00000000-0005-0000-0000-0000BB480000}"/>
    <cellStyle name="Vírgula 3 3 2 4 5 3" xfId="7936" xr:uid="{00000000-0005-0000-0000-0000BC480000}"/>
    <cellStyle name="Vírgula 3 3 2 4 5 3 2" xfId="21280" xr:uid="{00000000-0005-0000-0000-0000BD480000}"/>
    <cellStyle name="Vírgula 3 3 2 4 5 4" xfId="10600" xr:uid="{00000000-0005-0000-0000-0000BE480000}"/>
    <cellStyle name="Vírgula 3 3 2 4 5 4 2" xfId="23944" xr:uid="{00000000-0005-0000-0000-0000BF480000}"/>
    <cellStyle name="Vírgula 3 3 2 4 5 5" xfId="15952" xr:uid="{00000000-0005-0000-0000-0000C0480000}"/>
    <cellStyle name="Vírgula 3 3 2 4 5 6" xfId="13264" xr:uid="{00000000-0005-0000-0000-0000C1480000}"/>
    <cellStyle name="Vírgula 3 3 2 4 5 7" xfId="25624" xr:uid="{00000000-0005-0000-0000-0000C2480000}"/>
    <cellStyle name="Vírgula 3 3 2 4 6" xfId="2872" xr:uid="{00000000-0005-0000-0000-0000C3480000}"/>
    <cellStyle name="Vírgula 3 3 2 4 6 2" xfId="16216" xr:uid="{00000000-0005-0000-0000-0000C4480000}"/>
    <cellStyle name="Vírgula 3 3 2 4 7" xfId="5536" xr:uid="{00000000-0005-0000-0000-0000C5480000}"/>
    <cellStyle name="Vírgula 3 3 2 4 7 2" xfId="18880" xr:uid="{00000000-0005-0000-0000-0000C6480000}"/>
    <cellStyle name="Vírgula 3 3 2 4 8" xfId="8200" xr:uid="{00000000-0005-0000-0000-0000C7480000}"/>
    <cellStyle name="Vírgula 3 3 2 4 8 2" xfId="21544" xr:uid="{00000000-0005-0000-0000-0000C8480000}"/>
    <cellStyle name="Vírgula 3 3 2 4 9" xfId="13552" xr:uid="{00000000-0005-0000-0000-0000C9480000}"/>
    <cellStyle name="Vírgula 3 3 2 5" xfId="352" xr:uid="{00000000-0005-0000-0000-0000CA480000}"/>
    <cellStyle name="Vírgula 3 3 2 5 2" xfId="1144" xr:uid="{00000000-0005-0000-0000-0000CB480000}"/>
    <cellStyle name="Vírgula 3 3 2 5 2 2" xfId="3808" xr:uid="{00000000-0005-0000-0000-0000CC480000}"/>
    <cellStyle name="Vírgula 3 3 2 5 2 2 2" xfId="17152" xr:uid="{00000000-0005-0000-0000-0000CD480000}"/>
    <cellStyle name="Vírgula 3 3 2 5 2 2 3" xfId="26464" xr:uid="{00000000-0005-0000-0000-0000CE480000}"/>
    <cellStyle name="Vírgula 3 3 2 5 2 3" xfId="6472" xr:uid="{00000000-0005-0000-0000-0000CF480000}"/>
    <cellStyle name="Vírgula 3 3 2 5 2 3 2" xfId="19816" xr:uid="{00000000-0005-0000-0000-0000D0480000}"/>
    <cellStyle name="Vírgula 3 3 2 5 2 4" xfId="9136" xr:uid="{00000000-0005-0000-0000-0000D1480000}"/>
    <cellStyle name="Vírgula 3 3 2 5 2 4 2" xfId="22480" xr:uid="{00000000-0005-0000-0000-0000D2480000}"/>
    <cellStyle name="Vírgula 3 3 2 5 2 5" xfId="14488" xr:uid="{00000000-0005-0000-0000-0000D3480000}"/>
    <cellStyle name="Vírgula 3 3 2 5 2 6" xfId="11800" xr:uid="{00000000-0005-0000-0000-0000D4480000}"/>
    <cellStyle name="Vírgula 3 3 2 5 2 7" xfId="25096" xr:uid="{00000000-0005-0000-0000-0000D5480000}"/>
    <cellStyle name="Vírgula 3 3 2 5 3" xfId="1936" xr:uid="{00000000-0005-0000-0000-0000D6480000}"/>
    <cellStyle name="Vírgula 3 3 2 5 3 2" xfId="4600" xr:uid="{00000000-0005-0000-0000-0000D7480000}"/>
    <cellStyle name="Vírgula 3 3 2 5 3 2 2" xfId="17944" xr:uid="{00000000-0005-0000-0000-0000D8480000}"/>
    <cellStyle name="Vírgula 3 3 2 5 3 2 3" xfId="26128" xr:uid="{00000000-0005-0000-0000-0000D9480000}"/>
    <cellStyle name="Vírgula 3 3 2 5 3 3" xfId="7264" xr:uid="{00000000-0005-0000-0000-0000DA480000}"/>
    <cellStyle name="Vírgula 3 3 2 5 3 3 2" xfId="20608" xr:uid="{00000000-0005-0000-0000-0000DB480000}"/>
    <cellStyle name="Vírgula 3 3 2 5 3 4" xfId="9928" xr:uid="{00000000-0005-0000-0000-0000DC480000}"/>
    <cellStyle name="Vírgula 3 3 2 5 3 4 2" xfId="23272" xr:uid="{00000000-0005-0000-0000-0000DD480000}"/>
    <cellStyle name="Vírgula 3 3 2 5 3 5" xfId="15280" xr:uid="{00000000-0005-0000-0000-0000DE480000}"/>
    <cellStyle name="Vírgula 3 3 2 5 3 6" xfId="12592" xr:uid="{00000000-0005-0000-0000-0000DF480000}"/>
    <cellStyle name="Vírgula 3 3 2 5 3 7" xfId="24760" xr:uid="{00000000-0005-0000-0000-0000E0480000}"/>
    <cellStyle name="Vírgula 3 3 2 5 4" xfId="3016" xr:uid="{00000000-0005-0000-0000-0000E1480000}"/>
    <cellStyle name="Vírgula 3 3 2 5 4 2" xfId="16360" xr:uid="{00000000-0005-0000-0000-0000E2480000}"/>
    <cellStyle name="Vírgula 3 3 2 5 4 2 2" xfId="26776" xr:uid="{00000000-0005-0000-0000-0000E3480000}"/>
    <cellStyle name="Vírgula 3 3 2 5 4 3" xfId="25408" xr:uid="{00000000-0005-0000-0000-0000E4480000}"/>
    <cellStyle name="Vírgula 3 3 2 5 5" xfId="5680" xr:uid="{00000000-0005-0000-0000-0000E5480000}"/>
    <cellStyle name="Vírgula 3 3 2 5 5 2" xfId="19024" xr:uid="{00000000-0005-0000-0000-0000E6480000}"/>
    <cellStyle name="Vírgula 3 3 2 5 5 3" xfId="25768" xr:uid="{00000000-0005-0000-0000-0000E7480000}"/>
    <cellStyle name="Vírgula 3 3 2 5 6" xfId="8344" xr:uid="{00000000-0005-0000-0000-0000E8480000}"/>
    <cellStyle name="Vírgula 3 3 2 5 6 2" xfId="21688" xr:uid="{00000000-0005-0000-0000-0000E9480000}"/>
    <cellStyle name="Vírgula 3 3 2 5 7" xfId="13696" xr:uid="{00000000-0005-0000-0000-0000EA480000}"/>
    <cellStyle name="Vírgula 3 3 2 5 8" xfId="11008" xr:uid="{00000000-0005-0000-0000-0000EB480000}"/>
    <cellStyle name="Vírgula 3 3 2 5 9" xfId="24400" xr:uid="{00000000-0005-0000-0000-0000EC480000}"/>
    <cellStyle name="Vírgula 3 3 2 6" xfId="616" xr:uid="{00000000-0005-0000-0000-0000ED480000}"/>
    <cellStyle name="Vírgula 3 3 2 6 2" xfId="1408" xr:uid="{00000000-0005-0000-0000-0000EE480000}"/>
    <cellStyle name="Vírgula 3 3 2 6 2 2" xfId="4072" xr:uid="{00000000-0005-0000-0000-0000EF480000}"/>
    <cellStyle name="Vírgula 3 3 2 6 2 2 2" xfId="17416" xr:uid="{00000000-0005-0000-0000-0000F0480000}"/>
    <cellStyle name="Vírgula 3 3 2 6 2 3" xfId="6736" xr:uid="{00000000-0005-0000-0000-0000F1480000}"/>
    <cellStyle name="Vírgula 3 3 2 6 2 3 2" xfId="20080" xr:uid="{00000000-0005-0000-0000-0000F2480000}"/>
    <cellStyle name="Vírgula 3 3 2 6 2 4" xfId="9400" xr:uid="{00000000-0005-0000-0000-0000F3480000}"/>
    <cellStyle name="Vírgula 3 3 2 6 2 4 2" xfId="22744" xr:uid="{00000000-0005-0000-0000-0000F4480000}"/>
    <cellStyle name="Vírgula 3 3 2 6 2 5" xfId="14752" xr:uid="{00000000-0005-0000-0000-0000F5480000}"/>
    <cellStyle name="Vírgula 3 3 2 6 2 6" xfId="12064" xr:uid="{00000000-0005-0000-0000-0000F6480000}"/>
    <cellStyle name="Vírgula 3 3 2 6 2 7" xfId="26200" xr:uid="{00000000-0005-0000-0000-0000F7480000}"/>
    <cellStyle name="Vírgula 3 3 2 6 3" xfId="2200" xr:uid="{00000000-0005-0000-0000-0000F8480000}"/>
    <cellStyle name="Vírgula 3 3 2 6 3 2" xfId="4864" xr:uid="{00000000-0005-0000-0000-0000F9480000}"/>
    <cellStyle name="Vírgula 3 3 2 6 3 2 2" xfId="18208" xr:uid="{00000000-0005-0000-0000-0000FA480000}"/>
    <cellStyle name="Vírgula 3 3 2 6 3 3" xfId="7528" xr:uid="{00000000-0005-0000-0000-0000FB480000}"/>
    <cellStyle name="Vírgula 3 3 2 6 3 3 2" xfId="20872" xr:uid="{00000000-0005-0000-0000-0000FC480000}"/>
    <cellStyle name="Vírgula 3 3 2 6 3 4" xfId="10192" xr:uid="{00000000-0005-0000-0000-0000FD480000}"/>
    <cellStyle name="Vírgula 3 3 2 6 3 4 2" xfId="23536" xr:uid="{00000000-0005-0000-0000-0000FE480000}"/>
    <cellStyle name="Vírgula 3 3 2 6 3 5" xfId="15544" xr:uid="{00000000-0005-0000-0000-0000FF480000}"/>
    <cellStyle name="Vírgula 3 3 2 6 3 6" xfId="12856" xr:uid="{00000000-0005-0000-0000-000000490000}"/>
    <cellStyle name="Vírgula 3 3 2 6 4" xfId="3280" xr:uid="{00000000-0005-0000-0000-000001490000}"/>
    <cellStyle name="Vírgula 3 3 2 6 4 2" xfId="16624" xr:uid="{00000000-0005-0000-0000-000002490000}"/>
    <cellStyle name="Vírgula 3 3 2 6 5" xfId="5944" xr:uid="{00000000-0005-0000-0000-000003490000}"/>
    <cellStyle name="Vírgula 3 3 2 6 5 2" xfId="19288" xr:uid="{00000000-0005-0000-0000-000004490000}"/>
    <cellStyle name="Vírgula 3 3 2 6 6" xfId="8608" xr:uid="{00000000-0005-0000-0000-000005490000}"/>
    <cellStyle name="Vírgula 3 3 2 6 6 2" xfId="21952" xr:uid="{00000000-0005-0000-0000-000006490000}"/>
    <cellStyle name="Vírgula 3 3 2 6 7" xfId="13960" xr:uid="{00000000-0005-0000-0000-000007490000}"/>
    <cellStyle name="Vírgula 3 3 2 6 8" xfId="11272" xr:uid="{00000000-0005-0000-0000-000008490000}"/>
    <cellStyle name="Vírgula 3 3 2 6 9" xfId="24832" xr:uid="{00000000-0005-0000-0000-000009490000}"/>
    <cellStyle name="Vírgula 3 3 2 7" xfId="784" xr:uid="{00000000-0005-0000-0000-00000A490000}"/>
    <cellStyle name="Vírgula 3 3 2 7 2" xfId="1576" xr:uid="{00000000-0005-0000-0000-00000B490000}"/>
    <cellStyle name="Vírgula 3 3 2 7 2 2" xfId="4240" xr:uid="{00000000-0005-0000-0000-00000C490000}"/>
    <cellStyle name="Vírgula 3 3 2 7 2 2 2" xfId="17584" xr:uid="{00000000-0005-0000-0000-00000D490000}"/>
    <cellStyle name="Vírgula 3 3 2 7 2 3" xfId="6904" xr:uid="{00000000-0005-0000-0000-00000E490000}"/>
    <cellStyle name="Vírgula 3 3 2 7 2 3 2" xfId="20248" xr:uid="{00000000-0005-0000-0000-00000F490000}"/>
    <cellStyle name="Vírgula 3 3 2 7 2 4" xfId="9568" xr:uid="{00000000-0005-0000-0000-000010490000}"/>
    <cellStyle name="Vírgula 3 3 2 7 2 4 2" xfId="22912" xr:uid="{00000000-0005-0000-0000-000011490000}"/>
    <cellStyle name="Vírgula 3 3 2 7 2 5" xfId="14920" xr:uid="{00000000-0005-0000-0000-000012490000}"/>
    <cellStyle name="Vírgula 3 3 2 7 2 6" xfId="12232" xr:uid="{00000000-0005-0000-0000-000013490000}"/>
    <cellStyle name="Vírgula 3 3 2 7 2 7" xfId="25864" xr:uid="{00000000-0005-0000-0000-000014490000}"/>
    <cellStyle name="Vírgula 3 3 2 7 3" xfId="2368" xr:uid="{00000000-0005-0000-0000-000015490000}"/>
    <cellStyle name="Vírgula 3 3 2 7 3 2" xfId="5032" xr:uid="{00000000-0005-0000-0000-000016490000}"/>
    <cellStyle name="Vírgula 3 3 2 7 3 2 2" xfId="18376" xr:uid="{00000000-0005-0000-0000-000017490000}"/>
    <cellStyle name="Vírgula 3 3 2 7 3 3" xfId="7696" xr:uid="{00000000-0005-0000-0000-000018490000}"/>
    <cellStyle name="Vírgula 3 3 2 7 3 3 2" xfId="21040" xr:uid="{00000000-0005-0000-0000-000019490000}"/>
    <cellStyle name="Vírgula 3 3 2 7 3 4" xfId="10360" xr:uid="{00000000-0005-0000-0000-00001A490000}"/>
    <cellStyle name="Vírgula 3 3 2 7 3 4 2" xfId="23704" xr:uid="{00000000-0005-0000-0000-00001B490000}"/>
    <cellStyle name="Vírgula 3 3 2 7 3 5" xfId="15712" xr:uid="{00000000-0005-0000-0000-00001C490000}"/>
    <cellStyle name="Vírgula 3 3 2 7 3 6" xfId="13024" xr:uid="{00000000-0005-0000-0000-00001D490000}"/>
    <cellStyle name="Vírgula 3 3 2 7 4" xfId="3448" xr:uid="{00000000-0005-0000-0000-00001E490000}"/>
    <cellStyle name="Vírgula 3 3 2 7 4 2" xfId="16792" xr:uid="{00000000-0005-0000-0000-00001F490000}"/>
    <cellStyle name="Vírgula 3 3 2 7 5" xfId="6112" xr:uid="{00000000-0005-0000-0000-000020490000}"/>
    <cellStyle name="Vírgula 3 3 2 7 5 2" xfId="19456" xr:uid="{00000000-0005-0000-0000-000021490000}"/>
    <cellStyle name="Vírgula 3 3 2 7 6" xfId="8776" xr:uid="{00000000-0005-0000-0000-000022490000}"/>
    <cellStyle name="Vírgula 3 3 2 7 6 2" xfId="22120" xr:uid="{00000000-0005-0000-0000-000023490000}"/>
    <cellStyle name="Vírgula 3 3 2 7 7" xfId="14128" xr:uid="{00000000-0005-0000-0000-000024490000}"/>
    <cellStyle name="Vírgula 3 3 2 7 8" xfId="11440" xr:uid="{00000000-0005-0000-0000-000025490000}"/>
    <cellStyle name="Vírgula 3 3 2 7 9" xfId="24496" xr:uid="{00000000-0005-0000-0000-000026490000}"/>
    <cellStyle name="Vírgula 3 3 2 8" xfId="832" xr:uid="{00000000-0005-0000-0000-000027490000}"/>
    <cellStyle name="Vírgula 3 3 2 8 2" xfId="1624" xr:uid="{00000000-0005-0000-0000-000028490000}"/>
    <cellStyle name="Vírgula 3 3 2 8 2 2" xfId="4288" xr:uid="{00000000-0005-0000-0000-000029490000}"/>
    <cellStyle name="Vírgula 3 3 2 8 2 2 2" xfId="17632" xr:uid="{00000000-0005-0000-0000-00002A490000}"/>
    <cellStyle name="Vírgula 3 3 2 8 2 3" xfId="6952" xr:uid="{00000000-0005-0000-0000-00002B490000}"/>
    <cellStyle name="Vírgula 3 3 2 8 2 3 2" xfId="20296" xr:uid="{00000000-0005-0000-0000-00002C490000}"/>
    <cellStyle name="Vírgula 3 3 2 8 2 4" xfId="9616" xr:uid="{00000000-0005-0000-0000-00002D490000}"/>
    <cellStyle name="Vírgula 3 3 2 8 2 4 2" xfId="22960" xr:uid="{00000000-0005-0000-0000-00002E490000}"/>
    <cellStyle name="Vírgula 3 3 2 8 2 5" xfId="14968" xr:uid="{00000000-0005-0000-0000-00002F490000}"/>
    <cellStyle name="Vírgula 3 3 2 8 2 6" xfId="12280" xr:uid="{00000000-0005-0000-0000-000030490000}"/>
    <cellStyle name="Vírgula 3 3 2 8 2 7" xfId="26512" xr:uid="{00000000-0005-0000-0000-000031490000}"/>
    <cellStyle name="Vírgula 3 3 2 8 3" xfId="2416" xr:uid="{00000000-0005-0000-0000-000032490000}"/>
    <cellStyle name="Vírgula 3 3 2 8 3 2" xfId="5080" xr:uid="{00000000-0005-0000-0000-000033490000}"/>
    <cellStyle name="Vírgula 3 3 2 8 3 2 2" xfId="18424" xr:uid="{00000000-0005-0000-0000-000034490000}"/>
    <cellStyle name="Vírgula 3 3 2 8 3 3" xfId="7744" xr:uid="{00000000-0005-0000-0000-000035490000}"/>
    <cellStyle name="Vírgula 3 3 2 8 3 3 2" xfId="21088" xr:uid="{00000000-0005-0000-0000-000036490000}"/>
    <cellStyle name="Vírgula 3 3 2 8 3 4" xfId="10408" xr:uid="{00000000-0005-0000-0000-000037490000}"/>
    <cellStyle name="Vírgula 3 3 2 8 3 4 2" xfId="23752" xr:uid="{00000000-0005-0000-0000-000038490000}"/>
    <cellStyle name="Vírgula 3 3 2 8 3 5" xfId="15760" xr:uid="{00000000-0005-0000-0000-000039490000}"/>
    <cellStyle name="Vírgula 3 3 2 8 3 6" xfId="13072" xr:uid="{00000000-0005-0000-0000-00003A490000}"/>
    <cellStyle name="Vírgula 3 3 2 8 4" xfId="3496" xr:uid="{00000000-0005-0000-0000-00003B490000}"/>
    <cellStyle name="Vírgula 3 3 2 8 4 2" xfId="16840" xr:uid="{00000000-0005-0000-0000-00003C490000}"/>
    <cellStyle name="Vírgula 3 3 2 8 5" xfId="6160" xr:uid="{00000000-0005-0000-0000-00003D490000}"/>
    <cellStyle name="Vírgula 3 3 2 8 5 2" xfId="19504" xr:uid="{00000000-0005-0000-0000-00003E490000}"/>
    <cellStyle name="Vírgula 3 3 2 8 6" xfId="8824" xr:uid="{00000000-0005-0000-0000-00003F490000}"/>
    <cellStyle name="Vírgula 3 3 2 8 6 2" xfId="22168" xr:uid="{00000000-0005-0000-0000-000040490000}"/>
    <cellStyle name="Vírgula 3 3 2 8 7" xfId="14176" xr:uid="{00000000-0005-0000-0000-000041490000}"/>
    <cellStyle name="Vírgula 3 3 2 8 8" xfId="11488" xr:uid="{00000000-0005-0000-0000-000042490000}"/>
    <cellStyle name="Vírgula 3 3 2 8 9" xfId="25144" xr:uid="{00000000-0005-0000-0000-000043490000}"/>
    <cellStyle name="Vírgula 3 3 2 9" xfId="880" xr:uid="{00000000-0005-0000-0000-000044490000}"/>
    <cellStyle name="Vírgula 3 3 2 9 2" xfId="3544" xr:uid="{00000000-0005-0000-0000-000045490000}"/>
    <cellStyle name="Vírgula 3 3 2 9 2 2" xfId="16888" xr:uid="{00000000-0005-0000-0000-000046490000}"/>
    <cellStyle name="Vírgula 3 3 2 9 3" xfId="6208" xr:uid="{00000000-0005-0000-0000-000047490000}"/>
    <cellStyle name="Vírgula 3 3 2 9 3 2" xfId="19552" xr:uid="{00000000-0005-0000-0000-000048490000}"/>
    <cellStyle name="Vírgula 3 3 2 9 4" xfId="8872" xr:uid="{00000000-0005-0000-0000-000049490000}"/>
    <cellStyle name="Vírgula 3 3 2 9 4 2" xfId="22216" xr:uid="{00000000-0005-0000-0000-00004A490000}"/>
    <cellStyle name="Vírgula 3 3 2 9 5" xfId="14224" xr:uid="{00000000-0005-0000-0000-00004B490000}"/>
    <cellStyle name="Vírgula 3 3 2 9 6" xfId="11536" xr:uid="{00000000-0005-0000-0000-00004C490000}"/>
    <cellStyle name="Vírgula 3 3 2 9 7" xfId="25504" xr:uid="{00000000-0005-0000-0000-00004D490000}"/>
    <cellStyle name="Vírgula 3 3 3" xfId="112" xr:uid="{00000000-0005-0000-0000-00004E490000}"/>
    <cellStyle name="Vírgula 3 3 3 10" xfId="5440" xr:uid="{00000000-0005-0000-0000-00004F490000}"/>
    <cellStyle name="Vírgula 3 3 3 10 2" xfId="18784" xr:uid="{00000000-0005-0000-0000-000050490000}"/>
    <cellStyle name="Vírgula 3 3 3 11" xfId="8104" xr:uid="{00000000-0005-0000-0000-000051490000}"/>
    <cellStyle name="Vírgula 3 3 3 11 2" xfId="21448" xr:uid="{00000000-0005-0000-0000-000052490000}"/>
    <cellStyle name="Vírgula 3 3 3 12" xfId="13456" xr:uid="{00000000-0005-0000-0000-000053490000}"/>
    <cellStyle name="Vírgula 3 3 3 13" xfId="10768" xr:uid="{00000000-0005-0000-0000-000054490000}"/>
    <cellStyle name="Vírgula 3 3 3 14" xfId="24160" xr:uid="{00000000-0005-0000-0000-000055490000}"/>
    <cellStyle name="Vírgula 3 3 3 2" xfId="280" xr:uid="{00000000-0005-0000-0000-000056490000}"/>
    <cellStyle name="Vírgula 3 3 3 2 10" xfId="13624" xr:uid="{00000000-0005-0000-0000-000057490000}"/>
    <cellStyle name="Vírgula 3 3 3 2 11" xfId="10936" xr:uid="{00000000-0005-0000-0000-000058490000}"/>
    <cellStyle name="Vírgula 3 3 3 2 12" xfId="24328" xr:uid="{00000000-0005-0000-0000-000059490000}"/>
    <cellStyle name="Vírgula 3 3 3 2 2" xfId="544" xr:uid="{00000000-0005-0000-0000-00005A490000}"/>
    <cellStyle name="Vírgula 3 3 3 2 2 2" xfId="1336" xr:uid="{00000000-0005-0000-0000-00005B490000}"/>
    <cellStyle name="Vírgula 3 3 3 2 2 2 2" xfId="4000" xr:uid="{00000000-0005-0000-0000-00005C490000}"/>
    <cellStyle name="Vírgula 3 3 3 2 2 2 2 2" xfId="17344" xr:uid="{00000000-0005-0000-0000-00005D490000}"/>
    <cellStyle name="Vírgula 3 3 3 2 2 2 3" xfId="6664" xr:uid="{00000000-0005-0000-0000-00005E490000}"/>
    <cellStyle name="Vírgula 3 3 3 2 2 2 3 2" xfId="20008" xr:uid="{00000000-0005-0000-0000-00005F490000}"/>
    <cellStyle name="Vírgula 3 3 3 2 2 2 4" xfId="9328" xr:uid="{00000000-0005-0000-0000-000060490000}"/>
    <cellStyle name="Vírgula 3 3 3 2 2 2 4 2" xfId="22672" xr:uid="{00000000-0005-0000-0000-000061490000}"/>
    <cellStyle name="Vírgula 3 3 3 2 2 2 5" xfId="14680" xr:uid="{00000000-0005-0000-0000-000062490000}"/>
    <cellStyle name="Vírgula 3 3 3 2 2 2 6" xfId="11992" xr:uid="{00000000-0005-0000-0000-000063490000}"/>
    <cellStyle name="Vírgula 3 3 3 2 2 2 7" xfId="26392" xr:uid="{00000000-0005-0000-0000-000064490000}"/>
    <cellStyle name="Vírgula 3 3 3 2 2 3" xfId="2128" xr:uid="{00000000-0005-0000-0000-000065490000}"/>
    <cellStyle name="Vírgula 3 3 3 2 2 3 2" xfId="4792" xr:uid="{00000000-0005-0000-0000-000066490000}"/>
    <cellStyle name="Vírgula 3 3 3 2 2 3 2 2" xfId="18136" xr:uid="{00000000-0005-0000-0000-000067490000}"/>
    <cellStyle name="Vírgula 3 3 3 2 2 3 3" xfId="7456" xr:uid="{00000000-0005-0000-0000-000068490000}"/>
    <cellStyle name="Vírgula 3 3 3 2 2 3 3 2" xfId="20800" xr:uid="{00000000-0005-0000-0000-000069490000}"/>
    <cellStyle name="Vírgula 3 3 3 2 2 3 4" xfId="10120" xr:uid="{00000000-0005-0000-0000-00006A490000}"/>
    <cellStyle name="Vírgula 3 3 3 2 2 3 4 2" xfId="23464" xr:uid="{00000000-0005-0000-0000-00006B490000}"/>
    <cellStyle name="Vírgula 3 3 3 2 2 3 5" xfId="15472" xr:uid="{00000000-0005-0000-0000-00006C490000}"/>
    <cellStyle name="Vírgula 3 3 3 2 2 3 6" xfId="12784" xr:uid="{00000000-0005-0000-0000-00006D490000}"/>
    <cellStyle name="Vírgula 3 3 3 2 2 4" xfId="3208" xr:uid="{00000000-0005-0000-0000-00006E490000}"/>
    <cellStyle name="Vírgula 3 3 3 2 2 4 2" xfId="16552" xr:uid="{00000000-0005-0000-0000-00006F490000}"/>
    <cellStyle name="Vírgula 3 3 3 2 2 5" xfId="5872" xr:uid="{00000000-0005-0000-0000-000070490000}"/>
    <cellStyle name="Vírgula 3 3 3 2 2 5 2" xfId="19216" xr:uid="{00000000-0005-0000-0000-000071490000}"/>
    <cellStyle name="Vírgula 3 3 3 2 2 6" xfId="8536" xr:uid="{00000000-0005-0000-0000-000072490000}"/>
    <cellStyle name="Vírgula 3 3 3 2 2 6 2" xfId="21880" xr:uid="{00000000-0005-0000-0000-000073490000}"/>
    <cellStyle name="Vírgula 3 3 3 2 2 7" xfId="13888" xr:uid="{00000000-0005-0000-0000-000074490000}"/>
    <cellStyle name="Vírgula 3 3 3 2 2 8" xfId="11200" xr:uid="{00000000-0005-0000-0000-000075490000}"/>
    <cellStyle name="Vírgula 3 3 3 2 2 9" xfId="25024" xr:uid="{00000000-0005-0000-0000-000076490000}"/>
    <cellStyle name="Vírgula 3 3 3 2 3" xfId="712" xr:uid="{00000000-0005-0000-0000-000077490000}"/>
    <cellStyle name="Vírgula 3 3 3 2 3 2" xfId="1504" xr:uid="{00000000-0005-0000-0000-000078490000}"/>
    <cellStyle name="Vírgula 3 3 3 2 3 2 2" xfId="4168" xr:uid="{00000000-0005-0000-0000-000079490000}"/>
    <cellStyle name="Vírgula 3 3 3 2 3 2 2 2" xfId="17512" xr:uid="{00000000-0005-0000-0000-00007A490000}"/>
    <cellStyle name="Vírgula 3 3 3 2 3 2 3" xfId="6832" xr:uid="{00000000-0005-0000-0000-00007B490000}"/>
    <cellStyle name="Vírgula 3 3 3 2 3 2 3 2" xfId="20176" xr:uid="{00000000-0005-0000-0000-00007C490000}"/>
    <cellStyle name="Vírgula 3 3 3 2 3 2 4" xfId="9496" xr:uid="{00000000-0005-0000-0000-00007D490000}"/>
    <cellStyle name="Vírgula 3 3 3 2 3 2 4 2" xfId="22840" xr:uid="{00000000-0005-0000-0000-00007E490000}"/>
    <cellStyle name="Vírgula 3 3 3 2 3 2 5" xfId="14848" xr:uid="{00000000-0005-0000-0000-00007F490000}"/>
    <cellStyle name="Vírgula 3 3 3 2 3 2 6" xfId="12160" xr:uid="{00000000-0005-0000-0000-000080490000}"/>
    <cellStyle name="Vírgula 3 3 3 2 3 2 7" xfId="26056" xr:uid="{00000000-0005-0000-0000-000081490000}"/>
    <cellStyle name="Vírgula 3 3 3 2 3 3" xfId="2296" xr:uid="{00000000-0005-0000-0000-000082490000}"/>
    <cellStyle name="Vírgula 3 3 3 2 3 3 2" xfId="4960" xr:uid="{00000000-0005-0000-0000-000083490000}"/>
    <cellStyle name="Vírgula 3 3 3 2 3 3 2 2" xfId="18304" xr:uid="{00000000-0005-0000-0000-000084490000}"/>
    <cellStyle name="Vírgula 3 3 3 2 3 3 3" xfId="7624" xr:uid="{00000000-0005-0000-0000-000085490000}"/>
    <cellStyle name="Vírgula 3 3 3 2 3 3 3 2" xfId="20968" xr:uid="{00000000-0005-0000-0000-000086490000}"/>
    <cellStyle name="Vírgula 3 3 3 2 3 3 4" xfId="10288" xr:uid="{00000000-0005-0000-0000-000087490000}"/>
    <cellStyle name="Vírgula 3 3 3 2 3 3 4 2" xfId="23632" xr:uid="{00000000-0005-0000-0000-000088490000}"/>
    <cellStyle name="Vírgula 3 3 3 2 3 3 5" xfId="15640" xr:uid="{00000000-0005-0000-0000-000089490000}"/>
    <cellStyle name="Vírgula 3 3 3 2 3 3 6" xfId="12952" xr:uid="{00000000-0005-0000-0000-00008A490000}"/>
    <cellStyle name="Vírgula 3 3 3 2 3 4" xfId="3376" xr:uid="{00000000-0005-0000-0000-00008B490000}"/>
    <cellStyle name="Vírgula 3 3 3 2 3 4 2" xfId="16720" xr:uid="{00000000-0005-0000-0000-00008C490000}"/>
    <cellStyle name="Vírgula 3 3 3 2 3 5" xfId="6040" xr:uid="{00000000-0005-0000-0000-00008D490000}"/>
    <cellStyle name="Vírgula 3 3 3 2 3 5 2" xfId="19384" xr:uid="{00000000-0005-0000-0000-00008E490000}"/>
    <cellStyle name="Vírgula 3 3 3 2 3 6" xfId="8704" xr:uid="{00000000-0005-0000-0000-00008F490000}"/>
    <cellStyle name="Vírgula 3 3 3 2 3 6 2" xfId="22048" xr:uid="{00000000-0005-0000-0000-000090490000}"/>
    <cellStyle name="Vírgula 3 3 3 2 3 7" xfId="14056" xr:uid="{00000000-0005-0000-0000-000091490000}"/>
    <cellStyle name="Vírgula 3 3 3 2 3 8" xfId="11368" xr:uid="{00000000-0005-0000-0000-000092490000}"/>
    <cellStyle name="Vírgula 3 3 3 2 3 9" xfId="24688" xr:uid="{00000000-0005-0000-0000-000093490000}"/>
    <cellStyle name="Vírgula 3 3 3 2 4" xfId="1072" xr:uid="{00000000-0005-0000-0000-000094490000}"/>
    <cellStyle name="Vírgula 3 3 3 2 4 2" xfId="3736" xr:uid="{00000000-0005-0000-0000-000095490000}"/>
    <cellStyle name="Vírgula 3 3 3 2 4 2 2" xfId="17080" xr:uid="{00000000-0005-0000-0000-000096490000}"/>
    <cellStyle name="Vírgula 3 3 3 2 4 2 3" xfId="26704" xr:uid="{00000000-0005-0000-0000-000097490000}"/>
    <cellStyle name="Vírgula 3 3 3 2 4 3" xfId="6400" xr:uid="{00000000-0005-0000-0000-000098490000}"/>
    <cellStyle name="Vírgula 3 3 3 2 4 3 2" xfId="19744" xr:uid="{00000000-0005-0000-0000-000099490000}"/>
    <cellStyle name="Vírgula 3 3 3 2 4 4" xfId="9064" xr:uid="{00000000-0005-0000-0000-00009A490000}"/>
    <cellStyle name="Vírgula 3 3 3 2 4 4 2" xfId="22408" xr:uid="{00000000-0005-0000-0000-00009B490000}"/>
    <cellStyle name="Vírgula 3 3 3 2 4 5" xfId="14416" xr:uid="{00000000-0005-0000-0000-00009C490000}"/>
    <cellStyle name="Vírgula 3 3 3 2 4 6" xfId="11728" xr:uid="{00000000-0005-0000-0000-00009D490000}"/>
    <cellStyle name="Vírgula 3 3 3 2 4 7" xfId="25336" xr:uid="{00000000-0005-0000-0000-00009E490000}"/>
    <cellStyle name="Vírgula 3 3 3 2 5" xfId="1864" xr:uid="{00000000-0005-0000-0000-00009F490000}"/>
    <cellStyle name="Vírgula 3 3 3 2 5 2" xfId="4528" xr:uid="{00000000-0005-0000-0000-0000A0490000}"/>
    <cellStyle name="Vírgula 3 3 3 2 5 2 2" xfId="17872" xr:uid="{00000000-0005-0000-0000-0000A1490000}"/>
    <cellStyle name="Vírgula 3 3 3 2 5 3" xfId="7192" xr:uid="{00000000-0005-0000-0000-0000A2490000}"/>
    <cellStyle name="Vírgula 3 3 3 2 5 3 2" xfId="20536" xr:uid="{00000000-0005-0000-0000-0000A3490000}"/>
    <cellStyle name="Vírgula 3 3 3 2 5 4" xfId="9856" xr:uid="{00000000-0005-0000-0000-0000A4490000}"/>
    <cellStyle name="Vírgula 3 3 3 2 5 4 2" xfId="23200" xr:uid="{00000000-0005-0000-0000-0000A5490000}"/>
    <cellStyle name="Vírgula 3 3 3 2 5 5" xfId="15208" xr:uid="{00000000-0005-0000-0000-0000A6490000}"/>
    <cellStyle name="Vírgula 3 3 3 2 5 6" xfId="12520" xr:uid="{00000000-0005-0000-0000-0000A7490000}"/>
    <cellStyle name="Vírgula 3 3 3 2 5 7" xfId="25696" xr:uid="{00000000-0005-0000-0000-0000A8490000}"/>
    <cellStyle name="Vírgula 3 3 3 2 6" xfId="2680" xr:uid="{00000000-0005-0000-0000-0000A9490000}"/>
    <cellStyle name="Vírgula 3 3 3 2 6 2" xfId="5344" xr:uid="{00000000-0005-0000-0000-0000AA490000}"/>
    <cellStyle name="Vírgula 3 3 3 2 6 2 2" xfId="18688" xr:uid="{00000000-0005-0000-0000-0000AB490000}"/>
    <cellStyle name="Vírgula 3 3 3 2 6 3" xfId="8008" xr:uid="{00000000-0005-0000-0000-0000AC490000}"/>
    <cellStyle name="Vírgula 3 3 3 2 6 3 2" xfId="21352" xr:uid="{00000000-0005-0000-0000-0000AD490000}"/>
    <cellStyle name="Vírgula 3 3 3 2 6 4" xfId="10672" xr:uid="{00000000-0005-0000-0000-0000AE490000}"/>
    <cellStyle name="Vírgula 3 3 3 2 6 4 2" xfId="24016" xr:uid="{00000000-0005-0000-0000-0000AF490000}"/>
    <cellStyle name="Vírgula 3 3 3 2 6 5" xfId="16024" xr:uid="{00000000-0005-0000-0000-0000B0490000}"/>
    <cellStyle name="Vírgula 3 3 3 2 6 6" xfId="13336" xr:uid="{00000000-0005-0000-0000-0000B1490000}"/>
    <cellStyle name="Vírgula 3 3 3 2 7" xfId="2944" xr:uid="{00000000-0005-0000-0000-0000B2490000}"/>
    <cellStyle name="Vírgula 3 3 3 2 7 2" xfId="16288" xr:uid="{00000000-0005-0000-0000-0000B3490000}"/>
    <cellStyle name="Vírgula 3 3 3 2 8" xfId="5608" xr:uid="{00000000-0005-0000-0000-0000B4490000}"/>
    <cellStyle name="Vírgula 3 3 3 2 8 2" xfId="18952" xr:uid="{00000000-0005-0000-0000-0000B5490000}"/>
    <cellStyle name="Vírgula 3 3 3 2 9" xfId="8272" xr:uid="{00000000-0005-0000-0000-0000B6490000}"/>
    <cellStyle name="Vírgula 3 3 3 2 9 2" xfId="21616" xr:uid="{00000000-0005-0000-0000-0000B7490000}"/>
    <cellStyle name="Vírgula 3 3 3 3" xfId="184" xr:uid="{00000000-0005-0000-0000-0000B8490000}"/>
    <cellStyle name="Vírgula 3 3 3 3 10" xfId="10840" xr:uid="{00000000-0005-0000-0000-0000B9490000}"/>
    <cellStyle name="Vírgula 3 3 3 3 11" xfId="24232" xr:uid="{00000000-0005-0000-0000-0000BA490000}"/>
    <cellStyle name="Vírgula 3 3 3 3 2" xfId="448" xr:uid="{00000000-0005-0000-0000-0000BB490000}"/>
    <cellStyle name="Vírgula 3 3 3 3 2 2" xfId="1240" xr:uid="{00000000-0005-0000-0000-0000BC490000}"/>
    <cellStyle name="Vírgula 3 3 3 3 2 2 2" xfId="3904" xr:uid="{00000000-0005-0000-0000-0000BD490000}"/>
    <cellStyle name="Vírgula 3 3 3 3 2 2 2 2" xfId="17248" xr:uid="{00000000-0005-0000-0000-0000BE490000}"/>
    <cellStyle name="Vírgula 3 3 3 3 2 2 3" xfId="6568" xr:uid="{00000000-0005-0000-0000-0000BF490000}"/>
    <cellStyle name="Vírgula 3 3 3 3 2 2 3 2" xfId="19912" xr:uid="{00000000-0005-0000-0000-0000C0490000}"/>
    <cellStyle name="Vírgula 3 3 3 3 2 2 4" xfId="9232" xr:uid="{00000000-0005-0000-0000-0000C1490000}"/>
    <cellStyle name="Vírgula 3 3 3 3 2 2 4 2" xfId="22576" xr:uid="{00000000-0005-0000-0000-0000C2490000}"/>
    <cellStyle name="Vírgula 3 3 3 3 2 2 5" xfId="14584" xr:uid="{00000000-0005-0000-0000-0000C3490000}"/>
    <cellStyle name="Vírgula 3 3 3 3 2 2 6" xfId="11896" xr:uid="{00000000-0005-0000-0000-0000C4490000}"/>
    <cellStyle name="Vírgula 3 3 3 3 2 2 7" xfId="26296" xr:uid="{00000000-0005-0000-0000-0000C5490000}"/>
    <cellStyle name="Vírgula 3 3 3 3 2 3" xfId="2032" xr:uid="{00000000-0005-0000-0000-0000C6490000}"/>
    <cellStyle name="Vírgula 3 3 3 3 2 3 2" xfId="4696" xr:uid="{00000000-0005-0000-0000-0000C7490000}"/>
    <cellStyle name="Vírgula 3 3 3 3 2 3 2 2" xfId="18040" xr:uid="{00000000-0005-0000-0000-0000C8490000}"/>
    <cellStyle name="Vírgula 3 3 3 3 2 3 3" xfId="7360" xr:uid="{00000000-0005-0000-0000-0000C9490000}"/>
    <cellStyle name="Vírgula 3 3 3 3 2 3 3 2" xfId="20704" xr:uid="{00000000-0005-0000-0000-0000CA490000}"/>
    <cellStyle name="Vírgula 3 3 3 3 2 3 4" xfId="10024" xr:uid="{00000000-0005-0000-0000-0000CB490000}"/>
    <cellStyle name="Vírgula 3 3 3 3 2 3 4 2" xfId="23368" xr:uid="{00000000-0005-0000-0000-0000CC490000}"/>
    <cellStyle name="Vírgula 3 3 3 3 2 3 5" xfId="15376" xr:uid="{00000000-0005-0000-0000-0000CD490000}"/>
    <cellStyle name="Vírgula 3 3 3 3 2 3 6" xfId="12688" xr:uid="{00000000-0005-0000-0000-0000CE490000}"/>
    <cellStyle name="Vírgula 3 3 3 3 2 4" xfId="3112" xr:uid="{00000000-0005-0000-0000-0000CF490000}"/>
    <cellStyle name="Vírgula 3 3 3 3 2 4 2" xfId="16456" xr:uid="{00000000-0005-0000-0000-0000D0490000}"/>
    <cellStyle name="Vírgula 3 3 3 3 2 5" xfId="5776" xr:uid="{00000000-0005-0000-0000-0000D1490000}"/>
    <cellStyle name="Vírgula 3 3 3 3 2 5 2" xfId="19120" xr:uid="{00000000-0005-0000-0000-0000D2490000}"/>
    <cellStyle name="Vírgula 3 3 3 3 2 6" xfId="8440" xr:uid="{00000000-0005-0000-0000-0000D3490000}"/>
    <cellStyle name="Vírgula 3 3 3 3 2 6 2" xfId="21784" xr:uid="{00000000-0005-0000-0000-0000D4490000}"/>
    <cellStyle name="Vírgula 3 3 3 3 2 7" xfId="13792" xr:uid="{00000000-0005-0000-0000-0000D5490000}"/>
    <cellStyle name="Vírgula 3 3 3 3 2 8" xfId="11104" xr:uid="{00000000-0005-0000-0000-0000D6490000}"/>
    <cellStyle name="Vírgula 3 3 3 3 2 9" xfId="24928" xr:uid="{00000000-0005-0000-0000-0000D7490000}"/>
    <cellStyle name="Vírgula 3 3 3 3 3" xfId="976" xr:uid="{00000000-0005-0000-0000-0000D8490000}"/>
    <cellStyle name="Vírgula 3 3 3 3 3 2" xfId="3640" xr:uid="{00000000-0005-0000-0000-0000D9490000}"/>
    <cellStyle name="Vírgula 3 3 3 3 3 2 2" xfId="16984" xr:uid="{00000000-0005-0000-0000-0000DA490000}"/>
    <cellStyle name="Vírgula 3 3 3 3 3 2 3" xfId="25960" xr:uid="{00000000-0005-0000-0000-0000DB490000}"/>
    <cellStyle name="Vírgula 3 3 3 3 3 3" xfId="6304" xr:uid="{00000000-0005-0000-0000-0000DC490000}"/>
    <cellStyle name="Vírgula 3 3 3 3 3 3 2" xfId="19648" xr:uid="{00000000-0005-0000-0000-0000DD490000}"/>
    <cellStyle name="Vírgula 3 3 3 3 3 4" xfId="8968" xr:uid="{00000000-0005-0000-0000-0000DE490000}"/>
    <cellStyle name="Vírgula 3 3 3 3 3 4 2" xfId="22312" xr:uid="{00000000-0005-0000-0000-0000DF490000}"/>
    <cellStyle name="Vírgula 3 3 3 3 3 5" xfId="14320" xr:uid="{00000000-0005-0000-0000-0000E0490000}"/>
    <cellStyle name="Vírgula 3 3 3 3 3 6" xfId="11632" xr:uid="{00000000-0005-0000-0000-0000E1490000}"/>
    <cellStyle name="Vírgula 3 3 3 3 3 7" xfId="24592" xr:uid="{00000000-0005-0000-0000-0000E2490000}"/>
    <cellStyle name="Vírgula 3 3 3 3 4" xfId="1768" xr:uid="{00000000-0005-0000-0000-0000E3490000}"/>
    <cellStyle name="Vírgula 3 3 3 3 4 2" xfId="4432" xr:uid="{00000000-0005-0000-0000-0000E4490000}"/>
    <cellStyle name="Vírgula 3 3 3 3 4 2 2" xfId="17776" xr:uid="{00000000-0005-0000-0000-0000E5490000}"/>
    <cellStyle name="Vírgula 3 3 3 3 4 2 3" xfId="26608" xr:uid="{00000000-0005-0000-0000-0000E6490000}"/>
    <cellStyle name="Vírgula 3 3 3 3 4 3" xfId="7096" xr:uid="{00000000-0005-0000-0000-0000E7490000}"/>
    <cellStyle name="Vírgula 3 3 3 3 4 3 2" xfId="20440" xr:uid="{00000000-0005-0000-0000-0000E8490000}"/>
    <cellStyle name="Vírgula 3 3 3 3 4 4" xfId="9760" xr:uid="{00000000-0005-0000-0000-0000E9490000}"/>
    <cellStyle name="Vírgula 3 3 3 3 4 4 2" xfId="23104" xr:uid="{00000000-0005-0000-0000-0000EA490000}"/>
    <cellStyle name="Vírgula 3 3 3 3 4 5" xfId="15112" xr:uid="{00000000-0005-0000-0000-0000EB490000}"/>
    <cellStyle name="Vírgula 3 3 3 3 4 6" xfId="12424" xr:uid="{00000000-0005-0000-0000-0000EC490000}"/>
    <cellStyle name="Vírgula 3 3 3 3 4 7" xfId="25240" xr:uid="{00000000-0005-0000-0000-0000ED490000}"/>
    <cellStyle name="Vírgula 3 3 3 3 5" xfId="2584" xr:uid="{00000000-0005-0000-0000-0000EE490000}"/>
    <cellStyle name="Vírgula 3 3 3 3 5 2" xfId="5248" xr:uid="{00000000-0005-0000-0000-0000EF490000}"/>
    <cellStyle name="Vírgula 3 3 3 3 5 2 2" xfId="18592" xr:uid="{00000000-0005-0000-0000-0000F0490000}"/>
    <cellStyle name="Vírgula 3 3 3 3 5 3" xfId="7912" xr:uid="{00000000-0005-0000-0000-0000F1490000}"/>
    <cellStyle name="Vírgula 3 3 3 3 5 3 2" xfId="21256" xr:uid="{00000000-0005-0000-0000-0000F2490000}"/>
    <cellStyle name="Vírgula 3 3 3 3 5 4" xfId="10576" xr:uid="{00000000-0005-0000-0000-0000F3490000}"/>
    <cellStyle name="Vírgula 3 3 3 3 5 4 2" xfId="23920" xr:uid="{00000000-0005-0000-0000-0000F4490000}"/>
    <cellStyle name="Vírgula 3 3 3 3 5 5" xfId="15928" xr:uid="{00000000-0005-0000-0000-0000F5490000}"/>
    <cellStyle name="Vírgula 3 3 3 3 5 6" xfId="13240" xr:uid="{00000000-0005-0000-0000-0000F6490000}"/>
    <cellStyle name="Vírgula 3 3 3 3 5 7" xfId="25600" xr:uid="{00000000-0005-0000-0000-0000F7490000}"/>
    <cellStyle name="Vírgula 3 3 3 3 6" xfId="2848" xr:uid="{00000000-0005-0000-0000-0000F8490000}"/>
    <cellStyle name="Vírgula 3 3 3 3 6 2" xfId="16192" xr:uid="{00000000-0005-0000-0000-0000F9490000}"/>
    <cellStyle name="Vírgula 3 3 3 3 7" xfId="5512" xr:uid="{00000000-0005-0000-0000-0000FA490000}"/>
    <cellStyle name="Vírgula 3 3 3 3 7 2" xfId="18856" xr:uid="{00000000-0005-0000-0000-0000FB490000}"/>
    <cellStyle name="Vírgula 3 3 3 3 8" xfId="8176" xr:uid="{00000000-0005-0000-0000-0000FC490000}"/>
    <cellStyle name="Vírgula 3 3 3 3 8 2" xfId="21520" xr:uid="{00000000-0005-0000-0000-0000FD490000}"/>
    <cellStyle name="Vírgula 3 3 3 3 9" xfId="13528" xr:uid="{00000000-0005-0000-0000-0000FE490000}"/>
    <cellStyle name="Vírgula 3 3 3 4" xfId="376" xr:uid="{00000000-0005-0000-0000-0000FF490000}"/>
    <cellStyle name="Vírgula 3 3 3 4 2" xfId="1168" xr:uid="{00000000-0005-0000-0000-0000004A0000}"/>
    <cellStyle name="Vírgula 3 3 3 4 2 2" xfId="3832" xr:uid="{00000000-0005-0000-0000-0000014A0000}"/>
    <cellStyle name="Vírgula 3 3 3 4 2 2 2" xfId="17176" xr:uid="{00000000-0005-0000-0000-0000024A0000}"/>
    <cellStyle name="Vírgula 3 3 3 4 2 3" xfId="6496" xr:uid="{00000000-0005-0000-0000-0000034A0000}"/>
    <cellStyle name="Vírgula 3 3 3 4 2 3 2" xfId="19840" xr:uid="{00000000-0005-0000-0000-0000044A0000}"/>
    <cellStyle name="Vírgula 3 3 3 4 2 4" xfId="9160" xr:uid="{00000000-0005-0000-0000-0000054A0000}"/>
    <cellStyle name="Vírgula 3 3 3 4 2 4 2" xfId="22504" xr:uid="{00000000-0005-0000-0000-0000064A0000}"/>
    <cellStyle name="Vírgula 3 3 3 4 2 5" xfId="14512" xr:uid="{00000000-0005-0000-0000-0000074A0000}"/>
    <cellStyle name="Vírgula 3 3 3 4 2 6" xfId="11824" xr:uid="{00000000-0005-0000-0000-0000084A0000}"/>
    <cellStyle name="Vírgula 3 3 3 4 2 7" xfId="26224" xr:uid="{00000000-0005-0000-0000-0000094A0000}"/>
    <cellStyle name="Vírgula 3 3 3 4 3" xfId="1960" xr:uid="{00000000-0005-0000-0000-00000A4A0000}"/>
    <cellStyle name="Vírgula 3 3 3 4 3 2" xfId="4624" xr:uid="{00000000-0005-0000-0000-00000B4A0000}"/>
    <cellStyle name="Vírgula 3 3 3 4 3 2 2" xfId="17968" xr:uid="{00000000-0005-0000-0000-00000C4A0000}"/>
    <cellStyle name="Vírgula 3 3 3 4 3 3" xfId="7288" xr:uid="{00000000-0005-0000-0000-00000D4A0000}"/>
    <cellStyle name="Vírgula 3 3 3 4 3 3 2" xfId="20632" xr:uid="{00000000-0005-0000-0000-00000E4A0000}"/>
    <cellStyle name="Vírgula 3 3 3 4 3 4" xfId="9952" xr:uid="{00000000-0005-0000-0000-00000F4A0000}"/>
    <cellStyle name="Vírgula 3 3 3 4 3 4 2" xfId="23296" xr:uid="{00000000-0005-0000-0000-0000104A0000}"/>
    <cellStyle name="Vírgula 3 3 3 4 3 5" xfId="15304" xr:uid="{00000000-0005-0000-0000-0000114A0000}"/>
    <cellStyle name="Vírgula 3 3 3 4 3 6" xfId="12616" xr:uid="{00000000-0005-0000-0000-0000124A0000}"/>
    <cellStyle name="Vírgula 3 3 3 4 4" xfId="3040" xr:uid="{00000000-0005-0000-0000-0000134A0000}"/>
    <cellStyle name="Vírgula 3 3 3 4 4 2" xfId="16384" xr:uid="{00000000-0005-0000-0000-0000144A0000}"/>
    <cellStyle name="Vírgula 3 3 3 4 5" xfId="5704" xr:uid="{00000000-0005-0000-0000-0000154A0000}"/>
    <cellStyle name="Vírgula 3 3 3 4 5 2" xfId="19048" xr:uid="{00000000-0005-0000-0000-0000164A0000}"/>
    <cellStyle name="Vírgula 3 3 3 4 6" xfId="8368" xr:uid="{00000000-0005-0000-0000-0000174A0000}"/>
    <cellStyle name="Vírgula 3 3 3 4 6 2" xfId="21712" xr:uid="{00000000-0005-0000-0000-0000184A0000}"/>
    <cellStyle name="Vírgula 3 3 3 4 7" xfId="13720" xr:uid="{00000000-0005-0000-0000-0000194A0000}"/>
    <cellStyle name="Vírgula 3 3 3 4 8" xfId="11032" xr:uid="{00000000-0005-0000-0000-00001A4A0000}"/>
    <cellStyle name="Vírgula 3 3 3 4 9" xfId="24856" xr:uid="{00000000-0005-0000-0000-00001B4A0000}"/>
    <cellStyle name="Vírgula 3 3 3 5" xfId="640" xr:uid="{00000000-0005-0000-0000-00001C4A0000}"/>
    <cellStyle name="Vírgula 3 3 3 5 2" xfId="1432" xr:uid="{00000000-0005-0000-0000-00001D4A0000}"/>
    <cellStyle name="Vírgula 3 3 3 5 2 2" xfId="4096" xr:uid="{00000000-0005-0000-0000-00001E4A0000}"/>
    <cellStyle name="Vírgula 3 3 3 5 2 2 2" xfId="17440" xr:uid="{00000000-0005-0000-0000-00001F4A0000}"/>
    <cellStyle name="Vírgula 3 3 3 5 2 3" xfId="6760" xr:uid="{00000000-0005-0000-0000-0000204A0000}"/>
    <cellStyle name="Vírgula 3 3 3 5 2 3 2" xfId="20104" xr:uid="{00000000-0005-0000-0000-0000214A0000}"/>
    <cellStyle name="Vírgula 3 3 3 5 2 4" xfId="9424" xr:uid="{00000000-0005-0000-0000-0000224A0000}"/>
    <cellStyle name="Vírgula 3 3 3 5 2 4 2" xfId="22768" xr:uid="{00000000-0005-0000-0000-0000234A0000}"/>
    <cellStyle name="Vírgula 3 3 3 5 2 5" xfId="14776" xr:uid="{00000000-0005-0000-0000-0000244A0000}"/>
    <cellStyle name="Vírgula 3 3 3 5 2 6" xfId="12088" xr:uid="{00000000-0005-0000-0000-0000254A0000}"/>
    <cellStyle name="Vírgula 3 3 3 5 2 7" xfId="25888" xr:uid="{00000000-0005-0000-0000-0000264A0000}"/>
    <cellStyle name="Vírgula 3 3 3 5 3" xfId="2224" xr:uid="{00000000-0005-0000-0000-0000274A0000}"/>
    <cellStyle name="Vírgula 3 3 3 5 3 2" xfId="4888" xr:uid="{00000000-0005-0000-0000-0000284A0000}"/>
    <cellStyle name="Vírgula 3 3 3 5 3 2 2" xfId="18232" xr:uid="{00000000-0005-0000-0000-0000294A0000}"/>
    <cellStyle name="Vírgula 3 3 3 5 3 3" xfId="7552" xr:uid="{00000000-0005-0000-0000-00002A4A0000}"/>
    <cellStyle name="Vírgula 3 3 3 5 3 3 2" xfId="20896" xr:uid="{00000000-0005-0000-0000-00002B4A0000}"/>
    <cellStyle name="Vírgula 3 3 3 5 3 4" xfId="10216" xr:uid="{00000000-0005-0000-0000-00002C4A0000}"/>
    <cellStyle name="Vírgula 3 3 3 5 3 4 2" xfId="23560" xr:uid="{00000000-0005-0000-0000-00002D4A0000}"/>
    <cellStyle name="Vírgula 3 3 3 5 3 5" xfId="15568" xr:uid="{00000000-0005-0000-0000-00002E4A0000}"/>
    <cellStyle name="Vírgula 3 3 3 5 3 6" xfId="12880" xr:uid="{00000000-0005-0000-0000-00002F4A0000}"/>
    <cellStyle name="Vírgula 3 3 3 5 4" xfId="3304" xr:uid="{00000000-0005-0000-0000-0000304A0000}"/>
    <cellStyle name="Vírgula 3 3 3 5 4 2" xfId="16648" xr:uid="{00000000-0005-0000-0000-0000314A0000}"/>
    <cellStyle name="Vírgula 3 3 3 5 5" xfId="5968" xr:uid="{00000000-0005-0000-0000-0000324A0000}"/>
    <cellStyle name="Vírgula 3 3 3 5 5 2" xfId="19312" xr:uid="{00000000-0005-0000-0000-0000334A0000}"/>
    <cellStyle name="Vírgula 3 3 3 5 6" xfId="8632" xr:uid="{00000000-0005-0000-0000-0000344A0000}"/>
    <cellStyle name="Vírgula 3 3 3 5 6 2" xfId="21976" xr:uid="{00000000-0005-0000-0000-0000354A0000}"/>
    <cellStyle name="Vírgula 3 3 3 5 7" xfId="13984" xr:uid="{00000000-0005-0000-0000-0000364A0000}"/>
    <cellStyle name="Vírgula 3 3 3 5 8" xfId="11296" xr:uid="{00000000-0005-0000-0000-0000374A0000}"/>
    <cellStyle name="Vírgula 3 3 3 5 9" xfId="24520" xr:uid="{00000000-0005-0000-0000-0000384A0000}"/>
    <cellStyle name="Vírgula 3 3 3 6" xfId="904" xr:uid="{00000000-0005-0000-0000-0000394A0000}"/>
    <cellStyle name="Vírgula 3 3 3 6 2" xfId="3568" xr:uid="{00000000-0005-0000-0000-00003A4A0000}"/>
    <cellStyle name="Vírgula 3 3 3 6 2 2" xfId="16912" xr:uid="{00000000-0005-0000-0000-00003B4A0000}"/>
    <cellStyle name="Vírgula 3 3 3 6 2 3" xfId="26536" xr:uid="{00000000-0005-0000-0000-00003C4A0000}"/>
    <cellStyle name="Vírgula 3 3 3 6 3" xfId="6232" xr:uid="{00000000-0005-0000-0000-00003D4A0000}"/>
    <cellStyle name="Vírgula 3 3 3 6 3 2" xfId="19576" xr:uid="{00000000-0005-0000-0000-00003E4A0000}"/>
    <cellStyle name="Vírgula 3 3 3 6 4" xfId="8896" xr:uid="{00000000-0005-0000-0000-00003F4A0000}"/>
    <cellStyle name="Vírgula 3 3 3 6 4 2" xfId="22240" xr:uid="{00000000-0005-0000-0000-0000404A0000}"/>
    <cellStyle name="Vírgula 3 3 3 6 5" xfId="14248" xr:uid="{00000000-0005-0000-0000-0000414A0000}"/>
    <cellStyle name="Vírgula 3 3 3 6 6" xfId="11560" xr:uid="{00000000-0005-0000-0000-0000424A0000}"/>
    <cellStyle name="Vírgula 3 3 3 6 7" xfId="25168" xr:uid="{00000000-0005-0000-0000-0000434A0000}"/>
    <cellStyle name="Vírgula 3 3 3 7" xfId="1696" xr:uid="{00000000-0005-0000-0000-0000444A0000}"/>
    <cellStyle name="Vírgula 3 3 3 7 2" xfId="4360" xr:uid="{00000000-0005-0000-0000-0000454A0000}"/>
    <cellStyle name="Vírgula 3 3 3 7 2 2" xfId="17704" xr:uid="{00000000-0005-0000-0000-0000464A0000}"/>
    <cellStyle name="Vírgula 3 3 3 7 3" xfId="7024" xr:uid="{00000000-0005-0000-0000-0000474A0000}"/>
    <cellStyle name="Vírgula 3 3 3 7 3 2" xfId="20368" xr:uid="{00000000-0005-0000-0000-0000484A0000}"/>
    <cellStyle name="Vírgula 3 3 3 7 4" xfId="9688" xr:uid="{00000000-0005-0000-0000-0000494A0000}"/>
    <cellStyle name="Vírgula 3 3 3 7 4 2" xfId="23032" xr:uid="{00000000-0005-0000-0000-00004A4A0000}"/>
    <cellStyle name="Vírgula 3 3 3 7 5" xfId="15040" xr:uid="{00000000-0005-0000-0000-00004B4A0000}"/>
    <cellStyle name="Vírgula 3 3 3 7 6" xfId="12352" xr:uid="{00000000-0005-0000-0000-00004C4A0000}"/>
    <cellStyle name="Vírgula 3 3 3 7 7" xfId="25528" xr:uid="{00000000-0005-0000-0000-00004D4A0000}"/>
    <cellStyle name="Vírgula 3 3 3 8" xfId="2512" xr:uid="{00000000-0005-0000-0000-00004E4A0000}"/>
    <cellStyle name="Vírgula 3 3 3 8 2" xfId="5176" xr:uid="{00000000-0005-0000-0000-00004F4A0000}"/>
    <cellStyle name="Vírgula 3 3 3 8 2 2" xfId="18520" xr:uid="{00000000-0005-0000-0000-0000504A0000}"/>
    <cellStyle name="Vírgula 3 3 3 8 3" xfId="7840" xr:uid="{00000000-0005-0000-0000-0000514A0000}"/>
    <cellStyle name="Vírgula 3 3 3 8 3 2" xfId="21184" xr:uid="{00000000-0005-0000-0000-0000524A0000}"/>
    <cellStyle name="Vírgula 3 3 3 8 4" xfId="10504" xr:uid="{00000000-0005-0000-0000-0000534A0000}"/>
    <cellStyle name="Vírgula 3 3 3 8 4 2" xfId="23848" xr:uid="{00000000-0005-0000-0000-0000544A0000}"/>
    <cellStyle name="Vírgula 3 3 3 8 5" xfId="15856" xr:uid="{00000000-0005-0000-0000-0000554A0000}"/>
    <cellStyle name="Vírgula 3 3 3 8 6" xfId="13168" xr:uid="{00000000-0005-0000-0000-0000564A0000}"/>
    <cellStyle name="Vírgula 3 3 3 9" xfId="2776" xr:uid="{00000000-0005-0000-0000-0000574A0000}"/>
    <cellStyle name="Vírgula 3 3 3 9 2" xfId="16120" xr:uid="{00000000-0005-0000-0000-0000584A0000}"/>
    <cellStyle name="Vírgula 3 3 4" xfId="232" xr:uid="{00000000-0005-0000-0000-0000594A0000}"/>
    <cellStyle name="Vírgula 3 3 4 10" xfId="13576" xr:uid="{00000000-0005-0000-0000-00005A4A0000}"/>
    <cellStyle name="Vírgula 3 3 4 11" xfId="10888" xr:uid="{00000000-0005-0000-0000-00005B4A0000}"/>
    <cellStyle name="Vírgula 3 3 4 12" xfId="24280" xr:uid="{00000000-0005-0000-0000-00005C4A0000}"/>
    <cellStyle name="Vírgula 3 3 4 2" xfId="496" xr:uid="{00000000-0005-0000-0000-00005D4A0000}"/>
    <cellStyle name="Vírgula 3 3 4 2 2" xfId="1288" xr:uid="{00000000-0005-0000-0000-00005E4A0000}"/>
    <cellStyle name="Vírgula 3 3 4 2 2 2" xfId="3952" xr:uid="{00000000-0005-0000-0000-00005F4A0000}"/>
    <cellStyle name="Vírgula 3 3 4 2 2 2 2" xfId="17296" xr:uid="{00000000-0005-0000-0000-0000604A0000}"/>
    <cellStyle name="Vírgula 3 3 4 2 2 3" xfId="6616" xr:uid="{00000000-0005-0000-0000-0000614A0000}"/>
    <cellStyle name="Vírgula 3 3 4 2 2 3 2" xfId="19960" xr:uid="{00000000-0005-0000-0000-0000624A0000}"/>
    <cellStyle name="Vírgula 3 3 4 2 2 4" xfId="9280" xr:uid="{00000000-0005-0000-0000-0000634A0000}"/>
    <cellStyle name="Vírgula 3 3 4 2 2 4 2" xfId="22624" xr:uid="{00000000-0005-0000-0000-0000644A0000}"/>
    <cellStyle name="Vírgula 3 3 4 2 2 5" xfId="14632" xr:uid="{00000000-0005-0000-0000-0000654A0000}"/>
    <cellStyle name="Vírgula 3 3 4 2 2 6" xfId="11944" xr:uid="{00000000-0005-0000-0000-0000664A0000}"/>
    <cellStyle name="Vírgula 3 3 4 2 2 7" xfId="26344" xr:uid="{00000000-0005-0000-0000-0000674A0000}"/>
    <cellStyle name="Vírgula 3 3 4 2 3" xfId="2080" xr:uid="{00000000-0005-0000-0000-0000684A0000}"/>
    <cellStyle name="Vírgula 3 3 4 2 3 2" xfId="4744" xr:uid="{00000000-0005-0000-0000-0000694A0000}"/>
    <cellStyle name="Vírgula 3 3 4 2 3 2 2" xfId="18088" xr:uid="{00000000-0005-0000-0000-00006A4A0000}"/>
    <cellStyle name="Vírgula 3 3 4 2 3 3" xfId="7408" xr:uid="{00000000-0005-0000-0000-00006B4A0000}"/>
    <cellStyle name="Vírgula 3 3 4 2 3 3 2" xfId="20752" xr:uid="{00000000-0005-0000-0000-00006C4A0000}"/>
    <cellStyle name="Vírgula 3 3 4 2 3 4" xfId="10072" xr:uid="{00000000-0005-0000-0000-00006D4A0000}"/>
    <cellStyle name="Vírgula 3 3 4 2 3 4 2" xfId="23416" xr:uid="{00000000-0005-0000-0000-00006E4A0000}"/>
    <cellStyle name="Vírgula 3 3 4 2 3 5" xfId="15424" xr:uid="{00000000-0005-0000-0000-00006F4A0000}"/>
    <cellStyle name="Vírgula 3 3 4 2 3 6" xfId="12736" xr:uid="{00000000-0005-0000-0000-0000704A0000}"/>
    <cellStyle name="Vírgula 3 3 4 2 4" xfId="3160" xr:uid="{00000000-0005-0000-0000-0000714A0000}"/>
    <cellStyle name="Vírgula 3 3 4 2 4 2" xfId="16504" xr:uid="{00000000-0005-0000-0000-0000724A0000}"/>
    <cellStyle name="Vírgula 3 3 4 2 5" xfId="5824" xr:uid="{00000000-0005-0000-0000-0000734A0000}"/>
    <cellStyle name="Vírgula 3 3 4 2 5 2" xfId="19168" xr:uid="{00000000-0005-0000-0000-0000744A0000}"/>
    <cellStyle name="Vírgula 3 3 4 2 6" xfId="8488" xr:uid="{00000000-0005-0000-0000-0000754A0000}"/>
    <cellStyle name="Vírgula 3 3 4 2 6 2" xfId="21832" xr:uid="{00000000-0005-0000-0000-0000764A0000}"/>
    <cellStyle name="Vírgula 3 3 4 2 7" xfId="13840" xr:uid="{00000000-0005-0000-0000-0000774A0000}"/>
    <cellStyle name="Vírgula 3 3 4 2 8" xfId="11152" xr:uid="{00000000-0005-0000-0000-0000784A0000}"/>
    <cellStyle name="Vírgula 3 3 4 2 9" xfId="24976" xr:uid="{00000000-0005-0000-0000-0000794A0000}"/>
    <cellStyle name="Vírgula 3 3 4 3" xfId="664" xr:uid="{00000000-0005-0000-0000-00007A4A0000}"/>
    <cellStyle name="Vírgula 3 3 4 3 2" xfId="1456" xr:uid="{00000000-0005-0000-0000-00007B4A0000}"/>
    <cellStyle name="Vírgula 3 3 4 3 2 2" xfId="4120" xr:uid="{00000000-0005-0000-0000-00007C4A0000}"/>
    <cellStyle name="Vírgula 3 3 4 3 2 2 2" xfId="17464" xr:uid="{00000000-0005-0000-0000-00007D4A0000}"/>
    <cellStyle name="Vírgula 3 3 4 3 2 3" xfId="6784" xr:uid="{00000000-0005-0000-0000-00007E4A0000}"/>
    <cellStyle name="Vírgula 3 3 4 3 2 3 2" xfId="20128" xr:uid="{00000000-0005-0000-0000-00007F4A0000}"/>
    <cellStyle name="Vírgula 3 3 4 3 2 4" xfId="9448" xr:uid="{00000000-0005-0000-0000-0000804A0000}"/>
    <cellStyle name="Vírgula 3 3 4 3 2 4 2" xfId="22792" xr:uid="{00000000-0005-0000-0000-0000814A0000}"/>
    <cellStyle name="Vírgula 3 3 4 3 2 5" xfId="14800" xr:uid="{00000000-0005-0000-0000-0000824A0000}"/>
    <cellStyle name="Vírgula 3 3 4 3 2 6" xfId="12112" xr:uid="{00000000-0005-0000-0000-0000834A0000}"/>
    <cellStyle name="Vírgula 3 3 4 3 2 7" xfId="26008" xr:uid="{00000000-0005-0000-0000-0000844A0000}"/>
    <cellStyle name="Vírgula 3 3 4 3 3" xfId="2248" xr:uid="{00000000-0005-0000-0000-0000854A0000}"/>
    <cellStyle name="Vírgula 3 3 4 3 3 2" xfId="4912" xr:uid="{00000000-0005-0000-0000-0000864A0000}"/>
    <cellStyle name="Vírgula 3 3 4 3 3 2 2" xfId="18256" xr:uid="{00000000-0005-0000-0000-0000874A0000}"/>
    <cellStyle name="Vírgula 3 3 4 3 3 3" xfId="7576" xr:uid="{00000000-0005-0000-0000-0000884A0000}"/>
    <cellStyle name="Vírgula 3 3 4 3 3 3 2" xfId="20920" xr:uid="{00000000-0005-0000-0000-0000894A0000}"/>
    <cellStyle name="Vírgula 3 3 4 3 3 4" xfId="10240" xr:uid="{00000000-0005-0000-0000-00008A4A0000}"/>
    <cellStyle name="Vírgula 3 3 4 3 3 4 2" xfId="23584" xr:uid="{00000000-0005-0000-0000-00008B4A0000}"/>
    <cellStyle name="Vírgula 3 3 4 3 3 5" xfId="15592" xr:uid="{00000000-0005-0000-0000-00008C4A0000}"/>
    <cellStyle name="Vírgula 3 3 4 3 3 6" xfId="12904" xr:uid="{00000000-0005-0000-0000-00008D4A0000}"/>
    <cellStyle name="Vírgula 3 3 4 3 4" xfId="3328" xr:uid="{00000000-0005-0000-0000-00008E4A0000}"/>
    <cellStyle name="Vírgula 3 3 4 3 4 2" xfId="16672" xr:uid="{00000000-0005-0000-0000-00008F4A0000}"/>
    <cellStyle name="Vírgula 3 3 4 3 5" xfId="5992" xr:uid="{00000000-0005-0000-0000-0000904A0000}"/>
    <cellStyle name="Vírgula 3 3 4 3 5 2" xfId="19336" xr:uid="{00000000-0005-0000-0000-0000914A0000}"/>
    <cellStyle name="Vírgula 3 3 4 3 6" xfId="8656" xr:uid="{00000000-0005-0000-0000-0000924A0000}"/>
    <cellStyle name="Vírgula 3 3 4 3 6 2" xfId="22000" xr:uid="{00000000-0005-0000-0000-0000934A0000}"/>
    <cellStyle name="Vírgula 3 3 4 3 7" xfId="14008" xr:uid="{00000000-0005-0000-0000-0000944A0000}"/>
    <cellStyle name="Vírgula 3 3 4 3 8" xfId="11320" xr:uid="{00000000-0005-0000-0000-0000954A0000}"/>
    <cellStyle name="Vírgula 3 3 4 3 9" xfId="24640" xr:uid="{00000000-0005-0000-0000-0000964A0000}"/>
    <cellStyle name="Vírgula 3 3 4 4" xfId="1024" xr:uid="{00000000-0005-0000-0000-0000974A0000}"/>
    <cellStyle name="Vírgula 3 3 4 4 2" xfId="3688" xr:uid="{00000000-0005-0000-0000-0000984A0000}"/>
    <cellStyle name="Vírgula 3 3 4 4 2 2" xfId="17032" xr:uid="{00000000-0005-0000-0000-0000994A0000}"/>
    <cellStyle name="Vírgula 3 3 4 4 2 3" xfId="26656" xr:uid="{00000000-0005-0000-0000-00009A4A0000}"/>
    <cellStyle name="Vírgula 3 3 4 4 3" xfId="6352" xr:uid="{00000000-0005-0000-0000-00009B4A0000}"/>
    <cellStyle name="Vírgula 3 3 4 4 3 2" xfId="19696" xr:uid="{00000000-0005-0000-0000-00009C4A0000}"/>
    <cellStyle name="Vírgula 3 3 4 4 4" xfId="9016" xr:uid="{00000000-0005-0000-0000-00009D4A0000}"/>
    <cellStyle name="Vírgula 3 3 4 4 4 2" xfId="22360" xr:uid="{00000000-0005-0000-0000-00009E4A0000}"/>
    <cellStyle name="Vírgula 3 3 4 4 5" xfId="14368" xr:uid="{00000000-0005-0000-0000-00009F4A0000}"/>
    <cellStyle name="Vírgula 3 3 4 4 6" xfId="11680" xr:uid="{00000000-0005-0000-0000-0000A04A0000}"/>
    <cellStyle name="Vírgula 3 3 4 4 7" xfId="25288" xr:uid="{00000000-0005-0000-0000-0000A14A0000}"/>
    <cellStyle name="Vírgula 3 3 4 5" xfId="1816" xr:uid="{00000000-0005-0000-0000-0000A24A0000}"/>
    <cellStyle name="Vírgula 3 3 4 5 2" xfId="4480" xr:uid="{00000000-0005-0000-0000-0000A34A0000}"/>
    <cellStyle name="Vírgula 3 3 4 5 2 2" xfId="17824" xr:uid="{00000000-0005-0000-0000-0000A44A0000}"/>
    <cellStyle name="Vírgula 3 3 4 5 3" xfId="7144" xr:uid="{00000000-0005-0000-0000-0000A54A0000}"/>
    <cellStyle name="Vírgula 3 3 4 5 3 2" xfId="20488" xr:uid="{00000000-0005-0000-0000-0000A64A0000}"/>
    <cellStyle name="Vírgula 3 3 4 5 4" xfId="9808" xr:uid="{00000000-0005-0000-0000-0000A74A0000}"/>
    <cellStyle name="Vírgula 3 3 4 5 4 2" xfId="23152" xr:uid="{00000000-0005-0000-0000-0000A84A0000}"/>
    <cellStyle name="Vírgula 3 3 4 5 5" xfId="15160" xr:uid="{00000000-0005-0000-0000-0000A94A0000}"/>
    <cellStyle name="Vírgula 3 3 4 5 6" xfId="12472" xr:uid="{00000000-0005-0000-0000-0000AA4A0000}"/>
    <cellStyle name="Vírgula 3 3 4 5 7" xfId="25648" xr:uid="{00000000-0005-0000-0000-0000AB4A0000}"/>
    <cellStyle name="Vírgula 3 3 4 6" xfId="2632" xr:uid="{00000000-0005-0000-0000-0000AC4A0000}"/>
    <cellStyle name="Vírgula 3 3 4 6 2" xfId="5296" xr:uid="{00000000-0005-0000-0000-0000AD4A0000}"/>
    <cellStyle name="Vírgula 3 3 4 6 2 2" xfId="18640" xr:uid="{00000000-0005-0000-0000-0000AE4A0000}"/>
    <cellStyle name="Vírgula 3 3 4 6 3" xfId="7960" xr:uid="{00000000-0005-0000-0000-0000AF4A0000}"/>
    <cellStyle name="Vírgula 3 3 4 6 3 2" xfId="21304" xr:uid="{00000000-0005-0000-0000-0000B04A0000}"/>
    <cellStyle name="Vírgula 3 3 4 6 4" xfId="10624" xr:uid="{00000000-0005-0000-0000-0000B14A0000}"/>
    <cellStyle name="Vírgula 3 3 4 6 4 2" xfId="23968" xr:uid="{00000000-0005-0000-0000-0000B24A0000}"/>
    <cellStyle name="Vírgula 3 3 4 6 5" xfId="15976" xr:uid="{00000000-0005-0000-0000-0000B34A0000}"/>
    <cellStyle name="Vírgula 3 3 4 6 6" xfId="13288" xr:uid="{00000000-0005-0000-0000-0000B44A0000}"/>
    <cellStyle name="Vírgula 3 3 4 7" xfId="2896" xr:uid="{00000000-0005-0000-0000-0000B54A0000}"/>
    <cellStyle name="Vírgula 3 3 4 7 2" xfId="16240" xr:uid="{00000000-0005-0000-0000-0000B64A0000}"/>
    <cellStyle name="Vírgula 3 3 4 8" xfId="5560" xr:uid="{00000000-0005-0000-0000-0000B74A0000}"/>
    <cellStyle name="Vírgula 3 3 4 8 2" xfId="18904" xr:uid="{00000000-0005-0000-0000-0000B84A0000}"/>
    <cellStyle name="Vírgula 3 3 4 9" xfId="8224" xr:uid="{00000000-0005-0000-0000-0000B94A0000}"/>
    <cellStyle name="Vírgula 3 3 4 9 2" xfId="21568" xr:uid="{00000000-0005-0000-0000-0000BA4A0000}"/>
    <cellStyle name="Vírgula 3 3 5" xfId="160" xr:uid="{00000000-0005-0000-0000-0000BB4A0000}"/>
    <cellStyle name="Vírgula 3 3 5 10" xfId="10816" xr:uid="{00000000-0005-0000-0000-0000BC4A0000}"/>
    <cellStyle name="Vírgula 3 3 5 11" xfId="24208" xr:uid="{00000000-0005-0000-0000-0000BD4A0000}"/>
    <cellStyle name="Vírgula 3 3 5 2" xfId="424" xr:uid="{00000000-0005-0000-0000-0000BE4A0000}"/>
    <cellStyle name="Vírgula 3 3 5 2 2" xfId="1216" xr:uid="{00000000-0005-0000-0000-0000BF4A0000}"/>
    <cellStyle name="Vírgula 3 3 5 2 2 2" xfId="3880" xr:uid="{00000000-0005-0000-0000-0000C04A0000}"/>
    <cellStyle name="Vírgula 3 3 5 2 2 2 2" xfId="17224" xr:uid="{00000000-0005-0000-0000-0000C14A0000}"/>
    <cellStyle name="Vírgula 3 3 5 2 2 3" xfId="6544" xr:uid="{00000000-0005-0000-0000-0000C24A0000}"/>
    <cellStyle name="Vírgula 3 3 5 2 2 3 2" xfId="19888" xr:uid="{00000000-0005-0000-0000-0000C34A0000}"/>
    <cellStyle name="Vírgula 3 3 5 2 2 4" xfId="9208" xr:uid="{00000000-0005-0000-0000-0000C44A0000}"/>
    <cellStyle name="Vírgula 3 3 5 2 2 4 2" xfId="22552" xr:uid="{00000000-0005-0000-0000-0000C54A0000}"/>
    <cellStyle name="Vírgula 3 3 5 2 2 5" xfId="14560" xr:uid="{00000000-0005-0000-0000-0000C64A0000}"/>
    <cellStyle name="Vírgula 3 3 5 2 2 6" xfId="11872" xr:uid="{00000000-0005-0000-0000-0000C74A0000}"/>
    <cellStyle name="Vírgula 3 3 5 2 2 7" xfId="26272" xr:uid="{00000000-0005-0000-0000-0000C84A0000}"/>
    <cellStyle name="Vírgula 3 3 5 2 3" xfId="2008" xr:uid="{00000000-0005-0000-0000-0000C94A0000}"/>
    <cellStyle name="Vírgula 3 3 5 2 3 2" xfId="4672" xr:uid="{00000000-0005-0000-0000-0000CA4A0000}"/>
    <cellStyle name="Vírgula 3 3 5 2 3 2 2" xfId="18016" xr:uid="{00000000-0005-0000-0000-0000CB4A0000}"/>
    <cellStyle name="Vírgula 3 3 5 2 3 3" xfId="7336" xr:uid="{00000000-0005-0000-0000-0000CC4A0000}"/>
    <cellStyle name="Vírgula 3 3 5 2 3 3 2" xfId="20680" xr:uid="{00000000-0005-0000-0000-0000CD4A0000}"/>
    <cellStyle name="Vírgula 3 3 5 2 3 4" xfId="10000" xr:uid="{00000000-0005-0000-0000-0000CE4A0000}"/>
    <cellStyle name="Vírgula 3 3 5 2 3 4 2" xfId="23344" xr:uid="{00000000-0005-0000-0000-0000CF4A0000}"/>
    <cellStyle name="Vírgula 3 3 5 2 3 5" xfId="15352" xr:uid="{00000000-0005-0000-0000-0000D04A0000}"/>
    <cellStyle name="Vírgula 3 3 5 2 3 6" xfId="12664" xr:uid="{00000000-0005-0000-0000-0000D14A0000}"/>
    <cellStyle name="Vírgula 3 3 5 2 4" xfId="3088" xr:uid="{00000000-0005-0000-0000-0000D24A0000}"/>
    <cellStyle name="Vírgula 3 3 5 2 4 2" xfId="16432" xr:uid="{00000000-0005-0000-0000-0000D34A0000}"/>
    <cellStyle name="Vírgula 3 3 5 2 5" xfId="5752" xr:uid="{00000000-0005-0000-0000-0000D44A0000}"/>
    <cellStyle name="Vírgula 3 3 5 2 5 2" xfId="19096" xr:uid="{00000000-0005-0000-0000-0000D54A0000}"/>
    <cellStyle name="Vírgula 3 3 5 2 6" xfId="8416" xr:uid="{00000000-0005-0000-0000-0000D64A0000}"/>
    <cellStyle name="Vírgula 3 3 5 2 6 2" xfId="21760" xr:uid="{00000000-0005-0000-0000-0000D74A0000}"/>
    <cellStyle name="Vírgula 3 3 5 2 7" xfId="13768" xr:uid="{00000000-0005-0000-0000-0000D84A0000}"/>
    <cellStyle name="Vírgula 3 3 5 2 8" xfId="11080" xr:uid="{00000000-0005-0000-0000-0000D94A0000}"/>
    <cellStyle name="Vírgula 3 3 5 2 9" xfId="24904" xr:uid="{00000000-0005-0000-0000-0000DA4A0000}"/>
    <cellStyle name="Vírgula 3 3 5 3" xfId="952" xr:uid="{00000000-0005-0000-0000-0000DB4A0000}"/>
    <cellStyle name="Vírgula 3 3 5 3 2" xfId="3616" xr:uid="{00000000-0005-0000-0000-0000DC4A0000}"/>
    <cellStyle name="Vírgula 3 3 5 3 2 2" xfId="16960" xr:uid="{00000000-0005-0000-0000-0000DD4A0000}"/>
    <cellStyle name="Vírgula 3 3 5 3 2 3" xfId="25936" xr:uid="{00000000-0005-0000-0000-0000DE4A0000}"/>
    <cellStyle name="Vírgula 3 3 5 3 3" xfId="6280" xr:uid="{00000000-0005-0000-0000-0000DF4A0000}"/>
    <cellStyle name="Vírgula 3 3 5 3 3 2" xfId="19624" xr:uid="{00000000-0005-0000-0000-0000E04A0000}"/>
    <cellStyle name="Vírgula 3 3 5 3 4" xfId="8944" xr:uid="{00000000-0005-0000-0000-0000E14A0000}"/>
    <cellStyle name="Vírgula 3 3 5 3 4 2" xfId="22288" xr:uid="{00000000-0005-0000-0000-0000E24A0000}"/>
    <cellStyle name="Vírgula 3 3 5 3 5" xfId="14296" xr:uid="{00000000-0005-0000-0000-0000E34A0000}"/>
    <cellStyle name="Vírgula 3 3 5 3 6" xfId="11608" xr:uid="{00000000-0005-0000-0000-0000E44A0000}"/>
    <cellStyle name="Vírgula 3 3 5 3 7" xfId="24568" xr:uid="{00000000-0005-0000-0000-0000E54A0000}"/>
    <cellStyle name="Vírgula 3 3 5 4" xfId="1744" xr:uid="{00000000-0005-0000-0000-0000E64A0000}"/>
    <cellStyle name="Vírgula 3 3 5 4 2" xfId="4408" xr:uid="{00000000-0005-0000-0000-0000E74A0000}"/>
    <cellStyle name="Vírgula 3 3 5 4 2 2" xfId="17752" xr:uid="{00000000-0005-0000-0000-0000E84A0000}"/>
    <cellStyle name="Vírgula 3 3 5 4 2 3" xfId="26584" xr:uid="{00000000-0005-0000-0000-0000E94A0000}"/>
    <cellStyle name="Vírgula 3 3 5 4 3" xfId="7072" xr:uid="{00000000-0005-0000-0000-0000EA4A0000}"/>
    <cellStyle name="Vírgula 3 3 5 4 3 2" xfId="20416" xr:uid="{00000000-0005-0000-0000-0000EB4A0000}"/>
    <cellStyle name="Vírgula 3 3 5 4 4" xfId="9736" xr:uid="{00000000-0005-0000-0000-0000EC4A0000}"/>
    <cellStyle name="Vírgula 3 3 5 4 4 2" xfId="23080" xr:uid="{00000000-0005-0000-0000-0000ED4A0000}"/>
    <cellStyle name="Vírgula 3 3 5 4 5" xfId="15088" xr:uid="{00000000-0005-0000-0000-0000EE4A0000}"/>
    <cellStyle name="Vírgula 3 3 5 4 6" xfId="12400" xr:uid="{00000000-0005-0000-0000-0000EF4A0000}"/>
    <cellStyle name="Vírgula 3 3 5 4 7" xfId="25216" xr:uid="{00000000-0005-0000-0000-0000F04A0000}"/>
    <cellStyle name="Vírgula 3 3 5 5" xfId="2560" xr:uid="{00000000-0005-0000-0000-0000F14A0000}"/>
    <cellStyle name="Vírgula 3 3 5 5 2" xfId="5224" xr:uid="{00000000-0005-0000-0000-0000F24A0000}"/>
    <cellStyle name="Vírgula 3 3 5 5 2 2" xfId="18568" xr:uid="{00000000-0005-0000-0000-0000F34A0000}"/>
    <cellStyle name="Vírgula 3 3 5 5 3" xfId="7888" xr:uid="{00000000-0005-0000-0000-0000F44A0000}"/>
    <cellStyle name="Vírgula 3 3 5 5 3 2" xfId="21232" xr:uid="{00000000-0005-0000-0000-0000F54A0000}"/>
    <cellStyle name="Vírgula 3 3 5 5 4" xfId="10552" xr:uid="{00000000-0005-0000-0000-0000F64A0000}"/>
    <cellStyle name="Vírgula 3 3 5 5 4 2" xfId="23896" xr:uid="{00000000-0005-0000-0000-0000F74A0000}"/>
    <cellStyle name="Vírgula 3 3 5 5 5" xfId="15904" xr:uid="{00000000-0005-0000-0000-0000F84A0000}"/>
    <cellStyle name="Vírgula 3 3 5 5 6" xfId="13216" xr:uid="{00000000-0005-0000-0000-0000F94A0000}"/>
    <cellStyle name="Vírgula 3 3 5 5 7" xfId="25576" xr:uid="{00000000-0005-0000-0000-0000FA4A0000}"/>
    <cellStyle name="Vírgula 3 3 5 6" xfId="2824" xr:uid="{00000000-0005-0000-0000-0000FB4A0000}"/>
    <cellStyle name="Vírgula 3 3 5 6 2" xfId="16168" xr:uid="{00000000-0005-0000-0000-0000FC4A0000}"/>
    <cellStyle name="Vírgula 3 3 5 7" xfId="5488" xr:uid="{00000000-0005-0000-0000-0000FD4A0000}"/>
    <cellStyle name="Vírgula 3 3 5 7 2" xfId="18832" xr:uid="{00000000-0005-0000-0000-0000FE4A0000}"/>
    <cellStyle name="Vírgula 3 3 5 8" xfId="8152" xr:uid="{00000000-0005-0000-0000-0000FF4A0000}"/>
    <cellStyle name="Vírgula 3 3 5 8 2" xfId="21496" xr:uid="{00000000-0005-0000-0000-0000004B0000}"/>
    <cellStyle name="Vírgula 3 3 5 9" xfId="13504" xr:uid="{00000000-0005-0000-0000-0000014B0000}"/>
    <cellStyle name="Vírgula 3 3 6" xfId="328" xr:uid="{00000000-0005-0000-0000-0000024B0000}"/>
    <cellStyle name="Vírgula 3 3 6 10" xfId="24376" xr:uid="{00000000-0005-0000-0000-0000034B0000}"/>
    <cellStyle name="Vírgula 3 3 6 2" xfId="1120" xr:uid="{00000000-0005-0000-0000-0000044B0000}"/>
    <cellStyle name="Vírgula 3 3 6 2 2" xfId="3784" xr:uid="{00000000-0005-0000-0000-0000054B0000}"/>
    <cellStyle name="Vírgula 3 3 6 2 2 2" xfId="17128" xr:uid="{00000000-0005-0000-0000-0000064B0000}"/>
    <cellStyle name="Vírgula 3 3 6 2 2 3" xfId="26440" xr:uid="{00000000-0005-0000-0000-0000074B0000}"/>
    <cellStyle name="Vírgula 3 3 6 2 3" xfId="6448" xr:uid="{00000000-0005-0000-0000-0000084B0000}"/>
    <cellStyle name="Vírgula 3 3 6 2 3 2" xfId="19792" xr:uid="{00000000-0005-0000-0000-0000094B0000}"/>
    <cellStyle name="Vírgula 3 3 6 2 4" xfId="9112" xr:uid="{00000000-0005-0000-0000-00000A4B0000}"/>
    <cellStyle name="Vírgula 3 3 6 2 4 2" xfId="22456" xr:uid="{00000000-0005-0000-0000-00000B4B0000}"/>
    <cellStyle name="Vírgula 3 3 6 2 5" xfId="14464" xr:uid="{00000000-0005-0000-0000-00000C4B0000}"/>
    <cellStyle name="Vírgula 3 3 6 2 6" xfId="11776" xr:uid="{00000000-0005-0000-0000-00000D4B0000}"/>
    <cellStyle name="Vírgula 3 3 6 2 7" xfId="25072" xr:uid="{00000000-0005-0000-0000-00000E4B0000}"/>
    <cellStyle name="Vírgula 3 3 6 3" xfId="1912" xr:uid="{00000000-0005-0000-0000-00000F4B0000}"/>
    <cellStyle name="Vírgula 3 3 6 3 2" xfId="4576" xr:uid="{00000000-0005-0000-0000-0000104B0000}"/>
    <cellStyle name="Vírgula 3 3 6 3 2 2" xfId="17920" xr:uid="{00000000-0005-0000-0000-0000114B0000}"/>
    <cellStyle name="Vírgula 3 3 6 3 2 3" xfId="26104" xr:uid="{00000000-0005-0000-0000-0000124B0000}"/>
    <cellStyle name="Vírgula 3 3 6 3 3" xfId="7240" xr:uid="{00000000-0005-0000-0000-0000134B0000}"/>
    <cellStyle name="Vírgula 3 3 6 3 3 2" xfId="20584" xr:uid="{00000000-0005-0000-0000-0000144B0000}"/>
    <cellStyle name="Vírgula 3 3 6 3 4" xfId="9904" xr:uid="{00000000-0005-0000-0000-0000154B0000}"/>
    <cellStyle name="Vírgula 3 3 6 3 4 2" xfId="23248" xr:uid="{00000000-0005-0000-0000-0000164B0000}"/>
    <cellStyle name="Vírgula 3 3 6 3 5" xfId="15256" xr:uid="{00000000-0005-0000-0000-0000174B0000}"/>
    <cellStyle name="Vírgula 3 3 6 3 6" xfId="12568" xr:uid="{00000000-0005-0000-0000-0000184B0000}"/>
    <cellStyle name="Vírgula 3 3 6 3 7" xfId="24736" xr:uid="{00000000-0005-0000-0000-0000194B0000}"/>
    <cellStyle name="Vírgula 3 3 6 4" xfId="2488" xr:uid="{00000000-0005-0000-0000-00001A4B0000}"/>
    <cellStyle name="Vírgula 3 3 6 4 2" xfId="5152" xr:uid="{00000000-0005-0000-0000-00001B4B0000}"/>
    <cellStyle name="Vírgula 3 3 6 4 2 2" xfId="18496" xr:uid="{00000000-0005-0000-0000-00001C4B0000}"/>
    <cellStyle name="Vírgula 3 3 6 4 2 3" xfId="26752" xr:uid="{00000000-0005-0000-0000-00001D4B0000}"/>
    <cellStyle name="Vírgula 3 3 6 4 3" xfId="7816" xr:uid="{00000000-0005-0000-0000-00001E4B0000}"/>
    <cellStyle name="Vírgula 3 3 6 4 3 2" xfId="21160" xr:uid="{00000000-0005-0000-0000-00001F4B0000}"/>
    <cellStyle name="Vírgula 3 3 6 4 4" xfId="10480" xr:uid="{00000000-0005-0000-0000-0000204B0000}"/>
    <cellStyle name="Vírgula 3 3 6 4 4 2" xfId="23824" xr:uid="{00000000-0005-0000-0000-0000214B0000}"/>
    <cellStyle name="Vírgula 3 3 6 4 5" xfId="15832" xr:uid="{00000000-0005-0000-0000-0000224B0000}"/>
    <cellStyle name="Vírgula 3 3 6 4 6" xfId="13144" xr:uid="{00000000-0005-0000-0000-0000234B0000}"/>
    <cellStyle name="Vírgula 3 3 6 4 7" xfId="25384" xr:uid="{00000000-0005-0000-0000-0000244B0000}"/>
    <cellStyle name="Vírgula 3 3 6 5" xfId="2992" xr:uid="{00000000-0005-0000-0000-0000254B0000}"/>
    <cellStyle name="Vírgula 3 3 6 5 2" xfId="16336" xr:uid="{00000000-0005-0000-0000-0000264B0000}"/>
    <cellStyle name="Vírgula 3 3 6 5 3" xfId="25744" xr:uid="{00000000-0005-0000-0000-0000274B0000}"/>
    <cellStyle name="Vírgula 3 3 6 6" xfId="5656" xr:uid="{00000000-0005-0000-0000-0000284B0000}"/>
    <cellStyle name="Vírgula 3 3 6 6 2" xfId="19000" xr:uid="{00000000-0005-0000-0000-0000294B0000}"/>
    <cellStyle name="Vírgula 3 3 6 7" xfId="8320" xr:uid="{00000000-0005-0000-0000-00002A4B0000}"/>
    <cellStyle name="Vírgula 3 3 6 7 2" xfId="21664" xr:uid="{00000000-0005-0000-0000-00002B4B0000}"/>
    <cellStyle name="Vírgula 3 3 6 8" xfId="13672" xr:uid="{00000000-0005-0000-0000-00002C4B0000}"/>
    <cellStyle name="Vírgula 3 3 6 9" xfId="10984" xr:uid="{00000000-0005-0000-0000-00002D4B0000}"/>
    <cellStyle name="Vírgula 3 3 7" xfId="592" xr:uid="{00000000-0005-0000-0000-00002E4B0000}"/>
    <cellStyle name="Vírgula 3 3 7 2" xfId="1384" xr:uid="{00000000-0005-0000-0000-00002F4B0000}"/>
    <cellStyle name="Vírgula 3 3 7 2 2" xfId="4048" xr:uid="{00000000-0005-0000-0000-0000304B0000}"/>
    <cellStyle name="Vírgula 3 3 7 2 2 2" xfId="17392" xr:uid="{00000000-0005-0000-0000-0000314B0000}"/>
    <cellStyle name="Vírgula 3 3 7 2 2 3" xfId="26176" xr:uid="{00000000-0005-0000-0000-0000324B0000}"/>
    <cellStyle name="Vírgula 3 3 7 2 3" xfId="6712" xr:uid="{00000000-0005-0000-0000-0000334B0000}"/>
    <cellStyle name="Vírgula 3 3 7 2 3 2" xfId="20056" xr:uid="{00000000-0005-0000-0000-0000344B0000}"/>
    <cellStyle name="Vírgula 3 3 7 2 4" xfId="9376" xr:uid="{00000000-0005-0000-0000-0000354B0000}"/>
    <cellStyle name="Vírgula 3 3 7 2 4 2" xfId="22720" xr:uid="{00000000-0005-0000-0000-0000364B0000}"/>
    <cellStyle name="Vírgula 3 3 7 2 5" xfId="14728" xr:uid="{00000000-0005-0000-0000-0000374B0000}"/>
    <cellStyle name="Vírgula 3 3 7 2 6" xfId="12040" xr:uid="{00000000-0005-0000-0000-0000384B0000}"/>
    <cellStyle name="Vírgula 3 3 7 2 7" xfId="24808" xr:uid="{00000000-0005-0000-0000-0000394B0000}"/>
    <cellStyle name="Vírgula 3 3 7 3" xfId="2176" xr:uid="{00000000-0005-0000-0000-00003A4B0000}"/>
    <cellStyle name="Vírgula 3 3 7 3 2" xfId="4840" xr:uid="{00000000-0005-0000-0000-00003B4B0000}"/>
    <cellStyle name="Vírgula 3 3 7 3 2 2" xfId="18184" xr:uid="{00000000-0005-0000-0000-00003C4B0000}"/>
    <cellStyle name="Vírgula 3 3 7 3 2 3" xfId="25840" xr:uid="{00000000-0005-0000-0000-00003D4B0000}"/>
    <cellStyle name="Vírgula 3 3 7 3 3" xfId="7504" xr:uid="{00000000-0005-0000-0000-00003E4B0000}"/>
    <cellStyle name="Vírgula 3 3 7 3 3 2" xfId="20848" xr:uid="{00000000-0005-0000-0000-00003F4B0000}"/>
    <cellStyle name="Vírgula 3 3 7 3 4" xfId="10168" xr:uid="{00000000-0005-0000-0000-0000404B0000}"/>
    <cellStyle name="Vírgula 3 3 7 3 4 2" xfId="23512" xr:uid="{00000000-0005-0000-0000-0000414B0000}"/>
    <cellStyle name="Vírgula 3 3 7 3 5" xfId="15520" xr:uid="{00000000-0005-0000-0000-0000424B0000}"/>
    <cellStyle name="Vírgula 3 3 7 3 6" xfId="12832" xr:uid="{00000000-0005-0000-0000-0000434B0000}"/>
    <cellStyle name="Vírgula 3 3 7 3 7" xfId="24472" xr:uid="{00000000-0005-0000-0000-0000444B0000}"/>
    <cellStyle name="Vírgula 3 3 7 4" xfId="3256" xr:uid="{00000000-0005-0000-0000-0000454B0000}"/>
    <cellStyle name="Vírgula 3 3 7 4 2" xfId="16600" xr:uid="{00000000-0005-0000-0000-0000464B0000}"/>
    <cellStyle name="Vírgula 3 3 7 4 3" xfId="25480" xr:uid="{00000000-0005-0000-0000-0000474B0000}"/>
    <cellStyle name="Vírgula 3 3 7 5" xfId="5920" xr:uid="{00000000-0005-0000-0000-0000484B0000}"/>
    <cellStyle name="Vírgula 3 3 7 5 2" xfId="19264" xr:uid="{00000000-0005-0000-0000-0000494B0000}"/>
    <cellStyle name="Vírgula 3 3 7 6" xfId="8584" xr:uid="{00000000-0005-0000-0000-00004A4B0000}"/>
    <cellStyle name="Vírgula 3 3 7 6 2" xfId="21928" xr:uid="{00000000-0005-0000-0000-00004B4B0000}"/>
    <cellStyle name="Vírgula 3 3 7 7" xfId="13936" xr:uid="{00000000-0005-0000-0000-00004C4B0000}"/>
    <cellStyle name="Vírgula 3 3 7 8" xfId="11248" xr:uid="{00000000-0005-0000-0000-00004D4B0000}"/>
    <cellStyle name="Vírgula 3 3 7 9" xfId="24112" xr:uid="{00000000-0005-0000-0000-00004E4B0000}"/>
    <cellStyle name="Vírgula 3 3 8" xfId="760" xr:uid="{00000000-0005-0000-0000-00004F4B0000}"/>
    <cellStyle name="Vírgula 3 3 8 2" xfId="1552" xr:uid="{00000000-0005-0000-0000-0000504B0000}"/>
    <cellStyle name="Vírgula 3 3 8 2 2" xfId="4216" xr:uid="{00000000-0005-0000-0000-0000514B0000}"/>
    <cellStyle name="Vírgula 3 3 8 2 2 2" xfId="17560" xr:uid="{00000000-0005-0000-0000-0000524B0000}"/>
    <cellStyle name="Vírgula 3 3 8 2 2 3" xfId="26152" xr:uid="{00000000-0005-0000-0000-0000534B0000}"/>
    <cellStyle name="Vírgula 3 3 8 2 3" xfId="6880" xr:uid="{00000000-0005-0000-0000-0000544B0000}"/>
    <cellStyle name="Vírgula 3 3 8 2 3 2" xfId="20224" xr:uid="{00000000-0005-0000-0000-0000554B0000}"/>
    <cellStyle name="Vírgula 3 3 8 2 4" xfId="9544" xr:uid="{00000000-0005-0000-0000-0000564B0000}"/>
    <cellStyle name="Vírgula 3 3 8 2 4 2" xfId="22888" xr:uid="{00000000-0005-0000-0000-0000574B0000}"/>
    <cellStyle name="Vírgula 3 3 8 2 5" xfId="14896" xr:uid="{00000000-0005-0000-0000-0000584B0000}"/>
    <cellStyle name="Vírgula 3 3 8 2 6" xfId="12208" xr:uid="{00000000-0005-0000-0000-0000594B0000}"/>
    <cellStyle name="Vírgula 3 3 8 2 7" xfId="24784" xr:uid="{00000000-0005-0000-0000-00005A4B0000}"/>
    <cellStyle name="Vírgula 3 3 8 3" xfId="2344" xr:uid="{00000000-0005-0000-0000-00005B4B0000}"/>
    <cellStyle name="Vírgula 3 3 8 3 2" xfId="5008" xr:uid="{00000000-0005-0000-0000-00005C4B0000}"/>
    <cellStyle name="Vírgula 3 3 8 3 2 2" xfId="18352" xr:uid="{00000000-0005-0000-0000-00005D4B0000}"/>
    <cellStyle name="Vírgula 3 3 8 3 3" xfId="7672" xr:uid="{00000000-0005-0000-0000-00005E4B0000}"/>
    <cellStyle name="Vírgula 3 3 8 3 3 2" xfId="21016" xr:uid="{00000000-0005-0000-0000-00005F4B0000}"/>
    <cellStyle name="Vírgula 3 3 8 3 4" xfId="10336" xr:uid="{00000000-0005-0000-0000-0000604B0000}"/>
    <cellStyle name="Vírgula 3 3 8 3 4 2" xfId="23680" xr:uid="{00000000-0005-0000-0000-0000614B0000}"/>
    <cellStyle name="Vírgula 3 3 8 3 5" xfId="15688" xr:uid="{00000000-0005-0000-0000-0000624B0000}"/>
    <cellStyle name="Vírgula 3 3 8 3 6" xfId="13000" xr:uid="{00000000-0005-0000-0000-0000634B0000}"/>
    <cellStyle name="Vírgula 3 3 8 3 7" xfId="25456" xr:uid="{00000000-0005-0000-0000-0000644B0000}"/>
    <cellStyle name="Vírgula 3 3 8 4" xfId="3424" xr:uid="{00000000-0005-0000-0000-0000654B0000}"/>
    <cellStyle name="Vírgula 3 3 8 4 2" xfId="16768" xr:uid="{00000000-0005-0000-0000-0000664B0000}"/>
    <cellStyle name="Vírgula 3 3 8 5" xfId="6088" xr:uid="{00000000-0005-0000-0000-0000674B0000}"/>
    <cellStyle name="Vírgula 3 3 8 5 2" xfId="19432" xr:uid="{00000000-0005-0000-0000-0000684B0000}"/>
    <cellStyle name="Vírgula 3 3 8 6" xfId="8752" xr:uid="{00000000-0005-0000-0000-0000694B0000}"/>
    <cellStyle name="Vírgula 3 3 8 6 2" xfId="22096" xr:uid="{00000000-0005-0000-0000-00006A4B0000}"/>
    <cellStyle name="Vírgula 3 3 8 7" xfId="14104" xr:uid="{00000000-0005-0000-0000-00006B4B0000}"/>
    <cellStyle name="Vírgula 3 3 8 8" xfId="11416" xr:uid="{00000000-0005-0000-0000-00006C4B0000}"/>
    <cellStyle name="Vírgula 3 3 8 9" xfId="24088" xr:uid="{00000000-0005-0000-0000-00006D4B0000}"/>
    <cellStyle name="Vírgula 3 3 9" xfId="808" xr:uid="{00000000-0005-0000-0000-00006E4B0000}"/>
    <cellStyle name="Vírgula 3 3 9 2" xfId="1600" xr:uid="{00000000-0005-0000-0000-00006F4B0000}"/>
    <cellStyle name="Vírgula 3 3 9 2 2" xfId="4264" xr:uid="{00000000-0005-0000-0000-0000704B0000}"/>
    <cellStyle name="Vírgula 3 3 9 2 2 2" xfId="17608" xr:uid="{00000000-0005-0000-0000-0000714B0000}"/>
    <cellStyle name="Vírgula 3 3 9 2 3" xfId="6928" xr:uid="{00000000-0005-0000-0000-0000724B0000}"/>
    <cellStyle name="Vírgula 3 3 9 2 3 2" xfId="20272" xr:uid="{00000000-0005-0000-0000-0000734B0000}"/>
    <cellStyle name="Vírgula 3 3 9 2 4" xfId="9592" xr:uid="{00000000-0005-0000-0000-0000744B0000}"/>
    <cellStyle name="Vírgula 3 3 9 2 4 2" xfId="22936" xr:uid="{00000000-0005-0000-0000-0000754B0000}"/>
    <cellStyle name="Vírgula 3 3 9 2 5" xfId="14944" xr:uid="{00000000-0005-0000-0000-0000764B0000}"/>
    <cellStyle name="Vírgula 3 3 9 2 6" xfId="12256" xr:uid="{00000000-0005-0000-0000-0000774B0000}"/>
    <cellStyle name="Vírgula 3 3 9 2 7" xfId="25792" xr:uid="{00000000-0005-0000-0000-0000784B0000}"/>
    <cellStyle name="Vírgula 3 3 9 3" xfId="2392" xr:uid="{00000000-0005-0000-0000-0000794B0000}"/>
    <cellStyle name="Vírgula 3 3 9 3 2" xfId="5056" xr:uid="{00000000-0005-0000-0000-00007A4B0000}"/>
    <cellStyle name="Vírgula 3 3 9 3 2 2" xfId="18400" xr:uid="{00000000-0005-0000-0000-00007B4B0000}"/>
    <cellStyle name="Vírgula 3 3 9 3 3" xfId="7720" xr:uid="{00000000-0005-0000-0000-00007C4B0000}"/>
    <cellStyle name="Vírgula 3 3 9 3 3 2" xfId="21064" xr:uid="{00000000-0005-0000-0000-00007D4B0000}"/>
    <cellStyle name="Vírgula 3 3 9 3 4" xfId="10384" xr:uid="{00000000-0005-0000-0000-00007E4B0000}"/>
    <cellStyle name="Vírgula 3 3 9 3 4 2" xfId="23728" xr:uid="{00000000-0005-0000-0000-00007F4B0000}"/>
    <cellStyle name="Vírgula 3 3 9 3 5" xfId="15736" xr:uid="{00000000-0005-0000-0000-0000804B0000}"/>
    <cellStyle name="Vírgula 3 3 9 3 6" xfId="13048" xr:uid="{00000000-0005-0000-0000-0000814B0000}"/>
    <cellStyle name="Vírgula 3 3 9 4" xfId="3472" xr:uid="{00000000-0005-0000-0000-0000824B0000}"/>
    <cellStyle name="Vírgula 3 3 9 4 2" xfId="16816" xr:uid="{00000000-0005-0000-0000-0000834B0000}"/>
    <cellStyle name="Vírgula 3 3 9 5" xfId="6136" xr:uid="{00000000-0005-0000-0000-0000844B0000}"/>
    <cellStyle name="Vírgula 3 3 9 5 2" xfId="19480" xr:uid="{00000000-0005-0000-0000-0000854B0000}"/>
    <cellStyle name="Vírgula 3 3 9 6" xfId="8800" xr:uid="{00000000-0005-0000-0000-0000864B0000}"/>
    <cellStyle name="Vírgula 3 3 9 6 2" xfId="22144" xr:uid="{00000000-0005-0000-0000-0000874B0000}"/>
    <cellStyle name="Vírgula 3 3 9 7" xfId="14152" xr:uid="{00000000-0005-0000-0000-0000884B0000}"/>
    <cellStyle name="Vírgula 3 3 9 8" xfId="11464" xr:uid="{00000000-0005-0000-0000-0000894B0000}"/>
    <cellStyle name="Vírgula 3 3 9 9" xfId="24424" xr:uid="{00000000-0005-0000-0000-00008A4B0000}"/>
    <cellStyle name="Vírgula 3 4" xfId="72" xr:uid="{00000000-0005-0000-0000-00008B4B0000}"/>
    <cellStyle name="Vírgula 3 4 10" xfId="1656" xr:uid="{00000000-0005-0000-0000-00008C4B0000}"/>
    <cellStyle name="Vírgula 3 4 10 2" xfId="4320" xr:uid="{00000000-0005-0000-0000-00008D4B0000}"/>
    <cellStyle name="Vírgula 3 4 10 2 2" xfId="17664" xr:uid="{00000000-0005-0000-0000-00008E4B0000}"/>
    <cellStyle name="Vírgula 3 4 10 3" xfId="6984" xr:uid="{00000000-0005-0000-0000-00008F4B0000}"/>
    <cellStyle name="Vírgula 3 4 10 3 2" xfId="20328" xr:uid="{00000000-0005-0000-0000-0000904B0000}"/>
    <cellStyle name="Vírgula 3 4 10 4" xfId="9648" xr:uid="{00000000-0005-0000-0000-0000914B0000}"/>
    <cellStyle name="Vírgula 3 4 10 4 2" xfId="22992" xr:uid="{00000000-0005-0000-0000-0000924B0000}"/>
    <cellStyle name="Vírgula 3 4 10 5" xfId="15000" xr:uid="{00000000-0005-0000-0000-0000934B0000}"/>
    <cellStyle name="Vírgula 3 4 10 6" xfId="12312" xr:uid="{00000000-0005-0000-0000-0000944B0000}"/>
    <cellStyle name="Vírgula 3 4 11" xfId="2455" xr:uid="{00000000-0005-0000-0000-0000954B0000}"/>
    <cellStyle name="Vírgula 3 4 11 2" xfId="5119" xr:uid="{00000000-0005-0000-0000-0000964B0000}"/>
    <cellStyle name="Vírgula 3 4 11 2 2" xfId="18463" xr:uid="{00000000-0005-0000-0000-0000974B0000}"/>
    <cellStyle name="Vírgula 3 4 11 3" xfId="7783" xr:uid="{00000000-0005-0000-0000-0000984B0000}"/>
    <cellStyle name="Vírgula 3 4 11 3 2" xfId="21127" xr:uid="{00000000-0005-0000-0000-0000994B0000}"/>
    <cellStyle name="Vírgula 3 4 11 4" xfId="10447" xr:uid="{00000000-0005-0000-0000-00009A4B0000}"/>
    <cellStyle name="Vírgula 3 4 11 4 2" xfId="23791" xr:uid="{00000000-0005-0000-0000-00009B4B0000}"/>
    <cellStyle name="Vírgula 3 4 11 5" xfId="15799" xr:uid="{00000000-0005-0000-0000-00009C4B0000}"/>
    <cellStyle name="Vírgula 3 4 11 6" xfId="13111" xr:uid="{00000000-0005-0000-0000-00009D4B0000}"/>
    <cellStyle name="Vírgula 3 4 12" xfId="2736" xr:uid="{00000000-0005-0000-0000-00009E4B0000}"/>
    <cellStyle name="Vírgula 3 4 12 2" xfId="16080" xr:uid="{00000000-0005-0000-0000-00009F4B0000}"/>
    <cellStyle name="Vírgula 3 4 13" xfId="5400" xr:uid="{00000000-0005-0000-0000-0000A04B0000}"/>
    <cellStyle name="Vírgula 3 4 13 2" xfId="18744" xr:uid="{00000000-0005-0000-0000-0000A14B0000}"/>
    <cellStyle name="Vírgula 3 4 14" xfId="8064" xr:uid="{00000000-0005-0000-0000-0000A24B0000}"/>
    <cellStyle name="Vírgula 3 4 14 2" xfId="21408" xr:uid="{00000000-0005-0000-0000-0000A34B0000}"/>
    <cellStyle name="Vírgula 3 4 15" xfId="13416" xr:uid="{00000000-0005-0000-0000-0000A44B0000}"/>
    <cellStyle name="Vírgula 3 4 16" xfId="10728" xr:uid="{00000000-0005-0000-0000-0000A54B0000}"/>
    <cellStyle name="Vírgula 3 4 17" xfId="24120" xr:uid="{00000000-0005-0000-0000-0000A64B0000}"/>
    <cellStyle name="Vírgula 3 4 2" xfId="120" xr:uid="{00000000-0005-0000-0000-0000A74B0000}"/>
    <cellStyle name="Vírgula 3 4 2 10" xfId="8112" xr:uid="{00000000-0005-0000-0000-0000A84B0000}"/>
    <cellStyle name="Vírgula 3 4 2 10 2" xfId="21456" xr:uid="{00000000-0005-0000-0000-0000A94B0000}"/>
    <cellStyle name="Vírgula 3 4 2 11" xfId="13464" xr:uid="{00000000-0005-0000-0000-0000AA4B0000}"/>
    <cellStyle name="Vírgula 3 4 2 12" xfId="10776" xr:uid="{00000000-0005-0000-0000-0000AB4B0000}"/>
    <cellStyle name="Vírgula 3 4 2 13" xfId="24168" xr:uid="{00000000-0005-0000-0000-0000AC4B0000}"/>
    <cellStyle name="Vírgula 3 4 2 2" xfId="288" xr:uid="{00000000-0005-0000-0000-0000AD4B0000}"/>
    <cellStyle name="Vírgula 3 4 2 2 10" xfId="10944" xr:uid="{00000000-0005-0000-0000-0000AE4B0000}"/>
    <cellStyle name="Vírgula 3 4 2 2 11" xfId="24336" xr:uid="{00000000-0005-0000-0000-0000AF4B0000}"/>
    <cellStyle name="Vírgula 3 4 2 2 2" xfId="552" xr:uid="{00000000-0005-0000-0000-0000B04B0000}"/>
    <cellStyle name="Vírgula 3 4 2 2 2 2" xfId="1344" xr:uid="{00000000-0005-0000-0000-0000B14B0000}"/>
    <cellStyle name="Vírgula 3 4 2 2 2 2 2" xfId="4008" xr:uid="{00000000-0005-0000-0000-0000B24B0000}"/>
    <cellStyle name="Vírgula 3 4 2 2 2 2 2 2" xfId="17352" xr:uid="{00000000-0005-0000-0000-0000B34B0000}"/>
    <cellStyle name="Vírgula 3 4 2 2 2 2 3" xfId="6672" xr:uid="{00000000-0005-0000-0000-0000B44B0000}"/>
    <cellStyle name="Vírgula 3 4 2 2 2 2 3 2" xfId="20016" xr:uid="{00000000-0005-0000-0000-0000B54B0000}"/>
    <cellStyle name="Vírgula 3 4 2 2 2 2 4" xfId="9336" xr:uid="{00000000-0005-0000-0000-0000B64B0000}"/>
    <cellStyle name="Vírgula 3 4 2 2 2 2 4 2" xfId="22680" xr:uid="{00000000-0005-0000-0000-0000B74B0000}"/>
    <cellStyle name="Vírgula 3 4 2 2 2 2 5" xfId="14688" xr:uid="{00000000-0005-0000-0000-0000B84B0000}"/>
    <cellStyle name="Vírgula 3 4 2 2 2 2 6" xfId="12000" xr:uid="{00000000-0005-0000-0000-0000B94B0000}"/>
    <cellStyle name="Vírgula 3 4 2 2 2 2 7" xfId="26400" xr:uid="{00000000-0005-0000-0000-0000BA4B0000}"/>
    <cellStyle name="Vírgula 3 4 2 2 2 3" xfId="2136" xr:uid="{00000000-0005-0000-0000-0000BB4B0000}"/>
    <cellStyle name="Vírgula 3 4 2 2 2 3 2" xfId="4800" xr:uid="{00000000-0005-0000-0000-0000BC4B0000}"/>
    <cellStyle name="Vírgula 3 4 2 2 2 3 2 2" xfId="18144" xr:uid="{00000000-0005-0000-0000-0000BD4B0000}"/>
    <cellStyle name="Vírgula 3 4 2 2 2 3 3" xfId="7464" xr:uid="{00000000-0005-0000-0000-0000BE4B0000}"/>
    <cellStyle name="Vírgula 3 4 2 2 2 3 3 2" xfId="20808" xr:uid="{00000000-0005-0000-0000-0000BF4B0000}"/>
    <cellStyle name="Vírgula 3 4 2 2 2 3 4" xfId="10128" xr:uid="{00000000-0005-0000-0000-0000C04B0000}"/>
    <cellStyle name="Vírgula 3 4 2 2 2 3 4 2" xfId="23472" xr:uid="{00000000-0005-0000-0000-0000C14B0000}"/>
    <cellStyle name="Vírgula 3 4 2 2 2 3 5" xfId="15480" xr:uid="{00000000-0005-0000-0000-0000C24B0000}"/>
    <cellStyle name="Vírgula 3 4 2 2 2 3 6" xfId="12792" xr:uid="{00000000-0005-0000-0000-0000C34B0000}"/>
    <cellStyle name="Vírgula 3 4 2 2 2 4" xfId="3216" xr:uid="{00000000-0005-0000-0000-0000C44B0000}"/>
    <cellStyle name="Vírgula 3 4 2 2 2 4 2" xfId="16560" xr:uid="{00000000-0005-0000-0000-0000C54B0000}"/>
    <cellStyle name="Vírgula 3 4 2 2 2 5" xfId="5880" xr:uid="{00000000-0005-0000-0000-0000C64B0000}"/>
    <cellStyle name="Vírgula 3 4 2 2 2 5 2" xfId="19224" xr:uid="{00000000-0005-0000-0000-0000C74B0000}"/>
    <cellStyle name="Vírgula 3 4 2 2 2 6" xfId="8544" xr:uid="{00000000-0005-0000-0000-0000C84B0000}"/>
    <cellStyle name="Vírgula 3 4 2 2 2 6 2" xfId="21888" xr:uid="{00000000-0005-0000-0000-0000C94B0000}"/>
    <cellStyle name="Vírgula 3 4 2 2 2 7" xfId="13896" xr:uid="{00000000-0005-0000-0000-0000CA4B0000}"/>
    <cellStyle name="Vírgula 3 4 2 2 2 8" xfId="11208" xr:uid="{00000000-0005-0000-0000-0000CB4B0000}"/>
    <cellStyle name="Vírgula 3 4 2 2 2 9" xfId="25032" xr:uid="{00000000-0005-0000-0000-0000CC4B0000}"/>
    <cellStyle name="Vírgula 3 4 2 2 3" xfId="1080" xr:uid="{00000000-0005-0000-0000-0000CD4B0000}"/>
    <cellStyle name="Vírgula 3 4 2 2 3 2" xfId="3744" xr:uid="{00000000-0005-0000-0000-0000CE4B0000}"/>
    <cellStyle name="Vírgula 3 4 2 2 3 2 2" xfId="17088" xr:uid="{00000000-0005-0000-0000-0000CF4B0000}"/>
    <cellStyle name="Vírgula 3 4 2 2 3 2 3" xfId="26064" xr:uid="{00000000-0005-0000-0000-0000D04B0000}"/>
    <cellStyle name="Vírgula 3 4 2 2 3 3" xfId="6408" xr:uid="{00000000-0005-0000-0000-0000D14B0000}"/>
    <cellStyle name="Vírgula 3 4 2 2 3 3 2" xfId="19752" xr:uid="{00000000-0005-0000-0000-0000D24B0000}"/>
    <cellStyle name="Vírgula 3 4 2 2 3 4" xfId="9072" xr:uid="{00000000-0005-0000-0000-0000D34B0000}"/>
    <cellStyle name="Vírgula 3 4 2 2 3 4 2" xfId="22416" xr:uid="{00000000-0005-0000-0000-0000D44B0000}"/>
    <cellStyle name="Vírgula 3 4 2 2 3 5" xfId="14424" xr:uid="{00000000-0005-0000-0000-0000D54B0000}"/>
    <cellStyle name="Vírgula 3 4 2 2 3 6" xfId="11736" xr:uid="{00000000-0005-0000-0000-0000D64B0000}"/>
    <cellStyle name="Vírgula 3 4 2 2 3 7" xfId="24696" xr:uid="{00000000-0005-0000-0000-0000D74B0000}"/>
    <cellStyle name="Vírgula 3 4 2 2 4" xfId="1872" xr:uid="{00000000-0005-0000-0000-0000D84B0000}"/>
    <cellStyle name="Vírgula 3 4 2 2 4 2" xfId="4536" xr:uid="{00000000-0005-0000-0000-0000D94B0000}"/>
    <cellStyle name="Vírgula 3 4 2 2 4 2 2" xfId="17880" xr:uid="{00000000-0005-0000-0000-0000DA4B0000}"/>
    <cellStyle name="Vírgula 3 4 2 2 4 2 3" xfId="26712" xr:uid="{00000000-0005-0000-0000-0000DB4B0000}"/>
    <cellStyle name="Vírgula 3 4 2 2 4 3" xfId="7200" xr:uid="{00000000-0005-0000-0000-0000DC4B0000}"/>
    <cellStyle name="Vírgula 3 4 2 2 4 3 2" xfId="20544" xr:uid="{00000000-0005-0000-0000-0000DD4B0000}"/>
    <cellStyle name="Vírgula 3 4 2 2 4 4" xfId="9864" xr:uid="{00000000-0005-0000-0000-0000DE4B0000}"/>
    <cellStyle name="Vírgula 3 4 2 2 4 4 2" xfId="23208" xr:uid="{00000000-0005-0000-0000-0000DF4B0000}"/>
    <cellStyle name="Vírgula 3 4 2 2 4 5" xfId="15216" xr:uid="{00000000-0005-0000-0000-0000E04B0000}"/>
    <cellStyle name="Vírgula 3 4 2 2 4 6" xfId="12528" xr:uid="{00000000-0005-0000-0000-0000E14B0000}"/>
    <cellStyle name="Vírgula 3 4 2 2 4 7" xfId="25344" xr:uid="{00000000-0005-0000-0000-0000E24B0000}"/>
    <cellStyle name="Vírgula 3 4 2 2 5" xfId="2688" xr:uid="{00000000-0005-0000-0000-0000E34B0000}"/>
    <cellStyle name="Vírgula 3 4 2 2 5 2" xfId="5352" xr:uid="{00000000-0005-0000-0000-0000E44B0000}"/>
    <cellStyle name="Vírgula 3 4 2 2 5 2 2" xfId="18696" xr:uid="{00000000-0005-0000-0000-0000E54B0000}"/>
    <cellStyle name="Vírgula 3 4 2 2 5 3" xfId="8016" xr:uid="{00000000-0005-0000-0000-0000E64B0000}"/>
    <cellStyle name="Vírgula 3 4 2 2 5 3 2" xfId="21360" xr:uid="{00000000-0005-0000-0000-0000E74B0000}"/>
    <cellStyle name="Vírgula 3 4 2 2 5 4" xfId="10680" xr:uid="{00000000-0005-0000-0000-0000E84B0000}"/>
    <cellStyle name="Vírgula 3 4 2 2 5 4 2" xfId="24024" xr:uid="{00000000-0005-0000-0000-0000E94B0000}"/>
    <cellStyle name="Vírgula 3 4 2 2 5 5" xfId="16032" xr:uid="{00000000-0005-0000-0000-0000EA4B0000}"/>
    <cellStyle name="Vírgula 3 4 2 2 5 6" xfId="13344" xr:uid="{00000000-0005-0000-0000-0000EB4B0000}"/>
    <cellStyle name="Vírgula 3 4 2 2 5 7" xfId="25704" xr:uid="{00000000-0005-0000-0000-0000EC4B0000}"/>
    <cellStyle name="Vírgula 3 4 2 2 6" xfId="2952" xr:uid="{00000000-0005-0000-0000-0000ED4B0000}"/>
    <cellStyle name="Vírgula 3 4 2 2 6 2" xfId="16296" xr:uid="{00000000-0005-0000-0000-0000EE4B0000}"/>
    <cellStyle name="Vírgula 3 4 2 2 7" xfId="5616" xr:uid="{00000000-0005-0000-0000-0000EF4B0000}"/>
    <cellStyle name="Vírgula 3 4 2 2 7 2" xfId="18960" xr:uid="{00000000-0005-0000-0000-0000F04B0000}"/>
    <cellStyle name="Vírgula 3 4 2 2 8" xfId="8280" xr:uid="{00000000-0005-0000-0000-0000F14B0000}"/>
    <cellStyle name="Vírgula 3 4 2 2 8 2" xfId="21624" xr:uid="{00000000-0005-0000-0000-0000F24B0000}"/>
    <cellStyle name="Vírgula 3 4 2 2 9" xfId="13632" xr:uid="{00000000-0005-0000-0000-0000F34B0000}"/>
    <cellStyle name="Vírgula 3 4 2 3" xfId="384" xr:uid="{00000000-0005-0000-0000-0000F44B0000}"/>
    <cellStyle name="Vírgula 3 4 2 3 2" xfId="1176" xr:uid="{00000000-0005-0000-0000-0000F54B0000}"/>
    <cellStyle name="Vírgula 3 4 2 3 2 2" xfId="3840" xr:uid="{00000000-0005-0000-0000-0000F64B0000}"/>
    <cellStyle name="Vírgula 3 4 2 3 2 2 2" xfId="17184" xr:uid="{00000000-0005-0000-0000-0000F74B0000}"/>
    <cellStyle name="Vírgula 3 4 2 3 2 3" xfId="6504" xr:uid="{00000000-0005-0000-0000-0000F84B0000}"/>
    <cellStyle name="Vírgula 3 4 2 3 2 3 2" xfId="19848" xr:uid="{00000000-0005-0000-0000-0000F94B0000}"/>
    <cellStyle name="Vírgula 3 4 2 3 2 4" xfId="9168" xr:uid="{00000000-0005-0000-0000-0000FA4B0000}"/>
    <cellStyle name="Vírgula 3 4 2 3 2 4 2" xfId="22512" xr:uid="{00000000-0005-0000-0000-0000FB4B0000}"/>
    <cellStyle name="Vírgula 3 4 2 3 2 5" xfId="14520" xr:uid="{00000000-0005-0000-0000-0000FC4B0000}"/>
    <cellStyle name="Vírgula 3 4 2 3 2 6" xfId="11832" xr:uid="{00000000-0005-0000-0000-0000FD4B0000}"/>
    <cellStyle name="Vírgula 3 4 2 3 2 7" xfId="26232" xr:uid="{00000000-0005-0000-0000-0000FE4B0000}"/>
    <cellStyle name="Vírgula 3 4 2 3 3" xfId="1968" xr:uid="{00000000-0005-0000-0000-0000FF4B0000}"/>
    <cellStyle name="Vírgula 3 4 2 3 3 2" xfId="4632" xr:uid="{00000000-0005-0000-0000-0000004C0000}"/>
    <cellStyle name="Vírgula 3 4 2 3 3 2 2" xfId="17976" xr:uid="{00000000-0005-0000-0000-0000014C0000}"/>
    <cellStyle name="Vírgula 3 4 2 3 3 3" xfId="7296" xr:uid="{00000000-0005-0000-0000-0000024C0000}"/>
    <cellStyle name="Vírgula 3 4 2 3 3 3 2" xfId="20640" xr:uid="{00000000-0005-0000-0000-0000034C0000}"/>
    <cellStyle name="Vírgula 3 4 2 3 3 4" xfId="9960" xr:uid="{00000000-0005-0000-0000-0000044C0000}"/>
    <cellStyle name="Vírgula 3 4 2 3 3 4 2" xfId="23304" xr:uid="{00000000-0005-0000-0000-0000054C0000}"/>
    <cellStyle name="Vírgula 3 4 2 3 3 5" xfId="15312" xr:uid="{00000000-0005-0000-0000-0000064C0000}"/>
    <cellStyle name="Vírgula 3 4 2 3 3 6" xfId="12624" xr:uid="{00000000-0005-0000-0000-0000074C0000}"/>
    <cellStyle name="Vírgula 3 4 2 3 4" xfId="3048" xr:uid="{00000000-0005-0000-0000-0000084C0000}"/>
    <cellStyle name="Vírgula 3 4 2 3 4 2" xfId="16392" xr:uid="{00000000-0005-0000-0000-0000094C0000}"/>
    <cellStyle name="Vírgula 3 4 2 3 5" xfId="5712" xr:uid="{00000000-0005-0000-0000-00000A4C0000}"/>
    <cellStyle name="Vírgula 3 4 2 3 5 2" xfId="19056" xr:uid="{00000000-0005-0000-0000-00000B4C0000}"/>
    <cellStyle name="Vírgula 3 4 2 3 6" xfId="8376" xr:uid="{00000000-0005-0000-0000-00000C4C0000}"/>
    <cellStyle name="Vírgula 3 4 2 3 6 2" xfId="21720" xr:uid="{00000000-0005-0000-0000-00000D4C0000}"/>
    <cellStyle name="Vírgula 3 4 2 3 7" xfId="13728" xr:uid="{00000000-0005-0000-0000-00000E4C0000}"/>
    <cellStyle name="Vírgula 3 4 2 3 8" xfId="11040" xr:uid="{00000000-0005-0000-0000-00000F4C0000}"/>
    <cellStyle name="Vírgula 3 4 2 3 9" xfId="24864" xr:uid="{00000000-0005-0000-0000-0000104C0000}"/>
    <cellStyle name="Vírgula 3 4 2 4" xfId="720" xr:uid="{00000000-0005-0000-0000-0000114C0000}"/>
    <cellStyle name="Vírgula 3 4 2 4 2" xfId="1512" xr:uid="{00000000-0005-0000-0000-0000124C0000}"/>
    <cellStyle name="Vírgula 3 4 2 4 2 2" xfId="4176" xr:uid="{00000000-0005-0000-0000-0000134C0000}"/>
    <cellStyle name="Vírgula 3 4 2 4 2 2 2" xfId="17520" xr:uid="{00000000-0005-0000-0000-0000144C0000}"/>
    <cellStyle name="Vírgula 3 4 2 4 2 3" xfId="6840" xr:uid="{00000000-0005-0000-0000-0000154C0000}"/>
    <cellStyle name="Vírgula 3 4 2 4 2 3 2" xfId="20184" xr:uid="{00000000-0005-0000-0000-0000164C0000}"/>
    <cellStyle name="Vírgula 3 4 2 4 2 4" xfId="9504" xr:uid="{00000000-0005-0000-0000-0000174C0000}"/>
    <cellStyle name="Vírgula 3 4 2 4 2 4 2" xfId="22848" xr:uid="{00000000-0005-0000-0000-0000184C0000}"/>
    <cellStyle name="Vírgula 3 4 2 4 2 5" xfId="14856" xr:uid="{00000000-0005-0000-0000-0000194C0000}"/>
    <cellStyle name="Vírgula 3 4 2 4 2 6" xfId="12168" xr:uid="{00000000-0005-0000-0000-00001A4C0000}"/>
    <cellStyle name="Vírgula 3 4 2 4 2 7" xfId="25896" xr:uid="{00000000-0005-0000-0000-00001B4C0000}"/>
    <cellStyle name="Vírgula 3 4 2 4 3" xfId="2304" xr:uid="{00000000-0005-0000-0000-00001C4C0000}"/>
    <cellStyle name="Vírgula 3 4 2 4 3 2" xfId="4968" xr:uid="{00000000-0005-0000-0000-00001D4C0000}"/>
    <cellStyle name="Vírgula 3 4 2 4 3 2 2" xfId="18312" xr:uid="{00000000-0005-0000-0000-00001E4C0000}"/>
    <cellStyle name="Vírgula 3 4 2 4 3 3" xfId="7632" xr:uid="{00000000-0005-0000-0000-00001F4C0000}"/>
    <cellStyle name="Vírgula 3 4 2 4 3 3 2" xfId="20976" xr:uid="{00000000-0005-0000-0000-0000204C0000}"/>
    <cellStyle name="Vírgula 3 4 2 4 3 4" xfId="10296" xr:uid="{00000000-0005-0000-0000-0000214C0000}"/>
    <cellStyle name="Vírgula 3 4 2 4 3 4 2" xfId="23640" xr:uid="{00000000-0005-0000-0000-0000224C0000}"/>
    <cellStyle name="Vírgula 3 4 2 4 3 5" xfId="15648" xr:uid="{00000000-0005-0000-0000-0000234C0000}"/>
    <cellStyle name="Vírgula 3 4 2 4 3 6" xfId="12960" xr:uid="{00000000-0005-0000-0000-0000244C0000}"/>
    <cellStyle name="Vírgula 3 4 2 4 4" xfId="3384" xr:uid="{00000000-0005-0000-0000-0000254C0000}"/>
    <cellStyle name="Vírgula 3 4 2 4 4 2" xfId="16728" xr:uid="{00000000-0005-0000-0000-0000264C0000}"/>
    <cellStyle name="Vírgula 3 4 2 4 5" xfId="6048" xr:uid="{00000000-0005-0000-0000-0000274C0000}"/>
    <cellStyle name="Vírgula 3 4 2 4 5 2" xfId="19392" xr:uid="{00000000-0005-0000-0000-0000284C0000}"/>
    <cellStyle name="Vírgula 3 4 2 4 6" xfId="8712" xr:uid="{00000000-0005-0000-0000-0000294C0000}"/>
    <cellStyle name="Vírgula 3 4 2 4 6 2" xfId="22056" xr:uid="{00000000-0005-0000-0000-00002A4C0000}"/>
    <cellStyle name="Vírgula 3 4 2 4 7" xfId="14064" xr:uid="{00000000-0005-0000-0000-00002B4C0000}"/>
    <cellStyle name="Vírgula 3 4 2 4 8" xfId="11376" xr:uid="{00000000-0005-0000-0000-00002C4C0000}"/>
    <cellStyle name="Vírgula 3 4 2 4 9" xfId="24528" xr:uid="{00000000-0005-0000-0000-00002D4C0000}"/>
    <cellStyle name="Vírgula 3 4 2 5" xfId="912" xr:uid="{00000000-0005-0000-0000-00002E4C0000}"/>
    <cellStyle name="Vírgula 3 4 2 5 2" xfId="3576" xr:uid="{00000000-0005-0000-0000-00002F4C0000}"/>
    <cellStyle name="Vírgula 3 4 2 5 2 2" xfId="16920" xr:uid="{00000000-0005-0000-0000-0000304C0000}"/>
    <cellStyle name="Vírgula 3 4 2 5 2 3" xfId="26544" xr:uid="{00000000-0005-0000-0000-0000314C0000}"/>
    <cellStyle name="Vírgula 3 4 2 5 3" xfId="6240" xr:uid="{00000000-0005-0000-0000-0000324C0000}"/>
    <cellStyle name="Vírgula 3 4 2 5 3 2" xfId="19584" xr:uid="{00000000-0005-0000-0000-0000334C0000}"/>
    <cellStyle name="Vírgula 3 4 2 5 4" xfId="8904" xr:uid="{00000000-0005-0000-0000-0000344C0000}"/>
    <cellStyle name="Vírgula 3 4 2 5 4 2" xfId="22248" xr:uid="{00000000-0005-0000-0000-0000354C0000}"/>
    <cellStyle name="Vírgula 3 4 2 5 5" xfId="14256" xr:uid="{00000000-0005-0000-0000-0000364C0000}"/>
    <cellStyle name="Vírgula 3 4 2 5 6" xfId="11568" xr:uid="{00000000-0005-0000-0000-0000374C0000}"/>
    <cellStyle name="Vírgula 3 4 2 5 7" xfId="25176" xr:uid="{00000000-0005-0000-0000-0000384C0000}"/>
    <cellStyle name="Vírgula 3 4 2 6" xfId="1704" xr:uid="{00000000-0005-0000-0000-0000394C0000}"/>
    <cellStyle name="Vírgula 3 4 2 6 2" xfId="4368" xr:uid="{00000000-0005-0000-0000-00003A4C0000}"/>
    <cellStyle name="Vírgula 3 4 2 6 2 2" xfId="17712" xr:uid="{00000000-0005-0000-0000-00003B4C0000}"/>
    <cellStyle name="Vírgula 3 4 2 6 3" xfId="7032" xr:uid="{00000000-0005-0000-0000-00003C4C0000}"/>
    <cellStyle name="Vírgula 3 4 2 6 3 2" xfId="20376" xr:uid="{00000000-0005-0000-0000-00003D4C0000}"/>
    <cellStyle name="Vírgula 3 4 2 6 4" xfId="9696" xr:uid="{00000000-0005-0000-0000-00003E4C0000}"/>
    <cellStyle name="Vírgula 3 4 2 6 4 2" xfId="23040" xr:uid="{00000000-0005-0000-0000-00003F4C0000}"/>
    <cellStyle name="Vírgula 3 4 2 6 5" xfId="15048" xr:uid="{00000000-0005-0000-0000-0000404C0000}"/>
    <cellStyle name="Vírgula 3 4 2 6 6" xfId="12360" xr:uid="{00000000-0005-0000-0000-0000414C0000}"/>
    <cellStyle name="Vírgula 3 4 2 6 7" xfId="25536" xr:uid="{00000000-0005-0000-0000-0000424C0000}"/>
    <cellStyle name="Vírgula 3 4 2 7" xfId="2520" xr:uid="{00000000-0005-0000-0000-0000434C0000}"/>
    <cellStyle name="Vírgula 3 4 2 7 2" xfId="5184" xr:uid="{00000000-0005-0000-0000-0000444C0000}"/>
    <cellStyle name="Vírgula 3 4 2 7 2 2" xfId="18528" xr:uid="{00000000-0005-0000-0000-0000454C0000}"/>
    <cellStyle name="Vírgula 3 4 2 7 3" xfId="7848" xr:uid="{00000000-0005-0000-0000-0000464C0000}"/>
    <cellStyle name="Vírgula 3 4 2 7 3 2" xfId="21192" xr:uid="{00000000-0005-0000-0000-0000474C0000}"/>
    <cellStyle name="Vírgula 3 4 2 7 4" xfId="10512" xr:uid="{00000000-0005-0000-0000-0000484C0000}"/>
    <cellStyle name="Vírgula 3 4 2 7 4 2" xfId="23856" xr:uid="{00000000-0005-0000-0000-0000494C0000}"/>
    <cellStyle name="Vírgula 3 4 2 7 5" xfId="15864" xr:uid="{00000000-0005-0000-0000-00004A4C0000}"/>
    <cellStyle name="Vírgula 3 4 2 7 6" xfId="13176" xr:uid="{00000000-0005-0000-0000-00004B4C0000}"/>
    <cellStyle name="Vírgula 3 4 2 8" xfId="2784" xr:uid="{00000000-0005-0000-0000-00004C4C0000}"/>
    <cellStyle name="Vírgula 3 4 2 8 2" xfId="16128" xr:uid="{00000000-0005-0000-0000-00004D4C0000}"/>
    <cellStyle name="Vírgula 3 4 2 9" xfId="5448" xr:uid="{00000000-0005-0000-0000-00004E4C0000}"/>
    <cellStyle name="Vírgula 3 4 2 9 2" xfId="18792" xr:uid="{00000000-0005-0000-0000-00004F4C0000}"/>
    <cellStyle name="Vírgula 3 4 3" xfId="240" xr:uid="{00000000-0005-0000-0000-0000504C0000}"/>
    <cellStyle name="Vírgula 3 4 3 10" xfId="13584" xr:uid="{00000000-0005-0000-0000-0000514C0000}"/>
    <cellStyle name="Vírgula 3 4 3 11" xfId="10896" xr:uid="{00000000-0005-0000-0000-0000524C0000}"/>
    <cellStyle name="Vírgula 3 4 3 12" xfId="24288" xr:uid="{00000000-0005-0000-0000-0000534C0000}"/>
    <cellStyle name="Vírgula 3 4 3 2" xfId="504" xr:uid="{00000000-0005-0000-0000-0000544C0000}"/>
    <cellStyle name="Vírgula 3 4 3 2 2" xfId="1296" xr:uid="{00000000-0005-0000-0000-0000554C0000}"/>
    <cellStyle name="Vírgula 3 4 3 2 2 2" xfId="3960" xr:uid="{00000000-0005-0000-0000-0000564C0000}"/>
    <cellStyle name="Vírgula 3 4 3 2 2 2 2" xfId="17304" xr:uid="{00000000-0005-0000-0000-0000574C0000}"/>
    <cellStyle name="Vírgula 3 4 3 2 2 3" xfId="6624" xr:uid="{00000000-0005-0000-0000-0000584C0000}"/>
    <cellStyle name="Vírgula 3 4 3 2 2 3 2" xfId="19968" xr:uid="{00000000-0005-0000-0000-0000594C0000}"/>
    <cellStyle name="Vírgula 3 4 3 2 2 4" xfId="9288" xr:uid="{00000000-0005-0000-0000-00005A4C0000}"/>
    <cellStyle name="Vírgula 3 4 3 2 2 4 2" xfId="22632" xr:uid="{00000000-0005-0000-0000-00005B4C0000}"/>
    <cellStyle name="Vírgula 3 4 3 2 2 5" xfId="14640" xr:uid="{00000000-0005-0000-0000-00005C4C0000}"/>
    <cellStyle name="Vírgula 3 4 3 2 2 6" xfId="11952" xr:uid="{00000000-0005-0000-0000-00005D4C0000}"/>
    <cellStyle name="Vírgula 3 4 3 2 2 7" xfId="26352" xr:uid="{00000000-0005-0000-0000-00005E4C0000}"/>
    <cellStyle name="Vírgula 3 4 3 2 3" xfId="2088" xr:uid="{00000000-0005-0000-0000-00005F4C0000}"/>
    <cellStyle name="Vírgula 3 4 3 2 3 2" xfId="4752" xr:uid="{00000000-0005-0000-0000-0000604C0000}"/>
    <cellStyle name="Vírgula 3 4 3 2 3 2 2" xfId="18096" xr:uid="{00000000-0005-0000-0000-0000614C0000}"/>
    <cellStyle name="Vírgula 3 4 3 2 3 3" xfId="7416" xr:uid="{00000000-0005-0000-0000-0000624C0000}"/>
    <cellStyle name="Vírgula 3 4 3 2 3 3 2" xfId="20760" xr:uid="{00000000-0005-0000-0000-0000634C0000}"/>
    <cellStyle name="Vírgula 3 4 3 2 3 4" xfId="10080" xr:uid="{00000000-0005-0000-0000-0000644C0000}"/>
    <cellStyle name="Vírgula 3 4 3 2 3 4 2" xfId="23424" xr:uid="{00000000-0005-0000-0000-0000654C0000}"/>
    <cellStyle name="Vírgula 3 4 3 2 3 5" xfId="15432" xr:uid="{00000000-0005-0000-0000-0000664C0000}"/>
    <cellStyle name="Vírgula 3 4 3 2 3 6" xfId="12744" xr:uid="{00000000-0005-0000-0000-0000674C0000}"/>
    <cellStyle name="Vírgula 3 4 3 2 4" xfId="3168" xr:uid="{00000000-0005-0000-0000-0000684C0000}"/>
    <cellStyle name="Vírgula 3 4 3 2 4 2" xfId="16512" xr:uid="{00000000-0005-0000-0000-0000694C0000}"/>
    <cellStyle name="Vírgula 3 4 3 2 5" xfId="5832" xr:uid="{00000000-0005-0000-0000-00006A4C0000}"/>
    <cellStyle name="Vírgula 3 4 3 2 5 2" xfId="19176" xr:uid="{00000000-0005-0000-0000-00006B4C0000}"/>
    <cellStyle name="Vírgula 3 4 3 2 6" xfId="8496" xr:uid="{00000000-0005-0000-0000-00006C4C0000}"/>
    <cellStyle name="Vírgula 3 4 3 2 6 2" xfId="21840" xr:uid="{00000000-0005-0000-0000-00006D4C0000}"/>
    <cellStyle name="Vírgula 3 4 3 2 7" xfId="13848" xr:uid="{00000000-0005-0000-0000-00006E4C0000}"/>
    <cellStyle name="Vírgula 3 4 3 2 8" xfId="11160" xr:uid="{00000000-0005-0000-0000-00006F4C0000}"/>
    <cellStyle name="Vírgula 3 4 3 2 9" xfId="24984" xr:uid="{00000000-0005-0000-0000-0000704C0000}"/>
    <cellStyle name="Vírgula 3 4 3 3" xfId="672" xr:uid="{00000000-0005-0000-0000-0000714C0000}"/>
    <cellStyle name="Vírgula 3 4 3 3 2" xfId="1464" xr:uid="{00000000-0005-0000-0000-0000724C0000}"/>
    <cellStyle name="Vírgula 3 4 3 3 2 2" xfId="4128" xr:uid="{00000000-0005-0000-0000-0000734C0000}"/>
    <cellStyle name="Vírgula 3 4 3 3 2 2 2" xfId="17472" xr:uid="{00000000-0005-0000-0000-0000744C0000}"/>
    <cellStyle name="Vírgula 3 4 3 3 2 3" xfId="6792" xr:uid="{00000000-0005-0000-0000-0000754C0000}"/>
    <cellStyle name="Vírgula 3 4 3 3 2 3 2" xfId="20136" xr:uid="{00000000-0005-0000-0000-0000764C0000}"/>
    <cellStyle name="Vírgula 3 4 3 3 2 4" xfId="9456" xr:uid="{00000000-0005-0000-0000-0000774C0000}"/>
    <cellStyle name="Vírgula 3 4 3 3 2 4 2" xfId="22800" xr:uid="{00000000-0005-0000-0000-0000784C0000}"/>
    <cellStyle name="Vírgula 3 4 3 3 2 5" xfId="14808" xr:uid="{00000000-0005-0000-0000-0000794C0000}"/>
    <cellStyle name="Vírgula 3 4 3 3 2 6" xfId="12120" xr:uid="{00000000-0005-0000-0000-00007A4C0000}"/>
    <cellStyle name="Vírgula 3 4 3 3 2 7" xfId="26016" xr:uid="{00000000-0005-0000-0000-00007B4C0000}"/>
    <cellStyle name="Vírgula 3 4 3 3 3" xfId="2256" xr:uid="{00000000-0005-0000-0000-00007C4C0000}"/>
    <cellStyle name="Vírgula 3 4 3 3 3 2" xfId="4920" xr:uid="{00000000-0005-0000-0000-00007D4C0000}"/>
    <cellStyle name="Vírgula 3 4 3 3 3 2 2" xfId="18264" xr:uid="{00000000-0005-0000-0000-00007E4C0000}"/>
    <cellStyle name="Vírgula 3 4 3 3 3 3" xfId="7584" xr:uid="{00000000-0005-0000-0000-00007F4C0000}"/>
    <cellStyle name="Vírgula 3 4 3 3 3 3 2" xfId="20928" xr:uid="{00000000-0005-0000-0000-0000804C0000}"/>
    <cellStyle name="Vírgula 3 4 3 3 3 4" xfId="10248" xr:uid="{00000000-0005-0000-0000-0000814C0000}"/>
    <cellStyle name="Vírgula 3 4 3 3 3 4 2" xfId="23592" xr:uid="{00000000-0005-0000-0000-0000824C0000}"/>
    <cellStyle name="Vírgula 3 4 3 3 3 5" xfId="15600" xr:uid="{00000000-0005-0000-0000-0000834C0000}"/>
    <cellStyle name="Vírgula 3 4 3 3 3 6" xfId="12912" xr:uid="{00000000-0005-0000-0000-0000844C0000}"/>
    <cellStyle name="Vírgula 3 4 3 3 4" xfId="3336" xr:uid="{00000000-0005-0000-0000-0000854C0000}"/>
    <cellStyle name="Vírgula 3 4 3 3 4 2" xfId="16680" xr:uid="{00000000-0005-0000-0000-0000864C0000}"/>
    <cellStyle name="Vírgula 3 4 3 3 5" xfId="6000" xr:uid="{00000000-0005-0000-0000-0000874C0000}"/>
    <cellStyle name="Vírgula 3 4 3 3 5 2" xfId="19344" xr:uid="{00000000-0005-0000-0000-0000884C0000}"/>
    <cellStyle name="Vírgula 3 4 3 3 6" xfId="8664" xr:uid="{00000000-0005-0000-0000-0000894C0000}"/>
    <cellStyle name="Vírgula 3 4 3 3 6 2" xfId="22008" xr:uid="{00000000-0005-0000-0000-00008A4C0000}"/>
    <cellStyle name="Vírgula 3 4 3 3 7" xfId="14016" xr:uid="{00000000-0005-0000-0000-00008B4C0000}"/>
    <cellStyle name="Vírgula 3 4 3 3 8" xfId="11328" xr:uid="{00000000-0005-0000-0000-00008C4C0000}"/>
    <cellStyle name="Vírgula 3 4 3 3 9" xfId="24648" xr:uid="{00000000-0005-0000-0000-00008D4C0000}"/>
    <cellStyle name="Vírgula 3 4 3 4" xfId="1032" xr:uid="{00000000-0005-0000-0000-00008E4C0000}"/>
    <cellStyle name="Vírgula 3 4 3 4 2" xfId="3696" xr:uid="{00000000-0005-0000-0000-00008F4C0000}"/>
    <cellStyle name="Vírgula 3 4 3 4 2 2" xfId="17040" xr:uid="{00000000-0005-0000-0000-0000904C0000}"/>
    <cellStyle name="Vírgula 3 4 3 4 2 3" xfId="26664" xr:uid="{00000000-0005-0000-0000-0000914C0000}"/>
    <cellStyle name="Vírgula 3 4 3 4 3" xfId="6360" xr:uid="{00000000-0005-0000-0000-0000924C0000}"/>
    <cellStyle name="Vírgula 3 4 3 4 3 2" xfId="19704" xr:uid="{00000000-0005-0000-0000-0000934C0000}"/>
    <cellStyle name="Vírgula 3 4 3 4 4" xfId="9024" xr:uid="{00000000-0005-0000-0000-0000944C0000}"/>
    <cellStyle name="Vírgula 3 4 3 4 4 2" xfId="22368" xr:uid="{00000000-0005-0000-0000-0000954C0000}"/>
    <cellStyle name="Vírgula 3 4 3 4 5" xfId="14376" xr:uid="{00000000-0005-0000-0000-0000964C0000}"/>
    <cellStyle name="Vírgula 3 4 3 4 6" xfId="11688" xr:uid="{00000000-0005-0000-0000-0000974C0000}"/>
    <cellStyle name="Vírgula 3 4 3 4 7" xfId="25296" xr:uid="{00000000-0005-0000-0000-0000984C0000}"/>
    <cellStyle name="Vírgula 3 4 3 5" xfId="1824" xr:uid="{00000000-0005-0000-0000-0000994C0000}"/>
    <cellStyle name="Vírgula 3 4 3 5 2" xfId="4488" xr:uid="{00000000-0005-0000-0000-00009A4C0000}"/>
    <cellStyle name="Vírgula 3 4 3 5 2 2" xfId="17832" xr:uid="{00000000-0005-0000-0000-00009B4C0000}"/>
    <cellStyle name="Vírgula 3 4 3 5 3" xfId="7152" xr:uid="{00000000-0005-0000-0000-00009C4C0000}"/>
    <cellStyle name="Vírgula 3 4 3 5 3 2" xfId="20496" xr:uid="{00000000-0005-0000-0000-00009D4C0000}"/>
    <cellStyle name="Vírgula 3 4 3 5 4" xfId="9816" xr:uid="{00000000-0005-0000-0000-00009E4C0000}"/>
    <cellStyle name="Vírgula 3 4 3 5 4 2" xfId="23160" xr:uid="{00000000-0005-0000-0000-00009F4C0000}"/>
    <cellStyle name="Vírgula 3 4 3 5 5" xfId="15168" xr:uid="{00000000-0005-0000-0000-0000A04C0000}"/>
    <cellStyle name="Vírgula 3 4 3 5 6" xfId="12480" xr:uid="{00000000-0005-0000-0000-0000A14C0000}"/>
    <cellStyle name="Vírgula 3 4 3 5 7" xfId="25656" xr:uid="{00000000-0005-0000-0000-0000A24C0000}"/>
    <cellStyle name="Vírgula 3 4 3 6" xfId="2640" xr:uid="{00000000-0005-0000-0000-0000A34C0000}"/>
    <cellStyle name="Vírgula 3 4 3 6 2" xfId="5304" xr:uid="{00000000-0005-0000-0000-0000A44C0000}"/>
    <cellStyle name="Vírgula 3 4 3 6 2 2" xfId="18648" xr:uid="{00000000-0005-0000-0000-0000A54C0000}"/>
    <cellStyle name="Vírgula 3 4 3 6 3" xfId="7968" xr:uid="{00000000-0005-0000-0000-0000A64C0000}"/>
    <cellStyle name="Vírgula 3 4 3 6 3 2" xfId="21312" xr:uid="{00000000-0005-0000-0000-0000A74C0000}"/>
    <cellStyle name="Vírgula 3 4 3 6 4" xfId="10632" xr:uid="{00000000-0005-0000-0000-0000A84C0000}"/>
    <cellStyle name="Vírgula 3 4 3 6 4 2" xfId="23976" xr:uid="{00000000-0005-0000-0000-0000A94C0000}"/>
    <cellStyle name="Vírgula 3 4 3 6 5" xfId="15984" xr:uid="{00000000-0005-0000-0000-0000AA4C0000}"/>
    <cellStyle name="Vírgula 3 4 3 6 6" xfId="13296" xr:uid="{00000000-0005-0000-0000-0000AB4C0000}"/>
    <cellStyle name="Vírgula 3 4 3 7" xfId="2904" xr:uid="{00000000-0005-0000-0000-0000AC4C0000}"/>
    <cellStyle name="Vírgula 3 4 3 7 2" xfId="16248" xr:uid="{00000000-0005-0000-0000-0000AD4C0000}"/>
    <cellStyle name="Vírgula 3 4 3 8" xfId="5568" xr:uid="{00000000-0005-0000-0000-0000AE4C0000}"/>
    <cellStyle name="Vírgula 3 4 3 8 2" xfId="18912" xr:uid="{00000000-0005-0000-0000-0000AF4C0000}"/>
    <cellStyle name="Vírgula 3 4 3 9" xfId="8232" xr:uid="{00000000-0005-0000-0000-0000B04C0000}"/>
    <cellStyle name="Vírgula 3 4 3 9 2" xfId="21576" xr:uid="{00000000-0005-0000-0000-0000B14C0000}"/>
    <cellStyle name="Vírgula 3 4 4" xfId="192" xr:uid="{00000000-0005-0000-0000-0000B24C0000}"/>
    <cellStyle name="Vírgula 3 4 4 10" xfId="10848" xr:uid="{00000000-0005-0000-0000-0000B34C0000}"/>
    <cellStyle name="Vírgula 3 4 4 11" xfId="24240" xr:uid="{00000000-0005-0000-0000-0000B44C0000}"/>
    <cellStyle name="Vírgula 3 4 4 2" xfId="456" xr:uid="{00000000-0005-0000-0000-0000B54C0000}"/>
    <cellStyle name="Vírgula 3 4 4 2 2" xfId="1248" xr:uid="{00000000-0005-0000-0000-0000B64C0000}"/>
    <cellStyle name="Vírgula 3 4 4 2 2 2" xfId="3912" xr:uid="{00000000-0005-0000-0000-0000B74C0000}"/>
    <cellStyle name="Vírgula 3 4 4 2 2 2 2" xfId="17256" xr:uid="{00000000-0005-0000-0000-0000B84C0000}"/>
    <cellStyle name="Vírgula 3 4 4 2 2 3" xfId="6576" xr:uid="{00000000-0005-0000-0000-0000B94C0000}"/>
    <cellStyle name="Vírgula 3 4 4 2 2 3 2" xfId="19920" xr:uid="{00000000-0005-0000-0000-0000BA4C0000}"/>
    <cellStyle name="Vírgula 3 4 4 2 2 4" xfId="9240" xr:uid="{00000000-0005-0000-0000-0000BB4C0000}"/>
    <cellStyle name="Vírgula 3 4 4 2 2 4 2" xfId="22584" xr:uid="{00000000-0005-0000-0000-0000BC4C0000}"/>
    <cellStyle name="Vírgula 3 4 4 2 2 5" xfId="14592" xr:uid="{00000000-0005-0000-0000-0000BD4C0000}"/>
    <cellStyle name="Vírgula 3 4 4 2 2 6" xfId="11904" xr:uid="{00000000-0005-0000-0000-0000BE4C0000}"/>
    <cellStyle name="Vírgula 3 4 4 2 2 7" xfId="26304" xr:uid="{00000000-0005-0000-0000-0000BF4C0000}"/>
    <cellStyle name="Vírgula 3 4 4 2 3" xfId="2040" xr:uid="{00000000-0005-0000-0000-0000C04C0000}"/>
    <cellStyle name="Vírgula 3 4 4 2 3 2" xfId="4704" xr:uid="{00000000-0005-0000-0000-0000C14C0000}"/>
    <cellStyle name="Vírgula 3 4 4 2 3 2 2" xfId="18048" xr:uid="{00000000-0005-0000-0000-0000C24C0000}"/>
    <cellStyle name="Vírgula 3 4 4 2 3 3" xfId="7368" xr:uid="{00000000-0005-0000-0000-0000C34C0000}"/>
    <cellStyle name="Vírgula 3 4 4 2 3 3 2" xfId="20712" xr:uid="{00000000-0005-0000-0000-0000C44C0000}"/>
    <cellStyle name="Vírgula 3 4 4 2 3 4" xfId="10032" xr:uid="{00000000-0005-0000-0000-0000C54C0000}"/>
    <cellStyle name="Vírgula 3 4 4 2 3 4 2" xfId="23376" xr:uid="{00000000-0005-0000-0000-0000C64C0000}"/>
    <cellStyle name="Vírgula 3 4 4 2 3 5" xfId="15384" xr:uid="{00000000-0005-0000-0000-0000C74C0000}"/>
    <cellStyle name="Vírgula 3 4 4 2 3 6" xfId="12696" xr:uid="{00000000-0005-0000-0000-0000C84C0000}"/>
    <cellStyle name="Vírgula 3 4 4 2 4" xfId="3120" xr:uid="{00000000-0005-0000-0000-0000C94C0000}"/>
    <cellStyle name="Vírgula 3 4 4 2 4 2" xfId="16464" xr:uid="{00000000-0005-0000-0000-0000CA4C0000}"/>
    <cellStyle name="Vírgula 3 4 4 2 5" xfId="5784" xr:uid="{00000000-0005-0000-0000-0000CB4C0000}"/>
    <cellStyle name="Vírgula 3 4 4 2 5 2" xfId="19128" xr:uid="{00000000-0005-0000-0000-0000CC4C0000}"/>
    <cellStyle name="Vírgula 3 4 4 2 6" xfId="8448" xr:uid="{00000000-0005-0000-0000-0000CD4C0000}"/>
    <cellStyle name="Vírgula 3 4 4 2 6 2" xfId="21792" xr:uid="{00000000-0005-0000-0000-0000CE4C0000}"/>
    <cellStyle name="Vírgula 3 4 4 2 7" xfId="13800" xr:uid="{00000000-0005-0000-0000-0000CF4C0000}"/>
    <cellStyle name="Vírgula 3 4 4 2 8" xfId="11112" xr:uid="{00000000-0005-0000-0000-0000D04C0000}"/>
    <cellStyle name="Vírgula 3 4 4 2 9" xfId="24936" xr:uid="{00000000-0005-0000-0000-0000D14C0000}"/>
    <cellStyle name="Vírgula 3 4 4 3" xfId="984" xr:uid="{00000000-0005-0000-0000-0000D24C0000}"/>
    <cellStyle name="Vírgula 3 4 4 3 2" xfId="3648" xr:uid="{00000000-0005-0000-0000-0000D34C0000}"/>
    <cellStyle name="Vírgula 3 4 4 3 2 2" xfId="16992" xr:uid="{00000000-0005-0000-0000-0000D44C0000}"/>
    <cellStyle name="Vírgula 3 4 4 3 2 3" xfId="25968" xr:uid="{00000000-0005-0000-0000-0000D54C0000}"/>
    <cellStyle name="Vírgula 3 4 4 3 3" xfId="6312" xr:uid="{00000000-0005-0000-0000-0000D64C0000}"/>
    <cellStyle name="Vírgula 3 4 4 3 3 2" xfId="19656" xr:uid="{00000000-0005-0000-0000-0000D74C0000}"/>
    <cellStyle name="Vírgula 3 4 4 3 4" xfId="8976" xr:uid="{00000000-0005-0000-0000-0000D84C0000}"/>
    <cellStyle name="Vírgula 3 4 4 3 4 2" xfId="22320" xr:uid="{00000000-0005-0000-0000-0000D94C0000}"/>
    <cellStyle name="Vírgula 3 4 4 3 5" xfId="14328" xr:uid="{00000000-0005-0000-0000-0000DA4C0000}"/>
    <cellStyle name="Vírgula 3 4 4 3 6" xfId="11640" xr:uid="{00000000-0005-0000-0000-0000DB4C0000}"/>
    <cellStyle name="Vírgula 3 4 4 3 7" xfId="24600" xr:uid="{00000000-0005-0000-0000-0000DC4C0000}"/>
    <cellStyle name="Vírgula 3 4 4 4" xfId="1776" xr:uid="{00000000-0005-0000-0000-0000DD4C0000}"/>
    <cellStyle name="Vírgula 3 4 4 4 2" xfId="4440" xr:uid="{00000000-0005-0000-0000-0000DE4C0000}"/>
    <cellStyle name="Vírgula 3 4 4 4 2 2" xfId="17784" xr:uid="{00000000-0005-0000-0000-0000DF4C0000}"/>
    <cellStyle name="Vírgula 3 4 4 4 2 3" xfId="26616" xr:uid="{00000000-0005-0000-0000-0000E04C0000}"/>
    <cellStyle name="Vírgula 3 4 4 4 3" xfId="7104" xr:uid="{00000000-0005-0000-0000-0000E14C0000}"/>
    <cellStyle name="Vírgula 3 4 4 4 3 2" xfId="20448" xr:uid="{00000000-0005-0000-0000-0000E24C0000}"/>
    <cellStyle name="Vírgula 3 4 4 4 4" xfId="9768" xr:uid="{00000000-0005-0000-0000-0000E34C0000}"/>
    <cellStyle name="Vírgula 3 4 4 4 4 2" xfId="23112" xr:uid="{00000000-0005-0000-0000-0000E44C0000}"/>
    <cellStyle name="Vírgula 3 4 4 4 5" xfId="15120" xr:uid="{00000000-0005-0000-0000-0000E54C0000}"/>
    <cellStyle name="Vírgula 3 4 4 4 6" xfId="12432" xr:uid="{00000000-0005-0000-0000-0000E64C0000}"/>
    <cellStyle name="Vírgula 3 4 4 4 7" xfId="25248" xr:uid="{00000000-0005-0000-0000-0000E74C0000}"/>
    <cellStyle name="Vírgula 3 4 4 5" xfId="2592" xr:uid="{00000000-0005-0000-0000-0000E84C0000}"/>
    <cellStyle name="Vírgula 3 4 4 5 2" xfId="5256" xr:uid="{00000000-0005-0000-0000-0000E94C0000}"/>
    <cellStyle name="Vírgula 3 4 4 5 2 2" xfId="18600" xr:uid="{00000000-0005-0000-0000-0000EA4C0000}"/>
    <cellStyle name="Vírgula 3 4 4 5 3" xfId="7920" xr:uid="{00000000-0005-0000-0000-0000EB4C0000}"/>
    <cellStyle name="Vírgula 3 4 4 5 3 2" xfId="21264" xr:uid="{00000000-0005-0000-0000-0000EC4C0000}"/>
    <cellStyle name="Vírgula 3 4 4 5 4" xfId="10584" xr:uid="{00000000-0005-0000-0000-0000ED4C0000}"/>
    <cellStyle name="Vírgula 3 4 4 5 4 2" xfId="23928" xr:uid="{00000000-0005-0000-0000-0000EE4C0000}"/>
    <cellStyle name="Vírgula 3 4 4 5 5" xfId="15936" xr:uid="{00000000-0005-0000-0000-0000EF4C0000}"/>
    <cellStyle name="Vírgula 3 4 4 5 6" xfId="13248" xr:uid="{00000000-0005-0000-0000-0000F04C0000}"/>
    <cellStyle name="Vírgula 3 4 4 5 7" xfId="25608" xr:uid="{00000000-0005-0000-0000-0000F14C0000}"/>
    <cellStyle name="Vírgula 3 4 4 6" xfId="2856" xr:uid="{00000000-0005-0000-0000-0000F24C0000}"/>
    <cellStyle name="Vírgula 3 4 4 6 2" xfId="16200" xr:uid="{00000000-0005-0000-0000-0000F34C0000}"/>
    <cellStyle name="Vírgula 3 4 4 7" xfId="5520" xr:uid="{00000000-0005-0000-0000-0000F44C0000}"/>
    <cellStyle name="Vírgula 3 4 4 7 2" xfId="18864" xr:uid="{00000000-0005-0000-0000-0000F54C0000}"/>
    <cellStyle name="Vírgula 3 4 4 8" xfId="8184" xr:uid="{00000000-0005-0000-0000-0000F64C0000}"/>
    <cellStyle name="Vírgula 3 4 4 8 2" xfId="21528" xr:uid="{00000000-0005-0000-0000-0000F74C0000}"/>
    <cellStyle name="Vírgula 3 4 4 9" xfId="13536" xr:uid="{00000000-0005-0000-0000-0000F84C0000}"/>
    <cellStyle name="Vírgula 3 4 5" xfId="336" xr:uid="{00000000-0005-0000-0000-0000F94C0000}"/>
    <cellStyle name="Vírgula 3 4 5 2" xfId="1128" xr:uid="{00000000-0005-0000-0000-0000FA4C0000}"/>
    <cellStyle name="Vírgula 3 4 5 2 2" xfId="3792" xr:uid="{00000000-0005-0000-0000-0000FB4C0000}"/>
    <cellStyle name="Vírgula 3 4 5 2 2 2" xfId="17136" xr:uid="{00000000-0005-0000-0000-0000FC4C0000}"/>
    <cellStyle name="Vírgula 3 4 5 2 2 3" xfId="26448" xr:uid="{00000000-0005-0000-0000-0000FD4C0000}"/>
    <cellStyle name="Vírgula 3 4 5 2 3" xfId="6456" xr:uid="{00000000-0005-0000-0000-0000FE4C0000}"/>
    <cellStyle name="Vírgula 3 4 5 2 3 2" xfId="19800" xr:uid="{00000000-0005-0000-0000-0000FF4C0000}"/>
    <cellStyle name="Vírgula 3 4 5 2 4" xfId="9120" xr:uid="{00000000-0005-0000-0000-0000004D0000}"/>
    <cellStyle name="Vírgula 3 4 5 2 4 2" xfId="22464" xr:uid="{00000000-0005-0000-0000-0000014D0000}"/>
    <cellStyle name="Vírgula 3 4 5 2 5" xfId="14472" xr:uid="{00000000-0005-0000-0000-0000024D0000}"/>
    <cellStyle name="Vírgula 3 4 5 2 6" xfId="11784" xr:uid="{00000000-0005-0000-0000-0000034D0000}"/>
    <cellStyle name="Vírgula 3 4 5 2 7" xfId="25080" xr:uid="{00000000-0005-0000-0000-0000044D0000}"/>
    <cellStyle name="Vírgula 3 4 5 3" xfId="1920" xr:uid="{00000000-0005-0000-0000-0000054D0000}"/>
    <cellStyle name="Vírgula 3 4 5 3 2" xfId="4584" xr:uid="{00000000-0005-0000-0000-0000064D0000}"/>
    <cellStyle name="Vírgula 3 4 5 3 2 2" xfId="17928" xr:uid="{00000000-0005-0000-0000-0000074D0000}"/>
    <cellStyle name="Vírgula 3 4 5 3 2 3" xfId="26112" xr:uid="{00000000-0005-0000-0000-0000084D0000}"/>
    <cellStyle name="Vírgula 3 4 5 3 3" xfId="7248" xr:uid="{00000000-0005-0000-0000-0000094D0000}"/>
    <cellStyle name="Vírgula 3 4 5 3 3 2" xfId="20592" xr:uid="{00000000-0005-0000-0000-00000A4D0000}"/>
    <cellStyle name="Vírgula 3 4 5 3 4" xfId="9912" xr:uid="{00000000-0005-0000-0000-00000B4D0000}"/>
    <cellStyle name="Vírgula 3 4 5 3 4 2" xfId="23256" xr:uid="{00000000-0005-0000-0000-00000C4D0000}"/>
    <cellStyle name="Vírgula 3 4 5 3 5" xfId="15264" xr:uid="{00000000-0005-0000-0000-00000D4D0000}"/>
    <cellStyle name="Vírgula 3 4 5 3 6" xfId="12576" xr:uid="{00000000-0005-0000-0000-00000E4D0000}"/>
    <cellStyle name="Vírgula 3 4 5 3 7" xfId="24744" xr:uid="{00000000-0005-0000-0000-00000F4D0000}"/>
    <cellStyle name="Vírgula 3 4 5 4" xfId="3000" xr:uid="{00000000-0005-0000-0000-0000104D0000}"/>
    <cellStyle name="Vírgula 3 4 5 4 2" xfId="16344" xr:uid="{00000000-0005-0000-0000-0000114D0000}"/>
    <cellStyle name="Vírgula 3 4 5 4 2 2" xfId="26760" xr:uid="{00000000-0005-0000-0000-0000124D0000}"/>
    <cellStyle name="Vírgula 3 4 5 4 3" xfId="25392" xr:uid="{00000000-0005-0000-0000-0000134D0000}"/>
    <cellStyle name="Vírgula 3 4 5 5" xfId="5664" xr:uid="{00000000-0005-0000-0000-0000144D0000}"/>
    <cellStyle name="Vírgula 3 4 5 5 2" xfId="19008" xr:uid="{00000000-0005-0000-0000-0000154D0000}"/>
    <cellStyle name="Vírgula 3 4 5 5 3" xfId="25752" xr:uid="{00000000-0005-0000-0000-0000164D0000}"/>
    <cellStyle name="Vírgula 3 4 5 6" xfId="8328" xr:uid="{00000000-0005-0000-0000-0000174D0000}"/>
    <cellStyle name="Vírgula 3 4 5 6 2" xfId="21672" xr:uid="{00000000-0005-0000-0000-0000184D0000}"/>
    <cellStyle name="Vírgula 3 4 5 7" xfId="13680" xr:uid="{00000000-0005-0000-0000-0000194D0000}"/>
    <cellStyle name="Vírgula 3 4 5 8" xfId="10992" xr:uid="{00000000-0005-0000-0000-00001A4D0000}"/>
    <cellStyle name="Vírgula 3 4 5 9" xfId="24384" xr:uid="{00000000-0005-0000-0000-00001B4D0000}"/>
    <cellStyle name="Vírgula 3 4 6" xfId="600" xr:uid="{00000000-0005-0000-0000-00001C4D0000}"/>
    <cellStyle name="Vírgula 3 4 6 2" xfId="1392" xr:uid="{00000000-0005-0000-0000-00001D4D0000}"/>
    <cellStyle name="Vírgula 3 4 6 2 2" xfId="4056" xr:uid="{00000000-0005-0000-0000-00001E4D0000}"/>
    <cellStyle name="Vírgula 3 4 6 2 2 2" xfId="17400" xr:uid="{00000000-0005-0000-0000-00001F4D0000}"/>
    <cellStyle name="Vírgula 3 4 6 2 3" xfId="6720" xr:uid="{00000000-0005-0000-0000-0000204D0000}"/>
    <cellStyle name="Vírgula 3 4 6 2 3 2" xfId="20064" xr:uid="{00000000-0005-0000-0000-0000214D0000}"/>
    <cellStyle name="Vírgula 3 4 6 2 4" xfId="9384" xr:uid="{00000000-0005-0000-0000-0000224D0000}"/>
    <cellStyle name="Vírgula 3 4 6 2 4 2" xfId="22728" xr:uid="{00000000-0005-0000-0000-0000234D0000}"/>
    <cellStyle name="Vírgula 3 4 6 2 5" xfId="14736" xr:uid="{00000000-0005-0000-0000-0000244D0000}"/>
    <cellStyle name="Vírgula 3 4 6 2 6" xfId="12048" xr:uid="{00000000-0005-0000-0000-0000254D0000}"/>
    <cellStyle name="Vírgula 3 4 6 2 7" xfId="26184" xr:uid="{00000000-0005-0000-0000-0000264D0000}"/>
    <cellStyle name="Vírgula 3 4 6 3" xfId="2184" xr:uid="{00000000-0005-0000-0000-0000274D0000}"/>
    <cellStyle name="Vírgula 3 4 6 3 2" xfId="4848" xr:uid="{00000000-0005-0000-0000-0000284D0000}"/>
    <cellStyle name="Vírgula 3 4 6 3 2 2" xfId="18192" xr:uid="{00000000-0005-0000-0000-0000294D0000}"/>
    <cellStyle name="Vírgula 3 4 6 3 3" xfId="7512" xr:uid="{00000000-0005-0000-0000-00002A4D0000}"/>
    <cellStyle name="Vírgula 3 4 6 3 3 2" xfId="20856" xr:uid="{00000000-0005-0000-0000-00002B4D0000}"/>
    <cellStyle name="Vírgula 3 4 6 3 4" xfId="10176" xr:uid="{00000000-0005-0000-0000-00002C4D0000}"/>
    <cellStyle name="Vírgula 3 4 6 3 4 2" xfId="23520" xr:uid="{00000000-0005-0000-0000-00002D4D0000}"/>
    <cellStyle name="Vírgula 3 4 6 3 5" xfId="15528" xr:uid="{00000000-0005-0000-0000-00002E4D0000}"/>
    <cellStyle name="Vírgula 3 4 6 3 6" xfId="12840" xr:uid="{00000000-0005-0000-0000-00002F4D0000}"/>
    <cellStyle name="Vírgula 3 4 6 4" xfId="3264" xr:uid="{00000000-0005-0000-0000-0000304D0000}"/>
    <cellStyle name="Vírgula 3 4 6 4 2" xfId="16608" xr:uid="{00000000-0005-0000-0000-0000314D0000}"/>
    <cellStyle name="Vírgula 3 4 6 5" xfId="5928" xr:uid="{00000000-0005-0000-0000-0000324D0000}"/>
    <cellStyle name="Vírgula 3 4 6 5 2" xfId="19272" xr:uid="{00000000-0005-0000-0000-0000334D0000}"/>
    <cellStyle name="Vírgula 3 4 6 6" xfId="8592" xr:uid="{00000000-0005-0000-0000-0000344D0000}"/>
    <cellStyle name="Vírgula 3 4 6 6 2" xfId="21936" xr:uid="{00000000-0005-0000-0000-0000354D0000}"/>
    <cellStyle name="Vírgula 3 4 6 7" xfId="13944" xr:uid="{00000000-0005-0000-0000-0000364D0000}"/>
    <cellStyle name="Vírgula 3 4 6 8" xfId="11256" xr:uid="{00000000-0005-0000-0000-0000374D0000}"/>
    <cellStyle name="Vírgula 3 4 6 9" xfId="24816" xr:uid="{00000000-0005-0000-0000-0000384D0000}"/>
    <cellStyle name="Vírgula 3 4 7" xfId="768" xr:uid="{00000000-0005-0000-0000-0000394D0000}"/>
    <cellStyle name="Vírgula 3 4 7 2" xfId="1560" xr:uid="{00000000-0005-0000-0000-00003A4D0000}"/>
    <cellStyle name="Vírgula 3 4 7 2 2" xfId="4224" xr:uid="{00000000-0005-0000-0000-00003B4D0000}"/>
    <cellStyle name="Vírgula 3 4 7 2 2 2" xfId="17568" xr:uid="{00000000-0005-0000-0000-00003C4D0000}"/>
    <cellStyle name="Vírgula 3 4 7 2 3" xfId="6888" xr:uid="{00000000-0005-0000-0000-00003D4D0000}"/>
    <cellStyle name="Vírgula 3 4 7 2 3 2" xfId="20232" xr:uid="{00000000-0005-0000-0000-00003E4D0000}"/>
    <cellStyle name="Vírgula 3 4 7 2 4" xfId="9552" xr:uid="{00000000-0005-0000-0000-00003F4D0000}"/>
    <cellStyle name="Vírgula 3 4 7 2 4 2" xfId="22896" xr:uid="{00000000-0005-0000-0000-0000404D0000}"/>
    <cellStyle name="Vírgula 3 4 7 2 5" xfId="14904" xr:uid="{00000000-0005-0000-0000-0000414D0000}"/>
    <cellStyle name="Vírgula 3 4 7 2 6" xfId="12216" xr:uid="{00000000-0005-0000-0000-0000424D0000}"/>
    <cellStyle name="Vírgula 3 4 7 2 7" xfId="25848" xr:uid="{00000000-0005-0000-0000-0000434D0000}"/>
    <cellStyle name="Vírgula 3 4 7 3" xfId="2352" xr:uid="{00000000-0005-0000-0000-0000444D0000}"/>
    <cellStyle name="Vírgula 3 4 7 3 2" xfId="5016" xr:uid="{00000000-0005-0000-0000-0000454D0000}"/>
    <cellStyle name="Vírgula 3 4 7 3 2 2" xfId="18360" xr:uid="{00000000-0005-0000-0000-0000464D0000}"/>
    <cellStyle name="Vírgula 3 4 7 3 3" xfId="7680" xr:uid="{00000000-0005-0000-0000-0000474D0000}"/>
    <cellStyle name="Vírgula 3 4 7 3 3 2" xfId="21024" xr:uid="{00000000-0005-0000-0000-0000484D0000}"/>
    <cellStyle name="Vírgula 3 4 7 3 4" xfId="10344" xr:uid="{00000000-0005-0000-0000-0000494D0000}"/>
    <cellStyle name="Vírgula 3 4 7 3 4 2" xfId="23688" xr:uid="{00000000-0005-0000-0000-00004A4D0000}"/>
    <cellStyle name="Vírgula 3 4 7 3 5" xfId="15696" xr:uid="{00000000-0005-0000-0000-00004B4D0000}"/>
    <cellStyle name="Vírgula 3 4 7 3 6" xfId="13008" xr:uid="{00000000-0005-0000-0000-00004C4D0000}"/>
    <cellStyle name="Vírgula 3 4 7 4" xfId="3432" xr:uid="{00000000-0005-0000-0000-00004D4D0000}"/>
    <cellStyle name="Vírgula 3 4 7 4 2" xfId="16776" xr:uid="{00000000-0005-0000-0000-00004E4D0000}"/>
    <cellStyle name="Vírgula 3 4 7 5" xfId="6096" xr:uid="{00000000-0005-0000-0000-00004F4D0000}"/>
    <cellStyle name="Vírgula 3 4 7 5 2" xfId="19440" xr:uid="{00000000-0005-0000-0000-0000504D0000}"/>
    <cellStyle name="Vírgula 3 4 7 6" xfId="8760" xr:uid="{00000000-0005-0000-0000-0000514D0000}"/>
    <cellStyle name="Vírgula 3 4 7 6 2" xfId="22104" xr:uid="{00000000-0005-0000-0000-0000524D0000}"/>
    <cellStyle name="Vírgula 3 4 7 7" xfId="14112" xr:uid="{00000000-0005-0000-0000-0000534D0000}"/>
    <cellStyle name="Vírgula 3 4 7 8" xfId="11424" xr:uid="{00000000-0005-0000-0000-0000544D0000}"/>
    <cellStyle name="Vírgula 3 4 7 9" xfId="24480" xr:uid="{00000000-0005-0000-0000-0000554D0000}"/>
    <cellStyle name="Vírgula 3 4 8" xfId="816" xr:uid="{00000000-0005-0000-0000-0000564D0000}"/>
    <cellStyle name="Vírgula 3 4 8 2" xfId="1608" xr:uid="{00000000-0005-0000-0000-0000574D0000}"/>
    <cellStyle name="Vírgula 3 4 8 2 2" xfId="4272" xr:uid="{00000000-0005-0000-0000-0000584D0000}"/>
    <cellStyle name="Vírgula 3 4 8 2 2 2" xfId="17616" xr:uid="{00000000-0005-0000-0000-0000594D0000}"/>
    <cellStyle name="Vírgula 3 4 8 2 3" xfId="6936" xr:uid="{00000000-0005-0000-0000-00005A4D0000}"/>
    <cellStyle name="Vírgula 3 4 8 2 3 2" xfId="20280" xr:uid="{00000000-0005-0000-0000-00005B4D0000}"/>
    <cellStyle name="Vírgula 3 4 8 2 4" xfId="9600" xr:uid="{00000000-0005-0000-0000-00005C4D0000}"/>
    <cellStyle name="Vírgula 3 4 8 2 4 2" xfId="22944" xr:uid="{00000000-0005-0000-0000-00005D4D0000}"/>
    <cellStyle name="Vírgula 3 4 8 2 5" xfId="14952" xr:uid="{00000000-0005-0000-0000-00005E4D0000}"/>
    <cellStyle name="Vírgula 3 4 8 2 6" xfId="12264" xr:uid="{00000000-0005-0000-0000-00005F4D0000}"/>
    <cellStyle name="Vírgula 3 4 8 2 7" xfId="26496" xr:uid="{00000000-0005-0000-0000-0000604D0000}"/>
    <cellStyle name="Vírgula 3 4 8 3" xfId="2400" xr:uid="{00000000-0005-0000-0000-0000614D0000}"/>
    <cellStyle name="Vírgula 3 4 8 3 2" xfId="5064" xr:uid="{00000000-0005-0000-0000-0000624D0000}"/>
    <cellStyle name="Vírgula 3 4 8 3 2 2" xfId="18408" xr:uid="{00000000-0005-0000-0000-0000634D0000}"/>
    <cellStyle name="Vírgula 3 4 8 3 3" xfId="7728" xr:uid="{00000000-0005-0000-0000-0000644D0000}"/>
    <cellStyle name="Vírgula 3 4 8 3 3 2" xfId="21072" xr:uid="{00000000-0005-0000-0000-0000654D0000}"/>
    <cellStyle name="Vírgula 3 4 8 3 4" xfId="10392" xr:uid="{00000000-0005-0000-0000-0000664D0000}"/>
    <cellStyle name="Vírgula 3 4 8 3 4 2" xfId="23736" xr:uid="{00000000-0005-0000-0000-0000674D0000}"/>
    <cellStyle name="Vírgula 3 4 8 3 5" xfId="15744" xr:uid="{00000000-0005-0000-0000-0000684D0000}"/>
    <cellStyle name="Vírgula 3 4 8 3 6" xfId="13056" xr:uid="{00000000-0005-0000-0000-0000694D0000}"/>
    <cellStyle name="Vírgula 3 4 8 4" xfId="3480" xr:uid="{00000000-0005-0000-0000-00006A4D0000}"/>
    <cellStyle name="Vírgula 3 4 8 4 2" xfId="16824" xr:uid="{00000000-0005-0000-0000-00006B4D0000}"/>
    <cellStyle name="Vírgula 3 4 8 5" xfId="6144" xr:uid="{00000000-0005-0000-0000-00006C4D0000}"/>
    <cellStyle name="Vírgula 3 4 8 5 2" xfId="19488" xr:uid="{00000000-0005-0000-0000-00006D4D0000}"/>
    <cellStyle name="Vírgula 3 4 8 6" xfId="8808" xr:uid="{00000000-0005-0000-0000-00006E4D0000}"/>
    <cellStyle name="Vírgula 3 4 8 6 2" xfId="22152" xr:uid="{00000000-0005-0000-0000-00006F4D0000}"/>
    <cellStyle name="Vírgula 3 4 8 7" xfId="14160" xr:uid="{00000000-0005-0000-0000-0000704D0000}"/>
    <cellStyle name="Vírgula 3 4 8 8" xfId="11472" xr:uid="{00000000-0005-0000-0000-0000714D0000}"/>
    <cellStyle name="Vírgula 3 4 8 9" xfId="25128" xr:uid="{00000000-0005-0000-0000-0000724D0000}"/>
    <cellStyle name="Vírgula 3 4 9" xfId="864" xr:uid="{00000000-0005-0000-0000-0000734D0000}"/>
    <cellStyle name="Vírgula 3 4 9 2" xfId="3528" xr:uid="{00000000-0005-0000-0000-0000744D0000}"/>
    <cellStyle name="Vírgula 3 4 9 2 2" xfId="16872" xr:uid="{00000000-0005-0000-0000-0000754D0000}"/>
    <cellStyle name="Vírgula 3 4 9 3" xfId="6192" xr:uid="{00000000-0005-0000-0000-0000764D0000}"/>
    <cellStyle name="Vírgula 3 4 9 3 2" xfId="19536" xr:uid="{00000000-0005-0000-0000-0000774D0000}"/>
    <cellStyle name="Vírgula 3 4 9 4" xfId="8856" xr:uid="{00000000-0005-0000-0000-0000784D0000}"/>
    <cellStyle name="Vírgula 3 4 9 4 2" xfId="22200" xr:uid="{00000000-0005-0000-0000-0000794D0000}"/>
    <cellStyle name="Vírgula 3 4 9 5" xfId="14208" xr:uid="{00000000-0005-0000-0000-00007A4D0000}"/>
    <cellStyle name="Vírgula 3 4 9 6" xfId="11520" xr:uid="{00000000-0005-0000-0000-00007B4D0000}"/>
    <cellStyle name="Vírgula 3 4 9 7" xfId="25488" xr:uid="{00000000-0005-0000-0000-00007C4D0000}"/>
    <cellStyle name="Vírgula 3 5" xfId="96" xr:uid="{00000000-0005-0000-0000-00007D4D0000}"/>
    <cellStyle name="Vírgula 3 5 10" xfId="5424" xr:uid="{00000000-0005-0000-0000-00007E4D0000}"/>
    <cellStyle name="Vírgula 3 5 10 2" xfId="18768" xr:uid="{00000000-0005-0000-0000-00007F4D0000}"/>
    <cellStyle name="Vírgula 3 5 11" xfId="8088" xr:uid="{00000000-0005-0000-0000-0000804D0000}"/>
    <cellStyle name="Vírgula 3 5 11 2" xfId="21432" xr:uid="{00000000-0005-0000-0000-0000814D0000}"/>
    <cellStyle name="Vírgula 3 5 12" xfId="13440" xr:uid="{00000000-0005-0000-0000-0000824D0000}"/>
    <cellStyle name="Vírgula 3 5 13" xfId="10752" xr:uid="{00000000-0005-0000-0000-0000834D0000}"/>
    <cellStyle name="Vírgula 3 5 14" xfId="24144" xr:uid="{00000000-0005-0000-0000-0000844D0000}"/>
    <cellStyle name="Vírgula 3 5 2" xfId="264" xr:uid="{00000000-0005-0000-0000-0000854D0000}"/>
    <cellStyle name="Vírgula 3 5 2 10" xfId="13608" xr:uid="{00000000-0005-0000-0000-0000864D0000}"/>
    <cellStyle name="Vírgula 3 5 2 11" xfId="10920" xr:uid="{00000000-0005-0000-0000-0000874D0000}"/>
    <cellStyle name="Vírgula 3 5 2 12" xfId="24312" xr:uid="{00000000-0005-0000-0000-0000884D0000}"/>
    <cellStyle name="Vírgula 3 5 2 2" xfId="528" xr:uid="{00000000-0005-0000-0000-0000894D0000}"/>
    <cellStyle name="Vírgula 3 5 2 2 2" xfId="1320" xr:uid="{00000000-0005-0000-0000-00008A4D0000}"/>
    <cellStyle name="Vírgula 3 5 2 2 2 2" xfId="3984" xr:uid="{00000000-0005-0000-0000-00008B4D0000}"/>
    <cellStyle name="Vírgula 3 5 2 2 2 2 2" xfId="17328" xr:uid="{00000000-0005-0000-0000-00008C4D0000}"/>
    <cellStyle name="Vírgula 3 5 2 2 2 3" xfId="6648" xr:uid="{00000000-0005-0000-0000-00008D4D0000}"/>
    <cellStyle name="Vírgula 3 5 2 2 2 3 2" xfId="19992" xr:uid="{00000000-0005-0000-0000-00008E4D0000}"/>
    <cellStyle name="Vírgula 3 5 2 2 2 4" xfId="9312" xr:uid="{00000000-0005-0000-0000-00008F4D0000}"/>
    <cellStyle name="Vírgula 3 5 2 2 2 4 2" xfId="22656" xr:uid="{00000000-0005-0000-0000-0000904D0000}"/>
    <cellStyle name="Vírgula 3 5 2 2 2 5" xfId="14664" xr:uid="{00000000-0005-0000-0000-0000914D0000}"/>
    <cellStyle name="Vírgula 3 5 2 2 2 6" xfId="11976" xr:uid="{00000000-0005-0000-0000-0000924D0000}"/>
    <cellStyle name="Vírgula 3 5 2 2 2 7" xfId="26376" xr:uid="{00000000-0005-0000-0000-0000934D0000}"/>
    <cellStyle name="Vírgula 3 5 2 2 3" xfId="2112" xr:uid="{00000000-0005-0000-0000-0000944D0000}"/>
    <cellStyle name="Vírgula 3 5 2 2 3 2" xfId="4776" xr:uid="{00000000-0005-0000-0000-0000954D0000}"/>
    <cellStyle name="Vírgula 3 5 2 2 3 2 2" xfId="18120" xr:uid="{00000000-0005-0000-0000-0000964D0000}"/>
    <cellStyle name="Vírgula 3 5 2 2 3 3" xfId="7440" xr:uid="{00000000-0005-0000-0000-0000974D0000}"/>
    <cellStyle name="Vírgula 3 5 2 2 3 3 2" xfId="20784" xr:uid="{00000000-0005-0000-0000-0000984D0000}"/>
    <cellStyle name="Vírgula 3 5 2 2 3 4" xfId="10104" xr:uid="{00000000-0005-0000-0000-0000994D0000}"/>
    <cellStyle name="Vírgula 3 5 2 2 3 4 2" xfId="23448" xr:uid="{00000000-0005-0000-0000-00009A4D0000}"/>
    <cellStyle name="Vírgula 3 5 2 2 3 5" xfId="15456" xr:uid="{00000000-0005-0000-0000-00009B4D0000}"/>
    <cellStyle name="Vírgula 3 5 2 2 3 6" xfId="12768" xr:uid="{00000000-0005-0000-0000-00009C4D0000}"/>
    <cellStyle name="Vírgula 3 5 2 2 4" xfId="3192" xr:uid="{00000000-0005-0000-0000-00009D4D0000}"/>
    <cellStyle name="Vírgula 3 5 2 2 4 2" xfId="16536" xr:uid="{00000000-0005-0000-0000-00009E4D0000}"/>
    <cellStyle name="Vírgula 3 5 2 2 5" xfId="5856" xr:uid="{00000000-0005-0000-0000-00009F4D0000}"/>
    <cellStyle name="Vírgula 3 5 2 2 5 2" xfId="19200" xr:uid="{00000000-0005-0000-0000-0000A04D0000}"/>
    <cellStyle name="Vírgula 3 5 2 2 6" xfId="8520" xr:uid="{00000000-0005-0000-0000-0000A14D0000}"/>
    <cellStyle name="Vírgula 3 5 2 2 6 2" xfId="21864" xr:uid="{00000000-0005-0000-0000-0000A24D0000}"/>
    <cellStyle name="Vírgula 3 5 2 2 7" xfId="13872" xr:uid="{00000000-0005-0000-0000-0000A34D0000}"/>
    <cellStyle name="Vírgula 3 5 2 2 8" xfId="11184" xr:uid="{00000000-0005-0000-0000-0000A44D0000}"/>
    <cellStyle name="Vírgula 3 5 2 2 9" xfId="25008" xr:uid="{00000000-0005-0000-0000-0000A54D0000}"/>
    <cellStyle name="Vírgula 3 5 2 3" xfId="696" xr:uid="{00000000-0005-0000-0000-0000A64D0000}"/>
    <cellStyle name="Vírgula 3 5 2 3 2" xfId="1488" xr:uid="{00000000-0005-0000-0000-0000A74D0000}"/>
    <cellStyle name="Vírgula 3 5 2 3 2 2" xfId="4152" xr:uid="{00000000-0005-0000-0000-0000A84D0000}"/>
    <cellStyle name="Vírgula 3 5 2 3 2 2 2" xfId="17496" xr:uid="{00000000-0005-0000-0000-0000A94D0000}"/>
    <cellStyle name="Vírgula 3 5 2 3 2 3" xfId="6816" xr:uid="{00000000-0005-0000-0000-0000AA4D0000}"/>
    <cellStyle name="Vírgula 3 5 2 3 2 3 2" xfId="20160" xr:uid="{00000000-0005-0000-0000-0000AB4D0000}"/>
    <cellStyle name="Vírgula 3 5 2 3 2 4" xfId="9480" xr:uid="{00000000-0005-0000-0000-0000AC4D0000}"/>
    <cellStyle name="Vírgula 3 5 2 3 2 4 2" xfId="22824" xr:uid="{00000000-0005-0000-0000-0000AD4D0000}"/>
    <cellStyle name="Vírgula 3 5 2 3 2 5" xfId="14832" xr:uid="{00000000-0005-0000-0000-0000AE4D0000}"/>
    <cellStyle name="Vírgula 3 5 2 3 2 6" xfId="12144" xr:uid="{00000000-0005-0000-0000-0000AF4D0000}"/>
    <cellStyle name="Vírgula 3 5 2 3 2 7" xfId="26040" xr:uid="{00000000-0005-0000-0000-0000B04D0000}"/>
    <cellStyle name="Vírgula 3 5 2 3 3" xfId="2280" xr:uid="{00000000-0005-0000-0000-0000B14D0000}"/>
    <cellStyle name="Vírgula 3 5 2 3 3 2" xfId="4944" xr:uid="{00000000-0005-0000-0000-0000B24D0000}"/>
    <cellStyle name="Vírgula 3 5 2 3 3 2 2" xfId="18288" xr:uid="{00000000-0005-0000-0000-0000B34D0000}"/>
    <cellStyle name="Vírgula 3 5 2 3 3 3" xfId="7608" xr:uid="{00000000-0005-0000-0000-0000B44D0000}"/>
    <cellStyle name="Vírgula 3 5 2 3 3 3 2" xfId="20952" xr:uid="{00000000-0005-0000-0000-0000B54D0000}"/>
    <cellStyle name="Vírgula 3 5 2 3 3 4" xfId="10272" xr:uid="{00000000-0005-0000-0000-0000B64D0000}"/>
    <cellStyle name="Vírgula 3 5 2 3 3 4 2" xfId="23616" xr:uid="{00000000-0005-0000-0000-0000B74D0000}"/>
    <cellStyle name="Vírgula 3 5 2 3 3 5" xfId="15624" xr:uid="{00000000-0005-0000-0000-0000B84D0000}"/>
    <cellStyle name="Vírgula 3 5 2 3 3 6" xfId="12936" xr:uid="{00000000-0005-0000-0000-0000B94D0000}"/>
    <cellStyle name="Vírgula 3 5 2 3 4" xfId="3360" xr:uid="{00000000-0005-0000-0000-0000BA4D0000}"/>
    <cellStyle name="Vírgula 3 5 2 3 4 2" xfId="16704" xr:uid="{00000000-0005-0000-0000-0000BB4D0000}"/>
    <cellStyle name="Vírgula 3 5 2 3 5" xfId="6024" xr:uid="{00000000-0005-0000-0000-0000BC4D0000}"/>
    <cellStyle name="Vírgula 3 5 2 3 5 2" xfId="19368" xr:uid="{00000000-0005-0000-0000-0000BD4D0000}"/>
    <cellStyle name="Vírgula 3 5 2 3 6" xfId="8688" xr:uid="{00000000-0005-0000-0000-0000BE4D0000}"/>
    <cellStyle name="Vírgula 3 5 2 3 6 2" xfId="22032" xr:uid="{00000000-0005-0000-0000-0000BF4D0000}"/>
    <cellStyle name="Vírgula 3 5 2 3 7" xfId="14040" xr:uid="{00000000-0005-0000-0000-0000C04D0000}"/>
    <cellStyle name="Vírgula 3 5 2 3 8" xfId="11352" xr:uid="{00000000-0005-0000-0000-0000C14D0000}"/>
    <cellStyle name="Vírgula 3 5 2 3 9" xfId="24672" xr:uid="{00000000-0005-0000-0000-0000C24D0000}"/>
    <cellStyle name="Vírgula 3 5 2 4" xfId="1056" xr:uid="{00000000-0005-0000-0000-0000C34D0000}"/>
    <cellStyle name="Vírgula 3 5 2 4 2" xfId="3720" xr:uid="{00000000-0005-0000-0000-0000C44D0000}"/>
    <cellStyle name="Vírgula 3 5 2 4 2 2" xfId="17064" xr:uid="{00000000-0005-0000-0000-0000C54D0000}"/>
    <cellStyle name="Vírgula 3 5 2 4 2 3" xfId="26688" xr:uid="{00000000-0005-0000-0000-0000C64D0000}"/>
    <cellStyle name="Vírgula 3 5 2 4 3" xfId="6384" xr:uid="{00000000-0005-0000-0000-0000C74D0000}"/>
    <cellStyle name="Vírgula 3 5 2 4 3 2" xfId="19728" xr:uid="{00000000-0005-0000-0000-0000C84D0000}"/>
    <cellStyle name="Vírgula 3 5 2 4 4" xfId="9048" xr:uid="{00000000-0005-0000-0000-0000C94D0000}"/>
    <cellStyle name="Vírgula 3 5 2 4 4 2" xfId="22392" xr:uid="{00000000-0005-0000-0000-0000CA4D0000}"/>
    <cellStyle name="Vírgula 3 5 2 4 5" xfId="14400" xr:uid="{00000000-0005-0000-0000-0000CB4D0000}"/>
    <cellStyle name="Vírgula 3 5 2 4 6" xfId="11712" xr:uid="{00000000-0005-0000-0000-0000CC4D0000}"/>
    <cellStyle name="Vírgula 3 5 2 4 7" xfId="25320" xr:uid="{00000000-0005-0000-0000-0000CD4D0000}"/>
    <cellStyle name="Vírgula 3 5 2 5" xfId="1848" xr:uid="{00000000-0005-0000-0000-0000CE4D0000}"/>
    <cellStyle name="Vírgula 3 5 2 5 2" xfId="4512" xr:uid="{00000000-0005-0000-0000-0000CF4D0000}"/>
    <cellStyle name="Vírgula 3 5 2 5 2 2" xfId="17856" xr:uid="{00000000-0005-0000-0000-0000D04D0000}"/>
    <cellStyle name="Vírgula 3 5 2 5 3" xfId="7176" xr:uid="{00000000-0005-0000-0000-0000D14D0000}"/>
    <cellStyle name="Vírgula 3 5 2 5 3 2" xfId="20520" xr:uid="{00000000-0005-0000-0000-0000D24D0000}"/>
    <cellStyle name="Vírgula 3 5 2 5 4" xfId="9840" xr:uid="{00000000-0005-0000-0000-0000D34D0000}"/>
    <cellStyle name="Vírgula 3 5 2 5 4 2" xfId="23184" xr:uid="{00000000-0005-0000-0000-0000D44D0000}"/>
    <cellStyle name="Vírgula 3 5 2 5 5" xfId="15192" xr:uid="{00000000-0005-0000-0000-0000D54D0000}"/>
    <cellStyle name="Vírgula 3 5 2 5 6" xfId="12504" xr:uid="{00000000-0005-0000-0000-0000D64D0000}"/>
    <cellStyle name="Vírgula 3 5 2 5 7" xfId="25680" xr:uid="{00000000-0005-0000-0000-0000D74D0000}"/>
    <cellStyle name="Vírgula 3 5 2 6" xfId="2664" xr:uid="{00000000-0005-0000-0000-0000D84D0000}"/>
    <cellStyle name="Vírgula 3 5 2 6 2" xfId="5328" xr:uid="{00000000-0005-0000-0000-0000D94D0000}"/>
    <cellStyle name="Vírgula 3 5 2 6 2 2" xfId="18672" xr:uid="{00000000-0005-0000-0000-0000DA4D0000}"/>
    <cellStyle name="Vírgula 3 5 2 6 3" xfId="7992" xr:uid="{00000000-0005-0000-0000-0000DB4D0000}"/>
    <cellStyle name="Vírgula 3 5 2 6 3 2" xfId="21336" xr:uid="{00000000-0005-0000-0000-0000DC4D0000}"/>
    <cellStyle name="Vírgula 3 5 2 6 4" xfId="10656" xr:uid="{00000000-0005-0000-0000-0000DD4D0000}"/>
    <cellStyle name="Vírgula 3 5 2 6 4 2" xfId="24000" xr:uid="{00000000-0005-0000-0000-0000DE4D0000}"/>
    <cellStyle name="Vírgula 3 5 2 6 5" xfId="16008" xr:uid="{00000000-0005-0000-0000-0000DF4D0000}"/>
    <cellStyle name="Vírgula 3 5 2 6 6" xfId="13320" xr:uid="{00000000-0005-0000-0000-0000E04D0000}"/>
    <cellStyle name="Vírgula 3 5 2 7" xfId="2928" xr:uid="{00000000-0005-0000-0000-0000E14D0000}"/>
    <cellStyle name="Vírgula 3 5 2 7 2" xfId="16272" xr:uid="{00000000-0005-0000-0000-0000E24D0000}"/>
    <cellStyle name="Vírgula 3 5 2 8" xfId="5592" xr:uid="{00000000-0005-0000-0000-0000E34D0000}"/>
    <cellStyle name="Vírgula 3 5 2 8 2" xfId="18936" xr:uid="{00000000-0005-0000-0000-0000E44D0000}"/>
    <cellStyle name="Vírgula 3 5 2 9" xfId="8256" xr:uid="{00000000-0005-0000-0000-0000E54D0000}"/>
    <cellStyle name="Vírgula 3 5 2 9 2" xfId="21600" xr:uid="{00000000-0005-0000-0000-0000E64D0000}"/>
    <cellStyle name="Vírgula 3 5 3" xfId="168" xr:uid="{00000000-0005-0000-0000-0000E74D0000}"/>
    <cellStyle name="Vírgula 3 5 3 10" xfId="10824" xr:uid="{00000000-0005-0000-0000-0000E84D0000}"/>
    <cellStyle name="Vírgula 3 5 3 11" xfId="24216" xr:uid="{00000000-0005-0000-0000-0000E94D0000}"/>
    <cellStyle name="Vírgula 3 5 3 2" xfId="432" xr:uid="{00000000-0005-0000-0000-0000EA4D0000}"/>
    <cellStyle name="Vírgula 3 5 3 2 2" xfId="1224" xr:uid="{00000000-0005-0000-0000-0000EB4D0000}"/>
    <cellStyle name="Vírgula 3 5 3 2 2 2" xfId="3888" xr:uid="{00000000-0005-0000-0000-0000EC4D0000}"/>
    <cellStyle name="Vírgula 3 5 3 2 2 2 2" xfId="17232" xr:uid="{00000000-0005-0000-0000-0000ED4D0000}"/>
    <cellStyle name="Vírgula 3 5 3 2 2 3" xfId="6552" xr:uid="{00000000-0005-0000-0000-0000EE4D0000}"/>
    <cellStyle name="Vírgula 3 5 3 2 2 3 2" xfId="19896" xr:uid="{00000000-0005-0000-0000-0000EF4D0000}"/>
    <cellStyle name="Vírgula 3 5 3 2 2 4" xfId="9216" xr:uid="{00000000-0005-0000-0000-0000F04D0000}"/>
    <cellStyle name="Vírgula 3 5 3 2 2 4 2" xfId="22560" xr:uid="{00000000-0005-0000-0000-0000F14D0000}"/>
    <cellStyle name="Vírgula 3 5 3 2 2 5" xfId="14568" xr:uid="{00000000-0005-0000-0000-0000F24D0000}"/>
    <cellStyle name="Vírgula 3 5 3 2 2 6" xfId="11880" xr:uid="{00000000-0005-0000-0000-0000F34D0000}"/>
    <cellStyle name="Vírgula 3 5 3 2 2 7" xfId="26280" xr:uid="{00000000-0005-0000-0000-0000F44D0000}"/>
    <cellStyle name="Vírgula 3 5 3 2 3" xfId="2016" xr:uid="{00000000-0005-0000-0000-0000F54D0000}"/>
    <cellStyle name="Vírgula 3 5 3 2 3 2" xfId="4680" xr:uid="{00000000-0005-0000-0000-0000F64D0000}"/>
    <cellStyle name="Vírgula 3 5 3 2 3 2 2" xfId="18024" xr:uid="{00000000-0005-0000-0000-0000F74D0000}"/>
    <cellStyle name="Vírgula 3 5 3 2 3 3" xfId="7344" xr:uid="{00000000-0005-0000-0000-0000F84D0000}"/>
    <cellStyle name="Vírgula 3 5 3 2 3 3 2" xfId="20688" xr:uid="{00000000-0005-0000-0000-0000F94D0000}"/>
    <cellStyle name="Vírgula 3 5 3 2 3 4" xfId="10008" xr:uid="{00000000-0005-0000-0000-0000FA4D0000}"/>
    <cellStyle name="Vírgula 3 5 3 2 3 4 2" xfId="23352" xr:uid="{00000000-0005-0000-0000-0000FB4D0000}"/>
    <cellStyle name="Vírgula 3 5 3 2 3 5" xfId="15360" xr:uid="{00000000-0005-0000-0000-0000FC4D0000}"/>
    <cellStyle name="Vírgula 3 5 3 2 3 6" xfId="12672" xr:uid="{00000000-0005-0000-0000-0000FD4D0000}"/>
    <cellStyle name="Vírgula 3 5 3 2 4" xfId="3096" xr:uid="{00000000-0005-0000-0000-0000FE4D0000}"/>
    <cellStyle name="Vírgula 3 5 3 2 4 2" xfId="16440" xr:uid="{00000000-0005-0000-0000-0000FF4D0000}"/>
    <cellStyle name="Vírgula 3 5 3 2 5" xfId="5760" xr:uid="{00000000-0005-0000-0000-0000004E0000}"/>
    <cellStyle name="Vírgula 3 5 3 2 5 2" xfId="19104" xr:uid="{00000000-0005-0000-0000-0000014E0000}"/>
    <cellStyle name="Vírgula 3 5 3 2 6" xfId="8424" xr:uid="{00000000-0005-0000-0000-0000024E0000}"/>
    <cellStyle name="Vírgula 3 5 3 2 6 2" xfId="21768" xr:uid="{00000000-0005-0000-0000-0000034E0000}"/>
    <cellStyle name="Vírgula 3 5 3 2 7" xfId="13776" xr:uid="{00000000-0005-0000-0000-0000044E0000}"/>
    <cellStyle name="Vírgula 3 5 3 2 8" xfId="11088" xr:uid="{00000000-0005-0000-0000-0000054E0000}"/>
    <cellStyle name="Vírgula 3 5 3 2 9" xfId="24912" xr:uid="{00000000-0005-0000-0000-0000064E0000}"/>
    <cellStyle name="Vírgula 3 5 3 3" xfId="960" xr:uid="{00000000-0005-0000-0000-0000074E0000}"/>
    <cellStyle name="Vírgula 3 5 3 3 2" xfId="3624" xr:uid="{00000000-0005-0000-0000-0000084E0000}"/>
    <cellStyle name="Vírgula 3 5 3 3 2 2" xfId="16968" xr:uid="{00000000-0005-0000-0000-0000094E0000}"/>
    <cellStyle name="Vírgula 3 5 3 3 2 3" xfId="25944" xr:uid="{00000000-0005-0000-0000-00000A4E0000}"/>
    <cellStyle name="Vírgula 3 5 3 3 3" xfId="6288" xr:uid="{00000000-0005-0000-0000-00000B4E0000}"/>
    <cellStyle name="Vírgula 3 5 3 3 3 2" xfId="19632" xr:uid="{00000000-0005-0000-0000-00000C4E0000}"/>
    <cellStyle name="Vírgula 3 5 3 3 4" xfId="8952" xr:uid="{00000000-0005-0000-0000-00000D4E0000}"/>
    <cellStyle name="Vírgula 3 5 3 3 4 2" xfId="22296" xr:uid="{00000000-0005-0000-0000-00000E4E0000}"/>
    <cellStyle name="Vírgula 3 5 3 3 5" xfId="14304" xr:uid="{00000000-0005-0000-0000-00000F4E0000}"/>
    <cellStyle name="Vírgula 3 5 3 3 6" xfId="11616" xr:uid="{00000000-0005-0000-0000-0000104E0000}"/>
    <cellStyle name="Vírgula 3 5 3 3 7" xfId="24576" xr:uid="{00000000-0005-0000-0000-0000114E0000}"/>
    <cellStyle name="Vírgula 3 5 3 4" xfId="1752" xr:uid="{00000000-0005-0000-0000-0000124E0000}"/>
    <cellStyle name="Vírgula 3 5 3 4 2" xfId="4416" xr:uid="{00000000-0005-0000-0000-0000134E0000}"/>
    <cellStyle name="Vírgula 3 5 3 4 2 2" xfId="17760" xr:uid="{00000000-0005-0000-0000-0000144E0000}"/>
    <cellStyle name="Vírgula 3 5 3 4 2 3" xfId="26592" xr:uid="{00000000-0005-0000-0000-0000154E0000}"/>
    <cellStyle name="Vírgula 3 5 3 4 3" xfId="7080" xr:uid="{00000000-0005-0000-0000-0000164E0000}"/>
    <cellStyle name="Vírgula 3 5 3 4 3 2" xfId="20424" xr:uid="{00000000-0005-0000-0000-0000174E0000}"/>
    <cellStyle name="Vírgula 3 5 3 4 4" xfId="9744" xr:uid="{00000000-0005-0000-0000-0000184E0000}"/>
    <cellStyle name="Vírgula 3 5 3 4 4 2" xfId="23088" xr:uid="{00000000-0005-0000-0000-0000194E0000}"/>
    <cellStyle name="Vírgula 3 5 3 4 5" xfId="15096" xr:uid="{00000000-0005-0000-0000-00001A4E0000}"/>
    <cellStyle name="Vírgula 3 5 3 4 6" xfId="12408" xr:uid="{00000000-0005-0000-0000-00001B4E0000}"/>
    <cellStyle name="Vírgula 3 5 3 4 7" xfId="25224" xr:uid="{00000000-0005-0000-0000-00001C4E0000}"/>
    <cellStyle name="Vírgula 3 5 3 5" xfId="2568" xr:uid="{00000000-0005-0000-0000-00001D4E0000}"/>
    <cellStyle name="Vírgula 3 5 3 5 2" xfId="5232" xr:uid="{00000000-0005-0000-0000-00001E4E0000}"/>
    <cellStyle name="Vírgula 3 5 3 5 2 2" xfId="18576" xr:uid="{00000000-0005-0000-0000-00001F4E0000}"/>
    <cellStyle name="Vírgula 3 5 3 5 3" xfId="7896" xr:uid="{00000000-0005-0000-0000-0000204E0000}"/>
    <cellStyle name="Vírgula 3 5 3 5 3 2" xfId="21240" xr:uid="{00000000-0005-0000-0000-0000214E0000}"/>
    <cellStyle name="Vírgula 3 5 3 5 4" xfId="10560" xr:uid="{00000000-0005-0000-0000-0000224E0000}"/>
    <cellStyle name="Vírgula 3 5 3 5 4 2" xfId="23904" xr:uid="{00000000-0005-0000-0000-0000234E0000}"/>
    <cellStyle name="Vírgula 3 5 3 5 5" xfId="15912" xr:uid="{00000000-0005-0000-0000-0000244E0000}"/>
    <cellStyle name="Vírgula 3 5 3 5 6" xfId="13224" xr:uid="{00000000-0005-0000-0000-0000254E0000}"/>
    <cellStyle name="Vírgula 3 5 3 5 7" xfId="25584" xr:uid="{00000000-0005-0000-0000-0000264E0000}"/>
    <cellStyle name="Vírgula 3 5 3 6" xfId="2832" xr:uid="{00000000-0005-0000-0000-0000274E0000}"/>
    <cellStyle name="Vírgula 3 5 3 6 2" xfId="16176" xr:uid="{00000000-0005-0000-0000-0000284E0000}"/>
    <cellStyle name="Vírgula 3 5 3 7" xfId="5496" xr:uid="{00000000-0005-0000-0000-0000294E0000}"/>
    <cellStyle name="Vírgula 3 5 3 7 2" xfId="18840" xr:uid="{00000000-0005-0000-0000-00002A4E0000}"/>
    <cellStyle name="Vírgula 3 5 3 8" xfId="8160" xr:uid="{00000000-0005-0000-0000-00002B4E0000}"/>
    <cellStyle name="Vírgula 3 5 3 8 2" xfId="21504" xr:uid="{00000000-0005-0000-0000-00002C4E0000}"/>
    <cellStyle name="Vírgula 3 5 3 9" xfId="13512" xr:uid="{00000000-0005-0000-0000-00002D4E0000}"/>
    <cellStyle name="Vírgula 3 5 4" xfId="360" xr:uid="{00000000-0005-0000-0000-00002E4E0000}"/>
    <cellStyle name="Vírgula 3 5 4 2" xfId="1152" xr:uid="{00000000-0005-0000-0000-00002F4E0000}"/>
    <cellStyle name="Vírgula 3 5 4 2 2" xfId="3816" xr:uid="{00000000-0005-0000-0000-0000304E0000}"/>
    <cellStyle name="Vírgula 3 5 4 2 2 2" xfId="17160" xr:uid="{00000000-0005-0000-0000-0000314E0000}"/>
    <cellStyle name="Vírgula 3 5 4 2 3" xfId="6480" xr:uid="{00000000-0005-0000-0000-0000324E0000}"/>
    <cellStyle name="Vírgula 3 5 4 2 3 2" xfId="19824" xr:uid="{00000000-0005-0000-0000-0000334E0000}"/>
    <cellStyle name="Vírgula 3 5 4 2 4" xfId="9144" xr:uid="{00000000-0005-0000-0000-0000344E0000}"/>
    <cellStyle name="Vírgula 3 5 4 2 4 2" xfId="22488" xr:uid="{00000000-0005-0000-0000-0000354E0000}"/>
    <cellStyle name="Vírgula 3 5 4 2 5" xfId="14496" xr:uid="{00000000-0005-0000-0000-0000364E0000}"/>
    <cellStyle name="Vírgula 3 5 4 2 6" xfId="11808" xr:uid="{00000000-0005-0000-0000-0000374E0000}"/>
    <cellStyle name="Vírgula 3 5 4 2 7" xfId="26208" xr:uid="{00000000-0005-0000-0000-0000384E0000}"/>
    <cellStyle name="Vírgula 3 5 4 3" xfId="1944" xr:uid="{00000000-0005-0000-0000-0000394E0000}"/>
    <cellStyle name="Vírgula 3 5 4 3 2" xfId="4608" xr:uid="{00000000-0005-0000-0000-00003A4E0000}"/>
    <cellStyle name="Vírgula 3 5 4 3 2 2" xfId="17952" xr:uid="{00000000-0005-0000-0000-00003B4E0000}"/>
    <cellStyle name="Vírgula 3 5 4 3 3" xfId="7272" xr:uid="{00000000-0005-0000-0000-00003C4E0000}"/>
    <cellStyle name="Vírgula 3 5 4 3 3 2" xfId="20616" xr:uid="{00000000-0005-0000-0000-00003D4E0000}"/>
    <cellStyle name="Vírgula 3 5 4 3 4" xfId="9936" xr:uid="{00000000-0005-0000-0000-00003E4E0000}"/>
    <cellStyle name="Vírgula 3 5 4 3 4 2" xfId="23280" xr:uid="{00000000-0005-0000-0000-00003F4E0000}"/>
    <cellStyle name="Vírgula 3 5 4 3 5" xfId="15288" xr:uid="{00000000-0005-0000-0000-0000404E0000}"/>
    <cellStyle name="Vírgula 3 5 4 3 6" xfId="12600" xr:uid="{00000000-0005-0000-0000-0000414E0000}"/>
    <cellStyle name="Vírgula 3 5 4 4" xfId="3024" xr:uid="{00000000-0005-0000-0000-0000424E0000}"/>
    <cellStyle name="Vírgula 3 5 4 4 2" xfId="16368" xr:uid="{00000000-0005-0000-0000-0000434E0000}"/>
    <cellStyle name="Vírgula 3 5 4 5" xfId="5688" xr:uid="{00000000-0005-0000-0000-0000444E0000}"/>
    <cellStyle name="Vírgula 3 5 4 5 2" xfId="19032" xr:uid="{00000000-0005-0000-0000-0000454E0000}"/>
    <cellStyle name="Vírgula 3 5 4 6" xfId="8352" xr:uid="{00000000-0005-0000-0000-0000464E0000}"/>
    <cellStyle name="Vírgula 3 5 4 6 2" xfId="21696" xr:uid="{00000000-0005-0000-0000-0000474E0000}"/>
    <cellStyle name="Vírgula 3 5 4 7" xfId="13704" xr:uid="{00000000-0005-0000-0000-0000484E0000}"/>
    <cellStyle name="Vírgula 3 5 4 8" xfId="11016" xr:uid="{00000000-0005-0000-0000-0000494E0000}"/>
    <cellStyle name="Vírgula 3 5 4 9" xfId="24840" xr:uid="{00000000-0005-0000-0000-00004A4E0000}"/>
    <cellStyle name="Vírgula 3 5 5" xfId="624" xr:uid="{00000000-0005-0000-0000-00004B4E0000}"/>
    <cellStyle name="Vírgula 3 5 5 2" xfId="1416" xr:uid="{00000000-0005-0000-0000-00004C4E0000}"/>
    <cellStyle name="Vírgula 3 5 5 2 2" xfId="4080" xr:uid="{00000000-0005-0000-0000-00004D4E0000}"/>
    <cellStyle name="Vírgula 3 5 5 2 2 2" xfId="17424" xr:uid="{00000000-0005-0000-0000-00004E4E0000}"/>
    <cellStyle name="Vírgula 3 5 5 2 3" xfId="6744" xr:uid="{00000000-0005-0000-0000-00004F4E0000}"/>
    <cellStyle name="Vírgula 3 5 5 2 3 2" xfId="20088" xr:uid="{00000000-0005-0000-0000-0000504E0000}"/>
    <cellStyle name="Vírgula 3 5 5 2 4" xfId="9408" xr:uid="{00000000-0005-0000-0000-0000514E0000}"/>
    <cellStyle name="Vírgula 3 5 5 2 4 2" xfId="22752" xr:uid="{00000000-0005-0000-0000-0000524E0000}"/>
    <cellStyle name="Vírgula 3 5 5 2 5" xfId="14760" xr:uid="{00000000-0005-0000-0000-0000534E0000}"/>
    <cellStyle name="Vírgula 3 5 5 2 6" xfId="12072" xr:uid="{00000000-0005-0000-0000-0000544E0000}"/>
    <cellStyle name="Vírgula 3 5 5 2 7" xfId="25872" xr:uid="{00000000-0005-0000-0000-0000554E0000}"/>
    <cellStyle name="Vírgula 3 5 5 3" xfId="2208" xr:uid="{00000000-0005-0000-0000-0000564E0000}"/>
    <cellStyle name="Vírgula 3 5 5 3 2" xfId="4872" xr:uid="{00000000-0005-0000-0000-0000574E0000}"/>
    <cellStyle name="Vírgula 3 5 5 3 2 2" xfId="18216" xr:uid="{00000000-0005-0000-0000-0000584E0000}"/>
    <cellStyle name="Vírgula 3 5 5 3 3" xfId="7536" xr:uid="{00000000-0005-0000-0000-0000594E0000}"/>
    <cellStyle name="Vírgula 3 5 5 3 3 2" xfId="20880" xr:uid="{00000000-0005-0000-0000-00005A4E0000}"/>
    <cellStyle name="Vírgula 3 5 5 3 4" xfId="10200" xr:uid="{00000000-0005-0000-0000-00005B4E0000}"/>
    <cellStyle name="Vírgula 3 5 5 3 4 2" xfId="23544" xr:uid="{00000000-0005-0000-0000-00005C4E0000}"/>
    <cellStyle name="Vírgula 3 5 5 3 5" xfId="15552" xr:uid="{00000000-0005-0000-0000-00005D4E0000}"/>
    <cellStyle name="Vírgula 3 5 5 3 6" xfId="12864" xr:uid="{00000000-0005-0000-0000-00005E4E0000}"/>
    <cellStyle name="Vírgula 3 5 5 4" xfId="3288" xr:uid="{00000000-0005-0000-0000-00005F4E0000}"/>
    <cellStyle name="Vírgula 3 5 5 4 2" xfId="16632" xr:uid="{00000000-0005-0000-0000-0000604E0000}"/>
    <cellStyle name="Vírgula 3 5 5 5" xfId="5952" xr:uid="{00000000-0005-0000-0000-0000614E0000}"/>
    <cellStyle name="Vírgula 3 5 5 5 2" xfId="19296" xr:uid="{00000000-0005-0000-0000-0000624E0000}"/>
    <cellStyle name="Vírgula 3 5 5 6" xfId="8616" xr:uid="{00000000-0005-0000-0000-0000634E0000}"/>
    <cellStyle name="Vírgula 3 5 5 6 2" xfId="21960" xr:uid="{00000000-0005-0000-0000-0000644E0000}"/>
    <cellStyle name="Vírgula 3 5 5 7" xfId="13968" xr:uid="{00000000-0005-0000-0000-0000654E0000}"/>
    <cellStyle name="Vírgula 3 5 5 8" xfId="11280" xr:uid="{00000000-0005-0000-0000-0000664E0000}"/>
    <cellStyle name="Vírgula 3 5 5 9" xfId="24504" xr:uid="{00000000-0005-0000-0000-0000674E0000}"/>
    <cellStyle name="Vírgula 3 5 6" xfId="888" xr:uid="{00000000-0005-0000-0000-0000684E0000}"/>
    <cellStyle name="Vírgula 3 5 6 2" xfId="3552" xr:uid="{00000000-0005-0000-0000-0000694E0000}"/>
    <cellStyle name="Vírgula 3 5 6 2 2" xfId="16896" xr:uid="{00000000-0005-0000-0000-00006A4E0000}"/>
    <cellStyle name="Vírgula 3 5 6 2 3" xfId="26520" xr:uid="{00000000-0005-0000-0000-00006B4E0000}"/>
    <cellStyle name="Vírgula 3 5 6 3" xfId="6216" xr:uid="{00000000-0005-0000-0000-00006C4E0000}"/>
    <cellStyle name="Vírgula 3 5 6 3 2" xfId="19560" xr:uid="{00000000-0005-0000-0000-00006D4E0000}"/>
    <cellStyle name="Vírgula 3 5 6 4" xfId="8880" xr:uid="{00000000-0005-0000-0000-00006E4E0000}"/>
    <cellStyle name="Vírgula 3 5 6 4 2" xfId="22224" xr:uid="{00000000-0005-0000-0000-00006F4E0000}"/>
    <cellStyle name="Vírgula 3 5 6 5" xfId="14232" xr:uid="{00000000-0005-0000-0000-0000704E0000}"/>
    <cellStyle name="Vírgula 3 5 6 6" xfId="11544" xr:uid="{00000000-0005-0000-0000-0000714E0000}"/>
    <cellStyle name="Vírgula 3 5 6 7" xfId="25152" xr:uid="{00000000-0005-0000-0000-0000724E0000}"/>
    <cellStyle name="Vírgula 3 5 7" xfId="1680" xr:uid="{00000000-0005-0000-0000-0000734E0000}"/>
    <cellStyle name="Vírgula 3 5 7 2" xfId="4344" xr:uid="{00000000-0005-0000-0000-0000744E0000}"/>
    <cellStyle name="Vírgula 3 5 7 2 2" xfId="17688" xr:uid="{00000000-0005-0000-0000-0000754E0000}"/>
    <cellStyle name="Vírgula 3 5 7 3" xfId="7008" xr:uid="{00000000-0005-0000-0000-0000764E0000}"/>
    <cellStyle name="Vírgula 3 5 7 3 2" xfId="20352" xr:uid="{00000000-0005-0000-0000-0000774E0000}"/>
    <cellStyle name="Vírgula 3 5 7 4" xfId="9672" xr:uid="{00000000-0005-0000-0000-0000784E0000}"/>
    <cellStyle name="Vírgula 3 5 7 4 2" xfId="23016" xr:uid="{00000000-0005-0000-0000-0000794E0000}"/>
    <cellStyle name="Vírgula 3 5 7 5" xfId="15024" xr:uid="{00000000-0005-0000-0000-00007A4E0000}"/>
    <cellStyle name="Vírgula 3 5 7 6" xfId="12336" xr:uid="{00000000-0005-0000-0000-00007B4E0000}"/>
    <cellStyle name="Vírgula 3 5 7 7" xfId="25512" xr:uid="{00000000-0005-0000-0000-00007C4E0000}"/>
    <cellStyle name="Vírgula 3 5 8" xfId="2496" xr:uid="{00000000-0005-0000-0000-00007D4E0000}"/>
    <cellStyle name="Vírgula 3 5 8 2" xfId="5160" xr:uid="{00000000-0005-0000-0000-00007E4E0000}"/>
    <cellStyle name="Vírgula 3 5 8 2 2" xfId="18504" xr:uid="{00000000-0005-0000-0000-00007F4E0000}"/>
    <cellStyle name="Vírgula 3 5 8 3" xfId="7824" xr:uid="{00000000-0005-0000-0000-0000804E0000}"/>
    <cellStyle name="Vírgula 3 5 8 3 2" xfId="21168" xr:uid="{00000000-0005-0000-0000-0000814E0000}"/>
    <cellStyle name="Vírgula 3 5 8 4" xfId="10488" xr:uid="{00000000-0005-0000-0000-0000824E0000}"/>
    <cellStyle name="Vírgula 3 5 8 4 2" xfId="23832" xr:uid="{00000000-0005-0000-0000-0000834E0000}"/>
    <cellStyle name="Vírgula 3 5 8 5" xfId="15840" xr:uid="{00000000-0005-0000-0000-0000844E0000}"/>
    <cellStyle name="Vírgula 3 5 8 6" xfId="13152" xr:uid="{00000000-0005-0000-0000-0000854E0000}"/>
    <cellStyle name="Vírgula 3 5 9" xfId="2760" xr:uid="{00000000-0005-0000-0000-0000864E0000}"/>
    <cellStyle name="Vírgula 3 5 9 2" xfId="16104" xr:uid="{00000000-0005-0000-0000-0000874E0000}"/>
    <cellStyle name="Vírgula 3 6" xfId="216" xr:uid="{00000000-0005-0000-0000-0000884E0000}"/>
    <cellStyle name="Vírgula 3 6 10" xfId="13560" xr:uid="{00000000-0005-0000-0000-0000894E0000}"/>
    <cellStyle name="Vírgula 3 6 11" xfId="10872" xr:uid="{00000000-0005-0000-0000-00008A4E0000}"/>
    <cellStyle name="Vírgula 3 6 12" xfId="24264" xr:uid="{00000000-0005-0000-0000-00008B4E0000}"/>
    <cellStyle name="Vírgula 3 6 2" xfId="480" xr:uid="{00000000-0005-0000-0000-00008C4E0000}"/>
    <cellStyle name="Vírgula 3 6 2 2" xfId="1272" xr:uid="{00000000-0005-0000-0000-00008D4E0000}"/>
    <cellStyle name="Vírgula 3 6 2 2 2" xfId="3936" xr:uid="{00000000-0005-0000-0000-00008E4E0000}"/>
    <cellStyle name="Vírgula 3 6 2 2 2 2" xfId="17280" xr:uid="{00000000-0005-0000-0000-00008F4E0000}"/>
    <cellStyle name="Vírgula 3 6 2 2 3" xfId="6600" xr:uid="{00000000-0005-0000-0000-0000904E0000}"/>
    <cellStyle name="Vírgula 3 6 2 2 3 2" xfId="19944" xr:uid="{00000000-0005-0000-0000-0000914E0000}"/>
    <cellStyle name="Vírgula 3 6 2 2 4" xfId="9264" xr:uid="{00000000-0005-0000-0000-0000924E0000}"/>
    <cellStyle name="Vírgula 3 6 2 2 4 2" xfId="22608" xr:uid="{00000000-0005-0000-0000-0000934E0000}"/>
    <cellStyle name="Vírgula 3 6 2 2 5" xfId="14616" xr:uid="{00000000-0005-0000-0000-0000944E0000}"/>
    <cellStyle name="Vírgula 3 6 2 2 6" xfId="11928" xr:uid="{00000000-0005-0000-0000-0000954E0000}"/>
    <cellStyle name="Vírgula 3 6 2 2 7" xfId="26328" xr:uid="{00000000-0005-0000-0000-0000964E0000}"/>
    <cellStyle name="Vírgula 3 6 2 3" xfId="2064" xr:uid="{00000000-0005-0000-0000-0000974E0000}"/>
    <cellStyle name="Vírgula 3 6 2 3 2" xfId="4728" xr:uid="{00000000-0005-0000-0000-0000984E0000}"/>
    <cellStyle name="Vírgula 3 6 2 3 2 2" xfId="18072" xr:uid="{00000000-0005-0000-0000-0000994E0000}"/>
    <cellStyle name="Vírgula 3 6 2 3 3" xfId="7392" xr:uid="{00000000-0005-0000-0000-00009A4E0000}"/>
    <cellStyle name="Vírgula 3 6 2 3 3 2" xfId="20736" xr:uid="{00000000-0005-0000-0000-00009B4E0000}"/>
    <cellStyle name="Vírgula 3 6 2 3 4" xfId="10056" xr:uid="{00000000-0005-0000-0000-00009C4E0000}"/>
    <cellStyle name="Vírgula 3 6 2 3 4 2" xfId="23400" xr:uid="{00000000-0005-0000-0000-00009D4E0000}"/>
    <cellStyle name="Vírgula 3 6 2 3 5" xfId="15408" xr:uid="{00000000-0005-0000-0000-00009E4E0000}"/>
    <cellStyle name="Vírgula 3 6 2 3 6" xfId="12720" xr:uid="{00000000-0005-0000-0000-00009F4E0000}"/>
    <cellStyle name="Vírgula 3 6 2 4" xfId="3144" xr:uid="{00000000-0005-0000-0000-0000A04E0000}"/>
    <cellStyle name="Vírgula 3 6 2 4 2" xfId="16488" xr:uid="{00000000-0005-0000-0000-0000A14E0000}"/>
    <cellStyle name="Vírgula 3 6 2 5" xfId="5808" xr:uid="{00000000-0005-0000-0000-0000A24E0000}"/>
    <cellStyle name="Vírgula 3 6 2 5 2" xfId="19152" xr:uid="{00000000-0005-0000-0000-0000A34E0000}"/>
    <cellStyle name="Vírgula 3 6 2 6" xfId="8472" xr:uid="{00000000-0005-0000-0000-0000A44E0000}"/>
    <cellStyle name="Vírgula 3 6 2 6 2" xfId="21816" xr:uid="{00000000-0005-0000-0000-0000A54E0000}"/>
    <cellStyle name="Vírgula 3 6 2 7" xfId="13824" xr:uid="{00000000-0005-0000-0000-0000A64E0000}"/>
    <cellStyle name="Vírgula 3 6 2 8" xfId="11136" xr:uid="{00000000-0005-0000-0000-0000A74E0000}"/>
    <cellStyle name="Vírgula 3 6 2 9" xfId="24960" xr:uid="{00000000-0005-0000-0000-0000A84E0000}"/>
    <cellStyle name="Vírgula 3 6 3" xfId="648" xr:uid="{00000000-0005-0000-0000-0000A94E0000}"/>
    <cellStyle name="Vírgula 3 6 3 2" xfId="1440" xr:uid="{00000000-0005-0000-0000-0000AA4E0000}"/>
    <cellStyle name="Vírgula 3 6 3 2 2" xfId="4104" xr:uid="{00000000-0005-0000-0000-0000AB4E0000}"/>
    <cellStyle name="Vírgula 3 6 3 2 2 2" xfId="17448" xr:uid="{00000000-0005-0000-0000-0000AC4E0000}"/>
    <cellStyle name="Vírgula 3 6 3 2 3" xfId="6768" xr:uid="{00000000-0005-0000-0000-0000AD4E0000}"/>
    <cellStyle name="Vírgula 3 6 3 2 3 2" xfId="20112" xr:uid="{00000000-0005-0000-0000-0000AE4E0000}"/>
    <cellStyle name="Vírgula 3 6 3 2 4" xfId="9432" xr:uid="{00000000-0005-0000-0000-0000AF4E0000}"/>
    <cellStyle name="Vírgula 3 6 3 2 4 2" xfId="22776" xr:uid="{00000000-0005-0000-0000-0000B04E0000}"/>
    <cellStyle name="Vírgula 3 6 3 2 5" xfId="14784" xr:uid="{00000000-0005-0000-0000-0000B14E0000}"/>
    <cellStyle name="Vírgula 3 6 3 2 6" xfId="12096" xr:uid="{00000000-0005-0000-0000-0000B24E0000}"/>
    <cellStyle name="Vírgula 3 6 3 2 7" xfId="25992" xr:uid="{00000000-0005-0000-0000-0000B34E0000}"/>
    <cellStyle name="Vírgula 3 6 3 3" xfId="2232" xr:uid="{00000000-0005-0000-0000-0000B44E0000}"/>
    <cellStyle name="Vírgula 3 6 3 3 2" xfId="4896" xr:uid="{00000000-0005-0000-0000-0000B54E0000}"/>
    <cellStyle name="Vírgula 3 6 3 3 2 2" xfId="18240" xr:uid="{00000000-0005-0000-0000-0000B64E0000}"/>
    <cellStyle name="Vírgula 3 6 3 3 3" xfId="7560" xr:uid="{00000000-0005-0000-0000-0000B74E0000}"/>
    <cellStyle name="Vírgula 3 6 3 3 3 2" xfId="20904" xr:uid="{00000000-0005-0000-0000-0000B84E0000}"/>
    <cellStyle name="Vírgula 3 6 3 3 4" xfId="10224" xr:uid="{00000000-0005-0000-0000-0000B94E0000}"/>
    <cellStyle name="Vírgula 3 6 3 3 4 2" xfId="23568" xr:uid="{00000000-0005-0000-0000-0000BA4E0000}"/>
    <cellStyle name="Vírgula 3 6 3 3 5" xfId="15576" xr:uid="{00000000-0005-0000-0000-0000BB4E0000}"/>
    <cellStyle name="Vírgula 3 6 3 3 6" xfId="12888" xr:uid="{00000000-0005-0000-0000-0000BC4E0000}"/>
    <cellStyle name="Vírgula 3 6 3 4" xfId="3312" xr:uid="{00000000-0005-0000-0000-0000BD4E0000}"/>
    <cellStyle name="Vírgula 3 6 3 4 2" xfId="16656" xr:uid="{00000000-0005-0000-0000-0000BE4E0000}"/>
    <cellStyle name="Vírgula 3 6 3 5" xfId="5976" xr:uid="{00000000-0005-0000-0000-0000BF4E0000}"/>
    <cellStyle name="Vírgula 3 6 3 5 2" xfId="19320" xr:uid="{00000000-0005-0000-0000-0000C04E0000}"/>
    <cellStyle name="Vírgula 3 6 3 6" xfId="8640" xr:uid="{00000000-0005-0000-0000-0000C14E0000}"/>
    <cellStyle name="Vírgula 3 6 3 6 2" xfId="21984" xr:uid="{00000000-0005-0000-0000-0000C24E0000}"/>
    <cellStyle name="Vírgula 3 6 3 7" xfId="13992" xr:uid="{00000000-0005-0000-0000-0000C34E0000}"/>
    <cellStyle name="Vírgula 3 6 3 8" xfId="11304" xr:uid="{00000000-0005-0000-0000-0000C44E0000}"/>
    <cellStyle name="Vírgula 3 6 3 9" xfId="24624" xr:uid="{00000000-0005-0000-0000-0000C54E0000}"/>
    <cellStyle name="Vírgula 3 6 4" xfId="1008" xr:uid="{00000000-0005-0000-0000-0000C64E0000}"/>
    <cellStyle name="Vírgula 3 6 4 2" xfId="3672" xr:uid="{00000000-0005-0000-0000-0000C74E0000}"/>
    <cellStyle name="Vírgula 3 6 4 2 2" xfId="17016" xr:uid="{00000000-0005-0000-0000-0000C84E0000}"/>
    <cellStyle name="Vírgula 3 6 4 2 3" xfId="26640" xr:uid="{00000000-0005-0000-0000-0000C94E0000}"/>
    <cellStyle name="Vírgula 3 6 4 3" xfId="6336" xr:uid="{00000000-0005-0000-0000-0000CA4E0000}"/>
    <cellStyle name="Vírgula 3 6 4 3 2" xfId="19680" xr:uid="{00000000-0005-0000-0000-0000CB4E0000}"/>
    <cellStyle name="Vírgula 3 6 4 4" xfId="9000" xr:uid="{00000000-0005-0000-0000-0000CC4E0000}"/>
    <cellStyle name="Vírgula 3 6 4 4 2" xfId="22344" xr:uid="{00000000-0005-0000-0000-0000CD4E0000}"/>
    <cellStyle name="Vírgula 3 6 4 5" xfId="14352" xr:uid="{00000000-0005-0000-0000-0000CE4E0000}"/>
    <cellStyle name="Vírgula 3 6 4 6" xfId="11664" xr:uid="{00000000-0005-0000-0000-0000CF4E0000}"/>
    <cellStyle name="Vírgula 3 6 4 7" xfId="25272" xr:uid="{00000000-0005-0000-0000-0000D04E0000}"/>
    <cellStyle name="Vírgula 3 6 5" xfId="1800" xr:uid="{00000000-0005-0000-0000-0000D14E0000}"/>
    <cellStyle name="Vírgula 3 6 5 2" xfId="4464" xr:uid="{00000000-0005-0000-0000-0000D24E0000}"/>
    <cellStyle name="Vírgula 3 6 5 2 2" xfId="17808" xr:uid="{00000000-0005-0000-0000-0000D34E0000}"/>
    <cellStyle name="Vírgula 3 6 5 3" xfId="7128" xr:uid="{00000000-0005-0000-0000-0000D44E0000}"/>
    <cellStyle name="Vírgula 3 6 5 3 2" xfId="20472" xr:uid="{00000000-0005-0000-0000-0000D54E0000}"/>
    <cellStyle name="Vírgula 3 6 5 4" xfId="9792" xr:uid="{00000000-0005-0000-0000-0000D64E0000}"/>
    <cellStyle name="Vírgula 3 6 5 4 2" xfId="23136" xr:uid="{00000000-0005-0000-0000-0000D74E0000}"/>
    <cellStyle name="Vírgula 3 6 5 5" xfId="15144" xr:uid="{00000000-0005-0000-0000-0000D84E0000}"/>
    <cellStyle name="Vírgula 3 6 5 6" xfId="12456" xr:uid="{00000000-0005-0000-0000-0000D94E0000}"/>
    <cellStyle name="Vírgula 3 6 5 7" xfId="25632" xr:uid="{00000000-0005-0000-0000-0000DA4E0000}"/>
    <cellStyle name="Vírgula 3 6 6" xfId="2616" xr:uid="{00000000-0005-0000-0000-0000DB4E0000}"/>
    <cellStyle name="Vírgula 3 6 6 2" xfId="5280" xr:uid="{00000000-0005-0000-0000-0000DC4E0000}"/>
    <cellStyle name="Vírgula 3 6 6 2 2" xfId="18624" xr:uid="{00000000-0005-0000-0000-0000DD4E0000}"/>
    <cellStyle name="Vírgula 3 6 6 3" xfId="7944" xr:uid="{00000000-0005-0000-0000-0000DE4E0000}"/>
    <cellStyle name="Vírgula 3 6 6 3 2" xfId="21288" xr:uid="{00000000-0005-0000-0000-0000DF4E0000}"/>
    <cellStyle name="Vírgula 3 6 6 4" xfId="10608" xr:uid="{00000000-0005-0000-0000-0000E04E0000}"/>
    <cellStyle name="Vírgula 3 6 6 4 2" xfId="23952" xr:uid="{00000000-0005-0000-0000-0000E14E0000}"/>
    <cellStyle name="Vírgula 3 6 6 5" xfId="15960" xr:uid="{00000000-0005-0000-0000-0000E24E0000}"/>
    <cellStyle name="Vírgula 3 6 6 6" xfId="13272" xr:uid="{00000000-0005-0000-0000-0000E34E0000}"/>
    <cellStyle name="Vírgula 3 6 7" xfId="2880" xr:uid="{00000000-0005-0000-0000-0000E44E0000}"/>
    <cellStyle name="Vírgula 3 6 7 2" xfId="16224" xr:uid="{00000000-0005-0000-0000-0000E54E0000}"/>
    <cellStyle name="Vírgula 3 6 8" xfId="5544" xr:uid="{00000000-0005-0000-0000-0000E64E0000}"/>
    <cellStyle name="Vírgula 3 6 8 2" xfId="18888" xr:uid="{00000000-0005-0000-0000-0000E74E0000}"/>
    <cellStyle name="Vírgula 3 6 9" xfId="8208" xr:uid="{00000000-0005-0000-0000-0000E84E0000}"/>
    <cellStyle name="Vírgula 3 6 9 2" xfId="21552" xr:uid="{00000000-0005-0000-0000-0000E94E0000}"/>
    <cellStyle name="Vírgula 3 7" xfId="144" xr:uid="{00000000-0005-0000-0000-0000EA4E0000}"/>
    <cellStyle name="Vírgula 3 7 10" xfId="10800" xr:uid="{00000000-0005-0000-0000-0000EB4E0000}"/>
    <cellStyle name="Vírgula 3 7 11" xfId="24192" xr:uid="{00000000-0005-0000-0000-0000EC4E0000}"/>
    <cellStyle name="Vírgula 3 7 2" xfId="408" xr:uid="{00000000-0005-0000-0000-0000ED4E0000}"/>
    <cellStyle name="Vírgula 3 7 2 2" xfId="1200" xr:uid="{00000000-0005-0000-0000-0000EE4E0000}"/>
    <cellStyle name="Vírgula 3 7 2 2 2" xfId="3864" xr:uid="{00000000-0005-0000-0000-0000EF4E0000}"/>
    <cellStyle name="Vírgula 3 7 2 2 2 2" xfId="17208" xr:uid="{00000000-0005-0000-0000-0000F04E0000}"/>
    <cellStyle name="Vírgula 3 7 2 2 3" xfId="6528" xr:uid="{00000000-0005-0000-0000-0000F14E0000}"/>
    <cellStyle name="Vírgula 3 7 2 2 3 2" xfId="19872" xr:uid="{00000000-0005-0000-0000-0000F24E0000}"/>
    <cellStyle name="Vírgula 3 7 2 2 4" xfId="9192" xr:uid="{00000000-0005-0000-0000-0000F34E0000}"/>
    <cellStyle name="Vírgula 3 7 2 2 4 2" xfId="22536" xr:uid="{00000000-0005-0000-0000-0000F44E0000}"/>
    <cellStyle name="Vírgula 3 7 2 2 5" xfId="14544" xr:uid="{00000000-0005-0000-0000-0000F54E0000}"/>
    <cellStyle name="Vírgula 3 7 2 2 6" xfId="11856" xr:uid="{00000000-0005-0000-0000-0000F64E0000}"/>
    <cellStyle name="Vírgula 3 7 2 2 7" xfId="26256" xr:uid="{00000000-0005-0000-0000-0000F74E0000}"/>
    <cellStyle name="Vírgula 3 7 2 3" xfId="1992" xr:uid="{00000000-0005-0000-0000-0000F84E0000}"/>
    <cellStyle name="Vírgula 3 7 2 3 2" xfId="4656" xr:uid="{00000000-0005-0000-0000-0000F94E0000}"/>
    <cellStyle name="Vírgula 3 7 2 3 2 2" xfId="18000" xr:uid="{00000000-0005-0000-0000-0000FA4E0000}"/>
    <cellStyle name="Vírgula 3 7 2 3 3" xfId="7320" xr:uid="{00000000-0005-0000-0000-0000FB4E0000}"/>
    <cellStyle name="Vírgula 3 7 2 3 3 2" xfId="20664" xr:uid="{00000000-0005-0000-0000-0000FC4E0000}"/>
    <cellStyle name="Vírgula 3 7 2 3 4" xfId="9984" xr:uid="{00000000-0005-0000-0000-0000FD4E0000}"/>
    <cellStyle name="Vírgula 3 7 2 3 4 2" xfId="23328" xr:uid="{00000000-0005-0000-0000-0000FE4E0000}"/>
    <cellStyle name="Vírgula 3 7 2 3 5" xfId="15336" xr:uid="{00000000-0005-0000-0000-0000FF4E0000}"/>
    <cellStyle name="Vírgula 3 7 2 3 6" xfId="12648" xr:uid="{00000000-0005-0000-0000-0000004F0000}"/>
    <cellStyle name="Vírgula 3 7 2 4" xfId="3072" xr:uid="{00000000-0005-0000-0000-0000014F0000}"/>
    <cellStyle name="Vírgula 3 7 2 4 2" xfId="16416" xr:uid="{00000000-0005-0000-0000-0000024F0000}"/>
    <cellStyle name="Vírgula 3 7 2 5" xfId="5736" xr:uid="{00000000-0005-0000-0000-0000034F0000}"/>
    <cellStyle name="Vírgula 3 7 2 5 2" xfId="19080" xr:uid="{00000000-0005-0000-0000-0000044F0000}"/>
    <cellStyle name="Vírgula 3 7 2 6" xfId="8400" xr:uid="{00000000-0005-0000-0000-0000054F0000}"/>
    <cellStyle name="Vírgula 3 7 2 6 2" xfId="21744" xr:uid="{00000000-0005-0000-0000-0000064F0000}"/>
    <cellStyle name="Vírgula 3 7 2 7" xfId="13752" xr:uid="{00000000-0005-0000-0000-0000074F0000}"/>
    <cellStyle name="Vírgula 3 7 2 8" xfId="11064" xr:uid="{00000000-0005-0000-0000-0000084F0000}"/>
    <cellStyle name="Vírgula 3 7 2 9" xfId="24888" xr:uid="{00000000-0005-0000-0000-0000094F0000}"/>
    <cellStyle name="Vírgula 3 7 3" xfId="936" xr:uid="{00000000-0005-0000-0000-00000A4F0000}"/>
    <cellStyle name="Vírgula 3 7 3 2" xfId="3600" xr:uid="{00000000-0005-0000-0000-00000B4F0000}"/>
    <cellStyle name="Vírgula 3 7 3 2 2" xfId="16944" xr:uid="{00000000-0005-0000-0000-00000C4F0000}"/>
    <cellStyle name="Vírgula 3 7 3 2 3" xfId="25920" xr:uid="{00000000-0005-0000-0000-00000D4F0000}"/>
    <cellStyle name="Vírgula 3 7 3 3" xfId="6264" xr:uid="{00000000-0005-0000-0000-00000E4F0000}"/>
    <cellStyle name="Vírgula 3 7 3 3 2" xfId="19608" xr:uid="{00000000-0005-0000-0000-00000F4F0000}"/>
    <cellStyle name="Vírgula 3 7 3 4" xfId="8928" xr:uid="{00000000-0005-0000-0000-0000104F0000}"/>
    <cellStyle name="Vírgula 3 7 3 4 2" xfId="22272" xr:uid="{00000000-0005-0000-0000-0000114F0000}"/>
    <cellStyle name="Vírgula 3 7 3 5" xfId="14280" xr:uid="{00000000-0005-0000-0000-0000124F0000}"/>
    <cellStyle name="Vírgula 3 7 3 6" xfId="11592" xr:uid="{00000000-0005-0000-0000-0000134F0000}"/>
    <cellStyle name="Vírgula 3 7 3 7" xfId="24552" xr:uid="{00000000-0005-0000-0000-0000144F0000}"/>
    <cellStyle name="Vírgula 3 7 4" xfId="1728" xr:uid="{00000000-0005-0000-0000-0000154F0000}"/>
    <cellStyle name="Vírgula 3 7 4 2" xfId="4392" xr:uid="{00000000-0005-0000-0000-0000164F0000}"/>
    <cellStyle name="Vírgula 3 7 4 2 2" xfId="17736" xr:uid="{00000000-0005-0000-0000-0000174F0000}"/>
    <cellStyle name="Vírgula 3 7 4 2 3" xfId="26568" xr:uid="{00000000-0005-0000-0000-0000184F0000}"/>
    <cellStyle name="Vírgula 3 7 4 3" xfId="7056" xr:uid="{00000000-0005-0000-0000-0000194F0000}"/>
    <cellStyle name="Vírgula 3 7 4 3 2" xfId="20400" xr:uid="{00000000-0005-0000-0000-00001A4F0000}"/>
    <cellStyle name="Vírgula 3 7 4 4" xfId="9720" xr:uid="{00000000-0005-0000-0000-00001B4F0000}"/>
    <cellStyle name="Vírgula 3 7 4 4 2" xfId="23064" xr:uid="{00000000-0005-0000-0000-00001C4F0000}"/>
    <cellStyle name="Vírgula 3 7 4 5" xfId="15072" xr:uid="{00000000-0005-0000-0000-00001D4F0000}"/>
    <cellStyle name="Vírgula 3 7 4 6" xfId="12384" xr:uid="{00000000-0005-0000-0000-00001E4F0000}"/>
    <cellStyle name="Vírgula 3 7 4 7" xfId="25200" xr:uid="{00000000-0005-0000-0000-00001F4F0000}"/>
    <cellStyle name="Vírgula 3 7 5" xfId="2544" xr:uid="{00000000-0005-0000-0000-0000204F0000}"/>
    <cellStyle name="Vírgula 3 7 5 2" xfId="5208" xr:uid="{00000000-0005-0000-0000-0000214F0000}"/>
    <cellStyle name="Vírgula 3 7 5 2 2" xfId="18552" xr:uid="{00000000-0005-0000-0000-0000224F0000}"/>
    <cellStyle name="Vírgula 3 7 5 3" xfId="7872" xr:uid="{00000000-0005-0000-0000-0000234F0000}"/>
    <cellStyle name="Vírgula 3 7 5 3 2" xfId="21216" xr:uid="{00000000-0005-0000-0000-0000244F0000}"/>
    <cellStyle name="Vírgula 3 7 5 4" xfId="10536" xr:uid="{00000000-0005-0000-0000-0000254F0000}"/>
    <cellStyle name="Vírgula 3 7 5 4 2" xfId="23880" xr:uid="{00000000-0005-0000-0000-0000264F0000}"/>
    <cellStyle name="Vírgula 3 7 5 5" xfId="15888" xr:uid="{00000000-0005-0000-0000-0000274F0000}"/>
    <cellStyle name="Vírgula 3 7 5 6" xfId="13200" xr:uid="{00000000-0005-0000-0000-0000284F0000}"/>
    <cellStyle name="Vírgula 3 7 5 7" xfId="25560" xr:uid="{00000000-0005-0000-0000-0000294F0000}"/>
    <cellStyle name="Vírgula 3 7 6" xfId="2808" xr:uid="{00000000-0005-0000-0000-00002A4F0000}"/>
    <cellStyle name="Vírgula 3 7 6 2" xfId="16152" xr:uid="{00000000-0005-0000-0000-00002B4F0000}"/>
    <cellStyle name="Vírgula 3 7 7" xfId="5472" xr:uid="{00000000-0005-0000-0000-00002C4F0000}"/>
    <cellStyle name="Vírgula 3 7 7 2" xfId="18816" xr:uid="{00000000-0005-0000-0000-00002D4F0000}"/>
    <cellStyle name="Vírgula 3 7 8" xfId="8136" xr:uid="{00000000-0005-0000-0000-00002E4F0000}"/>
    <cellStyle name="Vírgula 3 7 8 2" xfId="21480" xr:uid="{00000000-0005-0000-0000-00002F4F0000}"/>
    <cellStyle name="Vírgula 3 7 9" xfId="13488" xr:uid="{00000000-0005-0000-0000-0000304F0000}"/>
    <cellStyle name="Vírgula 3 8" xfId="312" xr:uid="{00000000-0005-0000-0000-0000314F0000}"/>
    <cellStyle name="Vírgula 3 8 10" xfId="24360" xr:uid="{00000000-0005-0000-0000-0000324F0000}"/>
    <cellStyle name="Vírgula 3 8 2" xfId="1104" xr:uid="{00000000-0005-0000-0000-0000334F0000}"/>
    <cellStyle name="Vírgula 3 8 2 2" xfId="3768" xr:uid="{00000000-0005-0000-0000-0000344F0000}"/>
    <cellStyle name="Vírgula 3 8 2 2 2" xfId="17112" xr:uid="{00000000-0005-0000-0000-0000354F0000}"/>
    <cellStyle name="Vírgula 3 8 2 2 3" xfId="26424" xr:uid="{00000000-0005-0000-0000-0000364F0000}"/>
    <cellStyle name="Vírgula 3 8 2 3" xfId="6432" xr:uid="{00000000-0005-0000-0000-0000374F0000}"/>
    <cellStyle name="Vírgula 3 8 2 3 2" xfId="19776" xr:uid="{00000000-0005-0000-0000-0000384F0000}"/>
    <cellStyle name="Vírgula 3 8 2 4" xfId="9096" xr:uid="{00000000-0005-0000-0000-0000394F0000}"/>
    <cellStyle name="Vírgula 3 8 2 4 2" xfId="22440" xr:uid="{00000000-0005-0000-0000-00003A4F0000}"/>
    <cellStyle name="Vírgula 3 8 2 5" xfId="14448" xr:uid="{00000000-0005-0000-0000-00003B4F0000}"/>
    <cellStyle name="Vírgula 3 8 2 6" xfId="11760" xr:uid="{00000000-0005-0000-0000-00003C4F0000}"/>
    <cellStyle name="Vírgula 3 8 2 7" xfId="25056" xr:uid="{00000000-0005-0000-0000-00003D4F0000}"/>
    <cellStyle name="Vírgula 3 8 3" xfId="1896" xr:uid="{00000000-0005-0000-0000-00003E4F0000}"/>
    <cellStyle name="Vírgula 3 8 3 2" xfId="4560" xr:uid="{00000000-0005-0000-0000-00003F4F0000}"/>
    <cellStyle name="Vírgula 3 8 3 2 2" xfId="17904" xr:uid="{00000000-0005-0000-0000-0000404F0000}"/>
    <cellStyle name="Vírgula 3 8 3 2 3" xfId="26088" xr:uid="{00000000-0005-0000-0000-0000414F0000}"/>
    <cellStyle name="Vírgula 3 8 3 3" xfId="7224" xr:uid="{00000000-0005-0000-0000-0000424F0000}"/>
    <cellStyle name="Vírgula 3 8 3 3 2" xfId="20568" xr:uid="{00000000-0005-0000-0000-0000434F0000}"/>
    <cellStyle name="Vírgula 3 8 3 4" xfId="9888" xr:uid="{00000000-0005-0000-0000-0000444F0000}"/>
    <cellStyle name="Vírgula 3 8 3 4 2" xfId="23232" xr:uid="{00000000-0005-0000-0000-0000454F0000}"/>
    <cellStyle name="Vírgula 3 8 3 5" xfId="15240" xr:uid="{00000000-0005-0000-0000-0000464F0000}"/>
    <cellStyle name="Vírgula 3 8 3 6" xfId="12552" xr:uid="{00000000-0005-0000-0000-0000474F0000}"/>
    <cellStyle name="Vírgula 3 8 3 7" xfId="24720" xr:uid="{00000000-0005-0000-0000-0000484F0000}"/>
    <cellStyle name="Vírgula 3 8 4" xfId="2426" xr:uid="{00000000-0005-0000-0000-0000494F0000}"/>
    <cellStyle name="Vírgula 3 8 4 2" xfId="5090" xr:uid="{00000000-0005-0000-0000-00004A4F0000}"/>
    <cellStyle name="Vírgula 3 8 4 2 2" xfId="18434" xr:uid="{00000000-0005-0000-0000-00004B4F0000}"/>
    <cellStyle name="Vírgula 3 8 4 2 3" xfId="26736" xr:uid="{00000000-0005-0000-0000-00004C4F0000}"/>
    <cellStyle name="Vírgula 3 8 4 3" xfId="7754" xr:uid="{00000000-0005-0000-0000-00004D4F0000}"/>
    <cellStyle name="Vírgula 3 8 4 3 2" xfId="21098" xr:uid="{00000000-0005-0000-0000-00004E4F0000}"/>
    <cellStyle name="Vírgula 3 8 4 4" xfId="10418" xr:uid="{00000000-0005-0000-0000-00004F4F0000}"/>
    <cellStyle name="Vírgula 3 8 4 4 2" xfId="23762" xr:uid="{00000000-0005-0000-0000-0000504F0000}"/>
    <cellStyle name="Vírgula 3 8 4 5" xfId="15770" xr:uid="{00000000-0005-0000-0000-0000514F0000}"/>
    <cellStyle name="Vírgula 3 8 4 6" xfId="13082" xr:uid="{00000000-0005-0000-0000-0000524F0000}"/>
    <cellStyle name="Vírgula 3 8 4 7" xfId="25368" xr:uid="{00000000-0005-0000-0000-0000534F0000}"/>
    <cellStyle name="Vírgula 3 8 5" xfId="2976" xr:uid="{00000000-0005-0000-0000-0000544F0000}"/>
    <cellStyle name="Vírgula 3 8 5 2" xfId="16320" xr:uid="{00000000-0005-0000-0000-0000554F0000}"/>
    <cellStyle name="Vírgula 3 8 5 3" xfId="25728" xr:uid="{00000000-0005-0000-0000-0000564F0000}"/>
    <cellStyle name="Vírgula 3 8 6" xfId="5640" xr:uid="{00000000-0005-0000-0000-0000574F0000}"/>
    <cellStyle name="Vírgula 3 8 6 2" xfId="18984" xr:uid="{00000000-0005-0000-0000-0000584F0000}"/>
    <cellStyle name="Vírgula 3 8 7" xfId="8304" xr:uid="{00000000-0005-0000-0000-0000594F0000}"/>
    <cellStyle name="Vírgula 3 8 7 2" xfId="21648" xr:uid="{00000000-0005-0000-0000-00005A4F0000}"/>
    <cellStyle name="Vírgula 3 8 8" xfId="13656" xr:uid="{00000000-0005-0000-0000-00005B4F0000}"/>
    <cellStyle name="Vírgula 3 8 9" xfId="10968" xr:uid="{00000000-0005-0000-0000-00005C4F0000}"/>
    <cellStyle name="Vírgula 3 9" xfId="576" xr:uid="{00000000-0005-0000-0000-00005D4F0000}"/>
    <cellStyle name="Vírgula 3 9 2" xfId="1368" xr:uid="{00000000-0005-0000-0000-00005E4F0000}"/>
    <cellStyle name="Vírgula 3 9 2 2" xfId="4032" xr:uid="{00000000-0005-0000-0000-00005F4F0000}"/>
    <cellStyle name="Vírgula 3 9 2 2 2" xfId="17376" xr:uid="{00000000-0005-0000-0000-0000604F0000}"/>
    <cellStyle name="Vírgula 3 9 2 2 3" xfId="26160" xr:uid="{00000000-0005-0000-0000-0000614F0000}"/>
    <cellStyle name="Vírgula 3 9 2 3" xfId="6696" xr:uid="{00000000-0005-0000-0000-0000624F0000}"/>
    <cellStyle name="Vírgula 3 9 2 3 2" xfId="20040" xr:uid="{00000000-0005-0000-0000-0000634F0000}"/>
    <cellStyle name="Vírgula 3 9 2 4" xfId="9360" xr:uid="{00000000-0005-0000-0000-0000644F0000}"/>
    <cellStyle name="Vírgula 3 9 2 4 2" xfId="22704" xr:uid="{00000000-0005-0000-0000-0000654F0000}"/>
    <cellStyle name="Vírgula 3 9 2 5" xfId="14712" xr:uid="{00000000-0005-0000-0000-0000664F0000}"/>
    <cellStyle name="Vírgula 3 9 2 6" xfId="12024" xr:uid="{00000000-0005-0000-0000-0000674F0000}"/>
    <cellStyle name="Vírgula 3 9 2 7" xfId="24792" xr:uid="{00000000-0005-0000-0000-0000684F0000}"/>
    <cellStyle name="Vírgula 3 9 3" xfId="2160" xr:uid="{00000000-0005-0000-0000-0000694F0000}"/>
    <cellStyle name="Vírgula 3 9 3 2" xfId="4824" xr:uid="{00000000-0005-0000-0000-00006A4F0000}"/>
    <cellStyle name="Vírgula 3 9 3 2 2" xfId="18168" xr:uid="{00000000-0005-0000-0000-00006B4F0000}"/>
    <cellStyle name="Vírgula 3 9 3 2 3" xfId="25824" xr:uid="{00000000-0005-0000-0000-00006C4F0000}"/>
    <cellStyle name="Vírgula 3 9 3 3" xfId="7488" xr:uid="{00000000-0005-0000-0000-00006D4F0000}"/>
    <cellStyle name="Vírgula 3 9 3 3 2" xfId="20832" xr:uid="{00000000-0005-0000-0000-00006E4F0000}"/>
    <cellStyle name="Vírgula 3 9 3 4" xfId="10152" xr:uid="{00000000-0005-0000-0000-00006F4F0000}"/>
    <cellStyle name="Vírgula 3 9 3 4 2" xfId="23496" xr:uid="{00000000-0005-0000-0000-0000704F0000}"/>
    <cellStyle name="Vírgula 3 9 3 5" xfId="15504" xr:uid="{00000000-0005-0000-0000-0000714F0000}"/>
    <cellStyle name="Vírgula 3 9 3 6" xfId="12816" xr:uid="{00000000-0005-0000-0000-0000724F0000}"/>
    <cellStyle name="Vírgula 3 9 3 7" xfId="24456" xr:uid="{00000000-0005-0000-0000-0000734F0000}"/>
    <cellStyle name="Vírgula 3 9 4" xfId="3240" xr:uid="{00000000-0005-0000-0000-0000744F0000}"/>
    <cellStyle name="Vírgula 3 9 4 2" xfId="16584" xr:uid="{00000000-0005-0000-0000-0000754F0000}"/>
    <cellStyle name="Vírgula 3 9 4 3" xfId="25464" xr:uid="{00000000-0005-0000-0000-0000764F0000}"/>
    <cellStyle name="Vírgula 3 9 5" xfId="5904" xr:uid="{00000000-0005-0000-0000-0000774F0000}"/>
    <cellStyle name="Vírgula 3 9 5 2" xfId="19248" xr:uid="{00000000-0005-0000-0000-0000784F0000}"/>
    <cellStyle name="Vírgula 3 9 6" xfId="8568" xr:uid="{00000000-0005-0000-0000-0000794F0000}"/>
    <cellStyle name="Vírgula 3 9 6 2" xfId="21912" xr:uid="{00000000-0005-0000-0000-00007A4F0000}"/>
    <cellStyle name="Vírgula 3 9 7" xfId="13920" xr:uid="{00000000-0005-0000-0000-00007B4F0000}"/>
    <cellStyle name="Vírgula 3 9 8" xfId="11232" xr:uid="{00000000-0005-0000-0000-00007C4F0000}"/>
    <cellStyle name="Vírgula 3 9 9" xfId="24096" xr:uid="{00000000-0005-0000-0000-00007D4F0000}"/>
    <cellStyle name="Vírgula 4" xfId="21" xr:uid="{00000000-0005-0000-0000-00007E4F0000}"/>
    <cellStyle name="Vírgula 4 10" xfId="747" xr:uid="{00000000-0005-0000-0000-00007F4F0000}"/>
    <cellStyle name="Vírgula 4 10 2" xfId="1539" xr:uid="{00000000-0005-0000-0000-0000804F0000}"/>
    <cellStyle name="Vírgula 4 10 2 2" xfId="4203" xr:uid="{00000000-0005-0000-0000-0000814F0000}"/>
    <cellStyle name="Vírgula 4 10 2 2 2" xfId="17547" xr:uid="{00000000-0005-0000-0000-0000824F0000}"/>
    <cellStyle name="Vírgula 4 10 2 2 3" xfId="26139" xr:uid="{00000000-0005-0000-0000-0000834F0000}"/>
    <cellStyle name="Vírgula 4 10 2 3" xfId="6867" xr:uid="{00000000-0005-0000-0000-0000844F0000}"/>
    <cellStyle name="Vírgula 4 10 2 3 2" xfId="20211" xr:uid="{00000000-0005-0000-0000-0000854F0000}"/>
    <cellStyle name="Vírgula 4 10 2 4" xfId="9531" xr:uid="{00000000-0005-0000-0000-0000864F0000}"/>
    <cellStyle name="Vírgula 4 10 2 4 2" xfId="22875" xr:uid="{00000000-0005-0000-0000-0000874F0000}"/>
    <cellStyle name="Vírgula 4 10 2 5" xfId="14883" xr:uid="{00000000-0005-0000-0000-0000884F0000}"/>
    <cellStyle name="Vírgula 4 10 2 6" xfId="12195" xr:uid="{00000000-0005-0000-0000-0000894F0000}"/>
    <cellStyle name="Vírgula 4 10 2 7" xfId="24771" xr:uid="{00000000-0005-0000-0000-00008A4F0000}"/>
    <cellStyle name="Vírgula 4 10 3" xfId="2331" xr:uid="{00000000-0005-0000-0000-00008B4F0000}"/>
    <cellStyle name="Vírgula 4 10 3 2" xfId="4995" xr:uid="{00000000-0005-0000-0000-00008C4F0000}"/>
    <cellStyle name="Vírgula 4 10 3 2 2" xfId="18339" xr:uid="{00000000-0005-0000-0000-00008D4F0000}"/>
    <cellStyle name="Vírgula 4 10 3 3" xfId="7659" xr:uid="{00000000-0005-0000-0000-00008E4F0000}"/>
    <cellStyle name="Vírgula 4 10 3 3 2" xfId="21003" xr:uid="{00000000-0005-0000-0000-00008F4F0000}"/>
    <cellStyle name="Vírgula 4 10 3 4" xfId="10323" xr:uid="{00000000-0005-0000-0000-0000904F0000}"/>
    <cellStyle name="Vírgula 4 10 3 4 2" xfId="23667" xr:uid="{00000000-0005-0000-0000-0000914F0000}"/>
    <cellStyle name="Vírgula 4 10 3 5" xfId="15675" xr:uid="{00000000-0005-0000-0000-0000924F0000}"/>
    <cellStyle name="Vírgula 4 10 3 6" xfId="12987" xr:uid="{00000000-0005-0000-0000-0000934F0000}"/>
    <cellStyle name="Vírgula 4 10 3 7" xfId="25443" xr:uid="{00000000-0005-0000-0000-0000944F0000}"/>
    <cellStyle name="Vírgula 4 10 4" xfId="3411" xr:uid="{00000000-0005-0000-0000-0000954F0000}"/>
    <cellStyle name="Vírgula 4 10 4 2" xfId="16755" xr:uid="{00000000-0005-0000-0000-0000964F0000}"/>
    <cellStyle name="Vírgula 4 10 5" xfId="6075" xr:uid="{00000000-0005-0000-0000-0000974F0000}"/>
    <cellStyle name="Vírgula 4 10 5 2" xfId="19419" xr:uid="{00000000-0005-0000-0000-0000984F0000}"/>
    <cellStyle name="Vírgula 4 10 6" xfId="8739" xr:uid="{00000000-0005-0000-0000-0000994F0000}"/>
    <cellStyle name="Vírgula 4 10 6 2" xfId="22083" xr:uid="{00000000-0005-0000-0000-00009A4F0000}"/>
    <cellStyle name="Vírgula 4 10 7" xfId="14091" xr:uid="{00000000-0005-0000-0000-00009B4F0000}"/>
    <cellStyle name="Vírgula 4 10 8" xfId="11403" xr:uid="{00000000-0005-0000-0000-00009C4F0000}"/>
    <cellStyle name="Vírgula 4 10 9" xfId="24075" xr:uid="{00000000-0005-0000-0000-00009D4F0000}"/>
    <cellStyle name="Vírgula 4 11" xfId="795" xr:uid="{00000000-0005-0000-0000-00009E4F0000}"/>
    <cellStyle name="Vírgula 4 11 2" xfId="1587" xr:uid="{00000000-0005-0000-0000-00009F4F0000}"/>
    <cellStyle name="Vírgula 4 11 2 2" xfId="4251" xr:uid="{00000000-0005-0000-0000-0000A04F0000}"/>
    <cellStyle name="Vírgula 4 11 2 2 2" xfId="17595" xr:uid="{00000000-0005-0000-0000-0000A14F0000}"/>
    <cellStyle name="Vírgula 4 11 2 3" xfId="6915" xr:uid="{00000000-0005-0000-0000-0000A24F0000}"/>
    <cellStyle name="Vírgula 4 11 2 3 2" xfId="20259" xr:uid="{00000000-0005-0000-0000-0000A34F0000}"/>
    <cellStyle name="Vírgula 4 11 2 4" xfId="9579" xr:uid="{00000000-0005-0000-0000-0000A44F0000}"/>
    <cellStyle name="Vírgula 4 11 2 4 2" xfId="22923" xr:uid="{00000000-0005-0000-0000-0000A54F0000}"/>
    <cellStyle name="Vírgula 4 11 2 5" xfId="14931" xr:uid="{00000000-0005-0000-0000-0000A64F0000}"/>
    <cellStyle name="Vírgula 4 11 2 6" xfId="12243" xr:uid="{00000000-0005-0000-0000-0000A74F0000}"/>
    <cellStyle name="Vírgula 4 11 2 7" xfId="25779" xr:uid="{00000000-0005-0000-0000-0000A84F0000}"/>
    <cellStyle name="Vírgula 4 11 3" xfId="2379" xr:uid="{00000000-0005-0000-0000-0000A94F0000}"/>
    <cellStyle name="Vírgula 4 11 3 2" xfId="5043" xr:uid="{00000000-0005-0000-0000-0000AA4F0000}"/>
    <cellStyle name="Vírgula 4 11 3 2 2" xfId="18387" xr:uid="{00000000-0005-0000-0000-0000AB4F0000}"/>
    <cellStyle name="Vírgula 4 11 3 3" xfId="7707" xr:uid="{00000000-0005-0000-0000-0000AC4F0000}"/>
    <cellStyle name="Vírgula 4 11 3 3 2" xfId="21051" xr:uid="{00000000-0005-0000-0000-0000AD4F0000}"/>
    <cellStyle name="Vírgula 4 11 3 4" xfId="10371" xr:uid="{00000000-0005-0000-0000-0000AE4F0000}"/>
    <cellStyle name="Vírgula 4 11 3 4 2" xfId="23715" xr:uid="{00000000-0005-0000-0000-0000AF4F0000}"/>
    <cellStyle name="Vírgula 4 11 3 5" xfId="15723" xr:uid="{00000000-0005-0000-0000-0000B04F0000}"/>
    <cellStyle name="Vírgula 4 11 3 6" xfId="13035" xr:uid="{00000000-0005-0000-0000-0000B14F0000}"/>
    <cellStyle name="Vírgula 4 11 4" xfId="3459" xr:uid="{00000000-0005-0000-0000-0000B24F0000}"/>
    <cellStyle name="Vírgula 4 11 4 2" xfId="16803" xr:uid="{00000000-0005-0000-0000-0000B34F0000}"/>
    <cellStyle name="Vírgula 4 11 5" xfId="6123" xr:uid="{00000000-0005-0000-0000-0000B44F0000}"/>
    <cellStyle name="Vírgula 4 11 5 2" xfId="19467" xr:uid="{00000000-0005-0000-0000-0000B54F0000}"/>
    <cellStyle name="Vírgula 4 11 6" xfId="8787" xr:uid="{00000000-0005-0000-0000-0000B64F0000}"/>
    <cellStyle name="Vírgula 4 11 6 2" xfId="22131" xr:uid="{00000000-0005-0000-0000-0000B74F0000}"/>
    <cellStyle name="Vírgula 4 11 7" xfId="14139" xr:uid="{00000000-0005-0000-0000-0000B84F0000}"/>
    <cellStyle name="Vírgula 4 11 8" xfId="11451" xr:uid="{00000000-0005-0000-0000-0000B94F0000}"/>
    <cellStyle name="Vírgula 4 11 9" xfId="24411" xr:uid="{00000000-0005-0000-0000-0000BA4F0000}"/>
    <cellStyle name="Vírgula 4 12" xfId="843" xr:uid="{00000000-0005-0000-0000-0000BB4F0000}"/>
    <cellStyle name="Vírgula 4 12 2" xfId="3507" xr:uid="{00000000-0005-0000-0000-0000BC4F0000}"/>
    <cellStyle name="Vírgula 4 12 2 2" xfId="16851" xr:uid="{00000000-0005-0000-0000-0000BD4F0000}"/>
    <cellStyle name="Vírgula 4 12 2 3" xfId="25803" xr:uid="{00000000-0005-0000-0000-0000BE4F0000}"/>
    <cellStyle name="Vírgula 4 12 3" xfId="6171" xr:uid="{00000000-0005-0000-0000-0000BF4F0000}"/>
    <cellStyle name="Vírgula 4 12 3 2" xfId="19515" xr:uid="{00000000-0005-0000-0000-0000C04F0000}"/>
    <cellStyle name="Vírgula 4 12 4" xfId="8835" xr:uid="{00000000-0005-0000-0000-0000C14F0000}"/>
    <cellStyle name="Vírgula 4 12 4 2" xfId="22179" xr:uid="{00000000-0005-0000-0000-0000C24F0000}"/>
    <cellStyle name="Vírgula 4 12 5" xfId="14187" xr:uid="{00000000-0005-0000-0000-0000C34F0000}"/>
    <cellStyle name="Vírgula 4 12 6" xfId="11499" xr:uid="{00000000-0005-0000-0000-0000C44F0000}"/>
    <cellStyle name="Vírgula 4 12 7" xfId="24435" xr:uid="{00000000-0005-0000-0000-0000C54F0000}"/>
    <cellStyle name="Vírgula 4 13" xfId="1635" xr:uid="{00000000-0005-0000-0000-0000C64F0000}"/>
    <cellStyle name="Vírgula 4 13 2" xfId="4299" xr:uid="{00000000-0005-0000-0000-0000C74F0000}"/>
    <cellStyle name="Vírgula 4 13 2 2" xfId="17643" xr:uid="{00000000-0005-0000-0000-0000C84F0000}"/>
    <cellStyle name="Vírgula 4 13 2 3" xfId="26475" xr:uid="{00000000-0005-0000-0000-0000C94F0000}"/>
    <cellStyle name="Vírgula 4 13 3" xfId="6963" xr:uid="{00000000-0005-0000-0000-0000CA4F0000}"/>
    <cellStyle name="Vírgula 4 13 3 2" xfId="20307" xr:uid="{00000000-0005-0000-0000-0000CB4F0000}"/>
    <cellStyle name="Vírgula 4 13 4" xfId="9627" xr:uid="{00000000-0005-0000-0000-0000CC4F0000}"/>
    <cellStyle name="Vírgula 4 13 4 2" xfId="22971" xr:uid="{00000000-0005-0000-0000-0000CD4F0000}"/>
    <cellStyle name="Vírgula 4 13 5" xfId="14979" xr:uid="{00000000-0005-0000-0000-0000CE4F0000}"/>
    <cellStyle name="Vírgula 4 13 6" xfId="12291" xr:uid="{00000000-0005-0000-0000-0000CF4F0000}"/>
    <cellStyle name="Vírgula 4 13 7" xfId="25107" xr:uid="{00000000-0005-0000-0000-0000D04F0000}"/>
    <cellStyle name="Vírgula 4 14" xfId="2432" xr:uid="{00000000-0005-0000-0000-0000D14F0000}"/>
    <cellStyle name="Vírgula 4 14 2" xfId="5096" xr:uid="{00000000-0005-0000-0000-0000D24F0000}"/>
    <cellStyle name="Vírgula 4 14 2 2" xfId="18440" xr:uid="{00000000-0005-0000-0000-0000D34F0000}"/>
    <cellStyle name="Vírgula 4 14 3" xfId="7760" xr:uid="{00000000-0005-0000-0000-0000D44F0000}"/>
    <cellStyle name="Vírgula 4 14 3 2" xfId="21104" xr:uid="{00000000-0005-0000-0000-0000D54F0000}"/>
    <cellStyle name="Vírgula 4 14 4" xfId="10424" xr:uid="{00000000-0005-0000-0000-0000D64F0000}"/>
    <cellStyle name="Vírgula 4 14 4 2" xfId="23768" xr:uid="{00000000-0005-0000-0000-0000D74F0000}"/>
    <cellStyle name="Vírgula 4 14 5" xfId="15776" xr:uid="{00000000-0005-0000-0000-0000D84F0000}"/>
    <cellStyle name="Vírgula 4 14 6" xfId="13088" xr:uid="{00000000-0005-0000-0000-0000D94F0000}"/>
    <cellStyle name="Vírgula 4 14 7" xfId="25419" xr:uid="{00000000-0005-0000-0000-0000DA4F0000}"/>
    <cellStyle name="Vírgula 4 15" xfId="51" xr:uid="{00000000-0005-0000-0000-0000DB4F0000}"/>
    <cellStyle name="Vírgula 4 15 2" xfId="13395" xr:uid="{00000000-0005-0000-0000-0000DC4F0000}"/>
    <cellStyle name="Vírgula 4 16" xfId="2715" xr:uid="{00000000-0005-0000-0000-0000DD4F0000}"/>
    <cellStyle name="Vírgula 4 16 2" xfId="16059" xr:uid="{00000000-0005-0000-0000-0000DE4F0000}"/>
    <cellStyle name="Vírgula 4 17" xfId="5379" xr:uid="{00000000-0005-0000-0000-0000DF4F0000}"/>
    <cellStyle name="Vírgula 4 17 2" xfId="18723" xr:uid="{00000000-0005-0000-0000-0000E04F0000}"/>
    <cellStyle name="Vírgula 4 18" xfId="8043" xr:uid="{00000000-0005-0000-0000-0000E14F0000}"/>
    <cellStyle name="Vírgula 4 18 2" xfId="21387" xr:uid="{00000000-0005-0000-0000-0000E24F0000}"/>
    <cellStyle name="Vírgula 4 19" xfId="13371" xr:uid="{00000000-0005-0000-0000-0000E34F0000}"/>
    <cellStyle name="Vírgula 4 2" xfId="29" xr:uid="{00000000-0005-0000-0000-0000E44F0000}"/>
    <cellStyle name="Vírgula 4 2 10" xfId="851" xr:uid="{00000000-0005-0000-0000-0000E54F0000}"/>
    <cellStyle name="Vírgula 4 2 10 2" xfId="3515" xr:uid="{00000000-0005-0000-0000-0000E64F0000}"/>
    <cellStyle name="Vírgula 4 2 10 2 2" xfId="16859" xr:uid="{00000000-0005-0000-0000-0000E74F0000}"/>
    <cellStyle name="Vírgula 4 2 10 2 3" xfId="25811" xr:uid="{00000000-0005-0000-0000-0000E84F0000}"/>
    <cellStyle name="Vírgula 4 2 10 3" xfId="6179" xr:uid="{00000000-0005-0000-0000-0000E94F0000}"/>
    <cellStyle name="Vírgula 4 2 10 3 2" xfId="19523" xr:uid="{00000000-0005-0000-0000-0000EA4F0000}"/>
    <cellStyle name="Vírgula 4 2 10 4" xfId="8843" xr:uid="{00000000-0005-0000-0000-0000EB4F0000}"/>
    <cellStyle name="Vírgula 4 2 10 4 2" xfId="22187" xr:uid="{00000000-0005-0000-0000-0000EC4F0000}"/>
    <cellStyle name="Vírgula 4 2 10 5" xfId="14195" xr:uid="{00000000-0005-0000-0000-0000ED4F0000}"/>
    <cellStyle name="Vírgula 4 2 10 6" xfId="11507" xr:uid="{00000000-0005-0000-0000-0000EE4F0000}"/>
    <cellStyle name="Vírgula 4 2 10 7" xfId="24443" xr:uid="{00000000-0005-0000-0000-0000EF4F0000}"/>
    <cellStyle name="Vírgula 4 2 11" xfId="1643" xr:uid="{00000000-0005-0000-0000-0000F04F0000}"/>
    <cellStyle name="Vírgula 4 2 11 2" xfId="4307" xr:uid="{00000000-0005-0000-0000-0000F14F0000}"/>
    <cellStyle name="Vírgula 4 2 11 2 2" xfId="17651" xr:uid="{00000000-0005-0000-0000-0000F24F0000}"/>
    <cellStyle name="Vírgula 4 2 11 2 3" xfId="26483" xr:uid="{00000000-0005-0000-0000-0000F34F0000}"/>
    <cellStyle name="Vírgula 4 2 11 3" xfId="6971" xr:uid="{00000000-0005-0000-0000-0000F44F0000}"/>
    <cellStyle name="Vírgula 4 2 11 3 2" xfId="20315" xr:uid="{00000000-0005-0000-0000-0000F54F0000}"/>
    <cellStyle name="Vírgula 4 2 11 4" xfId="9635" xr:uid="{00000000-0005-0000-0000-0000F64F0000}"/>
    <cellStyle name="Vírgula 4 2 11 4 2" xfId="22979" xr:uid="{00000000-0005-0000-0000-0000F74F0000}"/>
    <cellStyle name="Vírgula 4 2 11 5" xfId="14987" xr:uid="{00000000-0005-0000-0000-0000F84F0000}"/>
    <cellStyle name="Vírgula 4 2 11 6" xfId="12299" xr:uid="{00000000-0005-0000-0000-0000F94F0000}"/>
    <cellStyle name="Vírgula 4 2 11 7" xfId="25115" xr:uid="{00000000-0005-0000-0000-0000FA4F0000}"/>
    <cellStyle name="Vírgula 4 2 12" xfId="2440" xr:uid="{00000000-0005-0000-0000-0000FB4F0000}"/>
    <cellStyle name="Vírgula 4 2 12 2" xfId="5104" xr:uid="{00000000-0005-0000-0000-0000FC4F0000}"/>
    <cellStyle name="Vírgula 4 2 12 2 2" xfId="18448" xr:uid="{00000000-0005-0000-0000-0000FD4F0000}"/>
    <cellStyle name="Vírgula 4 2 12 3" xfId="7768" xr:uid="{00000000-0005-0000-0000-0000FE4F0000}"/>
    <cellStyle name="Vírgula 4 2 12 3 2" xfId="21112" xr:uid="{00000000-0005-0000-0000-0000FF4F0000}"/>
    <cellStyle name="Vírgula 4 2 12 4" xfId="10432" xr:uid="{00000000-0005-0000-0000-000000500000}"/>
    <cellStyle name="Vírgula 4 2 12 4 2" xfId="23776" xr:uid="{00000000-0005-0000-0000-000001500000}"/>
    <cellStyle name="Vírgula 4 2 12 5" xfId="15784" xr:uid="{00000000-0005-0000-0000-000002500000}"/>
    <cellStyle name="Vírgula 4 2 12 6" xfId="13096" xr:uid="{00000000-0005-0000-0000-000003500000}"/>
    <cellStyle name="Vírgula 4 2 12 7" xfId="25427" xr:uid="{00000000-0005-0000-0000-000004500000}"/>
    <cellStyle name="Vírgula 4 2 13" xfId="59" xr:uid="{00000000-0005-0000-0000-000005500000}"/>
    <cellStyle name="Vírgula 4 2 13 2" xfId="13403" xr:uid="{00000000-0005-0000-0000-000006500000}"/>
    <cellStyle name="Vírgula 4 2 14" xfId="2723" xr:uid="{00000000-0005-0000-0000-000007500000}"/>
    <cellStyle name="Vírgula 4 2 14 2" xfId="16067" xr:uid="{00000000-0005-0000-0000-000008500000}"/>
    <cellStyle name="Vírgula 4 2 15" xfId="5387" xr:uid="{00000000-0005-0000-0000-000009500000}"/>
    <cellStyle name="Vírgula 4 2 15 2" xfId="18731" xr:uid="{00000000-0005-0000-0000-00000A500000}"/>
    <cellStyle name="Vírgula 4 2 16" xfId="8051" xr:uid="{00000000-0005-0000-0000-00000B500000}"/>
    <cellStyle name="Vírgula 4 2 16 2" xfId="21395" xr:uid="{00000000-0005-0000-0000-00000C500000}"/>
    <cellStyle name="Vírgula 4 2 17" xfId="13379" xr:uid="{00000000-0005-0000-0000-00000D500000}"/>
    <cellStyle name="Vírgula 4 2 18" xfId="10715" xr:uid="{00000000-0005-0000-0000-00000E500000}"/>
    <cellStyle name="Vírgula 4 2 19" xfId="24059" xr:uid="{00000000-0005-0000-0000-00000F500000}"/>
    <cellStyle name="Vírgula 4 2 2" xfId="83" xr:uid="{00000000-0005-0000-0000-000010500000}"/>
    <cellStyle name="Vírgula 4 2 2 10" xfId="1667" xr:uid="{00000000-0005-0000-0000-000011500000}"/>
    <cellStyle name="Vírgula 4 2 2 10 2" xfId="4331" xr:uid="{00000000-0005-0000-0000-000012500000}"/>
    <cellStyle name="Vírgula 4 2 2 10 2 2" xfId="17675" xr:uid="{00000000-0005-0000-0000-000013500000}"/>
    <cellStyle name="Vírgula 4 2 2 10 3" xfId="6995" xr:uid="{00000000-0005-0000-0000-000014500000}"/>
    <cellStyle name="Vírgula 4 2 2 10 3 2" xfId="20339" xr:uid="{00000000-0005-0000-0000-000015500000}"/>
    <cellStyle name="Vírgula 4 2 2 10 4" xfId="9659" xr:uid="{00000000-0005-0000-0000-000016500000}"/>
    <cellStyle name="Vírgula 4 2 2 10 4 2" xfId="23003" xr:uid="{00000000-0005-0000-0000-000017500000}"/>
    <cellStyle name="Vírgula 4 2 2 10 5" xfId="15011" xr:uid="{00000000-0005-0000-0000-000018500000}"/>
    <cellStyle name="Vírgula 4 2 2 10 6" xfId="12323" xr:uid="{00000000-0005-0000-0000-000019500000}"/>
    <cellStyle name="Vírgula 4 2 2 11" xfId="2466" xr:uid="{00000000-0005-0000-0000-00001A500000}"/>
    <cellStyle name="Vírgula 4 2 2 11 2" xfId="5130" xr:uid="{00000000-0005-0000-0000-00001B500000}"/>
    <cellStyle name="Vírgula 4 2 2 11 2 2" xfId="18474" xr:uid="{00000000-0005-0000-0000-00001C500000}"/>
    <cellStyle name="Vírgula 4 2 2 11 3" xfId="7794" xr:uid="{00000000-0005-0000-0000-00001D500000}"/>
    <cellStyle name="Vírgula 4 2 2 11 3 2" xfId="21138" xr:uid="{00000000-0005-0000-0000-00001E500000}"/>
    <cellStyle name="Vírgula 4 2 2 11 4" xfId="10458" xr:uid="{00000000-0005-0000-0000-00001F500000}"/>
    <cellStyle name="Vírgula 4 2 2 11 4 2" xfId="23802" xr:uid="{00000000-0005-0000-0000-000020500000}"/>
    <cellStyle name="Vírgula 4 2 2 11 5" xfId="15810" xr:uid="{00000000-0005-0000-0000-000021500000}"/>
    <cellStyle name="Vírgula 4 2 2 11 6" xfId="13122" xr:uid="{00000000-0005-0000-0000-000022500000}"/>
    <cellStyle name="Vírgula 4 2 2 12" xfId="2747" xr:uid="{00000000-0005-0000-0000-000023500000}"/>
    <cellStyle name="Vírgula 4 2 2 12 2" xfId="16091" xr:uid="{00000000-0005-0000-0000-000024500000}"/>
    <cellStyle name="Vírgula 4 2 2 13" xfId="5411" xr:uid="{00000000-0005-0000-0000-000025500000}"/>
    <cellStyle name="Vírgula 4 2 2 13 2" xfId="18755" xr:uid="{00000000-0005-0000-0000-000026500000}"/>
    <cellStyle name="Vírgula 4 2 2 14" xfId="8075" xr:uid="{00000000-0005-0000-0000-000027500000}"/>
    <cellStyle name="Vírgula 4 2 2 14 2" xfId="21419" xr:uid="{00000000-0005-0000-0000-000028500000}"/>
    <cellStyle name="Vírgula 4 2 2 15" xfId="13427" xr:uid="{00000000-0005-0000-0000-000029500000}"/>
    <cellStyle name="Vírgula 4 2 2 16" xfId="10739" xr:uid="{00000000-0005-0000-0000-00002A500000}"/>
    <cellStyle name="Vírgula 4 2 2 17" xfId="24131" xr:uid="{00000000-0005-0000-0000-00002B500000}"/>
    <cellStyle name="Vírgula 4 2 2 2" xfId="131" xr:uid="{00000000-0005-0000-0000-00002C500000}"/>
    <cellStyle name="Vírgula 4 2 2 2 10" xfId="8123" xr:uid="{00000000-0005-0000-0000-00002D500000}"/>
    <cellStyle name="Vírgula 4 2 2 2 10 2" xfId="21467" xr:uid="{00000000-0005-0000-0000-00002E500000}"/>
    <cellStyle name="Vírgula 4 2 2 2 11" xfId="13475" xr:uid="{00000000-0005-0000-0000-00002F500000}"/>
    <cellStyle name="Vírgula 4 2 2 2 12" xfId="10787" xr:uid="{00000000-0005-0000-0000-000030500000}"/>
    <cellStyle name="Vírgula 4 2 2 2 13" xfId="24179" xr:uid="{00000000-0005-0000-0000-000031500000}"/>
    <cellStyle name="Vírgula 4 2 2 2 2" xfId="299" xr:uid="{00000000-0005-0000-0000-000032500000}"/>
    <cellStyle name="Vírgula 4 2 2 2 2 10" xfId="10955" xr:uid="{00000000-0005-0000-0000-000033500000}"/>
    <cellStyle name="Vírgula 4 2 2 2 2 11" xfId="24347" xr:uid="{00000000-0005-0000-0000-000034500000}"/>
    <cellStyle name="Vírgula 4 2 2 2 2 2" xfId="563" xr:uid="{00000000-0005-0000-0000-000035500000}"/>
    <cellStyle name="Vírgula 4 2 2 2 2 2 2" xfId="1355" xr:uid="{00000000-0005-0000-0000-000036500000}"/>
    <cellStyle name="Vírgula 4 2 2 2 2 2 2 2" xfId="4019" xr:uid="{00000000-0005-0000-0000-000037500000}"/>
    <cellStyle name="Vírgula 4 2 2 2 2 2 2 2 2" xfId="17363" xr:uid="{00000000-0005-0000-0000-000038500000}"/>
    <cellStyle name="Vírgula 4 2 2 2 2 2 2 3" xfId="6683" xr:uid="{00000000-0005-0000-0000-000039500000}"/>
    <cellStyle name="Vírgula 4 2 2 2 2 2 2 3 2" xfId="20027" xr:uid="{00000000-0005-0000-0000-00003A500000}"/>
    <cellStyle name="Vírgula 4 2 2 2 2 2 2 4" xfId="9347" xr:uid="{00000000-0005-0000-0000-00003B500000}"/>
    <cellStyle name="Vírgula 4 2 2 2 2 2 2 4 2" xfId="22691" xr:uid="{00000000-0005-0000-0000-00003C500000}"/>
    <cellStyle name="Vírgula 4 2 2 2 2 2 2 5" xfId="14699" xr:uid="{00000000-0005-0000-0000-00003D500000}"/>
    <cellStyle name="Vírgula 4 2 2 2 2 2 2 6" xfId="12011" xr:uid="{00000000-0005-0000-0000-00003E500000}"/>
    <cellStyle name="Vírgula 4 2 2 2 2 2 2 7" xfId="26411" xr:uid="{00000000-0005-0000-0000-00003F500000}"/>
    <cellStyle name="Vírgula 4 2 2 2 2 2 3" xfId="2147" xr:uid="{00000000-0005-0000-0000-000040500000}"/>
    <cellStyle name="Vírgula 4 2 2 2 2 2 3 2" xfId="4811" xr:uid="{00000000-0005-0000-0000-000041500000}"/>
    <cellStyle name="Vírgula 4 2 2 2 2 2 3 2 2" xfId="18155" xr:uid="{00000000-0005-0000-0000-000042500000}"/>
    <cellStyle name="Vírgula 4 2 2 2 2 2 3 3" xfId="7475" xr:uid="{00000000-0005-0000-0000-000043500000}"/>
    <cellStyle name="Vírgula 4 2 2 2 2 2 3 3 2" xfId="20819" xr:uid="{00000000-0005-0000-0000-000044500000}"/>
    <cellStyle name="Vírgula 4 2 2 2 2 2 3 4" xfId="10139" xr:uid="{00000000-0005-0000-0000-000045500000}"/>
    <cellStyle name="Vírgula 4 2 2 2 2 2 3 4 2" xfId="23483" xr:uid="{00000000-0005-0000-0000-000046500000}"/>
    <cellStyle name="Vírgula 4 2 2 2 2 2 3 5" xfId="15491" xr:uid="{00000000-0005-0000-0000-000047500000}"/>
    <cellStyle name="Vírgula 4 2 2 2 2 2 3 6" xfId="12803" xr:uid="{00000000-0005-0000-0000-000048500000}"/>
    <cellStyle name="Vírgula 4 2 2 2 2 2 4" xfId="3227" xr:uid="{00000000-0005-0000-0000-000049500000}"/>
    <cellStyle name="Vírgula 4 2 2 2 2 2 4 2" xfId="16571" xr:uid="{00000000-0005-0000-0000-00004A500000}"/>
    <cellStyle name="Vírgula 4 2 2 2 2 2 5" xfId="5891" xr:uid="{00000000-0005-0000-0000-00004B500000}"/>
    <cellStyle name="Vírgula 4 2 2 2 2 2 5 2" xfId="19235" xr:uid="{00000000-0005-0000-0000-00004C500000}"/>
    <cellStyle name="Vírgula 4 2 2 2 2 2 6" xfId="8555" xr:uid="{00000000-0005-0000-0000-00004D500000}"/>
    <cellStyle name="Vírgula 4 2 2 2 2 2 6 2" xfId="21899" xr:uid="{00000000-0005-0000-0000-00004E500000}"/>
    <cellStyle name="Vírgula 4 2 2 2 2 2 7" xfId="13907" xr:uid="{00000000-0005-0000-0000-00004F500000}"/>
    <cellStyle name="Vírgula 4 2 2 2 2 2 8" xfId="11219" xr:uid="{00000000-0005-0000-0000-000050500000}"/>
    <cellStyle name="Vírgula 4 2 2 2 2 2 9" xfId="25043" xr:uid="{00000000-0005-0000-0000-000051500000}"/>
    <cellStyle name="Vírgula 4 2 2 2 2 3" xfId="1091" xr:uid="{00000000-0005-0000-0000-000052500000}"/>
    <cellStyle name="Vírgula 4 2 2 2 2 3 2" xfId="3755" xr:uid="{00000000-0005-0000-0000-000053500000}"/>
    <cellStyle name="Vírgula 4 2 2 2 2 3 2 2" xfId="17099" xr:uid="{00000000-0005-0000-0000-000054500000}"/>
    <cellStyle name="Vírgula 4 2 2 2 2 3 2 3" xfId="26075" xr:uid="{00000000-0005-0000-0000-000055500000}"/>
    <cellStyle name="Vírgula 4 2 2 2 2 3 3" xfId="6419" xr:uid="{00000000-0005-0000-0000-000056500000}"/>
    <cellStyle name="Vírgula 4 2 2 2 2 3 3 2" xfId="19763" xr:uid="{00000000-0005-0000-0000-000057500000}"/>
    <cellStyle name="Vírgula 4 2 2 2 2 3 4" xfId="9083" xr:uid="{00000000-0005-0000-0000-000058500000}"/>
    <cellStyle name="Vírgula 4 2 2 2 2 3 4 2" xfId="22427" xr:uid="{00000000-0005-0000-0000-000059500000}"/>
    <cellStyle name="Vírgula 4 2 2 2 2 3 5" xfId="14435" xr:uid="{00000000-0005-0000-0000-00005A500000}"/>
    <cellStyle name="Vírgula 4 2 2 2 2 3 6" xfId="11747" xr:uid="{00000000-0005-0000-0000-00005B500000}"/>
    <cellStyle name="Vírgula 4 2 2 2 2 3 7" xfId="24707" xr:uid="{00000000-0005-0000-0000-00005C500000}"/>
    <cellStyle name="Vírgula 4 2 2 2 2 4" xfId="1883" xr:uid="{00000000-0005-0000-0000-00005D500000}"/>
    <cellStyle name="Vírgula 4 2 2 2 2 4 2" xfId="4547" xr:uid="{00000000-0005-0000-0000-00005E500000}"/>
    <cellStyle name="Vírgula 4 2 2 2 2 4 2 2" xfId="17891" xr:uid="{00000000-0005-0000-0000-00005F500000}"/>
    <cellStyle name="Vírgula 4 2 2 2 2 4 2 3" xfId="26723" xr:uid="{00000000-0005-0000-0000-000060500000}"/>
    <cellStyle name="Vírgula 4 2 2 2 2 4 3" xfId="7211" xr:uid="{00000000-0005-0000-0000-000061500000}"/>
    <cellStyle name="Vírgula 4 2 2 2 2 4 3 2" xfId="20555" xr:uid="{00000000-0005-0000-0000-000062500000}"/>
    <cellStyle name="Vírgula 4 2 2 2 2 4 4" xfId="9875" xr:uid="{00000000-0005-0000-0000-000063500000}"/>
    <cellStyle name="Vírgula 4 2 2 2 2 4 4 2" xfId="23219" xr:uid="{00000000-0005-0000-0000-000064500000}"/>
    <cellStyle name="Vírgula 4 2 2 2 2 4 5" xfId="15227" xr:uid="{00000000-0005-0000-0000-000065500000}"/>
    <cellStyle name="Vírgula 4 2 2 2 2 4 6" xfId="12539" xr:uid="{00000000-0005-0000-0000-000066500000}"/>
    <cellStyle name="Vírgula 4 2 2 2 2 4 7" xfId="25355" xr:uid="{00000000-0005-0000-0000-000067500000}"/>
    <cellStyle name="Vírgula 4 2 2 2 2 5" xfId="2699" xr:uid="{00000000-0005-0000-0000-000068500000}"/>
    <cellStyle name="Vírgula 4 2 2 2 2 5 2" xfId="5363" xr:uid="{00000000-0005-0000-0000-000069500000}"/>
    <cellStyle name="Vírgula 4 2 2 2 2 5 2 2" xfId="18707" xr:uid="{00000000-0005-0000-0000-00006A500000}"/>
    <cellStyle name="Vírgula 4 2 2 2 2 5 3" xfId="8027" xr:uid="{00000000-0005-0000-0000-00006B500000}"/>
    <cellStyle name="Vírgula 4 2 2 2 2 5 3 2" xfId="21371" xr:uid="{00000000-0005-0000-0000-00006C500000}"/>
    <cellStyle name="Vírgula 4 2 2 2 2 5 4" xfId="10691" xr:uid="{00000000-0005-0000-0000-00006D500000}"/>
    <cellStyle name="Vírgula 4 2 2 2 2 5 4 2" xfId="24035" xr:uid="{00000000-0005-0000-0000-00006E500000}"/>
    <cellStyle name="Vírgula 4 2 2 2 2 5 5" xfId="16043" xr:uid="{00000000-0005-0000-0000-00006F500000}"/>
    <cellStyle name="Vírgula 4 2 2 2 2 5 6" xfId="13355" xr:uid="{00000000-0005-0000-0000-000070500000}"/>
    <cellStyle name="Vírgula 4 2 2 2 2 5 7" xfId="25715" xr:uid="{00000000-0005-0000-0000-000071500000}"/>
    <cellStyle name="Vírgula 4 2 2 2 2 6" xfId="2963" xr:uid="{00000000-0005-0000-0000-000072500000}"/>
    <cellStyle name="Vírgula 4 2 2 2 2 6 2" xfId="16307" xr:uid="{00000000-0005-0000-0000-000073500000}"/>
    <cellStyle name="Vírgula 4 2 2 2 2 7" xfId="5627" xr:uid="{00000000-0005-0000-0000-000074500000}"/>
    <cellStyle name="Vírgula 4 2 2 2 2 7 2" xfId="18971" xr:uid="{00000000-0005-0000-0000-000075500000}"/>
    <cellStyle name="Vírgula 4 2 2 2 2 8" xfId="8291" xr:uid="{00000000-0005-0000-0000-000076500000}"/>
    <cellStyle name="Vírgula 4 2 2 2 2 8 2" xfId="21635" xr:uid="{00000000-0005-0000-0000-000077500000}"/>
    <cellStyle name="Vírgula 4 2 2 2 2 9" xfId="13643" xr:uid="{00000000-0005-0000-0000-000078500000}"/>
    <cellStyle name="Vírgula 4 2 2 2 3" xfId="395" xr:uid="{00000000-0005-0000-0000-000079500000}"/>
    <cellStyle name="Vírgula 4 2 2 2 3 2" xfId="1187" xr:uid="{00000000-0005-0000-0000-00007A500000}"/>
    <cellStyle name="Vírgula 4 2 2 2 3 2 2" xfId="3851" xr:uid="{00000000-0005-0000-0000-00007B500000}"/>
    <cellStyle name="Vírgula 4 2 2 2 3 2 2 2" xfId="17195" xr:uid="{00000000-0005-0000-0000-00007C500000}"/>
    <cellStyle name="Vírgula 4 2 2 2 3 2 3" xfId="6515" xr:uid="{00000000-0005-0000-0000-00007D500000}"/>
    <cellStyle name="Vírgula 4 2 2 2 3 2 3 2" xfId="19859" xr:uid="{00000000-0005-0000-0000-00007E500000}"/>
    <cellStyle name="Vírgula 4 2 2 2 3 2 4" xfId="9179" xr:uid="{00000000-0005-0000-0000-00007F500000}"/>
    <cellStyle name="Vírgula 4 2 2 2 3 2 4 2" xfId="22523" xr:uid="{00000000-0005-0000-0000-000080500000}"/>
    <cellStyle name="Vírgula 4 2 2 2 3 2 5" xfId="14531" xr:uid="{00000000-0005-0000-0000-000081500000}"/>
    <cellStyle name="Vírgula 4 2 2 2 3 2 6" xfId="11843" xr:uid="{00000000-0005-0000-0000-000082500000}"/>
    <cellStyle name="Vírgula 4 2 2 2 3 2 7" xfId="26243" xr:uid="{00000000-0005-0000-0000-000083500000}"/>
    <cellStyle name="Vírgula 4 2 2 2 3 3" xfId="1979" xr:uid="{00000000-0005-0000-0000-000084500000}"/>
    <cellStyle name="Vírgula 4 2 2 2 3 3 2" xfId="4643" xr:uid="{00000000-0005-0000-0000-000085500000}"/>
    <cellStyle name="Vírgula 4 2 2 2 3 3 2 2" xfId="17987" xr:uid="{00000000-0005-0000-0000-000086500000}"/>
    <cellStyle name="Vírgula 4 2 2 2 3 3 3" xfId="7307" xr:uid="{00000000-0005-0000-0000-000087500000}"/>
    <cellStyle name="Vírgula 4 2 2 2 3 3 3 2" xfId="20651" xr:uid="{00000000-0005-0000-0000-000088500000}"/>
    <cellStyle name="Vírgula 4 2 2 2 3 3 4" xfId="9971" xr:uid="{00000000-0005-0000-0000-000089500000}"/>
    <cellStyle name="Vírgula 4 2 2 2 3 3 4 2" xfId="23315" xr:uid="{00000000-0005-0000-0000-00008A500000}"/>
    <cellStyle name="Vírgula 4 2 2 2 3 3 5" xfId="15323" xr:uid="{00000000-0005-0000-0000-00008B500000}"/>
    <cellStyle name="Vírgula 4 2 2 2 3 3 6" xfId="12635" xr:uid="{00000000-0005-0000-0000-00008C500000}"/>
    <cellStyle name="Vírgula 4 2 2 2 3 4" xfId="3059" xr:uid="{00000000-0005-0000-0000-00008D500000}"/>
    <cellStyle name="Vírgula 4 2 2 2 3 4 2" xfId="16403" xr:uid="{00000000-0005-0000-0000-00008E500000}"/>
    <cellStyle name="Vírgula 4 2 2 2 3 5" xfId="5723" xr:uid="{00000000-0005-0000-0000-00008F500000}"/>
    <cellStyle name="Vírgula 4 2 2 2 3 5 2" xfId="19067" xr:uid="{00000000-0005-0000-0000-000090500000}"/>
    <cellStyle name="Vírgula 4 2 2 2 3 6" xfId="8387" xr:uid="{00000000-0005-0000-0000-000091500000}"/>
    <cellStyle name="Vírgula 4 2 2 2 3 6 2" xfId="21731" xr:uid="{00000000-0005-0000-0000-000092500000}"/>
    <cellStyle name="Vírgula 4 2 2 2 3 7" xfId="13739" xr:uid="{00000000-0005-0000-0000-000093500000}"/>
    <cellStyle name="Vírgula 4 2 2 2 3 8" xfId="11051" xr:uid="{00000000-0005-0000-0000-000094500000}"/>
    <cellStyle name="Vírgula 4 2 2 2 3 9" xfId="24875" xr:uid="{00000000-0005-0000-0000-000095500000}"/>
    <cellStyle name="Vírgula 4 2 2 2 4" xfId="731" xr:uid="{00000000-0005-0000-0000-000096500000}"/>
    <cellStyle name="Vírgula 4 2 2 2 4 2" xfId="1523" xr:uid="{00000000-0005-0000-0000-000097500000}"/>
    <cellStyle name="Vírgula 4 2 2 2 4 2 2" xfId="4187" xr:uid="{00000000-0005-0000-0000-000098500000}"/>
    <cellStyle name="Vírgula 4 2 2 2 4 2 2 2" xfId="17531" xr:uid="{00000000-0005-0000-0000-000099500000}"/>
    <cellStyle name="Vírgula 4 2 2 2 4 2 3" xfId="6851" xr:uid="{00000000-0005-0000-0000-00009A500000}"/>
    <cellStyle name="Vírgula 4 2 2 2 4 2 3 2" xfId="20195" xr:uid="{00000000-0005-0000-0000-00009B500000}"/>
    <cellStyle name="Vírgula 4 2 2 2 4 2 4" xfId="9515" xr:uid="{00000000-0005-0000-0000-00009C500000}"/>
    <cellStyle name="Vírgula 4 2 2 2 4 2 4 2" xfId="22859" xr:uid="{00000000-0005-0000-0000-00009D500000}"/>
    <cellStyle name="Vírgula 4 2 2 2 4 2 5" xfId="14867" xr:uid="{00000000-0005-0000-0000-00009E500000}"/>
    <cellStyle name="Vírgula 4 2 2 2 4 2 6" xfId="12179" xr:uid="{00000000-0005-0000-0000-00009F500000}"/>
    <cellStyle name="Vírgula 4 2 2 2 4 2 7" xfId="25907" xr:uid="{00000000-0005-0000-0000-0000A0500000}"/>
    <cellStyle name="Vírgula 4 2 2 2 4 3" xfId="2315" xr:uid="{00000000-0005-0000-0000-0000A1500000}"/>
    <cellStyle name="Vírgula 4 2 2 2 4 3 2" xfId="4979" xr:uid="{00000000-0005-0000-0000-0000A2500000}"/>
    <cellStyle name="Vírgula 4 2 2 2 4 3 2 2" xfId="18323" xr:uid="{00000000-0005-0000-0000-0000A3500000}"/>
    <cellStyle name="Vírgula 4 2 2 2 4 3 3" xfId="7643" xr:uid="{00000000-0005-0000-0000-0000A4500000}"/>
    <cellStyle name="Vírgula 4 2 2 2 4 3 3 2" xfId="20987" xr:uid="{00000000-0005-0000-0000-0000A5500000}"/>
    <cellStyle name="Vírgula 4 2 2 2 4 3 4" xfId="10307" xr:uid="{00000000-0005-0000-0000-0000A6500000}"/>
    <cellStyle name="Vírgula 4 2 2 2 4 3 4 2" xfId="23651" xr:uid="{00000000-0005-0000-0000-0000A7500000}"/>
    <cellStyle name="Vírgula 4 2 2 2 4 3 5" xfId="15659" xr:uid="{00000000-0005-0000-0000-0000A8500000}"/>
    <cellStyle name="Vírgula 4 2 2 2 4 3 6" xfId="12971" xr:uid="{00000000-0005-0000-0000-0000A9500000}"/>
    <cellStyle name="Vírgula 4 2 2 2 4 4" xfId="3395" xr:uid="{00000000-0005-0000-0000-0000AA500000}"/>
    <cellStyle name="Vírgula 4 2 2 2 4 4 2" xfId="16739" xr:uid="{00000000-0005-0000-0000-0000AB500000}"/>
    <cellStyle name="Vírgula 4 2 2 2 4 5" xfId="6059" xr:uid="{00000000-0005-0000-0000-0000AC500000}"/>
    <cellStyle name="Vírgula 4 2 2 2 4 5 2" xfId="19403" xr:uid="{00000000-0005-0000-0000-0000AD500000}"/>
    <cellStyle name="Vírgula 4 2 2 2 4 6" xfId="8723" xr:uid="{00000000-0005-0000-0000-0000AE500000}"/>
    <cellStyle name="Vírgula 4 2 2 2 4 6 2" xfId="22067" xr:uid="{00000000-0005-0000-0000-0000AF500000}"/>
    <cellStyle name="Vírgula 4 2 2 2 4 7" xfId="14075" xr:uid="{00000000-0005-0000-0000-0000B0500000}"/>
    <cellStyle name="Vírgula 4 2 2 2 4 8" xfId="11387" xr:uid="{00000000-0005-0000-0000-0000B1500000}"/>
    <cellStyle name="Vírgula 4 2 2 2 4 9" xfId="24539" xr:uid="{00000000-0005-0000-0000-0000B2500000}"/>
    <cellStyle name="Vírgula 4 2 2 2 5" xfId="923" xr:uid="{00000000-0005-0000-0000-0000B3500000}"/>
    <cellStyle name="Vírgula 4 2 2 2 5 2" xfId="3587" xr:uid="{00000000-0005-0000-0000-0000B4500000}"/>
    <cellStyle name="Vírgula 4 2 2 2 5 2 2" xfId="16931" xr:uid="{00000000-0005-0000-0000-0000B5500000}"/>
    <cellStyle name="Vírgula 4 2 2 2 5 2 3" xfId="26555" xr:uid="{00000000-0005-0000-0000-0000B6500000}"/>
    <cellStyle name="Vírgula 4 2 2 2 5 3" xfId="6251" xr:uid="{00000000-0005-0000-0000-0000B7500000}"/>
    <cellStyle name="Vírgula 4 2 2 2 5 3 2" xfId="19595" xr:uid="{00000000-0005-0000-0000-0000B8500000}"/>
    <cellStyle name="Vírgula 4 2 2 2 5 4" xfId="8915" xr:uid="{00000000-0005-0000-0000-0000B9500000}"/>
    <cellStyle name="Vírgula 4 2 2 2 5 4 2" xfId="22259" xr:uid="{00000000-0005-0000-0000-0000BA500000}"/>
    <cellStyle name="Vírgula 4 2 2 2 5 5" xfId="14267" xr:uid="{00000000-0005-0000-0000-0000BB500000}"/>
    <cellStyle name="Vírgula 4 2 2 2 5 6" xfId="11579" xr:uid="{00000000-0005-0000-0000-0000BC500000}"/>
    <cellStyle name="Vírgula 4 2 2 2 5 7" xfId="25187" xr:uid="{00000000-0005-0000-0000-0000BD500000}"/>
    <cellStyle name="Vírgula 4 2 2 2 6" xfId="1715" xr:uid="{00000000-0005-0000-0000-0000BE500000}"/>
    <cellStyle name="Vírgula 4 2 2 2 6 2" xfId="4379" xr:uid="{00000000-0005-0000-0000-0000BF500000}"/>
    <cellStyle name="Vírgula 4 2 2 2 6 2 2" xfId="17723" xr:uid="{00000000-0005-0000-0000-0000C0500000}"/>
    <cellStyle name="Vírgula 4 2 2 2 6 3" xfId="7043" xr:uid="{00000000-0005-0000-0000-0000C1500000}"/>
    <cellStyle name="Vírgula 4 2 2 2 6 3 2" xfId="20387" xr:uid="{00000000-0005-0000-0000-0000C2500000}"/>
    <cellStyle name="Vírgula 4 2 2 2 6 4" xfId="9707" xr:uid="{00000000-0005-0000-0000-0000C3500000}"/>
    <cellStyle name="Vírgula 4 2 2 2 6 4 2" xfId="23051" xr:uid="{00000000-0005-0000-0000-0000C4500000}"/>
    <cellStyle name="Vírgula 4 2 2 2 6 5" xfId="15059" xr:uid="{00000000-0005-0000-0000-0000C5500000}"/>
    <cellStyle name="Vírgula 4 2 2 2 6 6" xfId="12371" xr:uid="{00000000-0005-0000-0000-0000C6500000}"/>
    <cellStyle name="Vírgula 4 2 2 2 6 7" xfId="25547" xr:uid="{00000000-0005-0000-0000-0000C7500000}"/>
    <cellStyle name="Vírgula 4 2 2 2 7" xfId="2531" xr:uid="{00000000-0005-0000-0000-0000C8500000}"/>
    <cellStyle name="Vírgula 4 2 2 2 7 2" xfId="5195" xr:uid="{00000000-0005-0000-0000-0000C9500000}"/>
    <cellStyle name="Vírgula 4 2 2 2 7 2 2" xfId="18539" xr:uid="{00000000-0005-0000-0000-0000CA500000}"/>
    <cellStyle name="Vírgula 4 2 2 2 7 3" xfId="7859" xr:uid="{00000000-0005-0000-0000-0000CB500000}"/>
    <cellStyle name="Vírgula 4 2 2 2 7 3 2" xfId="21203" xr:uid="{00000000-0005-0000-0000-0000CC500000}"/>
    <cellStyle name="Vírgula 4 2 2 2 7 4" xfId="10523" xr:uid="{00000000-0005-0000-0000-0000CD500000}"/>
    <cellStyle name="Vírgula 4 2 2 2 7 4 2" xfId="23867" xr:uid="{00000000-0005-0000-0000-0000CE500000}"/>
    <cellStyle name="Vírgula 4 2 2 2 7 5" xfId="15875" xr:uid="{00000000-0005-0000-0000-0000CF500000}"/>
    <cellStyle name="Vírgula 4 2 2 2 7 6" xfId="13187" xr:uid="{00000000-0005-0000-0000-0000D0500000}"/>
    <cellStyle name="Vírgula 4 2 2 2 8" xfId="2795" xr:uid="{00000000-0005-0000-0000-0000D1500000}"/>
    <cellStyle name="Vírgula 4 2 2 2 8 2" xfId="16139" xr:uid="{00000000-0005-0000-0000-0000D2500000}"/>
    <cellStyle name="Vírgula 4 2 2 2 9" xfId="5459" xr:uid="{00000000-0005-0000-0000-0000D3500000}"/>
    <cellStyle name="Vírgula 4 2 2 2 9 2" xfId="18803" xr:uid="{00000000-0005-0000-0000-0000D4500000}"/>
    <cellStyle name="Vírgula 4 2 2 3" xfId="251" xr:uid="{00000000-0005-0000-0000-0000D5500000}"/>
    <cellStyle name="Vírgula 4 2 2 3 10" xfId="13595" xr:uid="{00000000-0005-0000-0000-0000D6500000}"/>
    <cellStyle name="Vírgula 4 2 2 3 11" xfId="10907" xr:uid="{00000000-0005-0000-0000-0000D7500000}"/>
    <cellStyle name="Vírgula 4 2 2 3 12" xfId="24299" xr:uid="{00000000-0005-0000-0000-0000D8500000}"/>
    <cellStyle name="Vírgula 4 2 2 3 2" xfId="515" xr:uid="{00000000-0005-0000-0000-0000D9500000}"/>
    <cellStyle name="Vírgula 4 2 2 3 2 2" xfId="1307" xr:uid="{00000000-0005-0000-0000-0000DA500000}"/>
    <cellStyle name="Vírgula 4 2 2 3 2 2 2" xfId="3971" xr:uid="{00000000-0005-0000-0000-0000DB500000}"/>
    <cellStyle name="Vírgula 4 2 2 3 2 2 2 2" xfId="17315" xr:uid="{00000000-0005-0000-0000-0000DC500000}"/>
    <cellStyle name="Vírgula 4 2 2 3 2 2 3" xfId="6635" xr:uid="{00000000-0005-0000-0000-0000DD500000}"/>
    <cellStyle name="Vírgula 4 2 2 3 2 2 3 2" xfId="19979" xr:uid="{00000000-0005-0000-0000-0000DE500000}"/>
    <cellStyle name="Vírgula 4 2 2 3 2 2 4" xfId="9299" xr:uid="{00000000-0005-0000-0000-0000DF500000}"/>
    <cellStyle name="Vírgula 4 2 2 3 2 2 4 2" xfId="22643" xr:uid="{00000000-0005-0000-0000-0000E0500000}"/>
    <cellStyle name="Vírgula 4 2 2 3 2 2 5" xfId="14651" xr:uid="{00000000-0005-0000-0000-0000E1500000}"/>
    <cellStyle name="Vírgula 4 2 2 3 2 2 6" xfId="11963" xr:uid="{00000000-0005-0000-0000-0000E2500000}"/>
    <cellStyle name="Vírgula 4 2 2 3 2 2 7" xfId="26363" xr:uid="{00000000-0005-0000-0000-0000E3500000}"/>
    <cellStyle name="Vírgula 4 2 2 3 2 3" xfId="2099" xr:uid="{00000000-0005-0000-0000-0000E4500000}"/>
    <cellStyle name="Vírgula 4 2 2 3 2 3 2" xfId="4763" xr:uid="{00000000-0005-0000-0000-0000E5500000}"/>
    <cellStyle name="Vírgula 4 2 2 3 2 3 2 2" xfId="18107" xr:uid="{00000000-0005-0000-0000-0000E6500000}"/>
    <cellStyle name="Vírgula 4 2 2 3 2 3 3" xfId="7427" xr:uid="{00000000-0005-0000-0000-0000E7500000}"/>
    <cellStyle name="Vírgula 4 2 2 3 2 3 3 2" xfId="20771" xr:uid="{00000000-0005-0000-0000-0000E8500000}"/>
    <cellStyle name="Vírgula 4 2 2 3 2 3 4" xfId="10091" xr:uid="{00000000-0005-0000-0000-0000E9500000}"/>
    <cellStyle name="Vírgula 4 2 2 3 2 3 4 2" xfId="23435" xr:uid="{00000000-0005-0000-0000-0000EA500000}"/>
    <cellStyle name="Vírgula 4 2 2 3 2 3 5" xfId="15443" xr:uid="{00000000-0005-0000-0000-0000EB500000}"/>
    <cellStyle name="Vírgula 4 2 2 3 2 3 6" xfId="12755" xr:uid="{00000000-0005-0000-0000-0000EC500000}"/>
    <cellStyle name="Vírgula 4 2 2 3 2 4" xfId="3179" xr:uid="{00000000-0005-0000-0000-0000ED500000}"/>
    <cellStyle name="Vírgula 4 2 2 3 2 4 2" xfId="16523" xr:uid="{00000000-0005-0000-0000-0000EE500000}"/>
    <cellStyle name="Vírgula 4 2 2 3 2 5" xfId="5843" xr:uid="{00000000-0005-0000-0000-0000EF500000}"/>
    <cellStyle name="Vírgula 4 2 2 3 2 5 2" xfId="19187" xr:uid="{00000000-0005-0000-0000-0000F0500000}"/>
    <cellStyle name="Vírgula 4 2 2 3 2 6" xfId="8507" xr:uid="{00000000-0005-0000-0000-0000F1500000}"/>
    <cellStyle name="Vírgula 4 2 2 3 2 6 2" xfId="21851" xr:uid="{00000000-0005-0000-0000-0000F2500000}"/>
    <cellStyle name="Vírgula 4 2 2 3 2 7" xfId="13859" xr:uid="{00000000-0005-0000-0000-0000F3500000}"/>
    <cellStyle name="Vírgula 4 2 2 3 2 8" xfId="11171" xr:uid="{00000000-0005-0000-0000-0000F4500000}"/>
    <cellStyle name="Vírgula 4 2 2 3 2 9" xfId="24995" xr:uid="{00000000-0005-0000-0000-0000F5500000}"/>
    <cellStyle name="Vírgula 4 2 2 3 3" xfId="683" xr:uid="{00000000-0005-0000-0000-0000F6500000}"/>
    <cellStyle name="Vírgula 4 2 2 3 3 2" xfId="1475" xr:uid="{00000000-0005-0000-0000-0000F7500000}"/>
    <cellStyle name="Vírgula 4 2 2 3 3 2 2" xfId="4139" xr:uid="{00000000-0005-0000-0000-0000F8500000}"/>
    <cellStyle name="Vírgula 4 2 2 3 3 2 2 2" xfId="17483" xr:uid="{00000000-0005-0000-0000-0000F9500000}"/>
    <cellStyle name="Vírgula 4 2 2 3 3 2 3" xfId="6803" xr:uid="{00000000-0005-0000-0000-0000FA500000}"/>
    <cellStyle name="Vírgula 4 2 2 3 3 2 3 2" xfId="20147" xr:uid="{00000000-0005-0000-0000-0000FB500000}"/>
    <cellStyle name="Vírgula 4 2 2 3 3 2 4" xfId="9467" xr:uid="{00000000-0005-0000-0000-0000FC500000}"/>
    <cellStyle name="Vírgula 4 2 2 3 3 2 4 2" xfId="22811" xr:uid="{00000000-0005-0000-0000-0000FD500000}"/>
    <cellStyle name="Vírgula 4 2 2 3 3 2 5" xfId="14819" xr:uid="{00000000-0005-0000-0000-0000FE500000}"/>
    <cellStyle name="Vírgula 4 2 2 3 3 2 6" xfId="12131" xr:uid="{00000000-0005-0000-0000-0000FF500000}"/>
    <cellStyle name="Vírgula 4 2 2 3 3 2 7" xfId="26027" xr:uid="{00000000-0005-0000-0000-000000510000}"/>
    <cellStyle name="Vírgula 4 2 2 3 3 3" xfId="2267" xr:uid="{00000000-0005-0000-0000-000001510000}"/>
    <cellStyle name="Vírgula 4 2 2 3 3 3 2" xfId="4931" xr:uid="{00000000-0005-0000-0000-000002510000}"/>
    <cellStyle name="Vírgula 4 2 2 3 3 3 2 2" xfId="18275" xr:uid="{00000000-0005-0000-0000-000003510000}"/>
    <cellStyle name="Vírgula 4 2 2 3 3 3 3" xfId="7595" xr:uid="{00000000-0005-0000-0000-000004510000}"/>
    <cellStyle name="Vírgula 4 2 2 3 3 3 3 2" xfId="20939" xr:uid="{00000000-0005-0000-0000-000005510000}"/>
    <cellStyle name="Vírgula 4 2 2 3 3 3 4" xfId="10259" xr:uid="{00000000-0005-0000-0000-000006510000}"/>
    <cellStyle name="Vírgula 4 2 2 3 3 3 4 2" xfId="23603" xr:uid="{00000000-0005-0000-0000-000007510000}"/>
    <cellStyle name="Vírgula 4 2 2 3 3 3 5" xfId="15611" xr:uid="{00000000-0005-0000-0000-000008510000}"/>
    <cellStyle name="Vírgula 4 2 2 3 3 3 6" xfId="12923" xr:uid="{00000000-0005-0000-0000-000009510000}"/>
    <cellStyle name="Vírgula 4 2 2 3 3 4" xfId="3347" xr:uid="{00000000-0005-0000-0000-00000A510000}"/>
    <cellStyle name="Vírgula 4 2 2 3 3 4 2" xfId="16691" xr:uid="{00000000-0005-0000-0000-00000B510000}"/>
    <cellStyle name="Vírgula 4 2 2 3 3 5" xfId="6011" xr:uid="{00000000-0005-0000-0000-00000C510000}"/>
    <cellStyle name="Vírgula 4 2 2 3 3 5 2" xfId="19355" xr:uid="{00000000-0005-0000-0000-00000D510000}"/>
    <cellStyle name="Vírgula 4 2 2 3 3 6" xfId="8675" xr:uid="{00000000-0005-0000-0000-00000E510000}"/>
    <cellStyle name="Vírgula 4 2 2 3 3 6 2" xfId="22019" xr:uid="{00000000-0005-0000-0000-00000F510000}"/>
    <cellStyle name="Vírgula 4 2 2 3 3 7" xfId="14027" xr:uid="{00000000-0005-0000-0000-000010510000}"/>
    <cellStyle name="Vírgula 4 2 2 3 3 8" xfId="11339" xr:uid="{00000000-0005-0000-0000-000011510000}"/>
    <cellStyle name="Vírgula 4 2 2 3 3 9" xfId="24659" xr:uid="{00000000-0005-0000-0000-000012510000}"/>
    <cellStyle name="Vírgula 4 2 2 3 4" xfId="1043" xr:uid="{00000000-0005-0000-0000-000013510000}"/>
    <cellStyle name="Vírgula 4 2 2 3 4 2" xfId="3707" xr:uid="{00000000-0005-0000-0000-000014510000}"/>
    <cellStyle name="Vírgula 4 2 2 3 4 2 2" xfId="17051" xr:uid="{00000000-0005-0000-0000-000015510000}"/>
    <cellStyle name="Vírgula 4 2 2 3 4 2 3" xfId="26675" xr:uid="{00000000-0005-0000-0000-000016510000}"/>
    <cellStyle name="Vírgula 4 2 2 3 4 3" xfId="6371" xr:uid="{00000000-0005-0000-0000-000017510000}"/>
    <cellStyle name="Vírgula 4 2 2 3 4 3 2" xfId="19715" xr:uid="{00000000-0005-0000-0000-000018510000}"/>
    <cellStyle name="Vírgula 4 2 2 3 4 4" xfId="9035" xr:uid="{00000000-0005-0000-0000-000019510000}"/>
    <cellStyle name="Vírgula 4 2 2 3 4 4 2" xfId="22379" xr:uid="{00000000-0005-0000-0000-00001A510000}"/>
    <cellStyle name="Vírgula 4 2 2 3 4 5" xfId="14387" xr:uid="{00000000-0005-0000-0000-00001B510000}"/>
    <cellStyle name="Vírgula 4 2 2 3 4 6" xfId="11699" xr:uid="{00000000-0005-0000-0000-00001C510000}"/>
    <cellStyle name="Vírgula 4 2 2 3 4 7" xfId="25307" xr:uid="{00000000-0005-0000-0000-00001D510000}"/>
    <cellStyle name="Vírgula 4 2 2 3 5" xfId="1835" xr:uid="{00000000-0005-0000-0000-00001E510000}"/>
    <cellStyle name="Vírgula 4 2 2 3 5 2" xfId="4499" xr:uid="{00000000-0005-0000-0000-00001F510000}"/>
    <cellStyle name="Vírgula 4 2 2 3 5 2 2" xfId="17843" xr:uid="{00000000-0005-0000-0000-000020510000}"/>
    <cellStyle name="Vírgula 4 2 2 3 5 3" xfId="7163" xr:uid="{00000000-0005-0000-0000-000021510000}"/>
    <cellStyle name="Vírgula 4 2 2 3 5 3 2" xfId="20507" xr:uid="{00000000-0005-0000-0000-000022510000}"/>
    <cellStyle name="Vírgula 4 2 2 3 5 4" xfId="9827" xr:uid="{00000000-0005-0000-0000-000023510000}"/>
    <cellStyle name="Vírgula 4 2 2 3 5 4 2" xfId="23171" xr:uid="{00000000-0005-0000-0000-000024510000}"/>
    <cellStyle name="Vírgula 4 2 2 3 5 5" xfId="15179" xr:uid="{00000000-0005-0000-0000-000025510000}"/>
    <cellStyle name="Vírgula 4 2 2 3 5 6" xfId="12491" xr:uid="{00000000-0005-0000-0000-000026510000}"/>
    <cellStyle name="Vírgula 4 2 2 3 5 7" xfId="25667" xr:uid="{00000000-0005-0000-0000-000027510000}"/>
    <cellStyle name="Vírgula 4 2 2 3 6" xfId="2651" xr:uid="{00000000-0005-0000-0000-000028510000}"/>
    <cellStyle name="Vírgula 4 2 2 3 6 2" xfId="5315" xr:uid="{00000000-0005-0000-0000-000029510000}"/>
    <cellStyle name="Vírgula 4 2 2 3 6 2 2" xfId="18659" xr:uid="{00000000-0005-0000-0000-00002A510000}"/>
    <cellStyle name="Vírgula 4 2 2 3 6 3" xfId="7979" xr:uid="{00000000-0005-0000-0000-00002B510000}"/>
    <cellStyle name="Vírgula 4 2 2 3 6 3 2" xfId="21323" xr:uid="{00000000-0005-0000-0000-00002C510000}"/>
    <cellStyle name="Vírgula 4 2 2 3 6 4" xfId="10643" xr:uid="{00000000-0005-0000-0000-00002D510000}"/>
    <cellStyle name="Vírgula 4 2 2 3 6 4 2" xfId="23987" xr:uid="{00000000-0005-0000-0000-00002E510000}"/>
    <cellStyle name="Vírgula 4 2 2 3 6 5" xfId="15995" xr:uid="{00000000-0005-0000-0000-00002F510000}"/>
    <cellStyle name="Vírgula 4 2 2 3 6 6" xfId="13307" xr:uid="{00000000-0005-0000-0000-000030510000}"/>
    <cellStyle name="Vírgula 4 2 2 3 7" xfId="2915" xr:uid="{00000000-0005-0000-0000-000031510000}"/>
    <cellStyle name="Vírgula 4 2 2 3 7 2" xfId="16259" xr:uid="{00000000-0005-0000-0000-000032510000}"/>
    <cellStyle name="Vírgula 4 2 2 3 8" xfId="5579" xr:uid="{00000000-0005-0000-0000-000033510000}"/>
    <cellStyle name="Vírgula 4 2 2 3 8 2" xfId="18923" xr:uid="{00000000-0005-0000-0000-000034510000}"/>
    <cellStyle name="Vírgula 4 2 2 3 9" xfId="8243" xr:uid="{00000000-0005-0000-0000-000035510000}"/>
    <cellStyle name="Vírgula 4 2 2 3 9 2" xfId="21587" xr:uid="{00000000-0005-0000-0000-000036510000}"/>
    <cellStyle name="Vírgula 4 2 2 4" xfId="203" xr:uid="{00000000-0005-0000-0000-000037510000}"/>
    <cellStyle name="Vírgula 4 2 2 4 10" xfId="10859" xr:uid="{00000000-0005-0000-0000-000038510000}"/>
    <cellStyle name="Vírgula 4 2 2 4 11" xfId="24251" xr:uid="{00000000-0005-0000-0000-000039510000}"/>
    <cellStyle name="Vírgula 4 2 2 4 2" xfId="467" xr:uid="{00000000-0005-0000-0000-00003A510000}"/>
    <cellStyle name="Vírgula 4 2 2 4 2 2" xfId="1259" xr:uid="{00000000-0005-0000-0000-00003B510000}"/>
    <cellStyle name="Vírgula 4 2 2 4 2 2 2" xfId="3923" xr:uid="{00000000-0005-0000-0000-00003C510000}"/>
    <cellStyle name="Vírgula 4 2 2 4 2 2 2 2" xfId="17267" xr:uid="{00000000-0005-0000-0000-00003D510000}"/>
    <cellStyle name="Vírgula 4 2 2 4 2 2 3" xfId="6587" xr:uid="{00000000-0005-0000-0000-00003E510000}"/>
    <cellStyle name="Vírgula 4 2 2 4 2 2 3 2" xfId="19931" xr:uid="{00000000-0005-0000-0000-00003F510000}"/>
    <cellStyle name="Vírgula 4 2 2 4 2 2 4" xfId="9251" xr:uid="{00000000-0005-0000-0000-000040510000}"/>
    <cellStyle name="Vírgula 4 2 2 4 2 2 4 2" xfId="22595" xr:uid="{00000000-0005-0000-0000-000041510000}"/>
    <cellStyle name="Vírgula 4 2 2 4 2 2 5" xfId="14603" xr:uid="{00000000-0005-0000-0000-000042510000}"/>
    <cellStyle name="Vírgula 4 2 2 4 2 2 6" xfId="11915" xr:uid="{00000000-0005-0000-0000-000043510000}"/>
    <cellStyle name="Vírgula 4 2 2 4 2 2 7" xfId="26315" xr:uid="{00000000-0005-0000-0000-000044510000}"/>
    <cellStyle name="Vírgula 4 2 2 4 2 3" xfId="2051" xr:uid="{00000000-0005-0000-0000-000045510000}"/>
    <cellStyle name="Vírgula 4 2 2 4 2 3 2" xfId="4715" xr:uid="{00000000-0005-0000-0000-000046510000}"/>
    <cellStyle name="Vírgula 4 2 2 4 2 3 2 2" xfId="18059" xr:uid="{00000000-0005-0000-0000-000047510000}"/>
    <cellStyle name="Vírgula 4 2 2 4 2 3 3" xfId="7379" xr:uid="{00000000-0005-0000-0000-000048510000}"/>
    <cellStyle name="Vírgula 4 2 2 4 2 3 3 2" xfId="20723" xr:uid="{00000000-0005-0000-0000-000049510000}"/>
    <cellStyle name="Vírgula 4 2 2 4 2 3 4" xfId="10043" xr:uid="{00000000-0005-0000-0000-00004A510000}"/>
    <cellStyle name="Vírgula 4 2 2 4 2 3 4 2" xfId="23387" xr:uid="{00000000-0005-0000-0000-00004B510000}"/>
    <cellStyle name="Vírgula 4 2 2 4 2 3 5" xfId="15395" xr:uid="{00000000-0005-0000-0000-00004C510000}"/>
    <cellStyle name="Vírgula 4 2 2 4 2 3 6" xfId="12707" xr:uid="{00000000-0005-0000-0000-00004D510000}"/>
    <cellStyle name="Vírgula 4 2 2 4 2 4" xfId="3131" xr:uid="{00000000-0005-0000-0000-00004E510000}"/>
    <cellStyle name="Vírgula 4 2 2 4 2 4 2" xfId="16475" xr:uid="{00000000-0005-0000-0000-00004F510000}"/>
    <cellStyle name="Vírgula 4 2 2 4 2 5" xfId="5795" xr:uid="{00000000-0005-0000-0000-000050510000}"/>
    <cellStyle name="Vírgula 4 2 2 4 2 5 2" xfId="19139" xr:uid="{00000000-0005-0000-0000-000051510000}"/>
    <cellStyle name="Vírgula 4 2 2 4 2 6" xfId="8459" xr:uid="{00000000-0005-0000-0000-000052510000}"/>
    <cellStyle name="Vírgula 4 2 2 4 2 6 2" xfId="21803" xr:uid="{00000000-0005-0000-0000-000053510000}"/>
    <cellStyle name="Vírgula 4 2 2 4 2 7" xfId="13811" xr:uid="{00000000-0005-0000-0000-000054510000}"/>
    <cellStyle name="Vírgula 4 2 2 4 2 8" xfId="11123" xr:uid="{00000000-0005-0000-0000-000055510000}"/>
    <cellStyle name="Vírgula 4 2 2 4 2 9" xfId="24947" xr:uid="{00000000-0005-0000-0000-000056510000}"/>
    <cellStyle name="Vírgula 4 2 2 4 3" xfId="995" xr:uid="{00000000-0005-0000-0000-000057510000}"/>
    <cellStyle name="Vírgula 4 2 2 4 3 2" xfId="3659" xr:uid="{00000000-0005-0000-0000-000058510000}"/>
    <cellStyle name="Vírgula 4 2 2 4 3 2 2" xfId="17003" xr:uid="{00000000-0005-0000-0000-000059510000}"/>
    <cellStyle name="Vírgula 4 2 2 4 3 2 3" xfId="25979" xr:uid="{00000000-0005-0000-0000-00005A510000}"/>
    <cellStyle name="Vírgula 4 2 2 4 3 3" xfId="6323" xr:uid="{00000000-0005-0000-0000-00005B510000}"/>
    <cellStyle name="Vírgula 4 2 2 4 3 3 2" xfId="19667" xr:uid="{00000000-0005-0000-0000-00005C510000}"/>
    <cellStyle name="Vírgula 4 2 2 4 3 4" xfId="8987" xr:uid="{00000000-0005-0000-0000-00005D510000}"/>
    <cellStyle name="Vírgula 4 2 2 4 3 4 2" xfId="22331" xr:uid="{00000000-0005-0000-0000-00005E510000}"/>
    <cellStyle name="Vírgula 4 2 2 4 3 5" xfId="14339" xr:uid="{00000000-0005-0000-0000-00005F510000}"/>
    <cellStyle name="Vírgula 4 2 2 4 3 6" xfId="11651" xr:uid="{00000000-0005-0000-0000-000060510000}"/>
    <cellStyle name="Vírgula 4 2 2 4 3 7" xfId="24611" xr:uid="{00000000-0005-0000-0000-000061510000}"/>
    <cellStyle name="Vírgula 4 2 2 4 4" xfId="1787" xr:uid="{00000000-0005-0000-0000-000062510000}"/>
    <cellStyle name="Vírgula 4 2 2 4 4 2" xfId="4451" xr:uid="{00000000-0005-0000-0000-000063510000}"/>
    <cellStyle name="Vírgula 4 2 2 4 4 2 2" xfId="17795" xr:uid="{00000000-0005-0000-0000-000064510000}"/>
    <cellStyle name="Vírgula 4 2 2 4 4 2 3" xfId="26627" xr:uid="{00000000-0005-0000-0000-000065510000}"/>
    <cellStyle name="Vírgula 4 2 2 4 4 3" xfId="7115" xr:uid="{00000000-0005-0000-0000-000066510000}"/>
    <cellStyle name="Vírgula 4 2 2 4 4 3 2" xfId="20459" xr:uid="{00000000-0005-0000-0000-000067510000}"/>
    <cellStyle name="Vírgula 4 2 2 4 4 4" xfId="9779" xr:uid="{00000000-0005-0000-0000-000068510000}"/>
    <cellStyle name="Vírgula 4 2 2 4 4 4 2" xfId="23123" xr:uid="{00000000-0005-0000-0000-000069510000}"/>
    <cellStyle name="Vírgula 4 2 2 4 4 5" xfId="15131" xr:uid="{00000000-0005-0000-0000-00006A510000}"/>
    <cellStyle name="Vírgula 4 2 2 4 4 6" xfId="12443" xr:uid="{00000000-0005-0000-0000-00006B510000}"/>
    <cellStyle name="Vírgula 4 2 2 4 4 7" xfId="25259" xr:uid="{00000000-0005-0000-0000-00006C510000}"/>
    <cellStyle name="Vírgula 4 2 2 4 5" xfId="2603" xr:uid="{00000000-0005-0000-0000-00006D510000}"/>
    <cellStyle name="Vírgula 4 2 2 4 5 2" xfId="5267" xr:uid="{00000000-0005-0000-0000-00006E510000}"/>
    <cellStyle name="Vírgula 4 2 2 4 5 2 2" xfId="18611" xr:uid="{00000000-0005-0000-0000-00006F510000}"/>
    <cellStyle name="Vírgula 4 2 2 4 5 3" xfId="7931" xr:uid="{00000000-0005-0000-0000-000070510000}"/>
    <cellStyle name="Vírgula 4 2 2 4 5 3 2" xfId="21275" xr:uid="{00000000-0005-0000-0000-000071510000}"/>
    <cellStyle name="Vírgula 4 2 2 4 5 4" xfId="10595" xr:uid="{00000000-0005-0000-0000-000072510000}"/>
    <cellStyle name="Vírgula 4 2 2 4 5 4 2" xfId="23939" xr:uid="{00000000-0005-0000-0000-000073510000}"/>
    <cellStyle name="Vírgula 4 2 2 4 5 5" xfId="15947" xr:uid="{00000000-0005-0000-0000-000074510000}"/>
    <cellStyle name="Vírgula 4 2 2 4 5 6" xfId="13259" xr:uid="{00000000-0005-0000-0000-000075510000}"/>
    <cellStyle name="Vírgula 4 2 2 4 5 7" xfId="25619" xr:uid="{00000000-0005-0000-0000-000076510000}"/>
    <cellStyle name="Vírgula 4 2 2 4 6" xfId="2867" xr:uid="{00000000-0005-0000-0000-000077510000}"/>
    <cellStyle name="Vírgula 4 2 2 4 6 2" xfId="16211" xr:uid="{00000000-0005-0000-0000-000078510000}"/>
    <cellStyle name="Vírgula 4 2 2 4 7" xfId="5531" xr:uid="{00000000-0005-0000-0000-000079510000}"/>
    <cellStyle name="Vírgula 4 2 2 4 7 2" xfId="18875" xr:uid="{00000000-0005-0000-0000-00007A510000}"/>
    <cellStyle name="Vírgula 4 2 2 4 8" xfId="8195" xr:uid="{00000000-0005-0000-0000-00007B510000}"/>
    <cellStyle name="Vírgula 4 2 2 4 8 2" xfId="21539" xr:uid="{00000000-0005-0000-0000-00007C510000}"/>
    <cellStyle name="Vírgula 4 2 2 4 9" xfId="13547" xr:uid="{00000000-0005-0000-0000-00007D510000}"/>
    <cellStyle name="Vírgula 4 2 2 5" xfId="347" xr:uid="{00000000-0005-0000-0000-00007E510000}"/>
    <cellStyle name="Vírgula 4 2 2 5 2" xfId="1139" xr:uid="{00000000-0005-0000-0000-00007F510000}"/>
    <cellStyle name="Vírgula 4 2 2 5 2 2" xfId="3803" xr:uid="{00000000-0005-0000-0000-000080510000}"/>
    <cellStyle name="Vírgula 4 2 2 5 2 2 2" xfId="17147" xr:uid="{00000000-0005-0000-0000-000081510000}"/>
    <cellStyle name="Vírgula 4 2 2 5 2 2 3" xfId="26459" xr:uid="{00000000-0005-0000-0000-000082510000}"/>
    <cellStyle name="Vírgula 4 2 2 5 2 3" xfId="6467" xr:uid="{00000000-0005-0000-0000-000083510000}"/>
    <cellStyle name="Vírgula 4 2 2 5 2 3 2" xfId="19811" xr:uid="{00000000-0005-0000-0000-000084510000}"/>
    <cellStyle name="Vírgula 4 2 2 5 2 4" xfId="9131" xr:uid="{00000000-0005-0000-0000-000085510000}"/>
    <cellStyle name="Vírgula 4 2 2 5 2 4 2" xfId="22475" xr:uid="{00000000-0005-0000-0000-000086510000}"/>
    <cellStyle name="Vírgula 4 2 2 5 2 5" xfId="14483" xr:uid="{00000000-0005-0000-0000-000087510000}"/>
    <cellStyle name="Vírgula 4 2 2 5 2 6" xfId="11795" xr:uid="{00000000-0005-0000-0000-000088510000}"/>
    <cellStyle name="Vírgula 4 2 2 5 2 7" xfId="25091" xr:uid="{00000000-0005-0000-0000-000089510000}"/>
    <cellStyle name="Vírgula 4 2 2 5 3" xfId="1931" xr:uid="{00000000-0005-0000-0000-00008A510000}"/>
    <cellStyle name="Vírgula 4 2 2 5 3 2" xfId="4595" xr:uid="{00000000-0005-0000-0000-00008B510000}"/>
    <cellStyle name="Vírgula 4 2 2 5 3 2 2" xfId="17939" xr:uid="{00000000-0005-0000-0000-00008C510000}"/>
    <cellStyle name="Vírgula 4 2 2 5 3 2 3" xfId="26123" xr:uid="{00000000-0005-0000-0000-00008D510000}"/>
    <cellStyle name="Vírgula 4 2 2 5 3 3" xfId="7259" xr:uid="{00000000-0005-0000-0000-00008E510000}"/>
    <cellStyle name="Vírgula 4 2 2 5 3 3 2" xfId="20603" xr:uid="{00000000-0005-0000-0000-00008F510000}"/>
    <cellStyle name="Vírgula 4 2 2 5 3 4" xfId="9923" xr:uid="{00000000-0005-0000-0000-000090510000}"/>
    <cellStyle name="Vírgula 4 2 2 5 3 4 2" xfId="23267" xr:uid="{00000000-0005-0000-0000-000091510000}"/>
    <cellStyle name="Vírgula 4 2 2 5 3 5" xfId="15275" xr:uid="{00000000-0005-0000-0000-000092510000}"/>
    <cellStyle name="Vírgula 4 2 2 5 3 6" xfId="12587" xr:uid="{00000000-0005-0000-0000-000093510000}"/>
    <cellStyle name="Vírgula 4 2 2 5 3 7" xfId="24755" xr:uid="{00000000-0005-0000-0000-000094510000}"/>
    <cellStyle name="Vírgula 4 2 2 5 4" xfId="3011" xr:uid="{00000000-0005-0000-0000-000095510000}"/>
    <cellStyle name="Vírgula 4 2 2 5 4 2" xfId="16355" xr:uid="{00000000-0005-0000-0000-000096510000}"/>
    <cellStyle name="Vírgula 4 2 2 5 4 2 2" xfId="26771" xr:uid="{00000000-0005-0000-0000-000097510000}"/>
    <cellStyle name="Vírgula 4 2 2 5 4 3" xfId="25403" xr:uid="{00000000-0005-0000-0000-000098510000}"/>
    <cellStyle name="Vírgula 4 2 2 5 5" xfId="5675" xr:uid="{00000000-0005-0000-0000-000099510000}"/>
    <cellStyle name="Vírgula 4 2 2 5 5 2" xfId="19019" xr:uid="{00000000-0005-0000-0000-00009A510000}"/>
    <cellStyle name="Vírgula 4 2 2 5 5 3" xfId="25763" xr:uid="{00000000-0005-0000-0000-00009B510000}"/>
    <cellStyle name="Vírgula 4 2 2 5 6" xfId="8339" xr:uid="{00000000-0005-0000-0000-00009C510000}"/>
    <cellStyle name="Vírgula 4 2 2 5 6 2" xfId="21683" xr:uid="{00000000-0005-0000-0000-00009D510000}"/>
    <cellStyle name="Vírgula 4 2 2 5 7" xfId="13691" xr:uid="{00000000-0005-0000-0000-00009E510000}"/>
    <cellStyle name="Vírgula 4 2 2 5 8" xfId="11003" xr:uid="{00000000-0005-0000-0000-00009F510000}"/>
    <cellStyle name="Vírgula 4 2 2 5 9" xfId="24395" xr:uid="{00000000-0005-0000-0000-0000A0510000}"/>
    <cellStyle name="Vírgula 4 2 2 6" xfId="611" xr:uid="{00000000-0005-0000-0000-0000A1510000}"/>
    <cellStyle name="Vírgula 4 2 2 6 2" xfId="1403" xr:uid="{00000000-0005-0000-0000-0000A2510000}"/>
    <cellStyle name="Vírgula 4 2 2 6 2 2" xfId="4067" xr:uid="{00000000-0005-0000-0000-0000A3510000}"/>
    <cellStyle name="Vírgula 4 2 2 6 2 2 2" xfId="17411" xr:uid="{00000000-0005-0000-0000-0000A4510000}"/>
    <cellStyle name="Vírgula 4 2 2 6 2 3" xfId="6731" xr:uid="{00000000-0005-0000-0000-0000A5510000}"/>
    <cellStyle name="Vírgula 4 2 2 6 2 3 2" xfId="20075" xr:uid="{00000000-0005-0000-0000-0000A6510000}"/>
    <cellStyle name="Vírgula 4 2 2 6 2 4" xfId="9395" xr:uid="{00000000-0005-0000-0000-0000A7510000}"/>
    <cellStyle name="Vírgula 4 2 2 6 2 4 2" xfId="22739" xr:uid="{00000000-0005-0000-0000-0000A8510000}"/>
    <cellStyle name="Vírgula 4 2 2 6 2 5" xfId="14747" xr:uid="{00000000-0005-0000-0000-0000A9510000}"/>
    <cellStyle name="Vírgula 4 2 2 6 2 6" xfId="12059" xr:uid="{00000000-0005-0000-0000-0000AA510000}"/>
    <cellStyle name="Vírgula 4 2 2 6 2 7" xfId="26195" xr:uid="{00000000-0005-0000-0000-0000AB510000}"/>
    <cellStyle name="Vírgula 4 2 2 6 3" xfId="2195" xr:uid="{00000000-0005-0000-0000-0000AC510000}"/>
    <cellStyle name="Vírgula 4 2 2 6 3 2" xfId="4859" xr:uid="{00000000-0005-0000-0000-0000AD510000}"/>
    <cellStyle name="Vírgula 4 2 2 6 3 2 2" xfId="18203" xr:uid="{00000000-0005-0000-0000-0000AE510000}"/>
    <cellStyle name="Vírgula 4 2 2 6 3 3" xfId="7523" xr:uid="{00000000-0005-0000-0000-0000AF510000}"/>
    <cellStyle name="Vírgula 4 2 2 6 3 3 2" xfId="20867" xr:uid="{00000000-0005-0000-0000-0000B0510000}"/>
    <cellStyle name="Vírgula 4 2 2 6 3 4" xfId="10187" xr:uid="{00000000-0005-0000-0000-0000B1510000}"/>
    <cellStyle name="Vírgula 4 2 2 6 3 4 2" xfId="23531" xr:uid="{00000000-0005-0000-0000-0000B2510000}"/>
    <cellStyle name="Vírgula 4 2 2 6 3 5" xfId="15539" xr:uid="{00000000-0005-0000-0000-0000B3510000}"/>
    <cellStyle name="Vírgula 4 2 2 6 3 6" xfId="12851" xr:uid="{00000000-0005-0000-0000-0000B4510000}"/>
    <cellStyle name="Vírgula 4 2 2 6 4" xfId="3275" xr:uid="{00000000-0005-0000-0000-0000B5510000}"/>
    <cellStyle name="Vírgula 4 2 2 6 4 2" xfId="16619" xr:uid="{00000000-0005-0000-0000-0000B6510000}"/>
    <cellStyle name="Vírgula 4 2 2 6 5" xfId="5939" xr:uid="{00000000-0005-0000-0000-0000B7510000}"/>
    <cellStyle name="Vírgula 4 2 2 6 5 2" xfId="19283" xr:uid="{00000000-0005-0000-0000-0000B8510000}"/>
    <cellStyle name="Vírgula 4 2 2 6 6" xfId="8603" xr:uid="{00000000-0005-0000-0000-0000B9510000}"/>
    <cellStyle name="Vírgula 4 2 2 6 6 2" xfId="21947" xr:uid="{00000000-0005-0000-0000-0000BA510000}"/>
    <cellStyle name="Vírgula 4 2 2 6 7" xfId="13955" xr:uid="{00000000-0005-0000-0000-0000BB510000}"/>
    <cellStyle name="Vírgula 4 2 2 6 8" xfId="11267" xr:uid="{00000000-0005-0000-0000-0000BC510000}"/>
    <cellStyle name="Vírgula 4 2 2 6 9" xfId="24827" xr:uid="{00000000-0005-0000-0000-0000BD510000}"/>
    <cellStyle name="Vírgula 4 2 2 7" xfId="779" xr:uid="{00000000-0005-0000-0000-0000BE510000}"/>
    <cellStyle name="Vírgula 4 2 2 7 2" xfId="1571" xr:uid="{00000000-0005-0000-0000-0000BF510000}"/>
    <cellStyle name="Vírgula 4 2 2 7 2 2" xfId="4235" xr:uid="{00000000-0005-0000-0000-0000C0510000}"/>
    <cellStyle name="Vírgula 4 2 2 7 2 2 2" xfId="17579" xr:uid="{00000000-0005-0000-0000-0000C1510000}"/>
    <cellStyle name="Vírgula 4 2 2 7 2 3" xfId="6899" xr:uid="{00000000-0005-0000-0000-0000C2510000}"/>
    <cellStyle name="Vírgula 4 2 2 7 2 3 2" xfId="20243" xr:uid="{00000000-0005-0000-0000-0000C3510000}"/>
    <cellStyle name="Vírgula 4 2 2 7 2 4" xfId="9563" xr:uid="{00000000-0005-0000-0000-0000C4510000}"/>
    <cellStyle name="Vírgula 4 2 2 7 2 4 2" xfId="22907" xr:uid="{00000000-0005-0000-0000-0000C5510000}"/>
    <cellStyle name="Vírgula 4 2 2 7 2 5" xfId="14915" xr:uid="{00000000-0005-0000-0000-0000C6510000}"/>
    <cellStyle name="Vírgula 4 2 2 7 2 6" xfId="12227" xr:uid="{00000000-0005-0000-0000-0000C7510000}"/>
    <cellStyle name="Vírgula 4 2 2 7 2 7" xfId="25859" xr:uid="{00000000-0005-0000-0000-0000C8510000}"/>
    <cellStyle name="Vírgula 4 2 2 7 3" xfId="2363" xr:uid="{00000000-0005-0000-0000-0000C9510000}"/>
    <cellStyle name="Vírgula 4 2 2 7 3 2" xfId="5027" xr:uid="{00000000-0005-0000-0000-0000CA510000}"/>
    <cellStyle name="Vírgula 4 2 2 7 3 2 2" xfId="18371" xr:uid="{00000000-0005-0000-0000-0000CB510000}"/>
    <cellStyle name="Vírgula 4 2 2 7 3 3" xfId="7691" xr:uid="{00000000-0005-0000-0000-0000CC510000}"/>
    <cellStyle name="Vírgula 4 2 2 7 3 3 2" xfId="21035" xr:uid="{00000000-0005-0000-0000-0000CD510000}"/>
    <cellStyle name="Vírgula 4 2 2 7 3 4" xfId="10355" xr:uid="{00000000-0005-0000-0000-0000CE510000}"/>
    <cellStyle name="Vírgula 4 2 2 7 3 4 2" xfId="23699" xr:uid="{00000000-0005-0000-0000-0000CF510000}"/>
    <cellStyle name="Vírgula 4 2 2 7 3 5" xfId="15707" xr:uid="{00000000-0005-0000-0000-0000D0510000}"/>
    <cellStyle name="Vírgula 4 2 2 7 3 6" xfId="13019" xr:uid="{00000000-0005-0000-0000-0000D1510000}"/>
    <cellStyle name="Vírgula 4 2 2 7 4" xfId="3443" xr:uid="{00000000-0005-0000-0000-0000D2510000}"/>
    <cellStyle name="Vírgula 4 2 2 7 4 2" xfId="16787" xr:uid="{00000000-0005-0000-0000-0000D3510000}"/>
    <cellStyle name="Vírgula 4 2 2 7 5" xfId="6107" xr:uid="{00000000-0005-0000-0000-0000D4510000}"/>
    <cellStyle name="Vírgula 4 2 2 7 5 2" xfId="19451" xr:uid="{00000000-0005-0000-0000-0000D5510000}"/>
    <cellStyle name="Vírgula 4 2 2 7 6" xfId="8771" xr:uid="{00000000-0005-0000-0000-0000D6510000}"/>
    <cellStyle name="Vírgula 4 2 2 7 6 2" xfId="22115" xr:uid="{00000000-0005-0000-0000-0000D7510000}"/>
    <cellStyle name="Vírgula 4 2 2 7 7" xfId="14123" xr:uid="{00000000-0005-0000-0000-0000D8510000}"/>
    <cellStyle name="Vírgula 4 2 2 7 8" xfId="11435" xr:uid="{00000000-0005-0000-0000-0000D9510000}"/>
    <cellStyle name="Vírgula 4 2 2 7 9" xfId="24491" xr:uid="{00000000-0005-0000-0000-0000DA510000}"/>
    <cellStyle name="Vírgula 4 2 2 8" xfId="827" xr:uid="{00000000-0005-0000-0000-0000DB510000}"/>
    <cellStyle name="Vírgula 4 2 2 8 2" xfId="1619" xr:uid="{00000000-0005-0000-0000-0000DC510000}"/>
    <cellStyle name="Vírgula 4 2 2 8 2 2" xfId="4283" xr:uid="{00000000-0005-0000-0000-0000DD510000}"/>
    <cellStyle name="Vírgula 4 2 2 8 2 2 2" xfId="17627" xr:uid="{00000000-0005-0000-0000-0000DE510000}"/>
    <cellStyle name="Vírgula 4 2 2 8 2 3" xfId="6947" xr:uid="{00000000-0005-0000-0000-0000DF510000}"/>
    <cellStyle name="Vírgula 4 2 2 8 2 3 2" xfId="20291" xr:uid="{00000000-0005-0000-0000-0000E0510000}"/>
    <cellStyle name="Vírgula 4 2 2 8 2 4" xfId="9611" xr:uid="{00000000-0005-0000-0000-0000E1510000}"/>
    <cellStyle name="Vírgula 4 2 2 8 2 4 2" xfId="22955" xr:uid="{00000000-0005-0000-0000-0000E2510000}"/>
    <cellStyle name="Vírgula 4 2 2 8 2 5" xfId="14963" xr:uid="{00000000-0005-0000-0000-0000E3510000}"/>
    <cellStyle name="Vírgula 4 2 2 8 2 6" xfId="12275" xr:uid="{00000000-0005-0000-0000-0000E4510000}"/>
    <cellStyle name="Vírgula 4 2 2 8 2 7" xfId="26507" xr:uid="{00000000-0005-0000-0000-0000E5510000}"/>
    <cellStyle name="Vírgula 4 2 2 8 3" xfId="2411" xr:uid="{00000000-0005-0000-0000-0000E6510000}"/>
    <cellStyle name="Vírgula 4 2 2 8 3 2" xfId="5075" xr:uid="{00000000-0005-0000-0000-0000E7510000}"/>
    <cellStyle name="Vírgula 4 2 2 8 3 2 2" xfId="18419" xr:uid="{00000000-0005-0000-0000-0000E8510000}"/>
    <cellStyle name="Vírgula 4 2 2 8 3 3" xfId="7739" xr:uid="{00000000-0005-0000-0000-0000E9510000}"/>
    <cellStyle name="Vírgula 4 2 2 8 3 3 2" xfId="21083" xr:uid="{00000000-0005-0000-0000-0000EA510000}"/>
    <cellStyle name="Vírgula 4 2 2 8 3 4" xfId="10403" xr:uid="{00000000-0005-0000-0000-0000EB510000}"/>
    <cellStyle name="Vírgula 4 2 2 8 3 4 2" xfId="23747" xr:uid="{00000000-0005-0000-0000-0000EC510000}"/>
    <cellStyle name="Vírgula 4 2 2 8 3 5" xfId="15755" xr:uid="{00000000-0005-0000-0000-0000ED510000}"/>
    <cellStyle name="Vírgula 4 2 2 8 3 6" xfId="13067" xr:uid="{00000000-0005-0000-0000-0000EE510000}"/>
    <cellStyle name="Vírgula 4 2 2 8 4" xfId="3491" xr:uid="{00000000-0005-0000-0000-0000EF510000}"/>
    <cellStyle name="Vírgula 4 2 2 8 4 2" xfId="16835" xr:uid="{00000000-0005-0000-0000-0000F0510000}"/>
    <cellStyle name="Vírgula 4 2 2 8 5" xfId="6155" xr:uid="{00000000-0005-0000-0000-0000F1510000}"/>
    <cellStyle name="Vírgula 4 2 2 8 5 2" xfId="19499" xr:uid="{00000000-0005-0000-0000-0000F2510000}"/>
    <cellStyle name="Vírgula 4 2 2 8 6" xfId="8819" xr:uid="{00000000-0005-0000-0000-0000F3510000}"/>
    <cellStyle name="Vírgula 4 2 2 8 6 2" xfId="22163" xr:uid="{00000000-0005-0000-0000-0000F4510000}"/>
    <cellStyle name="Vírgula 4 2 2 8 7" xfId="14171" xr:uid="{00000000-0005-0000-0000-0000F5510000}"/>
    <cellStyle name="Vírgula 4 2 2 8 8" xfId="11483" xr:uid="{00000000-0005-0000-0000-0000F6510000}"/>
    <cellStyle name="Vírgula 4 2 2 8 9" xfId="25139" xr:uid="{00000000-0005-0000-0000-0000F7510000}"/>
    <cellStyle name="Vírgula 4 2 2 9" xfId="875" xr:uid="{00000000-0005-0000-0000-0000F8510000}"/>
    <cellStyle name="Vírgula 4 2 2 9 2" xfId="3539" xr:uid="{00000000-0005-0000-0000-0000F9510000}"/>
    <cellStyle name="Vírgula 4 2 2 9 2 2" xfId="16883" xr:uid="{00000000-0005-0000-0000-0000FA510000}"/>
    <cellStyle name="Vírgula 4 2 2 9 3" xfId="6203" xr:uid="{00000000-0005-0000-0000-0000FB510000}"/>
    <cellStyle name="Vírgula 4 2 2 9 3 2" xfId="19547" xr:uid="{00000000-0005-0000-0000-0000FC510000}"/>
    <cellStyle name="Vírgula 4 2 2 9 4" xfId="8867" xr:uid="{00000000-0005-0000-0000-0000FD510000}"/>
    <cellStyle name="Vírgula 4 2 2 9 4 2" xfId="22211" xr:uid="{00000000-0005-0000-0000-0000FE510000}"/>
    <cellStyle name="Vírgula 4 2 2 9 5" xfId="14219" xr:uid="{00000000-0005-0000-0000-0000FF510000}"/>
    <cellStyle name="Vírgula 4 2 2 9 6" xfId="11531" xr:uid="{00000000-0005-0000-0000-000000520000}"/>
    <cellStyle name="Vírgula 4 2 2 9 7" xfId="25499" xr:uid="{00000000-0005-0000-0000-000001520000}"/>
    <cellStyle name="Vírgula 4 2 3" xfId="107" xr:uid="{00000000-0005-0000-0000-000002520000}"/>
    <cellStyle name="Vírgula 4 2 3 10" xfId="5435" xr:uid="{00000000-0005-0000-0000-000003520000}"/>
    <cellStyle name="Vírgula 4 2 3 10 2" xfId="18779" xr:uid="{00000000-0005-0000-0000-000004520000}"/>
    <cellStyle name="Vírgula 4 2 3 11" xfId="8099" xr:uid="{00000000-0005-0000-0000-000005520000}"/>
    <cellStyle name="Vírgula 4 2 3 11 2" xfId="21443" xr:uid="{00000000-0005-0000-0000-000006520000}"/>
    <cellStyle name="Vírgula 4 2 3 12" xfId="13451" xr:uid="{00000000-0005-0000-0000-000007520000}"/>
    <cellStyle name="Vírgula 4 2 3 13" xfId="10763" xr:uid="{00000000-0005-0000-0000-000008520000}"/>
    <cellStyle name="Vírgula 4 2 3 14" xfId="24155" xr:uid="{00000000-0005-0000-0000-000009520000}"/>
    <cellStyle name="Vírgula 4 2 3 2" xfId="275" xr:uid="{00000000-0005-0000-0000-00000A520000}"/>
    <cellStyle name="Vírgula 4 2 3 2 10" xfId="13619" xr:uid="{00000000-0005-0000-0000-00000B520000}"/>
    <cellStyle name="Vírgula 4 2 3 2 11" xfId="10931" xr:uid="{00000000-0005-0000-0000-00000C520000}"/>
    <cellStyle name="Vírgula 4 2 3 2 12" xfId="24323" xr:uid="{00000000-0005-0000-0000-00000D520000}"/>
    <cellStyle name="Vírgula 4 2 3 2 2" xfId="539" xr:uid="{00000000-0005-0000-0000-00000E520000}"/>
    <cellStyle name="Vírgula 4 2 3 2 2 2" xfId="1331" xr:uid="{00000000-0005-0000-0000-00000F520000}"/>
    <cellStyle name="Vírgula 4 2 3 2 2 2 2" xfId="3995" xr:uid="{00000000-0005-0000-0000-000010520000}"/>
    <cellStyle name="Vírgula 4 2 3 2 2 2 2 2" xfId="17339" xr:uid="{00000000-0005-0000-0000-000011520000}"/>
    <cellStyle name="Vírgula 4 2 3 2 2 2 3" xfId="6659" xr:uid="{00000000-0005-0000-0000-000012520000}"/>
    <cellStyle name="Vírgula 4 2 3 2 2 2 3 2" xfId="20003" xr:uid="{00000000-0005-0000-0000-000013520000}"/>
    <cellStyle name="Vírgula 4 2 3 2 2 2 4" xfId="9323" xr:uid="{00000000-0005-0000-0000-000014520000}"/>
    <cellStyle name="Vírgula 4 2 3 2 2 2 4 2" xfId="22667" xr:uid="{00000000-0005-0000-0000-000015520000}"/>
    <cellStyle name="Vírgula 4 2 3 2 2 2 5" xfId="14675" xr:uid="{00000000-0005-0000-0000-000016520000}"/>
    <cellStyle name="Vírgula 4 2 3 2 2 2 6" xfId="11987" xr:uid="{00000000-0005-0000-0000-000017520000}"/>
    <cellStyle name="Vírgula 4 2 3 2 2 2 7" xfId="26387" xr:uid="{00000000-0005-0000-0000-000018520000}"/>
    <cellStyle name="Vírgula 4 2 3 2 2 3" xfId="2123" xr:uid="{00000000-0005-0000-0000-000019520000}"/>
    <cellStyle name="Vírgula 4 2 3 2 2 3 2" xfId="4787" xr:uid="{00000000-0005-0000-0000-00001A520000}"/>
    <cellStyle name="Vírgula 4 2 3 2 2 3 2 2" xfId="18131" xr:uid="{00000000-0005-0000-0000-00001B520000}"/>
    <cellStyle name="Vírgula 4 2 3 2 2 3 3" xfId="7451" xr:uid="{00000000-0005-0000-0000-00001C520000}"/>
    <cellStyle name="Vírgula 4 2 3 2 2 3 3 2" xfId="20795" xr:uid="{00000000-0005-0000-0000-00001D520000}"/>
    <cellStyle name="Vírgula 4 2 3 2 2 3 4" xfId="10115" xr:uid="{00000000-0005-0000-0000-00001E520000}"/>
    <cellStyle name="Vírgula 4 2 3 2 2 3 4 2" xfId="23459" xr:uid="{00000000-0005-0000-0000-00001F520000}"/>
    <cellStyle name="Vírgula 4 2 3 2 2 3 5" xfId="15467" xr:uid="{00000000-0005-0000-0000-000020520000}"/>
    <cellStyle name="Vírgula 4 2 3 2 2 3 6" xfId="12779" xr:uid="{00000000-0005-0000-0000-000021520000}"/>
    <cellStyle name="Vírgula 4 2 3 2 2 4" xfId="3203" xr:uid="{00000000-0005-0000-0000-000022520000}"/>
    <cellStyle name="Vírgula 4 2 3 2 2 4 2" xfId="16547" xr:uid="{00000000-0005-0000-0000-000023520000}"/>
    <cellStyle name="Vírgula 4 2 3 2 2 5" xfId="5867" xr:uid="{00000000-0005-0000-0000-000024520000}"/>
    <cellStyle name="Vírgula 4 2 3 2 2 5 2" xfId="19211" xr:uid="{00000000-0005-0000-0000-000025520000}"/>
    <cellStyle name="Vírgula 4 2 3 2 2 6" xfId="8531" xr:uid="{00000000-0005-0000-0000-000026520000}"/>
    <cellStyle name="Vírgula 4 2 3 2 2 6 2" xfId="21875" xr:uid="{00000000-0005-0000-0000-000027520000}"/>
    <cellStyle name="Vírgula 4 2 3 2 2 7" xfId="13883" xr:uid="{00000000-0005-0000-0000-000028520000}"/>
    <cellStyle name="Vírgula 4 2 3 2 2 8" xfId="11195" xr:uid="{00000000-0005-0000-0000-000029520000}"/>
    <cellStyle name="Vírgula 4 2 3 2 2 9" xfId="25019" xr:uid="{00000000-0005-0000-0000-00002A520000}"/>
    <cellStyle name="Vírgula 4 2 3 2 3" xfId="707" xr:uid="{00000000-0005-0000-0000-00002B520000}"/>
    <cellStyle name="Vírgula 4 2 3 2 3 2" xfId="1499" xr:uid="{00000000-0005-0000-0000-00002C520000}"/>
    <cellStyle name="Vírgula 4 2 3 2 3 2 2" xfId="4163" xr:uid="{00000000-0005-0000-0000-00002D520000}"/>
    <cellStyle name="Vírgula 4 2 3 2 3 2 2 2" xfId="17507" xr:uid="{00000000-0005-0000-0000-00002E520000}"/>
    <cellStyle name="Vírgula 4 2 3 2 3 2 3" xfId="6827" xr:uid="{00000000-0005-0000-0000-00002F520000}"/>
    <cellStyle name="Vírgula 4 2 3 2 3 2 3 2" xfId="20171" xr:uid="{00000000-0005-0000-0000-000030520000}"/>
    <cellStyle name="Vírgula 4 2 3 2 3 2 4" xfId="9491" xr:uid="{00000000-0005-0000-0000-000031520000}"/>
    <cellStyle name="Vírgula 4 2 3 2 3 2 4 2" xfId="22835" xr:uid="{00000000-0005-0000-0000-000032520000}"/>
    <cellStyle name="Vírgula 4 2 3 2 3 2 5" xfId="14843" xr:uid="{00000000-0005-0000-0000-000033520000}"/>
    <cellStyle name="Vírgula 4 2 3 2 3 2 6" xfId="12155" xr:uid="{00000000-0005-0000-0000-000034520000}"/>
    <cellStyle name="Vírgula 4 2 3 2 3 2 7" xfId="26051" xr:uid="{00000000-0005-0000-0000-000035520000}"/>
    <cellStyle name="Vírgula 4 2 3 2 3 3" xfId="2291" xr:uid="{00000000-0005-0000-0000-000036520000}"/>
    <cellStyle name="Vírgula 4 2 3 2 3 3 2" xfId="4955" xr:uid="{00000000-0005-0000-0000-000037520000}"/>
    <cellStyle name="Vírgula 4 2 3 2 3 3 2 2" xfId="18299" xr:uid="{00000000-0005-0000-0000-000038520000}"/>
    <cellStyle name="Vírgula 4 2 3 2 3 3 3" xfId="7619" xr:uid="{00000000-0005-0000-0000-000039520000}"/>
    <cellStyle name="Vírgula 4 2 3 2 3 3 3 2" xfId="20963" xr:uid="{00000000-0005-0000-0000-00003A520000}"/>
    <cellStyle name="Vírgula 4 2 3 2 3 3 4" xfId="10283" xr:uid="{00000000-0005-0000-0000-00003B520000}"/>
    <cellStyle name="Vírgula 4 2 3 2 3 3 4 2" xfId="23627" xr:uid="{00000000-0005-0000-0000-00003C520000}"/>
    <cellStyle name="Vírgula 4 2 3 2 3 3 5" xfId="15635" xr:uid="{00000000-0005-0000-0000-00003D520000}"/>
    <cellStyle name="Vírgula 4 2 3 2 3 3 6" xfId="12947" xr:uid="{00000000-0005-0000-0000-00003E520000}"/>
    <cellStyle name="Vírgula 4 2 3 2 3 4" xfId="3371" xr:uid="{00000000-0005-0000-0000-00003F520000}"/>
    <cellStyle name="Vírgula 4 2 3 2 3 4 2" xfId="16715" xr:uid="{00000000-0005-0000-0000-000040520000}"/>
    <cellStyle name="Vírgula 4 2 3 2 3 5" xfId="6035" xr:uid="{00000000-0005-0000-0000-000041520000}"/>
    <cellStyle name="Vírgula 4 2 3 2 3 5 2" xfId="19379" xr:uid="{00000000-0005-0000-0000-000042520000}"/>
    <cellStyle name="Vírgula 4 2 3 2 3 6" xfId="8699" xr:uid="{00000000-0005-0000-0000-000043520000}"/>
    <cellStyle name="Vírgula 4 2 3 2 3 6 2" xfId="22043" xr:uid="{00000000-0005-0000-0000-000044520000}"/>
    <cellStyle name="Vírgula 4 2 3 2 3 7" xfId="14051" xr:uid="{00000000-0005-0000-0000-000045520000}"/>
    <cellStyle name="Vírgula 4 2 3 2 3 8" xfId="11363" xr:uid="{00000000-0005-0000-0000-000046520000}"/>
    <cellStyle name="Vírgula 4 2 3 2 3 9" xfId="24683" xr:uid="{00000000-0005-0000-0000-000047520000}"/>
    <cellStyle name="Vírgula 4 2 3 2 4" xfId="1067" xr:uid="{00000000-0005-0000-0000-000048520000}"/>
    <cellStyle name="Vírgula 4 2 3 2 4 2" xfId="3731" xr:uid="{00000000-0005-0000-0000-000049520000}"/>
    <cellStyle name="Vírgula 4 2 3 2 4 2 2" xfId="17075" xr:uid="{00000000-0005-0000-0000-00004A520000}"/>
    <cellStyle name="Vírgula 4 2 3 2 4 2 3" xfId="26699" xr:uid="{00000000-0005-0000-0000-00004B520000}"/>
    <cellStyle name="Vírgula 4 2 3 2 4 3" xfId="6395" xr:uid="{00000000-0005-0000-0000-00004C520000}"/>
    <cellStyle name="Vírgula 4 2 3 2 4 3 2" xfId="19739" xr:uid="{00000000-0005-0000-0000-00004D520000}"/>
    <cellStyle name="Vírgula 4 2 3 2 4 4" xfId="9059" xr:uid="{00000000-0005-0000-0000-00004E520000}"/>
    <cellStyle name="Vírgula 4 2 3 2 4 4 2" xfId="22403" xr:uid="{00000000-0005-0000-0000-00004F520000}"/>
    <cellStyle name="Vírgula 4 2 3 2 4 5" xfId="14411" xr:uid="{00000000-0005-0000-0000-000050520000}"/>
    <cellStyle name="Vírgula 4 2 3 2 4 6" xfId="11723" xr:uid="{00000000-0005-0000-0000-000051520000}"/>
    <cellStyle name="Vírgula 4 2 3 2 4 7" xfId="25331" xr:uid="{00000000-0005-0000-0000-000052520000}"/>
    <cellStyle name="Vírgula 4 2 3 2 5" xfId="1859" xr:uid="{00000000-0005-0000-0000-000053520000}"/>
    <cellStyle name="Vírgula 4 2 3 2 5 2" xfId="4523" xr:uid="{00000000-0005-0000-0000-000054520000}"/>
    <cellStyle name="Vírgula 4 2 3 2 5 2 2" xfId="17867" xr:uid="{00000000-0005-0000-0000-000055520000}"/>
    <cellStyle name="Vírgula 4 2 3 2 5 3" xfId="7187" xr:uid="{00000000-0005-0000-0000-000056520000}"/>
    <cellStyle name="Vírgula 4 2 3 2 5 3 2" xfId="20531" xr:uid="{00000000-0005-0000-0000-000057520000}"/>
    <cellStyle name="Vírgula 4 2 3 2 5 4" xfId="9851" xr:uid="{00000000-0005-0000-0000-000058520000}"/>
    <cellStyle name="Vírgula 4 2 3 2 5 4 2" xfId="23195" xr:uid="{00000000-0005-0000-0000-000059520000}"/>
    <cellStyle name="Vírgula 4 2 3 2 5 5" xfId="15203" xr:uid="{00000000-0005-0000-0000-00005A520000}"/>
    <cellStyle name="Vírgula 4 2 3 2 5 6" xfId="12515" xr:uid="{00000000-0005-0000-0000-00005B520000}"/>
    <cellStyle name="Vírgula 4 2 3 2 5 7" xfId="25691" xr:uid="{00000000-0005-0000-0000-00005C520000}"/>
    <cellStyle name="Vírgula 4 2 3 2 6" xfId="2675" xr:uid="{00000000-0005-0000-0000-00005D520000}"/>
    <cellStyle name="Vírgula 4 2 3 2 6 2" xfId="5339" xr:uid="{00000000-0005-0000-0000-00005E520000}"/>
    <cellStyle name="Vírgula 4 2 3 2 6 2 2" xfId="18683" xr:uid="{00000000-0005-0000-0000-00005F520000}"/>
    <cellStyle name="Vírgula 4 2 3 2 6 3" xfId="8003" xr:uid="{00000000-0005-0000-0000-000060520000}"/>
    <cellStyle name="Vírgula 4 2 3 2 6 3 2" xfId="21347" xr:uid="{00000000-0005-0000-0000-000061520000}"/>
    <cellStyle name="Vírgula 4 2 3 2 6 4" xfId="10667" xr:uid="{00000000-0005-0000-0000-000062520000}"/>
    <cellStyle name="Vírgula 4 2 3 2 6 4 2" xfId="24011" xr:uid="{00000000-0005-0000-0000-000063520000}"/>
    <cellStyle name="Vírgula 4 2 3 2 6 5" xfId="16019" xr:uid="{00000000-0005-0000-0000-000064520000}"/>
    <cellStyle name="Vírgula 4 2 3 2 6 6" xfId="13331" xr:uid="{00000000-0005-0000-0000-000065520000}"/>
    <cellStyle name="Vírgula 4 2 3 2 7" xfId="2939" xr:uid="{00000000-0005-0000-0000-000066520000}"/>
    <cellStyle name="Vírgula 4 2 3 2 7 2" xfId="16283" xr:uid="{00000000-0005-0000-0000-000067520000}"/>
    <cellStyle name="Vírgula 4 2 3 2 8" xfId="5603" xr:uid="{00000000-0005-0000-0000-000068520000}"/>
    <cellStyle name="Vírgula 4 2 3 2 8 2" xfId="18947" xr:uid="{00000000-0005-0000-0000-000069520000}"/>
    <cellStyle name="Vírgula 4 2 3 2 9" xfId="8267" xr:uid="{00000000-0005-0000-0000-00006A520000}"/>
    <cellStyle name="Vírgula 4 2 3 2 9 2" xfId="21611" xr:uid="{00000000-0005-0000-0000-00006B520000}"/>
    <cellStyle name="Vírgula 4 2 3 3" xfId="179" xr:uid="{00000000-0005-0000-0000-00006C520000}"/>
    <cellStyle name="Vírgula 4 2 3 3 10" xfId="10835" xr:uid="{00000000-0005-0000-0000-00006D520000}"/>
    <cellStyle name="Vírgula 4 2 3 3 11" xfId="24227" xr:uid="{00000000-0005-0000-0000-00006E520000}"/>
    <cellStyle name="Vírgula 4 2 3 3 2" xfId="443" xr:uid="{00000000-0005-0000-0000-00006F520000}"/>
    <cellStyle name="Vírgula 4 2 3 3 2 2" xfId="1235" xr:uid="{00000000-0005-0000-0000-000070520000}"/>
    <cellStyle name="Vírgula 4 2 3 3 2 2 2" xfId="3899" xr:uid="{00000000-0005-0000-0000-000071520000}"/>
    <cellStyle name="Vírgula 4 2 3 3 2 2 2 2" xfId="17243" xr:uid="{00000000-0005-0000-0000-000072520000}"/>
    <cellStyle name="Vírgula 4 2 3 3 2 2 3" xfId="6563" xr:uid="{00000000-0005-0000-0000-000073520000}"/>
    <cellStyle name="Vírgula 4 2 3 3 2 2 3 2" xfId="19907" xr:uid="{00000000-0005-0000-0000-000074520000}"/>
    <cellStyle name="Vírgula 4 2 3 3 2 2 4" xfId="9227" xr:uid="{00000000-0005-0000-0000-000075520000}"/>
    <cellStyle name="Vírgula 4 2 3 3 2 2 4 2" xfId="22571" xr:uid="{00000000-0005-0000-0000-000076520000}"/>
    <cellStyle name="Vírgula 4 2 3 3 2 2 5" xfId="14579" xr:uid="{00000000-0005-0000-0000-000077520000}"/>
    <cellStyle name="Vírgula 4 2 3 3 2 2 6" xfId="11891" xr:uid="{00000000-0005-0000-0000-000078520000}"/>
    <cellStyle name="Vírgula 4 2 3 3 2 2 7" xfId="26291" xr:uid="{00000000-0005-0000-0000-000079520000}"/>
    <cellStyle name="Vírgula 4 2 3 3 2 3" xfId="2027" xr:uid="{00000000-0005-0000-0000-00007A520000}"/>
    <cellStyle name="Vírgula 4 2 3 3 2 3 2" xfId="4691" xr:uid="{00000000-0005-0000-0000-00007B520000}"/>
    <cellStyle name="Vírgula 4 2 3 3 2 3 2 2" xfId="18035" xr:uid="{00000000-0005-0000-0000-00007C520000}"/>
    <cellStyle name="Vírgula 4 2 3 3 2 3 3" xfId="7355" xr:uid="{00000000-0005-0000-0000-00007D520000}"/>
    <cellStyle name="Vírgula 4 2 3 3 2 3 3 2" xfId="20699" xr:uid="{00000000-0005-0000-0000-00007E520000}"/>
    <cellStyle name="Vírgula 4 2 3 3 2 3 4" xfId="10019" xr:uid="{00000000-0005-0000-0000-00007F520000}"/>
    <cellStyle name="Vírgula 4 2 3 3 2 3 4 2" xfId="23363" xr:uid="{00000000-0005-0000-0000-000080520000}"/>
    <cellStyle name="Vírgula 4 2 3 3 2 3 5" xfId="15371" xr:uid="{00000000-0005-0000-0000-000081520000}"/>
    <cellStyle name="Vírgula 4 2 3 3 2 3 6" xfId="12683" xr:uid="{00000000-0005-0000-0000-000082520000}"/>
    <cellStyle name="Vírgula 4 2 3 3 2 4" xfId="3107" xr:uid="{00000000-0005-0000-0000-000083520000}"/>
    <cellStyle name="Vírgula 4 2 3 3 2 4 2" xfId="16451" xr:uid="{00000000-0005-0000-0000-000084520000}"/>
    <cellStyle name="Vírgula 4 2 3 3 2 5" xfId="5771" xr:uid="{00000000-0005-0000-0000-000085520000}"/>
    <cellStyle name="Vírgula 4 2 3 3 2 5 2" xfId="19115" xr:uid="{00000000-0005-0000-0000-000086520000}"/>
    <cellStyle name="Vírgula 4 2 3 3 2 6" xfId="8435" xr:uid="{00000000-0005-0000-0000-000087520000}"/>
    <cellStyle name="Vírgula 4 2 3 3 2 6 2" xfId="21779" xr:uid="{00000000-0005-0000-0000-000088520000}"/>
    <cellStyle name="Vírgula 4 2 3 3 2 7" xfId="13787" xr:uid="{00000000-0005-0000-0000-000089520000}"/>
    <cellStyle name="Vírgula 4 2 3 3 2 8" xfId="11099" xr:uid="{00000000-0005-0000-0000-00008A520000}"/>
    <cellStyle name="Vírgula 4 2 3 3 2 9" xfId="24923" xr:uid="{00000000-0005-0000-0000-00008B520000}"/>
    <cellStyle name="Vírgula 4 2 3 3 3" xfId="971" xr:uid="{00000000-0005-0000-0000-00008C520000}"/>
    <cellStyle name="Vírgula 4 2 3 3 3 2" xfId="3635" xr:uid="{00000000-0005-0000-0000-00008D520000}"/>
    <cellStyle name="Vírgula 4 2 3 3 3 2 2" xfId="16979" xr:uid="{00000000-0005-0000-0000-00008E520000}"/>
    <cellStyle name="Vírgula 4 2 3 3 3 2 3" xfId="25955" xr:uid="{00000000-0005-0000-0000-00008F520000}"/>
    <cellStyle name="Vírgula 4 2 3 3 3 3" xfId="6299" xr:uid="{00000000-0005-0000-0000-000090520000}"/>
    <cellStyle name="Vírgula 4 2 3 3 3 3 2" xfId="19643" xr:uid="{00000000-0005-0000-0000-000091520000}"/>
    <cellStyle name="Vírgula 4 2 3 3 3 4" xfId="8963" xr:uid="{00000000-0005-0000-0000-000092520000}"/>
    <cellStyle name="Vírgula 4 2 3 3 3 4 2" xfId="22307" xr:uid="{00000000-0005-0000-0000-000093520000}"/>
    <cellStyle name="Vírgula 4 2 3 3 3 5" xfId="14315" xr:uid="{00000000-0005-0000-0000-000094520000}"/>
    <cellStyle name="Vírgula 4 2 3 3 3 6" xfId="11627" xr:uid="{00000000-0005-0000-0000-000095520000}"/>
    <cellStyle name="Vírgula 4 2 3 3 3 7" xfId="24587" xr:uid="{00000000-0005-0000-0000-000096520000}"/>
    <cellStyle name="Vírgula 4 2 3 3 4" xfId="1763" xr:uid="{00000000-0005-0000-0000-000097520000}"/>
    <cellStyle name="Vírgula 4 2 3 3 4 2" xfId="4427" xr:uid="{00000000-0005-0000-0000-000098520000}"/>
    <cellStyle name="Vírgula 4 2 3 3 4 2 2" xfId="17771" xr:uid="{00000000-0005-0000-0000-000099520000}"/>
    <cellStyle name="Vírgula 4 2 3 3 4 2 3" xfId="26603" xr:uid="{00000000-0005-0000-0000-00009A520000}"/>
    <cellStyle name="Vírgula 4 2 3 3 4 3" xfId="7091" xr:uid="{00000000-0005-0000-0000-00009B520000}"/>
    <cellStyle name="Vírgula 4 2 3 3 4 3 2" xfId="20435" xr:uid="{00000000-0005-0000-0000-00009C520000}"/>
    <cellStyle name="Vírgula 4 2 3 3 4 4" xfId="9755" xr:uid="{00000000-0005-0000-0000-00009D520000}"/>
    <cellStyle name="Vírgula 4 2 3 3 4 4 2" xfId="23099" xr:uid="{00000000-0005-0000-0000-00009E520000}"/>
    <cellStyle name="Vírgula 4 2 3 3 4 5" xfId="15107" xr:uid="{00000000-0005-0000-0000-00009F520000}"/>
    <cellStyle name="Vírgula 4 2 3 3 4 6" xfId="12419" xr:uid="{00000000-0005-0000-0000-0000A0520000}"/>
    <cellStyle name="Vírgula 4 2 3 3 4 7" xfId="25235" xr:uid="{00000000-0005-0000-0000-0000A1520000}"/>
    <cellStyle name="Vírgula 4 2 3 3 5" xfId="2579" xr:uid="{00000000-0005-0000-0000-0000A2520000}"/>
    <cellStyle name="Vírgula 4 2 3 3 5 2" xfId="5243" xr:uid="{00000000-0005-0000-0000-0000A3520000}"/>
    <cellStyle name="Vírgula 4 2 3 3 5 2 2" xfId="18587" xr:uid="{00000000-0005-0000-0000-0000A4520000}"/>
    <cellStyle name="Vírgula 4 2 3 3 5 3" xfId="7907" xr:uid="{00000000-0005-0000-0000-0000A5520000}"/>
    <cellStyle name="Vírgula 4 2 3 3 5 3 2" xfId="21251" xr:uid="{00000000-0005-0000-0000-0000A6520000}"/>
    <cellStyle name="Vírgula 4 2 3 3 5 4" xfId="10571" xr:uid="{00000000-0005-0000-0000-0000A7520000}"/>
    <cellStyle name="Vírgula 4 2 3 3 5 4 2" xfId="23915" xr:uid="{00000000-0005-0000-0000-0000A8520000}"/>
    <cellStyle name="Vírgula 4 2 3 3 5 5" xfId="15923" xr:uid="{00000000-0005-0000-0000-0000A9520000}"/>
    <cellStyle name="Vírgula 4 2 3 3 5 6" xfId="13235" xr:uid="{00000000-0005-0000-0000-0000AA520000}"/>
    <cellStyle name="Vírgula 4 2 3 3 5 7" xfId="25595" xr:uid="{00000000-0005-0000-0000-0000AB520000}"/>
    <cellStyle name="Vírgula 4 2 3 3 6" xfId="2843" xr:uid="{00000000-0005-0000-0000-0000AC520000}"/>
    <cellStyle name="Vírgula 4 2 3 3 6 2" xfId="16187" xr:uid="{00000000-0005-0000-0000-0000AD520000}"/>
    <cellStyle name="Vírgula 4 2 3 3 7" xfId="5507" xr:uid="{00000000-0005-0000-0000-0000AE520000}"/>
    <cellStyle name="Vírgula 4 2 3 3 7 2" xfId="18851" xr:uid="{00000000-0005-0000-0000-0000AF520000}"/>
    <cellStyle name="Vírgula 4 2 3 3 8" xfId="8171" xr:uid="{00000000-0005-0000-0000-0000B0520000}"/>
    <cellStyle name="Vírgula 4 2 3 3 8 2" xfId="21515" xr:uid="{00000000-0005-0000-0000-0000B1520000}"/>
    <cellStyle name="Vírgula 4 2 3 3 9" xfId="13523" xr:uid="{00000000-0005-0000-0000-0000B2520000}"/>
    <cellStyle name="Vírgula 4 2 3 4" xfId="371" xr:uid="{00000000-0005-0000-0000-0000B3520000}"/>
    <cellStyle name="Vírgula 4 2 3 4 2" xfId="1163" xr:uid="{00000000-0005-0000-0000-0000B4520000}"/>
    <cellStyle name="Vírgula 4 2 3 4 2 2" xfId="3827" xr:uid="{00000000-0005-0000-0000-0000B5520000}"/>
    <cellStyle name="Vírgula 4 2 3 4 2 2 2" xfId="17171" xr:uid="{00000000-0005-0000-0000-0000B6520000}"/>
    <cellStyle name="Vírgula 4 2 3 4 2 3" xfId="6491" xr:uid="{00000000-0005-0000-0000-0000B7520000}"/>
    <cellStyle name="Vírgula 4 2 3 4 2 3 2" xfId="19835" xr:uid="{00000000-0005-0000-0000-0000B8520000}"/>
    <cellStyle name="Vírgula 4 2 3 4 2 4" xfId="9155" xr:uid="{00000000-0005-0000-0000-0000B9520000}"/>
    <cellStyle name="Vírgula 4 2 3 4 2 4 2" xfId="22499" xr:uid="{00000000-0005-0000-0000-0000BA520000}"/>
    <cellStyle name="Vírgula 4 2 3 4 2 5" xfId="14507" xr:uid="{00000000-0005-0000-0000-0000BB520000}"/>
    <cellStyle name="Vírgula 4 2 3 4 2 6" xfId="11819" xr:uid="{00000000-0005-0000-0000-0000BC520000}"/>
    <cellStyle name="Vírgula 4 2 3 4 2 7" xfId="26219" xr:uid="{00000000-0005-0000-0000-0000BD520000}"/>
    <cellStyle name="Vírgula 4 2 3 4 3" xfId="1955" xr:uid="{00000000-0005-0000-0000-0000BE520000}"/>
    <cellStyle name="Vírgula 4 2 3 4 3 2" xfId="4619" xr:uid="{00000000-0005-0000-0000-0000BF520000}"/>
    <cellStyle name="Vírgula 4 2 3 4 3 2 2" xfId="17963" xr:uid="{00000000-0005-0000-0000-0000C0520000}"/>
    <cellStyle name="Vírgula 4 2 3 4 3 3" xfId="7283" xr:uid="{00000000-0005-0000-0000-0000C1520000}"/>
    <cellStyle name="Vírgula 4 2 3 4 3 3 2" xfId="20627" xr:uid="{00000000-0005-0000-0000-0000C2520000}"/>
    <cellStyle name="Vírgula 4 2 3 4 3 4" xfId="9947" xr:uid="{00000000-0005-0000-0000-0000C3520000}"/>
    <cellStyle name="Vírgula 4 2 3 4 3 4 2" xfId="23291" xr:uid="{00000000-0005-0000-0000-0000C4520000}"/>
    <cellStyle name="Vírgula 4 2 3 4 3 5" xfId="15299" xr:uid="{00000000-0005-0000-0000-0000C5520000}"/>
    <cellStyle name="Vírgula 4 2 3 4 3 6" xfId="12611" xr:uid="{00000000-0005-0000-0000-0000C6520000}"/>
    <cellStyle name="Vírgula 4 2 3 4 4" xfId="3035" xr:uid="{00000000-0005-0000-0000-0000C7520000}"/>
    <cellStyle name="Vírgula 4 2 3 4 4 2" xfId="16379" xr:uid="{00000000-0005-0000-0000-0000C8520000}"/>
    <cellStyle name="Vírgula 4 2 3 4 5" xfId="5699" xr:uid="{00000000-0005-0000-0000-0000C9520000}"/>
    <cellStyle name="Vírgula 4 2 3 4 5 2" xfId="19043" xr:uid="{00000000-0005-0000-0000-0000CA520000}"/>
    <cellStyle name="Vírgula 4 2 3 4 6" xfId="8363" xr:uid="{00000000-0005-0000-0000-0000CB520000}"/>
    <cellStyle name="Vírgula 4 2 3 4 6 2" xfId="21707" xr:uid="{00000000-0005-0000-0000-0000CC520000}"/>
    <cellStyle name="Vírgula 4 2 3 4 7" xfId="13715" xr:uid="{00000000-0005-0000-0000-0000CD520000}"/>
    <cellStyle name="Vírgula 4 2 3 4 8" xfId="11027" xr:uid="{00000000-0005-0000-0000-0000CE520000}"/>
    <cellStyle name="Vírgula 4 2 3 4 9" xfId="24851" xr:uid="{00000000-0005-0000-0000-0000CF520000}"/>
    <cellStyle name="Vírgula 4 2 3 5" xfId="635" xr:uid="{00000000-0005-0000-0000-0000D0520000}"/>
    <cellStyle name="Vírgula 4 2 3 5 2" xfId="1427" xr:uid="{00000000-0005-0000-0000-0000D1520000}"/>
    <cellStyle name="Vírgula 4 2 3 5 2 2" xfId="4091" xr:uid="{00000000-0005-0000-0000-0000D2520000}"/>
    <cellStyle name="Vírgula 4 2 3 5 2 2 2" xfId="17435" xr:uid="{00000000-0005-0000-0000-0000D3520000}"/>
    <cellStyle name="Vírgula 4 2 3 5 2 3" xfId="6755" xr:uid="{00000000-0005-0000-0000-0000D4520000}"/>
    <cellStyle name="Vírgula 4 2 3 5 2 3 2" xfId="20099" xr:uid="{00000000-0005-0000-0000-0000D5520000}"/>
    <cellStyle name="Vírgula 4 2 3 5 2 4" xfId="9419" xr:uid="{00000000-0005-0000-0000-0000D6520000}"/>
    <cellStyle name="Vírgula 4 2 3 5 2 4 2" xfId="22763" xr:uid="{00000000-0005-0000-0000-0000D7520000}"/>
    <cellStyle name="Vírgula 4 2 3 5 2 5" xfId="14771" xr:uid="{00000000-0005-0000-0000-0000D8520000}"/>
    <cellStyle name="Vírgula 4 2 3 5 2 6" xfId="12083" xr:uid="{00000000-0005-0000-0000-0000D9520000}"/>
    <cellStyle name="Vírgula 4 2 3 5 2 7" xfId="25883" xr:uid="{00000000-0005-0000-0000-0000DA520000}"/>
    <cellStyle name="Vírgula 4 2 3 5 3" xfId="2219" xr:uid="{00000000-0005-0000-0000-0000DB520000}"/>
    <cellStyle name="Vírgula 4 2 3 5 3 2" xfId="4883" xr:uid="{00000000-0005-0000-0000-0000DC520000}"/>
    <cellStyle name="Vírgula 4 2 3 5 3 2 2" xfId="18227" xr:uid="{00000000-0005-0000-0000-0000DD520000}"/>
    <cellStyle name="Vírgula 4 2 3 5 3 3" xfId="7547" xr:uid="{00000000-0005-0000-0000-0000DE520000}"/>
    <cellStyle name="Vírgula 4 2 3 5 3 3 2" xfId="20891" xr:uid="{00000000-0005-0000-0000-0000DF520000}"/>
    <cellStyle name="Vírgula 4 2 3 5 3 4" xfId="10211" xr:uid="{00000000-0005-0000-0000-0000E0520000}"/>
    <cellStyle name="Vírgula 4 2 3 5 3 4 2" xfId="23555" xr:uid="{00000000-0005-0000-0000-0000E1520000}"/>
    <cellStyle name="Vírgula 4 2 3 5 3 5" xfId="15563" xr:uid="{00000000-0005-0000-0000-0000E2520000}"/>
    <cellStyle name="Vírgula 4 2 3 5 3 6" xfId="12875" xr:uid="{00000000-0005-0000-0000-0000E3520000}"/>
    <cellStyle name="Vírgula 4 2 3 5 4" xfId="3299" xr:uid="{00000000-0005-0000-0000-0000E4520000}"/>
    <cellStyle name="Vírgula 4 2 3 5 4 2" xfId="16643" xr:uid="{00000000-0005-0000-0000-0000E5520000}"/>
    <cellStyle name="Vírgula 4 2 3 5 5" xfId="5963" xr:uid="{00000000-0005-0000-0000-0000E6520000}"/>
    <cellStyle name="Vírgula 4 2 3 5 5 2" xfId="19307" xr:uid="{00000000-0005-0000-0000-0000E7520000}"/>
    <cellStyle name="Vírgula 4 2 3 5 6" xfId="8627" xr:uid="{00000000-0005-0000-0000-0000E8520000}"/>
    <cellStyle name="Vírgula 4 2 3 5 6 2" xfId="21971" xr:uid="{00000000-0005-0000-0000-0000E9520000}"/>
    <cellStyle name="Vírgula 4 2 3 5 7" xfId="13979" xr:uid="{00000000-0005-0000-0000-0000EA520000}"/>
    <cellStyle name="Vírgula 4 2 3 5 8" xfId="11291" xr:uid="{00000000-0005-0000-0000-0000EB520000}"/>
    <cellStyle name="Vírgula 4 2 3 5 9" xfId="24515" xr:uid="{00000000-0005-0000-0000-0000EC520000}"/>
    <cellStyle name="Vírgula 4 2 3 6" xfId="899" xr:uid="{00000000-0005-0000-0000-0000ED520000}"/>
    <cellStyle name="Vírgula 4 2 3 6 2" xfId="3563" xr:uid="{00000000-0005-0000-0000-0000EE520000}"/>
    <cellStyle name="Vírgula 4 2 3 6 2 2" xfId="16907" xr:uid="{00000000-0005-0000-0000-0000EF520000}"/>
    <cellStyle name="Vírgula 4 2 3 6 2 3" xfId="26531" xr:uid="{00000000-0005-0000-0000-0000F0520000}"/>
    <cellStyle name="Vírgula 4 2 3 6 3" xfId="6227" xr:uid="{00000000-0005-0000-0000-0000F1520000}"/>
    <cellStyle name="Vírgula 4 2 3 6 3 2" xfId="19571" xr:uid="{00000000-0005-0000-0000-0000F2520000}"/>
    <cellStyle name="Vírgula 4 2 3 6 4" xfId="8891" xr:uid="{00000000-0005-0000-0000-0000F3520000}"/>
    <cellStyle name="Vírgula 4 2 3 6 4 2" xfId="22235" xr:uid="{00000000-0005-0000-0000-0000F4520000}"/>
    <cellStyle name="Vírgula 4 2 3 6 5" xfId="14243" xr:uid="{00000000-0005-0000-0000-0000F5520000}"/>
    <cellStyle name="Vírgula 4 2 3 6 6" xfId="11555" xr:uid="{00000000-0005-0000-0000-0000F6520000}"/>
    <cellStyle name="Vírgula 4 2 3 6 7" xfId="25163" xr:uid="{00000000-0005-0000-0000-0000F7520000}"/>
    <cellStyle name="Vírgula 4 2 3 7" xfId="1691" xr:uid="{00000000-0005-0000-0000-0000F8520000}"/>
    <cellStyle name="Vírgula 4 2 3 7 2" xfId="4355" xr:uid="{00000000-0005-0000-0000-0000F9520000}"/>
    <cellStyle name="Vírgula 4 2 3 7 2 2" xfId="17699" xr:uid="{00000000-0005-0000-0000-0000FA520000}"/>
    <cellStyle name="Vírgula 4 2 3 7 3" xfId="7019" xr:uid="{00000000-0005-0000-0000-0000FB520000}"/>
    <cellStyle name="Vírgula 4 2 3 7 3 2" xfId="20363" xr:uid="{00000000-0005-0000-0000-0000FC520000}"/>
    <cellStyle name="Vírgula 4 2 3 7 4" xfId="9683" xr:uid="{00000000-0005-0000-0000-0000FD520000}"/>
    <cellStyle name="Vírgula 4 2 3 7 4 2" xfId="23027" xr:uid="{00000000-0005-0000-0000-0000FE520000}"/>
    <cellStyle name="Vírgula 4 2 3 7 5" xfId="15035" xr:uid="{00000000-0005-0000-0000-0000FF520000}"/>
    <cellStyle name="Vírgula 4 2 3 7 6" xfId="12347" xr:uid="{00000000-0005-0000-0000-000000530000}"/>
    <cellStyle name="Vírgula 4 2 3 7 7" xfId="25523" xr:uid="{00000000-0005-0000-0000-000001530000}"/>
    <cellStyle name="Vírgula 4 2 3 8" xfId="2507" xr:uid="{00000000-0005-0000-0000-000002530000}"/>
    <cellStyle name="Vírgula 4 2 3 8 2" xfId="5171" xr:uid="{00000000-0005-0000-0000-000003530000}"/>
    <cellStyle name="Vírgula 4 2 3 8 2 2" xfId="18515" xr:uid="{00000000-0005-0000-0000-000004530000}"/>
    <cellStyle name="Vírgula 4 2 3 8 3" xfId="7835" xr:uid="{00000000-0005-0000-0000-000005530000}"/>
    <cellStyle name="Vírgula 4 2 3 8 3 2" xfId="21179" xr:uid="{00000000-0005-0000-0000-000006530000}"/>
    <cellStyle name="Vírgula 4 2 3 8 4" xfId="10499" xr:uid="{00000000-0005-0000-0000-000007530000}"/>
    <cellStyle name="Vírgula 4 2 3 8 4 2" xfId="23843" xr:uid="{00000000-0005-0000-0000-000008530000}"/>
    <cellStyle name="Vírgula 4 2 3 8 5" xfId="15851" xr:uid="{00000000-0005-0000-0000-000009530000}"/>
    <cellStyle name="Vírgula 4 2 3 8 6" xfId="13163" xr:uid="{00000000-0005-0000-0000-00000A530000}"/>
    <cellStyle name="Vírgula 4 2 3 9" xfId="2771" xr:uid="{00000000-0005-0000-0000-00000B530000}"/>
    <cellStyle name="Vírgula 4 2 3 9 2" xfId="16115" xr:uid="{00000000-0005-0000-0000-00000C530000}"/>
    <cellStyle name="Vírgula 4 2 4" xfId="227" xr:uid="{00000000-0005-0000-0000-00000D530000}"/>
    <cellStyle name="Vírgula 4 2 4 10" xfId="13571" xr:uid="{00000000-0005-0000-0000-00000E530000}"/>
    <cellStyle name="Vírgula 4 2 4 11" xfId="10883" xr:uid="{00000000-0005-0000-0000-00000F530000}"/>
    <cellStyle name="Vírgula 4 2 4 12" xfId="24275" xr:uid="{00000000-0005-0000-0000-000010530000}"/>
    <cellStyle name="Vírgula 4 2 4 2" xfId="491" xr:uid="{00000000-0005-0000-0000-000011530000}"/>
    <cellStyle name="Vírgula 4 2 4 2 2" xfId="1283" xr:uid="{00000000-0005-0000-0000-000012530000}"/>
    <cellStyle name="Vírgula 4 2 4 2 2 2" xfId="3947" xr:uid="{00000000-0005-0000-0000-000013530000}"/>
    <cellStyle name="Vírgula 4 2 4 2 2 2 2" xfId="17291" xr:uid="{00000000-0005-0000-0000-000014530000}"/>
    <cellStyle name="Vírgula 4 2 4 2 2 3" xfId="6611" xr:uid="{00000000-0005-0000-0000-000015530000}"/>
    <cellStyle name="Vírgula 4 2 4 2 2 3 2" xfId="19955" xr:uid="{00000000-0005-0000-0000-000016530000}"/>
    <cellStyle name="Vírgula 4 2 4 2 2 4" xfId="9275" xr:uid="{00000000-0005-0000-0000-000017530000}"/>
    <cellStyle name="Vírgula 4 2 4 2 2 4 2" xfId="22619" xr:uid="{00000000-0005-0000-0000-000018530000}"/>
    <cellStyle name="Vírgula 4 2 4 2 2 5" xfId="14627" xr:uid="{00000000-0005-0000-0000-000019530000}"/>
    <cellStyle name="Vírgula 4 2 4 2 2 6" xfId="11939" xr:uid="{00000000-0005-0000-0000-00001A530000}"/>
    <cellStyle name="Vírgula 4 2 4 2 2 7" xfId="26339" xr:uid="{00000000-0005-0000-0000-00001B530000}"/>
    <cellStyle name="Vírgula 4 2 4 2 3" xfId="2075" xr:uid="{00000000-0005-0000-0000-00001C530000}"/>
    <cellStyle name="Vírgula 4 2 4 2 3 2" xfId="4739" xr:uid="{00000000-0005-0000-0000-00001D530000}"/>
    <cellStyle name="Vírgula 4 2 4 2 3 2 2" xfId="18083" xr:uid="{00000000-0005-0000-0000-00001E530000}"/>
    <cellStyle name="Vírgula 4 2 4 2 3 3" xfId="7403" xr:uid="{00000000-0005-0000-0000-00001F530000}"/>
    <cellStyle name="Vírgula 4 2 4 2 3 3 2" xfId="20747" xr:uid="{00000000-0005-0000-0000-000020530000}"/>
    <cellStyle name="Vírgula 4 2 4 2 3 4" xfId="10067" xr:uid="{00000000-0005-0000-0000-000021530000}"/>
    <cellStyle name="Vírgula 4 2 4 2 3 4 2" xfId="23411" xr:uid="{00000000-0005-0000-0000-000022530000}"/>
    <cellStyle name="Vírgula 4 2 4 2 3 5" xfId="15419" xr:uid="{00000000-0005-0000-0000-000023530000}"/>
    <cellStyle name="Vírgula 4 2 4 2 3 6" xfId="12731" xr:uid="{00000000-0005-0000-0000-000024530000}"/>
    <cellStyle name="Vírgula 4 2 4 2 4" xfId="3155" xr:uid="{00000000-0005-0000-0000-000025530000}"/>
    <cellStyle name="Vírgula 4 2 4 2 4 2" xfId="16499" xr:uid="{00000000-0005-0000-0000-000026530000}"/>
    <cellStyle name="Vírgula 4 2 4 2 5" xfId="5819" xr:uid="{00000000-0005-0000-0000-000027530000}"/>
    <cellStyle name="Vírgula 4 2 4 2 5 2" xfId="19163" xr:uid="{00000000-0005-0000-0000-000028530000}"/>
    <cellStyle name="Vírgula 4 2 4 2 6" xfId="8483" xr:uid="{00000000-0005-0000-0000-000029530000}"/>
    <cellStyle name="Vírgula 4 2 4 2 6 2" xfId="21827" xr:uid="{00000000-0005-0000-0000-00002A530000}"/>
    <cellStyle name="Vírgula 4 2 4 2 7" xfId="13835" xr:uid="{00000000-0005-0000-0000-00002B530000}"/>
    <cellStyle name="Vírgula 4 2 4 2 8" xfId="11147" xr:uid="{00000000-0005-0000-0000-00002C530000}"/>
    <cellStyle name="Vírgula 4 2 4 2 9" xfId="24971" xr:uid="{00000000-0005-0000-0000-00002D530000}"/>
    <cellStyle name="Vírgula 4 2 4 3" xfId="659" xr:uid="{00000000-0005-0000-0000-00002E530000}"/>
    <cellStyle name="Vírgula 4 2 4 3 2" xfId="1451" xr:uid="{00000000-0005-0000-0000-00002F530000}"/>
    <cellStyle name="Vírgula 4 2 4 3 2 2" xfId="4115" xr:uid="{00000000-0005-0000-0000-000030530000}"/>
    <cellStyle name="Vírgula 4 2 4 3 2 2 2" xfId="17459" xr:uid="{00000000-0005-0000-0000-000031530000}"/>
    <cellStyle name="Vírgula 4 2 4 3 2 3" xfId="6779" xr:uid="{00000000-0005-0000-0000-000032530000}"/>
    <cellStyle name="Vírgula 4 2 4 3 2 3 2" xfId="20123" xr:uid="{00000000-0005-0000-0000-000033530000}"/>
    <cellStyle name="Vírgula 4 2 4 3 2 4" xfId="9443" xr:uid="{00000000-0005-0000-0000-000034530000}"/>
    <cellStyle name="Vírgula 4 2 4 3 2 4 2" xfId="22787" xr:uid="{00000000-0005-0000-0000-000035530000}"/>
    <cellStyle name="Vírgula 4 2 4 3 2 5" xfId="14795" xr:uid="{00000000-0005-0000-0000-000036530000}"/>
    <cellStyle name="Vírgula 4 2 4 3 2 6" xfId="12107" xr:uid="{00000000-0005-0000-0000-000037530000}"/>
    <cellStyle name="Vírgula 4 2 4 3 2 7" xfId="26003" xr:uid="{00000000-0005-0000-0000-000038530000}"/>
    <cellStyle name="Vírgula 4 2 4 3 3" xfId="2243" xr:uid="{00000000-0005-0000-0000-000039530000}"/>
    <cellStyle name="Vírgula 4 2 4 3 3 2" xfId="4907" xr:uid="{00000000-0005-0000-0000-00003A530000}"/>
    <cellStyle name="Vírgula 4 2 4 3 3 2 2" xfId="18251" xr:uid="{00000000-0005-0000-0000-00003B530000}"/>
    <cellStyle name="Vírgula 4 2 4 3 3 3" xfId="7571" xr:uid="{00000000-0005-0000-0000-00003C530000}"/>
    <cellStyle name="Vírgula 4 2 4 3 3 3 2" xfId="20915" xr:uid="{00000000-0005-0000-0000-00003D530000}"/>
    <cellStyle name="Vírgula 4 2 4 3 3 4" xfId="10235" xr:uid="{00000000-0005-0000-0000-00003E530000}"/>
    <cellStyle name="Vírgula 4 2 4 3 3 4 2" xfId="23579" xr:uid="{00000000-0005-0000-0000-00003F530000}"/>
    <cellStyle name="Vírgula 4 2 4 3 3 5" xfId="15587" xr:uid="{00000000-0005-0000-0000-000040530000}"/>
    <cellStyle name="Vírgula 4 2 4 3 3 6" xfId="12899" xr:uid="{00000000-0005-0000-0000-000041530000}"/>
    <cellStyle name="Vírgula 4 2 4 3 4" xfId="3323" xr:uid="{00000000-0005-0000-0000-000042530000}"/>
    <cellStyle name="Vírgula 4 2 4 3 4 2" xfId="16667" xr:uid="{00000000-0005-0000-0000-000043530000}"/>
    <cellStyle name="Vírgula 4 2 4 3 5" xfId="5987" xr:uid="{00000000-0005-0000-0000-000044530000}"/>
    <cellStyle name="Vírgula 4 2 4 3 5 2" xfId="19331" xr:uid="{00000000-0005-0000-0000-000045530000}"/>
    <cellStyle name="Vírgula 4 2 4 3 6" xfId="8651" xr:uid="{00000000-0005-0000-0000-000046530000}"/>
    <cellStyle name="Vírgula 4 2 4 3 6 2" xfId="21995" xr:uid="{00000000-0005-0000-0000-000047530000}"/>
    <cellStyle name="Vírgula 4 2 4 3 7" xfId="14003" xr:uid="{00000000-0005-0000-0000-000048530000}"/>
    <cellStyle name="Vírgula 4 2 4 3 8" xfId="11315" xr:uid="{00000000-0005-0000-0000-000049530000}"/>
    <cellStyle name="Vírgula 4 2 4 3 9" xfId="24635" xr:uid="{00000000-0005-0000-0000-00004A530000}"/>
    <cellStyle name="Vírgula 4 2 4 4" xfId="1019" xr:uid="{00000000-0005-0000-0000-00004B530000}"/>
    <cellStyle name="Vírgula 4 2 4 4 2" xfId="3683" xr:uid="{00000000-0005-0000-0000-00004C530000}"/>
    <cellStyle name="Vírgula 4 2 4 4 2 2" xfId="17027" xr:uid="{00000000-0005-0000-0000-00004D530000}"/>
    <cellStyle name="Vírgula 4 2 4 4 2 3" xfId="26651" xr:uid="{00000000-0005-0000-0000-00004E530000}"/>
    <cellStyle name="Vírgula 4 2 4 4 3" xfId="6347" xr:uid="{00000000-0005-0000-0000-00004F530000}"/>
    <cellStyle name="Vírgula 4 2 4 4 3 2" xfId="19691" xr:uid="{00000000-0005-0000-0000-000050530000}"/>
    <cellStyle name="Vírgula 4 2 4 4 4" xfId="9011" xr:uid="{00000000-0005-0000-0000-000051530000}"/>
    <cellStyle name="Vírgula 4 2 4 4 4 2" xfId="22355" xr:uid="{00000000-0005-0000-0000-000052530000}"/>
    <cellStyle name="Vírgula 4 2 4 4 5" xfId="14363" xr:uid="{00000000-0005-0000-0000-000053530000}"/>
    <cellStyle name="Vírgula 4 2 4 4 6" xfId="11675" xr:uid="{00000000-0005-0000-0000-000054530000}"/>
    <cellStyle name="Vírgula 4 2 4 4 7" xfId="25283" xr:uid="{00000000-0005-0000-0000-000055530000}"/>
    <cellStyle name="Vírgula 4 2 4 5" xfId="1811" xr:uid="{00000000-0005-0000-0000-000056530000}"/>
    <cellStyle name="Vírgula 4 2 4 5 2" xfId="4475" xr:uid="{00000000-0005-0000-0000-000057530000}"/>
    <cellStyle name="Vírgula 4 2 4 5 2 2" xfId="17819" xr:uid="{00000000-0005-0000-0000-000058530000}"/>
    <cellStyle name="Vírgula 4 2 4 5 3" xfId="7139" xr:uid="{00000000-0005-0000-0000-000059530000}"/>
    <cellStyle name="Vírgula 4 2 4 5 3 2" xfId="20483" xr:uid="{00000000-0005-0000-0000-00005A530000}"/>
    <cellStyle name="Vírgula 4 2 4 5 4" xfId="9803" xr:uid="{00000000-0005-0000-0000-00005B530000}"/>
    <cellStyle name="Vírgula 4 2 4 5 4 2" xfId="23147" xr:uid="{00000000-0005-0000-0000-00005C530000}"/>
    <cellStyle name="Vírgula 4 2 4 5 5" xfId="15155" xr:uid="{00000000-0005-0000-0000-00005D530000}"/>
    <cellStyle name="Vírgula 4 2 4 5 6" xfId="12467" xr:uid="{00000000-0005-0000-0000-00005E530000}"/>
    <cellStyle name="Vírgula 4 2 4 5 7" xfId="25643" xr:uid="{00000000-0005-0000-0000-00005F530000}"/>
    <cellStyle name="Vírgula 4 2 4 6" xfId="2627" xr:uid="{00000000-0005-0000-0000-000060530000}"/>
    <cellStyle name="Vírgula 4 2 4 6 2" xfId="5291" xr:uid="{00000000-0005-0000-0000-000061530000}"/>
    <cellStyle name="Vírgula 4 2 4 6 2 2" xfId="18635" xr:uid="{00000000-0005-0000-0000-000062530000}"/>
    <cellStyle name="Vírgula 4 2 4 6 3" xfId="7955" xr:uid="{00000000-0005-0000-0000-000063530000}"/>
    <cellStyle name="Vírgula 4 2 4 6 3 2" xfId="21299" xr:uid="{00000000-0005-0000-0000-000064530000}"/>
    <cellStyle name="Vírgula 4 2 4 6 4" xfId="10619" xr:uid="{00000000-0005-0000-0000-000065530000}"/>
    <cellStyle name="Vírgula 4 2 4 6 4 2" xfId="23963" xr:uid="{00000000-0005-0000-0000-000066530000}"/>
    <cellStyle name="Vírgula 4 2 4 6 5" xfId="15971" xr:uid="{00000000-0005-0000-0000-000067530000}"/>
    <cellStyle name="Vírgula 4 2 4 6 6" xfId="13283" xr:uid="{00000000-0005-0000-0000-000068530000}"/>
    <cellStyle name="Vírgula 4 2 4 7" xfId="2891" xr:uid="{00000000-0005-0000-0000-000069530000}"/>
    <cellStyle name="Vírgula 4 2 4 7 2" xfId="16235" xr:uid="{00000000-0005-0000-0000-00006A530000}"/>
    <cellStyle name="Vírgula 4 2 4 8" xfId="5555" xr:uid="{00000000-0005-0000-0000-00006B530000}"/>
    <cellStyle name="Vírgula 4 2 4 8 2" xfId="18899" xr:uid="{00000000-0005-0000-0000-00006C530000}"/>
    <cellStyle name="Vírgula 4 2 4 9" xfId="8219" xr:uid="{00000000-0005-0000-0000-00006D530000}"/>
    <cellStyle name="Vírgula 4 2 4 9 2" xfId="21563" xr:uid="{00000000-0005-0000-0000-00006E530000}"/>
    <cellStyle name="Vírgula 4 2 5" xfId="155" xr:uid="{00000000-0005-0000-0000-00006F530000}"/>
    <cellStyle name="Vírgula 4 2 5 10" xfId="10811" xr:uid="{00000000-0005-0000-0000-000070530000}"/>
    <cellStyle name="Vírgula 4 2 5 11" xfId="24203" xr:uid="{00000000-0005-0000-0000-000071530000}"/>
    <cellStyle name="Vírgula 4 2 5 2" xfId="419" xr:uid="{00000000-0005-0000-0000-000072530000}"/>
    <cellStyle name="Vírgula 4 2 5 2 2" xfId="1211" xr:uid="{00000000-0005-0000-0000-000073530000}"/>
    <cellStyle name="Vírgula 4 2 5 2 2 2" xfId="3875" xr:uid="{00000000-0005-0000-0000-000074530000}"/>
    <cellStyle name="Vírgula 4 2 5 2 2 2 2" xfId="17219" xr:uid="{00000000-0005-0000-0000-000075530000}"/>
    <cellStyle name="Vírgula 4 2 5 2 2 3" xfId="6539" xr:uid="{00000000-0005-0000-0000-000076530000}"/>
    <cellStyle name="Vírgula 4 2 5 2 2 3 2" xfId="19883" xr:uid="{00000000-0005-0000-0000-000077530000}"/>
    <cellStyle name="Vírgula 4 2 5 2 2 4" xfId="9203" xr:uid="{00000000-0005-0000-0000-000078530000}"/>
    <cellStyle name="Vírgula 4 2 5 2 2 4 2" xfId="22547" xr:uid="{00000000-0005-0000-0000-000079530000}"/>
    <cellStyle name="Vírgula 4 2 5 2 2 5" xfId="14555" xr:uid="{00000000-0005-0000-0000-00007A530000}"/>
    <cellStyle name="Vírgula 4 2 5 2 2 6" xfId="11867" xr:uid="{00000000-0005-0000-0000-00007B530000}"/>
    <cellStyle name="Vírgula 4 2 5 2 2 7" xfId="26267" xr:uid="{00000000-0005-0000-0000-00007C530000}"/>
    <cellStyle name="Vírgula 4 2 5 2 3" xfId="2003" xr:uid="{00000000-0005-0000-0000-00007D530000}"/>
    <cellStyle name="Vírgula 4 2 5 2 3 2" xfId="4667" xr:uid="{00000000-0005-0000-0000-00007E530000}"/>
    <cellStyle name="Vírgula 4 2 5 2 3 2 2" xfId="18011" xr:uid="{00000000-0005-0000-0000-00007F530000}"/>
    <cellStyle name="Vírgula 4 2 5 2 3 3" xfId="7331" xr:uid="{00000000-0005-0000-0000-000080530000}"/>
    <cellStyle name="Vírgula 4 2 5 2 3 3 2" xfId="20675" xr:uid="{00000000-0005-0000-0000-000081530000}"/>
    <cellStyle name="Vírgula 4 2 5 2 3 4" xfId="9995" xr:uid="{00000000-0005-0000-0000-000082530000}"/>
    <cellStyle name="Vírgula 4 2 5 2 3 4 2" xfId="23339" xr:uid="{00000000-0005-0000-0000-000083530000}"/>
    <cellStyle name="Vírgula 4 2 5 2 3 5" xfId="15347" xr:uid="{00000000-0005-0000-0000-000084530000}"/>
    <cellStyle name="Vírgula 4 2 5 2 3 6" xfId="12659" xr:uid="{00000000-0005-0000-0000-000085530000}"/>
    <cellStyle name="Vírgula 4 2 5 2 4" xfId="3083" xr:uid="{00000000-0005-0000-0000-000086530000}"/>
    <cellStyle name="Vírgula 4 2 5 2 4 2" xfId="16427" xr:uid="{00000000-0005-0000-0000-000087530000}"/>
    <cellStyle name="Vírgula 4 2 5 2 5" xfId="5747" xr:uid="{00000000-0005-0000-0000-000088530000}"/>
    <cellStyle name="Vírgula 4 2 5 2 5 2" xfId="19091" xr:uid="{00000000-0005-0000-0000-000089530000}"/>
    <cellStyle name="Vírgula 4 2 5 2 6" xfId="8411" xr:uid="{00000000-0005-0000-0000-00008A530000}"/>
    <cellStyle name="Vírgula 4 2 5 2 6 2" xfId="21755" xr:uid="{00000000-0005-0000-0000-00008B530000}"/>
    <cellStyle name="Vírgula 4 2 5 2 7" xfId="13763" xr:uid="{00000000-0005-0000-0000-00008C530000}"/>
    <cellStyle name="Vírgula 4 2 5 2 8" xfId="11075" xr:uid="{00000000-0005-0000-0000-00008D530000}"/>
    <cellStyle name="Vírgula 4 2 5 2 9" xfId="24899" xr:uid="{00000000-0005-0000-0000-00008E530000}"/>
    <cellStyle name="Vírgula 4 2 5 3" xfId="947" xr:uid="{00000000-0005-0000-0000-00008F530000}"/>
    <cellStyle name="Vírgula 4 2 5 3 2" xfId="3611" xr:uid="{00000000-0005-0000-0000-000090530000}"/>
    <cellStyle name="Vírgula 4 2 5 3 2 2" xfId="16955" xr:uid="{00000000-0005-0000-0000-000091530000}"/>
    <cellStyle name="Vírgula 4 2 5 3 2 3" xfId="25931" xr:uid="{00000000-0005-0000-0000-000092530000}"/>
    <cellStyle name="Vírgula 4 2 5 3 3" xfId="6275" xr:uid="{00000000-0005-0000-0000-000093530000}"/>
    <cellStyle name="Vírgula 4 2 5 3 3 2" xfId="19619" xr:uid="{00000000-0005-0000-0000-000094530000}"/>
    <cellStyle name="Vírgula 4 2 5 3 4" xfId="8939" xr:uid="{00000000-0005-0000-0000-000095530000}"/>
    <cellStyle name="Vírgula 4 2 5 3 4 2" xfId="22283" xr:uid="{00000000-0005-0000-0000-000096530000}"/>
    <cellStyle name="Vírgula 4 2 5 3 5" xfId="14291" xr:uid="{00000000-0005-0000-0000-000097530000}"/>
    <cellStyle name="Vírgula 4 2 5 3 6" xfId="11603" xr:uid="{00000000-0005-0000-0000-000098530000}"/>
    <cellStyle name="Vírgula 4 2 5 3 7" xfId="24563" xr:uid="{00000000-0005-0000-0000-000099530000}"/>
    <cellStyle name="Vírgula 4 2 5 4" xfId="1739" xr:uid="{00000000-0005-0000-0000-00009A530000}"/>
    <cellStyle name="Vírgula 4 2 5 4 2" xfId="4403" xr:uid="{00000000-0005-0000-0000-00009B530000}"/>
    <cellStyle name="Vírgula 4 2 5 4 2 2" xfId="17747" xr:uid="{00000000-0005-0000-0000-00009C530000}"/>
    <cellStyle name="Vírgula 4 2 5 4 2 3" xfId="26579" xr:uid="{00000000-0005-0000-0000-00009D530000}"/>
    <cellStyle name="Vírgula 4 2 5 4 3" xfId="7067" xr:uid="{00000000-0005-0000-0000-00009E530000}"/>
    <cellStyle name="Vírgula 4 2 5 4 3 2" xfId="20411" xr:uid="{00000000-0005-0000-0000-00009F530000}"/>
    <cellStyle name="Vírgula 4 2 5 4 4" xfId="9731" xr:uid="{00000000-0005-0000-0000-0000A0530000}"/>
    <cellStyle name="Vírgula 4 2 5 4 4 2" xfId="23075" xr:uid="{00000000-0005-0000-0000-0000A1530000}"/>
    <cellStyle name="Vírgula 4 2 5 4 5" xfId="15083" xr:uid="{00000000-0005-0000-0000-0000A2530000}"/>
    <cellStyle name="Vírgula 4 2 5 4 6" xfId="12395" xr:uid="{00000000-0005-0000-0000-0000A3530000}"/>
    <cellStyle name="Vírgula 4 2 5 4 7" xfId="25211" xr:uid="{00000000-0005-0000-0000-0000A4530000}"/>
    <cellStyle name="Vírgula 4 2 5 5" xfId="2555" xr:uid="{00000000-0005-0000-0000-0000A5530000}"/>
    <cellStyle name="Vírgula 4 2 5 5 2" xfId="5219" xr:uid="{00000000-0005-0000-0000-0000A6530000}"/>
    <cellStyle name="Vírgula 4 2 5 5 2 2" xfId="18563" xr:uid="{00000000-0005-0000-0000-0000A7530000}"/>
    <cellStyle name="Vírgula 4 2 5 5 3" xfId="7883" xr:uid="{00000000-0005-0000-0000-0000A8530000}"/>
    <cellStyle name="Vírgula 4 2 5 5 3 2" xfId="21227" xr:uid="{00000000-0005-0000-0000-0000A9530000}"/>
    <cellStyle name="Vírgula 4 2 5 5 4" xfId="10547" xr:uid="{00000000-0005-0000-0000-0000AA530000}"/>
    <cellStyle name="Vírgula 4 2 5 5 4 2" xfId="23891" xr:uid="{00000000-0005-0000-0000-0000AB530000}"/>
    <cellStyle name="Vírgula 4 2 5 5 5" xfId="15899" xr:uid="{00000000-0005-0000-0000-0000AC530000}"/>
    <cellStyle name="Vírgula 4 2 5 5 6" xfId="13211" xr:uid="{00000000-0005-0000-0000-0000AD530000}"/>
    <cellStyle name="Vírgula 4 2 5 5 7" xfId="25571" xr:uid="{00000000-0005-0000-0000-0000AE530000}"/>
    <cellStyle name="Vírgula 4 2 5 6" xfId="2819" xr:uid="{00000000-0005-0000-0000-0000AF530000}"/>
    <cellStyle name="Vírgula 4 2 5 6 2" xfId="16163" xr:uid="{00000000-0005-0000-0000-0000B0530000}"/>
    <cellStyle name="Vírgula 4 2 5 7" xfId="5483" xr:uid="{00000000-0005-0000-0000-0000B1530000}"/>
    <cellStyle name="Vírgula 4 2 5 7 2" xfId="18827" xr:uid="{00000000-0005-0000-0000-0000B2530000}"/>
    <cellStyle name="Vírgula 4 2 5 8" xfId="8147" xr:uid="{00000000-0005-0000-0000-0000B3530000}"/>
    <cellStyle name="Vírgula 4 2 5 8 2" xfId="21491" xr:uid="{00000000-0005-0000-0000-0000B4530000}"/>
    <cellStyle name="Vírgula 4 2 5 9" xfId="13499" xr:uid="{00000000-0005-0000-0000-0000B5530000}"/>
    <cellStyle name="Vírgula 4 2 6" xfId="323" xr:uid="{00000000-0005-0000-0000-0000B6530000}"/>
    <cellStyle name="Vírgula 4 2 6 10" xfId="24371" xr:uid="{00000000-0005-0000-0000-0000B7530000}"/>
    <cellStyle name="Vírgula 4 2 6 2" xfId="1115" xr:uid="{00000000-0005-0000-0000-0000B8530000}"/>
    <cellStyle name="Vírgula 4 2 6 2 2" xfId="3779" xr:uid="{00000000-0005-0000-0000-0000B9530000}"/>
    <cellStyle name="Vírgula 4 2 6 2 2 2" xfId="17123" xr:uid="{00000000-0005-0000-0000-0000BA530000}"/>
    <cellStyle name="Vírgula 4 2 6 2 2 3" xfId="26435" xr:uid="{00000000-0005-0000-0000-0000BB530000}"/>
    <cellStyle name="Vírgula 4 2 6 2 3" xfId="6443" xr:uid="{00000000-0005-0000-0000-0000BC530000}"/>
    <cellStyle name="Vírgula 4 2 6 2 3 2" xfId="19787" xr:uid="{00000000-0005-0000-0000-0000BD530000}"/>
    <cellStyle name="Vírgula 4 2 6 2 4" xfId="9107" xr:uid="{00000000-0005-0000-0000-0000BE530000}"/>
    <cellStyle name="Vírgula 4 2 6 2 4 2" xfId="22451" xr:uid="{00000000-0005-0000-0000-0000BF530000}"/>
    <cellStyle name="Vírgula 4 2 6 2 5" xfId="14459" xr:uid="{00000000-0005-0000-0000-0000C0530000}"/>
    <cellStyle name="Vírgula 4 2 6 2 6" xfId="11771" xr:uid="{00000000-0005-0000-0000-0000C1530000}"/>
    <cellStyle name="Vírgula 4 2 6 2 7" xfId="25067" xr:uid="{00000000-0005-0000-0000-0000C2530000}"/>
    <cellStyle name="Vírgula 4 2 6 3" xfId="1907" xr:uid="{00000000-0005-0000-0000-0000C3530000}"/>
    <cellStyle name="Vírgula 4 2 6 3 2" xfId="4571" xr:uid="{00000000-0005-0000-0000-0000C4530000}"/>
    <cellStyle name="Vírgula 4 2 6 3 2 2" xfId="17915" xr:uid="{00000000-0005-0000-0000-0000C5530000}"/>
    <cellStyle name="Vírgula 4 2 6 3 2 3" xfId="26099" xr:uid="{00000000-0005-0000-0000-0000C6530000}"/>
    <cellStyle name="Vírgula 4 2 6 3 3" xfId="7235" xr:uid="{00000000-0005-0000-0000-0000C7530000}"/>
    <cellStyle name="Vírgula 4 2 6 3 3 2" xfId="20579" xr:uid="{00000000-0005-0000-0000-0000C8530000}"/>
    <cellStyle name="Vírgula 4 2 6 3 4" xfId="9899" xr:uid="{00000000-0005-0000-0000-0000C9530000}"/>
    <cellStyle name="Vírgula 4 2 6 3 4 2" xfId="23243" xr:uid="{00000000-0005-0000-0000-0000CA530000}"/>
    <cellStyle name="Vírgula 4 2 6 3 5" xfId="15251" xr:uid="{00000000-0005-0000-0000-0000CB530000}"/>
    <cellStyle name="Vírgula 4 2 6 3 6" xfId="12563" xr:uid="{00000000-0005-0000-0000-0000CC530000}"/>
    <cellStyle name="Vírgula 4 2 6 3 7" xfId="24731" xr:uid="{00000000-0005-0000-0000-0000CD530000}"/>
    <cellStyle name="Vírgula 4 2 6 4" xfId="2478" xr:uid="{00000000-0005-0000-0000-0000CE530000}"/>
    <cellStyle name="Vírgula 4 2 6 4 2" xfId="5142" xr:uid="{00000000-0005-0000-0000-0000CF530000}"/>
    <cellStyle name="Vírgula 4 2 6 4 2 2" xfId="18486" xr:uid="{00000000-0005-0000-0000-0000D0530000}"/>
    <cellStyle name="Vírgula 4 2 6 4 2 3" xfId="26747" xr:uid="{00000000-0005-0000-0000-0000D1530000}"/>
    <cellStyle name="Vírgula 4 2 6 4 3" xfId="7806" xr:uid="{00000000-0005-0000-0000-0000D2530000}"/>
    <cellStyle name="Vírgula 4 2 6 4 3 2" xfId="21150" xr:uid="{00000000-0005-0000-0000-0000D3530000}"/>
    <cellStyle name="Vírgula 4 2 6 4 4" xfId="10470" xr:uid="{00000000-0005-0000-0000-0000D4530000}"/>
    <cellStyle name="Vírgula 4 2 6 4 4 2" xfId="23814" xr:uid="{00000000-0005-0000-0000-0000D5530000}"/>
    <cellStyle name="Vírgula 4 2 6 4 5" xfId="15822" xr:uid="{00000000-0005-0000-0000-0000D6530000}"/>
    <cellStyle name="Vírgula 4 2 6 4 6" xfId="13134" xr:uid="{00000000-0005-0000-0000-0000D7530000}"/>
    <cellStyle name="Vírgula 4 2 6 4 7" xfId="25379" xr:uid="{00000000-0005-0000-0000-0000D8530000}"/>
    <cellStyle name="Vírgula 4 2 6 5" xfId="2987" xr:uid="{00000000-0005-0000-0000-0000D9530000}"/>
    <cellStyle name="Vírgula 4 2 6 5 2" xfId="16331" xr:uid="{00000000-0005-0000-0000-0000DA530000}"/>
    <cellStyle name="Vírgula 4 2 6 5 3" xfId="25739" xr:uid="{00000000-0005-0000-0000-0000DB530000}"/>
    <cellStyle name="Vírgula 4 2 6 6" xfId="5651" xr:uid="{00000000-0005-0000-0000-0000DC530000}"/>
    <cellStyle name="Vírgula 4 2 6 6 2" xfId="18995" xr:uid="{00000000-0005-0000-0000-0000DD530000}"/>
    <cellStyle name="Vírgula 4 2 6 7" xfId="8315" xr:uid="{00000000-0005-0000-0000-0000DE530000}"/>
    <cellStyle name="Vírgula 4 2 6 7 2" xfId="21659" xr:uid="{00000000-0005-0000-0000-0000DF530000}"/>
    <cellStyle name="Vírgula 4 2 6 8" xfId="13667" xr:uid="{00000000-0005-0000-0000-0000E0530000}"/>
    <cellStyle name="Vírgula 4 2 6 9" xfId="10979" xr:uid="{00000000-0005-0000-0000-0000E1530000}"/>
    <cellStyle name="Vírgula 4 2 7" xfId="587" xr:uid="{00000000-0005-0000-0000-0000E2530000}"/>
    <cellStyle name="Vírgula 4 2 7 2" xfId="1379" xr:uid="{00000000-0005-0000-0000-0000E3530000}"/>
    <cellStyle name="Vírgula 4 2 7 2 2" xfId="4043" xr:uid="{00000000-0005-0000-0000-0000E4530000}"/>
    <cellStyle name="Vírgula 4 2 7 2 2 2" xfId="17387" xr:uid="{00000000-0005-0000-0000-0000E5530000}"/>
    <cellStyle name="Vírgula 4 2 7 2 2 3" xfId="26171" xr:uid="{00000000-0005-0000-0000-0000E6530000}"/>
    <cellStyle name="Vírgula 4 2 7 2 3" xfId="6707" xr:uid="{00000000-0005-0000-0000-0000E7530000}"/>
    <cellStyle name="Vírgula 4 2 7 2 3 2" xfId="20051" xr:uid="{00000000-0005-0000-0000-0000E8530000}"/>
    <cellStyle name="Vírgula 4 2 7 2 4" xfId="9371" xr:uid="{00000000-0005-0000-0000-0000E9530000}"/>
    <cellStyle name="Vírgula 4 2 7 2 4 2" xfId="22715" xr:uid="{00000000-0005-0000-0000-0000EA530000}"/>
    <cellStyle name="Vírgula 4 2 7 2 5" xfId="14723" xr:uid="{00000000-0005-0000-0000-0000EB530000}"/>
    <cellStyle name="Vírgula 4 2 7 2 6" xfId="12035" xr:uid="{00000000-0005-0000-0000-0000EC530000}"/>
    <cellStyle name="Vírgula 4 2 7 2 7" xfId="24803" xr:uid="{00000000-0005-0000-0000-0000ED530000}"/>
    <cellStyle name="Vírgula 4 2 7 3" xfId="2171" xr:uid="{00000000-0005-0000-0000-0000EE530000}"/>
    <cellStyle name="Vírgula 4 2 7 3 2" xfId="4835" xr:uid="{00000000-0005-0000-0000-0000EF530000}"/>
    <cellStyle name="Vírgula 4 2 7 3 2 2" xfId="18179" xr:uid="{00000000-0005-0000-0000-0000F0530000}"/>
    <cellStyle name="Vírgula 4 2 7 3 2 3" xfId="25835" xr:uid="{00000000-0005-0000-0000-0000F1530000}"/>
    <cellStyle name="Vírgula 4 2 7 3 3" xfId="7499" xr:uid="{00000000-0005-0000-0000-0000F2530000}"/>
    <cellStyle name="Vírgula 4 2 7 3 3 2" xfId="20843" xr:uid="{00000000-0005-0000-0000-0000F3530000}"/>
    <cellStyle name="Vírgula 4 2 7 3 4" xfId="10163" xr:uid="{00000000-0005-0000-0000-0000F4530000}"/>
    <cellStyle name="Vírgula 4 2 7 3 4 2" xfId="23507" xr:uid="{00000000-0005-0000-0000-0000F5530000}"/>
    <cellStyle name="Vírgula 4 2 7 3 5" xfId="15515" xr:uid="{00000000-0005-0000-0000-0000F6530000}"/>
    <cellStyle name="Vírgula 4 2 7 3 6" xfId="12827" xr:uid="{00000000-0005-0000-0000-0000F7530000}"/>
    <cellStyle name="Vírgula 4 2 7 3 7" xfId="24467" xr:uid="{00000000-0005-0000-0000-0000F8530000}"/>
    <cellStyle name="Vírgula 4 2 7 4" xfId="3251" xr:uid="{00000000-0005-0000-0000-0000F9530000}"/>
    <cellStyle name="Vírgula 4 2 7 4 2" xfId="16595" xr:uid="{00000000-0005-0000-0000-0000FA530000}"/>
    <cellStyle name="Vírgula 4 2 7 4 3" xfId="25475" xr:uid="{00000000-0005-0000-0000-0000FB530000}"/>
    <cellStyle name="Vírgula 4 2 7 5" xfId="5915" xr:uid="{00000000-0005-0000-0000-0000FC530000}"/>
    <cellStyle name="Vírgula 4 2 7 5 2" xfId="19259" xr:uid="{00000000-0005-0000-0000-0000FD530000}"/>
    <cellStyle name="Vírgula 4 2 7 6" xfId="8579" xr:uid="{00000000-0005-0000-0000-0000FE530000}"/>
    <cellStyle name="Vírgula 4 2 7 6 2" xfId="21923" xr:uid="{00000000-0005-0000-0000-0000FF530000}"/>
    <cellStyle name="Vírgula 4 2 7 7" xfId="13931" xr:uid="{00000000-0005-0000-0000-000000540000}"/>
    <cellStyle name="Vírgula 4 2 7 8" xfId="11243" xr:uid="{00000000-0005-0000-0000-000001540000}"/>
    <cellStyle name="Vírgula 4 2 7 9" xfId="24107" xr:uid="{00000000-0005-0000-0000-000002540000}"/>
    <cellStyle name="Vírgula 4 2 8" xfId="755" xr:uid="{00000000-0005-0000-0000-000003540000}"/>
    <cellStyle name="Vírgula 4 2 8 2" xfId="1547" xr:uid="{00000000-0005-0000-0000-000004540000}"/>
    <cellStyle name="Vírgula 4 2 8 2 2" xfId="4211" xr:uid="{00000000-0005-0000-0000-000005540000}"/>
    <cellStyle name="Vírgula 4 2 8 2 2 2" xfId="17555" xr:uid="{00000000-0005-0000-0000-000006540000}"/>
    <cellStyle name="Vírgula 4 2 8 2 2 3" xfId="26147" xr:uid="{00000000-0005-0000-0000-000007540000}"/>
    <cellStyle name="Vírgula 4 2 8 2 3" xfId="6875" xr:uid="{00000000-0005-0000-0000-000008540000}"/>
    <cellStyle name="Vírgula 4 2 8 2 3 2" xfId="20219" xr:uid="{00000000-0005-0000-0000-000009540000}"/>
    <cellStyle name="Vírgula 4 2 8 2 4" xfId="9539" xr:uid="{00000000-0005-0000-0000-00000A540000}"/>
    <cellStyle name="Vírgula 4 2 8 2 4 2" xfId="22883" xr:uid="{00000000-0005-0000-0000-00000B540000}"/>
    <cellStyle name="Vírgula 4 2 8 2 5" xfId="14891" xr:uid="{00000000-0005-0000-0000-00000C540000}"/>
    <cellStyle name="Vírgula 4 2 8 2 6" xfId="12203" xr:uid="{00000000-0005-0000-0000-00000D540000}"/>
    <cellStyle name="Vírgula 4 2 8 2 7" xfId="24779" xr:uid="{00000000-0005-0000-0000-00000E540000}"/>
    <cellStyle name="Vírgula 4 2 8 3" xfId="2339" xr:uid="{00000000-0005-0000-0000-00000F540000}"/>
    <cellStyle name="Vírgula 4 2 8 3 2" xfId="5003" xr:uid="{00000000-0005-0000-0000-000010540000}"/>
    <cellStyle name="Vírgula 4 2 8 3 2 2" xfId="18347" xr:uid="{00000000-0005-0000-0000-000011540000}"/>
    <cellStyle name="Vírgula 4 2 8 3 3" xfId="7667" xr:uid="{00000000-0005-0000-0000-000012540000}"/>
    <cellStyle name="Vírgula 4 2 8 3 3 2" xfId="21011" xr:uid="{00000000-0005-0000-0000-000013540000}"/>
    <cellStyle name="Vírgula 4 2 8 3 4" xfId="10331" xr:uid="{00000000-0005-0000-0000-000014540000}"/>
    <cellStyle name="Vírgula 4 2 8 3 4 2" xfId="23675" xr:uid="{00000000-0005-0000-0000-000015540000}"/>
    <cellStyle name="Vírgula 4 2 8 3 5" xfId="15683" xr:uid="{00000000-0005-0000-0000-000016540000}"/>
    <cellStyle name="Vírgula 4 2 8 3 6" xfId="12995" xr:uid="{00000000-0005-0000-0000-000017540000}"/>
    <cellStyle name="Vírgula 4 2 8 3 7" xfId="25451" xr:uid="{00000000-0005-0000-0000-000018540000}"/>
    <cellStyle name="Vírgula 4 2 8 4" xfId="3419" xr:uid="{00000000-0005-0000-0000-000019540000}"/>
    <cellStyle name="Vírgula 4 2 8 4 2" xfId="16763" xr:uid="{00000000-0005-0000-0000-00001A540000}"/>
    <cellStyle name="Vírgula 4 2 8 5" xfId="6083" xr:uid="{00000000-0005-0000-0000-00001B540000}"/>
    <cellStyle name="Vírgula 4 2 8 5 2" xfId="19427" xr:uid="{00000000-0005-0000-0000-00001C540000}"/>
    <cellStyle name="Vírgula 4 2 8 6" xfId="8747" xr:uid="{00000000-0005-0000-0000-00001D540000}"/>
    <cellStyle name="Vírgula 4 2 8 6 2" xfId="22091" xr:uid="{00000000-0005-0000-0000-00001E540000}"/>
    <cellStyle name="Vírgula 4 2 8 7" xfId="14099" xr:uid="{00000000-0005-0000-0000-00001F540000}"/>
    <cellStyle name="Vírgula 4 2 8 8" xfId="11411" xr:uid="{00000000-0005-0000-0000-000020540000}"/>
    <cellStyle name="Vírgula 4 2 8 9" xfId="24083" xr:uid="{00000000-0005-0000-0000-000021540000}"/>
    <cellStyle name="Vírgula 4 2 9" xfId="803" xr:uid="{00000000-0005-0000-0000-000022540000}"/>
    <cellStyle name="Vírgula 4 2 9 2" xfId="1595" xr:uid="{00000000-0005-0000-0000-000023540000}"/>
    <cellStyle name="Vírgula 4 2 9 2 2" xfId="4259" xr:uid="{00000000-0005-0000-0000-000024540000}"/>
    <cellStyle name="Vírgula 4 2 9 2 2 2" xfId="17603" xr:uid="{00000000-0005-0000-0000-000025540000}"/>
    <cellStyle name="Vírgula 4 2 9 2 3" xfId="6923" xr:uid="{00000000-0005-0000-0000-000026540000}"/>
    <cellStyle name="Vírgula 4 2 9 2 3 2" xfId="20267" xr:uid="{00000000-0005-0000-0000-000027540000}"/>
    <cellStyle name="Vírgula 4 2 9 2 4" xfId="9587" xr:uid="{00000000-0005-0000-0000-000028540000}"/>
    <cellStyle name="Vírgula 4 2 9 2 4 2" xfId="22931" xr:uid="{00000000-0005-0000-0000-000029540000}"/>
    <cellStyle name="Vírgula 4 2 9 2 5" xfId="14939" xr:uid="{00000000-0005-0000-0000-00002A540000}"/>
    <cellStyle name="Vírgula 4 2 9 2 6" xfId="12251" xr:uid="{00000000-0005-0000-0000-00002B540000}"/>
    <cellStyle name="Vírgula 4 2 9 2 7" xfId="25787" xr:uid="{00000000-0005-0000-0000-00002C540000}"/>
    <cellStyle name="Vírgula 4 2 9 3" xfId="2387" xr:uid="{00000000-0005-0000-0000-00002D540000}"/>
    <cellStyle name="Vírgula 4 2 9 3 2" xfId="5051" xr:uid="{00000000-0005-0000-0000-00002E540000}"/>
    <cellStyle name="Vírgula 4 2 9 3 2 2" xfId="18395" xr:uid="{00000000-0005-0000-0000-00002F540000}"/>
    <cellStyle name="Vírgula 4 2 9 3 3" xfId="7715" xr:uid="{00000000-0005-0000-0000-000030540000}"/>
    <cellStyle name="Vírgula 4 2 9 3 3 2" xfId="21059" xr:uid="{00000000-0005-0000-0000-000031540000}"/>
    <cellStyle name="Vírgula 4 2 9 3 4" xfId="10379" xr:uid="{00000000-0005-0000-0000-000032540000}"/>
    <cellStyle name="Vírgula 4 2 9 3 4 2" xfId="23723" xr:uid="{00000000-0005-0000-0000-000033540000}"/>
    <cellStyle name="Vírgula 4 2 9 3 5" xfId="15731" xr:uid="{00000000-0005-0000-0000-000034540000}"/>
    <cellStyle name="Vírgula 4 2 9 3 6" xfId="13043" xr:uid="{00000000-0005-0000-0000-000035540000}"/>
    <cellStyle name="Vírgula 4 2 9 4" xfId="3467" xr:uid="{00000000-0005-0000-0000-000036540000}"/>
    <cellStyle name="Vírgula 4 2 9 4 2" xfId="16811" xr:uid="{00000000-0005-0000-0000-000037540000}"/>
    <cellStyle name="Vírgula 4 2 9 5" xfId="6131" xr:uid="{00000000-0005-0000-0000-000038540000}"/>
    <cellStyle name="Vírgula 4 2 9 5 2" xfId="19475" xr:uid="{00000000-0005-0000-0000-000039540000}"/>
    <cellStyle name="Vírgula 4 2 9 6" xfId="8795" xr:uid="{00000000-0005-0000-0000-00003A540000}"/>
    <cellStyle name="Vírgula 4 2 9 6 2" xfId="22139" xr:uid="{00000000-0005-0000-0000-00003B540000}"/>
    <cellStyle name="Vírgula 4 2 9 7" xfId="14147" xr:uid="{00000000-0005-0000-0000-00003C540000}"/>
    <cellStyle name="Vírgula 4 2 9 8" xfId="11459" xr:uid="{00000000-0005-0000-0000-00003D540000}"/>
    <cellStyle name="Vírgula 4 2 9 9" xfId="24419" xr:uid="{00000000-0005-0000-0000-00003E540000}"/>
    <cellStyle name="Vírgula 4 20" xfId="10707" xr:uid="{00000000-0005-0000-0000-00003F540000}"/>
    <cellStyle name="Vírgula 4 21" xfId="24051" xr:uid="{00000000-0005-0000-0000-000040540000}"/>
    <cellStyle name="Vírgula 4 3" xfId="38" xr:uid="{00000000-0005-0000-0000-000041540000}"/>
    <cellStyle name="Vírgula 4 3 10" xfId="859" xr:uid="{00000000-0005-0000-0000-000042540000}"/>
    <cellStyle name="Vírgula 4 3 10 2" xfId="3523" xr:uid="{00000000-0005-0000-0000-000043540000}"/>
    <cellStyle name="Vírgula 4 3 10 2 2" xfId="16867" xr:uid="{00000000-0005-0000-0000-000044540000}"/>
    <cellStyle name="Vírgula 4 3 10 2 3" xfId="25819" xr:uid="{00000000-0005-0000-0000-000045540000}"/>
    <cellStyle name="Vírgula 4 3 10 3" xfId="6187" xr:uid="{00000000-0005-0000-0000-000046540000}"/>
    <cellStyle name="Vírgula 4 3 10 3 2" xfId="19531" xr:uid="{00000000-0005-0000-0000-000047540000}"/>
    <cellStyle name="Vírgula 4 3 10 4" xfId="8851" xr:uid="{00000000-0005-0000-0000-000048540000}"/>
    <cellStyle name="Vírgula 4 3 10 4 2" xfId="22195" xr:uid="{00000000-0005-0000-0000-000049540000}"/>
    <cellStyle name="Vírgula 4 3 10 5" xfId="14203" xr:uid="{00000000-0005-0000-0000-00004A540000}"/>
    <cellStyle name="Vírgula 4 3 10 6" xfId="11515" xr:uid="{00000000-0005-0000-0000-00004B540000}"/>
    <cellStyle name="Vírgula 4 3 10 7" xfId="24451" xr:uid="{00000000-0005-0000-0000-00004C540000}"/>
    <cellStyle name="Vírgula 4 3 11" xfId="1651" xr:uid="{00000000-0005-0000-0000-00004D540000}"/>
    <cellStyle name="Vírgula 4 3 11 2" xfId="4315" xr:uid="{00000000-0005-0000-0000-00004E540000}"/>
    <cellStyle name="Vírgula 4 3 11 2 2" xfId="17659" xr:uid="{00000000-0005-0000-0000-00004F540000}"/>
    <cellStyle name="Vírgula 4 3 11 2 3" xfId="26491" xr:uid="{00000000-0005-0000-0000-000050540000}"/>
    <cellStyle name="Vírgula 4 3 11 3" xfId="6979" xr:uid="{00000000-0005-0000-0000-000051540000}"/>
    <cellStyle name="Vírgula 4 3 11 3 2" xfId="20323" xr:uid="{00000000-0005-0000-0000-000052540000}"/>
    <cellStyle name="Vírgula 4 3 11 4" xfId="9643" xr:uid="{00000000-0005-0000-0000-000053540000}"/>
    <cellStyle name="Vírgula 4 3 11 4 2" xfId="22987" xr:uid="{00000000-0005-0000-0000-000054540000}"/>
    <cellStyle name="Vírgula 4 3 11 5" xfId="14995" xr:uid="{00000000-0005-0000-0000-000055540000}"/>
    <cellStyle name="Vírgula 4 3 11 6" xfId="12307" xr:uid="{00000000-0005-0000-0000-000056540000}"/>
    <cellStyle name="Vírgula 4 3 11 7" xfId="25123" xr:uid="{00000000-0005-0000-0000-000057540000}"/>
    <cellStyle name="Vírgula 4 3 12" xfId="2448" xr:uid="{00000000-0005-0000-0000-000058540000}"/>
    <cellStyle name="Vírgula 4 3 12 2" xfId="5112" xr:uid="{00000000-0005-0000-0000-000059540000}"/>
    <cellStyle name="Vírgula 4 3 12 2 2" xfId="18456" xr:uid="{00000000-0005-0000-0000-00005A540000}"/>
    <cellStyle name="Vírgula 4 3 12 3" xfId="7776" xr:uid="{00000000-0005-0000-0000-00005B540000}"/>
    <cellStyle name="Vírgula 4 3 12 3 2" xfId="21120" xr:uid="{00000000-0005-0000-0000-00005C540000}"/>
    <cellStyle name="Vírgula 4 3 12 4" xfId="10440" xr:uid="{00000000-0005-0000-0000-00005D540000}"/>
    <cellStyle name="Vírgula 4 3 12 4 2" xfId="23784" xr:uid="{00000000-0005-0000-0000-00005E540000}"/>
    <cellStyle name="Vírgula 4 3 12 5" xfId="15792" xr:uid="{00000000-0005-0000-0000-00005F540000}"/>
    <cellStyle name="Vírgula 4 3 12 6" xfId="13104" xr:uid="{00000000-0005-0000-0000-000060540000}"/>
    <cellStyle name="Vírgula 4 3 12 7" xfId="25435" xr:uid="{00000000-0005-0000-0000-000061540000}"/>
    <cellStyle name="Vírgula 4 3 13" xfId="67" xr:uid="{00000000-0005-0000-0000-000062540000}"/>
    <cellStyle name="Vírgula 4 3 13 2" xfId="13411" xr:uid="{00000000-0005-0000-0000-000063540000}"/>
    <cellStyle name="Vírgula 4 3 14" xfId="2731" xr:uid="{00000000-0005-0000-0000-000064540000}"/>
    <cellStyle name="Vírgula 4 3 14 2" xfId="16075" xr:uid="{00000000-0005-0000-0000-000065540000}"/>
    <cellStyle name="Vírgula 4 3 15" xfId="5395" xr:uid="{00000000-0005-0000-0000-000066540000}"/>
    <cellStyle name="Vírgula 4 3 15 2" xfId="18739" xr:uid="{00000000-0005-0000-0000-000067540000}"/>
    <cellStyle name="Vírgula 4 3 16" xfId="8059" xr:uid="{00000000-0005-0000-0000-000068540000}"/>
    <cellStyle name="Vírgula 4 3 16 2" xfId="21403" xr:uid="{00000000-0005-0000-0000-000069540000}"/>
    <cellStyle name="Vírgula 4 3 17" xfId="13387" xr:uid="{00000000-0005-0000-0000-00006A540000}"/>
    <cellStyle name="Vírgula 4 3 18" xfId="10723" xr:uid="{00000000-0005-0000-0000-00006B540000}"/>
    <cellStyle name="Vírgula 4 3 19" xfId="24067" xr:uid="{00000000-0005-0000-0000-00006C540000}"/>
    <cellStyle name="Vírgula 4 3 2" xfId="91" xr:uid="{00000000-0005-0000-0000-00006D540000}"/>
    <cellStyle name="Vírgula 4 3 2 10" xfId="1675" xr:uid="{00000000-0005-0000-0000-00006E540000}"/>
    <cellStyle name="Vírgula 4 3 2 10 2" xfId="4339" xr:uid="{00000000-0005-0000-0000-00006F540000}"/>
    <cellStyle name="Vírgula 4 3 2 10 2 2" xfId="17683" xr:uid="{00000000-0005-0000-0000-000070540000}"/>
    <cellStyle name="Vírgula 4 3 2 10 3" xfId="7003" xr:uid="{00000000-0005-0000-0000-000071540000}"/>
    <cellStyle name="Vírgula 4 3 2 10 3 2" xfId="20347" xr:uid="{00000000-0005-0000-0000-000072540000}"/>
    <cellStyle name="Vírgula 4 3 2 10 4" xfId="9667" xr:uid="{00000000-0005-0000-0000-000073540000}"/>
    <cellStyle name="Vírgula 4 3 2 10 4 2" xfId="23011" xr:uid="{00000000-0005-0000-0000-000074540000}"/>
    <cellStyle name="Vírgula 4 3 2 10 5" xfId="15019" xr:uid="{00000000-0005-0000-0000-000075540000}"/>
    <cellStyle name="Vírgula 4 3 2 10 6" xfId="12331" xr:uid="{00000000-0005-0000-0000-000076540000}"/>
    <cellStyle name="Vírgula 4 3 2 11" xfId="2474" xr:uid="{00000000-0005-0000-0000-000077540000}"/>
    <cellStyle name="Vírgula 4 3 2 11 2" xfId="5138" xr:uid="{00000000-0005-0000-0000-000078540000}"/>
    <cellStyle name="Vírgula 4 3 2 11 2 2" xfId="18482" xr:uid="{00000000-0005-0000-0000-000079540000}"/>
    <cellStyle name="Vírgula 4 3 2 11 3" xfId="7802" xr:uid="{00000000-0005-0000-0000-00007A540000}"/>
    <cellStyle name="Vírgula 4 3 2 11 3 2" xfId="21146" xr:uid="{00000000-0005-0000-0000-00007B540000}"/>
    <cellStyle name="Vírgula 4 3 2 11 4" xfId="10466" xr:uid="{00000000-0005-0000-0000-00007C540000}"/>
    <cellStyle name="Vírgula 4 3 2 11 4 2" xfId="23810" xr:uid="{00000000-0005-0000-0000-00007D540000}"/>
    <cellStyle name="Vírgula 4 3 2 11 5" xfId="15818" xr:uid="{00000000-0005-0000-0000-00007E540000}"/>
    <cellStyle name="Vírgula 4 3 2 11 6" xfId="13130" xr:uid="{00000000-0005-0000-0000-00007F540000}"/>
    <cellStyle name="Vírgula 4 3 2 12" xfId="2755" xr:uid="{00000000-0005-0000-0000-000080540000}"/>
    <cellStyle name="Vírgula 4 3 2 12 2" xfId="16099" xr:uid="{00000000-0005-0000-0000-000081540000}"/>
    <cellStyle name="Vírgula 4 3 2 13" xfId="5419" xr:uid="{00000000-0005-0000-0000-000082540000}"/>
    <cellStyle name="Vírgula 4 3 2 13 2" xfId="18763" xr:uid="{00000000-0005-0000-0000-000083540000}"/>
    <cellStyle name="Vírgula 4 3 2 14" xfId="8083" xr:uid="{00000000-0005-0000-0000-000084540000}"/>
    <cellStyle name="Vírgula 4 3 2 14 2" xfId="21427" xr:uid="{00000000-0005-0000-0000-000085540000}"/>
    <cellStyle name="Vírgula 4 3 2 15" xfId="13435" xr:uid="{00000000-0005-0000-0000-000086540000}"/>
    <cellStyle name="Vírgula 4 3 2 16" xfId="10747" xr:uid="{00000000-0005-0000-0000-000087540000}"/>
    <cellStyle name="Vírgula 4 3 2 17" xfId="24139" xr:uid="{00000000-0005-0000-0000-000088540000}"/>
    <cellStyle name="Vírgula 4 3 2 2" xfId="139" xr:uid="{00000000-0005-0000-0000-000089540000}"/>
    <cellStyle name="Vírgula 4 3 2 2 10" xfId="8131" xr:uid="{00000000-0005-0000-0000-00008A540000}"/>
    <cellStyle name="Vírgula 4 3 2 2 10 2" xfId="21475" xr:uid="{00000000-0005-0000-0000-00008B540000}"/>
    <cellStyle name="Vírgula 4 3 2 2 11" xfId="13483" xr:uid="{00000000-0005-0000-0000-00008C540000}"/>
    <cellStyle name="Vírgula 4 3 2 2 12" xfId="10795" xr:uid="{00000000-0005-0000-0000-00008D540000}"/>
    <cellStyle name="Vírgula 4 3 2 2 13" xfId="24187" xr:uid="{00000000-0005-0000-0000-00008E540000}"/>
    <cellStyle name="Vírgula 4 3 2 2 2" xfId="307" xr:uid="{00000000-0005-0000-0000-00008F540000}"/>
    <cellStyle name="Vírgula 4 3 2 2 2 10" xfId="10963" xr:uid="{00000000-0005-0000-0000-000090540000}"/>
    <cellStyle name="Vírgula 4 3 2 2 2 11" xfId="24355" xr:uid="{00000000-0005-0000-0000-000091540000}"/>
    <cellStyle name="Vírgula 4 3 2 2 2 2" xfId="571" xr:uid="{00000000-0005-0000-0000-000092540000}"/>
    <cellStyle name="Vírgula 4 3 2 2 2 2 2" xfId="1363" xr:uid="{00000000-0005-0000-0000-000093540000}"/>
    <cellStyle name="Vírgula 4 3 2 2 2 2 2 2" xfId="4027" xr:uid="{00000000-0005-0000-0000-000094540000}"/>
    <cellStyle name="Vírgula 4 3 2 2 2 2 2 2 2" xfId="17371" xr:uid="{00000000-0005-0000-0000-000095540000}"/>
    <cellStyle name="Vírgula 4 3 2 2 2 2 2 3" xfId="6691" xr:uid="{00000000-0005-0000-0000-000096540000}"/>
    <cellStyle name="Vírgula 4 3 2 2 2 2 2 3 2" xfId="20035" xr:uid="{00000000-0005-0000-0000-000097540000}"/>
    <cellStyle name="Vírgula 4 3 2 2 2 2 2 4" xfId="9355" xr:uid="{00000000-0005-0000-0000-000098540000}"/>
    <cellStyle name="Vírgula 4 3 2 2 2 2 2 4 2" xfId="22699" xr:uid="{00000000-0005-0000-0000-000099540000}"/>
    <cellStyle name="Vírgula 4 3 2 2 2 2 2 5" xfId="14707" xr:uid="{00000000-0005-0000-0000-00009A540000}"/>
    <cellStyle name="Vírgula 4 3 2 2 2 2 2 6" xfId="12019" xr:uid="{00000000-0005-0000-0000-00009B540000}"/>
    <cellStyle name="Vírgula 4 3 2 2 2 2 2 7" xfId="26419" xr:uid="{00000000-0005-0000-0000-00009C540000}"/>
    <cellStyle name="Vírgula 4 3 2 2 2 2 3" xfId="2155" xr:uid="{00000000-0005-0000-0000-00009D540000}"/>
    <cellStyle name="Vírgula 4 3 2 2 2 2 3 2" xfId="4819" xr:uid="{00000000-0005-0000-0000-00009E540000}"/>
    <cellStyle name="Vírgula 4 3 2 2 2 2 3 2 2" xfId="18163" xr:uid="{00000000-0005-0000-0000-00009F540000}"/>
    <cellStyle name="Vírgula 4 3 2 2 2 2 3 3" xfId="7483" xr:uid="{00000000-0005-0000-0000-0000A0540000}"/>
    <cellStyle name="Vírgula 4 3 2 2 2 2 3 3 2" xfId="20827" xr:uid="{00000000-0005-0000-0000-0000A1540000}"/>
    <cellStyle name="Vírgula 4 3 2 2 2 2 3 4" xfId="10147" xr:uid="{00000000-0005-0000-0000-0000A2540000}"/>
    <cellStyle name="Vírgula 4 3 2 2 2 2 3 4 2" xfId="23491" xr:uid="{00000000-0005-0000-0000-0000A3540000}"/>
    <cellStyle name="Vírgula 4 3 2 2 2 2 3 5" xfId="15499" xr:uid="{00000000-0005-0000-0000-0000A4540000}"/>
    <cellStyle name="Vírgula 4 3 2 2 2 2 3 6" xfId="12811" xr:uid="{00000000-0005-0000-0000-0000A5540000}"/>
    <cellStyle name="Vírgula 4 3 2 2 2 2 4" xfId="3235" xr:uid="{00000000-0005-0000-0000-0000A6540000}"/>
    <cellStyle name="Vírgula 4 3 2 2 2 2 4 2" xfId="16579" xr:uid="{00000000-0005-0000-0000-0000A7540000}"/>
    <cellStyle name="Vírgula 4 3 2 2 2 2 5" xfId="5899" xr:uid="{00000000-0005-0000-0000-0000A8540000}"/>
    <cellStyle name="Vírgula 4 3 2 2 2 2 5 2" xfId="19243" xr:uid="{00000000-0005-0000-0000-0000A9540000}"/>
    <cellStyle name="Vírgula 4 3 2 2 2 2 6" xfId="8563" xr:uid="{00000000-0005-0000-0000-0000AA540000}"/>
    <cellStyle name="Vírgula 4 3 2 2 2 2 6 2" xfId="21907" xr:uid="{00000000-0005-0000-0000-0000AB540000}"/>
    <cellStyle name="Vírgula 4 3 2 2 2 2 7" xfId="13915" xr:uid="{00000000-0005-0000-0000-0000AC540000}"/>
    <cellStyle name="Vírgula 4 3 2 2 2 2 8" xfId="11227" xr:uid="{00000000-0005-0000-0000-0000AD540000}"/>
    <cellStyle name="Vírgula 4 3 2 2 2 2 9" xfId="25051" xr:uid="{00000000-0005-0000-0000-0000AE540000}"/>
    <cellStyle name="Vírgula 4 3 2 2 2 3" xfId="1099" xr:uid="{00000000-0005-0000-0000-0000AF540000}"/>
    <cellStyle name="Vírgula 4 3 2 2 2 3 2" xfId="3763" xr:uid="{00000000-0005-0000-0000-0000B0540000}"/>
    <cellStyle name="Vírgula 4 3 2 2 2 3 2 2" xfId="17107" xr:uid="{00000000-0005-0000-0000-0000B1540000}"/>
    <cellStyle name="Vírgula 4 3 2 2 2 3 2 3" xfId="26083" xr:uid="{00000000-0005-0000-0000-0000B2540000}"/>
    <cellStyle name="Vírgula 4 3 2 2 2 3 3" xfId="6427" xr:uid="{00000000-0005-0000-0000-0000B3540000}"/>
    <cellStyle name="Vírgula 4 3 2 2 2 3 3 2" xfId="19771" xr:uid="{00000000-0005-0000-0000-0000B4540000}"/>
    <cellStyle name="Vírgula 4 3 2 2 2 3 4" xfId="9091" xr:uid="{00000000-0005-0000-0000-0000B5540000}"/>
    <cellStyle name="Vírgula 4 3 2 2 2 3 4 2" xfId="22435" xr:uid="{00000000-0005-0000-0000-0000B6540000}"/>
    <cellStyle name="Vírgula 4 3 2 2 2 3 5" xfId="14443" xr:uid="{00000000-0005-0000-0000-0000B7540000}"/>
    <cellStyle name="Vírgula 4 3 2 2 2 3 6" xfId="11755" xr:uid="{00000000-0005-0000-0000-0000B8540000}"/>
    <cellStyle name="Vírgula 4 3 2 2 2 3 7" xfId="24715" xr:uid="{00000000-0005-0000-0000-0000B9540000}"/>
    <cellStyle name="Vírgula 4 3 2 2 2 4" xfId="1891" xr:uid="{00000000-0005-0000-0000-0000BA540000}"/>
    <cellStyle name="Vírgula 4 3 2 2 2 4 2" xfId="4555" xr:uid="{00000000-0005-0000-0000-0000BB540000}"/>
    <cellStyle name="Vírgula 4 3 2 2 2 4 2 2" xfId="17899" xr:uid="{00000000-0005-0000-0000-0000BC540000}"/>
    <cellStyle name="Vírgula 4 3 2 2 2 4 2 3" xfId="26731" xr:uid="{00000000-0005-0000-0000-0000BD540000}"/>
    <cellStyle name="Vírgula 4 3 2 2 2 4 3" xfId="7219" xr:uid="{00000000-0005-0000-0000-0000BE540000}"/>
    <cellStyle name="Vírgula 4 3 2 2 2 4 3 2" xfId="20563" xr:uid="{00000000-0005-0000-0000-0000BF540000}"/>
    <cellStyle name="Vírgula 4 3 2 2 2 4 4" xfId="9883" xr:uid="{00000000-0005-0000-0000-0000C0540000}"/>
    <cellStyle name="Vírgula 4 3 2 2 2 4 4 2" xfId="23227" xr:uid="{00000000-0005-0000-0000-0000C1540000}"/>
    <cellStyle name="Vírgula 4 3 2 2 2 4 5" xfId="15235" xr:uid="{00000000-0005-0000-0000-0000C2540000}"/>
    <cellStyle name="Vírgula 4 3 2 2 2 4 6" xfId="12547" xr:uid="{00000000-0005-0000-0000-0000C3540000}"/>
    <cellStyle name="Vírgula 4 3 2 2 2 4 7" xfId="25363" xr:uid="{00000000-0005-0000-0000-0000C4540000}"/>
    <cellStyle name="Vírgula 4 3 2 2 2 5" xfId="2707" xr:uid="{00000000-0005-0000-0000-0000C5540000}"/>
    <cellStyle name="Vírgula 4 3 2 2 2 5 2" xfId="5371" xr:uid="{00000000-0005-0000-0000-0000C6540000}"/>
    <cellStyle name="Vírgula 4 3 2 2 2 5 2 2" xfId="18715" xr:uid="{00000000-0005-0000-0000-0000C7540000}"/>
    <cellStyle name="Vírgula 4 3 2 2 2 5 3" xfId="8035" xr:uid="{00000000-0005-0000-0000-0000C8540000}"/>
    <cellStyle name="Vírgula 4 3 2 2 2 5 3 2" xfId="21379" xr:uid="{00000000-0005-0000-0000-0000C9540000}"/>
    <cellStyle name="Vírgula 4 3 2 2 2 5 4" xfId="10699" xr:uid="{00000000-0005-0000-0000-0000CA540000}"/>
    <cellStyle name="Vírgula 4 3 2 2 2 5 4 2" xfId="24043" xr:uid="{00000000-0005-0000-0000-0000CB540000}"/>
    <cellStyle name="Vírgula 4 3 2 2 2 5 5" xfId="16051" xr:uid="{00000000-0005-0000-0000-0000CC540000}"/>
    <cellStyle name="Vírgula 4 3 2 2 2 5 6" xfId="13363" xr:uid="{00000000-0005-0000-0000-0000CD540000}"/>
    <cellStyle name="Vírgula 4 3 2 2 2 5 7" xfId="25723" xr:uid="{00000000-0005-0000-0000-0000CE540000}"/>
    <cellStyle name="Vírgula 4 3 2 2 2 6" xfId="2971" xr:uid="{00000000-0005-0000-0000-0000CF540000}"/>
    <cellStyle name="Vírgula 4 3 2 2 2 6 2" xfId="16315" xr:uid="{00000000-0005-0000-0000-0000D0540000}"/>
    <cellStyle name="Vírgula 4 3 2 2 2 7" xfId="5635" xr:uid="{00000000-0005-0000-0000-0000D1540000}"/>
    <cellStyle name="Vírgula 4 3 2 2 2 7 2" xfId="18979" xr:uid="{00000000-0005-0000-0000-0000D2540000}"/>
    <cellStyle name="Vírgula 4 3 2 2 2 8" xfId="8299" xr:uid="{00000000-0005-0000-0000-0000D3540000}"/>
    <cellStyle name="Vírgula 4 3 2 2 2 8 2" xfId="21643" xr:uid="{00000000-0005-0000-0000-0000D4540000}"/>
    <cellStyle name="Vírgula 4 3 2 2 2 9" xfId="13651" xr:uid="{00000000-0005-0000-0000-0000D5540000}"/>
    <cellStyle name="Vírgula 4 3 2 2 3" xfId="403" xr:uid="{00000000-0005-0000-0000-0000D6540000}"/>
    <cellStyle name="Vírgula 4 3 2 2 3 2" xfId="1195" xr:uid="{00000000-0005-0000-0000-0000D7540000}"/>
    <cellStyle name="Vírgula 4 3 2 2 3 2 2" xfId="3859" xr:uid="{00000000-0005-0000-0000-0000D8540000}"/>
    <cellStyle name="Vírgula 4 3 2 2 3 2 2 2" xfId="17203" xr:uid="{00000000-0005-0000-0000-0000D9540000}"/>
    <cellStyle name="Vírgula 4 3 2 2 3 2 3" xfId="6523" xr:uid="{00000000-0005-0000-0000-0000DA540000}"/>
    <cellStyle name="Vírgula 4 3 2 2 3 2 3 2" xfId="19867" xr:uid="{00000000-0005-0000-0000-0000DB540000}"/>
    <cellStyle name="Vírgula 4 3 2 2 3 2 4" xfId="9187" xr:uid="{00000000-0005-0000-0000-0000DC540000}"/>
    <cellStyle name="Vírgula 4 3 2 2 3 2 4 2" xfId="22531" xr:uid="{00000000-0005-0000-0000-0000DD540000}"/>
    <cellStyle name="Vírgula 4 3 2 2 3 2 5" xfId="14539" xr:uid="{00000000-0005-0000-0000-0000DE540000}"/>
    <cellStyle name="Vírgula 4 3 2 2 3 2 6" xfId="11851" xr:uid="{00000000-0005-0000-0000-0000DF540000}"/>
    <cellStyle name="Vírgula 4 3 2 2 3 2 7" xfId="26251" xr:uid="{00000000-0005-0000-0000-0000E0540000}"/>
    <cellStyle name="Vírgula 4 3 2 2 3 3" xfId="1987" xr:uid="{00000000-0005-0000-0000-0000E1540000}"/>
    <cellStyle name="Vírgula 4 3 2 2 3 3 2" xfId="4651" xr:uid="{00000000-0005-0000-0000-0000E2540000}"/>
    <cellStyle name="Vírgula 4 3 2 2 3 3 2 2" xfId="17995" xr:uid="{00000000-0005-0000-0000-0000E3540000}"/>
    <cellStyle name="Vírgula 4 3 2 2 3 3 3" xfId="7315" xr:uid="{00000000-0005-0000-0000-0000E4540000}"/>
    <cellStyle name="Vírgula 4 3 2 2 3 3 3 2" xfId="20659" xr:uid="{00000000-0005-0000-0000-0000E5540000}"/>
    <cellStyle name="Vírgula 4 3 2 2 3 3 4" xfId="9979" xr:uid="{00000000-0005-0000-0000-0000E6540000}"/>
    <cellStyle name="Vírgula 4 3 2 2 3 3 4 2" xfId="23323" xr:uid="{00000000-0005-0000-0000-0000E7540000}"/>
    <cellStyle name="Vírgula 4 3 2 2 3 3 5" xfId="15331" xr:uid="{00000000-0005-0000-0000-0000E8540000}"/>
    <cellStyle name="Vírgula 4 3 2 2 3 3 6" xfId="12643" xr:uid="{00000000-0005-0000-0000-0000E9540000}"/>
    <cellStyle name="Vírgula 4 3 2 2 3 4" xfId="3067" xr:uid="{00000000-0005-0000-0000-0000EA540000}"/>
    <cellStyle name="Vírgula 4 3 2 2 3 4 2" xfId="16411" xr:uid="{00000000-0005-0000-0000-0000EB540000}"/>
    <cellStyle name="Vírgula 4 3 2 2 3 5" xfId="5731" xr:uid="{00000000-0005-0000-0000-0000EC540000}"/>
    <cellStyle name="Vírgula 4 3 2 2 3 5 2" xfId="19075" xr:uid="{00000000-0005-0000-0000-0000ED540000}"/>
    <cellStyle name="Vírgula 4 3 2 2 3 6" xfId="8395" xr:uid="{00000000-0005-0000-0000-0000EE540000}"/>
    <cellStyle name="Vírgula 4 3 2 2 3 6 2" xfId="21739" xr:uid="{00000000-0005-0000-0000-0000EF540000}"/>
    <cellStyle name="Vírgula 4 3 2 2 3 7" xfId="13747" xr:uid="{00000000-0005-0000-0000-0000F0540000}"/>
    <cellStyle name="Vírgula 4 3 2 2 3 8" xfId="11059" xr:uid="{00000000-0005-0000-0000-0000F1540000}"/>
    <cellStyle name="Vírgula 4 3 2 2 3 9" xfId="24883" xr:uid="{00000000-0005-0000-0000-0000F2540000}"/>
    <cellStyle name="Vírgula 4 3 2 2 4" xfId="739" xr:uid="{00000000-0005-0000-0000-0000F3540000}"/>
    <cellStyle name="Vírgula 4 3 2 2 4 2" xfId="1531" xr:uid="{00000000-0005-0000-0000-0000F4540000}"/>
    <cellStyle name="Vírgula 4 3 2 2 4 2 2" xfId="4195" xr:uid="{00000000-0005-0000-0000-0000F5540000}"/>
    <cellStyle name="Vírgula 4 3 2 2 4 2 2 2" xfId="17539" xr:uid="{00000000-0005-0000-0000-0000F6540000}"/>
    <cellStyle name="Vírgula 4 3 2 2 4 2 3" xfId="6859" xr:uid="{00000000-0005-0000-0000-0000F7540000}"/>
    <cellStyle name="Vírgula 4 3 2 2 4 2 3 2" xfId="20203" xr:uid="{00000000-0005-0000-0000-0000F8540000}"/>
    <cellStyle name="Vírgula 4 3 2 2 4 2 4" xfId="9523" xr:uid="{00000000-0005-0000-0000-0000F9540000}"/>
    <cellStyle name="Vírgula 4 3 2 2 4 2 4 2" xfId="22867" xr:uid="{00000000-0005-0000-0000-0000FA540000}"/>
    <cellStyle name="Vírgula 4 3 2 2 4 2 5" xfId="14875" xr:uid="{00000000-0005-0000-0000-0000FB540000}"/>
    <cellStyle name="Vírgula 4 3 2 2 4 2 6" xfId="12187" xr:uid="{00000000-0005-0000-0000-0000FC540000}"/>
    <cellStyle name="Vírgula 4 3 2 2 4 2 7" xfId="25915" xr:uid="{00000000-0005-0000-0000-0000FD540000}"/>
    <cellStyle name="Vírgula 4 3 2 2 4 3" xfId="2323" xr:uid="{00000000-0005-0000-0000-0000FE540000}"/>
    <cellStyle name="Vírgula 4 3 2 2 4 3 2" xfId="4987" xr:uid="{00000000-0005-0000-0000-0000FF540000}"/>
    <cellStyle name="Vírgula 4 3 2 2 4 3 2 2" xfId="18331" xr:uid="{00000000-0005-0000-0000-000000550000}"/>
    <cellStyle name="Vírgula 4 3 2 2 4 3 3" xfId="7651" xr:uid="{00000000-0005-0000-0000-000001550000}"/>
    <cellStyle name="Vírgula 4 3 2 2 4 3 3 2" xfId="20995" xr:uid="{00000000-0005-0000-0000-000002550000}"/>
    <cellStyle name="Vírgula 4 3 2 2 4 3 4" xfId="10315" xr:uid="{00000000-0005-0000-0000-000003550000}"/>
    <cellStyle name="Vírgula 4 3 2 2 4 3 4 2" xfId="23659" xr:uid="{00000000-0005-0000-0000-000004550000}"/>
    <cellStyle name="Vírgula 4 3 2 2 4 3 5" xfId="15667" xr:uid="{00000000-0005-0000-0000-000005550000}"/>
    <cellStyle name="Vírgula 4 3 2 2 4 3 6" xfId="12979" xr:uid="{00000000-0005-0000-0000-000006550000}"/>
    <cellStyle name="Vírgula 4 3 2 2 4 4" xfId="3403" xr:uid="{00000000-0005-0000-0000-000007550000}"/>
    <cellStyle name="Vírgula 4 3 2 2 4 4 2" xfId="16747" xr:uid="{00000000-0005-0000-0000-000008550000}"/>
    <cellStyle name="Vírgula 4 3 2 2 4 5" xfId="6067" xr:uid="{00000000-0005-0000-0000-000009550000}"/>
    <cellStyle name="Vírgula 4 3 2 2 4 5 2" xfId="19411" xr:uid="{00000000-0005-0000-0000-00000A550000}"/>
    <cellStyle name="Vírgula 4 3 2 2 4 6" xfId="8731" xr:uid="{00000000-0005-0000-0000-00000B550000}"/>
    <cellStyle name="Vírgula 4 3 2 2 4 6 2" xfId="22075" xr:uid="{00000000-0005-0000-0000-00000C550000}"/>
    <cellStyle name="Vírgula 4 3 2 2 4 7" xfId="14083" xr:uid="{00000000-0005-0000-0000-00000D550000}"/>
    <cellStyle name="Vírgula 4 3 2 2 4 8" xfId="11395" xr:uid="{00000000-0005-0000-0000-00000E550000}"/>
    <cellStyle name="Vírgula 4 3 2 2 4 9" xfId="24547" xr:uid="{00000000-0005-0000-0000-00000F550000}"/>
    <cellStyle name="Vírgula 4 3 2 2 5" xfId="931" xr:uid="{00000000-0005-0000-0000-000010550000}"/>
    <cellStyle name="Vírgula 4 3 2 2 5 2" xfId="3595" xr:uid="{00000000-0005-0000-0000-000011550000}"/>
    <cellStyle name="Vírgula 4 3 2 2 5 2 2" xfId="16939" xr:uid="{00000000-0005-0000-0000-000012550000}"/>
    <cellStyle name="Vírgula 4 3 2 2 5 2 3" xfId="26563" xr:uid="{00000000-0005-0000-0000-000013550000}"/>
    <cellStyle name="Vírgula 4 3 2 2 5 3" xfId="6259" xr:uid="{00000000-0005-0000-0000-000014550000}"/>
    <cellStyle name="Vírgula 4 3 2 2 5 3 2" xfId="19603" xr:uid="{00000000-0005-0000-0000-000015550000}"/>
    <cellStyle name="Vírgula 4 3 2 2 5 4" xfId="8923" xr:uid="{00000000-0005-0000-0000-000016550000}"/>
    <cellStyle name="Vírgula 4 3 2 2 5 4 2" xfId="22267" xr:uid="{00000000-0005-0000-0000-000017550000}"/>
    <cellStyle name="Vírgula 4 3 2 2 5 5" xfId="14275" xr:uid="{00000000-0005-0000-0000-000018550000}"/>
    <cellStyle name="Vírgula 4 3 2 2 5 6" xfId="11587" xr:uid="{00000000-0005-0000-0000-000019550000}"/>
    <cellStyle name="Vírgula 4 3 2 2 5 7" xfId="25195" xr:uid="{00000000-0005-0000-0000-00001A550000}"/>
    <cellStyle name="Vírgula 4 3 2 2 6" xfId="1723" xr:uid="{00000000-0005-0000-0000-00001B550000}"/>
    <cellStyle name="Vírgula 4 3 2 2 6 2" xfId="4387" xr:uid="{00000000-0005-0000-0000-00001C550000}"/>
    <cellStyle name="Vírgula 4 3 2 2 6 2 2" xfId="17731" xr:uid="{00000000-0005-0000-0000-00001D550000}"/>
    <cellStyle name="Vírgula 4 3 2 2 6 3" xfId="7051" xr:uid="{00000000-0005-0000-0000-00001E550000}"/>
    <cellStyle name="Vírgula 4 3 2 2 6 3 2" xfId="20395" xr:uid="{00000000-0005-0000-0000-00001F550000}"/>
    <cellStyle name="Vírgula 4 3 2 2 6 4" xfId="9715" xr:uid="{00000000-0005-0000-0000-000020550000}"/>
    <cellStyle name="Vírgula 4 3 2 2 6 4 2" xfId="23059" xr:uid="{00000000-0005-0000-0000-000021550000}"/>
    <cellStyle name="Vírgula 4 3 2 2 6 5" xfId="15067" xr:uid="{00000000-0005-0000-0000-000022550000}"/>
    <cellStyle name="Vírgula 4 3 2 2 6 6" xfId="12379" xr:uid="{00000000-0005-0000-0000-000023550000}"/>
    <cellStyle name="Vírgula 4 3 2 2 6 7" xfId="25555" xr:uid="{00000000-0005-0000-0000-000024550000}"/>
    <cellStyle name="Vírgula 4 3 2 2 7" xfId="2539" xr:uid="{00000000-0005-0000-0000-000025550000}"/>
    <cellStyle name="Vírgula 4 3 2 2 7 2" xfId="5203" xr:uid="{00000000-0005-0000-0000-000026550000}"/>
    <cellStyle name="Vírgula 4 3 2 2 7 2 2" xfId="18547" xr:uid="{00000000-0005-0000-0000-000027550000}"/>
    <cellStyle name="Vírgula 4 3 2 2 7 3" xfId="7867" xr:uid="{00000000-0005-0000-0000-000028550000}"/>
    <cellStyle name="Vírgula 4 3 2 2 7 3 2" xfId="21211" xr:uid="{00000000-0005-0000-0000-000029550000}"/>
    <cellStyle name="Vírgula 4 3 2 2 7 4" xfId="10531" xr:uid="{00000000-0005-0000-0000-00002A550000}"/>
    <cellStyle name="Vírgula 4 3 2 2 7 4 2" xfId="23875" xr:uid="{00000000-0005-0000-0000-00002B550000}"/>
    <cellStyle name="Vírgula 4 3 2 2 7 5" xfId="15883" xr:uid="{00000000-0005-0000-0000-00002C550000}"/>
    <cellStyle name="Vírgula 4 3 2 2 7 6" xfId="13195" xr:uid="{00000000-0005-0000-0000-00002D550000}"/>
    <cellStyle name="Vírgula 4 3 2 2 8" xfId="2803" xr:uid="{00000000-0005-0000-0000-00002E550000}"/>
    <cellStyle name="Vírgula 4 3 2 2 8 2" xfId="16147" xr:uid="{00000000-0005-0000-0000-00002F550000}"/>
    <cellStyle name="Vírgula 4 3 2 2 9" xfId="5467" xr:uid="{00000000-0005-0000-0000-000030550000}"/>
    <cellStyle name="Vírgula 4 3 2 2 9 2" xfId="18811" xr:uid="{00000000-0005-0000-0000-000031550000}"/>
    <cellStyle name="Vírgula 4 3 2 3" xfId="259" xr:uid="{00000000-0005-0000-0000-000032550000}"/>
    <cellStyle name="Vírgula 4 3 2 3 10" xfId="13603" xr:uid="{00000000-0005-0000-0000-000033550000}"/>
    <cellStyle name="Vírgula 4 3 2 3 11" xfId="10915" xr:uid="{00000000-0005-0000-0000-000034550000}"/>
    <cellStyle name="Vírgula 4 3 2 3 12" xfId="24307" xr:uid="{00000000-0005-0000-0000-000035550000}"/>
    <cellStyle name="Vírgula 4 3 2 3 2" xfId="523" xr:uid="{00000000-0005-0000-0000-000036550000}"/>
    <cellStyle name="Vírgula 4 3 2 3 2 2" xfId="1315" xr:uid="{00000000-0005-0000-0000-000037550000}"/>
    <cellStyle name="Vírgula 4 3 2 3 2 2 2" xfId="3979" xr:uid="{00000000-0005-0000-0000-000038550000}"/>
    <cellStyle name="Vírgula 4 3 2 3 2 2 2 2" xfId="17323" xr:uid="{00000000-0005-0000-0000-000039550000}"/>
    <cellStyle name="Vírgula 4 3 2 3 2 2 3" xfId="6643" xr:uid="{00000000-0005-0000-0000-00003A550000}"/>
    <cellStyle name="Vírgula 4 3 2 3 2 2 3 2" xfId="19987" xr:uid="{00000000-0005-0000-0000-00003B550000}"/>
    <cellStyle name="Vírgula 4 3 2 3 2 2 4" xfId="9307" xr:uid="{00000000-0005-0000-0000-00003C550000}"/>
    <cellStyle name="Vírgula 4 3 2 3 2 2 4 2" xfId="22651" xr:uid="{00000000-0005-0000-0000-00003D550000}"/>
    <cellStyle name="Vírgula 4 3 2 3 2 2 5" xfId="14659" xr:uid="{00000000-0005-0000-0000-00003E550000}"/>
    <cellStyle name="Vírgula 4 3 2 3 2 2 6" xfId="11971" xr:uid="{00000000-0005-0000-0000-00003F550000}"/>
    <cellStyle name="Vírgula 4 3 2 3 2 2 7" xfId="26371" xr:uid="{00000000-0005-0000-0000-000040550000}"/>
    <cellStyle name="Vírgula 4 3 2 3 2 3" xfId="2107" xr:uid="{00000000-0005-0000-0000-000041550000}"/>
    <cellStyle name="Vírgula 4 3 2 3 2 3 2" xfId="4771" xr:uid="{00000000-0005-0000-0000-000042550000}"/>
    <cellStyle name="Vírgula 4 3 2 3 2 3 2 2" xfId="18115" xr:uid="{00000000-0005-0000-0000-000043550000}"/>
    <cellStyle name="Vírgula 4 3 2 3 2 3 3" xfId="7435" xr:uid="{00000000-0005-0000-0000-000044550000}"/>
    <cellStyle name="Vírgula 4 3 2 3 2 3 3 2" xfId="20779" xr:uid="{00000000-0005-0000-0000-000045550000}"/>
    <cellStyle name="Vírgula 4 3 2 3 2 3 4" xfId="10099" xr:uid="{00000000-0005-0000-0000-000046550000}"/>
    <cellStyle name="Vírgula 4 3 2 3 2 3 4 2" xfId="23443" xr:uid="{00000000-0005-0000-0000-000047550000}"/>
    <cellStyle name="Vírgula 4 3 2 3 2 3 5" xfId="15451" xr:uid="{00000000-0005-0000-0000-000048550000}"/>
    <cellStyle name="Vírgula 4 3 2 3 2 3 6" xfId="12763" xr:uid="{00000000-0005-0000-0000-000049550000}"/>
    <cellStyle name="Vírgula 4 3 2 3 2 4" xfId="3187" xr:uid="{00000000-0005-0000-0000-00004A550000}"/>
    <cellStyle name="Vírgula 4 3 2 3 2 4 2" xfId="16531" xr:uid="{00000000-0005-0000-0000-00004B550000}"/>
    <cellStyle name="Vírgula 4 3 2 3 2 5" xfId="5851" xr:uid="{00000000-0005-0000-0000-00004C550000}"/>
    <cellStyle name="Vírgula 4 3 2 3 2 5 2" xfId="19195" xr:uid="{00000000-0005-0000-0000-00004D550000}"/>
    <cellStyle name="Vírgula 4 3 2 3 2 6" xfId="8515" xr:uid="{00000000-0005-0000-0000-00004E550000}"/>
    <cellStyle name="Vírgula 4 3 2 3 2 6 2" xfId="21859" xr:uid="{00000000-0005-0000-0000-00004F550000}"/>
    <cellStyle name="Vírgula 4 3 2 3 2 7" xfId="13867" xr:uid="{00000000-0005-0000-0000-000050550000}"/>
    <cellStyle name="Vírgula 4 3 2 3 2 8" xfId="11179" xr:uid="{00000000-0005-0000-0000-000051550000}"/>
    <cellStyle name="Vírgula 4 3 2 3 2 9" xfId="25003" xr:uid="{00000000-0005-0000-0000-000052550000}"/>
    <cellStyle name="Vírgula 4 3 2 3 3" xfId="691" xr:uid="{00000000-0005-0000-0000-000053550000}"/>
    <cellStyle name="Vírgula 4 3 2 3 3 2" xfId="1483" xr:uid="{00000000-0005-0000-0000-000054550000}"/>
    <cellStyle name="Vírgula 4 3 2 3 3 2 2" xfId="4147" xr:uid="{00000000-0005-0000-0000-000055550000}"/>
    <cellStyle name="Vírgula 4 3 2 3 3 2 2 2" xfId="17491" xr:uid="{00000000-0005-0000-0000-000056550000}"/>
    <cellStyle name="Vírgula 4 3 2 3 3 2 3" xfId="6811" xr:uid="{00000000-0005-0000-0000-000057550000}"/>
    <cellStyle name="Vírgula 4 3 2 3 3 2 3 2" xfId="20155" xr:uid="{00000000-0005-0000-0000-000058550000}"/>
    <cellStyle name="Vírgula 4 3 2 3 3 2 4" xfId="9475" xr:uid="{00000000-0005-0000-0000-000059550000}"/>
    <cellStyle name="Vírgula 4 3 2 3 3 2 4 2" xfId="22819" xr:uid="{00000000-0005-0000-0000-00005A550000}"/>
    <cellStyle name="Vírgula 4 3 2 3 3 2 5" xfId="14827" xr:uid="{00000000-0005-0000-0000-00005B550000}"/>
    <cellStyle name="Vírgula 4 3 2 3 3 2 6" xfId="12139" xr:uid="{00000000-0005-0000-0000-00005C550000}"/>
    <cellStyle name="Vírgula 4 3 2 3 3 2 7" xfId="26035" xr:uid="{00000000-0005-0000-0000-00005D550000}"/>
    <cellStyle name="Vírgula 4 3 2 3 3 3" xfId="2275" xr:uid="{00000000-0005-0000-0000-00005E550000}"/>
    <cellStyle name="Vírgula 4 3 2 3 3 3 2" xfId="4939" xr:uid="{00000000-0005-0000-0000-00005F550000}"/>
    <cellStyle name="Vírgula 4 3 2 3 3 3 2 2" xfId="18283" xr:uid="{00000000-0005-0000-0000-000060550000}"/>
    <cellStyle name="Vírgula 4 3 2 3 3 3 3" xfId="7603" xr:uid="{00000000-0005-0000-0000-000061550000}"/>
    <cellStyle name="Vírgula 4 3 2 3 3 3 3 2" xfId="20947" xr:uid="{00000000-0005-0000-0000-000062550000}"/>
    <cellStyle name="Vírgula 4 3 2 3 3 3 4" xfId="10267" xr:uid="{00000000-0005-0000-0000-000063550000}"/>
    <cellStyle name="Vírgula 4 3 2 3 3 3 4 2" xfId="23611" xr:uid="{00000000-0005-0000-0000-000064550000}"/>
    <cellStyle name="Vírgula 4 3 2 3 3 3 5" xfId="15619" xr:uid="{00000000-0005-0000-0000-000065550000}"/>
    <cellStyle name="Vírgula 4 3 2 3 3 3 6" xfId="12931" xr:uid="{00000000-0005-0000-0000-000066550000}"/>
    <cellStyle name="Vírgula 4 3 2 3 3 4" xfId="3355" xr:uid="{00000000-0005-0000-0000-000067550000}"/>
    <cellStyle name="Vírgula 4 3 2 3 3 4 2" xfId="16699" xr:uid="{00000000-0005-0000-0000-000068550000}"/>
    <cellStyle name="Vírgula 4 3 2 3 3 5" xfId="6019" xr:uid="{00000000-0005-0000-0000-000069550000}"/>
    <cellStyle name="Vírgula 4 3 2 3 3 5 2" xfId="19363" xr:uid="{00000000-0005-0000-0000-00006A550000}"/>
    <cellStyle name="Vírgula 4 3 2 3 3 6" xfId="8683" xr:uid="{00000000-0005-0000-0000-00006B550000}"/>
    <cellStyle name="Vírgula 4 3 2 3 3 6 2" xfId="22027" xr:uid="{00000000-0005-0000-0000-00006C550000}"/>
    <cellStyle name="Vírgula 4 3 2 3 3 7" xfId="14035" xr:uid="{00000000-0005-0000-0000-00006D550000}"/>
    <cellStyle name="Vírgula 4 3 2 3 3 8" xfId="11347" xr:uid="{00000000-0005-0000-0000-00006E550000}"/>
    <cellStyle name="Vírgula 4 3 2 3 3 9" xfId="24667" xr:uid="{00000000-0005-0000-0000-00006F550000}"/>
    <cellStyle name="Vírgula 4 3 2 3 4" xfId="1051" xr:uid="{00000000-0005-0000-0000-000070550000}"/>
    <cellStyle name="Vírgula 4 3 2 3 4 2" xfId="3715" xr:uid="{00000000-0005-0000-0000-000071550000}"/>
    <cellStyle name="Vírgula 4 3 2 3 4 2 2" xfId="17059" xr:uid="{00000000-0005-0000-0000-000072550000}"/>
    <cellStyle name="Vírgula 4 3 2 3 4 2 3" xfId="26683" xr:uid="{00000000-0005-0000-0000-000073550000}"/>
    <cellStyle name="Vírgula 4 3 2 3 4 3" xfId="6379" xr:uid="{00000000-0005-0000-0000-000074550000}"/>
    <cellStyle name="Vírgula 4 3 2 3 4 3 2" xfId="19723" xr:uid="{00000000-0005-0000-0000-000075550000}"/>
    <cellStyle name="Vírgula 4 3 2 3 4 4" xfId="9043" xr:uid="{00000000-0005-0000-0000-000076550000}"/>
    <cellStyle name="Vírgula 4 3 2 3 4 4 2" xfId="22387" xr:uid="{00000000-0005-0000-0000-000077550000}"/>
    <cellStyle name="Vírgula 4 3 2 3 4 5" xfId="14395" xr:uid="{00000000-0005-0000-0000-000078550000}"/>
    <cellStyle name="Vírgula 4 3 2 3 4 6" xfId="11707" xr:uid="{00000000-0005-0000-0000-000079550000}"/>
    <cellStyle name="Vírgula 4 3 2 3 4 7" xfId="25315" xr:uid="{00000000-0005-0000-0000-00007A550000}"/>
    <cellStyle name="Vírgula 4 3 2 3 5" xfId="1843" xr:uid="{00000000-0005-0000-0000-00007B550000}"/>
    <cellStyle name="Vírgula 4 3 2 3 5 2" xfId="4507" xr:uid="{00000000-0005-0000-0000-00007C550000}"/>
    <cellStyle name="Vírgula 4 3 2 3 5 2 2" xfId="17851" xr:uid="{00000000-0005-0000-0000-00007D550000}"/>
    <cellStyle name="Vírgula 4 3 2 3 5 3" xfId="7171" xr:uid="{00000000-0005-0000-0000-00007E550000}"/>
    <cellStyle name="Vírgula 4 3 2 3 5 3 2" xfId="20515" xr:uid="{00000000-0005-0000-0000-00007F550000}"/>
    <cellStyle name="Vírgula 4 3 2 3 5 4" xfId="9835" xr:uid="{00000000-0005-0000-0000-000080550000}"/>
    <cellStyle name="Vírgula 4 3 2 3 5 4 2" xfId="23179" xr:uid="{00000000-0005-0000-0000-000081550000}"/>
    <cellStyle name="Vírgula 4 3 2 3 5 5" xfId="15187" xr:uid="{00000000-0005-0000-0000-000082550000}"/>
    <cellStyle name="Vírgula 4 3 2 3 5 6" xfId="12499" xr:uid="{00000000-0005-0000-0000-000083550000}"/>
    <cellStyle name="Vírgula 4 3 2 3 5 7" xfId="25675" xr:uid="{00000000-0005-0000-0000-000084550000}"/>
    <cellStyle name="Vírgula 4 3 2 3 6" xfId="2659" xr:uid="{00000000-0005-0000-0000-000085550000}"/>
    <cellStyle name="Vírgula 4 3 2 3 6 2" xfId="5323" xr:uid="{00000000-0005-0000-0000-000086550000}"/>
    <cellStyle name="Vírgula 4 3 2 3 6 2 2" xfId="18667" xr:uid="{00000000-0005-0000-0000-000087550000}"/>
    <cellStyle name="Vírgula 4 3 2 3 6 3" xfId="7987" xr:uid="{00000000-0005-0000-0000-000088550000}"/>
    <cellStyle name="Vírgula 4 3 2 3 6 3 2" xfId="21331" xr:uid="{00000000-0005-0000-0000-000089550000}"/>
    <cellStyle name="Vírgula 4 3 2 3 6 4" xfId="10651" xr:uid="{00000000-0005-0000-0000-00008A550000}"/>
    <cellStyle name="Vírgula 4 3 2 3 6 4 2" xfId="23995" xr:uid="{00000000-0005-0000-0000-00008B550000}"/>
    <cellStyle name="Vírgula 4 3 2 3 6 5" xfId="16003" xr:uid="{00000000-0005-0000-0000-00008C550000}"/>
    <cellStyle name="Vírgula 4 3 2 3 6 6" xfId="13315" xr:uid="{00000000-0005-0000-0000-00008D550000}"/>
    <cellStyle name="Vírgula 4 3 2 3 7" xfId="2923" xr:uid="{00000000-0005-0000-0000-00008E550000}"/>
    <cellStyle name="Vírgula 4 3 2 3 7 2" xfId="16267" xr:uid="{00000000-0005-0000-0000-00008F550000}"/>
    <cellStyle name="Vírgula 4 3 2 3 8" xfId="5587" xr:uid="{00000000-0005-0000-0000-000090550000}"/>
    <cellStyle name="Vírgula 4 3 2 3 8 2" xfId="18931" xr:uid="{00000000-0005-0000-0000-000091550000}"/>
    <cellStyle name="Vírgula 4 3 2 3 9" xfId="8251" xr:uid="{00000000-0005-0000-0000-000092550000}"/>
    <cellStyle name="Vírgula 4 3 2 3 9 2" xfId="21595" xr:uid="{00000000-0005-0000-0000-000093550000}"/>
    <cellStyle name="Vírgula 4 3 2 4" xfId="211" xr:uid="{00000000-0005-0000-0000-000094550000}"/>
    <cellStyle name="Vírgula 4 3 2 4 10" xfId="10867" xr:uid="{00000000-0005-0000-0000-000095550000}"/>
    <cellStyle name="Vírgula 4 3 2 4 11" xfId="24259" xr:uid="{00000000-0005-0000-0000-000096550000}"/>
    <cellStyle name="Vírgula 4 3 2 4 2" xfId="475" xr:uid="{00000000-0005-0000-0000-000097550000}"/>
    <cellStyle name="Vírgula 4 3 2 4 2 2" xfId="1267" xr:uid="{00000000-0005-0000-0000-000098550000}"/>
    <cellStyle name="Vírgula 4 3 2 4 2 2 2" xfId="3931" xr:uid="{00000000-0005-0000-0000-000099550000}"/>
    <cellStyle name="Vírgula 4 3 2 4 2 2 2 2" xfId="17275" xr:uid="{00000000-0005-0000-0000-00009A550000}"/>
    <cellStyle name="Vírgula 4 3 2 4 2 2 3" xfId="6595" xr:uid="{00000000-0005-0000-0000-00009B550000}"/>
    <cellStyle name="Vírgula 4 3 2 4 2 2 3 2" xfId="19939" xr:uid="{00000000-0005-0000-0000-00009C550000}"/>
    <cellStyle name="Vírgula 4 3 2 4 2 2 4" xfId="9259" xr:uid="{00000000-0005-0000-0000-00009D550000}"/>
    <cellStyle name="Vírgula 4 3 2 4 2 2 4 2" xfId="22603" xr:uid="{00000000-0005-0000-0000-00009E550000}"/>
    <cellStyle name="Vírgula 4 3 2 4 2 2 5" xfId="14611" xr:uid="{00000000-0005-0000-0000-00009F550000}"/>
    <cellStyle name="Vírgula 4 3 2 4 2 2 6" xfId="11923" xr:uid="{00000000-0005-0000-0000-0000A0550000}"/>
    <cellStyle name="Vírgula 4 3 2 4 2 2 7" xfId="26323" xr:uid="{00000000-0005-0000-0000-0000A1550000}"/>
    <cellStyle name="Vírgula 4 3 2 4 2 3" xfId="2059" xr:uid="{00000000-0005-0000-0000-0000A2550000}"/>
    <cellStyle name="Vírgula 4 3 2 4 2 3 2" xfId="4723" xr:uid="{00000000-0005-0000-0000-0000A3550000}"/>
    <cellStyle name="Vírgula 4 3 2 4 2 3 2 2" xfId="18067" xr:uid="{00000000-0005-0000-0000-0000A4550000}"/>
    <cellStyle name="Vírgula 4 3 2 4 2 3 3" xfId="7387" xr:uid="{00000000-0005-0000-0000-0000A5550000}"/>
    <cellStyle name="Vírgula 4 3 2 4 2 3 3 2" xfId="20731" xr:uid="{00000000-0005-0000-0000-0000A6550000}"/>
    <cellStyle name="Vírgula 4 3 2 4 2 3 4" xfId="10051" xr:uid="{00000000-0005-0000-0000-0000A7550000}"/>
    <cellStyle name="Vírgula 4 3 2 4 2 3 4 2" xfId="23395" xr:uid="{00000000-0005-0000-0000-0000A8550000}"/>
    <cellStyle name="Vírgula 4 3 2 4 2 3 5" xfId="15403" xr:uid="{00000000-0005-0000-0000-0000A9550000}"/>
    <cellStyle name="Vírgula 4 3 2 4 2 3 6" xfId="12715" xr:uid="{00000000-0005-0000-0000-0000AA550000}"/>
    <cellStyle name="Vírgula 4 3 2 4 2 4" xfId="3139" xr:uid="{00000000-0005-0000-0000-0000AB550000}"/>
    <cellStyle name="Vírgula 4 3 2 4 2 4 2" xfId="16483" xr:uid="{00000000-0005-0000-0000-0000AC550000}"/>
    <cellStyle name="Vírgula 4 3 2 4 2 5" xfId="5803" xr:uid="{00000000-0005-0000-0000-0000AD550000}"/>
    <cellStyle name="Vírgula 4 3 2 4 2 5 2" xfId="19147" xr:uid="{00000000-0005-0000-0000-0000AE550000}"/>
    <cellStyle name="Vírgula 4 3 2 4 2 6" xfId="8467" xr:uid="{00000000-0005-0000-0000-0000AF550000}"/>
    <cellStyle name="Vírgula 4 3 2 4 2 6 2" xfId="21811" xr:uid="{00000000-0005-0000-0000-0000B0550000}"/>
    <cellStyle name="Vírgula 4 3 2 4 2 7" xfId="13819" xr:uid="{00000000-0005-0000-0000-0000B1550000}"/>
    <cellStyle name="Vírgula 4 3 2 4 2 8" xfId="11131" xr:uid="{00000000-0005-0000-0000-0000B2550000}"/>
    <cellStyle name="Vírgula 4 3 2 4 2 9" xfId="24955" xr:uid="{00000000-0005-0000-0000-0000B3550000}"/>
    <cellStyle name="Vírgula 4 3 2 4 3" xfId="1003" xr:uid="{00000000-0005-0000-0000-0000B4550000}"/>
    <cellStyle name="Vírgula 4 3 2 4 3 2" xfId="3667" xr:uid="{00000000-0005-0000-0000-0000B5550000}"/>
    <cellStyle name="Vírgula 4 3 2 4 3 2 2" xfId="17011" xr:uid="{00000000-0005-0000-0000-0000B6550000}"/>
    <cellStyle name="Vírgula 4 3 2 4 3 2 3" xfId="25987" xr:uid="{00000000-0005-0000-0000-0000B7550000}"/>
    <cellStyle name="Vírgula 4 3 2 4 3 3" xfId="6331" xr:uid="{00000000-0005-0000-0000-0000B8550000}"/>
    <cellStyle name="Vírgula 4 3 2 4 3 3 2" xfId="19675" xr:uid="{00000000-0005-0000-0000-0000B9550000}"/>
    <cellStyle name="Vírgula 4 3 2 4 3 4" xfId="8995" xr:uid="{00000000-0005-0000-0000-0000BA550000}"/>
    <cellStyle name="Vírgula 4 3 2 4 3 4 2" xfId="22339" xr:uid="{00000000-0005-0000-0000-0000BB550000}"/>
    <cellStyle name="Vírgula 4 3 2 4 3 5" xfId="14347" xr:uid="{00000000-0005-0000-0000-0000BC550000}"/>
    <cellStyle name="Vírgula 4 3 2 4 3 6" xfId="11659" xr:uid="{00000000-0005-0000-0000-0000BD550000}"/>
    <cellStyle name="Vírgula 4 3 2 4 3 7" xfId="24619" xr:uid="{00000000-0005-0000-0000-0000BE550000}"/>
    <cellStyle name="Vírgula 4 3 2 4 4" xfId="1795" xr:uid="{00000000-0005-0000-0000-0000BF550000}"/>
    <cellStyle name="Vírgula 4 3 2 4 4 2" xfId="4459" xr:uid="{00000000-0005-0000-0000-0000C0550000}"/>
    <cellStyle name="Vírgula 4 3 2 4 4 2 2" xfId="17803" xr:uid="{00000000-0005-0000-0000-0000C1550000}"/>
    <cellStyle name="Vírgula 4 3 2 4 4 2 3" xfId="26635" xr:uid="{00000000-0005-0000-0000-0000C2550000}"/>
    <cellStyle name="Vírgula 4 3 2 4 4 3" xfId="7123" xr:uid="{00000000-0005-0000-0000-0000C3550000}"/>
    <cellStyle name="Vírgula 4 3 2 4 4 3 2" xfId="20467" xr:uid="{00000000-0005-0000-0000-0000C4550000}"/>
    <cellStyle name="Vírgula 4 3 2 4 4 4" xfId="9787" xr:uid="{00000000-0005-0000-0000-0000C5550000}"/>
    <cellStyle name="Vírgula 4 3 2 4 4 4 2" xfId="23131" xr:uid="{00000000-0005-0000-0000-0000C6550000}"/>
    <cellStyle name="Vírgula 4 3 2 4 4 5" xfId="15139" xr:uid="{00000000-0005-0000-0000-0000C7550000}"/>
    <cellStyle name="Vírgula 4 3 2 4 4 6" xfId="12451" xr:uid="{00000000-0005-0000-0000-0000C8550000}"/>
    <cellStyle name="Vírgula 4 3 2 4 4 7" xfId="25267" xr:uid="{00000000-0005-0000-0000-0000C9550000}"/>
    <cellStyle name="Vírgula 4 3 2 4 5" xfId="2611" xr:uid="{00000000-0005-0000-0000-0000CA550000}"/>
    <cellStyle name="Vírgula 4 3 2 4 5 2" xfId="5275" xr:uid="{00000000-0005-0000-0000-0000CB550000}"/>
    <cellStyle name="Vírgula 4 3 2 4 5 2 2" xfId="18619" xr:uid="{00000000-0005-0000-0000-0000CC550000}"/>
    <cellStyle name="Vírgula 4 3 2 4 5 3" xfId="7939" xr:uid="{00000000-0005-0000-0000-0000CD550000}"/>
    <cellStyle name="Vírgula 4 3 2 4 5 3 2" xfId="21283" xr:uid="{00000000-0005-0000-0000-0000CE550000}"/>
    <cellStyle name="Vírgula 4 3 2 4 5 4" xfId="10603" xr:uid="{00000000-0005-0000-0000-0000CF550000}"/>
    <cellStyle name="Vírgula 4 3 2 4 5 4 2" xfId="23947" xr:uid="{00000000-0005-0000-0000-0000D0550000}"/>
    <cellStyle name="Vírgula 4 3 2 4 5 5" xfId="15955" xr:uid="{00000000-0005-0000-0000-0000D1550000}"/>
    <cellStyle name="Vírgula 4 3 2 4 5 6" xfId="13267" xr:uid="{00000000-0005-0000-0000-0000D2550000}"/>
    <cellStyle name="Vírgula 4 3 2 4 5 7" xfId="25627" xr:uid="{00000000-0005-0000-0000-0000D3550000}"/>
    <cellStyle name="Vírgula 4 3 2 4 6" xfId="2875" xr:uid="{00000000-0005-0000-0000-0000D4550000}"/>
    <cellStyle name="Vírgula 4 3 2 4 6 2" xfId="16219" xr:uid="{00000000-0005-0000-0000-0000D5550000}"/>
    <cellStyle name="Vírgula 4 3 2 4 7" xfId="5539" xr:uid="{00000000-0005-0000-0000-0000D6550000}"/>
    <cellStyle name="Vírgula 4 3 2 4 7 2" xfId="18883" xr:uid="{00000000-0005-0000-0000-0000D7550000}"/>
    <cellStyle name="Vírgula 4 3 2 4 8" xfId="8203" xr:uid="{00000000-0005-0000-0000-0000D8550000}"/>
    <cellStyle name="Vírgula 4 3 2 4 8 2" xfId="21547" xr:uid="{00000000-0005-0000-0000-0000D9550000}"/>
    <cellStyle name="Vírgula 4 3 2 4 9" xfId="13555" xr:uid="{00000000-0005-0000-0000-0000DA550000}"/>
    <cellStyle name="Vírgula 4 3 2 5" xfId="355" xr:uid="{00000000-0005-0000-0000-0000DB550000}"/>
    <cellStyle name="Vírgula 4 3 2 5 2" xfId="1147" xr:uid="{00000000-0005-0000-0000-0000DC550000}"/>
    <cellStyle name="Vírgula 4 3 2 5 2 2" xfId="3811" xr:uid="{00000000-0005-0000-0000-0000DD550000}"/>
    <cellStyle name="Vírgula 4 3 2 5 2 2 2" xfId="17155" xr:uid="{00000000-0005-0000-0000-0000DE550000}"/>
    <cellStyle name="Vírgula 4 3 2 5 2 2 3" xfId="26467" xr:uid="{00000000-0005-0000-0000-0000DF550000}"/>
    <cellStyle name="Vírgula 4 3 2 5 2 3" xfId="6475" xr:uid="{00000000-0005-0000-0000-0000E0550000}"/>
    <cellStyle name="Vírgula 4 3 2 5 2 3 2" xfId="19819" xr:uid="{00000000-0005-0000-0000-0000E1550000}"/>
    <cellStyle name="Vírgula 4 3 2 5 2 4" xfId="9139" xr:uid="{00000000-0005-0000-0000-0000E2550000}"/>
    <cellStyle name="Vírgula 4 3 2 5 2 4 2" xfId="22483" xr:uid="{00000000-0005-0000-0000-0000E3550000}"/>
    <cellStyle name="Vírgula 4 3 2 5 2 5" xfId="14491" xr:uid="{00000000-0005-0000-0000-0000E4550000}"/>
    <cellStyle name="Vírgula 4 3 2 5 2 6" xfId="11803" xr:uid="{00000000-0005-0000-0000-0000E5550000}"/>
    <cellStyle name="Vírgula 4 3 2 5 2 7" xfId="25099" xr:uid="{00000000-0005-0000-0000-0000E6550000}"/>
    <cellStyle name="Vírgula 4 3 2 5 3" xfId="1939" xr:uid="{00000000-0005-0000-0000-0000E7550000}"/>
    <cellStyle name="Vírgula 4 3 2 5 3 2" xfId="4603" xr:uid="{00000000-0005-0000-0000-0000E8550000}"/>
    <cellStyle name="Vírgula 4 3 2 5 3 2 2" xfId="17947" xr:uid="{00000000-0005-0000-0000-0000E9550000}"/>
    <cellStyle name="Vírgula 4 3 2 5 3 2 3" xfId="26131" xr:uid="{00000000-0005-0000-0000-0000EA550000}"/>
    <cellStyle name="Vírgula 4 3 2 5 3 3" xfId="7267" xr:uid="{00000000-0005-0000-0000-0000EB550000}"/>
    <cellStyle name="Vírgula 4 3 2 5 3 3 2" xfId="20611" xr:uid="{00000000-0005-0000-0000-0000EC550000}"/>
    <cellStyle name="Vírgula 4 3 2 5 3 4" xfId="9931" xr:uid="{00000000-0005-0000-0000-0000ED550000}"/>
    <cellStyle name="Vírgula 4 3 2 5 3 4 2" xfId="23275" xr:uid="{00000000-0005-0000-0000-0000EE550000}"/>
    <cellStyle name="Vírgula 4 3 2 5 3 5" xfId="15283" xr:uid="{00000000-0005-0000-0000-0000EF550000}"/>
    <cellStyle name="Vírgula 4 3 2 5 3 6" xfId="12595" xr:uid="{00000000-0005-0000-0000-0000F0550000}"/>
    <cellStyle name="Vírgula 4 3 2 5 3 7" xfId="24763" xr:uid="{00000000-0005-0000-0000-0000F1550000}"/>
    <cellStyle name="Vírgula 4 3 2 5 4" xfId="3019" xr:uid="{00000000-0005-0000-0000-0000F2550000}"/>
    <cellStyle name="Vírgula 4 3 2 5 4 2" xfId="16363" xr:uid="{00000000-0005-0000-0000-0000F3550000}"/>
    <cellStyle name="Vírgula 4 3 2 5 4 2 2" xfId="26779" xr:uid="{00000000-0005-0000-0000-0000F4550000}"/>
    <cellStyle name="Vírgula 4 3 2 5 4 3" xfId="25411" xr:uid="{00000000-0005-0000-0000-0000F5550000}"/>
    <cellStyle name="Vírgula 4 3 2 5 5" xfId="5683" xr:uid="{00000000-0005-0000-0000-0000F6550000}"/>
    <cellStyle name="Vírgula 4 3 2 5 5 2" xfId="19027" xr:uid="{00000000-0005-0000-0000-0000F7550000}"/>
    <cellStyle name="Vírgula 4 3 2 5 5 3" xfId="25771" xr:uid="{00000000-0005-0000-0000-0000F8550000}"/>
    <cellStyle name="Vírgula 4 3 2 5 6" xfId="8347" xr:uid="{00000000-0005-0000-0000-0000F9550000}"/>
    <cellStyle name="Vírgula 4 3 2 5 6 2" xfId="21691" xr:uid="{00000000-0005-0000-0000-0000FA550000}"/>
    <cellStyle name="Vírgula 4 3 2 5 7" xfId="13699" xr:uid="{00000000-0005-0000-0000-0000FB550000}"/>
    <cellStyle name="Vírgula 4 3 2 5 8" xfId="11011" xr:uid="{00000000-0005-0000-0000-0000FC550000}"/>
    <cellStyle name="Vírgula 4 3 2 5 9" xfId="24403" xr:uid="{00000000-0005-0000-0000-0000FD550000}"/>
    <cellStyle name="Vírgula 4 3 2 6" xfId="619" xr:uid="{00000000-0005-0000-0000-0000FE550000}"/>
    <cellStyle name="Vírgula 4 3 2 6 2" xfId="1411" xr:uid="{00000000-0005-0000-0000-0000FF550000}"/>
    <cellStyle name="Vírgula 4 3 2 6 2 2" xfId="4075" xr:uid="{00000000-0005-0000-0000-000000560000}"/>
    <cellStyle name="Vírgula 4 3 2 6 2 2 2" xfId="17419" xr:uid="{00000000-0005-0000-0000-000001560000}"/>
    <cellStyle name="Vírgula 4 3 2 6 2 3" xfId="6739" xr:uid="{00000000-0005-0000-0000-000002560000}"/>
    <cellStyle name="Vírgula 4 3 2 6 2 3 2" xfId="20083" xr:uid="{00000000-0005-0000-0000-000003560000}"/>
    <cellStyle name="Vírgula 4 3 2 6 2 4" xfId="9403" xr:uid="{00000000-0005-0000-0000-000004560000}"/>
    <cellStyle name="Vírgula 4 3 2 6 2 4 2" xfId="22747" xr:uid="{00000000-0005-0000-0000-000005560000}"/>
    <cellStyle name="Vírgula 4 3 2 6 2 5" xfId="14755" xr:uid="{00000000-0005-0000-0000-000006560000}"/>
    <cellStyle name="Vírgula 4 3 2 6 2 6" xfId="12067" xr:uid="{00000000-0005-0000-0000-000007560000}"/>
    <cellStyle name="Vírgula 4 3 2 6 2 7" xfId="26203" xr:uid="{00000000-0005-0000-0000-000008560000}"/>
    <cellStyle name="Vírgula 4 3 2 6 3" xfId="2203" xr:uid="{00000000-0005-0000-0000-000009560000}"/>
    <cellStyle name="Vírgula 4 3 2 6 3 2" xfId="4867" xr:uid="{00000000-0005-0000-0000-00000A560000}"/>
    <cellStyle name="Vírgula 4 3 2 6 3 2 2" xfId="18211" xr:uid="{00000000-0005-0000-0000-00000B560000}"/>
    <cellStyle name="Vírgula 4 3 2 6 3 3" xfId="7531" xr:uid="{00000000-0005-0000-0000-00000C560000}"/>
    <cellStyle name="Vírgula 4 3 2 6 3 3 2" xfId="20875" xr:uid="{00000000-0005-0000-0000-00000D560000}"/>
    <cellStyle name="Vírgula 4 3 2 6 3 4" xfId="10195" xr:uid="{00000000-0005-0000-0000-00000E560000}"/>
    <cellStyle name="Vírgula 4 3 2 6 3 4 2" xfId="23539" xr:uid="{00000000-0005-0000-0000-00000F560000}"/>
    <cellStyle name="Vírgula 4 3 2 6 3 5" xfId="15547" xr:uid="{00000000-0005-0000-0000-000010560000}"/>
    <cellStyle name="Vírgula 4 3 2 6 3 6" xfId="12859" xr:uid="{00000000-0005-0000-0000-000011560000}"/>
    <cellStyle name="Vírgula 4 3 2 6 4" xfId="3283" xr:uid="{00000000-0005-0000-0000-000012560000}"/>
    <cellStyle name="Vírgula 4 3 2 6 4 2" xfId="16627" xr:uid="{00000000-0005-0000-0000-000013560000}"/>
    <cellStyle name="Vírgula 4 3 2 6 5" xfId="5947" xr:uid="{00000000-0005-0000-0000-000014560000}"/>
    <cellStyle name="Vírgula 4 3 2 6 5 2" xfId="19291" xr:uid="{00000000-0005-0000-0000-000015560000}"/>
    <cellStyle name="Vírgula 4 3 2 6 6" xfId="8611" xr:uid="{00000000-0005-0000-0000-000016560000}"/>
    <cellStyle name="Vírgula 4 3 2 6 6 2" xfId="21955" xr:uid="{00000000-0005-0000-0000-000017560000}"/>
    <cellStyle name="Vírgula 4 3 2 6 7" xfId="13963" xr:uid="{00000000-0005-0000-0000-000018560000}"/>
    <cellStyle name="Vírgula 4 3 2 6 8" xfId="11275" xr:uid="{00000000-0005-0000-0000-000019560000}"/>
    <cellStyle name="Vírgula 4 3 2 6 9" xfId="24835" xr:uid="{00000000-0005-0000-0000-00001A560000}"/>
    <cellStyle name="Vírgula 4 3 2 7" xfId="787" xr:uid="{00000000-0005-0000-0000-00001B560000}"/>
    <cellStyle name="Vírgula 4 3 2 7 2" xfId="1579" xr:uid="{00000000-0005-0000-0000-00001C560000}"/>
    <cellStyle name="Vírgula 4 3 2 7 2 2" xfId="4243" xr:uid="{00000000-0005-0000-0000-00001D560000}"/>
    <cellStyle name="Vírgula 4 3 2 7 2 2 2" xfId="17587" xr:uid="{00000000-0005-0000-0000-00001E560000}"/>
    <cellStyle name="Vírgula 4 3 2 7 2 3" xfId="6907" xr:uid="{00000000-0005-0000-0000-00001F560000}"/>
    <cellStyle name="Vírgula 4 3 2 7 2 3 2" xfId="20251" xr:uid="{00000000-0005-0000-0000-000020560000}"/>
    <cellStyle name="Vírgula 4 3 2 7 2 4" xfId="9571" xr:uid="{00000000-0005-0000-0000-000021560000}"/>
    <cellStyle name="Vírgula 4 3 2 7 2 4 2" xfId="22915" xr:uid="{00000000-0005-0000-0000-000022560000}"/>
    <cellStyle name="Vírgula 4 3 2 7 2 5" xfId="14923" xr:uid="{00000000-0005-0000-0000-000023560000}"/>
    <cellStyle name="Vírgula 4 3 2 7 2 6" xfId="12235" xr:uid="{00000000-0005-0000-0000-000024560000}"/>
    <cellStyle name="Vírgula 4 3 2 7 2 7" xfId="25867" xr:uid="{00000000-0005-0000-0000-000025560000}"/>
    <cellStyle name="Vírgula 4 3 2 7 3" xfId="2371" xr:uid="{00000000-0005-0000-0000-000026560000}"/>
    <cellStyle name="Vírgula 4 3 2 7 3 2" xfId="5035" xr:uid="{00000000-0005-0000-0000-000027560000}"/>
    <cellStyle name="Vírgula 4 3 2 7 3 2 2" xfId="18379" xr:uid="{00000000-0005-0000-0000-000028560000}"/>
    <cellStyle name="Vírgula 4 3 2 7 3 3" xfId="7699" xr:uid="{00000000-0005-0000-0000-000029560000}"/>
    <cellStyle name="Vírgula 4 3 2 7 3 3 2" xfId="21043" xr:uid="{00000000-0005-0000-0000-00002A560000}"/>
    <cellStyle name="Vírgula 4 3 2 7 3 4" xfId="10363" xr:uid="{00000000-0005-0000-0000-00002B560000}"/>
    <cellStyle name="Vírgula 4 3 2 7 3 4 2" xfId="23707" xr:uid="{00000000-0005-0000-0000-00002C560000}"/>
    <cellStyle name="Vírgula 4 3 2 7 3 5" xfId="15715" xr:uid="{00000000-0005-0000-0000-00002D560000}"/>
    <cellStyle name="Vírgula 4 3 2 7 3 6" xfId="13027" xr:uid="{00000000-0005-0000-0000-00002E560000}"/>
    <cellStyle name="Vírgula 4 3 2 7 4" xfId="3451" xr:uid="{00000000-0005-0000-0000-00002F560000}"/>
    <cellStyle name="Vírgula 4 3 2 7 4 2" xfId="16795" xr:uid="{00000000-0005-0000-0000-000030560000}"/>
    <cellStyle name="Vírgula 4 3 2 7 5" xfId="6115" xr:uid="{00000000-0005-0000-0000-000031560000}"/>
    <cellStyle name="Vírgula 4 3 2 7 5 2" xfId="19459" xr:uid="{00000000-0005-0000-0000-000032560000}"/>
    <cellStyle name="Vírgula 4 3 2 7 6" xfId="8779" xr:uid="{00000000-0005-0000-0000-000033560000}"/>
    <cellStyle name="Vírgula 4 3 2 7 6 2" xfId="22123" xr:uid="{00000000-0005-0000-0000-000034560000}"/>
    <cellStyle name="Vírgula 4 3 2 7 7" xfId="14131" xr:uid="{00000000-0005-0000-0000-000035560000}"/>
    <cellStyle name="Vírgula 4 3 2 7 8" xfId="11443" xr:uid="{00000000-0005-0000-0000-000036560000}"/>
    <cellStyle name="Vírgula 4 3 2 7 9" xfId="24499" xr:uid="{00000000-0005-0000-0000-000037560000}"/>
    <cellStyle name="Vírgula 4 3 2 8" xfId="835" xr:uid="{00000000-0005-0000-0000-000038560000}"/>
    <cellStyle name="Vírgula 4 3 2 8 2" xfId="1627" xr:uid="{00000000-0005-0000-0000-000039560000}"/>
    <cellStyle name="Vírgula 4 3 2 8 2 2" xfId="4291" xr:uid="{00000000-0005-0000-0000-00003A560000}"/>
    <cellStyle name="Vírgula 4 3 2 8 2 2 2" xfId="17635" xr:uid="{00000000-0005-0000-0000-00003B560000}"/>
    <cellStyle name="Vírgula 4 3 2 8 2 3" xfId="6955" xr:uid="{00000000-0005-0000-0000-00003C560000}"/>
    <cellStyle name="Vírgula 4 3 2 8 2 3 2" xfId="20299" xr:uid="{00000000-0005-0000-0000-00003D560000}"/>
    <cellStyle name="Vírgula 4 3 2 8 2 4" xfId="9619" xr:uid="{00000000-0005-0000-0000-00003E560000}"/>
    <cellStyle name="Vírgula 4 3 2 8 2 4 2" xfId="22963" xr:uid="{00000000-0005-0000-0000-00003F560000}"/>
    <cellStyle name="Vírgula 4 3 2 8 2 5" xfId="14971" xr:uid="{00000000-0005-0000-0000-000040560000}"/>
    <cellStyle name="Vírgula 4 3 2 8 2 6" xfId="12283" xr:uid="{00000000-0005-0000-0000-000041560000}"/>
    <cellStyle name="Vírgula 4 3 2 8 2 7" xfId="26515" xr:uid="{00000000-0005-0000-0000-000042560000}"/>
    <cellStyle name="Vírgula 4 3 2 8 3" xfId="2419" xr:uid="{00000000-0005-0000-0000-000043560000}"/>
    <cellStyle name="Vírgula 4 3 2 8 3 2" xfId="5083" xr:uid="{00000000-0005-0000-0000-000044560000}"/>
    <cellStyle name="Vírgula 4 3 2 8 3 2 2" xfId="18427" xr:uid="{00000000-0005-0000-0000-000045560000}"/>
    <cellStyle name="Vírgula 4 3 2 8 3 3" xfId="7747" xr:uid="{00000000-0005-0000-0000-000046560000}"/>
    <cellStyle name="Vírgula 4 3 2 8 3 3 2" xfId="21091" xr:uid="{00000000-0005-0000-0000-000047560000}"/>
    <cellStyle name="Vírgula 4 3 2 8 3 4" xfId="10411" xr:uid="{00000000-0005-0000-0000-000048560000}"/>
    <cellStyle name="Vírgula 4 3 2 8 3 4 2" xfId="23755" xr:uid="{00000000-0005-0000-0000-000049560000}"/>
    <cellStyle name="Vírgula 4 3 2 8 3 5" xfId="15763" xr:uid="{00000000-0005-0000-0000-00004A560000}"/>
    <cellStyle name="Vírgula 4 3 2 8 3 6" xfId="13075" xr:uid="{00000000-0005-0000-0000-00004B560000}"/>
    <cellStyle name="Vírgula 4 3 2 8 4" xfId="3499" xr:uid="{00000000-0005-0000-0000-00004C560000}"/>
    <cellStyle name="Vírgula 4 3 2 8 4 2" xfId="16843" xr:uid="{00000000-0005-0000-0000-00004D560000}"/>
    <cellStyle name="Vírgula 4 3 2 8 5" xfId="6163" xr:uid="{00000000-0005-0000-0000-00004E560000}"/>
    <cellStyle name="Vírgula 4 3 2 8 5 2" xfId="19507" xr:uid="{00000000-0005-0000-0000-00004F560000}"/>
    <cellStyle name="Vírgula 4 3 2 8 6" xfId="8827" xr:uid="{00000000-0005-0000-0000-000050560000}"/>
    <cellStyle name="Vírgula 4 3 2 8 6 2" xfId="22171" xr:uid="{00000000-0005-0000-0000-000051560000}"/>
    <cellStyle name="Vírgula 4 3 2 8 7" xfId="14179" xr:uid="{00000000-0005-0000-0000-000052560000}"/>
    <cellStyle name="Vírgula 4 3 2 8 8" xfId="11491" xr:uid="{00000000-0005-0000-0000-000053560000}"/>
    <cellStyle name="Vírgula 4 3 2 8 9" xfId="25147" xr:uid="{00000000-0005-0000-0000-000054560000}"/>
    <cellStyle name="Vírgula 4 3 2 9" xfId="883" xr:uid="{00000000-0005-0000-0000-000055560000}"/>
    <cellStyle name="Vírgula 4 3 2 9 2" xfId="3547" xr:uid="{00000000-0005-0000-0000-000056560000}"/>
    <cellStyle name="Vírgula 4 3 2 9 2 2" xfId="16891" xr:uid="{00000000-0005-0000-0000-000057560000}"/>
    <cellStyle name="Vírgula 4 3 2 9 3" xfId="6211" xr:uid="{00000000-0005-0000-0000-000058560000}"/>
    <cellStyle name="Vírgula 4 3 2 9 3 2" xfId="19555" xr:uid="{00000000-0005-0000-0000-000059560000}"/>
    <cellStyle name="Vírgula 4 3 2 9 4" xfId="8875" xr:uid="{00000000-0005-0000-0000-00005A560000}"/>
    <cellStyle name="Vírgula 4 3 2 9 4 2" xfId="22219" xr:uid="{00000000-0005-0000-0000-00005B560000}"/>
    <cellStyle name="Vírgula 4 3 2 9 5" xfId="14227" xr:uid="{00000000-0005-0000-0000-00005C560000}"/>
    <cellStyle name="Vírgula 4 3 2 9 6" xfId="11539" xr:uid="{00000000-0005-0000-0000-00005D560000}"/>
    <cellStyle name="Vírgula 4 3 2 9 7" xfId="25507" xr:uid="{00000000-0005-0000-0000-00005E560000}"/>
    <cellStyle name="Vírgula 4 3 3" xfId="115" xr:uid="{00000000-0005-0000-0000-00005F560000}"/>
    <cellStyle name="Vírgula 4 3 3 10" xfId="5443" xr:uid="{00000000-0005-0000-0000-000060560000}"/>
    <cellStyle name="Vírgula 4 3 3 10 2" xfId="18787" xr:uid="{00000000-0005-0000-0000-000061560000}"/>
    <cellStyle name="Vírgula 4 3 3 11" xfId="8107" xr:uid="{00000000-0005-0000-0000-000062560000}"/>
    <cellStyle name="Vírgula 4 3 3 11 2" xfId="21451" xr:uid="{00000000-0005-0000-0000-000063560000}"/>
    <cellStyle name="Vírgula 4 3 3 12" xfId="13459" xr:uid="{00000000-0005-0000-0000-000064560000}"/>
    <cellStyle name="Vírgula 4 3 3 13" xfId="10771" xr:uid="{00000000-0005-0000-0000-000065560000}"/>
    <cellStyle name="Vírgula 4 3 3 14" xfId="24163" xr:uid="{00000000-0005-0000-0000-000066560000}"/>
    <cellStyle name="Vírgula 4 3 3 2" xfId="283" xr:uid="{00000000-0005-0000-0000-000067560000}"/>
    <cellStyle name="Vírgula 4 3 3 2 10" xfId="13627" xr:uid="{00000000-0005-0000-0000-000068560000}"/>
    <cellStyle name="Vírgula 4 3 3 2 11" xfId="10939" xr:uid="{00000000-0005-0000-0000-000069560000}"/>
    <cellStyle name="Vírgula 4 3 3 2 12" xfId="24331" xr:uid="{00000000-0005-0000-0000-00006A560000}"/>
    <cellStyle name="Vírgula 4 3 3 2 2" xfId="547" xr:uid="{00000000-0005-0000-0000-00006B560000}"/>
    <cellStyle name="Vírgula 4 3 3 2 2 2" xfId="1339" xr:uid="{00000000-0005-0000-0000-00006C560000}"/>
    <cellStyle name="Vírgula 4 3 3 2 2 2 2" xfId="4003" xr:uid="{00000000-0005-0000-0000-00006D560000}"/>
    <cellStyle name="Vírgula 4 3 3 2 2 2 2 2" xfId="17347" xr:uid="{00000000-0005-0000-0000-00006E560000}"/>
    <cellStyle name="Vírgula 4 3 3 2 2 2 3" xfId="6667" xr:uid="{00000000-0005-0000-0000-00006F560000}"/>
    <cellStyle name="Vírgula 4 3 3 2 2 2 3 2" xfId="20011" xr:uid="{00000000-0005-0000-0000-000070560000}"/>
    <cellStyle name="Vírgula 4 3 3 2 2 2 4" xfId="9331" xr:uid="{00000000-0005-0000-0000-000071560000}"/>
    <cellStyle name="Vírgula 4 3 3 2 2 2 4 2" xfId="22675" xr:uid="{00000000-0005-0000-0000-000072560000}"/>
    <cellStyle name="Vírgula 4 3 3 2 2 2 5" xfId="14683" xr:uid="{00000000-0005-0000-0000-000073560000}"/>
    <cellStyle name="Vírgula 4 3 3 2 2 2 6" xfId="11995" xr:uid="{00000000-0005-0000-0000-000074560000}"/>
    <cellStyle name="Vírgula 4 3 3 2 2 2 7" xfId="26395" xr:uid="{00000000-0005-0000-0000-000075560000}"/>
    <cellStyle name="Vírgula 4 3 3 2 2 3" xfId="2131" xr:uid="{00000000-0005-0000-0000-000076560000}"/>
    <cellStyle name="Vírgula 4 3 3 2 2 3 2" xfId="4795" xr:uid="{00000000-0005-0000-0000-000077560000}"/>
    <cellStyle name="Vírgula 4 3 3 2 2 3 2 2" xfId="18139" xr:uid="{00000000-0005-0000-0000-000078560000}"/>
    <cellStyle name="Vírgula 4 3 3 2 2 3 3" xfId="7459" xr:uid="{00000000-0005-0000-0000-000079560000}"/>
    <cellStyle name="Vírgula 4 3 3 2 2 3 3 2" xfId="20803" xr:uid="{00000000-0005-0000-0000-00007A560000}"/>
    <cellStyle name="Vírgula 4 3 3 2 2 3 4" xfId="10123" xr:uid="{00000000-0005-0000-0000-00007B560000}"/>
    <cellStyle name="Vírgula 4 3 3 2 2 3 4 2" xfId="23467" xr:uid="{00000000-0005-0000-0000-00007C560000}"/>
    <cellStyle name="Vírgula 4 3 3 2 2 3 5" xfId="15475" xr:uid="{00000000-0005-0000-0000-00007D560000}"/>
    <cellStyle name="Vírgula 4 3 3 2 2 3 6" xfId="12787" xr:uid="{00000000-0005-0000-0000-00007E560000}"/>
    <cellStyle name="Vírgula 4 3 3 2 2 4" xfId="3211" xr:uid="{00000000-0005-0000-0000-00007F560000}"/>
    <cellStyle name="Vírgula 4 3 3 2 2 4 2" xfId="16555" xr:uid="{00000000-0005-0000-0000-000080560000}"/>
    <cellStyle name="Vírgula 4 3 3 2 2 5" xfId="5875" xr:uid="{00000000-0005-0000-0000-000081560000}"/>
    <cellStyle name="Vírgula 4 3 3 2 2 5 2" xfId="19219" xr:uid="{00000000-0005-0000-0000-000082560000}"/>
    <cellStyle name="Vírgula 4 3 3 2 2 6" xfId="8539" xr:uid="{00000000-0005-0000-0000-000083560000}"/>
    <cellStyle name="Vírgula 4 3 3 2 2 6 2" xfId="21883" xr:uid="{00000000-0005-0000-0000-000084560000}"/>
    <cellStyle name="Vírgula 4 3 3 2 2 7" xfId="13891" xr:uid="{00000000-0005-0000-0000-000085560000}"/>
    <cellStyle name="Vírgula 4 3 3 2 2 8" xfId="11203" xr:uid="{00000000-0005-0000-0000-000086560000}"/>
    <cellStyle name="Vírgula 4 3 3 2 2 9" xfId="25027" xr:uid="{00000000-0005-0000-0000-000087560000}"/>
    <cellStyle name="Vírgula 4 3 3 2 3" xfId="715" xr:uid="{00000000-0005-0000-0000-000088560000}"/>
    <cellStyle name="Vírgula 4 3 3 2 3 2" xfId="1507" xr:uid="{00000000-0005-0000-0000-000089560000}"/>
    <cellStyle name="Vírgula 4 3 3 2 3 2 2" xfId="4171" xr:uid="{00000000-0005-0000-0000-00008A560000}"/>
    <cellStyle name="Vírgula 4 3 3 2 3 2 2 2" xfId="17515" xr:uid="{00000000-0005-0000-0000-00008B560000}"/>
    <cellStyle name="Vírgula 4 3 3 2 3 2 3" xfId="6835" xr:uid="{00000000-0005-0000-0000-00008C560000}"/>
    <cellStyle name="Vírgula 4 3 3 2 3 2 3 2" xfId="20179" xr:uid="{00000000-0005-0000-0000-00008D560000}"/>
    <cellStyle name="Vírgula 4 3 3 2 3 2 4" xfId="9499" xr:uid="{00000000-0005-0000-0000-00008E560000}"/>
    <cellStyle name="Vírgula 4 3 3 2 3 2 4 2" xfId="22843" xr:uid="{00000000-0005-0000-0000-00008F560000}"/>
    <cellStyle name="Vírgula 4 3 3 2 3 2 5" xfId="14851" xr:uid="{00000000-0005-0000-0000-000090560000}"/>
    <cellStyle name="Vírgula 4 3 3 2 3 2 6" xfId="12163" xr:uid="{00000000-0005-0000-0000-000091560000}"/>
    <cellStyle name="Vírgula 4 3 3 2 3 2 7" xfId="26059" xr:uid="{00000000-0005-0000-0000-000092560000}"/>
    <cellStyle name="Vírgula 4 3 3 2 3 3" xfId="2299" xr:uid="{00000000-0005-0000-0000-000093560000}"/>
    <cellStyle name="Vírgula 4 3 3 2 3 3 2" xfId="4963" xr:uid="{00000000-0005-0000-0000-000094560000}"/>
    <cellStyle name="Vírgula 4 3 3 2 3 3 2 2" xfId="18307" xr:uid="{00000000-0005-0000-0000-000095560000}"/>
    <cellStyle name="Vírgula 4 3 3 2 3 3 3" xfId="7627" xr:uid="{00000000-0005-0000-0000-000096560000}"/>
    <cellStyle name="Vírgula 4 3 3 2 3 3 3 2" xfId="20971" xr:uid="{00000000-0005-0000-0000-000097560000}"/>
    <cellStyle name="Vírgula 4 3 3 2 3 3 4" xfId="10291" xr:uid="{00000000-0005-0000-0000-000098560000}"/>
    <cellStyle name="Vírgula 4 3 3 2 3 3 4 2" xfId="23635" xr:uid="{00000000-0005-0000-0000-000099560000}"/>
    <cellStyle name="Vírgula 4 3 3 2 3 3 5" xfId="15643" xr:uid="{00000000-0005-0000-0000-00009A560000}"/>
    <cellStyle name="Vírgula 4 3 3 2 3 3 6" xfId="12955" xr:uid="{00000000-0005-0000-0000-00009B560000}"/>
    <cellStyle name="Vírgula 4 3 3 2 3 4" xfId="3379" xr:uid="{00000000-0005-0000-0000-00009C560000}"/>
    <cellStyle name="Vírgula 4 3 3 2 3 4 2" xfId="16723" xr:uid="{00000000-0005-0000-0000-00009D560000}"/>
    <cellStyle name="Vírgula 4 3 3 2 3 5" xfId="6043" xr:uid="{00000000-0005-0000-0000-00009E560000}"/>
    <cellStyle name="Vírgula 4 3 3 2 3 5 2" xfId="19387" xr:uid="{00000000-0005-0000-0000-00009F560000}"/>
    <cellStyle name="Vírgula 4 3 3 2 3 6" xfId="8707" xr:uid="{00000000-0005-0000-0000-0000A0560000}"/>
    <cellStyle name="Vírgula 4 3 3 2 3 6 2" xfId="22051" xr:uid="{00000000-0005-0000-0000-0000A1560000}"/>
    <cellStyle name="Vírgula 4 3 3 2 3 7" xfId="14059" xr:uid="{00000000-0005-0000-0000-0000A2560000}"/>
    <cellStyle name="Vírgula 4 3 3 2 3 8" xfId="11371" xr:uid="{00000000-0005-0000-0000-0000A3560000}"/>
    <cellStyle name="Vírgula 4 3 3 2 3 9" xfId="24691" xr:uid="{00000000-0005-0000-0000-0000A4560000}"/>
    <cellStyle name="Vírgula 4 3 3 2 4" xfId="1075" xr:uid="{00000000-0005-0000-0000-0000A5560000}"/>
    <cellStyle name="Vírgula 4 3 3 2 4 2" xfId="3739" xr:uid="{00000000-0005-0000-0000-0000A6560000}"/>
    <cellStyle name="Vírgula 4 3 3 2 4 2 2" xfId="17083" xr:uid="{00000000-0005-0000-0000-0000A7560000}"/>
    <cellStyle name="Vírgula 4 3 3 2 4 2 3" xfId="26707" xr:uid="{00000000-0005-0000-0000-0000A8560000}"/>
    <cellStyle name="Vírgula 4 3 3 2 4 3" xfId="6403" xr:uid="{00000000-0005-0000-0000-0000A9560000}"/>
    <cellStyle name="Vírgula 4 3 3 2 4 3 2" xfId="19747" xr:uid="{00000000-0005-0000-0000-0000AA560000}"/>
    <cellStyle name="Vírgula 4 3 3 2 4 4" xfId="9067" xr:uid="{00000000-0005-0000-0000-0000AB560000}"/>
    <cellStyle name="Vírgula 4 3 3 2 4 4 2" xfId="22411" xr:uid="{00000000-0005-0000-0000-0000AC560000}"/>
    <cellStyle name="Vírgula 4 3 3 2 4 5" xfId="14419" xr:uid="{00000000-0005-0000-0000-0000AD560000}"/>
    <cellStyle name="Vírgula 4 3 3 2 4 6" xfId="11731" xr:uid="{00000000-0005-0000-0000-0000AE560000}"/>
    <cellStyle name="Vírgula 4 3 3 2 4 7" xfId="25339" xr:uid="{00000000-0005-0000-0000-0000AF560000}"/>
    <cellStyle name="Vírgula 4 3 3 2 5" xfId="1867" xr:uid="{00000000-0005-0000-0000-0000B0560000}"/>
    <cellStyle name="Vírgula 4 3 3 2 5 2" xfId="4531" xr:uid="{00000000-0005-0000-0000-0000B1560000}"/>
    <cellStyle name="Vírgula 4 3 3 2 5 2 2" xfId="17875" xr:uid="{00000000-0005-0000-0000-0000B2560000}"/>
    <cellStyle name="Vírgula 4 3 3 2 5 3" xfId="7195" xr:uid="{00000000-0005-0000-0000-0000B3560000}"/>
    <cellStyle name="Vírgula 4 3 3 2 5 3 2" xfId="20539" xr:uid="{00000000-0005-0000-0000-0000B4560000}"/>
    <cellStyle name="Vírgula 4 3 3 2 5 4" xfId="9859" xr:uid="{00000000-0005-0000-0000-0000B5560000}"/>
    <cellStyle name="Vírgula 4 3 3 2 5 4 2" xfId="23203" xr:uid="{00000000-0005-0000-0000-0000B6560000}"/>
    <cellStyle name="Vírgula 4 3 3 2 5 5" xfId="15211" xr:uid="{00000000-0005-0000-0000-0000B7560000}"/>
    <cellStyle name="Vírgula 4 3 3 2 5 6" xfId="12523" xr:uid="{00000000-0005-0000-0000-0000B8560000}"/>
    <cellStyle name="Vírgula 4 3 3 2 5 7" xfId="25699" xr:uid="{00000000-0005-0000-0000-0000B9560000}"/>
    <cellStyle name="Vírgula 4 3 3 2 6" xfId="2683" xr:uid="{00000000-0005-0000-0000-0000BA560000}"/>
    <cellStyle name="Vírgula 4 3 3 2 6 2" xfId="5347" xr:uid="{00000000-0005-0000-0000-0000BB560000}"/>
    <cellStyle name="Vírgula 4 3 3 2 6 2 2" xfId="18691" xr:uid="{00000000-0005-0000-0000-0000BC560000}"/>
    <cellStyle name="Vírgula 4 3 3 2 6 3" xfId="8011" xr:uid="{00000000-0005-0000-0000-0000BD560000}"/>
    <cellStyle name="Vírgula 4 3 3 2 6 3 2" xfId="21355" xr:uid="{00000000-0005-0000-0000-0000BE560000}"/>
    <cellStyle name="Vírgula 4 3 3 2 6 4" xfId="10675" xr:uid="{00000000-0005-0000-0000-0000BF560000}"/>
    <cellStyle name="Vírgula 4 3 3 2 6 4 2" xfId="24019" xr:uid="{00000000-0005-0000-0000-0000C0560000}"/>
    <cellStyle name="Vírgula 4 3 3 2 6 5" xfId="16027" xr:uid="{00000000-0005-0000-0000-0000C1560000}"/>
    <cellStyle name="Vírgula 4 3 3 2 6 6" xfId="13339" xr:uid="{00000000-0005-0000-0000-0000C2560000}"/>
    <cellStyle name="Vírgula 4 3 3 2 7" xfId="2947" xr:uid="{00000000-0005-0000-0000-0000C3560000}"/>
    <cellStyle name="Vírgula 4 3 3 2 7 2" xfId="16291" xr:uid="{00000000-0005-0000-0000-0000C4560000}"/>
    <cellStyle name="Vírgula 4 3 3 2 8" xfId="5611" xr:uid="{00000000-0005-0000-0000-0000C5560000}"/>
    <cellStyle name="Vírgula 4 3 3 2 8 2" xfId="18955" xr:uid="{00000000-0005-0000-0000-0000C6560000}"/>
    <cellStyle name="Vírgula 4 3 3 2 9" xfId="8275" xr:uid="{00000000-0005-0000-0000-0000C7560000}"/>
    <cellStyle name="Vírgula 4 3 3 2 9 2" xfId="21619" xr:uid="{00000000-0005-0000-0000-0000C8560000}"/>
    <cellStyle name="Vírgula 4 3 3 3" xfId="187" xr:uid="{00000000-0005-0000-0000-0000C9560000}"/>
    <cellStyle name="Vírgula 4 3 3 3 10" xfId="10843" xr:uid="{00000000-0005-0000-0000-0000CA560000}"/>
    <cellStyle name="Vírgula 4 3 3 3 11" xfId="24235" xr:uid="{00000000-0005-0000-0000-0000CB560000}"/>
    <cellStyle name="Vírgula 4 3 3 3 2" xfId="451" xr:uid="{00000000-0005-0000-0000-0000CC560000}"/>
    <cellStyle name="Vírgula 4 3 3 3 2 2" xfId="1243" xr:uid="{00000000-0005-0000-0000-0000CD560000}"/>
    <cellStyle name="Vírgula 4 3 3 3 2 2 2" xfId="3907" xr:uid="{00000000-0005-0000-0000-0000CE560000}"/>
    <cellStyle name="Vírgula 4 3 3 3 2 2 2 2" xfId="17251" xr:uid="{00000000-0005-0000-0000-0000CF560000}"/>
    <cellStyle name="Vírgula 4 3 3 3 2 2 3" xfId="6571" xr:uid="{00000000-0005-0000-0000-0000D0560000}"/>
    <cellStyle name="Vírgula 4 3 3 3 2 2 3 2" xfId="19915" xr:uid="{00000000-0005-0000-0000-0000D1560000}"/>
    <cellStyle name="Vírgula 4 3 3 3 2 2 4" xfId="9235" xr:uid="{00000000-0005-0000-0000-0000D2560000}"/>
    <cellStyle name="Vírgula 4 3 3 3 2 2 4 2" xfId="22579" xr:uid="{00000000-0005-0000-0000-0000D3560000}"/>
    <cellStyle name="Vírgula 4 3 3 3 2 2 5" xfId="14587" xr:uid="{00000000-0005-0000-0000-0000D4560000}"/>
    <cellStyle name="Vírgula 4 3 3 3 2 2 6" xfId="11899" xr:uid="{00000000-0005-0000-0000-0000D5560000}"/>
    <cellStyle name="Vírgula 4 3 3 3 2 2 7" xfId="26299" xr:uid="{00000000-0005-0000-0000-0000D6560000}"/>
    <cellStyle name="Vírgula 4 3 3 3 2 3" xfId="2035" xr:uid="{00000000-0005-0000-0000-0000D7560000}"/>
    <cellStyle name="Vírgula 4 3 3 3 2 3 2" xfId="4699" xr:uid="{00000000-0005-0000-0000-0000D8560000}"/>
    <cellStyle name="Vírgula 4 3 3 3 2 3 2 2" xfId="18043" xr:uid="{00000000-0005-0000-0000-0000D9560000}"/>
    <cellStyle name="Vírgula 4 3 3 3 2 3 3" xfId="7363" xr:uid="{00000000-0005-0000-0000-0000DA560000}"/>
    <cellStyle name="Vírgula 4 3 3 3 2 3 3 2" xfId="20707" xr:uid="{00000000-0005-0000-0000-0000DB560000}"/>
    <cellStyle name="Vírgula 4 3 3 3 2 3 4" xfId="10027" xr:uid="{00000000-0005-0000-0000-0000DC560000}"/>
    <cellStyle name="Vírgula 4 3 3 3 2 3 4 2" xfId="23371" xr:uid="{00000000-0005-0000-0000-0000DD560000}"/>
    <cellStyle name="Vírgula 4 3 3 3 2 3 5" xfId="15379" xr:uid="{00000000-0005-0000-0000-0000DE560000}"/>
    <cellStyle name="Vírgula 4 3 3 3 2 3 6" xfId="12691" xr:uid="{00000000-0005-0000-0000-0000DF560000}"/>
    <cellStyle name="Vírgula 4 3 3 3 2 4" xfId="3115" xr:uid="{00000000-0005-0000-0000-0000E0560000}"/>
    <cellStyle name="Vírgula 4 3 3 3 2 4 2" xfId="16459" xr:uid="{00000000-0005-0000-0000-0000E1560000}"/>
    <cellStyle name="Vírgula 4 3 3 3 2 5" xfId="5779" xr:uid="{00000000-0005-0000-0000-0000E2560000}"/>
    <cellStyle name="Vírgula 4 3 3 3 2 5 2" xfId="19123" xr:uid="{00000000-0005-0000-0000-0000E3560000}"/>
    <cellStyle name="Vírgula 4 3 3 3 2 6" xfId="8443" xr:uid="{00000000-0005-0000-0000-0000E4560000}"/>
    <cellStyle name="Vírgula 4 3 3 3 2 6 2" xfId="21787" xr:uid="{00000000-0005-0000-0000-0000E5560000}"/>
    <cellStyle name="Vírgula 4 3 3 3 2 7" xfId="13795" xr:uid="{00000000-0005-0000-0000-0000E6560000}"/>
    <cellStyle name="Vírgula 4 3 3 3 2 8" xfId="11107" xr:uid="{00000000-0005-0000-0000-0000E7560000}"/>
    <cellStyle name="Vírgula 4 3 3 3 2 9" xfId="24931" xr:uid="{00000000-0005-0000-0000-0000E8560000}"/>
    <cellStyle name="Vírgula 4 3 3 3 3" xfId="979" xr:uid="{00000000-0005-0000-0000-0000E9560000}"/>
    <cellStyle name="Vírgula 4 3 3 3 3 2" xfId="3643" xr:uid="{00000000-0005-0000-0000-0000EA560000}"/>
    <cellStyle name="Vírgula 4 3 3 3 3 2 2" xfId="16987" xr:uid="{00000000-0005-0000-0000-0000EB560000}"/>
    <cellStyle name="Vírgula 4 3 3 3 3 2 3" xfId="25963" xr:uid="{00000000-0005-0000-0000-0000EC560000}"/>
    <cellStyle name="Vírgula 4 3 3 3 3 3" xfId="6307" xr:uid="{00000000-0005-0000-0000-0000ED560000}"/>
    <cellStyle name="Vírgula 4 3 3 3 3 3 2" xfId="19651" xr:uid="{00000000-0005-0000-0000-0000EE560000}"/>
    <cellStyle name="Vírgula 4 3 3 3 3 4" xfId="8971" xr:uid="{00000000-0005-0000-0000-0000EF560000}"/>
    <cellStyle name="Vírgula 4 3 3 3 3 4 2" xfId="22315" xr:uid="{00000000-0005-0000-0000-0000F0560000}"/>
    <cellStyle name="Vírgula 4 3 3 3 3 5" xfId="14323" xr:uid="{00000000-0005-0000-0000-0000F1560000}"/>
    <cellStyle name="Vírgula 4 3 3 3 3 6" xfId="11635" xr:uid="{00000000-0005-0000-0000-0000F2560000}"/>
    <cellStyle name="Vírgula 4 3 3 3 3 7" xfId="24595" xr:uid="{00000000-0005-0000-0000-0000F3560000}"/>
    <cellStyle name="Vírgula 4 3 3 3 4" xfId="1771" xr:uid="{00000000-0005-0000-0000-0000F4560000}"/>
    <cellStyle name="Vírgula 4 3 3 3 4 2" xfId="4435" xr:uid="{00000000-0005-0000-0000-0000F5560000}"/>
    <cellStyle name="Vírgula 4 3 3 3 4 2 2" xfId="17779" xr:uid="{00000000-0005-0000-0000-0000F6560000}"/>
    <cellStyle name="Vírgula 4 3 3 3 4 2 3" xfId="26611" xr:uid="{00000000-0005-0000-0000-0000F7560000}"/>
    <cellStyle name="Vírgula 4 3 3 3 4 3" xfId="7099" xr:uid="{00000000-0005-0000-0000-0000F8560000}"/>
    <cellStyle name="Vírgula 4 3 3 3 4 3 2" xfId="20443" xr:uid="{00000000-0005-0000-0000-0000F9560000}"/>
    <cellStyle name="Vírgula 4 3 3 3 4 4" xfId="9763" xr:uid="{00000000-0005-0000-0000-0000FA560000}"/>
    <cellStyle name="Vírgula 4 3 3 3 4 4 2" xfId="23107" xr:uid="{00000000-0005-0000-0000-0000FB560000}"/>
    <cellStyle name="Vírgula 4 3 3 3 4 5" xfId="15115" xr:uid="{00000000-0005-0000-0000-0000FC560000}"/>
    <cellStyle name="Vírgula 4 3 3 3 4 6" xfId="12427" xr:uid="{00000000-0005-0000-0000-0000FD560000}"/>
    <cellStyle name="Vírgula 4 3 3 3 4 7" xfId="25243" xr:uid="{00000000-0005-0000-0000-0000FE560000}"/>
    <cellStyle name="Vírgula 4 3 3 3 5" xfId="2587" xr:uid="{00000000-0005-0000-0000-0000FF560000}"/>
    <cellStyle name="Vírgula 4 3 3 3 5 2" xfId="5251" xr:uid="{00000000-0005-0000-0000-000000570000}"/>
    <cellStyle name="Vírgula 4 3 3 3 5 2 2" xfId="18595" xr:uid="{00000000-0005-0000-0000-000001570000}"/>
    <cellStyle name="Vírgula 4 3 3 3 5 3" xfId="7915" xr:uid="{00000000-0005-0000-0000-000002570000}"/>
    <cellStyle name="Vírgula 4 3 3 3 5 3 2" xfId="21259" xr:uid="{00000000-0005-0000-0000-000003570000}"/>
    <cellStyle name="Vírgula 4 3 3 3 5 4" xfId="10579" xr:uid="{00000000-0005-0000-0000-000004570000}"/>
    <cellStyle name="Vírgula 4 3 3 3 5 4 2" xfId="23923" xr:uid="{00000000-0005-0000-0000-000005570000}"/>
    <cellStyle name="Vírgula 4 3 3 3 5 5" xfId="15931" xr:uid="{00000000-0005-0000-0000-000006570000}"/>
    <cellStyle name="Vírgula 4 3 3 3 5 6" xfId="13243" xr:uid="{00000000-0005-0000-0000-000007570000}"/>
    <cellStyle name="Vírgula 4 3 3 3 5 7" xfId="25603" xr:uid="{00000000-0005-0000-0000-000008570000}"/>
    <cellStyle name="Vírgula 4 3 3 3 6" xfId="2851" xr:uid="{00000000-0005-0000-0000-000009570000}"/>
    <cellStyle name="Vírgula 4 3 3 3 6 2" xfId="16195" xr:uid="{00000000-0005-0000-0000-00000A570000}"/>
    <cellStyle name="Vírgula 4 3 3 3 7" xfId="5515" xr:uid="{00000000-0005-0000-0000-00000B570000}"/>
    <cellStyle name="Vírgula 4 3 3 3 7 2" xfId="18859" xr:uid="{00000000-0005-0000-0000-00000C570000}"/>
    <cellStyle name="Vírgula 4 3 3 3 8" xfId="8179" xr:uid="{00000000-0005-0000-0000-00000D570000}"/>
    <cellStyle name="Vírgula 4 3 3 3 8 2" xfId="21523" xr:uid="{00000000-0005-0000-0000-00000E570000}"/>
    <cellStyle name="Vírgula 4 3 3 3 9" xfId="13531" xr:uid="{00000000-0005-0000-0000-00000F570000}"/>
    <cellStyle name="Vírgula 4 3 3 4" xfId="379" xr:uid="{00000000-0005-0000-0000-000010570000}"/>
    <cellStyle name="Vírgula 4 3 3 4 2" xfId="1171" xr:uid="{00000000-0005-0000-0000-000011570000}"/>
    <cellStyle name="Vírgula 4 3 3 4 2 2" xfId="3835" xr:uid="{00000000-0005-0000-0000-000012570000}"/>
    <cellStyle name="Vírgula 4 3 3 4 2 2 2" xfId="17179" xr:uid="{00000000-0005-0000-0000-000013570000}"/>
    <cellStyle name="Vírgula 4 3 3 4 2 3" xfId="6499" xr:uid="{00000000-0005-0000-0000-000014570000}"/>
    <cellStyle name="Vírgula 4 3 3 4 2 3 2" xfId="19843" xr:uid="{00000000-0005-0000-0000-000015570000}"/>
    <cellStyle name="Vírgula 4 3 3 4 2 4" xfId="9163" xr:uid="{00000000-0005-0000-0000-000016570000}"/>
    <cellStyle name="Vírgula 4 3 3 4 2 4 2" xfId="22507" xr:uid="{00000000-0005-0000-0000-000017570000}"/>
    <cellStyle name="Vírgula 4 3 3 4 2 5" xfId="14515" xr:uid="{00000000-0005-0000-0000-000018570000}"/>
    <cellStyle name="Vírgula 4 3 3 4 2 6" xfId="11827" xr:uid="{00000000-0005-0000-0000-000019570000}"/>
    <cellStyle name="Vírgula 4 3 3 4 2 7" xfId="26227" xr:uid="{00000000-0005-0000-0000-00001A570000}"/>
    <cellStyle name="Vírgula 4 3 3 4 3" xfId="1963" xr:uid="{00000000-0005-0000-0000-00001B570000}"/>
    <cellStyle name="Vírgula 4 3 3 4 3 2" xfId="4627" xr:uid="{00000000-0005-0000-0000-00001C570000}"/>
    <cellStyle name="Vírgula 4 3 3 4 3 2 2" xfId="17971" xr:uid="{00000000-0005-0000-0000-00001D570000}"/>
    <cellStyle name="Vírgula 4 3 3 4 3 3" xfId="7291" xr:uid="{00000000-0005-0000-0000-00001E570000}"/>
    <cellStyle name="Vírgula 4 3 3 4 3 3 2" xfId="20635" xr:uid="{00000000-0005-0000-0000-00001F570000}"/>
    <cellStyle name="Vírgula 4 3 3 4 3 4" xfId="9955" xr:uid="{00000000-0005-0000-0000-000020570000}"/>
    <cellStyle name="Vírgula 4 3 3 4 3 4 2" xfId="23299" xr:uid="{00000000-0005-0000-0000-000021570000}"/>
    <cellStyle name="Vírgula 4 3 3 4 3 5" xfId="15307" xr:uid="{00000000-0005-0000-0000-000022570000}"/>
    <cellStyle name="Vírgula 4 3 3 4 3 6" xfId="12619" xr:uid="{00000000-0005-0000-0000-000023570000}"/>
    <cellStyle name="Vírgula 4 3 3 4 4" xfId="3043" xr:uid="{00000000-0005-0000-0000-000024570000}"/>
    <cellStyle name="Vírgula 4 3 3 4 4 2" xfId="16387" xr:uid="{00000000-0005-0000-0000-000025570000}"/>
    <cellStyle name="Vírgula 4 3 3 4 5" xfId="5707" xr:uid="{00000000-0005-0000-0000-000026570000}"/>
    <cellStyle name="Vírgula 4 3 3 4 5 2" xfId="19051" xr:uid="{00000000-0005-0000-0000-000027570000}"/>
    <cellStyle name="Vírgula 4 3 3 4 6" xfId="8371" xr:uid="{00000000-0005-0000-0000-000028570000}"/>
    <cellStyle name="Vírgula 4 3 3 4 6 2" xfId="21715" xr:uid="{00000000-0005-0000-0000-000029570000}"/>
    <cellStyle name="Vírgula 4 3 3 4 7" xfId="13723" xr:uid="{00000000-0005-0000-0000-00002A570000}"/>
    <cellStyle name="Vírgula 4 3 3 4 8" xfId="11035" xr:uid="{00000000-0005-0000-0000-00002B570000}"/>
    <cellStyle name="Vírgula 4 3 3 4 9" xfId="24859" xr:uid="{00000000-0005-0000-0000-00002C570000}"/>
    <cellStyle name="Vírgula 4 3 3 5" xfId="643" xr:uid="{00000000-0005-0000-0000-00002D570000}"/>
    <cellStyle name="Vírgula 4 3 3 5 2" xfId="1435" xr:uid="{00000000-0005-0000-0000-00002E570000}"/>
    <cellStyle name="Vírgula 4 3 3 5 2 2" xfId="4099" xr:uid="{00000000-0005-0000-0000-00002F570000}"/>
    <cellStyle name="Vírgula 4 3 3 5 2 2 2" xfId="17443" xr:uid="{00000000-0005-0000-0000-000030570000}"/>
    <cellStyle name="Vírgula 4 3 3 5 2 3" xfId="6763" xr:uid="{00000000-0005-0000-0000-000031570000}"/>
    <cellStyle name="Vírgula 4 3 3 5 2 3 2" xfId="20107" xr:uid="{00000000-0005-0000-0000-000032570000}"/>
    <cellStyle name="Vírgula 4 3 3 5 2 4" xfId="9427" xr:uid="{00000000-0005-0000-0000-000033570000}"/>
    <cellStyle name="Vírgula 4 3 3 5 2 4 2" xfId="22771" xr:uid="{00000000-0005-0000-0000-000034570000}"/>
    <cellStyle name="Vírgula 4 3 3 5 2 5" xfId="14779" xr:uid="{00000000-0005-0000-0000-000035570000}"/>
    <cellStyle name="Vírgula 4 3 3 5 2 6" xfId="12091" xr:uid="{00000000-0005-0000-0000-000036570000}"/>
    <cellStyle name="Vírgula 4 3 3 5 2 7" xfId="25891" xr:uid="{00000000-0005-0000-0000-000037570000}"/>
    <cellStyle name="Vírgula 4 3 3 5 3" xfId="2227" xr:uid="{00000000-0005-0000-0000-000038570000}"/>
    <cellStyle name="Vírgula 4 3 3 5 3 2" xfId="4891" xr:uid="{00000000-0005-0000-0000-000039570000}"/>
    <cellStyle name="Vírgula 4 3 3 5 3 2 2" xfId="18235" xr:uid="{00000000-0005-0000-0000-00003A570000}"/>
    <cellStyle name="Vírgula 4 3 3 5 3 3" xfId="7555" xr:uid="{00000000-0005-0000-0000-00003B570000}"/>
    <cellStyle name="Vírgula 4 3 3 5 3 3 2" xfId="20899" xr:uid="{00000000-0005-0000-0000-00003C570000}"/>
    <cellStyle name="Vírgula 4 3 3 5 3 4" xfId="10219" xr:uid="{00000000-0005-0000-0000-00003D570000}"/>
    <cellStyle name="Vírgula 4 3 3 5 3 4 2" xfId="23563" xr:uid="{00000000-0005-0000-0000-00003E570000}"/>
    <cellStyle name="Vírgula 4 3 3 5 3 5" xfId="15571" xr:uid="{00000000-0005-0000-0000-00003F570000}"/>
    <cellStyle name="Vírgula 4 3 3 5 3 6" xfId="12883" xr:uid="{00000000-0005-0000-0000-000040570000}"/>
    <cellStyle name="Vírgula 4 3 3 5 4" xfId="3307" xr:uid="{00000000-0005-0000-0000-000041570000}"/>
    <cellStyle name="Vírgula 4 3 3 5 4 2" xfId="16651" xr:uid="{00000000-0005-0000-0000-000042570000}"/>
    <cellStyle name="Vírgula 4 3 3 5 5" xfId="5971" xr:uid="{00000000-0005-0000-0000-000043570000}"/>
    <cellStyle name="Vírgula 4 3 3 5 5 2" xfId="19315" xr:uid="{00000000-0005-0000-0000-000044570000}"/>
    <cellStyle name="Vírgula 4 3 3 5 6" xfId="8635" xr:uid="{00000000-0005-0000-0000-000045570000}"/>
    <cellStyle name="Vírgula 4 3 3 5 6 2" xfId="21979" xr:uid="{00000000-0005-0000-0000-000046570000}"/>
    <cellStyle name="Vírgula 4 3 3 5 7" xfId="13987" xr:uid="{00000000-0005-0000-0000-000047570000}"/>
    <cellStyle name="Vírgula 4 3 3 5 8" xfId="11299" xr:uid="{00000000-0005-0000-0000-000048570000}"/>
    <cellStyle name="Vírgula 4 3 3 5 9" xfId="24523" xr:uid="{00000000-0005-0000-0000-000049570000}"/>
    <cellStyle name="Vírgula 4 3 3 6" xfId="907" xr:uid="{00000000-0005-0000-0000-00004A570000}"/>
    <cellStyle name="Vírgula 4 3 3 6 2" xfId="3571" xr:uid="{00000000-0005-0000-0000-00004B570000}"/>
    <cellStyle name="Vírgula 4 3 3 6 2 2" xfId="16915" xr:uid="{00000000-0005-0000-0000-00004C570000}"/>
    <cellStyle name="Vírgula 4 3 3 6 2 3" xfId="26539" xr:uid="{00000000-0005-0000-0000-00004D570000}"/>
    <cellStyle name="Vírgula 4 3 3 6 3" xfId="6235" xr:uid="{00000000-0005-0000-0000-00004E570000}"/>
    <cellStyle name="Vírgula 4 3 3 6 3 2" xfId="19579" xr:uid="{00000000-0005-0000-0000-00004F570000}"/>
    <cellStyle name="Vírgula 4 3 3 6 4" xfId="8899" xr:uid="{00000000-0005-0000-0000-000050570000}"/>
    <cellStyle name="Vírgula 4 3 3 6 4 2" xfId="22243" xr:uid="{00000000-0005-0000-0000-000051570000}"/>
    <cellStyle name="Vírgula 4 3 3 6 5" xfId="14251" xr:uid="{00000000-0005-0000-0000-000052570000}"/>
    <cellStyle name="Vírgula 4 3 3 6 6" xfId="11563" xr:uid="{00000000-0005-0000-0000-000053570000}"/>
    <cellStyle name="Vírgula 4 3 3 6 7" xfId="25171" xr:uid="{00000000-0005-0000-0000-000054570000}"/>
    <cellStyle name="Vírgula 4 3 3 7" xfId="1699" xr:uid="{00000000-0005-0000-0000-000055570000}"/>
    <cellStyle name="Vírgula 4 3 3 7 2" xfId="4363" xr:uid="{00000000-0005-0000-0000-000056570000}"/>
    <cellStyle name="Vírgula 4 3 3 7 2 2" xfId="17707" xr:uid="{00000000-0005-0000-0000-000057570000}"/>
    <cellStyle name="Vírgula 4 3 3 7 3" xfId="7027" xr:uid="{00000000-0005-0000-0000-000058570000}"/>
    <cellStyle name="Vírgula 4 3 3 7 3 2" xfId="20371" xr:uid="{00000000-0005-0000-0000-000059570000}"/>
    <cellStyle name="Vírgula 4 3 3 7 4" xfId="9691" xr:uid="{00000000-0005-0000-0000-00005A570000}"/>
    <cellStyle name="Vírgula 4 3 3 7 4 2" xfId="23035" xr:uid="{00000000-0005-0000-0000-00005B570000}"/>
    <cellStyle name="Vírgula 4 3 3 7 5" xfId="15043" xr:uid="{00000000-0005-0000-0000-00005C570000}"/>
    <cellStyle name="Vírgula 4 3 3 7 6" xfId="12355" xr:uid="{00000000-0005-0000-0000-00005D570000}"/>
    <cellStyle name="Vírgula 4 3 3 7 7" xfId="25531" xr:uid="{00000000-0005-0000-0000-00005E570000}"/>
    <cellStyle name="Vírgula 4 3 3 8" xfId="2515" xr:uid="{00000000-0005-0000-0000-00005F570000}"/>
    <cellStyle name="Vírgula 4 3 3 8 2" xfId="5179" xr:uid="{00000000-0005-0000-0000-000060570000}"/>
    <cellStyle name="Vírgula 4 3 3 8 2 2" xfId="18523" xr:uid="{00000000-0005-0000-0000-000061570000}"/>
    <cellStyle name="Vírgula 4 3 3 8 3" xfId="7843" xr:uid="{00000000-0005-0000-0000-000062570000}"/>
    <cellStyle name="Vírgula 4 3 3 8 3 2" xfId="21187" xr:uid="{00000000-0005-0000-0000-000063570000}"/>
    <cellStyle name="Vírgula 4 3 3 8 4" xfId="10507" xr:uid="{00000000-0005-0000-0000-000064570000}"/>
    <cellStyle name="Vírgula 4 3 3 8 4 2" xfId="23851" xr:uid="{00000000-0005-0000-0000-000065570000}"/>
    <cellStyle name="Vírgula 4 3 3 8 5" xfId="15859" xr:uid="{00000000-0005-0000-0000-000066570000}"/>
    <cellStyle name="Vírgula 4 3 3 8 6" xfId="13171" xr:uid="{00000000-0005-0000-0000-000067570000}"/>
    <cellStyle name="Vírgula 4 3 3 9" xfId="2779" xr:uid="{00000000-0005-0000-0000-000068570000}"/>
    <cellStyle name="Vírgula 4 3 3 9 2" xfId="16123" xr:uid="{00000000-0005-0000-0000-000069570000}"/>
    <cellStyle name="Vírgula 4 3 4" xfId="235" xr:uid="{00000000-0005-0000-0000-00006A570000}"/>
    <cellStyle name="Vírgula 4 3 4 10" xfId="13579" xr:uid="{00000000-0005-0000-0000-00006B570000}"/>
    <cellStyle name="Vírgula 4 3 4 11" xfId="10891" xr:uid="{00000000-0005-0000-0000-00006C570000}"/>
    <cellStyle name="Vírgula 4 3 4 12" xfId="24283" xr:uid="{00000000-0005-0000-0000-00006D570000}"/>
    <cellStyle name="Vírgula 4 3 4 2" xfId="499" xr:uid="{00000000-0005-0000-0000-00006E570000}"/>
    <cellStyle name="Vírgula 4 3 4 2 2" xfId="1291" xr:uid="{00000000-0005-0000-0000-00006F570000}"/>
    <cellStyle name="Vírgula 4 3 4 2 2 2" xfId="3955" xr:uid="{00000000-0005-0000-0000-000070570000}"/>
    <cellStyle name="Vírgula 4 3 4 2 2 2 2" xfId="17299" xr:uid="{00000000-0005-0000-0000-000071570000}"/>
    <cellStyle name="Vírgula 4 3 4 2 2 3" xfId="6619" xr:uid="{00000000-0005-0000-0000-000072570000}"/>
    <cellStyle name="Vírgula 4 3 4 2 2 3 2" xfId="19963" xr:uid="{00000000-0005-0000-0000-000073570000}"/>
    <cellStyle name="Vírgula 4 3 4 2 2 4" xfId="9283" xr:uid="{00000000-0005-0000-0000-000074570000}"/>
    <cellStyle name="Vírgula 4 3 4 2 2 4 2" xfId="22627" xr:uid="{00000000-0005-0000-0000-000075570000}"/>
    <cellStyle name="Vírgula 4 3 4 2 2 5" xfId="14635" xr:uid="{00000000-0005-0000-0000-000076570000}"/>
    <cellStyle name="Vírgula 4 3 4 2 2 6" xfId="11947" xr:uid="{00000000-0005-0000-0000-000077570000}"/>
    <cellStyle name="Vírgula 4 3 4 2 2 7" xfId="26347" xr:uid="{00000000-0005-0000-0000-000078570000}"/>
    <cellStyle name="Vírgula 4 3 4 2 3" xfId="2083" xr:uid="{00000000-0005-0000-0000-000079570000}"/>
    <cellStyle name="Vírgula 4 3 4 2 3 2" xfId="4747" xr:uid="{00000000-0005-0000-0000-00007A570000}"/>
    <cellStyle name="Vírgula 4 3 4 2 3 2 2" xfId="18091" xr:uid="{00000000-0005-0000-0000-00007B570000}"/>
    <cellStyle name="Vírgula 4 3 4 2 3 3" xfId="7411" xr:uid="{00000000-0005-0000-0000-00007C570000}"/>
    <cellStyle name="Vírgula 4 3 4 2 3 3 2" xfId="20755" xr:uid="{00000000-0005-0000-0000-00007D570000}"/>
    <cellStyle name="Vírgula 4 3 4 2 3 4" xfId="10075" xr:uid="{00000000-0005-0000-0000-00007E570000}"/>
    <cellStyle name="Vírgula 4 3 4 2 3 4 2" xfId="23419" xr:uid="{00000000-0005-0000-0000-00007F570000}"/>
    <cellStyle name="Vírgula 4 3 4 2 3 5" xfId="15427" xr:uid="{00000000-0005-0000-0000-000080570000}"/>
    <cellStyle name="Vírgula 4 3 4 2 3 6" xfId="12739" xr:uid="{00000000-0005-0000-0000-000081570000}"/>
    <cellStyle name="Vírgula 4 3 4 2 4" xfId="3163" xr:uid="{00000000-0005-0000-0000-000082570000}"/>
    <cellStyle name="Vírgula 4 3 4 2 4 2" xfId="16507" xr:uid="{00000000-0005-0000-0000-000083570000}"/>
    <cellStyle name="Vírgula 4 3 4 2 5" xfId="5827" xr:uid="{00000000-0005-0000-0000-000084570000}"/>
    <cellStyle name="Vírgula 4 3 4 2 5 2" xfId="19171" xr:uid="{00000000-0005-0000-0000-000085570000}"/>
    <cellStyle name="Vírgula 4 3 4 2 6" xfId="8491" xr:uid="{00000000-0005-0000-0000-000086570000}"/>
    <cellStyle name="Vírgula 4 3 4 2 6 2" xfId="21835" xr:uid="{00000000-0005-0000-0000-000087570000}"/>
    <cellStyle name="Vírgula 4 3 4 2 7" xfId="13843" xr:uid="{00000000-0005-0000-0000-000088570000}"/>
    <cellStyle name="Vírgula 4 3 4 2 8" xfId="11155" xr:uid="{00000000-0005-0000-0000-000089570000}"/>
    <cellStyle name="Vírgula 4 3 4 2 9" xfId="24979" xr:uid="{00000000-0005-0000-0000-00008A570000}"/>
    <cellStyle name="Vírgula 4 3 4 3" xfId="667" xr:uid="{00000000-0005-0000-0000-00008B570000}"/>
    <cellStyle name="Vírgula 4 3 4 3 2" xfId="1459" xr:uid="{00000000-0005-0000-0000-00008C570000}"/>
    <cellStyle name="Vírgula 4 3 4 3 2 2" xfId="4123" xr:uid="{00000000-0005-0000-0000-00008D570000}"/>
    <cellStyle name="Vírgula 4 3 4 3 2 2 2" xfId="17467" xr:uid="{00000000-0005-0000-0000-00008E570000}"/>
    <cellStyle name="Vírgula 4 3 4 3 2 3" xfId="6787" xr:uid="{00000000-0005-0000-0000-00008F570000}"/>
    <cellStyle name="Vírgula 4 3 4 3 2 3 2" xfId="20131" xr:uid="{00000000-0005-0000-0000-000090570000}"/>
    <cellStyle name="Vírgula 4 3 4 3 2 4" xfId="9451" xr:uid="{00000000-0005-0000-0000-000091570000}"/>
    <cellStyle name="Vírgula 4 3 4 3 2 4 2" xfId="22795" xr:uid="{00000000-0005-0000-0000-000092570000}"/>
    <cellStyle name="Vírgula 4 3 4 3 2 5" xfId="14803" xr:uid="{00000000-0005-0000-0000-000093570000}"/>
    <cellStyle name="Vírgula 4 3 4 3 2 6" xfId="12115" xr:uid="{00000000-0005-0000-0000-000094570000}"/>
    <cellStyle name="Vírgula 4 3 4 3 2 7" xfId="26011" xr:uid="{00000000-0005-0000-0000-000095570000}"/>
    <cellStyle name="Vírgula 4 3 4 3 3" xfId="2251" xr:uid="{00000000-0005-0000-0000-000096570000}"/>
    <cellStyle name="Vírgula 4 3 4 3 3 2" xfId="4915" xr:uid="{00000000-0005-0000-0000-000097570000}"/>
    <cellStyle name="Vírgula 4 3 4 3 3 2 2" xfId="18259" xr:uid="{00000000-0005-0000-0000-000098570000}"/>
    <cellStyle name="Vírgula 4 3 4 3 3 3" xfId="7579" xr:uid="{00000000-0005-0000-0000-000099570000}"/>
    <cellStyle name="Vírgula 4 3 4 3 3 3 2" xfId="20923" xr:uid="{00000000-0005-0000-0000-00009A570000}"/>
    <cellStyle name="Vírgula 4 3 4 3 3 4" xfId="10243" xr:uid="{00000000-0005-0000-0000-00009B570000}"/>
    <cellStyle name="Vírgula 4 3 4 3 3 4 2" xfId="23587" xr:uid="{00000000-0005-0000-0000-00009C570000}"/>
    <cellStyle name="Vírgula 4 3 4 3 3 5" xfId="15595" xr:uid="{00000000-0005-0000-0000-00009D570000}"/>
    <cellStyle name="Vírgula 4 3 4 3 3 6" xfId="12907" xr:uid="{00000000-0005-0000-0000-00009E570000}"/>
    <cellStyle name="Vírgula 4 3 4 3 4" xfId="3331" xr:uid="{00000000-0005-0000-0000-00009F570000}"/>
    <cellStyle name="Vírgula 4 3 4 3 4 2" xfId="16675" xr:uid="{00000000-0005-0000-0000-0000A0570000}"/>
    <cellStyle name="Vírgula 4 3 4 3 5" xfId="5995" xr:uid="{00000000-0005-0000-0000-0000A1570000}"/>
    <cellStyle name="Vírgula 4 3 4 3 5 2" xfId="19339" xr:uid="{00000000-0005-0000-0000-0000A2570000}"/>
    <cellStyle name="Vírgula 4 3 4 3 6" xfId="8659" xr:uid="{00000000-0005-0000-0000-0000A3570000}"/>
    <cellStyle name="Vírgula 4 3 4 3 6 2" xfId="22003" xr:uid="{00000000-0005-0000-0000-0000A4570000}"/>
    <cellStyle name="Vírgula 4 3 4 3 7" xfId="14011" xr:uid="{00000000-0005-0000-0000-0000A5570000}"/>
    <cellStyle name="Vírgula 4 3 4 3 8" xfId="11323" xr:uid="{00000000-0005-0000-0000-0000A6570000}"/>
    <cellStyle name="Vírgula 4 3 4 3 9" xfId="24643" xr:uid="{00000000-0005-0000-0000-0000A7570000}"/>
    <cellStyle name="Vírgula 4 3 4 4" xfId="1027" xr:uid="{00000000-0005-0000-0000-0000A8570000}"/>
    <cellStyle name="Vírgula 4 3 4 4 2" xfId="3691" xr:uid="{00000000-0005-0000-0000-0000A9570000}"/>
    <cellStyle name="Vírgula 4 3 4 4 2 2" xfId="17035" xr:uid="{00000000-0005-0000-0000-0000AA570000}"/>
    <cellStyle name="Vírgula 4 3 4 4 2 3" xfId="26659" xr:uid="{00000000-0005-0000-0000-0000AB570000}"/>
    <cellStyle name="Vírgula 4 3 4 4 3" xfId="6355" xr:uid="{00000000-0005-0000-0000-0000AC570000}"/>
    <cellStyle name="Vírgula 4 3 4 4 3 2" xfId="19699" xr:uid="{00000000-0005-0000-0000-0000AD570000}"/>
    <cellStyle name="Vírgula 4 3 4 4 4" xfId="9019" xr:uid="{00000000-0005-0000-0000-0000AE570000}"/>
    <cellStyle name="Vírgula 4 3 4 4 4 2" xfId="22363" xr:uid="{00000000-0005-0000-0000-0000AF570000}"/>
    <cellStyle name="Vírgula 4 3 4 4 5" xfId="14371" xr:uid="{00000000-0005-0000-0000-0000B0570000}"/>
    <cellStyle name="Vírgula 4 3 4 4 6" xfId="11683" xr:uid="{00000000-0005-0000-0000-0000B1570000}"/>
    <cellStyle name="Vírgula 4 3 4 4 7" xfId="25291" xr:uid="{00000000-0005-0000-0000-0000B2570000}"/>
    <cellStyle name="Vírgula 4 3 4 5" xfId="1819" xr:uid="{00000000-0005-0000-0000-0000B3570000}"/>
    <cellStyle name="Vírgula 4 3 4 5 2" xfId="4483" xr:uid="{00000000-0005-0000-0000-0000B4570000}"/>
    <cellStyle name="Vírgula 4 3 4 5 2 2" xfId="17827" xr:uid="{00000000-0005-0000-0000-0000B5570000}"/>
    <cellStyle name="Vírgula 4 3 4 5 3" xfId="7147" xr:uid="{00000000-0005-0000-0000-0000B6570000}"/>
    <cellStyle name="Vírgula 4 3 4 5 3 2" xfId="20491" xr:uid="{00000000-0005-0000-0000-0000B7570000}"/>
    <cellStyle name="Vírgula 4 3 4 5 4" xfId="9811" xr:uid="{00000000-0005-0000-0000-0000B8570000}"/>
    <cellStyle name="Vírgula 4 3 4 5 4 2" xfId="23155" xr:uid="{00000000-0005-0000-0000-0000B9570000}"/>
    <cellStyle name="Vírgula 4 3 4 5 5" xfId="15163" xr:uid="{00000000-0005-0000-0000-0000BA570000}"/>
    <cellStyle name="Vírgula 4 3 4 5 6" xfId="12475" xr:uid="{00000000-0005-0000-0000-0000BB570000}"/>
    <cellStyle name="Vírgula 4 3 4 5 7" xfId="25651" xr:uid="{00000000-0005-0000-0000-0000BC570000}"/>
    <cellStyle name="Vírgula 4 3 4 6" xfId="2635" xr:uid="{00000000-0005-0000-0000-0000BD570000}"/>
    <cellStyle name="Vírgula 4 3 4 6 2" xfId="5299" xr:uid="{00000000-0005-0000-0000-0000BE570000}"/>
    <cellStyle name="Vírgula 4 3 4 6 2 2" xfId="18643" xr:uid="{00000000-0005-0000-0000-0000BF570000}"/>
    <cellStyle name="Vírgula 4 3 4 6 3" xfId="7963" xr:uid="{00000000-0005-0000-0000-0000C0570000}"/>
    <cellStyle name="Vírgula 4 3 4 6 3 2" xfId="21307" xr:uid="{00000000-0005-0000-0000-0000C1570000}"/>
    <cellStyle name="Vírgula 4 3 4 6 4" xfId="10627" xr:uid="{00000000-0005-0000-0000-0000C2570000}"/>
    <cellStyle name="Vírgula 4 3 4 6 4 2" xfId="23971" xr:uid="{00000000-0005-0000-0000-0000C3570000}"/>
    <cellStyle name="Vírgula 4 3 4 6 5" xfId="15979" xr:uid="{00000000-0005-0000-0000-0000C4570000}"/>
    <cellStyle name="Vírgula 4 3 4 6 6" xfId="13291" xr:uid="{00000000-0005-0000-0000-0000C5570000}"/>
    <cellStyle name="Vírgula 4 3 4 7" xfId="2899" xr:uid="{00000000-0005-0000-0000-0000C6570000}"/>
    <cellStyle name="Vírgula 4 3 4 7 2" xfId="16243" xr:uid="{00000000-0005-0000-0000-0000C7570000}"/>
    <cellStyle name="Vírgula 4 3 4 8" xfId="5563" xr:uid="{00000000-0005-0000-0000-0000C8570000}"/>
    <cellStyle name="Vírgula 4 3 4 8 2" xfId="18907" xr:uid="{00000000-0005-0000-0000-0000C9570000}"/>
    <cellStyle name="Vírgula 4 3 4 9" xfId="8227" xr:uid="{00000000-0005-0000-0000-0000CA570000}"/>
    <cellStyle name="Vírgula 4 3 4 9 2" xfId="21571" xr:uid="{00000000-0005-0000-0000-0000CB570000}"/>
    <cellStyle name="Vírgula 4 3 5" xfId="163" xr:uid="{00000000-0005-0000-0000-0000CC570000}"/>
    <cellStyle name="Vírgula 4 3 5 10" xfId="10819" xr:uid="{00000000-0005-0000-0000-0000CD570000}"/>
    <cellStyle name="Vírgula 4 3 5 11" xfId="24211" xr:uid="{00000000-0005-0000-0000-0000CE570000}"/>
    <cellStyle name="Vírgula 4 3 5 2" xfId="427" xr:uid="{00000000-0005-0000-0000-0000CF570000}"/>
    <cellStyle name="Vírgula 4 3 5 2 2" xfId="1219" xr:uid="{00000000-0005-0000-0000-0000D0570000}"/>
    <cellStyle name="Vírgula 4 3 5 2 2 2" xfId="3883" xr:uid="{00000000-0005-0000-0000-0000D1570000}"/>
    <cellStyle name="Vírgula 4 3 5 2 2 2 2" xfId="17227" xr:uid="{00000000-0005-0000-0000-0000D2570000}"/>
    <cellStyle name="Vírgula 4 3 5 2 2 3" xfId="6547" xr:uid="{00000000-0005-0000-0000-0000D3570000}"/>
    <cellStyle name="Vírgula 4 3 5 2 2 3 2" xfId="19891" xr:uid="{00000000-0005-0000-0000-0000D4570000}"/>
    <cellStyle name="Vírgula 4 3 5 2 2 4" xfId="9211" xr:uid="{00000000-0005-0000-0000-0000D5570000}"/>
    <cellStyle name="Vírgula 4 3 5 2 2 4 2" xfId="22555" xr:uid="{00000000-0005-0000-0000-0000D6570000}"/>
    <cellStyle name="Vírgula 4 3 5 2 2 5" xfId="14563" xr:uid="{00000000-0005-0000-0000-0000D7570000}"/>
    <cellStyle name="Vírgula 4 3 5 2 2 6" xfId="11875" xr:uid="{00000000-0005-0000-0000-0000D8570000}"/>
    <cellStyle name="Vírgula 4 3 5 2 2 7" xfId="26275" xr:uid="{00000000-0005-0000-0000-0000D9570000}"/>
    <cellStyle name="Vírgula 4 3 5 2 3" xfId="2011" xr:uid="{00000000-0005-0000-0000-0000DA570000}"/>
    <cellStyle name="Vírgula 4 3 5 2 3 2" xfId="4675" xr:uid="{00000000-0005-0000-0000-0000DB570000}"/>
    <cellStyle name="Vírgula 4 3 5 2 3 2 2" xfId="18019" xr:uid="{00000000-0005-0000-0000-0000DC570000}"/>
    <cellStyle name="Vírgula 4 3 5 2 3 3" xfId="7339" xr:uid="{00000000-0005-0000-0000-0000DD570000}"/>
    <cellStyle name="Vírgula 4 3 5 2 3 3 2" xfId="20683" xr:uid="{00000000-0005-0000-0000-0000DE570000}"/>
    <cellStyle name="Vírgula 4 3 5 2 3 4" xfId="10003" xr:uid="{00000000-0005-0000-0000-0000DF570000}"/>
    <cellStyle name="Vírgula 4 3 5 2 3 4 2" xfId="23347" xr:uid="{00000000-0005-0000-0000-0000E0570000}"/>
    <cellStyle name="Vírgula 4 3 5 2 3 5" xfId="15355" xr:uid="{00000000-0005-0000-0000-0000E1570000}"/>
    <cellStyle name="Vírgula 4 3 5 2 3 6" xfId="12667" xr:uid="{00000000-0005-0000-0000-0000E2570000}"/>
    <cellStyle name="Vírgula 4 3 5 2 4" xfId="3091" xr:uid="{00000000-0005-0000-0000-0000E3570000}"/>
    <cellStyle name="Vírgula 4 3 5 2 4 2" xfId="16435" xr:uid="{00000000-0005-0000-0000-0000E4570000}"/>
    <cellStyle name="Vírgula 4 3 5 2 5" xfId="5755" xr:uid="{00000000-0005-0000-0000-0000E5570000}"/>
    <cellStyle name="Vírgula 4 3 5 2 5 2" xfId="19099" xr:uid="{00000000-0005-0000-0000-0000E6570000}"/>
    <cellStyle name="Vírgula 4 3 5 2 6" xfId="8419" xr:uid="{00000000-0005-0000-0000-0000E7570000}"/>
    <cellStyle name="Vírgula 4 3 5 2 6 2" xfId="21763" xr:uid="{00000000-0005-0000-0000-0000E8570000}"/>
    <cellStyle name="Vírgula 4 3 5 2 7" xfId="13771" xr:uid="{00000000-0005-0000-0000-0000E9570000}"/>
    <cellStyle name="Vírgula 4 3 5 2 8" xfId="11083" xr:uid="{00000000-0005-0000-0000-0000EA570000}"/>
    <cellStyle name="Vírgula 4 3 5 2 9" xfId="24907" xr:uid="{00000000-0005-0000-0000-0000EB570000}"/>
    <cellStyle name="Vírgula 4 3 5 3" xfId="955" xr:uid="{00000000-0005-0000-0000-0000EC570000}"/>
    <cellStyle name="Vírgula 4 3 5 3 2" xfId="3619" xr:uid="{00000000-0005-0000-0000-0000ED570000}"/>
    <cellStyle name="Vírgula 4 3 5 3 2 2" xfId="16963" xr:uid="{00000000-0005-0000-0000-0000EE570000}"/>
    <cellStyle name="Vírgula 4 3 5 3 2 3" xfId="25939" xr:uid="{00000000-0005-0000-0000-0000EF570000}"/>
    <cellStyle name="Vírgula 4 3 5 3 3" xfId="6283" xr:uid="{00000000-0005-0000-0000-0000F0570000}"/>
    <cellStyle name="Vírgula 4 3 5 3 3 2" xfId="19627" xr:uid="{00000000-0005-0000-0000-0000F1570000}"/>
    <cellStyle name="Vírgula 4 3 5 3 4" xfId="8947" xr:uid="{00000000-0005-0000-0000-0000F2570000}"/>
    <cellStyle name="Vírgula 4 3 5 3 4 2" xfId="22291" xr:uid="{00000000-0005-0000-0000-0000F3570000}"/>
    <cellStyle name="Vírgula 4 3 5 3 5" xfId="14299" xr:uid="{00000000-0005-0000-0000-0000F4570000}"/>
    <cellStyle name="Vírgula 4 3 5 3 6" xfId="11611" xr:uid="{00000000-0005-0000-0000-0000F5570000}"/>
    <cellStyle name="Vírgula 4 3 5 3 7" xfId="24571" xr:uid="{00000000-0005-0000-0000-0000F6570000}"/>
    <cellStyle name="Vírgula 4 3 5 4" xfId="1747" xr:uid="{00000000-0005-0000-0000-0000F7570000}"/>
    <cellStyle name="Vírgula 4 3 5 4 2" xfId="4411" xr:uid="{00000000-0005-0000-0000-0000F8570000}"/>
    <cellStyle name="Vírgula 4 3 5 4 2 2" xfId="17755" xr:uid="{00000000-0005-0000-0000-0000F9570000}"/>
    <cellStyle name="Vírgula 4 3 5 4 2 3" xfId="26587" xr:uid="{00000000-0005-0000-0000-0000FA570000}"/>
    <cellStyle name="Vírgula 4 3 5 4 3" xfId="7075" xr:uid="{00000000-0005-0000-0000-0000FB570000}"/>
    <cellStyle name="Vírgula 4 3 5 4 3 2" xfId="20419" xr:uid="{00000000-0005-0000-0000-0000FC570000}"/>
    <cellStyle name="Vírgula 4 3 5 4 4" xfId="9739" xr:uid="{00000000-0005-0000-0000-0000FD570000}"/>
    <cellStyle name="Vírgula 4 3 5 4 4 2" xfId="23083" xr:uid="{00000000-0005-0000-0000-0000FE570000}"/>
    <cellStyle name="Vírgula 4 3 5 4 5" xfId="15091" xr:uid="{00000000-0005-0000-0000-0000FF570000}"/>
    <cellStyle name="Vírgula 4 3 5 4 6" xfId="12403" xr:uid="{00000000-0005-0000-0000-000000580000}"/>
    <cellStyle name="Vírgula 4 3 5 4 7" xfId="25219" xr:uid="{00000000-0005-0000-0000-000001580000}"/>
    <cellStyle name="Vírgula 4 3 5 5" xfId="2563" xr:uid="{00000000-0005-0000-0000-000002580000}"/>
    <cellStyle name="Vírgula 4 3 5 5 2" xfId="5227" xr:uid="{00000000-0005-0000-0000-000003580000}"/>
    <cellStyle name="Vírgula 4 3 5 5 2 2" xfId="18571" xr:uid="{00000000-0005-0000-0000-000004580000}"/>
    <cellStyle name="Vírgula 4 3 5 5 3" xfId="7891" xr:uid="{00000000-0005-0000-0000-000005580000}"/>
    <cellStyle name="Vírgula 4 3 5 5 3 2" xfId="21235" xr:uid="{00000000-0005-0000-0000-000006580000}"/>
    <cellStyle name="Vírgula 4 3 5 5 4" xfId="10555" xr:uid="{00000000-0005-0000-0000-000007580000}"/>
    <cellStyle name="Vírgula 4 3 5 5 4 2" xfId="23899" xr:uid="{00000000-0005-0000-0000-000008580000}"/>
    <cellStyle name="Vírgula 4 3 5 5 5" xfId="15907" xr:uid="{00000000-0005-0000-0000-000009580000}"/>
    <cellStyle name="Vírgula 4 3 5 5 6" xfId="13219" xr:uid="{00000000-0005-0000-0000-00000A580000}"/>
    <cellStyle name="Vírgula 4 3 5 5 7" xfId="25579" xr:uid="{00000000-0005-0000-0000-00000B580000}"/>
    <cellStyle name="Vírgula 4 3 5 6" xfId="2827" xr:uid="{00000000-0005-0000-0000-00000C580000}"/>
    <cellStyle name="Vírgula 4 3 5 6 2" xfId="16171" xr:uid="{00000000-0005-0000-0000-00000D580000}"/>
    <cellStyle name="Vírgula 4 3 5 7" xfId="5491" xr:uid="{00000000-0005-0000-0000-00000E580000}"/>
    <cellStyle name="Vírgula 4 3 5 7 2" xfId="18835" xr:uid="{00000000-0005-0000-0000-00000F580000}"/>
    <cellStyle name="Vírgula 4 3 5 8" xfId="8155" xr:uid="{00000000-0005-0000-0000-000010580000}"/>
    <cellStyle name="Vírgula 4 3 5 8 2" xfId="21499" xr:uid="{00000000-0005-0000-0000-000011580000}"/>
    <cellStyle name="Vírgula 4 3 5 9" xfId="13507" xr:uid="{00000000-0005-0000-0000-000012580000}"/>
    <cellStyle name="Vírgula 4 3 6" xfId="331" xr:uid="{00000000-0005-0000-0000-000013580000}"/>
    <cellStyle name="Vírgula 4 3 6 10" xfId="24379" xr:uid="{00000000-0005-0000-0000-000014580000}"/>
    <cellStyle name="Vírgula 4 3 6 2" xfId="1123" xr:uid="{00000000-0005-0000-0000-000015580000}"/>
    <cellStyle name="Vírgula 4 3 6 2 2" xfId="3787" xr:uid="{00000000-0005-0000-0000-000016580000}"/>
    <cellStyle name="Vírgula 4 3 6 2 2 2" xfId="17131" xr:uid="{00000000-0005-0000-0000-000017580000}"/>
    <cellStyle name="Vírgula 4 3 6 2 2 3" xfId="26443" xr:uid="{00000000-0005-0000-0000-000018580000}"/>
    <cellStyle name="Vírgula 4 3 6 2 3" xfId="6451" xr:uid="{00000000-0005-0000-0000-000019580000}"/>
    <cellStyle name="Vírgula 4 3 6 2 3 2" xfId="19795" xr:uid="{00000000-0005-0000-0000-00001A580000}"/>
    <cellStyle name="Vírgula 4 3 6 2 4" xfId="9115" xr:uid="{00000000-0005-0000-0000-00001B580000}"/>
    <cellStyle name="Vírgula 4 3 6 2 4 2" xfId="22459" xr:uid="{00000000-0005-0000-0000-00001C580000}"/>
    <cellStyle name="Vírgula 4 3 6 2 5" xfId="14467" xr:uid="{00000000-0005-0000-0000-00001D580000}"/>
    <cellStyle name="Vírgula 4 3 6 2 6" xfId="11779" xr:uid="{00000000-0005-0000-0000-00001E580000}"/>
    <cellStyle name="Vírgula 4 3 6 2 7" xfId="25075" xr:uid="{00000000-0005-0000-0000-00001F580000}"/>
    <cellStyle name="Vírgula 4 3 6 3" xfId="1915" xr:uid="{00000000-0005-0000-0000-000020580000}"/>
    <cellStyle name="Vírgula 4 3 6 3 2" xfId="4579" xr:uid="{00000000-0005-0000-0000-000021580000}"/>
    <cellStyle name="Vírgula 4 3 6 3 2 2" xfId="17923" xr:uid="{00000000-0005-0000-0000-000022580000}"/>
    <cellStyle name="Vírgula 4 3 6 3 2 3" xfId="26107" xr:uid="{00000000-0005-0000-0000-000023580000}"/>
    <cellStyle name="Vírgula 4 3 6 3 3" xfId="7243" xr:uid="{00000000-0005-0000-0000-000024580000}"/>
    <cellStyle name="Vírgula 4 3 6 3 3 2" xfId="20587" xr:uid="{00000000-0005-0000-0000-000025580000}"/>
    <cellStyle name="Vírgula 4 3 6 3 4" xfId="9907" xr:uid="{00000000-0005-0000-0000-000026580000}"/>
    <cellStyle name="Vírgula 4 3 6 3 4 2" xfId="23251" xr:uid="{00000000-0005-0000-0000-000027580000}"/>
    <cellStyle name="Vírgula 4 3 6 3 5" xfId="15259" xr:uid="{00000000-0005-0000-0000-000028580000}"/>
    <cellStyle name="Vírgula 4 3 6 3 6" xfId="12571" xr:uid="{00000000-0005-0000-0000-000029580000}"/>
    <cellStyle name="Vírgula 4 3 6 3 7" xfId="24739" xr:uid="{00000000-0005-0000-0000-00002A580000}"/>
    <cellStyle name="Vírgula 4 3 6 4" xfId="2491" xr:uid="{00000000-0005-0000-0000-00002B580000}"/>
    <cellStyle name="Vírgula 4 3 6 4 2" xfId="5155" xr:uid="{00000000-0005-0000-0000-00002C580000}"/>
    <cellStyle name="Vírgula 4 3 6 4 2 2" xfId="18499" xr:uid="{00000000-0005-0000-0000-00002D580000}"/>
    <cellStyle name="Vírgula 4 3 6 4 2 3" xfId="26755" xr:uid="{00000000-0005-0000-0000-00002E580000}"/>
    <cellStyle name="Vírgula 4 3 6 4 3" xfId="7819" xr:uid="{00000000-0005-0000-0000-00002F580000}"/>
    <cellStyle name="Vírgula 4 3 6 4 3 2" xfId="21163" xr:uid="{00000000-0005-0000-0000-000030580000}"/>
    <cellStyle name="Vírgula 4 3 6 4 4" xfId="10483" xr:uid="{00000000-0005-0000-0000-000031580000}"/>
    <cellStyle name="Vírgula 4 3 6 4 4 2" xfId="23827" xr:uid="{00000000-0005-0000-0000-000032580000}"/>
    <cellStyle name="Vírgula 4 3 6 4 5" xfId="15835" xr:uid="{00000000-0005-0000-0000-000033580000}"/>
    <cellStyle name="Vírgula 4 3 6 4 6" xfId="13147" xr:uid="{00000000-0005-0000-0000-000034580000}"/>
    <cellStyle name="Vírgula 4 3 6 4 7" xfId="25387" xr:uid="{00000000-0005-0000-0000-000035580000}"/>
    <cellStyle name="Vírgula 4 3 6 5" xfId="2995" xr:uid="{00000000-0005-0000-0000-000036580000}"/>
    <cellStyle name="Vírgula 4 3 6 5 2" xfId="16339" xr:uid="{00000000-0005-0000-0000-000037580000}"/>
    <cellStyle name="Vírgula 4 3 6 5 3" xfId="25747" xr:uid="{00000000-0005-0000-0000-000038580000}"/>
    <cellStyle name="Vírgula 4 3 6 6" xfId="5659" xr:uid="{00000000-0005-0000-0000-000039580000}"/>
    <cellStyle name="Vírgula 4 3 6 6 2" xfId="19003" xr:uid="{00000000-0005-0000-0000-00003A580000}"/>
    <cellStyle name="Vírgula 4 3 6 7" xfId="8323" xr:uid="{00000000-0005-0000-0000-00003B580000}"/>
    <cellStyle name="Vírgula 4 3 6 7 2" xfId="21667" xr:uid="{00000000-0005-0000-0000-00003C580000}"/>
    <cellStyle name="Vírgula 4 3 6 8" xfId="13675" xr:uid="{00000000-0005-0000-0000-00003D580000}"/>
    <cellStyle name="Vírgula 4 3 6 9" xfId="10987" xr:uid="{00000000-0005-0000-0000-00003E580000}"/>
    <cellStyle name="Vírgula 4 3 7" xfId="595" xr:uid="{00000000-0005-0000-0000-00003F580000}"/>
    <cellStyle name="Vírgula 4 3 7 2" xfId="1387" xr:uid="{00000000-0005-0000-0000-000040580000}"/>
    <cellStyle name="Vírgula 4 3 7 2 2" xfId="4051" xr:uid="{00000000-0005-0000-0000-000041580000}"/>
    <cellStyle name="Vírgula 4 3 7 2 2 2" xfId="17395" xr:uid="{00000000-0005-0000-0000-000042580000}"/>
    <cellStyle name="Vírgula 4 3 7 2 2 3" xfId="26179" xr:uid="{00000000-0005-0000-0000-000043580000}"/>
    <cellStyle name="Vírgula 4 3 7 2 3" xfId="6715" xr:uid="{00000000-0005-0000-0000-000044580000}"/>
    <cellStyle name="Vírgula 4 3 7 2 3 2" xfId="20059" xr:uid="{00000000-0005-0000-0000-000045580000}"/>
    <cellStyle name="Vírgula 4 3 7 2 4" xfId="9379" xr:uid="{00000000-0005-0000-0000-000046580000}"/>
    <cellStyle name="Vírgula 4 3 7 2 4 2" xfId="22723" xr:uid="{00000000-0005-0000-0000-000047580000}"/>
    <cellStyle name="Vírgula 4 3 7 2 5" xfId="14731" xr:uid="{00000000-0005-0000-0000-000048580000}"/>
    <cellStyle name="Vírgula 4 3 7 2 6" xfId="12043" xr:uid="{00000000-0005-0000-0000-000049580000}"/>
    <cellStyle name="Vírgula 4 3 7 2 7" xfId="24811" xr:uid="{00000000-0005-0000-0000-00004A580000}"/>
    <cellStyle name="Vírgula 4 3 7 3" xfId="2179" xr:uid="{00000000-0005-0000-0000-00004B580000}"/>
    <cellStyle name="Vírgula 4 3 7 3 2" xfId="4843" xr:uid="{00000000-0005-0000-0000-00004C580000}"/>
    <cellStyle name="Vírgula 4 3 7 3 2 2" xfId="18187" xr:uid="{00000000-0005-0000-0000-00004D580000}"/>
    <cellStyle name="Vírgula 4 3 7 3 2 3" xfId="25843" xr:uid="{00000000-0005-0000-0000-00004E580000}"/>
    <cellStyle name="Vírgula 4 3 7 3 3" xfId="7507" xr:uid="{00000000-0005-0000-0000-00004F580000}"/>
    <cellStyle name="Vírgula 4 3 7 3 3 2" xfId="20851" xr:uid="{00000000-0005-0000-0000-000050580000}"/>
    <cellStyle name="Vírgula 4 3 7 3 4" xfId="10171" xr:uid="{00000000-0005-0000-0000-000051580000}"/>
    <cellStyle name="Vírgula 4 3 7 3 4 2" xfId="23515" xr:uid="{00000000-0005-0000-0000-000052580000}"/>
    <cellStyle name="Vírgula 4 3 7 3 5" xfId="15523" xr:uid="{00000000-0005-0000-0000-000053580000}"/>
    <cellStyle name="Vírgula 4 3 7 3 6" xfId="12835" xr:uid="{00000000-0005-0000-0000-000054580000}"/>
    <cellStyle name="Vírgula 4 3 7 3 7" xfId="24475" xr:uid="{00000000-0005-0000-0000-000055580000}"/>
    <cellStyle name="Vírgula 4 3 7 4" xfId="3259" xr:uid="{00000000-0005-0000-0000-000056580000}"/>
    <cellStyle name="Vírgula 4 3 7 4 2" xfId="16603" xr:uid="{00000000-0005-0000-0000-000057580000}"/>
    <cellStyle name="Vírgula 4 3 7 4 3" xfId="25483" xr:uid="{00000000-0005-0000-0000-000058580000}"/>
    <cellStyle name="Vírgula 4 3 7 5" xfId="5923" xr:uid="{00000000-0005-0000-0000-000059580000}"/>
    <cellStyle name="Vírgula 4 3 7 5 2" xfId="19267" xr:uid="{00000000-0005-0000-0000-00005A580000}"/>
    <cellStyle name="Vírgula 4 3 7 6" xfId="8587" xr:uid="{00000000-0005-0000-0000-00005B580000}"/>
    <cellStyle name="Vírgula 4 3 7 6 2" xfId="21931" xr:uid="{00000000-0005-0000-0000-00005C580000}"/>
    <cellStyle name="Vírgula 4 3 7 7" xfId="13939" xr:uid="{00000000-0005-0000-0000-00005D580000}"/>
    <cellStyle name="Vírgula 4 3 7 8" xfId="11251" xr:uid="{00000000-0005-0000-0000-00005E580000}"/>
    <cellStyle name="Vírgula 4 3 7 9" xfId="24115" xr:uid="{00000000-0005-0000-0000-00005F580000}"/>
    <cellStyle name="Vírgula 4 3 8" xfId="763" xr:uid="{00000000-0005-0000-0000-000060580000}"/>
    <cellStyle name="Vírgula 4 3 8 2" xfId="1555" xr:uid="{00000000-0005-0000-0000-000061580000}"/>
    <cellStyle name="Vírgula 4 3 8 2 2" xfId="4219" xr:uid="{00000000-0005-0000-0000-000062580000}"/>
    <cellStyle name="Vírgula 4 3 8 2 2 2" xfId="17563" xr:uid="{00000000-0005-0000-0000-000063580000}"/>
    <cellStyle name="Vírgula 4 3 8 2 2 3" xfId="26155" xr:uid="{00000000-0005-0000-0000-000064580000}"/>
    <cellStyle name="Vírgula 4 3 8 2 3" xfId="6883" xr:uid="{00000000-0005-0000-0000-000065580000}"/>
    <cellStyle name="Vírgula 4 3 8 2 3 2" xfId="20227" xr:uid="{00000000-0005-0000-0000-000066580000}"/>
    <cellStyle name="Vírgula 4 3 8 2 4" xfId="9547" xr:uid="{00000000-0005-0000-0000-000067580000}"/>
    <cellStyle name="Vírgula 4 3 8 2 4 2" xfId="22891" xr:uid="{00000000-0005-0000-0000-000068580000}"/>
    <cellStyle name="Vírgula 4 3 8 2 5" xfId="14899" xr:uid="{00000000-0005-0000-0000-000069580000}"/>
    <cellStyle name="Vírgula 4 3 8 2 6" xfId="12211" xr:uid="{00000000-0005-0000-0000-00006A580000}"/>
    <cellStyle name="Vírgula 4 3 8 2 7" xfId="24787" xr:uid="{00000000-0005-0000-0000-00006B580000}"/>
    <cellStyle name="Vírgula 4 3 8 3" xfId="2347" xr:uid="{00000000-0005-0000-0000-00006C580000}"/>
    <cellStyle name="Vírgula 4 3 8 3 2" xfId="5011" xr:uid="{00000000-0005-0000-0000-00006D580000}"/>
    <cellStyle name="Vírgula 4 3 8 3 2 2" xfId="18355" xr:uid="{00000000-0005-0000-0000-00006E580000}"/>
    <cellStyle name="Vírgula 4 3 8 3 3" xfId="7675" xr:uid="{00000000-0005-0000-0000-00006F580000}"/>
    <cellStyle name="Vírgula 4 3 8 3 3 2" xfId="21019" xr:uid="{00000000-0005-0000-0000-000070580000}"/>
    <cellStyle name="Vírgula 4 3 8 3 4" xfId="10339" xr:uid="{00000000-0005-0000-0000-000071580000}"/>
    <cellStyle name="Vírgula 4 3 8 3 4 2" xfId="23683" xr:uid="{00000000-0005-0000-0000-000072580000}"/>
    <cellStyle name="Vírgula 4 3 8 3 5" xfId="15691" xr:uid="{00000000-0005-0000-0000-000073580000}"/>
    <cellStyle name="Vírgula 4 3 8 3 6" xfId="13003" xr:uid="{00000000-0005-0000-0000-000074580000}"/>
    <cellStyle name="Vírgula 4 3 8 3 7" xfId="25459" xr:uid="{00000000-0005-0000-0000-000075580000}"/>
    <cellStyle name="Vírgula 4 3 8 4" xfId="3427" xr:uid="{00000000-0005-0000-0000-000076580000}"/>
    <cellStyle name="Vírgula 4 3 8 4 2" xfId="16771" xr:uid="{00000000-0005-0000-0000-000077580000}"/>
    <cellStyle name="Vírgula 4 3 8 5" xfId="6091" xr:uid="{00000000-0005-0000-0000-000078580000}"/>
    <cellStyle name="Vírgula 4 3 8 5 2" xfId="19435" xr:uid="{00000000-0005-0000-0000-000079580000}"/>
    <cellStyle name="Vírgula 4 3 8 6" xfId="8755" xr:uid="{00000000-0005-0000-0000-00007A580000}"/>
    <cellStyle name="Vírgula 4 3 8 6 2" xfId="22099" xr:uid="{00000000-0005-0000-0000-00007B580000}"/>
    <cellStyle name="Vírgula 4 3 8 7" xfId="14107" xr:uid="{00000000-0005-0000-0000-00007C580000}"/>
    <cellStyle name="Vírgula 4 3 8 8" xfId="11419" xr:uid="{00000000-0005-0000-0000-00007D580000}"/>
    <cellStyle name="Vírgula 4 3 8 9" xfId="24091" xr:uid="{00000000-0005-0000-0000-00007E580000}"/>
    <cellStyle name="Vírgula 4 3 9" xfId="811" xr:uid="{00000000-0005-0000-0000-00007F580000}"/>
    <cellStyle name="Vírgula 4 3 9 2" xfId="1603" xr:uid="{00000000-0005-0000-0000-000080580000}"/>
    <cellStyle name="Vírgula 4 3 9 2 2" xfId="4267" xr:uid="{00000000-0005-0000-0000-000081580000}"/>
    <cellStyle name="Vírgula 4 3 9 2 2 2" xfId="17611" xr:uid="{00000000-0005-0000-0000-000082580000}"/>
    <cellStyle name="Vírgula 4 3 9 2 3" xfId="6931" xr:uid="{00000000-0005-0000-0000-000083580000}"/>
    <cellStyle name="Vírgula 4 3 9 2 3 2" xfId="20275" xr:uid="{00000000-0005-0000-0000-000084580000}"/>
    <cellStyle name="Vírgula 4 3 9 2 4" xfId="9595" xr:uid="{00000000-0005-0000-0000-000085580000}"/>
    <cellStyle name="Vírgula 4 3 9 2 4 2" xfId="22939" xr:uid="{00000000-0005-0000-0000-000086580000}"/>
    <cellStyle name="Vírgula 4 3 9 2 5" xfId="14947" xr:uid="{00000000-0005-0000-0000-000087580000}"/>
    <cellStyle name="Vírgula 4 3 9 2 6" xfId="12259" xr:uid="{00000000-0005-0000-0000-000088580000}"/>
    <cellStyle name="Vírgula 4 3 9 2 7" xfId="25795" xr:uid="{00000000-0005-0000-0000-000089580000}"/>
    <cellStyle name="Vírgula 4 3 9 3" xfId="2395" xr:uid="{00000000-0005-0000-0000-00008A580000}"/>
    <cellStyle name="Vírgula 4 3 9 3 2" xfId="5059" xr:uid="{00000000-0005-0000-0000-00008B580000}"/>
    <cellStyle name="Vírgula 4 3 9 3 2 2" xfId="18403" xr:uid="{00000000-0005-0000-0000-00008C580000}"/>
    <cellStyle name="Vírgula 4 3 9 3 3" xfId="7723" xr:uid="{00000000-0005-0000-0000-00008D580000}"/>
    <cellStyle name="Vírgula 4 3 9 3 3 2" xfId="21067" xr:uid="{00000000-0005-0000-0000-00008E580000}"/>
    <cellStyle name="Vírgula 4 3 9 3 4" xfId="10387" xr:uid="{00000000-0005-0000-0000-00008F580000}"/>
    <cellStyle name="Vírgula 4 3 9 3 4 2" xfId="23731" xr:uid="{00000000-0005-0000-0000-000090580000}"/>
    <cellStyle name="Vírgula 4 3 9 3 5" xfId="15739" xr:uid="{00000000-0005-0000-0000-000091580000}"/>
    <cellStyle name="Vírgula 4 3 9 3 6" xfId="13051" xr:uid="{00000000-0005-0000-0000-000092580000}"/>
    <cellStyle name="Vírgula 4 3 9 4" xfId="3475" xr:uid="{00000000-0005-0000-0000-000093580000}"/>
    <cellStyle name="Vírgula 4 3 9 4 2" xfId="16819" xr:uid="{00000000-0005-0000-0000-000094580000}"/>
    <cellStyle name="Vírgula 4 3 9 5" xfId="6139" xr:uid="{00000000-0005-0000-0000-000095580000}"/>
    <cellStyle name="Vírgula 4 3 9 5 2" xfId="19483" xr:uid="{00000000-0005-0000-0000-000096580000}"/>
    <cellStyle name="Vírgula 4 3 9 6" xfId="8803" xr:uid="{00000000-0005-0000-0000-000097580000}"/>
    <cellStyle name="Vírgula 4 3 9 6 2" xfId="22147" xr:uid="{00000000-0005-0000-0000-000098580000}"/>
    <cellStyle name="Vírgula 4 3 9 7" xfId="14155" xr:uid="{00000000-0005-0000-0000-000099580000}"/>
    <cellStyle name="Vírgula 4 3 9 8" xfId="11467" xr:uid="{00000000-0005-0000-0000-00009A580000}"/>
    <cellStyle name="Vírgula 4 3 9 9" xfId="24427" xr:uid="{00000000-0005-0000-0000-00009B580000}"/>
    <cellStyle name="Vírgula 4 4" xfId="75" xr:uid="{00000000-0005-0000-0000-00009C580000}"/>
    <cellStyle name="Vírgula 4 4 10" xfId="1659" xr:uid="{00000000-0005-0000-0000-00009D580000}"/>
    <cellStyle name="Vírgula 4 4 10 2" xfId="4323" xr:uid="{00000000-0005-0000-0000-00009E580000}"/>
    <cellStyle name="Vírgula 4 4 10 2 2" xfId="17667" xr:uid="{00000000-0005-0000-0000-00009F580000}"/>
    <cellStyle name="Vírgula 4 4 10 3" xfId="6987" xr:uid="{00000000-0005-0000-0000-0000A0580000}"/>
    <cellStyle name="Vírgula 4 4 10 3 2" xfId="20331" xr:uid="{00000000-0005-0000-0000-0000A1580000}"/>
    <cellStyle name="Vírgula 4 4 10 4" xfId="9651" xr:uid="{00000000-0005-0000-0000-0000A2580000}"/>
    <cellStyle name="Vírgula 4 4 10 4 2" xfId="22995" xr:uid="{00000000-0005-0000-0000-0000A3580000}"/>
    <cellStyle name="Vírgula 4 4 10 5" xfId="15003" xr:uid="{00000000-0005-0000-0000-0000A4580000}"/>
    <cellStyle name="Vírgula 4 4 10 6" xfId="12315" xr:uid="{00000000-0005-0000-0000-0000A5580000}"/>
    <cellStyle name="Vírgula 4 4 11" xfId="2458" xr:uid="{00000000-0005-0000-0000-0000A6580000}"/>
    <cellStyle name="Vírgula 4 4 11 2" xfId="5122" xr:uid="{00000000-0005-0000-0000-0000A7580000}"/>
    <cellStyle name="Vírgula 4 4 11 2 2" xfId="18466" xr:uid="{00000000-0005-0000-0000-0000A8580000}"/>
    <cellStyle name="Vírgula 4 4 11 3" xfId="7786" xr:uid="{00000000-0005-0000-0000-0000A9580000}"/>
    <cellStyle name="Vírgula 4 4 11 3 2" xfId="21130" xr:uid="{00000000-0005-0000-0000-0000AA580000}"/>
    <cellStyle name="Vírgula 4 4 11 4" xfId="10450" xr:uid="{00000000-0005-0000-0000-0000AB580000}"/>
    <cellStyle name="Vírgula 4 4 11 4 2" xfId="23794" xr:uid="{00000000-0005-0000-0000-0000AC580000}"/>
    <cellStyle name="Vírgula 4 4 11 5" xfId="15802" xr:uid="{00000000-0005-0000-0000-0000AD580000}"/>
    <cellStyle name="Vírgula 4 4 11 6" xfId="13114" xr:uid="{00000000-0005-0000-0000-0000AE580000}"/>
    <cellStyle name="Vírgula 4 4 12" xfId="2739" xr:uid="{00000000-0005-0000-0000-0000AF580000}"/>
    <cellStyle name="Vírgula 4 4 12 2" xfId="16083" xr:uid="{00000000-0005-0000-0000-0000B0580000}"/>
    <cellStyle name="Vírgula 4 4 13" xfId="5403" xr:uid="{00000000-0005-0000-0000-0000B1580000}"/>
    <cellStyle name="Vírgula 4 4 13 2" xfId="18747" xr:uid="{00000000-0005-0000-0000-0000B2580000}"/>
    <cellStyle name="Vírgula 4 4 14" xfId="8067" xr:uid="{00000000-0005-0000-0000-0000B3580000}"/>
    <cellStyle name="Vírgula 4 4 14 2" xfId="21411" xr:uid="{00000000-0005-0000-0000-0000B4580000}"/>
    <cellStyle name="Vírgula 4 4 15" xfId="13419" xr:uid="{00000000-0005-0000-0000-0000B5580000}"/>
    <cellStyle name="Vírgula 4 4 16" xfId="10731" xr:uid="{00000000-0005-0000-0000-0000B6580000}"/>
    <cellStyle name="Vírgula 4 4 17" xfId="24123" xr:uid="{00000000-0005-0000-0000-0000B7580000}"/>
    <cellStyle name="Vírgula 4 4 2" xfId="123" xr:uid="{00000000-0005-0000-0000-0000B8580000}"/>
    <cellStyle name="Vírgula 4 4 2 10" xfId="8115" xr:uid="{00000000-0005-0000-0000-0000B9580000}"/>
    <cellStyle name="Vírgula 4 4 2 10 2" xfId="21459" xr:uid="{00000000-0005-0000-0000-0000BA580000}"/>
    <cellStyle name="Vírgula 4 4 2 11" xfId="13467" xr:uid="{00000000-0005-0000-0000-0000BB580000}"/>
    <cellStyle name="Vírgula 4 4 2 12" xfId="10779" xr:uid="{00000000-0005-0000-0000-0000BC580000}"/>
    <cellStyle name="Vírgula 4 4 2 13" xfId="24171" xr:uid="{00000000-0005-0000-0000-0000BD580000}"/>
    <cellStyle name="Vírgula 4 4 2 2" xfId="291" xr:uid="{00000000-0005-0000-0000-0000BE580000}"/>
    <cellStyle name="Vírgula 4 4 2 2 10" xfId="10947" xr:uid="{00000000-0005-0000-0000-0000BF580000}"/>
    <cellStyle name="Vírgula 4 4 2 2 11" xfId="24339" xr:uid="{00000000-0005-0000-0000-0000C0580000}"/>
    <cellStyle name="Vírgula 4 4 2 2 2" xfId="555" xr:uid="{00000000-0005-0000-0000-0000C1580000}"/>
    <cellStyle name="Vírgula 4 4 2 2 2 2" xfId="1347" xr:uid="{00000000-0005-0000-0000-0000C2580000}"/>
    <cellStyle name="Vírgula 4 4 2 2 2 2 2" xfId="4011" xr:uid="{00000000-0005-0000-0000-0000C3580000}"/>
    <cellStyle name="Vírgula 4 4 2 2 2 2 2 2" xfId="17355" xr:uid="{00000000-0005-0000-0000-0000C4580000}"/>
    <cellStyle name="Vírgula 4 4 2 2 2 2 3" xfId="6675" xr:uid="{00000000-0005-0000-0000-0000C5580000}"/>
    <cellStyle name="Vírgula 4 4 2 2 2 2 3 2" xfId="20019" xr:uid="{00000000-0005-0000-0000-0000C6580000}"/>
    <cellStyle name="Vírgula 4 4 2 2 2 2 4" xfId="9339" xr:uid="{00000000-0005-0000-0000-0000C7580000}"/>
    <cellStyle name="Vírgula 4 4 2 2 2 2 4 2" xfId="22683" xr:uid="{00000000-0005-0000-0000-0000C8580000}"/>
    <cellStyle name="Vírgula 4 4 2 2 2 2 5" xfId="14691" xr:uid="{00000000-0005-0000-0000-0000C9580000}"/>
    <cellStyle name="Vírgula 4 4 2 2 2 2 6" xfId="12003" xr:uid="{00000000-0005-0000-0000-0000CA580000}"/>
    <cellStyle name="Vírgula 4 4 2 2 2 2 7" xfId="26403" xr:uid="{00000000-0005-0000-0000-0000CB580000}"/>
    <cellStyle name="Vírgula 4 4 2 2 2 3" xfId="2139" xr:uid="{00000000-0005-0000-0000-0000CC580000}"/>
    <cellStyle name="Vírgula 4 4 2 2 2 3 2" xfId="4803" xr:uid="{00000000-0005-0000-0000-0000CD580000}"/>
    <cellStyle name="Vírgula 4 4 2 2 2 3 2 2" xfId="18147" xr:uid="{00000000-0005-0000-0000-0000CE580000}"/>
    <cellStyle name="Vírgula 4 4 2 2 2 3 3" xfId="7467" xr:uid="{00000000-0005-0000-0000-0000CF580000}"/>
    <cellStyle name="Vírgula 4 4 2 2 2 3 3 2" xfId="20811" xr:uid="{00000000-0005-0000-0000-0000D0580000}"/>
    <cellStyle name="Vírgula 4 4 2 2 2 3 4" xfId="10131" xr:uid="{00000000-0005-0000-0000-0000D1580000}"/>
    <cellStyle name="Vírgula 4 4 2 2 2 3 4 2" xfId="23475" xr:uid="{00000000-0005-0000-0000-0000D2580000}"/>
    <cellStyle name="Vírgula 4 4 2 2 2 3 5" xfId="15483" xr:uid="{00000000-0005-0000-0000-0000D3580000}"/>
    <cellStyle name="Vírgula 4 4 2 2 2 3 6" xfId="12795" xr:uid="{00000000-0005-0000-0000-0000D4580000}"/>
    <cellStyle name="Vírgula 4 4 2 2 2 4" xfId="3219" xr:uid="{00000000-0005-0000-0000-0000D5580000}"/>
    <cellStyle name="Vírgula 4 4 2 2 2 4 2" xfId="16563" xr:uid="{00000000-0005-0000-0000-0000D6580000}"/>
    <cellStyle name="Vírgula 4 4 2 2 2 5" xfId="5883" xr:uid="{00000000-0005-0000-0000-0000D7580000}"/>
    <cellStyle name="Vírgula 4 4 2 2 2 5 2" xfId="19227" xr:uid="{00000000-0005-0000-0000-0000D8580000}"/>
    <cellStyle name="Vírgula 4 4 2 2 2 6" xfId="8547" xr:uid="{00000000-0005-0000-0000-0000D9580000}"/>
    <cellStyle name="Vírgula 4 4 2 2 2 6 2" xfId="21891" xr:uid="{00000000-0005-0000-0000-0000DA580000}"/>
    <cellStyle name="Vírgula 4 4 2 2 2 7" xfId="13899" xr:uid="{00000000-0005-0000-0000-0000DB580000}"/>
    <cellStyle name="Vírgula 4 4 2 2 2 8" xfId="11211" xr:uid="{00000000-0005-0000-0000-0000DC580000}"/>
    <cellStyle name="Vírgula 4 4 2 2 2 9" xfId="25035" xr:uid="{00000000-0005-0000-0000-0000DD580000}"/>
    <cellStyle name="Vírgula 4 4 2 2 3" xfId="1083" xr:uid="{00000000-0005-0000-0000-0000DE580000}"/>
    <cellStyle name="Vírgula 4 4 2 2 3 2" xfId="3747" xr:uid="{00000000-0005-0000-0000-0000DF580000}"/>
    <cellStyle name="Vírgula 4 4 2 2 3 2 2" xfId="17091" xr:uid="{00000000-0005-0000-0000-0000E0580000}"/>
    <cellStyle name="Vírgula 4 4 2 2 3 2 3" xfId="26067" xr:uid="{00000000-0005-0000-0000-0000E1580000}"/>
    <cellStyle name="Vírgula 4 4 2 2 3 3" xfId="6411" xr:uid="{00000000-0005-0000-0000-0000E2580000}"/>
    <cellStyle name="Vírgula 4 4 2 2 3 3 2" xfId="19755" xr:uid="{00000000-0005-0000-0000-0000E3580000}"/>
    <cellStyle name="Vírgula 4 4 2 2 3 4" xfId="9075" xr:uid="{00000000-0005-0000-0000-0000E4580000}"/>
    <cellStyle name="Vírgula 4 4 2 2 3 4 2" xfId="22419" xr:uid="{00000000-0005-0000-0000-0000E5580000}"/>
    <cellStyle name="Vírgula 4 4 2 2 3 5" xfId="14427" xr:uid="{00000000-0005-0000-0000-0000E6580000}"/>
    <cellStyle name="Vírgula 4 4 2 2 3 6" xfId="11739" xr:uid="{00000000-0005-0000-0000-0000E7580000}"/>
    <cellStyle name="Vírgula 4 4 2 2 3 7" xfId="24699" xr:uid="{00000000-0005-0000-0000-0000E8580000}"/>
    <cellStyle name="Vírgula 4 4 2 2 4" xfId="1875" xr:uid="{00000000-0005-0000-0000-0000E9580000}"/>
    <cellStyle name="Vírgula 4 4 2 2 4 2" xfId="4539" xr:uid="{00000000-0005-0000-0000-0000EA580000}"/>
    <cellStyle name="Vírgula 4 4 2 2 4 2 2" xfId="17883" xr:uid="{00000000-0005-0000-0000-0000EB580000}"/>
    <cellStyle name="Vírgula 4 4 2 2 4 2 3" xfId="26715" xr:uid="{00000000-0005-0000-0000-0000EC580000}"/>
    <cellStyle name="Vírgula 4 4 2 2 4 3" xfId="7203" xr:uid="{00000000-0005-0000-0000-0000ED580000}"/>
    <cellStyle name="Vírgula 4 4 2 2 4 3 2" xfId="20547" xr:uid="{00000000-0005-0000-0000-0000EE580000}"/>
    <cellStyle name="Vírgula 4 4 2 2 4 4" xfId="9867" xr:uid="{00000000-0005-0000-0000-0000EF580000}"/>
    <cellStyle name="Vírgula 4 4 2 2 4 4 2" xfId="23211" xr:uid="{00000000-0005-0000-0000-0000F0580000}"/>
    <cellStyle name="Vírgula 4 4 2 2 4 5" xfId="15219" xr:uid="{00000000-0005-0000-0000-0000F1580000}"/>
    <cellStyle name="Vírgula 4 4 2 2 4 6" xfId="12531" xr:uid="{00000000-0005-0000-0000-0000F2580000}"/>
    <cellStyle name="Vírgula 4 4 2 2 4 7" xfId="25347" xr:uid="{00000000-0005-0000-0000-0000F3580000}"/>
    <cellStyle name="Vírgula 4 4 2 2 5" xfId="2691" xr:uid="{00000000-0005-0000-0000-0000F4580000}"/>
    <cellStyle name="Vírgula 4 4 2 2 5 2" xfId="5355" xr:uid="{00000000-0005-0000-0000-0000F5580000}"/>
    <cellStyle name="Vírgula 4 4 2 2 5 2 2" xfId="18699" xr:uid="{00000000-0005-0000-0000-0000F6580000}"/>
    <cellStyle name="Vírgula 4 4 2 2 5 3" xfId="8019" xr:uid="{00000000-0005-0000-0000-0000F7580000}"/>
    <cellStyle name="Vírgula 4 4 2 2 5 3 2" xfId="21363" xr:uid="{00000000-0005-0000-0000-0000F8580000}"/>
    <cellStyle name="Vírgula 4 4 2 2 5 4" xfId="10683" xr:uid="{00000000-0005-0000-0000-0000F9580000}"/>
    <cellStyle name="Vírgula 4 4 2 2 5 4 2" xfId="24027" xr:uid="{00000000-0005-0000-0000-0000FA580000}"/>
    <cellStyle name="Vírgula 4 4 2 2 5 5" xfId="16035" xr:uid="{00000000-0005-0000-0000-0000FB580000}"/>
    <cellStyle name="Vírgula 4 4 2 2 5 6" xfId="13347" xr:uid="{00000000-0005-0000-0000-0000FC580000}"/>
    <cellStyle name="Vírgula 4 4 2 2 5 7" xfId="25707" xr:uid="{00000000-0005-0000-0000-0000FD580000}"/>
    <cellStyle name="Vírgula 4 4 2 2 6" xfId="2955" xr:uid="{00000000-0005-0000-0000-0000FE580000}"/>
    <cellStyle name="Vírgula 4 4 2 2 6 2" xfId="16299" xr:uid="{00000000-0005-0000-0000-0000FF580000}"/>
    <cellStyle name="Vírgula 4 4 2 2 7" xfId="5619" xr:uid="{00000000-0005-0000-0000-000000590000}"/>
    <cellStyle name="Vírgula 4 4 2 2 7 2" xfId="18963" xr:uid="{00000000-0005-0000-0000-000001590000}"/>
    <cellStyle name="Vírgula 4 4 2 2 8" xfId="8283" xr:uid="{00000000-0005-0000-0000-000002590000}"/>
    <cellStyle name="Vírgula 4 4 2 2 8 2" xfId="21627" xr:uid="{00000000-0005-0000-0000-000003590000}"/>
    <cellStyle name="Vírgula 4 4 2 2 9" xfId="13635" xr:uid="{00000000-0005-0000-0000-000004590000}"/>
    <cellStyle name="Vírgula 4 4 2 3" xfId="387" xr:uid="{00000000-0005-0000-0000-000005590000}"/>
    <cellStyle name="Vírgula 4 4 2 3 2" xfId="1179" xr:uid="{00000000-0005-0000-0000-000006590000}"/>
    <cellStyle name="Vírgula 4 4 2 3 2 2" xfId="3843" xr:uid="{00000000-0005-0000-0000-000007590000}"/>
    <cellStyle name="Vírgula 4 4 2 3 2 2 2" xfId="17187" xr:uid="{00000000-0005-0000-0000-000008590000}"/>
    <cellStyle name="Vírgula 4 4 2 3 2 3" xfId="6507" xr:uid="{00000000-0005-0000-0000-000009590000}"/>
    <cellStyle name="Vírgula 4 4 2 3 2 3 2" xfId="19851" xr:uid="{00000000-0005-0000-0000-00000A590000}"/>
    <cellStyle name="Vírgula 4 4 2 3 2 4" xfId="9171" xr:uid="{00000000-0005-0000-0000-00000B590000}"/>
    <cellStyle name="Vírgula 4 4 2 3 2 4 2" xfId="22515" xr:uid="{00000000-0005-0000-0000-00000C590000}"/>
    <cellStyle name="Vírgula 4 4 2 3 2 5" xfId="14523" xr:uid="{00000000-0005-0000-0000-00000D590000}"/>
    <cellStyle name="Vírgula 4 4 2 3 2 6" xfId="11835" xr:uid="{00000000-0005-0000-0000-00000E590000}"/>
    <cellStyle name="Vírgula 4 4 2 3 2 7" xfId="26235" xr:uid="{00000000-0005-0000-0000-00000F590000}"/>
    <cellStyle name="Vírgula 4 4 2 3 3" xfId="1971" xr:uid="{00000000-0005-0000-0000-000010590000}"/>
    <cellStyle name="Vírgula 4 4 2 3 3 2" xfId="4635" xr:uid="{00000000-0005-0000-0000-000011590000}"/>
    <cellStyle name="Vírgula 4 4 2 3 3 2 2" xfId="17979" xr:uid="{00000000-0005-0000-0000-000012590000}"/>
    <cellStyle name="Vírgula 4 4 2 3 3 3" xfId="7299" xr:uid="{00000000-0005-0000-0000-000013590000}"/>
    <cellStyle name="Vírgula 4 4 2 3 3 3 2" xfId="20643" xr:uid="{00000000-0005-0000-0000-000014590000}"/>
    <cellStyle name="Vírgula 4 4 2 3 3 4" xfId="9963" xr:uid="{00000000-0005-0000-0000-000015590000}"/>
    <cellStyle name="Vírgula 4 4 2 3 3 4 2" xfId="23307" xr:uid="{00000000-0005-0000-0000-000016590000}"/>
    <cellStyle name="Vírgula 4 4 2 3 3 5" xfId="15315" xr:uid="{00000000-0005-0000-0000-000017590000}"/>
    <cellStyle name="Vírgula 4 4 2 3 3 6" xfId="12627" xr:uid="{00000000-0005-0000-0000-000018590000}"/>
    <cellStyle name="Vírgula 4 4 2 3 4" xfId="3051" xr:uid="{00000000-0005-0000-0000-000019590000}"/>
    <cellStyle name="Vírgula 4 4 2 3 4 2" xfId="16395" xr:uid="{00000000-0005-0000-0000-00001A590000}"/>
    <cellStyle name="Vírgula 4 4 2 3 5" xfId="5715" xr:uid="{00000000-0005-0000-0000-00001B590000}"/>
    <cellStyle name="Vírgula 4 4 2 3 5 2" xfId="19059" xr:uid="{00000000-0005-0000-0000-00001C590000}"/>
    <cellStyle name="Vírgula 4 4 2 3 6" xfId="8379" xr:uid="{00000000-0005-0000-0000-00001D590000}"/>
    <cellStyle name="Vírgula 4 4 2 3 6 2" xfId="21723" xr:uid="{00000000-0005-0000-0000-00001E590000}"/>
    <cellStyle name="Vírgula 4 4 2 3 7" xfId="13731" xr:uid="{00000000-0005-0000-0000-00001F590000}"/>
    <cellStyle name="Vírgula 4 4 2 3 8" xfId="11043" xr:uid="{00000000-0005-0000-0000-000020590000}"/>
    <cellStyle name="Vírgula 4 4 2 3 9" xfId="24867" xr:uid="{00000000-0005-0000-0000-000021590000}"/>
    <cellStyle name="Vírgula 4 4 2 4" xfId="723" xr:uid="{00000000-0005-0000-0000-000022590000}"/>
    <cellStyle name="Vírgula 4 4 2 4 2" xfId="1515" xr:uid="{00000000-0005-0000-0000-000023590000}"/>
    <cellStyle name="Vírgula 4 4 2 4 2 2" xfId="4179" xr:uid="{00000000-0005-0000-0000-000024590000}"/>
    <cellStyle name="Vírgula 4 4 2 4 2 2 2" xfId="17523" xr:uid="{00000000-0005-0000-0000-000025590000}"/>
    <cellStyle name="Vírgula 4 4 2 4 2 3" xfId="6843" xr:uid="{00000000-0005-0000-0000-000026590000}"/>
    <cellStyle name="Vírgula 4 4 2 4 2 3 2" xfId="20187" xr:uid="{00000000-0005-0000-0000-000027590000}"/>
    <cellStyle name="Vírgula 4 4 2 4 2 4" xfId="9507" xr:uid="{00000000-0005-0000-0000-000028590000}"/>
    <cellStyle name="Vírgula 4 4 2 4 2 4 2" xfId="22851" xr:uid="{00000000-0005-0000-0000-000029590000}"/>
    <cellStyle name="Vírgula 4 4 2 4 2 5" xfId="14859" xr:uid="{00000000-0005-0000-0000-00002A590000}"/>
    <cellStyle name="Vírgula 4 4 2 4 2 6" xfId="12171" xr:uid="{00000000-0005-0000-0000-00002B590000}"/>
    <cellStyle name="Vírgula 4 4 2 4 2 7" xfId="25899" xr:uid="{00000000-0005-0000-0000-00002C590000}"/>
    <cellStyle name="Vírgula 4 4 2 4 3" xfId="2307" xr:uid="{00000000-0005-0000-0000-00002D590000}"/>
    <cellStyle name="Vírgula 4 4 2 4 3 2" xfId="4971" xr:uid="{00000000-0005-0000-0000-00002E590000}"/>
    <cellStyle name="Vírgula 4 4 2 4 3 2 2" xfId="18315" xr:uid="{00000000-0005-0000-0000-00002F590000}"/>
    <cellStyle name="Vírgula 4 4 2 4 3 3" xfId="7635" xr:uid="{00000000-0005-0000-0000-000030590000}"/>
    <cellStyle name="Vírgula 4 4 2 4 3 3 2" xfId="20979" xr:uid="{00000000-0005-0000-0000-000031590000}"/>
    <cellStyle name="Vírgula 4 4 2 4 3 4" xfId="10299" xr:uid="{00000000-0005-0000-0000-000032590000}"/>
    <cellStyle name="Vírgula 4 4 2 4 3 4 2" xfId="23643" xr:uid="{00000000-0005-0000-0000-000033590000}"/>
    <cellStyle name="Vírgula 4 4 2 4 3 5" xfId="15651" xr:uid="{00000000-0005-0000-0000-000034590000}"/>
    <cellStyle name="Vírgula 4 4 2 4 3 6" xfId="12963" xr:uid="{00000000-0005-0000-0000-000035590000}"/>
    <cellStyle name="Vírgula 4 4 2 4 4" xfId="3387" xr:uid="{00000000-0005-0000-0000-000036590000}"/>
    <cellStyle name="Vírgula 4 4 2 4 4 2" xfId="16731" xr:uid="{00000000-0005-0000-0000-000037590000}"/>
    <cellStyle name="Vírgula 4 4 2 4 5" xfId="6051" xr:uid="{00000000-0005-0000-0000-000038590000}"/>
    <cellStyle name="Vírgula 4 4 2 4 5 2" xfId="19395" xr:uid="{00000000-0005-0000-0000-000039590000}"/>
    <cellStyle name="Vírgula 4 4 2 4 6" xfId="8715" xr:uid="{00000000-0005-0000-0000-00003A590000}"/>
    <cellStyle name="Vírgula 4 4 2 4 6 2" xfId="22059" xr:uid="{00000000-0005-0000-0000-00003B590000}"/>
    <cellStyle name="Vírgula 4 4 2 4 7" xfId="14067" xr:uid="{00000000-0005-0000-0000-00003C590000}"/>
    <cellStyle name="Vírgula 4 4 2 4 8" xfId="11379" xr:uid="{00000000-0005-0000-0000-00003D590000}"/>
    <cellStyle name="Vírgula 4 4 2 4 9" xfId="24531" xr:uid="{00000000-0005-0000-0000-00003E590000}"/>
    <cellStyle name="Vírgula 4 4 2 5" xfId="915" xr:uid="{00000000-0005-0000-0000-00003F590000}"/>
    <cellStyle name="Vírgula 4 4 2 5 2" xfId="3579" xr:uid="{00000000-0005-0000-0000-000040590000}"/>
    <cellStyle name="Vírgula 4 4 2 5 2 2" xfId="16923" xr:uid="{00000000-0005-0000-0000-000041590000}"/>
    <cellStyle name="Vírgula 4 4 2 5 2 3" xfId="26547" xr:uid="{00000000-0005-0000-0000-000042590000}"/>
    <cellStyle name="Vírgula 4 4 2 5 3" xfId="6243" xr:uid="{00000000-0005-0000-0000-000043590000}"/>
    <cellStyle name="Vírgula 4 4 2 5 3 2" xfId="19587" xr:uid="{00000000-0005-0000-0000-000044590000}"/>
    <cellStyle name="Vírgula 4 4 2 5 4" xfId="8907" xr:uid="{00000000-0005-0000-0000-000045590000}"/>
    <cellStyle name="Vírgula 4 4 2 5 4 2" xfId="22251" xr:uid="{00000000-0005-0000-0000-000046590000}"/>
    <cellStyle name="Vírgula 4 4 2 5 5" xfId="14259" xr:uid="{00000000-0005-0000-0000-000047590000}"/>
    <cellStyle name="Vírgula 4 4 2 5 6" xfId="11571" xr:uid="{00000000-0005-0000-0000-000048590000}"/>
    <cellStyle name="Vírgula 4 4 2 5 7" xfId="25179" xr:uid="{00000000-0005-0000-0000-000049590000}"/>
    <cellStyle name="Vírgula 4 4 2 6" xfId="1707" xr:uid="{00000000-0005-0000-0000-00004A590000}"/>
    <cellStyle name="Vírgula 4 4 2 6 2" xfId="4371" xr:uid="{00000000-0005-0000-0000-00004B590000}"/>
    <cellStyle name="Vírgula 4 4 2 6 2 2" xfId="17715" xr:uid="{00000000-0005-0000-0000-00004C590000}"/>
    <cellStyle name="Vírgula 4 4 2 6 3" xfId="7035" xr:uid="{00000000-0005-0000-0000-00004D590000}"/>
    <cellStyle name="Vírgula 4 4 2 6 3 2" xfId="20379" xr:uid="{00000000-0005-0000-0000-00004E590000}"/>
    <cellStyle name="Vírgula 4 4 2 6 4" xfId="9699" xr:uid="{00000000-0005-0000-0000-00004F590000}"/>
    <cellStyle name="Vírgula 4 4 2 6 4 2" xfId="23043" xr:uid="{00000000-0005-0000-0000-000050590000}"/>
    <cellStyle name="Vírgula 4 4 2 6 5" xfId="15051" xr:uid="{00000000-0005-0000-0000-000051590000}"/>
    <cellStyle name="Vírgula 4 4 2 6 6" xfId="12363" xr:uid="{00000000-0005-0000-0000-000052590000}"/>
    <cellStyle name="Vírgula 4 4 2 6 7" xfId="25539" xr:uid="{00000000-0005-0000-0000-000053590000}"/>
    <cellStyle name="Vírgula 4 4 2 7" xfId="2523" xr:uid="{00000000-0005-0000-0000-000054590000}"/>
    <cellStyle name="Vírgula 4 4 2 7 2" xfId="5187" xr:uid="{00000000-0005-0000-0000-000055590000}"/>
    <cellStyle name="Vírgula 4 4 2 7 2 2" xfId="18531" xr:uid="{00000000-0005-0000-0000-000056590000}"/>
    <cellStyle name="Vírgula 4 4 2 7 3" xfId="7851" xr:uid="{00000000-0005-0000-0000-000057590000}"/>
    <cellStyle name="Vírgula 4 4 2 7 3 2" xfId="21195" xr:uid="{00000000-0005-0000-0000-000058590000}"/>
    <cellStyle name="Vírgula 4 4 2 7 4" xfId="10515" xr:uid="{00000000-0005-0000-0000-000059590000}"/>
    <cellStyle name="Vírgula 4 4 2 7 4 2" xfId="23859" xr:uid="{00000000-0005-0000-0000-00005A590000}"/>
    <cellStyle name="Vírgula 4 4 2 7 5" xfId="15867" xr:uid="{00000000-0005-0000-0000-00005B590000}"/>
    <cellStyle name="Vírgula 4 4 2 7 6" xfId="13179" xr:uid="{00000000-0005-0000-0000-00005C590000}"/>
    <cellStyle name="Vírgula 4 4 2 8" xfId="2787" xr:uid="{00000000-0005-0000-0000-00005D590000}"/>
    <cellStyle name="Vírgula 4 4 2 8 2" xfId="16131" xr:uid="{00000000-0005-0000-0000-00005E590000}"/>
    <cellStyle name="Vírgula 4 4 2 9" xfId="5451" xr:uid="{00000000-0005-0000-0000-00005F590000}"/>
    <cellStyle name="Vírgula 4 4 2 9 2" xfId="18795" xr:uid="{00000000-0005-0000-0000-000060590000}"/>
    <cellStyle name="Vírgula 4 4 3" xfId="243" xr:uid="{00000000-0005-0000-0000-000061590000}"/>
    <cellStyle name="Vírgula 4 4 3 10" xfId="13587" xr:uid="{00000000-0005-0000-0000-000062590000}"/>
    <cellStyle name="Vírgula 4 4 3 11" xfId="10899" xr:uid="{00000000-0005-0000-0000-000063590000}"/>
    <cellStyle name="Vírgula 4 4 3 12" xfId="24291" xr:uid="{00000000-0005-0000-0000-000064590000}"/>
    <cellStyle name="Vírgula 4 4 3 2" xfId="507" xr:uid="{00000000-0005-0000-0000-000065590000}"/>
    <cellStyle name="Vírgula 4 4 3 2 2" xfId="1299" xr:uid="{00000000-0005-0000-0000-000066590000}"/>
    <cellStyle name="Vírgula 4 4 3 2 2 2" xfId="3963" xr:uid="{00000000-0005-0000-0000-000067590000}"/>
    <cellStyle name="Vírgula 4 4 3 2 2 2 2" xfId="17307" xr:uid="{00000000-0005-0000-0000-000068590000}"/>
    <cellStyle name="Vírgula 4 4 3 2 2 3" xfId="6627" xr:uid="{00000000-0005-0000-0000-000069590000}"/>
    <cellStyle name="Vírgula 4 4 3 2 2 3 2" xfId="19971" xr:uid="{00000000-0005-0000-0000-00006A590000}"/>
    <cellStyle name="Vírgula 4 4 3 2 2 4" xfId="9291" xr:uid="{00000000-0005-0000-0000-00006B590000}"/>
    <cellStyle name="Vírgula 4 4 3 2 2 4 2" xfId="22635" xr:uid="{00000000-0005-0000-0000-00006C590000}"/>
    <cellStyle name="Vírgula 4 4 3 2 2 5" xfId="14643" xr:uid="{00000000-0005-0000-0000-00006D590000}"/>
    <cellStyle name="Vírgula 4 4 3 2 2 6" xfId="11955" xr:uid="{00000000-0005-0000-0000-00006E590000}"/>
    <cellStyle name="Vírgula 4 4 3 2 2 7" xfId="26355" xr:uid="{00000000-0005-0000-0000-00006F590000}"/>
    <cellStyle name="Vírgula 4 4 3 2 3" xfId="2091" xr:uid="{00000000-0005-0000-0000-000070590000}"/>
    <cellStyle name="Vírgula 4 4 3 2 3 2" xfId="4755" xr:uid="{00000000-0005-0000-0000-000071590000}"/>
    <cellStyle name="Vírgula 4 4 3 2 3 2 2" xfId="18099" xr:uid="{00000000-0005-0000-0000-000072590000}"/>
    <cellStyle name="Vírgula 4 4 3 2 3 3" xfId="7419" xr:uid="{00000000-0005-0000-0000-000073590000}"/>
    <cellStyle name="Vírgula 4 4 3 2 3 3 2" xfId="20763" xr:uid="{00000000-0005-0000-0000-000074590000}"/>
    <cellStyle name="Vírgula 4 4 3 2 3 4" xfId="10083" xr:uid="{00000000-0005-0000-0000-000075590000}"/>
    <cellStyle name="Vírgula 4 4 3 2 3 4 2" xfId="23427" xr:uid="{00000000-0005-0000-0000-000076590000}"/>
    <cellStyle name="Vírgula 4 4 3 2 3 5" xfId="15435" xr:uid="{00000000-0005-0000-0000-000077590000}"/>
    <cellStyle name="Vírgula 4 4 3 2 3 6" xfId="12747" xr:uid="{00000000-0005-0000-0000-000078590000}"/>
    <cellStyle name="Vírgula 4 4 3 2 4" xfId="3171" xr:uid="{00000000-0005-0000-0000-000079590000}"/>
    <cellStyle name="Vírgula 4 4 3 2 4 2" xfId="16515" xr:uid="{00000000-0005-0000-0000-00007A590000}"/>
    <cellStyle name="Vírgula 4 4 3 2 5" xfId="5835" xr:uid="{00000000-0005-0000-0000-00007B590000}"/>
    <cellStyle name="Vírgula 4 4 3 2 5 2" xfId="19179" xr:uid="{00000000-0005-0000-0000-00007C590000}"/>
    <cellStyle name="Vírgula 4 4 3 2 6" xfId="8499" xr:uid="{00000000-0005-0000-0000-00007D590000}"/>
    <cellStyle name="Vírgula 4 4 3 2 6 2" xfId="21843" xr:uid="{00000000-0005-0000-0000-00007E590000}"/>
    <cellStyle name="Vírgula 4 4 3 2 7" xfId="13851" xr:uid="{00000000-0005-0000-0000-00007F590000}"/>
    <cellStyle name="Vírgula 4 4 3 2 8" xfId="11163" xr:uid="{00000000-0005-0000-0000-000080590000}"/>
    <cellStyle name="Vírgula 4 4 3 2 9" xfId="24987" xr:uid="{00000000-0005-0000-0000-000081590000}"/>
    <cellStyle name="Vírgula 4 4 3 3" xfId="675" xr:uid="{00000000-0005-0000-0000-000082590000}"/>
    <cellStyle name="Vírgula 4 4 3 3 2" xfId="1467" xr:uid="{00000000-0005-0000-0000-000083590000}"/>
    <cellStyle name="Vírgula 4 4 3 3 2 2" xfId="4131" xr:uid="{00000000-0005-0000-0000-000084590000}"/>
    <cellStyle name="Vírgula 4 4 3 3 2 2 2" xfId="17475" xr:uid="{00000000-0005-0000-0000-000085590000}"/>
    <cellStyle name="Vírgula 4 4 3 3 2 3" xfId="6795" xr:uid="{00000000-0005-0000-0000-000086590000}"/>
    <cellStyle name="Vírgula 4 4 3 3 2 3 2" xfId="20139" xr:uid="{00000000-0005-0000-0000-000087590000}"/>
    <cellStyle name="Vírgula 4 4 3 3 2 4" xfId="9459" xr:uid="{00000000-0005-0000-0000-000088590000}"/>
    <cellStyle name="Vírgula 4 4 3 3 2 4 2" xfId="22803" xr:uid="{00000000-0005-0000-0000-000089590000}"/>
    <cellStyle name="Vírgula 4 4 3 3 2 5" xfId="14811" xr:uid="{00000000-0005-0000-0000-00008A590000}"/>
    <cellStyle name="Vírgula 4 4 3 3 2 6" xfId="12123" xr:uid="{00000000-0005-0000-0000-00008B590000}"/>
    <cellStyle name="Vírgula 4 4 3 3 2 7" xfId="26019" xr:uid="{00000000-0005-0000-0000-00008C590000}"/>
    <cellStyle name="Vírgula 4 4 3 3 3" xfId="2259" xr:uid="{00000000-0005-0000-0000-00008D590000}"/>
    <cellStyle name="Vírgula 4 4 3 3 3 2" xfId="4923" xr:uid="{00000000-0005-0000-0000-00008E590000}"/>
    <cellStyle name="Vírgula 4 4 3 3 3 2 2" xfId="18267" xr:uid="{00000000-0005-0000-0000-00008F590000}"/>
    <cellStyle name="Vírgula 4 4 3 3 3 3" xfId="7587" xr:uid="{00000000-0005-0000-0000-000090590000}"/>
    <cellStyle name="Vírgula 4 4 3 3 3 3 2" xfId="20931" xr:uid="{00000000-0005-0000-0000-000091590000}"/>
    <cellStyle name="Vírgula 4 4 3 3 3 4" xfId="10251" xr:uid="{00000000-0005-0000-0000-000092590000}"/>
    <cellStyle name="Vírgula 4 4 3 3 3 4 2" xfId="23595" xr:uid="{00000000-0005-0000-0000-000093590000}"/>
    <cellStyle name="Vírgula 4 4 3 3 3 5" xfId="15603" xr:uid="{00000000-0005-0000-0000-000094590000}"/>
    <cellStyle name="Vírgula 4 4 3 3 3 6" xfId="12915" xr:uid="{00000000-0005-0000-0000-000095590000}"/>
    <cellStyle name="Vírgula 4 4 3 3 4" xfId="3339" xr:uid="{00000000-0005-0000-0000-000096590000}"/>
    <cellStyle name="Vírgula 4 4 3 3 4 2" xfId="16683" xr:uid="{00000000-0005-0000-0000-000097590000}"/>
    <cellStyle name="Vírgula 4 4 3 3 5" xfId="6003" xr:uid="{00000000-0005-0000-0000-000098590000}"/>
    <cellStyle name="Vírgula 4 4 3 3 5 2" xfId="19347" xr:uid="{00000000-0005-0000-0000-000099590000}"/>
    <cellStyle name="Vírgula 4 4 3 3 6" xfId="8667" xr:uid="{00000000-0005-0000-0000-00009A590000}"/>
    <cellStyle name="Vírgula 4 4 3 3 6 2" xfId="22011" xr:uid="{00000000-0005-0000-0000-00009B590000}"/>
    <cellStyle name="Vírgula 4 4 3 3 7" xfId="14019" xr:uid="{00000000-0005-0000-0000-00009C590000}"/>
    <cellStyle name="Vírgula 4 4 3 3 8" xfId="11331" xr:uid="{00000000-0005-0000-0000-00009D590000}"/>
    <cellStyle name="Vírgula 4 4 3 3 9" xfId="24651" xr:uid="{00000000-0005-0000-0000-00009E590000}"/>
    <cellStyle name="Vírgula 4 4 3 4" xfId="1035" xr:uid="{00000000-0005-0000-0000-00009F590000}"/>
    <cellStyle name="Vírgula 4 4 3 4 2" xfId="3699" xr:uid="{00000000-0005-0000-0000-0000A0590000}"/>
    <cellStyle name="Vírgula 4 4 3 4 2 2" xfId="17043" xr:uid="{00000000-0005-0000-0000-0000A1590000}"/>
    <cellStyle name="Vírgula 4 4 3 4 2 3" xfId="26667" xr:uid="{00000000-0005-0000-0000-0000A2590000}"/>
    <cellStyle name="Vírgula 4 4 3 4 3" xfId="6363" xr:uid="{00000000-0005-0000-0000-0000A3590000}"/>
    <cellStyle name="Vírgula 4 4 3 4 3 2" xfId="19707" xr:uid="{00000000-0005-0000-0000-0000A4590000}"/>
    <cellStyle name="Vírgula 4 4 3 4 4" xfId="9027" xr:uid="{00000000-0005-0000-0000-0000A5590000}"/>
    <cellStyle name="Vírgula 4 4 3 4 4 2" xfId="22371" xr:uid="{00000000-0005-0000-0000-0000A6590000}"/>
    <cellStyle name="Vírgula 4 4 3 4 5" xfId="14379" xr:uid="{00000000-0005-0000-0000-0000A7590000}"/>
    <cellStyle name="Vírgula 4 4 3 4 6" xfId="11691" xr:uid="{00000000-0005-0000-0000-0000A8590000}"/>
    <cellStyle name="Vírgula 4 4 3 4 7" xfId="25299" xr:uid="{00000000-0005-0000-0000-0000A9590000}"/>
    <cellStyle name="Vírgula 4 4 3 5" xfId="1827" xr:uid="{00000000-0005-0000-0000-0000AA590000}"/>
    <cellStyle name="Vírgula 4 4 3 5 2" xfId="4491" xr:uid="{00000000-0005-0000-0000-0000AB590000}"/>
    <cellStyle name="Vírgula 4 4 3 5 2 2" xfId="17835" xr:uid="{00000000-0005-0000-0000-0000AC590000}"/>
    <cellStyle name="Vírgula 4 4 3 5 3" xfId="7155" xr:uid="{00000000-0005-0000-0000-0000AD590000}"/>
    <cellStyle name="Vírgula 4 4 3 5 3 2" xfId="20499" xr:uid="{00000000-0005-0000-0000-0000AE590000}"/>
    <cellStyle name="Vírgula 4 4 3 5 4" xfId="9819" xr:uid="{00000000-0005-0000-0000-0000AF590000}"/>
    <cellStyle name="Vírgula 4 4 3 5 4 2" xfId="23163" xr:uid="{00000000-0005-0000-0000-0000B0590000}"/>
    <cellStyle name="Vírgula 4 4 3 5 5" xfId="15171" xr:uid="{00000000-0005-0000-0000-0000B1590000}"/>
    <cellStyle name="Vírgula 4 4 3 5 6" xfId="12483" xr:uid="{00000000-0005-0000-0000-0000B2590000}"/>
    <cellStyle name="Vírgula 4 4 3 5 7" xfId="25659" xr:uid="{00000000-0005-0000-0000-0000B3590000}"/>
    <cellStyle name="Vírgula 4 4 3 6" xfId="2643" xr:uid="{00000000-0005-0000-0000-0000B4590000}"/>
    <cellStyle name="Vírgula 4 4 3 6 2" xfId="5307" xr:uid="{00000000-0005-0000-0000-0000B5590000}"/>
    <cellStyle name="Vírgula 4 4 3 6 2 2" xfId="18651" xr:uid="{00000000-0005-0000-0000-0000B6590000}"/>
    <cellStyle name="Vírgula 4 4 3 6 3" xfId="7971" xr:uid="{00000000-0005-0000-0000-0000B7590000}"/>
    <cellStyle name="Vírgula 4 4 3 6 3 2" xfId="21315" xr:uid="{00000000-0005-0000-0000-0000B8590000}"/>
    <cellStyle name="Vírgula 4 4 3 6 4" xfId="10635" xr:uid="{00000000-0005-0000-0000-0000B9590000}"/>
    <cellStyle name="Vírgula 4 4 3 6 4 2" xfId="23979" xr:uid="{00000000-0005-0000-0000-0000BA590000}"/>
    <cellStyle name="Vírgula 4 4 3 6 5" xfId="15987" xr:uid="{00000000-0005-0000-0000-0000BB590000}"/>
    <cellStyle name="Vírgula 4 4 3 6 6" xfId="13299" xr:uid="{00000000-0005-0000-0000-0000BC590000}"/>
    <cellStyle name="Vírgula 4 4 3 7" xfId="2907" xr:uid="{00000000-0005-0000-0000-0000BD590000}"/>
    <cellStyle name="Vírgula 4 4 3 7 2" xfId="16251" xr:uid="{00000000-0005-0000-0000-0000BE590000}"/>
    <cellStyle name="Vírgula 4 4 3 8" xfId="5571" xr:uid="{00000000-0005-0000-0000-0000BF590000}"/>
    <cellStyle name="Vírgula 4 4 3 8 2" xfId="18915" xr:uid="{00000000-0005-0000-0000-0000C0590000}"/>
    <cellStyle name="Vírgula 4 4 3 9" xfId="8235" xr:uid="{00000000-0005-0000-0000-0000C1590000}"/>
    <cellStyle name="Vírgula 4 4 3 9 2" xfId="21579" xr:uid="{00000000-0005-0000-0000-0000C2590000}"/>
    <cellStyle name="Vírgula 4 4 4" xfId="195" xr:uid="{00000000-0005-0000-0000-0000C3590000}"/>
    <cellStyle name="Vírgula 4 4 4 10" xfId="10851" xr:uid="{00000000-0005-0000-0000-0000C4590000}"/>
    <cellStyle name="Vírgula 4 4 4 11" xfId="24243" xr:uid="{00000000-0005-0000-0000-0000C5590000}"/>
    <cellStyle name="Vírgula 4 4 4 2" xfId="459" xr:uid="{00000000-0005-0000-0000-0000C6590000}"/>
    <cellStyle name="Vírgula 4 4 4 2 2" xfId="1251" xr:uid="{00000000-0005-0000-0000-0000C7590000}"/>
    <cellStyle name="Vírgula 4 4 4 2 2 2" xfId="3915" xr:uid="{00000000-0005-0000-0000-0000C8590000}"/>
    <cellStyle name="Vírgula 4 4 4 2 2 2 2" xfId="17259" xr:uid="{00000000-0005-0000-0000-0000C9590000}"/>
    <cellStyle name="Vírgula 4 4 4 2 2 3" xfId="6579" xr:uid="{00000000-0005-0000-0000-0000CA590000}"/>
    <cellStyle name="Vírgula 4 4 4 2 2 3 2" xfId="19923" xr:uid="{00000000-0005-0000-0000-0000CB590000}"/>
    <cellStyle name="Vírgula 4 4 4 2 2 4" xfId="9243" xr:uid="{00000000-0005-0000-0000-0000CC590000}"/>
    <cellStyle name="Vírgula 4 4 4 2 2 4 2" xfId="22587" xr:uid="{00000000-0005-0000-0000-0000CD590000}"/>
    <cellStyle name="Vírgula 4 4 4 2 2 5" xfId="14595" xr:uid="{00000000-0005-0000-0000-0000CE590000}"/>
    <cellStyle name="Vírgula 4 4 4 2 2 6" xfId="11907" xr:uid="{00000000-0005-0000-0000-0000CF590000}"/>
    <cellStyle name="Vírgula 4 4 4 2 2 7" xfId="26307" xr:uid="{00000000-0005-0000-0000-0000D0590000}"/>
    <cellStyle name="Vírgula 4 4 4 2 3" xfId="2043" xr:uid="{00000000-0005-0000-0000-0000D1590000}"/>
    <cellStyle name="Vírgula 4 4 4 2 3 2" xfId="4707" xr:uid="{00000000-0005-0000-0000-0000D2590000}"/>
    <cellStyle name="Vírgula 4 4 4 2 3 2 2" xfId="18051" xr:uid="{00000000-0005-0000-0000-0000D3590000}"/>
    <cellStyle name="Vírgula 4 4 4 2 3 3" xfId="7371" xr:uid="{00000000-0005-0000-0000-0000D4590000}"/>
    <cellStyle name="Vírgula 4 4 4 2 3 3 2" xfId="20715" xr:uid="{00000000-0005-0000-0000-0000D5590000}"/>
    <cellStyle name="Vírgula 4 4 4 2 3 4" xfId="10035" xr:uid="{00000000-0005-0000-0000-0000D6590000}"/>
    <cellStyle name="Vírgula 4 4 4 2 3 4 2" xfId="23379" xr:uid="{00000000-0005-0000-0000-0000D7590000}"/>
    <cellStyle name="Vírgula 4 4 4 2 3 5" xfId="15387" xr:uid="{00000000-0005-0000-0000-0000D8590000}"/>
    <cellStyle name="Vírgula 4 4 4 2 3 6" xfId="12699" xr:uid="{00000000-0005-0000-0000-0000D9590000}"/>
    <cellStyle name="Vírgula 4 4 4 2 4" xfId="3123" xr:uid="{00000000-0005-0000-0000-0000DA590000}"/>
    <cellStyle name="Vírgula 4 4 4 2 4 2" xfId="16467" xr:uid="{00000000-0005-0000-0000-0000DB590000}"/>
    <cellStyle name="Vírgula 4 4 4 2 5" xfId="5787" xr:uid="{00000000-0005-0000-0000-0000DC590000}"/>
    <cellStyle name="Vírgula 4 4 4 2 5 2" xfId="19131" xr:uid="{00000000-0005-0000-0000-0000DD590000}"/>
    <cellStyle name="Vírgula 4 4 4 2 6" xfId="8451" xr:uid="{00000000-0005-0000-0000-0000DE590000}"/>
    <cellStyle name="Vírgula 4 4 4 2 6 2" xfId="21795" xr:uid="{00000000-0005-0000-0000-0000DF590000}"/>
    <cellStyle name="Vírgula 4 4 4 2 7" xfId="13803" xr:uid="{00000000-0005-0000-0000-0000E0590000}"/>
    <cellStyle name="Vírgula 4 4 4 2 8" xfId="11115" xr:uid="{00000000-0005-0000-0000-0000E1590000}"/>
    <cellStyle name="Vírgula 4 4 4 2 9" xfId="24939" xr:uid="{00000000-0005-0000-0000-0000E2590000}"/>
    <cellStyle name="Vírgula 4 4 4 3" xfId="987" xr:uid="{00000000-0005-0000-0000-0000E3590000}"/>
    <cellStyle name="Vírgula 4 4 4 3 2" xfId="3651" xr:uid="{00000000-0005-0000-0000-0000E4590000}"/>
    <cellStyle name="Vírgula 4 4 4 3 2 2" xfId="16995" xr:uid="{00000000-0005-0000-0000-0000E5590000}"/>
    <cellStyle name="Vírgula 4 4 4 3 2 3" xfId="25971" xr:uid="{00000000-0005-0000-0000-0000E6590000}"/>
    <cellStyle name="Vírgula 4 4 4 3 3" xfId="6315" xr:uid="{00000000-0005-0000-0000-0000E7590000}"/>
    <cellStyle name="Vírgula 4 4 4 3 3 2" xfId="19659" xr:uid="{00000000-0005-0000-0000-0000E8590000}"/>
    <cellStyle name="Vírgula 4 4 4 3 4" xfId="8979" xr:uid="{00000000-0005-0000-0000-0000E9590000}"/>
    <cellStyle name="Vírgula 4 4 4 3 4 2" xfId="22323" xr:uid="{00000000-0005-0000-0000-0000EA590000}"/>
    <cellStyle name="Vírgula 4 4 4 3 5" xfId="14331" xr:uid="{00000000-0005-0000-0000-0000EB590000}"/>
    <cellStyle name="Vírgula 4 4 4 3 6" xfId="11643" xr:uid="{00000000-0005-0000-0000-0000EC590000}"/>
    <cellStyle name="Vírgula 4 4 4 3 7" xfId="24603" xr:uid="{00000000-0005-0000-0000-0000ED590000}"/>
    <cellStyle name="Vírgula 4 4 4 4" xfId="1779" xr:uid="{00000000-0005-0000-0000-0000EE590000}"/>
    <cellStyle name="Vírgula 4 4 4 4 2" xfId="4443" xr:uid="{00000000-0005-0000-0000-0000EF590000}"/>
    <cellStyle name="Vírgula 4 4 4 4 2 2" xfId="17787" xr:uid="{00000000-0005-0000-0000-0000F0590000}"/>
    <cellStyle name="Vírgula 4 4 4 4 2 3" xfId="26619" xr:uid="{00000000-0005-0000-0000-0000F1590000}"/>
    <cellStyle name="Vírgula 4 4 4 4 3" xfId="7107" xr:uid="{00000000-0005-0000-0000-0000F2590000}"/>
    <cellStyle name="Vírgula 4 4 4 4 3 2" xfId="20451" xr:uid="{00000000-0005-0000-0000-0000F3590000}"/>
    <cellStyle name="Vírgula 4 4 4 4 4" xfId="9771" xr:uid="{00000000-0005-0000-0000-0000F4590000}"/>
    <cellStyle name="Vírgula 4 4 4 4 4 2" xfId="23115" xr:uid="{00000000-0005-0000-0000-0000F5590000}"/>
    <cellStyle name="Vírgula 4 4 4 4 5" xfId="15123" xr:uid="{00000000-0005-0000-0000-0000F6590000}"/>
    <cellStyle name="Vírgula 4 4 4 4 6" xfId="12435" xr:uid="{00000000-0005-0000-0000-0000F7590000}"/>
    <cellStyle name="Vírgula 4 4 4 4 7" xfId="25251" xr:uid="{00000000-0005-0000-0000-0000F8590000}"/>
    <cellStyle name="Vírgula 4 4 4 5" xfId="2595" xr:uid="{00000000-0005-0000-0000-0000F9590000}"/>
    <cellStyle name="Vírgula 4 4 4 5 2" xfId="5259" xr:uid="{00000000-0005-0000-0000-0000FA590000}"/>
    <cellStyle name="Vírgula 4 4 4 5 2 2" xfId="18603" xr:uid="{00000000-0005-0000-0000-0000FB590000}"/>
    <cellStyle name="Vírgula 4 4 4 5 3" xfId="7923" xr:uid="{00000000-0005-0000-0000-0000FC590000}"/>
    <cellStyle name="Vírgula 4 4 4 5 3 2" xfId="21267" xr:uid="{00000000-0005-0000-0000-0000FD590000}"/>
    <cellStyle name="Vírgula 4 4 4 5 4" xfId="10587" xr:uid="{00000000-0005-0000-0000-0000FE590000}"/>
    <cellStyle name="Vírgula 4 4 4 5 4 2" xfId="23931" xr:uid="{00000000-0005-0000-0000-0000FF590000}"/>
    <cellStyle name="Vírgula 4 4 4 5 5" xfId="15939" xr:uid="{00000000-0005-0000-0000-0000005A0000}"/>
    <cellStyle name="Vírgula 4 4 4 5 6" xfId="13251" xr:uid="{00000000-0005-0000-0000-0000015A0000}"/>
    <cellStyle name="Vírgula 4 4 4 5 7" xfId="25611" xr:uid="{00000000-0005-0000-0000-0000025A0000}"/>
    <cellStyle name="Vírgula 4 4 4 6" xfId="2859" xr:uid="{00000000-0005-0000-0000-0000035A0000}"/>
    <cellStyle name="Vírgula 4 4 4 6 2" xfId="16203" xr:uid="{00000000-0005-0000-0000-0000045A0000}"/>
    <cellStyle name="Vírgula 4 4 4 7" xfId="5523" xr:uid="{00000000-0005-0000-0000-0000055A0000}"/>
    <cellStyle name="Vírgula 4 4 4 7 2" xfId="18867" xr:uid="{00000000-0005-0000-0000-0000065A0000}"/>
    <cellStyle name="Vírgula 4 4 4 8" xfId="8187" xr:uid="{00000000-0005-0000-0000-0000075A0000}"/>
    <cellStyle name="Vírgula 4 4 4 8 2" xfId="21531" xr:uid="{00000000-0005-0000-0000-0000085A0000}"/>
    <cellStyle name="Vírgula 4 4 4 9" xfId="13539" xr:uid="{00000000-0005-0000-0000-0000095A0000}"/>
    <cellStyle name="Vírgula 4 4 5" xfId="339" xr:uid="{00000000-0005-0000-0000-00000A5A0000}"/>
    <cellStyle name="Vírgula 4 4 5 2" xfId="1131" xr:uid="{00000000-0005-0000-0000-00000B5A0000}"/>
    <cellStyle name="Vírgula 4 4 5 2 2" xfId="3795" xr:uid="{00000000-0005-0000-0000-00000C5A0000}"/>
    <cellStyle name="Vírgula 4 4 5 2 2 2" xfId="17139" xr:uid="{00000000-0005-0000-0000-00000D5A0000}"/>
    <cellStyle name="Vírgula 4 4 5 2 2 3" xfId="26451" xr:uid="{00000000-0005-0000-0000-00000E5A0000}"/>
    <cellStyle name="Vírgula 4 4 5 2 3" xfId="6459" xr:uid="{00000000-0005-0000-0000-00000F5A0000}"/>
    <cellStyle name="Vírgula 4 4 5 2 3 2" xfId="19803" xr:uid="{00000000-0005-0000-0000-0000105A0000}"/>
    <cellStyle name="Vírgula 4 4 5 2 4" xfId="9123" xr:uid="{00000000-0005-0000-0000-0000115A0000}"/>
    <cellStyle name="Vírgula 4 4 5 2 4 2" xfId="22467" xr:uid="{00000000-0005-0000-0000-0000125A0000}"/>
    <cellStyle name="Vírgula 4 4 5 2 5" xfId="14475" xr:uid="{00000000-0005-0000-0000-0000135A0000}"/>
    <cellStyle name="Vírgula 4 4 5 2 6" xfId="11787" xr:uid="{00000000-0005-0000-0000-0000145A0000}"/>
    <cellStyle name="Vírgula 4 4 5 2 7" xfId="25083" xr:uid="{00000000-0005-0000-0000-0000155A0000}"/>
    <cellStyle name="Vírgula 4 4 5 3" xfId="1923" xr:uid="{00000000-0005-0000-0000-0000165A0000}"/>
    <cellStyle name="Vírgula 4 4 5 3 2" xfId="4587" xr:uid="{00000000-0005-0000-0000-0000175A0000}"/>
    <cellStyle name="Vírgula 4 4 5 3 2 2" xfId="17931" xr:uid="{00000000-0005-0000-0000-0000185A0000}"/>
    <cellStyle name="Vírgula 4 4 5 3 2 3" xfId="26115" xr:uid="{00000000-0005-0000-0000-0000195A0000}"/>
    <cellStyle name="Vírgula 4 4 5 3 3" xfId="7251" xr:uid="{00000000-0005-0000-0000-00001A5A0000}"/>
    <cellStyle name="Vírgula 4 4 5 3 3 2" xfId="20595" xr:uid="{00000000-0005-0000-0000-00001B5A0000}"/>
    <cellStyle name="Vírgula 4 4 5 3 4" xfId="9915" xr:uid="{00000000-0005-0000-0000-00001C5A0000}"/>
    <cellStyle name="Vírgula 4 4 5 3 4 2" xfId="23259" xr:uid="{00000000-0005-0000-0000-00001D5A0000}"/>
    <cellStyle name="Vírgula 4 4 5 3 5" xfId="15267" xr:uid="{00000000-0005-0000-0000-00001E5A0000}"/>
    <cellStyle name="Vírgula 4 4 5 3 6" xfId="12579" xr:uid="{00000000-0005-0000-0000-00001F5A0000}"/>
    <cellStyle name="Vírgula 4 4 5 3 7" xfId="24747" xr:uid="{00000000-0005-0000-0000-0000205A0000}"/>
    <cellStyle name="Vírgula 4 4 5 4" xfId="3003" xr:uid="{00000000-0005-0000-0000-0000215A0000}"/>
    <cellStyle name="Vírgula 4 4 5 4 2" xfId="16347" xr:uid="{00000000-0005-0000-0000-0000225A0000}"/>
    <cellStyle name="Vírgula 4 4 5 4 2 2" xfId="26763" xr:uid="{00000000-0005-0000-0000-0000235A0000}"/>
    <cellStyle name="Vírgula 4 4 5 4 3" xfId="25395" xr:uid="{00000000-0005-0000-0000-0000245A0000}"/>
    <cellStyle name="Vírgula 4 4 5 5" xfId="5667" xr:uid="{00000000-0005-0000-0000-0000255A0000}"/>
    <cellStyle name="Vírgula 4 4 5 5 2" xfId="19011" xr:uid="{00000000-0005-0000-0000-0000265A0000}"/>
    <cellStyle name="Vírgula 4 4 5 5 3" xfId="25755" xr:uid="{00000000-0005-0000-0000-0000275A0000}"/>
    <cellStyle name="Vírgula 4 4 5 6" xfId="8331" xr:uid="{00000000-0005-0000-0000-0000285A0000}"/>
    <cellStyle name="Vírgula 4 4 5 6 2" xfId="21675" xr:uid="{00000000-0005-0000-0000-0000295A0000}"/>
    <cellStyle name="Vírgula 4 4 5 7" xfId="13683" xr:uid="{00000000-0005-0000-0000-00002A5A0000}"/>
    <cellStyle name="Vírgula 4 4 5 8" xfId="10995" xr:uid="{00000000-0005-0000-0000-00002B5A0000}"/>
    <cellStyle name="Vírgula 4 4 5 9" xfId="24387" xr:uid="{00000000-0005-0000-0000-00002C5A0000}"/>
    <cellStyle name="Vírgula 4 4 6" xfId="603" xr:uid="{00000000-0005-0000-0000-00002D5A0000}"/>
    <cellStyle name="Vírgula 4 4 6 2" xfId="1395" xr:uid="{00000000-0005-0000-0000-00002E5A0000}"/>
    <cellStyle name="Vírgula 4 4 6 2 2" xfId="4059" xr:uid="{00000000-0005-0000-0000-00002F5A0000}"/>
    <cellStyle name="Vírgula 4 4 6 2 2 2" xfId="17403" xr:uid="{00000000-0005-0000-0000-0000305A0000}"/>
    <cellStyle name="Vírgula 4 4 6 2 3" xfId="6723" xr:uid="{00000000-0005-0000-0000-0000315A0000}"/>
    <cellStyle name="Vírgula 4 4 6 2 3 2" xfId="20067" xr:uid="{00000000-0005-0000-0000-0000325A0000}"/>
    <cellStyle name="Vírgula 4 4 6 2 4" xfId="9387" xr:uid="{00000000-0005-0000-0000-0000335A0000}"/>
    <cellStyle name="Vírgula 4 4 6 2 4 2" xfId="22731" xr:uid="{00000000-0005-0000-0000-0000345A0000}"/>
    <cellStyle name="Vírgula 4 4 6 2 5" xfId="14739" xr:uid="{00000000-0005-0000-0000-0000355A0000}"/>
    <cellStyle name="Vírgula 4 4 6 2 6" xfId="12051" xr:uid="{00000000-0005-0000-0000-0000365A0000}"/>
    <cellStyle name="Vírgula 4 4 6 2 7" xfId="26187" xr:uid="{00000000-0005-0000-0000-0000375A0000}"/>
    <cellStyle name="Vírgula 4 4 6 3" xfId="2187" xr:uid="{00000000-0005-0000-0000-0000385A0000}"/>
    <cellStyle name="Vírgula 4 4 6 3 2" xfId="4851" xr:uid="{00000000-0005-0000-0000-0000395A0000}"/>
    <cellStyle name="Vírgula 4 4 6 3 2 2" xfId="18195" xr:uid="{00000000-0005-0000-0000-00003A5A0000}"/>
    <cellStyle name="Vírgula 4 4 6 3 3" xfId="7515" xr:uid="{00000000-0005-0000-0000-00003B5A0000}"/>
    <cellStyle name="Vírgula 4 4 6 3 3 2" xfId="20859" xr:uid="{00000000-0005-0000-0000-00003C5A0000}"/>
    <cellStyle name="Vírgula 4 4 6 3 4" xfId="10179" xr:uid="{00000000-0005-0000-0000-00003D5A0000}"/>
    <cellStyle name="Vírgula 4 4 6 3 4 2" xfId="23523" xr:uid="{00000000-0005-0000-0000-00003E5A0000}"/>
    <cellStyle name="Vírgula 4 4 6 3 5" xfId="15531" xr:uid="{00000000-0005-0000-0000-00003F5A0000}"/>
    <cellStyle name="Vírgula 4 4 6 3 6" xfId="12843" xr:uid="{00000000-0005-0000-0000-0000405A0000}"/>
    <cellStyle name="Vírgula 4 4 6 4" xfId="3267" xr:uid="{00000000-0005-0000-0000-0000415A0000}"/>
    <cellStyle name="Vírgula 4 4 6 4 2" xfId="16611" xr:uid="{00000000-0005-0000-0000-0000425A0000}"/>
    <cellStyle name="Vírgula 4 4 6 5" xfId="5931" xr:uid="{00000000-0005-0000-0000-0000435A0000}"/>
    <cellStyle name="Vírgula 4 4 6 5 2" xfId="19275" xr:uid="{00000000-0005-0000-0000-0000445A0000}"/>
    <cellStyle name="Vírgula 4 4 6 6" xfId="8595" xr:uid="{00000000-0005-0000-0000-0000455A0000}"/>
    <cellStyle name="Vírgula 4 4 6 6 2" xfId="21939" xr:uid="{00000000-0005-0000-0000-0000465A0000}"/>
    <cellStyle name="Vírgula 4 4 6 7" xfId="13947" xr:uid="{00000000-0005-0000-0000-0000475A0000}"/>
    <cellStyle name="Vírgula 4 4 6 8" xfId="11259" xr:uid="{00000000-0005-0000-0000-0000485A0000}"/>
    <cellStyle name="Vírgula 4 4 6 9" xfId="24819" xr:uid="{00000000-0005-0000-0000-0000495A0000}"/>
    <cellStyle name="Vírgula 4 4 7" xfId="771" xr:uid="{00000000-0005-0000-0000-00004A5A0000}"/>
    <cellStyle name="Vírgula 4 4 7 2" xfId="1563" xr:uid="{00000000-0005-0000-0000-00004B5A0000}"/>
    <cellStyle name="Vírgula 4 4 7 2 2" xfId="4227" xr:uid="{00000000-0005-0000-0000-00004C5A0000}"/>
    <cellStyle name="Vírgula 4 4 7 2 2 2" xfId="17571" xr:uid="{00000000-0005-0000-0000-00004D5A0000}"/>
    <cellStyle name="Vírgula 4 4 7 2 3" xfId="6891" xr:uid="{00000000-0005-0000-0000-00004E5A0000}"/>
    <cellStyle name="Vírgula 4 4 7 2 3 2" xfId="20235" xr:uid="{00000000-0005-0000-0000-00004F5A0000}"/>
    <cellStyle name="Vírgula 4 4 7 2 4" xfId="9555" xr:uid="{00000000-0005-0000-0000-0000505A0000}"/>
    <cellStyle name="Vírgula 4 4 7 2 4 2" xfId="22899" xr:uid="{00000000-0005-0000-0000-0000515A0000}"/>
    <cellStyle name="Vírgula 4 4 7 2 5" xfId="14907" xr:uid="{00000000-0005-0000-0000-0000525A0000}"/>
    <cellStyle name="Vírgula 4 4 7 2 6" xfId="12219" xr:uid="{00000000-0005-0000-0000-0000535A0000}"/>
    <cellStyle name="Vírgula 4 4 7 2 7" xfId="25851" xr:uid="{00000000-0005-0000-0000-0000545A0000}"/>
    <cellStyle name="Vírgula 4 4 7 3" xfId="2355" xr:uid="{00000000-0005-0000-0000-0000555A0000}"/>
    <cellStyle name="Vírgula 4 4 7 3 2" xfId="5019" xr:uid="{00000000-0005-0000-0000-0000565A0000}"/>
    <cellStyle name="Vírgula 4 4 7 3 2 2" xfId="18363" xr:uid="{00000000-0005-0000-0000-0000575A0000}"/>
    <cellStyle name="Vírgula 4 4 7 3 3" xfId="7683" xr:uid="{00000000-0005-0000-0000-0000585A0000}"/>
    <cellStyle name="Vírgula 4 4 7 3 3 2" xfId="21027" xr:uid="{00000000-0005-0000-0000-0000595A0000}"/>
    <cellStyle name="Vírgula 4 4 7 3 4" xfId="10347" xr:uid="{00000000-0005-0000-0000-00005A5A0000}"/>
    <cellStyle name="Vírgula 4 4 7 3 4 2" xfId="23691" xr:uid="{00000000-0005-0000-0000-00005B5A0000}"/>
    <cellStyle name="Vírgula 4 4 7 3 5" xfId="15699" xr:uid="{00000000-0005-0000-0000-00005C5A0000}"/>
    <cellStyle name="Vírgula 4 4 7 3 6" xfId="13011" xr:uid="{00000000-0005-0000-0000-00005D5A0000}"/>
    <cellStyle name="Vírgula 4 4 7 4" xfId="3435" xr:uid="{00000000-0005-0000-0000-00005E5A0000}"/>
    <cellStyle name="Vírgula 4 4 7 4 2" xfId="16779" xr:uid="{00000000-0005-0000-0000-00005F5A0000}"/>
    <cellStyle name="Vírgula 4 4 7 5" xfId="6099" xr:uid="{00000000-0005-0000-0000-0000605A0000}"/>
    <cellStyle name="Vírgula 4 4 7 5 2" xfId="19443" xr:uid="{00000000-0005-0000-0000-0000615A0000}"/>
    <cellStyle name="Vírgula 4 4 7 6" xfId="8763" xr:uid="{00000000-0005-0000-0000-0000625A0000}"/>
    <cellStyle name="Vírgula 4 4 7 6 2" xfId="22107" xr:uid="{00000000-0005-0000-0000-0000635A0000}"/>
    <cellStyle name="Vírgula 4 4 7 7" xfId="14115" xr:uid="{00000000-0005-0000-0000-0000645A0000}"/>
    <cellStyle name="Vírgula 4 4 7 8" xfId="11427" xr:uid="{00000000-0005-0000-0000-0000655A0000}"/>
    <cellStyle name="Vírgula 4 4 7 9" xfId="24483" xr:uid="{00000000-0005-0000-0000-0000665A0000}"/>
    <cellStyle name="Vírgula 4 4 8" xfId="819" xr:uid="{00000000-0005-0000-0000-0000675A0000}"/>
    <cellStyle name="Vírgula 4 4 8 2" xfId="1611" xr:uid="{00000000-0005-0000-0000-0000685A0000}"/>
    <cellStyle name="Vírgula 4 4 8 2 2" xfId="4275" xr:uid="{00000000-0005-0000-0000-0000695A0000}"/>
    <cellStyle name="Vírgula 4 4 8 2 2 2" xfId="17619" xr:uid="{00000000-0005-0000-0000-00006A5A0000}"/>
    <cellStyle name="Vírgula 4 4 8 2 3" xfId="6939" xr:uid="{00000000-0005-0000-0000-00006B5A0000}"/>
    <cellStyle name="Vírgula 4 4 8 2 3 2" xfId="20283" xr:uid="{00000000-0005-0000-0000-00006C5A0000}"/>
    <cellStyle name="Vírgula 4 4 8 2 4" xfId="9603" xr:uid="{00000000-0005-0000-0000-00006D5A0000}"/>
    <cellStyle name="Vírgula 4 4 8 2 4 2" xfId="22947" xr:uid="{00000000-0005-0000-0000-00006E5A0000}"/>
    <cellStyle name="Vírgula 4 4 8 2 5" xfId="14955" xr:uid="{00000000-0005-0000-0000-00006F5A0000}"/>
    <cellStyle name="Vírgula 4 4 8 2 6" xfId="12267" xr:uid="{00000000-0005-0000-0000-0000705A0000}"/>
    <cellStyle name="Vírgula 4 4 8 2 7" xfId="26499" xr:uid="{00000000-0005-0000-0000-0000715A0000}"/>
    <cellStyle name="Vírgula 4 4 8 3" xfId="2403" xr:uid="{00000000-0005-0000-0000-0000725A0000}"/>
    <cellStyle name="Vírgula 4 4 8 3 2" xfId="5067" xr:uid="{00000000-0005-0000-0000-0000735A0000}"/>
    <cellStyle name="Vírgula 4 4 8 3 2 2" xfId="18411" xr:uid="{00000000-0005-0000-0000-0000745A0000}"/>
    <cellStyle name="Vírgula 4 4 8 3 3" xfId="7731" xr:uid="{00000000-0005-0000-0000-0000755A0000}"/>
    <cellStyle name="Vírgula 4 4 8 3 3 2" xfId="21075" xr:uid="{00000000-0005-0000-0000-0000765A0000}"/>
    <cellStyle name="Vírgula 4 4 8 3 4" xfId="10395" xr:uid="{00000000-0005-0000-0000-0000775A0000}"/>
    <cellStyle name="Vírgula 4 4 8 3 4 2" xfId="23739" xr:uid="{00000000-0005-0000-0000-0000785A0000}"/>
    <cellStyle name="Vírgula 4 4 8 3 5" xfId="15747" xr:uid="{00000000-0005-0000-0000-0000795A0000}"/>
    <cellStyle name="Vírgula 4 4 8 3 6" xfId="13059" xr:uid="{00000000-0005-0000-0000-00007A5A0000}"/>
    <cellStyle name="Vírgula 4 4 8 4" xfId="3483" xr:uid="{00000000-0005-0000-0000-00007B5A0000}"/>
    <cellStyle name="Vírgula 4 4 8 4 2" xfId="16827" xr:uid="{00000000-0005-0000-0000-00007C5A0000}"/>
    <cellStyle name="Vírgula 4 4 8 5" xfId="6147" xr:uid="{00000000-0005-0000-0000-00007D5A0000}"/>
    <cellStyle name="Vírgula 4 4 8 5 2" xfId="19491" xr:uid="{00000000-0005-0000-0000-00007E5A0000}"/>
    <cellStyle name="Vírgula 4 4 8 6" xfId="8811" xr:uid="{00000000-0005-0000-0000-00007F5A0000}"/>
    <cellStyle name="Vírgula 4 4 8 6 2" xfId="22155" xr:uid="{00000000-0005-0000-0000-0000805A0000}"/>
    <cellStyle name="Vírgula 4 4 8 7" xfId="14163" xr:uid="{00000000-0005-0000-0000-0000815A0000}"/>
    <cellStyle name="Vírgula 4 4 8 8" xfId="11475" xr:uid="{00000000-0005-0000-0000-0000825A0000}"/>
    <cellStyle name="Vírgula 4 4 8 9" xfId="25131" xr:uid="{00000000-0005-0000-0000-0000835A0000}"/>
    <cellStyle name="Vírgula 4 4 9" xfId="867" xr:uid="{00000000-0005-0000-0000-0000845A0000}"/>
    <cellStyle name="Vírgula 4 4 9 2" xfId="3531" xr:uid="{00000000-0005-0000-0000-0000855A0000}"/>
    <cellStyle name="Vírgula 4 4 9 2 2" xfId="16875" xr:uid="{00000000-0005-0000-0000-0000865A0000}"/>
    <cellStyle name="Vírgula 4 4 9 3" xfId="6195" xr:uid="{00000000-0005-0000-0000-0000875A0000}"/>
    <cellStyle name="Vírgula 4 4 9 3 2" xfId="19539" xr:uid="{00000000-0005-0000-0000-0000885A0000}"/>
    <cellStyle name="Vírgula 4 4 9 4" xfId="8859" xr:uid="{00000000-0005-0000-0000-0000895A0000}"/>
    <cellStyle name="Vírgula 4 4 9 4 2" xfId="22203" xr:uid="{00000000-0005-0000-0000-00008A5A0000}"/>
    <cellStyle name="Vírgula 4 4 9 5" xfId="14211" xr:uid="{00000000-0005-0000-0000-00008B5A0000}"/>
    <cellStyle name="Vírgula 4 4 9 6" xfId="11523" xr:uid="{00000000-0005-0000-0000-00008C5A0000}"/>
    <cellStyle name="Vírgula 4 4 9 7" xfId="25491" xr:uid="{00000000-0005-0000-0000-00008D5A0000}"/>
    <cellStyle name="Vírgula 4 5" xfId="99" xr:uid="{00000000-0005-0000-0000-00008E5A0000}"/>
    <cellStyle name="Vírgula 4 5 10" xfId="5427" xr:uid="{00000000-0005-0000-0000-00008F5A0000}"/>
    <cellStyle name="Vírgula 4 5 10 2" xfId="18771" xr:uid="{00000000-0005-0000-0000-0000905A0000}"/>
    <cellStyle name="Vírgula 4 5 11" xfId="8091" xr:uid="{00000000-0005-0000-0000-0000915A0000}"/>
    <cellStyle name="Vírgula 4 5 11 2" xfId="21435" xr:uid="{00000000-0005-0000-0000-0000925A0000}"/>
    <cellStyle name="Vírgula 4 5 12" xfId="13443" xr:uid="{00000000-0005-0000-0000-0000935A0000}"/>
    <cellStyle name="Vírgula 4 5 13" xfId="10755" xr:uid="{00000000-0005-0000-0000-0000945A0000}"/>
    <cellStyle name="Vírgula 4 5 14" xfId="24147" xr:uid="{00000000-0005-0000-0000-0000955A0000}"/>
    <cellStyle name="Vírgula 4 5 2" xfId="267" xr:uid="{00000000-0005-0000-0000-0000965A0000}"/>
    <cellStyle name="Vírgula 4 5 2 10" xfId="13611" xr:uid="{00000000-0005-0000-0000-0000975A0000}"/>
    <cellStyle name="Vírgula 4 5 2 11" xfId="10923" xr:uid="{00000000-0005-0000-0000-0000985A0000}"/>
    <cellStyle name="Vírgula 4 5 2 12" xfId="24315" xr:uid="{00000000-0005-0000-0000-0000995A0000}"/>
    <cellStyle name="Vírgula 4 5 2 2" xfId="531" xr:uid="{00000000-0005-0000-0000-00009A5A0000}"/>
    <cellStyle name="Vírgula 4 5 2 2 2" xfId="1323" xr:uid="{00000000-0005-0000-0000-00009B5A0000}"/>
    <cellStyle name="Vírgula 4 5 2 2 2 2" xfId="3987" xr:uid="{00000000-0005-0000-0000-00009C5A0000}"/>
    <cellStyle name="Vírgula 4 5 2 2 2 2 2" xfId="17331" xr:uid="{00000000-0005-0000-0000-00009D5A0000}"/>
    <cellStyle name="Vírgula 4 5 2 2 2 3" xfId="6651" xr:uid="{00000000-0005-0000-0000-00009E5A0000}"/>
    <cellStyle name="Vírgula 4 5 2 2 2 3 2" xfId="19995" xr:uid="{00000000-0005-0000-0000-00009F5A0000}"/>
    <cellStyle name="Vírgula 4 5 2 2 2 4" xfId="9315" xr:uid="{00000000-0005-0000-0000-0000A05A0000}"/>
    <cellStyle name="Vírgula 4 5 2 2 2 4 2" xfId="22659" xr:uid="{00000000-0005-0000-0000-0000A15A0000}"/>
    <cellStyle name="Vírgula 4 5 2 2 2 5" xfId="14667" xr:uid="{00000000-0005-0000-0000-0000A25A0000}"/>
    <cellStyle name="Vírgula 4 5 2 2 2 6" xfId="11979" xr:uid="{00000000-0005-0000-0000-0000A35A0000}"/>
    <cellStyle name="Vírgula 4 5 2 2 2 7" xfId="26379" xr:uid="{00000000-0005-0000-0000-0000A45A0000}"/>
    <cellStyle name="Vírgula 4 5 2 2 3" xfId="2115" xr:uid="{00000000-0005-0000-0000-0000A55A0000}"/>
    <cellStyle name="Vírgula 4 5 2 2 3 2" xfId="4779" xr:uid="{00000000-0005-0000-0000-0000A65A0000}"/>
    <cellStyle name="Vírgula 4 5 2 2 3 2 2" xfId="18123" xr:uid="{00000000-0005-0000-0000-0000A75A0000}"/>
    <cellStyle name="Vírgula 4 5 2 2 3 3" xfId="7443" xr:uid="{00000000-0005-0000-0000-0000A85A0000}"/>
    <cellStyle name="Vírgula 4 5 2 2 3 3 2" xfId="20787" xr:uid="{00000000-0005-0000-0000-0000A95A0000}"/>
    <cellStyle name="Vírgula 4 5 2 2 3 4" xfId="10107" xr:uid="{00000000-0005-0000-0000-0000AA5A0000}"/>
    <cellStyle name="Vírgula 4 5 2 2 3 4 2" xfId="23451" xr:uid="{00000000-0005-0000-0000-0000AB5A0000}"/>
    <cellStyle name="Vírgula 4 5 2 2 3 5" xfId="15459" xr:uid="{00000000-0005-0000-0000-0000AC5A0000}"/>
    <cellStyle name="Vírgula 4 5 2 2 3 6" xfId="12771" xr:uid="{00000000-0005-0000-0000-0000AD5A0000}"/>
    <cellStyle name="Vírgula 4 5 2 2 4" xfId="3195" xr:uid="{00000000-0005-0000-0000-0000AE5A0000}"/>
    <cellStyle name="Vírgula 4 5 2 2 4 2" xfId="16539" xr:uid="{00000000-0005-0000-0000-0000AF5A0000}"/>
    <cellStyle name="Vírgula 4 5 2 2 5" xfId="5859" xr:uid="{00000000-0005-0000-0000-0000B05A0000}"/>
    <cellStyle name="Vírgula 4 5 2 2 5 2" xfId="19203" xr:uid="{00000000-0005-0000-0000-0000B15A0000}"/>
    <cellStyle name="Vírgula 4 5 2 2 6" xfId="8523" xr:uid="{00000000-0005-0000-0000-0000B25A0000}"/>
    <cellStyle name="Vírgula 4 5 2 2 6 2" xfId="21867" xr:uid="{00000000-0005-0000-0000-0000B35A0000}"/>
    <cellStyle name="Vírgula 4 5 2 2 7" xfId="13875" xr:uid="{00000000-0005-0000-0000-0000B45A0000}"/>
    <cellStyle name="Vírgula 4 5 2 2 8" xfId="11187" xr:uid="{00000000-0005-0000-0000-0000B55A0000}"/>
    <cellStyle name="Vírgula 4 5 2 2 9" xfId="25011" xr:uid="{00000000-0005-0000-0000-0000B65A0000}"/>
    <cellStyle name="Vírgula 4 5 2 3" xfId="699" xr:uid="{00000000-0005-0000-0000-0000B75A0000}"/>
    <cellStyle name="Vírgula 4 5 2 3 2" xfId="1491" xr:uid="{00000000-0005-0000-0000-0000B85A0000}"/>
    <cellStyle name="Vírgula 4 5 2 3 2 2" xfId="4155" xr:uid="{00000000-0005-0000-0000-0000B95A0000}"/>
    <cellStyle name="Vírgula 4 5 2 3 2 2 2" xfId="17499" xr:uid="{00000000-0005-0000-0000-0000BA5A0000}"/>
    <cellStyle name="Vírgula 4 5 2 3 2 3" xfId="6819" xr:uid="{00000000-0005-0000-0000-0000BB5A0000}"/>
    <cellStyle name="Vírgula 4 5 2 3 2 3 2" xfId="20163" xr:uid="{00000000-0005-0000-0000-0000BC5A0000}"/>
    <cellStyle name="Vírgula 4 5 2 3 2 4" xfId="9483" xr:uid="{00000000-0005-0000-0000-0000BD5A0000}"/>
    <cellStyle name="Vírgula 4 5 2 3 2 4 2" xfId="22827" xr:uid="{00000000-0005-0000-0000-0000BE5A0000}"/>
    <cellStyle name="Vírgula 4 5 2 3 2 5" xfId="14835" xr:uid="{00000000-0005-0000-0000-0000BF5A0000}"/>
    <cellStyle name="Vírgula 4 5 2 3 2 6" xfId="12147" xr:uid="{00000000-0005-0000-0000-0000C05A0000}"/>
    <cellStyle name="Vírgula 4 5 2 3 2 7" xfId="26043" xr:uid="{00000000-0005-0000-0000-0000C15A0000}"/>
    <cellStyle name="Vírgula 4 5 2 3 3" xfId="2283" xr:uid="{00000000-0005-0000-0000-0000C25A0000}"/>
    <cellStyle name="Vírgula 4 5 2 3 3 2" xfId="4947" xr:uid="{00000000-0005-0000-0000-0000C35A0000}"/>
    <cellStyle name="Vírgula 4 5 2 3 3 2 2" xfId="18291" xr:uid="{00000000-0005-0000-0000-0000C45A0000}"/>
    <cellStyle name="Vírgula 4 5 2 3 3 3" xfId="7611" xr:uid="{00000000-0005-0000-0000-0000C55A0000}"/>
    <cellStyle name="Vírgula 4 5 2 3 3 3 2" xfId="20955" xr:uid="{00000000-0005-0000-0000-0000C65A0000}"/>
    <cellStyle name="Vírgula 4 5 2 3 3 4" xfId="10275" xr:uid="{00000000-0005-0000-0000-0000C75A0000}"/>
    <cellStyle name="Vírgula 4 5 2 3 3 4 2" xfId="23619" xr:uid="{00000000-0005-0000-0000-0000C85A0000}"/>
    <cellStyle name="Vírgula 4 5 2 3 3 5" xfId="15627" xr:uid="{00000000-0005-0000-0000-0000C95A0000}"/>
    <cellStyle name="Vírgula 4 5 2 3 3 6" xfId="12939" xr:uid="{00000000-0005-0000-0000-0000CA5A0000}"/>
    <cellStyle name="Vírgula 4 5 2 3 4" xfId="3363" xr:uid="{00000000-0005-0000-0000-0000CB5A0000}"/>
    <cellStyle name="Vírgula 4 5 2 3 4 2" xfId="16707" xr:uid="{00000000-0005-0000-0000-0000CC5A0000}"/>
    <cellStyle name="Vírgula 4 5 2 3 5" xfId="6027" xr:uid="{00000000-0005-0000-0000-0000CD5A0000}"/>
    <cellStyle name="Vírgula 4 5 2 3 5 2" xfId="19371" xr:uid="{00000000-0005-0000-0000-0000CE5A0000}"/>
    <cellStyle name="Vírgula 4 5 2 3 6" xfId="8691" xr:uid="{00000000-0005-0000-0000-0000CF5A0000}"/>
    <cellStyle name="Vírgula 4 5 2 3 6 2" xfId="22035" xr:uid="{00000000-0005-0000-0000-0000D05A0000}"/>
    <cellStyle name="Vírgula 4 5 2 3 7" xfId="14043" xr:uid="{00000000-0005-0000-0000-0000D15A0000}"/>
    <cellStyle name="Vírgula 4 5 2 3 8" xfId="11355" xr:uid="{00000000-0005-0000-0000-0000D25A0000}"/>
    <cellStyle name="Vírgula 4 5 2 3 9" xfId="24675" xr:uid="{00000000-0005-0000-0000-0000D35A0000}"/>
    <cellStyle name="Vírgula 4 5 2 4" xfId="1059" xr:uid="{00000000-0005-0000-0000-0000D45A0000}"/>
    <cellStyle name="Vírgula 4 5 2 4 2" xfId="3723" xr:uid="{00000000-0005-0000-0000-0000D55A0000}"/>
    <cellStyle name="Vírgula 4 5 2 4 2 2" xfId="17067" xr:uid="{00000000-0005-0000-0000-0000D65A0000}"/>
    <cellStyle name="Vírgula 4 5 2 4 2 3" xfId="26691" xr:uid="{00000000-0005-0000-0000-0000D75A0000}"/>
    <cellStyle name="Vírgula 4 5 2 4 3" xfId="6387" xr:uid="{00000000-0005-0000-0000-0000D85A0000}"/>
    <cellStyle name="Vírgula 4 5 2 4 3 2" xfId="19731" xr:uid="{00000000-0005-0000-0000-0000D95A0000}"/>
    <cellStyle name="Vírgula 4 5 2 4 4" xfId="9051" xr:uid="{00000000-0005-0000-0000-0000DA5A0000}"/>
    <cellStyle name="Vírgula 4 5 2 4 4 2" xfId="22395" xr:uid="{00000000-0005-0000-0000-0000DB5A0000}"/>
    <cellStyle name="Vírgula 4 5 2 4 5" xfId="14403" xr:uid="{00000000-0005-0000-0000-0000DC5A0000}"/>
    <cellStyle name="Vírgula 4 5 2 4 6" xfId="11715" xr:uid="{00000000-0005-0000-0000-0000DD5A0000}"/>
    <cellStyle name="Vírgula 4 5 2 4 7" xfId="25323" xr:uid="{00000000-0005-0000-0000-0000DE5A0000}"/>
    <cellStyle name="Vírgula 4 5 2 5" xfId="1851" xr:uid="{00000000-0005-0000-0000-0000DF5A0000}"/>
    <cellStyle name="Vírgula 4 5 2 5 2" xfId="4515" xr:uid="{00000000-0005-0000-0000-0000E05A0000}"/>
    <cellStyle name="Vírgula 4 5 2 5 2 2" xfId="17859" xr:uid="{00000000-0005-0000-0000-0000E15A0000}"/>
    <cellStyle name="Vírgula 4 5 2 5 3" xfId="7179" xr:uid="{00000000-0005-0000-0000-0000E25A0000}"/>
    <cellStyle name="Vírgula 4 5 2 5 3 2" xfId="20523" xr:uid="{00000000-0005-0000-0000-0000E35A0000}"/>
    <cellStyle name="Vírgula 4 5 2 5 4" xfId="9843" xr:uid="{00000000-0005-0000-0000-0000E45A0000}"/>
    <cellStyle name="Vírgula 4 5 2 5 4 2" xfId="23187" xr:uid="{00000000-0005-0000-0000-0000E55A0000}"/>
    <cellStyle name="Vírgula 4 5 2 5 5" xfId="15195" xr:uid="{00000000-0005-0000-0000-0000E65A0000}"/>
    <cellStyle name="Vírgula 4 5 2 5 6" xfId="12507" xr:uid="{00000000-0005-0000-0000-0000E75A0000}"/>
    <cellStyle name="Vírgula 4 5 2 5 7" xfId="25683" xr:uid="{00000000-0005-0000-0000-0000E85A0000}"/>
    <cellStyle name="Vírgula 4 5 2 6" xfId="2667" xr:uid="{00000000-0005-0000-0000-0000E95A0000}"/>
    <cellStyle name="Vírgula 4 5 2 6 2" xfId="5331" xr:uid="{00000000-0005-0000-0000-0000EA5A0000}"/>
    <cellStyle name="Vírgula 4 5 2 6 2 2" xfId="18675" xr:uid="{00000000-0005-0000-0000-0000EB5A0000}"/>
    <cellStyle name="Vírgula 4 5 2 6 3" xfId="7995" xr:uid="{00000000-0005-0000-0000-0000EC5A0000}"/>
    <cellStyle name="Vírgula 4 5 2 6 3 2" xfId="21339" xr:uid="{00000000-0005-0000-0000-0000ED5A0000}"/>
    <cellStyle name="Vírgula 4 5 2 6 4" xfId="10659" xr:uid="{00000000-0005-0000-0000-0000EE5A0000}"/>
    <cellStyle name="Vírgula 4 5 2 6 4 2" xfId="24003" xr:uid="{00000000-0005-0000-0000-0000EF5A0000}"/>
    <cellStyle name="Vírgula 4 5 2 6 5" xfId="16011" xr:uid="{00000000-0005-0000-0000-0000F05A0000}"/>
    <cellStyle name="Vírgula 4 5 2 6 6" xfId="13323" xr:uid="{00000000-0005-0000-0000-0000F15A0000}"/>
    <cellStyle name="Vírgula 4 5 2 7" xfId="2931" xr:uid="{00000000-0005-0000-0000-0000F25A0000}"/>
    <cellStyle name="Vírgula 4 5 2 7 2" xfId="16275" xr:uid="{00000000-0005-0000-0000-0000F35A0000}"/>
    <cellStyle name="Vírgula 4 5 2 8" xfId="5595" xr:uid="{00000000-0005-0000-0000-0000F45A0000}"/>
    <cellStyle name="Vírgula 4 5 2 8 2" xfId="18939" xr:uid="{00000000-0005-0000-0000-0000F55A0000}"/>
    <cellStyle name="Vírgula 4 5 2 9" xfId="8259" xr:uid="{00000000-0005-0000-0000-0000F65A0000}"/>
    <cellStyle name="Vírgula 4 5 2 9 2" xfId="21603" xr:uid="{00000000-0005-0000-0000-0000F75A0000}"/>
    <cellStyle name="Vírgula 4 5 3" xfId="171" xr:uid="{00000000-0005-0000-0000-0000F85A0000}"/>
    <cellStyle name="Vírgula 4 5 3 10" xfId="10827" xr:uid="{00000000-0005-0000-0000-0000F95A0000}"/>
    <cellStyle name="Vírgula 4 5 3 11" xfId="24219" xr:uid="{00000000-0005-0000-0000-0000FA5A0000}"/>
    <cellStyle name="Vírgula 4 5 3 2" xfId="435" xr:uid="{00000000-0005-0000-0000-0000FB5A0000}"/>
    <cellStyle name="Vírgula 4 5 3 2 2" xfId="1227" xr:uid="{00000000-0005-0000-0000-0000FC5A0000}"/>
    <cellStyle name="Vírgula 4 5 3 2 2 2" xfId="3891" xr:uid="{00000000-0005-0000-0000-0000FD5A0000}"/>
    <cellStyle name="Vírgula 4 5 3 2 2 2 2" xfId="17235" xr:uid="{00000000-0005-0000-0000-0000FE5A0000}"/>
    <cellStyle name="Vírgula 4 5 3 2 2 3" xfId="6555" xr:uid="{00000000-0005-0000-0000-0000FF5A0000}"/>
    <cellStyle name="Vírgula 4 5 3 2 2 3 2" xfId="19899" xr:uid="{00000000-0005-0000-0000-0000005B0000}"/>
    <cellStyle name="Vírgula 4 5 3 2 2 4" xfId="9219" xr:uid="{00000000-0005-0000-0000-0000015B0000}"/>
    <cellStyle name="Vírgula 4 5 3 2 2 4 2" xfId="22563" xr:uid="{00000000-0005-0000-0000-0000025B0000}"/>
    <cellStyle name="Vírgula 4 5 3 2 2 5" xfId="14571" xr:uid="{00000000-0005-0000-0000-0000035B0000}"/>
    <cellStyle name="Vírgula 4 5 3 2 2 6" xfId="11883" xr:uid="{00000000-0005-0000-0000-0000045B0000}"/>
    <cellStyle name="Vírgula 4 5 3 2 2 7" xfId="26283" xr:uid="{00000000-0005-0000-0000-0000055B0000}"/>
    <cellStyle name="Vírgula 4 5 3 2 3" xfId="2019" xr:uid="{00000000-0005-0000-0000-0000065B0000}"/>
    <cellStyle name="Vírgula 4 5 3 2 3 2" xfId="4683" xr:uid="{00000000-0005-0000-0000-0000075B0000}"/>
    <cellStyle name="Vírgula 4 5 3 2 3 2 2" xfId="18027" xr:uid="{00000000-0005-0000-0000-0000085B0000}"/>
    <cellStyle name="Vírgula 4 5 3 2 3 3" xfId="7347" xr:uid="{00000000-0005-0000-0000-0000095B0000}"/>
    <cellStyle name="Vírgula 4 5 3 2 3 3 2" xfId="20691" xr:uid="{00000000-0005-0000-0000-00000A5B0000}"/>
    <cellStyle name="Vírgula 4 5 3 2 3 4" xfId="10011" xr:uid="{00000000-0005-0000-0000-00000B5B0000}"/>
    <cellStyle name="Vírgula 4 5 3 2 3 4 2" xfId="23355" xr:uid="{00000000-0005-0000-0000-00000C5B0000}"/>
    <cellStyle name="Vírgula 4 5 3 2 3 5" xfId="15363" xr:uid="{00000000-0005-0000-0000-00000D5B0000}"/>
    <cellStyle name="Vírgula 4 5 3 2 3 6" xfId="12675" xr:uid="{00000000-0005-0000-0000-00000E5B0000}"/>
    <cellStyle name="Vírgula 4 5 3 2 4" xfId="3099" xr:uid="{00000000-0005-0000-0000-00000F5B0000}"/>
    <cellStyle name="Vírgula 4 5 3 2 4 2" xfId="16443" xr:uid="{00000000-0005-0000-0000-0000105B0000}"/>
    <cellStyle name="Vírgula 4 5 3 2 5" xfId="5763" xr:uid="{00000000-0005-0000-0000-0000115B0000}"/>
    <cellStyle name="Vírgula 4 5 3 2 5 2" xfId="19107" xr:uid="{00000000-0005-0000-0000-0000125B0000}"/>
    <cellStyle name="Vírgula 4 5 3 2 6" xfId="8427" xr:uid="{00000000-0005-0000-0000-0000135B0000}"/>
    <cellStyle name="Vírgula 4 5 3 2 6 2" xfId="21771" xr:uid="{00000000-0005-0000-0000-0000145B0000}"/>
    <cellStyle name="Vírgula 4 5 3 2 7" xfId="13779" xr:uid="{00000000-0005-0000-0000-0000155B0000}"/>
    <cellStyle name="Vírgula 4 5 3 2 8" xfId="11091" xr:uid="{00000000-0005-0000-0000-0000165B0000}"/>
    <cellStyle name="Vírgula 4 5 3 2 9" xfId="24915" xr:uid="{00000000-0005-0000-0000-0000175B0000}"/>
    <cellStyle name="Vírgula 4 5 3 3" xfId="963" xr:uid="{00000000-0005-0000-0000-0000185B0000}"/>
    <cellStyle name="Vírgula 4 5 3 3 2" xfId="3627" xr:uid="{00000000-0005-0000-0000-0000195B0000}"/>
    <cellStyle name="Vírgula 4 5 3 3 2 2" xfId="16971" xr:uid="{00000000-0005-0000-0000-00001A5B0000}"/>
    <cellStyle name="Vírgula 4 5 3 3 2 3" xfId="25947" xr:uid="{00000000-0005-0000-0000-00001B5B0000}"/>
    <cellStyle name="Vírgula 4 5 3 3 3" xfId="6291" xr:uid="{00000000-0005-0000-0000-00001C5B0000}"/>
    <cellStyle name="Vírgula 4 5 3 3 3 2" xfId="19635" xr:uid="{00000000-0005-0000-0000-00001D5B0000}"/>
    <cellStyle name="Vírgula 4 5 3 3 4" xfId="8955" xr:uid="{00000000-0005-0000-0000-00001E5B0000}"/>
    <cellStyle name="Vírgula 4 5 3 3 4 2" xfId="22299" xr:uid="{00000000-0005-0000-0000-00001F5B0000}"/>
    <cellStyle name="Vírgula 4 5 3 3 5" xfId="14307" xr:uid="{00000000-0005-0000-0000-0000205B0000}"/>
    <cellStyle name="Vírgula 4 5 3 3 6" xfId="11619" xr:uid="{00000000-0005-0000-0000-0000215B0000}"/>
    <cellStyle name="Vírgula 4 5 3 3 7" xfId="24579" xr:uid="{00000000-0005-0000-0000-0000225B0000}"/>
    <cellStyle name="Vírgula 4 5 3 4" xfId="1755" xr:uid="{00000000-0005-0000-0000-0000235B0000}"/>
    <cellStyle name="Vírgula 4 5 3 4 2" xfId="4419" xr:uid="{00000000-0005-0000-0000-0000245B0000}"/>
    <cellStyle name="Vírgula 4 5 3 4 2 2" xfId="17763" xr:uid="{00000000-0005-0000-0000-0000255B0000}"/>
    <cellStyle name="Vírgula 4 5 3 4 2 3" xfId="26595" xr:uid="{00000000-0005-0000-0000-0000265B0000}"/>
    <cellStyle name="Vírgula 4 5 3 4 3" xfId="7083" xr:uid="{00000000-0005-0000-0000-0000275B0000}"/>
    <cellStyle name="Vírgula 4 5 3 4 3 2" xfId="20427" xr:uid="{00000000-0005-0000-0000-0000285B0000}"/>
    <cellStyle name="Vírgula 4 5 3 4 4" xfId="9747" xr:uid="{00000000-0005-0000-0000-0000295B0000}"/>
    <cellStyle name="Vírgula 4 5 3 4 4 2" xfId="23091" xr:uid="{00000000-0005-0000-0000-00002A5B0000}"/>
    <cellStyle name="Vírgula 4 5 3 4 5" xfId="15099" xr:uid="{00000000-0005-0000-0000-00002B5B0000}"/>
    <cellStyle name="Vírgula 4 5 3 4 6" xfId="12411" xr:uid="{00000000-0005-0000-0000-00002C5B0000}"/>
    <cellStyle name="Vírgula 4 5 3 4 7" xfId="25227" xr:uid="{00000000-0005-0000-0000-00002D5B0000}"/>
    <cellStyle name="Vírgula 4 5 3 5" xfId="2571" xr:uid="{00000000-0005-0000-0000-00002E5B0000}"/>
    <cellStyle name="Vírgula 4 5 3 5 2" xfId="5235" xr:uid="{00000000-0005-0000-0000-00002F5B0000}"/>
    <cellStyle name="Vírgula 4 5 3 5 2 2" xfId="18579" xr:uid="{00000000-0005-0000-0000-0000305B0000}"/>
    <cellStyle name="Vírgula 4 5 3 5 3" xfId="7899" xr:uid="{00000000-0005-0000-0000-0000315B0000}"/>
    <cellStyle name="Vírgula 4 5 3 5 3 2" xfId="21243" xr:uid="{00000000-0005-0000-0000-0000325B0000}"/>
    <cellStyle name="Vírgula 4 5 3 5 4" xfId="10563" xr:uid="{00000000-0005-0000-0000-0000335B0000}"/>
    <cellStyle name="Vírgula 4 5 3 5 4 2" xfId="23907" xr:uid="{00000000-0005-0000-0000-0000345B0000}"/>
    <cellStyle name="Vírgula 4 5 3 5 5" xfId="15915" xr:uid="{00000000-0005-0000-0000-0000355B0000}"/>
    <cellStyle name="Vírgula 4 5 3 5 6" xfId="13227" xr:uid="{00000000-0005-0000-0000-0000365B0000}"/>
    <cellStyle name="Vírgula 4 5 3 5 7" xfId="25587" xr:uid="{00000000-0005-0000-0000-0000375B0000}"/>
    <cellStyle name="Vírgula 4 5 3 6" xfId="2835" xr:uid="{00000000-0005-0000-0000-0000385B0000}"/>
    <cellStyle name="Vírgula 4 5 3 6 2" xfId="16179" xr:uid="{00000000-0005-0000-0000-0000395B0000}"/>
    <cellStyle name="Vírgula 4 5 3 7" xfId="5499" xr:uid="{00000000-0005-0000-0000-00003A5B0000}"/>
    <cellStyle name="Vírgula 4 5 3 7 2" xfId="18843" xr:uid="{00000000-0005-0000-0000-00003B5B0000}"/>
    <cellStyle name="Vírgula 4 5 3 8" xfId="8163" xr:uid="{00000000-0005-0000-0000-00003C5B0000}"/>
    <cellStyle name="Vírgula 4 5 3 8 2" xfId="21507" xr:uid="{00000000-0005-0000-0000-00003D5B0000}"/>
    <cellStyle name="Vírgula 4 5 3 9" xfId="13515" xr:uid="{00000000-0005-0000-0000-00003E5B0000}"/>
    <cellStyle name="Vírgula 4 5 4" xfId="363" xr:uid="{00000000-0005-0000-0000-00003F5B0000}"/>
    <cellStyle name="Vírgula 4 5 4 2" xfId="1155" xr:uid="{00000000-0005-0000-0000-0000405B0000}"/>
    <cellStyle name="Vírgula 4 5 4 2 2" xfId="3819" xr:uid="{00000000-0005-0000-0000-0000415B0000}"/>
    <cellStyle name="Vírgula 4 5 4 2 2 2" xfId="17163" xr:uid="{00000000-0005-0000-0000-0000425B0000}"/>
    <cellStyle name="Vírgula 4 5 4 2 3" xfId="6483" xr:uid="{00000000-0005-0000-0000-0000435B0000}"/>
    <cellStyle name="Vírgula 4 5 4 2 3 2" xfId="19827" xr:uid="{00000000-0005-0000-0000-0000445B0000}"/>
    <cellStyle name="Vírgula 4 5 4 2 4" xfId="9147" xr:uid="{00000000-0005-0000-0000-0000455B0000}"/>
    <cellStyle name="Vírgula 4 5 4 2 4 2" xfId="22491" xr:uid="{00000000-0005-0000-0000-0000465B0000}"/>
    <cellStyle name="Vírgula 4 5 4 2 5" xfId="14499" xr:uid="{00000000-0005-0000-0000-0000475B0000}"/>
    <cellStyle name="Vírgula 4 5 4 2 6" xfId="11811" xr:uid="{00000000-0005-0000-0000-0000485B0000}"/>
    <cellStyle name="Vírgula 4 5 4 2 7" xfId="26211" xr:uid="{00000000-0005-0000-0000-0000495B0000}"/>
    <cellStyle name="Vírgula 4 5 4 3" xfId="1947" xr:uid="{00000000-0005-0000-0000-00004A5B0000}"/>
    <cellStyle name="Vírgula 4 5 4 3 2" xfId="4611" xr:uid="{00000000-0005-0000-0000-00004B5B0000}"/>
    <cellStyle name="Vírgula 4 5 4 3 2 2" xfId="17955" xr:uid="{00000000-0005-0000-0000-00004C5B0000}"/>
    <cellStyle name="Vírgula 4 5 4 3 3" xfId="7275" xr:uid="{00000000-0005-0000-0000-00004D5B0000}"/>
    <cellStyle name="Vírgula 4 5 4 3 3 2" xfId="20619" xr:uid="{00000000-0005-0000-0000-00004E5B0000}"/>
    <cellStyle name="Vírgula 4 5 4 3 4" xfId="9939" xr:uid="{00000000-0005-0000-0000-00004F5B0000}"/>
    <cellStyle name="Vírgula 4 5 4 3 4 2" xfId="23283" xr:uid="{00000000-0005-0000-0000-0000505B0000}"/>
    <cellStyle name="Vírgula 4 5 4 3 5" xfId="15291" xr:uid="{00000000-0005-0000-0000-0000515B0000}"/>
    <cellStyle name="Vírgula 4 5 4 3 6" xfId="12603" xr:uid="{00000000-0005-0000-0000-0000525B0000}"/>
    <cellStyle name="Vírgula 4 5 4 4" xfId="3027" xr:uid="{00000000-0005-0000-0000-0000535B0000}"/>
    <cellStyle name="Vírgula 4 5 4 4 2" xfId="16371" xr:uid="{00000000-0005-0000-0000-0000545B0000}"/>
    <cellStyle name="Vírgula 4 5 4 5" xfId="5691" xr:uid="{00000000-0005-0000-0000-0000555B0000}"/>
    <cellStyle name="Vírgula 4 5 4 5 2" xfId="19035" xr:uid="{00000000-0005-0000-0000-0000565B0000}"/>
    <cellStyle name="Vírgula 4 5 4 6" xfId="8355" xr:uid="{00000000-0005-0000-0000-0000575B0000}"/>
    <cellStyle name="Vírgula 4 5 4 6 2" xfId="21699" xr:uid="{00000000-0005-0000-0000-0000585B0000}"/>
    <cellStyle name="Vírgula 4 5 4 7" xfId="13707" xr:uid="{00000000-0005-0000-0000-0000595B0000}"/>
    <cellStyle name="Vírgula 4 5 4 8" xfId="11019" xr:uid="{00000000-0005-0000-0000-00005A5B0000}"/>
    <cellStyle name="Vírgula 4 5 4 9" xfId="24843" xr:uid="{00000000-0005-0000-0000-00005B5B0000}"/>
    <cellStyle name="Vírgula 4 5 5" xfId="627" xr:uid="{00000000-0005-0000-0000-00005C5B0000}"/>
    <cellStyle name="Vírgula 4 5 5 2" xfId="1419" xr:uid="{00000000-0005-0000-0000-00005D5B0000}"/>
    <cellStyle name="Vírgula 4 5 5 2 2" xfId="4083" xr:uid="{00000000-0005-0000-0000-00005E5B0000}"/>
    <cellStyle name="Vírgula 4 5 5 2 2 2" xfId="17427" xr:uid="{00000000-0005-0000-0000-00005F5B0000}"/>
    <cellStyle name="Vírgula 4 5 5 2 3" xfId="6747" xr:uid="{00000000-0005-0000-0000-0000605B0000}"/>
    <cellStyle name="Vírgula 4 5 5 2 3 2" xfId="20091" xr:uid="{00000000-0005-0000-0000-0000615B0000}"/>
    <cellStyle name="Vírgula 4 5 5 2 4" xfId="9411" xr:uid="{00000000-0005-0000-0000-0000625B0000}"/>
    <cellStyle name="Vírgula 4 5 5 2 4 2" xfId="22755" xr:uid="{00000000-0005-0000-0000-0000635B0000}"/>
    <cellStyle name="Vírgula 4 5 5 2 5" xfId="14763" xr:uid="{00000000-0005-0000-0000-0000645B0000}"/>
    <cellStyle name="Vírgula 4 5 5 2 6" xfId="12075" xr:uid="{00000000-0005-0000-0000-0000655B0000}"/>
    <cellStyle name="Vírgula 4 5 5 2 7" xfId="25875" xr:uid="{00000000-0005-0000-0000-0000665B0000}"/>
    <cellStyle name="Vírgula 4 5 5 3" xfId="2211" xr:uid="{00000000-0005-0000-0000-0000675B0000}"/>
    <cellStyle name="Vírgula 4 5 5 3 2" xfId="4875" xr:uid="{00000000-0005-0000-0000-0000685B0000}"/>
    <cellStyle name="Vírgula 4 5 5 3 2 2" xfId="18219" xr:uid="{00000000-0005-0000-0000-0000695B0000}"/>
    <cellStyle name="Vírgula 4 5 5 3 3" xfId="7539" xr:uid="{00000000-0005-0000-0000-00006A5B0000}"/>
    <cellStyle name="Vírgula 4 5 5 3 3 2" xfId="20883" xr:uid="{00000000-0005-0000-0000-00006B5B0000}"/>
    <cellStyle name="Vírgula 4 5 5 3 4" xfId="10203" xr:uid="{00000000-0005-0000-0000-00006C5B0000}"/>
    <cellStyle name="Vírgula 4 5 5 3 4 2" xfId="23547" xr:uid="{00000000-0005-0000-0000-00006D5B0000}"/>
    <cellStyle name="Vírgula 4 5 5 3 5" xfId="15555" xr:uid="{00000000-0005-0000-0000-00006E5B0000}"/>
    <cellStyle name="Vírgula 4 5 5 3 6" xfId="12867" xr:uid="{00000000-0005-0000-0000-00006F5B0000}"/>
    <cellStyle name="Vírgula 4 5 5 4" xfId="3291" xr:uid="{00000000-0005-0000-0000-0000705B0000}"/>
    <cellStyle name="Vírgula 4 5 5 4 2" xfId="16635" xr:uid="{00000000-0005-0000-0000-0000715B0000}"/>
    <cellStyle name="Vírgula 4 5 5 5" xfId="5955" xr:uid="{00000000-0005-0000-0000-0000725B0000}"/>
    <cellStyle name="Vírgula 4 5 5 5 2" xfId="19299" xr:uid="{00000000-0005-0000-0000-0000735B0000}"/>
    <cellStyle name="Vírgula 4 5 5 6" xfId="8619" xr:uid="{00000000-0005-0000-0000-0000745B0000}"/>
    <cellStyle name="Vírgula 4 5 5 6 2" xfId="21963" xr:uid="{00000000-0005-0000-0000-0000755B0000}"/>
    <cellStyle name="Vírgula 4 5 5 7" xfId="13971" xr:uid="{00000000-0005-0000-0000-0000765B0000}"/>
    <cellStyle name="Vírgula 4 5 5 8" xfId="11283" xr:uid="{00000000-0005-0000-0000-0000775B0000}"/>
    <cellStyle name="Vírgula 4 5 5 9" xfId="24507" xr:uid="{00000000-0005-0000-0000-0000785B0000}"/>
    <cellStyle name="Vírgula 4 5 6" xfId="891" xr:uid="{00000000-0005-0000-0000-0000795B0000}"/>
    <cellStyle name="Vírgula 4 5 6 2" xfId="3555" xr:uid="{00000000-0005-0000-0000-00007A5B0000}"/>
    <cellStyle name="Vírgula 4 5 6 2 2" xfId="16899" xr:uid="{00000000-0005-0000-0000-00007B5B0000}"/>
    <cellStyle name="Vírgula 4 5 6 2 3" xfId="26523" xr:uid="{00000000-0005-0000-0000-00007C5B0000}"/>
    <cellStyle name="Vírgula 4 5 6 3" xfId="6219" xr:uid="{00000000-0005-0000-0000-00007D5B0000}"/>
    <cellStyle name="Vírgula 4 5 6 3 2" xfId="19563" xr:uid="{00000000-0005-0000-0000-00007E5B0000}"/>
    <cellStyle name="Vírgula 4 5 6 4" xfId="8883" xr:uid="{00000000-0005-0000-0000-00007F5B0000}"/>
    <cellStyle name="Vírgula 4 5 6 4 2" xfId="22227" xr:uid="{00000000-0005-0000-0000-0000805B0000}"/>
    <cellStyle name="Vírgula 4 5 6 5" xfId="14235" xr:uid="{00000000-0005-0000-0000-0000815B0000}"/>
    <cellStyle name="Vírgula 4 5 6 6" xfId="11547" xr:uid="{00000000-0005-0000-0000-0000825B0000}"/>
    <cellStyle name="Vírgula 4 5 6 7" xfId="25155" xr:uid="{00000000-0005-0000-0000-0000835B0000}"/>
    <cellStyle name="Vírgula 4 5 7" xfId="1683" xr:uid="{00000000-0005-0000-0000-0000845B0000}"/>
    <cellStyle name="Vírgula 4 5 7 2" xfId="4347" xr:uid="{00000000-0005-0000-0000-0000855B0000}"/>
    <cellStyle name="Vírgula 4 5 7 2 2" xfId="17691" xr:uid="{00000000-0005-0000-0000-0000865B0000}"/>
    <cellStyle name="Vírgula 4 5 7 3" xfId="7011" xr:uid="{00000000-0005-0000-0000-0000875B0000}"/>
    <cellStyle name="Vírgula 4 5 7 3 2" xfId="20355" xr:uid="{00000000-0005-0000-0000-0000885B0000}"/>
    <cellStyle name="Vírgula 4 5 7 4" xfId="9675" xr:uid="{00000000-0005-0000-0000-0000895B0000}"/>
    <cellStyle name="Vírgula 4 5 7 4 2" xfId="23019" xr:uid="{00000000-0005-0000-0000-00008A5B0000}"/>
    <cellStyle name="Vírgula 4 5 7 5" xfId="15027" xr:uid="{00000000-0005-0000-0000-00008B5B0000}"/>
    <cellStyle name="Vírgula 4 5 7 6" xfId="12339" xr:uid="{00000000-0005-0000-0000-00008C5B0000}"/>
    <cellStyle name="Vírgula 4 5 7 7" xfId="25515" xr:uid="{00000000-0005-0000-0000-00008D5B0000}"/>
    <cellStyle name="Vírgula 4 5 8" xfId="2499" xr:uid="{00000000-0005-0000-0000-00008E5B0000}"/>
    <cellStyle name="Vírgula 4 5 8 2" xfId="5163" xr:uid="{00000000-0005-0000-0000-00008F5B0000}"/>
    <cellStyle name="Vírgula 4 5 8 2 2" xfId="18507" xr:uid="{00000000-0005-0000-0000-0000905B0000}"/>
    <cellStyle name="Vírgula 4 5 8 3" xfId="7827" xr:uid="{00000000-0005-0000-0000-0000915B0000}"/>
    <cellStyle name="Vírgula 4 5 8 3 2" xfId="21171" xr:uid="{00000000-0005-0000-0000-0000925B0000}"/>
    <cellStyle name="Vírgula 4 5 8 4" xfId="10491" xr:uid="{00000000-0005-0000-0000-0000935B0000}"/>
    <cellStyle name="Vírgula 4 5 8 4 2" xfId="23835" xr:uid="{00000000-0005-0000-0000-0000945B0000}"/>
    <cellStyle name="Vírgula 4 5 8 5" xfId="15843" xr:uid="{00000000-0005-0000-0000-0000955B0000}"/>
    <cellStyle name="Vírgula 4 5 8 6" xfId="13155" xr:uid="{00000000-0005-0000-0000-0000965B0000}"/>
    <cellStyle name="Vírgula 4 5 9" xfId="2763" xr:uid="{00000000-0005-0000-0000-0000975B0000}"/>
    <cellStyle name="Vírgula 4 5 9 2" xfId="16107" xr:uid="{00000000-0005-0000-0000-0000985B0000}"/>
    <cellStyle name="Vírgula 4 6" xfId="219" xr:uid="{00000000-0005-0000-0000-0000995B0000}"/>
    <cellStyle name="Vírgula 4 6 10" xfId="13563" xr:uid="{00000000-0005-0000-0000-00009A5B0000}"/>
    <cellStyle name="Vírgula 4 6 11" xfId="10875" xr:uid="{00000000-0005-0000-0000-00009B5B0000}"/>
    <cellStyle name="Vírgula 4 6 12" xfId="24267" xr:uid="{00000000-0005-0000-0000-00009C5B0000}"/>
    <cellStyle name="Vírgula 4 6 2" xfId="483" xr:uid="{00000000-0005-0000-0000-00009D5B0000}"/>
    <cellStyle name="Vírgula 4 6 2 2" xfId="1275" xr:uid="{00000000-0005-0000-0000-00009E5B0000}"/>
    <cellStyle name="Vírgula 4 6 2 2 2" xfId="3939" xr:uid="{00000000-0005-0000-0000-00009F5B0000}"/>
    <cellStyle name="Vírgula 4 6 2 2 2 2" xfId="17283" xr:uid="{00000000-0005-0000-0000-0000A05B0000}"/>
    <cellStyle name="Vírgula 4 6 2 2 3" xfId="6603" xr:uid="{00000000-0005-0000-0000-0000A15B0000}"/>
    <cellStyle name="Vírgula 4 6 2 2 3 2" xfId="19947" xr:uid="{00000000-0005-0000-0000-0000A25B0000}"/>
    <cellStyle name="Vírgula 4 6 2 2 4" xfId="9267" xr:uid="{00000000-0005-0000-0000-0000A35B0000}"/>
    <cellStyle name="Vírgula 4 6 2 2 4 2" xfId="22611" xr:uid="{00000000-0005-0000-0000-0000A45B0000}"/>
    <cellStyle name="Vírgula 4 6 2 2 5" xfId="14619" xr:uid="{00000000-0005-0000-0000-0000A55B0000}"/>
    <cellStyle name="Vírgula 4 6 2 2 6" xfId="11931" xr:uid="{00000000-0005-0000-0000-0000A65B0000}"/>
    <cellStyle name="Vírgula 4 6 2 2 7" xfId="26331" xr:uid="{00000000-0005-0000-0000-0000A75B0000}"/>
    <cellStyle name="Vírgula 4 6 2 3" xfId="2067" xr:uid="{00000000-0005-0000-0000-0000A85B0000}"/>
    <cellStyle name="Vírgula 4 6 2 3 2" xfId="4731" xr:uid="{00000000-0005-0000-0000-0000A95B0000}"/>
    <cellStyle name="Vírgula 4 6 2 3 2 2" xfId="18075" xr:uid="{00000000-0005-0000-0000-0000AA5B0000}"/>
    <cellStyle name="Vírgula 4 6 2 3 3" xfId="7395" xr:uid="{00000000-0005-0000-0000-0000AB5B0000}"/>
    <cellStyle name="Vírgula 4 6 2 3 3 2" xfId="20739" xr:uid="{00000000-0005-0000-0000-0000AC5B0000}"/>
    <cellStyle name="Vírgula 4 6 2 3 4" xfId="10059" xr:uid="{00000000-0005-0000-0000-0000AD5B0000}"/>
    <cellStyle name="Vírgula 4 6 2 3 4 2" xfId="23403" xr:uid="{00000000-0005-0000-0000-0000AE5B0000}"/>
    <cellStyle name="Vírgula 4 6 2 3 5" xfId="15411" xr:uid="{00000000-0005-0000-0000-0000AF5B0000}"/>
    <cellStyle name="Vírgula 4 6 2 3 6" xfId="12723" xr:uid="{00000000-0005-0000-0000-0000B05B0000}"/>
    <cellStyle name="Vírgula 4 6 2 4" xfId="3147" xr:uid="{00000000-0005-0000-0000-0000B15B0000}"/>
    <cellStyle name="Vírgula 4 6 2 4 2" xfId="16491" xr:uid="{00000000-0005-0000-0000-0000B25B0000}"/>
    <cellStyle name="Vírgula 4 6 2 5" xfId="5811" xr:uid="{00000000-0005-0000-0000-0000B35B0000}"/>
    <cellStyle name="Vírgula 4 6 2 5 2" xfId="19155" xr:uid="{00000000-0005-0000-0000-0000B45B0000}"/>
    <cellStyle name="Vírgula 4 6 2 6" xfId="8475" xr:uid="{00000000-0005-0000-0000-0000B55B0000}"/>
    <cellStyle name="Vírgula 4 6 2 6 2" xfId="21819" xr:uid="{00000000-0005-0000-0000-0000B65B0000}"/>
    <cellStyle name="Vírgula 4 6 2 7" xfId="13827" xr:uid="{00000000-0005-0000-0000-0000B75B0000}"/>
    <cellStyle name="Vírgula 4 6 2 8" xfId="11139" xr:uid="{00000000-0005-0000-0000-0000B85B0000}"/>
    <cellStyle name="Vírgula 4 6 2 9" xfId="24963" xr:uid="{00000000-0005-0000-0000-0000B95B0000}"/>
    <cellStyle name="Vírgula 4 6 3" xfId="651" xr:uid="{00000000-0005-0000-0000-0000BA5B0000}"/>
    <cellStyle name="Vírgula 4 6 3 2" xfId="1443" xr:uid="{00000000-0005-0000-0000-0000BB5B0000}"/>
    <cellStyle name="Vírgula 4 6 3 2 2" xfId="4107" xr:uid="{00000000-0005-0000-0000-0000BC5B0000}"/>
    <cellStyle name="Vírgula 4 6 3 2 2 2" xfId="17451" xr:uid="{00000000-0005-0000-0000-0000BD5B0000}"/>
    <cellStyle name="Vírgula 4 6 3 2 3" xfId="6771" xr:uid="{00000000-0005-0000-0000-0000BE5B0000}"/>
    <cellStyle name="Vírgula 4 6 3 2 3 2" xfId="20115" xr:uid="{00000000-0005-0000-0000-0000BF5B0000}"/>
    <cellStyle name="Vírgula 4 6 3 2 4" xfId="9435" xr:uid="{00000000-0005-0000-0000-0000C05B0000}"/>
    <cellStyle name="Vírgula 4 6 3 2 4 2" xfId="22779" xr:uid="{00000000-0005-0000-0000-0000C15B0000}"/>
    <cellStyle name="Vírgula 4 6 3 2 5" xfId="14787" xr:uid="{00000000-0005-0000-0000-0000C25B0000}"/>
    <cellStyle name="Vírgula 4 6 3 2 6" xfId="12099" xr:uid="{00000000-0005-0000-0000-0000C35B0000}"/>
    <cellStyle name="Vírgula 4 6 3 2 7" xfId="25995" xr:uid="{00000000-0005-0000-0000-0000C45B0000}"/>
    <cellStyle name="Vírgula 4 6 3 3" xfId="2235" xr:uid="{00000000-0005-0000-0000-0000C55B0000}"/>
    <cellStyle name="Vírgula 4 6 3 3 2" xfId="4899" xr:uid="{00000000-0005-0000-0000-0000C65B0000}"/>
    <cellStyle name="Vírgula 4 6 3 3 2 2" xfId="18243" xr:uid="{00000000-0005-0000-0000-0000C75B0000}"/>
    <cellStyle name="Vírgula 4 6 3 3 3" xfId="7563" xr:uid="{00000000-0005-0000-0000-0000C85B0000}"/>
    <cellStyle name="Vírgula 4 6 3 3 3 2" xfId="20907" xr:uid="{00000000-0005-0000-0000-0000C95B0000}"/>
    <cellStyle name="Vírgula 4 6 3 3 4" xfId="10227" xr:uid="{00000000-0005-0000-0000-0000CA5B0000}"/>
    <cellStyle name="Vírgula 4 6 3 3 4 2" xfId="23571" xr:uid="{00000000-0005-0000-0000-0000CB5B0000}"/>
    <cellStyle name="Vírgula 4 6 3 3 5" xfId="15579" xr:uid="{00000000-0005-0000-0000-0000CC5B0000}"/>
    <cellStyle name="Vírgula 4 6 3 3 6" xfId="12891" xr:uid="{00000000-0005-0000-0000-0000CD5B0000}"/>
    <cellStyle name="Vírgula 4 6 3 4" xfId="3315" xr:uid="{00000000-0005-0000-0000-0000CE5B0000}"/>
    <cellStyle name="Vírgula 4 6 3 4 2" xfId="16659" xr:uid="{00000000-0005-0000-0000-0000CF5B0000}"/>
    <cellStyle name="Vírgula 4 6 3 5" xfId="5979" xr:uid="{00000000-0005-0000-0000-0000D05B0000}"/>
    <cellStyle name="Vírgula 4 6 3 5 2" xfId="19323" xr:uid="{00000000-0005-0000-0000-0000D15B0000}"/>
    <cellStyle name="Vírgula 4 6 3 6" xfId="8643" xr:uid="{00000000-0005-0000-0000-0000D25B0000}"/>
    <cellStyle name="Vírgula 4 6 3 6 2" xfId="21987" xr:uid="{00000000-0005-0000-0000-0000D35B0000}"/>
    <cellStyle name="Vírgula 4 6 3 7" xfId="13995" xr:uid="{00000000-0005-0000-0000-0000D45B0000}"/>
    <cellStyle name="Vírgula 4 6 3 8" xfId="11307" xr:uid="{00000000-0005-0000-0000-0000D55B0000}"/>
    <cellStyle name="Vírgula 4 6 3 9" xfId="24627" xr:uid="{00000000-0005-0000-0000-0000D65B0000}"/>
    <cellStyle name="Vírgula 4 6 4" xfId="1011" xr:uid="{00000000-0005-0000-0000-0000D75B0000}"/>
    <cellStyle name="Vírgula 4 6 4 2" xfId="3675" xr:uid="{00000000-0005-0000-0000-0000D85B0000}"/>
    <cellStyle name="Vírgula 4 6 4 2 2" xfId="17019" xr:uid="{00000000-0005-0000-0000-0000D95B0000}"/>
    <cellStyle name="Vírgula 4 6 4 2 3" xfId="26643" xr:uid="{00000000-0005-0000-0000-0000DA5B0000}"/>
    <cellStyle name="Vírgula 4 6 4 3" xfId="6339" xr:uid="{00000000-0005-0000-0000-0000DB5B0000}"/>
    <cellStyle name="Vírgula 4 6 4 3 2" xfId="19683" xr:uid="{00000000-0005-0000-0000-0000DC5B0000}"/>
    <cellStyle name="Vírgula 4 6 4 4" xfId="9003" xr:uid="{00000000-0005-0000-0000-0000DD5B0000}"/>
    <cellStyle name="Vírgula 4 6 4 4 2" xfId="22347" xr:uid="{00000000-0005-0000-0000-0000DE5B0000}"/>
    <cellStyle name="Vírgula 4 6 4 5" xfId="14355" xr:uid="{00000000-0005-0000-0000-0000DF5B0000}"/>
    <cellStyle name="Vírgula 4 6 4 6" xfId="11667" xr:uid="{00000000-0005-0000-0000-0000E05B0000}"/>
    <cellStyle name="Vírgula 4 6 4 7" xfId="25275" xr:uid="{00000000-0005-0000-0000-0000E15B0000}"/>
    <cellStyle name="Vírgula 4 6 5" xfId="1803" xr:uid="{00000000-0005-0000-0000-0000E25B0000}"/>
    <cellStyle name="Vírgula 4 6 5 2" xfId="4467" xr:uid="{00000000-0005-0000-0000-0000E35B0000}"/>
    <cellStyle name="Vírgula 4 6 5 2 2" xfId="17811" xr:uid="{00000000-0005-0000-0000-0000E45B0000}"/>
    <cellStyle name="Vírgula 4 6 5 3" xfId="7131" xr:uid="{00000000-0005-0000-0000-0000E55B0000}"/>
    <cellStyle name="Vírgula 4 6 5 3 2" xfId="20475" xr:uid="{00000000-0005-0000-0000-0000E65B0000}"/>
    <cellStyle name="Vírgula 4 6 5 4" xfId="9795" xr:uid="{00000000-0005-0000-0000-0000E75B0000}"/>
    <cellStyle name="Vírgula 4 6 5 4 2" xfId="23139" xr:uid="{00000000-0005-0000-0000-0000E85B0000}"/>
    <cellStyle name="Vírgula 4 6 5 5" xfId="15147" xr:uid="{00000000-0005-0000-0000-0000E95B0000}"/>
    <cellStyle name="Vírgula 4 6 5 6" xfId="12459" xr:uid="{00000000-0005-0000-0000-0000EA5B0000}"/>
    <cellStyle name="Vírgula 4 6 5 7" xfId="25635" xr:uid="{00000000-0005-0000-0000-0000EB5B0000}"/>
    <cellStyle name="Vírgula 4 6 6" xfId="2619" xr:uid="{00000000-0005-0000-0000-0000EC5B0000}"/>
    <cellStyle name="Vírgula 4 6 6 2" xfId="5283" xr:uid="{00000000-0005-0000-0000-0000ED5B0000}"/>
    <cellStyle name="Vírgula 4 6 6 2 2" xfId="18627" xr:uid="{00000000-0005-0000-0000-0000EE5B0000}"/>
    <cellStyle name="Vírgula 4 6 6 3" xfId="7947" xr:uid="{00000000-0005-0000-0000-0000EF5B0000}"/>
    <cellStyle name="Vírgula 4 6 6 3 2" xfId="21291" xr:uid="{00000000-0005-0000-0000-0000F05B0000}"/>
    <cellStyle name="Vírgula 4 6 6 4" xfId="10611" xr:uid="{00000000-0005-0000-0000-0000F15B0000}"/>
    <cellStyle name="Vírgula 4 6 6 4 2" xfId="23955" xr:uid="{00000000-0005-0000-0000-0000F25B0000}"/>
    <cellStyle name="Vírgula 4 6 6 5" xfId="15963" xr:uid="{00000000-0005-0000-0000-0000F35B0000}"/>
    <cellStyle name="Vírgula 4 6 6 6" xfId="13275" xr:uid="{00000000-0005-0000-0000-0000F45B0000}"/>
    <cellStyle name="Vírgula 4 6 7" xfId="2883" xr:uid="{00000000-0005-0000-0000-0000F55B0000}"/>
    <cellStyle name="Vírgula 4 6 7 2" xfId="16227" xr:uid="{00000000-0005-0000-0000-0000F65B0000}"/>
    <cellStyle name="Vírgula 4 6 8" xfId="5547" xr:uid="{00000000-0005-0000-0000-0000F75B0000}"/>
    <cellStyle name="Vírgula 4 6 8 2" xfId="18891" xr:uid="{00000000-0005-0000-0000-0000F85B0000}"/>
    <cellStyle name="Vírgula 4 6 9" xfId="8211" xr:uid="{00000000-0005-0000-0000-0000F95B0000}"/>
    <cellStyle name="Vírgula 4 6 9 2" xfId="21555" xr:uid="{00000000-0005-0000-0000-0000FA5B0000}"/>
    <cellStyle name="Vírgula 4 7" xfId="147" xr:uid="{00000000-0005-0000-0000-0000FB5B0000}"/>
    <cellStyle name="Vírgula 4 7 10" xfId="10803" xr:uid="{00000000-0005-0000-0000-0000FC5B0000}"/>
    <cellStyle name="Vírgula 4 7 11" xfId="24195" xr:uid="{00000000-0005-0000-0000-0000FD5B0000}"/>
    <cellStyle name="Vírgula 4 7 2" xfId="411" xr:uid="{00000000-0005-0000-0000-0000FE5B0000}"/>
    <cellStyle name="Vírgula 4 7 2 2" xfId="1203" xr:uid="{00000000-0005-0000-0000-0000FF5B0000}"/>
    <cellStyle name="Vírgula 4 7 2 2 2" xfId="3867" xr:uid="{00000000-0005-0000-0000-0000005C0000}"/>
    <cellStyle name="Vírgula 4 7 2 2 2 2" xfId="17211" xr:uid="{00000000-0005-0000-0000-0000015C0000}"/>
    <cellStyle name="Vírgula 4 7 2 2 3" xfId="6531" xr:uid="{00000000-0005-0000-0000-0000025C0000}"/>
    <cellStyle name="Vírgula 4 7 2 2 3 2" xfId="19875" xr:uid="{00000000-0005-0000-0000-0000035C0000}"/>
    <cellStyle name="Vírgula 4 7 2 2 4" xfId="9195" xr:uid="{00000000-0005-0000-0000-0000045C0000}"/>
    <cellStyle name="Vírgula 4 7 2 2 4 2" xfId="22539" xr:uid="{00000000-0005-0000-0000-0000055C0000}"/>
    <cellStyle name="Vírgula 4 7 2 2 5" xfId="14547" xr:uid="{00000000-0005-0000-0000-0000065C0000}"/>
    <cellStyle name="Vírgula 4 7 2 2 6" xfId="11859" xr:uid="{00000000-0005-0000-0000-0000075C0000}"/>
    <cellStyle name="Vírgula 4 7 2 2 7" xfId="26259" xr:uid="{00000000-0005-0000-0000-0000085C0000}"/>
    <cellStyle name="Vírgula 4 7 2 3" xfId="1995" xr:uid="{00000000-0005-0000-0000-0000095C0000}"/>
    <cellStyle name="Vírgula 4 7 2 3 2" xfId="4659" xr:uid="{00000000-0005-0000-0000-00000A5C0000}"/>
    <cellStyle name="Vírgula 4 7 2 3 2 2" xfId="18003" xr:uid="{00000000-0005-0000-0000-00000B5C0000}"/>
    <cellStyle name="Vírgula 4 7 2 3 3" xfId="7323" xr:uid="{00000000-0005-0000-0000-00000C5C0000}"/>
    <cellStyle name="Vírgula 4 7 2 3 3 2" xfId="20667" xr:uid="{00000000-0005-0000-0000-00000D5C0000}"/>
    <cellStyle name="Vírgula 4 7 2 3 4" xfId="9987" xr:uid="{00000000-0005-0000-0000-00000E5C0000}"/>
    <cellStyle name="Vírgula 4 7 2 3 4 2" xfId="23331" xr:uid="{00000000-0005-0000-0000-00000F5C0000}"/>
    <cellStyle name="Vírgula 4 7 2 3 5" xfId="15339" xr:uid="{00000000-0005-0000-0000-0000105C0000}"/>
    <cellStyle name="Vírgula 4 7 2 3 6" xfId="12651" xr:uid="{00000000-0005-0000-0000-0000115C0000}"/>
    <cellStyle name="Vírgula 4 7 2 4" xfId="3075" xr:uid="{00000000-0005-0000-0000-0000125C0000}"/>
    <cellStyle name="Vírgula 4 7 2 4 2" xfId="16419" xr:uid="{00000000-0005-0000-0000-0000135C0000}"/>
    <cellStyle name="Vírgula 4 7 2 5" xfId="5739" xr:uid="{00000000-0005-0000-0000-0000145C0000}"/>
    <cellStyle name="Vírgula 4 7 2 5 2" xfId="19083" xr:uid="{00000000-0005-0000-0000-0000155C0000}"/>
    <cellStyle name="Vírgula 4 7 2 6" xfId="8403" xr:uid="{00000000-0005-0000-0000-0000165C0000}"/>
    <cellStyle name="Vírgula 4 7 2 6 2" xfId="21747" xr:uid="{00000000-0005-0000-0000-0000175C0000}"/>
    <cellStyle name="Vírgula 4 7 2 7" xfId="13755" xr:uid="{00000000-0005-0000-0000-0000185C0000}"/>
    <cellStyle name="Vírgula 4 7 2 8" xfId="11067" xr:uid="{00000000-0005-0000-0000-0000195C0000}"/>
    <cellStyle name="Vírgula 4 7 2 9" xfId="24891" xr:uid="{00000000-0005-0000-0000-00001A5C0000}"/>
    <cellStyle name="Vírgula 4 7 3" xfId="939" xr:uid="{00000000-0005-0000-0000-00001B5C0000}"/>
    <cellStyle name="Vírgula 4 7 3 2" xfId="3603" xr:uid="{00000000-0005-0000-0000-00001C5C0000}"/>
    <cellStyle name="Vírgula 4 7 3 2 2" xfId="16947" xr:uid="{00000000-0005-0000-0000-00001D5C0000}"/>
    <cellStyle name="Vírgula 4 7 3 2 3" xfId="25923" xr:uid="{00000000-0005-0000-0000-00001E5C0000}"/>
    <cellStyle name="Vírgula 4 7 3 3" xfId="6267" xr:uid="{00000000-0005-0000-0000-00001F5C0000}"/>
    <cellStyle name="Vírgula 4 7 3 3 2" xfId="19611" xr:uid="{00000000-0005-0000-0000-0000205C0000}"/>
    <cellStyle name="Vírgula 4 7 3 4" xfId="8931" xr:uid="{00000000-0005-0000-0000-0000215C0000}"/>
    <cellStyle name="Vírgula 4 7 3 4 2" xfId="22275" xr:uid="{00000000-0005-0000-0000-0000225C0000}"/>
    <cellStyle name="Vírgula 4 7 3 5" xfId="14283" xr:uid="{00000000-0005-0000-0000-0000235C0000}"/>
    <cellStyle name="Vírgula 4 7 3 6" xfId="11595" xr:uid="{00000000-0005-0000-0000-0000245C0000}"/>
    <cellStyle name="Vírgula 4 7 3 7" xfId="24555" xr:uid="{00000000-0005-0000-0000-0000255C0000}"/>
    <cellStyle name="Vírgula 4 7 4" xfId="1731" xr:uid="{00000000-0005-0000-0000-0000265C0000}"/>
    <cellStyle name="Vírgula 4 7 4 2" xfId="4395" xr:uid="{00000000-0005-0000-0000-0000275C0000}"/>
    <cellStyle name="Vírgula 4 7 4 2 2" xfId="17739" xr:uid="{00000000-0005-0000-0000-0000285C0000}"/>
    <cellStyle name="Vírgula 4 7 4 2 3" xfId="26571" xr:uid="{00000000-0005-0000-0000-0000295C0000}"/>
    <cellStyle name="Vírgula 4 7 4 3" xfId="7059" xr:uid="{00000000-0005-0000-0000-00002A5C0000}"/>
    <cellStyle name="Vírgula 4 7 4 3 2" xfId="20403" xr:uid="{00000000-0005-0000-0000-00002B5C0000}"/>
    <cellStyle name="Vírgula 4 7 4 4" xfId="9723" xr:uid="{00000000-0005-0000-0000-00002C5C0000}"/>
    <cellStyle name="Vírgula 4 7 4 4 2" xfId="23067" xr:uid="{00000000-0005-0000-0000-00002D5C0000}"/>
    <cellStyle name="Vírgula 4 7 4 5" xfId="15075" xr:uid="{00000000-0005-0000-0000-00002E5C0000}"/>
    <cellStyle name="Vírgula 4 7 4 6" xfId="12387" xr:uid="{00000000-0005-0000-0000-00002F5C0000}"/>
    <cellStyle name="Vírgula 4 7 4 7" xfId="25203" xr:uid="{00000000-0005-0000-0000-0000305C0000}"/>
    <cellStyle name="Vírgula 4 7 5" xfId="2547" xr:uid="{00000000-0005-0000-0000-0000315C0000}"/>
    <cellStyle name="Vírgula 4 7 5 2" xfId="5211" xr:uid="{00000000-0005-0000-0000-0000325C0000}"/>
    <cellStyle name="Vírgula 4 7 5 2 2" xfId="18555" xr:uid="{00000000-0005-0000-0000-0000335C0000}"/>
    <cellStyle name="Vírgula 4 7 5 3" xfId="7875" xr:uid="{00000000-0005-0000-0000-0000345C0000}"/>
    <cellStyle name="Vírgula 4 7 5 3 2" xfId="21219" xr:uid="{00000000-0005-0000-0000-0000355C0000}"/>
    <cellStyle name="Vírgula 4 7 5 4" xfId="10539" xr:uid="{00000000-0005-0000-0000-0000365C0000}"/>
    <cellStyle name="Vírgula 4 7 5 4 2" xfId="23883" xr:uid="{00000000-0005-0000-0000-0000375C0000}"/>
    <cellStyle name="Vírgula 4 7 5 5" xfId="15891" xr:uid="{00000000-0005-0000-0000-0000385C0000}"/>
    <cellStyle name="Vírgula 4 7 5 6" xfId="13203" xr:uid="{00000000-0005-0000-0000-0000395C0000}"/>
    <cellStyle name="Vírgula 4 7 5 7" xfId="25563" xr:uid="{00000000-0005-0000-0000-00003A5C0000}"/>
    <cellStyle name="Vírgula 4 7 6" xfId="2811" xr:uid="{00000000-0005-0000-0000-00003B5C0000}"/>
    <cellStyle name="Vírgula 4 7 6 2" xfId="16155" xr:uid="{00000000-0005-0000-0000-00003C5C0000}"/>
    <cellStyle name="Vírgula 4 7 7" xfId="5475" xr:uid="{00000000-0005-0000-0000-00003D5C0000}"/>
    <cellStyle name="Vírgula 4 7 7 2" xfId="18819" xr:uid="{00000000-0005-0000-0000-00003E5C0000}"/>
    <cellStyle name="Vírgula 4 7 8" xfId="8139" xr:uid="{00000000-0005-0000-0000-00003F5C0000}"/>
    <cellStyle name="Vírgula 4 7 8 2" xfId="21483" xr:uid="{00000000-0005-0000-0000-0000405C0000}"/>
    <cellStyle name="Vírgula 4 7 9" xfId="13491" xr:uid="{00000000-0005-0000-0000-0000415C0000}"/>
    <cellStyle name="Vírgula 4 8" xfId="315" xr:uid="{00000000-0005-0000-0000-0000425C0000}"/>
    <cellStyle name="Vírgula 4 8 10" xfId="24363" xr:uid="{00000000-0005-0000-0000-0000435C0000}"/>
    <cellStyle name="Vírgula 4 8 2" xfId="1107" xr:uid="{00000000-0005-0000-0000-0000445C0000}"/>
    <cellStyle name="Vírgula 4 8 2 2" xfId="3771" xr:uid="{00000000-0005-0000-0000-0000455C0000}"/>
    <cellStyle name="Vírgula 4 8 2 2 2" xfId="17115" xr:uid="{00000000-0005-0000-0000-0000465C0000}"/>
    <cellStyle name="Vírgula 4 8 2 2 3" xfId="26427" xr:uid="{00000000-0005-0000-0000-0000475C0000}"/>
    <cellStyle name="Vírgula 4 8 2 3" xfId="6435" xr:uid="{00000000-0005-0000-0000-0000485C0000}"/>
    <cellStyle name="Vírgula 4 8 2 3 2" xfId="19779" xr:uid="{00000000-0005-0000-0000-0000495C0000}"/>
    <cellStyle name="Vírgula 4 8 2 4" xfId="9099" xr:uid="{00000000-0005-0000-0000-00004A5C0000}"/>
    <cellStyle name="Vírgula 4 8 2 4 2" xfId="22443" xr:uid="{00000000-0005-0000-0000-00004B5C0000}"/>
    <cellStyle name="Vírgula 4 8 2 5" xfId="14451" xr:uid="{00000000-0005-0000-0000-00004C5C0000}"/>
    <cellStyle name="Vírgula 4 8 2 6" xfId="11763" xr:uid="{00000000-0005-0000-0000-00004D5C0000}"/>
    <cellStyle name="Vírgula 4 8 2 7" xfId="25059" xr:uid="{00000000-0005-0000-0000-00004E5C0000}"/>
    <cellStyle name="Vírgula 4 8 3" xfId="1899" xr:uid="{00000000-0005-0000-0000-00004F5C0000}"/>
    <cellStyle name="Vírgula 4 8 3 2" xfId="4563" xr:uid="{00000000-0005-0000-0000-0000505C0000}"/>
    <cellStyle name="Vírgula 4 8 3 2 2" xfId="17907" xr:uid="{00000000-0005-0000-0000-0000515C0000}"/>
    <cellStyle name="Vírgula 4 8 3 2 3" xfId="26091" xr:uid="{00000000-0005-0000-0000-0000525C0000}"/>
    <cellStyle name="Vírgula 4 8 3 3" xfId="7227" xr:uid="{00000000-0005-0000-0000-0000535C0000}"/>
    <cellStyle name="Vírgula 4 8 3 3 2" xfId="20571" xr:uid="{00000000-0005-0000-0000-0000545C0000}"/>
    <cellStyle name="Vírgula 4 8 3 4" xfId="9891" xr:uid="{00000000-0005-0000-0000-0000555C0000}"/>
    <cellStyle name="Vírgula 4 8 3 4 2" xfId="23235" xr:uid="{00000000-0005-0000-0000-0000565C0000}"/>
    <cellStyle name="Vírgula 4 8 3 5" xfId="15243" xr:uid="{00000000-0005-0000-0000-0000575C0000}"/>
    <cellStyle name="Vírgula 4 8 3 6" xfId="12555" xr:uid="{00000000-0005-0000-0000-0000585C0000}"/>
    <cellStyle name="Vírgula 4 8 3 7" xfId="24723" xr:uid="{00000000-0005-0000-0000-0000595C0000}"/>
    <cellStyle name="Vírgula 4 8 4" xfId="2427" xr:uid="{00000000-0005-0000-0000-00005A5C0000}"/>
    <cellStyle name="Vírgula 4 8 4 2" xfId="5091" xr:uid="{00000000-0005-0000-0000-00005B5C0000}"/>
    <cellStyle name="Vírgula 4 8 4 2 2" xfId="18435" xr:uid="{00000000-0005-0000-0000-00005C5C0000}"/>
    <cellStyle name="Vírgula 4 8 4 2 3" xfId="26739" xr:uid="{00000000-0005-0000-0000-00005D5C0000}"/>
    <cellStyle name="Vírgula 4 8 4 3" xfId="7755" xr:uid="{00000000-0005-0000-0000-00005E5C0000}"/>
    <cellStyle name="Vírgula 4 8 4 3 2" xfId="21099" xr:uid="{00000000-0005-0000-0000-00005F5C0000}"/>
    <cellStyle name="Vírgula 4 8 4 4" xfId="10419" xr:uid="{00000000-0005-0000-0000-0000605C0000}"/>
    <cellStyle name="Vírgula 4 8 4 4 2" xfId="23763" xr:uid="{00000000-0005-0000-0000-0000615C0000}"/>
    <cellStyle name="Vírgula 4 8 4 5" xfId="15771" xr:uid="{00000000-0005-0000-0000-0000625C0000}"/>
    <cellStyle name="Vírgula 4 8 4 6" xfId="13083" xr:uid="{00000000-0005-0000-0000-0000635C0000}"/>
    <cellStyle name="Vírgula 4 8 4 7" xfId="25371" xr:uid="{00000000-0005-0000-0000-0000645C0000}"/>
    <cellStyle name="Vírgula 4 8 5" xfId="2979" xr:uid="{00000000-0005-0000-0000-0000655C0000}"/>
    <cellStyle name="Vírgula 4 8 5 2" xfId="16323" xr:uid="{00000000-0005-0000-0000-0000665C0000}"/>
    <cellStyle name="Vírgula 4 8 5 3" xfId="25731" xr:uid="{00000000-0005-0000-0000-0000675C0000}"/>
    <cellStyle name="Vírgula 4 8 6" xfId="5643" xr:uid="{00000000-0005-0000-0000-0000685C0000}"/>
    <cellStyle name="Vírgula 4 8 6 2" xfId="18987" xr:uid="{00000000-0005-0000-0000-0000695C0000}"/>
    <cellStyle name="Vírgula 4 8 7" xfId="8307" xr:uid="{00000000-0005-0000-0000-00006A5C0000}"/>
    <cellStyle name="Vírgula 4 8 7 2" xfId="21651" xr:uid="{00000000-0005-0000-0000-00006B5C0000}"/>
    <cellStyle name="Vírgula 4 8 8" xfId="13659" xr:uid="{00000000-0005-0000-0000-00006C5C0000}"/>
    <cellStyle name="Vírgula 4 8 9" xfId="10971" xr:uid="{00000000-0005-0000-0000-00006D5C0000}"/>
    <cellStyle name="Vírgula 4 9" xfId="579" xr:uid="{00000000-0005-0000-0000-00006E5C0000}"/>
    <cellStyle name="Vírgula 4 9 2" xfId="1371" xr:uid="{00000000-0005-0000-0000-00006F5C0000}"/>
    <cellStyle name="Vírgula 4 9 2 2" xfId="4035" xr:uid="{00000000-0005-0000-0000-0000705C0000}"/>
    <cellStyle name="Vírgula 4 9 2 2 2" xfId="17379" xr:uid="{00000000-0005-0000-0000-0000715C0000}"/>
    <cellStyle name="Vírgula 4 9 2 2 3" xfId="26163" xr:uid="{00000000-0005-0000-0000-0000725C0000}"/>
    <cellStyle name="Vírgula 4 9 2 3" xfId="6699" xr:uid="{00000000-0005-0000-0000-0000735C0000}"/>
    <cellStyle name="Vírgula 4 9 2 3 2" xfId="20043" xr:uid="{00000000-0005-0000-0000-0000745C0000}"/>
    <cellStyle name="Vírgula 4 9 2 4" xfId="9363" xr:uid="{00000000-0005-0000-0000-0000755C0000}"/>
    <cellStyle name="Vírgula 4 9 2 4 2" xfId="22707" xr:uid="{00000000-0005-0000-0000-0000765C0000}"/>
    <cellStyle name="Vírgula 4 9 2 5" xfId="14715" xr:uid="{00000000-0005-0000-0000-0000775C0000}"/>
    <cellStyle name="Vírgula 4 9 2 6" xfId="12027" xr:uid="{00000000-0005-0000-0000-0000785C0000}"/>
    <cellStyle name="Vírgula 4 9 2 7" xfId="24795" xr:uid="{00000000-0005-0000-0000-0000795C0000}"/>
    <cellStyle name="Vírgula 4 9 3" xfId="2163" xr:uid="{00000000-0005-0000-0000-00007A5C0000}"/>
    <cellStyle name="Vírgula 4 9 3 2" xfId="4827" xr:uid="{00000000-0005-0000-0000-00007B5C0000}"/>
    <cellStyle name="Vírgula 4 9 3 2 2" xfId="18171" xr:uid="{00000000-0005-0000-0000-00007C5C0000}"/>
    <cellStyle name="Vírgula 4 9 3 2 3" xfId="25827" xr:uid="{00000000-0005-0000-0000-00007D5C0000}"/>
    <cellStyle name="Vírgula 4 9 3 3" xfId="7491" xr:uid="{00000000-0005-0000-0000-00007E5C0000}"/>
    <cellStyle name="Vírgula 4 9 3 3 2" xfId="20835" xr:uid="{00000000-0005-0000-0000-00007F5C0000}"/>
    <cellStyle name="Vírgula 4 9 3 4" xfId="10155" xr:uid="{00000000-0005-0000-0000-0000805C0000}"/>
    <cellStyle name="Vírgula 4 9 3 4 2" xfId="23499" xr:uid="{00000000-0005-0000-0000-0000815C0000}"/>
    <cellStyle name="Vírgula 4 9 3 5" xfId="15507" xr:uid="{00000000-0005-0000-0000-0000825C0000}"/>
    <cellStyle name="Vírgula 4 9 3 6" xfId="12819" xr:uid="{00000000-0005-0000-0000-0000835C0000}"/>
    <cellStyle name="Vírgula 4 9 3 7" xfId="24459" xr:uid="{00000000-0005-0000-0000-0000845C0000}"/>
    <cellStyle name="Vírgula 4 9 4" xfId="3243" xr:uid="{00000000-0005-0000-0000-0000855C0000}"/>
    <cellStyle name="Vírgula 4 9 4 2" xfId="16587" xr:uid="{00000000-0005-0000-0000-0000865C0000}"/>
    <cellStyle name="Vírgula 4 9 4 3" xfId="25467" xr:uid="{00000000-0005-0000-0000-0000875C0000}"/>
    <cellStyle name="Vírgula 4 9 5" xfId="5907" xr:uid="{00000000-0005-0000-0000-0000885C0000}"/>
    <cellStyle name="Vírgula 4 9 5 2" xfId="19251" xr:uid="{00000000-0005-0000-0000-0000895C0000}"/>
    <cellStyle name="Vírgula 4 9 6" xfId="8571" xr:uid="{00000000-0005-0000-0000-00008A5C0000}"/>
    <cellStyle name="Vírgula 4 9 6 2" xfId="21915" xr:uid="{00000000-0005-0000-0000-00008B5C0000}"/>
    <cellStyle name="Vírgula 4 9 7" xfId="13923" xr:uid="{00000000-0005-0000-0000-00008C5C0000}"/>
    <cellStyle name="Vírgula 4 9 8" xfId="11235" xr:uid="{00000000-0005-0000-0000-00008D5C0000}"/>
    <cellStyle name="Vírgula 4 9 9" xfId="24099" xr:uid="{00000000-0005-0000-0000-00008E5C0000}"/>
    <cellStyle name="Vírgula 5" xfId="24" xr:uid="{00000000-0005-0000-0000-00008F5C0000}"/>
    <cellStyle name="Vírgula 5 10" xfId="846" xr:uid="{00000000-0005-0000-0000-0000905C0000}"/>
    <cellStyle name="Vírgula 5 10 2" xfId="3510" xr:uid="{00000000-0005-0000-0000-0000915C0000}"/>
    <cellStyle name="Vírgula 5 10 2 2" xfId="16854" xr:uid="{00000000-0005-0000-0000-0000925C0000}"/>
    <cellStyle name="Vírgula 5 10 2 3" xfId="25806" xr:uid="{00000000-0005-0000-0000-0000935C0000}"/>
    <cellStyle name="Vírgula 5 10 3" xfId="6174" xr:uid="{00000000-0005-0000-0000-0000945C0000}"/>
    <cellStyle name="Vírgula 5 10 3 2" xfId="19518" xr:uid="{00000000-0005-0000-0000-0000955C0000}"/>
    <cellStyle name="Vírgula 5 10 4" xfId="8838" xr:uid="{00000000-0005-0000-0000-0000965C0000}"/>
    <cellStyle name="Vírgula 5 10 4 2" xfId="22182" xr:uid="{00000000-0005-0000-0000-0000975C0000}"/>
    <cellStyle name="Vírgula 5 10 5" xfId="14190" xr:uid="{00000000-0005-0000-0000-0000985C0000}"/>
    <cellStyle name="Vírgula 5 10 6" xfId="11502" xr:uid="{00000000-0005-0000-0000-0000995C0000}"/>
    <cellStyle name="Vírgula 5 10 7" xfId="24438" xr:uid="{00000000-0005-0000-0000-00009A5C0000}"/>
    <cellStyle name="Vírgula 5 11" xfId="1638" xr:uid="{00000000-0005-0000-0000-00009B5C0000}"/>
    <cellStyle name="Vírgula 5 11 2" xfId="4302" xr:uid="{00000000-0005-0000-0000-00009C5C0000}"/>
    <cellStyle name="Vírgula 5 11 2 2" xfId="17646" xr:uid="{00000000-0005-0000-0000-00009D5C0000}"/>
    <cellStyle name="Vírgula 5 11 2 3" xfId="26478" xr:uid="{00000000-0005-0000-0000-00009E5C0000}"/>
    <cellStyle name="Vírgula 5 11 3" xfId="6966" xr:uid="{00000000-0005-0000-0000-00009F5C0000}"/>
    <cellStyle name="Vírgula 5 11 3 2" xfId="20310" xr:uid="{00000000-0005-0000-0000-0000A05C0000}"/>
    <cellStyle name="Vírgula 5 11 4" xfId="9630" xr:uid="{00000000-0005-0000-0000-0000A15C0000}"/>
    <cellStyle name="Vírgula 5 11 4 2" xfId="22974" xr:uid="{00000000-0005-0000-0000-0000A25C0000}"/>
    <cellStyle name="Vírgula 5 11 5" xfId="14982" xr:uid="{00000000-0005-0000-0000-0000A35C0000}"/>
    <cellStyle name="Vírgula 5 11 6" xfId="12294" xr:uid="{00000000-0005-0000-0000-0000A45C0000}"/>
    <cellStyle name="Vírgula 5 11 7" xfId="25110" xr:uid="{00000000-0005-0000-0000-0000A55C0000}"/>
    <cellStyle name="Vírgula 5 12" xfId="2435" xr:uid="{00000000-0005-0000-0000-0000A65C0000}"/>
    <cellStyle name="Vírgula 5 12 2" xfId="5099" xr:uid="{00000000-0005-0000-0000-0000A75C0000}"/>
    <cellStyle name="Vírgula 5 12 2 2" xfId="18443" xr:uid="{00000000-0005-0000-0000-0000A85C0000}"/>
    <cellStyle name="Vírgula 5 12 3" xfId="7763" xr:uid="{00000000-0005-0000-0000-0000A95C0000}"/>
    <cellStyle name="Vírgula 5 12 3 2" xfId="21107" xr:uid="{00000000-0005-0000-0000-0000AA5C0000}"/>
    <cellStyle name="Vírgula 5 12 4" xfId="10427" xr:uid="{00000000-0005-0000-0000-0000AB5C0000}"/>
    <cellStyle name="Vírgula 5 12 4 2" xfId="23771" xr:uid="{00000000-0005-0000-0000-0000AC5C0000}"/>
    <cellStyle name="Vírgula 5 12 5" xfId="15779" xr:uid="{00000000-0005-0000-0000-0000AD5C0000}"/>
    <cellStyle name="Vírgula 5 12 6" xfId="13091" xr:uid="{00000000-0005-0000-0000-0000AE5C0000}"/>
    <cellStyle name="Vírgula 5 12 7" xfId="25422" xr:uid="{00000000-0005-0000-0000-0000AF5C0000}"/>
    <cellStyle name="Vírgula 5 13" xfId="54" xr:uid="{00000000-0005-0000-0000-0000B05C0000}"/>
    <cellStyle name="Vírgula 5 13 2" xfId="13398" xr:uid="{00000000-0005-0000-0000-0000B15C0000}"/>
    <cellStyle name="Vírgula 5 14" xfId="2718" xr:uid="{00000000-0005-0000-0000-0000B25C0000}"/>
    <cellStyle name="Vírgula 5 14 2" xfId="16062" xr:uid="{00000000-0005-0000-0000-0000B35C0000}"/>
    <cellStyle name="Vírgula 5 15" xfId="5382" xr:uid="{00000000-0005-0000-0000-0000B45C0000}"/>
    <cellStyle name="Vírgula 5 15 2" xfId="18726" xr:uid="{00000000-0005-0000-0000-0000B55C0000}"/>
    <cellStyle name="Vírgula 5 16" xfId="8046" xr:uid="{00000000-0005-0000-0000-0000B65C0000}"/>
    <cellStyle name="Vírgula 5 16 2" xfId="21390" xr:uid="{00000000-0005-0000-0000-0000B75C0000}"/>
    <cellStyle name="Vírgula 5 17" xfId="13374" xr:uid="{00000000-0005-0000-0000-0000B85C0000}"/>
    <cellStyle name="Vírgula 5 18" xfId="10710" xr:uid="{00000000-0005-0000-0000-0000B95C0000}"/>
    <cellStyle name="Vírgula 5 19" xfId="24054" xr:uid="{00000000-0005-0000-0000-0000BA5C0000}"/>
    <cellStyle name="Vírgula 5 2" xfId="78" xr:uid="{00000000-0005-0000-0000-0000BB5C0000}"/>
    <cellStyle name="Vírgula 5 2 10" xfId="1662" xr:uid="{00000000-0005-0000-0000-0000BC5C0000}"/>
    <cellStyle name="Vírgula 5 2 10 2" xfId="4326" xr:uid="{00000000-0005-0000-0000-0000BD5C0000}"/>
    <cellStyle name="Vírgula 5 2 10 2 2" xfId="17670" xr:uid="{00000000-0005-0000-0000-0000BE5C0000}"/>
    <cellStyle name="Vírgula 5 2 10 3" xfId="6990" xr:uid="{00000000-0005-0000-0000-0000BF5C0000}"/>
    <cellStyle name="Vírgula 5 2 10 3 2" xfId="20334" xr:uid="{00000000-0005-0000-0000-0000C05C0000}"/>
    <cellStyle name="Vírgula 5 2 10 4" xfId="9654" xr:uid="{00000000-0005-0000-0000-0000C15C0000}"/>
    <cellStyle name="Vírgula 5 2 10 4 2" xfId="22998" xr:uid="{00000000-0005-0000-0000-0000C25C0000}"/>
    <cellStyle name="Vírgula 5 2 10 5" xfId="15006" xr:uid="{00000000-0005-0000-0000-0000C35C0000}"/>
    <cellStyle name="Vírgula 5 2 10 6" xfId="12318" xr:uid="{00000000-0005-0000-0000-0000C45C0000}"/>
    <cellStyle name="Vírgula 5 2 11" xfId="2461" xr:uid="{00000000-0005-0000-0000-0000C55C0000}"/>
    <cellStyle name="Vírgula 5 2 11 2" xfId="5125" xr:uid="{00000000-0005-0000-0000-0000C65C0000}"/>
    <cellStyle name="Vírgula 5 2 11 2 2" xfId="18469" xr:uid="{00000000-0005-0000-0000-0000C75C0000}"/>
    <cellStyle name="Vírgula 5 2 11 3" xfId="7789" xr:uid="{00000000-0005-0000-0000-0000C85C0000}"/>
    <cellStyle name="Vírgula 5 2 11 3 2" xfId="21133" xr:uid="{00000000-0005-0000-0000-0000C95C0000}"/>
    <cellStyle name="Vírgula 5 2 11 4" xfId="10453" xr:uid="{00000000-0005-0000-0000-0000CA5C0000}"/>
    <cellStyle name="Vírgula 5 2 11 4 2" xfId="23797" xr:uid="{00000000-0005-0000-0000-0000CB5C0000}"/>
    <cellStyle name="Vírgula 5 2 11 5" xfId="15805" xr:uid="{00000000-0005-0000-0000-0000CC5C0000}"/>
    <cellStyle name="Vírgula 5 2 11 6" xfId="13117" xr:uid="{00000000-0005-0000-0000-0000CD5C0000}"/>
    <cellStyle name="Vírgula 5 2 12" xfId="2742" xr:uid="{00000000-0005-0000-0000-0000CE5C0000}"/>
    <cellStyle name="Vírgula 5 2 12 2" xfId="16086" xr:uid="{00000000-0005-0000-0000-0000CF5C0000}"/>
    <cellStyle name="Vírgula 5 2 13" xfId="5406" xr:uid="{00000000-0005-0000-0000-0000D05C0000}"/>
    <cellStyle name="Vírgula 5 2 13 2" xfId="18750" xr:uid="{00000000-0005-0000-0000-0000D15C0000}"/>
    <cellStyle name="Vírgula 5 2 14" xfId="8070" xr:uid="{00000000-0005-0000-0000-0000D25C0000}"/>
    <cellStyle name="Vírgula 5 2 14 2" xfId="21414" xr:uid="{00000000-0005-0000-0000-0000D35C0000}"/>
    <cellStyle name="Vírgula 5 2 15" xfId="13422" xr:uid="{00000000-0005-0000-0000-0000D45C0000}"/>
    <cellStyle name="Vírgula 5 2 16" xfId="10734" xr:uid="{00000000-0005-0000-0000-0000D55C0000}"/>
    <cellStyle name="Vírgula 5 2 17" xfId="24126" xr:uid="{00000000-0005-0000-0000-0000D65C0000}"/>
    <cellStyle name="Vírgula 5 2 2" xfId="126" xr:uid="{00000000-0005-0000-0000-0000D75C0000}"/>
    <cellStyle name="Vírgula 5 2 2 10" xfId="8118" xr:uid="{00000000-0005-0000-0000-0000D85C0000}"/>
    <cellStyle name="Vírgula 5 2 2 10 2" xfId="21462" xr:uid="{00000000-0005-0000-0000-0000D95C0000}"/>
    <cellStyle name="Vírgula 5 2 2 11" xfId="13470" xr:uid="{00000000-0005-0000-0000-0000DA5C0000}"/>
    <cellStyle name="Vírgula 5 2 2 12" xfId="10782" xr:uid="{00000000-0005-0000-0000-0000DB5C0000}"/>
    <cellStyle name="Vírgula 5 2 2 13" xfId="24174" xr:uid="{00000000-0005-0000-0000-0000DC5C0000}"/>
    <cellStyle name="Vírgula 5 2 2 2" xfId="294" xr:uid="{00000000-0005-0000-0000-0000DD5C0000}"/>
    <cellStyle name="Vírgula 5 2 2 2 10" xfId="10950" xr:uid="{00000000-0005-0000-0000-0000DE5C0000}"/>
    <cellStyle name="Vírgula 5 2 2 2 11" xfId="24342" xr:uid="{00000000-0005-0000-0000-0000DF5C0000}"/>
    <cellStyle name="Vírgula 5 2 2 2 2" xfId="558" xr:uid="{00000000-0005-0000-0000-0000E05C0000}"/>
    <cellStyle name="Vírgula 5 2 2 2 2 2" xfId="1350" xr:uid="{00000000-0005-0000-0000-0000E15C0000}"/>
    <cellStyle name="Vírgula 5 2 2 2 2 2 2" xfId="4014" xr:uid="{00000000-0005-0000-0000-0000E25C0000}"/>
    <cellStyle name="Vírgula 5 2 2 2 2 2 2 2" xfId="17358" xr:uid="{00000000-0005-0000-0000-0000E35C0000}"/>
    <cellStyle name="Vírgula 5 2 2 2 2 2 3" xfId="6678" xr:uid="{00000000-0005-0000-0000-0000E45C0000}"/>
    <cellStyle name="Vírgula 5 2 2 2 2 2 3 2" xfId="20022" xr:uid="{00000000-0005-0000-0000-0000E55C0000}"/>
    <cellStyle name="Vírgula 5 2 2 2 2 2 4" xfId="9342" xr:uid="{00000000-0005-0000-0000-0000E65C0000}"/>
    <cellStyle name="Vírgula 5 2 2 2 2 2 4 2" xfId="22686" xr:uid="{00000000-0005-0000-0000-0000E75C0000}"/>
    <cellStyle name="Vírgula 5 2 2 2 2 2 5" xfId="14694" xr:uid="{00000000-0005-0000-0000-0000E85C0000}"/>
    <cellStyle name="Vírgula 5 2 2 2 2 2 6" xfId="12006" xr:uid="{00000000-0005-0000-0000-0000E95C0000}"/>
    <cellStyle name="Vírgula 5 2 2 2 2 2 7" xfId="26406" xr:uid="{00000000-0005-0000-0000-0000EA5C0000}"/>
    <cellStyle name="Vírgula 5 2 2 2 2 3" xfId="2142" xr:uid="{00000000-0005-0000-0000-0000EB5C0000}"/>
    <cellStyle name="Vírgula 5 2 2 2 2 3 2" xfId="4806" xr:uid="{00000000-0005-0000-0000-0000EC5C0000}"/>
    <cellStyle name="Vírgula 5 2 2 2 2 3 2 2" xfId="18150" xr:uid="{00000000-0005-0000-0000-0000ED5C0000}"/>
    <cellStyle name="Vírgula 5 2 2 2 2 3 3" xfId="7470" xr:uid="{00000000-0005-0000-0000-0000EE5C0000}"/>
    <cellStyle name="Vírgula 5 2 2 2 2 3 3 2" xfId="20814" xr:uid="{00000000-0005-0000-0000-0000EF5C0000}"/>
    <cellStyle name="Vírgula 5 2 2 2 2 3 4" xfId="10134" xr:uid="{00000000-0005-0000-0000-0000F05C0000}"/>
    <cellStyle name="Vírgula 5 2 2 2 2 3 4 2" xfId="23478" xr:uid="{00000000-0005-0000-0000-0000F15C0000}"/>
    <cellStyle name="Vírgula 5 2 2 2 2 3 5" xfId="15486" xr:uid="{00000000-0005-0000-0000-0000F25C0000}"/>
    <cellStyle name="Vírgula 5 2 2 2 2 3 6" xfId="12798" xr:uid="{00000000-0005-0000-0000-0000F35C0000}"/>
    <cellStyle name="Vírgula 5 2 2 2 2 4" xfId="3222" xr:uid="{00000000-0005-0000-0000-0000F45C0000}"/>
    <cellStyle name="Vírgula 5 2 2 2 2 4 2" xfId="16566" xr:uid="{00000000-0005-0000-0000-0000F55C0000}"/>
    <cellStyle name="Vírgula 5 2 2 2 2 5" xfId="5886" xr:uid="{00000000-0005-0000-0000-0000F65C0000}"/>
    <cellStyle name="Vírgula 5 2 2 2 2 5 2" xfId="19230" xr:uid="{00000000-0005-0000-0000-0000F75C0000}"/>
    <cellStyle name="Vírgula 5 2 2 2 2 6" xfId="8550" xr:uid="{00000000-0005-0000-0000-0000F85C0000}"/>
    <cellStyle name="Vírgula 5 2 2 2 2 6 2" xfId="21894" xr:uid="{00000000-0005-0000-0000-0000F95C0000}"/>
    <cellStyle name="Vírgula 5 2 2 2 2 7" xfId="13902" xr:uid="{00000000-0005-0000-0000-0000FA5C0000}"/>
    <cellStyle name="Vírgula 5 2 2 2 2 8" xfId="11214" xr:uid="{00000000-0005-0000-0000-0000FB5C0000}"/>
    <cellStyle name="Vírgula 5 2 2 2 2 9" xfId="25038" xr:uid="{00000000-0005-0000-0000-0000FC5C0000}"/>
    <cellStyle name="Vírgula 5 2 2 2 3" xfId="1086" xr:uid="{00000000-0005-0000-0000-0000FD5C0000}"/>
    <cellStyle name="Vírgula 5 2 2 2 3 2" xfId="3750" xr:uid="{00000000-0005-0000-0000-0000FE5C0000}"/>
    <cellStyle name="Vírgula 5 2 2 2 3 2 2" xfId="17094" xr:uid="{00000000-0005-0000-0000-0000FF5C0000}"/>
    <cellStyle name="Vírgula 5 2 2 2 3 2 3" xfId="26070" xr:uid="{00000000-0005-0000-0000-0000005D0000}"/>
    <cellStyle name="Vírgula 5 2 2 2 3 3" xfId="6414" xr:uid="{00000000-0005-0000-0000-0000015D0000}"/>
    <cellStyle name="Vírgula 5 2 2 2 3 3 2" xfId="19758" xr:uid="{00000000-0005-0000-0000-0000025D0000}"/>
    <cellStyle name="Vírgula 5 2 2 2 3 4" xfId="9078" xr:uid="{00000000-0005-0000-0000-0000035D0000}"/>
    <cellStyle name="Vírgula 5 2 2 2 3 4 2" xfId="22422" xr:uid="{00000000-0005-0000-0000-0000045D0000}"/>
    <cellStyle name="Vírgula 5 2 2 2 3 5" xfId="14430" xr:uid="{00000000-0005-0000-0000-0000055D0000}"/>
    <cellStyle name="Vírgula 5 2 2 2 3 6" xfId="11742" xr:uid="{00000000-0005-0000-0000-0000065D0000}"/>
    <cellStyle name="Vírgula 5 2 2 2 3 7" xfId="24702" xr:uid="{00000000-0005-0000-0000-0000075D0000}"/>
    <cellStyle name="Vírgula 5 2 2 2 4" xfId="1878" xr:uid="{00000000-0005-0000-0000-0000085D0000}"/>
    <cellStyle name="Vírgula 5 2 2 2 4 2" xfId="4542" xr:uid="{00000000-0005-0000-0000-0000095D0000}"/>
    <cellStyle name="Vírgula 5 2 2 2 4 2 2" xfId="17886" xr:uid="{00000000-0005-0000-0000-00000A5D0000}"/>
    <cellStyle name="Vírgula 5 2 2 2 4 2 3" xfId="26718" xr:uid="{00000000-0005-0000-0000-00000B5D0000}"/>
    <cellStyle name="Vírgula 5 2 2 2 4 3" xfId="7206" xr:uid="{00000000-0005-0000-0000-00000C5D0000}"/>
    <cellStyle name="Vírgula 5 2 2 2 4 3 2" xfId="20550" xr:uid="{00000000-0005-0000-0000-00000D5D0000}"/>
    <cellStyle name="Vírgula 5 2 2 2 4 4" xfId="9870" xr:uid="{00000000-0005-0000-0000-00000E5D0000}"/>
    <cellStyle name="Vírgula 5 2 2 2 4 4 2" xfId="23214" xr:uid="{00000000-0005-0000-0000-00000F5D0000}"/>
    <cellStyle name="Vírgula 5 2 2 2 4 5" xfId="15222" xr:uid="{00000000-0005-0000-0000-0000105D0000}"/>
    <cellStyle name="Vírgula 5 2 2 2 4 6" xfId="12534" xr:uid="{00000000-0005-0000-0000-0000115D0000}"/>
    <cellStyle name="Vírgula 5 2 2 2 4 7" xfId="25350" xr:uid="{00000000-0005-0000-0000-0000125D0000}"/>
    <cellStyle name="Vírgula 5 2 2 2 5" xfId="2694" xr:uid="{00000000-0005-0000-0000-0000135D0000}"/>
    <cellStyle name="Vírgula 5 2 2 2 5 2" xfId="5358" xr:uid="{00000000-0005-0000-0000-0000145D0000}"/>
    <cellStyle name="Vírgula 5 2 2 2 5 2 2" xfId="18702" xr:uid="{00000000-0005-0000-0000-0000155D0000}"/>
    <cellStyle name="Vírgula 5 2 2 2 5 3" xfId="8022" xr:uid="{00000000-0005-0000-0000-0000165D0000}"/>
    <cellStyle name="Vírgula 5 2 2 2 5 3 2" xfId="21366" xr:uid="{00000000-0005-0000-0000-0000175D0000}"/>
    <cellStyle name="Vírgula 5 2 2 2 5 4" xfId="10686" xr:uid="{00000000-0005-0000-0000-0000185D0000}"/>
    <cellStyle name="Vírgula 5 2 2 2 5 4 2" xfId="24030" xr:uid="{00000000-0005-0000-0000-0000195D0000}"/>
    <cellStyle name="Vírgula 5 2 2 2 5 5" xfId="16038" xr:uid="{00000000-0005-0000-0000-00001A5D0000}"/>
    <cellStyle name="Vírgula 5 2 2 2 5 6" xfId="13350" xr:uid="{00000000-0005-0000-0000-00001B5D0000}"/>
    <cellStyle name="Vírgula 5 2 2 2 5 7" xfId="25710" xr:uid="{00000000-0005-0000-0000-00001C5D0000}"/>
    <cellStyle name="Vírgula 5 2 2 2 6" xfId="2958" xr:uid="{00000000-0005-0000-0000-00001D5D0000}"/>
    <cellStyle name="Vírgula 5 2 2 2 6 2" xfId="16302" xr:uid="{00000000-0005-0000-0000-00001E5D0000}"/>
    <cellStyle name="Vírgula 5 2 2 2 7" xfId="5622" xr:uid="{00000000-0005-0000-0000-00001F5D0000}"/>
    <cellStyle name="Vírgula 5 2 2 2 7 2" xfId="18966" xr:uid="{00000000-0005-0000-0000-0000205D0000}"/>
    <cellStyle name="Vírgula 5 2 2 2 8" xfId="8286" xr:uid="{00000000-0005-0000-0000-0000215D0000}"/>
    <cellStyle name="Vírgula 5 2 2 2 8 2" xfId="21630" xr:uid="{00000000-0005-0000-0000-0000225D0000}"/>
    <cellStyle name="Vírgula 5 2 2 2 9" xfId="13638" xr:uid="{00000000-0005-0000-0000-0000235D0000}"/>
    <cellStyle name="Vírgula 5 2 2 3" xfId="390" xr:uid="{00000000-0005-0000-0000-0000245D0000}"/>
    <cellStyle name="Vírgula 5 2 2 3 2" xfId="1182" xr:uid="{00000000-0005-0000-0000-0000255D0000}"/>
    <cellStyle name="Vírgula 5 2 2 3 2 2" xfId="3846" xr:uid="{00000000-0005-0000-0000-0000265D0000}"/>
    <cellStyle name="Vírgula 5 2 2 3 2 2 2" xfId="17190" xr:uid="{00000000-0005-0000-0000-0000275D0000}"/>
    <cellStyle name="Vírgula 5 2 2 3 2 3" xfId="6510" xr:uid="{00000000-0005-0000-0000-0000285D0000}"/>
    <cellStyle name="Vírgula 5 2 2 3 2 3 2" xfId="19854" xr:uid="{00000000-0005-0000-0000-0000295D0000}"/>
    <cellStyle name="Vírgula 5 2 2 3 2 4" xfId="9174" xr:uid="{00000000-0005-0000-0000-00002A5D0000}"/>
    <cellStyle name="Vírgula 5 2 2 3 2 4 2" xfId="22518" xr:uid="{00000000-0005-0000-0000-00002B5D0000}"/>
    <cellStyle name="Vírgula 5 2 2 3 2 5" xfId="14526" xr:uid="{00000000-0005-0000-0000-00002C5D0000}"/>
    <cellStyle name="Vírgula 5 2 2 3 2 6" xfId="11838" xr:uid="{00000000-0005-0000-0000-00002D5D0000}"/>
    <cellStyle name="Vírgula 5 2 2 3 2 7" xfId="26238" xr:uid="{00000000-0005-0000-0000-00002E5D0000}"/>
    <cellStyle name="Vírgula 5 2 2 3 3" xfId="1974" xr:uid="{00000000-0005-0000-0000-00002F5D0000}"/>
    <cellStyle name="Vírgula 5 2 2 3 3 2" xfId="4638" xr:uid="{00000000-0005-0000-0000-0000305D0000}"/>
    <cellStyle name="Vírgula 5 2 2 3 3 2 2" xfId="17982" xr:uid="{00000000-0005-0000-0000-0000315D0000}"/>
    <cellStyle name="Vírgula 5 2 2 3 3 3" xfId="7302" xr:uid="{00000000-0005-0000-0000-0000325D0000}"/>
    <cellStyle name="Vírgula 5 2 2 3 3 3 2" xfId="20646" xr:uid="{00000000-0005-0000-0000-0000335D0000}"/>
    <cellStyle name="Vírgula 5 2 2 3 3 4" xfId="9966" xr:uid="{00000000-0005-0000-0000-0000345D0000}"/>
    <cellStyle name="Vírgula 5 2 2 3 3 4 2" xfId="23310" xr:uid="{00000000-0005-0000-0000-0000355D0000}"/>
    <cellStyle name="Vírgula 5 2 2 3 3 5" xfId="15318" xr:uid="{00000000-0005-0000-0000-0000365D0000}"/>
    <cellStyle name="Vírgula 5 2 2 3 3 6" xfId="12630" xr:uid="{00000000-0005-0000-0000-0000375D0000}"/>
    <cellStyle name="Vírgula 5 2 2 3 4" xfId="3054" xr:uid="{00000000-0005-0000-0000-0000385D0000}"/>
    <cellStyle name="Vírgula 5 2 2 3 4 2" xfId="16398" xr:uid="{00000000-0005-0000-0000-0000395D0000}"/>
    <cellStyle name="Vírgula 5 2 2 3 5" xfId="5718" xr:uid="{00000000-0005-0000-0000-00003A5D0000}"/>
    <cellStyle name="Vírgula 5 2 2 3 5 2" xfId="19062" xr:uid="{00000000-0005-0000-0000-00003B5D0000}"/>
    <cellStyle name="Vírgula 5 2 2 3 6" xfId="8382" xr:uid="{00000000-0005-0000-0000-00003C5D0000}"/>
    <cellStyle name="Vírgula 5 2 2 3 6 2" xfId="21726" xr:uid="{00000000-0005-0000-0000-00003D5D0000}"/>
    <cellStyle name="Vírgula 5 2 2 3 7" xfId="13734" xr:uid="{00000000-0005-0000-0000-00003E5D0000}"/>
    <cellStyle name="Vírgula 5 2 2 3 8" xfId="11046" xr:uid="{00000000-0005-0000-0000-00003F5D0000}"/>
    <cellStyle name="Vírgula 5 2 2 3 9" xfId="24870" xr:uid="{00000000-0005-0000-0000-0000405D0000}"/>
    <cellStyle name="Vírgula 5 2 2 4" xfId="726" xr:uid="{00000000-0005-0000-0000-0000415D0000}"/>
    <cellStyle name="Vírgula 5 2 2 4 2" xfId="1518" xr:uid="{00000000-0005-0000-0000-0000425D0000}"/>
    <cellStyle name="Vírgula 5 2 2 4 2 2" xfId="4182" xr:uid="{00000000-0005-0000-0000-0000435D0000}"/>
    <cellStyle name="Vírgula 5 2 2 4 2 2 2" xfId="17526" xr:uid="{00000000-0005-0000-0000-0000445D0000}"/>
    <cellStyle name="Vírgula 5 2 2 4 2 3" xfId="6846" xr:uid="{00000000-0005-0000-0000-0000455D0000}"/>
    <cellStyle name="Vírgula 5 2 2 4 2 3 2" xfId="20190" xr:uid="{00000000-0005-0000-0000-0000465D0000}"/>
    <cellStyle name="Vírgula 5 2 2 4 2 4" xfId="9510" xr:uid="{00000000-0005-0000-0000-0000475D0000}"/>
    <cellStyle name="Vírgula 5 2 2 4 2 4 2" xfId="22854" xr:uid="{00000000-0005-0000-0000-0000485D0000}"/>
    <cellStyle name="Vírgula 5 2 2 4 2 5" xfId="14862" xr:uid="{00000000-0005-0000-0000-0000495D0000}"/>
    <cellStyle name="Vírgula 5 2 2 4 2 6" xfId="12174" xr:uid="{00000000-0005-0000-0000-00004A5D0000}"/>
    <cellStyle name="Vírgula 5 2 2 4 2 7" xfId="25902" xr:uid="{00000000-0005-0000-0000-00004B5D0000}"/>
    <cellStyle name="Vírgula 5 2 2 4 3" xfId="2310" xr:uid="{00000000-0005-0000-0000-00004C5D0000}"/>
    <cellStyle name="Vírgula 5 2 2 4 3 2" xfId="4974" xr:uid="{00000000-0005-0000-0000-00004D5D0000}"/>
    <cellStyle name="Vírgula 5 2 2 4 3 2 2" xfId="18318" xr:uid="{00000000-0005-0000-0000-00004E5D0000}"/>
    <cellStyle name="Vírgula 5 2 2 4 3 3" xfId="7638" xr:uid="{00000000-0005-0000-0000-00004F5D0000}"/>
    <cellStyle name="Vírgula 5 2 2 4 3 3 2" xfId="20982" xr:uid="{00000000-0005-0000-0000-0000505D0000}"/>
    <cellStyle name="Vírgula 5 2 2 4 3 4" xfId="10302" xr:uid="{00000000-0005-0000-0000-0000515D0000}"/>
    <cellStyle name="Vírgula 5 2 2 4 3 4 2" xfId="23646" xr:uid="{00000000-0005-0000-0000-0000525D0000}"/>
    <cellStyle name="Vírgula 5 2 2 4 3 5" xfId="15654" xr:uid="{00000000-0005-0000-0000-0000535D0000}"/>
    <cellStyle name="Vírgula 5 2 2 4 3 6" xfId="12966" xr:uid="{00000000-0005-0000-0000-0000545D0000}"/>
    <cellStyle name="Vírgula 5 2 2 4 4" xfId="3390" xr:uid="{00000000-0005-0000-0000-0000555D0000}"/>
    <cellStyle name="Vírgula 5 2 2 4 4 2" xfId="16734" xr:uid="{00000000-0005-0000-0000-0000565D0000}"/>
    <cellStyle name="Vírgula 5 2 2 4 5" xfId="6054" xr:uid="{00000000-0005-0000-0000-0000575D0000}"/>
    <cellStyle name="Vírgula 5 2 2 4 5 2" xfId="19398" xr:uid="{00000000-0005-0000-0000-0000585D0000}"/>
    <cellStyle name="Vírgula 5 2 2 4 6" xfId="8718" xr:uid="{00000000-0005-0000-0000-0000595D0000}"/>
    <cellStyle name="Vírgula 5 2 2 4 6 2" xfId="22062" xr:uid="{00000000-0005-0000-0000-00005A5D0000}"/>
    <cellStyle name="Vírgula 5 2 2 4 7" xfId="14070" xr:uid="{00000000-0005-0000-0000-00005B5D0000}"/>
    <cellStyle name="Vírgula 5 2 2 4 8" xfId="11382" xr:uid="{00000000-0005-0000-0000-00005C5D0000}"/>
    <cellStyle name="Vírgula 5 2 2 4 9" xfId="24534" xr:uid="{00000000-0005-0000-0000-00005D5D0000}"/>
    <cellStyle name="Vírgula 5 2 2 5" xfId="918" xr:uid="{00000000-0005-0000-0000-00005E5D0000}"/>
    <cellStyle name="Vírgula 5 2 2 5 2" xfId="3582" xr:uid="{00000000-0005-0000-0000-00005F5D0000}"/>
    <cellStyle name="Vírgula 5 2 2 5 2 2" xfId="16926" xr:uid="{00000000-0005-0000-0000-0000605D0000}"/>
    <cellStyle name="Vírgula 5 2 2 5 2 3" xfId="26550" xr:uid="{00000000-0005-0000-0000-0000615D0000}"/>
    <cellStyle name="Vírgula 5 2 2 5 3" xfId="6246" xr:uid="{00000000-0005-0000-0000-0000625D0000}"/>
    <cellStyle name="Vírgula 5 2 2 5 3 2" xfId="19590" xr:uid="{00000000-0005-0000-0000-0000635D0000}"/>
    <cellStyle name="Vírgula 5 2 2 5 4" xfId="8910" xr:uid="{00000000-0005-0000-0000-0000645D0000}"/>
    <cellStyle name="Vírgula 5 2 2 5 4 2" xfId="22254" xr:uid="{00000000-0005-0000-0000-0000655D0000}"/>
    <cellStyle name="Vírgula 5 2 2 5 5" xfId="14262" xr:uid="{00000000-0005-0000-0000-0000665D0000}"/>
    <cellStyle name="Vírgula 5 2 2 5 6" xfId="11574" xr:uid="{00000000-0005-0000-0000-0000675D0000}"/>
    <cellStyle name="Vírgula 5 2 2 5 7" xfId="25182" xr:uid="{00000000-0005-0000-0000-0000685D0000}"/>
    <cellStyle name="Vírgula 5 2 2 6" xfId="1710" xr:uid="{00000000-0005-0000-0000-0000695D0000}"/>
    <cellStyle name="Vírgula 5 2 2 6 2" xfId="4374" xr:uid="{00000000-0005-0000-0000-00006A5D0000}"/>
    <cellStyle name="Vírgula 5 2 2 6 2 2" xfId="17718" xr:uid="{00000000-0005-0000-0000-00006B5D0000}"/>
    <cellStyle name="Vírgula 5 2 2 6 3" xfId="7038" xr:uid="{00000000-0005-0000-0000-00006C5D0000}"/>
    <cellStyle name="Vírgula 5 2 2 6 3 2" xfId="20382" xr:uid="{00000000-0005-0000-0000-00006D5D0000}"/>
    <cellStyle name="Vírgula 5 2 2 6 4" xfId="9702" xr:uid="{00000000-0005-0000-0000-00006E5D0000}"/>
    <cellStyle name="Vírgula 5 2 2 6 4 2" xfId="23046" xr:uid="{00000000-0005-0000-0000-00006F5D0000}"/>
    <cellStyle name="Vírgula 5 2 2 6 5" xfId="15054" xr:uid="{00000000-0005-0000-0000-0000705D0000}"/>
    <cellStyle name="Vírgula 5 2 2 6 6" xfId="12366" xr:uid="{00000000-0005-0000-0000-0000715D0000}"/>
    <cellStyle name="Vírgula 5 2 2 6 7" xfId="25542" xr:uid="{00000000-0005-0000-0000-0000725D0000}"/>
    <cellStyle name="Vírgula 5 2 2 7" xfId="2526" xr:uid="{00000000-0005-0000-0000-0000735D0000}"/>
    <cellStyle name="Vírgula 5 2 2 7 2" xfId="5190" xr:uid="{00000000-0005-0000-0000-0000745D0000}"/>
    <cellStyle name="Vírgula 5 2 2 7 2 2" xfId="18534" xr:uid="{00000000-0005-0000-0000-0000755D0000}"/>
    <cellStyle name="Vírgula 5 2 2 7 3" xfId="7854" xr:uid="{00000000-0005-0000-0000-0000765D0000}"/>
    <cellStyle name="Vírgula 5 2 2 7 3 2" xfId="21198" xr:uid="{00000000-0005-0000-0000-0000775D0000}"/>
    <cellStyle name="Vírgula 5 2 2 7 4" xfId="10518" xr:uid="{00000000-0005-0000-0000-0000785D0000}"/>
    <cellStyle name="Vírgula 5 2 2 7 4 2" xfId="23862" xr:uid="{00000000-0005-0000-0000-0000795D0000}"/>
    <cellStyle name="Vírgula 5 2 2 7 5" xfId="15870" xr:uid="{00000000-0005-0000-0000-00007A5D0000}"/>
    <cellStyle name="Vírgula 5 2 2 7 6" xfId="13182" xr:uid="{00000000-0005-0000-0000-00007B5D0000}"/>
    <cellStyle name="Vírgula 5 2 2 8" xfId="2790" xr:uid="{00000000-0005-0000-0000-00007C5D0000}"/>
    <cellStyle name="Vírgula 5 2 2 8 2" xfId="16134" xr:uid="{00000000-0005-0000-0000-00007D5D0000}"/>
    <cellStyle name="Vírgula 5 2 2 9" xfId="5454" xr:uid="{00000000-0005-0000-0000-00007E5D0000}"/>
    <cellStyle name="Vírgula 5 2 2 9 2" xfId="18798" xr:uid="{00000000-0005-0000-0000-00007F5D0000}"/>
    <cellStyle name="Vírgula 5 2 3" xfId="246" xr:uid="{00000000-0005-0000-0000-0000805D0000}"/>
    <cellStyle name="Vírgula 5 2 3 10" xfId="13590" xr:uid="{00000000-0005-0000-0000-0000815D0000}"/>
    <cellStyle name="Vírgula 5 2 3 11" xfId="10902" xr:uid="{00000000-0005-0000-0000-0000825D0000}"/>
    <cellStyle name="Vírgula 5 2 3 12" xfId="24294" xr:uid="{00000000-0005-0000-0000-0000835D0000}"/>
    <cellStyle name="Vírgula 5 2 3 2" xfId="510" xr:uid="{00000000-0005-0000-0000-0000845D0000}"/>
    <cellStyle name="Vírgula 5 2 3 2 2" xfId="1302" xr:uid="{00000000-0005-0000-0000-0000855D0000}"/>
    <cellStyle name="Vírgula 5 2 3 2 2 2" xfId="3966" xr:uid="{00000000-0005-0000-0000-0000865D0000}"/>
    <cellStyle name="Vírgula 5 2 3 2 2 2 2" xfId="17310" xr:uid="{00000000-0005-0000-0000-0000875D0000}"/>
    <cellStyle name="Vírgula 5 2 3 2 2 3" xfId="6630" xr:uid="{00000000-0005-0000-0000-0000885D0000}"/>
    <cellStyle name="Vírgula 5 2 3 2 2 3 2" xfId="19974" xr:uid="{00000000-0005-0000-0000-0000895D0000}"/>
    <cellStyle name="Vírgula 5 2 3 2 2 4" xfId="9294" xr:uid="{00000000-0005-0000-0000-00008A5D0000}"/>
    <cellStyle name="Vírgula 5 2 3 2 2 4 2" xfId="22638" xr:uid="{00000000-0005-0000-0000-00008B5D0000}"/>
    <cellStyle name="Vírgula 5 2 3 2 2 5" xfId="14646" xr:uid="{00000000-0005-0000-0000-00008C5D0000}"/>
    <cellStyle name="Vírgula 5 2 3 2 2 6" xfId="11958" xr:uid="{00000000-0005-0000-0000-00008D5D0000}"/>
    <cellStyle name="Vírgula 5 2 3 2 2 7" xfId="26358" xr:uid="{00000000-0005-0000-0000-00008E5D0000}"/>
    <cellStyle name="Vírgula 5 2 3 2 3" xfId="2094" xr:uid="{00000000-0005-0000-0000-00008F5D0000}"/>
    <cellStyle name="Vírgula 5 2 3 2 3 2" xfId="4758" xr:uid="{00000000-0005-0000-0000-0000905D0000}"/>
    <cellStyle name="Vírgula 5 2 3 2 3 2 2" xfId="18102" xr:uid="{00000000-0005-0000-0000-0000915D0000}"/>
    <cellStyle name="Vírgula 5 2 3 2 3 3" xfId="7422" xr:uid="{00000000-0005-0000-0000-0000925D0000}"/>
    <cellStyle name="Vírgula 5 2 3 2 3 3 2" xfId="20766" xr:uid="{00000000-0005-0000-0000-0000935D0000}"/>
    <cellStyle name="Vírgula 5 2 3 2 3 4" xfId="10086" xr:uid="{00000000-0005-0000-0000-0000945D0000}"/>
    <cellStyle name="Vírgula 5 2 3 2 3 4 2" xfId="23430" xr:uid="{00000000-0005-0000-0000-0000955D0000}"/>
    <cellStyle name="Vírgula 5 2 3 2 3 5" xfId="15438" xr:uid="{00000000-0005-0000-0000-0000965D0000}"/>
    <cellStyle name="Vírgula 5 2 3 2 3 6" xfId="12750" xr:uid="{00000000-0005-0000-0000-0000975D0000}"/>
    <cellStyle name="Vírgula 5 2 3 2 4" xfId="3174" xr:uid="{00000000-0005-0000-0000-0000985D0000}"/>
    <cellStyle name="Vírgula 5 2 3 2 4 2" xfId="16518" xr:uid="{00000000-0005-0000-0000-0000995D0000}"/>
    <cellStyle name="Vírgula 5 2 3 2 5" xfId="5838" xr:uid="{00000000-0005-0000-0000-00009A5D0000}"/>
    <cellStyle name="Vírgula 5 2 3 2 5 2" xfId="19182" xr:uid="{00000000-0005-0000-0000-00009B5D0000}"/>
    <cellStyle name="Vírgula 5 2 3 2 6" xfId="8502" xr:uid="{00000000-0005-0000-0000-00009C5D0000}"/>
    <cellStyle name="Vírgula 5 2 3 2 6 2" xfId="21846" xr:uid="{00000000-0005-0000-0000-00009D5D0000}"/>
    <cellStyle name="Vírgula 5 2 3 2 7" xfId="13854" xr:uid="{00000000-0005-0000-0000-00009E5D0000}"/>
    <cellStyle name="Vírgula 5 2 3 2 8" xfId="11166" xr:uid="{00000000-0005-0000-0000-00009F5D0000}"/>
    <cellStyle name="Vírgula 5 2 3 2 9" xfId="24990" xr:uid="{00000000-0005-0000-0000-0000A05D0000}"/>
    <cellStyle name="Vírgula 5 2 3 3" xfId="678" xr:uid="{00000000-0005-0000-0000-0000A15D0000}"/>
    <cellStyle name="Vírgula 5 2 3 3 2" xfId="1470" xr:uid="{00000000-0005-0000-0000-0000A25D0000}"/>
    <cellStyle name="Vírgula 5 2 3 3 2 2" xfId="4134" xr:uid="{00000000-0005-0000-0000-0000A35D0000}"/>
    <cellStyle name="Vírgula 5 2 3 3 2 2 2" xfId="17478" xr:uid="{00000000-0005-0000-0000-0000A45D0000}"/>
    <cellStyle name="Vírgula 5 2 3 3 2 3" xfId="6798" xr:uid="{00000000-0005-0000-0000-0000A55D0000}"/>
    <cellStyle name="Vírgula 5 2 3 3 2 3 2" xfId="20142" xr:uid="{00000000-0005-0000-0000-0000A65D0000}"/>
    <cellStyle name="Vírgula 5 2 3 3 2 4" xfId="9462" xr:uid="{00000000-0005-0000-0000-0000A75D0000}"/>
    <cellStyle name="Vírgula 5 2 3 3 2 4 2" xfId="22806" xr:uid="{00000000-0005-0000-0000-0000A85D0000}"/>
    <cellStyle name="Vírgula 5 2 3 3 2 5" xfId="14814" xr:uid="{00000000-0005-0000-0000-0000A95D0000}"/>
    <cellStyle name="Vírgula 5 2 3 3 2 6" xfId="12126" xr:uid="{00000000-0005-0000-0000-0000AA5D0000}"/>
    <cellStyle name="Vírgula 5 2 3 3 2 7" xfId="26022" xr:uid="{00000000-0005-0000-0000-0000AB5D0000}"/>
    <cellStyle name="Vírgula 5 2 3 3 3" xfId="2262" xr:uid="{00000000-0005-0000-0000-0000AC5D0000}"/>
    <cellStyle name="Vírgula 5 2 3 3 3 2" xfId="4926" xr:uid="{00000000-0005-0000-0000-0000AD5D0000}"/>
    <cellStyle name="Vírgula 5 2 3 3 3 2 2" xfId="18270" xr:uid="{00000000-0005-0000-0000-0000AE5D0000}"/>
    <cellStyle name="Vírgula 5 2 3 3 3 3" xfId="7590" xr:uid="{00000000-0005-0000-0000-0000AF5D0000}"/>
    <cellStyle name="Vírgula 5 2 3 3 3 3 2" xfId="20934" xr:uid="{00000000-0005-0000-0000-0000B05D0000}"/>
    <cellStyle name="Vírgula 5 2 3 3 3 4" xfId="10254" xr:uid="{00000000-0005-0000-0000-0000B15D0000}"/>
    <cellStyle name="Vírgula 5 2 3 3 3 4 2" xfId="23598" xr:uid="{00000000-0005-0000-0000-0000B25D0000}"/>
    <cellStyle name="Vírgula 5 2 3 3 3 5" xfId="15606" xr:uid="{00000000-0005-0000-0000-0000B35D0000}"/>
    <cellStyle name="Vírgula 5 2 3 3 3 6" xfId="12918" xr:uid="{00000000-0005-0000-0000-0000B45D0000}"/>
    <cellStyle name="Vírgula 5 2 3 3 4" xfId="3342" xr:uid="{00000000-0005-0000-0000-0000B55D0000}"/>
    <cellStyle name="Vírgula 5 2 3 3 4 2" xfId="16686" xr:uid="{00000000-0005-0000-0000-0000B65D0000}"/>
    <cellStyle name="Vírgula 5 2 3 3 5" xfId="6006" xr:uid="{00000000-0005-0000-0000-0000B75D0000}"/>
    <cellStyle name="Vírgula 5 2 3 3 5 2" xfId="19350" xr:uid="{00000000-0005-0000-0000-0000B85D0000}"/>
    <cellStyle name="Vírgula 5 2 3 3 6" xfId="8670" xr:uid="{00000000-0005-0000-0000-0000B95D0000}"/>
    <cellStyle name="Vírgula 5 2 3 3 6 2" xfId="22014" xr:uid="{00000000-0005-0000-0000-0000BA5D0000}"/>
    <cellStyle name="Vírgula 5 2 3 3 7" xfId="14022" xr:uid="{00000000-0005-0000-0000-0000BB5D0000}"/>
    <cellStyle name="Vírgula 5 2 3 3 8" xfId="11334" xr:uid="{00000000-0005-0000-0000-0000BC5D0000}"/>
    <cellStyle name="Vírgula 5 2 3 3 9" xfId="24654" xr:uid="{00000000-0005-0000-0000-0000BD5D0000}"/>
    <cellStyle name="Vírgula 5 2 3 4" xfId="1038" xr:uid="{00000000-0005-0000-0000-0000BE5D0000}"/>
    <cellStyle name="Vírgula 5 2 3 4 2" xfId="3702" xr:uid="{00000000-0005-0000-0000-0000BF5D0000}"/>
    <cellStyle name="Vírgula 5 2 3 4 2 2" xfId="17046" xr:uid="{00000000-0005-0000-0000-0000C05D0000}"/>
    <cellStyle name="Vírgula 5 2 3 4 2 3" xfId="26670" xr:uid="{00000000-0005-0000-0000-0000C15D0000}"/>
    <cellStyle name="Vírgula 5 2 3 4 3" xfId="6366" xr:uid="{00000000-0005-0000-0000-0000C25D0000}"/>
    <cellStyle name="Vírgula 5 2 3 4 3 2" xfId="19710" xr:uid="{00000000-0005-0000-0000-0000C35D0000}"/>
    <cellStyle name="Vírgula 5 2 3 4 4" xfId="9030" xr:uid="{00000000-0005-0000-0000-0000C45D0000}"/>
    <cellStyle name="Vírgula 5 2 3 4 4 2" xfId="22374" xr:uid="{00000000-0005-0000-0000-0000C55D0000}"/>
    <cellStyle name="Vírgula 5 2 3 4 5" xfId="14382" xr:uid="{00000000-0005-0000-0000-0000C65D0000}"/>
    <cellStyle name="Vírgula 5 2 3 4 6" xfId="11694" xr:uid="{00000000-0005-0000-0000-0000C75D0000}"/>
    <cellStyle name="Vírgula 5 2 3 4 7" xfId="25302" xr:uid="{00000000-0005-0000-0000-0000C85D0000}"/>
    <cellStyle name="Vírgula 5 2 3 5" xfId="1830" xr:uid="{00000000-0005-0000-0000-0000C95D0000}"/>
    <cellStyle name="Vírgula 5 2 3 5 2" xfId="4494" xr:uid="{00000000-0005-0000-0000-0000CA5D0000}"/>
    <cellStyle name="Vírgula 5 2 3 5 2 2" xfId="17838" xr:uid="{00000000-0005-0000-0000-0000CB5D0000}"/>
    <cellStyle name="Vírgula 5 2 3 5 3" xfId="7158" xr:uid="{00000000-0005-0000-0000-0000CC5D0000}"/>
    <cellStyle name="Vírgula 5 2 3 5 3 2" xfId="20502" xr:uid="{00000000-0005-0000-0000-0000CD5D0000}"/>
    <cellStyle name="Vírgula 5 2 3 5 4" xfId="9822" xr:uid="{00000000-0005-0000-0000-0000CE5D0000}"/>
    <cellStyle name="Vírgula 5 2 3 5 4 2" xfId="23166" xr:uid="{00000000-0005-0000-0000-0000CF5D0000}"/>
    <cellStyle name="Vírgula 5 2 3 5 5" xfId="15174" xr:uid="{00000000-0005-0000-0000-0000D05D0000}"/>
    <cellStyle name="Vírgula 5 2 3 5 6" xfId="12486" xr:uid="{00000000-0005-0000-0000-0000D15D0000}"/>
    <cellStyle name="Vírgula 5 2 3 5 7" xfId="25662" xr:uid="{00000000-0005-0000-0000-0000D25D0000}"/>
    <cellStyle name="Vírgula 5 2 3 6" xfId="2646" xr:uid="{00000000-0005-0000-0000-0000D35D0000}"/>
    <cellStyle name="Vírgula 5 2 3 6 2" xfId="5310" xr:uid="{00000000-0005-0000-0000-0000D45D0000}"/>
    <cellStyle name="Vírgula 5 2 3 6 2 2" xfId="18654" xr:uid="{00000000-0005-0000-0000-0000D55D0000}"/>
    <cellStyle name="Vírgula 5 2 3 6 3" xfId="7974" xr:uid="{00000000-0005-0000-0000-0000D65D0000}"/>
    <cellStyle name="Vírgula 5 2 3 6 3 2" xfId="21318" xr:uid="{00000000-0005-0000-0000-0000D75D0000}"/>
    <cellStyle name="Vírgula 5 2 3 6 4" xfId="10638" xr:uid="{00000000-0005-0000-0000-0000D85D0000}"/>
    <cellStyle name="Vírgula 5 2 3 6 4 2" xfId="23982" xr:uid="{00000000-0005-0000-0000-0000D95D0000}"/>
    <cellStyle name="Vírgula 5 2 3 6 5" xfId="15990" xr:uid="{00000000-0005-0000-0000-0000DA5D0000}"/>
    <cellStyle name="Vírgula 5 2 3 6 6" xfId="13302" xr:uid="{00000000-0005-0000-0000-0000DB5D0000}"/>
    <cellStyle name="Vírgula 5 2 3 7" xfId="2910" xr:uid="{00000000-0005-0000-0000-0000DC5D0000}"/>
    <cellStyle name="Vírgula 5 2 3 7 2" xfId="16254" xr:uid="{00000000-0005-0000-0000-0000DD5D0000}"/>
    <cellStyle name="Vírgula 5 2 3 8" xfId="5574" xr:uid="{00000000-0005-0000-0000-0000DE5D0000}"/>
    <cellStyle name="Vírgula 5 2 3 8 2" xfId="18918" xr:uid="{00000000-0005-0000-0000-0000DF5D0000}"/>
    <cellStyle name="Vírgula 5 2 3 9" xfId="8238" xr:uid="{00000000-0005-0000-0000-0000E05D0000}"/>
    <cellStyle name="Vírgula 5 2 3 9 2" xfId="21582" xr:uid="{00000000-0005-0000-0000-0000E15D0000}"/>
    <cellStyle name="Vírgula 5 2 4" xfId="198" xr:uid="{00000000-0005-0000-0000-0000E25D0000}"/>
    <cellStyle name="Vírgula 5 2 4 10" xfId="10854" xr:uid="{00000000-0005-0000-0000-0000E35D0000}"/>
    <cellStyle name="Vírgula 5 2 4 11" xfId="24246" xr:uid="{00000000-0005-0000-0000-0000E45D0000}"/>
    <cellStyle name="Vírgula 5 2 4 2" xfId="462" xr:uid="{00000000-0005-0000-0000-0000E55D0000}"/>
    <cellStyle name="Vírgula 5 2 4 2 2" xfId="1254" xr:uid="{00000000-0005-0000-0000-0000E65D0000}"/>
    <cellStyle name="Vírgula 5 2 4 2 2 2" xfId="3918" xr:uid="{00000000-0005-0000-0000-0000E75D0000}"/>
    <cellStyle name="Vírgula 5 2 4 2 2 2 2" xfId="17262" xr:uid="{00000000-0005-0000-0000-0000E85D0000}"/>
    <cellStyle name="Vírgula 5 2 4 2 2 3" xfId="6582" xr:uid="{00000000-0005-0000-0000-0000E95D0000}"/>
    <cellStyle name="Vírgula 5 2 4 2 2 3 2" xfId="19926" xr:uid="{00000000-0005-0000-0000-0000EA5D0000}"/>
    <cellStyle name="Vírgula 5 2 4 2 2 4" xfId="9246" xr:uid="{00000000-0005-0000-0000-0000EB5D0000}"/>
    <cellStyle name="Vírgula 5 2 4 2 2 4 2" xfId="22590" xr:uid="{00000000-0005-0000-0000-0000EC5D0000}"/>
    <cellStyle name="Vírgula 5 2 4 2 2 5" xfId="14598" xr:uid="{00000000-0005-0000-0000-0000ED5D0000}"/>
    <cellStyle name="Vírgula 5 2 4 2 2 6" xfId="11910" xr:uid="{00000000-0005-0000-0000-0000EE5D0000}"/>
    <cellStyle name="Vírgula 5 2 4 2 2 7" xfId="26310" xr:uid="{00000000-0005-0000-0000-0000EF5D0000}"/>
    <cellStyle name="Vírgula 5 2 4 2 3" xfId="2046" xr:uid="{00000000-0005-0000-0000-0000F05D0000}"/>
    <cellStyle name="Vírgula 5 2 4 2 3 2" xfId="4710" xr:uid="{00000000-0005-0000-0000-0000F15D0000}"/>
    <cellStyle name="Vírgula 5 2 4 2 3 2 2" xfId="18054" xr:uid="{00000000-0005-0000-0000-0000F25D0000}"/>
    <cellStyle name="Vírgula 5 2 4 2 3 3" xfId="7374" xr:uid="{00000000-0005-0000-0000-0000F35D0000}"/>
    <cellStyle name="Vírgula 5 2 4 2 3 3 2" xfId="20718" xr:uid="{00000000-0005-0000-0000-0000F45D0000}"/>
    <cellStyle name="Vírgula 5 2 4 2 3 4" xfId="10038" xr:uid="{00000000-0005-0000-0000-0000F55D0000}"/>
    <cellStyle name="Vírgula 5 2 4 2 3 4 2" xfId="23382" xr:uid="{00000000-0005-0000-0000-0000F65D0000}"/>
    <cellStyle name="Vírgula 5 2 4 2 3 5" xfId="15390" xr:uid="{00000000-0005-0000-0000-0000F75D0000}"/>
    <cellStyle name="Vírgula 5 2 4 2 3 6" xfId="12702" xr:uid="{00000000-0005-0000-0000-0000F85D0000}"/>
    <cellStyle name="Vírgula 5 2 4 2 4" xfId="3126" xr:uid="{00000000-0005-0000-0000-0000F95D0000}"/>
    <cellStyle name="Vírgula 5 2 4 2 4 2" xfId="16470" xr:uid="{00000000-0005-0000-0000-0000FA5D0000}"/>
    <cellStyle name="Vírgula 5 2 4 2 5" xfId="5790" xr:uid="{00000000-0005-0000-0000-0000FB5D0000}"/>
    <cellStyle name="Vírgula 5 2 4 2 5 2" xfId="19134" xr:uid="{00000000-0005-0000-0000-0000FC5D0000}"/>
    <cellStyle name="Vírgula 5 2 4 2 6" xfId="8454" xr:uid="{00000000-0005-0000-0000-0000FD5D0000}"/>
    <cellStyle name="Vírgula 5 2 4 2 6 2" xfId="21798" xr:uid="{00000000-0005-0000-0000-0000FE5D0000}"/>
    <cellStyle name="Vírgula 5 2 4 2 7" xfId="13806" xr:uid="{00000000-0005-0000-0000-0000FF5D0000}"/>
    <cellStyle name="Vírgula 5 2 4 2 8" xfId="11118" xr:uid="{00000000-0005-0000-0000-0000005E0000}"/>
    <cellStyle name="Vírgula 5 2 4 2 9" xfId="24942" xr:uid="{00000000-0005-0000-0000-0000015E0000}"/>
    <cellStyle name="Vírgula 5 2 4 3" xfId="990" xr:uid="{00000000-0005-0000-0000-0000025E0000}"/>
    <cellStyle name="Vírgula 5 2 4 3 2" xfId="3654" xr:uid="{00000000-0005-0000-0000-0000035E0000}"/>
    <cellStyle name="Vírgula 5 2 4 3 2 2" xfId="16998" xr:uid="{00000000-0005-0000-0000-0000045E0000}"/>
    <cellStyle name="Vírgula 5 2 4 3 2 3" xfId="25974" xr:uid="{00000000-0005-0000-0000-0000055E0000}"/>
    <cellStyle name="Vírgula 5 2 4 3 3" xfId="6318" xr:uid="{00000000-0005-0000-0000-0000065E0000}"/>
    <cellStyle name="Vírgula 5 2 4 3 3 2" xfId="19662" xr:uid="{00000000-0005-0000-0000-0000075E0000}"/>
    <cellStyle name="Vírgula 5 2 4 3 4" xfId="8982" xr:uid="{00000000-0005-0000-0000-0000085E0000}"/>
    <cellStyle name="Vírgula 5 2 4 3 4 2" xfId="22326" xr:uid="{00000000-0005-0000-0000-0000095E0000}"/>
    <cellStyle name="Vírgula 5 2 4 3 5" xfId="14334" xr:uid="{00000000-0005-0000-0000-00000A5E0000}"/>
    <cellStyle name="Vírgula 5 2 4 3 6" xfId="11646" xr:uid="{00000000-0005-0000-0000-00000B5E0000}"/>
    <cellStyle name="Vírgula 5 2 4 3 7" xfId="24606" xr:uid="{00000000-0005-0000-0000-00000C5E0000}"/>
    <cellStyle name="Vírgula 5 2 4 4" xfId="1782" xr:uid="{00000000-0005-0000-0000-00000D5E0000}"/>
    <cellStyle name="Vírgula 5 2 4 4 2" xfId="4446" xr:uid="{00000000-0005-0000-0000-00000E5E0000}"/>
    <cellStyle name="Vírgula 5 2 4 4 2 2" xfId="17790" xr:uid="{00000000-0005-0000-0000-00000F5E0000}"/>
    <cellStyle name="Vírgula 5 2 4 4 2 3" xfId="26622" xr:uid="{00000000-0005-0000-0000-0000105E0000}"/>
    <cellStyle name="Vírgula 5 2 4 4 3" xfId="7110" xr:uid="{00000000-0005-0000-0000-0000115E0000}"/>
    <cellStyle name="Vírgula 5 2 4 4 3 2" xfId="20454" xr:uid="{00000000-0005-0000-0000-0000125E0000}"/>
    <cellStyle name="Vírgula 5 2 4 4 4" xfId="9774" xr:uid="{00000000-0005-0000-0000-0000135E0000}"/>
    <cellStyle name="Vírgula 5 2 4 4 4 2" xfId="23118" xr:uid="{00000000-0005-0000-0000-0000145E0000}"/>
    <cellStyle name="Vírgula 5 2 4 4 5" xfId="15126" xr:uid="{00000000-0005-0000-0000-0000155E0000}"/>
    <cellStyle name="Vírgula 5 2 4 4 6" xfId="12438" xr:uid="{00000000-0005-0000-0000-0000165E0000}"/>
    <cellStyle name="Vírgula 5 2 4 4 7" xfId="25254" xr:uid="{00000000-0005-0000-0000-0000175E0000}"/>
    <cellStyle name="Vírgula 5 2 4 5" xfId="2598" xr:uid="{00000000-0005-0000-0000-0000185E0000}"/>
    <cellStyle name="Vírgula 5 2 4 5 2" xfId="5262" xr:uid="{00000000-0005-0000-0000-0000195E0000}"/>
    <cellStyle name="Vírgula 5 2 4 5 2 2" xfId="18606" xr:uid="{00000000-0005-0000-0000-00001A5E0000}"/>
    <cellStyle name="Vírgula 5 2 4 5 3" xfId="7926" xr:uid="{00000000-0005-0000-0000-00001B5E0000}"/>
    <cellStyle name="Vírgula 5 2 4 5 3 2" xfId="21270" xr:uid="{00000000-0005-0000-0000-00001C5E0000}"/>
    <cellStyle name="Vírgula 5 2 4 5 4" xfId="10590" xr:uid="{00000000-0005-0000-0000-00001D5E0000}"/>
    <cellStyle name="Vírgula 5 2 4 5 4 2" xfId="23934" xr:uid="{00000000-0005-0000-0000-00001E5E0000}"/>
    <cellStyle name="Vírgula 5 2 4 5 5" xfId="15942" xr:uid="{00000000-0005-0000-0000-00001F5E0000}"/>
    <cellStyle name="Vírgula 5 2 4 5 6" xfId="13254" xr:uid="{00000000-0005-0000-0000-0000205E0000}"/>
    <cellStyle name="Vírgula 5 2 4 5 7" xfId="25614" xr:uid="{00000000-0005-0000-0000-0000215E0000}"/>
    <cellStyle name="Vírgula 5 2 4 6" xfId="2862" xr:uid="{00000000-0005-0000-0000-0000225E0000}"/>
    <cellStyle name="Vírgula 5 2 4 6 2" xfId="16206" xr:uid="{00000000-0005-0000-0000-0000235E0000}"/>
    <cellStyle name="Vírgula 5 2 4 7" xfId="5526" xr:uid="{00000000-0005-0000-0000-0000245E0000}"/>
    <cellStyle name="Vírgula 5 2 4 7 2" xfId="18870" xr:uid="{00000000-0005-0000-0000-0000255E0000}"/>
    <cellStyle name="Vírgula 5 2 4 8" xfId="8190" xr:uid="{00000000-0005-0000-0000-0000265E0000}"/>
    <cellStyle name="Vírgula 5 2 4 8 2" xfId="21534" xr:uid="{00000000-0005-0000-0000-0000275E0000}"/>
    <cellStyle name="Vírgula 5 2 4 9" xfId="13542" xr:uid="{00000000-0005-0000-0000-0000285E0000}"/>
    <cellStyle name="Vírgula 5 2 5" xfId="342" xr:uid="{00000000-0005-0000-0000-0000295E0000}"/>
    <cellStyle name="Vírgula 5 2 5 2" xfId="1134" xr:uid="{00000000-0005-0000-0000-00002A5E0000}"/>
    <cellStyle name="Vírgula 5 2 5 2 2" xfId="3798" xr:uid="{00000000-0005-0000-0000-00002B5E0000}"/>
    <cellStyle name="Vírgula 5 2 5 2 2 2" xfId="17142" xr:uid="{00000000-0005-0000-0000-00002C5E0000}"/>
    <cellStyle name="Vírgula 5 2 5 2 2 3" xfId="26454" xr:uid="{00000000-0005-0000-0000-00002D5E0000}"/>
    <cellStyle name="Vírgula 5 2 5 2 3" xfId="6462" xr:uid="{00000000-0005-0000-0000-00002E5E0000}"/>
    <cellStyle name="Vírgula 5 2 5 2 3 2" xfId="19806" xr:uid="{00000000-0005-0000-0000-00002F5E0000}"/>
    <cellStyle name="Vírgula 5 2 5 2 4" xfId="9126" xr:uid="{00000000-0005-0000-0000-0000305E0000}"/>
    <cellStyle name="Vírgula 5 2 5 2 4 2" xfId="22470" xr:uid="{00000000-0005-0000-0000-0000315E0000}"/>
    <cellStyle name="Vírgula 5 2 5 2 5" xfId="14478" xr:uid="{00000000-0005-0000-0000-0000325E0000}"/>
    <cellStyle name="Vírgula 5 2 5 2 6" xfId="11790" xr:uid="{00000000-0005-0000-0000-0000335E0000}"/>
    <cellStyle name="Vírgula 5 2 5 2 7" xfId="25086" xr:uid="{00000000-0005-0000-0000-0000345E0000}"/>
    <cellStyle name="Vírgula 5 2 5 3" xfId="1926" xr:uid="{00000000-0005-0000-0000-0000355E0000}"/>
    <cellStyle name="Vírgula 5 2 5 3 2" xfId="4590" xr:uid="{00000000-0005-0000-0000-0000365E0000}"/>
    <cellStyle name="Vírgula 5 2 5 3 2 2" xfId="17934" xr:uid="{00000000-0005-0000-0000-0000375E0000}"/>
    <cellStyle name="Vírgula 5 2 5 3 2 3" xfId="26118" xr:uid="{00000000-0005-0000-0000-0000385E0000}"/>
    <cellStyle name="Vírgula 5 2 5 3 3" xfId="7254" xr:uid="{00000000-0005-0000-0000-0000395E0000}"/>
    <cellStyle name="Vírgula 5 2 5 3 3 2" xfId="20598" xr:uid="{00000000-0005-0000-0000-00003A5E0000}"/>
    <cellStyle name="Vírgula 5 2 5 3 4" xfId="9918" xr:uid="{00000000-0005-0000-0000-00003B5E0000}"/>
    <cellStyle name="Vírgula 5 2 5 3 4 2" xfId="23262" xr:uid="{00000000-0005-0000-0000-00003C5E0000}"/>
    <cellStyle name="Vírgula 5 2 5 3 5" xfId="15270" xr:uid="{00000000-0005-0000-0000-00003D5E0000}"/>
    <cellStyle name="Vírgula 5 2 5 3 6" xfId="12582" xr:uid="{00000000-0005-0000-0000-00003E5E0000}"/>
    <cellStyle name="Vírgula 5 2 5 3 7" xfId="24750" xr:uid="{00000000-0005-0000-0000-00003F5E0000}"/>
    <cellStyle name="Vírgula 5 2 5 4" xfId="3006" xr:uid="{00000000-0005-0000-0000-0000405E0000}"/>
    <cellStyle name="Vírgula 5 2 5 4 2" xfId="16350" xr:uid="{00000000-0005-0000-0000-0000415E0000}"/>
    <cellStyle name="Vírgula 5 2 5 4 2 2" xfId="26766" xr:uid="{00000000-0005-0000-0000-0000425E0000}"/>
    <cellStyle name="Vírgula 5 2 5 4 3" xfId="25398" xr:uid="{00000000-0005-0000-0000-0000435E0000}"/>
    <cellStyle name="Vírgula 5 2 5 5" xfId="5670" xr:uid="{00000000-0005-0000-0000-0000445E0000}"/>
    <cellStyle name="Vírgula 5 2 5 5 2" xfId="19014" xr:uid="{00000000-0005-0000-0000-0000455E0000}"/>
    <cellStyle name="Vírgula 5 2 5 5 3" xfId="25758" xr:uid="{00000000-0005-0000-0000-0000465E0000}"/>
    <cellStyle name="Vírgula 5 2 5 6" xfId="8334" xr:uid="{00000000-0005-0000-0000-0000475E0000}"/>
    <cellStyle name="Vírgula 5 2 5 6 2" xfId="21678" xr:uid="{00000000-0005-0000-0000-0000485E0000}"/>
    <cellStyle name="Vírgula 5 2 5 7" xfId="13686" xr:uid="{00000000-0005-0000-0000-0000495E0000}"/>
    <cellStyle name="Vírgula 5 2 5 8" xfId="10998" xr:uid="{00000000-0005-0000-0000-00004A5E0000}"/>
    <cellStyle name="Vírgula 5 2 5 9" xfId="24390" xr:uid="{00000000-0005-0000-0000-00004B5E0000}"/>
    <cellStyle name="Vírgula 5 2 6" xfId="606" xr:uid="{00000000-0005-0000-0000-00004C5E0000}"/>
    <cellStyle name="Vírgula 5 2 6 2" xfId="1398" xr:uid="{00000000-0005-0000-0000-00004D5E0000}"/>
    <cellStyle name="Vírgula 5 2 6 2 2" xfId="4062" xr:uid="{00000000-0005-0000-0000-00004E5E0000}"/>
    <cellStyle name="Vírgula 5 2 6 2 2 2" xfId="17406" xr:uid="{00000000-0005-0000-0000-00004F5E0000}"/>
    <cellStyle name="Vírgula 5 2 6 2 3" xfId="6726" xr:uid="{00000000-0005-0000-0000-0000505E0000}"/>
    <cellStyle name="Vírgula 5 2 6 2 3 2" xfId="20070" xr:uid="{00000000-0005-0000-0000-0000515E0000}"/>
    <cellStyle name="Vírgula 5 2 6 2 4" xfId="9390" xr:uid="{00000000-0005-0000-0000-0000525E0000}"/>
    <cellStyle name="Vírgula 5 2 6 2 4 2" xfId="22734" xr:uid="{00000000-0005-0000-0000-0000535E0000}"/>
    <cellStyle name="Vírgula 5 2 6 2 5" xfId="14742" xr:uid="{00000000-0005-0000-0000-0000545E0000}"/>
    <cellStyle name="Vírgula 5 2 6 2 6" xfId="12054" xr:uid="{00000000-0005-0000-0000-0000555E0000}"/>
    <cellStyle name="Vírgula 5 2 6 2 7" xfId="26190" xr:uid="{00000000-0005-0000-0000-0000565E0000}"/>
    <cellStyle name="Vírgula 5 2 6 3" xfId="2190" xr:uid="{00000000-0005-0000-0000-0000575E0000}"/>
    <cellStyle name="Vírgula 5 2 6 3 2" xfId="4854" xr:uid="{00000000-0005-0000-0000-0000585E0000}"/>
    <cellStyle name="Vírgula 5 2 6 3 2 2" xfId="18198" xr:uid="{00000000-0005-0000-0000-0000595E0000}"/>
    <cellStyle name="Vírgula 5 2 6 3 3" xfId="7518" xr:uid="{00000000-0005-0000-0000-00005A5E0000}"/>
    <cellStyle name="Vírgula 5 2 6 3 3 2" xfId="20862" xr:uid="{00000000-0005-0000-0000-00005B5E0000}"/>
    <cellStyle name="Vírgula 5 2 6 3 4" xfId="10182" xr:uid="{00000000-0005-0000-0000-00005C5E0000}"/>
    <cellStyle name="Vírgula 5 2 6 3 4 2" xfId="23526" xr:uid="{00000000-0005-0000-0000-00005D5E0000}"/>
    <cellStyle name="Vírgula 5 2 6 3 5" xfId="15534" xr:uid="{00000000-0005-0000-0000-00005E5E0000}"/>
    <cellStyle name="Vírgula 5 2 6 3 6" xfId="12846" xr:uid="{00000000-0005-0000-0000-00005F5E0000}"/>
    <cellStyle name="Vírgula 5 2 6 4" xfId="3270" xr:uid="{00000000-0005-0000-0000-0000605E0000}"/>
    <cellStyle name="Vírgula 5 2 6 4 2" xfId="16614" xr:uid="{00000000-0005-0000-0000-0000615E0000}"/>
    <cellStyle name="Vírgula 5 2 6 5" xfId="5934" xr:uid="{00000000-0005-0000-0000-0000625E0000}"/>
    <cellStyle name="Vírgula 5 2 6 5 2" xfId="19278" xr:uid="{00000000-0005-0000-0000-0000635E0000}"/>
    <cellStyle name="Vírgula 5 2 6 6" xfId="8598" xr:uid="{00000000-0005-0000-0000-0000645E0000}"/>
    <cellStyle name="Vírgula 5 2 6 6 2" xfId="21942" xr:uid="{00000000-0005-0000-0000-0000655E0000}"/>
    <cellStyle name="Vírgula 5 2 6 7" xfId="13950" xr:uid="{00000000-0005-0000-0000-0000665E0000}"/>
    <cellStyle name="Vírgula 5 2 6 8" xfId="11262" xr:uid="{00000000-0005-0000-0000-0000675E0000}"/>
    <cellStyle name="Vírgula 5 2 6 9" xfId="24822" xr:uid="{00000000-0005-0000-0000-0000685E0000}"/>
    <cellStyle name="Vírgula 5 2 7" xfId="774" xr:uid="{00000000-0005-0000-0000-0000695E0000}"/>
    <cellStyle name="Vírgula 5 2 7 2" xfId="1566" xr:uid="{00000000-0005-0000-0000-00006A5E0000}"/>
    <cellStyle name="Vírgula 5 2 7 2 2" xfId="4230" xr:uid="{00000000-0005-0000-0000-00006B5E0000}"/>
    <cellStyle name="Vírgula 5 2 7 2 2 2" xfId="17574" xr:uid="{00000000-0005-0000-0000-00006C5E0000}"/>
    <cellStyle name="Vírgula 5 2 7 2 3" xfId="6894" xr:uid="{00000000-0005-0000-0000-00006D5E0000}"/>
    <cellStyle name="Vírgula 5 2 7 2 3 2" xfId="20238" xr:uid="{00000000-0005-0000-0000-00006E5E0000}"/>
    <cellStyle name="Vírgula 5 2 7 2 4" xfId="9558" xr:uid="{00000000-0005-0000-0000-00006F5E0000}"/>
    <cellStyle name="Vírgula 5 2 7 2 4 2" xfId="22902" xr:uid="{00000000-0005-0000-0000-0000705E0000}"/>
    <cellStyle name="Vírgula 5 2 7 2 5" xfId="14910" xr:uid="{00000000-0005-0000-0000-0000715E0000}"/>
    <cellStyle name="Vírgula 5 2 7 2 6" xfId="12222" xr:uid="{00000000-0005-0000-0000-0000725E0000}"/>
    <cellStyle name="Vírgula 5 2 7 2 7" xfId="25854" xr:uid="{00000000-0005-0000-0000-0000735E0000}"/>
    <cellStyle name="Vírgula 5 2 7 3" xfId="2358" xr:uid="{00000000-0005-0000-0000-0000745E0000}"/>
    <cellStyle name="Vírgula 5 2 7 3 2" xfId="5022" xr:uid="{00000000-0005-0000-0000-0000755E0000}"/>
    <cellStyle name="Vírgula 5 2 7 3 2 2" xfId="18366" xr:uid="{00000000-0005-0000-0000-0000765E0000}"/>
    <cellStyle name="Vírgula 5 2 7 3 3" xfId="7686" xr:uid="{00000000-0005-0000-0000-0000775E0000}"/>
    <cellStyle name="Vírgula 5 2 7 3 3 2" xfId="21030" xr:uid="{00000000-0005-0000-0000-0000785E0000}"/>
    <cellStyle name="Vírgula 5 2 7 3 4" xfId="10350" xr:uid="{00000000-0005-0000-0000-0000795E0000}"/>
    <cellStyle name="Vírgula 5 2 7 3 4 2" xfId="23694" xr:uid="{00000000-0005-0000-0000-00007A5E0000}"/>
    <cellStyle name="Vírgula 5 2 7 3 5" xfId="15702" xr:uid="{00000000-0005-0000-0000-00007B5E0000}"/>
    <cellStyle name="Vírgula 5 2 7 3 6" xfId="13014" xr:uid="{00000000-0005-0000-0000-00007C5E0000}"/>
    <cellStyle name="Vírgula 5 2 7 4" xfId="3438" xr:uid="{00000000-0005-0000-0000-00007D5E0000}"/>
    <cellStyle name="Vírgula 5 2 7 4 2" xfId="16782" xr:uid="{00000000-0005-0000-0000-00007E5E0000}"/>
    <cellStyle name="Vírgula 5 2 7 5" xfId="6102" xr:uid="{00000000-0005-0000-0000-00007F5E0000}"/>
    <cellStyle name="Vírgula 5 2 7 5 2" xfId="19446" xr:uid="{00000000-0005-0000-0000-0000805E0000}"/>
    <cellStyle name="Vírgula 5 2 7 6" xfId="8766" xr:uid="{00000000-0005-0000-0000-0000815E0000}"/>
    <cellStyle name="Vírgula 5 2 7 6 2" xfId="22110" xr:uid="{00000000-0005-0000-0000-0000825E0000}"/>
    <cellStyle name="Vírgula 5 2 7 7" xfId="14118" xr:uid="{00000000-0005-0000-0000-0000835E0000}"/>
    <cellStyle name="Vírgula 5 2 7 8" xfId="11430" xr:uid="{00000000-0005-0000-0000-0000845E0000}"/>
    <cellStyle name="Vírgula 5 2 7 9" xfId="24486" xr:uid="{00000000-0005-0000-0000-0000855E0000}"/>
    <cellStyle name="Vírgula 5 2 8" xfId="822" xr:uid="{00000000-0005-0000-0000-0000865E0000}"/>
    <cellStyle name="Vírgula 5 2 8 2" xfId="1614" xr:uid="{00000000-0005-0000-0000-0000875E0000}"/>
    <cellStyle name="Vírgula 5 2 8 2 2" xfId="4278" xr:uid="{00000000-0005-0000-0000-0000885E0000}"/>
    <cellStyle name="Vírgula 5 2 8 2 2 2" xfId="17622" xr:uid="{00000000-0005-0000-0000-0000895E0000}"/>
    <cellStyle name="Vírgula 5 2 8 2 3" xfId="6942" xr:uid="{00000000-0005-0000-0000-00008A5E0000}"/>
    <cellStyle name="Vírgula 5 2 8 2 3 2" xfId="20286" xr:uid="{00000000-0005-0000-0000-00008B5E0000}"/>
    <cellStyle name="Vírgula 5 2 8 2 4" xfId="9606" xr:uid="{00000000-0005-0000-0000-00008C5E0000}"/>
    <cellStyle name="Vírgula 5 2 8 2 4 2" xfId="22950" xr:uid="{00000000-0005-0000-0000-00008D5E0000}"/>
    <cellStyle name="Vírgula 5 2 8 2 5" xfId="14958" xr:uid="{00000000-0005-0000-0000-00008E5E0000}"/>
    <cellStyle name="Vírgula 5 2 8 2 6" xfId="12270" xr:uid="{00000000-0005-0000-0000-00008F5E0000}"/>
    <cellStyle name="Vírgula 5 2 8 2 7" xfId="26502" xr:uid="{00000000-0005-0000-0000-0000905E0000}"/>
    <cellStyle name="Vírgula 5 2 8 3" xfId="2406" xr:uid="{00000000-0005-0000-0000-0000915E0000}"/>
    <cellStyle name="Vírgula 5 2 8 3 2" xfId="5070" xr:uid="{00000000-0005-0000-0000-0000925E0000}"/>
    <cellStyle name="Vírgula 5 2 8 3 2 2" xfId="18414" xr:uid="{00000000-0005-0000-0000-0000935E0000}"/>
    <cellStyle name="Vírgula 5 2 8 3 3" xfId="7734" xr:uid="{00000000-0005-0000-0000-0000945E0000}"/>
    <cellStyle name="Vírgula 5 2 8 3 3 2" xfId="21078" xr:uid="{00000000-0005-0000-0000-0000955E0000}"/>
    <cellStyle name="Vírgula 5 2 8 3 4" xfId="10398" xr:uid="{00000000-0005-0000-0000-0000965E0000}"/>
    <cellStyle name="Vírgula 5 2 8 3 4 2" xfId="23742" xr:uid="{00000000-0005-0000-0000-0000975E0000}"/>
    <cellStyle name="Vírgula 5 2 8 3 5" xfId="15750" xr:uid="{00000000-0005-0000-0000-0000985E0000}"/>
    <cellStyle name="Vírgula 5 2 8 3 6" xfId="13062" xr:uid="{00000000-0005-0000-0000-0000995E0000}"/>
    <cellStyle name="Vírgula 5 2 8 4" xfId="3486" xr:uid="{00000000-0005-0000-0000-00009A5E0000}"/>
    <cellStyle name="Vírgula 5 2 8 4 2" xfId="16830" xr:uid="{00000000-0005-0000-0000-00009B5E0000}"/>
    <cellStyle name="Vírgula 5 2 8 5" xfId="6150" xr:uid="{00000000-0005-0000-0000-00009C5E0000}"/>
    <cellStyle name="Vírgula 5 2 8 5 2" xfId="19494" xr:uid="{00000000-0005-0000-0000-00009D5E0000}"/>
    <cellStyle name="Vírgula 5 2 8 6" xfId="8814" xr:uid="{00000000-0005-0000-0000-00009E5E0000}"/>
    <cellStyle name="Vírgula 5 2 8 6 2" xfId="22158" xr:uid="{00000000-0005-0000-0000-00009F5E0000}"/>
    <cellStyle name="Vírgula 5 2 8 7" xfId="14166" xr:uid="{00000000-0005-0000-0000-0000A05E0000}"/>
    <cellStyle name="Vírgula 5 2 8 8" xfId="11478" xr:uid="{00000000-0005-0000-0000-0000A15E0000}"/>
    <cellStyle name="Vírgula 5 2 8 9" xfId="25134" xr:uid="{00000000-0005-0000-0000-0000A25E0000}"/>
    <cellStyle name="Vírgula 5 2 9" xfId="870" xr:uid="{00000000-0005-0000-0000-0000A35E0000}"/>
    <cellStyle name="Vírgula 5 2 9 2" xfId="3534" xr:uid="{00000000-0005-0000-0000-0000A45E0000}"/>
    <cellStyle name="Vírgula 5 2 9 2 2" xfId="16878" xr:uid="{00000000-0005-0000-0000-0000A55E0000}"/>
    <cellStyle name="Vírgula 5 2 9 3" xfId="6198" xr:uid="{00000000-0005-0000-0000-0000A65E0000}"/>
    <cellStyle name="Vírgula 5 2 9 3 2" xfId="19542" xr:uid="{00000000-0005-0000-0000-0000A75E0000}"/>
    <cellStyle name="Vírgula 5 2 9 4" xfId="8862" xr:uid="{00000000-0005-0000-0000-0000A85E0000}"/>
    <cellStyle name="Vírgula 5 2 9 4 2" xfId="22206" xr:uid="{00000000-0005-0000-0000-0000A95E0000}"/>
    <cellStyle name="Vírgula 5 2 9 5" xfId="14214" xr:uid="{00000000-0005-0000-0000-0000AA5E0000}"/>
    <cellStyle name="Vírgula 5 2 9 6" xfId="11526" xr:uid="{00000000-0005-0000-0000-0000AB5E0000}"/>
    <cellStyle name="Vírgula 5 2 9 7" xfId="25494" xr:uid="{00000000-0005-0000-0000-0000AC5E0000}"/>
    <cellStyle name="Vírgula 5 3" xfId="102" xr:uid="{00000000-0005-0000-0000-0000AD5E0000}"/>
    <cellStyle name="Vírgula 5 3 10" xfId="5430" xr:uid="{00000000-0005-0000-0000-0000AE5E0000}"/>
    <cellStyle name="Vírgula 5 3 10 2" xfId="18774" xr:uid="{00000000-0005-0000-0000-0000AF5E0000}"/>
    <cellStyle name="Vírgula 5 3 11" xfId="8094" xr:uid="{00000000-0005-0000-0000-0000B05E0000}"/>
    <cellStyle name="Vírgula 5 3 11 2" xfId="21438" xr:uid="{00000000-0005-0000-0000-0000B15E0000}"/>
    <cellStyle name="Vírgula 5 3 12" xfId="13446" xr:uid="{00000000-0005-0000-0000-0000B25E0000}"/>
    <cellStyle name="Vírgula 5 3 13" xfId="10758" xr:uid="{00000000-0005-0000-0000-0000B35E0000}"/>
    <cellStyle name="Vírgula 5 3 14" xfId="24150" xr:uid="{00000000-0005-0000-0000-0000B45E0000}"/>
    <cellStyle name="Vírgula 5 3 2" xfId="270" xr:uid="{00000000-0005-0000-0000-0000B55E0000}"/>
    <cellStyle name="Vírgula 5 3 2 10" xfId="13614" xr:uid="{00000000-0005-0000-0000-0000B65E0000}"/>
    <cellStyle name="Vírgula 5 3 2 11" xfId="10926" xr:uid="{00000000-0005-0000-0000-0000B75E0000}"/>
    <cellStyle name="Vírgula 5 3 2 12" xfId="24318" xr:uid="{00000000-0005-0000-0000-0000B85E0000}"/>
    <cellStyle name="Vírgula 5 3 2 2" xfId="534" xr:uid="{00000000-0005-0000-0000-0000B95E0000}"/>
    <cellStyle name="Vírgula 5 3 2 2 2" xfId="1326" xr:uid="{00000000-0005-0000-0000-0000BA5E0000}"/>
    <cellStyle name="Vírgula 5 3 2 2 2 2" xfId="3990" xr:uid="{00000000-0005-0000-0000-0000BB5E0000}"/>
    <cellStyle name="Vírgula 5 3 2 2 2 2 2" xfId="17334" xr:uid="{00000000-0005-0000-0000-0000BC5E0000}"/>
    <cellStyle name="Vírgula 5 3 2 2 2 3" xfId="6654" xr:uid="{00000000-0005-0000-0000-0000BD5E0000}"/>
    <cellStyle name="Vírgula 5 3 2 2 2 3 2" xfId="19998" xr:uid="{00000000-0005-0000-0000-0000BE5E0000}"/>
    <cellStyle name="Vírgula 5 3 2 2 2 4" xfId="9318" xr:uid="{00000000-0005-0000-0000-0000BF5E0000}"/>
    <cellStyle name="Vírgula 5 3 2 2 2 4 2" xfId="22662" xr:uid="{00000000-0005-0000-0000-0000C05E0000}"/>
    <cellStyle name="Vírgula 5 3 2 2 2 5" xfId="14670" xr:uid="{00000000-0005-0000-0000-0000C15E0000}"/>
    <cellStyle name="Vírgula 5 3 2 2 2 6" xfId="11982" xr:uid="{00000000-0005-0000-0000-0000C25E0000}"/>
    <cellStyle name="Vírgula 5 3 2 2 2 7" xfId="26382" xr:uid="{00000000-0005-0000-0000-0000C35E0000}"/>
    <cellStyle name="Vírgula 5 3 2 2 3" xfId="2118" xr:uid="{00000000-0005-0000-0000-0000C45E0000}"/>
    <cellStyle name="Vírgula 5 3 2 2 3 2" xfId="4782" xr:uid="{00000000-0005-0000-0000-0000C55E0000}"/>
    <cellStyle name="Vírgula 5 3 2 2 3 2 2" xfId="18126" xr:uid="{00000000-0005-0000-0000-0000C65E0000}"/>
    <cellStyle name="Vírgula 5 3 2 2 3 3" xfId="7446" xr:uid="{00000000-0005-0000-0000-0000C75E0000}"/>
    <cellStyle name="Vírgula 5 3 2 2 3 3 2" xfId="20790" xr:uid="{00000000-0005-0000-0000-0000C85E0000}"/>
    <cellStyle name="Vírgula 5 3 2 2 3 4" xfId="10110" xr:uid="{00000000-0005-0000-0000-0000C95E0000}"/>
    <cellStyle name="Vírgula 5 3 2 2 3 4 2" xfId="23454" xr:uid="{00000000-0005-0000-0000-0000CA5E0000}"/>
    <cellStyle name="Vírgula 5 3 2 2 3 5" xfId="15462" xr:uid="{00000000-0005-0000-0000-0000CB5E0000}"/>
    <cellStyle name="Vírgula 5 3 2 2 3 6" xfId="12774" xr:uid="{00000000-0005-0000-0000-0000CC5E0000}"/>
    <cellStyle name="Vírgula 5 3 2 2 4" xfId="3198" xr:uid="{00000000-0005-0000-0000-0000CD5E0000}"/>
    <cellStyle name="Vírgula 5 3 2 2 4 2" xfId="16542" xr:uid="{00000000-0005-0000-0000-0000CE5E0000}"/>
    <cellStyle name="Vírgula 5 3 2 2 5" xfId="5862" xr:uid="{00000000-0005-0000-0000-0000CF5E0000}"/>
    <cellStyle name="Vírgula 5 3 2 2 5 2" xfId="19206" xr:uid="{00000000-0005-0000-0000-0000D05E0000}"/>
    <cellStyle name="Vírgula 5 3 2 2 6" xfId="8526" xr:uid="{00000000-0005-0000-0000-0000D15E0000}"/>
    <cellStyle name="Vírgula 5 3 2 2 6 2" xfId="21870" xr:uid="{00000000-0005-0000-0000-0000D25E0000}"/>
    <cellStyle name="Vírgula 5 3 2 2 7" xfId="13878" xr:uid="{00000000-0005-0000-0000-0000D35E0000}"/>
    <cellStyle name="Vírgula 5 3 2 2 8" xfId="11190" xr:uid="{00000000-0005-0000-0000-0000D45E0000}"/>
    <cellStyle name="Vírgula 5 3 2 2 9" xfId="25014" xr:uid="{00000000-0005-0000-0000-0000D55E0000}"/>
    <cellStyle name="Vírgula 5 3 2 3" xfId="702" xr:uid="{00000000-0005-0000-0000-0000D65E0000}"/>
    <cellStyle name="Vírgula 5 3 2 3 2" xfId="1494" xr:uid="{00000000-0005-0000-0000-0000D75E0000}"/>
    <cellStyle name="Vírgula 5 3 2 3 2 2" xfId="4158" xr:uid="{00000000-0005-0000-0000-0000D85E0000}"/>
    <cellStyle name="Vírgula 5 3 2 3 2 2 2" xfId="17502" xr:uid="{00000000-0005-0000-0000-0000D95E0000}"/>
    <cellStyle name="Vírgula 5 3 2 3 2 3" xfId="6822" xr:uid="{00000000-0005-0000-0000-0000DA5E0000}"/>
    <cellStyle name="Vírgula 5 3 2 3 2 3 2" xfId="20166" xr:uid="{00000000-0005-0000-0000-0000DB5E0000}"/>
    <cellStyle name="Vírgula 5 3 2 3 2 4" xfId="9486" xr:uid="{00000000-0005-0000-0000-0000DC5E0000}"/>
    <cellStyle name="Vírgula 5 3 2 3 2 4 2" xfId="22830" xr:uid="{00000000-0005-0000-0000-0000DD5E0000}"/>
    <cellStyle name="Vírgula 5 3 2 3 2 5" xfId="14838" xr:uid="{00000000-0005-0000-0000-0000DE5E0000}"/>
    <cellStyle name="Vírgula 5 3 2 3 2 6" xfId="12150" xr:uid="{00000000-0005-0000-0000-0000DF5E0000}"/>
    <cellStyle name="Vírgula 5 3 2 3 2 7" xfId="26046" xr:uid="{00000000-0005-0000-0000-0000E05E0000}"/>
    <cellStyle name="Vírgula 5 3 2 3 3" xfId="2286" xr:uid="{00000000-0005-0000-0000-0000E15E0000}"/>
    <cellStyle name="Vírgula 5 3 2 3 3 2" xfId="4950" xr:uid="{00000000-0005-0000-0000-0000E25E0000}"/>
    <cellStyle name="Vírgula 5 3 2 3 3 2 2" xfId="18294" xr:uid="{00000000-0005-0000-0000-0000E35E0000}"/>
    <cellStyle name="Vírgula 5 3 2 3 3 3" xfId="7614" xr:uid="{00000000-0005-0000-0000-0000E45E0000}"/>
    <cellStyle name="Vírgula 5 3 2 3 3 3 2" xfId="20958" xr:uid="{00000000-0005-0000-0000-0000E55E0000}"/>
    <cellStyle name="Vírgula 5 3 2 3 3 4" xfId="10278" xr:uid="{00000000-0005-0000-0000-0000E65E0000}"/>
    <cellStyle name="Vírgula 5 3 2 3 3 4 2" xfId="23622" xr:uid="{00000000-0005-0000-0000-0000E75E0000}"/>
    <cellStyle name="Vírgula 5 3 2 3 3 5" xfId="15630" xr:uid="{00000000-0005-0000-0000-0000E85E0000}"/>
    <cellStyle name="Vírgula 5 3 2 3 3 6" xfId="12942" xr:uid="{00000000-0005-0000-0000-0000E95E0000}"/>
    <cellStyle name="Vírgula 5 3 2 3 4" xfId="3366" xr:uid="{00000000-0005-0000-0000-0000EA5E0000}"/>
    <cellStyle name="Vírgula 5 3 2 3 4 2" xfId="16710" xr:uid="{00000000-0005-0000-0000-0000EB5E0000}"/>
    <cellStyle name="Vírgula 5 3 2 3 5" xfId="6030" xr:uid="{00000000-0005-0000-0000-0000EC5E0000}"/>
    <cellStyle name="Vírgula 5 3 2 3 5 2" xfId="19374" xr:uid="{00000000-0005-0000-0000-0000ED5E0000}"/>
    <cellStyle name="Vírgula 5 3 2 3 6" xfId="8694" xr:uid="{00000000-0005-0000-0000-0000EE5E0000}"/>
    <cellStyle name="Vírgula 5 3 2 3 6 2" xfId="22038" xr:uid="{00000000-0005-0000-0000-0000EF5E0000}"/>
    <cellStyle name="Vírgula 5 3 2 3 7" xfId="14046" xr:uid="{00000000-0005-0000-0000-0000F05E0000}"/>
    <cellStyle name="Vírgula 5 3 2 3 8" xfId="11358" xr:uid="{00000000-0005-0000-0000-0000F15E0000}"/>
    <cellStyle name="Vírgula 5 3 2 3 9" xfId="24678" xr:uid="{00000000-0005-0000-0000-0000F25E0000}"/>
    <cellStyle name="Vírgula 5 3 2 4" xfId="1062" xr:uid="{00000000-0005-0000-0000-0000F35E0000}"/>
    <cellStyle name="Vírgula 5 3 2 4 2" xfId="3726" xr:uid="{00000000-0005-0000-0000-0000F45E0000}"/>
    <cellStyle name="Vírgula 5 3 2 4 2 2" xfId="17070" xr:uid="{00000000-0005-0000-0000-0000F55E0000}"/>
    <cellStyle name="Vírgula 5 3 2 4 2 3" xfId="26694" xr:uid="{00000000-0005-0000-0000-0000F65E0000}"/>
    <cellStyle name="Vírgula 5 3 2 4 3" xfId="6390" xr:uid="{00000000-0005-0000-0000-0000F75E0000}"/>
    <cellStyle name="Vírgula 5 3 2 4 3 2" xfId="19734" xr:uid="{00000000-0005-0000-0000-0000F85E0000}"/>
    <cellStyle name="Vírgula 5 3 2 4 4" xfId="9054" xr:uid="{00000000-0005-0000-0000-0000F95E0000}"/>
    <cellStyle name="Vírgula 5 3 2 4 4 2" xfId="22398" xr:uid="{00000000-0005-0000-0000-0000FA5E0000}"/>
    <cellStyle name="Vírgula 5 3 2 4 5" xfId="14406" xr:uid="{00000000-0005-0000-0000-0000FB5E0000}"/>
    <cellStyle name="Vírgula 5 3 2 4 6" xfId="11718" xr:uid="{00000000-0005-0000-0000-0000FC5E0000}"/>
    <cellStyle name="Vírgula 5 3 2 4 7" xfId="25326" xr:uid="{00000000-0005-0000-0000-0000FD5E0000}"/>
    <cellStyle name="Vírgula 5 3 2 5" xfId="1854" xr:uid="{00000000-0005-0000-0000-0000FE5E0000}"/>
    <cellStyle name="Vírgula 5 3 2 5 2" xfId="4518" xr:uid="{00000000-0005-0000-0000-0000FF5E0000}"/>
    <cellStyle name="Vírgula 5 3 2 5 2 2" xfId="17862" xr:uid="{00000000-0005-0000-0000-0000005F0000}"/>
    <cellStyle name="Vírgula 5 3 2 5 3" xfId="7182" xr:uid="{00000000-0005-0000-0000-0000015F0000}"/>
    <cellStyle name="Vírgula 5 3 2 5 3 2" xfId="20526" xr:uid="{00000000-0005-0000-0000-0000025F0000}"/>
    <cellStyle name="Vírgula 5 3 2 5 4" xfId="9846" xr:uid="{00000000-0005-0000-0000-0000035F0000}"/>
    <cellStyle name="Vírgula 5 3 2 5 4 2" xfId="23190" xr:uid="{00000000-0005-0000-0000-0000045F0000}"/>
    <cellStyle name="Vírgula 5 3 2 5 5" xfId="15198" xr:uid="{00000000-0005-0000-0000-0000055F0000}"/>
    <cellStyle name="Vírgula 5 3 2 5 6" xfId="12510" xr:uid="{00000000-0005-0000-0000-0000065F0000}"/>
    <cellStyle name="Vírgula 5 3 2 5 7" xfId="25686" xr:uid="{00000000-0005-0000-0000-0000075F0000}"/>
    <cellStyle name="Vírgula 5 3 2 6" xfId="2670" xr:uid="{00000000-0005-0000-0000-0000085F0000}"/>
    <cellStyle name="Vírgula 5 3 2 6 2" xfId="5334" xr:uid="{00000000-0005-0000-0000-0000095F0000}"/>
    <cellStyle name="Vírgula 5 3 2 6 2 2" xfId="18678" xr:uid="{00000000-0005-0000-0000-00000A5F0000}"/>
    <cellStyle name="Vírgula 5 3 2 6 3" xfId="7998" xr:uid="{00000000-0005-0000-0000-00000B5F0000}"/>
    <cellStyle name="Vírgula 5 3 2 6 3 2" xfId="21342" xr:uid="{00000000-0005-0000-0000-00000C5F0000}"/>
    <cellStyle name="Vírgula 5 3 2 6 4" xfId="10662" xr:uid="{00000000-0005-0000-0000-00000D5F0000}"/>
    <cellStyle name="Vírgula 5 3 2 6 4 2" xfId="24006" xr:uid="{00000000-0005-0000-0000-00000E5F0000}"/>
    <cellStyle name="Vírgula 5 3 2 6 5" xfId="16014" xr:uid="{00000000-0005-0000-0000-00000F5F0000}"/>
    <cellStyle name="Vírgula 5 3 2 6 6" xfId="13326" xr:uid="{00000000-0005-0000-0000-0000105F0000}"/>
    <cellStyle name="Vírgula 5 3 2 7" xfId="2934" xr:uid="{00000000-0005-0000-0000-0000115F0000}"/>
    <cellStyle name="Vírgula 5 3 2 7 2" xfId="16278" xr:uid="{00000000-0005-0000-0000-0000125F0000}"/>
    <cellStyle name="Vírgula 5 3 2 8" xfId="5598" xr:uid="{00000000-0005-0000-0000-0000135F0000}"/>
    <cellStyle name="Vírgula 5 3 2 8 2" xfId="18942" xr:uid="{00000000-0005-0000-0000-0000145F0000}"/>
    <cellStyle name="Vírgula 5 3 2 9" xfId="8262" xr:uid="{00000000-0005-0000-0000-0000155F0000}"/>
    <cellStyle name="Vírgula 5 3 2 9 2" xfId="21606" xr:uid="{00000000-0005-0000-0000-0000165F0000}"/>
    <cellStyle name="Vírgula 5 3 3" xfId="174" xr:uid="{00000000-0005-0000-0000-0000175F0000}"/>
    <cellStyle name="Vírgula 5 3 3 10" xfId="10830" xr:uid="{00000000-0005-0000-0000-0000185F0000}"/>
    <cellStyle name="Vírgula 5 3 3 11" xfId="24222" xr:uid="{00000000-0005-0000-0000-0000195F0000}"/>
    <cellStyle name="Vírgula 5 3 3 2" xfId="438" xr:uid="{00000000-0005-0000-0000-00001A5F0000}"/>
    <cellStyle name="Vírgula 5 3 3 2 2" xfId="1230" xr:uid="{00000000-0005-0000-0000-00001B5F0000}"/>
    <cellStyle name="Vírgula 5 3 3 2 2 2" xfId="3894" xr:uid="{00000000-0005-0000-0000-00001C5F0000}"/>
    <cellStyle name="Vírgula 5 3 3 2 2 2 2" xfId="17238" xr:uid="{00000000-0005-0000-0000-00001D5F0000}"/>
    <cellStyle name="Vírgula 5 3 3 2 2 3" xfId="6558" xr:uid="{00000000-0005-0000-0000-00001E5F0000}"/>
    <cellStyle name="Vírgula 5 3 3 2 2 3 2" xfId="19902" xr:uid="{00000000-0005-0000-0000-00001F5F0000}"/>
    <cellStyle name="Vírgula 5 3 3 2 2 4" xfId="9222" xr:uid="{00000000-0005-0000-0000-0000205F0000}"/>
    <cellStyle name="Vírgula 5 3 3 2 2 4 2" xfId="22566" xr:uid="{00000000-0005-0000-0000-0000215F0000}"/>
    <cellStyle name="Vírgula 5 3 3 2 2 5" xfId="14574" xr:uid="{00000000-0005-0000-0000-0000225F0000}"/>
    <cellStyle name="Vírgula 5 3 3 2 2 6" xfId="11886" xr:uid="{00000000-0005-0000-0000-0000235F0000}"/>
    <cellStyle name="Vírgula 5 3 3 2 2 7" xfId="26286" xr:uid="{00000000-0005-0000-0000-0000245F0000}"/>
    <cellStyle name="Vírgula 5 3 3 2 3" xfId="2022" xr:uid="{00000000-0005-0000-0000-0000255F0000}"/>
    <cellStyle name="Vírgula 5 3 3 2 3 2" xfId="4686" xr:uid="{00000000-0005-0000-0000-0000265F0000}"/>
    <cellStyle name="Vírgula 5 3 3 2 3 2 2" xfId="18030" xr:uid="{00000000-0005-0000-0000-0000275F0000}"/>
    <cellStyle name="Vírgula 5 3 3 2 3 3" xfId="7350" xr:uid="{00000000-0005-0000-0000-0000285F0000}"/>
    <cellStyle name="Vírgula 5 3 3 2 3 3 2" xfId="20694" xr:uid="{00000000-0005-0000-0000-0000295F0000}"/>
    <cellStyle name="Vírgula 5 3 3 2 3 4" xfId="10014" xr:uid="{00000000-0005-0000-0000-00002A5F0000}"/>
    <cellStyle name="Vírgula 5 3 3 2 3 4 2" xfId="23358" xr:uid="{00000000-0005-0000-0000-00002B5F0000}"/>
    <cellStyle name="Vírgula 5 3 3 2 3 5" xfId="15366" xr:uid="{00000000-0005-0000-0000-00002C5F0000}"/>
    <cellStyle name="Vírgula 5 3 3 2 3 6" xfId="12678" xr:uid="{00000000-0005-0000-0000-00002D5F0000}"/>
    <cellStyle name="Vírgula 5 3 3 2 4" xfId="3102" xr:uid="{00000000-0005-0000-0000-00002E5F0000}"/>
    <cellStyle name="Vírgula 5 3 3 2 4 2" xfId="16446" xr:uid="{00000000-0005-0000-0000-00002F5F0000}"/>
    <cellStyle name="Vírgula 5 3 3 2 5" xfId="5766" xr:uid="{00000000-0005-0000-0000-0000305F0000}"/>
    <cellStyle name="Vírgula 5 3 3 2 5 2" xfId="19110" xr:uid="{00000000-0005-0000-0000-0000315F0000}"/>
    <cellStyle name="Vírgula 5 3 3 2 6" xfId="8430" xr:uid="{00000000-0005-0000-0000-0000325F0000}"/>
    <cellStyle name="Vírgula 5 3 3 2 6 2" xfId="21774" xr:uid="{00000000-0005-0000-0000-0000335F0000}"/>
    <cellStyle name="Vírgula 5 3 3 2 7" xfId="13782" xr:uid="{00000000-0005-0000-0000-0000345F0000}"/>
    <cellStyle name="Vírgula 5 3 3 2 8" xfId="11094" xr:uid="{00000000-0005-0000-0000-0000355F0000}"/>
    <cellStyle name="Vírgula 5 3 3 2 9" xfId="24918" xr:uid="{00000000-0005-0000-0000-0000365F0000}"/>
    <cellStyle name="Vírgula 5 3 3 3" xfId="966" xr:uid="{00000000-0005-0000-0000-0000375F0000}"/>
    <cellStyle name="Vírgula 5 3 3 3 2" xfId="3630" xr:uid="{00000000-0005-0000-0000-0000385F0000}"/>
    <cellStyle name="Vírgula 5 3 3 3 2 2" xfId="16974" xr:uid="{00000000-0005-0000-0000-0000395F0000}"/>
    <cellStyle name="Vírgula 5 3 3 3 2 3" xfId="25950" xr:uid="{00000000-0005-0000-0000-00003A5F0000}"/>
    <cellStyle name="Vírgula 5 3 3 3 3" xfId="6294" xr:uid="{00000000-0005-0000-0000-00003B5F0000}"/>
    <cellStyle name="Vírgula 5 3 3 3 3 2" xfId="19638" xr:uid="{00000000-0005-0000-0000-00003C5F0000}"/>
    <cellStyle name="Vírgula 5 3 3 3 4" xfId="8958" xr:uid="{00000000-0005-0000-0000-00003D5F0000}"/>
    <cellStyle name="Vírgula 5 3 3 3 4 2" xfId="22302" xr:uid="{00000000-0005-0000-0000-00003E5F0000}"/>
    <cellStyle name="Vírgula 5 3 3 3 5" xfId="14310" xr:uid="{00000000-0005-0000-0000-00003F5F0000}"/>
    <cellStyle name="Vírgula 5 3 3 3 6" xfId="11622" xr:uid="{00000000-0005-0000-0000-0000405F0000}"/>
    <cellStyle name="Vírgula 5 3 3 3 7" xfId="24582" xr:uid="{00000000-0005-0000-0000-0000415F0000}"/>
    <cellStyle name="Vírgula 5 3 3 4" xfId="1758" xr:uid="{00000000-0005-0000-0000-0000425F0000}"/>
    <cellStyle name="Vírgula 5 3 3 4 2" xfId="4422" xr:uid="{00000000-0005-0000-0000-0000435F0000}"/>
    <cellStyle name="Vírgula 5 3 3 4 2 2" xfId="17766" xr:uid="{00000000-0005-0000-0000-0000445F0000}"/>
    <cellStyle name="Vírgula 5 3 3 4 2 3" xfId="26598" xr:uid="{00000000-0005-0000-0000-0000455F0000}"/>
    <cellStyle name="Vírgula 5 3 3 4 3" xfId="7086" xr:uid="{00000000-0005-0000-0000-0000465F0000}"/>
    <cellStyle name="Vírgula 5 3 3 4 3 2" xfId="20430" xr:uid="{00000000-0005-0000-0000-0000475F0000}"/>
    <cellStyle name="Vírgula 5 3 3 4 4" xfId="9750" xr:uid="{00000000-0005-0000-0000-0000485F0000}"/>
    <cellStyle name="Vírgula 5 3 3 4 4 2" xfId="23094" xr:uid="{00000000-0005-0000-0000-0000495F0000}"/>
    <cellStyle name="Vírgula 5 3 3 4 5" xfId="15102" xr:uid="{00000000-0005-0000-0000-00004A5F0000}"/>
    <cellStyle name="Vírgula 5 3 3 4 6" xfId="12414" xr:uid="{00000000-0005-0000-0000-00004B5F0000}"/>
    <cellStyle name="Vírgula 5 3 3 4 7" xfId="25230" xr:uid="{00000000-0005-0000-0000-00004C5F0000}"/>
    <cellStyle name="Vírgula 5 3 3 5" xfId="2574" xr:uid="{00000000-0005-0000-0000-00004D5F0000}"/>
    <cellStyle name="Vírgula 5 3 3 5 2" xfId="5238" xr:uid="{00000000-0005-0000-0000-00004E5F0000}"/>
    <cellStyle name="Vírgula 5 3 3 5 2 2" xfId="18582" xr:uid="{00000000-0005-0000-0000-00004F5F0000}"/>
    <cellStyle name="Vírgula 5 3 3 5 3" xfId="7902" xr:uid="{00000000-0005-0000-0000-0000505F0000}"/>
    <cellStyle name="Vírgula 5 3 3 5 3 2" xfId="21246" xr:uid="{00000000-0005-0000-0000-0000515F0000}"/>
    <cellStyle name="Vírgula 5 3 3 5 4" xfId="10566" xr:uid="{00000000-0005-0000-0000-0000525F0000}"/>
    <cellStyle name="Vírgula 5 3 3 5 4 2" xfId="23910" xr:uid="{00000000-0005-0000-0000-0000535F0000}"/>
    <cellStyle name="Vírgula 5 3 3 5 5" xfId="15918" xr:uid="{00000000-0005-0000-0000-0000545F0000}"/>
    <cellStyle name="Vírgula 5 3 3 5 6" xfId="13230" xr:uid="{00000000-0005-0000-0000-0000555F0000}"/>
    <cellStyle name="Vírgula 5 3 3 5 7" xfId="25590" xr:uid="{00000000-0005-0000-0000-0000565F0000}"/>
    <cellStyle name="Vírgula 5 3 3 6" xfId="2838" xr:uid="{00000000-0005-0000-0000-0000575F0000}"/>
    <cellStyle name="Vírgula 5 3 3 6 2" xfId="16182" xr:uid="{00000000-0005-0000-0000-0000585F0000}"/>
    <cellStyle name="Vírgula 5 3 3 7" xfId="5502" xr:uid="{00000000-0005-0000-0000-0000595F0000}"/>
    <cellStyle name="Vírgula 5 3 3 7 2" xfId="18846" xr:uid="{00000000-0005-0000-0000-00005A5F0000}"/>
    <cellStyle name="Vírgula 5 3 3 8" xfId="8166" xr:uid="{00000000-0005-0000-0000-00005B5F0000}"/>
    <cellStyle name="Vírgula 5 3 3 8 2" xfId="21510" xr:uid="{00000000-0005-0000-0000-00005C5F0000}"/>
    <cellStyle name="Vírgula 5 3 3 9" xfId="13518" xr:uid="{00000000-0005-0000-0000-00005D5F0000}"/>
    <cellStyle name="Vírgula 5 3 4" xfId="366" xr:uid="{00000000-0005-0000-0000-00005E5F0000}"/>
    <cellStyle name="Vírgula 5 3 4 2" xfId="1158" xr:uid="{00000000-0005-0000-0000-00005F5F0000}"/>
    <cellStyle name="Vírgula 5 3 4 2 2" xfId="3822" xr:uid="{00000000-0005-0000-0000-0000605F0000}"/>
    <cellStyle name="Vírgula 5 3 4 2 2 2" xfId="17166" xr:uid="{00000000-0005-0000-0000-0000615F0000}"/>
    <cellStyle name="Vírgula 5 3 4 2 3" xfId="6486" xr:uid="{00000000-0005-0000-0000-0000625F0000}"/>
    <cellStyle name="Vírgula 5 3 4 2 3 2" xfId="19830" xr:uid="{00000000-0005-0000-0000-0000635F0000}"/>
    <cellStyle name="Vírgula 5 3 4 2 4" xfId="9150" xr:uid="{00000000-0005-0000-0000-0000645F0000}"/>
    <cellStyle name="Vírgula 5 3 4 2 4 2" xfId="22494" xr:uid="{00000000-0005-0000-0000-0000655F0000}"/>
    <cellStyle name="Vírgula 5 3 4 2 5" xfId="14502" xr:uid="{00000000-0005-0000-0000-0000665F0000}"/>
    <cellStyle name="Vírgula 5 3 4 2 6" xfId="11814" xr:uid="{00000000-0005-0000-0000-0000675F0000}"/>
    <cellStyle name="Vírgula 5 3 4 2 7" xfId="26214" xr:uid="{00000000-0005-0000-0000-0000685F0000}"/>
    <cellStyle name="Vírgula 5 3 4 3" xfId="1950" xr:uid="{00000000-0005-0000-0000-0000695F0000}"/>
    <cellStyle name="Vírgula 5 3 4 3 2" xfId="4614" xr:uid="{00000000-0005-0000-0000-00006A5F0000}"/>
    <cellStyle name="Vírgula 5 3 4 3 2 2" xfId="17958" xr:uid="{00000000-0005-0000-0000-00006B5F0000}"/>
    <cellStyle name="Vírgula 5 3 4 3 3" xfId="7278" xr:uid="{00000000-0005-0000-0000-00006C5F0000}"/>
    <cellStyle name="Vírgula 5 3 4 3 3 2" xfId="20622" xr:uid="{00000000-0005-0000-0000-00006D5F0000}"/>
    <cellStyle name="Vírgula 5 3 4 3 4" xfId="9942" xr:uid="{00000000-0005-0000-0000-00006E5F0000}"/>
    <cellStyle name="Vírgula 5 3 4 3 4 2" xfId="23286" xr:uid="{00000000-0005-0000-0000-00006F5F0000}"/>
    <cellStyle name="Vírgula 5 3 4 3 5" xfId="15294" xr:uid="{00000000-0005-0000-0000-0000705F0000}"/>
    <cellStyle name="Vírgula 5 3 4 3 6" xfId="12606" xr:uid="{00000000-0005-0000-0000-0000715F0000}"/>
    <cellStyle name="Vírgula 5 3 4 4" xfId="3030" xr:uid="{00000000-0005-0000-0000-0000725F0000}"/>
    <cellStyle name="Vírgula 5 3 4 4 2" xfId="16374" xr:uid="{00000000-0005-0000-0000-0000735F0000}"/>
    <cellStyle name="Vírgula 5 3 4 5" xfId="5694" xr:uid="{00000000-0005-0000-0000-0000745F0000}"/>
    <cellStyle name="Vírgula 5 3 4 5 2" xfId="19038" xr:uid="{00000000-0005-0000-0000-0000755F0000}"/>
    <cellStyle name="Vírgula 5 3 4 6" xfId="8358" xr:uid="{00000000-0005-0000-0000-0000765F0000}"/>
    <cellStyle name="Vírgula 5 3 4 6 2" xfId="21702" xr:uid="{00000000-0005-0000-0000-0000775F0000}"/>
    <cellStyle name="Vírgula 5 3 4 7" xfId="13710" xr:uid="{00000000-0005-0000-0000-0000785F0000}"/>
    <cellStyle name="Vírgula 5 3 4 8" xfId="11022" xr:uid="{00000000-0005-0000-0000-0000795F0000}"/>
    <cellStyle name="Vírgula 5 3 4 9" xfId="24846" xr:uid="{00000000-0005-0000-0000-00007A5F0000}"/>
    <cellStyle name="Vírgula 5 3 5" xfId="630" xr:uid="{00000000-0005-0000-0000-00007B5F0000}"/>
    <cellStyle name="Vírgula 5 3 5 2" xfId="1422" xr:uid="{00000000-0005-0000-0000-00007C5F0000}"/>
    <cellStyle name="Vírgula 5 3 5 2 2" xfId="4086" xr:uid="{00000000-0005-0000-0000-00007D5F0000}"/>
    <cellStyle name="Vírgula 5 3 5 2 2 2" xfId="17430" xr:uid="{00000000-0005-0000-0000-00007E5F0000}"/>
    <cellStyle name="Vírgula 5 3 5 2 3" xfId="6750" xr:uid="{00000000-0005-0000-0000-00007F5F0000}"/>
    <cellStyle name="Vírgula 5 3 5 2 3 2" xfId="20094" xr:uid="{00000000-0005-0000-0000-0000805F0000}"/>
    <cellStyle name="Vírgula 5 3 5 2 4" xfId="9414" xr:uid="{00000000-0005-0000-0000-0000815F0000}"/>
    <cellStyle name="Vírgula 5 3 5 2 4 2" xfId="22758" xr:uid="{00000000-0005-0000-0000-0000825F0000}"/>
    <cellStyle name="Vírgula 5 3 5 2 5" xfId="14766" xr:uid="{00000000-0005-0000-0000-0000835F0000}"/>
    <cellStyle name="Vírgula 5 3 5 2 6" xfId="12078" xr:uid="{00000000-0005-0000-0000-0000845F0000}"/>
    <cellStyle name="Vírgula 5 3 5 2 7" xfId="25878" xr:uid="{00000000-0005-0000-0000-0000855F0000}"/>
    <cellStyle name="Vírgula 5 3 5 3" xfId="2214" xr:uid="{00000000-0005-0000-0000-0000865F0000}"/>
    <cellStyle name="Vírgula 5 3 5 3 2" xfId="4878" xr:uid="{00000000-0005-0000-0000-0000875F0000}"/>
    <cellStyle name="Vírgula 5 3 5 3 2 2" xfId="18222" xr:uid="{00000000-0005-0000-0000-0000885F0000}"/>
    <cellStyle name="Vírgula 5 3 5 3 3" xfId="7542" xr:uid="{00000000-0005-0000-0000-0000895F0000}"/>
    <cellStyle name="Vírgula 5 3 5 3 3 2" xfId="20886" xr:uid="{00000000-0005-0000-0000-00008A5F0000}"/>
    <cellStyle name="Vírgula 5 3 5 3 4" xfId="10206" xr:uid="{00000000-0005-0000-0000-00008B5F0000}"/>
    <cellStyle name="Vírgula 5 3 5 3 4 2" xfId="23550" xr:uid="{00000000-0005-0000-0000-00008C5F0000}"/>
    <cellStyle name="Vírgula 5 3 5 3 5" xfId="15558" xr:uid="{00000000-0005-0000-0000-00008D5F0000}"/>
    <cellStyle name="Vírgula 5 3 5 3 6" xfId="12870" xr:uid="{00000000-0005-0000-0000-00008E5F0000}"/>
    <cellStyle name="Vírgula 5 3 5 4" xfId="3294" xr:uid="{00000000-0005-0000-0000-00008F5F0000}"/>
    <cellStyle name="Vírgula 5 3 5 4 2" xfId="16638" xr:uid="{00000000-0005-0000-0000-0000905F0000}"/>
    <cellStyle name="Vírgula 5 3 5 5" xfId="5958" xr:uid="{00000000-0005-0000-0000-0000915F0000}"/>
    <cellStyle name="Vírgula 5 3 5 5 2" xfId="19302" xr:uid="{00000000-0005-0000-0000-0000925F0000}"/>
    <cellStyle name="Vírgula 5 3 5 6" xfId="8622" xr:uid="{00000000-0005-0000-0000-0000935F0000}"/>
    <cellStyle name="Vírgula 5 3 5 6 2" xfId="21966" xr:uid="{00000000-0005-0000-0000-0000945F0000}"/>
    <cellStyle name="Vírgula 5 3 5 7" xfId="13974" xr:uid="{00000000-0005-0000-0000-0000955F0000}"/>
    <cellStyle name="Vírgula 5 3 5 8" xfId="11286" xr:uid="{00000000-0005-0000-0000-0000965F0000}"/>
    <cellStyle name="Vírgula 5 3 5 9" xfId="24510" xr:uid="{00000000-0005-0000-0000-0000975F0000}"/>
    <cellStyle name="Vírgula 5 3 6" xfId="894" xr:uid="{00000000-0005-0000-0000-0000985F0000}"/>
    <cellStyle name="Vírgula 5 3 6 2" xfId="3558" xr:uid="{00000000-0005-0000-0000-0000995F0000}"/>
    <cellStyle name="Vírgula 5 3 6 2 2" xfId="16902" xr:uid="{00000000-0005-0000-0000-00009A5F0000}"/>
    <cellStyle name="Vírgula 5 3 6 2 3" xfId="26526" xr:uid="{00000000-0005-0000-0000-00009B5F0000}"/>
    <cellStyle name="Vírgula 5 3 6 3" xfId="6222" xr:uid="{00000000-0005-0000-0000-00009C5F0000}"/>
    <cellStyle name="Vírgula 5 3 6 3 2" xfId="19566" xr:uid="{00000000-0005-0000-0000-00009D5F0000}"/>
    <cellStyle name="Vírgula 5 3 6 4" xfId="8886" xr:uid="{00000000-0005-0000-0000-00009E5F0000}"/>
    <cellStyle name="Vírgula 5 3 6 4 2" xfId="22230" xr:uid="{00000000-0005-0000-0000-00009F5F0000}"/>
    <cellStyle name="Vírgula 5 3 6 5" xfId="14238" xr:uid="{00000000-0005-0000-0000-0000A05F0000}"/>
    <cellStyle name="Vírgula 5 3 6 6" xfId="11550" xr:uid="{00000000-0005-0000-0000-0000A15F0000}"/>
    <cellStyle name="Vírgula 5 3 6 7" xfId="25158" xr:uid="{00000000-0005-0000-0000-0000A25F0000}"/>
    <cellStyle name="Vírgula 5 3 7" xfId="1686" xr:uid="{00000000-0005-0000-0000-0000A35F0000}"/>
    <cellStyle name="Vírgula 5 3 7 2" xfId="4350" xr:uid="{00000000-0005-0000-0000-0000A45F0000}"/>
    <cellStyle name="Vírgula 5 3 7 2 2" xfId="17694" xr:uid="{00000000-0005-0000-0000-0000A55F0000}"/>
    <cellStyle name="Vírgula 5 3 7 3" xfId="7014" xr:uid="{00000000-0005-0000-0000-0000A65F0000}"/>
    <cellStyle name="Vírgula 5 3 7 3 2" xfId="20358" xr:uid="{00000000-0005-0000-0000-0000A75F0000}"/>
    <cellStyle name="Vírgula 5 3 7 4" xfId="9678" xr:uid="{00000000-0005-0000-0000-0000A85F0000}"/>
    <cellStyle name="Vírgula 5 3 7 4 2" xfId="23022" xr:uid="{00000000-0005-0000-0000-0000A95F0000}"/>
    <cellStyle name="Vírgula 5 3 7 5" xfId="15030" xr:uid="{00000000-0005-0000-0000-0000AA5F0000}"/>
    <cellStyle name="Vírgula 5 3 7 6" xfId="12342" xr:uid="{00000000-0005-0000-0000-0000AB5F0000}"/>
    <cellStyle name="Vírgula 5 3 7 7" xfId="25518" xr:uid="{00000000-0005-0000-0000-0000AC5F0000}"/>
    <cellStyle name="Vírgula 5 3 8" xfId="2502" xr:uid="{00000000-0005-0000-0000-0000AD5F0000}"/>
    <cellStyle name="Vírgula 5 3 8 2" xfId="5166" xr:uid="{00000000-0005-0000-0000-0000AE5F0000}"/>
    <cellStyle name="Vírgula 5 3 8 2 2" xfId="18510" xr:uid="{00000000-0005-0000-0000-0000AF5F0000}"/>
    <cellStyle name="Vírgula 5 3 8 3" xfId="7830" xr:uid="{00000000-0005-0000-0000-0000B05F0000}"/>
    <cellStyle name="Vírgula 5 3 8 3 2" xfId="21174" xr:uid="{00000000-0005-0000-0000-0000B15F0000}"/>
    <cellStyle name="Vírgula 5 3 8 4" xfId="10494" xr:uid="{00000000-0005-0000-0000-0000B25F0000}"/>
    <cellStyle name="Vírgula 5 3 8 4 2" xfId="23838" xr:uid="{00000000-0005-0000-0000-0000B35F0000}"/>
    <cellStyle name="Vírgula 5 3 8 5" xfId="15846" xr:uid="{00000000-0005-0000-0000-0000B45F0000}"/>
    <cellStyle name="Vírgula 5 3 8 6" xfId="13158" xr:uid="{00000000-0005-0000-0000-0000B55F0000}"/>
    <cellStyle name="Vírgula 5 3 9" xfId="2766" xr:uid="{00000000-0005-0000-0000-0000B65F0000}"/>
    <cellStyle name="Vírgula 5 3 9 2" xfId="16110" xr:uid="{00000000-0005-0000-0000-0000B75F0000}"/>
    <cellStyle name="Vírgula 5 4" xfId="222" xr:uid="{00000000-0005-0000-0000-0000B85F0000}"/>
    <cellStyle name="Vírgula 5 4 10" xfId="13566" xr:uid="{00000000-0005-0000-0000-0000B95F0000}"/>
    <cellStyle name="Vírgula 5 4 11" xfId="10878" xr:uid="{00000000-0005-0000-0000-0000BA5F0000}"/>
    <cellStyle name="Vírgula 5 4 12" xfId="24270" xr:uid="{00000000-0005-0000-0000-0000BB5F0000}"/>
    <cellStyle name="Vírgula 5 4 2" xfId="486" xr:uid="{00000000-0005-0000-0000-0000BC5F0000}"/>
    <cellStyle name="Vírgula 5 4 2 2" xfId="1278" xr:uid="{00000000-0005-0000-0000-0000BD5F0000}"/>
    <cellStyle name="Vírgula 5 4 2 2 2" xfId="3942" xr:uid="{00000000-0005-0000-0000-0000BE5F0000}"/>
    <cellStyle name="Vírgula 5 4 2 2 2 2" xfId="17286" xr:uid="{00000000-0005-0000-0000-0000BF5F0000}"/>
    <cellStyle name="Vírgula 5 4 2 2 3" xfId="6606" xr:uid="{00000000-0005-0000-0000-0000C05F0000}"/>
    <cellStyle name="Vírgula 5 4 2 2 3 2" xfId="19950" xr:uid="{00000000-0005-0000-0000-0000C15F0000}"/>
    <cellStyle name="Vírgula 5 4 2 2 4" xfId="9270" xr:uid="{00000000-0005-0000-0000-0000C25F0000}"/>
    <cellStyle name="Vírgula 5 4 2 2 4 2" xfId="22614" xr:uid="{00000000-0005-0000-0000-0000C35F0000}"/>
    <cellStyle name="Vírgula 5 4 2 2 5" xfId="14622" xr:uid="{00000000-0005-0000-0000-0000C45F0000}"/>
    <cellStyle name="Vírgula 5 4 2 2 6" xfId="11934" xr:uid="{00000000-0005-0000-0000-0000C55F0000}"/>
    <cellStyle name="Vírgula 5 4 2 2 7" xfId="26334" xr:uid="{00000000-0005-0000-0000-0000C65F0000}"/>
    <cellStyle name="Vírgula 5 4 2 3" xfId="2070" xr:uid="{00000000-0005-0000-0000-0000C75F0000}"/>
    <cellStyle name="Vírgula 5 4 2 3 2" xfId="4734" xr:uid="{00000000-0005-0000-0000-0000C85F0000}"/>
    <cellStyle name="Vírgula 5 4 2 3 2 2" xfId="18078" xr:uid="{00000000-0005-0000-0000-0000C95F0000}"/>
    <cellStyle name="Vírgula 5 4 2 3 3" xfId="7398" xr:uid="{00000000-0005-0000-0000-0000CA5F0000}"/>
    <cellStyle name="Vírgula 5 4 2 3 3 2" xfId="20742" xr:uid="{00000000-0005-0000-0000-0000CB5F0000}"/>
    <cellStyle name="Vírgula 5 4 2 3 4" xfId="10062" xr:uid="{00000000-0005-0000-0000-0000CC5F0000}"/>
    <cellStyle name="Vírgula 5 4 2 3 4 2" xfId="23406" xr:uid="{00000000-0005-0000-0000-0000CD5F0000}"/>
    <cellStyle name="Vírgula 5 4 2 3 5" xfId="15414" xr:uid="{00000000-0005-0000-0000-0000CE5F0000}"/>
    <cellStyle name="Vírgula 5 4 2 3 6" xfId="12726" xr:uid="{00000000-0005-0000-0000-0000CF5F0000}"/>
    <cellStyle name="Vírgula 5 4 2 4" xfId="3150" xr:uid="{00000000-0005-0000-0000-0000D05F0000}"/>
    <cellStyle name="Vírgula 5 4 2 4 2" xfId="16494" xr:uid="{00000000-0005-0000-0000-0000D15F0000}"/>
    <cellStyle name="Vírgula 5 4 2 5" xfId="5814" xr:uid="{00000000-0005-0000-0000-0000D25F0000}"/>
    <cellStyle name="Vírgula 5 4 2 5 2" xfId="19158" xr:uid="{00000000-0005-0000-0000-0000D35F0000}"/>
    <cellStyle name="Vírgula 5 4 2 6" xfId="8478" xr:uid="{00000000-0005-0000-0000-0000D45F0000}"/>
    <cellStyle name="Vírgula 5 4 2 6 2" xfId="21822" xr:uid="{00000000-0005-0000-0000-0000D55F0000}"/>
    <cellStyle name="Vírgula 5 4 2 7" xfId="13830" xr:uid="{00000000-0005-0000-0000-0000D65F0000}"/>
    <cellStyle name="Vírgula 5 4 2 8" xfId="11142" xr:uid="{00000000-0005-0000-0000-0000D75F0000}"/>
    <cellStyle name="Vírgula 5 4 2 9" xfId="24966" xr:uid="{00000000-0005-0000-0000-0000D85F0000}"/>
    <cellStyle name="Vírgula 5 4 3" xfId="654" xr:uid="{00000000-0005-0000-0000-0000D95F0000}"/>
    <cellStyle name="Vírgula 5 4 3 2" xfId="1446" xr:uid="{00000000-0005-0000-0000-0000DA5F0000}"/>
    <cellStyle name="Vírgula 5 4 3 2 2" xfId="4110" xr:uid="{00000000-0005-0000-0000-0000DB5F0000}"/>
    <cellStyle name="Vírgula 5 4 3 2 2 2" xfId="17454" xr:uid="{00000000-0005-0000-0000-0000DC5F0000}"/>
    <cellStyle name="Vírgula 5 4 3 2 3" xfId="6774" xr:uid="{00000000-0005-0000-0000-0000DD5F0000}"/>
    <cellStyle name="Vírgula 5 4 3 2 3 2" xfId="20118" xr:uid="{00000000-0005-0000-0000-0000DE5F0000}"/>
    <cellStyle name="Vírgula 5 4 3 2 4" xfId="9438" xr:uid="{00000000-0005-0000-0000-0000DF5F0000}"/>
    <cellStyle name="Vírgula 5 4 3 2 4 2" xfId="22782" xr:uid="{00000000-0005-0000-0000-0000E05F0000}"/>
    <cellStyle name="Vírgula 5 4 3 2 5" xfId="14790" xr:uid="{00000000-0005-0000-0000-0000E15F0000}"/>
    <cellStyle name="Vírgula 5 4 3 2 6" xfId="12102" xr:uid="{00000000-0005-0000-0000-0000E25F0000}"/>
    <cellStyle name="Vírgula 5 4 3 2 7" xfId="25998" xr:uid="{00000000-0005-0000-0000-0000E35F0000}"/>
    <cellStyle name="Vírgula 5 4 3 3" xfId="2238" xr:uid="{00000000-0005-0000-0000-0000E45F0000}"/>
    <cellStyle name="Vírgula 5 4 3 3 2" xfId="4902" xr:uid="{00000000-0005-0000-0000-0000E55F0000}"/>
    <cellStyle name="Vírgula 5 4 3 3 2 2" xfId="18246" xr:uid="{00000000-0005-0000-0000-0000E65F0000}"/>
    <cellStyle name="Vírgula 5 4 3 3 3" xfId="7566" xr:uid="{00000000-0005-0000-0000-0000E75F0000}"/>
    <cellStyle name="Vírgula 5 4 3 3 3 2" xfId="20910" xr:uid="{00000000-0005-0000-0000-0000E85F0000}"/>
    <cellStyle name="Vírgula 5 4 3 3 4" xfId="10230" xr:uid="{00000000-0005-0000-0000-0000E95F0000}"/>
    <cellStyle name="Vírgula 5 4 3 3 4 2" xfId="23574" xr:uid="{00000000-0005-0000-0000-0000EA5F0000}"/>
    <cellStyle name="Vírgula 5 4 3 3 5" xfId="15582" xr:uid="{00000000-0005-0000-0000-0000EB5F0000}"/>
    <cellStyle name="Vírgula 5 4 3 3 6" xfId="12894" xr:uid="{00000000-0005-0000-0000-0000EC5F0000}"/>
    <cellStyle name="Vírgula 5 4 3 4" xfId="3318" xr:uid="{00000000-0005-0000-0000-0000ED5F0000}"/>
    <cellStyle name="Vírgula 5 4 3 4 2" xfId="16662" xr:uid="{00000000-0005-0000-0000-0000EE5F0000}"/>
    <cellStyle name="Vírgula 5 4 3 5" xfId="5982" xr:uid="{00000000-0005-0000-0000-0000EF5F0000}"/>
    <cellStyle name="Vírgula 5 4 3 5 2" xfId="19326" xr:uid="{00000000-0005-0000-0000-0000F05F0000}"/>
    <cellStyle name="Vírgula 5 4 3 6" xfId="8646" xr:uid="{00000000-0005-0000-0000-0000F15F0000}"/>
    <cellStyle name="Vírgula 5 4 3 6 2" xfId="21990" xr:uid="{00000000-0005-0000-0000-0000F25F0000}"/>
    <cellStyle name="Vírgula 5 4 3 7" xfId="13998" xr:uid="{00000000-0005-0000-0000-0000F35F0000}"/>
    <cellStyle name="Vírgula 5 4 3 8" xfId="11310" xr:uid="{00000000-0005-0000-0000-0000F45F0000}"/>
    <cellStyle name="Vírgula 5 4 3 9" xfId="24630" xr:uid="{00000000-0005-0000-0000-0000F55F0000}"/>
    <cellStyle name="Vírgula 5 4 4" xfId="1014" xr:uid="{00000000-0005-0000-0000-0000F65F0000}"/>
    <cellStyle name="Vírgula 5 4 4 2" xfId="3678" xr:uid="{00000000-0005-0000-0000-0000F75F0000}"/>
    <cellStyle name="Vírgula 5 4 4 2 2" xfId="17022" xr:uid="{00000000-0005-0000-0000-0000F85F0000}"/>
    <cellStyle name="Vírgula 5 4 4 2 3" xfId="26646" xr:uid="{00000000-0005-0000-0000-0000F95F0000}"/>
    <cellStyle name="Vírgula 5 4 4 3" xfId="6342" xr:uid="{00000000-0005-0000-0000-0000FA5F0000}"/>
    <cellStyle name="Vírgula 5 4 4 3 2" xfId="19686" xr:uid="{00000000-0005-0000-0000-0000FB5F0000}"/>
    <cellStyle name="Vírgula 5 4 4 4" xfId="9006" xr:uid="{00000000-0005-0000-0000-0000FC5F0000}"/>
    <cellStyle name="Vírgula 5 4 4 4 2" xfId="22350" xr:uid="{00000000-0005-0000-0000-0000FD5F0000}"/>
    <cellStyle name="Vírgula 5 4 4 5" xfId="14358" xr:uid="{00000000-0005-0000-0000-0000FE5F0000}"/>
    <cellStyle name="Vírgula 5 4 4 6" xfId="11670" xr:uid="{00000000-0005-0000-0000-0000FF5F0000}"/>
    <cellStyle name="Vírgula 5 4 4 7" xfId="25278" xr:uid="{00000000-0005-0000-0000-000000600000}"/>
    <cellStyle name="Vírgula 5 4 5" xfId="1806" xr:uid="{00000000-0005-0000-0000-000001600000}"/>
    <cellStyle name="Vírgula 5 4 5 2" xfId="4470" xr:uid="{00000000-0005-0000-0000-000002600000}"/>
    <cellStyle name="Vírgula 5 4 5 2 2" xfId="17814" xr:uid="{00000000-0005-0000-0000-000003600000}"/>
    <cellStyle name="Vírgula 5 4 5 3" xfId="7134" xr:uid="{00000000-0005-0000-0000-000004600000}"/>
    <cellStyle name="Vírgula 5 4 5 3 2" xfId="20478" xr:uid="{00000000-0005-0000-0000-000005600000}"/>
    <cellStyle name="Vírgula 5 4 5 4" xfId="9798" xr:uid="{00000000-0005-0000-0000-000006600000}"/>
    <cellStyle name="Vírgula 5 4 5 4 2" xfId="23142" xr:uid="{00000000-0005-0000-0000-000007600000}"/>
    <cellStyle name="Vírgula 5 4 5 5" xfId="15150" xr:uid="{00000000-0005-0000-0000-000008600000}"/>
    <cellStyle name="Vírgula 5 4 5 6" xfId="12462" xr:uid="{00000000-0005-0000-0000-000009600000}"/>
    <cellStyle name="Vírgula 5 4 5 7" xfId="25638" xr:uid="{00000000-0005-0000-0000-00000A600000}"/>
    <cellStyle name="Vírgula 5 4 6" xfId="2622" xr:uid="{00000000-0005-0000-0000-00000B600000}"/>
    <cellStyle name="Vírgula 5 4 6 2" xfId="5286" xr:uid="{00000000-0005-0000-0000-00000C600000}"/>
    <cellStyle name="Vírgula 5 4 6 2 2" xfId="18630" xr:uid="{00000000-0005-0000-0000-00000D600000}"/>
    <cellStyle name="Vírgula 5 4 6 3" xfId="7950" xr:uid="{00000000-0005-0000-0000-00000E600000}"/>
    <cellStyle name="Vírgula 5 4 6 3 2" xfId="21294" xr:uid="{00000000-0005-0000-0000-00000F600000}"/>
    <cellStyle name="Vírgula 5 4 6 4" xfId="10614" xr:uid="{00000000-0005-0000-0000-000010600000}"/>
    <cellStyle name="Vírgula 5 4 6 4 2" xfId="23958" xr:uid="{00000000-0005-0000-0000-000011600000}"/>
    <cellStyle name="Vírgula 5 4 6 5" xfId="15966" xr:uid="{00000000-0005-0000-0000-000012600000}"/>
    <cellStyle name="Vírgula 5 4 6 6" xfId="13278" xr:uid="{00000000-0005-0000-0000-000013600000}"/>
    <cellStyle name="Vírgula 5 4 7" xfId="2886" xr:uid="{00000000-0005-0000-0000-000014600000}"/>
    <cellStyle name="Vírgula 5 4 7 2" xfId="16230" xr:uid="{00000000-0005-0000-0000-000015600000}"/>
    <cellStyle name="Vírgula 5 4 8" xfId="5550" xr:uid="{00000000-0005-0000-0000-000016600000}"/>
    <cellStyle name="Vírgula 5 4 8 2" xfId="18894" xr:uid="{00000000-0005-0000-0000-000017600000}"/>
    <cellStyle name="Vírgula 5 4 9" xfId="8214" xr:uid="{00000000-0005-0000-0000-000018600000}"/>
    <cellStyle name="Vírgula 5 4 9 2" xfId="21558" xr:uid="{00000000-0005-0000-0000-000019600000}"/>
    <cellStyle name="Vírgula 5 5" xfId="150" xr:uid="{00000000-0005-0000-0000-00001A600000}"/>
    <cellStyle name="Vírgula 5 5 10" xfId="10806" xr:uid="{00000000-0005-0000-0000-00001B600000}"/>
    <cellStyle name="Vírgula 5 5 11" xfId="24198" xr:uid="{00000000-0005-0000-0000-00001C600000}"/>
    <cellStyle name="Vírgula 5 5 2" xfId="414" xr:uid="{00000000-0005-0000-0000-00001D600000}"/>
    <cellStyle name="Vírgula 5 5 2 2" xfId="1206" xr:uid="{00000000-0005-0000-0000-00001E600000}"/>
    <cellStyle name="Vírgula 5 5 2 2 2" xfId="3870" xr:uid="{00000000-0005-0000-0000-00001F600000}"/>
    <cellStyle name="Vírgula 5 5 2 2 2 2" xfId="17214" xr:uid="{00000000-0005-0000-0000-000020600000}"/>
    <cellStyle name="Vírgula 5 5 2 2 3" xfId="6534" xr:uid="{00000000-0005-0000-0000-000021600000}"/>
    <cellStyle name="Vírgula 5 5 2 2 3 2" xfId="19878" xr:uid="{00000000-0005-0000-0000-000022600000}"/>
    <cellStyle name="Vírgula 5 5 2 2 4" xfId="9198" xr:uid="{00000000-0005-0000-0000-000023600000}"/>
    <cellStyle name="Vírgula 5 5 2 2 4 2" xfId="22542" xr:uid="{00000000-0005-0000-0000-000024600000}"/>
    <cellStyle name="Vírgula 5 5 2 2 5" xfId="14550" xr:uid="{00000000-0005-0000-0000-000025600000}"/>
    <cellStyle name="Vírgula 5 5 2 2 6" xfId="11862" xr:uid="{00000000-0005-0000-0000-000026600000}"/>
    <cellStyle name="Vírgula 5 5 2 2 7" xfId="26262" xr:uid="{00000000-0005-0000-0000-000027600000}"/>
    <cellStyle name="Vírgula 5 5 2 3" xfId="1998" xr:uid="{00000000-0005-0000-0000-000028600000}"/>
    <cellStyle name="Vírgula 5 5 2 3 2" xfId="4662" xr:uid="{00000000-0005-0000-0000-000029600000}"/>
    <cellStyle name="Vírgula 5 5 2 3 2 2" xfId="18006" xr:uid="{00000000-0005-0000-0000-00002A600000}"/>
    <cellStyle name="Vírgula 5 5 2 3 3" xfId="7326" xr:uid="{00000000-0005-0000-0000-00002B600000}"/>
    <cellStyle name="Vírgula 5 5 2 3 3 2" xfId="20670" xr:uid="{00000000-0005-0000-0000-00002C600000}"/>
    <cellStyle name="Vírgula 5 5 2 3 4" xfId="9990" xr:uid="{00000000-0005-0000-0000-00002D600000}"/>
    <cellStyle name="Vírgula 5 5 2 3 4 2" xfId="23334" xr:uid="{00000000-0005-0000-0000-00002E600000}"/>
    <cellStyle name="Vírgula 5 5 2 3 5" xfId="15342" xr:uid="{00000000-0005-0000-0000-00002F600000}"/>
    <cellStyle name="Vírgula 5 5 2 3 6" xfId="12654" xr:uid="{00000000-0005-0000-0000-000030600000}"/>
    <cellStyle name="Vírgula 5 5 2 4" xfId="3078" xr:uid="{00000000-0005-0000-0000-000031600000}"/>
    <cellStyle name="Vírgula 5 5 2 4 2" xfId="16422" xr:uid="{00000000-0005-0000-0000-000032600000}"/>
    <cellStyle name="Vírgula 5 5 2 5" xfId="5742" xr:uid="{00000000-0005-0000-0000-000033600000}"/>
    <cellStyle name="Vírgula 5 5 2 5 2" xfId="19086" xr:uid="{00000000-0005-0000-0000-000034600000}"/>
    <cellStyle name="Vírgula 5 5 2 6" xfId="8406" xr:uid="{00000000-0005-0000-0000-000035600000}"/>
    <cellStyle name="Vírgula 5 5 2 6 2" xfId="21750" xr:uid="{00000000-0005-0000-0000-000036600000}"/>
    <cellStyle name="Vírgula 5 5 2 7" xfId="13758" xr:uid="{00000000-0005-0000-0000-000037600000}"/>
    <cellStyle name="Vírgula 5 5 2 8" xfId="11070" xr:uid="{00000000-0005-0000-0000-000038600000}"/>
    <cellStyle name="Vírgula 5 5 2 9" xfId="24894" xr:uid="{00000000-0005-0000-0000-000039600000}"/>
    <cellStyle name="Vírgula 5 5 3" xfId="942" xr:uid="{00000000-0005-0000-0000-00003A600000}"/>
    <cellStyle name="Vírgula 5 5 3 2" xfId="3606" xr:uid="{00000000-0005-0000-0000-00003B600000}"/>
    <cellStyle name="Vírgula 5 5 3 2 2" xfId="16950" xr:uid="{00000000-0005-0000-0000-00003C600000}"/>
    <cellStyle name="Vírgula 5 5 3 2 3" xfId="25926" xr:uid="{00000000-0005-0000-0000-00003D600000}"/>
    <cellStyle name="Vírgula 5 5 3 3" xfId="6270" xr:uid="{00000000-0005-0000-0000-00003E600000}"/>
    <cellStyle name="Vírgula 5 5 3 3 2" xfId="19614" xr:uid="{00000000-0005-0000-0000-00003F600000}"/>
    <cellStyle name="Vírgula 5 5 3 4" xfId="8934" xr:uid="{00000000-0005-0000-0000-000040600000}"/>
    <cellStyle name="Vírgula 5 5 3 4 2" xfId="22278" xr:uid="{00000000-0005-0000-0000-000041600000}"/>
    <cellStyle name="Vírgula 5 5 3 5" xfId="14286" xr:uid="{00000000-0005-0000-0000-000042600000}"/>
    <cellStyle name="Vírgula 5 5 3 6" xfId="11598" xr:uid="{00000000-0005-0000-0000-000043600000}"/>
    <cellStyle name="Vírgula 5 5 3 7" xfId="24558" xr:uid="{00000000-0005-0000-0000-000044600000}"/>
    <cellStyle name="Vírgula 5 5 4" xfId="1734" xr:uid="{00000000-0005-0000-0000-000045600000}"/>
    <cellStyle name="Vírgula 5 5 4 2" xfId="4398" xr:uid="{00000000-0005-0000-0000-000046600000}"/>
    <cellStyle name="Vírgula 5 5 4 2 2" xfId="17742" xr:uid="{00000000-0005-0000-0000-000047600000}"/>
    <cellStyle name="Vírgula 5 5 4 2 3" xfId="26574" xr:uid="{00000000-0005-0000-0000-000048600000}"/>
    <cellStyle name="Vírgula 5 5 4 3" xfId="7062" xr:uid="{00000000-0005-0000-0000-000049600000}"/>
    <cellStyle name="Vírgula 5 5 4 3 2" xfId="20406" xr:uid="{00000000-0005-0000-0000-00004A600000}"/>
    <cellStyle name="Vírgula 5 5 4 4" xfId="9726" xr:uid="{00000000-0005-0000-0000-00004B600000}"/>
    <cellStyle name="Vírgula 5 5 4 4 2" xfId="23070" xr:uid="{00000000-0005-0000-0000-00004C600000}"/>
    <cellStyle name="Vírgula 5 5 4 5" xfId="15078" xr:uid="{00000000-0005-0000-0000-00004D600000}"/>
    <cellStyle name="Vírgula 5 5 4 6" xfId="12390" xr:uid="{00000000-0005-0000-0000-00004E600000}"/>
    <cellStyle name="Vírgula 5 5 4 7" xfId="25206" xr:uid="{00000000-0005-0000-0000-00004F600000}"/>
    <cellStyle name="Vírgula 5 5 5" xfId="2550" xr:uid="{00000000-0005-0000-0000-000050600000}"/>
    <cellStyle name="Vírgula 5 5 5 2" xfId="5214" xr:uid="{00000000-0005-0000-0000-000051600000}"/>
    <cellStyle name="Vírgula 5 5 5 2 2" xfId="18558" xr:uid="{00000000-0005-0000-0000-000052600000}"/>
    <cellStyle name="Vírgula 5 5 5 3" xfId="7878" xr:uid="{00000000-0005-0000-0000-000053600000}"/>
    <cellStyle name="Vírgula 5 5 5 3 2" xfId="21222" xr:uid="{00000000-0005-0000-0000-000054600000}"/>
    <cellStyle name="Vírgula 5 5 5 4" xfId="10542" xr:uid="{00000000-0005-0000-0000-000055600000}"/>
    <cellStyle name="Vírgula 5 5 5 4 2" xfId="23886" xr:uid="{00000000-0005-0000-0000-000056600000}"/>
    <cellStyle name="Vírgula 5 5 5 5" xfId="15894" xr:uid="{00000000-0005-0000-0000-000057600000}"/>
    <cellStyle name="Vírgula 5 5 5 6" xfId="13206" xr:uid="{00000000-0005-0000-0000-000058600000}"/>
    <cellStyle name="Vírgula 5 5 5 7" xfId="25566" xr:uid="{00000000-0005-0000-0000-000059600000}"/>
    <cellStyle name="Vírgula 5 5 6" xfId="2814" xr:uid="{00000000-0005-0000-0000-00005A600000}"/>
    <cellStyle name="Vírgula 5 5 6 2" xfId="16158" xr:uid="{00000000-0005-0000-0000-00005B600000}"/>
    <cellStyle name="Vírgula 5 5 7" xfId="5478" xr:uid="{00000000-0005-0000-0000-00005C600000}"/>
    <cellStyle name="Vírgula 5 5 7 2" xfId="18822" xr:uid="{00000000-0005-0000-0000-00005D600000}"/>
    <cellStyle name="Vírgula 5 5 8" xfId="8142" xr:uid="{00000000-0005-0000-0000-00005E600000}"/>
    <cellStyle name="Vírgula 5 5 8 2" xfId="21486" xr:uid="{00000000-0005-0000-0000-00005F600000}"/>
    <cellStyle name="Vírgula 5 5 9" xfId="13494" xr:uid="{00000000-0005-0000-0000-000060600000}"/>
    <cellStyle name="Vírgula 5 6" xfId="318" xr:uid="{00000000-0005-0000-0000-000061600000}"/>
    <cellStyle name="Vírgula 5 6 10" xfId="24366" xr:uid="{00000000-0005-0000-0000-000062600000}"/>
    <cellStyle name="Vírgula 5 6 2" xfId="1110" xr:uid="{00000000-0005-0000-0000-000063600000}"/>
    <cellStyle name="Vírgula 5 6 2 2" xfId="3774" xr:uid="{00000000-0005-0000-0000-000064600000}"/>
    <cellStyle name="Vírgula 5 6 2 2 2" xfId="17118" xr:uid="{00000000-0005-0000-0000-000065600000}"/>
    <cellStyle name="Vírgula 5 6 2 2 3" xfId="26430" xr:uid="{00000000-0005-0000-0000-000066600000}"/>
    <cellStyle name="Vírgula 5 6 2 3" xfId="6438" xr:uid="{00000000-0005-0000-0000-000067600000}"/>
    <cellStyle name="Vírgula 5 6 2 3 2" xfId="19782" xr:uid="{00000000-0005-0000-0000-000068600000}"/>
    <cellStyle name="Vírgula 5 6 2 4" xfId="9102" xr:uid="{00000000-0005-0000-0000-000069600000}"/>
    <cellStyle name="Vírgula 5 6 2 4 2" xfId="22446" xr:uid="{00000000-0005-0000-0000-00006A600000}"/>
    <cellStyle name="Vírgula 5 6 2 5" xfId="14454" xr:uid="{00000000-0005-0000-0000-00006B600000}"/>
    <cellStyle name="Vírgula 5 6 2 6" xfId="11766" xr:uid="{00000000-0005-0000-0000-00006C600000}"/>
    <cellStyle name="Vírgula 5 6 2 7" xfId="25062" xr:uid="{00000000-0005-0000-0000-00006D600000}"/>
    <cellStyle name="Vírgula 5 6 3" xfId="1902" xr:uid="{00000000-0005-0000-0000-00006E600000}"/>
    <cellStyle name="Vírgula 5 6 3 2" xfId="4566" xr:uid="{00000000-0005-0000-0000-00006F600000}"/>
    <cellStyle name="Vírgula 5 6 3 2 2" xfId="17910" xr:uid="{00000000-0005-0000-0000-000070600000}"/>
    <cellStyle name="Vírgula 5 6 3 2 3" xfId="26094" xr:uid="{00000000-0005-0000-0000-000071600000}"/>
    <cellStyle name="Vírgula 5 6 3 3" xfId="7230" xr:uid="{00000000-0005-0000-0000-000072600000}"/>
    <cellStyle name="Vírgula 5 6 3 3 2" xfId="20574" xr:uid="{00000000-0005-0000-0000-000073600000}"/>
    <cellStyle name="Vírgula 5 6 3 4" xfId="9894" xr:uid="{00000000-0005-0000-0000-000074600000}"/>
    <cellStyle name="Vírgula 5 6 3 4 2" xfId="23238" xr:uid="{00000000-0005-0000-0000-000075600000}"/>
    <cellStyle name="Vírgula 5 6 3 5" xfId="15246" xr:uid="{00000000-0005-0000-0000-000076600000}"/>
    <cellStyle name="Vírgula 5 6 3 6" xfId="12558" xr:uid="{00000000-0005-0000-0000-000077600000}"/>
    <cellStyle name="Vírgula 5 6 3 7" xfId="24726" xr:uid="{00000000-0005-0000-0000-000078600000}"/>
    <cellStyle name="Vírgula 5 6 4" xfId="2477" xr:uid="{00000000-0005-0000-0000-000079600000}"/>
    <cellStyle name="Vírgula 5 6 4 2" xfId="5141" xr:uid="{00000000-0005-0000-0000-00007A600000}"/>
    <cellStyle name="Vírgula 5 6 4 2 2" xfId="18485" xr:uid="{00000000-0005-0000-0000-00007B600000}"/>
    <cellStyle name="Vírgula 5 6 4 2 3" xfId="26742" xr:uid="{00000000-0005-0000-0000-00007C600000}"/>
    <cellStyle name="Vírgula 5 6 4 3" xfId="7805" xr:uid="{00000000-0005-0000-0000-00007D600000}"/>
    <cellStyle name="Vírgula 5 6 4 3 2" xfId="21149" xr:uid="{00000000-0005-0000-0000-00007E600000}"/>
    <cellStyle name="Vírgula 5 6 4 4" xfId="10469" xr:uid="{00000000-0005-0000-0000-00007F600000}"/>
    <cellStyle name="Vírgula 5 6 4 4 2" xfId="23813" xr:uid="{00000000-0005-0000-0000-000080600000}"/>
    <cellStyle name="Vírgula 5 6 4 5" xfId="15821" xr:uid="{00000000-0005-0000-0000-000081600000}"/>
    <cellStyle name="Vírgula 5 6 4 6" xfId="13133" xr:uid="{00000000-0005-0000-0000-000082600000}"/>
    <cellStyle name="Vírgula 5 6 4 7" xfId="25374" xr:uid="{00000000-0005-0000-0000-000083600000}"/>
    <cellStyle name="Vírgula 5 6 5" xfId="2982" xr:uid="{00000000-0005-0000-0000-000084600000}"/>
    <cellStyle name="Vírgula 5 6 5 2" xfId="16326" xr:uid="{00000000-0005-0000-0000-000085600000}"/>
    <cellStyle name="Vírgula 5 6 5 3" xfId="25734" xr:uid="{00000000-0005-0000-0000-000086600000}"/>
    <cellStyle name="Vírgula 5 6 6" xfId="5646" xr:uid="{00000000-0005-0000-0000-000087600000}"/>
    <cellStyle name="Vírgula 5 6 6 2" xfId="18990" xr:uid="{00000000-0005-0000-0000-000088600000}"/>
    <cellStyle name="Vírgula 5 6 7" xfId="8310" xr:uid="{00000000-0005-0000-0000-000089600000}"/>
    <cellStyle name="Vírgula 5 6 7 2" xfId="21654" xr:uid="{00000000-0005-0000-0000-00008A600000}"/>
    <cellStyle name="Vírgula 5 6 8" xfId="13662" xr:uid="{00000000-0005-0000-0000-00008B600000}"/>
    <cellStyle name="Vírgula 5 6 9" xfId="10974" xr:uid="{00000000-0005-0000-0000-00008C600000}"/>
    <cellStyle name="Vírgula 5 7" xfId="582" xr:uid="{00000000-0005-0000-0000-00008D600000}"/>
    <cellStyle name="Vírgula 5 7 2" xfId="1374" xr:uid="{00000000-0005-0000-0000-00008E600000}"/>
    <cellStyle name="Vírgula 5 7 2 2" xfId="4038" xr:uid="{00000000-0005-0000-0000-00008F600000}"/>
    <cellStyle name="Vírgula 5 7 2 2 2" xfId="17382" xr:uid="{00000000-0005-0000-0000-000090600000}"/>
    <cellStyle name="Vírgula 5 7 2 2 3" xfId="26166" xr:uid="{00000000-0005-0000-0000-000091600000}"/>
    <cellStyle name="Vírgula 5 7 2 3" xfId="6702" xr:uid="{00000000-0005-0000-0000-000092600000}"/>
    <cellStyle name="Vírgula 5 7 2 3 2" xfId="20046" xr:uid="{00000000-0005-0000-0000-000093600000}"/>
    <cellStyle name="Vírgula 5 7 2 4" xfId="9366" xr:uid="{00000000-0005-0000-0000-000094600000}"/>
    <cellStyle name="Vírgula 5 7 2 4 2" xfId="22710" xr:uid="{00000000-0005-0000-0000-000095600000}"/>
    <cellStyle name="Vírgula 5 7 2 5" xfId="14718" xr:uid="{00000000-0005-0000-0000-000096600000}"/>
    <cellStyle name="Vírgula 5 7 2 6" xfId="12030" xr:uid="{00000000-0005-0000-0000-000097600000}"/>
    <cellStyle name="Vírgula 5 7 2 7" xfId="24798" xr:uid="{00000000-0005-0000-0000-000098600000}"/>
    <cellStyle name="Vírgula 5 7 3" xfId="2166" xr:uid="{00000000-0005-0000-0000-000099600000}"/>
    <cellStyle name="Vírgula 5 7 3 2" xfId="4830" xr:uid="{00000000-0005-0000-0000-00009A600000}"/>
    <cellStyle name="Vírgula 5 7 3 2 2" xfId="18174" xr:uid="{00000000-0005-0000-0000-00009B600000}"/>
    <cellStyle name="Vírgula 5 7 3 2 3" xfId="25830" xr:uid="{00000000-0005-0000-0000-00009C600000}"/>
    <cellStyle name="Vírgula 5 7 3 3" xfId="7494" xr:uid="{00000000-0005-0000-0000-00009D600000}"/>
    <cellStyle name="Vírgula 5 7 3 3 2" xfId="20838" xr:uid="{00000000-0005-0000-0000-00009E600000}"/>
    <cellStyle name="Vírgula 5 7 3 4" xfId="10158" xr:uid="{00000000-0005-0000-0000-00009F600000}"/>
    <cellStyle name="Vírgula 5 7 3 4 2" xfId="23502" xr:uid="{00000000-0005-0000-0000-0000A0600000}"/>
    <cellStyle name="Vírgula 5 7 3 5" xfId="15510" xr:uid="{00000000-0005-0000-0000-0000A1600000}"/>
    <cellStyle name="Vírgula 5 7 3 6" xfId="12822" xr:uid="{00000000-0005-0000-0000-0000A2600000}"/>
    <cellStyle name="Vírgula 5 7 3 7" xfId="24462" xr:uid="{00000000-0005-0000-0000-0000A3600000}"/>
    <cellStyle name="Vírgula 5 7 4" xfId="3246" xr:uid="{00000000-0005-0000-0000-0000A4600000}"/>
    <cellStyle name="Vírgula 5 7 4 2" xfId="16590" xr:uid="{00000000-0005-0000-0000-0000A5600000}"/>
    <cellStyle name="Vírgula 5 7 4 3" xfId="25470" xr:uid="{00000000-0005-0000-0000-0000A6600000}"/>
    <cellStyle name="Vírgula 5 7 5" xfId="5910" xr:uid="{00000000-0005-0000-0000-0000A7600000}"/>
    <cellStyle name="Vírgula 5 7 5 2" xfId="19254" xr:uid="{00000000-0005-0000-0000-0000A8600000}"/>
    <cellStyle name="Vírgula 5 7 6" xfId="8574" xr:uid="{00000000-0005-0000-0000-0000A9600000}"/>
    <cellStyle name="Vírgula 5 7 6 2" xfId="21918" xr:uid="{00000000-0005-0000-0000-0000AA600000}"/>
    <cellStyle name="Vírgula 5 7 7" xfId="13926" xr:uid="{00000000-0005-0000-0000-0000AB600000}"/>
    <cellStyle name="Vírgula 5 7 8" xfId="11238" xr:uid="{00000000-0005-0000-0000-0000AC600000}"/>
    <cellStyle name="Vírgula 5 7 9" xfId="24102" xr:uid="{00000000-0005-0000-0000-0000AD600000}"/>
    <cellStyle name="Vírgula 5 8" xfId="750" xr:uid="{00000000-0005-0000-0000-0000AE600000}"/>
    <cellStyle name="Vírgula 5 8 2" xfId="1542" xr:uid="{00000000-0005-0000-0000-0000AF600000}"/>
    <cellStyle name="Vírgula 5 8 2 2" xfId="4206" xr:uid="{00000000-0005-0000-0000-0000B0600000}"/>
    <cellStyle name="Vírgula 5 8 2 2 2" xfId="17550" xr:uid="{00000000-0005-0000-0000-0000B1600000}"/>
    <cellStyle name="Vírgula 5 8 2 2 3" xfId="26142" xr:uid="{00000000-0005-0000-0000-0000B2600000}"/>
    <cellStyle name="Vírgula 5 8 2 3" xfId="6870" xr:uid="{00000000-0005-0000-0000-0000B3600000}"/>
    <cellStyle name="Vírgula 5 8 2 3 2" xfId="20214" xr:uid="{00000000-0005-0000-0000-0000B4600000}"/>
    <cellStyle name="Vírgula 5 8 2 4" xfId="9534" xr:uid="{00000000-0005-0000-0000-0000B5600000}"/>
    <cellStyle name="Vírgula 5 8 2 4 2" xfId="22878" xr:uid="{00000000-0005-0000-0000-0000B6600000}"/>
    <cellStyle name="Vírgula 5 8 2 5" xfId="14886" xr:uid="{00000000-0005-0000-0000-0000B7600000}"/>
    <cellStyle name="Vírgula 5 8 2 6" xfId="12198" xr:uid="{00000000-0005-0000-0000-0000B8600000}"/>
    <cellStyle name="Vírgula 5 8 2 7" xfId="24774" xr:uid="{00000000-0005-0000-0000-0000B9600000}"/>
    <cellStyle name="Vírgula 5 8 3" xfId="2334" xr:uid="{00000000-0005-0000-0000-0000BA600000}"/>
    <cellStyle name="Vírgula 5 8 3 2" xfId="4998" xr:uid="{00000000-0005-0000-0000-0000BB600000}"/>
    <cellStyle name="Vírgula 5 8 3 2 2" xfId="18342" xr:uid="{00000000-0005-0000-0000-0000BC600000}"/>
    <cellStyle name="Vírgula 5 8 3 3" xfId="7662" xr:uid="{00000000-0005-0000-0000-0000BD600000}"/>
    <cellStyle name="Vírgula 5 8 3 3 2" xfId="21006" xr:uid="{00000000-0005-0000-0000-0000BE600000}"/>
    <cellStyle name="Vírgula 5 8 3 4" xfId="10326" xr:uid="{00000000-0005-0000-0000-0000BF600000}"/>
    <cellStyle name="Vírgula 5 8 3 4 2" xfId="23670" xr:uid="{00000000-0005-0000-0000-0000C0600000}"/>
    <cellStyle name="Vírgula 5 8 3 5" xfId="15678" xr:uid="{00000000-0005-0000-0000-0000C1600000}"/>
    <cellStyle name="Vírgula 5 8 3 6" xfId="12990" xr:uid="{00000000-0005-0000-0000-0000C2600000}"/>
    <cellStyle name="Vírgula 5 8 3 7" xfId="25446" xr:uid="{00000000-0005-0000-0000-0000C3600000}"/>
    <cellStyle name="Vírgula 5 8 4" xfId="3414" xr:uid="{00000000-0005-0000-0000-0000C4600000}"/>
    <cellStyle name="Vírgula 5 8 4 2" xfId="16758" xr:uid="{00000000-0005-0000-0000-0000C5600000}"/>
    <cellStyle name="Vírgula 5 8 5" xfId="6078" xr:uid="{00000000-0005-0000-0000-0000C6600000}"/>
    <cellStyle name="Vírgula 5 8 5 2" xfId="19422" xr:uid="{00000000-0005-0000-0000-0000C7600000}"/>
    <cellStyle name="Vírgula 5 8 6" xfId="8742" xr:uid="{00000000-0005-0000-0000-0000C8600000}"/>
    <cellStyle name="Vírgula 5 8 6 2" xfId="22086" xr:uid="{00000000-0005-0000-0000-0000C9600000}"/>
    <cellStyle name="Vírgula 5 8 7" xfId="14094" xr:uid="{00000000-0005-0000-0000-0000CA600000}"/>
    <cellStyle name="Vírgula 5 8 8" xfId="11406" xr:uid="{00000000-0005-0000-0000-0000CB600000}"/>
    <cellStyle name="Vírgula 5 8 9" xfId="24078" xr:uid="{00000000-0005-0000-0000-0000CC600000}"/>
    <cellStyle name="Vírgula 5 9" xfId="798" xr:uid="{00000000-0005-0000-0000-0000CD600000}"/>
    <cellStyle name="Vírgula 5 9 2" xfId="1590" xr:uid="{00000000-0005-0000-0000-0000CE600000}"/>
    <cellStyle name="Vírgula 5 9 2 2" xfId="4254" xr:uid="{00000000-0005-0000-0000-0000CF600000}"/>
    <cellStyle name="Vírgula 5 9 2 2 2" xfId="17598" xr:uid="{00000000-0005-0000-0000-0000D0600000}"/>
    <cellStyle name="Vírgula 5 9 2 3" xfId="6918" xr:uid="{00000000-0005-0000-0000-0000D1600000}"/>
    <cellStyle name="Vírgula 5 9 2 3 2" xfId="20262" xr:uid="{00000000-0005-0000-0000-0000D2600000}"/>
    <cellStyle name="Vírgula 5 9 2 4" xfId="9582" xr:uid="{00000000-0005-0000-0000-0000D3600000}"/>
    <cellStyle name="Vírgula 5 9 2 4 2" xfId="22926" xr:uid="{00000000-0005-0000-0000-0000D4600000}"/>
    <cellStyle name="Vírgula 5 9 2 5" xfId="14934" xr:uid="{00000000-0005-0000-0000-0000D5600000}"/>
    <cellStyle name="Vírgula 5 9 2 6" xfId="12246" xr:uid="{00000000-0005-0000-0000-0000D6600000}"/>
    <cellStyle name="Vírgula 5 9 2 7" xfId="25782" xr:uid="{00000000-0005-0000-0000-0000D7600000}"/>
    <cellStyle name="Vírgula 5 9 3" xfId="2382" xr:uid="{00000000-0005-0000-0000-0000D8600000}"/>
    <cellStyle name="Vírgula 5 9 3 2" xfId="5046" xr:uid="{00000000-0005-0000-0000-0000D9600000}"/>
    <cellStyle name="Vírgula 5 9 3 2 2" xfId="18390" xr:uid="{00000000-0005-0000-0000-0000DA600000}"/>
    <cellStyle name="Vírgula 5 9 3 3" xfId="7710" xr:uid="{00000000-0005-0000-0000-0000DB600000}"/>
    <cellStyle name="Vírgula 5 9 3 3 2" xfId="21054" xr:uid="{00000000-0005-0000-0000-0000DC600000}"/>
    <cellStyle name="Vírgula 5 9 3 4" xfId="10374" xr:uid="{00000000-0005-0000-0000-0000DD600000}"/>
    <cellStyle name="Vírgula 5 9 3 4 2" xfId="23718" xr:uid="{00000000-0005-0000-0000-0000DE600000}"/>
    <cellStyle name="Vírgula 5 9 3 5" xfId="15726" xr:uid="{00000000-0005-0000-0000-0000DF600000}"/>
    <cellStyle name="Vírgula 5 9 3 6" xfId="13038" xr:uid="{00000000-0005-0000-0000-0000E0600000}"/>
    <cellStyle name="Vírgula 5 9 4" xfId="3462" xr:uid="{00000000-0005-0000-0000-0000E1600000}"/>
    <cellStyle name="Vírgula 5 9 4 2" xfId="16806" xr:uid="{00000000-0005-0000-0000-0000E2600000}"/>
    <cellStyle name="Vírgula 5 9 5" xfId="6126" xr:uid="{00000000-0005-0000-0000-0000E3600000}"/>
    <cellStyle name="Vírgula 5 9 5 2" xfId="19470" xr:uid="{00000000-0005-0000-0000-0000E4600000}"/>
    <cellStyle name="Vírgula 5 9 6" xfId="8790" xr:uid="{00000000-0005-0000-0000-0000E5600000}"/>
    <cellStyle name="Vírgula 5 9 6 2" xfId="22134" xr:uid="{00000000-0005-0000-0000-0000E6600000}"/>
    <cellStyle name="Vírgula 5 9 7" xfId="14142" xr:uid="{00000000-0005-0000-0000-0000E7600000}"/>
    <cellStyle name="Vírgula 5 9 8" xfId="11454" xr:uid="{00000000-0005-0000-0000-0000E8600000}"/>
    <cellStyle name="Vírgula 5 9 9" xfId="24414" xr:uid="{00000000-0005-0000-0000-0000E9600000}"/>
    <cellStyle name="Vírgula 6" xfId="33" xr:uid="{00000000-0005-0000-0000-0000EA600000}"/>
    <cellStyle name="Vírgula 6 10" xfId="854" xr:uid="{00000000-0005-0000-0000-0000EB600000}"/>
    <cellStyle name="Vírgula 6 10 2" xfId="3518" xr:uid="{00000000-0005-0000-0000-0000EC600000}"/>
    <cellStyle name="Vírgula 6 10 2 2" xfId="16862" xr:uid="{00000000-0005-0000-0000-0000ED600000}"/>
    <cellStyle name="Vírgula 6 10 2 3" xfId="25814" xr:uid="{00000000-0005-0000-0000-0000EE600000}"/>
    <cellStyle name="Vírgula 6 10 3" xfId="6182" xr:uid="{00000000-0005-0000-0000-0000EF600000}"/>
    <cellStyle name="Vírgula 6 10 3 2" xfId="19526" xr:uid="{00000000-0005-0000-0000-0000F0600000}"/>
    <cellStyle name="Vírgula 6 10 4" xfId="8846" xr:uid="{00000000-0005-0000-0000-0000F1600000}"/>
    <cellStyle name="Vírgula 6 10 4 2" xfId="22190" xr:uid="{00000000-0005-0000-0000-0000F2600000}"/>
    <cellStyle name="Vírgula 6 10 5" xfId="14198" xr:uid="{00000000-0005-0000-0000-0000F3600000}"/>
    <cellStyle name="Vírgula 6 10 6" xfId="11510" xr:uid="{00000000-0005-0000-0000-0000F4600000}"/>
    <cellStyle name="Vírgula 6 10 7" xfId="24446" xr:uid="{00000000-0005-0000-0000-0000F5600000}"/>
    <cellStyle name="Vírgula 6 11" xfId="1646" xr:uid="{00000000-0005-0000-0000-0000F6600000}"/>
    <cellStyle name="Vírgula 6 11 2" xfId="4310" xr:uid="{00000000-0005-0000-0000-0000F7600000}"/>
    <cellStyle name="Vírgula 6 11 2 2" xfId="17654" xr:uid="{00000000-0005-0000-0000-0000F8600000}"/>
    <cellStyle name="Vírgula 6 11 2 3" xfId="26486" xr:uid="{00000000-0005-0000-0000-0000F9600000}"/>
    <cellStyle name="Vírgula 6 11 3" xfId="6974" xr:uid="{00000000-0005-0000-0000-0000FA600000}"/>
    <cellStyle name="Vírgula 6 11 3 2" xfId="20318" xr:uid="{00000000-0005-0000-0000-0000FB600000}"/>
    <cellStyle name="Vírgula 6 11 4" xfId="9638" xr:uid="{00000000-0005-0000-0000-0000FC600000}"/>
    <cellStyle name="Vírgula 6 11 4 2" xfId="22982" xr:uid="{00000000-0005-0000-0000-0000FD600000}"/>
    <cellStyle name="Vírgula 6 11 5" xfId="14990" xr:uid="{00000000-0005-0000-0000-0000FE600000}"/>
    <cellStyle name="Vírgula 6 11 6" xfId="12302" xr:uid="{00000000-0005-0000-0000-0000FF600000}"/>
    <cellStyle name="Vírgula 6 11 7" xfId="25118" xr:uid="{00000000-0005-0000-0000-000000610000}"/>
    <cellStyle name="Vírgula 6 12" xfId="2443" xr:uid="{00000000-0005-0000-0000-000001610000}"/>
    <cellStyle name="Vírgula 6 12 2" xfId="5107" xr:uid="{00000000-0005-0000-0000-000002610000}"/>
    <cellStyle name="Vírgula 6 12 2 2" xfId="18451" xr:uid="{00000000-0005-0000-0000-000003610000}"/>
    <cellStyle name="Vírgula 6 12 3" xfId="7771" xr:uid="{00000000-0005-0000-0000-000004610000}"/>
    <cellStyle name="Vírgula 6 12 3 2" xfId="21115" xr:uid="{00000000-0005-0000-0000-000005610000}"/>
    <cellStyle name="Vírgula 6 12 4" xfId="10435" xr:uid="{00000000-0005-0000-0000-000006610000}"/>
    <cellStyle name="Vírgula 6 12 4 2" xfId="23779" xr:uid="{00000000-0005-0000-0000-000007610000}"/>
    <cellStyle name="Vírgula 6 12 5" xfId="15787" xr:uid="{00000000-0005-0000-0000-000008610000}"/>
    <cellStyle name="Vírgula 6 12 6" xfId="13099" xr:uid="{00000000-0005-0000-0000-000009610000}"/>
    <cellStyle name="Vírgula 6 12 7" xfId="25430" xr:uid="{00000000-0005-0000-0000-00000A610000}"/>
    <cellStyle name="Vírgula 6 13" xfId="62" xr:uid="{00000000-0005-0000-0000-00000B610000}"/>
    <cellStyle name="Vírgula 6 13 2" xfId="13406" xr:uid="{00000000-0005-0000-0000-00000C610000}"/>
    <cellStyle name="Vírgula 6 14" xfId="2726" xr:uid="{00000000-0005-0000-0000-00000D610000}"/>
    <cellStyle name="Vírgula 6 14 2" xfId="16070" xr:uid="{00000000-0005-0000-0000-00000E610000}"/>
    <cellStyle name="Vírgula 6 15" xfId="5390" xr:uid="{00000000-0005-0000-0000-00000F610000}"/>
    <cellStyle name="Vírgula 6 15 2" xfId="18734" xr:uid="{00000000-0005-0000-0000-000010610000}"/>
    <cellStyle name="Vírgula 6 16" xfId="8054" xr:uid="{00000000-0005-0000-0000-000011610000}"/>
    <cellStyle name="Vírgula 6 16 2" xfId="21398" xr:uid="{00000000-0005-0000-0000-000012610000}"/>
    <cellStyle name="Vírgula 6 17" xfId="13382" xr:uid="{00000000-0005-0000-0000-000013610000}"/>
    <cellStyle name="Vírgula 6 18" xfId="10718" xr:uid="{00000000-0005-0000-0000-000014610000}"/>
    <cellStyle name="Vírgula 6 19" xfId="24062" xr:uid="{00000000-0005-0000-0000-000015610000}"/>
    <cellStyle name="Vírgula 6 2" xfId="86" xr:uid="{00000000-0005-0000-0000-000016610000}"/>
    <cellStyle name="Vírgula 6 2 10" xfId="1670" xr:uid="{00000000-0005-0000-0000-000017610000}"/>
    <cellStyle name="Vírgula 6 2 10 2" xfId="4334" xr:uid="{00000000-0005-0000-0000-000018610000}"/>
    <cellStyle name="Vírgula 6 2 10 2 2" xfId="17678" xr:uid="{00000000-0005-0000-0000-000019610000}"/>
    <cellStyle name="Vírgula 6 2 10 3" xfId="6998" xr:uid="{00000000-0005-0000-0000-00001A610000}"/>
    <cellStyle name="Vírgula 6 2 10 3 2" xfId="20342" xr:uid="{00000000-0005-0000-0000-00001B610000}"/>
    <cellStyle name="Vírgula 6 2 10 4" xfId="9662" xr:uid="{00000000-0005-0000-0000-00001C610000}"/>
    <cellStyle name="Vírgula 6 2 10 4 2" xfId="23006" xr:uid="{00000000-0005-0000-0000-00001D610000}"/>
    <cellStyle name="Vírgula 6 2 10 5" xfId="15014" xr:uid="{00000000-0005-0000-0000-00001E610000}"/>
    <cellStyle name="Vírgula 6 2 10 6" xfId="12326" xr:uid="{00000000-0005-0000-0000-00001F610000}"/>
    <cellStyle name="Vírgula 6 2 11" xfId="2469" xr:uid="{00000000-0005-0000-0000-000020610000}"/>
    <cellStyle name="Vírgula 6 2 11 2" xfId="5133" xr:uid="{00000000-0005-0000-0000-000021610000}"/>
    <cellStyle name="Vírgula 6 2 11 2 2" xfId="18477" xr:uid="{00000000-0005-0000-0000-000022610000}"/>
    <cellStyle name="Vírgula 6 2 11 3" xfId="7797" xr:uid="{00000000-0005-0000-0000-000023610000}"/>
    <cellStyle name="Vírgula 6 2 11 3 2" xfId="21141" xr:uid="{00000000-0005-0000-0000-000024610000}"/>
    <cellStyle name="Vírgula 6 2 11 4" xfId="10461" xr:uid="{00000000-0005-0000-0000-000025610000}"/>
    <cellStyle name="Vírgula 6 2 11 4 2" xfId="23805" xr:uid="{00000000-0005-0000-0000-000026610000}"/>
    <cellStyle name="Vírgula 6 2 11 5" xfId="15813" xr:uid="{00000000-0005-0000-0000-000027610000}"/>
    <cellStyle name="Vírgula 6 2 11 6" xfId="13125" xr:uid="{00000000-0005-0000-0000-000028610000}"/>
    <cellStyle name="Vírgula 6 2 12" xfId="2750" xr:uid="{00000000-0005-0000-0000-000029610000}"/>
    <cellStyle name="Vírgula 6 2 12 2" xfId="16094" xr:uid="{00000000-0005-0000-0000-00002A610000}"/>
    <cellStyle name="Vírgula 6 2 13" xfId="5414" xr:uid="{00000000-0005-0000-0000-00002B610000}"/>
    <cellStyle name="Vírgula 6 2 13 2" xfId="18758" xr:uid="{00000000-0005-0000-0000-00002C610000}"/>
    <cellStyle name="Vírgula 6 2 14" xfId="8078" xr:uid="{00000000-0005-0000-0000-00002D610000}"/>
    <cellStyle name="Vírgula 6 2 14 2" xfId="21422" xr:uid="{00000000-0005-0000-0000-00002E610000}"/>
    <cellStyle name="Vírgula 6 2 15" xfId="13430" xr:uid="{00000000-0005-0000-0000-00002F610000}"/>
    <cellStyle name="Vírgula 6 2 16" xfId="10742" xr:uid="{00000000-0005-0000-0000-000030610000}"/>
    <cellStyle name="Vírgula 6 2 17" xfId="24134" xr:uid="{00000000-0005-0000-0000-000031610000}"/>
    <cellStyle name="Vírgula 6 2 2" xfId="134" xr:uid="{00000000-0005-0000-0000-000032610000}"/>
    <cellStyle name="Vírgula 6 2 2 10" xfId="8126" xr:uid="{00000000-0005-0000-0000-000033610000}"/>
    <cellStyle name="Vírgula 6 2 2 10 2" xfId="21470" xr:uid="{00000000-0005-0000-0000-000034610000}"/>
    <cellStyle name="Vírgula 6 2 2 11" xfId="13478" xr:uid="{00000000-0005-0000-0000-000035610000}"/>
    <cellStyle name="Vírgula 6 2 2 12" xfId="10790" xr:uid="{00000000-0005-0000-0000-000036610000}"/>
    <cellStyle name="Vírgula 6 2 2 13" xfId="24182" xr:uid="{00000000-0005-0000-0000-000037610000}"/>
    <cellStyle name="Vírgula 6 2 2 2" xfId="302" xr:uid="{00000000-0005-0000-0000-000038610000}"/>
    <cellStyle name="Vírgula 6 2 2 2 10" xfId="10958" xr:uid="{00000000-0005-0000-0000-000039610000}"/>
    <cellStyle name="Vírgula 6 2 2 2 11" xfId="24350" xr:uid="{00000000-0005-0000-0000-00003A610000}"/>
    <cellStyle name="Vírgula 6 2 2 2 2" xfId="566" xr:uid="{00000000-0005-0000-0000-00003B610000}"/>
    <cellStyle name="Vírgula 6 2 2 2 2 2" xfId="1358" xr:uid="{00000000-0005-0000-0000-00003C610000}"/>
    <cellStyle name="Vírgula 6 2 2 2 2 2 2" xfId="4022" xr:uid="{00000000-0005-0000-0000-00003D610000}"/>
    <cellStyle name="Vírgula 6 2 2 2 2 2 2 2" xfId="17366" xr:uid="{00000000-0005-0000-0000-00003E610000}"/>
    <cellStyle name="Vírgula 6 2 2 2 2 2 3" xfId="6686" xr:uid="{00000000-0005-0000-0000-00003F610000}"/>
    <cellStyle name="Vírgula 6 2 2 2 2 2 3 2" xfId="20030" xr:uid="{00000000-0005-0000-0000-000040610000}"/>
    <cellStyle name="Vírgula 6 2 2 2 2 2 4" xfId="9350" xr:uid="{00000000-0005-0000-0000-000041610000}"/>
    <cellStyle name="Vírgula 6 2 2 2 2 2 4 2" xfId="22694" xr:uid="{00000000-0005-0000-0000-000042610000}"/>
    <cellStyle name="Vírgula 6 2 2 2 2 2 5" xfId="14702" xr:uid="{00000000-0005-0000-0000-000043610000}"/>
    <cellStyle name="Vírgula 6 2 2 2 2 2 6" xfId="12014" xr:uid="{00000000-0005-0000-0000-000044610000}"/>
    <cellStyle name="Vírgula 6 2 2 2 2 2 7" xfId="26414" xr:uid="{00000000-0005-0000-0000-000045610000}"/>
    <cellStyle name="Vírgula 6 2 2 2 2 3" xfId="2150" xr:uid="{00000000-0005-0000-0000-000046610000}"/>
    <cellStyle name="Vírgula 6 2 2 2 2 3 2" xfId="4814" xr:uid="{00000000-0005-0000-0000-000047610000}"/>
    <cellStyle name="Vírgula 6 2 2 2 2 3 2 2" xfId="18158" xr:uid="{00000000-0005-0000-0000-000048610000}"/>
    <cellStyle name="Vírgula 6 2 2 2 2 3 3" xfId="7478" xr:uid="{00000000-0005-0000-0000-000049610000}"/>
    <cellStyle name="Vírgula 6 2 2 2 2 3 3 2" xfId="20822" xr:uid="{00000000-0005-0000-0000-00004A610000}"/>
    <cellStyle name="Vírgula 6 2 2 2 2 3 4" xfId="10142" xr:uid="{00000000-0005-0000-0000-00004B610000}"/>
    <cellStyle name="Vírgula 6 2 2 2 2 3 4 2" xfId="23486" xr:uid="{00000000-0005-0000-0000-00004C610000}"/>
    <cellStyle name="Vírgula 6 2 2 2 2 3 5" xfId="15494" xr:uid="{00000000-0005-0000-0000-00004D610000}"/>
    <cellStyle name="Vírgula 6 2 2 2 2 3 6" xfId="12806" xr:uid="{00000000-0005-0000-0000-00004E610000}"/>
    <cellStyle name="Vírgula 6 2 2 2 2 4" xfId="3230" xr:uid="{00000000-0005-0000-0000-00004F610000}"/>
    <cellStyle name="Vírgula 6 2 2 2 2 4 2" xfId="16574" xr:uid="{00000000-0005-0000-0000-000050610000}"/>
    <cellStyle name="Vírgula 6 2 2 2 2 5" xfId="5894" xr:uid="{00000000-0005-0000-0000-000051610000}"/>
    <cellStyle name="Vírgula 6 2 2 2 2 5 2" xfId="19238" xr:uid="{00000000-0005-0000-0000-000052610000}"/>
    <cellStyle name="Vírgula 6 2 2 2 2 6" xfId="8558" xr:uid="{00000000-0005-0000-0000-000053610000}"/>
    <cellStyle name="Vírgula 6 2 2 2 2 6 2" xfId="21902" xr:uid="{00000000-0005-0000-0000-000054610000}"/>
    <cellStyle name="Vírgula 6 2 2 2 2 7" xfId="13910" xr:uid="{00000000-0005-0000-0000-000055610000}"/>
    <cellStyle name="Vírgula 6 2 2 2 2 8" xfId="11222" xr:uid="{00000000-0005-0000-0000-000056610000}"/>
    <cellStyle name="Vírgula 6 2 2 2 2 9" xfId="25046" xr:uid="{00000000-0005-0000-0000-000057610000}"/>
    <cellStyle name="Vírgula 6 2 2 2 3" xfId="1094" xr:uid="{00000000-0005-0000-0000-000058610000}"/>
    <cellStyle name="Vírgula 6 2 2 2 3 2" xfId="3758" xr:uid="{00000000-0005-0000-0000-000059610000}"/>
    <cellStyle name="Vírgula 6 2 2 2 3 2 2" xfId="17102" xr:uid="{00000000-0005-0000-0000-00005A610000}"/>
    <cellStyle name="Vírgula 6 2 2 2 3 2 3" xfId="26078" xr:uid="{00000000-0005-0000-0000-00005B610000}"/>
    <cellStyle name="Vírgula 6 2 2 2 3 3" xfId="6422" xr:uid="{00000000-0005-0000-0000-00005C610000}"/>
    <cellStyle name="Vírgula 6 2 2 2 3 3 2" xfId="19766" xr:uid="{00000000-0005-0000-0000-00005D610000}"/>
    <cellStyle name="Vírgula 6 2 2 2 3 4" xfId="9086" xr:uid="{00000000-0005-0000-0000-00005E610000}"/>
    <cellStyle name="Vírgula 6 2 2 2 3 4 2" xfId="22430" xr:uid="{00000000-0005-0000-0000-00005F610000}"/>
    <cellStyle name="Vírgula 6 2 2 2 3 5" xfId="14438" xr:uid="{00000000-0005-0000-0000-000060610000}"/>
    <cellStyle name="Vírgula 6 2 2 2 3 6" xfId="11750" xr:uid="{00000000-0005-0000-0000-000061610000}"/>
    <cellStyle name="Vírgula 6 2 2 2 3 7" xfId="24710" xr:uid="{00000000-0005-0000-0000-000062610000}"/>
    <cellStyle name="Vírgula 6 2 2 2 4" xfId="1886" xr:uid="{00000000-0005-0000-0000-000063610000}"/>
    <cellStyle name="Vírgula 6 2 2 2 4 2" xfId="4550" xr:uid="{00000000-0005-0000-0000-000064610000}"/>
    <cellStyle name="Vírgula 6 2 2 2 4 2 2" xfId="17894" xr:uid="{00000000-0005-0000-0000-000065610000}"/>
    <cellStyle name="Vírgula 6 2 2 2 4 2 3" xfId="26726" xr:uid="{00000000-0005-0000-0000-000066610000}"/>
    <cellStyle name="Vírgula 6 2 2 2 4 3" xfId="7214" xr:uid="{00000000-0005-0000-0000-000067610000}"/>
    <cellStyle name="Vírgula 6 2 2 2 4 3 2" xfId="20558" xr:uid="{00000000-0005-0000-0000-000068610000}"/>
    <cellStyle name="Vírgula 6 2 2 2 4 4" xfId="9878" xr:uid="{00000000-0005-0000-0000-000069610000}"/>
    <cellStyle name="Vírgula 6 2 2 2 4 4 2" xfId="23222" xr:uid="{00000000-0005-0000-0000-00006A610000}"/>
    <cellStyle name="Vírgula 6 2 2 2 4 5" xfId="15230" xr:uid="{00000000-0005-0000-0000-00006B610000}"/>
    <cellStyle name="Vírgula 6 2 2 2 4 6" xfId="12542" xr:uid="{00000000-0005-0000-0000-00006C610000}"/>
    <cellStyle name="Vírgula 6 2 2 2 4 7" xfId="25358" xr:uid="{00000000-0005-0000-0000-00006D610000}"/>
    <cellStyle name="Vírgula 6 2 2 2 5" xfId="2702" xr:uid="{00000000-0005-0000-0000-00006E610000}"/>
    <cellStyle name="Vírgula 6 2 2 2 5 2" xfId="5366" xr:uid="{00000000-0005-0000-0000-00006F610000}"/>
    <cellStyle name="Vírgula 6 2 2 2 5 2 2" xfId="18710" xr:uid="{00000000-0005-0000-0000-000070610000}"/>
    <cellStyle name="Vírgula 6 2 2 2 5 3" xfId="8030" xr:uid="{00000000-0005-0000-0000-000071610000}"/>
    <cellStyle name="Vírgula 6 2 2 2 5 3 2" xfId="21374" xr:uid="{00000000-0005-0000-0000-000072610000}"/>
    <cellStyle name="Vírgula 6 2 2 2 5 4" xfId="10694" xr:uid="{00000000-0005-0000-0000-000073610000}"/>
    <cellStyle name="Vírgula 6 2 2 2 5 4 2" xfId="24038" xr:uid="{00000000-0005-0000-0000-000074610000}"/>
    <cellStyle name="Vírgula 6 2 2 2 5 5" xfId="16046" xr:uid="{00000000-0005-0000-0000-000075610000}"/>
    <cellStyle name="Vírgula 6 2 2 2 5 6" xfId="13358" xr:uid="{00000000-0005-0000-0000-000076610000}"/>
    <cellStyle name="Vírgula 6 2 2 2 5 7" xfId="25718" xr:uid="{00000000-0005-0000-0000-000077610000}"/>
    <cellStyle name="Vírgula 6 2 2 2 6" xfId="2966" xr:uid="{00000000-0005-0000-0000-000078610000}"/>
    <cellStyle name="Vírgula 6 2 2 2 6 2" xfId="16310" xr:uid="{00000000-0005-0000-0000-000079610000}"/>
    <cellStyle name="Vírgula 6 2 2 2 7" xfId="5630" xr:uid="{00000000-0005-0000-0000-00007A610000}"/>
    <cellStyle name="Vírgula 6 2 2 2 7 2" xfId="18974" xr:uid="{00000000-0005-0000-0000-00007B610000}"/>
    <cellStyle name="Vírgula 6 2 2 2 8" xfId="8294" xr:uid="{00000000-0005-0000-0000-00007C610000}"/>
    <cellStyle name="Vírgula 6 2 2 2 8 2" xfId="21638" xr:uid="{00000000-0005-0000-0000-00007D610000}"/>
    <cellStyle name="Vírgula 6 2 2 2 9" xfId="13646" xr:uid="{00000000-0005-0000-0000-00007E610000}"/>
    <cellStyle name="Vírgula 6 2 2 3" xfId="398" xr:uid="{00000000-0005-0000-0000-00007F610000}"/>
    <cellStyle name="Vírgula 6 2 2 3 2" xfId="1190" xr:uid="{00000000-0005-0000-0000-000080610000}"/>
    <cellStyle name="Vírgula 6 2 2 3 2 2" xfId="3854" xr:uid="{00000000-0005-0000-0000-000081610000}"/>
    <cellStyle name="Vírgula 6 2 2 3 2 2 2" xfId="17198" xr:uid="{00000000-0005-0000-0000-000082610000}"/>
    <cellStyle name="Vírgula 6 2 2 3 2 3" xfId="6518" xr:uid="{00000000-0005-0000-0000-000083610000}"/>
    <cellStyle name="Vírgula 6 2 2 3 2 3 2" xfId="19862" xr:uid="{00000000-0005-0000-0000-000084610000}"/>
    <cellStyle name="Vírgula 6 2 2 3 2 4" xfId="9182" xr:uid="{00000000-0005-0000-0000-000085610000}"/>
    <cellStyle name="Vírgula 6 2 2 3 2 4 2" xfId="22526" xr:uid="{00000000-0005-0000-0000-000086610000}"/>
    <cellStyle name="Vírgula 6 2 2 3 2 5" xfId="14534" xr:uid="{00000000-0005-0000-0000-000087610000}"/>
    <cellStyle name="Vírgula 6 2 2 3 2 6" xfId="11846" xr:uid="{00000000-0005-0000-0000-000088610000}"/>
    <cellStyle name="Vírgula 6 2 2 3 2 7" xfId="26246" xr:uid="{00000000-0005-0000-0000-000089610000}"/>
    <cellStyle name="Vírgula 6 2 2 3 3" xfId="1982" xr:uid="{00000000-0005-0000-0000-00008A610000}"/>
    <cellStyle name="Vírgula 6 2 2 3 3 2" xfId="4646" xr:uid="{00000000-0005-0000-0000-00008B610000}"/>
    <cellStyle name="Vírgula 6 2 2 3 3 2 2" xfId="17990" xr:uid="{00000000-0005-0000-0000-00008C610000}"/>
    <cellStyle name="Vírgula 6 2 2 3 3 3" xfId="7310" xr:uid="{00000000-0005-0000-0000-00008D610000}"/>
    <cellStyle name="Vírgula 6 2 2 3 3 3 2" xfId="20654" xr:uid="{00000000-0005-0000-0000-00008E610000}"/>
    <cellStyle name="Vírgula 6 2 2 3 3 4" xfId="9974" xr:uid="{00000000-0005-0000-0000-00008F610000}"/>
    <cellStyle name="Vírgula 6 2 2 3 3 4 2" xfId="23318" xr:uid="{00000000-0005-0000-0000-000090610000}"/>
    <cellStyle name="Vírgula 6 2 2 3 3 5" xfId="15326" xr:uid="{00000000-0005-0000-0000-000091610000}"/>
    <cellStyle name="Vírgula 6 2 2 3 3 6" xfId="12638" xr:uid="{00000000-0005-0000-0000-000092610000}"/>
    <cellStyle name="Vírgula 6 2 2 3 4" xfId="3062" xr:uid="{00000000-0005-0000-0000-000093610000}"/>
    <cellStyle name="Vírgula 6 2 2 3 4 2" xfId="16406" xr:uid="{00000000-0005-0000-0000-000094610000}"/>
    <cellStyle name="Vírgula 6 2 2 3 5" xfId="5726" xr:uid="{00000000-0005-0000-0000-000095610000}"/>
    <cellStyle name="Vírgula 6 2 2 3 5 2" xfId="19070" xr:uid="{00000000-0005-0000-0000-000096610000}"/>
    <cellStyle name="Vírgula 6 2 2 3 6" xfId="8390" xr:uid="{00000000-0005-0000-0000-000097610000}"/>
    <cellStyle name="Vírgula 6 2 2 3 6 2" xfId="21734" xr:uid="{00000000-0005-0000-0000-000098610000}"/>
    <cellStyle name="Vírgula 6 2 2 3 7" xfId="13742" xr:uid="{00000000-0005-0000-0000-000099610000}"/>
    <cellStyle name="Vírgula 6 2 2 3 8" xfId="11054" xr:uid="{00000000-0005-0000-0000-00009A610000}"/>
    <cellStyle name="Vírgula 6 2 2 3 9" xfId="24878" xr:uid="{00000000-0005-0000-0000-00009B610000}"/>
    <cellStyle name="Vírgula 6 2 2 4" xfId="734" xr:uid="{00000000-0005-0000-0000-00009C610000}"/>
    <cellStyle name="Vírgula 6 2 2 4 2" xfId="1526" xr:uid="{00000000-0005-0000-0000-00009D610000}"/>
    <cellStyle name="Vírgula 6 2 2 4 2 2" xfId="4190" xr:uid="{00000000-0005-0000-0000-00009E610000}"/>
    <cellStyle name="Vírgula 6 2 2 4 2 2 2" xfId="17534" xr:uid="{00000000-0005-0000-0000-00009F610000}"/>
    <cellStyle name="Vírgula 6 2 2 4 2 3" xfId="6854" xr:uid="{00000000-0005-0000-0000-0000A0610000}"/>
    <cellStyle name="Vírgula 6 2 2 4 2 3 2" xfId="20198" xr:uid="{00000000-0005-0000-0000-0000A1610000}"/>
    <cellStyle name="Vírgula 6 2 2 4 2 4" xfId="9518" xr:uid="{00000000-0005-0000-0000-0000A2610000}"/>
    <cellStyle name="Vírgula 6 2 2 4 2 4 2" xfId="22862" xr:uid="{00000000-0005-0000-0000-0000A3610000}"/>
    <cellStyle name="Vírgula 6 2 2 4 2 5" xfId="14870" xr:uid="{00000000-0005-0000-0000-0000A4610000}"/>
    <cellStyle name="Vírgula 6 2 2 4 2 6" xfId="12182" xr:uid="{00000000-0005-0000-0000-0000A5610000}"/>
    <cellStyle name="Vírgula 6 2 2 4 2 7" xfId="25910" xr:uid="{00000000-0005-0000-0000-0000A6610000}"/>
    <cellStyle name="Vírgula 6 2 2 4 3" xfId="2318" xr:uid="{00000000-0005-0000-0000-0000A7610000}"/>
    <cellStyle name="Vírgula 6 2 2 4 3 2" xfId="4982" xr:uid="{00000000-0005-0000-0000-0000A8610000}"/>
    <cellStyle name="Vírgula 6 2 2 4 3 2 2" xfId="18326" xr:uid="{00000000-0005-0000-0000-0000A9610000}"/>
    <cellStyle name="Vírgula 6 2 2 4 3 3" xfId="7646" xr:uid="{00000000-0005-0000-0000-0000AA610000}"/>
    <cellStyle name="Vírgula 6 2 2 4 3 3 2" xfId="20990" xr:uid="{00000000-0005-0000-0000-0000AB610000}"/>
    <cellStyle name="Vírgula 6 2 2 4 3 4" xfId="10310" xr:uid="{00000000-0005-0000-0000-0000AC610000}"/>
    <cellStyle name="Vírgula 6 2 2 4 3 4 2" xfId="23654" xr:uid="{00000000-0005-0000-0000-0000AD610000}"/>
    <cellStyle name="Vírgula 6 2 2 4 3 5" xfId="15662" xr:uid="{00000000-0005-0000-0000-0000AE610000}"/>
    <cellStyle name="Vírgula 6 2 2 4 3 6" xfId="12974" xr:uid="{00000000-0005-0000-0000-0000AF610000}"/>
    <cellStyle name="Vírgula 6 2 2 4 4" xfId="3398" xr:uid="{00000000-0005-0000-0000-0000B0610000}"/>
    <cellStyle name="Vírgula 6 2 2 4 4 2" xfId="16742" xr:uid="{00000000-0005-0000-0000-0000B1610000}"/>
    <cellStyle name="Vírgula 6 2 2 4 5" xfId="6062" xr:uid="{00000000-0005-0000-0000-0000B2610000}"/>
    <cellStyle name="Vírgula 6 2 2 4 5 2" xfId="19406" xr:uid="{00000000-0005-0000-0000-0000B3610000}"/>
    <cellStyle name="Vírgula 6 2 2 4 6" xfId="8726" xr:uid="{00000000-0005-0000-0000-0000B4610000}"/>
    <cellStyle name="Vírgula 6 2 2 4 6 2" xfId="22070" xr:uid="{00000000-0005-0000-0000-0000B5610000}"/>
    <cellStyle name="Vírgula 6 2 2 4 7" xfId="14078" xr:uid="{00000000-0005-0000-0000-0000B6610000}"/>
    <cellStyle name="Vírgula 6 2 2 4 8" xfId="11390" xr:uid="{00000000-0005-0000-0000-0000B7610000}"/>
    <cellStyle name="Vírgula 6 2 2 4 9" xfId="24542" xr:uid="{00000000-0005-0000-0000-0000B8610000}"/>
    <cellStyle name="Vírgula 6 2 2 5" xfId="926" xr:uid="{00000000-0005-0000-0000-0000B9610000}"/>
    <cellStyle name="Vírgula 6 2 2 5 2" xfId="3590" xr:uid="{00000000-0005-0000-0000-0000BA610000}"/>
    <cellStyle name="Vírgula 6 2 2 5 2 2" xfId="16934" xr:uid="{00000000-0005-0000-0000-0000BB610000}"/>
    <cellStyle name="Vírgula 6 2 2 5 2 3" xfId="26558" xr:uid="{00000000-0005-0000-0000-0000BC610000}"/>
    <cellStyle name="Vírgula 6 2 2 5 3" xfId="6254" xr:uid="{00000000-0005-0000-0000-0000BD610000}"/>
    <cellStyle name="Vírgula 6 2 2 5 3 2" xfId="19598" xr:uid="{00000000-0005-0000-0000-0000BE610000}"/>
    <cellStyle name="Vírgula 6 2 2 5 4" xfId="8918" xr:uid="{00000000-0005-0000-0000-0000BF610000}"/>
    <cellStyle name="Vírgula 6 2 2 5 4 2" xfId="22262" xr:uid="{00000000-0005-0000-0000-0000C0610000}"/>
    <cellStyle name="Vírgula 6 2 2 5 5" xfId="14270" xr:uid="{00000000-0005-0000-0000-0000C1610000}"/>
    <cellStyle name="Vírgula 6 2 2 5 6" xfId="11582" xr:uid="{00000000-0005-0000-0000-0000C2610000}"/>
    <cellStyle name="Vírgula 6 2 2 5 7" xfId="25190" xr:uid="{00000000-0005-0000-0000-0000C3610000}"/>
    <cellStyle name="Vírgula 6 2 2 6" xfId="1718" xr:uid="{00000000-0005-0000-0000-0000C4610000}"/>
    <cellStyle name="Vírgula 6 2 2 6 2" xfId="4382" xr:uid="{00000000-0005-0000-0000-0000C5610000}"/>
    <cellStyle name="Vírgula 6 2 2 6 2 2" xfId="17726" xr:uid="{00000000-0005-0000-0000-0000C6610000}"/>
    <cellStyle name="Vírgula 6 2 2 6 3" xfId="7046" xr:uid="{00000000-0005-0000-0000-0000C7610000}"/>
    <cellStyle name="Vírgula 6 2 2 6 3 2" xfId="20390" xr:uid="{00000000-0005-0000-0000-0000C8610000}"/>
    <cellStyle name="Vírgula 6 2 2 6 4" xfId="9710" xr:uid="{00000000-0005-0000-0000-0000C9610000}"/>
    <cellStyle name="Vírgula 6 2 2 6 4 2" xfId="23054" xr:uid="{00000000-0005-0000-0000-0000CA610000}"/>
    <cellStyle name="Vírgula 6 2 2 6 5" xfId="15062" xr:uid="{00000000-0005-0000-0000-0000CB610000}"/>
    <cellStyle name="Vírgula 6 2 2 6 6" xfId="12374" xr:uid="{00000000-0005-0000-0000-0000CC610000}"/>
    <cellStyle name="Vírgula 6 2 2 6 7" xfId="25550" xr:uid="{00000000-0005-0000-0000-0000CD610000}"/>
    <cellStyle name="Vírgula 6 2 2 7" xfId="2534" xr:uid="{00000000-0005-0000-0000-0000CE610000}"/>
    <cellStyle name="Vírgula 6 2 2 7 2" xfId="5198" xr:uid="{00000000-0005-0000-0000-0000CF610000}"/>
    <cellStyle name="Vírgula 6 2 2 7 2 2" xfId="18542" xr:uid="{00000000-0005-0000-0000-0000D0610000}"/>
    <cellStyle name="Vírgula 6 2 2 7 3" xfId="7862" xr:uid="{00000000-0005-0000-0000-0000D1610000}"/>
    <cellStyle name="Vírgula 6 2 2 7 3 2" xfId="21206" xr:uid="{00000000-0005-0000-0000-0000D2610000}"/>
    <cellStyle name="Vírgula 6 2 2 7 4" xfId="10526" xr:uid="{00000000-0005-0000-0000-0000D3610000}"/>
    <cellStyle name="Vírgula 6 2 2 7 4 2" xfId="23870" xr:uid="{00000000-0005-0000-0000-0000D4610000}"/>
    <cellStyle name="Vírgula 6 2 2 7 5" xfId="15878" xr:uid="{00000000-0005-0000-0000-0000D5610000}"/>
    <cellStyle name="Vírgula 6 2 2 7 6" xfId="13190" xr:uid="{00000000-0005-0000-0000-0000D6610000}"/>
    <cellStyle name="Vírgula 6 2 2 8" xfId="2798" xr:uid="{00000000-0005-0000-0000-0000D7610000}"/>
    <cellStyle name="Vírgula 6 2 2 8 2" xfId="16142" xr:uid="{00000000-0005-0000-0000-0000D8610000}"/>
    <cellStyle name="Vírgula 6 2 2 9" xfId="5462" xr:uid="{00000000-0005-0000-0000-0000D9610000}"/>
    <cellStyle name="Vírgula 6 2 2 9 2" xfId="18806" xr:uid="{00000000-0005-0000-0000-0000DA610000}"/>
    <cellStyle name="Vírgula 6 2 3" xfId="254" xr:uid="{00000000-0005-0000-0000-0000DB610000}"/>
    <cellStyle name="Vírgula 6 2 3 10" xfId="13598" xr:uid="{00000000-0005-0000-0000-0000DC610000}"/>
    <cellStyle name="Vírgula 6 2 3 11" xfId="10910" xr:uid="{00000000-0005-0000-0000-0000DD610000}"/>
    <cellStyle name="Vírgula 6 2 3 12" xfId="24302" xr:uid="{00000000-0005-0000-0000-0000DE610000}"/>
    <cellStyle name="Vírgula 6 2 3 2" xfId="518" xr:uid="{00000000-0005-0000-0000-0000DF610000}"/>
    <cellStyle name="Vírgula 6 2 3 2 2" xfId="1310" xr:uid="{00000000-0005-0000-0000-0000E0610000}"/>
    <cellStyle name="Vírgula 6 2 3 2 2 2" xfId="3974" xr:uid="{00000000-0005-0000-0000-0000E1610000}"/>
    <cellStyle name="Vírgula 6 2 3 2 2 2 2" xfId="17318" xr:uid="{00000000-0005-0000-0000-0000E2610000}"/>
    <cellStyle name="Vírgula 6 2 3 2 2 3" xfId="6638" xr:uid="{00000000-0005-0000-0000-0000E3610000}"/>
    <cellStyle name="Vírgula 6 2 3 2 2 3 2" xfId="19982" xr:uid="{00000000-0005-0000-0000-0000E4610000}"/>
    <cellStyle name="Vírgula 6 2 3 2 2 4" xfId="9302" xr:uid="{00000000-0005-0000-0000-0000E5610000}"/>
    <cellStyle name="Vírgula 6 2 3 2 2 4 2" xfId="22646" xr:uid="{00000000-0005-0000-0000-0000E6610000}"/>
    <cellStyle name="Vírgula 6 2 3 2 2 5" xfId="14654" xr:uid="{00000000-0005-0000-0000-0000E7610000}"/>
    <cellStyle name="Vírgula 6 2 3 2 2 6" xfId="11966" xr:uid="{00000000-0005-0000-0000-0000E8610000}"/>
    <cellStyle name="Vírgula 6 2 3 2 2 7" xfId="26366" xr:uid="{00000000-0005-0000-0000-0000E9610000}"/>
    <cellStyle name="Vírgula 6 2 3 2 3" xfId="2102" xr:uid="{00000000-0005-0000-0000-0000EA610000}"/>
    <cellStyle name="Vírgula 6 2 3 2 3 2" xfId="4766" xr:uid="{00000000-0005-0000-0000-0000EB610000}"/>
    <cellStyle name="Vírgula 6 2 3 2 3 2 2" xfId="18110" xr:uid="{00000000-0005-0000-0000-0000EC610000}"/>
    <cellStyle name="Vírgula 6 2 3 2 3 3" xfId="7430" xr:uid="{00000000-0005-0000-0000-0000ED610000}"/>
    <cellStyle name="Vírgula 6 2 3 2 3 3 2" xfId="20774" xr:uid="{00000000-0005-0000-0000-0000EE610000}"/>
    <cellStyle name="Vírgula 6 2 3 2 3 4" xfId="10094" xr:uid="{00000000-0005-0000-0000-0000EF610000}"/>
    <cellStyle name="Vírgula 6 2 3 2 3 4 2" xfId="23438" xr:uid="{00000000-0005-0000-0000-0000F0610000}"/>
    <cellStyle name="Vírgula 6 2 3 2 3 5" xfId="15446" xr:uid="{00000000-0005-0000-0000-0000F1610000}"/>
    <cellStyle name="Vírgula 6 2 3 2 3 6" xfId="12758" xr:uid="{00000000-0005-0000-0000-0000F2610000}"/>
    <cellStyle name="Vírgula 6 2 3 2 4" xfId="3182" xr:uid="{00000000-0005-0000-0000-0000F3610000}"/>
    <cellStyle name="Vírgula 6 2 3 2 4 2" xfId="16526" xr:uid="{00000000-0005-0000-0000-0000F4610000}"/>
    <cellStyle name="Vírgula 6 2 3 2 5" xfId="5846" xr:uid="{00000000-0005-0000-0000-0000F5610000}"/>
    <cellStyle name="Vírgula 6 2 3 2 5 2" xfId="19190" xr:uid="{00000000-0005-0000-0000-0000F6610000}"/>
    <cellStyle name="Vírgula 6 2 3 2 6" xfId="8510" xr:uid="{00000000-0005-0000-0000-0000F7610000}"/>
    <cellStyle name="Vírgula 6 2 3 2 6 2" xfId="21854" xr:uid="{00000000-0005-0000-0000-0000F8610000}"/>
    <cellStyle name="Vírgula 6 2 3 2 7" xfId="13862" xr:uid="{00000000-0005-0000-0000-0000F9610000}"/>
    <cellStyle name="Vírgula 6 2 3 2 8" xfId="11174" xr:uid="{00000000-0005-0000-0000-0000FA610000}"/>
    <cellStyle name="Vírgula 6 2 3 2 9" xfId="24998" xr:uid="{00000000-0005-0000-0000-0000FB610000}"/>
    <cellStyle name="Vírgula 6 2 3 3" xfId="686" xr:uid="{00000000-0005-0000-0000-0000FC610000}"/>
    <cellStyle name="Vírgula 6 2 3 3 2" xfId="1478" xr:uid="{00000000-0005-0000-0000-0000FD610000}"/>
    <cellStyle name="Vírgula 6 2 3 3 2 2" xfId="4142" xr:uid="{00000000-0005-0000-0000-0000FE610000}"/>
    <cellStyle name="Vírgula 6 2 3 3 2 2 2" xfId="17486" xr:uid="{00000000-0005-0000-0000-0000FF610000}"/>
    <cellStyle name="Vírgula 6 2 3 3 2 3" xfId="6806" xr:uid="{00000000-0005-0000-0000-000000620000}"/>
    <cellStyle name="Vírgula 6 2 3 3 2 3 2" xfId="20150" xr:uid="{00000000-0005-0000-0000-000001620000}"/>
    <cellStyle name="Vírgula 6 2 3 3 2 4" xfId="9470" xr:uid="{00000000-0005-0000-0000-000002620000}"/>
    <cellStyle name="Vírgula 6 2 3 3 2 4 2" xfId="22814" xr:uid="{00000000-0005-0000-0000-000003620000}"/>
    <cellStyle name="Vírgula 6 2 3 3 2 5" xfId="14822" xr:uid="{00000000-0005-0000-0000-000004620000}"/>
    <cellStyle name="Vírgula 6 2 3 3 2 6" xfId="12134" xr:uid="{00000000-0005-0000-0000-000005620000}"/>
    <cellStyle name="Vírgula 6 2 3 3 2 7" xfId="26030" xr:uid="{00000000-0005-0000-0000-000006620000}"/>
    <cellStyle name="Vírgula 6 2 3 3 3" xfId="2270" xr:uid="{00000000-0005-0000-0000-000007620000}"/>
    <cellStyle name="Vírgula 6 2 3 3 3 2" xfId="4934" xr:uid="{00000000-0005-0000-0000-000008620000}"/>
    <cellStyle name="Vírgula 6 2 3 3 3 2 2" xfId="18278" xr:uid="{00000000-0005-0000-0000-000009620000}"/>
    <cellStyle name="Vírgula 6 2 3 3 3 3" xfId="7598" xr:uid="{00000000-0005-0000-0000-00000A620000}"/>
    <cellStyle name="Vírgula 6 2 3 3 3 3 2" xfId="20942" xr:uid="{00000000-0005-0000-0000-00000B620000}"/>
    <cellStyle name="Vírgula 6 2 3 3 3 4" xfId="10262" xr:uid="{00000000-0005-0000-0000-00000C620000}"/>
    <cellStyle name="Vírgula 6 2 3 3 3 4 2" xfId="23606" xr:uid="{00000000-0005-0000-0000-00000D620000}"/>
    <cellStyle name="Vírgula 6 2 3 3 3 5" xfId="15614" xr:uid="{00000000-0005-0000-0000-00000E620000}"/>
    <cellStyle name="Vírgula 6 2 3 3 3 6" xfId="12926" xr:uid="{00000000-0005-0000-0000-00000F620000}"/>
    <cellStyle name="Vírgula 6 2 3 3 4" xfId="3350" xr:uid="{00000000-0005-0000-0000-000010620000}"/>
    <cellStyle name="Vírgula 6 2 3 3 4 2" xfId="16694" xr:uid="{00000000-0005-0000-0000-000011620000}"/>
    <cellStyle name="Vírgula 6 2 3 3 5" xfId="6014" xr:uid="{00000000-0005-0000-0000-000012620000}"/>
    <cellStyle name="Vírgula 6 2 3 3 5 2" xfId="19358" xr:uid="{00000000-0005-0000-0000-000013620000}"/>
    <cellStyle name="Vírgula 6 2 3 3 6" xfId="8678" xr:uid="{00000000-0005-0000-0000-000014620000}"/>
    <cellStyle name="Vírgula 6 2 3 3 6 2" xfId="22022" xr:uid="{00000000-0005-0000-0000-000015620000}"/>
    <cellStyle name="Vírgula 6 2 3 3 7" xfId="14030" xr:uid="{00000000-0005-0000-0000-000016620000}"/>
    <cellStyle name="Vírgula 6 2 3 3 8" xfId="11342" xr:uid="{00000000-0005-0000-0000-000017620000}"/>
    <cellStyle name="Vírgula 6 2 3 3 9" xfId="24662" xr:uid="{00000000-0005-0000-0000-000018620000}"/>
    <cellStyle name="Vírgula 6 2 3 4" xfId="1046" xr:uid="{00000000-0005-0000-0000-000019620000}"/>
    <cellStyle name="Vírgula 6 2 3 4 2" xfId="3710" xr:uid="{00000000-0005-0000-0000-00001A620000}"/>
    <cellStyle name="Vírgula 6 2 3 4 2 2" xfId="17054" xr:uid="{00000000-0005-0000-0000-00001B620000}"/>
    <cellStyle name="Vírgula 6 2 3 4 2 3" xfId="26678" xr:uid="{00000000-0005-0000-0000-00001C620000}"/>
    <cellStyle name="Vírgula 6 2 3 4 3" xfId="6374" xr:uid="{00000000-0005-0000-0000-00001D620000}"/>
    <cellStyle name="Vírgula 6 2 3 4 3 2" xfId="19718" xr:uid="{00000000-0005-0000-0000-00001E620000}"/>
    <cellStyle name="Vírgula 6 2 3 4 4" xfId="9038" xr:uid="{00000000-0005-0000-0000-00001F620000}"/>
    <cellStyle name="Vírgula 6 2 3 4 4 2" xfId="22382" xr:uid="{00000000-0005-0000-0000-000020620000}"/>
    <cellStyle name="Vírgula 6 2 3 4 5" xfId="14390" xr:uid="{00000000-0005-0000-0000-000021620000}"/>
    <cellStyle name="Vírgula 6 2 3 4 6" xfId="11702" xr:uid="{00000000-0005-0000-0000-000022620000}"/>
    <cellStyle name="Vírgula 6 2 3 4 7" xfId="25310" xr:uid="{00000000-0005-0000-0000-000023620000}"/>
    <cellStyle name="Vírgula 6 2 3 5" xfId="1838" xr:uid="{00000000-0005-0000-0000-000024620000}"/>
    <cellStyle name="Vírgula 6 2 3 5 2" xfId="4502" xr:uid="{00000000-0005-0000-0000-000025620000}"/>
    <cellStyle name="Vírgula 6 2 3 5 2 2" xfId="17846" xr:uid="{00000000-0005-0000-0000-000026620000}"/>
    <cellStyle name="Vírgula 6 2 3 5 3" xfId="7166" xr:uid="{00000000-0005-0000-0000-000027620000}"/>
    <cellStyle name="Vírgula 6 2 3 5 3 2" xfId="20510" xr:uid="{00000000-0005-0000-0000-000028620000}"/>
    <cellStyle name="Vírgula 6 2 3 5 4" xfId="9830" xr:uid="{00000000-0005-0000-0000-000029620000}"/>
    <cellStyle name="Vírgula 6 2 3 5 4 2" xfId="23174" xr:uid="{00000000-0005-0000-0000-00002A620000}"/>
    <cellStyle name="Vírgula 6 2 3 5 5" xfId="15182" xr:uid="{00000000-0005-0000-0000-00002B620000}"/>
    <cellStyle name="Vírgula 6 2 3 5 6" xfId="12494" xr:uid="{00000000-0005-0000-0000-00002C620000}"/>
    <cellStyle name="Vírgula 6 2 3 5 7" xfId="25670" xr:uid="{00000000-0005-0000-0000-00002D620000}"/>
    <cellStyle name="Vírgula 6 2 3 6" xfId="2654" xr:uid="{00000000-0005-0000-0000-00002E620000}"/>
    <cellStyle name="Vírgula 6 2 3 6 2" xfId="5318" xr:uid="{00000000-0005-0000-0000-00002F620000}"/>
    <cellStyle name="Vírgula 6 2 3 6 2 2" xfId="18662" xr:uid="{00000000-0005-0000-0000-000030620000}"/>
    <cellStyle name="Vírgula 6 2 3 6 3" xfId="7982" xr:uid="{00000000-0005-0000-0000-000031620000}"/>
    <cellStyle name="Vírgula 6 2 3 6 3 2" xfId="21326" xr:uid="{00000000-0005-0000-0000-000032620000}"/>
    <cellStyle name="Vírgula 6 2 3 6 4" xfId="10646" xr:uid="{00000000-0005-0000-0000-000033620000}"/>
    <cellStyle name="Vírgula 6 2 3 6 4 2" xfId="23990" xr:uid="{00000000-0005-0000-0000-000034620000}"/>
    <cellStyle name="Vírgula 6 2 3 6 5" xfId="15998" xr:uid="{00000000-0005-0000-0000-000035620000}"/>
    <cellStyle name="Vírgula 6 2 3 6 6" xfId="13310" xr:uid="{00000000-0005-0000-0000-000036620000}"/>
    <cellStyle name="Vírgula 6 2 3 7" xfId="2918" xr:uid="{00000000-0005-0000-0000-000037620000}"/>
    <cellStyle name="Vírgula 6 2 3 7 2" xfId="16262" xr:uid="{00000000-0005-0000-0000-000038620000}"/>
    <cellStyle name="Vírgula 6 2 3 8" xfId="5582" xr:uid="{00000000-0005-0000-0000-000039620000}"/>
    <cellStyle name="Vírgula 6 2 3 8 2" xfId="18926" xr:uid="{00000000-0005-0000-0000-00003A620000}"/>
    <cellStyle name="Vírgula 6 2 3 9" xfId="8246" xr:uid="{00000000-0005-0000-0000-00003B620000}"/>
    <cellStyle name="Vírgula 6 2 3 9 2" xfId="21590" xr:uid="{00000000-0005-0000-0000-00003C620000}"/>
    <cellStyle name="Vírgula 6 2 4" xfId="206" xr:uid="{00000000-0005-0000-0000-00003D620000}"/>
    <cellStyle name="Vírgula 6 2 4 10" xfId="10862" xr:uid="{00000000-0005-0000-0000-00003E620000}"/>
    <cellStyle name="Vírgula 6 2 4 11" xfId="24254" xr:uid="{00000000-0005-0000-0000-00003F620000}"/>
    <cellStyle name="Vírgula 6 2 4 2" xfId="470" xr:uid="{00000000-0005-0000-0000-000040620000}"/>
    <cellStyle name="Vírgula 6 2 4 2 2" xfId="1262" xr:uid="{00000000-0005-0000-0000-000041620000}"/>
    <cellStyle name="Vírgula 6 2 4 2 2 2" xfId="3926" xr:uid="{00000000-0005-0000-0000-000042620000}"/>
    <cellStyle name="Vírgula 6 2 4 2 2 2 2" xfId="17270" xr:uid="{00000000-0005-0000-0000-000043620000}"/>
    <cellStyle name="Vírgula 6 2 4 2 2 3" xfId="6590" xr:uid="{00000000-0005-0000-0000-000044620000}"/>
    <cellStyle name="Vírgula 6 2 4 2 2 3 2" xfId="19934" xr:uid="{00000000-0005-0000-0000-000045620000}"/>
    <cellStyle name="Vírgula 6 2 4 2 2 4" xfId="9254" xr:uid="{00000000-0005-0000-0000-000046620000}"/>
    <cellStyle name="Vírgula 6 2 4 2 2 4 2" xfId="22598" xr:uid="{00000000-0005-0000-0000-000047620000}"/>
    <cellStyle name="Vírgula 6 2 4 2 2 5" xfId="14606" xr:uid="{00000000-0005-0000-0000-000048620000}"/>
    <cellStyle name="Vírgula 6 2 4 2 2 6" xfId="11918" xr:uid="{00000000-0005-0000-0000-000049620000}"/>
    <cellStyle name="Vírgula 6 2 4 2 2 7" xfId="26318" xr:uid="{00000000-0005-0000-0000-00004A620000}"/>
    <cellStyle name="Vírgula 6 2 4 2 3" xfId="2054" xr:uid="{00000000-0005-0000-0000-00004B620000}"/>
    <cellStyle name="Vírgula 6 2 4 2 3 2" xfId="4718" xr:uid="{00000000-0005-0000-0000-00004C620000}"/>
    <cellStyle name="Vírgula 6 2 4 2 3 2 2" xfId="18062" xr:uid="{00000000-0005-0000-0000-00004D620000}"/>
    <cellStyle name="Vírgula 6 2 4 2 3 3" xfId="7382" xr:uid="{00000000-0005-0000-0000-00004E620000}"/>
    <cellStyle name="Vírgula 6 2 4 2 3 3 2" xfId="20726" xr:uid="{00000000-0005-0000-0000-00004F620000}"/>
    <cellStyle name="Vírgula 6 2 4 2 3 4" xfId="10046" xr:uid="{00000000-0005-0000-0000-000050620000}"/>
    <cellStyle name="Vírgula 6 2 4 2 3 4 2" xfId="23390" xr:uid="{00000000-0005-0000-0000-000051620000}"/>
    <cellStyle name="Vírgula 6 2 4 2 3 5" xfId="15398" xr:uid="{00000000-0005-0000-0000-000052620000}"/>
    <cellStyle name="Vírgula 6 2 4 2 3 6" xfId="12710" xr:uid="{00000000-0005-0000-0000-000053620000}"/>
    <cellStyle name="Vírgula 6 2 4 2 4" xfId="3134" xr:uid="{00000000-0005-0000-0000-000054620000}"/>
    <cellStyle name="Vírgula 6 2 4 2 4 2" xfId="16478" xr:uid="{00000000-0005-0000-0000-000055620000}"/>
    <cellStyle name="Vírgula 6 2 4 2 5" xfId="5798" xr:uid="{00000000-0005-0000-0000-000056620000}"/>
    <cellStyle name="Vírgula 6 2 4 2 5 2" xfId="19142" xr:uid="{00000000-0005-0000-0000-000057620000}"/>
    <cellStyle name="Vírgula 6 2 4 2 6" xfId="8462" xr:uid="{00000000-0005-0000-0000-000058620000}"/>
    <cellStyle name="Vírgula 6 2 4 2 6 2" xfId="21806" xr:uid="{00000000-0005-0000-0000-000059620000}"/>
    <cellStyle name="Vírgula 6 2 4 2 7" xfId="13814" xr:uid="{00000000-0005-0000-0000-00005A620000}"/>
    <cellStyle name="Vírgula 6 2 4 2 8" xfId="11126" xr:uid="{00000000-0005-0000-0000-00005B620000}"/>
    <cellStyle name="Vírgula 6 2 4 2 9" xfId="24950" xr:uid="{00000000-0005-0000-0000-00005C620000}"/>
    <cellStyle name="Vírgula 6 2 4 3" xfId="998" xr:uid="{00000000-0005-0000-0000-00005D620000}"/>
    <cellStyle name="Vírgula 6 2 4 3 2" xfId="3662" xr:uid="{00000000-0005-0000-0000-00005E620000}"/>
    <cellStyle name="Vírgula 6 2 4 3 2 2" xfId="17006" xr:uid="{00000000-0005-0000-0000-00005F620000}"/>
    <cellStyle name="Vírgula 6 2 4 3 2 3" xfId="25982" xr:uid="{00000000-0005-0000-0000-000060620000}"/>
    <cellStyle name="Vírgula 6 2 4 3 3" xfId="6326" xr:uid="{00000000-0005-0000-0000-000061620000}"/>
    <cellStyle name="Vírgula 6 2 4 3 3 2" xfId="19670" xr:uid="{00000000-0005-0000-0000-000062620000}"/>
    <cellStyle name="Vírgula 6 2 4 3 4" xfId="8990" xr:uid="{00000000-0005-0000-0000-000063620000}"/>
    <cellStyle name="Vírgula 6 2 4 3 4 2" xfId="22334" xr:uid="{00000000-0005-0000-0000-000064620000}"/>
    <cellStyle name="Vírgula 6 2 4 3 5" xfId="14342" xr:uid="{00000000-0005-0000-0000-000065620000}"/>
    <cellStyle name="Vírgula 6 2 4 3 6" xfId="11654" xr:uid="{00000000-0005-0000-0000-000066620000}"/>
    <cellStyle name="Vírgula 6 2 4 3 7" xfId="24614" xr:uid="{00000000-0005-0000-0000-000067620000}"/>
    <cellStyle name="Vírgula 6 2 4 4" xfId="1790" xr:uid="{00000000-0005-0000-0000-000068620000}"/>
    <cellStyle name="Vírgula 6 2 4 4 2" xfId="4454" xr:uid="{00000000-0005-0000-0000-000069620000}"/>
    <cellStyle name="Vírgula 6 2 4 4 2 2" xfId="17798" xr:uid="{00000000-0005-0000-0000-00006A620000}"/>
    <cellStyle name="Vírgula 6 2 4 4 2 3" xfId="26630" xr:uid="{00000000-0005-0000-0000-00006B620000}"/>
    <cellStyle name="Vírgula 6 2 4 4 3" xfId="7118" xr:uid="{00000000-0005-0000-0000-00006C620000}"/>
    <cellStyle name="Vírgula 6 2 4 4 3 2" xfId="20462" xr:uid="{00000000-0005-0000-0000-00006D620000}"/>
    <cellStyle name="Vírgula 6 2 4 4 4" xfId="9782" xr:uid="{00000000-0005-0000-0000-00006E620000}"/>
    <cellStyle name="Vírgula 6 2 4 4 4 2" xfId="23126" xr:uid="{00000000-0005-0000-0000-00006F620000}"/>
    <cellStyle name="Vírgula 6 2 4 4 5" xfId="15134" xr:uid="{00000000-0005-0000-0000-000070620000}"/>
    <cellStyle name="Vírgula 6 2 4 4 6" xfId="12446" xr:uid="{00000000-0005-0000-0000-000071620000}"/>
    <cellStyle name="Vírgula 6 2 4 4 7" xfId="25262" xr:uid="{00000000-0005-0000-0000-000072620000}"/>
    <cellStyle name="Vírgula 6 2 4 5" xfId="2606" xr:uid="{00000000-0005-0000-0000-000073620000}"/>
    <cellStyle name="Vírgula 6 2 4 5 2" xfId="5270" xr:uid="{00000000-0005-0000-0000-000074620000}"/>
    <cellStyle name="Vírgula 6 2 4 5 2 2" xfId="18614" xr:uid="{00000000-0005-0000-0000-000075620000}"/>
    <cellStyle name="Vírgula 6 2 4 5 3" xfId="7934" xr:uid="{00000000-0005-0000-0000-000076620000}"/>
    <cellStyle name="Vírgula 6 2 4 5 3 2" xfId="21278" xr:uid="{00000000-0005-0000-0000-000077620000}"/>
    <cellStyle name="Vírgula 6 2 4 5 4" xfId="10598" xr:uid="{00000000-0005-0000-0000-000078620000}"/>
    <cellStyle name="Vírgula 6 2 4 5 4 2" xfId="23942" xr:uid="{00000000-0005-0000-0000-000079620000}"/>
    <cellStyle name="Vírgula 6 2 4 5 5" xfId="15950" xr:uid="{00000000-0005-0000-0000-00007A620000}"/>
    <cellStyle name="Vírgula 6 2 4 5 6" xfId="13262" xr:uid="{00000000-0005-0000-0000-00007B620000}"/>
    <cellStyle name="Vírgula 6 2 4 5 7" xfId="25622" xr:uid="{00000000-0005-0000-0000-00007C620000}"/>
    <cellStyle name="Vírgula 6 2 4 6" xfId="2870" xr:uid="{00000000-0005-0000-0000-00007D620000}"/>
    <cellStyle name="Vírgula 6 2 4 6 2" xfId="16214" xr:uid="{00000000-0005-0000-0000-00007E620000}"/>
    <cellStyle name="Vírgula 6 2 4 7" xfId="5534" xr:uid="{00000000-0005-0000-0000-00007F620000}"/>
    <cellStyle name="Vírgula 6 2 4 7 2" xfId="18878" xr:uid="{00000000-0005-0000-0000-000080620000}"/>
    <cellStyle name="Vírgula 6 2 4 8" xfId="8198" xr:uid="{00000000-0005-0000-0000-000081620000}"/>
    <cellStyle name="Vírgula 6 2 4 8 2" xfId="21542" xr:uid="{00000000-0005-0000-0000-000082620000}"/>
    <cellStyle name="Vírgula 6 2 4 9" xfId="13550" xr:uid="{00000000-0005-0000-0000-000083620000}"/>
    <cellStyle name="Vírgula 6 2 5" xfId="350" xr:uid="{00000000-0005-0000-0000-000084620000}"/>
    <cellStyle name="Vírgula 6 2 5 2" xfId="1142" xr:uid="{00000000-0005-0000-0000-000085620000}"/>
    <cellStyle name="Vírgula 6 2 5 2 2" xfId="3806" xr:uid="{00000000-0005-0000-0000-000086620000}"/>
    <cellStyle name="Vírgula 6 2 5 2 2 2" xfId="17150" xr:uid="{00000000-0005-0000-0000-000087620000}"/>
    <cellStyle name="Vírgula 6 2 5 2 2 3" xfId="26462" xr:uid="{00000000-0005-0000-0000-000088620000}"/>
    <cellStyle name="Vírgula 6 2 5 2 3" xfId="6470" xr:uid="{00000000-0005-0000-0000-000089620000}"/>
    <cellStyle name="Vírgula 6 2 5 2 3 2" xfId="19814" xr:uid="{00000000-0005-0000-0000-00008A620000}"/>
    <cellStyle name="Vírgula 6 2 5 2 4" xfId="9134" xr:uid="{00000000-0005-0000-0000-00008B620000}"/>
    <cellStyle name="Vírgula 6 2 5 2 4 2" xfId="22478" xr:uid="{00000000-0005-0000-0000-00008C620000}"/>
    <cellStyle name="Vírgula 6 2 5 2 5" xfId="14486" xr:uid="{00000000-0005-0000-0000-00008D620000}"/>
    <cellStyle name="Vírgula 6 2 5 2 6" xfId="11798" xr:uid="{00000000-0005-0000-0000-00008E620000}"/>
    <cellStyle name="Vírgula 6 2 5 2 7" xfId="25094" xr:uid="{00000000-0005-0000-0000-00008F620000}"/>
    <cellStyle name="Vírgula 6 2 5 3" xfId="1934" xr:uid="{00000000-0005-0000-0000-000090620000}"/>
    <cellStyle name="Vírgula 6 2 5 3 2" xfId="4598" xr:uid="{00000000-0005-0000-0000-000091620000}"/>
    <cellStyle name="Vírgula 6 2 5 3 2 2" xfId="17942" xr:uid="{00000000-0005-0000-0000-000092620000}"/>
    <cellStyle name="Vírgula 6 2 5 3 2 3" xfId="26126" xr:uid="{00000000-0005-0000-0000-000093620000}"/>
    <cellStyle name="Vírgula 6 2 5 3 3" xfId="7262" xr:uid="{00000000-0005-0000-0000-000094620000}"/>
    <cellStyle name="Vírgula 6 2 5 3 3 2" xfId="20606" xr:uid="{00000000-0005-0000-0000-000095620000}"/>
    <cellStyle name="Vírgula 6 2 5 3 4" xfId="9926" xr:uid="{00000000-0005-0000-0000-000096620000}"/>
    <cellStyle name="Vírgula 6 2 5 3 4 2" xfId="23270" xr:uid="{00000000-0005-0000-0000-000097620000}"/>
    <cellStyle name="Vírgula 6 2 5 3 5" xfId="15278" xr:uid="{00000000-0005-0000-0000-000098620000}"/>
    <cellStyle name="Vírgula 6 2 5 3 6" xfId="12590" xr:uid="{00000000-0005-0000-0000-000099620000}"/>
    <cellStyle name="Vírgula 6 2 5 3 7" xfId="24758" xr:uid="{00000000-0005-0000-0000-00009A620000}"/>
    <cellStyle name="Vírgula 6 2 5 4" xfId="3014" xr:uid="{00000000-0005-0000-0000-00009B620000}"/>
    <cellStyle name="Vírgula 6 2 5 4 2" xfId="16358" xr:uid="{00000000-0005-0000-0000-00009C620000}"/>
    <cellStyle name="Vírgula 6 2 5 4 2 2" xfId="26774" xr:uid="{00000000-0005-0000-0000-00009D620000}"/>
    <cellStyle name="Vírgula 6 2 5 4 3" xfId="25406" xr:uid="{00000000-0005-0000-0000-00009E620000}"/>
    <cellStyle name="Vírgula 6 2 5 5" xfId="5678" xr:uid="{00000000-0005-0000-0000-00009F620000}"/>
    <cellStyle name="Vírgula 6 2 5 5 2" xfId="19022" xr:uid="{00000000-0005-0000-0000-0000A0620000}"/>
    <cellStyle name="Vírgula 6 2 5 5 3" xfId="25766" xr:uid="{00000000-0005-0000-0000-0000A1620000}"/>
    <cellStyle name="Vírgula 6 2 5 6" xfId="8342" xr:uid="{00000000-0005-0000-0000-0000A2620000}"/>
    <cellStyle name="Vírgula 6 2 5 6 2" xfId="21686" xr:uid="{00000000-0005-0000-0000-0000A3620000}"/>
    <cellStyle name="Vírgula 6 2 5 7" xfId="13694" xr:uid="{00000000-0005-0000-0000-0000A4620000}"/>
    <cellStyle name="Vírgula 6 2 5 8" xfId="11006" xr:uid="{00000000-0005-0000-0000-0000A5620000}"/>
    <cellStyle name="Vírgula 6 2 5 9" xfId="24398" xr:uid="{00000000-0005-0000-0000-0000A6620000}"/>
    <cellStyle name="Vírgula 6 2 6" xfId="614" xr:uid="{00000000-0005-0000-0000-0000A7620000}"/>
    <cellStyle name="Vírgula 6 2 6 2" xfId="1406" xr:uid="{00000000-0005-0000-0000-0000A8620000}"/>
    <cellStyle name="Vírgula 6 2 6 2 2" xfId="4070" xr:uid="{00000000-0005-0000-0000-0000A9620000}"/>
    <cellStyle name="Vírgula 6 2 6 2 2 2" xfId="17414" xr:uid="{00000000-0005-0000-0000-0000AA620000}"/>
    <cellStyle name="Vírgula 6 2 6 2 3" xfId="6734" xr:uid="{00000000-0005-0000-0000-0000AB620000}"/>
    <cellStyle name="Vírgula 6 2 6 2 3 2" xfId="20078" xr:uid="{00000000-0005-0000-0000-0000AC620000}"/>
    <cellStyle name="Vírgula 6 2 6 2 4" xfId="9398" xr:uid="{00000000-0005-0000-0000-0000AD620000}"/>
    <cellStyle name="Vírgula 6 2 6 2 4 2" xfId="22742" xr:uid="{00000000-0005-0000-0000-0000AE620000}"/>
    <cellStyle name="Vírgula 6 2 6 2 5" xfId="14750" xr:uid="{00000000-0005-0000-0000-0000AF620000}"/>
    <cellStyle name="Vírgula 6 2 6 2 6" xfId="12062" xr:uid="{00000000-0005-0000-0000-0000B0620000}"/>
    <cellStyle name="Vírgula 6 2 6 2 7" xfId="26198" xr:uid="{00000000-0005-0000-0000-0000B1620000}"/>
    <cellStyle name="Vírgula 6 2 6 3" xfId="2198" xr:uid="{00000000-0005-0000-0000-0000B2620000}"/>
    <cellStyle name="Vírgula 6 2 6 3 2" xfId="4862" xr:uid="{00000000-0005-0000-0000-0000B3620000}"/>
    <cellStyle name="Vírgula 6 2 6 3 2 2" xfId="18206" xr:uid="{00000000-0005-0000-0000-0000B4620000}"/>
    <cellStyle name="Vírgula 6 2 6 3 3" xfId="7526" xr:uid="{00000000-0005-0000-0000-0000B5620000}"/>
    <cellStyle name="Vírgula 6 2 6 3 3 2" xfId="20870" xr:uid="{00000000-0005-0000-0000-0000B6620000}"/>
    <cellStyle name="Vírgula 6 2 6 3 4" xfId="10190" xr:uid="{00000000-0005-0000-0000-0000B7620000}"/>
    <cellStyle name="Vírgula 6 2 6 3 4 2" xfId="23534" xr:uid="{00000000-0005-0000-0000-0000B8620000}"/>
    <cellStyle name="Vírgula 6 2 6 3 5" xfId="15542" xr:uid="{00000000-0005-0000-0000-0000B9620000}"/>
    <cellStyle name="Vírgula 6 2 6 3 6" xfId="12854" xr:uid="{00000000-0005-0000-0000-0000BA620000}"/>
    <cellStyle name="Vírgula 6 2 6 4" xfId="3278" xr:uid="{00000000-0005-0000-0000-0000BB620000}"/>
    <cellStyle name="Vírgula 6 2 6 4 2" xfId="16622" xr:uid="{00000000-0005-0000-0000-0000BC620000}"/>
    <cellStyle name="Vírgula 6 2 6 5" xfId="5942" xr:uid="{00000000-0005-0000-0000-0000BD620000}"/>
    <cellStyle name="Vírgula 6 2 6 5 2" xfId="19286" xr:uid="{00000000-0005-0000-0000-0000BE620000}"/>
    <cellStyle name="Vírgula 6 2 6 6" xfId="8606" xr:uid="{00000000-0005-0000-0000-0000BF620000}"/>
    <cellStyle name="Vírgula 6 2 6 6 2" xfId="21950" xr:uid="{00000000-0005-0000-0000-0000C0620000}"/>
    <cellStyle name="Vírgula 6 2 6 7" xfId="13958" xr:uid="{00000000-0005-0000-0000-0000C1620000}"/>
    <cellStyle name="Vírgula 6 2 6 8" xfId="11270" xr:uid="{00000000-0005-0000-0000-0000C2620000}"/>
    <cellStyle name="Vírgula 6 2 6 9" xfId="24830" xr:uid="{00000000-0005-0000-0000-0000C3620000}"/>
    <cellStyle name="Vírgula 6 2 7" xfId="782" xr:uid="{00000000-0005-0000-0000-0000C4620000}"/>
    <cellStyle name="Vírgula 6 2 7 2" xfId="1574" xr:uid="{00000000-0005-0000-0000-0000C5620000}"/>
    <cellStyle name="Vírgula 6 2 7 2 2" xfId="4238" xr:uid="{00000000-0005-0000-0000-0000C6620000}"/>
    <cellStyle name="Vírgula 6 2 7 2 2 2" xfId="17582" xr:uid="{00000000-0005-0000-0000-0000C7620000}"/>
    <cellStyle name="Vírgula 6 2 7 2 3" xfId="6902" xr:uid="{00000000-0005-0000-0000-0000C8620000}"/>
    <cellStyle name="Vírgula 6 2 7 2 3 2" xfId="20246" xr:uid="{00000000-0005-0000-0000-0000C9620000}"/>
    <cellStyle name="Vírgula 6 2 7 2 4" xfId="9566" xr:uid="{00000000-0005-0000-0000-0000CA620000}"/>
    <cellStyle name="Vírgula 6 2 7 2 4 2" xfId="22910" xr:uid="{00000000-0005-0000-0000-0000CB620000}"/>
    <cellStyle name="Vírgula 6 2 7 2 5" xfId="14918" xr:uid="{00000000-0005-0000-0000-0000CC620000}"/>
    <cellStyle name="Vírgula 6 2 7 2 6" xfId="12230" xr:uid="{00000000-0005-0000-0000-0000CD620000}"/>
    <cellStyle name="Vírgula 6 2 7 2 7" xfId="25862" xr:uid="{00000000-0005-0000-0000-0000CE620000}"/>
    <cellStyle name="Vírgula 6 2 7 3" xfId="2366" xr:uid="{00000000-0005-0000-0000-0000CF620000}"/>
    <cellStyle name="Vírgula 6 2 7 3 2" xfId="5030" xr:uid="{00000000-0005-0000-0000-0000D0620000}"/>
    <cellStyle name="Vírgula 6 2 7 3 2 2" xfId="18374" xr:uid="{00000000-0005-0000-0000-0000D1620000}"/>
    <cellStyle name="Vírgula 6 2 7 3 3" xfId="7694" xr:uid="{00000000-0005-0000-0000-0000D2620000}"/>
    <cellStyle name="Vírgula 6 2 7 3 3 2" xfId="21038" xr:uid="{00000000-0005-0000-0000-0000D3620000}"/>
    <cellStyle name="Vírgula 6 2 7 3 4" xfId="10358" xr:uid="{00000000-0005-0000-0000-0000D4620000}"/>
    <cellStyle name="Vírgula 6 2 7 3 4 2" xfId="23702" xr:uid="{00000000-0005-0000-0000-0000D5620000}"/>
    <cellStyle name="Vírgula 6 2 7 3 5" xfId="15710" xr:uid="{00000000-0005-0000-0000-0000D6620000}"/>
    <cellStyle name="Vírgula 6 2 7 3 6" xfId="13022" xr:uid="{00000000-0005-0000-0000-0000D7620000}"/>
    <cellStyle name="Vírgula 6 2 7 4" xfId="3446" xr:uid="{00000000-0005-0000-0000-0000D8620000}"/>
    <cellStyle name="Vírgula 6 2 7 4 2" xfId="16790" xr:uid="{00000000-0005-0000-0000-0000D9620000}"/>
    <cellStyle name="Vírgula 6 2 7 5" xfId="6110" xr:uid="{00000000-0005-0000-0000-0000DA620000}"/>
    <cellStyle name="Vírgula 6 2 7 5 2" xfId="19454" xr:uid="{00000000-0005-0000-0000-0000DB620000}"/>
    <cellStyle name="Vírgula 6 2 7 6" xfId="8774" xr:uid="{00000000-0005-0000-0000-0000DC620000}"/>
    <cellStyle name="Vírgula 6 2 7 6 2" xfId="22118" xr:uid="{00000000-0005-0000-0000-0000DD620000}"/>
    <cellStyle name="Vírgula 6 2 7 7" xfId="14126" xr:uid="{00000000-0005-0000-0000-0000DE620000}"/>
    <cellStyle name="Vírgula 6 2 7 8" xfId="11438" xr:uid="{00000000-0005-0000-0000-0000DF620000}"/>
    <cellStyle name="Vírgula 6 2 7 9" xfId="24494" xr:uid="{00000000-0005-0000-0000-0000E0620000}"/>
    <cellStyle name="Vírgula 6 2 8" xfId="830" xr:uid="{00000000-0005-0000-0000-0000E1620000}"/>
    <cellStyle name="Vírgula 6 2 8 2" xfId="1622" xr:uid="{00000000-0005-0000-0000-0000E2620000}"/>
    <cellStyle name="Vírgula 6 2 8 2 2" xfId="4286" xr:uid="{00000000-0005-0000-0000-0000E3620000}"/>
    <cellStyle name="Vírgula 6 2 8 2 2 2" xfId="17630" xr:uid="{00000000-0005-0000-0000-0000E4620000}"/>
    <cellStyle name="Vírgula 6 2 8 2 3" xfId="6950" xr:uid="{00000000-0005-0000-0000-0000E5620000}"/>
    <cellStyle name="Vírgula 6 2 8 2 3 2" xfId="20294" xr:uid="{00000000-0005-0000-0000-0000E6620000}"/>
    <cellStyle name="Vírgula 6 2 8 2 4" xfId="9614" xr:uid="{00000000-0005-0000-0000-0000E7620000}"/>
    <cellStyle name="Vírgula 6 2 8 2 4 2" xfId="22958" xr:uid="{00000000-0005-0000-0000-0000E8620000}"/>
    <cellStyle name="Vírgula 6 2 8 2 5" xfId="14966" xr:uid="{00000000-0005-0000-0000-0000E9620000}"/>
    <cellStyle name="Vírgula 6 2 8 2 6" xfId="12278" xr:uid="{00000000-0005-0000-0000-0000EA620000}"/>
    <cellStyle name="Vírgula 6 2 8 2 7" xfId="26510" xr:uid="{00000000-0005-0000-0000-0000EB620000}"/>
    <cellStyle name="Vírgula 6 2 8 3" xfId="2414" xr:uid="{00000000-0005-0000-0000-0000EC620000}"/>
    <cellStyle name="Vírgula 6 2 8 3 2" xfId="5078" xr:uid="{00000000-0005-0000-0000-0000ED620000}"/>
    <cellStyle name="Vírgula 6 2 8 3 2 2" xfId="18422" xr:uid="{00000000-0005-0000-0000-0000EE620000}"/>
    <cellStyle name="Vírgula 6 2 8 3 3" xfId="7742" xr:uid="{00000000-0005-0000-0000-0000EF620000}"/>
    <cellStyle name="Vírgula 6 2 8 3 3 2" xfId="21086" xr:uid="{00000000-0005-0000-0000-0000F0620000}"/>
    <cellStyle name="Vírgula 6 2 8 3 4" xfId="10406" xr:uid="{00000000-0005-0000-0000-0000F1620000}"/>
    <cellStyle name="Vírgula 6 2 8 3 4 2" xfId="23750" xr:uid="{00000000-0005-0000-0000-0000F2620000}"/>
    <cellStyle name="Vírgula 6 2 8 3 5" xfId="15758" xr:uid="{00000000-0005-0000-0000-0000F3620000}"/>
    <cellStyle name="Vírgula 6 2 8 3 6" xfId="13070" xr:uid="{00000000-0005-0000-0000-0000F4620000}"/>
    <cellStyle name="Vírgula 6 2 8 4" xfId="3494" xr:uid="{00000000-0005-0000-0000-0000F5620000}"/>
    <cellStyle name="Vírgula 6 2 8 4 2" xfId="16838" xr:uid="{00000000-0005-0000-0000-0000F6620000}"/>
    <cellStyle name="Vírgula 6 2 8 5" xfId="6158" xr:uid="{00000000-0005-0000-0000-0000F7620000}"/>
    <cellStyle name="Vírgula 6 2 8 5 2" xfId="19502" xr:uid="{00000000-0005-0000-0000-0000F8620000}"/>
    <cellStyle name="Vírgula 6 2 8 6" xfId="8822" xr:uid="{00000000-0005-0000-0000-0000F9620000}"/>
    <cellStyle name="Vírgula 6 2 8 6 2" xfId="22166" xr:uid="{00000000-0005-0000-0000-0000FA620000}"/>
    <cellStyle name="Vírgula 6 2 8 7" xfId="14174" xr:uid="{00000000-0005-0000-0000-0000FB620000}"/>
    <cellStyle name="Vírgula 6 2 8 8" xfId="11486" xr:uid="{00000000-0005-0000-0000-0000FC620000}"/>
    <cellStyle name="Vírgula 6 2 8 9" xfId="25142" xr:uid="{00000000-0005-0000-0000-0000FD620000}"/>
    <cellStyle name="Vírgula 6 2 9" xfId="878" xr:uid="{00000000-0005-0000-0000-0000FE620000}"/>
    <cellStyle name="Vírgula 6 2 9 2" xfId="3542" xr:uid="{00000000-0005-0000-0000-0000FF620000}"/>
    <cellStyle name="Vírgula 6 2 9 2 2" xfId="16886" xr:uid="{00000000-0005-0000-0000-000000630000}"/>
    <cellStyle name="Vírgula 6 2 9 3" xfId="6206" xr:uid="{00000000-0005-0000-0000-000001630000}"/>
    <cellStyle name="Vírgula 6 2 9 3 2" xfId="19550" xr:uid="{00000000-0005-0000-0000-000002630000}"/>
    <cellStyle name="Vírgula 6 2 9 4" xfId="8870" xr:uid="{00000000-0005-0000-0000-000003630000}"/>
    <cellStyle name="Vírgula 6 2 9 4 2" xfId="22214" xr:uid="{00000000-0005-0000-0000-000004630000}"/>
    <cellStyle name="Vírgula 6 2 9 5" xfId="14222" xr:uid="{00000000-0005-0000-0000-000005630000}"/>
    <cellStyle name="Vírgula 6 2 9 6" xfId="11534" xr:uid="{00000000-0005-0000-0000-000006630000}"/>
    <cellStyle name="Vírgula 6 2 9 7" xfId="25502" xr:uid="{00000000-0005-0000-0000-000007630000}"/>
    <cellStyle name="Vírgula 6 3" xfId="110" xr:uid="{00000000-0005-0000-0000-000008630000}"/>
    <cellStyle name="Vírgula 6 3 10" xfId="5438" xr:uid="{00000000-0005-0000-0000-000009630000}"/>
    <cellStyle name="Vírgula 6 3 10 2" xfId="18782" xr:uid="{00000000-0005-0000-0000-00000A630000}"/>
    <cellStyle name="Vírgula 6 3 11" xfId="8102" xr:uid="{00000000-0005-0000-0000-00000B630000}"/>
    <cellStyle name="Vírgula 6 3 11 2" xfId="21446" xr:uid="{00000000-0005-0000-0000-00000C630000}"/>
    <cellStyle name="Vírgula 6 3 12" xfId="13454" xr:uid="{00000000-0005-0000-0000-00000D630000}"/>
    <cellStyle name="Vírgula 6 3 13" xfId="10766" xr:uid="{00000000-0005-0000-0000-00000E630000}"/>
    <cellStyle name="Vírgula 6 3 14" xfId="24158" xr:uid="{00000000-0005-0000-0000-00000F630000}"/>
    <cellStyle name="Vírgula 6 3 2" xfId="278" xr:uid="{00000000-0005-0000-0000-000010630000}"/>
    <cellStyle name="Vírgula 6 3 2 10" xfId="13622" xr:uid="{00000000-0005-0000-0000-000011630000}"/>
    <cellStyle name="Vírgula 6 3 2 11" xfId="10934" xr:uid="{00000000-0005-0000-0000-000012630000}"/>
    <cellStyle name="Vírgula 6 3 2 12" xfId="24326" xr:uid="{00000000-0005-0000-0000-000013630000}"/>
    <cellStyle name="Vírgula 6 3 2 2" xfId="542" xr:uid="{00000000-0005-0000-0000-000014630000}"/>
    <cellStyle name="Vírgula 6 3 2 2 2" xfId="1334" xr:uid="{00000000-0005-0000-0000-000015630000}"/>
    <cellStyle name="Vírgula 6 3 2 2 2 2" xfId="3998" xr:uid="{00000000-0005-0000-0000-000016630000}"/>
    <cellStyle name="Vírgula 6 3 2 2 2 2 2" xfId="17342" xr:uid="{00000000-0005-0000-0000-000017630000}"/>
    <cellStyle name="Vírgula 6 3 2 2 2 3" xfId="6662" xr:uid="{00000000-0005-0000-0000-000018630000}"/>
    <cellStyle name="Vírgula 6 3 2 2 2 3 2" xfId="20006" xr:uid="{00000000-0005-0000-0000-000019630000}"/>
    <cellStyle name="Vírgula 6 3 2 2 2 4" xfId="9326" xr:uid="{00000000-0005-0000-0000-00001A630000}"/>
    <cellStyle name="Vírgula 6 3 2 2 2 4 2" xfId="22670" xr:uid="{00000000-0005-0000-0000-00001B630000}"/>
    <cellStyle name="Vírgula 6 3 2 2 2 5" xfId="14678" xr:uid="{00000000-0005-0000-0000-00001C630000}"/>
    <cellStyle name="Vírgula 6 3 2 2 2 6" xfId="11990" xr:uid="{00000000-0005-0000-0000-00001D630000}"/>
    <cellStyle name="Vírgula 6 3 2 2 2 7" xfId="26390" xr:uid="{00000000-0005-0000-0000-00001E630000}"/>
    <cellStyle name="Vírgula 6 3 2 2 3" xfId="2126" xr:uid="{00000000-0005-0000-0000-00001F630000}"/>
    <cellStyle name="Vírgula 6 3 2 2 3 2" xfId="4790" xr:uid="{00000000-0005-0000-0000-000020630000}"/>
    <cellStyle name="Vírgula 6 3 2 2 3 2 2" xfId="18134" xr:uid="{00000000-0005-0000-0000-000021630000}"/>
    <cellStyle name="Vírgula 6 3 2 2 3 3" xfId="7454" xr:uid="{00000000-0005-0000-0000-000022630000}"/>
    <cellStyle name="Vírgula 6 3 2 2 3 3 2" xfId="20798" xr:uid="{00000000-0005-0000-0000-000023630000}"/>
    <cellStyle name="Vírgula 6 3 2 2 3 4" xfId="10118" xr:uid="{00000000-0005-0000-0000-000024630000}"/>
    <cellStyle name="Vírgula 6 3 2 2 3 4 2" xfId="23462" xr:uid="{00000000-0005-0000-0000-000025630000}"/>
    <cellStyle name="Vírgula 6 3 2 2 3 5" xfId="15470" xr:uid="{00000000-0005-0000-0000-000026630000}"/>
    <cellStyle name="Vírgula 6 3 2 2 3 6" xfId="12782" xr:uid="{00000000-0005-0000-0000-000027630000}"/>
    <cellStyle name="Vírgula 6 3 2 2 4" xfId="3206" xr:uid="{00000000-0005-0000-0000-000028630000}"/>
    <cellStyle name="Vírgula 6 3 2 2 4 2" xfId="16550" xr:uid="{00000000-0005-0000-0000-000029630000}"/>
    <cellStyle name="Vírgula 6 3 2 2 5" xfId="5870" xr:uid="{00000000-0005-0000-0000-00002A630000}"/>
    <cellStyle name="Vírgula 6 3 2 2 5 2" xfId="19214" xr:uid="{00000000-0005-0000-0000-00002B630000}"/>
    <cellStyle name="Vírgula 6 3 2 2 6" xfId="8534" xr:uid="{00000000-0005-0000-0000-00002C630000}"/>
    <cellStyle name="Vírgula 6 3 2 2 6 2" xfId="21878" xr:uid="{00000000-0005-0000-0000-00002D630000}"/>
    <cellStyle name="Vírgula 6 3 2 2 7" xfId="13886" xr:uid="{00000000-0005-0000-0000-00002E630000}"/>
    <cellStyle name="Vírgula 6 3 2 2 8" xfId="11198" xr:uid="{00000000-0005-0000-0000-00002F630000}"/>
    <cellStyle name="Vírgula 6 3 2 2 9" xfId="25022" xr:uid="{00000000-0005-0000-0000-000030630000}"/>
    <cellStyle name="Vírgula 6 3 2 3" xfId="710" xr:uid="{00000000-0005-0000-0000-000031630000}"/>
    <cellStyle name="Vírgula 6 3 2 3 2" xfId="1502" xr:uid="{00000000-0005-0000-0000-000032630000}"/>
    <cellStyle name="Vírgula 6 3 2 3 2 2" xfId="4166" xr:uid="{00000000-0005-0000-0000-000033630000}"/>
    <cellStyle name="Vírgula 6 3 2 3 2 2 2" xfId="17510" xr:uid="{00000000-0005-0000-0000-000034630000}"/>
    <cellStyle name="Vírgula 6 3 2 3 2 3" xfId="6830" xr:uid="{00000000-0005-0000-0000-000035630000}"/>
    <cellStyle name="Vírgula 6 3 2 3 2 3 2" xfId="20174" xr:uid="{00000000-0005-0000-0000-000036630000}"/>
    <cellStyle name="Vírgula 6 3 2 3 2 4" xfId="9494" xr:uid="{00000000-0005-0000-0000-000037630000}"/>
    <cellStyle name="Vírgula 6 3 2 3 2 4 2" xfId="22838" xr:uid="{00000000-0005-0000-0000-000038630000}"/>
    <cellStyle name="Vírgula 6 3 2 3 2 5" xfId="14846" xr:uid="{00000000-0005-0000-0000-000039630000}"/>
    <cellStyle name="Vírgula 6 3 2 3 2 6" xfId="12158" xr:uid="{00000000-0005-0000-0000-00003A630000}"/>
    <cellStyle name="Vírgula 6 3 2 3 2 7" xfId="26054" xr:uid="{00000000-0005-0000-0000-00003B630000}"/>
    <cellStyle name="Vírgula 6 3 2 3 3" xfId="2294" xr:uid="{00000000-0005-0000-0000-00003C630000}"/>
    <cellStyle name="Vírgula 6 3 2 3 3 2" xfId="4958" xr:uid="{00000000-0005-0000-0000-00003D630000}"/>
    <cellStyle name="Vírgula 6 3 2 3 3 2 2" xfId="18302" xr:uid="{00000000-0005-0000-0000-00003E630000}"/>
    <cellStyle name="Vírgula 6 3 2 3 3 3" xfId="7622" xr:uid="{00000000-0005-0000-0000-00003F630000}"/>
    <cellStyle name="Vírgula 6 3 2 3 3 3 2" xfId="20966" xr:uid="{00000000-0005-0000-0000-000040630000}"/>
    <cellStyle name="Vírgula 6 3 2 3 3 4" xfId="10286" xr:uid="{00000000-0005-0000-0000-000041630000}"/>
    <cellStyle name="Vírgula 6 3 2 3 3 4 2" xfId="23630" xr:uid="{00000000-0005-0000-0000-000042630000}"/>
    <cellStyle name="Vírgula 6 3 2 3 3 5" xfId="15638" xr:uid="{00000000-0005-0000-0000-000043630000}"/>
    <cellStyle name="Vírgula 6 3 2 3 3 6" xfId="12950" xr:uid="{00000000-0005-0000-0000-000044630000}"/>
    <cellStyle name="Vírgula 6 3 2 3 4" xfId="3374" xr:uid="{00000000-0005-0000-0000-000045630000}"/>
    <cellStyle name="Vírgula 6 3 2 3 4 2" xfId="16718" xr:uid="{00000000-0005-0000-0000-000046630000}"/>
    <cellStyle name="Vírgula 6 3 2 3 5" xfId="6038" xr:uid="{00000000-0005-0000-0000-000047630000}"/>
    <cellStyle name="Vírgula 6 3 2 3 5 2" xfId="19382" xr:uid="{00000000-0005-0000-0000-000048630000}"/>
    <cellStyle name="Vírgula 6 3 2 3 6" xfId="8702" xr:uid="{00000000-0005-0000-0000-000049630000}"/>
    <cellStyle name="Vírgula 6 3 2 3 6 2" xfId="22046" xr:uid="{00000000-0005-0000-0000-00004A630000}"/>
    <cellStyle name="Vírgula 6 3 2 3 7" xfId="14054" xr:uid="{00000000-0005-0000-0000-00004B630000}"/>
    <cellStyle name="Vírgula 6 3 2 3 8" xfId="11366" xr:uid="{00000000-0005-0000-0000-00004C630000}"/>
    <cellStyle name="Vírgula 6 3 2 3 9" xfId="24686" xr:uid="{00000000-0005-0000-0000-00004D630000}"/>
    <cellStyle name="Vírgula 6 3 2 4" xfId="1070" xr:uid="{00000000-0005-0000-0000-00004E630000}"/>
    <cellStyle name="Vírgula 6 3 2 4 2" xfId="3734" xr:uid="{00000000-0005-0000-0000-00004F630000}"/>
    <cellStyle name="Vírgula 6 3 2 4 2 2" xfId="17078" xr:uid="{00000000-0005-0000-0000-000050630000}"/>
    <cellStyle name="Vírgula 6 3 2 4 2 3" xfId="26702" xr:uid="{00000000-0005-0000-0000-000051630000}"/>
    <cellStyle name="Vírgula 6 3 2 4 3" xfId="6398" xr:uid="{00000000-0005-0000-0000-000052630000}"/>
    <cellStyle name="Vírgula 6 3 2 4 3 2" xfId="19742" xr:uid="{00000000-0005-0000-0000-000053630000}"/>
    <cellStyle name="Vírgula 6 3 2 4 4" xfId="9062" xr:uid="{00000000-0005-0000-0000-000054630000}"/>
    <cellStyle name="Vírgula 6 3 2 4 4 2" xfId="22406" xr:uid="{00000000-0005-0000-0000-000055630000}"/>
    <cellStyle name="Vírgula 6 3 2 4 5" xfId="14414" xr:uid="{00000000-0005-0000-0000-000056630000}"/>
    <cellStyle name="Vírgula 6 3 2 4 6" xfId="11726" xr:uid="{00000000-0005-0000-0000-000057630000}"/>
    <cellStyle name="Vírgula 6 3 2 4 7" xfId="25334" xr:uid="{00000000-0005-0000-0000-000058630000}"/>
    <cellStyle name="Vírgula 6 3 2 5" xfId="1862" xr:uid="{00000000-0005-0000-0000-000059630000}"/>
    <cellStyle name="Vírgula 6 3 2 5 2" xfId="4526" xr:uid="{00000000-0005-0000-0000-00005A630000}"/>
    <cellStyle name="Vírgula 6 3 2 5 2 2" xfId="17870" xr:uid="{00000000-0005-0000-0000-00005B630000}"/>
    <cellStyle name="Vírgula 6 3 2 5 3" xfId="7190" xr:uid="{00000000-0005-0000-0000-00005C630000}"/>
    <cellStyle name="Vírgula 6 3 2 5 3 2" xfId="20534" xr:uid="{00000000-0005-0000-0000-00005D630000}"/>
    <cellStyle name="Vírgula 6 3 2 5 4" xfId="9854" xr:uid="{00000000-0005-0000-0000-00005E630000}"/>
    <cellStyle name="Vírgula 6 3 2 5 4 2" xfId="23198" xr:uid="{00000000-0005-0000-0000-00005F630000}"/>
    <cellStyle name="Vírgula 6 3 2 5 5" xfId="15206" xr:uid="{00000000-0005-0000-0000-000060630000}"/>
    <cellStyle name="Vírgula 6 3 2 5 6" xfId="12518" xr:uid="{00000000-0005-0000-0000-000061630000}"/>
    <cellStyle name="Vírgula 6 3 2 5 7" xfId="25694" xr:uid="{00000000-0005-0000-0000-000062630000}"/>
    <cellStyle name="Vírgula 6 3 2 6" xfId="2678" xr:uid="{00000000-0005-0000-0000-000063630000}"/>
    <cellStyle name="Vírgula 6 3 2 6 2" xfId="5342" xr:uid="{00000000-0005-0000-0000-000064630000}"/>
    <cellStyle name="Vírgula 6 3 2 6 2 2" xfId="18686" xr:uid="{00000000-0005-0000-0000-000065630000}"/>
    <cellStyle name="Vírgula 6 3 2 6 3" xfId="8006" xr:uid="{00000000-0005-0000-0000-000066630000}"/>
    <cellStyle name="Vírgula 6 3 2 6 3 2" xfId="21350" xr:uid="{00000000-0005-0000-0000-000067630000}"/>
    <cellStyle name="Vírgula 6 3 2 6 4" xfId="10670" xr:uid="{00000000-0005-0000-0000-000068630000}"/>
    <cellStyle name="Vírgula 6 3 2 6 4 2" xfId="24014" xr:uid="{00000000-0005-0000-0000-000069630000}"/>
    <cellStyle name="Vírgula 6 3 2 6 5" xfId="16022" xr:uid="{00000000-0005-0000-0000-00006A630000}"/>
    <cellStyle name="Vírgula 6 3 2 6 6" xfId="13334" xr:uid="{00000000-0005-0000-0000-00006B630000}"/>
    <cellStyle name="Vírgula 6 3 2 7" xfId="2942" xr:uid="{00000000-0005-0000-0000-00006C630000}"/>
    <cellStyle name="Vírgula 6 3 2 7 2" xfId="16286" xr:uid="{00000000-0005-0000-0000-00006D630000}"/>
    <cellStyle name="Vírgula 6 3 2 8" xfId="5606" xr:uid="{00000000-0005-0000-0000-00006E630000}"/>
    <cellStyle name="Vírgula 6 3 2 8 2" xfId="18950" xr:uid="{00000000-0005-0000-0000-00006F630000}"/>
    <cellStyle name="Vírgula 6 3 2 9" xfId="8270" xr:uid="{00000000-0005-0000-0000-000070630000}"/>
    <cellStyle name="Vírgula 6 3 2 9 2" xfId="21614" xr:uid="{00000000-0005-0000-0000-000071630000}"/>
    <cellStyle name="Vírgula 6 3 3" xfId="182" xr:uid="{00000000-0005-0000-0000-000072630000}"/>
    <cellStyle name="Vírgula 6 3 3 10" xfId="10838" xr:uid="{00000000-0005-0000-0000-000073630000}"/>
    <cellStyle name="Vírgula 6 3 3 11" xfId="24230" xr:uid="{00000000-0005-0000-0000-000074630000}"/>
    <cellStyle name="Vírgula 6 3 3 2" xfId="446" xr:uid="{00000000-0005-0000-0000-000075630000}"/>
    <cellStyle name="Vírgula 6 3 3 2 2" xfId="1238" xr:uid="{00000000-0005-0000-0000-000076630000}"/>
    <cellStyle name="Vírgula 6 3 3 2 2 2" xfId="3902" xr:uid="{00000000-0005-0000-0000-000077630000}"/>
    <cellStyle name="Vírgula 6 3 3 2 2 2 2" xfId="17246" xr:uid="{00000000-0005-0000-0000-000078630000}"/>
    <cellStyle name="Vírgula 6 3 3 2 2 3" xfId="6566" xr:uid="{00000000-0005-0000-0000-000079630000}"/>
    <cellStyle name="Vírgula 6 3 3 2 2 3 2" xfId="19910" xr:uid="{00000000-0005-0000-0000-00007A630000}"/>
    <cellStyle name="Vírgula 6 3 3 2 2 4" xfId="9230" xr:uid="{00000000-0005-0000-0000-00007B630000}"/>
    <cellStyle name="Vírgula 6 3 3 2 2 4 2" xfId="22574" xr:uid="{00000000-0005-0000-0000-00007C630000}"/>
    <cellStyle name="Vírgula 6 3 3 2 2 5" xfId="14582" xr:uid="{00000000-0005-0000-0000-00007D630000}"/>
    <cellStyle name="Vírgula 6 3 3 2 2 6" xfId="11894" xr:uid="{00000000-0005-0000-0000-00007E630000}"/>
    <cellStyle name="Vírgula 6 3 3 2 2 7" xfId="26294" xr:uid="{00000000-0005-0000-0000-00007F630000}"/>
    <cellStyle name="Vírgula 6 3 3 2 3" xfId="2030" xr:uid="{00000000-0005-0000-0000-000080630000}"/>
    <cellStyle name="Vírgula 6 3 3 2 3 2" xfId="4694" xr:uid="{00000000-0005-0000-0000-000081630000}"/>
    <cellStyle name="Vírgula 6 3 3 2 3 2 2" xfId="18038" xr:uid="{00000000-0005-0000-0000-000082630000}"/>
    <cellStyle name="Vírgula 6 3 3 2 3 3" xfId="7358" xr:uid="{00000000-0005-0000-0000-000083630000}"/>
    <cellStyle name="Vírgula 6 3 3 2 3 3 2" xfId="20702" xr:uid="{00000000-0005-0000-0000-000084630000}"/>
    <cellStyle name="Vírgula 6 3 3 2 3 4" xfId="10022" xr:uid="{00000000-0005-0000-0000-000085630000}"/>
    <cellStyle name="Vírgula 6 3 3 2 3 4 2" xfId="23366" xr:uid="{00000000-0005-0000-0000-000086630000}"/>
    <cellStyle name="Vírgula 6 3 3 2 3 5" xfId="15374" xr:uid="{00000000-0005-0000-0000-000087630000}"/>
    <cellStyle name="Vírgula 6 3 3 2 3 6" xfId="12686" xr:uid="{00000000-0005-0000-0000-000088630000}"/>
    <cellStyle name="Vírgula 6 3 3 2 4" xfId="3110" xr:uid="{00000000-0005-0000-0000-000089630000}"/>
    <cellStyle name="Vírgula 6 3 3 2 4 2" xfId="16454" xr:uid="{00000000-0005-0000-0000-00008A630000}"/>
    <cellStyle name="Vírgula 6 3 3 2 5" xfId="5774" xr:uid="{00000000-0005-0000-0000-00008B630000}"/>
    <cellStyle name="Vírgula 6 3 3 2 5 2" xfId="19118" xr:uid="{00000000-0005-0000-0000-00008C630000}"/>
    <cellStyle name="Vírgula 6 3 3 2 6" xfId="8438" xr:uid="{00000000-0005-0000-0000-00008D630000}"/>
    <cellStyle name="Vírgula 6 3 3 2 6 2" xfId="21782" xr:uid="{00000000-0005-0000-0000-00008E630000}"/>
    <cellStyle name="Vírgula 6 3 3 2 7" xfId="13790" xr:uid="{00000000-0005-0000-0000-00008F630000}"/>
    <cellStyle name="Vírgula 6 3 3 2 8" xfId="11102" xr:uid="{00000000-0005-0000-0000-000090630000}"/>
    <cellStyle name="Vírgula 6 3 3 2 9" xfId="24926" xr:uid="{00000000-0005-0000-0000-000091630000}"/>
    <cellStyle name="Vírgula 6 3 3 3" xfId="974" xr:uid="{00000000-0005-0000-0000-000092630000}"/>
    <cellStyle name="Vírgula 6 3 3 3 2" xfId="3638" xr:uid="{00000000-0005-0000-0000-000093630000}"/>
    <cellStyle name="Vírgula 6 3 3 3 2 2" xfId="16982" xr:uid="{00000000-0005-0000-0000-000094630000}"/>
    <cellStyle name="Vírgula 6 3 3 3 2 3" xfId="25958" xr:uid="{00000000-0005-0000-0000-000095630000}"/>
    <cellStyle name="Vírgula 6 3 3 3 3" xfId="6302" xr:uid="{00000000-0005-0000-0000-000096630000}"/>
    <cellStyle name="Vírgula 6 3 3 3 3 2" xfId="19646" xr:uid="{00000000-0005-0000-0000-000097630000}"/>
    <cellStyle name="Vírgula 6 3 3 3 4" xfId="8966" xr:uid="{00000000-0005-0000-0000-000098630000}"/>
    <cellStyle name="Vírgula 6 3 3 3 4 2" xfId="22310" xr:uid="{00000000-0005-0000-0000-000099630000}"/>
    <cellStyle name="Vírgula 6 3 3 3 5" xfId="14318" xr:uid="{00000000-0005-0000-0000-00009A630000}"/>
    <cellStyle name="Vírgula 6 3 3 3 6" xfId="11630" xr:uid="{00000000-0005-0000-0000-00009B630000}"/>
    <cellStyle name="Vírgula 6 3 3 3 7" xfId="24590" xr:uid="{00000000-0005-0000-0000-00009C630000}"/>
    <cellStyle name="Vírgula 6 3 3 4" xfId="1766" xr:uid="{00000000-0005-0000-0000-00009D630000}"/>
    <cellStyle name="Vírgula 6 3 3 4 2" xfId="4430" xr:uid="{00000000-0005-0000-0000-00009E630000}"/>
    <cellStyle name="Vírgula 6 3 3 4 2 2" xfId="17774" xr:uid="{00000000-0005-0000-0000-00009F630000}"/>
    <cellStyle name="Vírgula 6 3 3 4 2 3" xfId="26606" xr:uid="{00000000-0005-0000-0000-0000A0630000}"/>
    <cellStyle name="Vírgula 6 3 3 4 3" xfId="7094" xr:uid="{00000000-0005-0000-0000-0000A1630000}"/>
    <cellStyle name="Vírgula 6 3 3 4 3 2" xfId="20438" xr:uid="{00000000-0005-0000-0000-0000A2630000}"/>
    <cellStyle name="Vírgula 6 3 3 4 4" xfId="9758" xr:uid="{00000000-0005-0000-0000-0000A3630000}"/>
    <cellStyle name="Vírgula 6 3 3 4 4 2" xfId="23102" xr:uid="{00000000-0005-0000-0000-0000A4630000}"/>
    <cellStyle name="Vírgula 6 3 3 4 5" xfId="15110" xr:uid="{00000000-0005-0000-0000-0000A5630000}"/>
    <cellStyle name="Vírgula 6 3 3 4 6" xfId="12422" xr:uid="{00000000-0005-0000-0000-0000A6630000}"/>
    <cellStyle name="Vírgula 6 3 3 4 7" xfId="25238" xr:uid="{00000000-0005-0000-0000-0000A7630000}"/>
    <cellStyle name="Vírgula 6 3 3 5" xfId="2582" xr:uid="{00000000-0005-0000-0000-0000A8630000}"/>
    <cellStyle name="Vírgula 6 3 3 5 2" xfId="5246" xr:uid="{00000000-0005-0000-0000-0000A9630000}"/>
    <cellStyle name="Vírgula 6 3 3 5 2 2" xfId="18590" xr:uid="{00000000-0005-0000-0000-0000AA630000}"/>
    <cellStyle name="Vírgula 6 3 3 5 3" xfId="7910" xr:uid="{00000000-0005-0000-0000-0000AB630000}"/>
    <cellStyle name="Vírgula 6 3 3 5 3 2" xfId="21254" xr:uid="{00000000-0005-0000-0000-0000AC630000}"/>
    <cellStyle name="Vírgula 6 3 3 5 4" xfId="10574" xr:uid="{00000000-0005-0000-0000-0000AD630000}"/>
    <cellStyle name="Vírgula 6 3 3 5 4 2" xfId="23918" xr:uid="{00000000-0005-0000-0000-0000AE630000}"/>
    <cellStyle name="Vírgula 6 3 3 5 5" xfId="15926" xr:uid="{00000000-0005-0000-0000-0000AF630000}"/>
    <cellStyle name="Vírgula 6 3 3 5 6" xfId="13238" xr:uid="{00000000-0005-0000-0000-0000B0630000}"/>
    <cellStyle name="Vírgula 6 3 3 5 7" xfId="25598" xr:uid="{00000000-0005-0000-0000-0000B1630000}"/>
    <cellStyle name="Vírgula 6 3 3 6" xfId="2846" xr:uid="{00000000-0005-0000-0000-0000B2630000}"/>
    <cellStyle name="Vírgula 6 3 3 6 2" xfId="16190" xr:uid="{00000000-0005-0000-0000-0000B3630000}"/>
    <cellStyle name="Vírgula 6 3 3 7" xfId="5510" xr:uid="{00000000-0005-0000-0000-0000B4630000}"/>
    <cellStyle name="Vírgula 6 3 3 7 2" xfId="18854" xr:uid="{00000000-0005-0000-0000-0000B5630000}"/>
    <cellStyle name="Vírgula 6 3 3 8" xfId="8174" xr:uid="{00000000-0005-0000-0000-0000B6630000}"/>
    <cellStyle name="Vírgula 6 3 3 8 2" xfId="21518" xr:uid="{00000000-0005-0000-0000-0000B7630000}"/>
    <cellStyle name="Vírgula 6 3 3 9" xfId="13526" xr:uid="{00000000-0005-0000-0000-0000B8630000}"/>
    <cellStyle name="Vírgula 6 3 4" xfId="374" xr:uid="{00000000-0005-0000-0000-0000B9630000}"/>
    <cellStyle name="Vírgula 6 3 4 2" xfId="1166" xr:uid="{00000000-0005-0000-0000-0000BA630000}"/>
    <cellStyle name="Vírgula 6 3 4 2 2" xfId="3830" xr:uid="{00000000-0005-0000-0000-0000BB630000}"/>
    <cellStyle name="Vírgula 6 3 4 2 2 2" xfId="17174" xr:uid="{00000000-0005-0000-0000-0000BC630000}"/>
    <cellStyle name="Vírgula 6 3 4 2 3" xfId="6494" xr:uid="{00000000-0005-0000-0000-0000BD630000}"/>
    <cellStyle name="Vírgula 6 3 4 2 3 2" xfId="19838" xr:uid="{00000000-0005-0000-0000-0000BE630000}"/>
    <cellStyle name="Vírgula 6 3 4 2 4" xfId="9158" xr:uid="{00000000-0005-0000-0000-0000BF630000}"/>
    <cellStyle name="Vírgula 6 3 4 2 4 2" xfId="22502" xr:uid="{00000000-0005-0000-0000-0000C0630000}"/>
    <cellStyle name="Vírgula 6 3 4 2 5" xfId="14510" xr:uid="{00000000-0005-0000-0000-0000C1630000}"/>
    <cellStyle name="Vírgula 6 3 4 2 6" xfId="11822" xr:uid="{00000000-0005-0000-0000-0000C2630000}"/>
    <cellStyle name="Vírgula 6 3 4 2 7" xfId="26222" xr:uid="{00000000-0005-0000-0000-0000C3630000}"/>
    <cellStyle name="Vírgula 6 3 4 3" xfId="1958" xr:uid="{00000000-0005-0000-0000-0000C4630000}"/>
    <cellStyle name="Vírgula 6 3 4 3 2" xfId="4622" xr:uid="{00000000-0005-0000-0000-0000C5630000}"/>
    <cellStyle name="Vírgula 6 3 4 3 2 2" xfId="17966" xr:uid="{00000000-0005-0000-0000-0000C6630000}"/>
    <cellStyle name="Vírgula 6 3 4 3 3" xfId="7286" xr:uid="{00000000-0005-0000-0000-0000C7630000}"/>
    <cellStyle name="Vírgula 6 3 4 3 3 2" xfId="20630" xr:uid="{00000000-0005-0000-0000-0000C8630000}"/>
    <cellStyle name="Vírgula 6 3 4 3 4" xfId="9950" xr:uid="{00000000-0005-0000-0000-0000C9630000}"/>
    <cellStyle name="Vírgula 6 3 4 3 4 2" xfId="23294" xr:uid="{00000000-0005-0000-0000-0000CA630000}"/>
    <cellStyle name="Vírgula 6 3 4 3 5" xfId="15302" xr:uid="{00000000-0005-0000-0000-0000CB630000}"/>
    <cellStyle name="Vírgula 6 3 4 3 6" xfId="12614" xr:uid="{00000000-0005-0000-0000-0000CC630000}"/>
    <cellStyle name="Vírgula 6 3 4 4" xfId="3038" xr:uid="{00000000-0005-0000-0000-0000CD630000}"/>
    <cellStyle name="Vírgula 6 3 4 4 2" xfId="16382" xr:uid="{00000000-0005-0000-0000-0000CE630000}"/>
    <cellStyle name="Vírgula 6 3 4 5" xfId="5702" xr:uid="{00000000-0005-0000-0000-0000CF630000}"/>
    <cellStyle name="Vírgula 6 3 4 5 2" xfId="19046" xr:uid="{00000000-0005-0000-0000-0000D0630000}"/>
    <cellStyle name="Vírgula 6 3 4 6" xfId="8366" xr:uid="{00000000-0005-0000-0000-0000D1630000}"/>
    <cellStyle name="Vírgula 6 3 4 6 2" xfId="21710" xr:uid="{00000000-0005-0000-0000-0000D2630000}"/>
    <cellStyle name="Vírgula 6 3 4 7" xfId="13718" xr:uid="{00000000-0005-0000-0000-0000D3630000}"/>
    <cellStyle name="Vírgula 6 3 4 8" xfId="11030" xr:uid="{00000000-0005-0000-0000-0000D4630000}"/>
    <cellStyle name="Vírgula 6 3 4 9" xfId="24854" xr:uid="{00000000-0005-0000-0000-0000D5630000}"/>
    <cellStyle name="Vírgula 6 3 5" xfId="638" xr:uid="{00000000-0005-0000-0000-0000D6630000}"/>
    <cellStyle name="Vírgula 6 3 5 2" xfId="1430" xr:uid="{00000000-0005-0000-0000-0000D7630000}"/>
    <cellStyle name="Vírgula 6 3 5 2 2" xfId="4094" xr:uid="{00000000-0005-0000-0000-0000D8630000}"/>
    <cellStyle name="Vírgula 6 3 5 2 2 2" xfId="17438" xr:uid="{00000000-0005-0000-0000-0000D9630000}"/>
    <cellStyle name="Vírgula 6 3 5 2 3" xfId="6758" xr:uid="{00000000-0005-0000-0000-0000DA630000}"/>
    <cellStyle name="Vírgula 6 3 5 2 3 2" xfId="20102" xr:uid="{00000000-0005-0000-0000-0000DB630000}"/>
    <cellStyle name="Vírgula 6 3 5 2 4" xfId="9422" xr:uid="{00000000-0005-0000-0000-0000DC630000}"/>
    <cellStyle name="Vírgula 6 3 5 2 4 2" xfId="22766" xr:uid="{00000000-0005-0000-0000-0000DD630000}"/>
    <cellStyle name="Vírgula 6 3 5 2 5" xfId="14774" xr:uid="{00000000-0005-0000-0000-0000DE630000}"/>
    <cellStyle name="Vírgula 6 3 5 2 6" xfId="12086" xr:uid="{00000000-0005-0000-0000-0000DF630000}"/>
    <cellStyle name="Vírgula 6 3 5 2 7" xfId="25886" xr:uid="{00000000-0005-0000-0000-0000E0630000}"/>
    <cellStyle name="Vírgula 6 3 5 3" xfId="2222" xr:uid="{00000000-0005-0000-0000-0000E1630000}"/>
    <cellStyle name="Vírgula 6 3 5 3 2" xfId="4886" xr:uid="{00000000-0005-0000-0000-0000E2630000}"/>
    <cellStyle name="Vírgula 6 3 5 3 2 2" xfId="18230" xr:uid="{00000000-0005-0000-0000-0000E3630000}"/>
    <cellStyle name="Vírgula 6 3 5 3 3" xfId="7550" xr:uid="{00000000-0005-0000-0000-0000E4630000}"/>
    <cellStyle name="Vírgula 6 3 5 3 3 2" xfId="20894" xr:uid="{00000000-0005-0000-0000-0000E5630000}"/>
    <cellStyle name="Vírgula 6 3 5 3 4" xfId="10214" xr:uid="{00000000-0005-0000-0000-0000E6630000}"/>
    <cellStyle name="Vírgula 6 3 5 3 4 2" xfId="23558" xr:uid="{00000000-0005-0000-0000-0000E7630000}"/>
    <cellStyle name="Vírgula 6 3 5 3 5" xfId="15566" xr:uid="{00000000-0005-0000-0000-0000E8630000}"/>
    <cellStyle name="Vírgula 6 3 5 3 6" xfId="12878" xr:uid="{00000000-0005-0000-0000-0000E9630000}"/>
    <cellStyle name="Vírgula 6 3 5 4" xfId="3302" xr:uid="{00000000-0005-0000-0000-0000EA630000}"/>
    <cellStyle name="Vírgula 6 3 5 4 2" xfId="16646" xr:uid="{00000000-0005-0000-0000-0000EB630000}"/>
    <cellStyle name="Vírgula 6 3 5 5" xfId="5966" xr:uid="{00000000-0005-0000-0000-0000EC630000}"/>
    <cellStyle name="Vírgula 6 3 5 5 2" xfId="19310" xr:uid="{00000000-0005-0000-0000-0000ED630000}"/>
    <cellStyle name="Vírgula 6 3 5 6" xfId="8630" xr:uid="{00000000-0005-0000-0000-0000EE630000}"/>
    <cellStyle name="Vírgula 6 3 5 6 2" xfId="21974" xr:uid="{00000000-0005-0000-0000-0000EF630000}"/>
    <cellStyle name="Vírgula 6 3 5 7" xfId="13982" xr:uid="{00000000-0005-0000-0000-0000F0630000}"/>
    <cellStyle name="Vírgula 6 3 5 8" xfId="11294" xr:uid="{00000000-0005-0000-0000-0000F1630000}"/>
    <cellStyle name="Vírgula 6 3 5 9" xfId="24518" xr:uid="{00000000-0005-0000-0000-0000F2630000}"/>
    <cellStyle name="Vírgula 6 3 6" xfId="902" xr:uid="{00000000-0005-0000-0000-0000F3630000}"/>
    <cellStyle name="Vírgula 6 3 6 2" xfId="3566" xr:uid="{00000000-0005-0000-0000-0000F4630000}"/>
    <cellStyle name="Vírgula 6 3 6 2 2" xfId="16910" xr:uid="{00000000-0005-0000-0000-0000F5630000}"/>
    <cellStyle name="Vírgula 6 3 6 2 3" xfId="26534" xr:uid="{00000000-0005-0000-0000-0000F6630000}"/>
    <cellStyle name="Vírgula 6 3 6 3" xfId="6230" xr:uid="{00000000-0005-0000-0000-0000F7630000}"/>
    <cellStyle name="Vírgula 6 3 6 3 2" xfId="19574" xr:uid="{00000000-0005-0000-0000-0000F8630000}"/>
    <cellStyle name="Vírgula 6 3 6 4" xfId="8894" xr:uid="{00000000-0005-0000-0000-0000F9630000}"/>
    <cellStyle name="Vírgula 6 3 6 4 2" xfId="22238" xr:uid="{00000000-0005-0000-0000-0000FA630000}"/>
    <cellStyle name="Vírgula 6 3 6 5" xfId="14246" xr:uid="{00000000-0005-0000-0000-0000FB630000}"/>
    <cellStyle name="Vírgula 6 3 6 6" xfId="11558" xr:uid="{00000000-0005-0000-0000-0000FC630000}"/>
    <cellStyle name="Vírgula 6 3 6 7" xfId="25166" xr:uid="{00000000-0005-0000-0000-0000FD630000}"/>
    <cellStyle name="Vírgula 6 3 7" xfId="1694" xr:uid="{00000000-0005-0000-0000-0000FE630000}"/>
    <cellStyle name="Vírgula 6 3 7 2" xfId="4358" xr:uid="{00000000-0005-0000-0000-0000FF630000}"/>
    <cellStyle name="Vírgula 6 3 7 2 2" xfId="17702" xr:uid="{00000000-0005-0000-0000-000000640000}"/>
    <cellStyle name="Vírgula 6 3 7 3" xfId="7022" xr:uid="{00000000-0005-0000-0000-000001640000}"/>
    <cellStyle name="Vírgula 6 3 7 3 2" xfId="20366" xr:uid="{00000000-0005-0000-0000-000002640000}"/>
    <cellStyle name="Vírgula 6 3 7 4" xfId="9686" xr:uid="{00000000-0005-0000-0000-000003640000}"/>
    <cellStyle name="Vírgula 6 3 7 4 2" xfId="23030" xr:uid="{00000000-0005-0000-0000-000004640000}"/>
    <cellStyle name="Vírgula 6 3 7 5" xfId="15038" xr:uid="{00000000-0005-0000-0000-000005640000}"/>
    <cellStyle name="Vírgula 6 3 7 6" xfId="12350" xr:uid="{00000000-0005-0000-0000-000006640000}"/>
    <cellStyle name="Vírgula 6 3 7 7" xfId="25526" xr:uid="{00000000-0005-0000-0000-000007640000}"/>
    <cellStyle name="Vírgula 6 3 8" xfId="2510" xr:uid="{00000000-0005-0000-0000-000008640000}"/>
    <cellStyle name="Vírgula 6 3 8 2" xfId="5174" xr:uid="{00000000-0005-0000-0000-000009640000}"/>
    <cellStyle name="Vírgula 6 3 8 2 2" xfId="18518" xr:uid="{00000000-0005-0000-0000-00000A640000}"/>
    <cellStyle name="Vírgula 6 3 8 3" xfId="7838" xr:uid="{00000000-0005-0000-0000-00000B640000}"/>
    <cellStyle name="Vírgula 6 3 8 3 2" xfId="21182" xr:uid="{00000000-0005-0000-0000-00000C640000}"/>
    <cellStyle name="Vírgula 6 3 8 4" xfId="10502" xr:uid="{00000000-0005-0000-0000-00000D640000}"/>
    <cellStyle name="Vírgula 6 3 8 4 2" xfId="23846" xr:uid="{00000000-0005-0000-0000-00000E640000}"/>
    <cellStyle name="Vírgula 6 3 8 5" xfId="15854" xr:uid="{00000000-0005-0000-0000-00000F640000}"/>
    <cellStyle name="Vírgula 6 3 8 6" xfId="13166" xr:uid="{00000000-0005-0000-0000-000010640000}"/>
    <cellStyle name="Vírgula 6 3 9" xfId="2774" xr:uid="{00000000-0005-0000-0000-000011640000}"/>
    <cellStyle name="Vírgula 6 3 9 2" xfId="16118" xr:uid="{00000000-0005-0000-0000-000012640000}"/>
    <cellStyle name="Vírgula 6 4" xfId="230" xr:uid="{00000000-0005-0000-0000-000013640000}"/>
    <cellStyle name="Vírgula 6 4 10" xfId="13574" xr:uid="{00000000-0005-0000-0000-000014640000}"/>
    <cellStyle name="Vírgula 6 4 11" xfId="10886" xr:uid="{00000000-0005-0000-0000-000015640000}"/>
    <cellStyle name="Vírgula 6 4 12" xfId="24278" xr:uid="{00000000-0005-0000-0000-000016640000}"/>
    <cellStyle name="Vírgula 6 4 2" xfId="494" xr:uid="{00000000-0005-0000-0000-000017640000}"/>
    <cellStyle name="Vírgula 6 4 2 2" xfId="1286" xr:uid="{00000000-0005-0000-0000-000018640000}"/>
    <cellStyle name="Vírgula 6 4 2 2 2" xfId="3950" xr:uid="{00000000-0005-0000-0000-000019640000}"/>
    <cellStyle name="Vírgula 6 4 2 2 2 2" xfId="17294" xr:uid="{00000000-0005-0000-0000-00001A640000}"/>
    <cellStyle name="Vírgula 6 4 2 2 3" xfId="6614" xr:uid="{00000000-0005-0000-0000-00001B640000}"/>
    <cellStyle name="Vírgula 6 4 2 2 3 2" xfId="19958" xr:uid="{00000000-0005-0000-0000-00001C640000}"/>
    <cellStyle name="Vírgula 6 4 2 2 4" xfId="9278" xr:uid="{00000000-0005-0000-0000-00001D640000}"/>
    <cellStyle name="Vírgula 6 4 2 2 4 2" xfId="22622" xr:uid="{00000000-0005-0000-0000-00001E640000}"/>
    <cellStyle name="Vírgula 6 4 2 2 5" xfId="14630" xr:uid="{00000000-0005-0000-0000-00001F640000}"/>
    <cellStyle name="Vírgula 6 4 2 2 6" xfId="11942" xr:uid="{00000000-0005-0000-0000-000020640000}"/>
    <cellStyle name="Vírgula 6 4 2 2 7" xfId="26342" xr:uid="{00000000-0005-0000-0000-000021640000}"/>
    <cellStyle name="Vírgula 6 4 2 3" xfId="2078" xr:uid="{00000000-0005-0000-0000-000022640000}"/>
    <cellStyle name="Vírgula 6 4 2 3 2" xfId="4742" xr:uid="{00000000-0005-0000-0000-000023640000}"/>
    <cellStyle name="Vírgula 6 4 2 3 2 2" xfId="18086" xr:uid="{00000000-0005-0000-0000-000024640000}"/>
    <cellStyle name="Vírgula 6 4 2 3 3" xfId="7406" xr:uid="{00000000-0005-0000-0000-000025640000}"/>
    <cellStyle name="Vírgula 6 4 2 3 3 2" xfId="20750" xr:uid="{00000000-0005-0000-0000-000026640000}"/>
    <cellStyle name="Vírgula 6 4 2 3 4" xfId="10070" xr:uid="{00000000-0005-0000-0000-000027640000}"/>
    <cellStyle name="Vírgula 6 4 2 3 4 2" xfId="23414" xr:uid="{00000000-0005-0000-0000-000028640000}"/>
    <cellStyle name="Vírgula 6 4 2 3 5" xfId="15422" xr:uid="{00000000-0005-0000-0000-000029640000}"/>
    <cellStyle name="Vírgula 6 4 2 3 6" xfId="12734" xr:uid="{00000000-0005-0000-0000-00002A640000}"/>
    <cellStyle name="Vírgula 6 4 2 4" xfId="3158" xr:uid="{00000000-0005-0000-0000-00002B640000}"/>
    <cellStyle name="Vírgula 6 4 2 4 2" xfId="16502" xr:uid="{00000000-0005-0000-0000-00002C640000}"/>
    <cellStyle name="Vírgula 6 4 2 5" xfId="5822" xr:uid="{00000000-0005-0000-0000-00002D640000}"/>
    <cellStyle name="Vírgula 6 4 2 5 2" xfId="19166" xr:uid="{00000000-0005-0000-0000-00002E640000}"/>
    <cellStyle name="Vírgula 6 4 2 6" xfId="8486" xr:uid="{00000000-0005-0000-0000-00002F640000}"/>
    <cellStyle name="Vírgula 6 4 2 6 2" xfId="21830" xr:uid="{00000000-0005-0000-0000-000030640000}"/>
    <cellStyle name="Vírgula 6 4 2 7" xfId="13838" xr:uid="{00000000-0005-0000-0000-000031640000}"/>
    <cellStyle name="Vírgula 6 4 2 8" xfId="11150" xr:uid="{00000000-0005-0000-0000-000032640000}"/>
    <cellStyle name="Vírgula 6 4 2 9" xfId="24974" xr:uid="{00000000-0005-0000-0000-000033640000}"/>
    <cellStyle name="Vírgula 6 4 3" xfId="662" xr:uid="{00000000-0005-0000-0000-000034640000}"/>
    <cellStyle name="Vírgula 6 4 3 2" xfId="1454" xr:uid="{00000000-0005-0000-0000-000035640000}"/>
    <cellStyle name="Vírgula 6 4 3 2 2" xfId="4118" xr:uid="{00000000-0005-0000-0000-000036640000}"/>
    <cellStyle name="Vírgula 6 4 3 2 2 2" xfId="17462" xr:uid="{00000000-0005-0000-0000-000037640000}"/>
    <cellStyle name="Vírgula 6 4 3 2 3" xfId="6782" xr:uid="{00000000-0005-0000-0000-000038640000}"/>
    <cellStyle name="Vírgula 6 4 3 2 3 2" xfId="20126" xr:uid="{00000000-0005-0000-0000-000039640000}"/>
    <cellStyle name="Vírgula 6 4 3 2 4" xfId="9446" xr:uid="{00000000-0005-0000-0000-00003A640000}"/>
    <cellStyle name="Vírgula 6 4 3 2 4 2" xfId="22790" xr:uid="{00000000-0005-0000-0000-00003B640000}"/>
    <cellStyle name="Vírgula 6 4 3 2 5" xfId="14798" xr:uid="{00000000-0005-0000-0000-00003C640000}"/>
    <cellStyle name="Vírgula 6 4 3 2 6" xfId="12110" xr:uid="{00000000-0005-0000-0000-00003D640000}"/>
    <cellStyle name="Vírgula 6 4 3 2 7" xfId="26006" xr:uid="{00000000-0005-0000-0000-00003E640000}"/>
    <cellStyle name="Vírgula 6 4 3 3" xfId="2246" xr:uid="{00000000-0005-0000-0000-00003F640000}"/>
    <cellStyle name="Vírgula 6 4 3 3 2" xfId="4910" xr:uid="{00000000-0005-0000-0000-000040640000}"/>
    <cellStyle name="Vírgula 6 4 3 3 2 2" xfId="18254" xr:uid="{00000000-0005-0000-0000-000041640000}"/>
    <cellStyle name="Vírgula 6 4 3 3 3" xfId="7574" xr:uid="{00000000-0005-0000-0000-000042640000}"/>
    <cellStyle name="Vírgula 6 4 3 3 3 2" xfId="20918" xr:uid="{00000000-0005-0000-0000-000043640000}"/>
    <cellStyle name="Vírgula 6 4 3 3 4" xfId="10238" xr:uid="{00000000-0005-0000-0000-000044640000}"/>
    <cellStyle name="Vírgula 6 4 3 3 4 2" xfId="23582" xr:uid="{00000000-0005-0000-0000-000045640000}"/>
    <cellStyle name="Vírgula 6 4 3 3 5" xfId="15590" xr:uid="{00000000-0005-0000-0000-000046640000}"/>
    <cellStyle name="Vírgula 6 4 3 3 6" xfId="12902" xr:uid="{00000000-0005-0000-0000-000047640000}"/>
    <cellStyle name="Vírgula 6 4 3 4" xfId="3326" xr:uid="{00000000-0005-0000-0000-000048640000}"/>
    <cellStyle name="Vírgula 6 4 3 4 2" xfId="16670" xr:uid="{00000000-0005-0000-0000-000049640000}"/>
    <cellStyle name="Vírgula 6 4 3 5" xfId="5990" xr:uid="{00000000-0005-0000-0000-00004A640000}"/>
    <cellStyle name="Vírgula 6 4 3 5 2" xfId="19334" xr:uid="{00000000-0005-0000-0000-00004B640000}"/>
    <cellStyle name="Vírgula 6 4 3 6" xfId="8654" xr:uid="{00000000-0005-0000-0000-00004C640000}"/>
    <cellStyle name="Vírgula 6 4 3 6 2" xfId="21998" xr:uid="{00000000-0005-0000-0000-00004D640000}"/>
    <cellStyle name="Vírgula 6 4 3 7" xfId="14006" xr:uid="{00000000-0005-0000-0000-00004E640000}"/>
    <cellStyle name="Vírgula 6 4 3 8" xfId="11318" xr:uid="{00000000-0005-0000-0000-00004F640000}"/>
    <cellStyle name="Vírgula 6 4 3 9" xfId="24638" xr:uid="{00000000-0005-0000-0000-000050640000}"/>
    <cellStyle name="Vírgula 6 4 4" xfId="1022" xr:uid="{00000000-0005-0000-0000-000051640000}"/>
    <cellStyle name="Vírgula 6 4 4 2" xfId="3686" xr:uid="{00000000-0005-0000-0000-000052640000}"/>
    <cellStyle name="Vírgula 6 4 4 2 2" xfId="17030" xr:uid="{00000000-0005-0000-0000-000053640000}"/>
    <cellStyle name="Vírgula 6 4 4 2 3" xfId="26654" xr:uid="{00000000-0005-0000-0000-000054640000}"/>
    <cellStyle name="Vírgula 6 4 4 3" xfId="6350" xr:uid="{00000000-0005-0000-0000-000055640000}"/>
    <cellStyle name="Vírgula 6 4 4 3 2" xfId="19694" xr:uid="{00000000-0005-0000-0000-000056640000}"/>
    <cellStyle name="Vírgula 6 4 4 4" xfId="9014" xr:uid="{00000000-0005-0000-0000-000057640000}"/>
    <cellStyle name="Vírgula 6 4 4 4 2" xfId="22358" xr:uid="{00000000-0005-0000-0000-000058640000}"/>
    <cellStyle name="Vírgula 6 4 4 5" xfId="14366" xr:uid="{00000000-0005-0000-0000-000059640000}"/>
    <cellStyle name="Vírgula 6 4 4 6" xfId="11678" xr:uid="{00000000-0005-0000-0000-00005A640000}"/>
    <cellStyle name="Vírgula 6 4 4 7" xfId="25286" xr:uid="{00000000-0005-0000-0000-00005B640000}"/>
    <cellStyle name="Vírgula 6 4 5" xfId="1814" xr:uid="{00000000-0005-0000-0000-00005C640000}"/>
    <cellStyle name="Vírgula 6 4 5 2" xfId="4478" xr:uid="{00000000-0005-0000-0000-00005D640000}"/>
    <cellStyle name="Vírgula 6 4 5 2 2" xfId="17822" xr:uid="{00000000-0005-0000-0000-00005E640000}"/>
    <cellStyle name="Vírgula 6 4 5 3" xfId="7142" xr:uid="{00000000-0005-0000-0000-00005F640000}"/>
    <cellStyle name="Vírgula 6 4 5 3 2" xfId="20486" xr:uid="{00000000-0005-0000-0000-000060640000}"/>
    <cellStyle name="Vírgula 6 4 5 4" xfId="9806" xr:uid="{00000000-0005-0000-0000-000061640000}"/>
    <cellStyle name="Vírgula 6 4 5 4 2" xfId="23150" xr:uid="{00000000-0005-0000-0000-000062640000}"/>
    <cellStyle name="Vírgula 6 4 5 5" xfId="15158" xr:uid="{00000000-0005-0000-0000-000063640000}"/>
    <cellStyle name="Vírgula 6 4 5 6" xfId="12470" xr:uid="{00000000-0005-0000-0000-000064640000}"/>
    <cellStyle name="Vírgula 6 4 5 7" xfId="25646" xr:uid="{00000000-0005-0000-0000-000065640000}"/>
    <cellStyle name="Vírgula 6 4 6" xfId="2630" xr:uid="{00000000-0005-0000-0000-000066640000}"/>
    <cellStyle name="Vírgula 6 4 6 2" xfId="5294" xr:uid="{00000000-0005-0000-0000-000067640000}"/>
    <cellStyle name="Vírgula 6 4 6 2 2" xfId="18638" xr:uid="{00000000-0005-0000-0000-000068640000}"/>
    <cellStyle name="Vírgula 6 4 6 3" xfId="7958" xr:uid="{00000000-0005-0000-0000-000069640000}"/>
    <cellStyle name="Vírgula 6 4 6 3 2" xfId="21302" xr:uid="{00000000-0005-0000-0000-00006A640000}"/>
    <cellStyle name="Vírgula 6 4 6 4" xfId="10622" xr:uid="{00000000-0005-0000-0000-00006B640000}"/>
    <cellStyle name="Vírgula 6 4 6 4 2" xfId="23966" xr:uid="{00000000-0005-0000-0000-00006C640000}"/>
    <cellStyle name="Vírgula 6 4 6 5" xfId="15974" xr:uid="{00000000-0005-0000-0000-00006D640000}"/>
    <cellStyle name="Vírgula 6 4 6 6" xfId="13286" xr:uid="{00000000-0005-0000-0000-00006E640000}"/>
    <cellStyle name="Vírgula 6 4 7" xfId="2894" xr:uid="{00000000-0005-0000-0000-00006F640000}"/>
    <cellStyle name="Vírgula 6 4 7 2" xfId="16238" xr:uid="{00000000-0005-0000-0000-000070640000}"/>
    <cellStyle name="Vírgula 6 4 8" xfId="5558" xr:uid="{00000000-0005-0000-0000-000071640000}"/>
    <cellStyle name="Vírgula 6 4 8 2" xfId="18902" xr:uid="{00000000-0005-0000-0000-000072640000}"/>
    <cellStyle name="Vírgula 6 4 9" xfId="8222" xr:uid="{00000000-0005-0000-0000-000073640000}"/>
    <cellStyle name="Vírgula 6 4 9 2" xfId="21566" xr:uid="{00000000-0005-0000-0000-000074640000}"/>
    <cellStyle name="Vírgula 6 5" xfId="158" xr:uid="{00000000-0005-0000-0000-000075640000}"/>
    <cellStyle name="Vírgula 6 5 10" xfId="10814" xr:uid="{00000000-0005-0000-0000-000076640000}"/>
    <cellStyle name="Vírgula 6 5 11" xfId="24206" xr:uid="{00000000-0005-0000-0000-000077640000}"/>
    <cellStyle name="Vírgula 6 5 2" xfId="422" xr:uid="{00000000-0005-0000-0000-000078640000}"/>
    <cellStyle name="Vírgula 6 5 2 2" xfId="1214" xr:uid="{00000000-0005-0000-0000-000079640000}"/>
    <cellStyle name="Vírgula 6 5 2 2 2" xfId="3878" xr:uid="{00000000-0005-0000-0000-00007A640000}"/>
    <cellStyle name="Vírgula 6 5 2 2 2 2" xfId="17222" xr:uid="{00000000-0005-0000-0000-00007B640000}"/>
    <cellStyle name="Vírgula 6 5 2 2 3" xfId="6542" xr:uid="{00000000-0005-0000-0000-00007C640000}"/>
    <cellStyle name="Vírgula 6 5 2 2 3 2" xfId="19886" xr:uid="{00000000-0005-0000-0000-00007D640000}"/>
    <cellStyle name="Vírgula 6 5 2 2 4" xfId="9206" xr:uid="{00000000-0005-0000-0000-00007E640000}"/>
    <cellStyle name="Vírgula 6 5 2 2 4 2" xfId="22550" xr:uid="{00000000-0005-0000-0000-00007F640000}"/>
    <cellStyle name="Vírgula 6 5 2 2 5" xfId="14558" xr:uid="{00000000-0005-0000-0000-000080640000}"/>
    <cellStyle name="Vírgula 6 5 2 2 6" xfId="11870" xr:uid="{00000000-0005-0000-0000-000081640000}"/>
    <cellStyle name="Vírgula 6 5 2 2 7" xfId="26270" xr:uid="{00000000-0005-0000-0000-000082640000}"/>
    <cellStyle name="Vírgula 6 5 2 3" xfId="2006" xr:uid="{00000000-0005-0000-0000-000083640000}"/>
    <cellStyle name="Vírgula 6 5 2 3 2" xfId="4670" xr:uid="{00000000-0005-0000-0000-000084640000}"/>
    <cellStyle name="Vírgula 6 5 2 3 2 2" xfId="18014" xr:uid="{00000000-0005-0000-0000-000085640000}"/>
    <cellStyle name="Vírgula 6 5 2 3 3" xfId="7334" xr:uid="{00000000-0005-0000-0000-000086640000}"/>
    <cellStyle name="Vírgula 6 5 2 3 3 2" xfId="20678" xr:uid="{00000000-0005-0000-0000-000087640000}"/>
    <cellStyle name="Vírgula 6 5 2 3 4" xfId="9998" xr:uid="{00000000-0005-0000-0000-000088640000}"/>
    <cellStyle name="Vírgula 6 5 2 3 4 2" xfId="23342" xr:uid="{00000000-0005-0000-0000-000089640000}"/>
    <cellStyle name="Vírgula 6 5 2 3 5" xfId="15350" xr:uid="{00000000-0005-0000-0000-00008A640000}"/>
    <cellStyle name="Vírgula 6 5 2 3 6" xfId="12662" xr:uid="{00000000-0005-0000-0000-00008B640000}"/>
    <cellStyle name="Vírgula 6 5 2 4" xfId="3086" xr:uid="{00000000-0005-0000-0000-00008C640000}"/>
    <cellStyle name="Vírgula 6 5 2 4 2" xfId="16430" xr:uid="{00000000-0005-0000-0000-00008D640000}"/>
    <cellStyle name="Vírgula 6 5 2 5" xfId="5750" xr:uid="{00000000-0005-0000-0000-00008E640000}"/>
    <cellStyle name="Vírgula 6 5 2 5 2" xfId="19094" xr:uid="{00000000-0005-0000-0000-00008F640000}"/>
    <cellStyle name="Vírgula 6 5 2 6" xfId="8414" xr:uid="{00000000-0005-0000-0000-000090640000}"/>
    <cellStyle name="Vírgula 6 5 2 6 2" xfId="21758" xr:uid="{00000000-0005-0000-0000-000091640000}"/>
    <cellStyle name="Vírgula 6 5 2 7" xfId="13766" xr:uid="{00000000-0005-0000-0000-000092640000}"/>
    <cellStyle name="Vírgula 6 5 2 8" xfId="11078" xr:uid="{00000000-0005-0000-0000-000093640000}"/>
    <cellStyle name="Vírgula 6 5 2 9" xfId="24902" xr:uid="{00000000-0005-0000-0000-000094640000}"/>
    <cellStyle name="Vírgula 6 5 3" xfId="950" xr:uid="{00000000-0005-0000-0000-000095640000}"/>
    <cellStyle name="Vírgula 6 5 3 2" xfId="3614" xr:uid="{00000000-0005-0000-0000-000096640000}"/>
    <cellStyle name="Vírgula 6 5 3 2 2" xfId="16958" xr:uid="{00000000-0005-0000-0000-000097640000}"/>
    <cellStyle name="Vírgula 6 5 3 2 3" xfId="25934" xr:uid="{00000000-0005-0000-0000-000098640000}"/>
    <cellStyle name="Vírgula 6 5 3 3" xfId="6278" xr:uid="{00000000-0005-0000-0000-000099640000}"/>
    <cellStyle name="Vírgula 6 5 3 3 2" xfId="19622" xr:uid="{00000000-0005-0000-0000-00009A640000}"/>
    <cellStyle name="Vírgula 6 5 3 4" xfId="8942" xr:uid="{00000000-0005-0000-0000-00009B640000}"/>
    <cellStyle name="Vírgula 6 5 3 4 2" xfId="22286" xr:uid="{00000000-0005-0000-0000-00009C640000}"/>
    <cellStyle name="Vírgula 6 5 3 5" xfId="14294" xr:uid="{00000000-0005-0000-0000-00009D640000}"/>
    <cellStyle name="Vírgula 6 5 3 6" xfId="11606" xr:uid="{00000000-0005-0000-0000-00009E640000}"/>
    <cellStyle name="Vírgula 6 5 3 7" xfId="24566" xr:uid="{00000000-0005-0000-0000-00009F640000}"/>
    <cellStyle name="Vírgula 6 5 4" xfId="1742" xr:uid="{00000000-0005-0000-0000-0000A0640000}"/>
    <cellStyle name="Vírgula 6 5 4 2" xfId="4406" xr:uid="{00000000-0005-0000-0000-0000A1640000}"/>
    <cellStyle name="Vírgula 6 5 4 2 2" xfId="17750" xr:uid="{00000000-0005-0000-0000-0000A2640000}"/>
    <cellStyle name="Vírgula 6 5 4 2 3" xfId="26582" xr:uid="{00000000-0005-0000-0000-0000A3640000}"/>
    <cellStyle name="Vírgula 6 5 4 3" xfId="7070" xr:uid="{00000000-0005-0000-0000-0000A4640000}"/>
    <cellStyle name="Vírgula 6 5 4 3 2" xfId="20414" xr:uid="{00000000-0005-0000-0000-0000A5640000}"/>
    <cellStyle name="Vírgula 6 5 4 4" xfId="9734" xr:uid="{00000000-0005-0000-0000-0000A6640000}"/>
    <cellStyle name="Vírgula 6 5 4 4 2" xfId="23078" xr:uid="{00000000-0005-0000-0000-0000A7640000}"/>
    <cellStyle name="Vírgula 6 5 4 5" xfId="15086" xr:uid="{00000000-0005-0000-0000-0000A8640000}"/>
    <cellStyle name="Vírgula 6 5 4 6" xfId="12398" xr:uid="{00000000-0005-0000-0000-0000A9640000}"/>
    <cellStyle name="Vírgula 6 5 4 7" xfId="25214" xr:uid="{00000000-0005-0000-0000-0000AA640000}"/>
    <cellStyle name="Vírgula 6 5 5" xfId="2558" xr:uid="{00000000-0005-0000-0000-0000AB640000}"/>
    <cellStyle name="Vírgula 6 5 5 2" xfId="5222" xr:uid="{00000000-0005-0000-0000-0000AC640000}"/>
    <cellStyle name="Vírgula 6 5 5 2 2" xfId="18566" xr:uid="{00000000-0005-0000-0000-0000AD640000}"/>
    <cellStyle name="Vírgula 6 5 5 3" xfId="7886" xr:uid="{00000000-0005-0000-0000-0000AE640000}"/>
    <cellStyle name="Vírgula 6 5 5 3 2" xfId="21230" xr:uid="{00000000-0005-0000-0000-0000AF640000}"/>
    <cellStyle name="Vírgula 6 5 5 4" xfId="10550" xr:uid="{00000000-0005-0000-0000-0000B0640000}"/>
    <cellStyle name="Vírgula 6 5 5 4 2" xfId="23894" xr:uid="{00000000-0005-0000-0000-0000B1640000}"/>
    <cellStyle name="Vírgula 6 5 5 5" xfId="15902" xr:uid="{00000000-0005-0000-0000-0000B2640000}"/>
    <cellStyle name="Vírgula 6 5 5 6" xfId="13214" xr:uid="{00000000-0005-0000-0000-0000B3640000}"/>
    <cellStyle name="Vírgula 6 5 5 7" xfId="25574" xr:uid="{00000000-0005-0000-0000-0000B4640000}"/>
    <cellStyle name="Vírgula 6 5 6" xfId="2822" xr:uid="{00000000-0005-0000-0000-0000B5640000}"/>
    <cellStyle name="Vírgula 6 5 6 2" xfId="16166" xr:uid="{00000000-0005-0000-0000-0000B6640000}"/>
    <cellStyle name="Vírgula 6 5 7" xfId="5486" xr:uid="{00000000-0005-0000-0000-0000B7640000}"/>
    <cellStyle name="Vírgula 6 5 7 2" xfId="18830" xr:uid="{00000000-0005-0000-0000-0000B8640000}"/>
    <cellStyle name="Vírgula 6 5 8" xfId="8150" xr:uid="{00000000-0005-0000-0000-0000B9640000}"/>
    <cellStyle name="Vírgula 6 5 8 2" xfId="21494" xr:uid="{00000000-0005-0000-0000-0000BA640000}"/>
    <cellStyle name="Vírgula 6 5 9" xfId="13502" xr:uid="{00000000-0005-0000-0000-0000BB640000}"/>
    <cellStyle name="Vírgula 6 6" xfId="326" xr:uid="{00000000-0005-0000-0000-0000BC640000}"/>
    <cellStyle name="Vírgula 6 6 10" xfId="24374" xr:uid="{00000000-0005-0000-0000-0000BD640000}"/>
    <cellStyle name="Vírgula 6 6 2" xfId="1118" xr:uid="{00000000-0005-0000-0000-0000BE640000}"/>
    <cellStyle name="Vírgula 6 6 2 2" xfId="3782" xr:uid="{00000000-0005-0000-0000-0000BF640000}"/>
    <cellStyle name="Vírgula 6 6 2 2 2" xfId="17126" xr:uid="{00000000-0005-0000-0000-0000C0640000}"/>
    <cellStyle name="Vírgula 6 6 2 2 3" xfId="26438" xr:uid="{00000000-0005-0000-0000-0000C1640000}"/>
    <cellStyle name="Vírgula 6 6 2 3" xfId="6446" xr:uid="{00000000-0005-0000-0000-0000C2640000}"/>
    <cellStyle name="Vírgula 6 6 2 3 2" xfId="19790" xr:uid="{00000000-0005-0000-0000-0000C3640000}"/>
    <cellStyle name="Vírgula 6 6 2 4" xfId="9110" xr:uid="{00000000-0005-0000-0000-0000C4640000}"/>
    <cellStyle name="Vírgula 6 6 2 4 2" xfId="22454" xr:uid="{00000000-0005-0000-0000-0000C5640000}"/>
    <cellStyle name="Vírgula 6 6 2 5" xfId="14462" xr:uid="{00000000-0005-0000-0000-0000C6640000}"/>
    <cellStyle name="Vírgula 6 6 2 6" xfId="11774" xr:uid="{00000000-0005-0000-0000-0000C7640000}"/>
    <cellStyle name="Vírgula 6 6 2 7" xfId="25070" xr:uid="{00000000-0005-0000-0000-0000C8640000}"/>
    <cellStyle name="Vírgula 6 6 3" xfId="1910" xr:uid="{00000000-0005-0000-0000-0000C9640000}"/>
    <cellStyle name="Vírgula 6 6 3 2" xfId="4574" xr:uid="{00000000-0005-0000-0000-0000CA640000}"/>
    <cellStyle name="Vírgula 6 6 3 2 2" xfId="17918" xr:uid="{00000000-0005-0000-0000-0000CB640000}"/>
    <cellStyle name="Vírgula 6 6 3 2 3" xfId="26102" xr:uid="{00000000-0005-0000-0000-0000CC640000}"/>
    <cellStyle name="Vírgula 6 6 3 3" xfId="7238" xr:uid="{00000000-0005-0000-0000-0000CD640000}"/>
    <cellStyle name="Vírgula 6 6 3 3 2" xfId="20582" xr:uid="{00000000-0005-0000-0000-0000CE640000}"/>
    <cellStyle name="Vírgula 6 6 3 4" xfId="9902" xr:uid="{00000000-0005-0000-0000-0000CF640000}"/>
    <cellStyle name="Vírgula 6 6 3 4 2" xfId="23246" xr:uid="{00000000-0005-0000-0000-0000D0640000}"/>
    <cellStyle name="Vírgula 6 6 3 5" xfId="15254" xr:uid="{00000000-0005-0000-0000-0000D1640000}"/>
    <cellStyle name="Vírgula 6 6 3 6" xfId="12566" xr:uid="{00000000-0005-0000-0000-0000D2640000}"/>
    <cellStyle name="Vírgula 6 6 3 7" xfId="24734" xr:uid="{00000000-0005-0000-0000-0000D3640000}"/>
    <cellStyle name="Vírgula 6 6 4" xfId="2424" xr:uid="{00000000-0005-0000-0000-0000D4640000}"/>
    <cellStyle name="Vírgula 6 6 4 2" xfId="5088" xr:uid="{00000000-0005-0000-0000-0000D5640000}"/>
    <cellStyle name="Vírgula 6 6 4 2 2" xfId="18432" xr:uid="{00000000-0005-0000-0000-0000D6640000}"/>
    <cellStyle name="Vírgula 6 6 4 2 3" xfId="26750" xr:uid="{00000000-0005-0000-0000-0000D7640000}"/>
    <cellStyle name="Vírgula 6 6 4 3" xfId="7752" xr:uid="{00000000-0005-0000-0000-0000D8640000}"/>
    <cellStyle name="Vírgula 6 6 4 3 2" xfId="21096" xr:uid="{00000000-0005-0000-0000-0000D9640000}"/>
    <cellStyle name="Vírgula 6 6 4 4" xfId="10416" xr:uid="{00000000-0005-0000-0000-0000DA640000}"/>
    <cellStyle name="Vírgula 6 6 4 4 2" xfId="23760" xr:uid="{00000000-0005-0000-0000-0000DB640000}"/>
    <cellStyle name="Vírgula 6 6 4 5" xfId="15768" xr:uid="{00000000-0005-0000-0000-0000DC640000}"/>
    <cellStyle name="Vírgula 6 6 4 6" xfId="13080" xr:uid="{00000000-0005-0000-0000-0000DD640000}"/>
    <cellStyle name="Vírgula 6 6 4 7" xfId="25382" xr:uid="{00000000-0005-0000-0000-0000DE640000}"/>
    <cellStyle name="Vírgula 6 6 5" xfId="2990" xr:uid="{00000000-0005-0000-0000-0000DF640000}"/>
    <cellStyle name="Vírgula 6 6 5 2" xfId="16334" xr:uid="{00000000-0005-0000-0000-0000E0640000}"/>
    <cellStyle name="Vírgula 6 6 5 3" xfId="25742" xr:uid="{00000000-0005-0000-0000-0000E1640000}"/>
    <cellStyle name="Vírgula 6 6 6" xfId="5654" xr:uid="{00000000-0005-0000-0000-0000E2640000}"/>
    <cellStyle name="Vírgula 6 6 6 2" xfId="18998" xr:uid="{00000000-0005-0000-0000-0000E3640000}"/>
    <cellStyle name="Vírgula 6 6 7" xfId="8318" xr:uid="{00000000-0005-0000-0000-0000E4640000}"/>
    <cellStyle name="Vírgula 6 6 7 2" xfId="21662" xr:uid="{00000000-0005-0000-0000-0000E5640000}"/>
    <cellStyle name="Vírgula 6 6 8" xfId="13670" xr:uid="{00000000-0005-0000-0000-0000E6640000}"/>
    <cellStyle name="Vírgula 6 6 9" xfId="10982" xr:uid="{00000000-0005-0000-0000-0000E7640000}"/>
    <cellStyle name="Vírgula 6 7" xfId="590" xr:uid="{00000000-0005-0000-0000-0000E8640000}"/>
    <cellStyle name="Vírgula 6 7 2" xfId="1382" xr:uid="{00000000-0005-0000-0000-0000E9640000}"/>
    <cellStyle name="Vírgula 6 7 2 2" xfId="4046" xr:uid="{00000000-0005-0000-0000-0000EA640000}"/>
    <cellStyle name="Vírgula 6 7 2 2 2" xfId="17390" xr:uid="{00000000-0005-0000-0000-0000EB640000}"/>
    <cellStyle name="Vírgula 6 7 2 2 3" xfId="26174" xr:uid="{00000000-0005-0000-0000-0000EC640000}"/>
    <cellStyle name="Vírgula 6 7 2 3" xfId="6710" xr:uid="{00000000-0005-0000-0000-0000ED640000}"/>
    <cellStyle name="Vírgula 6 7 2 3 2" xfId="20054" xr:uid="{00000000-0005-0000-0000-0000EE640000}"/>
    <cellStyle name="Vírgula 6 7 2 4" xfId="9374" xr:uid="{00000000-0005-0000-0000-0000EF640000}"/>
    <cellStyle name="Vírgula 6 7 2 4 2" xfId="22718" xr:uid="{00000000-0005-0000-0000-0000F0640000}"/>
    <cellStyle name="Vírgula 6 7 2 5" xfId="14726" xr:uid="{00000000-0005-0000-0000-0000F1640000}"/>
    <cellStyle name="Vírgula 6 7 2 6" xfId="12038" xr:uid="{00000000-0005-0000-0000-0000F2640000}"/>
    <cellStyle name="Vírgula 6 7 2 7" xfId="24806" xr:uid="{00000000-0005-0000-0000-0000F3640000}"/>
    <cellStyle name="Vírgula 6 7 3" xfId="2174" xr:uid="{00000000-0005-0000-0000-0000F4640000}"/>
    <cellStyle name="Vírgula 6 7 3 2" xfId="4838" xr:uid="{00000000-0005-0000-0000-0000F5640000}"/>
    <cellStyle name="Vírgula 6 7 3 2 2" xfId="18182" xr:uid="{00000000-0005-0000-0000-0000F6640000}"/>
    <cellStyle name="Vírgula 6 7 3 2 3" xfId="25838" xr:uid="{00000000-0005-0000-0000-0000F7640000}"/>
    <cellStyle name="Vírgula 6 7 3 3" xfId="7502" xr:uid="{00000000-0005-0000-0000-0000F8640000}"/>
    <cellStyle name="Vírgula 6 7 3 3 2" xfId="20846" xr:uid="{00000000-0005-0000-0000-0000F9640000}"/>
    <cellStyle name="Vírgula 6 7 3 4" xfId="10166" xr:uid="{00000000-0005-0000-0000-0000FA640000}"/>
    <cellStyle name="Vírgula 6 7 3 4 2" xfId="23510" xr:uid="{00000000-0005-0000-0000-0000FB640000}"/>
    <cellStyle name="Vírgula 6 7 3 5" xfId="15518" xr:uid="{00000000-0005-0000-0000-0000FC640000}"/>
    <cellStyle name="Vírgula 6 7 3 6" xfId="12830" xr:uid="{00000000-0005-0000-0000-0000FD640000}"/>
    <cellStyle name="Vírgula 6 7 3 7" xfId="24470" xr:uid="{00000000-0005-0000-0000-0000FE640000}"/>
    <cellStyle name="Vírgula 6 7 4" xfId="3254" xr:uid="{00000000-0005-0000-0000-0000FF640000}"/>
    <cellStyle name="Vírgula 6 7 4 2" xfId="16598" xr:uid="{00000000-0005-0000-0000-000000650000}"/>
    <cellStyle name="Vírgula 6 7 4 3" xfId="25478" xr:uid="{00000000-0005-0000-0000-000001650000}"/>
    <cellStyle name="Vírgula 6 7 5" xfId="5918" xr:uid="{00000000-0005-0000-0000-000002650000}"/>
    <cellStyle name="Vírgula 6 7 5 2" xfId="19262" xr:uid="{00000000-0005-0000-0000-000003650000}"/>
    <cellStyle name="Vírgula 6 7 6" xfId="8582" xr:uid="{00000000-0005-0000-0000-000004650000}"/>
    <cellStyle name="Vírgula 6 7 6 2" xfId="21926" xr:uid="{00000000-0005-0000-0000-000005650000}"/>
    <cellStyle name="Vírgula 6 7 7" xfId="13934" xr:uid="{00000000-0005-0000-0000-000006650000}"/>
    <cellStyle name="Vírgula 6 7 8" xfId="11246" xr:uid="{00000000-0005-0000-0000-000007650000}"/>
    <cellStyle name="Vírgula 6 7 9" xfId="24110" xr:uid="{00000000-0005-0000-0000-000008650000}"/>
    <cellStyle name="Vírgula 6 8" xfId="758" xr:uid="{00000000-0005-0000-0000-000009650000}"/>
    <cellStyle name="Vírgula 6 8 2" xfId="1550" xr:uid="{00000000-0005-0000-0000-00000A650000}"/>
    <cellStyle name="Vírgula 6 8 2 2" xfId="4214" xr:uid="{00000000-0005-0000-0000-00000B650000}"/>
    <cellStyle name="Vírgula 6 8 2 2 2" xfId="17558" xr:uid="{00000000-0005-0000-0000-00000C650000}"/>
    <cellStyle name="Vírgula 6 8 2 2 3" xfId="26150" xr:uid="{00000000-0005-0000-0000-00000D650000}"/>
    <cellStyle name="Vírgula 6 8 2 3" xfId="6878" xr:uid="{00000000-0005-0000-0000-00000E650000}"/>
    <cellStyle name="Vírgula 6 8 2 3 2" xfId="20222" xr:uid="{00000000-0005-0000-0000-00000F650000}"/>
    <cellStyle name="Vírgula 6 8 2 4" xfId="9542" xr:uid="{00000000-0005-0000-0000-000010650000}"/>
    <cellStyle name="Vírgula 6 8 2 4 2" xfId="22886" xr:uid="{00000000-0005-0000-0000-000011650000}"/>
    <cellStyle name="Vírgula 6 8 2 5" xfId="14894" xr:uid="{00000000-0005-0000-0000-000012650000}"/>
    <cellStyle name="Vírgula 6 8 2 6" xfId="12206" xr:uid="{00000000-0005-0000-0000-000013650000}"/>
    <cellStyle name="Vírgula 6 8 2 7" xfId="24782" xr:uid="{00000000-0005-0000-0000-000014650000}"/>
    <cellStyle name="Vírgula 6 8 3" xfId="2342" xr:uid="{00000000-0005-0000-0000-000015650000}"/>
    <cellStyle name="Vírgula 6 8 3 2" xfId="5006" xr:uid="{00000000-0005-0000-0000-000016650000}"/>
    <cellStyle name="Vírgula 6 8 3 2 2" xfId="18350" xr:uid="{00000000-0005-0000-0000-000017650000}"/>
    <cellStyle name="Vírgula 6 8 3 3" xfId="7670" xr:uid="{00000000-0005-0000-0000-000018650000}"/>
    <cellStyle name="Vírgula 6 8 3 3 2" xfId="21014" xr:uid="{00000000-0005-0000-0000-000019650000}"/>
    <cellStyle name="Vírgula 6 8 3 4" xfId="10334" xr:uid="{00000000-0005-0000-0000-00001A650000}"/>
    <cellStyle name="Vírgula 6 8 3 4 2" xfId="23678" xr:uid="{00000000-0005-0000-0000-00001B650000}"/>
    <cellStyle name="Vírgula 6 8 3 5" xfId="15686" xr:uid="{00000000-0005-0000-0000-00001C650000}"/>
    <cellStyle name="Vírgula 6 8 3 6" xfId="12998" xr:uid="{00000000-0005-0000-0000-00001D650000}"/>
    <cellStyle name="Vírgula 6 8 3 7" xfId="25454" xr:uid="{00000000-0005-0000-0000-00001E650000}"/>
    <cellStyle name="Vírgula 6 8 4" xfId="3422" xr:uid="{00000000-0005-0000-0000-00001F650000}"/>
    <cellStyle name="Vírgula 6 8 4 2" xfId="16766" xr:uid="{00000000-0005-0000-0000-000020650000}"/>
    <cellStyle name="Vírgula 6 8 5" xfId="6086" xr:uid="{00000000-0005-0000-0000-000021650000}"/>
    <cellStyle name="Vírgula 6 8 5 2" xfId="19430" xr:uid="{00000000-0005-0000-0000-000022650000}"/>
    <cellStyle name="Vírgula 6 8 6" xfId="8750" xr:uid="{00000000-0005-0000-0000-000023650000}"/>
    <cellStyle name="Vírgula 6 8 6 2" xfId="22094" xr:uid="{00000000-0005-0000-0000-000024650000}"/>
    <cellStyle name="Vírgula 6 8 7" xfId="14102" xr:uid="{00000000-0005-0000-0000-000025650000}"/>
    <cellStyle name="Vírgula 6 8 8" xfId="11414" xr:uid="{00000000-0005-0000-0000-000026650000}"/>
    <cellStyle name="Vírgula 6 8 9" xfId="24086" xr:uid="{00000000-0005-0000-0000-000027650000}"/>
    <cellStyle name="Vírgula 6 9" xfId="806" xr:uid="{00000000-0005-0000-0000-000028650000}"/>
    <cellStyle name="Vírgula 6 9 2" xfId="1598" xr:uid="{00000000-0005-0000-0000-000029650000}"/>
    <cellStyle name="Vírgula 6 9 2 2" xfId="4262" xr:uid="{00000000-0005-0000-0000-00002A650000}"/>
    <cellStyle name="Vírgula 6 9 2 2 2" xfId="17606" xr:uid="{00000000-0005-0000-0000-00002B650000}"/>
    <cellStyle name="Vírgula 6 9 2 3" xfId="6926" xr:uid="{00000000-0005-0000-0000-00002C650000}"/>
    <cellStyle name="Vírgula 6 9 2 3 2" xfId="20270" xr:uid="{00000000-0005-0000-0000-00002D650000}"/>
    <cellStyle name="Vírgula 6 9 2 4" xfId="9590" xr:uid="{00000000-0005-0000-0000-00002E650000}"/>
    <cellStyle name="Vírgula 6 9 2 4 2" xfId="22934" xr:uid="{00000000-0005-0000-0000-00002F650000}"/>
    <cellStyle name="Vírgula 6 9 2 5" xfId="14942" xr:uid="{00000000-0005-0000-0000-000030650000}"/>
    <cellStyle name="Vírgula 6 9 2 6" xfId="12254" xr:uid="{00000000-0005-0000-0000-000031650000}"/>
    <cellStyle name="Vírgula 6 9 2 7" xfId="25790" xr:uid="{00000000-0005-0000-0000-000032650000}"/>
    <cellStyle name="Vírgula 6 9 3" xfId="2390" xr:uid="{00000000-0005-0000-0000-000033650000}"/>
    <cellStyle name="Vírgula 6 9 3 2" xfId="5054" xr:uid="{00000000-0005-0000-0000-000034650000}"/>
    <cellStyle name="Vírgula 6 9 3 2 2" xfId="18398" xr:uid="{00000000-0005-0000-0000-000035650000}"/>
    <cellStyle name="Vírgula 6 9 3 3" xfId="7718" xr:uid="{00000000-0005-0000-0000-000036650000}"/>
    <cellStyle name="Vírgula 6 9 3 3 2" xfId="21062" xr:uid="{00000000-0005-0000-0000-000037650000}"/>
    <cellStyle name="Vírgula 6 9 3 4" xfId="10382" xr:uid="{00000000-0005-0000-0000-000038650000}"/>
    <cellStyle name="Vírgula 6 9 3 4 2" xfId="23726" xr:uid="{00000000-0005-0000-0000-000039650000}"/>
    <cellStyle name="Vírgula 6 9 3 5" xfId="15734" xr:uid="{00000000-0005-0000-0000-00003A650000}"/>
    <cellStyle name="Vírgula 6 9 3 6" xfId="13046" xr:uid="{00000000-0005-0000-0000-00003B650000}"/>
    <cellStyle name="Vírgula 6 9 4" xfId="3470" xr:uid="{00000000-0005-0000-0000-00003C650000}"/>
    <cellStyle name="Vírgula 6 9 4 2" xfId="16814" xr:uid="{00000000-0005-0000-0000-00003D650000}"/>
    <cellStyle name="Vírgula 6 9 5" xfId="6134" xr:uid="{00000000-0005-0000-0000-00003E650000}"/>
    <cellStyle name="Vírgula 6 9 5 2" xfId="19478" xr:uid="{00000000-0005-0000-0000-00003F650000}"/>
    <cellStyle name="Vírgula 6 9 6" xfId="8798" xr:uid="{00000000-0005-0000-0000-000040650000}"/>
    <cellStyle name="Vírgula 6 9 6 2" xfId="22142" xr:uid="{00000000-0005-0000-0000-000041650000}"/>
    <cellStyle name="Vírgula 6 9 7" xfId="14150" xr:uid="{00000000-0005-0000-0000-000042650000}"/>
    <cellStyle name="Vírgula 6 9 8" xfId="11462" xr:uid="{00000000-0005-0000-0000-000043650000}"/>
    <cellStyle name="Vírgula 6 9 9" xfId="24422" xr:uid="{00000000-0005-0000-0000-000044650000}"/>
    <cellStyle name="Vírgula 7" xfId="70" xr:uid="{00000000-0005-0000-0000-000045650000}"/>
    <cellStyle name="Vírgula 7 10" xfId="1654" xr:uid="{00000000-0005-0000-0000-000046650000}"/>
    <cellStyle name="Vírgula 7 10 2" xfId="4318" xr:uid="{00000000-0005-0000-0000-000047650000}"/>
    <cellStyle name="Vírgula 7 10 2 2" xfId="17662" xr:uid="{00000000-0005-0000-0000-000048650000}"/>
    <cellStyle name="Vírgula 7 10 3" xfId="6982" xr:uid="{00000000-0005-0000-0000-000049650000}"/>
    <cellStyle name="Vírgula 7 10 3 2" xfId="20326" xr:uid="{00000000-0005-0000-0000-00004A650000}"/>
    <cellStyle name="Vírgula 7 10 4" xfId="9646" xr:uid="{00000000-0005-0000-0000-00004B650000}"/>
    <cellStyle name="Vírgula 7 10 4 2" xfId="22990" xr:uid="{00000000-0005-0000-0000-00004C650000}"/>
    <cellStyle name="Vírgula 7 10 5" xfId="14998" xr:uid="{00000000-0005-0000-0000-00004D650000}"/>
    <cellStyle name="Vírgula 7 10 6" xfId="12310" xr:uid="{00000000-0005-0000-0000-00004E650000}"/>
    <cellStyle name="Vírgula 7 11" xfId="2453" xr:uid="{00000000-0005-0000-0000-00004F650000}"/>
    <cellStyle name="Vírgula 7 11 2" xfId="5117" xr:uid="{00000000-0005-0000-0000-000050650000}"/>
    <cellStyle name="Vírgula 7 11 2 2" xfId="18461" xr:uid="{00000000-0005-0000-0000-000051650000}"/>
    <cellStyle name="Vírgula 7 11 3" xfId="7781" xr:uid="{00000000-0005-0000-0000-000052650000}"/>
    <cellStyle name="Vírgula 7 11 3 2" xfId="21125" xr:uid="{00000000-0005-0000-0000-000053650000}"/>
    <cellStyle name="Vírgula 7 11 4" xfId="10445" xr:uid="{00000000-0005-0000-0000-000054650000}"/>
    <cellStyle name="Vírgula 7 11 4 2" xfId="23789" xr:uid="{00000000-0005-0000-0000-000055650000}"/>
    <cellStyle name="Vírgula 7 11 5" xfId="15797" xr:uid="{00000000-0005-0000-0000-000056650000}"/>
    <cellStyle name="Vírgula 7 11 6" xfId="13109" xr:uid="{00000000-0005-0000-0000-000057650000}"/>
    <cellStyle name="Vírgula 7 12" xfId="2734" xr:uid="{00000000-0005-0000-0000-000058650000}"/>
    <cellStyle name="Vírgula 7 12 2" xfId="16078" xr:uid="{00000000-0005-0000-0000-000059650000}"/>
    <cellStyle name="Vírgula 7 13" xfId="5398" xr:uid="{00000000-0005-0000-0000-00005A650000}"/>
    <cellStyle name="Vírgula 7 13 2" xfId="18742" xr:uid="{00000000-0005-0000-0000-00005B650000}"/>
    <cellStyle name="Vírgula 7 14" xfId="8062" xr:uid="{00000000-0005-0000-0000-00005C650000}"/>
    <cellStyle name="Vírgula 7 14 2" xfId="21406" xr:uid="{00000000-0005-0000-0000-00005D650000}"/>
    <cellStyle name="Vírgula 7 15" xfId="13414" xr:uid="{00000000-0005-0000-0000-00005E650000}"/>
    <cellStyle name="Vírgula 7 16" xfId="10726" xr:uid="{00000000-0005-0000-0000-00005F650000}"/>
    <cellStyle name="Vírgula 7 17" xfId="24118" xr:uid="{00000000-0005-0000-0000-000060650000}"/>
    <cellStyle name="Vírgula 7 2" xfId="118" xr:uid="{00000000-0005-0000-0000-000061650000}"/>
    <cellStyle name="Vírgula 7 2 10" xfId="8110" xr:uid="{00000000-0005-0000-0000-000062650000}"/>
    <cellStyle name="Vírgula 7 2 10 2" xfId="21454" xr:uid="{00000000-0005-0000-0000-000063650000}"/>
    <cellStyle name="Vírgula 7 2 11" xfId="13462" xr:uid="{00000000-0005-0000-0000-000064650000}"/>
    <cellStyle name="Vírgula 7 2 12" xfId="10774" xr:uid="{00000000-0005-0000-0000-000065650000}"/>
    <cellStyle name="Vírgula 7 2 13" xfId="24166" xr:uid="{00000000-0005-0000-0000-000066650000}"/>
    <cellStyle name="Vírgula 7 2 2" xfId="286" xr:uid="{00000000-0005-0000-0000-000067650000}"/>
    <cellStyle name="Vírgula 7 2 2 10" xfId="10942" xr:uid="{00000000-0005-0000-0000-000068650000}"/>
    <cellStyle name="Vírgula 7 2 2 11" xfId="24334" xr:uid="{00000000-0005-0000-0000-000069650000}"/>
    <cellStyle name="Vírgula 7 2 2 2" xfId="550" xr:uid="{00000000-0005-0000-0000-00006A650000}"/>
    <cellStyle name="Vírgula 7 2 2 2 2" xfId="1342" xr:uid="{00000000-0005-0000-0000-00006B650000}"/>
    <cellStyle name="Vírgula 7 2 2 2 2 2" xfId="4006" xr:uid="{00000000-0005-0000-0000-00006C650000}"/>
    <cellStyle name="Vírgula 7 2 2 2 2 2 2" xfId="17350" xr:uid="{00000000-0005-0000-0000-00006D650000}"/>
    <cellStyle name="Vírgula 7 2 2 2 2 3" xfId="6670" xr:uid="{00000000-0005-0000-0000-00006E650000}"/>
    <cellStyle name="Vírgula 7 2 2 2 2 3 2" xfId="20014" xr:uid="{00000000-0005-0000-0000-00006F650000}"/>
    <cellStyle name="Vírgula 7 2 2 2 2 4" xfId="9334" xr:uid="{00000000-0005-0000-0000-000070650000}"/>
    <cellStyle name="Vírgula 7 2 2 2 2 4 2" xfId="22678" xr:uid="{00000000-0005-0000-0000-000071650000}"/>
    <cellStyle name="Vírgula 7 2 2 2 2 5" xfId="14686" xr:uid="{00000000-0005-0000-0000-000072650000}"/>
    <cellStyle name="Vírgula 7 2 2 2 2 6" xfId="11998" xr:uid="{00000000-0005-0000-0000-000073650000}"/>
    <cellStyle name="Vírgula 7 2 2 2 2 7" xfId="26398" xr:uid="{00000000-0005-0000-0000-000074650000}"/>
    <cellStyle name="Vírgula 7 2 2 2 3" xfId="2134" xr:uid="{00000000-0005-0000-0000-000075650000}"/>
    <cellStyle name="Vírgula 7 2 2 2 3 2" xfId="4798" xr:uid="{00000000-0005-0000-0000-000076650000}"/>
    <cellStyle name="Vírgula 7 2 2 2 3 2 2" xfId="18142" xr:uid="{00000000-0005-0000-0000-000077650000}"/>
    <cellStyle name="Vírgula 7 2 2 2 3 3" xfId="7462" xr:uid="{00000000-0005-0000-0000-000078650000}"/>
    <cellStyle name="Vírgula 7 2 2 2 3 3 2" xfId="20806" xr:uid="{00000000-0005-0000-0000-000079650000}"/>
    <cellStyle name="Vírgula 7 2 2 2 3 4" xfId="10126" xr:uid="{00000000-0005-0000-0000-00007A650000}"/>
    <cellStyle name="Vírgula 7 2 2 2 3 4 2" xfId="23470" xr:uid="{00000000-0005-0000-0000-00007B650000}"/>
    <cellStyle name="Vírgula 7 2 2 2 3 5" xfId="15478" xr:uid="{00000000-0005-0000-0000-00007C650000}"/>
    <cellStyle name="Vírgula 7 2 2 2 3 6" xfId="12790" xr:uid="{00000000-0005-0000-0000-00007D650000}"/>
    <cellStyle name="Vírgula 7 2 2 2 4" xfId="3214" xr:uid="{00000000-0005-0000-0000-00007E650000}"/>
    <cellStyle name="Vírgula 7 2 2 2 4 2" xfId="16558" xr:uid="{00000000-0005-0000-0000-00007F650000}"/>
    <cellStyle name="Vírgula 7 2 2 2 5" xfId="5878" xr:uid="{00000000-0005-0000-0000-000080650000}"/>
    <cellStyle name="Vírgula 7 2 2 2 5 2" xfId="19222" xr:uid="{00000000-0005-0000-0000-000081650000}"/>
    <cellStyle name="Vírgula 7 2 2 2 6" xfId="8542" xr:uid="{00000000-0005-0000-0000-000082650000}"/>
    <cellStyle name="Vírgula 7 2 2 2 6 2" xfId="21886" xr:uid="{00000000-0005-0000-0000-000083650000}"/>
    <cellStyle name="Vírgula 7 2 2 2 7" xfId="13894" xr:uid="{00000000-0005-0000-0000-000084650000}"/>
    <cellStyle name="Vírgula 7 2 2 2 8" xfId="11206" xr:uid="{00000000-0005-0000-0000-000085650000}"/>
    <cellStyle name="Vírgula 7 2 2 2 9" xfId="25030" xr:uid="{00000000-0005-0000-0000-000086650000}"/>
    <cellStyle name="Vírgula 7 2 2 3" xfId="1078" xr:uid="{00000000-0005-0000-0000-000087650000}"/>
    <cellStyle name="Vírgula 7 2 2 3 2" xfId="3742" xr:uid="{00000000-0005-0000-0000-000088650000}"/>
    <cellStyle name="Vírgula 7 2 2 3 2 2" xfId="17086" xr:uid="{00000000-0005-0000-0000-000089650000}"/>
    <cellStyle name="Vírgula 7 2 2 3 2 3" xfId="26062" xr:uid="{00000000-0005-0000-0000-00008A650000}"/>
    <cellStyle name="Vírgula 7 2 2 3 3" xfId="6406" xr:uid="{00000000-0005-0000-0000-00008B650000}"/>
    <cellStyle name="Vírgula 7 2 2 3 3 2" xfId="19750" xr:uid="{00000000-0005-0000-0000-00008C650000}"/>
    <cellStyle name="Vírgula 7 2 2 3 4" xfId="9070" xr:uid="{00000000-0005-0000-0000-00008D650000}"/>
    <cellStyle name="Vírgula 7 2 2 3 4 2" xfId="22414" xr:uid="{00000000-0005-0000-0000-00008E650000}"/>
    <cellStyle name="Vírgula 7 2 2 3 5" xfId="14422" xr:uid="{00000000-0005-0000-0000-00008F650000}"/>
    <cellStyle name="Vírgula 7 2 2 3 6" xfId="11734" xr:uid="{00000000-0005-0000-0000-000090650000}"/>
    <cellStyle name="Vírgula 7 2 2 3 7" xfId="24694" xr:uid="{00000000-0005-0000-0000-000091650000}"/>
    <cellStyle name="Vírgula 7 2 2 4" xfId="1870" xr:uid="{00000000-0005-0000-0000-000092650000}"/>
    <cellStyle name="Vírgula 7 2 2 4 2" xfId="4534" xr:uid="{00000000-0005-0000-0000-000093650000}"/>
    <cellStyle name="Vírgula 7 2 2 4 2 2" xfId="17878" xr:uid="{00000000-0005-0000-0000-000094650000}"/>
    <cellStyle name="Vírgula 7 2 2 4 2 3" xfId="26710" xr:uid="{00000000-0005-0000-0000-000095650000}"/>
    <cellStyle name="Vírgula 7 2 2 4 3" xfId="7198" xr:uid="{00000000-0005-0000-0000-000096650000}"/>
    <cellStyle name="Vírgula 7 2 2 4 3 2" xfId="20542" xr:uid="{00000000-0005-0000-0000-000097650000}"/>
    <cellStyle name="Vírgula 7 2 2 4 4" xfId="9862" xr:uid="{00000000-0005-0000-0000-000098650000}"/>
    <cellStyle name="Vírgula 7 2 2 4 4 2" xfId="23206" xr:uid="{00000000-0005-0000-0000-000099650000}"/>
    <cellStyle name="Vírgula 7 2 2 4 5" xfId="15214" xr:uid="{00000000-0005-0000-0000-00009A650000}"/>
    <cellStyle name="Vírgula 7 2 2 4 6" xfId="12526" xr:uid="{00000000-0005-0000-0000-00009B650000}"/>
    <cellStyle name="Vírgula 7 2 2 4 7" xfId="25342" xr:uid="{00000000-0005-0000-0000-00009C650000}"/>
    <cellStyle name="Vírgula 7 2 2 5" xfId="2686" xr:uid="{00000000-0005-0000-0000-00009D650000}"/>
    <cellStyle name="Vírgula 7 2 2 5 2" xfId="5350" xr:uid="{00000000-0005-0000-0000-00009E650000}"/>
    <cellStyle name="Vírgula 7 2 2 5 2 2" xfId="18694" xr:uid="{00000000-0005-0000-0000-00009F650000}"/>
    <cellStyle name="Vírgula 7 2 2 5 3" xfId="8014" xr:uid="{00000000-0005-0000-0000-0000A0650000}"/>
    <cellStyle name="Vírgula 7 2 2 5 3 2" xfId="21358" xr:uid="{00000000-0005-0000-0000-0000A1650000}"/>
    <cellStyle name="Vírgula 7 2 2 5 4" xfId="10678" xr:uid="{00000000-0005-0000-0000-0000A2650000}"/>
    <cellStyle name="Vírgula 7 2 2 5 4 2" xfId="24022" xr:uid="{00000000-0005-0000-0000-0000A3650000}"/>
    <cellStyle name="Vírgula 7 2 2 5 5" xfId="16030" xr:uid="{00000000-0005-0000-0000-0000A4650000}"/>
    <cellStyle name="Vírgula 7 2 2 5 6" xfId="13342" xr:uid="{00000000-0005-0000-0000-0000A5650000}"/>
    <cellStyle name="Vírgula 7 2 2 5 7" xfId="25702" xr:uid="{00000000-0005-0000-0000-0000A6650000}"/>
    <cellStyle name="Vírgula 7 2 2 6" xfId="2950" xr:uid="{00000000-0005-0000-0000-0000A7650000}"/>
    <cellStyle name="Vírgula 7 2 2 6 2" xfId="16294" xr:uid="{00000000-0005-0000-0000-0000A8650000}"/>
    <cellStyle name="Vírgula 7 2 2 7" xfId="5614" xr:uid="{00000000-0005-0000-0000-0000A9650000}"/>
    <cellStyle name="Vírgula 7 2 2 7 2" xfId="18958" xr:uid="{00000000-0005-0000-0000-0000AA650000}"/>
    <cellStyle name="Vírgula 7 2 2 8" xfId="8278" xr:uid="{00000000-0005-0000-0000-0000AB650000}"/>
    <cellStyle name="Vírgula 7 2 2 8 2" xfId="21622" xr:uid="{00000000-0005-0000-0000-0000AC650000}"/>
    <cellStyle name="Vírgula 7 2 2 9" xfId="13630" xr:uid="{00000000-0005-0000-0000-0000AD650000}"/>
    <cellStyle name="Vírgula 7 2 3" xfId="382" xr:uid="{00000000-0005-0000-0000-0000AE650000}"/>
    <cellStyle name="Vírgula 7 2 3 2" xfId="1174" xr:uid="{00000000-0005-0000-0000-0000AF650000}"/>
    <cellStyle name="Vírgula 7 2 3 2 2" xfId="3838" xr:uid="{00000000-0005-0000-0000-0000B0650000}"/>
    <cellStyle name="Vírgula 7 2 3 2 2 2" xfId="17182" xr:uid="{00000000-0005-0000-0000-0000B1650000}"/>
    <cellStyle name="Vírgula 7 2 3 2 3" xfId="6502" xr:uid="{00000000-0005-0000-0000-0000B2650000}"/>
    <cellStyle name="Vírgula 7 2 3 2 3 2" xfId="19846" xr:uid="{00000000-0005-0000-0000-0000B3650000}"/>
    <cellStyle name="Vírgula 7 2 3 2 4" xfId="9166" xr:uid="{00000000-0005-0000-0000-0000B4650000}"/>
    <cellStyle name="Vírgula 7 2 3 2 4 2" xfId="22510" xr:uid="{00000000-0005-0000-0000-0000B5650000}"/>
    <cellStyle name="Vírgula 7 2 3 2 5" xfId="14518" xr:uid="{00000000-0005-0000-0000-0000B6650000}"/>
    <cellStyle name="Vírgula 7 2 3 2 6" xfId="11830" xr:uid="{00000000-0005-0000-0000-0000B7650000}"/>
    <cellStyle name="Vírgula 7 2 3 2 7" xfId="26230" xr:uid="{00000000-0005-0000-0000-0000B8650000}"/>
    <cellStyle name="Vírgula 7 2 3 3" xfId="1966" xr:uid="{00000000-0005-0000-0000-0000B9650000}"/>
    <cellStyle name="Vírgula 7 2 3 3 2" xfId="4630" xr:uid="{00000000-0005-0000-0000-0000BA650000}"/>
    <cellStyle name="Vírgula 7 2 3 3 2 2" xfId="17974" xr:uid="{00000000-0005-0000-0000-0000BB650000}"/>
    <cellStyle name="Vírgula 7 2 3 3 3" xfId="7294" xr:uid="{00000000-0005-0000-0000-0000BC650000}"/>
    <cellStyle name="Vírgula 7 2 3 3 3 2" xfId="20638" xr:uid="{00000000-0005-0000-0000-0000BD650000}"/>
    <cellStyle name="Vírgula 7 2 3 3 4" xfId="9958" xr:uid="{00000000-0005-0000-0000-0000BE650000}"/>
    <cellStyle name="Vírgula 7 2 3 3 4 2" xfId="23302" xr:uid="{00000000-0005-0000-0000-0000BF650000}"/>
    <cellStyle name="Vírgula 7 2 3 3 5" xfId="15310" xr:uid="{00000000-0005-0000-0000-0000C0650000}"/>
    <cellStyle name="Vírgula 7 2 3 3 6" xfId="12622" xr:uid="{00000000-0005-0000-0000-0000C1650000}"/>
    <cellStyle name="Vírgula 7 2 3 4" xfId="3046" xr:uid="{00000000-0005-0000-0000-0000C2650000}"/>
    <cellStyle name="Vírgula 7 2 3 4 2" xfId="16390" xr:uid="{00000000-0005-0000-0000-0000C3650000}"/>
    <cellStyle name="Vírgula 7 2 3 5" xfId="5710" xr:uid="{00000000-0005-0000-0000-0000C4650000}"/>
    <cellStyle name="Vírgula 7 2 3 5 2" xfId="19054" xr:uid="{00000000-0005-0000-0000-0000C5650000}"/>
    <cellStyle name="Vírgula 7 2 3 6" xfId="8374" xr:uid="{00000000-0005-0000-0000-0000C6650000}"/>
    <cellStyle name="Vírgula 7 2 3 6 2" xfId="21718" xr:uid="{00000000-0005-0000-0000-0000C7650000}"/>
    <cellStyle name="Vírgula 7 2 3 7" xfId="13726" xr:uid="{00000000-0005-0000-0000-0000C8650000}"/>
    <cellStyle name="Vírgula 7 2 3 8" xfId="11038" xr:uid="{00000000-0005-0000-0000-0000C9650000}"/>
    <cellStyle name="Vírgula 7 2 3 9" xfId="24862" xr:uid="{00000000-0005-0000-0000-0000CA650000}"/>
    <cellStyle name="Vírgula 7 2 4" xfId="718" xr:uid="{00000000-0005-0000-0000-0000CB650000}"/>
    <cellStyle name="Vírgula 7 2 4 2" xfId="1510" xr:uid="{00000000-0005-0000-0000-0000CC650000}"/>
    <cellStyle name="Vírgula 7 2 4 2 2" xfId="4174" xr:uid="{00000000-0005-0000-0000-0000CD650000}"/>
    <cellStyle name="Vírgula 7 2 4 2 2 2" xfId="17518" xr:uid="{00000000-0005-0000-0000-0000CE650000}"/>
    <cellStyle name="Vírgula 7 2 4 2 3" xfId="6838" xr:uid="{00000000-0005-0000-0000-0000CF650000}"/>
    <cellStyle name="Vírgula 7 2 4 2 3 2" xfId="20182" xr:uid="{00000000-0005-0000-0000-0000D0650000}"/>
    <cellStyle name="Vírgula 7 2 4 2 4" xfId="9502" xr:uid="{00000000-0005-0000-0000-0000D1650000}"/>
    <cellStyle name="Vírgula 7 2 4 2 4 2" xfId="22846" xr:uid="{00000000-0005-0000-0000-0000D2650000}"/>
    <cellStyle name="Vírgula 7 2 4 2 5" xfId="14854" xr:uid="{00000000-0005-0000-0000-0000D3650000}"/>
    <cellStyle name="Vírgula 7 2 4 2 6" xfId="12166" xr:uid="{00000000-0005-0000-0000-0000D4650000}"/>
    <cellStyle name="Vírgula 7 2 4 2 7" xfId="25894" xr:uid="{00000000-0005-0000-0000-0000D5650000}"/>
    <cellStyle name="Vírgula 7 2 4 3" xfId="2302" xr:uid="{00000000-0005-0000-0000-0000D6650000}"/>
    <cellStyle name="Vírgula 7 2 4 3 2" xfId="4966" xr:uid="{00000000-0005-0000-0000-0000D7650000}"/>
    <cellStyle name="Vírgula 7 2 4 3 2 2" xfId="18310" xr:uid="{00000000-0005-0000-0000-0000D8650000}"/>
    <cellStyle name="Vírgula 7 2 4 3 3" xfId="7630" xr:uid="{00000000-0005-0000-0000-0000D9650000}"/>
    <cellStyle name="Vírgula 7 2 4 3 3 2" xfId="20974" xr:uid="{00000000-0005-0000-0000-0000DA650000}"/>
    <cellStyle name="Vírgula 7 2 4 3 4" xfId="10294" xr:uid="{00000000-0005-0000-0000-0000DB650000}"/>
    <cellStyle name="Vírgula 7 2 4 3 4 2" xfId="23638" xr:uid="{00000000-0005-0000-0000-0000DC650000}"/>
    <cellStyle name="Vírgula 7 2 4 3 5" xfId="15646" xr:uid="{00000000-0005-0000-0000-0000DD650000}"/>
    <cellStyle name="Vírgula 7 2 4 3 6" xfId="12958" xr:uid="{00000000-0005-0000-0000-0000DE650000}"/>
    <cellStyle name="Vírgula 7 2 4 4" xfId="3382" xr:uid="{00000000-0005-0000-0000-0000DF650000}"/>
    <cellStyle name="Vírgula 7 2 4 4 2" xfId="16726" xr:uid="{00000000-0005-0000-0000-0000E0650000}"/>
    <cellStyle name="Vírgula 7 2 4 5" xfId="6046" xr:uid="{00000000-0005-0000-0000-0000E1650000}"/>
    <cellStyle name="Vírgula 7 2 4 5 2" xfId="19390" xr:uid="{00000000-0005-0000-0000-0000E2650000}"/>
    <cellStyle name="Vírgula 7 2 4 6" xfId="8710" xr:uid="{00000000-0005-0000-0000-0000E3650000}"/>
    <cellStyle name="Vírgula 7 2 4 6 2" xfId="22054" xr:uid="{00000000-0005-0000-0000-0000E4650000}"/>
    <cellStyle name="Vírgula 7 2 4 7" xfId="14062" xr:uid="{00000000-0005-0000-0000-0000E5650000}"/>
    <cellStyle name="Vírgula 7 2 4 8" xfId="11374" xr:uid="{00000000-0005-0000-0000-0000E6650000}"/>
    <cellStyle name="Vírgula 7 2 4 9" xfId="24526" xr:uid="{00000000-0005-0000-0000-0000E7650000}"/>
    <cellStyle name="Vírgula 7 2 5" xfId="910" xr:uid="{00000000-0005-0000-0000-0000E8650000}"/>
    <cellStyle name="Vírgula 7 2 5 2" xfId="3574" xr:uid="{00000000-0005-0000-0000-0000E9650000}"/>
    <cellStyle name="Vírgula 7 2 5 2 2" xfId="16918" xr:uid="{00000000-0005-0000-0000-0000EA650000}"/>
    <cellStyle name="Vírgula 7 2 5 2 3" xfId="26542" xr:uid="{00000000-0005-0000-0000-0000EB650000}"/>
    <cellStyle name="Vírgula 7 2 5 3" xfId="6238" xr:uid="{00000000-0005-0000-0000-0000EC650000}"/>
    <cellStyle name="Vírgula 7 2 5 3 2" xfId="19582" xr:uid="{00000000-0005-0000-0000-0000ED650000}"/>
    <cellStyle name="Vírgula 7 2 5 4" xfId="8902" xr:uid="{00000000-0005-0000-0000-0000EE650000}"/>
    <cellStyle name="Vírgula 7 2 5 4 2" xfId="22246" xr:uid="{00000000-0005-0000-0000-0000EF650000}"/>
    <cellStyle name="Vírgula 7 2 5 5" xfId="14254" xr:uid="{00000000-0005-0000-0000-0000F0650000}"/>
    <cellStyle name="Vírgula 7 2 5 6" xfId="11566" xr:uid="{00000000-0005-0000-0000-0000F1650000}"/>
    <cellStyle name="Vírgula 7 2 5 7" xfId="25174" xr:uid="{00000000-0005-0000-0000-0000F2650000}"/>
    <cellStyle name="Vírgula 7 2 6" xfId="1702" xr:uid="{00000000-0005-0000-0000-0000F3650000}"/>
    <cellStyle name="Vírgula 7 2 6 2" xfId="4366" xr:uid="{00000000-0005-0000-0000-0000F4650000}"/>
    <cellStyle name="Vírgula 7 2 6 2 2" xfId="17710" xr:uid="{00000000-0005-0000-0000-0000F5650000}"/>
    <cellStyle name="Vírgula 7 2 6 3" xfId="7030" xr:uid="{00000000-0005-0000-0000-0000F6650000}"/>
    <cellStyle name="Vírgula 7 2 6 3 2" xfId="20374" xr:uid="{00000000-0005-0000-0000-0000F7650000}"/>
    <cellStyle name="Vírgula 7 2 6 4" xfId="9694" xr:uid="{00000000-0005-0000-0000-0000F8650000}"/>
    <cellStyle name="Vírgula 7 2 6 4 2" xfId="23038" xr:uid="{00000000-0005-0000-0000-0000F9650000}"/>
    <cellStyle name="Vírgula 7 2 6 5" xfId="15046" xr:uid="{00000000-0005-0000-0000-0000FA650000}"/>
    <cellStyle name="Vírgula 7 2 6 6" xfId="12358" xr:uid="{00000000-0005-0000-0000-0000FB650000}"/>
    <cellStyle name="Vírgula 7 2 6 7" xfId="25534" xr:uid="{00000000-0005-0000-0000-0000FC650000}"/>
    <cellStyle name="Vírgula 7 2 7" xfId="2518" xr:uid="{00000000-0005-0000-0000-0000FD650000}"/>
    <cellStyle name="Vírgula 7 2 7 2" xfId="5182" xr:uid="{00000000-0005-0000-0000-0000FE650000}"/>
    <cellStyle name="Vírgula 7 2 7 2 2" xfId="18526" xr:uid="{00000000-0005-0000-0000-0000FF650000}"/>
    <cellStyle name="Vírgula 7 2 7 3" xfId="7846" xr:uid="{00000000-0005-0000-0000-000000660000}"/>
    <cellStyle name="Vírgula 7 2 7 3 2" xfId="21190" xr:uid="{00000000-0005-0000-0000-000001660000}"/>
    <cellStyle name="Vírgula 7 2 7 4" xfId="10510" xr:uid="{00000000-0005-0000-0000-000002660000}"/>
    <cellStyle name="Vírgula 7 2 7 4 2" xfId="23854" xr:uid="{00000000-0005-0000-0000-000003660000}"/>
    <cellStyle name="Vírgula 7 2 7 5" xfId="15862" xr:uid="{00000000-0005-0000-0000-000004660000}"/>
    <cellStyle name="Vírgula 7 2 7 6" xfId="13174" xr:uid="{00000000-0005-0000-0000-000005660000}"/>
    <cellStyle name="Vírgula 7 2 8" xfId="2782" xr:uid="{00000000-0005-0000-0000-000006660000}"/>
    <cellStyle name="Vírgula 7 2 8 2" xfId="16126" xr:uid="{00000000-0005-0000-0000-000007660000}"/>
    <cellStyle name="Vírgula 7 2 9" xfId="5446" xr:uid="{00000000-0005-0000-0000-000008660000}"/>
    <cellStyle name="Vírgula 7 2 9 2" xfId="18790" xr:uid="{00000000-0005-0000-0000-000009660000}"/>
    <cellStyle name="Vírgula 7 3" xfId="238" xr:uid="{00000000-0005-0000-0000-00000A660000}"/>
    <cellStyle name="Vírgula 7 3 10" xfId="13582" xr:uid="{00000000-0005-0000-0000-00000B660000}"/>
    <cellStyle name="Vírgula 7 3 11" xfId="10894" xr:uid="{00000000-0005-0000-0000-00000C660000}"/>
    <cellStyle name="Vírgula 7 3 12" xfId="24286" xr:uid="{00000000-0005-0000-0000-00000D660000}"/>
    <cellStyle name="Vírgula 7 3 2" xfId="502" xr:uid="{00000000-0005-0000-0000-00000E660000}"/>
    <cellStyle name="Vírgula 7 3 2 2" xfId="1294" xr:uid="{00000000-0005-0000-0000-00000F660000}"/>
    <cellStyle name="Vírgula 7 3 2 2 2" xfId="3958" xr:uid="{00000000-0005-0000-0000-000010660000}"/>
    <cellStyle name="Vírgula 7 3 2 2 2 2" xfId="17302" xr:uid="{00000000-0005-0000-0000-000011660000}"/>
    <cellStyle name="Vírgula 7 3 2 2 3" xfId="6622" xr:uid="{00000000-0005-0000-0000-000012660000}"/>
    <cellStyle name="Vírgula 7 3 2 2 3 2" xfId="19966" xr:uid="{00000000-0005-0000-0000-000013660000}"/>
    <cellStyle name="Vírgula 7 3 2 2 4" xfId="9286" xr:uid="{00000000-0005-0000-0000-000014660000}"/>
    <cellStyle name="Vírgula 7 3 2 2 4 2" xfId="22630" xr:uid="{00000000-0005-0000-0000-000015660000}"/>
    <cellStyle name="Vírgula 7 3 2 2 5" xfId="14638" xr:uid="{00000000-0005-0000-0000-000016660000}"/>
    <cellStyle name="Vírgula 7 3 2 2 6" xfId="11950" xr:uid="{00000000-0005-0000-0000-000017660000}"/>
    <cellStyle name="Vírgula 7 3 2 2 7" xfId="26350" xr:uid="{00000000-0005-0000-0000-000018660000}"/>
    <cellStyle name="Vírgula 7 3 2 3" xfId="2086" xr:uid="{00000000-0005-0000-0000-000019660000}"/>
    <cellStyle name="Vírgula 7 3 2 3 2" xfId="4750" xr:uid="{00000000-0005-0000-0000-00001A660000}"/>
    <cellStyle name="Vírgula 7 3 2 3 2 2" xfId="18094" xr:uid="{00000000-0005-0000-0000-00001B660000}"/>
    <cellStyle name="Vírgula 7 3 2 3 3" xfId="7414" xr:uid="{00000000-0005-0000-0000-00001C660000}"/>
    <cellStyle name="Vírgula 7 3 2 3 3 2" xfId="20758" xr:uid="{00000000-0005-0000-0000-00001D660000}"/>
    <cellStyle name="Vírgula 7 3 2 3 4" xfId="10078" xr:uid="{00000000-0005-0000-0000-00001E660000}"/>
    <cellStyle name="Vírgula 7 3 2 3 4 2" xfId="23422" xr:uid="{00000000-0005-0000-0000-00001F660000}"/>
    <cellStyle name="Vírgula 7 3 2 3 5" xfId="15430" xr:uid="{00000000-0005-0000-0000-000020660000}"/>
    <cellStyle name="Vírgula 7 3 2 3 6" xfId="12742" xr:uid="{00000000-0005-0000-0000-000021660000}"/>
    <cellStyle name="Vírgula 7 3 2 4" xfId="3166" xr:uid="{00000000-0005-0000-0000-000022660000}"/>
    <cellStyle name="Vírgula 7 3 2 4 2" xfId="16510" xr:uid="{00000000-0005-0000-0000-000023660000}"/>
    <cellStyle name="Vírgula 7 3 2 5" xfId="5830" xr:uid="{00000000-0005-0000-0000-000024660000}"/>
    <cellStyle name="Vírgula 7 3 2 5 2" xfId="19174" xr:uid="{00000000-0005-0000-0000-000025660000}"/>
    <cellStyle name="Vírgula 7 3 2 6" xfId="8494" xr:uid="{00000000-0005-0000-0000-000026660000}"/>
    <cellStyle name="Vírgula 7 3 2 6 2" xfId="21838" xr:uid="{00000000-0005-0000-0000-000027660000}"/>
    <cellStyle name="Vírgula 7 3 2 7" xfId="13846" xr:uid="{00000000-0005-0000-0000-000028660000}"/>
    <cellStyle name="Vírgula 7 3 2 8" xfId="11158" xr:uid="{00000000-0005-0000-0000-000029660000}"/>
    <cellStyle name="Vírgula 7 3 2 9" xfId="24982" xr:uid="{00000000-0005-0000-0000-00002A660000}"/>
    <cellStyle name="Vírgula 7 3 3" xfId="670" xr:uid="{00000000-0005-0000-0000-00002B660000}"/>
    <cellStyle name="Vírgula 7 3 3 2" xfId="1462" xr:uid="{00000000-0005-0000-0000-00002C660000}"/>
    <cellStyle name="Vírgula 7 3 3 2 2" xfId="4126" xr:uid="{00000000-0005-0000-0000-00002D660000}"/>
    <cellStyle name="Vírgula 7 3 3 2 2 2" xfId="17470" xr:uid="{00000000-0005-0000-0000-00002E660000}"/>
    <cellStyle name="Vírgula 7 3 3 2 3" xfId="6790" xr:uid="{00000000-0005-0000-0000-00002F660000}"/>
    <cellStyle name="Vírgula 7 3 3 2 3 2" xfId="20134" xr:uid="{00000000-0005-0000-0000-000030660000}"/>
    <cellStyle name="Vírgula 7 3 3 2 4" xfId="9454" xr:uid="{00000000-0005-0000-0000-000031660000}"/>
    <cellStyle name="Vírgula 7 3 3 2 4 2" xfId="22798" xr:uid="{00000000-0005-0000-0000-000032660000}"/>
    <cellStyle name="Vírgula 7 3 3 2 5" xfId="14806" xr:uid="{00000000-0005-0000-0000-000033660000}"/>
    <cellStyle name="Vírgula 7 3 3 2 6" xfId="12118" xr:uid="{00000000-0005-0000-0000-000034660000}"/>
    <cellStyle name="Vírgula 7 3 3 2 7" xfId="26014" xr:uid="{00000000-0005-0000-0000-000035660000}"/>
    <cellStyle name="Vírgula 7 3 3 3" xfId="2254" xr:uid="{00000000-0005-0000-0000-000036660000}"/>
    <cellStyle name="Vírgula 7 3 3 3 2" xfId="4918" xr:uid="{00000000-0005-0000-0000-000037660000}"/>
    <cellStyle name="Vírgula 7 3 3 3 2 2" xfId="18262" xr:uid="{00000000-0005-0000-0000-000038660000}"/>
    <cellStyle name="Vírgula 7 3 3 3 3" xfId="7582" xr:uid="{00000000-0005-0000-0000-000039660000}"/>
    <cellStyle name="Vírgula 7 3 3 3 3 2" xfId="20926" xr:uid="{00000000-0005-0000-0000-00003A660000}"/>
    <cellStyle name="Vírgula 7 3 3 3 4" xfId="10246" xr:uid="{00000000-0005-0000-0000-00003B660000}"/>
    <cellStyle name="Vírgula 7 3 3 3 4 2" xfId="23590" xr:uid="{00000000-0005-0000-0000-00003C660000}"/>
    <cellStyle name="Vírgula 7 3 3 3 5" xfId="15598" xr:uid="{00000000-0005-0000-0000-00003D660000}"/>
    <cellStyle name="Vírgula 7 3 3 3 6" xfId="12910" xr:uid="{00000000-0005-0000-0000-00003E660000}"/>
    <cellStyle name="Vírgula 7 3 3 4" xfId="3334" xr:uid="{00000000-0005-0000-0000-00003F660000}"/>
    <cellStyle name="Vírgula 7 3 3 4 2" xfId="16678" xr:uid="{00000000-0005-0000-0000-000040660000}"/>
    <cellStyle name="Vírgula 7 3 3 5" xfId="5998" xr:uid="{00000000-0005-0000-0000-000041660000}"/>
    <cellStyle name="Vírgula 7 3 3 5 2" xfId="19342" xr:uid="{00000000-0005-0000-0000-000042660000}"/>
    <cellStyle name="Vírgula 7 3 3 6" xfId="8662" xr:uid="{00000000-0005-0000-0000-000043660000}"/>
    <cellStyle name="Vírgula 7 3 3 6 2" xfId="22006" xr:uid="{00000000-0005-0000-0000-000044660000}"/>
    <cellStyle name="Vírgula 7 3 3 7" xfId="14014" xr:uid="{00000000-0005-0000-0000-000045660000}"/>
    <cellStyle name="Vírgula 7 3 3 8" xfId="11326" xr:uid="{00000000-0005-0000-0000-000046660000}"/>
    <cellStyle name="Vírgula 7 3 3 9" xfId="24646" xr:uid="{00000000-0005-0000-0000-000047660000}"/>
    <cellStyle name="Vírgula 7 3 4" xfId="1030" xr:uid="{00000000-0005-0000-0000-000048660000}"/>
    <cellStyle name="Vírgula 7 3 4 2" xfId="3694" xr:uid="{00000000-0005-0000-0000-000049660000}"/>
    <cellStyle name="Vírgula 7 3 4 2 2" xfId="17038" xr:uid="{00000000-0005-0000-0000-00004A660000}"/>
    <cellStyle name="Vírgula 7 3 4 2 3" xfId="26662" xr:uid="{00000000-0005-0000-0000-00004B660000}"/>
    <cellStyle name="Vírgula 7 3 4 3" xfId="6358" xr:uid="{00000000-0005-0000-0000-00004C660000}"/>
    <cellStyle name="Vírgula 7 3 4 3 2" xfId="19702" xr:uid="{00000000-0005-0000-0000-00004D660000}"/>
    <cellStyle name="Vírgula 7 3 4 4" xfId="9022" xr:uid="{00000000-0005-0000-0000-00004E660000}"/>
    <cellStyle name="Vírgula 7 3 4 4 2" xfId="22366" xr:uid="{00000000-0005-0000-0000-00004F660000}"/>
    <cellStyle name="Vírgula 7 3 4 5" xfId="14374" xr:uid="{00000000-0005-0000-0000-000050660000}"/>
    <cellStyle name="Vírgula 7 3 4 6" xfId="11686" xr:uid="{00000000-0005-0000-0000-000051660000}"/>
    <cellStyle name="Vírgula 7 3 4 7" xfId="25294" xr:uid="{00000000-0005-0000-0000-000052660000}"/>
    <cellStyle name="Vírgula 7 3 5" xfId="1822" xr:uid="{00000000-0005-0000-0000-000053660000}"/>
    <cellStyle name="Vírgula 7 3 5 2" xfId="4486" xr:uid="{00000000-0005-0000-0000-000054660000}"/>
    <cellStyle name="Vírgula 7 3 5 2 2" xfId="17830" xr:uid="{00000000-0005-0000-0000-000055660000}"/>
    <cellStyle name="Vírgula 7 3 5 3" xfId="7150" xr:uid="{00000000-0005-0000-0000-000056660000}"/>
    <cellStyle name="Vírgula 7 3 5 3 2" xfId="20494" xr:uid="{00000000-0005-0000-0000-000057660000}"/>
    <cellStyle name="Vírgula 7 3 5 4" xfId="9814" xr:uid="{00000000-0005-0000-0000-000058660000}"/>
    <cellStyle name="Vírgula 7 3 5 4 2" xfId="23158" xr:uid="{00000000-0005-0000-0000-000059660000}"/>
    <cellStyle name="Vírgula 7 3 5 5" xfId="15166" xr:uid="{00000000-0005-0000-0000-00005A660000}"/>
    <cellStyle name="Vírgula 7 3 5 6" xfId="12478" xr:uid="{00000000-0005-0000-0000-00005B660000}"/>
    <cellStyle name="Vírgula 7 3 5 7" xfId="25654" xr:uid="{00000000-0005-0000-0000-00005C660000}"/>
    <cellStyle name="Vírgula 7 3 6" xfId="2638" xr:uid="{00000000-0005-0000-0000-00005D660000}"/>
    <cellStyle name="Vírgula 7 3 6 2" xfId="5302" xr:uid="{00000000-0005-0000-0000-00005E660000}"/>
    <cellStyle name="Vírgula 7 3 6 2 2" xfId="18646" xr:uid="{00000000-0005-0000-0000-00005F660000}"/>
    <cellStyle name="Vírgula 7 3 6 3" xfId="7966" xr:uid="{00000000-0005-0000-0000-000060660000}"/>
    <cellStyle name="Vírgula 7 3 6 3 2" xfId="21310" xr:uid="{00000000-0005-0000-0000-000061660000}"/>
    <cellStyle name="Vírgula 7 3 6 4" xfId="10630" xr:uid="{00000000-0005-0000-0000-000062660000}"/>
    <cellStyle name="Vírgula 7 3 6 4 2" xfId="23974" xr:uid="{00000000-0005-0000-0000-000063660000}"/>
    <cellStyle name="Vírgula 7 3 6 5" xfId="15982" xr:uid="{00000000-0005-0000-0000-000064660000}"/>
    <cellStyle name="Vírgula 7 3 6 6" xfId="13294" xr:uid="{00000000-0005-0000-0000-000065660000}"/>
    <cellStyle name="Vírgula 7 3 7" xfId="2902" xr:uid="{00000000-0005-0000-0000-000066660000}"/>
    <cellStyle name="Vírgula 7 3 7 2" xfId="16246" xr:uid="{00000000-0005-0000-0000-000067660000}"/>
    <cellStyle name="Vírgula 7 3 8" xfId="5566" xr:uid="{00000000-0005-0000-0000-000068660000}"/>
    <cellStyle name="Vírgula 7 3 8 2" xfId="18910" xr:uid="{00000000-0005-0000-0000-000069660000}"/>
    <cellStyle name="Vírgula 7 3 9" xfId="8230" xr:uid="{00000000-0005-0000-0000-00006A660000}"/>
    <cellStyle name="Vírgula 7 3 9 2" xfId="21574" xr:uid="{00000000-0005-0000-0000-00006B660000}"/>
    <cellStyle name="Vírgula 7 4" xfId="190" xr:uid="{00000000-0005-0000-0000-00006C660000}"/>
    <cellStyle name="Vírgula 7 4 10" xfId="10846" xr:uid="{00000000-0005-0000-0000-00006D660000}"/>
    <cellStyle name="Vírgula 7 4 11" xfId="24238" xr:uid="{00000000-0005-0000-0000-00006E660000}"/>
    <cellStyle name="Vírgula 7 4 2" xfId="454" xr:uid="{00000000-0005-0000-0000-00006F660000}"/>
    <cellStyle name="Vírgula 7 4 2 2" xfId="1246" xr:uid="{00000000-0005-0000-0000-000070660000}"/>
    <cellStyle name="Vírgula 7 4 2 2 2" xfId="3910" xr:uid="{00000000-0005-0000-0000-000071660000}"/>
    <cellStyle name="Vírgula 7 4 2 2 2 2" xfId="17254" xr:uid="{00000000-0005-0000-0000-000072660000}"/>
    <cellStyle name="Vírgula 7 4 2 2 3" xfId="6574" xr:uid="{00000000-0005-0000-0000-000073660000}"/>
    <cellStyle name="Vírgula 7 4 2 2 3 2" xfId="19918" xr:uid="{00000000-0005-0000-0000-000074660000}"/>
    <cellStyle name="Vírgula 7 4 2 2 4" xfId="9238" xr:uid="{00000000-0005-0000-0000-000075660000}"/>
    <cellStyle name="Vírgula 7 4 2 2 4 2" xfId="22582" xr:uid="{00000000-0005-0000-0000-000076660000}"/>
    <cellStyle name="Vírgula 7 4 2 2 5" xfId="14590" xr:uid="{00000000-0005-0000-0000-000077660000}"/>
    <cellStyle name="Vírgula 7 4 2 2 6" xfId="11902" xr:uid="{00000000-0005-0000-0000-000078660000}"/>
    <cellStyle name="Vírgula 7 4 2 2 7" xfId="26302" xr:uid="{00000000-0005-0000-0000-000079660000}"/>
    <cellStyle name="Vírgula 7 4 2 3" xfId="2038" xr:uid="{00000000-0005-0000-0000-00007A660000}"/>
    <cellStyle name="Vírgula 7 4 2 3 2" xfId="4702" xr:uid="{00000000-0005-0000-0000-00007B660000}"/>
    <cellStyle name="Vírgula 7 4 2 3 2 2" xfId="18046" xr:uid="{00000000-0005-0000-0000-00007C660000}"/>
    <cellStyle name="Vírgula 7 4 2 3 3" xfId="7366" xr:uid="{00000000-0005-0000-0000-00007D660000}"/>
    <cellStyle name="Vírgula 7 4 2 3 3 2" xfId="20710" xr:uid="{00000000-0005-0000-0000-00007E660000}"/>
    <cellStyle name="Vírgula 7 4 2 3 4" xfId="10030" xr:uid="{00000000-0005-0000-0000-00007F660000}"/>
    <cellStyle name="Vírgula 7 4 2 3 4 2" xfId="23374" xr:uid="{00000000-0005-0000-0000-000080660000}"/>
    <cellStyle name="Vírgula 7 4 2 3 5" xfId="15382" xr:uid="{00000000-0005-0000-0000-000081660000}"/>
    <cellStyle name="Vírgula 7 4 2 3 6" xfId="12694" xr:uid="{00000000-0005-0000-0000-000082660000}"/>
    <cellStyle name="Vírgula 7 4 2 4" xfId="3118" xr:uid="{00000000-0005-0000-0000-000083660000}"/>
    <cellStyle name="Vírgula 7 4 2 4 2" xfId="16462" xr:uid="{00000000-0005-0000-0000-000084660000}"/>
    <cellStyle name="Vírgula 7 4 2 5" xfId="5782" xr:uid="{00000000-0005-0000-0000-000085660000}"/>
    <cellStyle name="Vírgula 7 4 2 5 2" xfId="19126" xr:uid="{00000000-0005-0000-0000-000086660000}"/>
    <cellStyle name="Vírgula 7 4 2 6" xfId="8446" xr:uid="{00000000-0005-0000-0000-000087660000}"/>
    <cellStyle name="Vírgula 7 4 2 6 2" xfId="21790" xr:uid="{00000000-0005-0000-0000-000088660000}"/>
    <cellStyle name="Vírgula 7 4 2 7" xfId="13798" xr:uid="{00000000-0005-0000-0000-000089660000}"/>
    <cellStyle name="Vírgula 7 4 2 8" xfId="11110" xr:uid="{00000000-0005-0000-0000-00008A660000}"/>
    <cellStyle name="Vírgula 7 4 2 9" xfId="24934" xr:uid="{00000000-0005-0000-0000-00008B660000}"/>
    <cellStyle name="Vírgula 7 4 3" xfId="982" xr:uid="{00000000-0005-0000-0000-00008C660000}"/>
    <cellStyle name="Vírgula 7 4 3 2" xfId="3646" xr:uid="{00000000-0005-0000-0000-00008D660000}"/>
    <cellStyle name="Vírgula 7 4 3 2 2" xfId="16990" xr:uid="{00000000-0005-0000-0000-00008E660000}"/>
    <cellStyle name="Vírgula 7 4 3 2 3" xfId="25966" xr:uid="{00000000-0005-0000-0000-00008F660000}"/>
    <cellStyle name="Vírgula 7 4 3 3" xfId="6310" xr:uid="{00000000-0005-0000-0000-000090660000}"/>
    <cellStyle name="Vírgula 7 4 3 3 2" xfId="19654" xr:uid="{00000000-0005-0000-0000-000091660000}"/>
    <cellStyle name="Vírgula 7 4 3 4" xfId="8974" xr:uid="{00000000-0005-0000-0000-000092660000}"/>
    <cellStyle name="Vírgula 7 4 3 4 2" xfId="22318" xr:uid="{00000000-0005-0000-0000-000093660000}"/>
    <cellStyle name="Vírgula 7 4 3 5" xfId="14326" xr:uid="{00000000-0005-0000-0000-000094660000}"/>
    <cellStyle name="Vírgula 7 4 3 6" xfId="11638" xr:uid="{00000000-0005-0000-0000-000095660000}"/>
    <cellStyle name="Vírgula 7 4 3 7" xfId="24598" xr:uid="{00000000-0005-0000-0000-000096660000}"/>
    <cellStyle name="Vírgula 7 4 4" xfId="1774" xr:uid="{00000000-0005-0000-0000-000097660000}"/>
    <cellStyle name="Vírgula 7 4 4 2" xfId="4438" xr:uid="{00000000-0005-0000-0000-000098660000}"/>
    <cellStyle name="Vírgula 7 4 4 2 2" xfId="17782" xr:uid="{00000000-0005-0000-0000-000099660000}"/>
    <cellStyle name="Vírgula 7 4 4 2 3" xfId="26614" xr:uid="{00000000-0005-0000-0000-00009A660000}"/>
    <cellStyle name="Vírgula 7 4 4 3" xfId="7102" xr:uid="{00000000-0005-0000-0000-00009B660000}"/>
    <cellStyle name="Vírgula 7 4 4 3 2" xfId="20446" xr:uid="{00000000-0005-0000-0000-00009C660000}"/>
    <cellStyle name="Vírgula 7 4 4 4" xfId="9766" xr:uid="{00000000-0005-0000-0000-00009D660000}"/>
    <cellStyle name="Vírgula 7 4 4 4 2" xfId="23110" xr:uid="{00000000-0005-0000-0000-00009E660000}"/>
    <cellStyle name="Vírgula 7 4 4 5" xfId="15118" xr:uid="{00000000-0005-0000-0000-00009F660000}"/>
    <cellStyle name="Vírgula 7 4 4 6" xfId="12430" xr:uid="{00000000-0005-0000-0000-0000A0660000}"/>
    <cellStyle name="Vírgula 7 4 4 7" xfId="25246" xr:uid="{00000000-0005-0000-0000-0000A1660000}"/>
    <cellStyle name="Vírgula 7 4 5" xfId="2590" xr:uid="{00000000-0005-0000-0000-0000A2660000}"/>
    <cellStyle name="Vírgula 7 4 5 2" xfId="5254" xr:uid="{00000000-0005-0000-0000-0000A3660000}"/>
    <cellStyle name="Vírgula 7 4 5 2 2" xfId="18598" xr:uid="{00000000-0005-0000-0000-0000A4660000}"/>
    <cellStyle name="Vírgula 7 4 5 3" xfId="7918" xr:uid="{00000000-0005-0000-0000-0000A5660000}"/>
    <cellStyle name="Vírgula 7 4 5 3 2" xfId="21262" xr:uid="{00000000-0005-0000-0000-0000A6660000}"/>
    <cellStyle name="Vírgula 7 4 5 4" xfId="10582" xr:uid="{00000000-0005-0000-0000-0000A7660000}"/>
    <cellStyle name="Vírgula 7 4 5 4 2" xfId="23926" xr:uid="{00000000-0005-0000-0000-0000A8660000}"/>
    <cellStyle name="Vírgula 7 4 5 5" xfId="15934" xr:uid="{00000000-0005-0000-0000-0000A9660000}"/>
    <cellStyle name="Vírgula 7 4 5 6" xfId="13246" xr:uid="{00000000-0005-0000-0000-0000AA660000}"/>
    <cellStyle name="Vírgula 7 4 5 7" xfId="25606" xr:uid="{00000000-0005-0000-0000-0000AB660000}"/>
    <cellStyle name="Vírgula 7 4 6" xfId="2854" xr:uid="{00000000-0005-0000-0000-0000AC660000}"/>
    <cellStyle name="Vírgula 7 4 6 2" xfId="16198" xr:uid="{00000000-0005-0000-0000-0000AD660000}"/>
    <cellStyle name="Vírgula 7 4 7" xfId="5518" xr:uid="{00000000-0005-0000-0000-0000AE660000}"/>
    <cellStyle name="Vírgula 7 4 7 2" xfId="18862" xr:uid="{00000000-0005-0000-0000-0000AF660000}"/>
    <cellStyle name="Vírgula 7 4 8" xfId="8182" xr:uid="{00000000-0005-0000-0000-0000B0660000}"/>
    <cellStyle name="Vírgula 7 4 8 2" xfId="21526" xr:uid="{00000000-0005-0000-0000-0000B1660000}"/>
    <cellStyle name="Vírgula 7 4 9" xfId="13534" xr:uid="{00000000-0005-0000-0000-0000B2660000}"/>
    <cellStyle name="Vírgula 7 5" xfId="334" xr:uid="{00000000-0005-0000-0000-0000B3660000}"/>
    <cellStyle name="Vírgula 7 5 2" xfId="1126" xr:uid="{00000000-0005-0000-0000-0000B4660000}"/>
    <cellStyle name="Vírgula 7 5 2 2" xfId="3790" xr:uid="{00000000-0005-0000-0000-0000B5660000}"/>
    <cellStyle name="Vírgula 7 5 2 2 2" xfId="17134" xr:uid="{00000000-0005-0000-0000-0000B6660000}"/>
    <cellStyle name="Vírgula 7 5 2 2 3" xfId="26446" xr:uid="{00000000-0005-0000-0000-0000B7660000}"/>
    <cellStyle name="Vírgula 7 5 2 3" xfId="6454" xr:uid="{00000000-0005-0000-0000-0000B8660000}"/>
    <cellStyle name="Vírgula 7 5 2 3 2" xfId="19798" xr:uid="{00000000-0005-0000-0000-0000B9660000}"/>
    <cellStyle name="Vírgula 7 5 2 4" xfId="9118" xr:uid="{00000000-0005-0000-0000-0000BA660000}"/>
    <cellStyle name="Vírgula 7 5 2 4 2" xfId="22462" xr:uid="{00000000-0005-0000-0000-0000BB660000}"/>
    <cellStyle name="Vírgula 7 5 2 5" xfId="14470" xr:uid="{00000000-0005-0000-0000-0000BC660000}"/>
    <cellStyle name="Vírgula 7 5 2 6" xfId="11782" xr:uid="{00000000-0005-0000-0000-0000BD660000}"/>
    <cellStyle name="Vírgula 7 5 2 7" xfId="25078" xr:uid="{00000000-0005-0000-0000-0000BE660000}"/>
    <cellStyle name="Vírgula 7 5 3" xfId="1918" xr:uid="{00000000-0005-0000-0000-0000BF660000}"/>
    <cellStyle name="Vírgula 7 5 3 2" xfId="4582" xr:uid="{00000000-0005-0000-0000-0000C0660000}"/>
    <cellStyle name="Vírgula 7 5 3 2 2" xfId="17926" xr:uid="{00000000-0005-0000-0000-0000C1660000}"/>
    <cellStyle name="Vírgula 7 5 3 2 3" xfId="26110" xr:uid="{00000000-0005-0000-0000-0000C2660000}"/>
    <cellStyle name="Vírgula 7 5 3 3" xfId="7246" xr:uid="{00000000-0005-0000-0000-0000C3660000}"/>
    <cellStyle name="Vírgula 7 5 3 3 2" xfId="20590" xr:uid="{00000000-0005-0000-0000-0000C4660000}"/>
    <cellStyle name="Vírgula 7 5 3 4" xfId="9910" xr:uid="{00000000-0005-0000-0000-0000C5660000}"/>
    <cellStyle name="Vírgula 7 5 3 4 2" xfId="23254" xr:uid="{00000000-0005-0000-0000-0000C6660000}"/>
    <cellStyle name="Vírgula 7 5 3 5" xfId="15262" xr:uid="{00000000-0005-0000-0000-0000C7660000}"/>
    <cellStyle name="Vírgula 7 5 3 6" xfId="12574" xr:uid="{00000000-0005-0000-0000-0000C8660000}"/>
    <cellStyle name="Vírgula 7 5 3 7" xfId="24742" xr:uid="{00000000-0005-0000-0000-0000C9660000}"/>
    <cellStyle name="Vírgula 7 5 4" xfId="2998" xr:uid="{00000000-0005-0000-0000-0000CA660000}"/>
    <cellStyle name="Vírgula 7 5 4 2" xfId="16342" xr:uid="{00000000-0005-0000-0000-0000CB660000}"/>
    <cellStyle name="Vírgula 7 5 4 2 2" xfId="26758" xr:uid="{00000000-0005-0000-0000-0000CC660000}"/>
    <cellStyle name="Vírgula 7 5 4 3" xfId="25390" xr:uid="{00000000-0005-0000-0000-0000CD660000}"/>
    <cellStyle name="Vírgula 7 5 5" xfId="5662" xr:uid="{00000000-0005-0000-0000-0000CE660000}"/>
    <cellStyle name="Vírgula 7 5 5 2" xfId="19006" xr:uid="{00000000-0005-0000-0000-0000CF660000}"/>
    <cellStyle name="Vírgula 7 5 5 3" xfId="25750" xr:uid="{00000000-0005-0000-0000-0000D0660000}"/>
    <cellStyle name="Vírgula 7 5 6" xfId="8326" xr:uid="{00000000-0005-0000-0000-0000D1660000}"/>
    <cellStyle name="Vírgula 7 5 6 2" xfId="21670" xr:uid="{00000000-0005-0000-0000-0000D2660000}"/>
    <cellStyle name="Vírgula 7 5 7" xfId="13678" xr:uid="{00000000-0005-0000-0000-0000D3660000}"/>
    <cellStyle name="Vírgula 7 5 8" xfId="10990" xr:uid="{00000000-0005-0000-0000-0000D4660000}"/>
    <cellStyle name="Vírgula 7 5 9" xfId="24382" xr:uid="{00000000-0005-0000-0000-0000D5660000}"/>
    <cellStyle name="Vírgula 7 6" xfId="598" xr:uid="{00000000-0005-0000-0000-0000D6660000}"/>
    <cellStyle name="Vírgula 7 6 2" xfId="1390" xr:uid="{00000000-0005-0000-0000-0000D7660000}"/>
    <cellStyle name="Vírgula 7 6 2 2" xfId="4054" xr:uid="{00000000-0005-0000-0000-0000D8660000}"/>
    <cellStyle name="Vírgula 7 6 2 2 2" xfId="17398" xr:uid="{00000000-0005-0000-0000-0000D9660000}"/>
    <cellStyle name="Vírgula 7 6 2 3" xfId="6718" xr:uid="{00000000-0005-0000-0000-0000DA660000}"/>
    <cellStyle name="Vírgula 7 6 2 3 2" xfId="20062" xr:uid="{00000000-0005-0000-0000-0000DB660000}"/>
    <cellStyle name="Vírgula 7 6 2 4" xfId="9382" xr:uid="{00000000-0005-0000-0000-0000DC660000}"/>
    <cellStyle name="Vírgula 7 6 2 4 2" xfId="22726" xr:uid="{00000000-0005-0000-0000-0000DD660000}"/>
    <cellStyle name="Vírgula 7 6 2 5" xfId="14734" xr:uid="{00000000-0005-0000-0000-0000DE660000}"/>
    <cellStyle name="Vírgula 7 6 2 6" xfId="12046" xr:uid="{00000000-0005-0000-0000-0000DF660000}"/>
    <cellStyle name="Vírgula 7 6 2 7" xfId="26182" xr:uid="{00000000-0005-0000-0000-0000E0660000}"/>
    <cellStyle name="Vírgula 7 6 3" xfId="2182" xr:uid="{00000000-0005-0000-0000-0000E1660000}"/>
    <cellStyle name="Vírgula 7 6 3 2" xfId="4846" xr:uid="{00000000-0005-0000-0000-0000E2660000}"/>
    <cellStyle name="Vírgula 7 6 3 2 2" xfId="18190" xr:uid="{00000000-0005-0000-0000-0000E3660000}"/>
    <cellStyle name="Vírgula 7 6 3 3" xfId="7510" xr:uid="{00000000-0005-0000-0000-0000E4660000}"/>
    <cellStyle name="Vírgula 7 6 3 3 2" xfId="20854" xr:uid="{00000000-0005-0000-0000-0000E5660000}"/>
    <cellStyle name="Vírgula 7 6 3 4" xfId="10174" xr:uid="{00000000-0005-0000-0000-0000E6660000}"/>
    <cellStyle name="Vírgula 7 6 3 4 2" xfId="23518" xr:uid="{00000000-0005-0000-0000-0000E7660000}"/>
    <cellStyle name="Vírgula 7 6 3 5" xfId="15526" xr:uid="{00000000-0005-0000-0000-0000E8660000}"/>
    <cellStyle name="Vírgula 7 6 3 6" xfId="12838" xr:uid="{00000000-0005-0000-0000-0000E9660000}"/>
    <cellStyle name="Vírgula 7 6 4" xfId="3262" xr:uid="{00000000-0005-0000-0000-0000EA660000}"/>
    <cellStyle name="Vírgula 7 6 4 2" xfId="16606" xr:uid="{00000000-0005-0000-0000-0000EB660000}"/>
    <cellStyle name="Vírgula 7 6 5" xfId="5926" xr:uid="{00000000-0005-0000-0000-0000EC660000}"/>
    <cellStyle name="Vírgula 7 6 5 2" xfId="19270" xr:uid="{00000000-0005-0000-0000-0000ED660000}"/>
    <cellStyle name="Vírgula 7 6 6" xfId="8590" xr:uid="{00000000-0005-0000-0000-0000EE660000}"/>
    <cellStyle name="Vírgula 7 6 6 2" xfId="21934" xr:uid="{00000000-0005-0000-0000-0000EF660000}"/>
    <cellStyle name="Vírgula 7 6 7" xfId="13942" xr:uid="{00000000-0005-0000-0000-0000F0660000}"/>
    <cellStyle name="Vírgula 7 6 8" xfId="11254" xr:uid="{00000000-0005-0000-0000-0000F1660000}"/>
    <cellStyle name="Vírgula 7 6 9" xfId="24814" xr:uid="{00000000-0005-0000-0000-0000F2660000}"/>
    <cellStyle name="Vírgula 7 7" xfId="766" xr:uid="{00000000-0005-0000-0000-0000F3660000}"/>
    <cellStyle name="Vírgula 7 7 2" xfId="1558" xr:uid="{00000000-0005-0000-0000-0000F4660000}"/>
    <cellStyle name="Vírgula 7 7 2 2" xfId="4222" xr:uid="{00000000-0005-0000-0000-0000F5660000}"/>
    <cellStyle name="Vírgula 7 7 2 2 2" xfId="17566" xr:uid="{00000000-0005-0000-0000-0000F6660000}"/>
    <cellStyle name="Vírgula 7 7 2 3" xfId="6886" xr:uid="{00000000-0005-0000-0000-0000F7660000}"/>
    <cellStyle name="Vírgula 7 7 2 3 2" xfId="20230" xr:uid="{00000000-0005-0000-0000-0000F8660000}"/>
    <cellStyle name="Vírgula 7 7 2 4" xfId="9550" xr:uid="{00000000-0005-0000-0000-0000F9660000}"/>
    <cellStyle name="Vírgula 7 7 2 4 2" xfId="22894" xr:uid="{00000000-0005-0000-0000-0000FA660000}"/>
    <cellStyle name="Vírgula 7 7 2 5" xfId="14902" xr:uid="{00000000-0005-0000-0000-0000FB660000}"/>
    <cellStyle name="Vírgula 7 7 2 6" xfId="12214" xr:uid="{00000000-0005-0000-0000-0000FC660000}"/>
    <cellStyle name="Vírgula 7 7 2 7" xfId="25846" xr:uid="{00000000-0005-0000-0000-0000FD660000}"/>
    <cellStyle name="Vírgula 7 7 3" xfId="2350" xr:uid="{00000000-0005-0000-0000-0000FE660000}"/>
    <cellStyle name="Vírgula 7 7 3 2" xfId="5014" xr:uid="{00000000-0005-0000-0000-0000FF660000}"/>
    <cellStyle name="Vírgula 7 7 3 2 2" xfId="18358" xr:uid="{00000000-0005-0000-0000-000000670000}"/>
    <cellStyle name="Vírgula 7 7 3 3" xfId="7678" xr:uid="{00000000-0005-0000-0000-000001670000}"/>
    <cellStyle name="Vírgula 7 7 3 3 2" xfId="21022" xr:uid="{00000000-0005-0000-0000-000002670000}"/>
    <cellStyle name="Vírgula 7 7 3 4" xfId="10342" xr:uid="{00000000-0005-0000-0000-000003670000}"/>
    <cellStyle name="Vírgula 7 7 3 4 2" xfId="23686" xr:uid="{00000000-0005-0000-0000-000004670000}"/>
    <cellStyle name="Vírgula 7 7 3 5" xfId="15694" xr:uid="{00000000-0005-0000-0000-000005670000}"/>
    <cellStyle name="Vírgula 7 7 3 6" xfId="13006" xr:uid="{00000000-0005-0000-0000-000006670000}"/>
    <cellStyle name="Vírgula 7 7 4" xfId="3430" xr:uid="{00000000-0005-0000-0000-000007670000}"/>
    <cellStyle name="Vírgula 7 7 4 2" xfId="16774" xr:uid="{00000000-0005-0000-0000-000008670000}"/>
    <cellStyle name="Vírgula 7 7 5" xfId="6094" xr:uid="{00000000-0005-0000-0000-000009670000}"/>
    <cellStyle name="Vírgula 7 7 5 2" xfId="19438" xr:uid="{00000000-0005-0000-0000-00000A670000}"/>
    <cellStyle name="Vírgula 7 7 6" xfId="8758" xr:uid="{00000000-0005-0000-0000-00000B670000}"/>
    <cellStyle name="Vírgula 7 7 6 2" xfId="22102" xr:uid="{00000000-0005-0000-0000-00000C670000}"/>
    <cellStyle name="Vírgula 7 7 7" xfId="14110" xr:uid="{00000000-0005-0000-0000-00000D670000}"/>
    <cellStyle name="Vírgula 7 7 8" xfId="11422" xr:uid="{00000000-0005-0000-0000-00000E670000}"/>
    <cellStyle name="Vírgula 7 7 9" xfId="24478" xr:uid="{00000000-0005-0000-0000-00000F670000}"/>
    <cellStyle name="Vírgula 7 8" xfId="814" xr:uid="{00000000-0005-0000-0000-000010670000}"/>
    <cellStyle name="Vírgula 7 8 2" xfId="1606" xr:uid="{00000000-0005-0000-0000-000011670000}"/>
    <cellStyle name="Vírgula 7 8 2 2" xfId="4270" xr:uid="{00000000-0005-0000-0000-000012670000}"/>
    <cellStyle name="Vírgula 7 8 2 2 2" xfId="17614" xr:uid="{00000000-0005-0000-0000-000013670000}"/>
    <cellStyle name="Vírgula 7 8 2 3" xfId="6934" xr:uid="{00000000-0005-0000-0000-000014670000}"/>
    <cellStyle name="Vírgula 7 8 2 3 2" xfId="20278" xr:uid="{00000000-0005-0000-0000-000015670000}"/>
    <cellStyle name="Vírgula 7 8 2 4" xfId="9598" xr:uid="{00000000-0005-0000-0000-000016670000}"/>
    <cellStyle name="Vírgula 7 8 2 4 2" xfId="22942" xr:uid="{00000000-0005-0000-0000-000017670000}"/>
    <cellStyle name="Vírgula 7 8 2 5" xfId="14950" xr:uid="{00000000-0005-0000-0000-000018670000}"/>
    <cellStyle name="Vírgula 7 8 2 6" xfId="12262" xr:uid="{00000000-0005-0000-0000-000019670000}"/>
    <cellStyle name="Vírgula 7 8 2 7" xfId="26494" xr:uid="{00000000-0005-0000-0000-00001A670000}"/>
    <cellStyle name="Vírgula 7 8 3" xfId="2398" xr:uid="{00000000-0005-0000-0000-00001B670000}"/>
    <cellStyle name="Vírgula 7 8 3 2" xfId="5062" xr:uid="{00000000-0005-0000-0000-00001C670000}"/>
    <cellStyle name="Vírgula 7 8 3 2 2" xfId="18406" xr:uid="{00000000-0005-0000-0000-00001D670000}"/>
    <cellStyle name="Vírgula 7 8 3 3" xfId="7726" xr:uid="{00000000-0005-0000-0000-00001E670000}"/>
    <cellStyle name="Vírgula 7 8 3 3 2" xfId="21070" xr:uid="{00000000-0005-0000-0000-00001F670000}"/>
    <cellStyle name="Vírgula 7 8 3 4" xfId="10390" xr:uid="{00000000-0005-0000-0000-000020670000}"/>
    <cellStyle name="Vírgula 7 8 3 4 2" xfId="23734" xr:uid="{00000000-0005-0000-0000-000021670000}"/>
    <cellStyle name="Vírgula 7 8 3 5" xfId="15742" xr:uid="{00000000-0005-0000-0000-000022670000}"/>
    <cellStyle name="Vírgula 7 8 3 6" xfId="13054" xr:uid="{00000000-0005-0000-0000-000023670000}"/>
    <cellStyle name="Vírgula 7 8 4" xfId="3478" xr:uid="{00000000-0005-0000-0000-000024670000}"/>
    <cellStyle name="Vírgula 7 8 4 2" xfId="16822" xr:uid="{00000000-0005-0000-0000-000025670000}"/>
    <cellStyle name="Vírgula 7 8 5" xfId="6142" xr:uid="{00000000-0005-0000-0000-000026670000}"/>
    <cellStyle name="Vírgula 7 8 5 2" xfId="19486" xr:uid="{00000000-0005-0000-0000-000027670000}"/>
    <cellStyle name="Vírgula 7 8 6" xfId="8806" xr:uid="{00000000-0005-0000-0000-000028670000}"/>
    <cellStyle name="Vírgula 7 8 6 2" xfId="22150" xr:uid="{00000000-0005-0000-0000-000029670000}"/>
    <cellStyle name="Vírgula 7 8 7" xfId="14158" xr:uid="{00000000-0005-0000-0000-00002A670000}"/>
    <cellStyle name="Vírgula 7 8 8" xfId="11470" xr:uid="{00000000-0005-0000-0000-00002B670000}"/>
    <cellStyle name="Vírgula 7 8 9" xfId="25126" xr:uid="{00000000-0005-0000-0000-00002C670000}"/>
    <cellStyle name="Vírgula 7 9" xfId="862" xr:uid="{00000000-0005-0000-0000-00002D670000}"/>
    <cellStyle name="Vírgula 7 9 2" xfId="3526" xr:uid="{00000000-0005-0000-0000-00002E670000}"/>
    <cellStyle name="Vírgula 7 9 2 2" xfId="16870" xr:uid="{00000000-0005-0000-0000-00002F670000}"/>
    <cellStyle name="Vírgula 7 9 3" xfId="6190" xr:uid="{00000000-0005-0000-0000-000030670000}"/>
    <cellStyle name="Vírgula 7 9 3 2" xfId="19534" xr:uid="{00000000-0005-0000-0000-000031670000}"/>
    <cellStyle name="Vírgula 7 9 4" xfId="8854" xr:uid="{00000000-0005-0000-0000-000032670000}"/>
    <cellStyle name="Vírgula 7 9 4 2" xfId="22198" xr:uid="{00000000-0005-0000-0000-000033670000}"/>
    <cellStyle name="Vírgula 7 9 5" xfId="14206" xr:uid="{00000000-0005-0000-0000-000034670000}"/>
    <cellStyle name="Vírgula 7 9 6" xfId="11518" xr:uid="{00000000-0005-0000-0000-000035670000}"/>
    <cellStyle name="Vírgula 7 9 7" xfId="25486" xr:uid="{00000000-0005-0000-0000-000036670000}"/>
    <cellStyle name="Vírgula 8" xfId="94" xr:uid="{00000000-0005-0000-0000-000037670000}"/>
    <cellStyle name="Vírgula 8 10" xfId="5422" xr:uid="{00000000-0005-0000-0000-000038670000}"/>
    <cellStyle name="Vírgula 8 10 2" xfId="18766" xr:uid="{00000000-0005-0000-0000-000039670000}"/>
    <cellStyle name="Vírgula 8 11" xfId="8086" xr:uid="{00000000-0005-0000-0000-00003A670000}"/>
    <cellStyle name="Vírgula 8 11 2" xfId="21430" xr:uid="{00000000-0005-0000-0000-00003B670000}"/>
    <cellStyle name="Vírgula 8 12" xfId="13438" xr:uid="{00000000-0005-0000-0000-00003C670000}"/>
    <cellStyle name="Vírgula 8 13" xfId="10750" xr:uid="{00000000-0005-0000-0000-00003D670000}"/>
    <cellStyle name="Vírgula 8 14" xfId="24142" xr:uid="{00000000-0005-0000-0000-00003E670000}"/>
    <cellStyle name="Vírgula 8 2" xfId="262" xr:uid="{00000000-0005-0000-0000-00003F670000}"/>
    <cellStyle name="Vírgula 8 2 10" xfId="13606" xr:uid="{00000000-0005-0000-0000-000040670000}"/>
    <cellStyle name="Vírgula 8 2 11" xfId="10918" xr:uid="{00000000-0005-0000-0000-000041670000}"/>
    <cellStyle name="Vírgula 8 2 12" xfId="24310" xr:uid="{00000000-0005-0000-0000-000042670000}"/>
    <cellStyle name="Vírgula 8 2 2" xfId="526" xr:uid="{00000000-0005-0000-0000-000043670000}"/>
    <cellStyle name="Vírgula 8 2 2 2" xfId="1318" xr:uid="{00000000-0005-0000-0000-000044670000}"/>
    <cellStyle name="Vírgula 8 2 2 2 2" xfId="3982" xr:uid="{00000000-0005-0000-0000-000045670000}"/>
    <cellStyle name="Vírgula 8 2 2 2 2 2" xfId="17326" xr:uid="{00000000-0005-0000-0000-000046670000}"/>
    <cellStyle name="Vírgula 8 2 2 2 3" xfId="6646" xr:uid="{00000000-0005-0000-0000-000047670000}"/>
    <cellStyle name="Vírgula 8 2 2 2 3 2" xfId="19990" xr:uid="{00000000-0005-0000-0000-000048670000}"/>
    <cellStyle name="Vírgula 8 2 2 2 4" xfId="9310" xr:uid="{00000000-0005-0000-0000-000049670000}"/>
    <cellStyle name="Vírgula 8 2 2 2 4 2" xfId="22654" xr:uid="{00000000-0005-0000-0000-00004A670000}"/>
    <cellStyle name="Vírgula 8 2 2 2 5" xfId="14662" xr:uid="{00000000-0005-0000-0000-00004B670000}"/>
    <cellStyle name="Vírgula 8 2 2 2 6" xfId="11974" xr:uid="{00000000-0005-0000-0000-00004C670000}"/>
    <cellStyle name="Vírgula 8 2 2 2 7" xfId="26374" xr:uid="{00000000-0005-0000-0000-00004D670000}"/>
    <cellStyle name="Vírgula 8 2 2 3" xfId="2110" xr:uid="{00000000-0005-0000-0000-00004E670000}"/>
    <cellStyle name="Vírgula 8 2 2 3 2" xfId="4774" xr:uid="{00000000-0005-0000-0000-00004F670000}"/>
    <cellStyle name="Vírgula 8 2 2 3 2 2" xfId="18118" xr:uid="{00000000-0005-0000-0000-000050670000}"/>
    <cellStyle name="Vírgula 8 2 2 3 3" xfId="7438" xr:uid="{00000000-0005-0000-0000-000051670000}"/>
    <cellStyle name="Vírgula 8 2 2 3 3 2" xfId="20782" xr:uid="{00000000-0005-0000-0000-000052670000}"/>
    <cellStyle name="Vírgula 8 2 2 3 4" xfId="10102" xr:uid="{00000000-0005-0000-0000-000053670000}"/>
    <cellStyle name="Vírgula 8 2 2 3 4 2" xfId="23446" xr:uid="{00000000-0005-0000-0000-000054670000}"/>
    <cellStyle name="Vírgula 8 2 2 3 5" xfId="15454" xr:uid="{00000000-0005-0000-0000-000055670000}"/>
    <cellStyle name="Vírgula 8 2 2 3 6" xfId="12766" xr:uid="{00000000-0005-0000-0000-000056670000}"/>
    <cellStyle name="Vírgula 8 2 2 4" xfId="3190" xr:uid="{00000000-0005-0000-0000-000057670000}"/>
    <cellStyle name="Vírgula 8 2 2 4 2" xfId="16534" xr:uid="{00000000-0005-0000-0000-000058670000}"/>
    <cellStyle name="Vírgula 8 2 2 5" xfId="5854" xr:uid="{00000000-0005-0000-0000-000059670000}"/>
    <cellStyle name="Vírgula 8 2 2 5 2" xfId="19198" xr:uid="{00000000-0005-0000-0000-00005A670000}"/>
    <cellStyle name="Vírgula 8 2 2 6" xfId="8518" xr:uid="{00000000-0005-0000-0000-00005B670000}"/>
    <cellStyle name="Vírgula 8 2 2 6 2" xfId="21862" xr:uid="{00000000-0005-0000-0000-00005C670000}"/>
    <cellStyle name="Vírgula 8 2 2 7" xfId="13870" xr:uid="{00000000-0005-0000-0000-00005D670000}"/>
    <cellStyle name="Vírgula 8 2 2 8" xfId="11182" xr:uid="{00000000-0005-0000-0000-00005E670000}"/>
    <cellStyle name="Vírgula 8 2 2 9" xfId="25006" xr:uid="{00000000-0005-0000-0000-00005F670000}"/>
    <cellStyle name="Vírgula 8 2 3" xfId="694" xr:uid="{00000000-0005-0000-0000-000060670000}"/>
    <cellStyle name="Vírgula 8 2 3 2" xfId="1486" xr:uid="{00000000-0005-0000-0000-000061670000}"/>
    <cellStyle name="Vírgula 8 2 3 2 2" xfId="4150" xr:uid="{00000000-0005-0000-0000-000062670000}"/>
    <cellStyle name="Vírgula 8 2 3 2 2 2" xfId="17494" xr:uid="{00000000-0005-0000-0000-000063670000}"/>
    <cellStyle name="Vírgula 8 2 3 2 3" xfId="6814" xr:uid="{00000000-0005-0000-0000-000064670000}"/>
    <cellStyle name="Vírgula 8 2 3 2 3 2" xfId="20158" xr:uid="{00000000-0005-0000-0000-000065670000}"/>
    <cellStyle name="Vírgula 8 2 3 2 4" xfId="9478" xr:uid="{00000000-0005-0000-0000-000066670000}"/>
    <cellStyle name="Vírgula 8 2 3 2 4 2" xfId="22822" xr:uid="{00000000-0005-0000-0000-000067670000}"/>
    <cellStyle name="Vírgula 8 2 3 2 5" xfId="14830" xr:uid="{00000000-0005-0000-0000-000068670000}"/>
    <cellStyle name="Vírgula 8 2 3 2 6" xfId="12142" xr:uid="{00000000-0005-0000-0000-000069670000}"/>
    <cellStyle name="Vírgula 8 2 3 2 7" xfId="26038" xr:uid="{00000000-0005-0000-0000-00006A670000}"/>
    <cellStyle name="Vírgula 8 2 3 3" xfId="2278" xr:uid="{00000000-0005-0000-0000-00006B670000}"/>
    <cellStyle name="Vírgula 8 2 3 3 2" xfId="4942" xr:uid="{00000000-0005-0000-0000-00006C670000}"/>
    <cellStyle name="Vírgula 8 2 3 3 2 2" xfId="18286" xr:uid="{00000000-0005-0000-0000-00006D670000}"/>
    <cellStyle name="Vírgula 8 2 3 3 3" xfId="7606" xr:uid="{00000000-0005-0000-0000-00006E670000}"/>
    <cellStyle name="Vírgula 8 2 3 3 3 2" xfId="20950" xr:uid="{00000000-0005-0000-0000-00006F670000}"/>
    <cellStyle name="Vírgula 8 2 3 3 4" xfId="10270" xr:uid="{00000000-0005-0000-0000-000070670000}"/>
    <cellStyle name="Vírgula 8 2 3 3 4 2" xfId="23614" xr:uid="{00000000-0005-0000-0000-000071670000}"/>
    <cellStyle name="Vírgula 8 2 3 3 5" xfId="15622" xr:uid="{00000000-0005-0000-0000-000072670000}"/>
    <cellStyle name="Vírgula 8 2 3 3 6" xfId="12934" xr:uid="{00000000-0005-0000-0000-000073670000}"/>
    <cellStyle name="Vírgula 8 2 3 4" xfId="3358" xr:uid="{00000000-0005-0000-0000-000074670000}"/>
    <cellStyle name="Vírgula 8 2 3 4 2" xfId="16702" xr:uid="{00000000-0005-0000-0000-000075670000}"/>
    <cellStyle name="Vírgula 8 2 3 5" xfId="6022" xr:uid="{00000000-0005-0000-0000-000076670000}"/>
    <cellStyle name="Vírgula 8 2 3 5 2" xfId="19366" xr:uid="{00000000-0005-0000-0000-000077670000}"/>
    <cellStyle name="Vírgula 8 2 3 6" xfId="8686" xr:uid="{00000000-0005-0000-0000-000078670000}"/>
    <cellStyle name="Vírgula 8 2 3 6 2" xfId="22030" xr:uid="{00000000-0005-0000-0000-000079670000}"/>
    <cellStyle name="Vírgula 8 2 3 7" xfId="14038" xr:uid="{00000000-0005-0000-0000-00007A670000}"/>
    <cellStyle name="Vírgula 8 2 3 8" xfId="11350" xr:uid="{00000000-0005-0000-0000-00007B670000}"/>
    <cellStyle name="Vírgula 8 2 3 9" xfId="24670" xr:uid="{00000000-0005-0000-0000-00007C670000}"/>
    <cellStyle name="Vírgula 8 2 4" xfId="1054" xr:uid="{00000000-0005-0000-0000-00007D670000}"/>
    <cellStyle name="Vírgula 8 2 4 2" xfId="3718" xr:uid="{00000000-0005-0000-0000-00007E670000}"/>
    <cellStyle name="Vírgula 8 2 4 2 2" xfId="17062" xr:uid="{00000000-0005-0000-0000-00007F670000}"/>
    <cellStyle name="Vírgula 8 2 4 2 3" xfId="26686" xr:uid="{00000000-0005-0000-0000-000080670000}"/>
    <cellStyle name="Vírgula 8 2 4 3" xfId="6382" xr:uid="{00000000-0005-0000-0000-000081670000}"/>
    <cellStyle name="Vírgula 8 2 4 3 2" xfId="19726" xr:uid="{00000000-0005-0000-0000-000082670000}"/>
    <cellStyle name="Vírgula 8 2 4 4" xfId="9046" xr:uid="{00000000-0005-0000-0000-000083670000}"/>
    <cellStyle name="Vírgula 8 2 4 4 2" xfId="22390" xr:uid="{00000000-0005-0000-0000-000084670000}"/>
    <cellStyle name="Vírgula 8 2 4 5" xfId="14398" xr:uid="{00000000-0005-0000-0000-000085670000}"/>
    <cellStyle name="Vírgula 8 2 4 6" xfId="11710" xr:uid="{00000000-0005-0000-0000-000086670000}"/>
    <cellStyle name="Vírgula 8 2 4 7" xfId="25318" xr:uid="{00000000-0005-0000-0000-000087670000}"/>
    <cellStyle name="Vírgula 8 2 5" xfId="1846" xr:uid="{00000000-0005-0000-0000-000088670000}"/>
    <cellStyle name="Vírgula 8 2 5 2" xfId="4510" xr:uid="{00000000-0005-0000-0000-000089670000}"/>
    <cellStyle name="Vírgula 8 2 5 2 2" xfId="17854" xr:uid="{00000000-0005-0000-0000-00008A670000}"/>
    <cellStyle name="Vírgula 8 2 5 3" xfId="7174" xr:uid="{00000000-0005-0000-0000-00008B670000}"/>
    <cellStyle name="Vírgula 8 2 5 3 2" xfId="20518" xr:uid="{00000000-0005-0000-0000-00008C670000}"/>
    <cellStyle name="Vírgula 8 2 5 4" xfId="9838" xr:uid="{00000000-0005-0000-0000-00008D670000}"/>
    <cellStyle name="Vírgula 8 2 5 4 2" xfId="23182" xr:uid="{00000000-0005-0000-0000-00008E670000}"/>
    <cellStyle name="Vírgula 8 2 5 5" xfId="15190" xr:uid="{00000000-0005-0000-0000-00008F670000}"/>
    <cellStyle name="Vírgula 8 2 5 6" xfId="12502" xr:uid="{00000000-0005-0000-0000-000090670000}"/>
    <cellStyle name="Vírgula 8 2 5 7" xfId="25678" xr:uid="{00000000-0005-0000-0000-000091670000}"/>
    <cellStyle name="Vírgula 8 2 6" xfId="2662" xr:uid="{00000000-0005-0000-0000-000092670000}"/>
    <cellStyle name="Vírgula 8 2 6 2" xfId="5326" xr:uid="{00000000-0005-0000-0000-000093670000}"/>
    <cellStyle name="Vírgula 8 2 6 2 2" xfId="18670" xr:uid="{00000000-0005-0000-0000-000094670000}"/>
    <cellStyle name="Vírgula 8 2 6 3" xfId="7990" xr:uid="{00000000-0005-0000-0000-000095670000}"/>
    <cellStyle name="Vírgula 8 2 6 3 2" xfId="21334" xr:uid="{00000000-0005-0000-0000-000096670000}"/>
    <cellStyle name="Vírgula 8 2 6 4" xfId="10654" xr:uid="{00000000-0005-0000-0000-000097670000}"/>
    <cellStyle name="Vírgula 8 2 6 4 2" xfId="23998" xr:uid="{00000000-0005-0000-0000-000098670000}"/>
    <cellStyle name="Vírgula 8 2 6 5" xfId="16006" xr:uid="{00000000-0005-0000-0000-000099670000}"/>
    <cellStyle name="Vírgula 8 2 6 6" xfId="13318" xr:uid="{00000000-0005-0000-0000-00009A670000}"/>
    <cellStyle name="Vírgula 8 2 7" xfId="2926" xr:uid="{00000000-0005-0000-0000-00009B670000}"/>
    <cellStyle name="Vírgula 8 2 7 2" xfId="16270" xr:uid="{00000000-0005-0000-0000-00009C670000}"/>
    <cellStyle name="Vírgula 8 2 8" xfId="5590" xr:uid="{00000000-0005-0000-0000-00009D670000}"/>
    <cellStyle name="Vírgula 8 2 8 2" xfId="18934" xr:uid="{00000000-0005-0000-0000-00009E670000}"/>
    <cellStyle name="Vírgula 8 2 9" xfId="8254" xr:uid="{00000000-0005-0000-0000-00009F670000}"/>
    <cellStyle name="Vírgula 8 2 9 2" xfId="21598" xr:uid="{00000000-0005-0000-0000-0000A0670000}"/>
    <cellStyle name="Vírgula 8 3" xfId="166" xr:uid="{00000000-0005-0000-0000-0000A1670000}"/>
    <cellStyle name="Vírgula 8 3 10" xfId="10822" xr:uid="{00000000-0005-0000-0000-0000A2670000}"/>
    <cellStyle name="Vírgula 8 3 11" xfId="24214" xr:uid="{00000000-0005-0000-0000-0000A3670000}"/>
    <cellStyle name="Vírgula 8 3 2" xfId="430" xr:uid="{00000000-0005-0000-0000-0000A4670000}"/>
    <cellStyle name="Vírgula 8 3 2 2" xfId="1222" xr:uid="{00000000-0005-0000-0000-0000A5670000}"/>
    <cellStyle name="Vírgula 8 3 2 2 2" xfId="3886" xr:uid="{00000000-0005-0000-0000-0000A6670000}"/>
    <cellStyle name="Vírgula 8 3 2 2 2 2" xfId="17230" xr:uid="{00000000-0005-0000-0000-0000A7670000}"/>
    <cellStyle name="Vírgula 8 3 2 2 3" xfId="6550" xr:uid="{00000000-0005-0000-0000-0000A8670000}"/>
    <cellStyle name="Vírgula 8 3 2 2 3 2" xfId="19894" xr:uid="{00000000-0005-0000-0000-0000A9670000}"/>
    <cellStyle name="Vírgula 8 3 2 2 4" xfId="9214" xr:uid="{00000000-0005-0000-0000-0000AA670000}"/>
    <cellStyle name="Vírgula 8 3 2 2 4 2" xfId="22558" xr:uid="{00000000-0005-0000-0000-0000AB670000}"/>
    <cellStyle name="Vírgula 8 3 2 2 5" xfId="14566" xr:uid="{00000000-0005-0000-0000-0000AC670000}"/>
    <cellStyle name="Vírgula 8 3 2 2 6" xfId="11878" xr:uid="{00000000-0005-0000-0000-0000AD670000}"/>
    <cellStyle name="Vírgula 8 3 2 2 7" xfId="26278" xr:uid="{00000000-0005-0000-0000-0000AE670000}"/>
    <cellStyle name="Vírgula 8 3 2 3" xfId="2014" xr:uid="{00000000-0005-0000-0000-0000AF670000}"/>
    <cellStyle name="Vírgula 8 3 2 3 2" xfId="4678" xr:uid="{00000000-0005-0000-0000-0000B0670000}"/>
    <cellStyle name="Vírgula 8 3 2 3 2 2" xfId="18022" xr:uid="{00000000-0005-0000-0000-0000B1670000}"/>
    <cellStyle name="Vírgula 8 3 2 3 3" xfId="7342" xr:uid="{00000000-0005-0000-0000-0000B2670000}"/>
    <cellStyle name="Vírgula 8 3 2 3 3 2" xfId="20686" xr:uid="{00000000-0005-0000-0000-0000B3670000}"/>
    <cellStyle name="Vírgula 8 3 2 3 4" xfId="10006" xr:uid="{00000000-0005-0000-0000-0000B4670000}"/>
    <cellStyle name="Vírgula 8 3 2 3 4 2" xfId="23350" xr:uid="{00000000-0005-0000-0000-0000B5670000}"/>
    <cellStyle name="Vírgula 8 3 2 3 5" xfId="15358" xr:uid="{00000000-0005-0000-0000-0000B6670000}"/>
    <cellStyle name="Vírgula 8 3 2 3 6" xfId="12670" xr:uid="{00000000-0005-0000-0000-0000B7670000}"/>
    <cellStyle name="Vírgula 8 3 2 4" xfId="3094" xr:uid="{00000000-0005-0000-0000-0000B8670000}"/>
    <cellStyle name="Vírgula 8 3 2 4 2" xfId="16438" xr:uid="{00000000-0005-0000-0000-0000B9670000}"/>
    <cellStyle name="Vírgula 8 3 2 5" xfId="5758" xr:uid="{00000000-0005-0000-0000-0000BA670000}"/>
    <cellStyle name="Vírgula 8 3 2 5 2" xfId="19102" xr:uid="{00000000-0005-0000-0000-0000BB670000}"/>
    <cellStyle name="Vírgula 8 3 2 6" xfId="8422" xr:uid="{00000000-0005-0000-0000-0000BC670000}"/>
    <cellStyle name="Vírgula 8 3 2 6 2" xfId="21766" xr:uid="{00000000-0005-0000-0000-0000BD670000}"/>
    <cellStyle name="Vírgula 8 3 2 7" xfId="13774" xr:uid="{00000000-0005-0000-0000-0000BE670000}"/>
    <cellStyle name="Vírgula 8 3 2 8" xfId="11086" xr:uid="{00000000-0005-0000-0000-0000BF670000}"/>
    <cellStyle name="Vírgula 8 3 2 9" xfId="24910" xr:uid="{00000000-0005-0000-0000-0000C0670000}"/>
    <cellStyle name="Vírgula 8 3 3" xfId="958" xr:uid="{00000000-0005-0000-0000-0000C1670000}"/>
    <cellStyle name="Vírgula 8 3 3 2" xfId="3622" xr:uid="{00000000-0005-0000-0000-0000C2670000}"/>
    <cellStyle name="Vírgula 8 3 3 2 2" xfId="16966" xr:uid="{00000000-0005-0000-0000-0000C3670000}"/>
    <cellStyle name="Vírgula 8 3 3 2 3" xfId="25942" xr:uid="{00000000-0005-0000-0000-0000C4670000}"/>
    <cellStyle name="Vírgula 8 3 3 3" xfId="6286" xr:uid="{00000000-0005-0000-0000-0000C5670000}"/>
    <cellStyle name="Vírgula 8 3 3 3 2" xfId="19630" xr:uid="{00000000-0005-0000-0000-0000C6670000}"/>
    <cellStyle name="Vírgula 8 3 3 4" xfId="8950" xr:uid="{00000000-0005-0000-0000-0000C7670000}"/>
    <cellStyle name="Vírgula 8 3 3 4 2" xfId="22294" xr:uid="{00000000-0005-0000-0000-0000C8670000}"/>
    <cellStyle name="Vírgula 8 3 3 5" xfId="14302" xr:uid="{00000000-0005-0000-0000-0000C9670000}"/>
    <cellStyle name="Vírgula 8 3 3 6" xfId="11614" xr:uid="{00000000-0005-0000-0000-0000CA670000}"/>
    <cellStyle name="Vírgula 8 3 3 7" xfId="24574" xr:uid="{00000000-0005-0000-0000-0000CB670000}"/>
    <cellStyle name="Vírgula 8 3 4" xfId="1750" xr:uid="{00000000-0005-0000-0000-0000CC670000}"/>
    <cellStyle name="Vírgula 8 3 4 2" xfId="4414" xr:uid="{00000000-0005-0000-0000-0000CD670000}"/>
    <cellStyle name="Vírgula 8 3 4 2 2" xfId="17758" xr:uid="{00000000-0005-0000-0000-0000CE670000}"/>
    <cellStyle name="Vírgula 8 3 4 2 3" xfId="26590" xr:uid="{00000000-0005-0000-0000-0000CF670000}"/>
    <cellStyle name="Vírgula 8 3 4 3" xfId="7078" xr:uid="{00000000-0005-0000-0000-0000D0670000}"/>
    <cellStyle name="Vírgula 8 3 4 3 2" xfId="20422" xr:uid="{00000000-0005-0000-0000-0000D1670000}"/>
    <cellStyle name="Vírgula 8 3 4 4" xfId="9742" xr:uid="{00000000-0005-0000-0000-0000D2670000}"/>
    <cellStyle name="Vírgula 8 3 4 4 2" xfId="23086" xr:uid="{00000000-0005-0000-0000-0000D3670000}"/>
    <cellStyle name="Vírgula 8 3 4 5" xfId="15094" xr:uid="{00000000-0005-0000-0000-0000D4670000}"/>
    <cellStyle name="Vírgula 8 3 4 6" xfId="12406" xr:uid="{00000000-0005-0000-0000-0000D5670000}"/>
    <cellStyle name="Vírgula 8 3 4 7" xfId="25222" xr:uid="{00000000-0005-0000-0000-0000D6670000}"/>
    <cellStyle name="Vírgula 8 3 5" xfId="2566" xr:uid="{00000000-0005-0000-0000-0000D7670000}"/>
    <cellStyle name="Vírgula 8 3 5 2" xfId="5230" xr:uid="{00000000-0005-0000-0000-0000D8670000}"/>
    <cellStyle name="Vírgula 8 3 5 2 2" xfId="18574" xr:uid="{00000000-0005-0000-0000-0000D9670000}"/>
    <cellStyle name="Vírgula 8 3 5 3" xfId="7894" xr:uid="{00000000-0005-0000-0000-0000DA670000}"/>
    <cellStyle name="Vírgula 8 3 5 3 2" xfId="21238" xr:uid="{00000000-0005-0000-0000-0000DB670000}"/>
    <cellStyle name="Vírgula 8 3 5 4" xfId="10558" xr:uid="{00000000-0005-0000-0000-0000DC670000}"/>
    <cellStyle name="Vírgula 8 3 5 4 2" xfId="23902" xr:uid="{00000000-0005-0000-0000-0000DD670000}"/>
    <cellStyle name="Vírgula 8 3 5 5" xfId="15910" xr:uid="{00000000-0005-0000-0000-0000DE670000}"/>
    <cellStyle name="Vírgula 8 3 5 6" xfId="13222" xr:uid="{00000000-0005-0000-0000-0000DF670000}"/>
    <cellStyle name="Vírgula 8 3 5 7" xfId="25582" xr:uid="{00000000-0005-0000-0000-0000E0670000}"/>
    <cellStyle name="Vírgula 8 3 6" xfId="2830" xr:uid="{00000000-0005-0000-0000-0000E1670000}"/>
    <cellStyle name="Vírgula 8 3 6 2" xfId="16174" xr:uid="{00000000-0005-0000-0000-0000E2670000}"/>
    <cellStyle name="Vírgula 8 3 7" xfId="5494" xr:uid="{00000000-0005-0000-0000-0000E3670000}"/>
    <cellStyle name="Vírgula 8 3 7 2" xfId="18838" xr:uid="{00000000-0005-0000-0000-0000E4670000}"/>
    <cellStyle name="Vírgula 8 3 8" xfId="8158" xr:uid="{00000000-0005-0000-0000-0000E5670000}"/>
    <cellStyle name="Vírgula 8 3 8 2" xfId="21502" xr:uid="{00000000-0005-0000-0000-0000E6670000}"/>
    <cellStyle name="Vírgula 8 3 9" xfId="13510" xr:uid="{00000000-0005-0000-0000-0000E7670000}"/>
    <cellStyle name="Vírgula 8 4" xfId="358" xr:uid="{00000000-0005-0000-0000-0000E8670000}"/>
    <cellStyle name="Vírgula 8 4 2" xfId="1150" xr:uid="{00000000-0005-0000-0000-0000E9670000}"/>
    <cellStyle name="Vírgula 8 4 2 2" xfId="3814" xr:uid="{00000000-0005-0000-0000-0000EA670000}"/>
    <cellStyle name="Vírgula 8 4 2 2 2" xfId="17158" xr:uid="{00000000-0005-0000-0000-0000EB670000}"/>
    <cellStyle name="Vírgula 8 4 2 3" xfId="6478" xr:uid="{00000000-0005-0000-0000-0000EC670000}"/>
    <cellStyle name="Vírgula 8 4 2 3 2" xfId="19822" xr:uid="{00000000-0005-0000-0000-0000ED670000}"/>
    <cellStyle name="Vírgula 8 4 2 4" xfId="9142" xr:uid="{00000000-0005-0000-0000-0000EE670000}"/>
    <cellStyle name="Vírgula 8 4 2 4 2" xfId="22486" xr:uid="{00000000-0005-0000-0000-0000EF670000}"/>
    <cellStyle name="Vírgula 8 4 2 5" xfId="14494" xr:uid="{00000000-0005-0000-0000-0000F0670000}"/>
    <cellStyle name="Vírgula 8 4 2 6" xfId="11806" xr:uid="{00000000-0005-0000-0000-0000F1670000}"/>
    <cellStyle name="Vírgula 8 4 2 7" xfId="26206" xr:uid="{00000000-0005-0000-0000-0000F2670000}"/>
    <cellStyle name="Vírgula 8 4 3" xfId="1942" xr:uid="{00000000-0005-0000-0000-0000F3670000}"/>
    <cellStyle name="Vírgula 8 4 3 2" xfId="4606" xr:uid="{00000000-0005-0000-0000-0000F4670000}"/>
    <cellStyle name="Vírgula 8 4 3 2 2" xfId="17950" xr:uid="{00000000-0005-0000-0000-0000F5670000}"/>
    <cellStyle name="Vírgula 8 4 3 3" xfId="7270" xr:uid="{00000000-0005-0000-0000-0000F6670000}"/>
    <cellStyle name="Vírgula 8 4 3 3 2" xfId="20614" xr:uid="{00000000-0005-0000-0000-0000F7670000}"/>
    <cellStyle name="Vírgula 8 4 3 4" xfId="9934" xr:uid="{00000000-0005-0000-0000-0000F8670000}"/>
    <cellStyle name="Vírgula 8 4 3 4 2" xfId="23278" xr:uid="{00000000-0005-0000-0000-0000F9670000}"/>
    <cellStyle name="Vírgula 8 4 3 5" xfId="15286" xr:uid="{00000000-0005-0000-0000-0000FA670000}"/>
    <cellStyle name="Vírgula 8 4 3 6" xfId="12598" xr:uid="{00000000-0005-0000-0000-0000FB670000}"/>
    <cellStyle name="Vírgula 8 4 4" xfId="3022" xr:uid="{00000000-0005-0000-0000-0000FC670000}"/>
    <cellStyle name="Vírgula 8 4 4 2" xfId="16366" xr:uid="{00000000-0005-0000-0000-0000FD670000}"/>
    <cellStyle name="Vírgula 8 4 5" xfId="5686" xr:uid="{00000000-0005-0000-0000-0000FE670000}"/>
    <cellStyle name="Vírgula 8 4 5 2" xfId="19030" xr:uid="{00000000-0005-0000-0000-0000FF670000}"/>
    <cellStyle name="Vírgula 8 4 6" xfId="8350" xr:uid="{00000000-0005-0000-0000-000000680000}"/>
    <cellStyle name="Vírgula 8 4 6 2" xfId="21694" xr:uid="{00000000-0005-0000-0000-000001680000}"/>
    <cellStyle name="Vírgula 8 4 7" xfId="13702" xr:uid="{00000000-0005-0000-0000-000002680000}"/>
    <cellStyle name="Vírgula 8 4 8" xfId="11014" xr:uid="{00000000-0005-0000-0000-000003680000}"/>
    <cellStyle name="Vírgula 8 4 9" xfId="24838" xr:uid="{00000000-0005-0000-0000-000004680000}"/>
    <cellStyle name="Vírgula 8 5" xfId="622" xr:uid="{00000000-0005-0000-0000-000005680000}"/>
    <cellStyle name="Vírgula 8 5 2" xfId="1414" xr:uid="{00000000-0005-0000-0000-000006680000}"/>
    <cellStyle name="Vírgula 8 5 2 2" xfId="4078" xr:uid="{00000000-0005-0000-0000-000007680000}"/>
    <cellStyle name="Vírgula 8 5 2 2 2" xfId="17422" xr:uid="{00000000-0005-0000-0000-000008680000}"/>
    <cellStyle name="Vírgula 8 5 2 3" xfId="6742" xr:uid="{00000000-0005-0000-0000-000009680000}"/>
    <cellStyle name="Vírgula 8 5 2 3 2" xfId="20086" xr:uid="{00000000-0005-0000-0000-00000A680000}"/>
    <cellStyle name="Vírgula 8 5 2 4" xfId="9406" xr:uid="{00000000-0005-0000-0000-00000B680000}"/>
    <cellStyle name="Vírgula 8 5 2 4 2" xfId="22750" xr:uid="{00000000-0005-0000-0000-00000C680000}"/>
    <cellStyle name="Vírgula 8 5 2 5" xfId="14758" xr:uid="{00000000-0005-0000-0000-00000D680000}"/>
    <cellStyle name="Vírgula 8 5 2 6" xfId="12070" xr:uid="{00000000-0005-0000-0000-00000E680000}"/>
    <cellStyle name="Vírgula 8 5 2 7" xfId="25870" xr:uid="{00000000-0005-0000-0000-00000F680000}"/>
    <cellStyle name="Vírgula 8 5 3" xfId="2206" xr:uid="{00000000-0005-0000-0000-000010680000}"/>
    <cellStyle name="Vírgula 8 5 3 2" xfId="4870" xr:uid="{00000000-0005-0000-0000-000011680000}"/>
    <cellStyle name="Vírgula 8 5 3 2 2" xfId="18214" xr:uid="{00000000-0005-0000-0000-000012680000}"/>
    <cellStyle name="Vírgula 8 5 3 3" xfId="7534" xr:uid="{00000000-0005-0000-0000-000013680000}"/>
    <cellStyle name="Vírgula 8 5 3 3 2" xfId="20878" xr:uid="{00000000-0005-0000-0000-000014680000}"/>
    <cellStyle name="Vírgula 8 5 3 4" xfId="10198" xr:uid="{00000000-0005-0000-0000-000015680000}"/>
    <cellStyle name="Vírgula 8 5 3 4 2" xfId="23542" xr:uid="{00000000-0005-0000-0000-000016680000}"/>
    <cellStyle name="Vírgula 8 5 3 5" xfId="15550" xr:uid="{00000000-0005-0000-0000-000017680000}"/>
    <cellStyle name="Vírgula 8 5 3 6" xfId="12862" xr:uid="{00000000-0005-0000-0000-000018680000}"/>
    <cellStyle name="Vírgula 8 5 4" xfId="3286" xr:uid="{00000000-0005-0000-0000-000019680000}"/>
    <cellStyle name="Vírgula 8 5 4 2" xfId="16630" xr:uid="{00000000-0005-0000-0000-00001A680000}"/>
    <cellStyle name="Vírgula 8 5 5" xfId="5950" xr:uid="{00000000-0005-0000-0000-00001B680000}"/>
    <cellStyle name="Vírgula 8 5 5 2" xfId="19294" xr:uid="{00000000-0005-0000-0000-00001C680000}"/>
    <cellStyle name="Vírgula 8 5 6" xfId="8614" xr:uid="{00000000-0005-0000-0000-00001D680000}"/>
    <cellStyle name="Vírgula 8 5 6 2" xfId="21958" xr:uid="{00000000-0005-0000-0000-00001E680000}"/>
    <cellStyle name="Vírgula 8 5 7" xfId="13966" xr:uid="{00000000-0005-0000-0000-00001F680000}"/>
    <cellStyle name="Vírgula 8 5 8" xfId="11278" xr:uid="{00000000-0005-0000-0000-000020680000}"/>
    <cellStyle name="Vírgula 8 5 9" xfId="24502" xr:uid="{00000000-0005-0000-0000-000021680000}"/>
    <cellStyle name="Vírgula 8 6" xfId="886" xr:uid="{00000000-0005-0000-0000-000022680000}"/>
    <cellStyle name="Vírgula 8 6 2" xfId="3550" xr:uid="{00000000-0005-0000-0000-000023680000}"/>
    <cellStyle name="Vírgula 8 6 2 2" xfId="16894" xr:uid="{00000000-0005-0000-0000-000024680000}"/>
    <cellStyle name="Vírgula 8 6 2 3" xfId="26518" xr:uid="{00000000-0005-0000-0000-000025680000}"/>
    <cellStyle name="Vírgula 8 6 3" xfId="6214" xr:uid="{00000000-0005-0000-0000-000026680000}"/>
    <cellStyle name="Vírgula 8 6 3 2" xfId="19558" xr:uid="{00000000-0005-0000-0000-000027680000}"/>
    <cellStyle name="Vírgula 8 6 4" xfId="8878" xr:uid="{00000000-0005-0000-0000-000028680000}"/>
    <cellStyle name="Vírgula 8 6 4 2" xfId="22222" xr:uid="{00000000-0005-0000-0000-000029680000}"/>
    <cellStyle name="Vírgula 8 6 5" xfId="14230" xr:uid="{00000000-0005-0000-0000-00002A680000}"/>
    <cellStyle name="Vírgula 8 6 6" xfId="11542" xr:uid="{00000000-0005-0000-0000-00002B680000}"/>
    <cellStyle name="Vírgula 8 6 7" xfId="25150" xr:uid="{00000000-0005-0000-0000-00002C680000}"/>
    <cellStyle name="Vírgula 8 7" xfId="1678" xr:uid="{00000000-0005-0000-0000-00002D680000}"/>
    <cellStyle name="Vírgula 8 7 2" xfId="4342" xr:uid="{00000000-0005-0000-0000-00002E680000}"/>
    <cellStyle name="Vírgula 8 7 2 2" xfId="17686" xr:uid="{00000000-0005-0000-0000-00002F680000}"/>
    <cellStyle name="Vírgula 8 7 3" xfId="7006" xr:uid="{00000000-0005-0000-0000-000030680000}"/>
    <cellStyle name="Vírgula 8 7 3 2" xfId="20350" xr:uid="{00000000-0005-0000-0000-000031680000}"/>
    <cellStyle name="Vírgula 8 7 4" xfId="9670" xr:uid="{00000000-0005-0000-0000-000032680000}"/>
    <cellStyle name="Vírgula 8 7 4 2" xfId="23014" xr:uid="{00000000-0005-0000-0000-000033680000}"/>
    <cellStyle name="Vírgula 8 7 5" xfId="15022" xr:uid="{00000000-0005-0000-0000-000034680000}"/>
    <cellStyle name="Vírgula 8 7 6" xfId="12334" xr:uid="{00000000-0005-0000-0000-000035680000}"/>
    <cellStyle name="Vírgula 8 7 7" xfId="25510" xr:uid="{00000000-0005-0000-0000-000036680000}"/>
    <cellStyle name="Vírgula 8 8" xfId="2494" xr:uid="{00000000-0005-0000-0000-000037680000}"/>
    <cellStyle name="Vírgula 8 8 2" xfId="5158" xr:uid="{00000000-0005-0000-0000-000038680000}"/>
    <cellStyle name="Vírgula 8 8 2 2" xfId="18502" xr:uid="{00000000-0005-0000-0000-000039680000}"/>
    <cellStyle name="Vírgula 8 8 3" xfId="7822" xr:uid="{00000000-0005-0000-0000-00003A680000}"/>
    <cellStyle name="Vírgula 8 8 3 2" xfId="21166" xr:uid="{00000000-0005-0000-0000-00003B680000}"/>
    <cellStyle name="Vírgula 8 8 4" xfId="10486" xr:uid="{00000000-0005-0000-0000-00003C680000}"/>
    <cellStyle name="Vírgula 8 8 4 2" xfId="23830" xr:uid="{00000000-0005-0000-0000-00003D680000}"/>
    <cellStyle name="Vírgula 8 8 5" xfId="15838" xr:uid="{00000000-0005-0000-0000-00003E680000}"/>
    <cellStyle name="Vírgula 8 8 6" xfId="13150" xr:uid="{00000000-0005-0000-0000-00003F680000}"/>
    <cellStyle name="Vírgula 8 9" xfId="2758" xr:uid="{00000000-0005-0000-0000-000040680000}"/>
    <cellStyle name="Vírgula 8 9 2" xfId="16102" xr:uid="{00000000-0005-0000-0000-000041680000}"/>
    <cellStyle name="Vírgula 9" xfId="214" xr:uid="{00000000-0005-0000-0000-000042680000}"/>
    <cellStyle name="Vírgula 9 10" xfId="13558" xr:uid="{00000000-0005-0000-0000-000043680000}"/>
    <cellStyle name="Vírgula 9 11" xfId="10870" xr:uid="{00000000-0005-0000-0000-000044680000}"/>
    <cellStyle name="Vírgula 9 12" xfId="24262" xr:uid="{00000000-0005-0000-0000-000045680000}"/>
    <cellStyle name="Vírgula 9 2" xfId="478" xr:uid="{00000000-0005-0000-0000-000046680000}"/>
    <cellStyle name="Vírgula 9 2 2" xfId="1270" xr:uid="{00000000-0005-0000-0000-000047680000}"/>
    <cellStyle name="Vírgula 9 2 2 2" xfId="3934" xr:uid="{00000000-0005-0000-0000-000048680000}"/>
    <cellStyle name="Vírgula 9 2 2 2 2" xfId="17278" xr:uid="{00000000-0005-0000-0000-000049680000}"/>
    <cellStyle name="Vírgula 9 2 2 3" xfId="6598" xr:uid="{00000000-0005-0000-0000-00004A680000}"/>
    <cellStyle name="Vírgula 9 2 2 3 2" xfId="19942" xr:uid="{00000000-0005-0000-0000-00004B680000}"/>
    <cellStyle name="Vírgula 9 2 2 4" xfId="9262" xr:uid="{00000000-0005-0000-0000-00004C680000}"/>
    <cellStyle name="Vírgula 9 2 2 4 2" xfId="22606" xr:uid="{00000000-0005-0000-0000-00004D680000}"/>
    <cellStyle name="Vírgula 9 2 2 5" xfId="14614" xr:uid="{00000000-0005-0000-0000-00004E680000}"/>
    <cellStyle name="Vírgula 9 2 2 6" xfId="11926" xr:uid="{00000000-0005-0000-0000-00004F680000}"/>
    <cellStyle name="Vírgula 9 2 2 7" xfId="26326" xr:uid="{00000000-0005-0000-0000-000050680000}"/>
    <cellStyle name="Vírgula 9 2 3" xfId="2062" xr:uid="{00000000-0005-0000-0000-000051680000}"/>
    <cellStyle name="Vírgula 9 2 3 2" xfId="4726" xr:uid="{00000000-0005-0000-0000-000052680000}"/>
    <cellStyle name="Vírgula 9 2 3 2 2" xfId="18070" xr:uid="{00000000-0005-0000-0000-000053680000}"/>
    <cellStyle name="Vírgula 9 2 3 3" xfId="7390" xr:uid="{00000000-0005-0000-0000-000054680000}"/>
    <cellStyle name="Vírgula 9 2 3 3 2" xfId="20734" xr:uid="{00000000-0005-0000-0000-000055680000}"/>
    <cellStyle name="Vírgula 9 2 3 4" xfId="10054" xr:uid="{00000000-0005-0000-0000-000056680000}"/>
    <cellStyle name="Vírgula 9 2 3 4 2" xfId="23398" xr:uid="{00000000-0005-0000-0000-000057680000}"/>
    <cellStyle name="Vírgula 9 2 3 5" xfId="15406" xr:uid="{00000000-0005-0000-0000-000058680000}"/>
    <cellStyle name="Vírgula 9 2 3 6" xfId="12718" xr:uid="{00000000-0005-0000-0000-000059680000}"/>
    <cellStyle name="Vírgula 9 2 4" xfId="3142" xr:uid="{00000000-0005-0000-0000-00005A680000}"/>
    <cellStyle name="Vírgula 9 2 4 2" xfId="16486" xr:uid="{00000000-0005-0000-0000-00005B680000}"/>
    <cellStyle name="Vírgula 9 2 5" xfId="5806" xr:uid="{00000000-0005-0000-0000-00005C680000}"/>
    <cellStyle name="Vírgula 9 2 5 2" xfId="19150" xr:uid="{00000000-0005-0000-0000-00005D680000}"/>
    <cellStyle name="Vírgula 9 2 6" xfId="8470" xr:uid="{00000000-0005-0000-0000-00005E680000}"/>
    <cellStyle name="Vírgula 9 2 6 2" xfId="21814" xr:uid="{00000000-0005-0000-0000-00005F680000}"/>
    <cellStyle name="Vírgula 9 2 7" xfId="13822" xr:uid="{00000000-0005-0000-0000-000060680000}"/>
    <cellStyle name="Vírgula 9 2 8" xfId="11134" xr:uid="{00000000-0005-0000-0000-000061680000}"/>
    <cellStyle name="Vírgula 9 2 9" xfId="24958" xr:uid="{00000000-0005-0000-0000-000062680000}"/>
    <cellStyle name="Vírgula 9 3" xfId="646" xr:uid="{00000000-0005-0000-0000-000063680000}"/>
    <cellStyle name="Vírgula 9 3 2" xfId="1438" xr:uid="{00000000-0005-0000-0000-000064680000}"/>
    <cellStyle name="Vírgula 9 3 2 2" xfId="4102" xr:uid="{00000000-0005-0000-0000-000065680000}"/>
    <cellStyle name="Vírgula 9 3 2 2 2" xfId="17446" xr:uid="{00000000-0005-0000-0000-000066680000}"/>
    <cellStyle name="Vírgula 9 3 2 3" xfId="6766" xr:uid="{00000000-0005-0000-0000-000067680000}"/>
    <cellStyle name="Vírgula 9 3 2 3 2" xfId="20110" xr:uid="{00000000-0005-0000-0000-000068680000}"/>
    <cellStyle name="Vírgula 9 3 2 4" xfId="9430" xr:uid="{00000000-0005-0000-0000-000069680000}"/>
    <cellStyle name="Vírgula 9 3 2 4 2" xfId="22774" xr:uid="{00000000-0005-0000-0000-00006A680000}"/>
    <cellStyle name="Vírgula 9 3 2 5" xfId="14782" xr:uid="{00000000-0005-0000-0000-00006B680000}"/>
    <cellStyle name="Vírgula 9 3 2 6" xfId="12094" xr:uid="{00000000-0005-0000-0000-00006C680000}"/>
    <cellStyle name="Vírgula 9 3 2 7" xfId="25990" xr:uid="{00000000-0005-0000-0000-00006D680000}"/>
    <cellStyle name="Vírgula 9 3 3" xfId="2230" xr:uid="{00000000-0005-0000-0000-00006E680000}"/>
    <cellStyle name="Vírgula 9 3 3 2" xfId="4894" xr:uid="{00000000-0005-0000-0000-00006F680000}"/>
    <cellStyle name="Vírgula 9 3 3 2 2" xfId="18238" xr:uid="{00000000-0005-0000-0000-000070680000}"/>
    <cellStyle name="Vírgula 9 3 3 3" xfId="7558" xr:uid="{00000000-0005-0000-0000-000071680000}"/>
    <cellStyle name="Vírgula 9 3 3 3 2" xfId="20902" xr:uid="{00000000-0005-0000-0000-000072680000}"/>
    <cellStyle name="Vírgula 9 3 3 4" xfId="10222" xr:uid="{00000000-0005-0000-0000-000073680000}"/>
    <cellStyle name="Vírgula 9 3 3 4 2" xfId="23566" xr:uid="{00000000-0005-0000-0000-000074680000}"/>
    <cellStyle name="Vírgula 9 3 3 5" xfId="15574" xr:uid="{00000000-0005-0000-0000-000075680000}"/>
    <cellStyle name="Vírgula 9 3 3 6" xfId="12886" xr:uid="{00000000-0005-0000-0000-000076680000}"/>
    <cellStyle name="Vírgula 9 3 4" xfId="3310" xr:uid="{00000000-0005-0000-0000-000077680000}"/>
    <cellStyle name="Vírgula 9 3 4 2" xfId="16654" xr:uid="{00000000-0005-0000-0000-000078680000}"/>
    <cellStyle name="Vírgula 9 3 5" xfId="5974" xr:uid="{00000000-0005-0000-0000-000079680000}"/>
    <cellStyle name="Vírgula 9 3 5 2" xfId="19318" xr:uid="{00000000-0005-0000-0000-00007A680000}"/>
    <cellStyle name="Vírgula 9 3 6" xfId="8638" xr:uid="{00000000-0005-0000-0000-00007B680000}"/>
    <cellStyle name="Vírgula 9 3 6 2" xfId="21982" xr:uid="{00000000-0005-0000-0000-00007C680000}"/>
    <cellStyle name="Vírgula 9 3 7" xfId="13990" xr:uid="{00000000-0005-0000-0000-00007D680000}"/>
    <cellStyle name="Vírgula 9 3 8" xfId="11302" xr:uid="{00000000-0005-0000-0000-00007E680000}"/>
    <cellStyle name="Vírgula 9 3 9" xfId="24622" xr:uid="{00000000-0005-0000-0000-00007F680000}"/>
    <cellStyle name="Vírgula 9 4" xfId="1006" xr:uid="{00000000-0005-0000-0000-000080680000}"/>
    <cellStyle name="Vírgula 9 4 2" xfId="3670" xr:uid="{00000000-0005-0000-0000-000081680000}"/>
    <cellStyle name="Vírgula 9 4 2 2" xfId="17014" xr:uid="{00000000-0005-0000-0000-000082680000}"/>
    <cellStyle name="Vírgula 9 4 2 3" xfId="26638" xr:uid="{00000000-0005-0000-0000-000083680000}"/>
    <cellStyle name="Vírgula 9 4 3" xfId="6334" xr:uid="{00000000-0005-0000-0000-000084680000}"/>
    <cellStyle name="Vírgula 9 4 3 2" xfId="19678" xr:uid="{00000000-0005-0000-0000-000085680000}"/>
    <cellStyle name="Vírgula 9 4 4" xfId="8998" xr:uid="{00000000-0005-0000-0000-000086680000}"/>
    <cellStyle name="Vírgula 9 4 4 2" xfId="22342" xr:uid="{00000000-0005-0000-0000-000087680000}"/>
    <cellStyle name="Vírgula 9 4 5" xfId="14350" xr:uid="{00000000-0005-0000-0000-000088680000}"/>
    <cellStyle name="Vírgula 9 4 6" xfId="11662" xr:uid="{00000000-0005-0000-0000-000089680000}"/>
    <cellStyle name="Vírgula 9 4 7" xfId="25270" xr:uid="{00000000-0005-0000-0000-00008A680000}"/>
    <cellStyle name="Vírgula 9 5" xfId="1798" xr:uid="{00000000-0005-0000-0000-00008B680000}"/>
    <cellStyle name="Vírgula 9 5 2" xfId="4462" xr:uid="{00000000-0005-0000-0000-00008C680000}"/>
    <cellStyle name="Vírgula 9 5 2 2" xfId="17806" xr:uid="{00000000-0005-0000-0000-00008D680000}"/>
    <cellStyle name="Vírgula 9 5 3" xfId="7126" xr:uid="{00000000-0005-0000-0000-00008E680000}"/>
    <cellStyle name="Vírgula 9 5 3 2" xfId="20470" xr:uid="{00000000-0005-0000-0000-00008F680000}"/>
    <cellStyle name="Vírgula 9 5 4" xfId="9790" xr:uid="{00000000-0005-0000-0000-000090680000}"/>
    <cellStyle name="Vírgula 9 5 4 2" xfId="23134" xr:uid="{00000000-0005-0000-0000-000091680000}"/>
    <cellStyle name="Vírgula 9 5 5" xfId="15142" xr:uid="{00000000-0005-0000-0000-000092680000}"/>
    <cellStyle name="Vírgula 9 5 6" xfId="12454" xr:uid="{00000000-0005-0000-0000-000093680000}"/>
    <cellStyle name="Vírgula 9 5 7" xfId="25630" xr:uid="{00000000-0005-0000-0000-000094680000}"/>
    <cellStyle name="Vírgula 9 6" xfId="2614" xr:uid="{00000000-0005-0000-0000-000095680000}"/>
    <cellStyle name="Vírgula 9 6 2" xfId="5278" xr:uid="{00000000-0005-0000-0000-000096680000}"/>
    <cellStyle name="Vírgula 9 6 2 2" xfId="18622" xr:uid="{00000000-0005-0000-0000-000097680000}"/>
    <cellStyle name="Vírgula 9 6 3" xfId="7942" xr:uid="{00000000-0005-0000-0000-000098680000}"/>
    <cellStyle name="Vírgula 9 6 3 2" xfId="21286" xr:uid="{00000000-0005-0000-0000-000099680000}"/>
    <cellStyle name="Vírgula 9 6 4" xfId="10606" xr:uid="{00000000-0005-0000-0000-00009A680000}"/>
    <cellStyle name="Vírgula 9 6 4 2" xfId="23950" xr:uid="{00000000-0005-0000-0000-00009B680000}"/>
    <cellStyle name="Vírgula 9 6 5" xfId="15958" xr:uid="{00000000-0005-0000-0000-00009C680000}"/>
    <cellStyle name="Vírgula 9 6 6" xfId="13270" xr:uid="{00000000-0005-0000-0000-00009D680000}"/>
    <cellStyle name="Vírgula 9 7" xfId="2878" xr:uid="{00000000-0005-0000-0000-00009E680000}"/>
    <cellStyle name="Vírgula 9 7 2" xfId="16222" xr:uid="{00000000-0005-0000-0000-00009F680000}"/>
    <cellStyle name="Vírgula 9 8" xfId="5542" xr:uid="{00000000-0005-0000-0000-0000A0680000}"/>
    <cellStyle name="Vírgula 9 8 2" xfId="18886" xr:uid="{00000000-0005-0000-0000-0000A1680000}"/>
    <cellStyle name="Vírgula 9 9" xfId="8206" xr:uid="{00000000-0005-0000-0000-0000A2680000}"/>
    <cellStyle name="Vírgula 9 9 2" xfId="21550" xr:uid="{00000000-0005-0000-0000-0000A3680000}"/>
  </cellStyles>
  <dxfs count="10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9" tint="0.59996337778862885"/>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theme="0"/>
      </font>
      <fill>
        <patternFill>
          <bgColor rgb="FF7030A0"/>
        </patternFill>
      </fill>
    </dxf>
    <dxf>
      <fill>
        <patternFill>
          <bgColor rgb="FFFF3399"/>
        </patternFill>
      </fill>
    </dxf>
    <dxf>
      <font>
        <color rgb="FF9C0006"/>
      </font>
      <fill>
        <patternFill>
          <bgColor rgb="FFFFC7CE"/>
        </patternFill>
      </fill>
    </dxf>
    <dxf>
      <font>
        <color rgb="FF9C0006"/>
      </font>
      <fill>
        <patternFill>
          <bgColor rgb="FFFFC7CE"/>
        </patternFill>
      </fill>
    </dxf>
    <dxf>
      <font>
        <color rgb="FF66FF66"/>
      </font>
      <fill>
        <patternFill>
          <bgColor theme="0"/>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auto="1"/>
      </font>
      <fill>
        <patternFill>
          <fgColor rgb="FF9BDEFF"/>
          <bgColor rgb="FF00B0F0"/>
        </patternFill>
      </fill>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9" tint="0.59996337778862885"/>
      </font>
      <fill>
        <patternFill>
          <bgColor theme="9"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auto="1"/>
      </font>
      <fill>
        <patternFill>
          <fgColor rgb="FF9BDEFF"/>
          <bgColor rgb="FF00B0F0"/>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theme="9" tint="0.59996337778862885"/>
      </font>
      <fill>
        <patternFill>
          <bgColor theme="9"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9" tint="0.59996337778862885"/>
      </font>
      <fill>
        <patternFill>
          <bgColor theme="9"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auto="1"/>
      </font>
      <fill>
        <patternFill>
          <fgColor rgb="FF9BDEFF"/>
          <bgColor rgb="FF00B0F0"/>
        </patternFill>
      </fill>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theme="9" tint="0.59996337778862885"/>
      </font>
      <fill>
        <patternFill>
          <bgColor theme="9"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auto="1"/>
      </font>
      <fill>
        <patternFill>
          <fgColor rgb="FF9BDEFF"/>
          <bgColor rgb="FF00B0F0"/>
        </patternFill>
      </fill>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theme="9" tint="0.59996337778862885"/>
      </font>
      <fill>
        <patternFill>
          <bgColor theme="9"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9" tint="0.59996337778862885"/>
      </font>
      <fill>
        <patternFill>
          <bgColor theme="9" tint="0.59996337778862885"/>
        </patternFill>
      </fill>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99"/>
      <color rgb="FFFF0000"/>
      <color rgb="FF66FF66"/>
      <color rgb="FF66FFFF"/>
      <color rgb="FF99FF66"/>
      <color rgb="FFFF00FF"/>
      <color rgb="FFFF9966"/>
      <color rgb="FFFF99FF"/>
      <color rgb="FFFF7C80"/>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7.849819355866601E-2"/>
          <c:y val="0.11929846096163117"/>
          <c:w val="0.77602455799590442"/>
          <c:h val="0.76428453462836332"/>
        </c:manualLayout>
      </c:layout>
      <c:barChart>
        <c:barDir val="col"/>
        <c:grouping val="clustered"/>
        <c:varyColors val="0"/>
        <c:ser>
          <c:idx val="1"/>
          <c:order val="2"/>
          <c:tx>
            <c:strRef>
              <c:f>'Cronograma Físico-Financeiro'!$C$60</c:f>
              <c:strCache>
                <c:ptCount val="1"/>
                <c:pt idx="0">
                  <c:v>Mensal</c:v>
                </c:pt>
              </c:strCache>
            </c:strRef>
          </c:tx>
          <c:spPr>
            <a:solidFill>
              <a:schemeClr val="accent1">
                <a:lumMod val="40000"/>
                <a:lumOff val="60000"/>
              </a:schemeClr>
            </a:solidFill>
            <a:ln>
              <a:noFill/>
            </a:ln>
            <a:effectLst/>
          </c:spPr>
          <c:invertIfNegative val="0"/>
          <c:val>
            <c:numRef>
              <c:f>'Cronograma Físico-Financeiro'!$C$61:$C$64</c:f>
              <c:numCache>
                <c:formatCode>"R$"\ #,##0.00</c:formatCode>
                <c:ptCount val="4"/>
                <c:pt idx="0">
                  <c:v>32418.1</c:v>
                </c:pt>
                <c:pt idx="1">
                  <c:v>177938.75</c:v>
                </c:pt>
                <c:pt idx="2">
                  <c:v>264579.34999999998</c:v>
                </c:pt>
                <c:pt idx="3">
                  <c:v>72920.37</c:v>
                </c:pt>
              </c:numCache>
            </c:numRef>
          </c:val>
          <c:extLst>
            <c:ext xmlns:c16="http://schemas.microsoft.com/office/drawing/2014/chart" uri="{C3380CC4-5D6E-409C-BE32-E72D297353CC}">
              <c16:uniqueId val="{00000000-6D2B-4A76-8234-9105FD1A0F56}"/>
            </c:ext>
          </c:extLst>
        </c:ser>
        <c:dLbls>
          <c:showLegendKey val="0"/>
          <c:showVal val="0"/>
          <c:showCatName val="0"/>
          <c:showSerName val="0"/>
          <c:showPercent val="0"/>
          <c:showBubbleSize val="0"/>
        </c:dLbls>
        <c:gapWidth val="219"/>
        <c:overlap val="-27"/>
        <c:axId val="564193904"/>
        <c:axId val="564197432"/>
        <c:extLst>
          <c:ext xmlns:c15="http://schemas.microsoft.com/office/drawing/2012/chart" uri="{02D57815-91ED-43cb-92C2-25804820EDAC}">
            <c15:filteredBarSeries>
              <c15:ser>
                <c:idx val="0"/>
                <c:order val="0"/>
                <c:tx>
                  <c:v>Mês</c:v>
                </c:tx>
                <c:spPr>
                  <a:solidFill>
                    <a:schemeClr val="accent1"/>
                  </a:solidFill>
                  <a:ln>
                    <a:noFill/>
                  </a:ln>
                  <a:effectLst/>
                </c:spPr>
                <c:invertIfNegative val="0"/>
                <c:val>
                  <c:numLit>
                    <c:formatCode>0#</c:formatCode>
                    <c:ptCount val="12"/>
                    <c:pt idx="0">
                      <c:v>1</c:v>
                    </c:pt>
                    <c:pt idx="1">
                      <c:v>2</c:v>
                    </c:pt>
                    <c:pt idx="2">
                      <c:v>3</c:v>
                    </c:pt>
                    <c:pt idx="3">
                      <c:v>4</c:v>
                    </c:pt>
                    <c:pt idx="4">
                      <c:v>5</c:v>
                    </c:pt>
                    <c:pt idx="5">
                      <c:v>6</c:v>
                    </c:pt>
                    <c:pt idx="6">
                      <c:v>7</c:v>
                    </c:pt>
                    <c:pt idx="7">
                      <c:v>8</c:v>
                    </c:pt>
                    <c:pt idx="8">
                      <c:v>9</c:v>
                    </c:pt>
                    <c:pt idx="9">
                      <c:v>10</c:v>
                    </c:pt>
                    <c:pt idx="10">
                      <c:v>11</c:v>
                    </c:pt>
                    <c:pt idx="11">
                      <c:v>12</c:v>
                    </c:pt>
                  </c:numLit>
                </c:val>
                <c:extLst>
                  <c:ext xmlns:c16="http://schemas.microsoft.com/office/drawing/2014/chart" uri="{C3380CC4-5D6E-409C-BE32-E72D297353CC}">
                    <c16:uniqueId val="{00000003-6D2B-4A76-8234-9105FD1A0F56}"/>
                  </c:ext>
                </c:extLst>
              </c15:ser>
            </c15:filteredBarSeries>
          </c:ext>
        </c:extLst>
      </c:barChart>
      <c:lineChart>
        <c:grouping val="standard"/>
        <c:varyColors val="0"/>
        <c:ser>
          <c:idx val="3"/>
          <c:order val="1"/>
          <c:tx>
            <c:strRef>
              <c:f>'Cronograma Físico-Financeiro'!$D$60</c:f>
              <c:strCache>
                <c:ptCount val="1"/>
                <c:pt idx="0">
                  <c:v>Acumulado</c:v>
                </c:pt>
              </c:strCache>
            </c:strRef>
          </c:tx>
          <c:spPr>
            <a:ln w="28575" cap="rnd">
              <a:solidFill>
                <a:srgbClr val="FF0000"/>
              </a:solidFill>
              <a:round/>
            </a:ln>
            <a:effectLst/>
          </c:spPr>
          <c:marker>
            <c:symbol val="circle"/>
            <c:size val="5"/>
            <c:spPr>
              <a:solidFill>
                <a:schemeClr val="accent4"/>
              </a:solidFill>
              <a:ln w="9525">
                <a:solidFill>
                  <a:schemeClr val="accent4"/>
                </a:solidFill>
              </a:ln>
              <a:effectLst/>
            </c:spPr>
          </c:marker>
          <c:val>
            <c:numRef>
              <c:f>'Cronograma Físico-Financeiro'!$D$61:$D$64</c:f>
              <c:numCache>
                <c:formatCode>"R$"\ #,##0.00</c:formatCode>
                <c:ptCount val="4"/>
                <c:pt idx="0">
                  <c:v>32418.1</c:v>
                </c:pt>
                <c:pt idx="1">
                  <c:v>210356.85</c:v>
                </c:pt>
                <c:pt idx="2">
                  <c:v>966004.98</c:v>
                </c:pt>
                <c:pt idx="3">
                  <c:v>1038925.35</c:v>
                </c:pt>
              </c:numCache>
            </c:numRef>
          </c:val>
          <c:smooth val="0"/>
          <c:extLst>
            <c:ext xmlns:c16="http://schemas.microsoft.com/office/drawing/2014/chart" uri="{C3380CC4-5D6E-409C-BE32-E72D297353CC}">
              <c16:uniqueId val="{00000002-6D2B-4A76-8234-9105FD1A0F56}"/>
            </c:ext>
          </c:extLst>
        </c:ser>
        <c:dLbls>
          <c:showLegendKey val="0"/>
          <c:showVal val="0"/>
          <c:showCatName val="0"/>
          <c:showSerName val="0"/>
          <c:showPercent val="0"/>
          <c:showBubbleSize val="0"/>
        </c:dLbls>
        <c:marker val="1"/>
        <c:smooth val="0"/>
        <c:axId val="564194296"/>
        <c:axId val="564193120"/>
      </c:lineChart>
      <c:catAx>
        <c:axId val="564193904"/>
        <c:scaling>
          <c:orientation val="minMax"/>
        </c:scaling>
        <c:delete val="0"/>
        <c:axPos val="b"/>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4197432"/>
        <c:crosses val="autoZero"/>
        <c:auto val="1"/>
        <c:lblAlgn val="ctr"/>
        <c:lblOffset val="100"/>
        <c:noMultiLvlLbl val="0"/>
      </c:catAx>
      <c:valAx>
        <c:axId val="564197432"/>
        <c:scaling>
          <c:orientation val="minMax"/>
        </c:scaling>
        <c:delete val="0"/>
        <c:axPos val="l"/>
        <c:majorGridlines>
          <c:spPr>
            <a:ln w="9525" cap="flat" cmpd="sng" algn="ctr">
              <a:solidFill>
                <a:schemeClr val="tx1">
                  <a:lumMod val="15000"/>
                  <a:lumOff val="85000"/>
                </a:schemeClr>
              </a:solidFill>
              <a:round/>
            </a:ln>
            <a:effectLst/>
          </c:spPr>
        </c:majorGridlines>
        <c:numFmt formatCode="&quot;R$&quot;\ #,##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4193904"/>
        <c:crosses val="autoZero"/>
        <c:crossBetween val="between"/>
      </c:valAx>
      <c:valAx>
        <c:axId val="564193120"/>
        <c:scaling>
          <c:orientation val="minMax"/>
        </c:scaling>
        <c:delete val="0"/>
        <c:axPos val="r"/>
        <c:numFmt formatCode="&quot;R$&quot;\ #,##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4194296"/>
        <c:crosses val="max"/>
        <c:crossBetween val="between"/>
      </c:valAx>
      <c:catAx>
        <c:axId val="564194296"/>
        <c:scaling>
          <c:orientation val="minMax"/>
        </c:scaling>
        <c:delete val="1"/>
        <c:axPos val="b"/>
        <c:majorTickMark val="out"/>
        <c:minorTickMark val="none"/>
        <c:tickLblPos val="nextTo"/>
        <c:crossAx val="564193120"/>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CURVA ABC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9.4649637694809677E-2"/>
          <c:y val="8.9224560229663852E-2"/>
          <c:w val="0.90069188592666349"/>
          <c:h val="0.82096149445259059"/>
        </c:manualLayout>
      </c:layout>
      <c:lineChart>
        <c:grouping val="standard"/>
        <c:varyColors val="0"/>
        <c:ser>
          <c:idx val="0"/>
          <c:order val="0"/>
          <c:tx>
            <c:strRef>
              <c:f>'CURVA ABC'!$K$2</c:f>
              <c:strCache>
                <c:ptCount val="1"/>
                <c:pt idx="0">
                  <c:v>% INDIVIDUAL</c:v>
                </c:pt>
              </c:strCache>
            </c:strRef>
          </c:tx>
          <c:spPr>
            <a:ln w="28575" cap="rnd">
              <a:solidFill>
                <a:schemeClr val="accent1"/>
              </a:solidFill>
              <a:round/>
            </a:ln>
            <a:effectLst/>
          </c:spPr>
          <c:marker>
            <c:symbol val="none"/>
          </c:marker>
          <c:val>
            <c:numRef>
              <c:f>'CURVA ABC'!$K$3:$K$54</c:f>
              <c:numCache>
                <c:formatCode>0.00%</c:formatCode>
                <c:ptCount val="52"/>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numCache>
            </c:numRef>
          </c:val>
          <c:smooth val="0"/>
          <c:extLst>
            <c:ext xmlns:c16="http://schemas.microsoft.com/office/drawing/2014/chart" uri="{C3380CC4-5D6E-409C-BE32-E72D297353CC}">
              <c16:uniqueId val="{00000000-BD91-4EE7-94C0-419CC155DB7E}"/>
            </c:ext>
          </c:extLst>
        </c:ser>
        <c:ser>
          <c:idx val="1"/>
          <c:order val="1"/>
          <c:tx>
            <c:strRef>
              <c:f>'CURVA ABC'!$L$2</c:f>
              <c:strCache>
                <c:ptCount val="1"/>
                <c:pt idx="0">
                  <c:v>% ACUMULADA</c:v>
                </c:pt>
              </c:strCache>
            </c:strRef>
          </c:tx>
          <c:spPr>
            <a:ln w="28575" cap="rnd">
              <a:solidFill>
                <a:schemeClr val="accent2"/>
              </a:solidFill>
              <a:round/>
            </a:ln>
            <a:effectLst/>
          </c:spPr>
          <c:marker>
            <c:symbol val="none"/>
          </c:marker>
          <c:val>
            <c:numRef>
              <c:f>'CURVA ABC'!$L$3:$L$54</c:f>
              <c:numCache>
                <c:formatCode>0.00%</c:formatCode>
                <c:ptCount val="52"/>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numCache>
            </c:numRef>
          </c:val>
          <c:smooth val="0"/>
          <c:extLst>
            <c:ext xmlns:c16="http://schemas.microsoft.com/office/drawing/2014/chart" uri="{C3380CC4-5D6E-409C-BE32-E72D297353CC}">
              <c16:uniqueId val="{00000001-BD91-4EE7-94C0-419CC155DB7E}"/>
            </c:ext>
          </c:extLst>
        </c:ser>
        <c:dLbls>
          <c:showLegendKey val="0"/>
          <c:showVal val="0"/>
          <c:showCatName val="0"/>
          <c:showSerName val="0"/>
          <c:showPercent val="0"/>
          <c:showBubbleSize val="0"/>
        </c:dLbls>
        <c:smooth val="0"/>
        <c:axId val="564197824"/>
        <c:axId val="564199000"/>
      </c:lineChart>
      <c:catAx>
        <c:axId val="5641978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4199000"/>
        <c:crosses val="autoZero"/>
        <c:auto val="1"/>
        <c:lblAlgn val="ctr"/>
        <c:lblOffset val="100"/>
        <c:noMultiLvlLbl val="0"/>
      </c:catAx>
      <c:valAx>
        <c:axId val="56419900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641978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firstButton="1" fmlaLink="$L$26"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chart" Target="../charts/chart1.xml"/><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1019175</xdr:colOff>
      <xdr:row>27</xdr:row>
      <xdr:rowOff>257175</xdr:rowOff>
    </xdr:from>
    <xdr:to>
      <xdr:col>2</xdr:col>
      <xdr:colOff>3165153</xdr:colOff>
      <xdr:row>27</xdr:row>
      <xdr:rowOff>671739</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3076575" y="7924800"/>
          <a:ext cx="2145978" cy="4145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29</xdr:col>
      <xdr:colOff>0</xdr:colOff>
      <xdr:row>64</xdr:row>
      <xdr:rowOff>0</xdr:rowOff>
    </xdr:from>
    <xdr:to>
      <xdr:col>29</xdr:col>
      <xdr:colOff>304800</xdr:colOff>
      <xdr:row>65</xdr:row>
      <xdr:rowOff>104773</xdr:rowOff>
    </xdr:to>
    <xdr:sp macro="" textlink="">
      <xdr:nvSpPr>
        <xdr:cNvPr id="4" name="AutoShape 1" descr="Imagem relacionada">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9829800" y="1646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30</xdr:col>
      <xdr:colOff>1524000</xdr:colOff>
      <xdr:row>59</xdr:row>
      <xdr:rowOff>109992</xdr:rowOff>
    </xdr:from>
    <xdr:to>
      <xdr:col>35</xdr:col>
      <xdr:colOff>334883</xdr:colOff>
      <xdr:row>81</xdr:row>
      <xdr:rowOff>173629</xdr:rowOff>
    </xdr:to>
    <xdr:pic>
      <xdr:nvPicPr>
        <xdr:cNvPr id="5" name="Imagem 4" title="Curva Modelo">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873357" y="14996206"/>
          <a:ext cx="5355919" cy="4553994"/>
        </a:xfrm>
        <a:prstGeom prst="rect">
          <a:avLst/>
        </a:prstGeom>
      </xdr:spPr>
    </xdr:pic>
    <xdr:clientData/>
  </xdr:twoCellAnchor>
  <xdr:oneCellAnchor>
    <xdr:from>
      <xdr:col>29</xdr:col>
      <xdr:colOff>0</xdr:colOff>
      <xdr:row>64</xdr:row>
      <xdr:rowOff>0</xdr:rowOff>
    </xdr:from>
    <xdr:ext cx="304800" cy="311149"/>
    <xdr:sp macro="" textlink="">
      <xdr:nvSpPr>
        <xdr:cNvPr id="9" name="AutoShape 1" descr="Imagem relacionada">
          <a:extLst>
            <a:ext uri="{FF2B5EF4-FFF2-40B4-BE49-F238E27FC236}">
              <a16:creationId xmlns:a16="http://schemas.microsoft.com/office/drawing/2014/main" id="{00000000-0008-0000-0400-000009000000}"/>
            </a:ext>
          </a:extLst>
        </xdr:cNvPr>
        <xdr:cNvSpPr>
          <a:spLocks noChangeAspect="1" noChangeArrowheads="1"/>
        </xdr:cNvSpPr>
      </xdr:nvSpPr>
      <xdr:spPr bwMode="auto">
        <a:xfrm>
          <a:off x="29765625" y="29416375"/>
          <a:ext cx="304800" cy="3111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4</xdr:col>
      <xdr:colOff>312965</xdr:colOff>
      <xdr:row>57</xdr:row>
      <xdr:rowOff>121227</xdr:rowOff>
    </xdr:from>
    <xdr:to>
      <xdr:col>30</xdr:col>
      <xdr:colOff>625929</xdr:colOff>
      <xdr:row>85</xdr:row>
      <xdr:rowOff>54428</xdr:rowOff>
    </xdr:to>
    <xdr:graphicFrame macro="">
      <xdr:nvGraphicFramePr>
        <xdr:cNvPr id="2" name="Gráfico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340179</xdr:colOff>
      <xdr:row>50</xdr:row>
      <xdr:rowOff>0</xdr:rowOff>
    </xdr:from>
    <xdr:to>
      <xdr:col>1</xdr:col>
      <xdr:colOff>2484072</xdr:colOff>
      <xdr:row>51</xdr:row>
      <xdr:rowOff>180289</xdr:rowOff>
    </xdr:to>
    <xdr:pic>
      <xdr:nvPicPr>
        <xdr:cNvPr id="7" name="Imagem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34143" y="12913179"/>
          <a:ext cx="2143893" cy="4116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10</xdr:col>
      <xdr:colOff>1741</xdr:colOff>
      <xdr:row>31</xdr:row>
      <xdr:rowOff>42334</xdr:rowOff>
    </xdr:from>
    <xdr:ext cx="1825999" cy="420188"/>
    <xdr:pic>
      <xdr:nvPicPr>
        <xdr:cNvPr id="2" name="Imagem 2">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a:stretch/>
      </xdr:blipFill>
      <xdr:spPr>
        <a:xfrm>
          <a:off x="11346016" y="7738534"/>
          <a:ext cx="1825999" cy="420188"/>
        </a:xfrm>
        <a:prstGeom prst="rect">
          <a:avLst/>
        </a:prstGeom>
        <a:ln>
          <a:noFill/>
        </a:ln>
      </xdr:spPr>
    </xdr:pic>
    <xdr:clientData/>
  </xdr:oneCellAnchor>
  <mc:AlternateContent xmlns:mc="http://schemas.openxmlformats.org/markup-compatibility/2006">
    <mc:Choice xmlns:a14="http://schemas.microsoft.com/office/drawing/2010/main" Requires="a14">
      <xdr:twoCellAnchor editAs="oneCell">
        <xdr:from>
          <xdr:col>0</xdr:col>
          <xdr:colOff>257175</xdr:colOff>
          <xdr:row>7</xdr:row>
          <xdr:rowOff>190500</xdr:rowOff>
        </xdr:from>
        <xdr:to>
          <xdr:col>6</xdr:col>
          <xdr:colOff>809625</xdr:colOff>
          <xdr:row>9</xdr:row>
          <xdr:rowOff>47625</xdr:rowOff>
        </xdr:to>
        <xdr:sp macro="" textlink="">
          <xdr:nvSpPr>
            <xdr:cNvPr id="26625" name="Option Button 1" hidden="1">
              <a:extLst>
                <a:ext uri="{63B3BB69-23CF-44E3-9099-C40C66FF867C}">
                  <a14:compatExt spid="_x0000_s26625"/>
                </a:ext>
                <a:ext uri="{FF2B5EF4-FFF2-40B4-BE49-F238E27FC236}">
                  <a16:creationId xmlns:a16="http://schemas.microsoft.com/office/drawing/2014/main" id="{00000000-0008-0000-06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1152525</xdr:colOff>
          <xdr:row>7</xdr:row>
          <xdr:rowOff>190500</xdr:rowOff>
        </xdr:from>
        <xdr:to>
          <xdr:col>8</xdr:col>
          <xdr:colOff>4876800</xdr:colOff>
          <xdr:row>9</xdr:row>
          <xdr:rowOff>47625</xdr:rowOff>
        </xdr:to>
        <xdr:sp macro="" textlink="">
          <xdr:nvSpPr>
            <xdr:cNvPr id="26626" name="Option Button 2" hidden="1">
              <a:extLst>
                <a:ext uri="{63B3BB69-23CF-44E3-9099-C40C66FF867C}">
                  <a14:compatExt spid="_x0000_s26626"/>
                </a:ext>
                <a:ext uri="{FF2B5EF4-FFF2-40B4-BE49-F238E27FC236}">
                  <a16:creationId xmlns:a16="http://schemas.microsoft.com/office/drawing/2014/main" id="{00000000-0008-0000-06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8</xdr:row>
          <xdr:rowOff>142875</xdr:rowOff>
        </xdr:from>
        <xdr:to>
          <xdr:col>6</xdr:col>
          <xdr:colOff>809625</xdr:colOff>
          <xdr:row>10</xdr:row>
          <xdr:rowOff>76200</xdr:rowOff>
        </xdr:to>
        <xdr:sp macro="" textlink="">
          <xdr:nvSpPr>
            <xdr:cNvPr id="26627" name="Option Button 3" hidden="1">
              <a:extLst>
                <a:ext uri="{63B3BB69-23CF-44E3-9099-C40C66FF867C}">
                  <a14:compatExt spid="_x0000_s26627"/>
                </a:ext>
                <a:ext uri="{FF2B5EF4-FFF2-40B4-BE49-F238E27FC236}">
                  <a16:creationId xmlns:a16="http://schemas.microsoft.com/office/drawing/2014/main" id="{00000000-0008-0000-06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1152525</xdr:colOff>
          <xdr:row>8</xdr:row>
          <xdr:rowOff>171450</xdr:rowOff>
        </xdr:from>
        <xdr:to>
          <xdr:col>8</xdr:col>
          <xdr:colOff>4857750</xdr:colOff>
          <xdr:row>10</xdr:row>
          <xdr:rowOff>66675</xdr:rowOff>
        </xdr:to>
        <xdr:sp macro="" textlink="">
          <xdr:nvSpPr>
            <xdr:cNvPr id="26628" name="Option Button 4" hidden="1">
              <a:extLst>
                <a:ext uri="{63B3BB69-23CF-44E3-9099-C40C66FF867C}">
                  <a14:compatExt spid="_x0000_s26628"/>
                </a:ext>
                <a:ext uri="{FF2B5EF4-FFF2-40B4-BE49-F238E27FC236}">
                  <a16:creationId xmlns:a16="http://schemas.microsoft.com/office/drawing/2014/main" id="{00000000-0008-0000-06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9</xdr:row>
          <xdr:rowOff>171450</xdr:rowOff>
        </xdr:from>
        <xdr:to>
          <xdr:col>6</xdr:col>
          <xdr:colOff>419100</xdr:colOff>
          <xdr:row>10</xdr:row>
          <xdr:rowOff>238125</xdr:rowOff>
        </xdr:to>
        <xdr:sp macro="" textlink="">
          <xdr:nvSpPr>
            <xdr:cNvPr id="26629" name="Option Button 5" hidden="1">
              <a:extLst>
                <a:ext uri="{63B3BB69-23CF-44E3-9099-C40C66FF867C}">
                  <a14:compatExt spid="_x0000_s26629"/>
                </a:ext>
                <a:ext uri="{FF2B5EF4-FFF2-40B4-BE49-F238E27FC236}">
                  <a16:creationId xmlns:a16="http://schemas.microsoft.com/office/drawing/2014/main" id="{00000000-0008-0000-06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4</xdr:col>
      <xdr:colOff>292784</xdr:colOff>
      <xdr:row>29</xdr:row>
      <xdr:rowOff>4000</xdr:rowOff>
    </xdr:from>
    <xdr:ext cx="3683211" cy="475300"/>
    <xdr:pic>
      <xdr:nvPicPr>
        <xdr:cNvPr id="3" name="Imagem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74402" y="7635206"/>
          <a:ext cx="3683211" cy="475300"/>
        </a:xfrm>
        <a:prstGeom prst="rect">
          <a:avLst/>
        </a:prstGeom>
      </xdr:spPr>
    </xdr:pic>
    <xdr:clientData/>
  </xdr:oneCellAnchor>
  <xdr:twoCellAnchor editAs="oneCell">
    <xdr:from>
      <xdr:col>6</xdr:col>
      <xdr:colOff>971550</xdr:colOff>
      <xdr:row>34</xdr:row>
      <xdr:rowOff>314325</xdr:rowOff>
    </xdr:from>
    <xdr:to>
      <xdr:col>8</xdr:col>
      <xdr:colOff>496068</xdr:colOff>
      <xdr:row>54</xdr:row>
      <xdr:rowOff>2035</xdr:rowOff>
    </xdr:to>
    <xdr:pic>
      <xdr:nvPicPr>
        <xdr:cNvPr id="10" name="Imagem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248275" y="9191625"/>
          <a:ext cx="2143893" cy="41161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14</xdr:col>
      <xdr:colOff>57150</xdr:colOff>
      <xdr:row>1</xdr:row>
      <xdr:rowOff>99331</xdr:rowOff>
    </xdr:from>
    <xdr:to>
      <xdr:col>22</xdr:col>
      <xdr:colOff>552450</xdr:colOff>
      <xdr:row>17</xdr:row>
      <xdr:rowOff>152400</xdr:rowOff>
    </xdr:to>
    <xdr:graphicFrame macro="">
      <xdr:nvGraphicFramePr>
        <xdr:cNvPr id="2" name="Gráfico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2143125</xdr:colOff>
      <xdr:row>326</xdr:row>
      <xdr:rowOff>600075</xdr:rowOff>
    </xdr:from>
    <xdr:to>
      <xdr:col>1</xdr:col>
      <xdr:colOff>4289103</xdr:colOff>
      <xdr:row>327</xdr:row>
      <xdr:rowOff>90714</xdr:rowOff>
    </xdr:to>
    <xdr:pic>
      <xdr:nvPicPr>
        <xdr:cNvPr id="3" name="Imagem 2">
          <a:extLst>
            <a:ext uri="{FF2B5EF4-FFF2-40B4-BE49-F238E27FC236}">
              <a16:creationId xmlns:a16="http://schemas.microsoft.com/office/drawing/2014/main" id="{279150E7-10A9-4DA7-B5E2-A0EB76E86693}"/>
            </a:ext>
          </a:extLst>
        </xdr:cNvPr>
        <xdr:cNvPicPr>
          <a:picLocks noChangeAspect="1"/>
        </xdr:cNvPicPr>
      </xdr:nvPicPr>
      <xdr:blipFill>
        <a:blip xmlns:r="http://schemas.openxmlformats.org/officeDocument/2006/relationships" r:embed="rId1"/>
        <a:stretch>
          <a:fillRect/>
        </a:stretch>
      </xdr:blipFill>
      <xdr:spPr>
        <a:xfrm>
          <a:off x="3028950" y="6153150"/>
          <a:ext cx="2145978" cy="41456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47625</xdr:colOff>
      <xdr:row>0</xdr:row>
      <xdr:rowOff>28575</xdr:rowOff>
    </xdr:from>
    <xdr:to>
      <xdr:col>1</xdr:col>
      <xdr:colOff>523875</xdr:colOff>
      <xdr:row>2</xdr:row>
      <xdr:rowOff>38100</xdr:rowOff>
    </xdr:to>
    <xdr:pic>
      <xdr:nvPicPr>
        <xdr:cNvPr id="7" name="Imagem 6">
          <a:extLst>
            <a:ext uri="{FF2B5EF4-FFF2-40B4-BE49-F238E27FC236}">
              <a16:creationId xmlns:a16="http://schemas.microsoft.com/office/drawing/2014/main" id="{36AC8252-7691-4978-B041-02AADC84C48F}"/>
            </a:ext>
          </a:extLst>
        </xdr:cNvPr>
        <xdr:cNvPicPr/>
      </xdr:nvPicPr>
      <xdr:blipFill>
        <a:blip xmlns:r="http://schemas.openxmlformats.org/officeDocument/2006/relationships" r:embed="rId1"/>
        <a:stretch>
          <a:fillRect/>
        </a:stretch>
      </xdr:blipFill>
      <xdr:spPr>
        <a:xfrm>
          <a:off x="47625" y="28575"/>
          <a:ext cx="1257300" cy="428625"/>
        </a:xfrm>
        <a:prstGeom prst="rect">
          <a:avLst/>
        </a:prstGeom>
      </xdr:spPr>
    </xdr:pic>
    <xdr:clientData/>
  </xdr:twoCellAnchor>
  <xdr:twoCellAnchor editAs="oneCell">
    <xdr:from>
      <xdr:col>0</xdr:col>
      <xdr:colOff>0</xdr:colOff>
      <xdr:row>0</xdr:row>
      <xdr:rowOff>0</xdr:rowOff>
    </xdr:from>
    <xdr:to>
      <xdr:col>1</xdr:col>
      <xdr:colOff>476250</xdr:colOff>
      <xdr:row>2</xdr:row>
      <xdr:rowOff>9525</xdr:rowOff>
    </xdr:to>
    <xdr:pic>
      <xdr:nvPicPr>
        <xdr:cNvPr id="2" name="Imagem 1">
          <a:extLst>
            <a:ext uri="{FF2B5EF4-FFF2-40B4-BE49-F238E27FC236}">
              <a16:creationId xmlns:a16="http://schemas.microsoft.com/office/drawing/2014/main" id="{C81FC9F0-3A4B-4E84-9F8D-3A42D27EFCBA}"/>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7.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827" Type="http://schemas.openxmlformats.org/officeDocument/2006/relationships/hyperlink" Target="https://www.caixa.gov.br/Downloads/sinapi-cadernos-tecnicos/SINAPI-CT-CUSTOS-HORARIOS-PRODUTIVO-E-IMPRODUTIVO-DOS-EQUIPAMENTOS.pdf" TargetMode="External"/><Relationship Id="rId3182" Type="http://schemas.openxmlformats.org/officeDocument/2006/relationships/hyperlink" Target="https://www.caixa.gov.br/Downloads/sinapi-cadernos-tecnicos/SINAPI-CT-ESCAVACAO-HORIZONTAL.pdf" TargetMode="External"/><Relationship Id="rId4233" Type="http://schemas.openxmlformats.org/officeDocument/2006/relationships/hyperlink" Target="https://www.caixa.gov.br/Downloads/sinapi-cadernos-tecnicos/SINAPI-CT-GUARDA-CORPO-CORRIMAO-E-GRADE-PARA-ESQUADRIAS.pdf" TargetMode="External"/><Relationship Id="rId7389" Type="http://schemas.openxmlformats.org/officeDocument/2006/relationships/hyperlink" Target="https://www.caixa.gov.br/Downloads/sinapi-cadernos-tecnicos/SINAPI-CT-MASSA-UNICA-INTERNA.pdf" TargetMode="External"/><Relationship Id="rId8854" Type="http://schemas.openxmlformats.org/officeDocument/2006/relationships/hyperlink" Target="https://www.caixa.gov.br/Downloads/sinapi-cadernos-tecnicos/SINAPI-CT-SINALIZACAO-VERTICAL-VIARIA.pdf" TargetMode="External"/><Relationship Id="rId3999" Type="http://schemas.openxmlformats.org/officeDocument/2006/relationships/hyperlink" Target="https://www.caixa.gov.br/Downloads/sinapi-cadernos-tecnicos/SINAPI-CT-FUNDACOES-RASAS-(BLOCOS-SAPATAS-VIGAS-BALDRAME).pdf" TargetMode="External"/><Relationship Id="rId4300" Type="http://schemas.openxmlformats.org/officeDocument/2006/relationships/hyperlink" Target="https://www.caixa.gov.br/Downloads/sinapi-cadernos-tecnicos/SINAPI-CT-ILUMINACAO-PREDIAL-E-MONITORAMENTO.pdf" TargetMode="External"/><Relationship Id="rId7456" Type="http://schemas.openxmlformats.org/officeDocument/2006/relationships/hyperlink" Target="https://www.caixa.gov.br/Downloads/sinapi-cadernos-tecnicos/SINAPI-CT-MONOCAPA.pdf" TargetMode="External"/><Relationship Id="rId8507" Type="http://schemas.openxmlformats.org/officeDocument/2006/relationships/hyperlink" Target="https://www.caixa.gov.br/Downloads/sinapi-cadernos-tecnicos/SINAPI-CT-RECOMPOSICAO-DE-PAVIMENTOS.pdf" TargetMode="External"/><Relationship Id="rId170" Type="http://schemas.openxmlformats.org/officeDocument/2006/relationships/hyperlink" Target="https://www.caixa.gov.br/Downloads/sinapi-cadernos-tecnicos/SINAPI-CT-ARGAMASSAS.pdf" TargetMode="External"/><Relationship Id="rId6058" Type="http://schemas.openxmlformats.org/officeDocument/2006/relationships/hyperlink" Target="https://www.caixa.gov.br/Downloads/sinapi-cadernos-tecnicos/SINAPI-CT-INSTALACOES-DE-GAS-E-INCENDIO-EM-ACO-E-FERRO-GALVANIZADO.pdf" TargetMode="External"/><Relationship Id="rId6472" Type="http://schemas.openxmlformats.org/officeDocument/2006/relationships/hyperlink" Target="https://www.caixa.gov.br/Downloads/sinapi-cadernos-tecnicos/SINAPI-CT-INSTALACOES-EM-COBRE.pdf" TargetMode="External"/><Relationship Id="rId7109" Type="http://schemas.openxmlformats.org/officeDocument/2006/relationships/hyperlink" Target="https://www.caixa.gov.br/Downloads/sinapi-metodologia/Livro_SINAPI_Calculos_Parametros.pdf" TargetMode="External"/><Relationship Id="rId7523" Type="http://schemas.openxmlformats.org/officeDocument/2006/relationships/hyperlink" Target="https://www.caixa.gov.br/Downloads/sinapi-cadernos-tecnicos/SINAPI-CT-PAREDES-DE-CONCRETO-CONCRETAGEM.pdf" TargetMode="External"/><Relationship Id="rId7870" Type="http://schemas.openxmlformats.org/officeDocument/2006/relationships/hyperlink" Target="https://www.caixa.gov.br/Downloads/sinapi-cadernos-tecnicos/SINAPI-CT-PINTURA-EM-MADEIRA.pdf" TargetMode="External"/><Relationship Id="rId8921" Type="http://schemas.openxmlformats.org/officeDocument/2006/relationships/hyperlink" Target="https://www.caixa.gov.br/Downloads/sinapi-cadernos-tecnicos/SINAPI-CT-SISTEMAS-DE-MEDICAO.pdf" TargetMode="External"/><Relationship Id="rId5074" Type="http://schemas.openxmlformats.org/officeDocument/2006/relationships/hyperlink" Target="https://www.caixa.gov.br/Downloads/sinapi-cadernos-tecnicos/SINAPI-CT-INSTALACOES-HIDRAULICAS-RESERVACAO-E-BOMBAS-DE-RECALQUE.pdf" TargetMode="External"/><Relationship Id="rId6125" Type="http://schemas.openxmlformats.org/officeDocument/2006/relationships/hyperlink" Target="https://www.caixa.gov.br/Downloads/sinapi-cadernos-tecnicos/SINAPI-CT-INSTALACOES-DE-GAS-E-INCENDIO-EM-ACO-E-FERRO-GALVANIZADO.pdf" TargetMode="External"/><Relationship Id="rId987" Type="http://schemas.openxmlformats.org/officeDocument/2006/relationships/hyperlink" Target="https://www.caixa.gov.br/Downloads/sinapi-cadernos-tecnicos/SINAPI-CT-BOCAS-PARA-BUEIROS.pdf" TargetMode="External"/><Relationship Id="rId2668" Type="http://schemas.openxmlformats.org/officeDocument/2006/relationships/hyperlink" Target="https://www.caixa.gov.br/Downloads/sinapi-cadernos-tecnicos/SINAPI-CT-DEPRECIACAO-JUROS-IMPOSTOS-E-SEGUROS-MANUTENCAO-E-MATERIAIS-NA-OPERACAO-DOS-EQUIPAMENTOS.pdf" TargetMode="External"/><Relationship Id="rId3719" Type="http://schemas.openxmlformats.org/officeDocument/2006/relationships/hyperlink" Target="https://www.caixa.gov.br/Downloads/sinapi-cadernos-tecnicos/SINAPI-CT-ESTRUTURA-E-TRAMA-PARA-COBERTURA.pdf" TargetMode="External"/><Relationship Id="rId4090" Type="http://schemas.openxmlformats.org/officeDocument/2006/relationships/hyperlink" Target="https://www.caixa.gov.br/Downloads/sinapi-cadernos-tecnicos/SINAPI-CT-FORMAS-PARA-ESTRUTURAS-DE-CONCRETO-ARMADO.pdf" TargetMode="External"/><Relationship Id="rId8297" Type="http://schemas.openxmlformats.org/officeDocument/2006/relationships/hyperlink" Target="https://www.caixa.gov.br/Downloads/sinapi-cadernos-tecnicos/SINAPI-CT-PRODUCAO-DE-CONCRETO.pdf" TargetMode="External"/><Relationship Id="rId9695" Type="http://schemas.openxmlformats.org/officeDocument/2006/relationships/hyperlink" Target="https://www.caixa.gov.br/Downloads/sinapi-cadernos-tecnicos/SINAPI-CT-VALVULAS-PARA-REDES-DE-SANEAMENTO.pdf" TargetMode="External"/><Relationship Id="rId1684" Type="http://schemas.openxmlformats.org/officeDocument/2006/relationships/hyperlink" Target="https://www.caixa.gov.br/Downloads/sinapi-cadernos-tecnicos/SINAPI-CT-CUSTOS-HORARIOS-PRODUTIVO-E-IMPRODUTIVO-DOS-EQUIPAMENTOS.pdf" TargetMode="External"/><Relationship Id="rId2735" Type="http://schemas.openxmlformats.org/officeDocument/2006/relationships/hyperlink" Target="https://www.caixa.gov.br/Downloads/sinapi-cadernos-tecnicos/SINAPI-CT-DRENAGEM-DE-AR-CONDICIONADO.pdf" TargetMode="External"/><Relationship Id="rId5141" Type="http://schemas.openxmlformats.org/officeDocument/2006/relationships/hyperlink" Target="https://www.caixa.gov.br/Downloads/sinapi-cadernos-tecnicos/SINAPI-CT-INSTALACOES-HIDRAULICAS-EM-PEX.pdf" TargetMode="External"/><Relationship Id="rId9348" Type="http://schemas.openxmlformats.org/officeDocument/2006/relationships/hyperlink" Target="https://www.caixa.gov.br/Downloads/sinapi-cadernos-tecnicos/SINAPI-CT-TRANSPORTE-CARGA-E-DESCARGA-DE-MATERIAIS.pdf" TargetMode="External"/><Relationship Id="rId707" Type="http://schemas.openxmlformats.org/officeDocument/2006/relationships/hyperlink" Target="https://www.caixa.gov.br/Downloads/sinapi-cadernos-tecnicos/SINAPI-CT-ASSENTAMENTO-DE-TUBOS-DE-ESGOTO-OU-DRENAGEM-PLUVIAL-EM-CONCRETO.pdf" TargetMode="External"/><Relationship Id="rId1337" Type="http://schemas.openxmlformats.org/officeDocument/2006/relationships/hyperlink" Target="https://www.caixa.gov.br/Downloads/sinapi-cadernos-tecnicos/SINAPI-CT-CONCRETO-PROJETADO.pdf" TargetMode="External"/><Relationship Id="rId1751" Type="http://schemas.openxmlformats.org/officeDocument/2006/relationships/hyperlink" Target="https://www.caixa.gov.br/Downloads/sinapi-cadernos-tecnicos/SINAPI-CT-CUSTOS-HORARIOS-PRODUTIVO-E-IMPRODUTIVO-DOS-EQUIPAMENTOS.pdf" TargetMode="External"/><Relationship Id="rId2802" Type="http://schemas.openxmlformats.org/officeDocument/2006/relationships/hyperlink" Target="https://www.caixa.gov.br/Downloads/sinapi-cadernos-tecnicos/SINAPI-CT-DRENOS.pdf" TargetMode="External"/><Relationship Id="rId5958" Type="http://schemas.openxmlformats.org/officeDocument/2006/relationships/hyperlink" Target="https://www.caixa.gov.br/Downloads/sinapi-cadernos-tecnicos/SINAPI-CT-INSTALACOES-DE-GAS-E-INCENDIO-EM-ACO-E-FERRO-GALVANIZADO.pdf" TargetMode="External"/><Relationship Id="rId8364" Type="http://schemas.openxmlformats.org/officeDocument/2006/relationships/hyperlink" Target="https://www.caixa.gov.br/Downloads/sinapi-cadernos-tecnicos/SINAPI-CT-RADIER-PISO-DE-CONCRETO-E-LAJE-SOBRE-SOLO.pdf" TargetMode="External"/><Relationship Id="rId9415" Type="http://schemas.openxmlformats.org/officeDocument/2006/relationships/hyperlink" Target="https://www.caixa.gov.br/Downloads/sinapi-cadernos-tecnicos/SINAPI-CT-TUBULACAO-FLANGEADA-PARA-REDES-DE-AGUA.pdf" TargetMode="External"/><Relationship Id="rId43" Type="http://schemas.openxmlformats.org/officeDocument/2006/relationships/hyperlink" Target="https://www.caixa.gov.br/Downloads/sinapi-cadernos-tecnicos/SINAPI-CT-ALVENARIA-DE-VEDACAO.pdf" TargetMode="External"/><Relationship Id="rId1404" Type="http://schemas.openxmlformats.org/officeDocument/2006/relationships/hyperlink" Target="https://www.caixa.gov.br/Downloads/sinapi-cadernos-tecnicos/SINAPI-CT-CONTRAPISO.pdf" TargetMode="External"/><Relationship Id="rId7380" Type="http://schemas.openxmlformats.org/officeDocument/2006/relationships/hyperlink" Target="https://www.caixa.gov.br/Downloads/sinapi-cadernos-tecnicos/SINAPI-CT-MASSA-UNICA-INTERNA.pdf" TargetMode="External"/><Relationship Id="rId8017" Type="http://schemas.openxmlformats.org/officeDocument/2006/relationships/hyperlink" Target="https://www.caixa.gov.br/Downloads/sinapi-cadernos-tecnicos/SINAPI-CT-PISOS.pdf" TargetMode="External"/><Relationship Id="rId8431" Type="http://schemas.openxmlformats.org/officeDocument/2006/relationships/hyperlink" Target="https://www.caixa.gov.br/Downloads/sinapi-cadernos-tecnicos/SINAPI-CT-RASGOS-E-FIXACOES.pdf" TargetMode="External"/><Relationship Id="rId3576" Type="http://schemas.openxmlformats.org/officeDocument/2006/relationships/hyperlink" Target="https://www.caixa.gov.br/Downloads/sinapi-cadernos-tecnicos/SINAPI-CT-ESQUADRIAS-PORTAS.pdf" TargetMode="External"/><Relationship Id="rId4627" Type="http://schemas.openxmlformats.org/officeDocument/2006/relationships/hyperlink" Target="https://www.caixa.gov.br/Downloads/sinapi-cadernos-tecnicos/SINAPI-CT-INSTALACOES-ELETRICAS-ELETRODUTOS-CONEXOES-E-CONDULETES-APARENTES.pdf" TargetMode="External"/><Relationship Id="rId4974" Type="http://schemas.openxmlformats.org/officeDocument/2006/relationships/hyperlink" Target="https://www.caixa.gov.br/Downloads/sinapi-cadernos-tecnicos/SINAPI-CT-INSTALACOES-HIDRAULICAS-RESERVACAO-E-BOMBAS-DE-RECALQUE.pdf" TargetMode="External"/><Relationship Id="rId7033" Type="http://schemas.openxmlformats.org/officeDocument/2006/relationships/hyperlink" Target="https://www.caixa.gov.br/Downloads/sinapi-metodologia/Livro_SINAPI_Calculos_Parametros.pdf" TargetMode="External"/><Relationship Id="rId497" Type="http://schemas.openxmlformats.org/officeDocument/2006/relationships/hyperlink" Target="https://www.caixa.gov.br/Downloads/sinapi-cadernos-tecnicos/SINAPI-CT-ASSENTAMENTO-DE-TUBOS-DE-PVC-E-METALICOS-EM-REDES-DE-AGUA.pdf" TargetMode="External"/><Relationship Id="rId2178" Type="http://schemas.openxmlformats.org/officeDocument/2006/relationships/hyperlink" Target="https://www.caixa.gov.br/Downloads/sinapi-cadernos-tecnicos/SINAPI-CT-DEPRECIACAO-JUROS-IMPOSTOS-E-SEGUROS-MANUTENCAO-E-MATERIAIS-NA-OPERACAO-DOS-EQUIPAMENTOS.pdf" TargetMode="External"/><Relationship Id="rId3229" Type="http://schemas.openxmlformats.org/officeDocument/2006/relationships/hyperlink" Target="https://www.caixa.gov.br/Downloads/sinapi-cadernos-tecnicos/SINAPI-CT-ESCAVACAO-VERTICAL-A-CEU-ABERTO.pdf" TargetMode="External"/><Relationship Id="rId3990" Type="http://schemas.openxmlformats.org/officeDocument/2006/relationships/hyperlink" Target="https://www.caixa.gov.br/Downloads/sinapi-cadernos-tecnicos/SINAPI-CT-FUNDACOES-RASAS-(BLOCOS-SAPATAS-VIGAS-BALDRAME).pdf" TargetMode="External"/><Relationship Id="rId7100" Type="http://schemas.openxmlformats.org/officeDocument/2006/relationships/hyperlink" Target="https://www.caixa.gov.br/Downloads/sinapi-metodologia/Livro_SINAPI_Calculos_Parametros.pdf" TargetMode="External"/><Relationship Id="rId1194" Type="http://schemas.openxmlformats.org/officeDocument/2006/relationships/hyperlink" Target="https://www.caixa.gov.br/Downloads/sinapi-cadernos-tecnicos/SINAPI-CT-CANALETAS-GRELHAS-E-CAIXAS-COM-GRELHA-PARA-DRENAGEM.pdf" TargetMode="External"/><Relationship Id="rId2592" Type="http://schemas.openxmlformats.org/officeDocument/2006/relationships/hyperlink" Target="https://www.caixa.gov.br/Downloads/sinapi-cadernos-tecnicos/SINAPI-CT-DEPRECIACAO-JUROS-IMPOSTOS-E-SEGUROS-MANUTENCAO-E-MATERIAIS-NA-OPERACAO-DOS-EQUIPAMENTOS.pdf" TargetMode="External"/><Relationship Id="rId3643" Type="http://schemas.openxmlformats.org/officeDocument/2006/relationships/hyperlink" Target="https://www.caixa.gov.br/Downloads/sinapi-cadernos-tecnicos/SINAPI-CT-ESTRUTURA-E-TRAMA-PARA-COBERTURA.pdf" TargetMode="External"/><Relationship Id="rId6799" Type="http://schemas.openxmlformats.org/officeDocument/2006/relationships/hyperlink" Target="https://www.caixa.gov.br/Downloads/sinapi-metodologia/Livro_SINAPI_Calculos_Parametros.pdf" TargetMode="External"/><Relationship Id="rId217" Type="http://schemas.openxmlformats.org/officeDocument/2006/relationships/hyperlink" Target="https://www.caixa.gov.br/Downloads/sinapi-cadernos-tecnicos/SINAPI-CT-ARGAMASSAS.pdf" TargetMode="External"/><Relationship Id="rId564" Type="http://schemas.openxmlformats.org/officeDocument/2006/relationships/hyperlink" Target="https://www.caixa.gov.br/Downloads/sinapi-cadernos-tecnicos/SINAPI-CT-ASSENTAMENTO-DE-TUBOS-DE-PVC-E-METALICOS-EM-REDES-DE-AGUA.pdf" TargetMode="External"/><Relationship Id="rId2245" Type="http://schemas.openxmlformats.org/officeDocument/2006/relationships/hyperlink" Target="https://www.caixa.gov.br/Downloads/sinapi-cadernos-tecnicos/SINAPI-CT-DEPRECIACAO-JUROS-IMPOSTOS-E-SEGUROS-MANUTENCAO-E-MATERIAIS-NA-OPERACAO-DOS-EQUIPAMENTOS.pdf" TargetMode="External"/><Relationship Id="rId3710" Type="http://schemas.openxmlformats.org/officeDocument/2006/relationships/hyperlink" Target="https://www.caixa.gov.br/Downloads/sinapi-cadernos-tecnicos/SINAPI-CT-ESTRUTURA-E-TRAMA-PARA-COBERTURA.pdf" TargetMode="External"/><Relationship Id="rId6866" Type="http://schemas.openxmlformats.org/officeDocument/2006/relationships/hyperlink" Target="https://www.caixa.gov.br/Downloads/sinapi-metodologia/Livro_SINAPI_Calculos_Parametros.pdf" TargetMode="External"/><Relationship Id="rId7917" Type="http://schemas.openxmlformats.org/officeDocument/2006/relationships/hyperlink" Target="https://www.caixa.gov.br/Downloads/sinapi-cadernos-tecnicos/SINAPI-CT-PINTURA-EM-SUPERFICIES-METALICAS.pdf" TargetMode="External"/><Relationship Id="rId9272" Type="http://schemas.openxmlformats.org/officeDocument/2006/relationships/hyperlink" Target="https://www.caixa.gov.br/Downloads/sinapi-cadernos-tecnicos/SINAPI-CT-TRANSPORTE-CARGA-E-DESCARGA-DE-MATERIAIS.pdf" TargetMode="External"/><Relationship Id="rId631" Type="http://schemas.openxmlformats.org/officeDocument/2006/relationships/hyperlink" Target="https://www.caixa.gov.br/Downloads/sinapi-cadernos-tecnicos/SINAPI-CT-ASSENTAMENTO-DE-TUBOS-DE-ESGOTO-OU-DRENAGEM-PLUVIAL-EM-CONCRETO.pdf" TargetMode="External"/><Relationship Id="rId1261" Type="http://schemas.openxmlformats.org/officeDocument/2006/relationships/hyperlink" Target="https://www.caixa.gov.br/Downloads/sinapi-cadernos-tecnicos/SINAPI-CT-CHAPISCO.pdf" TargetMode="External"/><Relationship Id="rId2312" Type="http://schemas.openxmlformats.org/officeDocument/2006/relationships/hyperlink" Target="https://www.caixa.gov.br/Downloads/sinapi-cadernos-tecnicos/SINAPI-CT-DEPRECIACAO-JUROS-IMPOSTOS-E-SEGUROS-MANUTENCAO-E-MATERIAIS-NA-OPERACAO-DOS-EQUIPAMENTOS.pdf" TargetMode="External"/><Relationship Id="rId5468" Type="http://schemas.openxmlformats.org/officeDocument/2006/relationships/hyperlink" Target="https://www.caixa.gov.br/Downloads/sinapi-cadernos-tecnicos/SINAPI-CT-INSTALACOES-PREDIAIS-DE-AGUA-FRIA-EM-PVC.pdf" TargetMode="External"/><Relationship Id="rId5882" Type="http://schemas.openxmlformats.org/officeDocument/2006/relationships/hyperlink" Target="https://www.caixa.gov.br/Downloads/sinapi-cadernos-tecnicos/SINAPI-CT-INSTALACOES-PREDIAIS-DE-AGUAS-PLUVIAIS-TUBOS-CONEXOES-CAIXAS-E-RALOS.pdf" TargetMode="External"/><Relationship Id="rId6519" Type="http://schemas.openxmlformats.org/officeDocument/2006/relationships/hyperlink" Target="https://www.caixa.gov.br/Downloads/sinapi-cadernos-tecnicos/SINAPI-CT-INSTALACOES-EM-COBRE.pdf" TargetMode="External"/><Relationship Id="rId6933" Type="http://schemas.openxmlformats.org/officeDocument/2006/relationships/hyperlink" Target="https://www.caixa.gov.br/Downloads/sinapi-metodologia/Livro_SINAPI_Calculos_Parametros.pdf" TargetMode="External"/><Relationship Id="rId4484" Type="http://schemas.openxmlformats.org/officeDocument/2006/relationships/hyperlink" Target="https://www.caixa.gov.br/Downloads/sinapi-cadernos-tecnicos/SINAPI-CT-INSTALACOES-ELETRICAS-ELETRODUTOS-EMBUTIDOS-CABOS-CAIXAS-TOMADAS-E-INTERRUPTORES.pdf" TargetMode="External"/><Relationship Id="rId5535" Type="http://schemas.openxmlformats.org/officeDocument/2006/relationships/hyperlink" Target="https://www.caixa.gov.br/Downloads/sinapi-cadernos-tecnicos/SINAPI-CT-INSTALACOES-PREDIAIS-DE-AGUA-FRIA-EM-PVC.pdf" TargetMode="External"/><Relationship Id="rId3086" Type="http://schemas.openxmlformats.org/officeDocument/2006/relationships/hyperlink" Target="https://www.caixa.gov.br/Downloads/sinapi-cadernos-tecnicos/SINAPI-CT-ESCADAS.pdf" TargetMode="External"/><Relationship Id="rId4137" Type="http://schemas.openxmlformats.org/officeDocument/2006/relationships/hyperlink" Target="https://www.caixa.gov.br/Downloads/sinapi-cadernos-tecnicos/SINAPI-CT-GABIOES-EXECUCAO-DE-MURO-E-PROTECAO-SUPERFICIAL.pdf" TargetMode="External"/><Relationship Id="rId4551" Type="http://schemas.openxmlformats.org/officeDocument/2006/relationships/hyperlink" Target="https://www.caixa.gov.br/Downloads/sinapi-cadernos-tecnicos/SINAPI-CT-INSTALACOES-ELETRICAS-ELETRODUTOS-EMBUTIDOS-CABOS-CAIXAS-TOMADAS-E-INTERRUPTORES.pdf" TargetMode="External"/><Relationship Id="rId8758" Type="http://schemas.openxmlformats.org/officeDocument/2006/relationships/hyperlink" Target="https://www.caixa.gov.br/Downloads/sinapi-cadernos-tecnicos/SINAPI-CT-REVESTIMENTOS-CERAMICOS-EXTERNOS.pdf" TargetMode="External"/><Relationship Id="rId3153" Type="http://schemas.openxmlformats.org/officeDocument/2006/relationships/hyperlink" Target="https://www.caixa.gov.br/Downloads/sinapi-cadernos-tecnicos/SINAPI-CT-ESCAVACAO-HORIZONTAL.pdf" TargetMode="External"/><Relationship Id="rId4204" Type="http://schemas.openxmlformats.org/officeDocument/2006/relationships/hyperlink" Target="https://www.caixa.gov.br/Downloads/sinapi-cadernos-tecnicos/SINAPI-CT-GRAUTE-E-ARMACAO.pdf" TargetMode="External"/><Relationship Id="rId5602" Type="http://schemas.openxmlformats.org/officeDocument/2006/relationships/hyperlink" Target="https://www.caixa.gov.br/Downloads/sinapi-cadernos-tecnicos/SINAPI-CT-INSTALACOES-PREDIAIS-DE-AGUA-FRIA-EM-PVC.pdf" TargetMode="External"/><Relationship Id="rId7774" Type="http://schemas.openxmlformats.org/officeDocument/2006/relationships/hyperlink" Target="https://www.caixa.gov.br/Downloads/sinapi-cadernos-tecnicos/SINAPI-CT-PERFURACAO-HORIZONTAL-DIRECIONAL-HDD.pdf" TargetMode="External"/><Relationship Id="rId8825" Type="http://schemas.openxmlformats.org/officeDocument/2006/relationships/hyperlink" Target="https://www.caixa.gov.br/Downloads/sinapi-cadernos-tecnicos/SINAPI-CT-SINALIZACAO-HORIZONTAL-VIARIA.pdf" TargetMode="External"/><Relationship Id="rId141" Type="http://schemas.openxmlformats.org/officeDocument/2006/relationships/hyperlink" Target="https://www.caixa.gov.br/Downloads/sinapi-cadernos-tecnicos/SINAPI-CT-ARGAMASSAS.pdf" TargetMode="External"/><Relationship Id="rId3220" Type="http://schemas.openxmlformats.org/officeDocument/2006/relationships/hyperlink" Target="https://www.caixa.gov.br/Downloads/sinapi-cadernos-tecnicos/SINAPI-CT-ESCAVACAO-VERTICAL-A-CEU-ABERTO.pdf" TargetMode="External"/><Relationship Id="rId6029" Type="http://schemas.openxmlformats.org/officeDocument/2006/relationships/hyperlink" Target="https://www.caixa.gov.br/Downloads/sinapi-cadernos-tecnicos/SINAPI-CT-INSTALACOES-DE-GAS-E-INCENDIO-EM-ACO-E-FERRO-GALVANIZADO.pdf" TargetMode="External"/><Relationship Id="rId6376" Type="http://schemas.openxmlformats.org/officeDocument/2006/relationships/hyperlink" Target="https://www.caixa.gov.br/Downloads/sinapi-cadernos-tecnicos/SINAPI-CT-INSTALACOES-EM-COBRE.pdf" TargetMode="External"/><Relationship Id="rId6790" Type="http://schemas.openxmlformats.org/officeDocument/2006/relationships/hyperlink" Target="https://www.caixa.gov.br/Downloads/sinapi-metodologia/Livro_SINAPI_Calculos_Parametros.pdf" TargetMode="External"/><Relationship Id="rId7427" Type="http://schemas.openxmlformats.org/officeDocument/2006/relationships/hyperlink" Target="https://www.caixa.gov.br/Downloads/sinapi-cadernos-tecnicos/SINAPI-CT-MASSA-UNICA-INTERNA.pdf" TargetMode="External"/><Relationship Id="rId7841" Type="http://schemas.openxmlformats.org/officeDocument/2006/relationships/hyperlink" Target="https://www.caixa.gov.br/Downloads/sinapi-cadernos-tecnicos/SINAPI-CT-PINTURA-INTERNA.pdf" TargetMode="External"/><Relationship Id="rId7" Type="http://schemas.openxmlformats.org/officeDocument/2006/relationships/hyperlink" Target="https://www.caixa.gov.br/Downloads/sinapi-cadernos-tecnicos/SINAPI-CT-ACESSIBILIDADE.pdf" TargetMode="External"/><Relationship Id="rId2986" Type="http://schemas.openxmlformats.org/officeDocument/2006/relationships/hyperlink" Target="https://www.caixa.gov.br/Downloads/sinapi-cadernos-tecnicos/SINAPI-CT-EQUIPAMENTOS-DE-PROTECAO-COLETIVA.pdf" TargetMode="External"/><Relationship Id="rId5392" Type="http://schemas.openxmlformats.org/officeDocument/2006/relationships/hyperlink" Target="https://www.caixa.gov.br/Downloads/sinapi-cadernos-tecnicos/SINAPI-CT-INSTALACOES-PREDIAIS-DE-ESGOTO-TUBOS-E-CONEXOES.pdf" TargetMode="External"/><Relationship Id="rId6443" Type="http://schemas.openxmlformats.org/officeDocument/2006/relationships/hyperlink" Target="https://www.caixa.gov.br/Downloads/sinapi-cadernos-tecnicos/SINAPI-CT-INSTALACOES-EM-COBRE.pdf" TargetMode="External"/><Relationship Id="rId9599" Type="http://schemas.openxmlformats.org/officeDocument/2006/relationships/hyperlink" Target="https://www.caixa.gov.br/Downloads/sinapi-cadernos-tecnicos/SINAPI-CT-VALVULAS-E-REGISTROS-PARA-SISTEMAS-PREDIAIS.pdf" TargetMode="External"/><Relationship Id="rId958" Type="http://schemas.openxmlformats.org/officeDocument/2006/relationships/hyperlink" Target="https://www.caixa.gov.br/Downloads/sinapi-cadernos-tecnicos/SINAPI-CT-ATERROS-BASES-SUB-BASES-E-IMPRIMACOES.pdf" TargetMode="External"/><Relationship Id="rId1588" Type="http://schemas.openxmlformats.org/officeDocument/2006/relationships/hyperlink" Target="https://www.caixa.gov.br/Downloads/sinapi-cadernos-tecnicos/SINAPI-CT-CUSTOS-HORARIOS-PRODUTIVO-E-IMPRODUTIVO-DOS-EQUIPAMENTOS.pdf" TargetMode="External"/><Relationship Id="rId2639" Type="http://schemas.openxmlformats.org/officeDocument/2006/relationships/hyperlink" Target="https://www.caixa.gov.br/Downloads/sinapi-cadernos-tecnicos/SINAPI-CT-DEPRECIACAO-JUROS-IMPOSTOS-E-SEGUROS-MANUTENCAO-E-MATERIAIS-NA-OPERACAO-DOS-EQUIPAMENTOS.pdf" TargetMode="External"/><Relationship Id="rId5045" Type="http://schemas.openxmlformats.org/officeDocument/2006/relationships/hyperlink" Target="https://www.caixa.gov.br/Downloads/sinapi-cadernos-tecnicos/SINAPI-CT-INSTALACOES-HIDRAULICAS-RESERVACAO-E-BOMBAS-DE-RECALQUE.pdf" TargetMode="External"/><Relationship Id="rId6510" Type="http://schemas.openxmlformats.org/officeDocument/2006/relationships/hyperlink" Target="https://www.caixa.gov.br/Downloads/sinapi-cadernos-tecnicos/SINAPI-CT-INSTALACOES-EM-COBRE.pdf" TargetMode="External"/><Relationship Id="rId9666" Type="http://schemas.openxmlformats.org/officeDocument/2006/relationships/hyperlink" Target="https://www.caixa.gov.br/Downloads/sinapi-cadernos-tecnicos/SINAPI-CT-VALVULAS-PARA-REDES-DE-SANEAMENTO.pdf" TargetMode="External"/><Relationship Id="rId1655" Type="http://schemas.openxmlformats.org/officeDocument/2006/relationships/hyperlink" Target="https://www.caixa.gov.br/Downloads/sinapi-cadernos-tecnicos/SINAPI-CT-CUSTOS-HORARIOS-PRODUTIVO-E-IMPRODUTIVO-DOS-EQUIPAMENTOS.pdf" TargetMode="External"/><Relationship Id="rId2706" Type="http://schemas.openxmlformats.org/officeDocument/2006/relationships/hyperlink" Target="https://www.caixa.gov.br/Downloads/sinapi-cadernos-tecnicos/SINAPI-CT-DEPRECIACAO-JUROS-IMPOSTOS-E-SEGUROS-MANUTENCAO-E-MATERIAIS-NA-OPERACAO-DOS-EQUIPAMENTOS.pdf" TargetMode="External"/><Relationship Id="rId4061" Type="http://schemas.openxmlformats.org/officeDocument/2006/relationships/hyperlink" Target="https://www.caixa.gov.br/Downloads/sinapi-cadernos-tecnicos/SINAPI-CT-FORMAS-PARA-ESTRUTURAS-DE-CONCRETO-ARMADO.pdf" TargetMode="External"/><Relationship Id="rId5112" Type="http://schemas.openxmlformats.org/officeDocument/2006/relationships/hyperlink" Target="https://www.caixa.gov.br/Downloads/sinapi-cadernos-tecnicos/SINAPI-CT-INSTALACOES-HIDRAULICAS-RESERVACAO-E-BOMBAS-DE-RECALQUE.pdf" TargetMode="External"/><Relationship Id="rId8268" Type="http://schemas.openxmlformats.org/officeDocument/2006/relationships/hyperlink" Target="https://www.caixa.gov.br/Downloads/sinapi-cadernos-tecnicos/SINAPI-CT-POCOS-DE-VISITA-E-CAIXAS-PARA-BOCAS-DE-LOBO.pdf" TargetMode="External"/><Relationship Id="rId8682" Type="http://schemas.openxmlformats.org/officeDocument/2006/relationships/hyperlink" Target="https://www.caixa.gov.br/Downloads/sinapi-cadernos-tecnicos/SINAPI-CT-REDES-DE-AGUA-E-ESGOTO-EM-PEAD-LISO-(TUBOS-E-CONEXOES).pdf" TargetMode="External"/><Relationship Id="rId9319" Type="http://schemas.openxmlformats.org/officeDocument/2006/relationships/hyperlink" Target="https://www.caixa.gov.br/Downloads/sinapi-cadernos-tecnicos/SINAPI-CT-TRANSPORTE-CARGA-E-DESCARGA-DE-MATERIAIS.pdf" TargetMode="External"/><Relationship Id="rId1308" Type="http://schemas.openxmlformats.org/officeDocument/2006/relationships/hyperlink" Target="https://www.caixa.gov.br/Downloads/sinapi-cadernos-tecnicos/SINAPI-CT-CONCRETO-PROJETADO.pdf" TargetMode="External"/><Relationship Id="rId7284" Type="http://schemas.openxmlformats.org/officeDocument/2006/relationships/hyperlink" Target="https://www.caixa.gov.br/Downloads/sinapi-cadernos-tecnicos/SINAPI-CT-MASSA-UNICA-EXTERNA.pdf" TargetMode="External"/><Relationship Id="rId8335" Type="http://schemas.openxmlformats.org/officeDocument/2006/relationships/hyperlink" Target="https://www.caixa.gov.br/Downloads/sinapi-cadernos-tecnicos/SINAPI-CT-QUADRAS-E-SEUS-EQUIPAMENTOS.pdf" TargetMode="External"/><Relationship Id="rId1722" Type="http://schemas.openxmlformats.org/officeDocument/2006/relationships/hyperlink" Target="https://www.caixa.gov.br/Downloads/sinapi-cadernos-tecnicos/SINAPI-CT-CUSTOS-HORARIOS-PRODUTIVO-E-IMPRODUTIVO-DOS-EQUIPAMENTOS.pdf" TargetMode="External"/><Relationship Id="rId4878" Type="http://schemas.openxmlformats.org/officeDocument/2006/relationships/hyperlink" Target="https://www.caixa.gov.br/Downloads/sinapi-cadernos-tecnicos/SINAPI-CT-INSTALACOES-HIDRAULICAS-RESERVACAO-E-BOMBAS-DE-RECALQUE.pdf" TargetMode="External"/><Relationship Id="rId5929" Type="http://schemas.openxmlformats.org/officeDocument/2006/relationships/hyperlink" Target="https://www.caixa.gov.br/Downloads/sinapi-cadernos-tecnicos/SINAPI-CT-INSTALACOES-DE-DIVISORIAS-DIVERSAS.pdf" TargetMode="External"/><Relationship Id="rId14" Type="http://schemas.openxmlformats.org/officeDocument/2006/relationships/hyperlink" Target="https://www.caixa.gov.br/Downloads/sinapi-cadernos-tecnicos/SINAPI-CT-ALVENARIA-ESTRUTURAL-BLOCOS-CERAMICOS.pdf" TargetMode="External"/><Relationship Id="rId3894" Type="http://schemas.openxmlformats.org/officeDocument/2006/relationships/hyperlink" Target="https://www.caixa.gov.br/Downloads/sinapi-cadernos-tecnicos/SINAPI-CT-EXECUCAO-DE-TIRANTES.pdf" TargetMode="External"/><Relationship Id="rId4945" Type="http://schemas.openxmlformats.org/officeDocument/2006/relationships/hyperlink" Target="https://www.caixa.gov.br/Downloads/sinapi-cadernos-tecnicos/SINAPI-CT-INSTALACOES-HIDRAULICAS-RESERVACAO-E-BOMBAS-DE-RECALQUE.pdf" TargetMode="External"/><Relationship Id="rId7004" Type="http://schemas.openxmlformats.org/officeDocument/2006/relationships/hyperlink" Target="https://www.caixa.gov.br/Downloads/sinapi-metodologia/Livro_SINAPI_Calculos_Parametros.pdf" TargetMode="External"/><Relationship Id="rId7351" Type="http://schemas.openxmlformats.org/officeDocument/2006/relationships/hyperlink" Target="https://www.caixa.gov.br/Downloads/sinapi-cadernos-tecnicos/SINAPI-CT-MASSA-UNICA-EXTERNA.pdf" TargetMode="External"/><Relationship Id="rId8402" Type="http://schemas.openxmlformats.org/officeDocument/2006/relationships/hyperlink" Target="https://www.caixa.gov.br/Downloads/sinapi-cadernos-tecnicos/SINAPI-CT-RASGOS-E-FIXACOES.pdf" TargetMode="External"/><Relationship Id="rId2496" Type="http://schemas.openxmlformats.org/officeDocument/2006/relationships/hyperlink" Target="https://www.caixa.gov.br/Downloads/sinapi-cadernos-tecnicos/SINAPI-CT-DEPRECIACAO-JUROS-IMPOSTOS-E-SEGUROS-MANUTENCAO-E-MATERIAIS-NA-OPERACAO-DOS-EQUIPAMENTOS.pdf" TargetMode="External"/><Relationship Id="rId3547" Type="http://schemas.openxmlformats.org/officeDocument/2006/relationships/hyperlink" Target="https://www.caixa.gov.br/Downloads/sinapi-cadernos-tecnicos/SINAPI-CT-ESQUADRIAS-PORTAS.pdf" TargetMode="External"/><Relationship Id="rId3961" Type="http://schemas.openxmlformats.org/officeDocument/2006/relationships/hyperlink" Target="https://www.caixa.gov.br/Downloads/sinapi-cadernos-tecnicos/SINAPI-CT-FOSSAS-E-SUMIDOUROS.pdf" TargetMode="External"/><Relationship Id="rId468" Type="http://schemas.openxmlformats.org/officeDocument/2006/relationships/hyperlink" Target="https://www.caixa.gov.br/Downloads/sinapi-cadernos-tecnicos/SINAPI-CT-ASSENTAMENTO-DE-TUBOS-DE-PVC-E-METALICOS-EM-REDES-DE-AGUA.pdf" TargetMode="External"/><Relationship Id="rId882" Type="http://schemas.openxmlformats.org/officeDocument/2006/relationships/hyperlink" Target="https://www.caixa.gov.br/Downloads/sinapi-cadernos-tecnicos/SINAPI-CT-ATERROS-BASES-SUB-BASES-E-IMPRIMACOES.pdf" TargetMode="External"/><Relationship Id="rId1098" Type="http://schemas.openxmlformats.org/officeDocument/2006/relationships/hyperlink" Target="https://www.caixa.gov.br/Downloads/sinapi-cadernos-tecnicos/SINAPI-CT-CAIXAS-ENTERRADAS.pdf" TargetMode="External"/><Relationship Id="rId2149" Type="http://schemas.openxmlformats.org/officeDocument/2006/relationships/hyperlink" Target="https://www.caixa.gov.br/Downloads/sinapi-cadernos-tecnicos/SINAPI-CT-DEPRECIACAO-JUROS-IMPOSTOS-E-SEGUROS-MANUTENCAO-E-MATERIAIS-NA-OPERACAO-DOS-EQUIPAMENTOS.pdf" TargetMode="External"/><Relationship Id="rId2563" Type="http://schemas.openxmlformats.org/officeDocument/2006/relationships/hyperlink" Target="https://www.caixa.gov.br/Downloads/sinapi-cadernos-tecnicos/SINAPI-CT-DEPRECIACAO-JUROS-IMPOSTOS-E-SEGUROS-MANUTENCAO-E-MATERIAIS-NA-OPERACAO-DOS-EQUIPAMENTOS.pdf" TargetMode="External"/><Relationship Id="rId3614" Type="http://schemas.openxmlformats.org/officeDocument/2006/relationships/hyperlink" Target="https://www.caixa.gov.br/Downloads/sinapi-cadernos-tecnicos/SINAPI-CT-ESTACAS-EM-HELICE-CONTINUA.pdf" TargetMode="External"/><Relationship Id="rId6020" Type="http://schemas.openxmlformats.org/officeDocument/2006/relationships/hyperlink" Target="https://www.caixa.gov.br/Downloads/sinapi-cadernos-tecnicos/SINAPI-CT-INSTALACOES-DE-GAS-E-INCENDIO-EM-ACO-E-FERRO-GALVANIZADO.pdf" TargetMode="External"/><Relationship Id="rId9176" Type="http://schemas.openxmlformats.org/officeDocument/2006/relationships/hyperlink" Target="https://www.caixa.gov.br/Downloads/sinapi-cadernos-tecnicos/SINAPI-CT-TRANSPORTE-DE-MATERIAIS-DENTRO-DO-CANTEIRO-DE-OBRAS.pdf" TargetMode="External"/><Relationship Id="rId9590" Type="http://schemas.openxmlformats.org/officeDocument/2006/relationships/hyperlink" Target="https://www.caixa.gov.br/Downloads/sinapi-cadernos-tecnicos/SINAPI-CT-VALVULAS-E-REGISTROS-PARA-SISTEMAS-PREDIAIS.pdf" TargetMode="External"/><Relationship Id="rId535" Type="http://schemas.openxmlformats.org/officeDocument/2006/relationships/hyperlink" Target="https://www.caixa.gov.br/Downloads/sinapi-cadernos-tecnicos/SINAPI-CT-ASSENTAMENTO-DE-TUBOS-DE-PVC-E-METALICOS-EM-REDES-DE-AGUA.pdf" TargetMode="External"/><Relationship Id="rId1165" Type="http://schemas.openxmlformats.org/officeDocument/2006/relationships/hyperlink" Target="https://www.caixa.gov.br/Downloads/sinapi-cadernos-tecnicos/SINAPI-CT-CAIXAS-DE-AGUA-PARA-EDIFICACOES.pdf" TargetMode="External"/><Relationship Id="rId2216" Type="http://schemas.openxmlformats.org/officeDocument/2006/relationships/hyperlink" Target="https://www.caixa.gov.br/Downloads/sinapi-cadernos-tecnicos/SINAPI-CT-DEPRECIACAO-JUROS-IMPOSTOS-E-SEGUROS-MANUTENCAO-E-MATERIAIS-NA-OPERACAO-DOS-EQUIPAMENTOS.pdf" TargetMode="External"/><Relationship Id="rId2630" Type="http://schemas.openxmlformats.org/officeDocument/2006/relationships/hyperlink" Target="https://www.caixa.gov.br/Downloads/sinapi-cadernos-tecnicos/SINAPI-CT-DEPRECIACAO-JUROS-IMPOSTOS-E-SEGUROS-MANUTENCAO-E-MATERIAIS-NA-OPERACAO-DOS-EQUIPAMENTOS.pdf" TargetMode="External"/><Relationship Id="rId5786" Type="http://schemas.openxmlformats.org/officeDocument/2006/relationships/hyperlink" Target="https://www.caixa.gov.br/Downloads/sinapi-cadernos-tecnicos/SINAPI-CT-INSTALACOES-PREDIAIS-DE-AGUA-QUENTE-EM-CPVC.pdf" TargetMode="External"/><Relationship Id="rId6837" Type="http://schemas.openxmlformats.org/officeDocument/2006/relationships/hyperlink" Target="https://www.caixa.gov.br/Downloads/sinapi-metodologia/Livro_SINAPI_Calculos_Parametros.pdf" TargetMode="External"/><Relationship Id="rId8192" Type="http://schemas.openxmlformats.org/officeDocument/2006/relationships/hyperlink" Target="https://www.caixa.gov.br/Downloads/sinapi-cadernos-tecnicos/SINAPI-CT-POCOS-DE-VISITA-E-CAIXAS-PARA-BOCAS-DE-LOBO.pdf" TargetMode="External"/><Relationship Id="rId9243" Type="http://schemas.openxmlformats.org/officeDocument/2006/relationships/hyperlink" Target="https://www.caixa.gov.br/Downloads/sinapi-cadernos-tecnicos/SINAPI-CT-TRANSPORTE-CARGA-E-DESCARGA-DE-MATERIAIS.pdf" TargetMode="External"/><Relationship Id="rId602" Type="http://schemas.openxmlformats.org/officeDocument/2006/relationships/hyperlink" Target="https://www.caixa.gov.br/Downloads/sinapi-cadernos-tecnicos/SINAPI-CT-ASSENTAMENTO-DE-TUBOS-DE-PVC-E-METALICOS-EM-REDES-DE-AGUA.pdf" TargetMode="External"/><Relationship Id="rId1232" Type="http://schemas.openxmlformats.org/officeDocument/2006/relationships/hyperlink" Target="https://www.caixa.gov.br/Downloads/sinapi-cadernos-tecnicos/SINAPI-CT-CANALETAS-GRELHAS-E-CAIXAS-COM-GRELHA-PARA-DRENAGEM.pdf" TargetMode="External"/><Relationship Id="rId4388" Type="http://schemas.openxmlformats.org/officeDocument/2006/relationships/hyperlink" Target="https://www.caixa.gov.br/Downloads/sinapi-cadernos-tecnicos/SINAPI-CT-INSTALACOES-ELETRICAS-ELETRODUTOS-EMBUTIDOS-CABOS-CAIXAS-TOMADAS-E-INTERRUPTORES.pdf" TargetMode="External"/><Relationship Id="rId5439" Type="http://schemas.openxmlformats.org/officeDocument/2006/relationships/hyperlink" Target="https://www.caixa.gov.br/Downloads/sinapi-cadernos-tecnicos/SINAPI-CT-INSTALACOES-PREDIAIS-DE-ESGOTO-TUBOS-E-CONEXOES.pdf" TargetMode="External"/><Relationship Id="rId9310" Type="http://schemas.openxmlformats.org/officeDocument/2006/relationships/hyperlink" Target="https://www.caixa.gov.br/Downloads/sinapi-cadernos-tecnicos/SINAPI-CT-TRANSPORTE-CARGA-E-DESCARGA-DE-MATERIAIS.pdf" TargetMode="External"/><Relationship Id="rId5853" Type="http://schemas.openxmlformats.org/officeDocument/2006/relationships/hyperlink" Target="https://www.caixa.gov.br/Downloads/sinapi-cadernos-tecnicos/SINAPI-CT-INSTALACOES-PREDIAIS-DE-AGUAS-PLUVIAIS-TUBOS-CONEXOES-CAIXAS-E-RALOS.pdf" TargetMode="External"/><Relationship Id="rId6904" Type="http://schemas.openxmlformats.org/officeDocument/2006/relationships/hyperlink" Target="https://www.caixa.gov.br/Downloads/sinapi-metodologia/Livro_SINAPI_Calculos_Parametros.pdf" TargetMode="External"/><Relationship Id="rId3057" Type="http://schemas.openxmlformats.org/officeDocument/2006/relationships/hyperlink" Target="https://www.caixa.gov.br/Downloads/sinapi-cadernos-tecnicos/SINAPI-CT-ESCADAS.pdf" TargetMode="External"/><Relationship Id="rId4108" Type="http://schemas.openxmlformats.org/officeDocument/2006/relationships/hyperlink" Target="https://www.caixa.gov.br/Downloads/sinapi-cadernos-tecnicos/SINAPI-CT-FORMAS-PARA-ESTRUTURAS-DE-CONCRETO-ARMADO.pdf" TargetMode="External"/><Relationship Id="rId4455" Type="http://schemas.openxmlformats.org/officeDocument/2006/relationships/hyperlink" Target="https://www.caixa.gov.br/Downloads/sinapi-cadernos-tecnicos/SINAPI-CT-INSTALACOES-ELETRICAS-ELETRODUTOS-EMBUTIDOS-CABOS-CAIXAS-TOMADAS-E-INTERRUPTORES.pdf" TargetMode="External"/><Relationship Id="rId5506" Type="http://schemas.openxmlformats.org/officeDocument/2006/relationships/hyperlink" Target="https://www.caixa.gov.br/Downloads/sinapi-cadernos-tecnicos/SINAPI-CT-INSTALACOES-PREDIAIS-DE-AGUA-FRIA-EM-PVC.pdf" TargetMode="External"/><Relationship Id="rId5920" Type="http://schemas.openxmlformats.org/officeDocument/2006/relationships/hyperlink" Target="https://www.caixa.gov.br/Downloads/sinapi-cadernos-tecnicos/SINAPI-CT-INSTALACOES-DE-DIVISORIAS-DIVERSAS.pdf" TargetMode="External"/><Relationship Id="rId3471" Type="http://schemas.openxmlformats.org/officeDocument/2006/relationships/hyperlink" Target="https://www.caixa.gov.br/Downloads/sinapi-cadernos-tecnicos/SINAPI-CT-ESQUADRIAS-PORTAS.pdf" TargetMode="External"/><Relationship Id="rId4522" Type="http://schemas.openxmlformats.org/officeDocument/2006/relationships/hyperlink" Target="https://www.caixa.gov.br/Downloads/sinapi-cadernos-tecnicos/SINAPI-CT-INSTALACOES-ELETRICAS-ELETRODUTOS-EMBUTIDOS-CABOS-CAIXAS-TOMADAS-E-INTERRUPTORES.pdf" TargetMode="External"/><Relationship Id="rId7678" Type="http://schemas.openxmlformats.org/officeDocument/2006/relationships/hyperlink" Target="https://www.caixa.gov.br/Downloads/sinapi-cadernos-tecnicos/SINAPI-CT-PAVIMENTO-INTERTRAVADO.pdf" TargetMode="External"/><Relationship Id="rId8729" Type="http://schemas.openxmlformats.org/officeDocument/2006/relationships/hyperlink" Target="https://www.caixa.gov.br/Downloads/sinapi-cadernos-tecnicos/SINAPI-CT-REDES-DE-AGUA-E-ESGOTO-EM-PEAD-LISO-(TUBOS-E-CONEXOES).pdf" TargetMode="External"/><Relationship Id="rId392" Type="http://schemas.openxmlformats.org/officeDocument/2006/relationships/hyperlink" Target="https://www.caixa.gov.br/Downloads/sinapi-cadernos-tecnicos/SINAPI-CT-ASSENTAMENTO-DE-TUBOS-DE-ESGOTO-EM-PVC-E-PEAD.pdf" TargetMode="External"/><Relationship Id="rId2073" Type="http://schemas.openxmlformats.org/officeDocument/2006/relationships/hyperlink" Target="https://www.caixa.gov.br/Downloads/sinapi-cadernos-tecnicos/SINAPI-CT-DEPRECIACAO-JUROS-IMPOSTOS-E-SEGUROS-MANUTENCAO-E-MATERIAIS-NA-OPERACAO-DOS-EQUIPAMENTOS.pdf" TargetMode="External"/><Relationship Id="rId3124" Type="http://schemas.openxmlformats.org/officeDocument/2006/relationships/hyperlink" Target="https://www.caixa.gov.br/Downloads/sinapi-cadernos-tecnicos/SINAPI-CT-ESCADAS.pdf" TargetMode="External"/><Relationship Id="rId6694" Type="http://schemas.openxmlformats.org/officeDocument/2006/relationships/hyperlink" Target="https://www.caixa.gov.br/Downloads/sinapi-cadernos-tecnicos/SINAPI-CT-LIGACOES-PREDIAIS-DE-AGUA-E-ESGOTO.pdf" TargetMode="External"/><Relationship Id="rId7745" Type="http://schemas.openxmlformats.org/officeDocument/2006/relationships/hyperlink" Target="https://www.caixa.gov.br/Downloads/sinapi-cadernos-tecnicos/SINAPI-CT-PERFURACAO-HORIZONTAL-DIRECIONAL-HDD.pdf" TargetMode="External"/><Relationship Id="rId2140" Type="http://schemas.openxmlformats.org/officeDocument/2006/relationships/hyperlink" Target="https://www.caixa.gov.br/Downloads/sinapi-cadernos-tecnicos/SINAPI-CT-DEPRECIACAO-JUROS-IMPOSTOS-E-SEGUROS-MANUTENCAO-E-MATERIAIS-NA-OPERACAO-DOS-EQUIPAMENTOS.pdf" TargetMode="External"/><Relationship Id="rId5296" Type="http://schemas.openxmlformats.org/officeDocument/2006/relationships/hyperlink" Target="https://www.caixa.gov.br/Downloads/sinapi-cadernos-tecnicos/SINAPI-CT-INSTALACOES-HIDRAULICAS-EM-PPR.pdf" TargetMode="External"/><Relationship Id="rId6347" Type="http://schemas.openxmlformats.org/officeDocument/2006/relationships/hyperlink" Target="https://www.caixa.gov.br/Downloads/sinapi-cadernos-tecnicos/SINAPI-CT-INSTALACOES-DE-AR-CONDICIONADO.pdf" TargetMode="External"/><Relationship Id="rId6761" Type="http://schemas.openxmlformats.org/officeDocument/2006/relationships/hyperlink" Target="https://www.caixa.gov.br/Downloads/sinapi-metodologia/Livro_SINAPI_Calculos_Parametros.pdf" TargetMode="External"/><Relationship Id="rId7812" Type="http://schemas.openxmlformats.org/officeDocument/2006/relationships/hyperlink" Target="https://www.caixa.gov.br/Downloads/sinapi-cadernos-tecnicos/SINAPI-CT-PINTURA-EXTERNA.pdf" TargetMode="External"/><Relationship Id="rId112" Type="http://schemas.openxmlformats.org/officeDocument/2006/relationships/hyperlink" Target="https://www.caixa.gov.br/Downloads/sinapi-cadernos-tecnicos/SINAPI-CT-ARGAMASSAS.pdf" TargetMode="External"/><Relationship Id="rId5363" Type="http://schemas.openxmlformats.org/officeDocument/2006/relationships/hyperlink" Target="https://www.caixa.gov.br/Downloads/sinapi-cadernos-tecnicos/SINAPI-CT-INSTALACOES-PREDIAIS-DE-ESGOTO-CAIXAS-E-RALOS.pdf" TargetMode="External"/><Relationship Id="rId6414" Type="http://schemas.openxmlformats.org/officeDocument/2006/relationships/hyperlink" Target="https://www.caixa.gov.br/Downloads/sinapi-cadernos-tecnicos/SINAPI-CT-INSTALACOES-EM-COBRE.pdf" TargetMode="External"/><Relationship Id="rId2957" Type="http://schemas.openxmlformats.org/officeDocument/2006/relationships/hyperlink" Target="https://www.caixa.gov.br/Downloads/sinapi-cadernos-tecnicos/SINAPI-CT-ENERGIA-SOLAR-PARA-EDIFICACOES.pdf" TargetMode="External"/><Relationship Id="rId5016" Type="http://schemas.openxmlformats.org/officeDocument/2006/relationships/hyperlink" Target="https://www.caixa.gov.br/Downloads/sinapi-cadernos-tecnicos/SINAPI-CT-INSTALACOES-HIDRAULICAS-RESERVACAO-E-BOMBAS-DE-RECALQUE.pdf" TargetMode="External"/><Relationship Id="rId929" Type="http://schemas.openxmlformats.org/officeDocument/2006/relationships/hyperlink" Target="https://www.caixa.gov.br/Downloads/sinapi-cadernos-tecnicos/SINAPI-CT-ATERROS-BASES-SUB-BASES-E-IMPRIMACOES.pdf" TargetMode="External"/><Relationship Id="rId1559" Type="http://schemas.openxmlformats.org/officeDocument/2006/relationships/hyperlink" Target="https://www.caixa.gov.br/Downloads/sinapi-cadernos-tecnicos/SINAPI-CT-CUSTOS-HORARIOS-PRODUTIVO-E-IMPRODUTIVO-DOS-EQUIPAMENTOS.pdf" TargetMode="External"/><Relationship Id="rId1973" Type="http://schemas.openxmlformats.org/officeDocument/2006/relationships/hyperlink" Target="https://www.caixa.gov.br/Downloads/sinapi-cadernos-tecnicos/SINAPI-CT-DEPRECIACAO-JUROS-IMPOSTOS-E-SEGUROS-MANUTENCAO-E-MATERIAIS-NA-OPERACAO-DOS-EQUIPAMENTOS.pdf" TargetMode="External"/><Relationship Id="rId4032" Type="http://schemas.openxmlformats.org/officeDocument/2006/relationships/hyperlink" Target="https://www.caixa.gov.br/Downloads/sinapi-cadernos-tecnicos/SINAPI-CT-FORMAS-PARA-ESTRUTURAS-DE-CONCRETO-ARMADO.pdf" TargetMode="External"/><Relationship Id="rId5430" Type="http://schemas.openxmlformats.org/officeDocument/2006/relationships/hyperlink" Target="https://www.caixa.gov.br/Downloads/sinapi-cadernos-tecnicos/SINAPI-CT-INSTALACOES-PREDIAIS-DE-ESGOTO-TUBOS-E-CONEXOES.pdf" TargetMode="External"/><Relationship Id="rId7188" Type="http://schemas.openxmlformats.org/officeDocument/2006/relationships/hyperlink" Target="https://www.caixa.gov.br/Downloads/sinapi-cadernos-tecnicos/SINAPI-CT-LOUCAS-E-METAIS.pdf" TargetMode="External"/><Relationship Id="rId8239" Type="http://schemas.openxmlformats.org/officeDocument/2006/relationships/hyperlink" Target="https://www.caixa.gov.br/Downloads/sinapi-cadernos-tecnicos/SINAPI-CT-POCOS-DE-VISITA-E-CAIXAS-PARA-BOCAS-DE-LOBO.pdf" TargetMode="External"/><Relationship Id="rId8586" Type="http://schemas.openxmlformats.org/officeDocument/2006/relationships/hyperlink" Target="https://www.caixa.gov.br/Downloads/sinapi-cadernos-tecnicos/SINAPI-CT-REDES-DE-LOGICA-TELEFONIA-E-IMAGEM.pdf" TargetMode="External"/><Relationship Id="rId9637" Type="http://schemas.openxmlformats.org/officeDocument/2006/relationships/hyperlink" Target="https://www.caixa.gov.br/Downloads/sinapi-cadernos-tecnicos/SINAPI-CT-VALVULAS-E-REGISTROS-PARA-SISTEMAS-PREDIAIS.pdf" TargetMode="External"/><Relationship Id="rId1626" Type="http://schemas.openxmlformats.org/officeDocument/2006/relationships/hyperlink" Target="https://www.caixa.gov.br/Downloads/sinapi-cadernos-tecnicos/SINAPI-CT-CUSTOS-HORARIOS-PRODUTIVO-E-IMPRODUTIVO-DOS-EQUIPAMENTOS.pdf" TargetMode="External"/><Relationship Id="rId8653" Type="http://schemas.openxmlformats.org/officeDocument/2006/relationships/hyperlink" Target="https://www.caixa.gov.br/Downloads/sinapi-cadernos-tecnicos/SINAPI-CT-REDES-DE-AGUA-E-ESGOTO-EM-PEAD-LISO-(TUBOS-E-CONEXOES).pdf" TargetMode="External"/><Relationship Id="rId9704" Type="http://schemas.openxmlformats.org/officeDocument/2006/relationships/hyperlink" Target="https://www.caixa.gov.br/Downloads/sinapi-cadernos-tecnicos/SINAPI-CT-VALVULAS-PARA-REDES-DE-SANEAMENTO.pdf" TargetMode="External"/><Relationship Id="rId3798" Type="http://schemas.openxmlformats.org/officeDocument/2006/relationships/hyperlink" Target="https://www.caixa.gov.br/Downloads/sinapi-cadernos-tecnicos/SINAPI-CT-ESTRUTURAS-DE-MADEIRA.pdf" TargetMode="External"/><Relationship Id="rId4849" Type="http://schemas.openxmlformats.org/officeDocument/2006/relationships/hyperlink" Target="https://www.caixa.gov.br/Downloads/sinapi-cadernos-tecnicos/SINAPI-CT-INSTALACOES-HIDRAULICAS-RESERVACAO-E-BOMBAS-DE-RECALQUE.pdf" TargetMode="External"/><Relationship Id="rId7255" Type="http://schemas.openxmlformats.org/officeDocument/2006/relationships/hyperlink" Target="https://www.caixa.gov.br/Downloads/sinapi-cadernos-tecnicos/SINAPI-CT-LUMINARIAS-EXTERNAS.pdf" TargetMode="External"/><Relationship Id="rId8306" Type="http://schemas.openxmlformats.org/officeDocument/2006/relationships/hyperlink" Target="https://www.caixa.gov.br/Downloads/sinapi-cadernos-tecnicos/SINAPI-CT-PRODUCAO-DE-CONCRETO.pdf" TargetMode="External"/><Relationship Id="rId8720" Type="http://schemas.openxmlformats.org/officeDocument/2006/relationships/hyperlink" Target="https://www.caixa.gov.br/Downloads/sinapi-cadernos-tecnicos/SINAPI-CT-REDES-DE-AGUA-E-ESGOTO-EM-PEAD-LISO-(TUBOS-E-CONEXOES).pdf" TargetMode="External"/><Relationship Id="rId3865" Type="http://schemas.openxmlformats.org/officeDocument/2006/relationships/hyperlink" Target="https://www.caixa.gov.br/Downloads/sinapi-cadernos-tecnicos/SINAPI-CT-EXECUCAO-DE-TIRANTES.pdf" TargetMode="External"/><Relationship Id="rId4916" Type="http://schemas.openxmlformats.org/officeDocument/2006/relationships/hyperlink" Target="https://www.caixa.gov.br/Downloads/sinapi-cadernos-tecnicos/SINAPI-CT-INSTALACOES-HIDRAULICAS-RESERVACAO-E-BOMBAS-DE-RECALQUE.pdf" TargetMode="External"/><Relationship Id="rId6271" Type="http://schemas.openxmlformats.org/officeDocument/2006/relationships/hyperlink" Target="https://www.caixa.gov.br/Downloads/sinapi-cadernos-tecnicos/SINAPI-CT-INSTALACOES-DE-GAS-EM-PEX-MULTICAMADAS.pdf" TargetMode="External"/><Relationship Id="rId7322" Type="http://schemas.openxmlformats.org/officeDocument/2006/relationships/hyperlink" Target="https://www.caixa.gov.br/Downloads/sinapi-cadernos-tecnicos/SINAPI-CT-MASSA-UNICA-EXTERNA.pdf" TargetMode="External"/><Relationship Id="rId786" Type="http://schemas.openxmlformats.org/officeDocument/2006/relationships/hyperlink" Target="https://www.caixa.gov.br/Downloads/sinapi-cadernos-tecnicos/SINAPI-CT-ATERROS-BASES-SUB-BASES-E-IMPRIMACOES.pdf" TargetMode="External"/><Relationship Id="rId2467" Type="http://schemas.openxmlformats.org/officeDocument/2006/relationships/hyperlink" Target="https://www.caixa.gov.br/Downloads/sinapi-cadernos-tecnicos/SINAPI-CT-DEPRECIACAO-JUROS-IMPOSTOS-E-SEGUROS-MANUTENCAO-E-MATERIAIS-NA-OPERACAO-DOS-EQUIPAMENTOS.pdf" TargetMode="External"/><Relationship Id="rId3518" Type="http://schemas.openxmlformats.org/officeDocument/2006/relationships/hyperlink" Target="https://www.caixa.gov.br/Downloads/sinapi-cadernos-tecnicos/SINAPI-CT-ESQUADRIAS-PORTAS.pdf" TargetMode="External"/><Relationship Id="rId9494" Type="http://schemas.openxmlformats.org/officeDocument/2006/relationships/hyperlink" Target="https://www.caixa.gov.br/Downloads/sinapi-cadernos-tecnicos/SINAPI-CT-VERGAS-CONTRAVERGAS-E-FIXACAO-DE-ALVENARIA.pdf" TargetMode="External"/><Relationship Id="rId439" Type="http://schemas.openxmlformats.org/officeDocument/2006/relationships/hyperlink" Target="https://www.caixa.gov.br/Downloads/sinapi-cadernos-tecnicos/SINAPI-CT-ASSENTAMENTO-DE-TUBOS-DE-PVC-E-METALICOS-EM-REDES-DE-AGUA.pdf" TargetMode="External"/><Relationship Id="rId1069" Type="http://schemas.openxmlformats.org/officeDocument/2006/relationships/hyperlink" Target="https://www.caixa.gov.br/Downloads/sinapi-cadernos-tecnicos/SINAPI-CT-BOMBAS-HIDRAULICAS-CENTRIFUGAS-HORIZONTAIS-E-SUBMERSIVEIS.pdf" TargetMode="External"/><Relationship Id="rId1483" Type="http://schemas.openxmlformats.org/officeDocument/2006/relationships/hyperlink" Target="https://www.caixa.gov.br/Downloads/sinapi-cadernos-tecnicos/SINAPI-CT-CUSTOS-HORARIOS-PRODUTIVO-E-IMPRODUTIVO-DOS-EQUIPAMENTOS.pdf" TargetMode="External"/><Relationship Id="rId2881" Type="http://schemas.openxmlformats.org/officeDocument/2006/relationships/hyperlink" Target="https://www.caixa.gov.br/Downloads/sinapi-cadernos-tecnicos/SINAPI-CT-ELETROCALHAS.pdf" TargetMode="External"/><Relationship Id="rId3932" Type="http://schemas.openxmlformats.org/officeDocument/2006/relationships/hyperlink" Target="https://www.caixa.gov.br/Downloads/sinapi-cadernos-tecnicos/SINAPI-CT-FOSSAS-E-SUMIDOUROS.pdf" TargetMode="External"/><Relationship Id="rId8096" Type="http://schemas.openxmlformats.org/officeDocument/2006/relationships/hyperlink" Target="https://www.caixa.gov.br/Downloads/sinapi-cadernos-tecnicos/SINAPI-CT-POSTES-DE-CONCRETO-E-METALICOS.pdf" TargetMode="External"/><Relationship Id="rId9147" Type="http://schemas.openxmlformats.org/officeDocument/2006/relationships/hyperlink" Target="https://www.caixa.gov.br/Downloads/sinapi-cadernos-tecnicos/SINAPI-CT-TRANSPORTE-FLUVIAL-MOMENTO-DE-TRANSPORTE.pdf" TargetMode="External"/><Relationship Id="rId506" Type="http://schemas.openxmlformats.org/officeDocument/2006/relationships/hyperlink" Target="https://www.caixa.gov.br/Downloads/sinapi-cadernos-tecnicos/SINAPI-CT-ASSENTAMENTO-DE-TUBOS-DE-PVC-E-METALICOS-EM-REDES-DE-AGUA.pdf" TargetMode="External"/><Relationship Id="rId853" Type="http://schemas.openxmlformats.org/officeDocument/2006/relationships/hyperlink" Target="https://www.caixa.gov.br/Downloads/sinapi-cadernos-tecnicos/SINAPI-CT-ATERROS-BASES-SUB-BASES-E-IMPRIMACOES.pdf" TargetMode="External"/><Relationship Id="rId1136" Type="http://schemas.openxmlformats.org/officeDocument/2006/relationships/hyperlink" Target="https://www.caixa.gov.br/Downloads/sinapi-cadernos-tecnicos/SINAPI-CT-CAIXAS-ENTERRADAS.pdf" TargetMode="External"/><Relationship Id="rId2534" Type="http://schemas.openxmlformats.org/officeDocument/2006/relationships/hyperlink" Target="https://www.caixa.gov.br/Downloads/sinapi-cadernos-tecnicos/SINAPI-CT-DEPRECIACAO-JUROS-IMPOSTOS-E-SEGUROS-MANUTENCAO-E-MATERIAIS-NA-OPERACAO-DOS-EQUIPAMENTOS.pdf" TargetMode="External"/><Relationship Id="rId8163" Type="http://schemas.openxmlformats.org/officeDocument/2006/relationships/hyperlink" Target="https://www.caixa.gov.br/Downloads/sinapi-cadernos-tecnicos/SINAPI-CT-POCOS-DE-VISITA-E-CAIXAS-PARA-BOCAS-DE-LOBO.pdf" TargetMode="External"/><Relationship Id="rId9214" Type="http://schemas.openxmlformats.org/officeDocument/2006/relationships/hyperlink" Target="https://www.caixa.gov.br/Downloads/sinapi-cadernos-tecnicos/SINAPI-CT-TRANSPORTE-DE-MATERIAIS-DENTRO-DO-CANTEIRO-DE-OBRAS.pdf" TargetMode="External"/><Relationship Id="rId9561" Type="http://schemas.openxmlformats.org/officeDocument/2006/relationships/hyperlink" Target="https://www.caixa.gov.br/Downloads/sinapi-cadernos-tecnicos/SINAPI-CT-VIDROS-E-ESPELHOS.pdf" TargetMode="External"/><Relationship Id="rId920" Type="http://schemas.openxmlformats.org/officeDocument/2006/relationships/hyperlink" Target="https://www.caixa.gov.br/Downloads/sinapi-cadernos-tecnicos/SINAPI-CT-ATERROS-BASES-SUB-BASES-E-IMPRIMACOES.pdf" TargetMode="External"/><Relationship Id="rId1550" Type="http://schemas.openxmlformats.org/officeDocument/2006/relationships/hyperlink" Target="https://www.caixa.gov.br/Downloads/sinapi-cadernos-tecnicos/SINAPI-CT-CUSTOS-HORARIOS-PRODUTIVO-E-IMPRODUTIVO-DOS-EQUIPAMENTOS.pdf" TargetMode="External"/><Relationship Id="rId2601" Type="http://schemas.openxmlformats.org/officeDocument/2006/relationships/hyperlink" Target="https://www.caixa.gov.br/Downloads/sinapi-cadernos-tecnicos/SINAPI-CT-DEPRECIACAO-JUROS-IMPOSTOS-E-SEGUROS-MANUTENCAO-E-MATERIAIS-NA-OPERACAO-DOS-EQUIPAMENTOS.pdf" TargetMode="External"/><Relationship Id="rId5757" Type="http://schemas.openxmlformats.org/officeDocument/2006/relationships/hyperlink" Target="https://www.caixa.gov.br/Downloads/sinapi-cadernos-tecnicos/SINAPI-CT-INSTALACOES-PREDIAIS-DE-AGUA-QUENTE-EM-CPVC.pdf" TargetMode="External"/><Relationship Id="rId6808" Type="http://schemas.openxmlformats.org/officeDocument/2006/relationships/hyperlink" Target="https://www.caixa.gov.br/Downloads/sinapi-metodologia/Livro_SINAPI_Calculos_Parametros.pdf" TargetMode="External"/><Relationship Id="rId1203" Type="http://schemas.openxmlformats.org/officeDocument/2006/relationships/hyperlink" Target="https://www.caixa.gov.br/Downloads/sinapi-cadernos-tecnicos/SINAPI-CT-CANALETAS-GRELHAS-E-CAIXAS-COM-GRELHA-PARA-DRENAGEM.pdf" TargetMode="External"/><Relationship Id="rId4359" Type="http://schemas.openxmlformats.org/officeDocument/2006/relationships/hyperlink" Target="https://www.caixa.gov.br/Downloads/sinapi-cadernos-tecnicos/SINAPI-CT-INSTALACOES-ELETRICAS-ELETRODUTOS-EMBUTIDOS-CABOS-CAIXAS-TOMADAS-E-INTERRUPTORES.pdf" TargetMode="External"/><Relationship Id="rId4773" Type="http://schemas.openxmlformats.org/officeDocument/2006/relationships/hyperlink" Target="https://www.caixa.gov.br/Downloads/sinapi-cadernos-tecnicos/SINAPI-CT-INSTALACOES-ELETRICAS-REDE-DE-DISTRIBUICAO.pdf" TargetMode="External"/><Relationship Id="rId5824" Type="http://schemas.openxmlformats.org/officeDocument/2006/relationships/hyperlink" Target="https://www.caixa.gov.br/Downloads/sinapi-cadernos-tecnicos/SINAPI-CT-INSTALACOES-PREDIAIS-DE-AGUA-QUENTE-EM-CPVC.pdf" TargetMode="External"/><Relationship Id="rId8230" Type="http://schemas.openxmlformats.org/officeDocument/2006/relationships/hyperlink" Target="https://www.caixa.gov.br/Downloads/sinapi-cadernos-tecnicos/SINAPI-CT-POCOS-DE-VISITA-E-CAIXAS-PARA-BOCAS-DE-LOBO.pdf" TargetMode="External"/><Relationship Id="rId3375" Type="http://schemas.openxmlformats.org/officeDocument/2006/relationships/hyperlink" Target="https://www.caixa.gov.br/Downloads/sinapi-cadernos-tecnicos/SINAPI-CT-ESCORAMENTO-E-PREPARO-DE-FUNDO-DE-VALAS.pdf" TargetMode="External"/><Relationship Id="rId4426" Type="http://schemas.openxmlformats.org/officeDocument/2006/relationships/hyperlink" Target="https://www.caixa.gov.br/Downloads/sinapi-cadernos-tecnicos/SINAPI-CT-INSTALACOES-ELETRICAS-ELETRODUTOS-EMBUTIDOS-CABOS-CAIXAS-TOMADAS-E-INTERRUPTORES.pdf" TargetMode="External"/><Relationship Id="rId4840" Type="http://schemas.openxmlformats.org/officeDocument/2006/relationships/hyperlink" Target="https://www.caixa.gov.br/Downloads/sinapi-cadernos-tecnicos/SINAPI-CT-INSTALACOES-HIDRAULICAS-RESERVACAO-E-BOMBAS-DE-RECALQUE.pdf" TargetMode="External"/><Relationship Id="rId7996" Type="http://schemas.openxmlformats.org/officeDocument/2006/relationships/hyperlink" Target="https://www.caixa.gov.br/Downloads/sinapi-cadernos-tecnicos/SINAPI-CT-PISOS.pdf" TargetMode="External"/><Relationship Id="rId296" Type="http://schemas.openxmlformats.org/officeDocument/2006/relationships/hyperlink" Target="https://www.caixa.gov.br/Downloads/sinapi-cadernos-tecnicos/SINAPI-CT-ARMACAO-PARA-ESTRUTURAS-DE-CONCRETO-ARMADO.pdf" TargetMode="External"/><Relationship Id="rId2391" Type="http://schemas.openxmlformats.org/officeDocument/2006/relationships/hyperlink" Target="https://www.caixa.gov.br/Downloads/sinapi-cadernos-tecnicos/SINAPI-CT-DEPRECIACAO-JUROS-IMPOSTOS-E-SEGUROS-MANUTENCAO-E-MATERIAIS-NA-OPERACAO-DOS-EQUIPAMENTOS.pdf" TargetMode="External"/><Relationship Id="rId3028" Type="http://schemas.openxmlformats.org/officeDocument/2006/relationships/hyperlink" Target="https://www.caixa.gov.br/Downloads/sinapi-cadernos-tecnicos/SINAPI-CT-EQUIPAMENTOS-DE-PROTECAO-COLETIVA.pdf" TargetMode="External"/><Relationship Id="rId3442" Type="http://schemas.openxmlformats.org/officeDocument/2006/relationships/hyperlink" Target="https://www.caixa.gov.br/Downloads/sinapi-cadernos-tecnicos/SINAPI-CT-ESQUADRIAS-JANELAS.pdf" TargetMode="External"/><Relationship Id="rId6598" Type="http://schemas.openxmlformats.org/officeDocument/2006/relationships/hyperlink" Target="https://www.caixa.gov.br/Downloads/sinapi-cadernos-tecnicos/SINAPI-CT-INSTALACOES-EM-COBRE.pdf" TargetMode="External"/><Relationship Id="rId7649" Type="http://schemas.openxmlformats.org/officeDocument/2006/relationships/hyperlink" Target="https://www.caixa.gov.br/Downloads/sinapi-cadernos-tecnicos/SINAPI-CT-PASSEIOS-DE-CONCRETO.pdf" TargetMode="External"/><Relationship Id="rId363" Type="http://schemas.openxmlformats.org/officeDocument/2006/relationships/hyperlink" Target="https://www.caixa.gov.br/Downloads/sinapi-cadernos-tecnicos/SINAPI-CT-ASSENTAMENTO-DE-TUBOS-DE-ESGOTO-EM-PVC-E-PEAD.pdf" TargetMode="External"/><Relationship Id="rId2044" Type="http://schemas.openxmlformats.org/officeDocument/2006/relationships/hyperlink" Target="https://www.caixa.gov.br/Downloads/sinapi-cadernos-tecnicos/SINAPI-CT-DEPRECIACAO-JUROS-IMPOSTOS-E-SEGUROS-MANUTENCAO-E-MATERIAIS-NA-OPERACAO-DOS-EQUIPAMENTOS.pdf" TargetMode="External"/><Relationship Id="rId9071" Type="http://schemas.openxmlformats.org/officeDocument/2006/relationships/hyperlink" Target="https://www.caixa.gov.br/Downloads/sinapi-cadernos-tecnicos/SINAPI-CT-TRANSPORTE-FLUVIAL-CARGA-E-DESCARGA.pdf" TargetMode="External"/><Relationship Id="rId430" Type="http://schemas.openxmlformats.org/officeDocument/2006/relationships/hyperlink" Target="https://www.caixa.gov.br/Downloads/sinapi-cadernos-tecnicos/SINAPI-CT-ASSENTAMENTO-DE-TUBOS-DE-PVC-E-METALICOS-EM-REDES-DE-AGUA.pdf" TargetMode="External"/><Relationship Id="rId1060" Type="http://schemas.openxmlformats.org/officeDocument/2006/relationships/hyperlink" Target="https://www.caixa.gov.br/Downloads/sinapi-cadernos-tecnicos/SINAPI-CT-BOMBAS-HIDRAULICAS-CENTRIFUGAS-HORIZONTAIS-E-SUBMERSIVEIS.pdf" TargetMode="External"/><Relationship Id="rId2111" Type="http://schemas.openxmlformats.org/officeDocument/2006/relationships/hyperlink" Target="https://www.caixa.gov.br/Downloads/sinapi-cadernos-tecnicos/SINAPI-CT-DEPRECIACAO-JUROS-IMPOSTOS-E-SEGUROS-MANUTENCAO-E-MATERIAIS-NA-OPERACAO-DOS-EQUIPAMENTOS.pdf" TargetMode="External"/><Relationship Id="rId5267" Type="http://schemas.openxmlformats.org/officeDocument/2006/relationships/hyperlink" Target="https://www.caixa.gov.br/Downloads/sinapi-cadernos-tecnicos/SINAPI-CT-INSTALACOES-HIDRAULICAS-EM-PPR.pdf" TargetMode="External"/><Relationship Id="rId6318" Type="http://schemas.openxmlformats.org/officeDocument/2006/relationships/hyperlink" Target="https://www.caixa.gov.br/Downloads/sinapi-cadernos-tecnicos/SINAPI-CT-INSTALACOES-DE-AR-CONDICIONADO.pdf" TargetMode="External"/><Relationship Id="rId6665" Type="http://schemas.openxmlformats.org/officeDocument/2006/relationships/hyperlink" Target="https://www.caixa.gov.br/Downloads/sinapi-cadernos-tecnicos/SINAPI-CT-LAJES-PRE-MOLDADAS.pdf" TargetMode="External"/><Relationship Id="rId7716" Type="http://schemas.openxmlformats.org/officeDocument/2006/relationships/hyperlink" Target="https://www.caixa.gov.br/Downloads/sinapi-cadernos-tecnicos/SINAPI-CT-PAVIMENTO-RIGIDO-DE-CONCRETO.pdf" TargetMode="External"/><Relationship Id="rId5681" Type="http://schemas.openxmlformats.org/officeDocument/2006/relationships/hyperlink" Target="https://www.caixa.gov.br/Downloads/sinapi-cadernos-tecnicos/SINAPI-CT-INSTALACOES-PREDIAIS-DE-AGUA-FRIA-EM-PVC.pdf" TargetMode="External"/><Relationship Id="rId6732" Type="http://schemas.openxmlformats.org/officeDocument/2006/relationships/hyperlink" Target="https://www.caixa.gov.br/Downloads/sinapi-cadernos-tecnicos/SINAPI-CT-LIMPEZA-DE-OBRA.pdf" TargetMode="External"/><Relationship Id="rId1877" Type="http://schemas.openxmlformats.org/officeDocument/2006/relationships/hyperlink" Target="https://www.caixa.gov.br/Downloads/sinapi-cadernos-tecnicos/SINAPI-CT-DEMOLICOES-E-REMOCOES.pdf" TargetMode="External"/><Relationship Id="rId2928" Type="http://schemas.openxmlformats.org/officeDocument/2006/relationships/hyperlink" Target="https://www.caixa.gov.br/Downloads/sinapi-cadernos-tecnicos/SINAPI-CT-ELETROCALHAS.pdf" TargetMode="External"/><Relationship Id="rId4283" Type="http://schemas.openxmlformats.org/officeDocument/2006/relationships/hyperlink" Target="https://www.caixa.gov.br/Downloads/sinapi-cadernos-tecnicos/SINAPI-CT-ILUMINACAO-PREDIAL-E-MONITORAMENTO.pdf" TargetMode="External"/><Relationship Id="rId5334" Type="http://schemas.openxmlformats.org/officeDocument/2006/relationships/hyperlink" Target="https://www.caixa.gov.br/Downloads/sinapi-cadernos-tecnicos/SINAPI-CT-INSTALACOES-HIDRAULICAS-EM-PPR.pdf" TargetMode="External"/><Relationship Id="rId1944" Type="http://schemas.openxmlformats.org/officeDocument/2006/relationships/hyperlink" Target="https://www.caixa.gov.br/Downloads/sinapi-cadernos-tecnicos/SINAPI-CT-DEPRECIACAO-JUROS-IMPOSTOS-E-SEGUROS-MANUTENCAO-E-MATERIAIS-NA-OPERACAO-DOS-EQUIPAMENTOS.pdf" TargetMode="External"/><Relationship Id="rId4350" Type="http://schemas.openxmlformats.org/officeDocument/2006/relationships/hyperlink" Target="https://www.caixa.gov.br/Downloads/sinapi-cadernos-tecnicos/SINAPI-CT-IMPERMEABILIZACAO-PROTECAO-MECANICA-E-TRATAMENTO-DE-JUNTA.pdf" TargetMode="External"/><Relationship Id="rId5401" Type="http://schemas.openxmlformats.org/officeDocument/2006/relationships/hyperlink" Target="https://www.caixa.gov.br/Downloads/sinapi-cadernos-tecnicos/SINAPI-CT-INSTALACOES-PREDIAIS-DE-ESGOTO-TUBOS-E-CONEXOES.pdf" TargetMode="External"/><Relationship Id="rId8557" Type="http://schemas.openxmlformats.org/officeDocument/2006/relationships/hyperlink" Target="https://www.caixa.gov.br/Downloads/sinapi-cadernos-tecnicos/SINAPI-CT-REDES-ENTERRADAS-DE-DISTRIBUICAO-ELETRICA.pdf" TargetMode="External"/><Relationship Id="rId8971" Type="http://schemas.openxmlformats.org/officeDocument/2006/relationships/hyperlink" Target="https://www.caixa.gov.br/Downloads/sinapi-cadernos-tecnicos/SINAPI-CT-SOLDA-DE-TOPO-EM-ELEMENTOS-DE-ACO.pdf" TargetMode="External"/><Relationship Id="rId9608" Type="http://schemas.openxmlformats.org/officeDocument/2006/relationships/hyperlink" Target="https://www.caixa.gov.br/Downloads/sinapi-cadernos-tecnicos/SINAPI-CT-VALVULAS-E-REGISTROS-PARA-SISTEMAS-PREDIAIS.pdf" TargetMode="External"/><Relationship Id="rId4003" Type="http://schemas.openxmlformats.org/officeDocument/2006/relationships/hyperlink" Target="https://www.caixa.gov.br/Downloads/sinapi-cadernos-tecnicos/SINAPI-CT-FUNDACOES-RASAS-(BLOCOS-SAPATAS-VIGAS-BALDRAME).pdf" TargetMode="External"/><Relationship Id="rId7159" Type="http://schemas.openxmlformats.org/officeDocument/2006/relationships/hyperlink" Target="https://www.caixa.gov.br/Downloads/sinapi-cadernos-tecnicos/SINAPI-CT-LOUCAS-E-METAIS.pdf" TargetMode="External"/><Relationship Id="rId7573" Type="http://schemas.openxmlformats.org/officeDocument/2006/relationships/hyperlink" Target="https://www.caixa.gov.br/Downloads/sinapi-cadernos-tecnicos/SINAPI-CT-PAREDES-EM-DRYWALL.pdf" TargetMode="External"/><Relationship Id="rId8624" Type="http://schemas.openxmlformats.org/officeDocument/2006/relationships/hyperlink" Target="https://www.caixa.gov.br/Downloads/sinapi-cadernos-tecnicos/SINAPI-CT-REDES-DE-LOGICA-TELEFONIA-E-IMAGEM.pdf" TargetMode="External"/><Relationship Id="rId6175" Type="http://schemas.openxmlformats.org/officeDocument/2006/relationships/hyperlink" Target="https://www.caixa.gov.br/Downloads/sinapi-cadernos-tecnicos/SINAPI-CT-INSTALACOES-DE-GAS-E-INCENDIO-EM-ACO-E-FERRO-GALVANIZADO.pdf" TargetMode="External"/><Relationship Id="rId7226" Type="http://schemas.openxmlformats.org/officeDocument/2006/relationships/hyperlink" Target="https://www.caixa.gov.br/Downloads/sinapi-cadernos-tecnicos/SINAPI-CT-LOUCAS-E-METAIS.pdf" TargetMode="External"/><Relationship Id="rId3769" Type="http://schemas.openxmlformats.org/officeDocument/2006/relationships/hyperlink" Target="https://www.caixa.gov.br/Downloads/sinapi-cadernos-tecnicos/SINAPI-CT-ESTRUTURAS-DE-CONTENCAO-PERFIS-PRANCHADOS-CORTINAS-E-MUROS-DE-ARRIMO.pdf" TargetMode="External"/><Relationship Id="rId5191" Type="http://schemas.openxmlformats.org/officeDocument/2006/relationships/hyperlink" Target="https://www.caixa.gov.br/Downloads/sinapi-cadernos-tecnicos/SINAPI-CT-INSTALACOES-HIDRAULICAS-EM-PEX.pdf" TargetMode="External"/><Relationship Id="rId6242" Type="http://schemas.openxmlformats.org/officeDocument/2006/relationships/hyperlink" Target="https://www.caixa.gov.br/Downloads/sinapi-cadernos-tecnicos/SINAPI-CT-INSTALACOES-DE-GAS-E-INCENDIO-EM-ACO-E-FERRO-GALVANIZADO.pdf" TargetMode="External"/><Relationship Id="rId7640" Type="http://schemas.openxmlformats.org/officeDocument/2006/relationships/hyperlink" Target="https://www.caixa.gov.br/Downloads/sinapi-cadernos-tecnicos/SINAPI-CT-PASSEIOS-DE-CONCRETO.pdf" TargetMode="External"/><Relationship Id="rId9398" Type="http://schemas.openxmlformats.org/officeDocument/2006/relationships/hyperlink" Target="https://www.caixa.gov.br/Downloads/sinapi-cadernos-tecnicos/SINAPI-CT-TUBULACAO-FLANGEADA-PARA-REDES-DE-AGUA.pdf" TargetMode="External"/><Relationship Id="rId2785" Type="http://schemas.openxmlformats.org/officeDocument/2006/relationships/hyperlink" Target="https://www.caixa.gov.br/Downloads/sinapi-cadernos-tecnicos/SINAPI-CT-DRENOS.pdf" TargetMode="External"/><Relationship Id="rId3836" Type="http://schemas.openxmlformats.org/officeDocument/2006/relationships/hyperlink" Target="https://www.caixa.gov.br/Downloads/sinapi-cadernos-tecnicos/SINAPI-CT-ESTRUTURAS-DE-MADEIRA.pdf" TargetMode="External"/><Relationship Id="rId757" Type="http://schemas.openxmlformats.org/officeDocument/2006/relationships/hyperlink" Target="https://www.caixa.gov.br/Downloads/sinapi-cadernos-tecnicos/SINAPI-CT-ATERROS-BASES-SUB-BASES-E-IMPRIMACOES.pdf" TargetMode="External"/><Relationship Id="rId1387" Type="http://schemas.openxmlformats.org/officeDocument/2006/relationships/hyperlink" Target="https://www.caixa.gov.br/Downloads/sinapi-cadernos-tecnicos/SINAPI-CT-CONTRAPISO.pdf" TargetMode="External"/><Relationship Id="rId2438" Type="http://schemas.openxmlformats.org/officeDocument/2006/relationships/hyperlink" Target="https://www.caixa.gov.br/Downloads/sinapi-cadernos-tecnicos/SINAPI-CT-DEPRECIACAO-JUROS-IMPOSTOS-E-SEGUROS-MANUTENCAO-E-MATERIAIS-NA-OPERACAO-DOS-EQUIPAMENTOS.pdf" TargetMode="External"/><Relationship Id="rId2852" Type="http://schemas.openxmlformats.org/officeDocument/2006/relationships/hyperlink" Target="https://www.caixa.gov.br/Downloads/sinapi-cadernos-tecnicos/SINAPI-CT-ELETROCALHAS.pdf" TargetMode="External"/><Relationship Id="rId3903" Type="http://schemas.openxmlformats.org/officeDocument/2006/relationships/hyperlink" Target="https://www.caixa.gov.br/Downloads/sinapi-cadernos-tecnicos/SINAPI-CT-FACHADAS-COM-PLACAS-CERAMICAS-E-GRANITO-INSERTADAS.pdf" TargetMode="External"/><Relationship Id="rId9465" Type="http://schemas.openxmlformats.org/officeDocument/2006/relationships/hyperlink" Target="https://www.caixa.gov.br/Downloads/sinapi-cadernos-tecnicos/SINAPI-CT-TUBULOES.pdf" TargetMode="External"/><Relationship Id="rId93" Type="http://schemas.openxmlformats.org/officeDocument/2006/relationships/hyperlink" Target="https://www.caixa.gov.br/Downloads/sinapi-cadernos-tecnicos/SINAPI-CT-ALVENARIAS-DIVERSAS.pdf" TargetMode="External"/><Relationship Id="rId824" Type="http://schemas.openxmlformats.org/officeDocument/2006/relationships/hyperlink" Target="https://www.caixa.gov.br/Downloads/sinapi-cadernos-tecnicos/SINAPI-CT-ATERROS-BASES-SUB-BASES-E-IMPRIMACOES.pdf" TargetMode="External"/><Relationship Id="rId1454" Type="http://schemas.openxmlformats.org/officeDocument/2006/relationships/hyperlink" Target="https://www.caixa.gov.br/Downloads/sinapi-cadernos-tecnicos/SINAPI-CT-CUSTOS-HORARIOS-PRODUTIVO-E-IMPRODUTIVO-DOS-EQUIPAMENTOS.pdf" TargetMode="External"/><Relationship Id="rId2505" Type="http://schemas.openxmlformats.org/officeDocument/2006/relationships/hyperlink" Target="https://www.caixa.gov.br/Downloads/sinapi-cadernos-tecnicos/SINAPI-CT-DEPRECIACAO-JUROS-IMPOSTOS-E-SEGUROS-MANUTENCAO-E-MATERIAIS-NA-OPERACAO-DOS-EQUIPAMENTOS.pdf" TargetMode="External"/><Relationship Id="rId8067" Type="http://schemas.openxmlformats.org/officeDocument/2006/relationships/hyperlink" Target="https://www.caixa.gov.br/Downloads/sinapi-cadernos-tecnicos/SINAPI-CT-POSTES-DE-CONCRETO-E-METALICOS.pdf" TargetMode="External"/><Relationship Id="rId8481" Type="http://schemas.openxmlformats.org/officeDocument/2006/relationships/hyperlink" Target="https://www.caixa.gov.br/Downloads/sinapi-cadernos-tecnicos/SINAPI-CT-RECOMPOSICAO-DE-PAVIMENTOS.pdf" TargetMode="External"/><Relationship Id="rId9118" Type="http://schemas.openxmlformats.org/officeDocument/2006/relationships/hyperlink" Target="https://www.caixa.gov.br/Downloads/sinapi-cadernos-tecnicos/SINAPI-CT-TRANSPORTE-FLUVIAL-CARGA-E-DESCARGA.pdf" TargetMode="External"/><Relationship Id="rId9532" Type="http://schemas.openxmlformats.org/officeDocument/2006/relationships/hyperlink" Target="https://www.caixa.gov.br/Downloads/sinapi-cadernos-tecnicos/SINAPI-CT-VIDROS-E-ESPELHOS.pdf" TargetMode="External"/><Relationship Id="rId1107" Type="http://schemas.openxmlformats.org/officeDocument/2006/relationships/hyperlink" Target="https://www.caixa.gov.br/Downloads/sinapi-cadernos-tecnicos/SINAPI-CT-CAIXAS-ENTERRADAS.pdf" TargetMode="External"/><Relationship Id="rId1521" Type="http://schemas.openxmlformats.org/officeDocument/2006/relationships/hyperlink" Target="https://www.caixa.gov.br/Downloads/sinapi-cadernos-tecnicos/SINAPI-CT-CUSTOS-HORARIOS-PRODUTIVO-E-IMPRODUTIVO-DOS-EQUIPAMENTOS.pdf" TargetMode="External"/><Relationship Id="rId4677" Type="http://schemas.openxmlformats.org/officeDocument/2006/relationships/hyperlink" Target="https://www.caixa.gov.br/Downloads/sinapi-cadernos-tecnicos/SINAPI-CT-INSTALACOES-ELETRICAS-QUADROS-CABOS-DISJUNTORES-CONTATORES-E-BARRAMENTOS-BLINDADOS.pdf" TargetMode="External"/><Relationship Id="rId5728" Type="http://schemas.openxmlformats.org/officeDocument/2006/relationships/hyperlink" Target="https://www.caixa.gov.br/Downloads/sinapi-cadernos-tecnicos/SINAPI-CT-INSTALACOES-PREDIAIS-DE-AGUA-QUENTE-EM-CPVC.pdf" TargetMode="External"/><Relationship Id="rId7083" Type="http://schemas.openxmlformats.org/officeDocument/2006/relationships/hyperlink" Target="https://www.caixa.gov.br/Downloads/sinapi-metodologia/Livro_SINAPI_Calculos_Parametros.pdf" TargetMode="External"/><Relationship Id="rId8134" Type="http://schemas.openxmlformats.org/officeDocument/2006/relationships/hyperlink" Target="https://www.caixa.gov.br/Downloads/sinapi-cadernos-tecnicos/SINAPI-CT-POCOS-DE-VISITA-E-CAIXAS-PARA-BOCAS-DE-LOBO.pdf" TargetMode="External"/><Relationship Id="rId3279" Type="http://schemas.openxmlformats.org/officeDocument/2006/relationships/hyperlink" Target="https://www.caixa.gov.br/Downloads/sinapi-cadernos-tecnicos/SINAPI-CT-ESCAVACAO-DE-VALAS.pdf" TargetMode="External"/><Relationship Id="rId3693" Type="http://schemas.openxmlformats.org/officeDocument/2006/relationships/hyperlink" Target="https://www.caixa.gov.br/Downloads/sinapi-cadernos-tecnicos/SINAPI-CT-ESTRUTURA-E-TRAMA-PARA-COBERTURA.pdf" TargetMode="External"/><Relationship Id="rId7150" Type="http://schemas.openxmlformats.org/officeDocument/2006/relationships/hyperlink" Target="https://www.caixa.gov.br/Downloads/sinapi-cadernos-tecnicos/SINAPI-CT-LOUCAS-E-METAIS.pdf" TargetMode="External"/><Relationship Id="rId8201" Type="http://schemas.openxmlformats.org/officeDocument/2006/relationships/hyperlink" Target="https://www.caixa.gov.br/Downloads/sinapi-cadernos-tecnicos/SINAPI-CT-POCOS-DE-VISITA-E-CAIXAS-PARA-BOCAS-DE-LOBO.pdf" TargetMode="External"/><Relationship Id="rId2295" Type="http://schemas.openxmlformats.org/officeDocument/2006/relationships/hyperlink" Target="https://www.caixa.gov.br/Downloads/sinapi-cadernos-tecnicos/SINAPI-CT-DEPRECIACAO-JUROS-IMPOSTOS-E-SEGUROS-MANUTENCAO-E-MATERIAIS-NA-OPERACAO-DOS-EQUIPAMENTOS.pdf" TargetMode="External"/><Relationship Id="rId3346" Type="http://schemas.openxmlformats.org/officeDocument/2006/relationships/hyperlink" Target="https://www.caixa.gov.br/Downloads/sinapi-cadernos-tecnicos/SINAPI-CT-ESCAVACAO-EM-MATERIAL-DE-3&#170;-CATEGORIA.pdf" TargetMode="External"/><Relationship Id="rId4744" Type="http://schemas.openxmlformats.org/officeDocument/2006/relationships/hyperlink" Target="https://www.caixa.gov.br/Downloads/sinapi-cadernos-tecnicos/SINAPI-CT-INSTALACOES-ELETRICAS-REDE-DE-DISTRIBUICAO.pdf" TargetMode="External"/><Relationship Id="rId267" Type="http://schemas.openxmlformats.org/officeDocument/2006/relationships/hyperlink" Target="https://www.caixa.gov.br/Downloads/sinapi-cadernos-tecnicos/SINAPI-CT-ARMACAO-DE-ESTACAS.pdf" TargetMode="External"/><Relationship Id="rId3760" Type="http://schemas.openxmlformats.org/officeDocument/2006/relationships/hyperlink" Target="https://www.caixa.gov.br/Downloads/sinapi-cadernos-tecnicos/SINAPI-CT-ESTRUTURAS-DE-CONTENCAO-PERFIS-PRANCHADOS-CORTINAS-E-MUROS-DE-ARRIMO.pdf" TargetMode="External"/><Relationship Id="rId4811" Type="http://schemas.openxmlformats.org/officeDocument/2006/relationships/hyperlink" Target="https://www.caixa.gov.br/Downloads/sinapi-cadernos-tecnicos/SINAPI-CT-INSTALACOES-ELETRICAS-REDE-DE-DISTRIBUICAO.pdf" TargetMode="External"/><Relationship Id="rId7967" Type="http://schemas.openxmlformats.org/officeDocument/2006/relationships/hyperlink" Target="https://www.caixa.gov.br/Downloads/sinapi-cadernos-tecnicos/SINAPI-CT-PINTURA-PARA-PISOS-E-PARA-SINALIZACAO-HORIZONTAL-E-VERTICAL.pdf" TargetMode="External"/><Relationship Id="rId681" Type="http://schemas.openxmlformats.org/officeDocument/2006/relationships/hyperlink" Target="https://www.caixa.gov.br/Downloads/sinapi-cadernos-tecnicos/SINAPI-CT-ASSENTAMENTO-DE-TUBOS-DE-ESGOTO-OU-DRENAGEM-PLUVIAL-EM-CONCRETO.pdf" TargetMode="External"/><Relationship Id="rId2362" Type="http://schemas.openxmlformats.org/officeDocument/2006/relationships/hyperlink" Target="https://www.caixa.gov.br/Downloads/sinapi-cadernos-tecnicos/SINAPI-CT-DEPRECIACAO-JUROS-IMPOSTOS-E-SEGUROS-MANUTENCAO-E-MATERIAIS-NA-OPERACAO-DOS-EQUIPAMENTOS.pdf" TargetMode="External"/><Relationship Id="rId3413" Type="http://schemas.openxmlformats.org/officeDocument/2006/relationships/hyperlink" Target="https://www.caixa.gov.br/Downloads/sinapi-cadernos-tecnicos/SINAPI-CT-ESGOTAMENTO-DE-VALA-E-REBAIXAMENTO-DO-LENCOL-FREATICO.pdf" TargetMode="External"/><Relationship Id="rId6569" Type="http://schemas.openxmlformats.org/officeDocument/2006/relationships/hyperlink" Target="https://www.caixa.gov.br/Downloads/sinapi-cadernos-tecnicos/SINAPI-CT-INSTALACOES-EM-COBRE.pdf" TargetMode="External"/><Relationship Id="rId6983" Type="http://schemas.openxmlformats.org/officeDocument/2006/relationships/hyperlink" Target="https://www.caixa.gov.br/Downloads/sinapi-metodologia/Livro_SINAPI_Calculos_Parametros.pdf" TargetMode="External"/><Relationship Id="rId334" Type="http://schemas.openxmlformats.org/officeDocument/2006/relationships/hyperlink" Target="https://www.caixa.gov.br/Downloads/sinapi-cadernos-tecnicos/SINAPI-CT-ARRASAMENTO-DE-ESTACAS.pdf" TargetMode="External"/><Relationship Id="rId2015" Type="http://schemas.openxmlformats.org/officeDocument/2006/relationships/hyperlink" Target="https://www.caixa.gov.br/Downloads/sinapi-cadernos-tecnicos/SINAPI-CT-DEPRECIACAO-JUROS-IMPOSTOS-E-SEGUROS-MANUTENCAO-E-MATERIAIS-NA-OPERACAO-DOS-EQUIPAMENTOS.pdf" TargetMode="External"/><Relationship Id="rId5585" Type="http://schemas.openxmlformats.org/officeDocument/2006/relationships/hyperlink" Target="https://www.caixa.gov.br/Downloads/sinapi-cadernos-tecnicos/SINAPI-CT-INSTALACOES-PREDIAIS-DE-AGUA-FRIA-EM-PVC.pdf" TargetMode="External"/><Relationship Id="rId6636" Type="http://schemas.openxmlformats.org/officeDocument/2006/relationships/hyperlink" Target="https://www.caixa.gov.br/Downloads/sinapi-cadernos-tecnicos/SINAPI-CT-INSTALACOES-PARA-CANTEIROS-DE-OBRAS.pdf" TargetMode="External"/><Relationship Id="rId9042" Type="http://schemas.openxmlformats.org/officeDocument/2006/relationships/hyperlink" Target="https://www.caixa.gov.br/Downloads/sinapi-cadernos-tecnicos/SINAPI-CT-TRANSPORTE-FLUVIAL-CARGA-E-DESCARGA.pdf" TargetMode="External"/><Relationship Id="rId401" Type="http://schemas.openxmlformats.org/officeDocument/2006/relationships/hyperlink" Target="https://www.caixa.gov.br/Downloads/sinapi-cadernos-tecnicos/SINAPI-CT-ASSENTAMENTO-DE-TUBOS-DE-ESGOTO-EM-PVC-E-PEAD.pdf" TargetMode="External"/><Relationship Id="rId1031" Type="http://schemas.openxmlformats.org/officeDocument/2006/relationships/hyperlink" Target="https://www.caixa.gov.br/Downloads/sinapi-cadernos-tecnicos/SINAPI-CT-BOCAS-PARA-BUEIROS.pdf" TargetMode="External"/><Relationship Id="rId4187" Type="http://schemas.openxmlformats.org/officeDocument/2006/relationships/hyperlink" Target="https://www.caixa.gov.br/Downloads/sinapi-cadernos-tecnicos/SINAPI-CT-GESSO.pdf" TargetMode="External"/><Relationship Id="rId5238" Type="http://schemas.openxmlformats.org/officeDocument/2006/relationships/hyperlink" Target="https://www.caixa.gov.br/Downloads/sinapi-cadernos-tecnicos/SINAPI-CT-INSTALACOES-HIDRAULICAS-EM-PEX.pdf" TargetMode="External"/><Relationship Id="rId5652" Type="http://schemas.openxmlformats.org/officeDocument/2006/relationships/hyperlink" Target="https://www.caixa.gov.br/Downloads/sinapi-cadernos-tecnicos/SINAPI-CT-INSTALACOES-PREDIAIS-DE-AGUA-FRIA-EM-PVC.pdf" TargetMode="External"/><Relationship Id="rId6703" Type="http://schemas.openxmlformats.org/officeDocument/2006/relationships/hyperlink" Target="https://www.caixa.gov.br/Downloads/sinapi-cadernos-tecnicos/SINAPI-CT-LIGACOES-PREDIAIS-DE-AGUA-E-ESGOTO.pdf" TargetMode="External"/><Relationship Id="rId4254" Type="http://schemas.openxmlformats.org/officeDocument/2006/relationships/hyperlink" Target="https://www.caixa.gov.br/Downloads/sinapi-cadernos-tecnicos/SINAPI-CT-GUIAS-E-SARJETAS.pdf" TargetMode="External"/><Relationship Id="rId5305" Type="http://schemas.openxmlformats.org/officeDocument/2006/relationships/hyperlink" Target="https://www.caixa.gov.br/Downloads/sinapi-cadernos-tecnicos/SINAPI-CT-INSTALACOES-HIDRAULICAS-EM-PPR.pdf" TargetMode="External"/><Relationship Id="rId1848" Type="http://schemas.openxmlformats.org/officeDocument/2006/relationships/hyperlink" Target="https://www.caixa.gov.br/Downloads/sinapi-cadernos-tecnicos/SINAPI-CT-DEMOLICOES-E-REMOCOES.pdf" TargetMode="External"/><Relationship Id="rId3270" Type="http://schemas.openxmlformats.org/officeDocument/2006/relationships/hyperlink" Target="https://www.caixa.gov.br/Downloads/sinapi-cadernos-tecnicos/SINAPI-CT-ESCAVACAO-DE-VALAS.pdf" TargetMode="External"/><Relationship Id="rId4321" Type="http://schemas.openxmlformats.org/officeDocument/2006/relationships/hyperlink" Target="https://www.caixa.gov.br/Downloads/sinapi-cadernos-tecnicos/SINAPI-CT-ILUMINACAO-PREDIAL-E-MONITORAMENTO.pdf" TargetMode="External"/><Relationship Id="rId7477" Type="http://schemas.openxmlformats.org/officeDocument/2006/relationships/hyperlink" Target="https://www.caixa.gov.br/Downloads/sinapi-cadernos-tecnicos/SINAPI-CT-PAISAGISMO-PLANTIO.pdf" TargetMode="External"/><Relationship Id="rId8528" Type="http://schemas.openxmlformats.org/officeDocument/2006/relationships/hyperlink" Target="https://www.caixa.gov.br/Downloads/sinapi-cadernos-tecnicos/SINAPI-CT-RECOMPOSICAO-DE-PAVIMENTOS.pdf" TargetMode="External"/><Relationship Id="rId8875" Type="http://schemas.openxmlformats.org/officeDocument/2006/relationships/hyperlink" Target="https://www.caixa.gov.br/Downloads/sinapi-cadernos-tecnicos/SINAPI-CT-SISTEMA-DE-PROTECAO-CONTRA-DESCARGAS-ATMOSFERICAS-SPDA.pdf" TargetMode="External"/><Relationship Id="rId191" Type="http://schemas.openxmlformats.org/officeDocument/2006/relationships/hyperlink" Target="https://www.caixa.gov.br/Downloads/sinapi-cadernos-tecnicos/SINAPI-CT-ARGAMASSAS.pdf" TargetMode="External"/><Relationship Id="rId1915" Type="http://schemas.openxmlformats.org/officeDocument/2006/relationships/hyperlink" Target="https://www.caixa.gov.br/Downloads/sinapi-cadernos-tecnicos/SINAPI-CT-DEPRECIACAO-JUROS-IMPOSTOS-E-SEGUROS-MANUTENCAO-E-MATERIAIS-NA-OPERACAO-DOS-EQUIPAMENTOS.pdf" TargetMode="External"/><Relationship Id="rId6079" Type="http://schemas.openxmlformats.org/officeDocument/2006/relationships/hyperlink" Target="https://www.caixa.gov.br/Downloads/sinapi-cadernos-tecnicos/SINAPI-CT-INSTALACOES-DE-GAS-E-INCENDIO-EM-ACO-E-FERRO-GALVANIZADO.pdf" TargetMode="External"/><Relationship Id="rId7891" Type="http://schemas.openxmlformats.org/officeDocument/2006/relationships/hyperlink" Target="https://www.caixa.gov.br/Downloads/sinapi-cadernos-tecnicos/SINAPI-CT-PINTURA-EM-MADEIRA.pdf" TargetMode="External"/><Relationship Id="rId8942" Type="http://schemas.openxmlformats.org/officeDocument/2006/relationships/hyperlink" Target="https://www.caixa.gov.br/Downloads/sinapi-cadernos-tecnicos/SINAPI-CT-SISTEMAS-DE-MEDICAO.pdf" TargetMode="External"/><Relationship Id="rId5095" Type="http://schemas.openxmlformats.org/officeDocument/2006/relationships/hyperlink" Target="https://www.caixa.gov.br/Downloads/sinapi-cadernos-tecnicos/SINAPI-CT-INSTALACOES-HIDRAULICAS-RESERVACAO-E-BOMBAS-DE-RECALQUE.pdf" TargetMode="External"/><Relationship Id="rId6493" Type="http://schemas.openxmlformats.org/officeDocument/2006/relationships/hyperlink" Target="https://www.caixa.gov.br/Downloads/sinapi-cadernos-tecnicos/SINAPI-CT-INSTALACOES-EM-COBRE.pdf" TargetMode="External"/><Relationship Id="rId7544" Type="http://schemas.openxmlformats.org/officeDocument/2006/relationships/hyperlink" Target="https://www.caixa.gov.br/Downloads/sinapi-cadernos-tecnicos/SINAPI-CT-PAREDES-DE-CONCRETO-ESTUCAMENTO.pdf" TargetMode="External"/><Relationship Id="rId2689" Type="http://schemas.openxmlformats.org/officeDocument/2006/relationships/hyperlink" Target="https://www.caixa.gov.br/Downloads/sinapi-cadernos-tecnicos/SINAPI-CT-DEPRECIACAO-JUROS-IMPOSTOS-E-SEGUROS-MANUTENCAO-E-MATERIAIS-NA-OPERACAO-DOS-EQUIPAMENTOS.pdf" TargetMode="External"/><Relationship Id="rId6146" Type="http://schemas.openxmlformats.org/officeDocument/2006/relationships/hyperlink" Target="https://www.caixa.gov.br/Downloads/sinapi-cadernos-tecnicos/SINAPI-CT-INSTALACOES-DE-GAS-E-INCENDIO-EM-ACO-E-FERRO-GALVANIZADO.pdf" TargetMode="External"/><Relationship Id="rId6560" Type="http://schemas.openxmlformats.org/officeDocument/2006/relationships/hyperlink" Target="https://www.caixa.gov.br/Downloads/sinapi-cadernos-tecnicos/SINAPI-CT-INSTALACOES-EM-COBRE.pdf" TargetMode="External"/><Relationship Id="rId7611" Type="http://schemas.openxmlformats.org/officeDocument/2006/relationships/hyperlink" Target="https://www.caixa.gov.br/Downloads/sinapi-cadernos-tecnicos/SINAPI-CT-PARQUINHOS-E-EQUIPAMENTOS-DE-GINASTICA-AO-AR-LIVRE.pdf" TargetMode="External"/><Relationship Id="rId2756" Type="http://schemas.openxmlformats.org/officeDocument/2006/relationships/hyperlink" Target="https://www.caixa.gov.br/Downloads/sinapi-cadernos-tecnicos/SINAPI-CT-DRENOS.pdf" TargetMode="External"/><Relationship Id="rId3807" Type="http://schemas.openxmlformats.org/officeDocument/2006/relationships/hyperlink" Target="https://www.caixa.gov.br/Downloads/sinapi-cadernos-tecnicos/SINAPI-CT-ESTRUTURAS-DE-MADEIRA.pdf" TargetMode="External"/><Relationship Id="rId5162" Type="http://schemas.openxmlformats.org/officeDocument/2006/relationships/hyperlink" Target="https://www.caixa.gov.br/Downloads/sinapi-cadernos-tecnicos/SINAPI-CT-INSTALACOES-HIDRAULICAS-EM-PEX.pdf" TargetMode="External"/><Relationship Id="rId6213" Type="http://schemas.openxmlformats.org/officeDocument/2006/relationships/hyperlink" Target="https://www.caixa.gov.br/Downloads/sinapi-cadernos-tecnicos/SINAPI-CT-INSTALACOES-DE-GAS-E-INCENDIO-EM-ACO-E-FERRO-GALVANIZADO.pdf" TargetMode="External"/><Relationship Id="rId9369" Type="http://schemas.openxmlformats.org/officeDocument/2006/relationships/hyperlink" Target="https://www.caixa.gov.br/Downloads/sinapi-cadernos-tecnicos/SINAPI-CT-TRANSPORTE-CARGA-E-DESCARGA-DE-MATERIAIS.pdf" TargetMode="External"/><Relationship Id="rId728" Type="http://schemas.openxmlformats.org/officeDocument/2006/relationships/hyperlink" Target="https://www.caixa.gov.br/Downloads/sinapi-cadernos-tecnicos/SINAPI-CT-ATERRO-E-REATERRO-DE-VALAS.pdf" TargetMode="External"/><Relationship Id="rId1358" Type="http://schemas.openxmlformats.org/officeDocument/2006/relationships/hyperlink" Target="https://www.caixa.gov.br/Downloads/sinapi-cadernos-tecnicos/SINAPI-CT-CONCRETO-PROTENDIDO.pdf" TargetMode="External"/><Relationship Id="rId1772" Type="http://schemas.openxmlformats.org/officeDocument/2006/relationships/hyperlink" Target="https://www.caixa.gov.br/Downloads/sinapi-cadernos-tecnicos/SINAPI-CT-CUSTOS-HORARIOS-PRODUTIVO-E-IMPRODUTIVO-DOS-EQUIPAMENTOS.pdf" TargetMode="External"/><Relationship Id="rId2409" Type="http://schemas.openxmlformats.org/officeDocument/2006/relationships/hyperlink" Target="https://www.caixa.gov.br/Downloads/sinapi-cadernos-tecnicos/SINAPI-CT-DEPRECIACAO-JUROS-IMPOSTOS-E-SEGUROS-MANUTENCAO-E-MATERIAIS-NA-OPERACAO-DOS-EQUIPAMENTOS.pdf" TargetMode="External"/><Relationship Id="rId5979" Type="http://schemas.openxmlformats.org/officeDocument/2006/relationships/hyperlink" Target="https://www.caixa.gov.br/Downloads/sinapi-cadernos-tecnicos/SINAPI-CT-INSTALACOES-DE-GAS-E-INCENDIO-EM-ACO-E-FERRO-GALVANIZADO.pdf" TargetMode="External"/><Relationship Id="rId8385" Type="http://schemas.openxmlformats.org/officeDocument/2006/relationships/hyperlink" Target="https://www.caixa.gov.br/Downloads/sinapi-cadernos-tecnicos/SINAPI-CT-RADIER-PISO-DE-CONCRETO-E-LAJE-SOBRE-SOLO.pdf" TargetMode="External"/><Relationship Id="rId9436" Type="http://schemas.openxmlformats.org/officeDocument/2006/relationships/hyperlink" Target="https://www.caixa.gov.br/Downloads/sinapi-cadernos-tecnicos/SINAPI-CT-TUBULACAO-FLANGEADA-PARA-REDES-DE-AGUA.pdf" TargetMode="External"/><Relationship Id="rId64" Type="http://schemas.openxmlformats.org/officeDocument/2006/relationships/hyperlink" Target="https://www.caixa.gov.br/Downloads/sinapi-cadernos-tecnicos/SINAPI-CT-ALVENARIA-DE-VEDACAO.pdf" TargetMode="External"/><Relationship Id="rId1425" Type="http://schemas.openxmlformats.org/officeDocument/2006/relationships/hyperlink" Target="https://www.caixa.gov.br/Downloads/sinapi-cadernos-tecnicos/SINAPI-CT-CONTRAPISO.pdf" TargetMode="External"/><Relationship Id="rId2823" Type="http://schemas.openxmlformats.org/officeDocument/2006/relationships/hyperlink" Target="https://www.caixa.gov.br/Downloads/sinapi-cadernos-tecnicos/SINAPI-CT-DUTOS-PARA-AR-CONDICIONADO.pdf" TargetMode="External"/><Relationship Id="rId8038" Type="http://schemas.openxmlformats.org/officeDocument/2006/relationships/hyperlink" Target="https://www.caixa.gov.br/Downloads/sinapi-cadernos-tecnicos/SINAPI-CT-POSTES-DE-CONCRETO-E-METALICOS.pdf" TargetMode="External"/><Relationship Id="rId8452" Type="http://schemas.openxmlformats.org/officeDocument/2006/relationships/hyperlink" Target="https://www.caixa.gov.br/Downloads/sinapi-cadernos-tecnicos/SINAPI-CT-RASGOS-E-FIXACOES.pdf" TargetMode="External"/><Relationship Id="rId9503" Type="http://schemas.openxmlformats.org/officeDocument/2006/relationships/hyperlink" Target="https://www.caixa.gov.br/Downloads/sinapi-cadernos-tecnicos/SINAPI-CT-VERGAS-CONTRAVERGAS-E-FIXACAO-DE-ALVENARIA.pdf" TargetMode="External"/><Relationship Id="rId4995" Type="http://schemas.openxmlformats.org/officeDocument/2006/relationships/hyperlink" Target="https://www.caixa.gov.br/Downloads/sinapi-cadernos-tecnicos/SINAPI-CT-INSTALACOES-HIDRAULICAS-RESERVACAO-E-BOMBAS-DE-RECALQUE.pdf" TargetMode="External"/><Relationship Id="rId7054" Type="http://schemas.openxmlformats.org/officeDocument/2006/relationships/hyperlink" Target="https://www.caixa.gov.br/Downloads/sinapi-metodologia/Livro_SINAPI_Calculos_Parametros.pdf" TargetMode="External"/><Relationship Id="rId8105" Type="http://schemas.openxmlformats.org/officeDocument/2006/relationships/hyperlink" Target="https://www.caixa.gov.br/Downloads/sinapi-cadernos-tecnicos/SINAPI-CT-POSTES-DE-CONCRETO-E-METALICOS.pdf" TargetMode="External"/><Relationship Id="rId2199" Type="http://schemas.openxmlformats.org/officeDocument/2006/relationships/hyperlink" Target="https://www.caixa.gov.br/Downloads/sinapi-cadernos-tecnicos/SINAPI-CT-DEPRECIACAO-JUROS-IMPOSTOS-E-SEGUROS-MANUTENCAO-E-MATERIAIS-NA-OPERACAO-DOS-EQUIPAMENTOS.pdf" TargetMode="External"/><Relationship Id="rId3597" Type="http://schemas.openxmlformats.org/officeDocument/2006/relationships/hyperlink" Target="https://www.caixa.gov.br/Downloads/sinapi-cadernos-tecnicos/SINAPI-CT-ESTACAS-METALICAS.pdf" TargetMode="External"/><Relationship Id="rId4648" Type="http://schemas.openxmlformats.org/officeDocument/2006/relationships/hyperlink" Target="https://www.caixa.gov.br/Downloads/sinapi-cadernos-tecnicos/SINAPI-CT-INSTALACOES-ELETRICAS-QUADROS-CABOS-DISJUNTORES-CONTATORES-E-BARRAMENTOS-BLINDADOS.pdf" TargetMode="External"/><Relationship Id="rId6070" Type="http://schemas.openxmlformats.org/officeDocument/2006/relationships/hyperlink" Target="https://www.caixa.gov.br/Downloads/sinapi-cadernos-tecnicos/SINAPI-CT-INSTALACOES-DE-GAS-E-INCENDIO-EM-ACO-E-FERRO-GALVANIZADO.pdf" TargetMode="External"/><Relationship Id="rId3664" Type="http://schemas.openxmlformats.org/officeDocument/2006/relationships/hyperlink" Target="https://www.caixa.gov.br/Downloads/sinapi-cadernos-tecnicos/SINAPI-CT-ESTRUTURA-E-TRAMA-PARA-COBERTURA.pdf" TargetMode="External"/><Relationship Id="rId4715" Type="http://schemas.openxmlformats.org/officeDocument/2006/relationships/hyperlink" Target="https://www.caixa.gov.br/Downloads/sinapi-cadernos-tecnicos/SINAPI-CT-INSTALACOES-ELETRICAS-QUADROS-CABOS-DISJUNTORES-CONTATORES-E-BARRAMENTOS-BLINDADOS.pdf" TargetMode="External"/><Relationship Id="rId7121" Type="http://schemas.openxmlformats.org/officeDocument/2006/relationships/hyperlink" Target="https://www.caixa.gov.br/Downloads/sinapi-metodologia/Livro_SINAPI_Calculos_Parametros.pdf" TargetMode="External"/><Relationship Id="rId585" Type="http://schemas.openxmlformats.org/officeDocument/2006/relationships/hyperlink" Target="https://www.caixa.gov.br/Downloads/sinapi-cadernos-tecnicos/SINAPI-CT-ASSENTAMENTO-DE-TUBOS-DE-PVC-E-METALICOS-EM-REDES-DE-AGUA.pdf" TargetMode="External"/><Relationship Id="rId2266" Type="http://schemas.openxmlformats.org/officeDocument/2006/relationships/hyperlink" Target="https://www.caixa.gov.br/Downloads/sinapi-cadernos-tecnicos/SINAPI-CT-DEPRECIACAO-JUROS-IMPOSTOS-E-SEGUROS-MANUTENCAO-E-MATERIAIS-NA-OPERACAO-DOS-EQUIPAMENTOS.pdf" TargetMode="External"/><Relationship Id="rId2680" Type="http://schemas.openxmlformats.org/officeDocument/2006/relationships/hyperlink" Target="https://www.caixa.gov.br/Downloads/sinapi-cadernos-tecnicos/SINAPI-CT-DEPRECIACAO-JUROS-IMPOSTOS-E-SEGUROS-MANUTENCAO-E-MATERIAIS-NA-OPERACAO-DOS-EQUIPAMENTOS.pdf" TargetMode="External"/><Relationship Id="rId3317" Type="http://schemas.openxmlformats.org/officeDocument/2006/relationships/hyperlink" Target="https://www.caixa.gov.br/Downloads/sinapi-cadernos-tecnicos/SINAPI-CT-ESCAVACAO-DE-VALAS.pdf" TargetMode="External"/><Relationship Id="rId3731" Type="http://schemas.openxmlformats.org/officeDocument/2006/relationships/hyperlink" Target="https://www.caixa.gov.br/Downloads/sinapi-cadernos-tecnicos/SINAPI-CT-ESTRUTURAS-PRE-FABRICADAS-E-PRE-MOLDADAS.pdf" TargetMode="External"/><Relationship Id="rId6887" Type="http://schemas.openxmlformats.org/officeDocument/2006/relationships/hyperlink" Target="https://www.caixa.gov.br/Downloads/sinapi-metodologia/Livro_SINAPI_Calculos_Parametros.pdf" TargetMode="External"/><Relationship Id="rId7938" Type="http://schemas.openxmlformats.org/officeDocument/2006/relationships/hyperlink" Target="https://www.caixa.gov.br/Downloads/sinapi-cadernos-tecnicos/SINAPI-CT-PINTURA-EM-SUPERFICIES-METALICAS.pdf" TargetMode="External"/><Relationship Id="rId9293" Type="http://schemas.openxmlformats.org/officeDocument/2006/relationships/hyperlink" Target="https://www.caixa.gov.br/Downloads/sinapi-cadernos-tecnicos/SINAPI-CT-TRANSPORTE-CARGA-E-DESCARGA-DE-MATERIAIS.pdf" TargetMode="External"/><Relationship Id="rId238" Type="http://schemas.openxmlformats.org/officeDocument/2006/relationships/hyperlink" Target="https://www.caixa.gov.br/Downloads/sinapi-cadernos-tecnicos/SINAPI-CT-ARGAMASSAS.pdf" TargetMode="External"/><Relationship Id="rId652" Type="http://schemas.openxmlformats.org/officeDocument/2006/relationships/hyperlink" Target="https://www.caixa.gov.br/Downloads/sinapi-cadernos-tecnicos/SINAPI-CT-ASSENTAMENTO-DE-TUBOS-DE-ESGOTO-OU-DRENAGEM-PLUVIAL-EM-CONCRETO.pdf" TargetMode="External"/><Relationship Id="rId1282" Type="http://schemas.openxmlformats.org/officeDocument/2006/relationships/hyperlink" Target="https://www.caixa.gov.br/Downloads/sinapi-cadernos-tecnicos/SINAPI-CT-CHAPISCO.pdf" TargetMode="External"/><Relationship Id="rId2333" Type="http://schemas.openxmlformats.org/officeDocument/2006/relationships/hyperlink" Target="https://www.caixa.gov.br/Downloads/sinapi-cadernos-tecnicos/SINAPI-CT-DEPRECIACAO-JUROS-IMPOSTOS-E-SEGUROS-MANUTENCAO-E-MATERIAIS-NA-OPERACAO-DOS-EQUIPAMENTOS.pdf" TargetMode="External"/><Relationship Id="rId5489" Type="http://schemas.openxmlformats.org/officeDocument/2006/relationships/hyperlink" Target="https://www.caixa.gov.br/Downloads/sinapi-cadernos-tecnicos/SINAPI-CT-INSTALACOES-PREDIAIS-DE-AGUA-FRIA-EM-PVC.pdf" TargetMode="External"/><Relationship Id="rId9360" Type="http://schemas.openxmlformats.org/officeDocument/2006/relationships/hyperlink" Target="https://www.caixa.gov.br/Downloads/sinapi-cadernos-tecnicos/SINAPI-CT-TRANSPORTE-CARGA-E-DESCARGA-DE-MATERIAIS.pdf" TargetMode="External"/><Relationship Id="rId305" Type="http://schemas.openxmlformats.org/officeDocument/2006/relationships/hyperlink" Target="https://www.caixa.gov.br/Downloads/sinapi-cadernos-tecnicos/SINAPI-CT-ARMACAO-PARA-ESTRUTURAS-DE-CONCRETO-ARMADO.pdf" TargetMode="External"/><Relationship Id="rId2400" Type="http://schemas.openxmlformats.org/officeDocument/2006/relationships/hyperlink" Target="https://www.caixa.gov.br/Downloads/sinapi-cadernos-tecnicos/SINAPI-CT-DEPRECIACAO-JUROS-IMPOSTOS-E-SEGUROS-MANUTENCAO-E-MATERIAIS-NA-OPERACAO-DOS-EQUIPAMENTOS.pdf" TargetMode="External"/><Relationship Id="rId5556" Type="http://schemas.openxmlformats.org/officeDocument/2006/relationships/hyperlink" Target="https://www.caixa.gov.br/Downloads/sinapi-cadernos-tecnicos/SINAPI-CT-INSTALACOES-PREDIAIS-DE-AGUA-FRIA-EM-PVC.pdf" TargetMode="External"/><Relationship Id="rId6607" Type="http://schemas.openxmlformats.org/officeDocument/2006/relationships/hyperlink" Target="https://www.caixa.gov.br/Downloads/sinapi-cadernos-tecnicos/SINAPI-CT-INSTALACOES-EM-COBRE.pdf" TargetMode="External"/><Relationship Id="rId6954" Type="http://schemas.openxmlformats.org/officeDocument/2006/relationships/hyperlink" Target="https://www.caixa.gov.br/Downloads/sinapi-metodologia/Livro_SINAPI_Calculos_Parametros.pdf" TargetMode="External"/><Relationship Id="rId9013" Type="http://schemas.openxmlformats.org/officeDocument/2006/relationships/hyperlink" Target="https://www.caixa.gov.br/Downloads/sinapi-cadernos-tecnicos/SINAPI-CT-TELHAMENTO-PARA-COBERTURA.pdf" TargetMode="External"/><Relationship Id="rId1002" Type="http://schemas.openxmlformats.org/officeDocument/2006/relationships/hyperlink" Target="https://www.caixa.gov.br/Downloads/sinapi-cadernos-tecnicos/SINAPI-CT-BOCAS-PARA-BUEIROS.pdf" TargetMode="External"/><Relationship Id="rId4158" Type="http://schemas.openxmlformats.org/officeDocument/2006/relationships/hyperlink" Target="https://www.caixa.gov.br/Downloads/sinapi-cadernos-tecnicos/SINAPI-CT-GALERIAS-COM-ADUELAS-DE-CONCRETO.pdf" TargetMode="External"/><Relationship Id="rId5209" Type="http://schemas.openxmlformats.org/officeDocument/2006/relationships/hyperlink" Target="https://www.caixa.gov.br/Downloads/sinapi-cadernos-tecnicos/SINAPI-CT-INSTALACOES-HIDRAULICAS-EM-PEX.pdf" TargetMode="External"/><Relationship Id="rId5970" Type="http://schemas.openxmlformats.org/officeDocument/2006/relationships/hyperlink" Target="https://www.caixa.gov.br/Downloads/sinapi-cadernos-tecnicos/SINAPI-CT-INSTALACOES-DE-GAS-E-INCENDIO-EM-ACO-E-FERRO-GALVANIZADO.pdf" TargetMode="External"/><Relationship Id="rId3174" Type="http://schemas.openxmlformats.org/officeDocument/2006/relationships/hyperlink" Target="https://www.caixa.gov.br/Downloads/sinapi-cadernos-tecnicos/SINAPI-CT-ESCAVACAO-HORIZONTAL.pdf" TargetMode="External"/><Relationship Id="rId4572" Type="http://schemas.openxmlformats.org/officeDocument/2006/relationships/hyperlink" Target="https://www.caixa.gov.br/Downloads/sinapi-cadernos-tecnicos/SINAPI-CT-INSTALACOES-ELETRICAS-ELETRODUTOS-CONEXOES-E-CONDULETES-APARENTES.pdf" TargetMode="External"/><Relationship Id="rId5623" Type="http://schemas.openxmlformats.org/officeDocument/2006/relationships/hyperlink" Target="https://www.caixa.gov.br/Downloads/sinapi-cadernos-tecnicos/SINAPI-CT-INSTALACOES-PREDIAIS-DE-AGUA-FRIA-EM-PVC.pdf" TargetMode="External"/><Relationship Id="rId8779" Type="http://schemas.openxmlformats.org/officeDocument/2006/relationships/hyperlink" Target="https://www.caixa.gov.br/Downloads/sinapi-cadernos-tecnicos/SINAPI-CT-REVESTIMENTOS-CERAMICOS-INTERNOS.pdf" TargetMode="External"/><Relationship Id="rId1819" Type="http://schemas.openxmlformats.org/officeDocument/2006/relationships/hyperlink" Target="https://www.caixa.gov.br/Downloads/sinapi-cadernos-tecnicos/SINAPI-CT-CUSTOS-HORARIOS-PRODUTIVO-E-IMPRODUTIVO-DOS-EQUIPAMENTOS.pdf" TargetMode="External"/><Relationship Id="rId4225" Type="http://schemas.openxmlformats.org/officeDocument/2006/relationships/hyperlink" Target="https://www.caixa.gov.br/Downloads/sinapi-cadernos-tecnicos/SINAPI-CT-GUARDA-CORPO-CORRIMAO-E-GRADE-PARA-ESQUADRIAS.pdf" TargetMode="External"/><Relationship Id="rId7795" Type="http://schemas.openxmlformats.org/officeDocument/2006/relationships/hyperlink" Target="https://www.caixa.gov.br/Downloads/sinapi-cadernos-tecnicos/SINAPI-CT-PERFURACAO-HORIZONTAL-DIRECIONAL-HDD.pdf" TargetMode="External"/><Relationship Id="rId8846" Type="http://schemas.openxmlformats.org/officeDocument/2006/relationships/hyperlink" Target="https://www.caixa.gov.br/Downloads/sinapi-cadernos-tecnicos/SINAPI-CT-SINALIZACAO-VERTICAL-VIARIA.pdf" TargetMode="External"/><Relationship Id="rId2190" Type="http://schemas.openxmlformats.org/officeDocument/2006/relationships/hyperlink" Target="https://www.caixa.gov.br/Downloads/sinapi-cadernos-tecnicos/SINAPI-CT-DEPRECIACAO-JUROS-IMPOSTOS-E-SEGUROS-MANUTENCAO-E-MATERIAIS-NA-OPERACAO-DOS-EQUIPAMENTOS.pdf" TargetMode="External"/><Relationship Id="rId3241" Type="http://schemas.openxmlformats.org/officeDocument/2006/relationships/hyperlink" Target="https://www.caixa.gov.br/Downloads/sinapi-cadernos-tecnicos/SINAPI-CT-ESCAVACAO-VERTICAL-A-CEU-ABERTO.pdf" TargetMode="External"/><Relationship Id="rId6397" Type="http://schemas.openxmlformats.org/officeDocument/2006/relationships/hyperlink" Target="https://www.caixa.gov.br/Downloads/sinapi-cadernos-tecnicos/SINAPI-CT-INSTALACOES-EM-COBRE.pdf" TargetMode="External"/><Relationship Id="rId7448" Type="http://schemas.openxmlformats.org/officeDocument/2006/relationships/hyperlink" Target="https://www.caixa.gov.br/Downloads/sinapi-cadernos-tecnicos/SINAPI-CT-MOBILIARIO-URBANO.pdf" TargetMode="External"/><Relationship Id="rId7862" Type="http://schemas.openxmlformats.org/officeDocument/2006/relationships/hyperlink" Target="https://www.caixa.gov.br/Downloads/sinapi-cadernos-tecnicos/SINAPI-CT-PINTURA-EM-MADEIRA.pdf" TargetMode="External"/><Relationship Id="rId8913" Type="http://schemas.openxmlformats.org/officeDocument/2006/relationships/hyperlink" Target="https://www.caixa.gov.br/Downloads/sinapi-cadernos-tecnicos/SINAPI-CT-SISTEMAS-HOSPITALARES-PONTOS-DE-CONSUMO.pdf" TargetMode="External"/><Relationship Id="rId162" Type="http://schemas.openxmlformats.org/officeDocument/2006/relationships/hyperlink" Target="https://www.caixa.gov.br/Downloads/sinapi-cadernos-tecnicos/SINAPI-CT-ARGAMASSAS.pdf" TargetMode="External"/><Relationship Id="rId6464" Type="http://schemas.openxmlformats.org/officeDocument/2006/relationships/hyperlink" Target="https://www.caixa.gov.br/Downloads/sinapi-cadernos-tecnicos/SINAPI-CT-INSTALACOES-EM-COBRE.pdf" TargetMode="External"/><Relationship Id="rId7515" Type="http://schemas.openxmlformats.org/officeDocument/2006/relationships/hyperlink" Target="https://www.caixa.gov.br/Downloads/sinapi-cadernos-tecnicos/SINAPI-CT-PAREDES-DE-CONCRETO-ARMACAO.pdf" TargetMode="External"/><Relationship Id="rId979" Type="http://schemas.openxmlformats.org/officeDocument/2006/relationships/hyperlink" Target="https://www.caixa.gov.br/Downloads/sinapi-cadernos-tecnicos/SINAPI-CT-ATERROS-BASES-SUB-BASES-E-IMPRIMACOES.pdf" TargetMode="External"/><Relationship Id="rId5066" Type="http://schemas.openxmlformats.org/officeDocument/2006/relationships/hyperlink" Target="https://www.caixa.gov.br/Downloads/sinapi-cadernos-tecnicos/SINAPI-CT-INSTALACOES-HIDRAULICAS-RESERVACAO-E-BOMBAS-DE-RECALQUE.pdf" TargetMode="External"/><Relationship Id="rId5480" Type="http://schemas.openxmlformats.org/officeDocument/2006/relationships/hyperlink" Target="https://www.caixa.gov.br/Downloads/sinapi-cadernos-tecnicos/SINAPI-CT-INSTALACOES-PREDIAIS-DE-AGUA-FRIA-EM-PVC.pdf" TargetMode="External"/><Relationship Id="rId6117" Type="http://schemas.openxmlformats.org/officeDocument/2006/relationships/hyperlink" Target="https://www.caixa.gov.br/Downloads/sinapi-cadernos-tecnicos/SINAPI-CT-INSTALACOES-DE-GAS-E-INCENDIO-EM-ACO-E-FERRO-GALVANIZADO.pdf" TargetMode="External"/><Relationship Id="rId6531" Type="http://schemas.openxmlformats.org/officeDocument/2006/relationships/hyperlink" Target="https://www.caixa.gov.br/Downloads/sinapi-cadernos-tecnicos/SINAPI-CT-INSTALACOES-EM-COBRE.pdf" TargetMode="External"/><Relationship Id="rId9687" Type="http://schemas.openxmlformats.org/officeDocument/2006/relationships/hyperlink" Target="https://www.caixa.gov.br/Downloads/sinapi-cadernos-tecnicos/SINAPI-CT-VALVULAS-PARA-REDES-DE-SANEAMENTO.pdf" TargetMode="External"/><Relationship Id="rId4082" Type="http://schemas.openxmlformats.org/officeDocument/2006/relationships/hyperlink" Target="https://www.caixa.gov.br/Downloads/sinapi-cadernos-tecnicos/SINAPI-CT-FORMAS-PARA-ESTRUTURAS-DE-CONCRETO-ARMADO.pdf" TargetMode="External"/><Relationship Id="rId5133" Type="http://schemas.openxmlformats.org/officeDocument/2006/relationships/hyperlink" Target="https://www.caixa.gov.br/Downloads/sinapi-cadernos-tecnicos/SINAPI-CT-INSTALACOES-HIDRAULICAS-EM-PEX.pdf" TargetMode="External"/><Relationship Id="rId8289" Type="http://schemas.openxmlformats.org/officeDocument/2006/relationships/hyperlink" Target="https://www.caixa.gov.br/Downloads/sinapi-cadernos-tecnicos/SINAPI-CT-PRODUCAO-DE-CONCRETO.pdf" TargetMode="External"/><Relationship Id="rId1676" Type="http://schemas.openxmlformats.org/officeDocument/2006/relationships/hyperlink" Target="https://www.caixa.gov.br/Downloads/sinapi-cadernos-tecnicos/SINAPI-CT-CUSTOS-HORARIOS-PRODUTIVO-E-IMPRODUTIVO-DOS-EQUIPAMENTOS.pdf" TargetMode="External"/><Relationship Id="rId2727" Type="http://schemas.openxmlformats.org/officeDocument/2006/relationships/hyperlink" Target="https://www.caixa.gov.br/Downloads/sinapi-cadernos-tecnicos/SINAPI-CT-DISSIPADORES-DE-ENERGIA.pdf" TargetMode="External"/><Relationship Id="rId1329" Type="http://schemas.openxmlformats.org/officeDocument/2006/relationships/hyperlink" Target="https://www.caixa.gov.br/Downloads/sinapi-cadernos-tecnicos/SINAPI-CT-CONCRETO-PROJETADO.pdf" TargetMode="External"/><Relationship Id="rId1743" Type="http://schemas.openxmlformats.org/officeDocument/2006/relationships/hyperlink" Target="https://www.caixa.gov.br/Downloads/sinapi-cadernos-tecnicos/SINAPI-CT-CUSTOS-HORARIOS-PRODUTIVO-E-IMPRODUTIVO-DOS-EQUIPAMENTOS.pdf" TargetMode="External"/><Relationship Id="rId4899" Type="http://schemas.openxmlformats.org/officeDocument/2006/relationships/hyperlink" Target="https://www.caixa.gov.br/Downloads/sinapi-cadernos-tecnicos/SINAPI-CT-INSTALACOES-HIDRAULICAS-RESERVACAO-E-BOMBAS-DE-RECALQUE.pdf" TargetMode="External"/><Relationship Id="rId5200" Type="http://schemas.openxmlformats.org/officeDocument/2006/relationships/hyperlink" Target="https://www.caixa.gov.br/Downloads/sinapi-cadernos-tecnicos/SINAPI-CT-INSTALACOES-HIDRAULICAS-EM-PEX.pdf" TargetMode="External"/><Relationship Id="rId8009" Type="http://schemas.openxmlformats.org/officeDocument/2006/relationships/hyperlink" Target="https://www.caixa.gov.br/Downloads/sinapi-cadernos-tecnicos/SINAPI-CT-PISOS.pdf" TargetMode="External"/><Relationship Id="rId8356" Type="http://schemas.openxmlformats.org/officeDocument/2006/relationships/hyperlink" Target="https://www.caixa.gov.br/Downloads/sinapi-cadernos-tecnicos/SINAPI-CT-RADIER-PISO-DE-CONCRETO-E-LAJE-SOBRE-SOLO.pdf" TargetMode="External"/><Relationship Id="rId8770" Type="http://schemas.openxmlformats.org/officeDocument/2006/relationships/hyperlink" Target="https://www.caixa.gov.br/Downloads/sinapi-cadernos-tecnicos/SINAPI-CT-REVESTIMENTOS-CERAMICOS-INTERNOS.pdf" TargetMode="External"/><Relationship Id="rId9407" Type="http://schemas.openxmlformats.org/officeDocument/2006/relationships/hyperlink" Target="https://www.caixa.gov.br/Downloads/sinapi-cadernos-tecnicos/SINAPI-CT-TUBULACAO-FLANGEADA-PARA-REDES-DE-AGUA.pdf" TargetMode="External"/><Relationship Id="rId35" Type="http://schemas.openxmlformats.org/officeDocument/2006/relationships/hyperlink" Target="https://www.caixa.gov.br/Downloads/sinapi-cadernos-tecnicos/SINAPI-CT-ALVENARIA-DE-VEDACAO.pdf" TargetMode="External"/><Relationship Id="rId1810" Type="http://schemas.openxmlformats.org/officeDocument/2006/relationships/hyperlink" Target="https://www.caixa.gov.br/Downloads/sinapi-cadernos-tecnicos/SINAPI-CT-CUSTOS-HORARIOS-PRODUTIVO-E-IMPRODUTIVO-DOS-EQUIPAMENTOS.pdf" TargetMode="External"/><Relationship Id="rId4966" Type="http://schemas.openxmlformats.org/officeDocument/2006/relationships/hyperlink" Target="https://www.caixa.gov.br/Downloads/sinapi-cadernos-tecnicos/SINAPI-CT-INSTALACOES-HIDRAULICAS-RESERVACAO-E-BOMBAS-DE-RECALQUE.pdf" TargetMode="External"/><Relationship Id="rId7372" Type="http://schemas.openxmlformats.org/officeDocument/2006/relationships/hyperlink" Target="https://www.caixa.gov.br/Downloads/sinapi-cadernos-tecnicos/SINAPI-CT-MASSA-UNICA-EXTERNA.pdf" TargetMode="External"/><Relationship Id="rId8423" Type="http://schemas.openxmlformats.org/officeDocument/2006/relationships/hyperlink" Target="https://www.caixa.gov.br/Downloads/sinapi-cadernos-tecnicos/SINAPI-CT-RASGOS-E-FIXACOES.pdf" TargetMode="External"/><Relationship Id="rId3568" Type="http://schemas.openxmlformats.org/officeDocument/2006/relationships/hyperlink" Target="https://www.caixa.gov.br/Downloads/sinapi-cadernos-tecnicos/SINAPI-CT-ESQUADRIAS-PORTAS.pdf" TargetMode="External"/><Relationship Id="rId3982" Type="http://schemas.openxmlformats.org/officeDocument/2006/relationships/hyperlink" Target="https://www.caixa.gov.br/Downloads/sinapi-cadernos-tecnicos/SINAPI-CT-FUNDACOES-RASAS-(BLOCOS-SAPATAS-VIGAS-BALDRAME).pdf" TargetMode="External"/><Relationship Id="rId4619" Type="http://schemas.openxmlformats.org/officeDocument/2006/relationships/hyperlink" Target="https://www.caixa.gov.br/Downloads/sinapi-cadernos-tecnicos/SINAPI-CT-INSTALACOES-ELETRICAS-ELETRODUTOS-CONEXOES-E-CONDULETES-APARENTES.pdf" TargetMode="External"/><Relationship Id="rId7025" Type="http://schemas.openxmlformats.org/officeDocument/2006/relationships/hyperlink" Target="https://www.caixa.gov.br/Downloads/sinapi-metodologia/Livro_SINAPI_Calculos_Parametros.pdf" TargetMode="External"/><Relationship Id="rId489" Type="http://schemas.openxmlformats.org/officeDocument/2006/relationships/hyperlink" Target="https://www.caixa.gov.br/Downloads/sinapi-cadernos-tecnicos/SINAPI-CT-ASSENTAMENTO-DE-TUBOS-DE-PVC-E-METALICOS-EM-REDES-DE-AGUA.pdf" TargetMode="External"/><Relationship Id="rId2584" Type="http://schemas.openxmlformats.org/officeDocument/2006/relationships/hyperlink" Target="https://www.caixa.gov.br/Downloads/sinapi-cadernos-tecnicos/SINAPI-CT-DEPRECIACAO-JUROS-IMPOSTOS-E-SEGUROS-MANUTENCAO-E-MATERIAIS-NA-OPERACAO-DOS-EQUIPAMENTOS.pdf" TargetMode="External"/><Relationship Id="rId3635" Type="http://schemas.openxmlformats.org/officeDocument/2006/relationships/hyperlink" Target="https://www.caixa.gov.br/Downloads/sinapi-cadernos-tecnicos/SINAPI-CT-ESTRUTURA-E-TRAMA-PARA-COBERTURA.pdf" TargetMode="External"/><Relationship Id="rId6041" Type="http://schemas.openxmlformats.org/officeDocument/2006/relationships/hyperlink" Target="https://www.caixa.gov.br/Downloads/sinapi-cadernos-tecnicos/SINAPI-CT-INSTALACOES-DE-GAS-E-INCENDIO-EM-ACO-E-FERRO-GALVANIZADO.pdf" TargetMode="External"/><Relationship Id="rId9197" Type="http://schemas.openxmlformats.org/officeDocument/2006/relationships/hyperlink" Target="https://www.caixa.gov.br/Downloads/sinapi-cadernos-tecnicos/SINAPI-CT-TRANSPORTE-DE-MATERIAIS-DENTRO-DO-CANTEIRO-DE-OBRAS.pdf" TargetMode="External"/><Relationship Id="rId556" Type="http://schemas.openxmlformats.org/officeDocument/2006/relationships/hyperlink" Target="https://www.caixa.gov.br/Downloads/sinapi-cadernos-tecnicos/SINAPI-CT-ASSENTAMENTO-DE-TUBOS-DE-PVC-E-METALICOS-EM-REDES-DE-AGUA.pdf" TargetMode="External"/><Relationship Id="rId1186" Type="http://schemas.openxmlformats.org/officeDocument/2006/relationships/hyperlink" Target="https://www.caixa.gov.br/Downloads/sinapi-cadernos-tecnicos/SINAPI-CT-CAIXAS-DE-AGUA-PARA-EDIFICACOES.pdf" TargetMode="External"/><Relationship Id="rId2237" Type="http://schemas.openxmlformats.org/officeDocument/2006/relationships/hyperlink" Target="https://www.caixa.gov.br/Downloads/sinapi-cadernos-tecnicos/SINAPI-CT-DEPRECIACAO-JUROS-IMPOSTOS-E-SEGUROS-MANUTENCAO-E-MATERIAIS-NA-OPERACAO-DOS-EQUIPAMENTOS.pdf" TargetMode="External"/><Relationship Id="rId9264" Type="http://schemas.openxmlformats.org/officeDocument/2006/relationships/hyperlink" Target="https://www.caixa.gov.br/Downloads/sinapi-cadernos-tecnicos/SINAPI-CT-TRANSPORTE-CARGA-E-DESCARGA-DE-MATERIAIS.pdf" TargetMode="External"/><Relationship Id="rId209" Type="http://schemas.openxmlformats.org/officeDocument/2006/relationships/hyperlink" Target="https://www.caixa.gov.br/Downloads/sinapi-cadernos-tecnicos/SINAPI-CT-ARGAMASSAS.pdf" TargetMode="External"/><Relationship Id="rId970" Type="http://schemas.openxmlformats.org/officeDocument/2006/relationships/hyperlink" Target="https://www.caixa.gov.br/Downloads/sinapi-cadernos-tecnicos/SINAPI-CT-ATERROS-BASES-SUB-BASES-E-IMPRIMACOES.pdf" TargetMode="External"/><Relationship Id="rId1253" Type="http://schemas.openxmlformats.org/officeDocument/2006/relationships/hyperlink" Target="https://www.caixa.gov.br/Downloads/sinapi-cadernos-tecnicos/SINAPI-CT-CERCAS-PROTETORES-E-ALAMBRADOS.pdf" TargetMode="External"/><Relationship Id="rId2651" Type="http://schemas.openxmlformats.org/officeDocument/2006/relationships/hyperlink" Target="https://www.caixa.gov.br/Downloads/sinapi-cadernos-tecnicos/SINAPI-CT-DEPRECIACAO-JUROS-IMPOSTOS-E-SEGUROS-MANUTENCAO-E-MATERIAIS-NA-OPERACAO-DOS-EQUIPAMENTOS.pdf" TargetMode="External"/><Relationship Id="rId3702" Type="http://schemas.openxmlformats.org/officeDocument/2006/relationships/hyperlink" Target="https://www.caixa.gov.br/Downloads/sinapi-cadernos-tecnicos/SINAPI-CT-ESTRUTURA-E-TRAMA-PARA-COBERTURA.pdf" TargetMode="External"/><Relationship Id="rId6858" Type="http://schemas.openxmlformats.org/officeDocument/2006/relationships/hyperlink" Target="https://www.caixa.gov.br/Downloads/sinapi-metodologia/Livro_SINAPI_Calculos_Parametros.pdf" TargetMode="External"/><Relationship Id="rId7909" Type="http://schemas.openxmlformats.org/officeDocument/2006/relationships/hyperlink" Target="https://www.caixa.gov.br/Downloads/sinapi-cadernos-tecnicos/SINAPI-CT-PINTURA-EM-SUPERFICIES-METALICAS.pdf" TargetMode="External"/><Relationship Id="rId8280" Type="http://schemas.openxmlformats.org/officeDocument/2006/relationships/hyperlink" Target="https://www.caixa.gov.br/Downloads/sinapi-cadernos-tecnicos/SINAPI-CT-POCOS-DE-VISITA-E-CAIXAS-PARA-BOCAS-DE-LOBO.pdf" TargetMode="External"/><Relationship Id="rId623" Type="http://schemas.openxmlformats.org/officeDocument/2006/relationships/hyperlink" Target="https://www.caixa.gov.br/Downloads/sinapi-cadernos-tecnicos/SINAPI-CT-ASSENTAMENTO-DE-TUBOS-DE-PVC-E-METALICOS-EM-REDES-DE-AGUA.pdf" TargetMode="External"/><Relationship Id="rId2304" Type="http://schemas.openxmlformats.org/officeDocument/2006/relationships/hyperlink" Target="https://www.caixa.gov.br/Downloads/sinapi-cadernos-tecnicos/SINAPI-CT-DEPRECIACAO-JUROS-IMPOSTOS-E-SEGUROS-MANUTENCAO-E-MATERIAIS-NA-OPERACAO-DOS-EQUIPAMENTOS.pdf" TargetMode="External"/><Relationship Id="rId5874" Type="http://schemas.openxmlformats.org/officeDocument/2006/relationships/hyperlink" Target="https://www.caixa.gov.br/Downloads/sinapi-cadernos-tecnicos/SINAPI-CT-INSTALACOES-PREDIAIS-DE-AGUAS-PLUVIAIS-TUBOS-CONEXOES-CAIXAS-E-RALOS.pdf" TargetMode="External"/><Relationship Id="rId6925" Type="http://schemas.openxmlformats.org/officeDocument/2006/relationships/hyperlink" Target="https://www.caixa.gov.br/Downloads/sinapi-metodologia/Livro_SINAPI_Calculos_Parametros.pdf" TargetMode="External"/><Relationship Id="rId9331" Type="http://schemas.openxmlformats.org/officeDocument/2006/relationships/hyperlink" Target="https://www.caixa.gov.br/Downloads/sinapi-cadernos-tecnicos/SINAPI-CT-TRANSPORTE-CARGA-E-DESCARGA-DE-MATERIAIS.pdf" TargetMode="External"/><Relationship Id="rId1320" Type="http://schemas.openxmlformats.org/officeDocument/2006/relationships/hyperlink" Target="https://www.caixa.gov.br/Downloads/sinapi-cadernos-tecnicos/SINAPI-CT-CONCRETO-PROJETADO.pdf" TargetMode="External"/><Relationship Id="rId4476" Type="http://schemas.openxmlformats.org/officeDocument/2006/relationships/hyperlink" Target="https://www.caixa.gov.br/Downloads/sinapi-cadernos-tecnicos/SINAPI-CT-INSTALACOES-ELETRICAS-ELETRODUTOS-EMBUTIDOS-CABOS-CAIXAS-TOMADAS-E-INTERRUPTORES.pdf" TargetMode="External"/><Relationship Id="rId4890" Type="http://schemas.openxmlformats.org/officeDocument/2006/relationships/hyperlink" Target="https://www.caixa.gov.br/Downloads/sinapi-cadernos-tecnicos/SINAPI-CT-INSTALACOES-HIDRAULICAS-RESERVACAO-E-BOMBAS-DE-RECALQUE.pdf" TargetMode="External"/><Relationship Id="rId5527" Type="http://schemas.openxmlformats.org/officeDocument/2006/relationships/hyperlink" Target="https://www.caixa.gov.br/Downloads/sinapi-cadernos-tecnicos/SINAPI-CT-INSTALACOES-PREDIAIS-DE-AGUA-FRIA-EM-PVC.pdf" TargetMode="External"/><Relationship Id="rId5941" Type="http://schemas.openxmlformats.org/officeDocument/2006/relationships/hyperlink" Target="https://www.caixa.gov.br/Downloads/sinapi-cadernos-tecnicos/SINAPI-CT-INSTALACOES-DE-GAS-E-INCENDIO-EM-ACO-E-FERRO-GALVANIZADO.pdf" TargetMode="External"/><Relationship Id="rId3078" Type="http://schemas.openxmlformats.org/officeDocument/2006/relationships/hyperlink" Target="https://www.caixa.gov.br/Downloads/sinapi-cadernos-tecnicos/SINAPI-CT-ESCADAS.pdf" TargetMode="External"/><Relationship Id="rId3492" Type="http://schemas.openxmlformats.org/officeDocument/2006/relationships/hyperlink" Target="https://www.caixa.gov.br/Downloads/sinapi-cadernos-tecnicos/SINAPI-CT-ESQUADRIAS-PORTAS.pdf" TargetMode="External"/><Relationship Id="rId4129" Type="http://schemas.openxmlformats.org/officeDocument/2006/relationships/hyperlink" Target="https://www.caixa.gov.br/Downloads/sinapi-cadernos-tecnicos/SINAPI-CT-FORMAS-PARA-PILARES-CIRCULARES.pdf" TargetMode="External"/><Relationship Id="rId4543" Type="http://schemas.openxmlformats.org/officeDocument/2006/relationships/hyperlink" Target="https://www.caixa.gov.br/Downloads/sinapi-cadernos-tecnicos/SINAPI-CT-INSTALACOES-ELETRICAS-ELETRODUTOS-EMBUTIDOS-CABOS-CAIXAS-TOMADAS-E-INTERRUPTORES.pdf" TargetMode="External"/><Relationship Id="rId7699" Type="http://schemas.openxmlformats.org/officeDocument/2006/relationships/hyperlink" Target="https://www.caixa.gov.br/Downloads/sinapi-cadernos-tecnicos/SINAPI-CT-PAVIMENTO-RIGIDO-DE-CONCRETO.pdf" TargetMode="External"/><Relationship Id="rId8000" Type="http://schemas.openxmlformats.org/officeDocument/2006/relationships/hyperlink" Target="https://www.caixa.gov.br/Downloads/sinapi-cadernos-tecnicos/SINAPI-CT-PISOS.pdf" TargetMode="External"/><Relationship Id="rId2094" Type="http://schemas.openxmlformats.org/officeDocument/2006/relationships/hyperlink" Target="https://www.caixa.gov.br/Downloads/sinapi-cadernos-tecnicos/SINAPI-CT-DEPRECIACAO-JUROS-IMPOSTOS-E-SEGUROS-MANUTENCAO-E-MATERIAIS-NA-OPERACAO-DOS-EQUIPAMENTOS.pdf" TargetMode="External"/><Relationship Id="rId3145" Type="http://schemas.openxmlformats.org/officeDocument/2006/relationships/hyperlink" Target="https://www.caixa.gov.br/Downloads/sinapi-cadernos-tecnicos/SINAPI-CT-ESCADAS.pdf" TargetMode="External"/><Relationship Id="rId4610" Type="http://schemas.openxmlformats.org/officeDocument/2006/relationships/hyperlink" Target="https://www.caixa.gov.br/Downloads/sinapi-cadernos-tecnicos/SINAPI-CT-INSTALACOES-ELETRICAS-ELETRODUTOS-CONEXOES-E-CONDULETES-APARENTES.pdf" TargetMode="External"/><Relationship Id="rId7766" Type="http://schemas.openxmlformats.org/officeDocument/2006/relationships/hyperlink" Target="https://www.caixa.gov.br/Downloads/sinapi-cadernos-tecnicos/SINAPI-CT-PERFURACAO-HORIZONTAL-DIRECIONAL-HDD.pdf" TargetMode="External"/><Relationship Id="rId8817" Type="http://schemas.openxmlformats.org/officeDocument/2006/relationships/hyperlink" Target="https://www.caixa.gov.br/Downloads/sinapi-cadernos-tecnicos/SINAPI-CT-SINALIZACAO-HORIZONTAL-VIARIA.pdf" TargetMode="External"/><Relationship Id="rId480" Type="http://schemas.openxmlformats.org/officeDocument/2006/relationships/hyperlink" Target="https://www.caixa.gov.br/Downloads/sinapi-cadernos-tecnicos/SINAPI-CT-ASSENTAMENTO-DE-TUBOS-DE-PVC-E-METALICOS-EM-REDES-DE-AGUA.pdf" TargetMode="External"/><Relationship Id="rId2161" Type="http://schemas.openxmlformats.org/officeDocument/2006/relationships/hyperlink" Target="https://www.caixa.gov.br/Downloads/sinapi-cadernos-tecnicos/SINAPI-CT-DEPRECIACAO-JUROS-IMPOSTOS-E-SEGUROS-MANUTENCAO-E-MATERIAIS-NA-OPERACAO-DOS-EQUIPAMENTOS.pdf" TargetMode="External"/><Relationship Id="rId3212" Type="http://schemas.openxmlformats.org/officeDocument/2006/relationships/hyperlink" Target="https://www.caixa.gov.br/Downloads/sinapi-cadernos-tecnicos/SINAPI-CT-ESCAVACAO-VERTICAL-A-CEU-ABERTO.pdf" TargetMode="External"/><Relationship Id="rId6368" Type="http://schemas.openxmlformats.org/officeDocument/2006/relationships/hyperlink" Target="https://www.caixa.gov.br/Downloads/sinapi-cadernos-tecnicos/SINAPI-CT-INSTALACOES-DE-AR-CONDICIONADO-EM-COBRE.pdf" TargetMode="External"/><Relationship Id="rId7419" Type="http://schemas.openxmlformats.org/officeDocument/2006/relationships/hyperlink" Target="https://www.caixa.gov.br/Downloads/sinapi-cadernos-tecnicos/SINAPI-CT-MASSA-UNICA-INTERNA.pdf" TargetMode="External"/><Relationship Id="rId133" Type="http://schemas.openxmlformats.org/officeDocument/2006/relationships/hyperlink" Target="https://www.caixa.gov.br/Downloads/sinapi-cadernos-tecnicos/SINAPI-CT-ARGAMASSAS.pdf" TargetMode="External"/><Relationship Id="rId5384" Type="http://schemas.openxmlformats.org/officeDocument/2006/relationships/hyperlink" Target="https://www.caixa.gov.br/Downloads/sinapi-cadernos-tecnicos/SINAPI-CT-INSTALACOES-PREDIAIS-DE-ESGOTO-TUBOS-E-CONEXOES.pdf" TargetMode="External"/><Relationship Id="rId6782" Type="http://schemas.openxmlformats.org/officeDocument/2006/relationships/hyperlink" Target="https://www.caixa.gov.br/Downloads/sinapi-metodologia/Livro_SINAPI_Calculos_Parametros.pdf" TargetMode="External"/><Relationship Id="rId7833" Type="http://schemas.openxmlformats.org/officeDocument/2006/relationships/hyperlink" Target="https://www.caixa.gov.br/Downloads/sinapi-cadernos-tecnicos/SINAPI-CT-PINTURA-EXTERNA.pdf" TargetMode="External"/><Relationship Id="rId200" Type="http://schemas.openxmlformats.org/officeDocument/2006/relationships/hyperlink" Target="https://www.caixa.gov.br/Downloads/sinapi-cadernos-tecnicos/SINAPI-CT-ARGAMASSAS.pdf" TargetMode="External"/><Relationship Id="rId2978" Type="http://schemas.openxmlformats.org/officeDocument/2006/relationships/hyperlink" Target="https://www.caixa.gov.br/Downloads/sinapi-cadernos-tecnicos/SINAPI-CT-EQUIPAMENTOS-DE-PROTECAO-COLETIVA.pdf" TargetMode="External"/><Relationship Id="rId5037" Type="http://schemas.openxmlformats.org/officeDocument/2006/relationships/hyperlink" Target="https://www.caixa.gov.br/Downloads/sinapi-cadernos-tecnicos/SINAPI-CT-INSTALACOES-HIDRAULICAS-RESERVACAO-E-BOMBAS-DE-RECALQUE.pdf" TargetMode="External"/><Relationship Id="rId6435" Type="http://schemas.openxmlformats.org/officeDocument/2006/relationships/hyperlink" Target="https://www.caixa.gov.br/Downloads/sinapi-cadernos-tecnicos/SINAPI-CT-INSTALACOES-EM-COBRE.pdf" TargetMode="External"/><Relationship Id="rId7900" Type="http://schemas.openxmlformats.org/officeDocument/2006/relationships/hyperlink" Target="https://www.caixa.gov.br/Downloads/sinapi-cadernos-tecnicos/SINAPI-CT-PINTURA-EM-SUPERFICIES-METALICAS.pdf" TargetMode="External"/><Relationship Id="rId1994" Type="http://schemas.openxmlformats.org/officeDocument/2006/relationships/hyperlink" Target="https://www.caixa.gov.br/Downloads/sinapi-cadernos-tecnicos/SINAPI-CT-DEPRECIACAO-JUROS-IMPOSTOS-E-SEGUROS-MANUTENCAO-E-MATERIAIS-NA-OPERACAO-DOS-EQUIPAMENTOS.pdf" TargetMode="External"/><Relationship Id="rId5451" Type="http://schemas.openxmlformats.org/officeDocument/2006/relationships/hyperlink" Target="https://www.caixa.gov.br/Downloads/sinapi-cadernos-tecnicos/SINAPI-CT-INSTALACOES-PREDIAIS-DE-ESGOTO-TUBOS-E-CONEXOES.pdf" TargetMode="External"/><Relationship Id="rId6502" Type="http://schemas.openxmlformats.org/officeDocument/2006/relationships/hyperlink" Target="https://www.caixa.gov.br/Downloads/sinapi-cadernos-tecnicos/SINAPI-CT-INSTALACOES-EM-COBRE.pdf" TargetMode="External"/><Relationship Id="rId9658" Type="http://schemas.openxmlformats.org/officeDocument/2006/relationships/hyperlink" Target="https://www.caixa.gov.br/Downloads/sinapi-cadernos-tecnicos/SINAPI-CT-VALVULAS-E-REGISTROS-PARA-SISTEMAS-PREDIAIS.pdf" TargetMode="External"/><Relationship Id="rId1647" Type="http://schemas.openxmlformats.org/officeDocument/2006/relationships/hyperlink" Target="https://www.caixa.gov.br/Downloads/sinapi-cadernos-tecnicos/SINAPI-CT-CUSTOS-HORARIOS-PRODUTIVO-E-IMPRODUTIVO-DOS-EQUIPAMENTOS.pdf" TargetMode="External"/><Relationship Id="rId4053" Type="http://schemas.openxmlformats.org/officeDocument/2006/relationships/hyperlink" Target="https://www.caixa.gov.br/Downloads/sinapi-cadernos-tecnicos/SINAPI-CT-FORMAS-PARA-ESTRUTURAS-DE-CONCRETO-ARMADO.pdf" TargetMode="External"/><Relationship Id="rId5104" Type="http://schemas.openxmlformats.org/officeDocument/2006/relationships/hyperlink" Target="https://www.caixa.gov.br/Downloads/sinapi-cadernos-tecnicos/SINAPI-CT-INSTALACOES-HIDRAULICAS-RESERVACAO-E-BOMBAS-DE-RECALQUE.pdf" TargetMode="External"/><Relationship Id="rId8674" Type="http://schemas.openxmlformats.org/officeDocument/2006/relationships/hyperlink" Target="https://www.caixa.gov.br/Downloads/sinapi-cadernos-tecnicos/SINAPI-CT-REDES-DE-AGUA-E-ESGOTO-EM-PEAD-LISO-(TUBOS-E-CONEXOES).pdf" TargetMode="External"/><Relationship Id="rId1714" Type="http://schemas.openxmlformats.org/officeDocument/2006/relationships/hyperlink" Target="https://www.caixa.gov.br/Downloads/sinapi-cadernos-tecnicos/SINAPI-CT-CUSTOS-HORARIOS-PRODUTIVO-E-IMPRODUTIVO-DOS-EQUIPAMENTOS.pdf" TargetMode="External"/><Relationship Id="rId4120" Type="http://schemas.openxmlformats.org/officeDocument/2006/relationships/hyperlink" Target="https://www.caixa.gov.br/Downloads/sinapi-cadernos-tecnicos/SINAPI-CT-FORMAS-PARA-ESTRUTURAS-DE-CONCRETO-ARMADO.pdf" TargetMode="External"/><Relationship Id="rId7276" Type="http://schemas.openxmlformats.org/officeDocument/2006/relationships/hyperlink" Target="https://www.caixa.gov.br/Downloads/sinapi-cadernos-tecnicos/SINAPI-CT-LUMINARIAS-EXTERNAS.pdf" TargetMode="External"/><Relationship Id="rId7690" Type="http://schemas.openxmlformats.org/officeDocument/2006/relationships/hyperlink" Target="https://www.caixa.gov.br/Downloads/sinapi-cadernos-tecnicos/SINAPI-CT-PAVIMENTO-RIGIDO-DE-CONCRETO.pdf" TargetMode="External"/><Relationship Id="rId8327" Type="http://schemas.openxmlformats.org/officeDocument/2006/relationships/hyperlink" Target="https://www.caixa.gov.br/Downloads/sinapi-cadernos-tecnicos/SINAPI-CT-QUADRAS-E-SEUS-EQUIPAMENTOS.pdf" TargetMode="External"/><Relationship Id="rId8741" Type="http://schemas.openxmlformats.org/officeDocument/2006/relationships/hyperlink" Target="https://www.caixa.gov.br/Downloads/sinapi-cadernos-tecnicos/SINAPI-CT-REDES-DE-AGUA-E-ESGOTO-EM-PEAD-LISO-(TUBOS-E-CONEXOES).pdf" TargetMode="External"/><Relationship Id="rId6292" Type="http://schemas.openxmlformats.org/officeDocument/2006/relationships/hyperlink" Target="https://www.caixa.gov.br/Downloads/sinapi-cadernos-tecnicos/SINAPI-CT-INSTALACOES-DE-GAS-EM-PEX-MULTICAMADAS.pdf" TargetMode="External"/><Relationship Id="rId7343" Type="http://schemas.openxmlformats.org/officeDocument/2006/relationships/hyperlink" Target="https://www.caixa.gov.br/Downloads/sinapi-cadernos-tecnicos/SINAPI-CT-MASSA-UNICA-EXTERNA.pdf" TargetMode="External"/><Relationship Id="rId2488" Type="http://schemas.openxmlformats.org/officeDocument/2006/relationships/hyperlink" Target="https://www.caixa.gov.br/Downloads/sinapi-cadernos-tecnicos/SINAPI-CT-DEPRECIACAO-JUROS-IMPOSTOS-E-SEGUROS-MANUTENCAO-E-MATERIAIS-NA-OPERACAO-DOS-EQUIPAMENTOS.pdf" TargetMode="External"/><Relationship Id="rId3886" Type="http://schemas.openxmlformats.org/officeDocument/2006/relationships/hyperlink" Target="https://www.caixa.gov.br/Downloads/sinapi-cadernos-tecnicos/SINAPI-CT-EXECUCAO-DE-TIRANTES.pdf" TargetMode="External"/><Relationship Id="rId4937" Type="http://schemas.openxmlformats.org/officeDocument/2006/relationships/hyperlink" Target="https://www.caixa.gov.br/Downloads/sinapi-cadernos-tecnicos/SINAPI-CT-INSTALACOES-HIDRAULICAS-RESERVACAO-E-BOMBAS-DE-RECALQUE.pdf" TargetMode="External"/><Relationship Id="rId3539" Type="http://schemas.openxmlformats.org/officeDocument/2006/relationships/hyperlink" Target="https://www.caixa.gov.br/Downloads/sinapi-cadernos-tecnicos/SINAPI-CT-ESQUADRIAS-PORTAS.pdf" TargetMode="External"/><Relationship Id="rId3953" Type="http://schemas.openxmlformats.org/officeDocument/2006/relationships/hyperlink" Target="https://www.caixa.gov.br/Downloads/sinapi-cadernos-tecnicos/SINAPI-CT-FOSSAS-E-SUMIDOUROS.pdf" TargetMode="External"/><Relationship Id="rId6012" Type="http://schemas.openxmlformats.org/officeDocument/2006/relationships/hyperlink" Target="https://www.caixa.gov.br/Downloads/sinapi-cadernos-tecnicos/SINAPI-CT-INSTALACOES-DE-GAS-E-INCENDIO-EM-ACO-E-FERRO-GALVANIZADO.pdf" TargetMode="External"/><Relationship Id="rId7410" Type="http://schemas.openxmlformats.org/officeDocument/2006/relationships/hyperlink" Target="https://www.caixa.gov.br/Downloads/sinapi-cadernos-tecnicos/SINAPI-CT-MASSA-UNICA-INTERNA.pdf" TargetMode="External"/><Relationship Id="rId9168" Type="http://schemas.openxmlformats.org/officeDocument/2006/relationships/hyperlink" Target="https://www.caixa.gov.br/Downloads/sinapi-cadernos-tecnicos/SINAPI-CT-TRANSPORTE-DE-MATERIAIS-DENTRO-DO-CANTEIRO-DE-OBRAS.pdf" TargetMode="External"/><Relationship Id="rId874" Type="http://schemas.openxmlformats.org/officeDocument/2006/relationships/hyperlink" Target="https://www.caixa.gov.br/Downloads/sinapi-cadernos-tecnicos/SINAPI-CT-ATERROS-BASES-SUB-BASES-E-IMPRIMACOES.pdf" TargetMode="External"/><Relationship Id="rId2555" Type="http://schemas.openxmlformats.org/officeDocument/2006/relationships/hyperlink" Target="https://www.caixa.gov.br/Downloads/sinapi-cadernos-tecnicos/SINAPI-CT-DEPRECIACAO-JUROS-IMPOSTOS-E-SEGUROS-MANUTENCAO-E-MATERIAIS-NA-OPERACAO-DOS-EQUIPAMENTOS.pdf" TargetMode="External"/><Relationship Id="rId3606" Type="http://schemas.openxmlformats.org/officeDocument/2006/relationships/hyperlink" Target="https://www.caixa.gov.br/Downloads/sinapi-cadernos-tecnicos/SINAPI-CT-ESTACAS-RAIZ.pdf" TargetMode="External"/><Relationship Id="rId9582" Type="http://schemas.openxmlformats.org/officeDocument/2006/relationships/hyperlink" Target="https://www.caixa.gov.br/Downloads/sinapi-cadernos-tecnicos/SINAPI-CT-VALVULAS-E-REGISTROS-PARA-SISTEMAS-PREDIAIS.pdf" TargetMode="External"/><Relationship Id="rId527" Type="http://schemas.openxmlformats.org/officeDocument/2006/relationships/hyperlink" Target="https://www.caixa.gov.br/Downloads/sinapi-cadernos-tecnicos/SINAPI-CT-ASSENTAMENTO-DE-TUBOS-DE-PVC-E-METALICOS-EM-REDES-DE-AGUA.pdf" TargetMode="External"/><Relationship Id="rId941" Type="http://schemas.openxmlformats.org/officeDocument/2006/relationships/hyperlink" Target="https://www.caixa.gov.br/Downloads/sinapi-cadernos-tecnicos/SINAPI-CT-ATERROS-BASES-SUB-BASES-E-IMPRIMACOES.pdf" TargetMode="External"/><Relationship Id="rId1157" Type="http://schemas.openxmlformats.org/officeDocument/2006/relationships/hyperlink" Target="https://www.caixa.gov.br/Downloads/sinapi-cadernos-tecnicos/SINAPI-CT-CAIXAS-DE-AGUA-PARA-EDIFICACOES.pdf" TargetMode="External"/><Relationship Id="rId1571" Type="http://schemas.openxmlformats.org/officeDocument/2006/relationships/hyperlink" Target="https://www.caixa.gov.br/Downloads/sinapi-cadernos-tecnicos/SINAPI-CT-CUSTOS-HORARIOS-PRODUTIVO-E-IMPRODUTIVO-DOS-EQUIPAMENTOS.pdf" TargetMode="External"/><Relationship Id="rId2208" Type="http://schemas.openxmlformats.org/officeDocument/2006/relationships/hyperlink" Target="https://www.caixa.gov.br/Downloads/sinapi-cadernos-tecnicos/SINAPI-CT-DEPRECIACAO-JUROS-IMPOSTOS-E-SEGUROS-MANUTENCAO-E-MATERIAIS-NA-OPERACAO-DOS-EQUIPAMENTOS.pdf" TargetMode="External"/><Relationship Id="rId2622" Type="http://schemas.openxmlformats.org/officeDocument/2006/relationships/hyperlink" Target="https://www.caixa.gov.br/Downloads/sinapi-cadernos-tecnicos/SINAPI-CT-DEPRECIACAO-JUROS-IMPOSTOS-E-SEGUROS-MANUTENCAO-E-MATERIAIS-NA-OPERACAO-DOS-EQUIPAMENTOS.pdf" TargetMode="External"/><Relationship Id="rId5778" Type="http://schemas.openxmlformats.org/officeDocument/2006/relationships/hyperlink" Target="https://www.caixa.gov.br/Downloads/sinapi-cadernos-tecnicos/SINAPI-CT-INSTALACOES-PREDIAIS-DE-AGUA-QUENTE-EM-CPVC.pdf" TargetMode="External"/><Relationship Id="rId6829" Type="http://schemas.openxmlformats.org/officeDocument/2006/relationships/hyperlink" Target="https://www.caixa.gov.br/Downloads/sinapi-metodologia/Livro_SINAPI_Calculos_Parametros.pdf" TargetMode="External"/><Relationship Id="rId8184" Type="http://schemas.openxmlformats.org/officeDocument/2006/relationships/hyperlink" Target="https://www.caixa.gov.br/Downloads/sinapi-cadernos-tecnicos/SINAPI-CT-POCOS-DE-VISITA-E-CAIXAS-PARA-BOCAS-DE-LOBO.pdf" TargetMode="External"/><Relationship Id="rId9235" Type="http://schemas.openxmlformats.org/officeDocument/2006/relationships/hyperlink" Target="https://www.caixa.gov.br/Downloads/sinapi-cadernos-tecnicos/SINAPI-CT-TRANSPORTE-DE-MATERIAIS-DENTRO-DO-CANTEIRO-DE-OBRAS.pdf" TargetMode="External"/><Relationship Id="rId1224" Type="http://schemas.openxmlformats.org/officeDocument/2006/relationships/hyperlink" Target="https://www.caixa.gov.br/Downloads/sinapi-cadernos-tecnicos/SINAPI-CT-CANALETAS-GRELHAS-E-CAIXAS-COM-GRELHA-PARA-DRENAGEM.pdf" TargetMode="External"/><Relationship Id="rId4794" Type="http://schemas.openxmlformats.org/officeDocument/2006/relationships/hyperlink" Target="https://www.caixa.gov.br/Downloads/sinapi-cadernos-tecnicos/SINAPI-CT-INSTALACOES-ELETRICAS-REDE-DE-DISTRIBUICAO.pdf" TargetMode="External"/><Relationship Id="rId5845" Type="http://schemas.openxmlformats.org/officeDocument/2006/relationships/hyperlink" Target="https://www.caixa.gov.br/Downloads/sinapi-cadernos-tecnicos/SINAPI-CT-INSTALACOES-PREDIAIS-DE-AGUAS-PLUVIAIS-TUBOS-CONEXOES-CAIXAS-E-RALOS.pdf" TargetMode="External"/><Relationship Id="rId8251" Type="http://schemas.openxmlformats.org/officeDocument/2006/relationships/hyperlink" Target="https://www.caixa.gov.br/Downloads/sinapi-cadernos-tecnicos/SINAPI-CT-POCOS-DE-VISITA-E-CAIXAS-PARA-BOCAS-DE-LOBO.pdf" TargetMode="External"/><Relationship Id="rId9302" Type="http://schemas.openxmlformats.org/officeDocument/2006/relationships/hyperlink" Target="https://www.caixa.gov.br/Downloads/sinapi-cadernos-tecnicos/SINAPI-CT-TRANSPORTE-CARGA-E-DESCARGA-DE-MATERIAIS.pdf" TargetMode="External"/><Relationship Id="rId3396" Type="http://schemas.openxmlformats.org/officeDocument/2006/relationships/hyperlink" Target="https://www.caixa.gov.br/Downloads/sinapi-cadernos-tecnicos/SINAPI-CT-ESCORAMENTO-E-PREPARO-DE-FUNDO-DE-VALAS.pdf" TargetMode="External"/><Relationship Id="rId4447" Type="http://schemas.openxmlformats.org/officeDocument/2006/relationships/hyperlink" Target="https://www.caixa.gov.br/Downloads/sinapi-cadernos-tecnicos/SINAPI-CT-INSTALACOES-ELETRICAS-ELETRODUTOS-EMBUTIDOS-CABOS-CAIXAS-TOMADAS-E-INTERRUPTORES.pdf" TargetMode="External"/><Relationship Id="rId3049" Type="http://schemas.openxmlformats.org/officeDocument/2006/relationships/hyperlink" Target="https://www.caixa.gov.br/Downloads/sinapi-cadernos-tecnicos/SINAPI-CT-EQUIPAMENTOS-DE-PROTECAO-COLETIVA.pdf" TargetMode="External"/><Relationship Id="rId3463" Type="http://schemas.openxmlformats.org/officeDocument/2006/relationships/hyperlink" Target="https://www.caixa.gov.br/Downloads/sinapi-cadernos-tecnicos/SINAPI-CT-ESQUADRIAS-PORTAS.pdf" TargetMode="External"/><Relationship Id="rId4861" Type="http://schemas.openxmlformats.org/officeDocument/2006/relationships/hyperlink" Target="https://www.caixa.gov.br/Downloads/sinapi-cadernos-tecnicos/SINAPI-CT-INSTALACOES-HIDRAULICAS-RESERVACAO-E-BOMBAS-DE-RECALQUE.pdf" TargetMode="External"/><Relationship Id="rId5912" Type="http://schemas.openxmlformats.org/officeDocument/2006/relationships/hyperlink" Target="https://www.caixa.gov.br/Downloads/sinapi-cadernos-tecnicos/SINAPI-CT-INSTALACOES-DE-DIVISORIAS-DIVERSAS.pdf" TargetMode="External"/><Relationship Id="rId384" Type="http://schemas.openxmlformats.org/officeDocument/2006/relationships/hyperlink" Target="https://www.caixa.gov.br/Downloads/sinapi-cadernos-tecnicos/SINAPI-CT-ASSENTAMENTO-DE-TUBOS-DE-ESGOTO-EM-PVC-E-PEAD.pdf" TargetMode="External"/><Relationship Id="rId2065" Type="http://schemas.openxmlformats.org/officeDocument/2006/relationships/hyperlink" Target="https://www.caixa.gov.br/Downloads/sinapi-cadernos-tecnicos/SINAPI-CT-DEPRECIACAO-JUROS-IMPOSTOS-E-SEGUROS-MANUTENCAO-E-MATERIAIS-NA-OPERACAO-DOS-EQUIPAMENTOS.pdf" TargetMode="External"/><Relationship Id="rId3116" Type="http://schemas.openxmlformats.org/officeDocument/2006/relationships/hyperlink" Target="https://www.caixa.gov.br/Downloads/sinapi-cadernos-tecnicos/SINAPI-CT-ESCADAS.pdf" TargetMode="External"/><Relationship Id="rId4514" Type="http://schemas.openxmlformats.org/officeDocument/2006/relationships/hyperlink" Target="https://www.caixa.gov.br/Downloads/sinapi-cadernos-tecnicos/SINAPI-CT-INSTALACOES-ELETRICAS-ELETRODUTOS-EMBUTIDOS-CABOS-CAIXAS-TOMADAS-E-INTERRUPTORES.pdf" TargetMode="External"/><Relationship Id="rId9092" Type="http://schemas.openxmlformats.org/officeDocument/2006/relationships/hyperlink" Target="https://www.caixa.gov.br/Downloads/sinapi-cadernos-tecnicos/SINAPI-CT-TRANSPORTE-FLUVIAL-CARGA-E-DESCARGA.pdf" TargetMode="External"/><Relationship Id="rId1081" Type="http://schemas.openxmlformats.org/officeDocument/2006/relationships/hyperlink" Target="https://www.caixa.gov.br/Downloads/sinapi-cadernos-tecnicos/SINAPI-CT-BOMBAS-HIDRAULICAS-CENTRIFUGAS-HORIZONTAIS-E-SUBMERSIVEIS.pdf" TargetMode="External"/><Relationship Id="rId3530" Type="http://schemas.openxmlformats.org/officeDocument/2006/relationships/hyperlink" Target="https://www.caixa.gov.br/Downloads/sinapi-cadernos-tecnicos/SINAPI-CT-ESQUADRIAS-PORTAS.pdf" TargetMode="External"/><Relationship Id="rId6686" Type="http://schemas.openxmlformats.org/officeDocument/2006/relationships/hyperlink" Target="https://www.caixa.gov.br/Downloads/sinapi-cadernos-tecnicos/SINAPI-CT-LASTRO.pdf" TargetMode="External"/><Relationship Id="rId7737" Type="http://schemas.openxmlformats.org/officeDocument/2006/relationships/hyperlink" Target="https://www.caixa.gov.br/Downloads/sinapi-cadernos-tecnicos/SINAPI-CT-PENEIRAMENTO-E-ENSACAMENTO-DE-AREIA-EM-OBRA.pdf" TargetMode="External"/><Relationship Id="rId451" Type="http://schemas.openxmlformats.org/officeDocument/2006/relationships/hyperlink" Target="https://www.caixa.gov.br/Downloads/sinapi-cadernos-tecnicos/SINAPI-CT-ASSENTAMENTO-DE-TUBOS-DE-PVC-E-METALICOS-EM-REDES-DE-AGUA.pdf" TargetMode="External"/><Relationship Id="rId2132" Type="http://schemas.openxmlformats.org/officeDocument/2006/relationships/hyperlink" Target="https://www.caixa.gov.br/Downloads/sinapi-cadernos-tecnicos/SINAPI-CT-DEPRECIACAO-JUROS-IMPOSTOS-E-SEGUROS-MANUTENCAO-E-MATERIAIS-NA-OPERACAO-DOS-EQUIPAMENTOS.pdf" TargetMode="External"/><Relationship Id="rId5288" Type="http://schemas.openxmlformats.org/officeDocument/2006/relationships/hyperlink" Target="https://www.caixa.gov.br/Downloads/sinapi-cadernos-tecnicos/SINAPI-CT-INSTALACOES-HIDRAULICAS-EM-PPR.pdf" TargetMode="External"/><Relationship Id="rId6339" Type="http://schemas.openxmlformats.org/officeDocument/2006/relationships/hyperlink" Target="https://www.caixa.gov.br/Downloads/sinapi-cadernos-tecnicos/SINAPI-CT-INSTALACOES-DE-AR-CONDICIONADO.pdf" TargetMode="External"/><Relationship Id="rId6753" Type="http://schemas.openxmlformats.org/officeDocument/2006/relationships/hyperlink" Target="https://www.caixa.gov.br/Downloads/sinapi-cadernos-tecnicos/SINAPI-CT-LIMPEZA-DE-OBRA.pdf" TargetMode="External"/><Relationship Id="rId7804" Type="http://schemas.openxmlformats.org/officeDocument/2006/relationships/hyperlink" Target="https://www.caixa.gov.br/Downloads/sinapi-cadernos-tecnicos/SINAPI-CT-PERFURACAO-HORIZONTAL-DIRECIONAL-HDD.pdf" TargetMode="External"/><Relationship Id="rId104" Type="http://schemas.openxmlformats.org/officeDocument/2006/relationships/hyperlink" Target="https://www.caixa.gov.br/Downloads/sinapi-cadernos-tecnicos/SINAPI-CT-ARGAMASSAS.pdf" TargetMode="External"/><Relationship Id="rId1898" Type="http://schemas.openxmlformats.org/officeDocument/2006/relationships/hyperlink" Target="https://www.caixa.gov.br/Downloads/sinapi-cadernos-tecnicos/SINAPI-CT-DEMOLICOES-E-REMOCOES.pdf" TargetMode="External"/><Relationship Id="rId2949" Type="http://schemas.openxmlformats.org/officeDocument/2006/relationships/hyperlink" Target="https://www.caixa.gov.br/Downloads/sinapi-cadernos-tecnicos/SINAPI-CT-ENERGIA-SOLAR-PARA-EDIFICACOES.pdf" TargetMode="External"/><Relationship Id="rId5355" Type="http://schemas.openxmlformats.org/officeDocument/2006/relationships/hyperlink" Target="https://www.caixa.gov.br/Downloads/sinapi-cadernos-tecnicos/SINAPI-CT-INSTALACOES-PREDIAIS-DE-ESGOTO-CAIXAS-E-RALOS.pdf" TargetMode="External"/><Relationship Id="rId6406" Type="http://schemas.openxmlformats.org/officeDocument/2006/relationships/hyperlink" Target="https://www.caixa.gov.br/Downloads/sinapi-cadernos-tecnicos/SINAPI-CT-INSTALACOES-EM-COBRE.pdf" TargetMode="External"/><Relationship Id="rId6820" Type="http://schemas.openxmlformats.org/officeDocument/2006/relationships/hyperlink" Target="https://www.caixa.gov.br/Downloads/sinapi-metodologia/Livro_SINAPI_Calculos_Parametros.pdf" TargetMode="External"/><Relationship Id="rId4371" Type="http://schemas.openxmlformats.org/officeDocument/2006/relationships/hyperlink" Target="https://www.caixa.gov.br/Downloads/sinapi-cadernos-tecnicos/SINAPI-CT-INSTALACOES-ELETRICAS-ELETRODUTOS-EMBUTIDOS-CABOS-CAIXAS-TOMADAS-E-INTERRUPTORES.pdf" TargetMode="External"/><Relationship Id="rId5008" Type="http://schemas.openxmlformats.org/officeDocument/2006/relationships/hyperlink" Target="https://www.caixa.gov.br/Downloads/sinapi-cadernos-tecnicos/SINAPI-CT-INSTALACOES-HIDRAULICAS-RESERVACAO-E-BOMBAS-DE-RECALQUE.pdf" TargetMode="External"/><Relationship Id="rId5422" Type="http://schemas.openxmlformats.org/officeDocument/2006/relationships/hyperlink" Target="https://www.caixa.gov.br/Downloads/sinapi-cadernos-tecnicos/SINAPI-CT-INSTALACOES-PREDIAIS-DE-ESGOTO-TUBOS-E-CONEXOES.pdf" TargetMode="External"/><Relationship Id="rId8578" Type="http://schemas.openxmlformats.org/officeDocument/2006/relationships/hyperlink" Target="https://www.caixa.gov.br/Downloads/sinapi-cadernos-tecnicos/SINAPI-CT-REDES-ENTERRADAS-DE-DISTRIBUICAO-ELETRICA.pdf" TargetMode="External"/><Relationship Id="rId9629" Type="http://schemas.openxmlformats.org/officeDocument/2006/relationships/hyperlink" Target="https://www.caixa.gov.br/Downloads/sinapi-cadernos-tecnicos/SINAPI-CT-VALVULAS-E-REGISTROS-PARA-SISTEMAS-PREDIAIS.pdf" TargetMode="External"/><Relationship Id="rId1965" Type="http://schemas.openxmlformats.org/officeDocument/2006/relationships/hyperlink" Target="https://www.caixa.gov.br/Downloads/sinapi-cadernos-tecnicos/SINAPI-CT-DEPRECIACAO-JUROS-IMPOSTOS-E-SEGUROS-MANUTENCAO-E-MATERIAIS-NA-OPERACAO-DOS-EQUIPAMENTOS.pdf" TargetMode="External"/><Relationship Id="rId4024" Type="http://schemas.openxmlformats.org/officeDocument/2006/relationships/hyperlink" Target="https://www.caixa.gov.br/Downloads/sinapi-cadernos-tecnicos/SINAPI-CT-FORMAS-PARA-ESTRUTURAS-DE-CONCRETO-ARMADO.pdf" TargetMode="External"/><Relationship Id="rId7594" Type="http://schemas.openxmlformats.org/officeDocument/2006/relationships/hyperlink" Target="https://www.caixa.gov.br/Downloads/sinapi-cadernos-tecnicos/SINAPI-CT-PAREDES-EM-DRYWALL.pdf" TargetMode="External"/><Relationship Id="rId8992" Type="http://schemas.openxmlformats.org/officeDocument/2006/relationships/hyperlink" Target="https://www.caixa.gov.br/Downloads/sinapi-cadernos-tecnicos/SINAPI-CT-TELHAMENTO-PARA-COBERTURA.pdf" TargetMode="External"/><Relationship Id="rId1618" Type="http://schemas.openxmlformats.org/officeDocument/2006/relationships/hyperlink" Target="https://www.caixa.gov.br/Downloads/sinapi-cadernos-tecnicos/SINAPI-CT-CUSTOS-HORARIOS-PRODUTIVO-E-IMPRODUTIVO-DOS-EQUIPAMENTOS.pdf" TargetMode="External"/><Relationship Id="rId3040" Type="http://schemas.openxmlformats.org/officeDocument/2006/relationships/hyperlink" Target="https://www.caixa.gov.br/Downloads/sinapi-cadernos-tecnicos/SINAPI-CT-EQUIPAMENTOS-DE-PROTECAO-COLETIVA.pdf" TargetMode="External"/><Relationship Id="rId6196" Type="http://schemas.openxmlformats.org/officeDocument/2006/relationships/hyperlink" Target="https://www.caixa.gov.br/Downloads/sinapi-cadernos-tecnicos/SINAPI-CT-INSTALACOES-DE-GAS-E-INCENDIO-EM-ACO-E-FERRO-GALVANIZADO.pdf" TargetMode="External"/><Relationship Id="rId7247" Type="http://schemas.openxmlformats.org/officeDocument/2006/relationships/hyperlink" Target="https://www.caixa.gov.br/Downloads/sinapi-cadernos-tecnicos/SINAPI-CT-LOUCAS-E-METAIS.pdf" TargetMode="External"/><Relationship Id="rId8645" Type="http://schemas.openxmlformats.org/officeDocument/2006/relationships/hyperlink" Target="https://www.caixa.gov.br/Downloads/sinapi-cadernos-tecnicos/SINAPI-CT-REDES-DE-AGUA-E-ESGOTO-EM-PEAD-LISO-(TUBOS-E-CONEXOES).pdf" TargetMode="External"/><Relationship Id="rId7661" Type="http://schemas.openxmlformats.org/officeDocument/2006/relationships/hyperlink" Target="https://www.caixa.gov.br/Downloads/sinapi-cadernos-tecnicos/SINAPI-CT-PAVIMENTO-INTERTRAVADO.pdf" TargetMode="External"/><Relationship Id="rId8712" Type="http://schemas.openxmlformats.org/officeDocument/2006/relationships/hyperlink" Target="https://www.caixa.gov.br/Downloads/sinapi-cadernos-tecnicos/SINAPI-CT-REDES-DE-AGUA-E-ESGOTO-EM-PEAD-LISO-(TUBOS-E-CONEXOES).pdf" TargetMode="External"/><Relationship Id="rId3857" Type="http://schemas.openxmlformats.org/officeDocument/2006/relationships/hyperlink" Target="https://www.caixa.gov.br/Downloads/sinapi-cadernos-tecnicos/SINAPI-CT-EXECUCAO-DE-TIRANTES.pdf" TargetMode="External"/><Relationship Id="rId4908" Type="http://schemas.openxmlformats.org/officeDocument/2006/relationships/hyperlink" Target="https://www.caixa.gov.br/Downloads/sinapi-cadernos-tecnicos/SINAPI-CT-INSTALACOES-HIDRAULICAS-RESERVACAO-E-BOMBAS-DE-RECALQUE.pdf" TargetMode="External"/><Relationship Id="rId6263" Type="http://schemas.openxmlformats.org/officeDocument/2006/relationships/hyperlink" Target="https://www.caixa.gov.br/Downloads/sinapi-cadernos-tecnicos/SINAPI-CT-INSTALACOES-DE-GAS-EM-PEX-MULTICAMADAS.pdf" TargetMode="External"/><Relationship Id="rId7314" Type="http://schemas.openxmlformats.org/officeDocument/2006/relationships/hyperlink" Target="https://www.caixa.gov.br/Downloads/sinapi-cadernos-tecnicos/SINAPI-CT-MASSA-UNICA-EXTERNA.pdf" TargetMode="External"/><Relationship Id="rId778" Type="http://schemas.openxmlformats.org/officeDocument/2006/relationships/hyperlink" Target="https://www.caixa.gov.br/Downloads/sinapi-cadernos-tecnicos/SINAPI-CT-ATERROS-BASES-SUB-BASES-E-IMPRIMACOES.pdf" TargetMode="External"/><Relationship Id="rId2459" Type="http://schemas.openxmlformats.org/officeDocument/2006/relationships/hyperlink" Target="https://www.caixa.gov.br/Downloads/sinapi-cadernos-tecnicos/SINAPI-CT-DEPRECIACAO-JUROS-IMPOSTOS-E-SEGUROS-MANUTENCAO-E-MATERIAIS-NA-OPERACAO-DOS-EQUIPAMENTOS.pdf" TargetMode="External"/><Relationship Id="rId2873" Type="http://schemas.openxmlformats.org/officeDocument/2006/relationships/hyperlink" Target="https://www.caixa.gov.br/Downloads/sinapi-cadernos-tecnicos/SINAPI-CT-ELETROCALHAS.pdf" TargetMode="External"/><Relationship Id="rId3924" Type="http://schemas.openxmlformats.org/officeDocument/2006/relationships/hyperlink" Target="https://www.caixa.gov.br/Downloads/sinapi-cadernos-tecnicos/SINAPI-CT-FOSSAS-E-SUMIDOUROS.pdf" TargetMode="External"/><Relationship Id="rId6330" Type="http://schemas.openxmlformats.org/officeDocument/2006/relationships/hyperlink" Target="https://www.caixa.gov.br/Downloads/sinapi-cadernos-tecnicos/SINAPI-CT-INSTALACOES-DE-AR-CONDICIONADO.pdf" TargetMode="External"/><Relationship Id="rId9486" Type="http://schemas.openxmlformats.org/officeDocument/2006/relationships/hyperlink" Target="https://www.caixa.gov.br/Downloads/sinapi-cadernos-tecnicos/SINAPI-CT-VERGAS-CONTRAVERGAS-E-FIXACAO-DE-ALVENARIA.pdf" TargetMode="External"/><Relationship Id="rId845" Type="http://schemas.openxmlformats.org/officeDocument/2006/relationships/hyperlink" Target="https://www.caixa.gov.br/Downloads/sinapi-cadernos-tecnicos/SINAPI-CT-ATERROS-BASES-SUB-BASES-E-IMPRIMACOES.pdf" TargetMode="External"/><Relationship Id="rId1475" Type="http://schemas.openxmlformats.org/officeDocument/2006/relationships/hyperlink" Target="https://www.caixa.gov.br/Downloads/sinapi-cadernos-tecnicos/SINAPI-CT-CUSTOS-HORARIOS-PRODUTIVO-E-IMPRODUTIVO-DOS-EQUIPAMENTOS.pdf" TargetMode="External"/><Relationship Id="rId2526" Type="http://schemas.openxmlformats.org/officeDocument/2006/relationships/hyperlink" Target="https://www.caixa.gov.br/Downloads/sinapi-cadernos-tecnicos/SINAPI-CT-DEPRECIACAO-JUROS-IMPOSTOS-E-SEGUROS-MANUTENCAO-E-MATERIAIS-NA-OPERACAO-DOS-EQUIPAMENTOS.pdf" TargetMode="External"/><Relationship Id="rId8088" Type="http://schemas.openxmlformats.org/officeDocument/2006/relationships/hyperlink" Target="https://www.caixa.gov.br/Downloads/sinapi-cadernos-tecnicos/SINAPI-CT-POSTES-DE-CONCRETO-E-METALICOS.pdf" TargetMode="External"/><Relationship Id="rId9139" Type="http://schemas.openxmlformats.org/officeDocument/2006/relationships/hyperlink" Target="https://www.caixa.gov.br/Downloads/sinapi-cadernos-tecnicos/SINAPI-CT-TRANSPORTE-FLUVIAL-CARGA-E-DESCARGA.pdf" TargetMode="External"/><Relationship Id="rId9553" Type="http://schemas.openxmlformats.org/officeDocument/2006/relationships/hyperlink" Target="https://www.caixa.gov.br/Downloads/sinapi-cadernos-tecnicos/SINAPI-CT-VIDROS-E-ESPELHOS.pdf" TargetMode="External"/><Relationship Id="rId1128" Type="http://schemas.openxmlformats.org/officeDocument/2006/relationships/hyperlink" Target="https://www.caixa.gov.br/Downloads/sinapi-cadernos-tecnicos/SINAPI-CT-CAIXAS-ENTERRADAS.pdf" TargetMode="External"/><Relationship Id="rId1542" Type="http://schemas.openxmlformats.org/officeDocument/2006/relationships/hyperlink" Target="https://www.caixa.gov.br/Downloads/sinapi-cadernos-tecnicos/SINAPI-CT-CUSTOS-HORARIOS-PRODUTIVO-E-IMPRODUTIVO-DOS-EQUIPAMENTOS.pdf" TargetMode="External"/><Relationship Id="rId2940" Type="http://schemas.openxmlformats.org/officeDocument/2006/relationships/hyperlink" Target="https://www.caixa.gov.br/Downloads/sinapi-cadernos-tecnicos/SINAPI-CT-ELETROCALHAS.pdf" TargetMode="External"/><Relationship Id="rId4698" Type="http://schemas.openxmlformats.org/officeDocument/2006/relationships/hyperlink" Target="https://www.caixa.gov.br/Downloads/sinapi-cadernos-tecnicos/SINAPI-CT-INSTALACOES-ELETRICAS-QUADROS-CABOS-DISJUNTORES-CONTATORES-E-BARRAMENTOS-BLINDADOS.pdf" TargetMode="External"/><Relationship Id="rId5749" Type="http://schemas.openxmlformats.org/officeDocument/2006/relationships/hyperlink" Target="https://www.caixa.gov.br/Downloads/sinapi-cadernos-tecnicos/SINAPI-CT-INSTALACOES-PREDIAIS-DE-AGUA-QUENTE-EM-CPVC.pdf" TargetMode="External"/><Relationship Id="rId8155" Type="http://schemas.openxmlformats.org/officeDocument/2006/relationships/hyperlink" Target="https://www.caixa.gov.br/Downloads/sinapi-cadernos-tecnicos/SINAPI-CT-POCOS-DE-VISITA-E-CAIXAS-PARA-BOCAS-DE-LOBO.pdf" TargetMode="External"/><Relationship Id="rId9206" Type="http://schemas.openxmlformats.org/officeDocument/2006/relationships/hyperlink" Target="https://www.caixa.gov.br/Downloads/sinapi-cadernos-tecnicos/SINAPI-CT-TRANSPORTE-DE-MATERIAIS-DENTRO-DO-CANTEIRO-DE-OBRAS.pdf" TargetMode="External"/><Relationship Id="rId912" Type="http://schemas.openxmlformats.org/officeDocument/2006/relationships/hyperlink" Target="https://www.caixa.gov.br/Downloads/sinapi-cadernos-tecnicos/SINAPI-CT-ATERROS-BASES-SUB-BASES-E-IMPRIMACOES.pdf" TargetMode="External"/><Relationship Id="rId7171" Type="http://schemas.openxmlformats.org/officeDocument/2006/relationships/hyperlink" Target="https://www.caixa.gov.br/Downloads/sinapi-cadernos-tecnicos/SINAPI-CT-LOUCAS-E-METAIS.pdf" TargetMode="External"/><Relationship Id="rId8222" Type="http://schemas.openxmlformats.org/officeDocument/2006/relationships/hyperlink" Target="https://www.caixa.gov.br/Downloads/sinapi-cadernos-tecnicos/SINAPI-CT-POCOS-DE-VISITA-E-CAIXAS-PARA-BOCAS-DE-LOBO.pdf" TargetMode="External"/><Relationship Id="rId9620" Type="http://schemas.openxmlformats.org/officeDocument/2006/relationships/hyperlink" Target="https://www.caixa.gov.br/Downloads/sinapi-cadernos-tecnicos/SINAPI-CT-VALVULAS-E-REGISTROS-PARA-SISTEMAS-PREDIAIS.pdf" TargetMode="External"/><Relationship Id="rId4765" Type="http://schemas.openxmlformats.org/officeDocument/2006/relationships/hyperlink" Target="https://www.caixa.gov.br/Downloads/sinapi-cadernos-tecnicos/SINAPI-CT-INSTALACOES-ELETRICAS-REDE-DE-DISTRIBUICAO.pdf" TargetMode="External"/><Relationship Id="rId5816" Type="http://schemas.openxmlformats.org/officeDocument/2006/relationships/hyperlink" Target="https://www.caixa.gov.br/Downloads/sinapi-cadernos-tecnicos/SINAPI-CT-INSTALACOES-PREDIAIS-DE-AGUA-QUENTE-EM-CPVC.pdf" TargetMode="External"/><Relationship Id="rId288" Type="http://schemas.openxmlformats.org/officeDocument/2006/relationships/hyperlink" Target="https://www.caixa.gov.br/Downloads/sinapi-cadernos-tecnicos/SINAPI-CT-ARMACAO-PARA-ESTRUTURAS-DE-CONCRETO-ARMADO.pdf" TargetMode="External"/><Relationship Id="rId3367" Type="http://schemas.openxmlformats.org/officeDocument/2006/relationships/hyperlink" Target="https://www.caixa.gov.br/Downloads/sinapi-cadernos-tecnicos/SINAPI-CT-ESCORAMENTO-E-PREPARO-DE-FUNDO-DE-VALAS.pdf" TargetMode="External"/><Relationship Id="rId3781" Type="http://schemas.openxmlformats.org/officeDocument/2006/relationships/hyperlink" Target="https://www.caixa.gov.br/Downloads/sinapi-cadernos-tecnicos/SINAPI-CT-ESTRUTURAS-DE-MADEIRA.pdf" TargetMode="External"/><Relationship Id="rId4418" Type="http://schemas.openxmlformats.org/officeDocument/2006/relationships/hyperlink" Target="https://www.caixa.gov.br/Downloads/sinapi-cadernos-tecnicos/SINAPI-CT-INSTALACOES-ELETRICAS-ELETRODUTOS-EMBUTIDOS-CABOS-CAIXAS-TOMADAS-E-INTERRUPTORES.pdf" TargetMode="External"/><Relationship Id="rId4832" Type="http://schemas.openxmlformats.org/officeDocument/2006/relationships/hyperlink" Target="https://www.caixa.gov.br/Downloads/sinapi-cadernos-tecnicos/SINAPI-CT-INSTALACOES-HIDRAULICAS-RESERVACAO-E-BOMBAS-DE-RECALQUE.pdf" TargetMode="External"/><Relationship Id="rId7988" Type="http://schemas.openxmlformats.org/officeDocument/2006/relationships/hyperlink" Target="https://www.caixa.gov.br/Downloads/sinapi-cadernos-tecnicos/SINAPI-CT-PISOS.pdf" TargetMode="External"/><Relationship Id="rId2383" Type="http://schemas.openxmlformats.org/officeDocument/2006/relationships/hyperlink" Target="https://www.caixa.gov.br/Downloads/sinapi-cadernos-tecnicos/SINAPI-CT-DEPRECIACAO-JUROS-IMPOSTOS-E-SEGUROS-MANUTENCAO-E-MATERIAIS-NA-OPERACAO-DOS-EQUIPAMENTOS.pdf" TargetMode="External"/><Relationship Id="rId3434" Type="http://schemas.openxmlformats.org/officeDocument/2006/relationships/hyperlink" Target="https://www.caixa.gov.br/Downloads/sinapi-cadernos-tecnicos/SINAPI-CT-ESQUADRIAS-JANELAS.pdf" TargetMode="External"/><Relationship Id="rId355" Type="http://schemas.openxmlformats.org/officeDocument/2006/relationships/hyperlink" Target="https://www.caixa.gov.br/Downloads/sinapi-cadernos-tecnicos/SINAPI-CT-ASSENTAMENTO-DE-TUBOS-DE-ESGOTO-EM-PVC-E-PEAD.pdf" TargetMode="External"/><Relationship Id="rId2036" Type="http://schemas.openxmlformats.org/officeDocument/2006/relationships/hyperlink" Target="https://www.caixa.gov.br/Downloads/sinapi-cadernos-tecnicos/SINAPI-CT-DEPRECIACAO-JUROS-IMPOSTOS-E-SEGUROS-MANUTENCAO-E-MATERIAIS-NA-OPERACAO-DOS-EQUIPAMENTOS.pdf" TargetMode="External"/><Relationship Id="rId2450" Type="http://schemas.openxmlformats.org/officeDocument/2006/relationships/hyperlink" Target="https://www.caixa.gov.br/Downloads/sinapi-cadernos-tecnicos/SINAPI-CT-DEPRECIACAO-JUROS-IMPOSTOS-E-SEGUROS-MANUTENCAO-E-MATERIAIS-NA-OPERACAO-DOS-EQUIPAMENTOS.pdf" TargetMode="External"/><Relationship Id="rId3501" Type="http://schemas.openxmlformats.org/officeDocument/2006/relationships/hyperlink" Target="https://www.caixa.gov.br/Downloads/sinapi-cadernos-tecnicos/SINAPI-CT-ESQUADRIAS-PORTAS.pdf" TargetMode="External"/><Relationship Id="rId6657" Type="http://schemas.openxmlformats.org/officeDocument/2006/relationships/hyperlink" Target="https://www.caixa.gov.br/Downloads/sinapi-cadernos-tecnicos/SINAPI-CT-LAJES-PRE-MOLDADAS.pdf" TargetMode="External"/><Relationship Id="rId7708" Type="http://schemas.openxmlformats.org/officeDocument/2006/relationships/hyperlink" Target="https://www.caixa.gov.br/Downloads/sinapi-cadernos-tecnicos/SINAPI-CT-PAVIMENTO-RIGIDO-DE-CONCRETO.pdf" TargetMode="External"/><Relationship Id="rId9063" Type="http://schemas.openxmlformats.org/officeDocument/2006/relationships/hyperlink" Target="https://www.caixa.gov.br/Downloads/sinapi-cadernos-tecnicos/SINAPI-CT-TRANSPORTE-FLUVIAL-CARGA-E-DESCARGA.pdf" TargetMode="External"/><Relationship Id="rId422" Type="http://schemas.openxmlformats.org/officeDocument/2006/relationships/hyperlink" Target="https://www.caixa.gov.br/Downloads/sinapi-cadernos-tecnicos/SINAPI-CT-ASSENTAMENTO-DE-TUBOS-DE-PVC-E-METALICOS-EM-REDES-DE-AGUA.pdf" TargetMode="External"/><Relationship Id="rId1052" Type="http://schemas.openxmlformats.org/officeDocument/2006/relationships/hyperlink" Target="https://www.caixa.gov.br/Downloads/sinapi-cadernos-tecnicos/SINAPI-CT-BOCAS-PARA-BUEIROS.pdf" TargetMode="External"/><Relationship Id="rId2103" Type="http://schemas.openxmlformats.org/officeDocument/2006/relationships/hyperlink" Target="https://www.caixa.gov.br/Downloads/sinapi-cadernos-tecnicos/SINAPI-CT-DEPRECIACAO-JUROS-IMPOSTOS-E-SEGUROS-MANUTENCAO-E-MATERIAIS-NA-OPERACAO-DOS-EQUIPAMENTOS.pdf" TargetMode="External"/><Relationship Id="rId5259" Type="http://schemas.openxmlformats.org/officeDocument/2006/relationships/hyperlink" Target="https://www.caixa.gov.br/Downloads/sinapi-cadernos-tecnicos/SINAPI-CT-INSTALACOES-HIDRAULICAS-EM-PEX.pdf" TargetMode="External"/><Relationship Id="rId5673" Type="http://schemas.openxmlformats.org/officeDocument/2006/relationships/hyperlink" Target="https://www.caixa.gov.br/Downloads/sinapi-cadernos-tecnicos/SINAPI-CT-INSTALACOES-PREDIAIS-DE-AGUA-FRIA-EM-PVC.pdf" TargetMode="External"/><Relationship Id="rId9130" Type="http://schemas.openxmlformats.org/officeDocument/2006/relationships/hyperlink" Target="https://www.caixa.gov.br/Downloads/sinapi-cadernos-tecnicos/SINAPI-CT-TRANSPORTE-FLUVIAL-CARGA-E-DESCARGA.pdf" TargetMode="External"/><Relationship Id="rId4275" Type="http://schemas.openxmlformats.org/officeDocument/2006/relationships/hyperlink" Target="https://www.caixa.gov.br/Downloads/sinapi-cadernos-tecnicos/SINAPI-CT-GUIAS-E-SARJETAS.pdf" TargetMode="External"/><Relationship Id="rId5326" Type="http://schemas.openxmlformats.org/officeDocument/2006/relationships/hyperlink" Target="https://www.caixa.gov.br/Downloads/sinapi-cadernos-tecnicos/SINAPI-CT-INSTALACOES-HIDRAULICAS-EM-PPR.pdf" TargetMode="External"/><Relationship Id="rId6724" Type="http://schemas.openxmlformats.org/officeDocument/2006/relationships/hyperlink" Target="https://www.caixa.gov.br/Downloads/sinapi-cadernos-tecnicos/SINAPI-CT-LIGACOES-PREDIAIS-DE-AGUA-E-ESGOTO.pdf" TargetMode="External"/><Relationship Id="rId1869" Type="http://schemas.openxmlformats.org/officeDocument/2006/relationships/hyperlink" Target="https://www.caixa.gov.br/Downloads/sinapi-cadernos-tecnicos/SINAPI-CT-DEMOLICOES-E-REMOCOES.pdf" TargetMode="External"/><Relationship Id="rId3291" Type="http://schemas.openxmlformats.org/officeDocument/2006/relationships/hyperlink" Target="https://www.caixa.gov.br/Downloads/sinapi-cadernos-tecnicos/SINAPI-CT-ESCAVACAO-DE-VALAS.pdf" TargetMode="External"/><Relationship Id="rId5740" Type="http://schemas.openxmlformats.org/officeDocument/2006/relationships/hyperlink" Target="https://www.caixa.gov.br/Downloads/sinapi-cadernos-tecnicos/SINAPI-CT-INSTALACOES-PREDIAIS-DE-AGUA-QUENTE-EM-CPVC.pdf" TargetMode="External"/><Relationship Id="rId8896" Type="http://schemas.openxmlformats.org/officeDocument/2006/relationships/hyperlink" Target="https://www.caixa.gov.br/Downloads/sinapi-cadernos-tecnicos/SINAPI-CT-SISTEMA-DE-PROTECAO-CONTRA-DESCARGAS-ATMOSFERICAS-SPDA.pdf" TargetMode="External"/><Relationship Id="rId1936" Type="http://schemas.openxmlformats.org/officeDocument/2006/relationships/hyperlink" Target="https://www.caixa.gov.br/Downloads/sinapi-cadernos-tecnicos/SINAPI-CT-DEPRECIACAO-JUROS-IMPOSTOS-E-SEGUROS-MANUTENCAO-E-MATERIAIS-NA-OPERACAO-DOS-EQUIPAMENTOS.pdf" TargetMode="External"/><Relationship Id="rId4342" Type="http://schemas.openxmlformats.org/officeDocument/2006/relationships/hyperlink" Target="https://www.caixa.gov.br/Downloads/sinapi-cadernos-tecnicos/SINAPI-CT-IMPERMEABILIZACAO-PROTECAO-MECANICA-E-TRATAMENTO-DE-JUNTA.pdf" TargetMode="External"/><Relationship Id="rId7498" Type="http://schemas.openxmlformats.org/officeDocument/2006/relationships/hyperlink" Target="https://www.caixa.gov.br/Downloads/sinapi-cadernos-tecnicos/SINAPI-CT-PAREDES-DE-CONCRETO-ARMACAO.pdf" TargetMode="External"/><Relationship Id="rId8549" Type="http://schemas.openxmlformats.org/officeDocument/2006/relationships/hyperlink" Target="https://www.caixa.gov.br/Downloads/sinapi-cadernos-tecnicos/SINAPI-CT-REDES-ENTERRADAS-DE-DISTRIBUICAO-ELETRICA.pdf" TargetMode="External"/><Relationship Id="rId8963" Type="http://schemas.openxmlformats.org/officeDocument/2006/relationships/hyperlink" Target="https://www.caixa.gov.br/Downloads/sinapi-cadernos-tecnicos/SINAPI-CT-SISTEMAS-DE-MEDICAO.pdf" TargetMode="External"/><Relationship Id="rId7565" Type="http://schemas.openxmlformats.org/officeDocument/2006/relationships/hyperlink" Target="https://www.caixa.gov.br/Downloads/sinapi-cadernos-tecnicos/SINAPI-CT-PAREDES-DE-CONCRETO-FORMAS.pdf" TargetMode="External"/><Relationship Id="rId8616" Type="http://schemas.openxmlformats.org/officeDocument/2006/relationships/hyperlink" Target="https://www.caixa.gov.br/Downloads/sinapi-cadernos-tecnicos/SINAPI-CT-REDES-DE-LOGICA-TELEFONIA-E-IMAGEM.pdf" TargetMode="External"/><Relationship Id="rId3011" Type="http://schemas.openxmlformats.org/officeDocument/2006/relationships/hyperlink" Target="https://www.caixa.gov.br/Downloads/sinapi-cadernos-tecnicos/SINAPI-CT-EQUIPAMENTOS-DE-PROTECAO-COLETIVA.pdf" TargetMode="External"/><Relationship Id="rId6167" Type="http://schemas.openxmlformats.org/officeDocument/2006/relationships/hyperlink" Target="https://www.caixa.gov.br/Downloads/sinapi-cadernos-tecnicos/SINAPI-CT-INSTALACOES-DE-GAS-E-INCENDIO-EM-ACO-E-FERRO-GALVANIZADO.pdf" TargetMode="External"/><Relationship Id="rId6581" Type="http://schemas.openxmlformats.org/officeDocument/2006/relationships/hyperlink" Target="https://www.caixa.gov.br/Downloads/sinapi-cadernos-tecnicos/SINAPI-CT-INSTALACOES-EM-COBRE.pdf" TargetMode="External"/><Relationship Id="rId7218" Type="http://schemas.openxmlformats.org/officeDocument/2006/relationships/hyperlink" Target="https://www.caixa.gov.br/Downloads/sinapi-cadernos-tecnicos/SINAPI-CT-LOUCAS-E-METAIS.pdf" TargetMode="External"/><Relationship Id="rId7632" Type="http://schemas.openxmlformats.org/officeDocument/2006/relationships/hyperlink" Target="https://www.caixa.gov.br/Downloads/sinapi-cadernos-tecnicos/SINAPI-CT-PARQUINHOS-E-EQUIPAMENTOS-DE-GINASTICA-AO-AR-LIVRE.pdf" TargetMode="External"/><Relationship Id="rId2777" Type="http://schemas.openxmlformats.org/officeDocument/2006/relationships/hyperlink" Target="https://www.caixa.gov.br/Downloads/sinapi-cadernos-tecnicos/SINAPI-CT-DRENOS.pdf" TargetMode="External"/><Relationship Id="rId5183" Type="http://schemas.openxmlformats.org/officeDocument/2006/relationships/hyperlink" Target="https://www.caixa.gov.br/Downloads/sinapi-cadernos-tecnicos/SINAPI-CT-INSTALACOES-HIDRAULICAS-EM-PEX.pdf" TargetMode="External"/><Relationship Id="rId6234" Type="http://schemas.openxmlformats.org/officeDocument/2006/relationships/hyperlink" Target="https://www.caixa.gov.br/Downloads/sinapi-cadernos-tecnicos/SINAPI-CT-INSTALACOES-DE-GAS-E-INCENDIO-EM-ACO-E-FERRO-GALVANIZADO.pdf" TargetMode="External"/><Relationship Id="rId749" Type="http://schemas.openxmlformats.org/officeDocument/2006/relationships/hyperlink" Target="https://www.caixa.gov.br/Downloads/sinapi-cadernos-tecnicos/SINAPI-CT-ATERRO-E-REATERRO-DE-VALAS.pdf" TargetMode="External"/><Relationship Id="rId1379" Type="http://schemas.openxmlformats.org/officeDocument/2006/relationships/hyperlink" Target="https://www.caixa.gov.br/Downloads/sinapi-cadernos-tecnicos/SINAPI-CT-CONCRETO-PROTENDIDO.pdf" TargetMode="External"/><Relationship Id="rId3828" Type="http://schemas.openxmlformats.org/officeDocument/2006/relationships/hyperlink" Target="https://www.caixa.gov.br/Downloads/sinapi-cadernos-tecnicos/SINAPI-CT-ESTRUTURAS-DE-MADEIRA.pdf" TargetMode="External"/><Relationship Id="rId5250" Type="http://schemas.openxmlformats.org/officeDocument/2006/relationships/hyperlink" Target="https://www.caixa.gov.br/Downloads/sinapi-cadernos-tecnicos/SINAPI-CT-INSTALACOES-HIDRAULICAS-EM-PEX.pdf" TargetMode="External"/><Relationship Id="rId6301" Type="http://schemas.openxmlformats.org/officeDocument/2006/relationships/hyperlink" Target="https://www.caixa.gov.br/Downloads/sinapi-cadernos-tecnicos/SINAPI-CT-INSTALACOES-DE-GAS-EM-PEX-MULTICAMADAS.pdf" TargetMode="External"/><Relationship Id="rId9457" Type="http://schemas.openxmlformats.org/officeDocument/2006/relationships/hyperlink" Target="https://www.caixa.gov.br/Downloads/sinapi-cadernos-tecnicos/SINAPI-CT-TUBULOES.pdf" TargetMode="External"/><Relationship Id="rId1793" Type="http://schemas.openxmlformats.org/officeDocument/2006/relationships/hyperlink" Target="https://www.caixa.gov.br/Downloads/sinapi-cadernos-tecnicos/SINAPI-CT-CUSTOS-HORARIOS-PRODUTIVO-E-IMPRODUTIVO-DOS-EQUIPAMENTOS.pdf" TargetMode="External"/><Relationship Id="rId2844" Type="http://schemas.openxmlformats.org/officeDocument/2006/relationships/hyperlink" Target="https://www.caixa.gov.br/Downloads/sinapi-cadernos-tecnicos/SINAPI-CT-DUTOS-PARA-AR-CONDICIONADO.pdf" TargetMode="External"/><Relationship Id="rId8059" Type="http://schemas.openxmlformats.org/officeDocument/2006/relationships/hyperlink" Target="https://www.caixa.gov.br/Downloads/sinapi-cadernos-tecnicos/SINAPI-CT-POSTES-DE-CONCRETO-E-METALICOS.pdf" TargetMode="External"/><Relationship Id="rId85" Type="http://schemas.openxmlformats.org/officeDocument/2006/relationships/hyperlink" Target="https://www.caixa.gov.br/Downloads/sinapi-cadernos-tecnicos/SINAPI-CT-ALVENARIA-DE-VEDACAO.pdf" TargetMode="External"/><Relationship Id="rId816" Type="http://schemas.openxmlformats.org/officeDocument/2006/relationships/hyperlink" Target="https://www.caixa.gov.br/Downloads/sinapi-cadernos-tecnicos/SINAPI-CT-ATERROS-BASES-SUB-BASES-E-IMPRIMACOES.pdf" TargetMode="External"/><Relationship Id="rId1446" Type="http://schemas.openxmlformats.org/officeDocument/2006/relationships/hyperlink" Target="https://www.caixa.gov.br/Downloads/sinapi-cadernos-tecnicos/SINAPI-CT-CUSTOS-HORARIOS-PRODUTIVO-E-IMPRODUTIVO-DOS-EQUIPAMENTOS.pdf" TargetMode="External"/><Relationship Id="rId1860" Type="http://schemas.openxmlformats.org/officeDocument/2006/relationships/hyperlink" Target="https://www.caixa.gov.br/Downloads/sinapi-cadernos-tecnicos/SINAPI-CT-DEMOLICOES-E-REMOCOES.pdf" TargetMode="External"/><Relationship Id="rId2911" Type="http://schemas.openxmlformats.org/officeDocument/2006/relationships/hyperlink" Target="https://www.caixa.gov.br/Downloads/sinapi-cadernos-tecnicos/SINAPI-CT-ELETROCALHAS.pdf" TargetMode="External"/><Relationship Id="rId7075" Type="http://schemas.openxmlformats.org/officeDocument/2006/relationships/hyperlink" Target="https://www.caixa.gov.br/Downloads/sinapi-metodologia/Livro_SINAPI_Calculos_Parametros.pdf" TargetMode="External"/><Relationship Id="rId8473" Type="http://schemas.openxmlformats.org/officeDocument/2006/relationships/hyperlink" Target="https://www.caixa.gov.br/Downloads/sinapi-cadernos-tecnicos/SINAPI-CT-RASGOS-E-FIXACOES.pdf" TargetMode="External"/><Relationship Id="rId9524" Type="http://schemas.openxmlformats.org/officeDocument/2006/relationships/hyperlink" Target="https://www.caixa.gov.br/Downloads/sinapi-cadernos-tecnicos/SINAPI-CT-VIDROS-E-ESPELHOS.pdf" TargetMode="External"/><Relationship Id="rId1513" Type="http://schemas.openxmlformats.org/officeDocument/2006/relationships/hyperlink" Target="https://www.caixa.gov.br/Downloads/sinapi-cadernos-tecnicos/SINAPI-CT-CUSTOS-HORARIOS-PRODUTIVO-E-IMPRODUTIVO-DOS-EQUIPAMENTOS.pdf" TargetMode="External"/><Relationship Id="rId4669" Type="http://schemas.openxmlformats.org/officeDocument/2006/relationships/hyperlink" Target="https://www.caixa.gov.br/Downloads/sinapi-cadernos-tecnicos/SINAPI-CT-INSTALACOES-ELETRICAS-QUADROS-CABOS-DISJUNTORES-CONTATORES-E-BARRAMENTOS-BLINDADOS.pdf" TargetMode="External"/><Relationship Id="rId8126" Type="http://schemas.openxmlformats.org/officeDocument/2006/relationships/hyperlink" Target="https://www.caixa.gov.br/Downloads/sinapi-cadernos-tecnicos/SINAPI-CT-POCOS-DE-VISITA-E-CAIXAS-PARA-BOCAS-DE-LOBO.pdf" TargetMode="External"/><Relationship Id="rId8540" Type="http://schemas.openxmlformats.org/officeDocument/2006/relationships/hyperlink" Target="https://www.caixa.gov.br/Downloads/sinapi-cadernos-tecnicos/SINAPI-CT-RECOMPOSICAO-DE-PAVIMENTOS.pdf" TargetMode="External"/><Relationship Id="rId3685" Type="http://schemas.openxmlformats.org/officeDocument/2006/relationships/hyperlink" Target="https://www.caixa.gov.br/Downloads/sinapi-cadernos-tecnicos/SINAPI-CT-ESTRUTURA-E-TRAMA-PARA-COBERTURA.pdf" TargetMode="External"/><Relationship Id="rId4736" Type="http://schemas.openxmlformats.org/officeDocument/2006/relationships/hyperlink" Target="https://www.caixa.gov.br/Downloads/sinapi-cadernos-tecnicos/SINAPI-CT-INSTALACOES-ELETRICAS-QUADROS-CABOS-DISJUNTORES-CONTATORES-E-BARRAMENTOS-BLINDADOS.pdf" TargetMode="External"/><Relationship Id="rId6091" Type="http://schemas.openxmlformats.org/officeDocument/2006/relationships/hyperlink" Target="https://www.caixa.gov.br/Downloads/sinapi-cadernos-tecnicos/SINAPI-CT-INSTALACOES-DE-GAS-E-INCENDIO-EM-ACO-E-FERRO-GALVANIZADO.pdf" TargetMode="External"/><Relationship Id="rId7142" Type="http://schemas.openxmlformats.org/officeDocument/2006/relationships/hyperlink" Target="https://www.caixa.gov.br/Downloads/sinapi-cadernos-tecnicos/SINAPI-CT-LOCACAO-DE-OBRAS.pdf" TargetMode="External"/><Relationship Id="rId2287" Type="http://schemas.openxmlformats.org/officeDocument/2006/relationships/hyperlink" Target="https://www.caixa.gov.br/Downloads/sinapi-cadernos-tecnicos/SINAPI-CT-DEPRECIACAO-JUROS-IMPOSTOS-E-SEGUROS-MANUTENCAO-E-MATERIAIS-NA-OPERACAO-DOS-EQUIPAMENTOS.pdf" TargetMode="External"/><Relationship Id="rId3338" Type="http://schemas.openxmlformats.org/officeDocument/2006/relationships/hyperlink" Target="https://www.caixa.gov.br/Downloads/sinapi-cadernos-tecnicos/SINAPI-CT-ESCAVACAO-EM-MATERIAL-DE-3&#170;-CATEGORIA.pdf" TargetMode="External"/><Relationship Id="rId3752" Type="http://schemas.openxmlformats.org/officeDocument/2006/relationships/hyperlink" Target="https://www.caixa.gov.br/Downloads/sinapi-cadernos-tecnicos/SINAPI-CT-ESTRUTURAS-DE-CONTENCAO-ESTACAS-PAREDES-DIAFRAGMA-E-MURETA-GUIA.pdf" TargetMode="External"/><Relationship Id="rId7959" Type="http://schemas.openxmlformats.org/officeDocument/2006/relationships/hyperlink" Target="https://www.caixa.gov.br/Downloads/sinapi-cadernos-tecnicos/SINAPI-CT-PINTURA-PARA-PISOS-E-PARA-SINALIZACAO-HORIZONTAL-E-VERTICAL.pdf" TargetMode="External"/><Relationship Id="rId259" Type="http://schemas.openxmlformats.org/officeDocument/2006/relationships/hyperlink" Target="https://www.caixa.gov.br/Downloads/sinapi-cadernos-tecnicos/SINAPI-CT-ARGAMASSAS.pdf" TargetMode="External"/><Relationship Id="rId673" Type="http://schemas.openxmlformats.org/officeDocument/2006/relationships/hyperlink" Target="https://www.caixa.gov.br/Downloads/sinapi-cadernos-tecnicos/SINAPI-CT-ASSENTAMENTO-DE-TUBOS-DE-ESGOTO-OU-DRENAGEM-PLUVIAL-EM-CONCRETO.pdf" TargetMode="External"/><Relationship Id="rId2354" Type="http://schemas.openxmlformats.org/officeDocument/2006/relationships/hyperlink" Target="https://www.caixa.gov.br/Downloads/sinapi-cadernos-tecnicos/SINAPI-CT-DEPRECIACAO-JUROS-IMPOSTOS-E-SEGUROS-MANUTENCAO-E-MATERIAIS-NA-OPERACAO-DOS-EQUIPAMENTOS.pdf" TargetMode="External"/><Relationship Id="rId3405" Type="http://schemas.openxmlformats.org/officeDocument/2006/relationships/hyperlink" Target="https://www.caixa.gov.br/Downloads/sinapi-cadernos-tecnicos/SINAPI-CT-ESCORAMENTO-E-PREPARO-DE-FUNDO-DE-VALAS.pdf" TargetMode="External"/><Relationship Id="rId4803" Type="http://schemas.openxmlformats.org/officeDocument/2006/relationships/hyperlink" Target="https://www.caixa.gov.br/Downloads/sinapi-cadernos-tecnicos/SINAPI-CT-INSTALACOES-ELETRICAS-REDE-DE-DISTRIBUICAO.pdf" TargetMode="External"/><Relationship Id="rId9381" Type="http://schemas.openxmlformats.org/officeDocument/2006/relationships/hyperlink" Target="https://www.caixa.gov.br/Downloads/sinapi-cadernos-tecnicos/SINAPI-CT-TRATAMENTOS-SUPERFICIAIS.pdf" TargetMode="External"/><Relationship Id="rId326" Type="http://schemas.openxmlformats.org/officeDocument/2006/relationships/hyperlink" Target="https://www.caixa.gov.br/Downloads/sinapi-cadernos-tecnicos/SINAPI-CT-ARMACAO-PARA-ESTRUTURAS-DE-CONCRETO-ARMADO.pdf" TargetMode="External"/><Relationship Id="rId1370" Type="http://schemas.openxmlformats.org/officeDocument/2006/relationships/hyperlink" Target="https://www.caixa.gov.br/Downloads/sinapi-cadernos-tecnicos/SINAPI-CT-CONCRETO-PROTENDIDO.pdf" TargetMode="External"/><Relationship Id="rId2007" Type="http://schemas.openxmlformats.org/officeDocument/2006/relationships/hyperlink" Target="https://www.caixa.gov.br/Downloads/sinapi-cadernos-tecnicos/SINAPI-CT-DEPRECIACAO-JUROS-IMPOSTOS-E-SEGUROS-MANUTENCAO-E-MATERIAIS-NA-OPERACAO-DOS-EQUIPAMENTOS.pdf" TargetMode="External"/><Relationship Id="rId6975" Type="http://schemas.openxmlformats.org/officeDocument/2006/relationships/hyperlink" Target="https://www.caixa.gov.br/Downloads/sinapi-metodologia/Livro_SINAPI_Calculos_Parametros.pdf" TargetMode="External"/><Relationship Id="rId9034" Type="http://schemas.openxmlformats.org/officeDocument/2006/relationships/hyperlink" Target="https://www.caixa.gov.br/Downloads/sinapi-cadernos-tecnicos/SINAPI-CT-TRANSFORMADORES.pdf" TargetMode="External"/><Relationship Id="rId740" Type="http://schemas.openxmlformats.org/officeDocument/2006/relationships/hyperlink" Target="https://www.caixa.gov.br/Downloads/sinapi-cadernos-tecnicos/SINAPI-CT-ATERRO-E-REATERRO-DE-VALAS.pdf" TargetMode="External"/><Relationship Id="rId1023" Type="http://schemas.openxmlformats.org/officeDocument/2006/relationships/hyperlink" Target="https://www.caixa.gov.br/Downloads/sinapi-cadernos-tecnicos/SINAPI-CT-BOCAS-PARA-BUEIROS.pdf" TargetMode="External"/><Relationship Id="rId2421" Type="http://schemas.openxmlformats.org/officeDocument/2006/relationships/hyperlink" Target="https://www.caixa.gov.br/Downloads/sinapi-cadernos-tecnicos/SINAPI-CT-DEPRECIACAO-JUROS-IMPOSTOS-E-SEGUROS-MANUTENCAO-E-MATERIAIS-NA-OPERACAO-DOS-EQUIPAMENTOS.pdf" TargetMode="External"/><Relationship Id="rId4179" Type="http://schemas.openxmlformats.org/officeDocument/2006/relationships/hyperlink" Target="https://www.caixa.gov.br/Downloads/sinapi-cadernos-tecnicos/SINAPI-CT-GESSO.pdf" TargetMode="External"/><Relationship Id="rId5577" Type="http://schemas.openxmlformats.org/officeDocument/2006/relationships/hyperlink" Target="https://www.caixa.gov.br/Downloads/sinapi-cadernos-tecnicos/SINAPI-CT-INSTALACOES-PREDIAIS-DE-AGUA-FRIA-EM-PVC.pdf" TargetMode="External"/><Relationship Id="rId5991" Type="http://schemas.openxmlformats.org/officeDocument/2006/relationships/hyperlink" Target="https://www.caixa.gov.br/Downloads/sinapi-cadernos-tecnicos/SINAPI-CT-INSTALACOES-DE-GAS-E-INCENDIO-EM-ACO-E-FERRO-GALVANIZADO.pdf" TargetMode="External"/><Relationship Id="rId6628" Type="http://schemas.openxmlformats.org/officeDocument/2006/relationships/hyperlink" Target="https://www.caixa.gov.br/Downloads/sinapi-cadernos-tecnicos/SINAPI-CT-INSTALACOES-PARA-CANTEIROS-DE-OBRAS.pdf" TargetMode="External"/><Relationship Id="rId8050" Type="http://schemas.openxmlformats.org/officeDocument/2006/relationships/hyperlink" Target="https://www.caixa.gov.br/Downloads/sinapi-cadernos-tecnicos/SINAPI-CT-POSTES-DE-CONCRETO-E-METALICOS.pdf" TargetMode="External"/><Relationship Id="rId4593" Type="http://schemas.openxmlformats.org/officeDocument/2006/relationships/hyperlink" Target="https://www.caixa.gov.br/Downloads/sinapi-cadernos-tecnicos/SINAPI-CT-INSTALACOES-ELETRICAS-ELETRODUTOS-CONEXOES-E-CONDULETES-APARENTES.pdf" TargetMode="External"/><Relationship Id="rId5644" Type="http://schemas.openxmlformats.org/officeDocument/2006/relationships/hyperlink" Target="https://www.caixa.gov.br/Downloads/sinapi-cadernos-tecnicos/SINAPI-CT-INSTALACOES-PREDIAIS-DE-AGUA-FRIA-EM-PVC.pdf" TargetMode="External"/><Relationship Id="rId9101" Type="http://schemas.openxmlformats.org/officeDocument/2006/relationships/hyperlink" Target="https://www.caixa.gov.br/Downloads/sinapi-cadernos-tecnicos/SINAPI-CT-TRANSPORTE-FLUVIAL-CARGA-E-DESCARGA.pdf" TargetMode="External"/><Relationship Id="rId3195" Type="http://schemas.openxmlformats.org/officeDocument/2006/relationships/hyperlink" Target="https://www.caixa.gov.br/Downloads/sinapi-cadernos-tecnicos/SINAPI-CT-ESCAVACAO-VERTICAL-A-CEU-ABERTO.pdf" TargetMode="External"/><Relationship Id="rId4246" Type="http://schemas.openxmlformats.org/officeDocument/2006/relationships/hyperlink" Target="https://www.caixa.gov.br/Downloads/sinapi-cadernos-tecnicos/SINAPI-CT-GUIAS-E-SARJETAS.pdf" TargetMode="External"/><Relationship Id="rId4660" Type="http://schemas.openxmlformats.org/officeDocument/2006/relationships/hyperlink" Target="https://www.caixa.gov.br/Downloads/sinapi-cadernos-tecnicos/SINAPI-CT-INSTALACOES-ELETRICAS-QUADROS-CABOS-DISJUNTORES-CONTATORES-E-BARRAMENTOS-BLINDADOS.pdf" TargetMode="External"/><Relationship Id="rId5711" Type="http://schemas.openxmlformats.org/officeDocument/2006/relationships/hyperlink" Target="https://www.caixa.gov.br/Downloads/sinapi-cadernos-tecnicos/SINAPI-CT-INSTALACOES-PREDIAIS-DE-AGUA-QUENTE-EM-CPVC.pdf" TargetMode="External"/><Relationship Id="rId8867" Type="http://schemas.openxmlformats.org/officeDocument/2006/relationships/hyperlink" Target="https://www.caixa.gov.br/Downloads/sinapi-cadernos-tecnicos/SINAPI-CT-SINALIZACAO-VERTICAL-VIARIA.pdf" TargetMode="External"/><Relationship Id="rId3262" Type="http://schemas.openxmlformats.org/officeDocument/2006/relationships/hyperlink" Target="https://www.caixa.gov.br/Downloads/sinapi-cadernos-tecnicos/SINAPI-CT-ESCAVACAO-VERTICAL-A-CEU-ABERTO.pdf" TargetMode="External"/><Relationship Id="rId4313" Type="http://schemas.openxmlformats.org/officeDocument/2006/relationships/hyperlink" Target="https://www.caixa.gov.br/Downloads/sinapi-cadernos-tecnicos/SINAPI-CT-ILUMINACAO-PREDIAL-E-MONITORAMENTO.pdf" TargetMode="External"/><Relationship Id="rId7469" Type="http://schemas.openxmlformats.org/officeDocument/2006/relationships/hyperlink" Target="https://www.caixa.gov.br/Downloads/sinapi-cadernos-tecnicos/SINAPI-CT-MONTAGEM-DE-GRUAS-E-CREMALHEIRAS.pdf" TargetMode="External"/><Relationship Id="rId7883" Type="http://schemas.openxmlformats.org/officeDocument/2006/relationships/hyperlink" Target="https://www.caixa.gov.br/Downloads/sinapi-cadernos-tecnicos/SINAPI-CT-PINTURA-EM-MADEIRA.pdf" TargetMode="External"/><Relationship Id="rId183" Type="http://schemas.openxmlformats.org/officeDocument/2006/relationships/hyperlink" Target="https://www.caixa.gov.br/Downloads/sinapi-cadernos-tecnicos/SINAPI-CT-ARGAMASSAS.pdf" TargetMode="External"/><Relationship Id="rId1907" Type="http://schemas.openxmlformats.org/officeDocument/2006/relationships/hyperlink" Target="https://www.caixa.gov.br/Downloads/sinapi-cadernos-tecnicos/SINAPI-CT-DEPRECIACAO-JUROS-IMPOSTOS-E-SEGUROS-MANUTENCAO-E-MATERIAIS-NA-OPERACAO-DOS-EQUIPAMENTOS.pdf" TargetMode="External"/><Relationship Id="rId6485" Type="http://schemas.openxmlformats.org/officeDocument/2006/relationships/hyperlink" Target="https://www.caixa.gov.br/Downloads/sinapi-cadernos-tecnicos/SINAPI-CT-INSTALACOES-EM-COBRE.pdf" TargetMode="External"/><Relationship Id="rId7536" Type="http://schemas.openxmlformats.org/officeDocument/2006/relationships/hyperlink" Target="https://www.caixa.gov.br/Downloads/sinapi-cadernos-tecnicos/SINAPI-CT-PAREDES-DE-CONCRETO-ESTUCAMENTO.pdf" TargetMode="External"/><Relationship Id="rId8934" Type="http://schemas.openxmlformats.org/officeDocument/2006/relationships/hyperlink" Target="https://www.caixa.gov.br/Downloads/sinapi-cadernos-tecnicos/SINAPI-CT-SISTEMAS-DE-MEDICAO.pdf" TargetMode="External"/><Relationship Id="rId250" Type="http://schemas.openxmlformats.org/officeDocument/2006/relationships/hyperlink" Target="https://www.caixa.gov.br/Downloads/sinapi-cadernos-tecnicos/SINAPI-CT-ARGAMASSAS.pdf" TargetMode="External"/><Relationship Id="rId5087" Type="http://schemas.openxmlformats.org/officeDocument/2006/relationships/hyperlink" Target="https://www.caixa.gov.br/Downloads/sinapi-cadernos-tecnicos/SINAPI-CT-INSTALACOES-HIDRAULICAS-RESERVACAO-E-BOMBAS-DE-RECALQUE.pdf" TargetMode="External"/><Relationship Id="rId6138" Type="http://schemas.openxmlformats.org/officeDocument/2006/relationships/hyperlink" Target="https://www.caixa.gov.br/Downloads/sinapi-cadernos-tecnicos/SINAPI-CT-INSTALACOES-DE-GAS-E-INCENDIO-EM-ACO-E-FERRO-GALVANIZADO.pdf" TargetMode="External"/><Relationship Id="rId7950" Type="http://schemas.openxmlformats.org/officeDocument/2006/relationships/hyperlink" Target="https://www.caixa.gov.br/Downloads/sinapi-cadernos-tecnicos/SINAPI-CT-PINTURA-PARA-PISOS-E-PARA-SINALIZACAO-HORIZONTAL-E-VERTICAL.pdf" TargetMode="External"/><Relationship Id="rId5154" Type="http://schemas.openxmlformats.org/officeDocument/2006/relationships/hyperlink" Target="https://www.caixa.gov.br/Downloads/sinapi-cadernos-tecnicos/SINAPI-CT-INSTALACOES-HIDRAULICAS-EM-PEX.pdf" TargetMode="External"/><Relationship Id="rId6552" Type="http://schemas.openxmlformats.org/officeDocument/2006/relationships/hyperlink" Target="https://www.caixa.gov.br/Downloads/sinapi-cadernos-tecnicos/SINAPI-CT-INSTALACOES-EM-COBRE.pdf" TargetMode="External"/><Relationship Id="rId7603" Type="http://schemas.openxmlformats.org/officeDocument/2006/relationships/hyperlink" Target="https://www.caixa.gov.br/Downloads/sinapi-cadernos-tecnicos/SINAPI-CT-PARQUINHOS-E-EQUIPAMENTOS-DE-GINASTICA-AO-AR-LIVRE.pdf" TargetMode="External"/><Relationship Id="rId1697" Type="http://schemas.openxmlformats.org/officeDocument/2006/relationships/hyperlink" Target="https://www.caixa.gov.br/Downloads/sinapi-cadernos-tecnicos/SINAPI-CT-CUSTOS-HORARIOS-PRODUTIVO-E-IMPRODUTIVO-DOS-EQUIPAMENTOS.pdf" TargetMode="External"/><Relationship Id="rId2748" Type="http://schemas.openxmlformats.org/officeDocument/2006/relationships/hyperlink" Target="https://www.caixa.gov.br/Downloads/sinapi-cadernos-tecnicos/SINAPI-CT-DRENAGEM-DE-AR-CONDICIONADO.pdf" TargetMode="External"/><Relationship Id="rId6205" Type="http://schemas.openxmlformats.org/officeDocument/2006/relationships/hyperlink" Target="https://www.caixa.gov.br/Downloads/sinapi-cadernos-tecnicos/SINAPI-CT-INSTALACOES-DE-GAS-E-INCENDIO-EM-ACO-E-FERRO-GALVANIZADO.pdf" TargetMode="External"/><Relationship Id="rId1764" Type="http://schemas.openxmlformats.org/officeDocument/2006/relationships/hyperlink" Target="https://www.caixa.gov.br/Downloads/sinapi-cadernos-tecnicos/SINAPI-CT-CUSTOS-HORARIOS-PRODUTIVO-E-IMPRODUTIVO-DOS-EQUIPAMENTOS.pdf" TargetMode="External"/><Relationship Id="rId2815" Type="http://schemas.openxmlformats.org/officeDocument/2006/relationships/hyperlink" Target="https://www.caixa.gov.br/Downloads/sinapi-cadernos-tecnicos/SINAPI-CT-DUTOS-PARA-AR-CONDICIONADO.pdf" TargetMode="External"/><Relationship Id="rId4170" Type="http://schemas.openxmlformats.org/officeDocument/2006/relationships/hyperlink" Target="https://www.caixa.gov.br/Downloads/sinapi-cadernos-tecnicos/SINAPI-CT-GALERIAS-COM-ADUELAS-DE-CONCRETO.pdf" TargetMode="External"/><Relationship Id="rId5221" Type="http://schemas.openxmlformats.org/officeDocument/2006/relationships/hyperlink" Target="https://www.caixa.gov.br/Downloads/sinapi-cadernos-tecnicos/SINAPI-CT-INSTALACOES-HIDRAULICAS-EM-PEX.pdf" TargetMode="External"/><Relationship Id="rId8377" Type="http://schemas.openxmlformats.org/officeDocument/2006/relationships/hyperlink" Target="https://www.caixa.gov.br/Downloads/sinapi-cadernos-tecnicos/SINAPI-CT-RADIER-PISO-DE-CONCRETO-E-LAJE-SOBRE-SOLO.pdf" TargetMode="External"/><Relationship Id="rId8791" Type="http://schemas.openxmlformats.org/officeDocument/2006/relationships/hyperlink" Target="https://www.caixa.gov.br/Downloads/sinapi-cadernos-tecnicos/SINAPI-CT-REVESTIMENTOS-CERAMICOS-INTERNOS.pdf" TargetMode="External"/><Relationship Id="rId9428" Type="http://schemas.openxmlformats.org/officeDocument/2006/relationships/hyperlink" Target="https://www.caixa.gov.br/Downloads/sinapi-cadernos-tecnicos/SINAPI-CT-TUBULACAO-FLANGEADA-PARA-REDES-DE-AGUA.pdf" TargetMode="External"/><Relationship Id="rId56" Type="http://schemas.openxmlformats.org/officeDocument/2006/relationships/hyperlink" Target="https://www.caixa.gov.br/Downloads/sinapi-cadernos-tecnicos/SINAPI-CT-ALVENARIA-DE-VEDACAO.pdf" TargetMode="External"/><Relationship Id="rId1417" Type="http://schemas.openxmlformats.org/officeDocument/2006/relationships/hyperlink" Target="https://www.caixa.gov.br/Downloads/sinapi-cadernos-tecnicos/SINAPI-CT-CONTRAPISO.pdf" TargetMode="External"/><Relationship Id="rId1831" Type="http://schemas.openxmlformats.org/officeDocument/2006/relationships/hyperlink" Target="https://www.caixa.gov.br/Downloads/sinapi-cadernos-tecnicos/SINAPI-CT-CUSTOS-HORARIOS-PRODUTIVO-E-IMPRODUTIVO-DOS-EQUIPAMENTOS.pdf" TargetMode="External"/><Relationship Id="rId4987" Type="http://schemas.openxmlformats.org/officeDocument/2006/relationships/hyperlink" Target="https://www.caixa.gov.br/Downloads/sinapi-cadernos-tecnicos/SINAPI-CT-INSTALACOES-HIDRAULICAS-RESERVACAO-E-BOMBAS-DE-RECALQUE.pdf" TargetMode="External"/><Relationship Id="rId7393" Type="http://schemas.openxmlformats.org/officeDocument/2006/relationships/hyperlink" Target="https://www.caixa.gov.br/Downloads/sinapi-cadernos-tecnicos/SINAPI-CT-MASSA-UNICA-INTERNA.pdf" TargetMode="External"/><Relationship Id="rId8444" Type="http://schemas.openxmlformats.org/officeDocument/2006/relationships/hyperlink" Target="https://www.caixa.gov.br/Downloads/sinapi-cadernos-tecnicos/SINAPI-CT-RASGOS-E-FIXACOES.pdf" TargetMode="External"/><Relationship Id="rId3589" Type="http://schemas.openxmlformats.org/officeDocument/2006/relationships/hyperlink" Target="https://www.caixa.gov.br/Downloads/sinapi-cadernos-tecnicos/SINAPI-CT-ESTACAS-BROCA-STRAUSS-E-ESCAVADA-COM-FLUIDO-ESTABILIZANTE.pdf" TargetMode="External"/><Relationship Id="rId7046" Type="http://schemas.openxmlformats.org/officeDocument/2006/relationships/hyperlink" Target="https://www.caixa.gov.br/Downloads/sinapi-metodologia/Livro_SINAPI_Calculos_Parametros.pdf" TargetMode="External"/><Relationship Id="rId7460" Type="http://schemas.openxmlformats.org/officeDocument/2006/relationships/hyperlink" Target="https://www.caixa.gov.br/Downloads/sinapi-cadernos-tecnicos/SINAPI-CT-MONOCAPA.pdf" TargetMode="External"/><Relationship Id="rId8511" Type="http://schemas.openxmlformats.org/officeDocument/2006/relationships/hyperlink" Target="https://www.caixa.gov.br/Downloads/sinapi-cadernos-tecnicos/SINAPI-CT-RECOMPOSICAO-DE-PAVIMENTOS.pdf" TargetMode="External"/><Relationship Id="rId6062" Type="http://schemas.openxmlformats.org/officeDocument/2006/relationships/hyperlink" Target="https://www.caixa.gov.br/Downloads/sinapi-cadernos-tecnicos/SINAPI-CT-INSTALACOES-DE-GAS-E-INCENDIO-EM-ACO-E-FERRO-GALVANIZADO.pdf" TargetMode="External"/><Relationship Id="rId7113" Type="http://schemas.openxmlformats.org/officeDocument/2006/relationships/hyperlink" Target="https://www.caixa.gov.br/Downloads/sinapi-metodologia/Livro_SINAPI_Calculos_Parametros.pdf" TargetMode="External"/><Relationship Id="rId577" Type="http://schemas.openxmlformats.org/officeDocument/2006/relationships/hyperlink" Target="https://www.caixa.gov.br/Downloads/sinapi-cadernos-tecnicos/SINAPI-CT-ASSENTAMENTO-DE-TUBOS-DE-PVC-E-METALICOS-EM-REDES-DE-AGUA.pdf" TargetMode="External"/><Relationship Id="rId2258" Type="http://schemas.openxmlformats.org/officeDocument/2006/relationships/hyperlink" Target="https://www.caixa.gov.br/Downloads/sinapi-cadernos-tecnicos/SINAPI-CT-DEPRECIACAO-JUROS-IMPOSTOS-E-SEGUROS-MANUTENCAO-E-MATERIAIS-NA-OPERACAO-DOS-EQUIPAMENTOS.pdf" TargetMode="External"/><Relationship Id="rId3656" Type="http://schemas.openxmlformats.org/officeDocument/2006/relationships/hyperlink" Target="https://www.caixa.gov.br/Downloads/sinapi-cadernos-tecnicos/SINAPI-CT-ESTRUTURA-E-TRAMA-PARA-COBERTURA.pdf" TargetMode="External"/><Relationship Id="rId4707" Type="http://schemas.openxmlformats.org/officeDocument/2006/relationships/hyperlink" Target="https://www.caixa.gov.br/Downloads/sinapi-cadernos-tecnicos/SINAPI-CT-INSTALACOES-ELETRICAS-QUADROS-CABOS-DISJUNTORES-CONTATORES-E-BARRAMENTOS-BLINDADOS.pdf" TargetMode="External"/><Relationship Id="rId9285" Type="http://schemas.openxmlformats.org/officeDocument/2006/relationships/hyperlink" Target="https://www.caixa.gov.br/Downloads/sinapi-cadernos-tecnicos/SINAPI-CT-TRANSPORTE-CARGA-E-DESCARGA-DE-MATERIAIS.pdf" TargetMode="External"/><Relationship Id="rId991" Type="http://schemas.openxmlformats.org/officeDocument/2006/relationships/hyperlink" Target="https://www.caixa.gov.br/Downloads/sinapi-cadernos-tecnicos/SINAPI-CT-BOCAS-PARA-BUEIROS.pdf" TargetMode="External"/><Relationship Id="rId2672" Type="http://schemas.openxmlformats.org/officeDocument/2006/relationships/hyperlink" Target="https://www.caixa.gov.br/Downloads/sinapi-cadernos-tecnicos/SINAPI-CT-DEPRECIACAO-JUROS-IMPOSTOS-E-SEGUROS-MANUTENCAO-E-MATERIAIS-NA-OPERACAO-DOS-EQUIPAMENTOS.pdf" TargetMode="External"/><Relationship Id="rId3309" Type="http://schemas.openxmlformats.org/officeDocument/2006/relationships/hyperlink" Target="https://www.caixa.gov.br/Downloads/sinapi-cadernos-tecnicos/SINAPI-CT-ESCAVACAO-DE-VALAS.pdf" TargetMode="External"/><Relationship Id="rId3723" Type="http://schemas.openxmlformats.org/officeDocument/2006/relationships/hyperlink" Target="https://www.caixa.gov.br/Downloads/sinapi-cadernos-tecnicos/SINAPI-CT-ESTRUTURA-E-TRAMA-PARA-COBERTURA.pdf" TargetMode="External"/><Relationship Id="rId6879" Type="http://schemas.openxmlformats.org/officeDocument/2006/relationships/hyperlink" Target="https://www.caixa.gov.br/Downloads/sinapi-metodologia/Livro_SINAPI_Calculos_Parametros.pdf" TargetMode="External"/><Relationship Id="rId644" Type="http://schemas.openxmlformats.org/officeDocument/2006/relationships/hyperlink" Target="https://www.caixa.gov.br/Downloads/sinapi-cadernos-tecnicos/SINAPI-CT-ASSENTAMENTO-DE-TUBOS-DE-ESGOTO-OU-DRENAGEM-PLUVIAL-EM-CONCRETO.pdf" TargetMode="External"/><Relationship Id="rId1274" Type="http://schemas.openxmlformats.org/officeDocument/2006/relationships/hyperlink" Target="https://www.caixa.gov.br/Downloads/sinapi-cadernos-tecnicos/SINAPI-CT-CHAPISCO.pdf" TargetMode="External"/><Relationship Id="rId2325" Type="http://schemas.openxmlformats.org/officeDocument/2006/relationships/hyperlink" Target="https://www.caixa.gov.br/Downloads/sinapi-cadernos-tecnicos/SINAPI-CT-DEPRECIACAO-JUROS-IMPOSTOS-E-SEGUROS-MANUTENCAO-E-MATERIAIS-NA-OPERACAO-DOS-EQUIPAMENTOS.pdf" TargetMode="External"/><Relationship Id="rId5895" Type="http://schemas.openxmlformats.org/officeDocument/2006/relationships/hyperlink" Target="https://www.caixa.gov.br/Downloads/sinapi-cadernos-tecnicos/SINAPI-CT-INSTALACOES-PREDIAIS-DE-AGUAS-PLUVIAIS-TUBOS-CONEXOES-CAIXAS-E-RALOS.pdf" TargetMode="External"/><Relationship Id="rId6946" Type="http://schemas.openxmlformats.org/officeDocument/2006/relationships/hyperlink" Target="https://www.caixa.gov.br/Downloads/sinapi-metodologia/Livro_SINAPI_Calculos_Parametros.pdf" TargetMode="External"/><Relationship Id="rId9352" Type="http://schemas.openxmlformats.org/officeDocument/2006/relationships/hyperlink" Target="https://www.caixa.gov.br/Downloads/sinapi-cadernos-tecnicos/SINAPI-CT-TRANSPORTE-CARGA-E-DESCARGA-DE-MATERIAIS.pdf" TargetMode="External"/><Relationship Id="rId711" Type="http://schemas.openxmlformats.org/officeDocument/2006/relationships/hyperlink" Target="https://www.caixa.gov.br/Downloads/sinapi-cadernos-tecnicos/SINAPI-CT-ASSENTAMENTO-DE-TUBOS-DE-ESGOTO-OU-DRENAGEM-PLUVIAL-EM-CONCRETO.pdf" TargetMode="External"/><Relationship Id="rId1341" Type="http://schemas.openxmlformats.org/officeDocument/2006/relationships/hyperlink" Target="https://www.caixa.gov.br/Downloads/sinapi-cadernos-tecnicos/SINAPI-CT-CONCRETO-PROTENDIDO.pdf" TargetMode="External"/><Relationship Id="rId4497" Type="http://schemas.openxmlformats.org/officeDocument/2006/relationships/hyperlink" Target="https://www.caixa.gov.br/Downloads/sinapi-cadernos-tecnicos/SINAPI-CT-INSTALACOES-ELETRICAS-ELETRODUTOS-EMBUTIDOS-CABOS-CAIXAS-TOMADAS-E-INTERRUPTORES.pdf" TargetMode="External"/><Relationship Id="rId5548" Type="http://schemas.openxmlformats.org/officeDocument/2006/relationships/hyperlink" Target="https://www.caixa.gov.br/Downloads/sinapi-cadernos-tecnicos/SINAPI-CT-INSTALACOES-PREDIAIS-DE-AGUA-FRIA-EM-PVC.pdf" TargetMode="External"/><Relationship Id="rId5962" Type="http://schemas.openxmlformats.org/officeDocument/2006/relationships/hyperlink" Target="https://www.caixa.gov.br/Downloads/sinapi-cadernos-tecnicos/SINAPI-CT-INSTALACOES-DE-GAS-E-INCENDIO-EM-ACO-E-FERRO-GALVANIZADO.pdf" TargetMode="External"/><Relationship Id="rId9005" Type="http://schemas.openxmlformats.org/officeDocument/2006/relationships/hyperlink" Target="https://www.caixa.gov.br/Downloads/sinapi-cadernos-tecnicos/SINAPI-CT-TELHAMENTO-PARA-COBERTURA.pdf" TargetMode="External"/><Relationship Id="rId3099" Type="http://schemas.openxmlformats.org/officeDocument/2006/relationships/hyperlink" Target="https://www.caixa.gov.br/Downloads/sinapi-cadernos-tecnicos/SINAPI-CT-ESCADAS.pdf" TargetMode="External"/><Relationship Id="rId4564" Type="http://schemas.openxmlformats.org/officeDocument/2006/relationships/hyperlink" Target="https://www.caixa.gov.br/Downloads/sinapi-cadernos-tecnicos/SINAPI-CT-INSTALACOES-ELETRICAS-ELETRODUTOS-CONEXOES-E-CONDULETES-APARENTES.pdf" TargetMode="External"/><Relationship Id="rId5615" Type="http://schemas.openxmlformats.org/officeDocument/2006/relationships/hyperlink" Target="https://www.caixa.gov.br/Downloads/sinapi-cadernos-tecnicos/SINAPI-CT-INSTALACOES-PREDIAIS-DE-AGUA-FRIA-EM-PVC.pdf" TargetMode="External"/><Relationship Id="rId8021" Type="http://schemas.openxmlformats.org/officeDocument/2006/relationships/hyperlink" Target="https://www.caixa.gov.br/Downloads/sinapi-cadernos-tecnicos/SINAPI-CT-PISOS.pdf" TargetMode="External"/><Relationship Id="rId3166" Type="http://schemas.openxmlformats.org/officeDocument/2006/relationships/hyperlink" Target="https://www.caixa.gov.br/Downloads/sinapi-cadernos-tecnicos/SINAPI-CT-ESCAVACAO-HORIZONTAL.pdf" TargetMode="External"/><Relationship Id="rId3580" Type="http://schemas.openxmlformats.org/officeDocument/2006/relationships/hyperlink" Target="https://www.caixa.gov.br/Downloads/sinapi-cadernos-tecnicos/SINAPI-CT-ESTACAS-BROCA-STRAUSS-E-ESCAVADA-COM-FLUIDO-ESTABILIZANTE.pdf" TargetMode="External"/><Relationship Id="rId4217" Type="http://schemas.openxmlformats.org/officeDocument/2006/relationships/hyperlink" Target="https://www.caixa.gov.br/Downloads/sinapi-cadernos-tecnicos/SINAPI-CT-GUARDA-CORPO-CORRIMAO-E-GRADE-PARA-ESQUADRIAS.pdf" TargetMode="External"/><Relationship Id="rId2182" Type="http://schemas.openxmlformats.org/officeDocument/2006/relationships/hyperlink" Target="https://www.caixa.gov.br/Downloads/sinapi-cadernos-tecnicos/SINAPI-CT-DEPRECIACAO-JUROS-IMPOSTOS-E-SEGUROS-MANUTENCAO-E-MATERIAIS-NA-OPERACAO-DOS-EQUIPAMENTOS.pdf" TargetMode="External"/><Relationship Id="rId3233" Type="http://schemas.openxmlformats.org/officeDocument/2006/relationships/hyperlink" Target="https://www.caixa.gov.br/Downloads/sinapi-cadernos-tecnicos/SINAPI-CT-ESCAVACAO-VERTICAL-A-CEU-ABERTO.pdf" TargetMode="External"/><Relationship Id="rId4631" Type="http://schemas.openxmlformats.org/officeDocument/2006/relationships/hyperlink" Target="https://www.caixa.gov.br/Downloads/sinapi-cadernos-tecnicos/SINAPI-CT-INSTALACOES-ELETRICAS-ELETRODUTOS-CONEXOES-E-CONDULETES-APARENTES.pdf" TargetMode="External"/><Relationship Id="rId6389" Type="http://schemas.openxmlformats.org/officeDocument/2006/relationships/hyperlink" Target="https://www.caixa.gov.br/Downloads/sinapi-cadernos-tecnicos/SINAPI-CT-INSTALACOES-EM-COBRE.pdf" TargetMode="External"/><Relationship Id="rId7787" Type="http://schemas.openxmlformats.org/officeDocument/2006/relationships/hyperlink" Target="https://www.caixa.gov.br/Downloads/sinapi-cadernos-tecnicos/SINAPI-CT-PERFURACAO-HORIZONTAL-DIRECIONAL-HDD.pdf" TargetMode="External"/><Relationship Id="rId8838" Type="http://schemas.openxmlformats.org/officeDocument/2006/relationships/hyperlink" Target="https://www.caixa.gov.br/Downloads/sinapi-cadernos-tecnicos/SINAPI-CT-SINALIZACAO-VERTICAL-VIARIA.pdf" TargetMode="External"/><Relationship Id="rId154" Type="http://schemas.openxmlformats.org/officeDocument/2006/relationships/hyperlink" Target="https://www.caixa.gov.br/Downloads/sinapi-cadernos-tecnicos/SINAPI-CT-ARGAMASSAS.pdf" TargetMode="External"/><Relationship Id="rId7854" Type="http://schemas.openxmlformats.org/officeDocument/2006/relationships/hyperlink" Target="https://www.caixa.gov.br/Downloads/sinapi-cadernos-tecnicos/SINAPI-CT-PINTURA-INTERNA.pdf" TargetMode="External"/><Relationship Id="rId8905" Type="http://schemas.openxmlformats.org/officeDocument/2006/relationships/hyperlink" Target="https://www.caixa.gov.br/Downloads/sinapi-cadernos-tecnicos/SINAPI-CT-SISTEMA-DE-PROTECAO-CONTRA-DESCARGAS-ATMOSFERICAS-SPDA.pdf" TargetMode="External"/><Relationship Id="rId2999" Type="http://schemas.openxmlformats.org/officeDocument/2006/relationships/hyperlink" Target="https://www.caixa.gov.br/Downloads/sinapi-cadernos-tecnicos/SINAPI-CT-EQUIPAMENTOS-DE-PROTECAO-COLETIVA.pdf" TargetMode="External"/><Relationship Id="rId3300" Type="http://schemas.openxmlformats.org/officeDocument/2006/relationships/hyperlink" Target="https://www.caixa.gov.br/Downloads/sinapi-cadernos-tecnicos/SINAPI-CT-ESCAVACAO-DE-VALAS.pdf" TargetMode="External"/><Relationship Id="rId6456" Type="http://schemas.openxmlformats.org/officeDocument/2006/relationships/hyperlink" Target="https://www.caixa.gov.br/Downloads/sinapi-cadernos-tecnicos/SINAPI-CT-INSTALACOES-EM-COBRE.pdf" TargetMode="External"/><Relationship Id="rId6870" Type="http://schemas.openxmlformats.org/officeDocument/2006/relationships/hyperlink" Target="https://www.caixa.gov.br/Downloads/sinapi-metodologia/Livro_SINAPI_Calculos_Parametros.pdf" TargetMode="External"/><Relationship Id="rId7507" Type="http://schemas.openxmlformats.org/officeDocument/2006/relationships/hyperlink" Target="https://www.caixa.gov.br/Downloads/sinapi-cadernos-tecnicos/SINAPI-CT-PAREDES-DE-CONCRETO-ARMACAO.pdf" TargetMode="External"/><Relationship Id="rId7921" Type="http://schemas.openxmlformats.org/officeDocument/2006/relationships/hyperlink" Target="https://www.caixa.gov.br/Downloads/sinapi-cadernos-tecnicos/SINAPI-CT-PINTURA-EM-SUPERFICIES-METALICAS.pdf" TargetMode="External"/><Relationship Id="rId221" Type="http://schemas.openxmlformats.org/officeDocument/2006/relationships/hyperlink" Target="https://www.caixa.gov.br/Downloads/sinapi-cadernos-tecnicos/SINAPI-CT-ARGAMASSAS.pdf" TargetMode="External"/><Relationship Id="rId5058" Type="http://schemas.openxmlformats.org/officeDocument/2006/relationships/hyperlink" Target="https://www.caixa.gov.br/Downloads/sinapi-cadernos-tecnicos/SINAPI-CT-INSTALACOES-HIDRAULICAS-RESERVACAO-E-BOMBAS-DE-RECALQUE.pdf" TargetMode="External"/><Relationship Id="rId5472" Type="http://schemas.openxmlformats.org/officeDocument/2006/relationships/hyperlink" Target="https://www.caixa.gov.br/Downloads/sinapi-cadernos-tecnicos/SINAPI-CT-INSTALACOES-PREDIAIS-DE-AGUA-FRIA-EM-PVC.pdf" TargetMode="External"/><Relationship Id="rId6109" Type="http://schemas.openxmlformats.org/officeDocument/2006/relationships/hyperlink" Target="https://www.caixa.gov.br/Downloads/sinapi-cadernos-tecnicos/SINAPI-CT-INSTALACOES-DE-GAS-E-INCENDIO-EM-ACO-E-FERRO-GALVANIZADO.pdf" TargetMode="External"/><Relationship Id="rId6523" Type="http://schemas.openxmlformats.org/officeDocument/2006/relationships/hyperlink" Target="https://www.caixa.gov.br/Downloads/sinapi-cadernos-tecnicos/SINAPI-CT-INSTALACOES-EM-COBRE.pdf" TargetMode="External"/><Relationship Id="rId9679" Type="http://schemas.openxmlformats.org/officeDocument/2006/relationships/hyperlink" Target="https://www.caixa.gov.br/Downloads/sinapi-cadernos-tecnicos/SINAPI-CT-VALVULAS-PARA-REDES-DE-SANEAMENTO.pdf" TargetMode="External"/><Relationship Id="rId1668" Type="http://schemas.openxmlformats.org/officeDocument/2006/relationships/hyperlink" Target="https://www.caixa.gov.br/Downloads/sinapi-cadernos-tecnicos/SINAPI-CT-CUSTOS-HORARIOS-PRODUTIVO-E-IMPRODUTIVO-DOS-EQUIPAMENTOS.pdf" TargetMode="External"/><Relationship Id="rId2719" Type="http://schemas.openxmlformats.org/officeDocument/2006/relationships/hyperlink" Target="https://www.caixa.gov.br/Downloads/sinapi-cadernos-tecnicos/SINAPI-CT-DISSIPADORES-DE-ENERGIA.pdf" TargetMode="External"/><Relationship Id="rId4074" Type="http://schemas.openxmlformats.org/officeDocument/2006/relationships/hyperlink" Target="https://www.caixa.gov.br/Downloads/sinapi-cadernos-tecnicos/SINAPI-CT-FORMAS-PARA-ESTRUTURAS-DE-CONCRETO-ARMADO.pdf" TargetMode="External"/><Relationship Id="rId5125" Type="http://schemas.openxmlformats.org/officeDocument/2006/relationships/hyperlink" Target="https://www.caixa.gov.br/Downloads/sinapi-cadernos-tecnicos/SINAPI-CT-INSTALACOES-HIDRAULICAS-EM-PEX.pdf" TargetMode="External"/><Relationship Id="rId8695" Type="http://schemas.openxmlformats.org/officeDocument/2006/relationships/hyperlink" Target="https://www.caixa.gov.br/Downloads/sinapi-cadernos-tecnicos/SINAPI-CT-REDES-DE-AGUA-E-ESGOTO-EM-PEAD-LISO-(TUBOS-E-CONEXOES).pdf" TargetMode="External"/><Relationship Id="rId3090" Type="http://schemas.openxmlformats.org/officeDocument/2006/relationships/hyperlink" Target="https://www.caixa.gov.br/Downloads/sinapi-cadernos-tecnicos/SINAPI-CT-ESCADAS.pdf" TargetMode="External"/><Relationship Id="rId4141" Type="http://schemas.openxmlformats.org/officeDocument/2006/relationships/hyperlink" Target="https://www.caixa.gov.br/Downloads/sinapi-cadernos-tecnicos/SINAPI-CT-GABIOES-EXECUCAO-DE-MURO-E-PROTECAO-SUPERFICIAL.pdf" TargetMode="External"/><Relationship Id="rId7297" Type="http://schemas.openxmlformats.org/officeDocument/2006/relationships/hyperlink" Target="https://www.caixa.gov.br/Downloads/sinapi-cadernos-tecnicos/SINAPI-CT-MASSA-UNICA-EXTERNA.pdf" TargetMode="External"/><Relationship Id="rId8348" Type="http://schemas.openxmlformats.org/officeDocument/2006/relationships/hyperlink" Target="https://www.caixa.gov.br/Downloads/sinapi-cadernos-tecnicos/SINAPI-CT-RADIER-PISO-DE-CONCRETO-E-LAJE-SOBRE-SOLO.pdf" TargetMode="External"/><Relationship Id="rId1735" Type="http://schemas.openxmlformats.org/officeDocument/2006/relationships/hyperlink" Target="https://www.caixa.gov.br/Downloads/sinapi-cadernos-tecnicos/SINAPI-CT-CUSTOS-HORARIOS-PRODUTIVO-E-IMPRODUTIVO-DOS-EQUIPAMENTOS.pdf" TargetMode="External"/><Relationship Id="rId7364" Type="http://schemas.openxmlformats.org/officeDocument/2006/relationships/hyperlink" Target="https://www.caixa.gov.br/Downloads/sinapi-cadernos-tecnicos/SINAPI-CT-MASSA-UNICA-EXTERNA.pdf" TargetMode="External"/><Relationship Id="rId8762" Type="http://schemas.openxmlformats.org/officeDocument/2006/relationships/hyperlink" Target="https://www.caixa.gov.br/Downloads/sinapi-cadernos-tecnicos/SINAPI-CT-REVESTIMENTOS-CERAMICOS-EXTERNOS.pdf" TargetMode="External"/><Relationship Id="rId27" Type="http://schemas.openxmlformats.org/officeDocument/2006/relationships/hyperlink" Target="https://www.caixa.gov.br/Downloads/sinapi-cadernos-tecnicos/SINAPI-CT-ALVENARIA-ESTRUTURAL-BLOCOS-DE-CONCRETO.pdf" TargetMode="External"/><Relationship Id="rId1802" Type="http://schemas.openxmlformats.org/officeDocument/2006/relationships/hyperlink" Target="https://www.caixa.gov.br/Downloads/sinapi-cadernos-tecnicos/SINAPI-CT-CUSTOS-HORARIOS-PRODUTIVO-E-IMPRODUTIVO-DOS-EQUIPAMENTOS.pdf" TargetMode="External"/><Relationship Id="rId4958" Type="http://schemas.openxmlformats.org/officeDocument/2006/relationships/hyperlink" Target="https://www.caixa.gov.br/Downloads/sinapi-cadernos-tecnicos/SINAPI-CT-INSTALACOES-HIDRAULICAS-RESERVACAO-E-BOMBAS-DE-RECALQUE.pdf" TargetMode="External"/><Relationship Id="rId7017" Type="http://schemas.openxmlformats.org/officeDocument/2006/relationships/hyperlink" Target="https://www.caixa.gov.br/Downloads/sinapi-metodologia/Livro_SINAPI_Calculos_Parametros.pdf" TargetMode="External"/><Relationship Id="rId8415" Type="http://schemas.openxmlformats.org/officeDocument/2006/relationships/hyperlink" Target="https://www.caixa.gov.br/Downloads/sinapi-cadernos-tecnicos/SINAPI-CT-RASGOS-E-FIXACOES.pdf" TargetMode="External"/><Relationship Id="rId3974" Type="http://schemas.openxmlformats.org/officeDocument/2006/relationships/hyperlink" Target="https://www.caixa.gov.br/Downloads/sinapi-cadernos-tecnicos/SINAPI-CT-FUNDACOES-RASAS-(BLOCOS-SAPATAS-VIGAS-BALDRAME).pdf" TargetMode="External"/><Relationship Id="rId6380" Type="http://schemas.openxmlformats.org/officeDocument/2006/relationships/hyperlink" Target="https://www.caixa.gov.br/Downloads/sinapi-cadernos-tecnicos/SINAPI-CT-INSTALACOES-EM-COBRE.pdf" TargetMode="External"/><Relationship Id="rId7431" Type="http://schemas.openxmlformats.org/officeDocument/2006/relationships/hyperlink" Target="https://www.caixa.gov.br/Downloads/sinapi-cadernos-tecnicos/SINAPI-CT-MOBILIARIO-URBANO.pdf" TargetMode="External"/><Relationship Id="rId895" Type="http://schemas.openxmlformats.org/officeDocument/2006/relationships/hyperlink" Target="https://www.caixa.gov.br/Downloads/sinapi-cadernos-tecnicos/SINAPI-CT-ATERROS-BASES-SUB-BASES-E-IMPRIMACOES.pdf" TargetMode="External"/><Relationship Id="rId2576" Type="http://schemas.openxmlformats.org/officeDocument/2006/relationships/hyperlink" Target="https://www.caixa.gov.br/Downloads/sinapi-cadernos-tecnicos/SINAPI-CT-DEPRECIACAO-JUROS-IMPOSTOS-E-SEGUROS-MANUTENCAO-E-MATERIAIS-NA-OPERACAO-DOS-EQUIPAMENTOS.pdf" TargetMode="External"/><Relationship Id="rId2990" Type="http://schemas.openxmlformats.org/officeDocument/2006/relationships/hyperlink" Target="https://www.caixa.gov.br/Downloads/sinapi-cadernos-tecnicos/SINAPI-CT-EQUIPAMENTOS-DE-PROTECAO-COLETIVA.pdf" TargetMode="External"/><Relationship Id="rId3627" Type="http://schemas.openxmlformats.org/officeDocument/2006/relationships/hyperlink" Target="https://www.caixa.gov.br/Downloads/sinapi-cadernos-tecnicos/SINAPI-CT-ESTRUTURA-E-TRAMA-PARA-COBERTURA.pdf" TargetMode="External"/><Relationship Id="rId6033" Type="http://schemas.openxmlformats.org/officeDocument/2006/relationships/hyperlink" Target="https://www.caixa.gov.br/Downloads/sinapi-cadernos-tecnicos/SINAPI-CT-INSTALACOES-DE-GAS-E-INCENDIO-EM-ACO-E-FERRO-GALVANIZADO.pdf" TargetMode="External"/><Relationship Id="rId9189" Type="http://schemas.openxmlformats.org/officeDocument/2006/relationships/hyperlink" Target="https://www.caixa.gov.br/Downloads/sinapi-cadernos-tecnicos/SINAPI-CT-TRANSPORTE-DE-MATERIAIS-DENTRO-DO-CANTEIRO-DE-OBRAS.pdf" TargetMode="External"/><Relationship Id="rId548" Type="http://schemas.openxmlformats.org/officeDocument/2006/relationships/hyperlink" Target="https://www.caixa.gov.br/Downloads/sinapi-cadernos-tecnicos/SINAPI-CT-ASSENTAMENTO-DE-TUBOS-DE-PVC-E-METALICOS-EM-REDES-DE-AGUA.pdf" TargetMode="External"/><Relationship Id="rId962" Type="http://schemas.openxmlformats.org/officeDocument/2006/relationships/hyperlink" Target="https://www.caixa.gov.br/Downloads/sinapi-cadernos-tecnicos/SINAPI-CT-ATERROS-BASES-SUB-BASES-E-IMPRIMACOES.pdf" TargetMode="External"/><Relationship Id="rId1178" Type="http://schemas.openxmlformats.org/officeDocument/2006/relationships/hyperlink" Target="https://www.caixa.gov.br/Downloads/sinapi-cadernos-tecnicos/SINAPI-CT-CAIXAS-DE-AGUA-PARA-EDIFICACOES.pdf" TargetMode="External"/><Relationship Id="rId1592" Type="http://schemas.openxmlformats.org/officeDocument/2006/relationships/hyperlink" Target="https://www.caixa.gov.br/Downloads/sinapi-cadernos-tecnicos/SINAPI-CT-CUSTOS-HORARIOS-PRODUTIVO-E-IMPRODUTIVO-DOS-EQUIPAMENTOS.pdf" TargetMode="External"/><Relationship Id="rId2229" Type="http://schemas.openxmlformats.org/officeDocument/2006/relationships/hyperlink" Target="https://www.caixa.gov.br/Downloads/sinapi-cadernos-tecnicos/SINAPI-CT-DEPRECIACAO-JUROS-IMPOSTOS-E-SEGUROS-MANUTENCAO-E-MATERIAIS-NA-OPERACAO-DOS-EQUIPAMENTOS.pdf" TargetMode="External"/><Relationship Id="rId2643" Type="http://schemas.openxmlformats.org/officeDocument/2006/relationships/hyperlink" Target="https://www.caixa.gov.br/Downloads/sinapi-cadernos-tecnicos/SINAPI-CT-DEPRECIACAO-JUROS-IMPOSTOS-E-SEGUROS-MANUTENCAO-E-MATERIAIS-NA-OPERACAO-DOS-EQUIPAMENTOS.pdf" TargetMode="External"/><Relationship Id="rId5799" Type="http://schemas.openxmlformats.org/officeDocument/2006/relationships/hyperlink" Target="https://www.caixa.gov.br/Downloads/sinapi-cadernos-tecnicos/SINAPI-CT-INSTALACOES-PREDIAIS-DE-AGUA-QUENTE-EM-CPVC.pdf" TargetMode="External"/><Relationship Id="rId6100" Type="http://schemas.openxmlformats.org/officeDocument/2006/relationships/hyperlink" Target="https://www.caixa.gov.br/Downloads/sinapi-cadernos-tecnicos/SINAPI-CT-INSTALACOES-DE-GAS-E-INCENDIO-EM-ACO-E-FERRO-GALVANIZADO.pdf" TargetMode="External"/><Relationship Id="rId9256" Type="http://schemas.openxmlformats.org/officeDocument/2006/relationships/hyperlink" Target="https://www.caixa.gov.br/Downloads/sinapi-cadernos-tecnicos/SINAPI-CT-TRANSPORTE-CARGA-E-DESCARGA-DE-MATERIAIS.pdf" TargetMode="External"/><Relationship Id="rId9670" Type="http://schemas.openxmlformats.org/officeDocument/2006/relationships/hyperlink" Target="https://www.caixa.gov.br/Downloads/sinapi-cadernos-tecnicos/SINAPI-CT-VALVULAS-PARA-REDES-DE-SANEAMENTO.pdf" TargetMode="External"/><Relationship Id="rId615" Type="http://schemas.openxmlformats.org/officeDocument/2006/relationships/hyperlink" Target="https://www.caixa.gov.br/Downloads/sinapi-cadernos-tecnicos/SINAPI-CT-ASSENTAMENTO-DE-TUBOS-DE-PVC-E-METALICOS-EM-REDES-DE-AGUA.pdf" TargetMode="External"/><Relationship Id="rId1245" Type="http://schemas.openxmlformats.org/officeDocument/2006/relationships/hyperlink" Target="https://www.caixa.gov.br/Downloads/sinapi-cadernos-tecnicos/SINAPI-CT-CERCAS-PROTETORES-E-ALAMBRADOS.pdf" TargetMode="External"/><Relationship Id="rId8272" Type="http://schemas.openxmlformats.org/officeDocument/2006/relationships/hyperlink" Target="https://www.caixa.gov.br/Downloads/sinapi-cadernos-tecnicos/SINAPI-CT-POCOS-DE-VISITA-E-CAIXAS-PARA-BOCAS-DE-LOBO.pdf" TargetMode="External"/><Relationship Id="rId9323" Type="http://schemas.openxmlformats.org/officeDocument/2006/relationships/hyperlink" Target="https://www.caixa.gov.br/Downloads/sinapi-cadernos-tecnicos/SINAPI-CT-TRANSPORTE-CARGA-E-DESCARGA-DE-MATERIAIS.pdf" TargetMode="External"/><Relationship Id="rId1312" Type="http://schemas.openxmlformats.org/officeDocument/2006/relationships/hyperlink" Target="https://www.caixa.gov.br/Downloads/sinapi-cadernos-tecnicos/SINAPI-CT-CONCRETO-PROJETADO.pdf" TargetMode="External"/><Relationship Id="rId2710" Type="http://schemas.openxmlformats.org/officeDocument/2006/relationships/hyperlink" Target="https://www.caixa.gov.br/Downloads/sinapi-cadernos-tecnicos/SINAPI-CT-DEPRECIACAO-JUROS-IMPOSTOS-E-SEGUROS-MANUTENCAO-E-MATERIAIS-NA-OPERACAO-DOS-EQUIPAMENTOS.pdf" TargetMode="External"/><Relationship Id="rId4468" Type="http://schemas.openxmlformats.org/officeDocument/2006/relationships/hyperlink" Target="https://www.caixa.gov.br/Downloads/sinapi-cadernos-tecnicos/SINAPI-CT-INSTALACOES-ELETRICAS-ELETRODUTOS-EMBUTIDOS-CABOS-CAIXAS-TOMADAS-E-INTERRUPTORES.pdf" TargetMode="External"/><Relationship Id="rId5866" Type="http://schemas.openxmlformats.org/officeDocument/2006/relationships/hyperlink" Target="https://www.caixa.gov.br/Downloads/sinapi-cadernos-tecnicos/SINAPI-CT-INSTALACOES-PREDIAIS-DE-AGUAS-PLUVIAIS-TUBOS-CONEXOES-CAIXAS-E-RALOS.pdf" TargetMode="External"/><Relationship Id="rId6917" Type="http://schemas.openxmlformats.org/officeDocument/2006/relationships/hyperlink" Target="https://www.caixa.gov.br/Downloads/sinapi-metodologia/Livro_SINAPI_Calculos_Parametros.pdf" TargetMode="External"/><Relationship Id="rId4882" Type="http://schemas.openxmlformats.org/officeDocument/2006/relationships/hyperlink" Target="https://www.caixa.gov.br/Downloads/sinapi-cadernos-tecnicos/SINAPI-CT-INSTALACOES-HIDRAULICAS-RESERVACAO-E-BOMBAS-DE-RECALQUE.pdf" TargetMode="External"/><Relationship Id="rId5519" Type="http://schemas.openxmlformats.org/officeDocument/2006/relationships/hyperlink" Target="https://www.caixa.gov.br/Downloads/sinapi-cadernos-tecnicos/SINAPI-CT-INSTALACOES-PREDIAIS-DE-AGUA-FRIA-EM-PVC.pdf" TargetMode="External"/><Relationship Id="rId5933" Type="http://schemas.openxmlformats.org/officeDocument/2006/relationships/hyperlink" Target="https://www.caixa.gov.br/Downloads/sinapi-cadernos-tecnicos/SINAPI-CT-INSTALACOES-DE-DIVISORIAS-DIVERSAS.pdf" TargetMode="External"/><Relationship Id="rId2086" Type="http://schemas.openxmlformats.org/officeDocument/2006/relationships/hyperlink" Target="https://www.caixa.gov.br/Downloads/sinapi-cadernos-tecnicos/SINAPI-CT-DEPRECIACAO-JUROS-IMPOSTOS-E-SEGUROS-MANUTENCAO-E-MATERIAIS-NA-OPERACAO-DOS-EQUIPAMENTOS.pdf" TargetMode="External"/><Relationship Id="rId3484" Type="http://schemas.openxmlformats.org/officeDocument/2006/relationships/hyperlink" Target="https://www.caixa.gov.br/Downloads/sinapi-cadernos-tecnicos/SINAPI-CT-ESQUADRIAS-PORTAS.pdf" TargetMode="External"/><Relationship Id="rId4535" Type="http://schemas.openxmlformats.org/officeDocument/2006/relationships/hyperlink" Target="https://www.caixa.gov.br/Downloads/sinapi-cadernos-tecnicos/SINAPI-CT-INSTALACOES-ELETRICAS-ELETRODUTOS-EMBUTIDOS-CABOS-CAIXAS-TOMADAS-E-INTERRUPTORES.pdf" TargetMode="External"/><Relationship Id="rId3137" Type="http://schemas.openxmlformats.org/officeDocument/2006/relationships/hyperlink" Target="https://www.caixa.gov.br/Downloads/sinapi-cadernos-tecnicos/SINAPI-CT-ESCADAS.pdf" TargetMode="External"/><Relationship Id="rId3551" Type="http://schemas.openxmlformats.org/officeDocument/2006/relationships/hyperlink" Target="https://www.caixa.gov.br/Downloads/sinapi-cadernos-tecnicos/SINAPI-CT-ESQUADRIAS-PORTAS.pdf" TargetMode="External"/><Relationship Id="rId4602" Type="http://schemas.openxmlformats.org/officeDocument/2006/relationships/hyperlink" Target="https://www.caixa.gov.br/Downloads/sinapi-cadernos-tecnicos/SINAPI-CT-INSTALACOES-ELETRICAS-ELETRODUTOS-CONEXOES-E-CONDULETES-APARENTES.pdf" TargetMode="External"/><Relationship Id="rId7758" Type="http://schemas.openxmlformats.org/officeDocument/2006/relationships/hyperlink" Target="https://www.caixa.gov.br/Downloads/sinapi-cadernos-tecnicos/SINAPI-CT-PERFURACAO-HORIZONTAL-DIRECIONAL-HDD.pdf" TargetMode="External"/><Relationship Id="rId8809" Type="http://schemas.openxmlformats.org/officeDocument/2006/relationships/hyperlink" Target="https://www.caixa.gov.br/Downloads/sinapi-cadernos-tecnicos/SINAPI-CT-SINALIZACAO-HORIZONTAL-VIARIA.pdf" TargetMode="External"/><Relationship Id="rId472" Type="http://schemas.openxmlformats.org/officeDocument/2006/relationships/hyperlink" Target="https://www.caixa.gov.br/Downloads/sinapi-cadernos-tecnicos/SINAPI-CT-ASSENTAMENTO-DE-TUBOS-DE-PVC-E-METALICOS-EM-REDES-DE-AGUA.pdf" TargetMode="External"/><Relationship Id="rId2153" Type="http://schemas.openxmlformats.org/officeDocument/2006/relationships/hyperlink" Target="https://www.caixa.gov.br/Downloads/sinapi-cadernos-tecnicos/SINAPI-CT-DEPRECIACAO-JUROS-IMPOSTOS-E-SEGUROS-MANUTENCAO-E-MATERIAIS-NA-OPERACAO-DOS-EQUIPAMENTOS.pdf" TargetMode="External"/><Relationship Id="rId3204" Type="http://schemas.openxmlformats.org/officeDocument/2006/relationships/hyperlink" Target="https://www.caixa.gov.br/Downloads/sinapi-cadernos-tecnicos/SINAPI-CT-ESCAVACAO-VERTICAL-A-CEU-ABERTO.pdf" TargetMode="External"/><Relationship Id="rId6774" Type="http://schemas.openxmlformats.org/officeDocument/2006/relationships/hyperlink" Target="https://www.caixa.gov.br/Downloads/sinapi-metodologia/Livro_SINAPI_Calculos_Parametros.pdf" TargetMode="External"/><Relationship Id="rId7825" Type="http://schemas.openxmlformats.org/officeDocument/2006/relationships/hyperlink" Target="https://www.caixa.gov.br/Downloads/sinapi-cadernos-tecnicos/SINAPI-CT-PINTURA-EXTERNA.pdf" TargetMode="External"/><Relationship Id="rId9180" Type="http://schemas.openxmlformats.org/officeDocument/2006/relationships/hyperlink" Target="https://www.caixa.gov.br/Downloads/sinapi-cadernos-tecnicos/SINAPI-CT-TRANSPORTE-DE-MATERIAIS-DENTRO-DO-CANTEIRO-DE-OBRAS.pdf" TargetMode="External"/><Relationship Id="rId125" Type="http://schemas.openxmlformats.org/officeDocument/2006/relationships/hyperlink" Target="https://www.caixa.gov.br/Downloads/sinapi-cadernos-tecnicos/SINAPI-CT-ARGAMASSAS.pdf" TargetMode="External"/><Relationship Id="rId2220" Type="http://schemas.openxmlformats.org/officeDocument/2006/relationships/hyperlink" Target="https://www.caixa.gov.br/Downloads/sinapi-cadernos-tecnicos/SINAPI-CT-DEPRECIACAO-JUROS-IMPOSTOS-E-SEGUROS-MANUTENCAO-E-MATERIAIS-NA-OPERACAO-DOS-EQUIPAMENTOS.pdf" TargetMode="External"/><Relationship Id="rId5376" Type="http://schemas.openxmlformats.org/officeDocument/2006/relationships/hyperlink" Target="https://www.caixa.gov.br/Downloads/sinapi-cadernos-tecnicos/SINAPI-CT-INSTALACOES-PREDIAIS-DE-ESGOTO-TUBOS-E-CONEXOES.pdf" TargetMode="External"/><Relationship Id="rId5790" Type="http://schemas.openxmlformats.org/officeDocument/2006/relationships/hyperlink" Target="https://www.caixa.gov.br/Downloads/sinapi-cadernos-tecnicos/SINAPI-CT-INSTALACOES-PREDIAIS-DE-AGUA-QUENTE-EM-CPVC.pdf" TargetMode="External"/><Relationship Id="rId6427" Type="http://schemas.openxmlformats.org/officeDocument/2006/relationships/hyperlink" Target="https://www.caixa.gov.br/Downloads/sinapi-cadernos-tecnicos/SINAPI-CT-INSTALACOES-EM-COBRE.pdf" TargetMode="External"/><Relationship Id="rId4392" Type="http://schemas.openxmlformats.org/officeDocument/2006/relationships/hyperlink" Target="https://www.caixa.gov.br/Downloads/sinapi-cadernos-tecnicos/SINAPI-CT-INSTALACOES-ELETRICAS-ELETRODUTOS-EMBUTIDOS-CABOS-CAIXAS-TOMADAS-E-INTERRUPTORES.pdf" TargetMode="External"/><Relationship Id="rId5029" Type="http://schemas.openxmlformats.org/officeDocument/2006/relationships/hyperlink" Target="https://www.caixa.gov.br/Downloads/sinapi-cadernos-tecnicos/SINAPI-CT-INSTALACOES-HIDRAULICAS-RESERVACAO-E-BOMBAS-DE-RECALQUE.pdf" TargetMode="External"/><Relationship Id="rId5443" Type="http://schemas.openxmlformats.org/officeDocument/2006/relationships/hyperlink" Target="https://www.caixa.gov.br/Downloads/sinapi-cadernos-tecnicos/SINAPI-CT-INSTALACOES-PREDIAIS-DE-ESGOTO-TUBOS-E-CONEXOES.pdf" TargetMode="External"/><Relationship Id="rId6841" Type="http://schemas.openxmlformats.org/officeDocument/2006/relationships/hyperlink" Target="https://www.caixa.gov.br/Downloads/sinapi-metodologia/Livro_SINAPI_Calculos_Parametros.pdf" TargetMode="External"/><Relationship Id="rId8599" Type="http://schemas.openxmlformats.org/officeDocument/2006/relationships/hyperlink" Target="https://www.caixa.gov.br/Downloads/sinapi-cadernos-tecnicos/SINAPI-CT-REDES-DE-LOGICA-TELEFONIA-E-IMAGEM.pdf" TargetMode="External"/><Relationship Id="rId1986" Type="http://schemas.openxmlformats.org/officeDocument/2006/relationships/hyperlink" Target="https://www.caixa.gov.br/Downloads/sinapi-cadernos-tecnicos/SINAPI-CT-DEPRECIACAO-JUROS-IMPOSTOS-E-SEGUROS-MANUTENCAO-E-MATERIAIS-NA-OPERACAO-DOS-EQUIPAMENTOS.pdf" TargetMode="External"/><Relationship Id="rId4045" Type="http://schemas.openxmlformats.org/officeDocument/2006/relationships/hyperlink" Target="https://www.caixa.gov.br/Downloads/sinapi-cadernos-tecnicos/SINAPI-CT-FORMAS-PARA-ESTRUTURAS-DE-CONCRETO-ARMADO.pdf" TargetMode="External"/><Relationship Id="rId1639" Type="http://schemas.openxmlformats.org/officeDocument/2006/relationships/hyperlink" Target="https://www.caixa.gov.br/Downloads/sinapi-cadernos-tecnicos/SINAPI-CT-CUSTOS-HORARIOS-PRODUTIVO-E-IMPRODUTIVO-DOS-EQUIPAMENTOS.pdf" TargetMode="External"/><Relationship Id="rId3061" Type="http://schemas.openxmlformats.org/officeDocument/2006/relationships/hyperlink" Target="https://www.caixa.gov.br/Downloads/sinapi-cadernos-tecnicos/SINAPI-CT-ESCADAS.pdf" TargetMode="External"/><Relationship Id="rId5510" Type="http://schemas.openxmlformats.org/officeDocument/2006/relationships/hyperlink" Target="https://www.caixa.gov.br/Downloads/sinapi-cadernos-tecnicos/SINAPI-CT-INSTALACOES-PREDIAIS-DE-AGUA-FRIA-EM-PVC.pdf" TargetMode="External"/><Relationship Id="rId8666" Type="http://schemas.openxmlformats.org/officeDocument/2006/relationships/hyperlink" Target="https://www.caixa.gov.br/Downloads/sinapi-cadernos-tecnicos/SINAPI-CT-REDES-DE-AGUA-E-ESGOTO-EM-PEAD-LISO-(TUBOS-E-CONEXOES).pdf" TargetMode="External"/><Relationship Id="rId9717" Type="http://schemas.openxmlformats.org/officeDocument/2006/relationships/hyperlink" Target="https://www.caixa.gov.br/Downloads/sinapi-cadernos-tecnicos/SINAPI-CT-VALVULAS-PARA-REDES-DE-SANEAMENTO.pdf" TargetMode="External"/><Relationship Id="rId1706" Type="http://schemas.openxmlformats.org/officeDocument/2006/relationships/hyperlink" Target="https://www.caixa.gov.br/Downloads/sinapi-cadernos-tecnicos/SINAPI-CT-CUSTOS-HORARIOS-PRODUTIVO-E-IMPRODUTIVO-DOS-EQUIPAMENTOS.pdf" TargetMode="External"/><Relationship Id="rId4112" Type="http://schemas.openxmlformats.org/officeDocument/2006/relationships/hyperlink" Target="https://www.caixa.gov.br/Downloads/sinapi-cadernos-tecnicos/SINAPI-CT-FORMAS-PARA-ESTRUTURAS-DE-CONCRETO-ARMADO.pdf" TargetMode="External"/><Relationship Id="rId7268" Type="http://schemas.openxmlformats.org/officeDocument/2006/relationships/hyperlink" Target="https://www.caixa.gov.br/Downloads/sinapi-cadernos-tecnicos/SINAPI-CT-LUMINARIAS-EXTERNAS.pdf" TargetMode="External"/><Relationship Id="rId7682" Type="http://schemas.openxmlformats.org/officeDocument/2006/relationships/hyperlink" Target="https://www.caixa.gov.br/Downloads/sinapi-cadernos-tecnicos/SINAPI-CT-PAVIMENTO-INTERTRAVADO.pdf" TargetMode="External"/><Relationship Id="rId8319" Type="http://schemas.openxmlformats.org/officeDocument/2006/relationships/hyperlink" Target="https://www.caixa.gov.br/Downloads/sinapi-cadernos-tecnicos/SINAPI-CT-PRODUCAO-DE-CONCRETOS-E-ARGAMASSAS-UTILIZANDO-AGREGADO-RECICLADO.pdf" TargetMode="External"/><Relationship Id="rId8733" Type="http://schemas.openxmlformats.org/officeDocument/2006/relationships/hyperlink" Target="https://www.caixa.gov.br/Downloads/sinapi-cadernos-tecnicos/SINAPI-CT-REDES-DE-AGUA-E-ESGOTO-EM-PEAD-LISO-(TUBOS-E-CONEXOES).pdf" TargetMode="External"/><Relationship Id="rId3878" Type="http://schemas.openxmlformats.org/officeDocument/2006/relationships/hyperlink" Target="https://www.caixa.gov.br/Downloads/sinapi-cadernos-tecnicos/SINAPI-CT-EXECUCAO-DE-TIRANTES.pdf" TargetMode="External"/><Relationship Id="rId4929" Type="http://schemas.openxmlformats.org/officeDocument/2006/relationships/hyperlink" Target="https://www.caixa.gov.br/Downloads/sinapi-cadernos-tecnicos/SINAPI-CT-INSTALACOES-HIDRAULICAS-RESERVACAO-E-BOMBAS-DE-RECALQUE.pdf" TargetMode="External"/><Relationship Id="rId6284" Type="http://schemas.openxmlformats.org/officeDocument/2006/relationships/hyperlink" Target="https://www.caixa.gov.br/Downloads/sinapi-cadernos-tecnicos/SINAPI-CT-INSTALACOES-DE-GAS-EM-PEX-MULTICAMADAS.pdf" TargetMode="External"/><Relationship Id="rId7335" Type="http://schemas.openxmlformats.org/officeDocument/2006/relationships/hyperlink" Target="https://www.caixa.gov.br/Downloads/sinapi-cadernos-tecnicos/SINAPI-CT-MASSA-UNICA-EXTERNA.pdf" TargetMode="External"/><Relationship Id="rId8800" Type="http://schemas.openxmlformats.org/officeDocument/2006/relationships/hyperlink" Target="https://www.caixa.gov.br/Downloads/sinapi-cadernos-tecnicos/SINAPI-CT-REVESTIMENTOS-CERAMICOS-INTERNOS.pdf" TargetMode="External"/><Relationship Id="rId799" Type="http://schemas.openxmlformats.org/officeDocument/2006/relationships/hyperlink" Target="https://www.caixa.gov.br/Downloads/sinapi-cadernos-tecnicos/SINAPI-CT-ATERROS-BASES-SUB-BASES-E-IMPRIMACOES.pdf" TargetMode="External"/><Relationship Id="rId2894" Type="http://schemas.openxmlformats.org/officeDocument/2006/relationships/hyperlink" Target="https://www.caixa.gov.br/Downloads/sinapi-cadernos-tecnicos/SINAPI-CT-ELETROCALHAS.pdf" TargetMode="External"/><Relationship Id="rId6351" Type="http://schemas.openxmlformats.org/officeDocument/2006/relationships/hyperlink" Target="https://www.caixa.gov.br/Downloads/sinapi-cadernos-tecnicos/SINAPI-CT-INSTALACOES-DE-AR-CONDICIONADO.pdf" TargetMode="External"/><Relationship Id="rId7402" Type="http://schemas.openxmlformats.org/officeDocument/2006/relationships/hyperlink" Target="https://www.caixa.gov.br/Downloads/sinapi-cadernos-tecnicos/SINAPI-CT-MASSA-UNICA-INTERNA.pdf" TargetMode="External"/><Relationship Id="rId866" Type="http://schemas.openxmlformats.org/officeDocument/2006/relationships/hyperlink" Target="https://www.caixa.gov.br/Downloads/sinapi-cadernos-tecnicos/SINAPI-CT-ATERROS-BASES-SUB-BASES-E-IMPRIMACOES.pdf" TargetMode="External"/><Relationship Id="rId1496" Type="http://schemas.openxmlformats.org/officeDocument/2006/relationships/hyperlink" Target="https://www.caixa.gov.br/Downloads/sinapi-cadernos-tecnicos/SINAPI-CT-CUSTOS-HORARIOS-PRODUTIVO-E-IMPRODUTIVO-DOS-EQUIPAMENTOS.pdf" TargetMode="External"/><Relationship Id="rId2547" Type="http://schemas.openxmlformats.org/officeDocument/2006/relationships/hyperlink" Target="https://www.caixa.gov.br/Downloads/sinapi-cadernos-tecnicos/SINAPI-CT-DEPRECIACAO-JUROS-IMPOSTOS-E-SEGUROS-MANUTENCAO-E-MATERIAIS-NA-OPERACAO-DOS-EQUIPAMENTOS.pdf" TargetMode="External"/><Relationship Id="rId3945" Type="http://schemas.openxmlformats.org/officeDocument/2006/relationships/hyperlink" Target="https://www.caixa.gov.br/Downloads/sinapi-cadernos-tecnicos/SINAPI-CT-FOSSAS-E-SUMIDOUROS.pdf" TargetMode="External"/><Relationship Id="rId6004" Type="http://schemas.openxmlformats.org/officeDocument/2006/relationships/hyperlink" Target="https://www.caixa.gov.br/Downloads/sinapi-cadernos-tecnicos/SINAPI-CT-INSTALACOES-DE-GAS-E-INCENDIO-EM-ACO-E-FERRO-GALVANIZADO.pdf" TargetMode="External"/><Relationship Id="rId9574" Type="http://schemas.openxmlformats.org/officeDocument/2006/relationships/hyperlink" Target="https://www.caixa.gov.br/Downloads/sinapi-cadernos-tecnicos/SINAPI-CT-VALVULAS-E-REGISTROS-PARA-SISTEMAS-PREDIAIS.pdf" TargetMode="External"/><Relationship Id="rId519" Type="http://schemas.openxmlformats.org/officeDocument/2006/relationships/hyperlink" Target="https://www.caixa.gov.br/Downloads/sinapi-cadernos-tecnicos/SINAPI-CT-ASSENTAMENTO-DE-TUBOS-DE-PVC-E-METALICOS-EM-REDES-DE-AGUA.pdf" TargetMode="External"/><Relationship Id="rId1149" Type="http://schemas.openxmlformats.org/officeDocument/2006/relationships/hyperlink" Target="https://www.caixa.gov.br/Downloads/sinapi-cadernos-tecnicos/SINAPI-CT-CAIXAS-ENTERRADAS.pdf" TargetMode="External"/><Relationship Id="rId2961" Type="http://schemas.openxmlformats.org/officeDocument/2006/relationships/hyperlink" Target="https://www.caixa.gov.br/Downloads/sinapi-cadernos-tecnicos/SINAPI-CT-ENERGIA-SOLAR-PARA-EDIFICACOES.pdf" TargetMode="External"/><Relationship Id="rId5020" Type="http://schemas.openxmlformats.org/officeDocument/2006/relationships/hyperlink" Target="https://www.caixa.gov.br/Downloads/sinapi-cadernos-tecnicos/SINAPI-CT-INSTALACOES-HIDRAULICAS-RESERVACAO-E-BOMBAS-DE-RECALQUE.pdf" TargetMode="External"/><Relationship Id="rId8176" Type="http://schemas.openxmlformats.org/officeDocument/2006/relationships/hyperlink" Target="https://www.caixa.gov.br/Downloads/sinapi-cadernos-tecnicos/SINAPI-CT-POCOS-DE-VISITA-E-CAIXAS-PARA-BOCAS-DE-LOBO.pdf" TargetMode="External"/><Relationship Id="rId9227" Type="http://schemas.openxmlformats.org/officeDocument/2006/relationships/hyperlink" Target="https://www.caixa.gov.br/Downloads/sinapi-cadernos-tecnicos/SINAPI-CT-TRANSPORTE-DE-MATERIAIS-DENTRO-DO-CANTEIRO-DE-OBRAS.pdf" TargetMode="External"/><Relationship Id="rId933" Type="http://schemas.openxmlformats.org/officeDocument/2006/relationships/hyperlink" Target="https://www.caixa.gov.br/Downloads/sinapi-cadernos-tecnicos/SINAPI-CT-ATERROS-BASES-SUB-BASES-E-IMPRIMACOES.pdf" TargetMode="External"/><Relationship Id="rId1563" Type="http://schemas.openxmlformats.org/officeDocument/2006/relationships/hyperlink" Target="https://www.caixa.gov.br/Downloads/sinapi-cadernos-tecnicos/SINAPI-CT-CUSTOS-HORARIOS-PRODUTIVO-E-IMPRODUTIVO-DOS-EQUIPAMENTOS.pdf" TargetMode="External"/><Relationship Id="rId2614" Type="http://schemas.openxmlformats.org/officeDocument/2006/relationships/hyperlink" Target="https://www.caixa.gov.br/Downloads/sinapi-cadernos-tecnicos/SINAPI-CT-DEPRECIACAO-JUROS-IMPOSTOS-E-SEGUROS-MANUTENCAO-E-MATERIAIS-NA-OPERACAO-DOS-EQUIPAMENTOS.pdf" TargetMode="External"/><Relationship Id="rId7192" Type="http://schemas.openxmlformats.org/officeDocument/2006/relationships/hyperlink" Target="https://www.caixa.gov.br/Downloads/sinapi-cadernos-tecnicos/SINAPI-CT-LOUCAS-E-METAIS.pdf" TargetMode="External"/><Relationship Id="rId8590" Type="http://schemas.openxmlformats.org/officeDocument/2006/relationships/hyperlink" Target="https://www.caixa.gov.br/Downloads/sinapi-cadernos-tecnicos/SINAPI-CT-REDES-DE-LOGICA-TELEFONIA-E-IMAGEM.pdf" TargetMode="External"/><Relationship Id="rId9641" Type="http://schemas.openxmlformats.org/officeDocument/2006/relationships/hyperlink" Target="https://www.caixa.gov.br/Downloads/sinapi-cadernos-tecnicos/SINAPI-CT-VALVULAS-E-REGISTROS-PARA-SISTEMAS-PREDIAIS.pdf" TargetMode="External"/><Relationship Id="rId1216" Type="http://schemas.openxmlformats.org/officeDocument/2006/relationships/hyperlink" Target="https://www.caixa.gov.br/Downloads/sinapi-cadernos-tecnicos/SINAPI-CT-CANALETAS-GRELHAS-E-CAIXAS-COM-GRELHA-PARA-DRENAGEM.pdf" TargetMode="External"/><Relationship Id="rId1630" Type="http://schemas.openxmlformats.org/officeDocument/2006/relationships/hyperlink" Target="https://www.caixa.gov.br/Downloads/sinapi-cadernos-tecnicos/SINAPI-CT-CUSTOS-HORARIOS-PRODUTIVO-E-IMPRODUTIVO-DOS-EQUIPAMENTOS.pdf" TargetMode="External"/><Relationship Id="rId4786" Type="http://schemas.openxmlformats.org/officeDocument/2006/relationships/hyperlink" Target="https://www.caixa.gov.br/Downloads/sinapi-cadernos-tecnicos/SINAPI-CT-INSTALACOES-ELETRICAS-REDE-DE-DISTRIBUICAO.pdf" TargetMode="External"/><Relationship Id="rId5837" Type="http://schemas.openxmlformats.org/officeDocument/2006/relationships/hyperlink" Target="https://www.caixa.gov.br/Downloads/sinapi-cadernos-tecnicos/SINAPI-CT-INSTALACOES-PREDIAIS-DE-AGUAS-PLUVIAIS-TUBOS-CONEXOES-CAIXAS-E-RALOS.pdf" TargetMode="External"/><Relationship Id="rId8243" Type="http://schemas.openxmlformats.org/officeDocument/2006/relationships/hyperlink" Target="https://www.caixa.gov.br/Downloads/sinapi-cadernos-tecnicos/SINAPI-CT-POCOS-DE-VISITA-E-CAIXAS-PARA-BOCAS-DE-LOBO.pdf" TargetMode="External"/><Relationship Id="rId3388" Type="http://schemas.openxmlformats.org/officeDocument/2006/relationships/hyperlink" Target="https://www.caixa.gov.br/Downloads/sinapi-cadernos-tecnicos/SINAPI-CT-ESCORAMENTO-E-PREPARO-DE-FUNDO-DE-VALAS.pdf" TargetMode="External"/><Relationship Id="rId4439" Type="http://schemas.openxmlformats.org/officeDocument/2006/relationships/hyperlink" Target="https://www.caixa.gov.br/Downloads/sinapi-cadernos-tecnicos/SINAPI-CT-INSTALACOES-ELETRICAS-ELETRODUTOS-EMBUTIDOS-CABOS-CAIXAS-TOMADAS-E-INTERRUPTORES.pdf" TargetMode="External"/><Relationship Id="rId4853" Type="http://schemas.openxmlformats.org/officeDocument/2006/relationships/hyperlink" Target="https://www.caixa.gov.br/Downloads/sinapi-cadernos-tecnicos/SINAPI-CT-INSTALACOES-HIDRAULICAS-RESERVACAO-E-BOMBAS-DE-RECALQUE.pdf" TargetMode="External"/><Relationship Id="rId5904" Type="http://schemas.openxmlformats.org/officeDocument/2006/relationships/hyperlink" Target="https://www.caixa.gov.br/Downloads/sinapi-cadernos-tecnicos/SINAPI-CT-INSTALACOES-PREDIAIS-DE-AGUAS-PLUVIAIS-TUBOS-CONEXOES-CAIXAS-E-RALOS.pdf" TargetMode="External"/><Relationship Id="rId8310" Type="http://schemas.openxmlformats.org/officeDocument/2006/relationships/hyperlink" Target="https://www.caixa.gov.br/Downloads/sinapi-cadernos-tecnicos/SINAPI-CT-PRODUCAO-DE-CONCRETO.pdf" TargetMode="External"/><Relationship Id="rId3455" Type="http://schemas.openxmlformats.org/officeDocument/2006/relationships/hyperlink" Target="https://www.caixa.gov.br/Downloads/sinapi-cadernos-tecnicos/SINAPI-CT-ESQUADRIAS-PORTAS.pdf" TargetMode="External"/><Relationship Id="rId4506" Type="http://schemas.openxmlformats.org/officeDocument/2006/relationships/hyperlink" Target="https://www.caixa.gov.br/Downloads/sinapi-cadernos-tecnicos/SINAPI-CT-INSTALACOES-ELETRICAS-ELETRODUTOS-EMBUTIDOS-CABOS-CAIXAS-TOMADAS-E-INTERRUPTORES.pdf" TargetMode="External"/><Relationship Id="rId376" Type="http://schemas.openxmlformats.org/officeDocument/2006/relationships/hyperlink" Target="https://www.caixa.gov.br/Downloads/sinapi-cadernos-tecnicos/SINAPI-CT-ASSENTAMENTO-DE-TUBOS-DE-ESGOTO-EM-PVC-E-PEAD.pdf" TargetMode="External"/><Relationship Id="rId790" Type="http://schemas.openxmlformats.org/officeDocument/2006/relationships/hyperlink" Target="https://www.caixa.gov.br/Downloads/sinapi-cadernos-tecnicos/SINAPI-CT-ATERROS-BASES-SUB-BASES-E-IMPRIMACOES.pdf" TargetMode="External"/><Relationship Id="rId2057" Type="http://schemas.openxmlformats.org/officeDocument/2006/relationships/hyperlink" Target="https://www.caixa.gov.br/Downloads/sinapi-cadernos-tecnicos/SINAPI-CT-DEPRECIACAO-JUROS-IMPOSTOS-E-SEGUROS-MANUTENCAO-E-MATERIAIS-NA-OPERACAO-DOS-EQUIPAMENTOS.pdf" TargetMode="External"/><Relationship Id="rId2471" Type="http://schemas.openxmlformats.org/officeDocument/2006/relationships/hyperlink" Target="https://www.caixa.gov.br/Downloads/sinapi-cadernos-tecnicos/SINAPI-CT-DEPRECIACAO-JUROS-IMPOSTOS-E-SEGUROS-MANUTENCAO-E-MATERIAIS-NA-OPERACAO-DOS-EQUIPAMENTOS.pdf" TargetMode="External"/><Relationship Id="rId3108" Type="http://schemas.openxmlformats.org/officeDocument/2006/relationships/hyperlink" Target="https://www.caixa.gov.br/Downloads/sinapi-cadernos-tecnicos/SINAPI-CT-ESCADAS.pdf" TargetMode="External"/><Relationship Id="rId3522" Type="http://schemas.openxmlformats.org/officeDocument/2006/relationships/hyperlink" Target="https://www.caixa.gov.br/Downloads/sinapi-cadernos-tecnicos/SINAPI-CT-ESQUADRIAS-PORTAS.pdf" TargetMode="External"/><Relationship Id="rId4920" Type="http://schemas.openxmlformats.org/officeDocument/2006/relationships/hyperlink" Target="https://www.caixa.gov.br/Downloads/sinapi-cadernos-tecnicos/SINAPI-CT-INSTALACOES-HIDRAULICAS-RESERVACAO-E-BOMBAS-DE-RECALQUE.pdf" TargetMode="External"/><Relationship Id="rId6678" Type="http://schemas.openxmlformats.org/officeDocument/2006/relationships/hyperlink" Target="https://www.caixa.gov.br/Downloads/sinapi-cadernos-tecnicos/SINAPI-CT-LASTRO.pdf" TargetMode="External"/><Relationship Id="rId7729" Type="http://schemas.openxmlformats.org/officeDocument/2006/relationships/hyperlink" Target="https://www.caixa.gov.br/Downloads/sinapi-cadernos-tecnicos/SINAPI-CT-PEITORIS-E-CHAPINS.pdf" TargetMode="External"/><Relationship Id="rId9084" Type="http://schemas.openxmlformats.org/officeDocument/2006/relationships/hyperlink" Target="https://www.caixa.gov.br/Downloads/sinapi-cadernos-tecnicos/SINAPI-CT-TRANSPORTE-FLUVIAL-CARGA-E-DESCARGA.pdf" TargetMode="External"/><Relationship Id="rId443" Type="http://schemas.openxmlformats.org/officeDocument/2006/relationships/hyperlink" Target="https://www.caixa.gov.br/Downloads/sinapi-cadernos-tecnicos/SINAPI-CT-ASSENTAMENTO-DE-TUBOS-DE-PVC-E-METALICOS-EM-REDES-DE-AGUA.pdf" TargetMode="External"/><Relationship Id="rId1073" Type="http://schemas.openxmlformats.org/officeDocument/2006/relationships/hyperlink" Target="https://www.caixa.gov.br/Downloads/sinapi-cadernos-tecnicos/SINAPI-CT-BOMBAS-HIDRAULICAS-CENTRIFUGAS-HORIZONTAIS-E-SUBMERSIVEIS.pdf" TargetMode="External"/><Relationship Id="rId2124" Type="http://schemas.openxmlformats.org/officeDocument/2006/relationships/hyperlink" Target="https://www.caixa.gov.br/Downloads/sinapi-cadernos-tecnicos/SINAPI-CT-DEPRECIACAO-JUROS-IMPOSTOS-E-SEGUROS-MANUTENCAO-E-MATERIAIS-NA-OPERACAO-DOS-EQUIPAMENTOS.pdf" TargetMode="External"/><Relationship Id="rId9151" Type="http://schemas.openxmlformats.org/officeDocument/2006/relationships/hyperlink" Target="https://www.caixa.gov.br/Downloads/sinapi-cadernos-tecnicos/SINAPI-CT-TRANSPORTE-DE-MATERIAIS-DENTRO-DO-CANTEIRO-DE-OBRAS.pdf" TargetMode="External"/><Relationship Id="rId1140" Type="http://schemas.openxmlformats.org/officeDocument/2006/relationships/hyperlink" Target="https://www.caixa.gov.br/Downloads/sinapi-cadernos-tecnicos/SINAPI-CT-CAIXAS-ENTERRADAS.pdf" TargetMode="External"/><Relationship Id="rId4296" Type="http://schemas.openxmlformats.org/officeDocument/2006/relationships/hyperlink" Target="https://www.caixa.gov.br/Downloads/sinapi-cadernos-tecnicos/SINAPI-CT-ILUMINACAO-PREDIAL-E-MONITORAMENTO.pdf" TargetMode="External"/><Relationship Id="rId5694" Type="http://schemas.openxmlformats.org/officeDocument/2006/relationships/hyperlink" Target="https://www.caixa.gov.br/Downloads/sinapi-cadernos-tecnicos/SINAPI-CT-INSTALACOES-PREDIAIS-DE-AGUA-QUENTE-EM-CPVC.pdf" TargetMode="External"/><Relationship Id="rId6745" Type="http://schemas.openxmlformats.org/officeDocument/2006/relationships/hyperlink" Target="https://www.caixa.gov.br/Downloads/sinapi-cadernos-tecnicos/SINAPI-CT-LIMPEZA-DE-OBRA.pdf" TargetMode="External"/><Relationship Id="rId510" Type="http://schemas.openxmlformats.org/officeDocument/2006/relationships/hyperlink" Target="https://www.caixa.gov.br/Downloads/sinapi-cadernos-tecnicos/SINAPI-CT-ASSENTAMENTO-DE-TUBOS-DE-PVC-E-METALICOS-EM-REDES-DE-AGUA.pdf" TargetMode="External"/><Relationship Id="rId5347" Type="http://schemas.openxmlformats.org/officeDocument/2006/relationships/hyperlink" Target="https://www.caixa.gov.br/Downloads/sinapi-cadernos-tecnicos/SINAPI-CT-INSTALACOES-HIDRAULICAS-EM-PPR.pdf" TargetMode="External"/><Relationship Id="rId5761" Type="http://schemas.openxmlformats.org/officeDocument/2006/relationships/hyperlink" Target="https://www.caixa.gov.br/Downloads/sinapi-cadernos-tecnicos/SINAPI-CT-INSTALACOES-PREDIAIS-DE-AGUA-QUENTE-EM-CPVC.pdf" TargetMode="External"/><Relationship Id="rId6812" Type="http://schemas.openxmlformats.org/officeDocument/2006/relationships/hyperlink" Target="https://www.caixa.gov.br/Downloads/sinapi-metodologia/Livro_SINAPI_Calculos_Parametros.pdf" TargetMode="External"/><Relationship Id="rId1957" Type="http://schemas.openxmlformats.org/officeDocument/2006/relationships/hyperlink" Target="https://www.caixa.gov.br/Downloads/sinapi-cadernos-tecnicos/SINAPI-CT-DEPRECIACAO-JUROS-IMPOSTOS-E-SEGUROS-MANUTENCAO-E-MATERIAIS-NA-OPERACAO-DOS-EQUIPAMENTOS.pdf" TargetMode="External"/><Relationship Id="rId4363" Type="http://schemas.openxmlformats.org/officeDocument/2006/relationships/hyperlink" Target="https://www.caixa.gov.br/Downloads/sinapi-cadernos-tecnicos/SINAPI-CT-INSTALACOES-ELETRICAS-ELETRODUTOS-EMBUTIDOS-CABOS-CAIXAS-TOMADAS-E-INTERRUPTORES.pdf" TargetMode="External"/><Relationship Id="rId5414" Type="http://schemas.openxmlformats.org/officeDocument/2006/relationships/hyperlink" Target="https://www.caixa.gov.br/Downloads/sinapi-cadernos-tecnicos/SINAPI-CT-INSTALACOES-PREDIAIS-DE-ESGOTO-TUBOS-E-CONEXOES.pdf" TargetMode="External"/><Relationship Id="rId8984" Type="http://schemas.openxmlformats.org/officeDocument/2006/relationships/hyperlink" Target="https://www.caixa.gov.br/Downloads/sinapi-cadernos-tecnicos/SINAPI-CT-TELHAMENTO-PARA-COBERTURA.pdf" TargetMode="External"/><Relationship Id="rId4016" Type="http://schemas.openxmlformats.org/officeDocument/2006/relationships/hyperlink" Target="https://www.caixa.gov.br/Downloads/sinapi-cadernos-tecnicos/SINAPI-CT-FORMAS-CURVAS-PARA-PAREDES-DE-RESERVATORIOS-DE-CONCRETO.pdf" TargetMode="External"/><Relationship Id="rId4430" Type="http://schemas.openxmlformats.org/officeDocument/2006/relationships/hyperlink" Target="https://www.caixa.gov.br/Downloads/sinapi-cadernos-tecnicos/SINAPI-CT-INSTALACOES-ELETRICAS-ELETRODUTOS-EMBUTIDOS-CABOS-CAIXAS-TOMADAS-E-INTERRUPTORES.pdf" TargetMode="External"/><Relationship Id="rId7586" Type="http://schemas.openxmlformats.org/officeDocument/2006/relationships/hyperlink" Target="https://www.caixa.gov.br/Downloads/sinapi-cadernos-tecnicos/SINAPI-CT-PAREDES-EM-DRYWALL.pdf" TargetMode="External"/><Relationship Id="rId8637" Type="http://schemas.openxmlformats.org/officeDocument/2006/relationships/hyperlink" Target="https://www.caixa.gov.br/Downloads/sinapi-cadernos-tecnicos/SINAPI-CT-REDES-DE-LOGICA-TELEFONIA-E-IMAGEM.pdf" TargetMode="External"/><Relationship Id="rId3032" Type="http://schemas.openxmlformats.org/officeDocument/2006/relationships/hyperlink" Target="https://www.caixa.gov.br/Downloads/sinapi-cadernos-tecnicos/SINAPI-CT-EQUIPAMENTOS-DE-PROTECAO-COLETIVA.pdf" TargetMode="External"/><Relationship Id="rId6188" Type="http://schemas.openxmlformats.org/officeDocument/2006/relationships/hyperlink" Target="https://www.caixa.gov.br/Downloads/sinapi-cadernos-tecnicos/SINAPI-CT-INSTALACOES-DE-GAS-E-INCENDIO-EM-ACO-E-FERRO-GALVANIZADO.pdf" TargetMode="External"/><Relationship Id="rId7239" Type="http://schemas.openxmlformats.org/officeDocument/2006/relationships/hyperlink" Target="https://www.caixa.gov.br/Downloads/sinapi-cadernos-tecnicos/SINAPI-CT-LOUCAS-E-METAIS.pdf" TargetMode="External"/><Relationship Id="rId7653" Type="http://schemas.openxmlformats.org/officeDocument/2006/relationships/hyperlink" Target="https://www.caixa.gov.br/Downloads/sinapi-cadernos-tecnicos/SINAPI-CT-PAVIMENTACOES-DIVERSAS-PARALELEPIPEDOS-E-PEDRAS-POLIEDRICAS.pdf" TargetMode="External"/><Relationship Id="rId6255" Type="http://schemas.openxmlformats.org/officeDocument/2006/relationships/hyperlink" Target="https://www.caixa.gov.br/Downloads/sinapi-cadernos-tecnicos/SINAPI-CT-INSTALACOES-DE-GAS-E-INCENDIO-EM-ACO-E-FERRO-GALVANIZADO.pdf" TargetMode="External"/><Relationship Id="rId7306" Type="http://schemas.openxmlformats.org/officeDocument/2006/relationships/hyperlink" Target="https://www.caixa.gov.br/Downloads/sinapi-cadernos-tecnicos/SINAPI-CT-MASSA-UNICA-EXTERNA.pdf" TargetMode="External"/><Relationship Id="rId8704" Type="http://schemas.openxmlformats.org/officeDocument/2006/relationships/hyperlink" Target="https://www.caixa.gov.br/Downloads/sinapi-cadernos-tecnicos/SINAPI-CT-REDES-DE-AGUA-E-ESGOTO-EM-PEAD-LISO-(TUBOS-E-CONEXOES).pdf" TargetMode="External"/><Relationship Id="rId2798" Type="http://schemas.openxmlformats.org/officeDocument/2006/relationships/hyperlink" Target="https://www.caixa.gov.br/Downloads/sinapi-cadernos-tecnicos/SINAPI-CT-DRENOS.pdf" TargetMode="External"/><Relationship Id="rId3849" Type="http://schemas.openxmlformats.org/officeDocument/2006/relationships/hyperlink" Target="https://www.caixa.gov.br/Downloads/sinapi-cadernos-tecnicos/SINAPI-CT-EXECUCAO-DE-TIRANTES.pdf" TargetMode="External"/><Relationship Id="rId5271" Type="http://schemas.openxmlformats.org/officeDocument/2006/relationships/hyperlink" Target="https://www.caixa.gov.br/Downloads/sinapi-cadernos-tecnicos/SINAPI-CT-INSTALACOES-HIDRAULICAS-EM-PPR.pdf" TargetMode="External"/><Relationship Id="rId7720" Type="http://schemas.openxmlformats.org/officeDocument/2006/relationships/hyperlink" Target="https://www.caixa.gov.br/Downloads/sinapi-cadernos-tecnicos/SINAPI-CT-PAVIMENTO-RIGIDO-DE-CONCRETO.pdf" TargetMode="External"/><Relationship Id="rId2865" Type="http://schemas.openxmlformats.org/officeDocument/2006/relationships/hyperlink" Target="https://www.caixa.gov.br/Downloads/sinapi-cadernos-tecnicos/SINAPI-CT-ELETROCALHAS.pdf" TargetMode="External"/><Relationship Id="rId3916" Type="http://schemas.openxmlformats.org/officeDocument/2006/relationships/hyperlink" Target="https://www.caixa.gov.br/Downloads/sinapi-cadernos-tecnicos/SINAPI-CT-FORROS.pdf" TargetMode="External"/><Relationship Id="rId6322" Type="http://schemas.openxmlformats.org/officeDocument/2006/relationships/hyperlink" Target="https://www.caixa.gov.br/Downloads/sinapi-cadernos-tecnicos/SINAPI-CT-INSTALACOES-DE-AR-CONDICIONADO.pdf" TargetMode="External"/><Relationship Id="rId9478" Type="http://schemas.openxmlformats.org/officeDocument/2006/relationships/hyperlink" Target="https://www.caixa.gov.br/Downloads/sinapi-cadernos-tecnicos/SINAPI-CT-USINAGENS.pdf" TargetMode="External"/><Relationship Id="rId837" Type="http://schemas.openxmlformats.org/officeDocument/2006/relationships/hyperlink" Target="https://www.caixa.gov.br/Downloads/sinapi-cadernos-tecnicos/SINAPI-CT-ATERROS-BASES-SUB-BASES-E-IMPRIMACOES.pdf" TargetMode="External"/><Relationship Id="rId1467" Type="http://schemas.openxmlformats.org/officeDocument/2006/relationships/hyperlink" Target="https://www.caixa.gov.br/Downloads/sinapi-cadernos-tecnicos/SINAPI-CT-CUSTOS-HORARIOS-PRODUTIVO-E-IMPRODUTIVO-DOS-EQUIPAMENTOS.pdf" TargetMode="External"/><Relationship Id="rId1881" Type="http://schemas.openxmlformats.org/officeDocument/2006/relationships/hyperlink" Target="https://www.caixa.gov.br/Downloads/sinapi-cadernos-tecnicos/SINAPI-CT-DEMOLICOES-E-REMOCOES.pdf" TargetMode="External"/><Relationship Id="rId2518" Type="http://schemas.openxmlformats.org/officeDocument/2006/relationships/hyperlink" Target="https://www.caixa.gov.br/Downloads/sinapi-cadernos-tecnicos/SINAPI-CT-DEPRECIACAO-JUROS-IMPOSTOS-E-SEGUROS-MANUTENCAO-E-MATERIAIS-NA-OPERACAO-DOS-EQUIPAMENTOS.pdf" TargetMode="External"/><Relationship Id="rId2932" Type="http://schemas.openxmlformats.org/officeDocument/2006/relationships/hyperlink" Target="https://www.caixa.gov.br/Downloads/sinapi-cadernos-tecnicos/SINAPI-CT-ELETROCALHAS.pdf" TargetMode="External"/><Relationship Id="rId8494" Type="http://schemas.openxmlformats.org/officeDocument/2006/relationships/hyperlink" Target="https://www.caixa.gov.br/Downloads/sinapi-cadernos-tecnicos/SINAPI-CT-RECOMPOSICAO-DE-PAVIMENTOS.pdf" TargetMode="External"/><Relationship Id="rId9545" Type="http://schemas.openxmlformats.org/officeDocument/2006/relationships/hyperlink" Target="https://www.caixa.gov.br/Downloads/sinapi-cadernos-tecnicos/SINAPI-CT-VIDROS-E-ESPELHOS.pdf" TargetMode="External"/><Relationship Id="rId904" Type="http://schemas.openxmlformats.org/officeDocument/2006/relationships/hyperlink" Target="https://www.caixa.gov.br/Downloads/sinapi-cadernos-tecnicos/SINAPI-CT-ATERROS-BASES-SUB-BASES-E-IMPRIMACOES.pdf" TargetMode="External"/><Relationship Id="rId1534" Type="http://schemas.openxmlformats.org/officeDocument/2006/relationships/hyperlink" Target="https://www.caixa.gov.br/Downloads/sinapi-cadernos-tecnicos/SINAPI-CT-CUSTOS-HORARIOS-PRODUTIVO-E-IMPRODUTIVO-DOS-EQUIPAMENTOS.pdf" TargetMode="External"/><Relationship Id="rId7096" Type="http://schemas.openxmlformats.org/officeDocument/2006/relationships/hyperlink" Target="https://www.caixa.gov.br/Downloads/sinapi-metodologia/Livro_SINAPI_Calculos_Parametros.pdf" TargetMode="External"/><Relationship Id="rId8147" Type="http://schemas.openxmlformats.org/officeDocument/2006/relationships/hyperlink" Target="https://www.caixa.gov.br/Downloads/sinapi-cadernos-tecnicos/SINAPI-CT-POCOS-DE-VISITA-E-CAIXAS-PARA-BOCAS-DE-LOBO.pdf" TargetMode="External"/><Relationship Id="rId8561" Type="http://schemas.openxmlformats.org/officeDocument/2006/relationships/hyperlink" Target="https://www.caixa.gov.br/Downloads/sinapi-cadernos-tecnicos/SINAPI-CT-REDES-ENTERRADAS-DE-DISTRIBUICAO-ELETRICA.pdf" TargetMode="External"/><Relationship Id="rId9612" Type="http://schemas.openxmlformats.org/officeDocument/2006/relationships/hyperlink" Target="https://www.caixa.gov.br/Downloads/sinapi-cadernos-tecnicos/SINAPI-CT-VALVULAS-E-REGISTROS-PARA-SISTEMAS-PREDIAIS.pdf" TargetMode="External"/><Relationship Id="rId1601" Type="http://schemas.openxmlformats.org/officeDocument/2006/relationships/hyperlink" Target="https://www.caixa.gov.br/Downloads/sinapi-cadernos-tecnicos/SINAPI-CT-CUSTOS-HORARIOS-PRODUTIVO-E-IMPRODUTIVO-DOS-EQUIPAMENTOS.pdf" TargetMode="External"/><Relationship Id="rId4757" Type="http://schemas.openxmlformats.org/officeDocument/2006/relationships/hyperlink" Target="https://www.caixa.gov.br/Downloads/sinapi-cadernos-tecnicos/SINAPI-CT-INSTALACOES-ELETRICAS-REDE-DE-DISTRIBUICAO.pdf" TargetMode="External"/><Relationship Id="rId7163" Type="http://schemas.openxmlformats.org/officeDocument/2006/relationships/hyperlink" Target="https://www.caixa.gov.br/Downloads/sinapi-cadernos-tecnicos/SINAPI-CT-LOUCAS-E-METAIS.pdf" TargetMode="External"/><Relationship Id="rId8214" Type="http://schemas.openxmlformats.org/officeDocument/2006/relationships/hyperlink" Target="https://www.caixa.gov.br/Downloads/sinapi-cadernos-tecnicos/SINAPI-CT-POCOS-DE-VISITA-E-CAIXAS-PARA-BOCAS-DE-LOBO.pdf" TargetMode="External"/><Relationship Id="rId3359" Type="http://schemas.openxmlformats.org/officeDocument/2006/relationships/hyperlink" Target="https://www.caixa.gov.br/Downloads/sinapi-cadernos-tecnicos/SINAPI-CT-ESCORAMENTO-E-PREPARO-DE-FUNDO-DE-VALAS.pdf" TargetMode="External"/><Relationship Id="rId5808" Type="http://schemas.openxmlformats.org/officeDocument/2006/relationships/hyperlink" Target="https://www.caixa.gov.br/Downloads/sinapi-cadernos-tecnicos/SINAPI-CT-INSTALACOES-PREDIAIS-DE-AGUA-QUENTE-EM-CPVC.pdf" TargetMode="External"/><Relationship Id="rId7230" Type="http://schemas.openxmlformats.org/officeDocument/2006/relationships/hyperlink" Target="https://www.caixa.gov.br/Downloads/sinapi-cadernos-tecnicos/SINAPI-CT-LOUCAS-E-METAIS.pdf" TargetMode="External"/><Relationship Id="rId694" Type="http://schemas.openxmlformats.org/officeDocument/2006/relationships/hyperlink" Target="https://www.caixa.gov.br/Downloads/sinapi-cadernos-tecnicos/SINAPI-CT-ASSENTAMENTO-DE-TUBOS-DE-ESGOTO-OU-DRENAGEM-PLUVIAL-EM-CONCRETO.pdf" TargetMode="External"/><Relationship Id="rId2375" Type="http://schemas.openxmlformats.org/officeDocument/2006/relationships/hyperlink" Target="https://www.caixa.gov.br/Downloads/sinapi-cadernos-tecnicos/SINAPI-CT-DEPRECIACAO-JUROS-IMPOSTOS-E-SEGUROS-MANUTENCAO-E-MATERIAIS-NA-OPERACAO-DOS-EQUIPAMENTOS.pdf" TargetMode="External"/><Relationship Id="rId3773" Type="http://schemas.openxmlformats.org/officeDocument/2006/relationships/hyperlink" Target="https://www.caixa.gov.br/Downloads/sinapi-cadernos-tecnicos/SINAPI-CT-ESTRUTURAS-DE-CONTENCAO-PERFIS-PRANCHADOS-CORTINAS-E-MUROS-DE-ARRIMO.pdf" TargetMode="External"/><Relationship Id="rId4824" Type="http://schemas.openxmlformats.org/officeDocument/2006/relationships/hyperlink" Target="https://www.caixa.gov.br/Downloads/sinapi-cadernos-tecnicos/SINAPI-CT-INSTALACOES-HIDRAULICAS-RESERVACAO-E-BOMBAS-DE-RECALQUE.pdf" TargetMode="External"/><Relationship Id="rId347" Type="http://schemas.openxmlformats.org/officeDocument/2006/relationships/hyperlink" Target="https://www.caixa.gov.br/Downloads/sinapi-cadernos-tecnicos/SINAPI-CT-ASSENTAMENTO-DE-TUBOS-DE-ESGOTO-EM-PVC-E-PEAD.pdf" TargetMode="External"/><Relationship Id="rId2028" Type="http://schemas.openxmlformats.org/officeDocument/2006/relationships/hyperlink" Target="https://www.caixa.gov.br/Downloads/sinapi-cadernos-tecnicos/SINAPI-CT-DEPRECIACAO-JUROS-IMPOSTOS-E-SEGUROS-MANUTENCAO-E-MATERIAIS-NA-OPERACAO-DOS-EQUIPAMENTOS.pdf" TargetMode="External"/><Relationship Id="rId3426" Type="http://schemas.openxmlformats.org/officeDocument/2006/relationships/hyperlink" Target="https://www.caixa.gov.br/Downloads/sinapi-cadernos-tecnicos/SINAPI-CT-ESQUADRIAS-JANELAS.pdf" TargetMode="External"/><Relationship Id="rId3840" Type="http://schemas.openxmlformats.org/officeDocument/2006/relationships/hyperlink" Target="https://www.caixa.gov.br/Downloads/sinapi-cadernos-tecnicos/SINAPI-CT-EXECUCAO-DE-GRAMPO-PARA-SOLO-GRAMPEADO.pdf" TargetMode="External"/><Relationship Id="rId6996" Type="http://schemas.openxmlformats.org/officeDocument/2006/relationships/hyperlink" Target="https://www.caixa.gov.br/Downloads/sinapi-metodologia/Livro_SINAPI_Calculos_Parametros.pdf" TargetMode="External"/><Relationship Id="rId9055" Type="http://schemas.openxmlformats.org/officeDocument/2006/relationships/hyperlink" Target="https://www.caixa.gov.br/Downloads/sinapi-cadernos-tecnicos/SINAPI-CT-TRANSPORTE-FLUVIAL-CARGA-E-DESCARGA.pdf" TargetMode="External"/><Relationship Id="rId761" Type="http://schemas.openxmlformats.org/officeDocument/2006/relationships/hyperlink" Target="https://www.caixa.gov.br/Downloads/sinapi-cadernos-tecnicos/SINAPI-CT-ATERROS-BASES-SUB-BASES-E-IMPRIMACOES.pdf" TargetMode="External"/><Relationship Id="rId1391" Type="http://schemas.openxmlformats.org/officeDocument/2006/relationships/hyperlink" Target="https://www.caixa.gov.br/Downloads/sinapi-cadernos-tecnicos/SINAPI-CT-CONTRAPISO.pdf" TargetMode="External"/><Relationship Id="rId2442" Type="http://schemas.openxmlformats.org/officeDocument/2006/relationships/hyperlink" Target="https://www.caixa.gov.br/Downloads/sinapi-cadernos-tecnicos/SINAPI-CT-DEPRECIACAO-JUROS-IMPOSTOS-E-SEGUROS-MANUTENCAO-E-MATERIAIS-NA-OPERACAO-DOS-EQUIPAMENTOS.pdf" TargetMode="External"/><Relationship Id="rId5598" Type="http://schemas.openxmlformats.org/officeDocument/2006/relationships/hyperlink" Target="https://www.caixa.gov.br/Downloads/sinapi-cadernos-tecnicos/SINAPI-CT-INSTALACOES-PREDIAIS-DE-AGUA-FRIA-EM-PVC.pdf" TargetMode="External"/><Relationship Id="rId6649" Type="http://schemas.openxmlformats.org/officeDocument/2006/relationships/hyperlink" Target="https://www.caixa.gov.br/Downloads/sinapi-cadernos-tecnicos/SINAPI-CT-INSTALACOES-PARA-CANTEIROS-DE-OBRAS.pdf" TargetMode="External"/><Relationship Id="rId414" Type="http://schemas.openxmlformats.org/officeDocument/2006/relationships/hyperlink" Target="https://www.caixa.gov.br/Downloads/sinapi-cadernos-tecnicos/SINAPI-CT-ASSENTAMENTO-DE-TUBOS-DE-PVC-E-METALICOS-EM-REDES-DE-AGUA.pdf" TargetMode="External"/><Relationship Id="rId1044" Type="http://schemas.openxmlformats.org/officeDocument/2006/relationships/hyperlink" Target="https://www.caixa.gov.br/Downloads/sinapi-cadernos-tecnicos/SINAPI-CT-BOCAS-PARA-BUEIROS.pdf" TargetMode="External"/><Relationship Id="rId5665" Type="http://schemas.openxmlformats.org/officeDocument/2006/relationships/hyperlink" Target="https://www.caixa.gov.br/Downloads/sinapi-cadernos-tecnicos/SINAPI-CT-INSTALACOES-PREDIAIS-DE-AGUA-FRIA-EM-PVC.pdf" TargetMode="External"/><Relationship Id="rId6716" Type="http://schemas.openxmlformats.org/officeDocument/2006/relationships/hyperlink" Target="https://www.caixa.gov.br/Downloads/sinapi-cadernos-tecnicos/SINAPI-CT-LIGACOES-PREDIAIS-DE-AGUA-E-ESGOTO.pdf" TargetMode="External"/><Relationship Id="rId8071" Type="http://schemas.openxmlformats.org/officeDocument/2006/relationships/hyperlink" Target="https://www.caixa.gov.br/Downloads/sinapi-cadernos-tecnicos/SINAPI-CT-POSTES-DE-CONCRETO-E-METALICOS.pdf" TargetMode="External"/><Relationship Id="rId9122" Type="http://schemas.openxmlformats.org/officeDocument/2006/relationships/hyperlink" Target="https://www.caixa.gov.br/Downloads/sinapi-cadernos-tecnicos/SINAPI-CT-TRANSPORTE-FLUVIAL-CARGA-E-DESCARGA.pdf" TargetMode="External"/><Relationship Id="rId1111" Type="http://schemas.openxmlformats.org/officeDocument/2006/relationships/hyperlink" Target="https://www.caixa.gov.br/Downloads/sinapi-cadernos-tecnicos/SINAPI-CT-CAIXAS-ENTERRADAS.pdf" TargetMode="External"/><Relationship Id="rId4267" Type="http://schemas.openxmlformats.org/officeDocument/2006/relationships/hyperlink" Target="https://www.caixa.gov.br/Downloads/sinapi-cadernos-tecnicos/SINAPI-CT-GUIAS-E-SARJETAS.pdf" TargetMode="External"/><Relationship Id="rId4681" Type="http://schemas.openxmlformats.org/officeDocument/2006/relationships/hyperlink" Target="https://www.caixa.gov.br/Downloads/sinapi-cadernos-tecnicos/SINAPI-CT-INSTALACOES-ELETRICAS-QUADROS-CABOS-DISJUNTORES-CONTATORES-E-BARRAMENTOS-BLINDADOS.pdf" TargetMode="External"/><Relationship Id="rId5318" Type="http://schemas.openxmlformats.org/officeDocument/2006/relationships/hyperlink" Target="https://www.caixa.gov.br/Downloads/sinapi-cadernos-tecnicos/SINAPI-CT-INSTALACOES-HIDRAULICAS-EM-PPR.pdf" TargetMode="External"/><Relationship Id="rId5732" Type="http://schemas.openxmlformats.org/officeDocument/2006/relationships/hyperlink" Target="https://www.caixa.gov.br/Downloads/sinapi-cadernos-tecnicos/SINAPI-CT-INSTALACOES-PREDIAIS-DE-AGUA-QUENTE-EM-CPVC.pdf" TargetMode="External"/><Relationship Id="rId8888" Type="http://schemas.openxmlformats.org/officeDocument/2006/relationships/hyperlink" Target="https://www.caixa.gov.br/Downloads/sinapi-cadernos-tecnicos/SINAPI-CT-SISTEMA-DE-PROTECAO-CONTRA-DESCARGAS-ATMOSFERICAS-SPDA.pdf" TargetMode="External"/><Relationship Id="rId3283" Type="http://schemas.openxmlformats.org/officeDocument/2006/relationships/hyperlink" Target="https://www.caixa.gov.br/Downloads/sinapi-cadernos-tecnicos/SINAPI-CT-ESCAVACAO-DE-VALAS.pdf" TargetMode="External"/><Relationship Id="rId4334" Type="http://schemas.openxmlformats.org/officeDocument/2006/relationships/hyperlink" Target="https://www.caixa.gov.br/Downloads/sinapi-cadernos-tecnicos/SINAPI-CT-IMPERMEABILIZACAO-PROTECAO-MECANICA-E-TRATAMENTO-DE-JUNTA.pdf" TargetMode="External"/><Relationship Id="rId1928" Type="http://schemas.openxmlformats.org/officeDocument/2006/relationships/hyperlink" Target="https://www.caixa.gov.br/Downloads/sinapi-cadernos-tecnicos/SINAPI-CT-DEPRECIACAO-JUROS-IMPOSTOS-E-SEGUROS-MANUTENCAO-E-MATERIAIS-NA-OPERACAO-DOS-EQUIPAMENTOS.pdf" TargetMode="External"/><Relationship Id="rId3350" Type="http://schemas.openxmlformats.org/officeDocument/2006/relationships/hyperlink" Target="https://www.caixa.gov.br/Downloads/sinapi-cadernos-tecnicos/SINAPI-CT-ESCAVACAO-EM-MATERIAL-DE-3&#170;-CATEGORIA.pdf" TargetMode="External"/><Relationship Id="rId8955" Type="http://schemas.openxmlformats.org/officeDocument/2006/relationships/hyperlink" Target="https://www.caixa.gov.br/Downloads/sinapi-cadernos-tecnicos/SINAPI-CT-SISTEMAS-DE-MEDICAO.pdf" TargetMode="External"/><Relationship Id="rId271" Type="http://schemas.openxmlformats.org/officeDocument/2006/relationships/hyperlink" Target="https://www.caixa.gov.br/Downloads/sinapi-cadernos-tecnicos/SINAPI-CT-ARMACAO-DE-ESTACAS.pdf" TargetMode="External"/><Relationship Id="rId3003" Type="http://schemas.openxmlformats.org/officeDocument/2006/relationships/hyperlink" Target="https://www.caixa.gov.br/Downloads/sinapi-cadernos-tecnicos/SINAPI-CT-EQUIPAMENTOS-DE-PROTECAO-COLETIVA.pdf" TargetMode="External"/><Relationship Id="rId4401" Type="http://schemas.openxmlformats.org/officeDocument/2006/relationships/hyperlink" Target="https://www.caixa.gov.br/Downloads/sinapi-cadernos-tecnicos/SINAPI-CT-INSTALACOES-ELETRICAS-ELETRODUTOS-EMBUTIDOS-CABOS-CAIXAS-TOMADAS-E-INTERRUPTORES.pdf" TargetMode="External"/><Relationship Id="rId6159" Type="http://schemas.openxmlformats.org/officeDocument/2006/relationships/hyperlink" Target="https://www.caixa.gov.br/Downloads/sinapi-cadernos-tecnicos/SINAPI-CT-INSTALACOES-DE-GAS-E-INCENDIO-EM-ACO-E-FERRO-GALVANIZADO.pdf" TargetMode="External"/><Relationship Id="rId7557" Type="http://schemas.openxmlformats.org/officeDocument/2006/relationships/hyperlink" Target="https://www.caixa.gov.br/Downloads/sinapi-cadernos-tecnicos/SINAPI-CT-PAREDES-DE-CONCRETO-ESTUCAMENTO.pdf" TargetMode="External"/><Relationship Id="rId7971" Type="http://schemas.openxmlformats.org/officeDocument/2006/relationships/hyperlink" Target="https://www.caixa.gov.br/Downloads/sinapi-cadernos-tecnicos/SINAPI-CT-PINTURA-PARA-PISOS-E-PARA-SINALIZACAO-HORIZONTAL-E-VERTICAL.pdf" TargetMode="External"/><Relationship Id="rId8608" Type="http://schemas.openxmlformats.org/officeDocument/2006/relationships/hyperlink" Target="https://www.caixa.gov.br/Downloads/sinapi-cadernos-tecnicos/SINAPI-CT-REDES-DE-LOGICA-TELEFONIA-E-IMAGEM.pdf" TargetMode="External"/><Relationship Id="rId6573" Type="http://schemas.openxmlformats.org/officeDocument/2006/relationships/hyperlink" Target="https://www.caixa.gov.br/Downloads/sinapi-cadernos-tecnicos/SINAPI-CT-INSTALACOES-EM-COBRE.pdf" TargetMode="External"/><Relationship Id="rId7624" Type="http://schemas.openxmlformats.org/officeDocument/2006/relationships/hyperlink" Target="https://www.caixa.gov.br/Downloads/sinapi-cadernos-tecnicos/SINAPI-CT-PARQUINHOS-E-EQUIPAMENTOS-DE-GINASTICA-AO-AR-LIVRE.pdf" TargetMode="External"/><Relationship Id="rId2769" Type="http://schemas.openxmlformats.org/officeDocument/2006/relationships/hyperlink" Target="https://www.caixa.gov.br/Downloads/sinapi-cadernos-tecnicos/SINAPI-CT-DRENOS.pdf" TargetMode="External"/><Relationship Id="rId5175" Type="http://schemas.openxmlformats.org/officeDocument/2006/relationships/hyperlink" Target="https://www.caixa.gov.br/Downloads/sinapi-cadernos-tecnicos/SINAPI-CT-INSTALACOES-HIDRAULICAS-EM-PEX.pdf" TargetMode="External"/><Relationship Id="rId6226" Type="http://schemas.openxmlformats.org/officeDocument/2006/relationships/hyperlink" Target="https://www.caixa.gov.br/Downloads/sinapi-cadernos-tecnicos/SINAPI-CT-INSTALACOES-DE-GAS-E-INCENDIO-EM-ACO-E-FERRO-GALVANIZADO.pdf" TargetMode="External"/><Relationship Id="rId6640" Type="http://schemas.openxmlformats.org/officeDocument/2006/relationships/hyperlink" Target="https://www.caixa.gov.br/Downloads/sinapi-cadernos-tecnicos/SINAPI-CT-INSTALACOES-PARA-CANTEIROS-DE-OBRAS.pdf" TargetMode="External"/><Relationship Id="rId1785" Type="http://schemas.openxmlformats.org/officeDocument/2006/relationships/hyperlink" Target="https://www.caixa.gov.br/Downloads/sinapi-cadernos-tecnicos/SINAPI-CT-CUSTOS-HORARIOS-PRODUTIVO-E-IMPRODUTIVO-DOS-EQUIPAMENTOS.pdf" TargetMode="External"/><Relationship Id="rId2836" Type="http://schemas.openxmlformats.org/officeDocument/2006/relationships/hyperlink" Target="https://www.caixa.gov.br/Downloads/sinapi-cadernos-tecnicos/SINAPI-CT-DUTOS-PARA-AR-CONDICIONADO.pdf" TargetMode="External"/><Relationship Id="rId4191" Type="http://schemas.openxmlformats.org/officeDocument/2006/relationships/hyperlink" Target="https://www.caixa.gov.br/Downloads/sinapi-cadernos-tecnicos/SINAPI-CT-GESSO.pdf" TargetMode="External"/><Relationship Id="rId5242" Type="http://schemas.openxmlformats.org/officeDocument/2006/relationships/hyperlink" Target="https://www.caixa.gov.br/Downloads/sinapi-cadernos-tecnicos/SINAPI-CT-INSTALACOES-HIDRAULICAS-EM-PEX.pdf" TargetMode="External"/><Relationship Id="rId8398" Type="http://schemas.openxmlformats.org/officeDocument/2006/relationships/hyperlink" Target="https://www.caixa.gov.br/Downloads/sinapi-cadernos-tecnicos/SINAPI-CT-RASGOS-E-FIXACOES.pdf" TargetMode="External"/><Relationship Id="rId9449" Type="http://schemas.openxmlformats.org/officeDocument/2006/relationships/hyperlink" Target="https://www.caixa.gov.br/Downloads/sinapi-cadernos-tecnicos/SINAPI-CT-TUBULACAO-FLANGEADA-PARA-REDES-DE-AGUA.pdf" TargetMode="External"/><Relationship Id="rId77" Type="http://schemas.openxmlformats.org/officeDocument/2006/relationships/hyperlink" Target="https://www.caixa.gov.br/Downloads/sinapi-cadernos-tecnicos/SINAPI-CT-ALVENARIA-DE-VEDACAO.pdf" TargetMode="External"/><Relationship Id="rId808" Type="http://schemas.openxmlformats.org/officeDocument/2006/relationships/hyperlink" Target="https://www.caixa.gov.br/Downloads/sinapi-cadernos-tecnicos/SINAPI-CT-ATERROS-BASES-SUB-BASES-E-IMPRIMACOES.pdf" TargetMode="External"/><Relationship Id="rId1438" Type="http://schemas.openxmlformats.org/officeDocument/2006/relationships/hyperlink" Target="https://www.caixa.gov.br/Downloads/sinapi-cadernos-tecnicos/SINAPI-CT-CONTRAPISO.pdf" TargetMode="External"/><Relationship Id="rId8465" Type="http://schemas.openxmlformats.org/officeDocument/2006/relationships/hyperlink" Target="https://www.caixa.gov.br/Downloads/sinapi-cadernos-tecnicos/SINAPI-CT-RASGOS-E-FIXACOES.pdf" TargetMode="External"/><Relationship Id="rId9516" Type="http://schemas.openxmlformats.org/officeDocument/2006/relationships/hyperlink" Target="https://www.caixa.gov.br/Downloads/sinapi-cadernos-tecnicos/SINAPI-CT-VIDROS-E-ESPELHOS.pdf" TargetMode="External"/><Relationship Id="rId1852" Type="http://schemas.openxmlformats.org/officeDocument/2006/relationships/hyperlink" Target="https://www.caixa.gov.br/Downloads/sinapi-cadernos-tecnicos/SINAPI-CT-DEMOLICOES-E-REMOCOES.pdf" TargetMode="External"/><Relationship Id="rId2903" Type="http://schemas.openxmlformats.org/officeDocument/2006/relationships/hyperlink" Target="https://www.caixa.gov.br/Downloads/sinapi-cadernos-tecnicos/SINAPI-CT-ELETROCALHAS.pdf" TargetMode="External"/><Relationship Id="rId7067" Type="http://schemas.openxmlformats.org/officeDocument/2006/relationships/hyperlink" Target="https://www.caixa.gov.br/Downloads/sinapi-metodologia/Livro_SINAPI_Calculos_Parametros.pdf" TargetMode="External"/><Relationship Id="rId7481" Type="http://schemas.openxmlformats.org/officeDocument/2006/relationships/hyperlink" Target="https://www.caixa.gov.br/Downloads/sinapi-cadernos-tecnicos/SINAPI-CT-PAISAGISMO-PLANTIO.pdf" TargetMode="External"/><Relationship Id="rId8118" Type="http://schemas.openxmlformats.org/officeDocument/2006/relationships/hyperlink" Target="https://www.caixa.gov.br/Downloads/sinapi-cadernos-tecnicos/SINAPI-CT-POCOS-DE-VISITA-E-CAIXAS-PARA-BOCAS-DE-LOBO.pdf" TargetMode="External"/><Relationship Id="rId1505" Type="http://schemas.openxmlformats.org/officeDocument/2006/relationships/hyperlink" Target="https://www.caixa.gov.br/Downloads/sinapi-cadernos-tecnicos/SINAPI-CT-CUSTOS-HORARIOS-PRODUTIVO-E-IMPRODUTIVO-DOS-EQUIPAMENTOS.pdf" TargetMode="External"/><Relationship Id="rId6083" Type="http://schemas.openxmlformats.org/officeDocument/2006/relationships/hyperlink" Target="https://www.caixa.gov.br/Downloads/sinapi-cadernos-tecnicos/SINAPI-CT-INSTALACOES-DE-GAS-E-INCENDIO-EM-ACO-E-FERRO-GALVANIZADO.pdf" TargetMode="External"/><Relationship Id="rId7134" Type="http://schemas.openxmlformats.org/officeDocument/2006/relationships/hyperlink" Target="https://www.caixa.gov.br/Downloads/sinapi-metodologia/Livro_SINAPI_Calculos_Parametros.pdf" TargetMode="External"/><Relationship Id="rId8532" Type="http://schemas.openxmlformats.org/officeDocument/2006/relationships/hyperlink" Target="https://www.caixa.gov.br/Downloads/sinapi-cadernos-tecnicos/SINAPI-CT-RECOMPOSICAO-DE-PAVIMENTOS.pdf" TargetMode="External"/><Relationship Id="rId3677" Type="http://schemas.openxmlformats.org/officeDocument/2006/relationships/hyperlink" Target="https://www.caixa.gov.br/Downloads/sinapi-cadernos-tecnicos/SINAPI-CT-ESTRUTURA-E-TRAMA-PARA-COBERTURA.pdf" TargetMode="External"/><Relationship Id="rId4728" Type="http://schemas.openxmlformats.org/officeDocument/2006/relationships/hyperlink" Target="https://www.caixa.gov.br/Downloads/sinapi-cadernos-tecnicos/SINAPI-CT-INSTALACOES-ELETRICAS-QUADROS-CABOS-DISJUNTORES-CONTATORES-E-BARRAMENTOS-BLINDADOS.pdf" TargetMode="External"/><Relationship Id="rId598" Type="http://schemas.openxmlformats.org/officeDocument/2006/relationships/hyperlink" Target="https://www.caixa.gov.br/Downloads/sinapi-cadernos-tecnicos/SINAPI-CT-ASSENTAMENTO-DE-TUBOS-DE-PVC-E-METALICOS-EM-REDES-DE-AGUA.pdf" TargetMode="External"/><Relationship Id="rId2279" Type="http://schemas.openxmlformats.org/officeDocument/2006/relationships/hyperlink" Target="https://www.caixa.gov.br/Downloads/sinapi-cadernos-tecnicos/SINAPI-CT-DEPRECIACAO-JUROS-IMPOSTOS-E-SEGUROS-MANUTENCAO-E-MATERIAIS-NA-OPERACAO-DOS-EQUIPAMENTOS.pdf" TargetMode="External"/><Relationship Id="rId2693" Type="http://schemas.openxmlformats.org/officeDocument/2006/relationships/hyperlink" Target="https://www.caixa.gov.br/Downloads/sinapi-cadernos-tecnicos/SINAPI-CT-DEPRECIACAO-JUROS-IMPOSTOS-E-SEGUROS-MANUTENCAO-E-MATERIAIS-NA-OPERACAO-DOS-EQUIPAMENTOS.pdf" TargetMode="External"/><Relationship Id="rId3744" Type="http://schemas.openxmlformats.org/officeDocument/2006/relationships/hyperlink" Target="https://www.caixa.gov.br/Downloads/sinapi-cadernos-tecnicos/SINAPI-CT-ESTRUTURAS-PRE-FABRICADAS-E-PRE-MOLDADAS.pdf" TargetMode="External"/><Relationship Id="rId6150" Type="http://schemas.openxmlformats.org/officeDocument/2006/relationships/hyperlink" Target="https://www.caixa.gov.br/Downloads/sinapi-cadernos-tecnicos/SINAPI-CT-INSTALACOES-DE-GAS-E-INCENDIO-EM-ACO-E-FERRO-GALVANIZADO.pdf" TargetMode="External"/><Relationship Id="rId7201" Type="http://schemas.openxmlformats.org/officeDocument/2006/relationships/hyperlink" Target="https://www.caixa.gov.br/Downloads/sinapi-cadernos-tecnicos/SINAPI-CT-LOUCAS-E-METAIS.pdf" TargetMode="External"/><Relationship Id="rId665" Type="http://schemas.openxmlformats.org/officeDocument/2006/relationships/hyperlink" Target="https://www.caixa.gov.br/Downloads/sinapi-cadernos-tecnicos/SINAPI-CT-ASSENTAMENTO-DE-TUBOS-DE-ESGOTO-OU-DRENAGEM-PLUVIAL-EM-CONCRETO.pdf" TargetMode="External"/><Relationship Id="rId1295" Type="http://schemas.openxmlformats.org/officeDocument/2006/relationships/hyperlink" Target="https://www.caixa.gov.br/Downloads/sinapi-cadernos-tecnicos/SINAPI-CT-CONCRETAGEM-PARA-ESTRUTURAS-DE-CONCRETO-ARMADO.pdf" TargetMode="External"/><Relationship Id="rId2346" Type="http://schemas.openxmlformats.org/officeDocument/2006/relationships/hyperlink" Target="https://www.caixa.gov.br/Downloads/sinapi-cadernos-tecnicos/SINAPI-CT-DEPRECIACAO-JUROS-IMPOSTOS-E-SEGUROS-MANUTENCAO-E-MATERIAIS-NA-OPERACAO-DOS-EQUIPAMENTOS.pdf" TargetMode="External"/><Relationship Id="rId2760" Type="http://schemas.openxmlformats.org/officeDocument/2006/relationships/hyperlink" Target="https://www.caixa.gov.br/Downloads/sinapi-cadernos-tecnicos/SINAPI-CT-DRENOS.pdf" TargetMode="External"/><Relationship Id="rId3811" Type="http://schemas.openxmlformats.org/officeDocument/2006/relationships/hyperlink" Target="https://www.caixa.gov.br/Downloads/sinapi-cadernos-tecnicos/SINAPI-CT-ESTRUTURAS-DE-MADEIRA.pdf" TargetMode="External"/><Relationship Id="rId6967" Type="http://schemas.openxmlformats.org/officeDocument/2006/relationships/hyperlink" Target="https://www.caixa.gov.br/Downloads/sinapi-metodologia/Livro_SINAPI_Calculos_Parametros.pdf" TargetMode="External"/><Relationship Id="rId9373" Type="http://schemas.openxmlformats.org/officeDocument/2006/relationships/hyperlink" Target="https://www.caixa.gov.br/Downloads/sinapi-cadernos-tecnicos/SINAPI-CT-TRANSPORTE-CARGA-E-DESCARGA-DE-MATERIAIS.pdf" TargetMode="External"/><Relationship Id="rId318" Type="http://schemas.openxmlformats.org/officeDocument/2006/relationships/hyperlink" Target="https://www.caixa.gov.br/Downloads/sinapi-cadernos-tecnicos/SINAPI-CT-ARMACAO-PARA-ESTRUTURAS-DE-CONCRETO-ARMADO.pdf" TargetMode="External"/><Relationship Id="rId732" Type="http://schemas.openxmlformats.org/officeDocument/2006/relationships/hyperlink" Target="https://www.caixa.gov.br/Downloads/sinapi-cadernos-tecnicos/SINAPI-CT-ATERRO-E-REATERRO-DE-VALAS.pdf" TargetMode="External"/><Relationship Id="rId1362" Type="http://schemas.openxmlformats.org/officeDocument/2006/relationships/hyperlink" Target="https://www.caixa.gov.br/Downloads/sinapi-cadernos-tecnicos/SINAPI-CT-CONCRETO-PROTENDIDO.pdf" TargetMode="External"/><Relationship Id="rId2413" Type="http://schemas.openxmlformats.org/officeDocument/2006/relationships/hyperlink" Target="https://www.caixa.gov.br/Downloads/sinapi-cadernos-tecnicos/SINAPI-CT-DEPRECIACAO-JUROS-IMPOSTOS-E-SEGUROS-MANUTENCAO-E-MATERIAIS-NA-OPERACAO-DOS-EQUIPAMENTOS.pdf" TargetMode="External"/><Relationship Id="rId5569" Type="http://schemas.openxmlformats.org/officeDocument/2006/relationships/hyperlink" Target="https://www.caixa.gov.br/Downloads/sinapi-cadernos-tecnicos/SINAPI-CT-INSTALACOES-PREDIAIS-DE-AGUA-FRIA-EM-PVC.pdf" TargetMode="External"/><Relationship Id="rId9026" Type="http://schemas.openxmlformats.org/officeDocument/2006/relationships/hyperlink" Target="https://www.caixa.gov.br/Downloads/sinapi-cadernos-tecnicos/SINAPI-CT-TELHAMENTO-PARA-COBERTURA.pdf" TargetMode="External"/><Relationship Id="rId9440" Type="http://schemas.openxmlformats.org/officeDocument/2006/relationships/hyperlink" Target="https://www.caixa.gov.br/Downloads/sinapi-cadernos-tecnicos/SINAPI-CT-TUBULACAO-FLANGEADA-PARA-REDES-DE-AGUA.pdf" TargetMode="External"/><Relationship Id="rId1015" Type="http://schemas.openxmlformats.org/officeDocument/2006/relationships/hyperlink" Target="https://www.caixa.gov.br/Downloads/sinapi-cadernos-tecnicos/SINAPI-CT-BOCAS-PARA-BUEIROS.pdf" TargetMode="External"/><Relationship Id="rId4585" Type="http://schemas.openxmlformats.org/officeDocument/2006/relationships/hyperlink" Target="https://www.caixa.gov.br/Downloads/sinapi-cadernos-tecnicos/SINAPI-CT-INSTALACOES-ELETRICAS-ELETRODUTOS-CONEXOES-E-CONDULETES-APARENTES.pdf" TargetMode="External"/><Relationship Id="rId5983" Type="http://schemas.openxmlformats.org/officeDocument/2006/relationships/hyperlink" Target="https://www.caixa.gov.br/Downloads/sinapi-cadernos-tecnicos/SINAPI-CT-INSTALACOES-DE-GAS-E-INCENDIO-EM-ACO-E-FERRO-GALVANIZADO.pdf" TargetMode="External"/><Relationship Id="rId8042" Type="http://schemas.openxmlformats.org/officeDocument/2006/relationships/hyperlink" Target="https://www.caixa.gov.br/Downloads/sinapi-cadernos-tecnicos/SINAPI-CT-POSTES-DE-CONCRETO-E-METALICOS.pdf" TargetMode="External"/><Relationship Id="rId3187" Type="http://schemas.openxmlformats.org/officeDocument/2006/relationships/hyperlink" Target="https://www.caixa.gov.br/Downloads/sinapi-cadernos-tecnicos/SINAPI-CT-ESCAVACAO-HORIZONTAL.pdf" TargetMode="External"/><Relationship Id="rId4238" Type="http://schemas.openxmlformats.org/officeDocument/2006/relationships/hyperlink" Target="https://www.caixa.gov.br/Downloads/sinapi-cadernos-tecnicos/SINAPI-CT-GUARDA-CORPO-CORRIMAO-E-GRADE-PARA-ESQUADRIAS.pdf" TargetMode="External"/><Relationship Id="rId5636" Type="http://schemas.openxmlformats.org/officeDocument/2006/relationships/hyperlink" Target="https://www.caixa.gov.br/Downloads/sinapi-cadernos-tecnicos/SINAPI-CT-INSTALACOES-PREDIAIS-DE-AGUA-FRIA-EM-PVC.pdf" TargetMode="External"/><Relationship Id="rId4652" Type="http://schemas.openxmlformats.org/officeDocument/2006/relationships/hyperlink" Target="https://www.caixa.gov.br/Downloads/sinapi-cadernos-tecnicos/SINAPI-CT-INSTALACOES-ELETRICAS-QUADROS-CABOS-DISJUNTORES-CONTATORES-E-BARRAMENTOS-BLINDADOS.pdf" TargetMode="External"/><Relationship Id="rId5703" Type="http://schemas.openxmlformats.org/officeDocument/2006/relationships/hyperlink" Target="https://www.caixa.gov.br/Downloads/sinapi-cadernos-tecnicos/SINAPI-CT-INSTALACOES-PREDIAIS-DE-AGUA-QUENTE-EM-CPVC.pdf" TargetMode="External"/><Relationship Id="rId8859" Type="http://schemas.openxmlformats.org/officeDocument/2006/relationships/hyperlink" Target="https://www.caixa.gov.br/Downloads/sinapi-cadernos-tecnicos/SINAPI-CT-SINALIZACAO-VERTICAL-VIARIA.pdf" TargetMode="External"/><Relationship Id="rId175" Type="http://schemas.openxmlformats.org/officeDocument/2006/relationships/hyperlink" Target="https://www.caixa.gov.br/Downloads/sinapi-cadernos-tecnicos/SINAPI-CT-ARGAMASSAS.pdf" TargetMode="External"/><Relationship Id="rId3254" Type="http://schemas.openxmlformats.org/officeDocument/2006/relationships/hyperlink" Target="https://www.caixa.gov.br/Downloads/sinapi-cadernos-tecnicos/SINAPI-CT-ESCAVACAO-VERTICAL-A-CEU-ABERTO.pdf" TargetMode="External"/><Relationship Id="rId4305" Type="http://schemas.openxmlformats.org/officeDocument/2006/relationships/hyperlink" Target="https://www.caixa.gov.br/Downloads/sinapi-cadernos-tecnicos/SINAPI-CT-ILUMINACAO-PREDIAL-E-MONITORAMENTO.pdf" TargetMode="External"/><Relationship Id="rId7875" Type="http://schemas.openxmlformats.org/officeDocument/2006/relationships/hyperlink" Target="https://www.caixa.gov.br/Downloads/sinapi-cadernos-tecnicos/SINAPI-CT-PINTURA-EM-MADEIRA.pdf" TargetMode="External"/><Relationship Id="rId8926" Type="http://schemas.openxmlformats.org/officeDocument/2006/relationships/hyperlink" Target="https://www.caixa.gov.br/Downloads/sinapi-cadernos-tecnicos/SINAPI-CT-SISTEMAS-DE-MEDICAO.pdf" TargetMode="External"/><Relationship Id="rId2270" Type="http://schemas.openxmlformats.org/officeDocument/2006/relationships/hyperlink" Target="https://www.caixa.gov.br/Downloads/sinapi-cadernos-tecnicos/SINAPI-CT-DEPRECIACAO-JUROS-IMPOSTOS-E-SEGUROS-MANUTENCAO-E-MATERIAIS-NA-OPERACAO-DOS-EQUIPAMENTOS.pdf" TargetMode="External"/><Relationship Id="rId3321" Type="http://schemas.openxmlformats.org/officeDocument/2006/relationships/hyperlink" Target="https://www.caixa.gov.br/Downloads/sinapi-cadernos-tecnicos/SINAPI-CT-ESCAVACAO-DE-VALAS.pdf" TargetMode="External"/><Relationship Id="rId6477" Type="http://schemas.openxmlformats.org/officeDocument/2006/relationships/hyperlink" Target="https://www.caixa.gov.br/Downloads/sinapi-cadernos-tecnicos/SINAPI-CT-INSTALACOES-EM-COBRE.pdf" TargetMode="External"/><Relationship Id="rId6891" Type="http://schemas.openxmlformats.org/officeDocument/2006/relationships/hyperlink" Target="https://www.caixa.gov.br/Downloads/sinapi-metodologia/Livro_SINAPI_Calculos_Parametros.pdf" TargetMode="External"/><Relationship Id="rId7528" Type="http://schemas.openxmlformats.org/officeDocument/2006/relationships/hyperlink" Target="https://www.caixa.gov.br/Downloads/sinapi-cadernos-tecnicos/SINAPI-CT-PAREDES-DE-CONCRETO-CONCRETAGEM.pdf" TargetMode="External"/><Relationship Id="rId7942" Type="http://schemas.openxmlformats.org/officeDocument/2006/relationships/hyperlink" Target="https://www.caixa.gov.br/Downloads/sinapi-cadernos-tecnicos/SINAPI-CT-PINTURA-EM-SUPERFICIES-METALICAS.pdf" TargetMode="External"/><Relationship Id="rId242" Type="http://schemas.openxmlformats.org/officeDocument/2006/relationships/hyperlink" Target="https://www.caixa.gov.br/Downloads/sinapi-cadernos-tecnicos/SINAPI-CT-ARGAMASSAS.pdf" TargetMode="External"/><Relationship Id="rId5079" Type="http://schemas.openxmlformats.org/officeDocument/2006/relationships/hyperlink" Target="https://www.caixa.gov.br/Downloads/sinapi-cadernos-tecnicos/SINAPI-CT-INSTALACOES-HIDRAULICAS-RESERVACAO-E-BOMBAS-DE-RECALQUE.pdf" TargetMode="External"/><Relationship Id="rId5493" Type="http://schemas.openxmlformats.org/officeDocument/2006/relationships/hyperlink" Target="https://www.caixa.gov.br/Downloads/sinapi-cadernos-tecnicos/SINAPI-CT-INSTALACOES-PREDIAIS-DE-AGUA-FRIA-EM-PVC.pdf" TargetMode="External"/><Relationship Id="rId6544" Type="http://schemas.openxmlformats.org/officeDocument/2006/relationships/hyperlink" Target="https://www.caixa.gov.br/Downloads/sinapi-cadernos-tecnicos/SINAPI-CT-INSTALACOES-EM-COBRE.pdf" TargetMode="External"/><Relationship Id="rId1689" Type="http://schemas.openxmlformats.org/officeDocument/2006/relationships/hyperlink" Target="https://www.caixa.gov.br/Downloads/sinapi-cadernos-tecnicos/SINAPI-CT-CUSTOS-HORARIOS-PRODUTIVO-E-IMPRODUTIVO-DOS-EQUIPAMENTOS.pdf" TargetMode="External"/><Relationship Id="rId4095" Type="http://schemas.openxmlformats.org/officeDocument/2006/relationships/hyperlink" Target="https://www.caixa.gov.br/Downloads/sinapi-cadernos-tecnicos/SINAPI-CT-FORMAS-PARA-ESTRUTURAS-DE-CONCRETO-ARMADO.pdf" TargetMode="External"/><Relationship Id="rId5146" Type="http://schemas.openxmlformats.org/officeDocument/2006/relationships/hyperlink" Target="https://www.caixa.gov.br/Downloads/sinapi-cadernos-tecnicos/SINAPI-CT-INSTALACOES-HIDRAULICAS-EM-PEX.pdf" TargetMode="External"/><Relationship Id="rId5560" Type="http://schemas.openxmlformats.org/officeDocument/2006/relationships/hyperlink" Target="https://www.caixa.gov.br/Downloads/sinapi-cadernos-tecnicos/SINAPI-CT-INSTALACOES-PREDIAIS-DE-AGUA-FRIA-EM-PVC.pdf" TargetMode="External"/><Relationship Id="rId4162" Type="http://schemas.openxmlformats.org/officeDocument/2006/relationships/hyperlink" Target="https://www.caixa.gov.br/Downloads/sinapi-cadernos-tecnicos/SINAPI-CT-GALERIAS-COM-ADUELAS-DE-CONCRETO.pdf" TargetMode="External"/><Relationship Id="rId5213" Type="http://schemas.openxmlformats.org/officeDocument/2006/relationships/hyperlink" Target="https://www.caixa.gov.br/Downloads/sinapi-cadernos-tecnicos/SINAPI-CT-INSTALACOES-HIDRAULICAS-EM-PEX.pdf" TargetMode="External"/><Relationship Id="rId6611" Type="http://schemas.openxmlformats.org/officeDocument/2006/relationships/hyperlink" Target="https://www.caixa.gov.br/Downloads/sinapi-cadernos-tecnicos/SINAPI-CT-INSTALACOES-EM-COBRE.pdf" TargetMode="External"/><Relationship Id="rId8369" Type="http://schemas.openxmlformats.org/officeDocument/2006/relationships/hyperlink" Target="https://www.caixa.gov.br/Downloads/sinapi-cadernos-tecnicos/SINAPI-CT-RADIER-PISO-DE-CONCRETO-E-LAJE-SOBRE-SOLO.pdf" TargetMode="External"/><Relationship Id="rId1756" Type="http://schemas.openxmlformats.org/officeDocument/2006/relationships/hyperlink" Target="https://www.caixa.gov.br/Downloads/sinapi-cadernos-tecnicos/SINAPI-CT-CUSTOS-HORARIOS-PRODUTIVO-E-IMPRODUTIVO-DOS-EQUIPAMENTOS.pdf" TargetMode="External"/><Relationship Id="rId2807" Type="http://schemas.openxmlformats.org/officeDocument/2006/relationships/hyperlink" Target="https://www.caixa.gov.br/Downloads/sinapi-cadernos-tecnicos/SINAPI-CT-DUTOS-PARA-AR-CONDICIONADO.pdf" TargetMode="External"/><Relationship Id="rId8783" Type="http://schemas.openxmlformats.org/officeDocument/2006/relationships/hyperlink" Target="https://www.caixa.gov.br/Downloads/sinapi-cadernos-tecnicos/SINAPI-CT-REVESTIMENTOS-CERAMICOS-INTERNOS.pdf" TargetMode="External"/><Relationship Id="rId48" Type="http://schemas.openxmlformats.org/officeDocument/2006/relationships/hyperlink" Target="https://www.caixa.gov.br/Downloads/sinapi-cadernos-tecnicos/SINAPI-CT-ALVENARIA-DE-VEDACAO.pdf" TargetMode="External"/><Relationship Id="rId1409" Type="http://schemas.openxmlformats.org/officeDocument/2006/relationships/hyperlink" Target="https://www.caixa.gov.br/Downloads/sinapi-cadernos-tecnicos/SINAPI-CT-CONTRAPISO.pdf" TargetMode="External"/><Relationship Id="rId1823" Type="http://schemas.openxmlformats.org/officeDocument/2006/relationships/hyperlink" Target="https://www.caixa.gov.br/Downloads/sinapi-cadernos-tecnicos/SINAPI-CT-CUSTOS-HORARIOS-PRODUTIVO-E-IMPRODUTIVO-DOS-EQUIPAMENTOS.pdf" TargetMode="External"/><Relationship Id="rId4979" Type="http://schemas.openxmlformats.org/officeDocument/2006/relationships/hyperlink" Target="https://www.caixa.gov.br/Downloads/sinapi-cadernos-tecnicos/SINAPI-CT-INSTALACOES-HIDRAULICAS-RESERVACAO-E-BOMBAS-DE-RECALQUE.pdf" TargetMode="External"/><Relationship Id="rId7385" Type="http://schemas.openxmlformats.org/officeDocument/2006/relationships/hyperlink" Target="https://www.caixa.gov.br/Downloads/sinapi-cadernos-tecnicos/SINAPI-CT-MASSA-UNICA-INTERNA.pdf" TargetMode="External"/><Relationship Id="rId8436" Type="http://schemas.openxmlformats.org/officeDocument/2006/relationships/hyperlink" Target="https://www.caixa.gov.br/Downloads/sinapi-cadernos-tecnicos/SINAPI-CT-RASGOS-E-FIXACOES.pdf" TargetMode="External"/><Relationship Id="rId8850" Type="http://schemas.openxmlformats.org/officeDocument/2006/relationships/hyperlink" Target="https://www.caixa.gov.br/Downloads/sinapi-cadernos-tecnicos/SINAPI-CT-SINALIZACAO-VERTICAL-VIARIA.pdf" TargetMode="External"/><Relationship Id="rId3995" Type="http://schemas.openxmlformats.org/officeDocument/2006/relationships/hyperlink" Target="https://www.caixa.gov.br/Downloads/sinapi-cadernos-tecnicos/SINAPI-CT-FUNDACOES-RASAS-(BLOCOS-SAPATAS-VIGAS-BALDRAME).pdf" TargetMode="External"/><Relationship Id="rId7038" Type="http://schemas.openxmlformats.org/officeDocument/2006/relationships/hyperlink" Target="https://www.caixa.gov.br/Downloads/sinapi-metodologia/Livro_SINAPI_Calculos_Parametros.pdf" TargetMode="External"/><Relationship Id="rId7452" Type="http://schemas.openxmlformats.org/officeDocument/2006/relationships/hyperlink" Target="https://www.caixa.gov.br/Downloads/sinapi-cadernos-tecnicos/SINAPI-CT-MOBILIARIO-URBANO.pdf" TargetMode="External"/><Relationship Id="rId8503" Type="http://schemas.openxmlformats.org/officeDocument/2006/relationships/hyperlink" Target="https://www.caixa.gov.br/Downloads/sinapi-cadernos-tecnicos/SINAPI-CT-RECOMPOSICAO-DE-PAVIMENTOS.pdf" TargetMode="External"/><Relationship Id="rId2597" Type="http://schemas.openxmlformats.org/officeDocument/2006/relationships/hyperlink" Target="https://www.caixa.gov.br/Downloads/sinapi-cadernos-tecnicos/SINAPI-CT-DEPRECIACAO-JUROS-IMPOSTOS-E-SEGUROS-MANUTENCAO-E-MATERIAIS-NA-OPERACAO-DOS-EQUIPAMENTOS.pdf" TargetMode="External"/><Relationship Id="rId3648" Type="http://schemas.openxmlformats.org/officeDocument/2006/relationships/hyperlink" Target="https://www.caixa.gov.br/Downloads/sinapi-cadernos-tecnicos/SINAPI-CT-ESTRUTURA-E-TRAMA-PARA-COBERTURA.pdf" TargetMode="External"/><Relationship Id="rId6054" Type="http://schemas.openxmlformats.org/officeDocument/2006/relationships/hyperlink" Target="https://www.caixa.gov.br/Downloads/sinapi-cadernos-tecnicos/SINAPI-CT-INSTALACOES-DE-GAS-E-INCENDIO-EM-ACO-E-FERRO-GALVANIZADO.pdf" TargetMode="External"/><Relationship Id="rId7105" Type="http://schemas.openxmlformats.org/officeDocument/2006/relationships/hyperlink" Target="https://www.caixa.gov.br/Downloads/sinapi-metodologia/Livro_SINAPI_Calculos_Parametros.pdf" TargetMode="External"/><Relationship Id="rId569" Type="http://schemas.openxmlformats.org/officeDocument/2006/relationships/hyperlink" Target="https://www.caixa.gov.br/Downloads/sinapi-cadernos-tecnicos/SINAPI-CT-ASSENTAMENTO-DE-TUBOS-DE-PVC-E-METALICOS-EM-REDES-DE-AGUA.pdf" TargetMode="External"/><Relationship Id="rId983" Type="http://schemas.openxmlformats.org/officeDocument/2006/relationships/hyperlink" Target="https://www.caixa.gov.br/Downloads/sinapi-cadernos-tecnicos/SINAPI-CT-ATERROS-BASES-SUB-BASES-E-IMPRIMACOES.pdf" TargetMode="External"/><Relationship Id="rId1199" Type="http://schemas.openxmlformats.org/officeDocument/2006/relationships/hyperlink" Target="https://www.caixa.gov.br/Downloads/sinapi-cadernos-tecnicos/SINAPI-CT-CANALETAS-GRELHAS-E-CAIXAS-COM-GRELHA-PARA-DRENAGEM.pdf" TargetMode="External"/><Relationship Id="rId2664" Type="http://schemas.openxmlformats.org/officeDocument/2006/relationships/hyperlink" Target="https://www.caixa.gov.br/Downloads/sinapi-cadernos-tecnicos/SINAPI-CT-DEPRECIACAO-JUROS-IMPOSTOS-E-SEGUROS-MANUTENCAO-E-MATERIAIS-NA-OPERACAO-DOS-EQUIPAMENTOS.pdf" TargetMode="External"/><Relationship Id="rId5070" Type="http://schemas.openxmlformats.org/officeDocument/2006/relationships/hyperlink" Target="https://www.caixa.gov.br/Downloads/sinapi-cadernos-tecnicos/SINAPI-CT-INSTALACOES-HIDRAULICAS-RESERVACAO-E-BOMBAS-DE-RECALQUE.pdf" TargetMode="External"/><Relationship Id="rId6121" Type="http://schemas.openxmlformats.org/officeDocument/2006/relationships/hyperlink" Target="https://www.caixa.gov.br/Downloads/sinapi-cadernos-tecnicos/SINAPI-CT-INSTALACOES-DE-GAS-E-INCENDIO-EM-ACO-E-FERRO-GALVANIZADO.pdf" TargetMode="External"/><Relationship Id="rId9277" Type="http://schemas.openxmlformats.org/officeDocument/2006/relationships/hyperlink" Target="https://www.caixa.gov.br/Downloads/sinapi-cadernos-tecnicos/SINAPI-CT-TRANSPORTE-CARGA-E-DESCARGA-DE-MATERIAIS.pdf" TargetMode="External"/><Relationship Id="rId9691" Type="http://schemas.openxmlformats.org/officeDocument/2006/relationships/hyperlink" Target="https://www.caixa.gov.br/Downloads/sinapi-cadernos-tecnicos/SINAPI-CT-VALVULAS-PARA-REDES-DE-SANEAMENTO.pdf" TargetMode="External"/><Relationship Id="rId636" Type="http://schemas.openxmlformats.org/officeDocument/2006/relationships/hyperlink" Target="https://www.caixa.gov.br/Downloads/sinapi-cadernos-tecnicos/SINAPI-CT-ASSENTAMENTO-DE-TUBOS-DE-ESGOTO-OU-DRENAGEM-PLUVIAL-EM-CONCRETO.pdf" TargetMode="External"/><Relationship Id="rId1266" Type="http://schemas.openxmlformats.org/officeDocument/2006/relationships/hyperlink" Target="https://www.caixa.gov.br/Downloads/sinapi-cadernos-tecnicos/SINAPI-CT-CHAPISCO.pdf" TargetMode="External"/><Relationship Id="rId2317" Type="http://schemas.openxmlformats.org/officeDocument/2006/relationships/hyperlink" Target="https://www.caixa.gov.br/Downloads/sinapi-cadernos-tecnicos/SINAPI-CT-DEPRECIACAO-JUROS-IMPOSTOS-E-SEGUROS-MANUTENCAO-E-MATERIAIS-NA-OPERACAO-DOS-EQUIPAMENTOS.pdf" TargetMode="External"/><Relationship Id="rId3715" Type="http://schemas.openxmlformats.org/officeDocument/2006/relationships/hyperlink" Target="https://www.caixa.gov.br/Downloads/sinapi-cadernos-tecnicos/SINAPI-CT-ESTRUTURA-E-TRAMA-PARA-COBERTURA.pdf" TargetMode="External"/><Relationship Id="rId8293" Type="http://schemas.openxmlformats.org/officeDocument/2006/relationships/hyperlink" Target="https://www.caixa.gov.br/Downloads/sinapi-cadernos-tecnicos/SINAPI-CT-PRODUCAO-DE-CONCRETO.pdf" TargetMode="External"/><Relationship Id="rId9344" Type="http://schemas.openxmlformats.org/officeDocument/2006/relationships/hyperlink" Target="https://www.caixa.gov.br/Downloads/sinapi-cadernos-tecnicos/SINAPI-CT-TRANSPORTE-CARGA-E-DESCARGA-DE-MATERIAIS.pdf" TargetMode="External"/><Relationship Id="rId1680" Type="http://schemas.openxmlformats.org/officeDocument/2006/relationships/hyperlink" Target="https://www.caixa.gov.br/Downloads/sinapi-cadernos-tecnicos/SINAPI-CT-CUSTOS-HORARIOS-PRODUTIVO-E-IMPRODUTIVO-DOS-EQUIPAMENTOS.pdf" TargetMode="External"/><Relationship Id="rId2731" Type="http://schemas.openxmlformats.org/officeDocument/2006/relationships/hyperlink" Target="https://www.caixa.gov.br/Downloads/sinapi-cadernos-tecnicos/SINAPI-CT-DRAGAGEM.pdf" TargetMode="External"/><Relationship Id="rId5887" Type="http://schemas.openxmlformats.org/officeDocument/2006/relationships/hyperlink" Target="https://www.caixa.gov.br/Downloads/sinapi-cadernos-tecnicos/SINAPI-CT-INSTALACOES-PREDIAIS-DE-AGUAS-PLUVIAIS-TUBOS-CONEXOES-CAIXAS-E-RALOS.pdf" TargetMode="External"/><Relationship Id="rId6938" Type="http://schemas.openxmlformats.org/officeDocument/2006/relationships/hyperlink" Target="https://www.caixa.gov.br/Downloads/sinapi-metodologia/Livro_SINAPI_Calculos_Parametros.pdf" TargetMode="External"/><Relationship Id="rId703" Type="http://schemas.openxmlformats.org/officeDocument/2006/relationships/hyperlink" Target="https://www.caixa.gov.br/Downloads/sinapi-cadernos-tecnicos/SINAPI-CT-ASSENTAMENTO-DE-TUBOS-DE-ESGOTO-OU-DRENAGEM-PLUVIAL-EM-CONCRETO.pdf" TargetMode="External"/><Relationship Id="rId1333" Type="http://schemas.openxmlformats.org/officeDocument/2006/relationships/hyperlink" Target="https://www.caixa.gov.br/Downloads/sinapi-cadernos-tecnicos/SINAPI-CT-CONCRETO-PROJETADO.pdf" TargetMode="External"/><Relationship Id="rId4489" Type="http://schemas.openxmlformats.org/officeDocument/2006/relationships/hyperlink" Target="https://www.caixa.gov.br/Downloads/sinapi-cadernos-tecnicos/SINAPI-CT-INSTALACOES-ELETRICAS-ELETRODUTOS-EMBUTIDOS-CABOS-CAIXAS-TOMADAS-E-INTERRUPTORES.pdf" TargetMode="External"/><Relationship Id="rId5954" Type="http://schemas.openxmlformats.org/officeDocument/2006/relationships/hyperlink" Target="https://www.caixa.gov.br/Downloads/sinapi-cadernos-tecnicos/SINAPI-CT-INSTALACOES-DE-GAS-E-INCENDIO-EM-ACO-E-FERRO-GALVANIZADO.pdf" TargetMode="External"/><Relationship Id="rId8360" Type="http://schemas.openxmlformats.org/officeDocument/2006/relationships/hyperlink" Target="https://www.caixa.gov.br/Downloads/sinapi-cadernos-tecnicos/SINAPI-CT-RADIER-PISO-DE-CONCRETO-E-LAJE-SOBRE-SOLO.pdf" TargetMode="External"/><Relationship Id="rId9411" Type="http://schemas.openxmlformats.org/officeDocument/2006/relationships/hyperlink" Target="https://www.caixa.gov.br/Downloads/sinapi-cadernos-tecnicos/SINAPI-CT-TUBULACAO-FLANGEADA-PARA-REDES-DE-AGUA.pdf" TargetMode="External"/><Relationship Id="rId1400" Type="http://schemas.openxmlformats.org/officeDocument/2006/relationships/hyperlink" Target="https://www.caixa.gov.br/Downloads/sinapi-cadernos-tecnicos/SINAPI-CT-CONTRAPISO.pdf" TargetMode="External"/><Relationship Id="rId4556" Type="http://schemas.openxmlformats.org/officeDocument/2006/relationships/hyperlink" Target="https://www.caixa.gov.br/Downloads/sinapi-cadernos-tecnicos/SINAPI-CT-INSTALACOES-ELETRICAS-ELETRODUTOS-CONEXOES-E-CONDULETES-APARENTES.pdf" TargetMode="External"/><Relationship Id="rId4970" Type="http://schemas.openxmlformats.org/officeDocument/2006/relationships/hyperlink" Target="https://www.caixa.gov.br/Downloads/sinapi-cadernos-tecnicos/SINAPI-CT-INSTALACOES-HIDRAULICAS-RESERVACAO-E-BOMBAS-DE-RECALQUE.pdf" TargetMode="External"/><Relationship Id="rId5607" Type="http://schemas.openxmlformats.org/officeDocument/2006/relationships/hyperlink" Target="https://www.caixa.gov.br/Downloads/sinapi-cadernos-tecnicos/SINAPI-CT-INSTALACOES-PREDIAIS-DE-AGUA-FRIA-EM-PVC.pdf" TargetMode="External"/><Relationship Id="rId8013" Type="http://schemas.openxmlformats.org/officeDocument/2006/relationships/hyperlink" Target="https://www.caixa.gov.br/Downloads/sinapi-cadernos-tecnicos/SINAPI-CT-PISOS.pdf" TargetMode="External"/><Relationship Id="rId3158" Type="http://schemas.openxmlformats.org/officeDocument/2006/relationships/hyperlink" Target="https://www.caixa.gov.br/Downloads/sinapi-cadernos-tecnicos/SINAPI-CT-ESCAVACAO-HORIZONTAL.pdf" TargetMode="External"/><Relationship Id="rId3572" Type="http://schemas.openxmlformats.org/officeDocument/2006/relationships/hyperlink" Target="https://www.caixa.gov.br/Downloads/sinapi-cadernos-tecnicos/SINAPI-CT-ESQUADRIAS-PORTAS.pdf" TargetMode="External"/><Relationship Id="rId4209" Type="http://schemas.openxmlformats.org/officeDocument/2006/relationships/hyperlink" Target="https://www.caixa.gov.br/Downloads/sinapi-cadernos-tecnicos/SINAPI-CT-GRAUTE-E-ARMACAO.pdf" TargetMode="External"/><Relationship Id="rId4623" Type="http://schemas.openxmlformats.org/officeDocument/2006/relationships/hyperlink" Target="https://www.caixa.gov.br/Downloads/sinapi-cadernos-tecnicos/SINAPI-CT-INSTALACOES-ELETRICAS-ELETRODUTOS-CONEXOES-E-CONDULETES-APARENTES.pdf" TargetMode="External"/><Relationship Id="rId7779" Type="http://schemas.openxmlformats.org/officeDocument/2006/relationships/hyperlink" Target="https://www.caixa.gov.br/Downloads/sinapi-cadernos-tecnicos/SINAPI-CT-PERFURACAO-HORIZONTAL-DIRECIONAL-HDD.pdf" TargetMode="External"/><Relationship Id="rId493" Type="http://schemas.openxmlformats.org/officeDocument/2006/relationships/hyperlink" Target="https://www.caixa.gov.br/Downloads/sinapi-cadernos-tecnicos/SINAPI-CT-ASSENTAMENTO-DE-TUBOS-DE-PVC-E-METALICOS-EM-REDES-DE-AGUA.pdf" TargetMode="External"/><Relationship Id="rId2174" Type="http://schemas.openxmlformats.org/officeDocument/2006/relationships/hyperlink" Target="https://www.caixa.gov.br/Downloads/sinapi-cadernos-tecnicos/SINAPI-CT-DEPRECIACAO-JUROS-IMPOSTOS-E-SEGUROS-MANUTENCAO-E-MATERIAIS-NA-OPERACAO-DOS-EQUIPAMENTOS.pdf" TargetMode="External"/><Relationship Id="rId3225" Type="http://schemas.openxmlformats.org/officeDocument/2006/relationships/hyperlink" Target="https://www.caixa.gov.br/Downloads/sinapi-cadernos-tecnicos/SINAPI-CT-ESCAVACAO-VERTICAL-A-CEU-ABERTO.pdf" TargetMode="External"/><Relationship Id="rId6795" Type="http://schemas.openxmlformats.org/officeDocument/2006/relationships/hyperlink" Target="https://www.caixa.gov.br/Downloads/sinapi-metodologia/Livro_SINAPI_Calculos_Parametros.pdf" TargetMode="External"/><Relationship Id="rId146" Type="http://schemas.openxmlformats.org/officeDocument/2006/relationships/hyperlink" Target="https://www.caixa.gov.br/Downloads/sinapi-cadernos-tecnicos/SINAPI-CT-ARGAMASSAS.pdf" TargetMode="External"/><Relationship Id="rId560" Type="http://schemas.openxmlformats.org/officeDocument/2006/relationships/hyperlink" Target="https://www.caixa.gov.br/Downloads/sinapi-cadernos-tecnicos/SINAPI-CT-ASSENTAMENTO-DE-TUBOS-DE-PVC-E-METALICOS-EM-REDES-DE-AGUA.pdf" TargetMode="External"/><Relationship Id="rId1190" Type="http://schemas.openxmlformats.org/officeDocument/2006/relationships/hyperlink" Target="https://www.caixa.gov.br/Downloads/sinapi-cadernos-tecnicos/SINAPI-CT-CANALETAS-GRELHAS-E-CAIXAS-COM-GRELHA-PARA-DRENAGEM.pdf" TargetMode="External"/><Relationship Id="rId2241" Type="http://schemas.openxmlformats.org/officeDocument/2006/relationships/hyperlink" Target="https://www.caixa.gov.br/Downloads/sinapi-cadernos-tecnicos/SINAPI-CT-DEPRECIACAO-JUROS-IMPOSTOS-E-SEGUROS-MANUTENCAO-E-MATERIAIS-NA-OPERACAO-DOS-EQUIPAMENTOS.pdf" TargetMode="External"/><Relationship Id="rId5397" Type="http://schemas.openxmlformats.org/officeDocument/2006/relationships/hyperlink" Target="https://www.caixa.gov.br/Downloads/sinapi-cadernos-tecnicos/SINAPI-CT-INSTALACOES-PREDIAIS-DE-ESGOTO-TUBOS-E-CONEXOES.pdf" TargetMode="External"/><Relationship Id="rId6448" Type="http://schemas.openxmlformats.org/officeDocument/2006/relationships/hyperlink" Target="https://www.caixa.gov.br/Downloads/sinapi-cadernos-tecnicos/SINAPI-CT-INSTALACOES-EM-COBRE.pdf" TargetMode="External"/><Relationship Id="rId7846" Type="http://schemas.openxmlformats.org/officeDocument/2006/relationships/hyperlink" Target="https://www.caixa.gov.br/Downloads/sinapi-cadernos-tecnicos/SINAPI-CT-PINTURA-INTERNA.pdf" TargetMode="External"/><Relationship Id="rId213" Type="http://schemas.openxmlformats.org/officeDocument/2006/relationships/hyperlink" Target="https://www.caixa.gov.br/Downloads/sinapi-cadernos-tecnicos/SINAPI-CT-ARGAMASSAS.pdf" TargetMode="External"/><Relationship Id="rId6862" Type="http://schemas.openxmlformats.org/officeDocument/2006/relationships/hyperlink" Target="https://www.caixa.gov.br/Downloads/sinapi-metodologia/Livro_SINAPI_Calculos_Parametros.pdf" TargetMode="External"/><Relationship Id="rId7913" Type="http://schemas.openxmlformats.org/officeDocument/2006/relationships/hyperlink" Target="https://www.caixa.gov.br/Downloads/sinapi-cadernos-tecnicos/SINAPI-CT-PINTURA-EM-SUPERFICIES-METALICAS.pdf" TargetMode="External"/><Relationship Id="rId4066" Type="http://schemas.openxmlformats.org/officeDocument/2006/relationships/hyperlink" Target="https://www.caixa.gov.br/Downloads/sinapi-cadernos-tecnicos/SINAPI-CT-FORMAS-PARA-ESTRUTURAS-DE-CONCRETO-ARMADO.pdf" TargetMode="External"/><Relationship Id="rId5464" Type="http://schemas.openxmlformats.org/officeDocument/2006/relationships/hyperlink" Target="https://www.caixa.gov.br/Downloads/sinapi-cadernos-tecnicos/SINAPI-CT-INSTALACOES-PREDIAIS-DE-AGUA-FRIA-EM-PVC.pdf" TargetMode="External"/><Relationship Id="rId6515" Type="http://schemas.openxmlformats.org/officeDocument/2006/relationships/hyperlink" Target="https://www.caixa.gov.br/Downloads/sinapi-cadernos-tecnicos/SINAPI-CT-INSTALACOES-EM-COBRE.pdf" TargetMode="External"/><Relationship Id="rId4480" Type="http://schemas.openxmlformats.org/officeDocument/2006/relationships/hyperlink" Target="https://www.caixa.gov.br/Downloads/sinapi-cadernos-tecnicos/SINAPI-CT-INSTALACOES-ELETRICAS-ELETRODUTOS-EMBUTIDOS-CABOS-CAIXAS-TOMADAS-E-INTERRUPTORES.pdf" TargetMode="External"/><Relationship Id="rId5117" Type="http://schemas.openxmlformats.org/officeDocument/2006/relationships/hyperlink" Target="https://www.caixa.gov.br/Downloads/sinapi-cadernos-tecnicos/SINAPI-CT-INSTALACOES-HIDRAULICAS-RESERVACAO-E-BOMBAS-DE-RECALQUE.pdf" TargetMode="External"/><Relationship Id="rId5531" Type="http://schemas.openxmlformats.org/officeDocument/2006/relationships/hyperlink" Target="https://www.caixa.gov.br/Downloads/sinapi-cadernos-tecnicos/SINAPI-CT-INSTALACOES-PREDIAIS-DE-AGUA-FRIA-EM-PVC.pdf" TargetMode="External"/><Relationship Id="rId8687" Type="http://schemas.openxmlformats.org/officeDocument/2006/relationships/hyperlink" Target="https://www.caixa.gov.br/Downloads/sinapi-cadernos-tecnicos/SINAPI-CT-REDES-DE-AGUA-E-ESGOTO-EM-PEAD-LISO-(TUBOS-E-CONEXOES).pdf" TargetMode="External"/><Relationship Id="rId1727" Type="http://schemas.openxmlformats.org/officeDocument/2006/relationships/hyperlink" Target="https://www.caixa.gov.br/Downloads/sinapi-cadernos-tecnicos/SINAPI-CT-CUSTOS-HORARIOS-PRODUTIVO-E-IMPRODUTIVO-DOS-EQUIPAMENTOS.pdf" TargetMode="External"/><Relationship Id="rId3082" Type="http://schemas.openxmlformats.org/officeDocument/2006/relationships/hyperlink" Target="https://www.caixa.gov.br/Downloads/sinapi-cadernos-tecnicos/SINAPI-CT-ESCADAS.pdf" TargetMode="External"/><Relationship Id="rId4133" Type="http://schemas.openxmlformats.org/officeDocument/2006/relationships/hyperlink" Target="https://www.caixa.gov.br/Downloads/sinapi-cadernos-tecnicos/SINAPI-CT-GABIOES-EXECUCAO-DE-MURO-E-PROTECAO-SUPERFICIAL.pdf" TargetMode="External"/><Relationship Id="rId7289" Type="http://schemas.openxmlformats.org/officeDocument/2006/relationships/hyperlink" Target="https://www.caixa.gov.br/Downloads/sinapi-cadernos-tecnicos/SINAPI-CT-MASSA-UNICA-EXTERNA.pdf" TargetMode="External"/><Relationship Id="rId8754" Type="http://schemas.openxmlformats.org/officeDocument/2006/relationships/hyperlink" Target="https://www.caixa.gov.br/Downloads/sinapi-cadernos-tecnicos/SINAPI-CT-REDES-DE-AGUA-E-ESGOTO-EM-PEAD-LISO-(TUBOS-E-CONEXOES).pdf" TargetMode="External"/><Relationship Id="rId19" Type="http://schemas.openxmlformats.org/officeDocument/2006/relationships/hyperlink" Target="https://www.caixa.gov.br/Downloads/sinapi-cadernos-tecnicos/SINAPI-CT-ALVENARIA-ESTRUTURAL-BLOCOS-DE-CONCRETO.pdf" TargetMode="External"/><Relationship Id="rId3899" Type="http://schemas.openxmlformats.org/officeDocument/2006/relationships/hyperlink" Target="https://www.caixa.gov.br/Downloads/sinapi-cadernos-tecnicos/SINAPI-CT-FACHADAS-COM-PLACAS-CERAMICAS-E-GRANITO-INSERTADAS.pdf" TargetMode="External"/><Relationship Id="rId4200" Type="http://schemas.openxmlformats.org/officeDocument/2006/relationships/hyperlink" Target="https://www.caixa.gov.br/Downloads/sinapi-cadernos-tecnicos/SINAPI-CT-GRAUTE-E-ARMACAO.pdf" TargetMode="External"/><Relationship Id="rId7356" Type="http://schemas.openxmlformats.org/officeDocument/2006/relationships/hyperlink" Target="https://www.caixa.gov.br/Downloads/sinapi-cadernos-tecnicos/SINAPI-CT-MASSA-UNICA-EXTERNA.pdf" TargetMode="External"/><Relationship Id="rId7770" Type="http://schemas.openxmlformats.org/officeDocument/2006/relationships/hyperlink" Target="https://www.caixa.gov.br/Downloads/sinapi-cadernos-tecnicos/SINAPI-CT-PERFURACAO-HORIZONTAL-DIRECIONAL-HDD.pdf" TargetMode="External"/><Relationship Id="rId8407" Type="http://schemas.openxmlformats.org/officeDocument/2006/relationships/hyperlink" Target="https://www.caixa.gov.br/Downloads/sinapi-cadernos-tecnicos/SINAPI-CT-RASGOS-E-FIXACOES.pdf" TargetMode="External"/><Relationship Id="rId6372" Type="http://schemas.openxmlformats.org/officeDocument/2006/relationships/hyperlink" Target="https://www.caixa.gov.br/Downloads/sinapi-cadernos-tecnicos/SINAPI-CT-INSTALACOES-DE-AR-CONDICIONADO-EM-COBRE.pdf" TargetMode="External"/><Relationship Id="rId7009" Type="http://schemas.openxmlformats.org/officeDocument/2006/relationships/hyperlink" Target="https://www.caixa.gov.br/Downloads/sinapi-metodologia/Livro_SINAPI_Calculos_Parametros.pdf" TargetMode="External"/><Relationship Id="rId7423" Type="http://schemas.openxmlformats.org/officeDocument/2006/relationships/hyperlink" Target="https://www.caixa.gov.br/Downloads/sinapi-cadernos-tecnicos/SINAPI-CT-MASSA-UNICA-INTERNA.pdf" TargetMode="External"/><Relationship Id="rId8821" Type="http://schemas.openxmlformats.org/officeDocument/2006/relationships/hyperlink" Target="https://www.caixa.gov.br/Downloads/sinapi-cadernos-tecnicos/SINAPI-CT-SINALIZACAO-HORIZONTAL-VIARIA.pdf" TargetMode="External"/><Relationship Id="rId3966" Type="http://schemas.openxmlformats.org/officeDocument/2006/relationships/hyperlink" Target="https://www.caixa.gov.br/Downloads/sinapi-cadernos-tecnicos/SINAPI-CT-FOSSAS-E-SUMIDOUROS.pdf" TargetMode="External"/><Relationship Id="rId6025" Type="http://schemas.openxmlformats.org/officeDocument/2006/relationships/hyperlink" Target="https://www.caixa.gov.br/Downloads/sinapi-cadernos-tecnicos/SINAPI-CT-INSTALACOES-DE-GAS-E-INCENDIO-EM-ACO-E-FERRO-GALVANIZADO.pdf" TargetMode="External"/><Relationship Id="rId3" Type="http://schemas.openxmlformats.org/officeDocument/2006/relationships/hyperlink" Target="https://www.caixa.gov.br/Downloads/sinapi-cadernos-tecnicos/SINAPI-CT-ACESSIBILIDADE.pdf" TargetMode="External"/><Relationship Id="rId887" Type="http://schemas.openxmlformats.org/officeDocument/2006/relationships/hyperlink" Target="https://www.caixa.gov.br/Downloads/sinapi-cadernos-tecnicos/SINAPI-CT-ATERROS-BASES-SUB-BASES-E-IMPRIMACOES.pdf" TargetMode="External"/><Relationship Id="rId2568" Type="http://schemas.openxmlformats.org/officeDocument/2006/relationships/hyperlink" Target="https://www.caixa.gov.br/Downloads/sinapi-cadernos-tecnicos/SINAPI-CT-DEPRECIACAO-JUROS-IMPOSTOS-E-SEGUROS-MANUTENCAO-E-MATERIAIS-NA-OPERACAO-DOS-EQUIPAMENTOS.pdf" TargetMode="External"/><Relationship Id="rId2982" Type="http://schemas.openxmlformats.org/officeDocument/2006/relationships/hyperlink" Target="https://www.caixa.gov.br/Downloads/sinapi-cadernos-tecnicos/SINAPI-CT-EQUIPAMENTOS-DE-PROTECAO-COLETIVA.pdf" TargetMode="External"/><Relationship Id="rId3619" Type="http://schemas.openxmlformats.org/officeDocument/2006/relationships/hyperlink" Target="https://www.caixa.gov.br/Downloads/sinapi-cadernos-tecnicos/SINAPI-CT-ESTRUTURA-E-TRAMA-PARA-COBERTURA.pdf" TargetMode="External"/><Relationship Id="rId5041" Type="http://schemas.openxmlformats.org/officeDocument/2006/relationships/hyperlink" Target="https://www.caixa.gov.br/Downloads/sinapi-cadernos-tecnicos/SINAPI-CT-INSTALACOES-HIDRAULICAS-RESERVACAO-E-BOMBAS-DE-RECALQUE.pdf" TargetMode="External"/><Relationship Id="rId8197" Type="http://schemas.openxmlformats.org/officeDocument/2006/relationships/hyperlink" Target="https://www.caixa.gov.br/Downloads/sinapi-cadernos-tecnicos/SINAPI-CT-POCOS-DE-VISITA-E-CAIXAS-PARA-BOCAS-DE-LOBO.pdf" TargetMode="External"/><Relationship Id="rId9595" Type="http://schemas.openxmlformats.org/officeDocument/2006/relationships/hyperlink" Target="https://www.caixa.gov.br/Downloads/sinapi-cadernos-tecnicos/SINAPI-CT-VALVULAS-E-REGISTROS-PARA-SISTEMAS-PREDIAIS.pdf" TargetMode="External"/><Relationship Id="rId954" Type="http://schemas.openxmlformats.org/officeDocument/2006/relationships/hyperlink" Target="https://www.caixa.gov.br/Downloads/sinapi-cadernos-tecnicos/SINAPI-CT-ATERROS-BASES-SUB-BASES-E-IMPRIMACOES.pdf" TargetMode="External"/><Relationship Id="rId1584" Type="http://schemas.openxmlformats.org/officeDocument/2006/relationships/hyperlink" Target="https://www.caixa.gov.br/Downloads/sinapi-cadernos-tecnicos/SINAPI-CT-CUSTOS-HORARIOS-PRODUTIVO-E-IMPRODUTIVO-DOS-EQUIPAMENTOS.pdf" TargetMode="External"/><Relationship Id="rId2635" Type="http://schemas.openxmlformats.org/officeDocument/2006/relationships/hyperlink" Target="https://www.caixa.gov.br/Downloads/sinapi-cadernos-tecnicos/SINAPI-CT-DEPRECIACAO-JUROS-IMPOSTOS-E-SEGUROS-MANUTENCAO-E-MATERIAIS-NA-OPERACAO-DOS-EQUIPAMENTOS.pdf" TargetMode="External"/><Relationship Id="rId9248" Type="http://schemas.openxmlformats.org/officeDocument/2006/relationships/hyperlink" Target="https://www.caixa.gov.br/Downloads/sinapi-cadernos-tecnicos/SINAPI-CT-TRANSPORTE-CARGA-E-DESCARGA-DE-MATERIAIS.pdf" TargetMode="External"/><Relationship Id="rId9662" Type="http://schemas.openxmlformats.org/officeDocument/2006/relationships/hyperlink" Target="https://www.caixa.gov.br/Downloads/sinapi-cadernos-tecnicos/SINAPI-CT-VALVULAS-E-REGISTROS-PARA-SISTEMAS-PREDIAIS.pdf" TargetMode="External"/><Relationship Id="rId607" Type="http://schemas.openxmlformats.org/officeDocument/2006/relationships/hyperlink" Target="https://www.caixa.gov.br/Downloads/sinapi-cadernos-tecnicos/SINAPI-CT-ASSENTAMENTO-DE-TUBOS-DE-PVC-E-METALICOS-EM-REDES-DE-AGUA.pdf" TargetMode="External"/><Relationship Id="rId1237" Type="http://schemas.openxmlformats.org/officeDocument/2006/relationships/hyperlink" Target="https://www.caixa.gov.br/Downloads/sinapi-cadernos-tecnicos/SINAPI-CT-CERCAS-PROTETORES-E-ALAMBRADOS.pdf" TargetMode="External"/><Relationship Id="rId1651" Type="http://schemas.openxmlformats.org/officeDocument/2006/relationships/hyperlink" Target="https://www.caixa.gov.br/Downloads/sinapi-cadernos-tecnicos/SINAPI-CT-CUSTOS-HORARIOS-PRODUTIVO-E-IMPRODUTIVO-DOS-EQUIPAMENTOS.pdf" TargetMode="External"/><Relationship Id="rId2702" Type="http://schemas.openxmlformats.org/officeDocument/2006/relationships/hyperlink" Target="https://www.caixa.gov.br/Downloads/sinapi-cadernos-tecnicos/SINAPI-CT-DEPRECIACAO-JUROS-IMPOSTOS-E-SEGUROS-MANUTENCAO-E-MATERIAIS-NA-OPERACAO-DOS-EQUIPAMENTOS.pdf" TargetMode="External"/><Relationship Id="rId5858" Type="http://schemas.openxmlformats.org/officeDocument/2006/relationships/hyperlink" Target="https://www.caixa.gov.br/Downloads/sinapi-cadernos-tecnicos/SINAPI-CT-INSTALACOES-PREDIAIS-DE-AGUAS-PLUVIAIS-TUBOS-CONEXOES-CAIXAS-E-RALOS.pdf" TargetMode="External"/><Relationship Id="rId6909" Type="http://schemas.openxmlformats.org/officeDocument/2006/relationships/hyperlink" Target="https://www.caixa.gov.br/Downloads/sinapi-metodologia/Livro_SINAPI_Calculos_Parametros.pdf" TargetMode="External"/><Relationship Id="rId8264" Type="http://schemas.openxmlformats.org/officeDocument/2006/relationships/hyperlink" Target="https://www.caixa.gov.br/Downloads/sinapi-cadernos-tecnicos/SINAPI-CT-POCOS-DE-VISITA-E-CAIXAS-PARA-BOCAS-DE-LOBO.pdf" TargetMode="External"/><Relationship Id="rId9315" Type="http://schemas.openxmlformats.org/officeDocument/2006/relationships/hyperlink" Target="https://www.caixa.gov.br/Downloads/sinapi-cadernos-tecnicos/SINAPI-CT-TRANSPORTE-CARGA-E-DESCARGA-DE-MATERIAIS.pdf" TargetMode="External"/><Relationship Id="rId1304" Type="http://schemas.openxmlformats.org/officeDocument/2006/relationships/hyperlink" Target="https://www.caixa.gov.br/Downloads/sinapi-cadernos-tecnicos/SINAPI-CT-CONCRETAGEM-PARA-ESTRUTURAS-DE-CONCRETO-ARMADO.pdf" TargetMode="External"/><Relationship Id="rId4874" Type="http://schemas.openxmlformats.org/officeDocument/2006/relationships/hyperlink" Target="https://www.caixa.gov.br/Downloads/sinapi-cadernos-tecnicos/SINAPI-CT-INSTALACOES-HIDRAULICAS-RESERVACAO-E-BOMBAS-DE-RECALQUE.pdf" TargetMode="External"/><Relationship Id="rId7280" Type="http://schemas.openxmlformats.org/officeDocument/2006/relationships/hyperlink" Target="https://www.caixa.gov.br/Downloads/sinapi-cadernos-tecnicos/SINAPI-CT-MASSA-UNICA-EXTERNA.pdf" TargetMode="External"/><Relationship Id="rId8331" Type="http://schemas.openxmlformats.org/officeDocument/2006/relationships/hyperlink" Target="https://www.caixa.gov.br/Downloads/sinapi-cadernos-tecnicos/SINAPI-CT-QUADRAS-E-SEUS-EQUIPAMENTOS.pdf" TargetMode="External"/><Relationship Id="rId3476" Type="http://schemas.openxmlformats.org/officeDocument/2006/relationships/hyperlink" Target="https://www.caixa.gov.br/Downloads/sinapi-cadernos-tecnicos/SINAPI-CT-ESQUADRIAS-PORTAS.pdf" TargetMode="External"/><Relationship Id="rId4527" Type="http://schemas.openxmlformats.org/officeDocument/2006/relationships/hyperlink" Target="https://www.caixa.gov.br/Downloads/sinapi-cadernos-tecnicos/SINAPI-CT-INSTALACOES-ELETRICAS-ELETRODUTOS-EMBUTIDOS-CABOS-CAIXAS-TOMADAS-E-INTERRUPTORES.pdf" TargetMode="External"/><Relationship Id="rId5925" Type="http://schemas.openxmlformats.org/officeDocument/2006/relationships/hyperlink" Target="https://www.caixa.gov.br/Downloads/sinapi-cadernos-tecnicos/SINAPI-CT-INSTALACOES-DE-DIVISORIAS-DIVERSAS.pdf" TargetMode="External"/><Relationship Id="rId10" Type="http://schemas.openxmlformats.org/officeDocument/2006/relationships/hyperlink" Target="https://www.caixa.gov.br/Downloads/sinapi-cadernos-tecnicos/SINAPI-CT-ALVENARIA-ESTRUTURAL-BLOCOS-CERAMICOS.pdf" TargetMode="External"/><Relationship Id="rId397" Type="http://schemas.openxmlformats.org/officeDocument/2006/relationships/hyperlink" Target="https://www.caixa.gov.br/Downloads/sinapi-cadernos-tecnicos/SINAPI-CT-ASSENTAMENTO-DE-TUBOS-DE-ESGOTO-EM-PVC-E-PEAD.pdf" TargetMode="External"/><Relationship Id="rId2078" Type="http://schemas.openxmlformats.org/officeDocument/2006/relationships/hyperlink" Target="https://www.caixa.gov.br/Downloads/sinapi-cadernos-tecnicos/SINAPI-CT-DEPRECIACAO-JUROS-IMPOSTOS-E-SEGUROS-MANUTENCAO-E-MATERIAIS-NA-OPERACAO-DOS-EQUIPAMENTOS.pdf" TargetMode="External"/><Relationship Id="rId2492" Type="http://schemas.openxmlformats.org/officeDocument/2006/relationships/hyperlink" Target="https://www.caixa.gov.br/Downloads/sinapi-cadernos-tecnicos/SINAPI-CT-DEPRECIACAO-JUROS-IMPOSTOS-E-SEGUROS-MANUTENCAO-E-MATERIAIS-NA-OPERACAO-DOS-EQUIPAMENTOS.pdf" TargetMode="External"/><Relationship Id="rId3129" Type="http://schemas.openxmlformats.org/officeDocument/2006/relationships/hyperlink" Target="https://www.caixa.gov.br/Downloads/sinapi-cadernos-tecnicos/SINAPI-CT-ESCADAS.pdf" TargetMode="External"/><Relationship Id="rId3890" Type="http://schemas.openxmlformats.org/officeDocument/2006/relationships/hyperlink" Target="https://www.caixa.gov.br/Downloads/sinapi-cadernos-tecnicos/SINAPI-CT-EXECUCAO-DE-TIRANTES.pdf" TargetMode="External"/><Relationship Id="rId4941" Type="http://schemas.openxmlformats.org/officeDocument/2006/relationships/hyperlink" Target="https://www.caixa.gov.br/Downloads/sinapi-cadernos-tecnicos/SINAPI-CT-INSTALACOES-HIDRAULICAS-RESERVACAO-E-BOMBAS-DE-RECALQUE.pdf" TargetMode="External"/><Relationship Id="rId7000" Type="http://schemas.openxmlformats.org/officeDocument/2006/relationships/hyperlink" Target="https://www.caixa.gov.br/Downloads/sinapi-metodologia/Livro_SINAPI_Calculos_Parametros.pdf" TargetMode="External"/><Relationship Id="rId464" Type="http://schemas.openxmlformats.org/officeDocument/2006/relationships/hyperlink" Target="https://www.caixa.gov.br/Downloads/sinapi-cadernos-tecnicos/SINAPI-CT-ASSENTAMENTO-DE-TUBOS-DE-PVC-E-METALICOS-EM-REDES-DE-AGUA.pdf" TargetMode="External"/><Relationship Id="rId1094" Type="http://schemas.openxmlformats.org/officeDocument/2006/relationships/hyperlink" Target="https://www.caixa.gov.br/Downloads/sinapi-cadernos-tecnicos/SINAPI-CT-CAIXAS-ENTERRADAS.pdf" TargetMode="External"/><Relationship Id="rId2145" Type="http://schemas.openxmlformats.org/officeDocument/2006/relationships/hyperlink" Target="https://www.caixa.gov.br/Downloads/sinapi-cadernos-tecnicos/SINAPI-CT-DEPRECIACAO-JUROS-IMPOSTOS-E-SEGUROS-MANUTENCAO-E-MATERIAIS-NA-OPERACAO-DOS-EQUIPAMENTOS.pdf" TargetMode="External"/><Relationship Id="rId3543" Type="http://schemas.openxmlformats.org/officeDocument/2006/relationships/hyperlink" Target="https://www.caixa.gov.br/Downloads/sinapi-cadernos-tecnicos/SINAPI-CT-ESQUADRIAS-PORTAS.pdf" TargetMode="External"/><Relationship Id="rId6699" Type="http://schemas.openxmlformats.org/officeDocument/2006/relationships/hyperlink" Target="https://www.caixa.gov.br/Downloads/sinapi-cadernos-tecnicos/SINAPI-CT-LIGACOES-PREDIAIS-DE-AGUA-E-ESGOTO.pdf" TargetMode="External"/><Relationship Id="rId9172" Type="http://schemas.openxmlformats.org/officeDocument/2006/relationships/hyperlink" Target="https://www.caixa.gov.br/Downloads/sinapi-cadernos-tecnicos/SINAPI-CT-TRANSPORTE-DE-MATERIAIS-DENTRO-DO-CANTEIRO-DE-OBRAS.pdf" TargetMode="External"/><Relationship Id="rId117" Type="http://schemas.openxmlformats.org/officeDocument/2006/relationships/hyperlink" Target="https://www.caixa.gov.br/Downloads/sinapi-cadernos-tecnicos/SINAPI-CT-ARGAMASSAS.pdf" TargetMode="External"/><Relationship Id="rId3610" Type="http://schemas.openxmlformats.org/officeDocument/2006/relationships/hyperlink" Target="https://www.caixa.gov.br/Downloads/sinapi-cadernos-tecnicos/SINAPI-CT-ESTACAS-RAIZ.pdf" TargetMode="External"/><Relationship Id="rId6766" Type="http://schemas.openxmlformats.org/officeDocument/2006/relationships/hyperlink" Target="https://www.caixa.gov.br/Downloads/sinapi-metodologia/Livro_SINAPI_Calculos_Parametros.pdf" TargetMode="External"/><Relationship Id="rId7817" Type="http://schemas.openxmlformats.org/officeDocument/2006/relationships/hyperlink" Target="https://www.caixa.gov.br/Downloads/sinapi-cadernos-tecnicos/SINAPI-CT-PINTURA-EXTERNA.pdf" TargetMode="External"/><Relationship Id="rId531" Type="http://schemas.openxmlformats.org/officeDocument/2006/relationships/hyperlink" Target="https://www.caixa.gov.br/Downloads/sinapi-cadernos-tecnicos/SINAPI-CT-ASSENTAMENTO-DE-TUBOS-DE-PVC-E-METALICOS-EM-REDES-DE-AGUA.pdf" TargetMode="External"/><Relationship Id="rId1161" Type="http://schemas.openxmlformats.org/officeDocument/2006/relationships/hyperlink" Target="https://www.caixa.gov.br/Downloads/sinapi-cadernos-tecnicos/SINAPI-CT-CAIXAS-DE-AGUA-PARA-EDIFICACOES.pdf" TargetMode="External"/><Relationship Id="rId2212" Type="http://schemas.openxmlformats.org/officeDocument/2006/relationships/hyperlink" Target="https://www.caixa.gov.br/Downloads/sinapi-cadernos-tecnicos/SINAPI-CT-DEPRECIACAO-JUROS-IMPOSTOS-E-SEGUROS-MANUTENCAO-E-MATERIAIS-NA-OPERACAO-DOS-EQUIPAMENTOS.pdf" TargetMode="External"/><Relationship Id="rId5368" Type="http://schemas.openxmlformats.org/officeDocument/2006/relationships/hyperlink" Target="https://www.caixa.gov.br/Downloads/sinapi-cadernos-tecnicos/SINAPI-CT-INSTALACOES-PREDIAIS-DE-ESGOTO-TUBOS-E-CONEXOES.pdf" TargetMode="External"/><Relationship Id="rId5782" Type="http://schemas.openxmlformats.org/officeDocument/2006/relationships/hyperlink" Target="https://www.caixa.gov.br/Downloads/sinapi-cadernos-tecnicos/SINAPI-CT-INSTALACOES-PREDIAIS-DE-AGUA-QUENTE-EM-CPVC.pdf" TargetMode="External"/><Relationship Id="rId6419" Type="http://schemas.openxmlformats.org/officeDocument/2006/relationships/hyperlink" Target="https://www.caixa.gov.br/Downloads/sinapi-cadernos-tecnicos/SINAPI-CT-INSTALACOES-EM-COBRE.pdf" TargetMode="External"/><Relationship Id="rId6833" Type="http://schemas.openxmlformats.org/officeDocument/2006/relationships/hyperlink" Target="https://www.caixa.gov.br/Downloads/sinapi-metodologia/Livro_SINAPI_Calculos_Parametros.pdf" TargetMode="External"/><Relationship Id="rId1978" Type="http://schemas.openxmlformats.org/officeDocument/2006/relationships/hyperlink" Target="https://www.caixa.gov.br/Downloads/sinapi-cadernos-tecnicos/SINAPI-CT-DEPRECIACAO-JUROS-IMPOSTOS-E-SEGUROS-MANUTENCAO-E-MATERIAIS-NA-OPERACAO-DOS-EQUIPAMENTOS.pdf" TargetMode="External"/><Relationship Id="rId4384" Type="http://schemas.openxmlformats.org/officeDocument/2006/relationships/hyperlink" Target="https://www.caixa.gov.br/Downloads/sinapi-cadernos-tecnicos/SINAPI-CT-INSTALACOES-ELETRICAS-ELETRODUTOS-EMBUTIDOS-CABOS-CAIXAS-TOMADAS-E-INTERRUPTORES.pdf" TargetMode="External"/><Relationship Id="rId5435" Type="http://schemas.openxmlformats.org/officeDocument/2006/relationships/hyperlink" Target="https://www.caixa.gov.br/Downloads/sinapi-cadernos-tecnicos/SINAPI-CT-INSTALACOES-PREDIAIS-DE-ESGOTO-TUBOS-E-CONEXOES.pdf" TargetMode="External"/><Relationship Id="rId4037" Type="http://schemas.openxmlformats.org/officeDocument/2006/relationships/hyperlink" Target="https://www.caixa.gov.br/Downloads/sinapi-cadernos-tecnicos/SINAPI-CT-FORMAS-PARA-ESTRUTURAS-DE-CONCRETO-ARMADO.pdf" TargetMode="External"/><Relationship Id="rId4451" Type="http://schemas.openxmlformats.org/officeDocument/2006/relationships/hyperlink" Target="https://www.caixa.gov.br/Downloads/sinapi-cadernos-tecnicos/SINAPI-CT-INSTALACOES-ELETRICAS-ELETRODUTOS-EMBUTIDOS-CABOS-CAIXAS-TOMADAS-E-INTERRUPTORES.pdf" TargetMode="External"/><Relationship Id="rId5502" Type="http://schemas.openxmlformats.org/officeDocument/2006/relationships/hyperlink" Target="https://www.caixa.gov.br/Downloads/sinapi-cadernos-tecnicos/SINAPI-CT-INSTALACOES-PREDIAIS-DE-AGUA-FRIA-EM-PVC.pdf" TargetMode="External"/><Relationship Id="rId6900" Type="http://schemas.openxmlformats.org/officeDocument/2006/relationships/hyperlink" Target="https://www.caixa.gov.br/Downloads/sinapi-metodologia/Livro_SINAPI_Calculos_Parametros.pdf" TargetMode="External"/><Relationship Id="rId8658" Type="http://schemas.openxmlformats.org/officeDocument/2006/relationships/hyperlink" Target="https://www.caixa.gov.br/Downloads/sinapi-cadernos-tecnicos/SINAPI-CT-REDES-DE-AGUA-E-ESGOTO-EM-PEAD-LISO-(TUBOS-E-CONEXOES).pdf" TargetMode="External"/><Relationship Id="rId9709" Type="http://schemas.openxmlformats.org/officeDocument/2006/relationships/hyperlink" Target="https://www.caixa.gov.br/Downloads/sinapi-cadernos-tecnicos/SINAPI-CT-VALVULAS-PARA-REDES-DE-SANEAMENTO.pdf" TargetMode="External"/><Relationship Id="rId3053" Type="http://schemas.openxmlformats.org/officeDocument/2006/relationships/hyperlink" Target="https://www.caixa.gov.br/Downloads/sinapi-cadernos-tecnicos/SINAPI-CT-EQUIPAMENTOS-DE-PROTECAO-COLETIVA.pdf" TargetMode="External"/><Relationship Id="rId4104" Type="http://schemas.openxmlformats.org/officeDocument/2006/relationships/hyperlink" Target="https://www.caixa.gov.br/Downloads/sinapi-cadernos-tecnicos/SINAPI-CT-FORMAS-PARA-ESTRUTURAS-DE-CONCRETO-ARMADO.pdf" TargetMode="External"/><Relationship Id="rId3120" Type="http://schemas.openxmlformats.org/officeDocument/2006/relationships/hyperlink" Target="https://www.caixa.gov.br/Downloads/sinapi-cadernos-tecnicos/SINAPI-CT-ESCADAS.pdf" TargetMode="External"/><Relationship Id="rId6276" Type="http://schemas.openxmlformats.org/officeDocument/2006/relationships/hyperlink" Target="https://www.caixa.gov.br/Downloads/sinapi-cadernos-tecnicos/SINAPI-CT-INSTALACOES-DE-GAS-EM-PEX-MULTICAMADAS.pdf" TargetMode="External"/><Relationship Id="rId7674" Type="http://schemas.openxmlformats.org/officeDocument/2006/relationships/hyperlink" Target="https://www.caixa.gov.br/Downloads/sinapi-cadernos-tecnicos/SINAPI-CT-PAVIMENTO-INTERTRAVADO.pdf" TargetMode="External"/><Relationship Id="rId8725" Type="http://schemas.openxmlformats.org/officeDocument/2006/relationships/hyperlink" Target="https://www.caixa.gov.br/Downloads/sinapi-cadernos-tecnicos/SINAPI-CT-REDES-DE-AGUA-E-ESGOTO-EM-PEAD-LISO-(TUBOS-E-CONEXOES).pdf" TargetMode="External"/><Relationship Id="rId6690" Type="http://schemas.openxmlformats.org/officeDocument/2006/relationships/hyperlink" Target="https://www.caixa.gov.br/Downloads/sinapi-cadernos-tecnicos/SINAPI-CT-LIGACOES-PREDIAIS-DE-AGUA-E-ESGOTO.pdf" TargetMode="External"/><Relationship Id="rId7327" Type="http://schemas.openxmlformats.org/officeDocument/2006/relationships/hyperlink" Target="https://www.caixa.gov.br/Downloads/sinapi-cadernos-tecnicos/SINAPI-CT-MASSA-UNICA-EXTERNA.pdf" TargetMode="External"/><Relationship Id="rId7741" Type="http://schemas.openxmlformats.org/officeDocument/2006/relationships/hyperlink" Target="https://www.caixa.gov.br/Downloads/sinapi-cadernos-tecnicos/SINAPI-CT-PERFURACAO-HORIZONTAL-DIRECIONAL-HDD.pdf" TargetMode="External"/><Relationship Id="rId2886" Type="http://schemas.openxmlformats.org/officeDocument/2006/relationships/hyperlink" Target="https://www.caixa.gov.br/Downloads/sinapi-cadernos-tecnicos/SINAPI-CT-ELETROCALHAS.pdf" TargetMode="External"/><Relationship Id="rId3937" Type="http://schemas.openxmlformats.org/officeDocument/2006/relationships/hyperlink" Target="https://www.caixa.gov.br/Downloads/sinapi-cadernos-tecnicos/SINAPI-CT-FOSSAS-E-SUMIDOUROS.pdf" TargetMode="External"/><Relationship Id="rId5292" Type="http://schemas.openxmlformats.org/officeDocument/2006/relationships/hyperlink" Target="https://www.caixa.gov.br/Downloads/sinapi-cadernos-tecnicos/SINAPI-CT-INSTALACOES-HIDRAULICAS-EM-PPR.pdf" TargetMode="External"/><Relationship Id="rId6343" Type="http://schemas.openxmlformats.org/officeDocument/2006/relationships/hyperlink" Target="https://www.caixa.gov.br/Downloads/sinapi-cadernos-tecnicos/SINAPI-CT-INSTALACOES-DE-AR-CONDICIONADO.pdf" TargetMode="External"/><Relationship Id="rId9499" Type="http://schemas.openxmlformats.org/officeDocument/2006/relationships/hyperlink" Target="https://www.caixa.gov.br/Downloads/sinapi-cadernos-tecnicos/SINAPI-CT-VERGAS-CONTRAVERGAS-E-FIXACAO-DE-ALVENARIA.pdf" TargetMode="External"/><Relationship Id="rId858" Type="http://schemas.openxmlformats.org/officeDocument/2006/relationships/hyperlink" Target="https://www.caixa.gov.br/Downloads/sinapi-cadernos-tecnicos/SINAPI-CT-ATERROS-BASES-SUB-BASES-E-IMPRIMACOES.pdf" TargetMode="External"/><Relationship Id="rId1488" Type="http://schemas.openxmlformats.org/officeDocument/2006/relationships/hyperlink" Target="https://www.caixa.gov.br/Downloads/sinapi-cadernos-tecnicos/SINAPI-CT-CUSTOS-HORARIOS-PRODUTIVO-E-IMPRODUTIVO-DOS-EQUIPAMENTOS.pdf" TargetMode="External"/><Relationship Id="rId2539" Type="http://schemas.openxmlformats.org/officeDocument/2006/relationships/hyperlink" Target="https://www.caixa.gov.br/Downloads/sinapi-cadernos-tecnicos/SINAPI-CT-DEPRECIACAO-JUROS-IMPOSTOS-E-SEGUROS-MANUTENCAO-E-MATERIAIS-NA-OPERACAO-DOS-EQUIPAMENTOS.pdf" TargetMode="External"/><Relationship Id="rId2953" Type="http://schemas.openxmlformats.org/officeDocument/2006/relationships/hyperlink" Target="https://www.caixa.gov.br/Downloads/sinapi-cadernos-tecnicos/SINAPI-CT-ENERGIA-SOLAR-PARA-EDIFICACOES.pdf" TargetMode="External"/><Relationship Id="rId6410" Type="http://schemas.openxmlformats.org/officeDocument/2006/relationships/hyperlink" Target="https://www.caixa.gov.br/Downloads/sinapi-cadernos-tecnicos/SINAPI-CT-INSTALACOES-EM-COBRE.pdf" TargetMode="External"/><Relationship Id="rId9566" Type="http://schemas.openxmlformats.org/officeDocument/2006/relationships/hyperlink" Target="https://www.caixa.gov.br/Downloads/sinapi-cadernos-tecnicos/SINAPI-CT-VALVULAS-E-REGISTROS-PARA-SISTEMAS-PREDIAIS.pdf" TargetMode="External"/><Relationship Id="rId925" Type="http://schemas.openxmlformats.org/officeDocument/2006/relationships/hyperlink" Target="https://www.caixa.gov.br/Downloads/sinapi-cadernos-tecnicos/SINAPI-CT-ATERROS-BASES-SUB-BASES-E-IMPRIMACOES.pdf" TargetMode="External"/><Relationship Id="rId1555" Type="http://schemas.openxmlformats.org/officeDocument/2006/relationships/hyperlink" Target="https://www.caixa.gov.br/Downloads/sinapi-cadernos-tecnicos/SINAPI-CT-CUSTOS-HORARIOS-PRODUTIVO-E-IMPRODUTIVO-DOS-EQUIPAMENTOS.pdf" TargetMode="External"/><Relationship Id="rId2606" Type="http://schemas.openxmlformats.org/officeDocument/2006/relationships/hyperlink" Target="https://www.caixa.gov.br/Downloads/sinapi-cadernos-tecnicos/SINAPI-CT-DEPRECIACAO-JUROS-IMPOSTOS-E-SEGUROS-MANUTENCAO-E-MATERIAIS-NA-OPERACAO-DOS-EQUIPAMENTOS.pdf" TargetMode="External"/><Relationship Id="rId5012" Type="http://schemas.openxmlformats.org/officeDocument/2006/relationships/hyperlink" Target="https://www.caixa.gov.br/Downloads/sinapi-cadernos-tecnicos/SINAPI-CT-INSTALACOES-HIDRAULICAS-RESERVACAO-E-BOMBAS-DE-RECALQUE.pdf" TargetMode="External"/><Relationship Id="rId8168" Type="http://schemas.openxmlformats.org/officeDocument/2006/relationships/hyperlink" Target="https://www.caixa.gov.br/Downloads/sinapi-cadernos-tecnicos/SINAPI-CT-POCOS-DE-VISITA-E-CAIXAS-PARA-BOCAS-DE-LOBO.pdf" TargetMode="External"/><Relationship Id="rId8582" Type="http://schemas.openxmlformats.org/officeDocument/2006/relationships/hyperlink" Target="https://www.caixa.gov.br/Downloads/sinapi-cadernos-tecnicos/SINAPI-CT-REDES-DE-LOGICA-TELEFONIA-E-IMAGEM.pdf" TargetMode="External"/><Relationship Id="rId9219" Type="http://schemas.openxmlformats.org/officeDocument/2006/relationships/hyperlink" Target="https://www.caixa.gov.br/Downloads/sinapi-cadernos-tecnicos/SINAPI-CT-TRANSPORTE-DE-MATERIAIS-DENTRO-DO-CANTEIRO-DE-OBRAS.pdf" TargetMode="External"/><Relationship Id="rId9633" Type="http://schemas.openxmlformats.org/officeDocument/2006/relationships/hyperlink" Target="https://www.caixa.gov.br/Downloads/sinapi-cadernos-tecnicos/SINAPI-CT-VALVULAS-E-REGISTROS-PARA-SISTEMAS-PREDIAIS.pdf" TargetMode="External"/><Relationship Id="rId1208" Type="http://schemas.openxmlformats.org/officeDocument/2006/relationships/hyperlink" Target="https://www.caixa.gov.br/Downloads/sinapi-cadernos-tecnicos/SINAPI-CT-CANALETAS-GRELHAS-E-CAIXAS-COM-GRELHA-PARA-DRENAGEM.pdf" TargetMode="External"/><Relationship Id="rId7184" Type="http://schemas.openxmlformats.org/officeDocument/2006/relationships/hyperlink" Target="https://www.caixa.gov.br/Downloads/sinapi-cadernos-tecnicos/SINAPI-CT-LOUCAS-E-METAIS.pdf" TargetMode="External"/><Relationship Id="rId8235" Type="http://schemas.openxmlformats.org/officeDocument/2006/relationships/hyperlink" Target="https://www.caixa.gov.br/Downloads/sinapi-cadernos-tecnicos/SINAPI-CT-POCOS-DE-VISITA-E-CAIXAS-PARA-BOCAS-DE-LOBO.pdf" TargetMode="External"/><Relationship Id="rId1622" Type="http://schemas.openxmlformats.org/officeDocument/2006/relationships/hyperlink" Target="https://www.caixa.gov.br/Downloads/sinapi-cadernos-tecnicos/SINAPI-CT-CUSTOS-HORARIOS-PRODUTIVO-E-IMPRODUTIVO-DOS-EQUIPAMENTOS.pdf" TargetMode="External"/><Relationship Id="rId4778" Type="http://schemas.openxmlformats.org/officeDocument/2006/relationships/hyperlink" Target="https://www.caixa.gov.br/Downloads/sinapi-cadernos-tecnicos/SINAPI-CT-INSTALACOES-ELETRICAS-REDE-DE-DISTRIBUICAO.pdf" TargetMode="External"/><Relationship Id="rId5829" Type="http://schemas.openxmlformats.org/officeDocument/2006/relationships/hyperlink" Target="https://www.caixa.gov.br/Downloads/sinapi-cadernos-tecnicos/SINAPI-CT-INSTALACOES-PREDIAIS-DE-AGUAS-PLUVIAIS-TUBOS-CONEXOES-CAIXAS-E-RALOS.pdf" TargetMode="External"/><Relationship Id="rId7251" Type="http://schemas.openxmlformats.org/officeDocument/2006/relationships/hyperlink" Target="https://www.caixa.gov.br/Downloads/sinapi-cadernos-tecnicos/SINAPI-CT-LUMINARIAS-EXTERNAS.pdf" TargetMode="External"/><Relationship Id="rId9700" Type="http://schemas.openxmlformats.org/officeDocument/2006/relationships/hyperlink" Target="https://www.caixa.gov.br/Downloads/sinapi-cadernos-tecnicos/SINAPI-CT-VALVULAS-PARA-REDES-DE-SANEAMENTO.pdf" TargetMode="External"/><Relationship Id="rId3794" Type="http://schemas.openxmlformats.org/officeDocument/2006/relationships/hyperlink" Target="https://www.caixa.gov.br/Downloads/sinapi-cadernos-tecnicos/SINAPI-CT-ESTRUTURAS-DE-MADEIRA.pdf" TargetMode="External"/><Relationship Id="rId4845" Type="http://schemas.openxmlformats.org/officeDocument/2006/relationships/hyperlink" Target="https://www.caixa.gov.br/Downloads/sinapi-cadernos-tecnicos/SINAPI-CT-INSTALACOES-HIDRAULICAS-RESERVACAO-E-BOMBAS-DE-RECALQUE.pdf" TargetMode="External"/><Relationship Id="rId8302" Type="http://schemas.openxmlformats.org/officeDocument/2006/relationships/hyperlink" Target="https://www.caixa.gov.br/Downloads/sinapi-cadernos-tecnicos/SINAPI-CT-PRODUCAO-DE-CONCRETO.pdf" TargetMode="External"/><Relationship Id="rId2396" Type="http://schemas.openxmlformats.org/officeDocument/2006/relationships/hyperlink" Target="https://www.caixa.gov.br/Downloads/sinapi-cadernos-tecnicos/SINAPI-CT-DEPRECIACAO-JUROS-IMPOSTOS-E-SEGUROS-MANUTENCAO-E-MATERIAIS-NA-OPERACAO-DOS-EQUIPAMENTOS.pdf" TargetMode="External"/><Relationship Id="rId3447" Type="http://schemas.openxmlformats.org/officeDocument/2006/relationships/hyperlink" Target="https://www.caixa.gov.br/Downloads/sinapi-cadernos-tecnicos/SINAPI-CT-ESQUADRIAS-JANELAS.pdf" TargetMode="External"/><Relationship Id="rId3861" Type="http://schemas.openxmlformats.org/officeDocument/2006/relationships/hyperlink" Target="https://www.caixa.gov.br/Downloads/sinapi-cadernos-tecnicos/SINAPI-CT-EXECUCAO-DE-TIRANTES.pdf" TargetMode="External"/><Relationship Id="rId4912" Type="http://schemas.openxmlformats.org/officeDocument/2006/relationships/hyperlink" Target="https://www.caixa.gov.br/Downloads/sinapi-cadernos-tecnicos/SINAPI-CT-INSTALACOES-HIDRAULICAS-RESERVACAO-E-BOMBAS-DE-RECALQUE.pdf" TargetMode="External"/><Relationship Id="rId368" Type="http://schemas.openxmlformats.org/officeDocument/2006/relationships/hyperlink" Target="https://www.caixa.gov.br/Downloads/sinapi-cadernos-tecnicos/SINAPI-CT-ASSENTAMENTO-DE-TUBOS-DE-ESGOTO-EM-PVC-E-PEAD.pdf" TargetMode="External"/><Relationship Id="rId782" Type="http://schemas.openxmlformats.org/officeDocument/2006/relationships/hyperlink" Target="https://www.caixa.gov.br/Downloads/sinapi-cadernos-tecnicos/SINAPI-CT-ATERROS-BASES-SUB-BASES-E-IMPRIMACOES.pdf" TargetMode="External"/><Relationship Id="rId2049" Type="http://schemas.openxmlformats.org/officeDocument/2006/relationships/hyperlink" Target="https://www.caixa.gov.br/Downloads/sinapi-cadernos-tecnicos/SINAPI-CT-DEPRECIACAO-JUROS-IMPOSTOS-E-SEGUROS-MANUTENCAO-E-MATERIAIS-NA-OPERACAO-DOS-EQUIPAMENTOS.pdf" TargetMode="External"/><Relationship Id="rId2463" Type="http://schemas.openxmlformats.org/officeDocument/2006/relationships/hyperlink" Target="https://www.caixa.gov.br/Downloads/sinapi-cadernos-tecnicos/SINAPI-CT-DEPRECIACAO-JUROS-IMPOSTOS-E-SEGUROS-MANUTENCAO-E-MATERIAIS-NA-OPERACAO-DOS-EQUIPAMENTOS.pdf" TargetMode="External"/><Relationship Id="rId3514" Type="http://schemas.openxmlformats.org/officeDocument/2006/relationships/hyperlink" Target="https://www.caixa.gov.br/Downloads/sinapi-cadernos-tecnicos/SINAPI-CT-ESQUADRIAS-PORTAS.pdf" TargetMode="External"/><Relationship Id="rId9076" Type="http://schemas.openxmlformats.org/officeDocument/2006/relationships/hyperlink" Target="https://www.caixa.gov.br/Downloads/sinapi-cadernos-tecnicos/SINAPI-CT-TRANSPORTE-FLUVIAL-CARGA-E-DESCARGA.pdf" TargetMode="External"/><Relationship Id="rId9490" Type="http://schemas.openxmlformats.org/officeDocument/2006/relationships/hyperlink" Target="https://www.caixa.gov.br/Downloads/sinapi-cadernos-tecnicos/SINAPI-CT-VERGAS-CONTRAVERGAS-E-FIXACAO-DE-ALVENARIA.pdf" TargetMode="External"/><Relationship Id="rId435" Type="http://schemas.openxmlformats.org/officeDocument/2006/relationships/hyperlink" Target="https://www.caixa.gov.br/Downloads/sinapi-cadernos-tecnicos/SINAPI-CT-ASSENTAMENTO-DE-TUBOS-DE-PVC-E-METALICOS-EM-REDES-DE-AGUA.pdf" TargetMode="External"/><Relationship Id="rId1065" Type="http://schemas.openxmlformats.org/officeDocument/2006/relationships/hyperlink" Target="https://www.caixa.gov.br/Downloads/sinapi-cadernos-tecnicos/SINAPI-CT-BOMBAS-HIDRAULICAS-CENTRIFUGAS-HORIZONTAIS-E-SUBMERSIVEIS.pdf" TargetMode="External"/><Relationship Id="rId2116" Type="http://schemas.openxmlformats.org/officeDocument/2006/relationships/hyperlink" Target="https://www.caixa.gov.br/Downloads/sinapi-cadernos-tecnicos/SINAPI-CT-DEPRECIACAO-JUROS-IMPOSTOS-E-SEGUROS-MANUTENCAO-E-MATERIAIS-NA-OPERACAO-DOS-EQUIPAMENTOS.pdf" TargetMode="External"/><Relationship Id="rId2530" Type="http://schemas.openxmlformats.org/officeDocument/2006/relationships/hyperlink" Target="https://www.caixa.gov.br/Downloads/sinapi-cadernos-tecnicos/SINAPI-CT-DEPRECIACAO-JUROS-IMPOSTOS-E-SEGUROS-MANUTENCAO-E-MATERIAIS-NA-OPERACAO-DOS-EQUIPAMENTOS.pdf" TargetMode="External"/><Relationship Id="rId5686" Type="http://schemas.openxmlformats.org/officeDocument/2006/relationships/hyperlink" Target="https://www.caixa.gov.br/Downloads/sinapi-cadernos-tecnicos/SINAPI-CT-INSTALACOES-PREDIAIS-DE-AGUA-FRIA-EM-PVC.pdf" TargetMode="External"/><Relationship Id="rId6737" Type="http://schemas.openxmlformats.org/officeDocument/2006/relationships/hyperlink" Target="https://www.caixa.gov.br/Downloads/sinapi-cadernos-tecnicos/SINAPI-CT-LIMPEZA-DE-OBRA.pdf" TargetMode="External"/><Relationship Id="rId8092" Type="http://schemas.openxmlformats.org/officeDocument/2006/relationships/hyperlink" Target="https://www.caixa.gov.br/Downloads/sinapi-cadernos-tecnicos/SINAPI-CT-POSTES-DE-CONCRETO-E-METALICOS.pdf" TargetMode="External"/><Relationship Id="rId9143" Type="http://schemas.openxmlformats.org/officeDocument/2006/relationships/hyperlink" Target="https://www.caixa.gov.br/Downloads/sinapi-cadernos-tecnicos/SINAPI-CT-TRANSPORTE-FLUVIAL-MOMENTO-DE-TRANSPORTE.pdf" TargetMode="External"/><Relationship Id="rId502" Type="http://schemas.openxmlformats.org/officeDocument/2006/relationships/hyperlink" Target="https://www.caixa.gov.br/Downloads/sinapi-cadernos-tecnicos/SINAPI-CT-ASSENTAMENTO-DE-TUBOS-DE-PVC-E-METALICOS-EM-REDES-DE-AGUA.pdf" TargetMode="External"/><Relationship Id="rId1132" Type="http://schemas.openxmlformats.org/officeDocument/2006/relationships/hyperlink" Target="https://www.caixa.gov.br/Downloads/sinapi-cadernos-tecnicos/SINAPI-CT-CAIXAS-ENTERRADAS.pdf" TargetMode="External"/><Relationship Id="rId4288" Type="http://schemas.openxmlformats.org/officeDocument/2006/relationships/hyperlink" Target="https://www.caixa.gov.br/Downloads/sinapi-cadernos-tecnicos/SINAPI-CT-ILUMINACAO-PREDIAL-E-MONITORAMENTO.pdf" TargetMode="External"/><Relationship Id="rId5339" Type="http://schemas.openxmlformats.org/officeDocument/2006/relationships/hyperlink" Target="https://www.caixa.gov.br/Downloads/sinapi-cadernos-tecnicos/SINAPI-CT-INSTALACOES-HIDRAULICAS-EM-PPR.pdf" TargetMode="External"/><Relationship Id="rId9210" Type="http://schemas.openxmlformats.org/officeDocument/2006/relationships/hyperlink" Target="https://www.caixa.gov.br/Downloads/sinapi-cadernos-tecnicos/SINAPI-CT-TRANSPORTE-DE-MATERIAIS-DENTRO-DO-CANTEIRO-DE-OBRAS.pdf" TargetMode="External"/><Relationship Id="rId4355" Type="http://schemas.openxmlformats.org/officeDocument/2006/relationships/hyperlink" Target="https://www.caixa.gov.br/Downloads/sinapi-cadernos-tecnicos/SINAPI-CT-INSTALACOES-ELETRICAS-ELETRODUTOS-EMBUTIDOS-CABOS-CAIXAS-TOMADAS-E-INTERRUPTORES.pdf" TargetMode="External"/><Relationship Id="rId5753" Type="http://schemas.openxmlformats.org/officeDocument/2006/relationships/hyperlink" Target="https://www.caixa.gov.br/Downloads/sinapi-cadernos-tecnicos/SINAPI-CT-INSTALACOES-PREDIAIS-DE-AGUA-QUENTE-EM-CPVC.pdf" TargetMode="External"/><Relationship Id="rId6804" Type="http://schemas.openxmlformats.org/officeDocument/2006/relationships/hyperlink" Target="https://www.caixa.gov.br/Downloads/sinapi-metodologia/Livro_SINAPI_Calculos_Parametros.pdf" TargetMode="External"/><Relationship Id="rId1949" Type="http://schemas.openxmlformats.org/officeDocument/2006/relationships/hyperlink" Target="https://www.caixa.gov.br/Downloads/sinapi-cadernos-tecnicos/SINAPI-CT-DEPRECIACAO-JUROS-IMPOSTOS-E-SEGUROS-MANUTENCAO-E-MATERIAIS-NA-OPERACAO-DOS-EQUIPAMENTOS.pdf" TargetMode="External"/><Relationship Id="rId4008" Type="http://schemas.openxmlformats.org/officeDocument/2006/relationships/hyperlink" Target="https://www.caixa.gov.br/Downloads/sinapi-cadernos-tecnicos/SINAPI-CT-FUNDACOES-RASAS-(BLOCOS-SAPATAS-VIGAS-BALDRAME).pdf" TargetMode="External"/><Relationship Id="rId5406" Type="http://schemas.openxmlformats.org/officeDocument/2006/relationships/hyperlink" Target="https://www.caixa.gov.br/Downloads/sinapi-cadernos-tecnicos/SINAPI-CT-INSTALACOES-PREDIAIS-DE-ESGOTO-TUBOS-E-CONEXOES.pdf" TargetMode="External"/><Relationship Id="rId5820" Type="http://schemas.openxmlformats.org/officeDocument/2006/relationships/hyperlink" Target="https://www.caixa.gov.br/Downloads/sinapi-cadernos-tecnicos/SINAPI-CT-INSTALACOES-PREDIAIS-DE-AGUA-QUENTE-EM-CPVC.pdf" TargetMode="External"/><Relationship Id="rId8976" Type="http://schemas.openxmlformats.org/officeDocument/2006/relationships/hyperlink" Target="https://www.caixa.gov.br/Downloads/sinapi-cadernos-tecnicos/SINAPI-CT-SUPRESSAO-VEGETAL.pdf" TargetMode="External"/><Relationship Id="rId292" Type="http://schemas.openxmlformats.org/officeDocument/2006/relationships/hyperlink" Target="https://www.caixa.gov.br/Downloads/sinapi-cadernos-tecnicos/SINAPI-CT-ARMACAO-PARA-ESTRUTURAS-DE-CONCRETO-ARMADO.pdf" TargetMode="External"/><Relationship Id="rId3371" Type="http://schemas.openxmlformats.org/officeDocument/2006/relationships/hyperlink" Target="https://www.caixa.gov.br/Downloads/sinapi-cadernos-tecnicos/SINAPI-CT-ESCORAMENTO-E-PREPARO-DE-FUNDO-DE-VALAS.pdf" TargetMode="External"/><Relationship Id="rId4422" Type="http://schemas.openxmlformats.org/officeDocument/2006/relationships/hyperlink" Target="https://www.caixa.gov.br/Downloads/sinapi-cadernos-tecnicos/SINAPI-CT-INSTALACOES-ELETRICAS-ELETRODUTOS-EMBUTIDOS-CABOS-CAIXAS-TOMADAS-E-INTERRUPTORES.pdf" TargetMode="External"/><Relationship Id="rId7578" Type="http://schemas.openxmlformats.org/officeDocument/2006/relationships/hyperlink" Target="https://www.caixa.gov.br/Downloads/sinapi-cadernos-tecnicos/SINAPI-CT-PAREDES-EM-DRYWALL.pdf" TargetMode="External"/><Relationship Id="rId7992" Type="http://schemas.openxmlformats.org/officeDocument/2006/relationships/hyperlink" Target="https://www.caixa.gov.br/Downloads/sinapi-cadernos-tecnicos/SINAPI-CT-PISOS.pdf" TargetMode="External"/><Relationship Id="rId8629" Type="http://schemas.openxmlformats.org/officeDocument/2006/relationships/hyperlink" Target="https://www.caixa.gov.br/Downloads/sinapi-cadernos-tecnicos/SINAPI-CT-REDES-DE-LOGICA-TELEFONIA-E-IMAGEM.pdf" TargetMode="External"/><Relationship Id="rId3024" Type="http://schemas.openxmlformats.org/officeDocument/2006/relationships/hyperlink" Target="https://www.caixa.gov.br/Downloads/sinapi-cadernos-tecnicos/SINAPI-CT-EQUIPAMENTOS-DE-PROTECAO-COLETIVA.pdf" TargetMode="External"/><Relationship Id="rId6594" Type="http://schemas.openxmlformats.org/officeDocument/2006/relationships/hyperlink" Target="https://www.caixa.gov.br/Downloads/sinapi-cadernos-tecnicos/SINAPI-CT-INSTALACOES-EM-COBRE.pdf" TargetMode="External"/><Relationship Id="rId7645" Type="http://schemas.openxmlformats.org/officeDocument/2006/relationships/hyperlink" Target="https://www.caixa.gov.br/Downloads/sinapi-cadernos-tecnicos/SINAPI-CT-PASSEIOS-DE-CONCRETO.pdf" TargetMode="External"/><Relationship Id="rId2040" Type="http://schemas.openxmlformats.org/officeDocument/2006/relationships/hyperlink" Target="https://www.caixa.gov.br/Downloads/sinapi-cadernos-tecnicos/SINAPI-CT-DEPRECIACAO-JUROS-IMPOSTOS-E-SEGUROS-MANUTENCAO-E-MATERIAIS-NA-OPERACAO-DOS-EQUIPAMENTOS.pdf" TargetMode="External"/><Relationship Id="rId5196" Type="http://schemas.openxmlformats.org/officeDocument/2006/relationships/hyperlink" Target="https://www.caixa.gov.br/Downloads/sinapi-cadernos-tecnicos/SINAPI-CT-INSTALACOES-HIDRAULICAS-EM-PEX.pdf" TargetMode="External"/><Relationship Id="rId6247" Type="http://schemas.openxmlformats.org/officeDocument/2006/relationships/hyperlink" Target="https://www.caixa.gov.br/Downloads/sinapi-cadernos-tecnicos/SINAPI-CT-INSTALACOES-DE-GAS-E-INCENDIO-EM-ACO-E-FERRO-GALVANIZADO.pdf" TargetMode="External"/><Relationship Id="rId6661" Type="http://schemas.openxmlformats.org/officeDocument/2006/relationships/hyperlink" Target="https://www.caixa.gov.br/Downloads/sinapi-cadernos-tecnicos/SINAPI-CT-LAJES-PRE-MOLDADAS.pdf" TargetMode="External"/><Relationship Id="rId7712" Type="http://schemas.openxmlformats.org/officeDocument/2006/relationships/hyperlink" Target="https://www.caixa.gov.br/Downloads/sinapi-cadernos-tecnicos/SINAPI-CT-PAVIMENTO-RIGIDO-DE-CONCRETO.pdf" TargetMode="External"/><Relationship Id="rId5263" Type="http://schemas.openxmlformats.org/officeDocument/2006/relationships/hyperlink" Target="https://www.caixa.gov.br/Downloads/sinapi-cadernos-tecnicos/SINAPI-CT-INSTALACOES-HIDRAULICAS-EM-PPR.pdf" TargetMode="External"/><Relationship Id="rId6314" Type="http://schemas.openxmlformats.org/officeDocument/2006/relationships/hyperlink" Target="https://www.caixa.gov.br/Downloads/sinapi-cadernos-tecnicos/SINAPI-CT-INSTALACOES-DE-GAS-EM-PEX-MULTICAMADAS.pdf" TargetMode="External"/><Relationship Id="rId1459" Type="http://schemas.openxmlformats.org/officeDocument/2006/relationships/hyperlink" Target="https://www.caixa.gov.br/Downloads/sinapi-cadernos-tecnicos/SINAPI-CT-CUSTOS-HORARIOS-PRODUTIVO-E-IMPRODUTIVO-DOS-EQUIPAMENTOS.pdf" TargetMode="External"/><Relationship Id="rId2857" Type="http://schemas.openxmlformats.org/officeDocument/2006/relationships/hyperlink" Target="https://www.caixa.gov.br/Downloads/sinapi-cadernos-tecnicos/SINAPI-CT-ELETROCALHAS.pdf" TargetMode="External"/><Relationship Id="rId3908" Type="http://schemas.openxmlformats.org/officeDocument/2006/relationships/hyperlink" Target="https://www.caixa.gov.br/Downloads/sinapi-cadernos-tecnicos/SINAPI-CT-FORROS.pdf" TargetMode="External"/><Relationship Id="rId5330" Type="http://schemas.openxmlformats.org/officeDocument/2006/relationships/hyperlink" Target="https://www.caixa.gov.br/Downloads/sinapi-cadernos-tecnicos/SINAPI-CT-INSTALACOES-HIDRAULICAS-EM-PPR.pdf" TargetMode="External"/><Relationship Id="rId8486" Type="http://schemas.openxmlformats.org/officeDocument/2006/relationships/hyperlink" Target="https://www.caixa.gov.br/Downloads/sinapi-cadernos-tecnicos/SINAPI-CT-RECOMPOSICAO-DE-PAVIMENTOS.pdf" TargetMode="External"/><Relationship Id="rId98" Type="http://schemas.openxmlformats.org/officeDocument/2006/relationships/hyperlink" Target="https://www.caixa.gov.br/Downloads/sinapi-cadernos-tecnicos/SINAPI-CT-ALVENARIAS-DIVERSAS.pdf" TargetMode="External"/><Relationship Id="rId829" Type="http://schemas.openxmlformats.org/officeDocument/2006/relationships/hyperlink" Target="https://www.caixa.gov.br/Downloads/sinapi-cadernos-tecnicos/SINAPI-CT-ATERROS-BASES-SUB-BASES-E-IMPRIMACOES.pdf" TargetMode="External"/><Relationship Id="rId1873" Type="http://schemas.openxmlformats.org/officeDocument/2006/relationships/hyperlink" Target="https://www.caixa.gov.br/Downloads/sinapi-cadernos-tecnicos/SINAPI-CT-DEMOLICOES-E-REMOCOES.pdf" TargetMode="External"/><Relationship Id="rId2924" Type="http://schemas.openxmlformats.org/officeDocument/2006/relationships/hyperlink" Target="https://www.caixa.gov.br/Downloads/sinapi-cadernos-tecnicos/SINAPI-CT-ELETROCALHAS.pdf" TargetMode="External"/><Relationship Id="rId7088" Type="http://schemas.openxmlformats.org/officeDocument/2006/relationships/hyperlink" Target="https://www.caixa.gov.br/Downloads/sinapi-metodologia/Livro_SINAPI_Calculos_Parametros.pdf" TargetMode="External"/><Relationship Id="rId8139" Type="http://schemas.openxmlformats.org/officeDocument/2006/relationships/hyperlink" Target="https://www.caixa.gov.br/Downloads/sinapi-cadernos-tecnicos/SINAPI-CT-POCOS-DE-VISITA-E-CAIXAS-PARA-BOCAS-DE-LOBO.pdf" TargetMode="External"/><Relationship Id="rId9537" Type="http://schemas.openxmlformats.org/officeDocument/2006/relationships/hyperlink" Target="https://www.caixa.gov.br/Downloads/sinapi-cadernos-tecnicos/SINAPI-CT-VIDROS-E-ESPELHOS.pdf" TargetMode="External"/><Relationship Id="rId1526" Type="http://schemas.openxmlformats.org/officeDocument/2006/relationships/hyperlink" Target="https://www.caixa.gov.br/Downloads/sinapi-cadernos-tecnicos/SINAPI-CT-CUSTOS-HORARIOS-PRODUTIVO-E-IMPRODUTIVO-DOS-EQUIPAMENTOS.pdf" TargetMode="External"/><Relationship Id="rId1940" Type="http://schemas.openxmlformats.org/officeDocument/2006/relationships/hyperlink" Target="https://www.caixa.gov.br/Downloads/sinapi-cadernos-tecnicos/SINAPI-CT-DEPRECIACAO-JUROS-IMPOSTOS-E-SEGUROS-MANUTENCAO-E-MATERIAIS-NA-OPERACAO-DOS-EQUIPAMENTOS.pdf" TargetMode="External"/><Relationship Id="rId8553" Type="http://schemas.openxmlformats.org/officeDocument/2006/relationships/hyperlink" Target="https://www.caixa.gov.br/Downloads/sinapi-cadernos-tecnicos/SINAPI-CT-REDES-ENTERRADAS-DE-DISTRIBUICAO-ELETRICA.pdf" TargetMode="External"/><Relationship Id="rId9604" Type="http://schemas.openxmlformats.org/officeDocument/2006/relationships/hyperlink" Target="https://www.caixa.gov.br/Downloads/sinapi-cadernos-tecnicos/SINAPI-CT-VALVULAS-E-REGISTROS-PARA-SISTEMAS-PREDIAIS.pdf" TargetMode="External"/><Relationship Id="rId3698" Type="http://schemas.openxmlformats.org/officeDocument/2006/relationships/hyperlink" Target="https://www.caixa.gov.br/Downloads/sinapi-cadernos-tecnicos/SINAPI-CT-ESTRUTURA-E-TRAMA-PARA-COBERTURA.pdf" TargetMode="External"/><Relationship Id="rId4749" Type="http://schemas.openxmlformats.org/officeDocument/2006/relationships/hyperlink" Target="https://www.caixa.gov.br/Downloads/sinapi-cadernos-tecnicos/SINAPI-CT-INSTALACOES-ELETRICAS-REDE-DE-DISTRIBUICAO.pdf" TargetMode="External"/><Relationship Id="rId7155" Type="http://schemas.openxmlformats.org/officeDocument/2006/relationships/hyperlink" Target="https://www.caixa.gov.br/Downloads/sinapi-cadernos-tecnicos/SINAPI-CT-LOUCAS-E-METAIS.pdf" TargetMode="External"/><Relationship Id="rId8206" Type="http://schemas.openxmlformats.org/officeDocument/2006/relationships/hyperlink" Target="https://www.caixa.gov.br/Downloads/sinapi-cadernos-tecnicos/SINAPI-CT-POCOS-DE-VISITA-E-CAIXAS-PARA-BOCAS-DE-LOBO.pdf" TargetMode="External"/><Relationship Id="rId8620" Type="http://schemas.openxmlformats.org/officeDocument/2006/relationships/hyperlink" Target="https://www.caixa.gov.br/Downloads/sinapi-cadernos-tecnicos/SINAPI-CT-REDES-DE-LOGICA-TELEFONIA-E-IMAGEM.pdf" TargetMode="External"/><Relationship Id="rId3765" Type="http://schemas.openxmlformats.org/officeDocument/2006/relationships/hyperlink" Target="https://www.caixa.gov.br/Downloads/sinapi-cadernos-tecnicos/SINAPI-CT-ESTRUTURAS-DE-CONTENCAO-PERFIS-PRANCHADOS-CORTINAS-E-MUROS-DE-ARRIMO.pdf" TargetMode="External"/><Relationship Id="rId4816" Type="http://schemas.openxmlformats.org/officeDocument/2006/relationships/hyperlink" Target="https://www.caixa.gov.br/Downloads/sinapi-cadernos-tecnicos/SINAPI-CT-INSTALACOES-HIDRAULICAS-RESERVACAO-E-BOMBAS-DE-RECALQUE.pdf" TargetMode="External"/><Relationship Id="rId6171" Type="http://schemas.openxmlformats.org/officeDocument/2006/relationships/hyperlink" Target="https://www.caixa.gov.br/Downloads/sinapi-cadernos-tecnicos/SINAPI-CT-INSTALACOES-DE-GAS-E-INCENDIO-EM-ACO-E-FERRO-GALVANIZADO.pdf" TargetMode="External"/><Relationship Id="rId7222" Type="http://schemas.openxmlformats.org/officeDocument/2006/relationships/hyperlink" Target="https://www.caixa.gov.br/Downloads/sinapi-cadernos-tecnicos/SINAPI-CT-LOUCAS-E-METAIS.pdf" TargetMode="External"/><Relationship Id="rId686" Type="http://schemas.openxmlformats.org/officeDocument/2006/relationships/hyperlink" Target="https://www.caixa.gov.br/Downloads/sinapi-cadernos-tecnicos/SINAPI-CT-ASSENTAMENTO-DE-TUBOS-DE-ESGOTO-OU-DRENAGEM-PLUVIAL-EM-CONCRETO.pdf" TargetMode="External"/><Relationship Id="rId2367" Type="http://schemas.openxmlformats.org/officeDocument/2006/relationships/hyperlink" Target="https://www.caixa.gov.br/Downloads/sinapi-cadernos-tecnicos/SINAPI-CT-DEPRECIACAO-JUROS-IMPOSTOS-E-SEGUROS-MANUTENCAO-E-MATERIAIS-NA-OPERACAO-DOS-EQUIPAMENTOS.pdf" TargetMode="External"/><Relationship Id="rId2781" Type="http://schemas.openxmlformats.org/officeDocument/2006/relationships/hyperlink" Target="https://www.caixa.gov.br/Downloads/sinapi-cadernos-tecnicos/SINAPI-CT-DRENOS.pdf" TargetMode="External"/><Relationship Id="rId3418" Type="http://schemas.openxmlformats.org/officeDocument/2006/relationships/hyperlink" Target="https://www.caixa.gov.br/Downloads/sinapi-cadernos-tecnicos/SINAPI-CT-ESGOTAMENTO-DE-VALA-E-REBAIXAMENTO-DO-LENCOL-FREATICO.pdf" TargetMode="External"/><Relationship Id="rId9394" Type="http://schemas.openxmlformats.org/officeDocument/2006/relationships/hyperlink" Target="https://www.caixa.gov.br/Downloads/sinapi-cadernos-tecnicos/SINAPI-CT-TUBULACAO-FLANGEADA-PARA-REDES-DE-AGUA.pdf" TargetMode="External"/><Relationship Id="rId339" Type="http://schemas.openxmlformats.org/officeDocument/2006/relationships/hyperlink" Target="https://www.caixa.gov.br/Downloads/sinapi-cadernos-tecnicos/SINAPI-CT-ARRASAMENTO-DE-ESTACAS.pdf" TargetMode="External"/><Relationship Id="rId753" Type="http://schemas.openxmlformats.org/officeDocument/2006/relationships/hyperlink" Target="https://www.caixa.gov.br/Downloads/sinapi-cadernos-tecnicos/SINAPI-CT-ATERROS-BASES-SUB-BASES-E-IMPRIMACOES.pdf" TargetMode="External"/><Relationship Id="rId1383" Type="http://schemas.openxmlformats.org/officeDocument/2006/relationships/hyperlink" Target="https://www.caixa.gov.br/Downloads/sinapi-cadernos-tecnicos/SINAPI-CT-CONCRETO-PROTENDIDO.pdf" TargetMode="External"/><Relationship Id="rId2434" Type="http://schemas.openxmlformats.org/officeDocument/2006/relationships/hyperlink" Target="https://www.caixa.gov.br/Downloads/sinapi-cadernos-tecnicos/SINAPI-CT-DEPRECIACAO-JUROS-IMPOSTOS-E-SEGUROS-MANUTENCAO-E-MATERIAIS-NA-OPERACAO-DOS-EQUIPAMENTOS.pdf" TargetMode="External"/><Relationship Id="rId3832" Type="http://schemas.openxmlformats.org/officeDocument/2006/relationships/hyperlink" Target="https://www.caixa.gov.br/Downloads/sinapi-cadernos-tecnicos/SINAPI-CT-ESTRUTURAS-DE-MADEIRA.pdf" TargetMode="External"/><Relationship Id="rId6988" Type="http://schemas.openxmlformats.org/officeDocument/2006/relationships/hyperlink" Target="https://www.caixa.gov.br/Downloads/sinapi-metodologia/Livro_SINAPI_Calculos_Parametros.pdf" TargetMode="External"/><Relationship Id="rId9047" Type="http://schemas.openxmlformats.org/officeDocument/2006/relationships/hyperlink" Target="https://www.caixa.gov.br/Downloads/sinapi-cadernos-tecnicos/SINAPI-CT-TRANSPORTE-FLUVIAL-CARGA-E-DESCARGA.pdf" TargetMode="External"/><Relationship Id="rId9461" Type="http://schemas.openxmlformats.org/officeDocument/2006/relationships/hyperlink" Target="https://www.caixa.gov.br/Downloads/sinapi-cadernos-tecnicos/SINAPI-CT-TUBULOES.pdf" TargetMode="External"/><Relationship Id="rId406" Type="http://schemas.openxmlformats.org/officeDocument/2006/relationships/hyperlink" Target="https://www.caixa.gov.br/Downloads/sinapi-cadernos-tecnicos/SINAPI-CT-ASSENTAMENTO-DE-TUBOS-DE-PVC-E-METALICOS-EM-REDES-DE-AGUA.pdf" TargetMode="External"/><Relationship Id="rId1036" Type="http://schemas.openxmlformats.org/officeDocument/2006/relationships/hyperlink" Target="https://www.caixa.gov.br/Downloads/sinapi-cadernos-tecnicos/SINAPI-CT-BOCAS-PARA-BUEIROS.pdf" TargetMode="External"/><Relationship Id="rId8063" Type="http://schemas.openxmlformats.org/officeDocument/2006/relationships/hyperlink" Target="https://www.caixa.gov.br/Downloads/sinapi-cadernos-tecnicos/SINAPI-CT-POSTES-DE-CONCRETO-E-METALICOS.pdf" TargetMode="External"/><Relationship Id="rId9114" Type="http://schemas.openxmlformats.org/officeDocument/2006/relationships/hyperlink" Target="https://www.caixa.gov.br/Downloads/sinapi-cadernos-tecnicos/SINAPI-CT-TRANSPORTE-FLUVIAL-CARGA-E-DESCARGA.pdf" TargetMode="External"/><Relationship Id="rId820" Type="http://schemas.openxmlformats.org/officeDocument/2006/relationships/hyperlink" Target="https://www.caixa.gov.br/Downloads/sinapi-cadernos-tecnicos/SINAPI-CT-ATERROS-BASES-SUB-BASES-E-IMPRIMACOES.pdf" TargetMode="External"/><Relationship Id="rId1450" Type="http://schemas.openxmlformats.org/officeDocument/2006/relationships/hyperlink" Target="https://www.caixa.gov.br/Downloads/sinapi-cadernos-tecnicos/SINAPI-CT-CUSTOS-HORARIOS-PRODUTIVO-E-IMPRODUTIVO-DOS-EQUIPAMENTOS.pdf" TargetMode="External"/><Relationship Id="rId2501" Type="http://schemas.openxmlformats.org/officeDocument/2006/relationships/hyperlink" Target="https://www.caixa.gov.br/Downloads/sinapi-cadernos-tecnicos/SINAPI-CT-DEPRECIACAO-JUROS-IMPOSTOS-E-SEGUROS-MANUTENCAO-E-MATERIAIS-NA-OPERACAO-DOS-EQUIPAMENTOS.pdf" TargetMode="External"/><Relationship Id="rId5657" Type="http://schemas.openxmlformats.org/officeDocument/2006/relationships/hyperlink" Target="https://www.caixa.gov.br/Downloads/sinapi-cadernos-tecnicos/SINAPI-CT-INSTALACOES-PREDIAIS-DE-AGUA-FRIA-EM-PVC.pdf" TargetMode="External"/><Relationship Id="rId6708" Type="http://schemas.openxmlformats.org/officeDocument/2006/relationships/hyperlink" Target="https://www.caixa.gov.br/Downloads/sinapi-cadernos-tecnicos/SINAPI-CT-LIGACOES-PREDIAIS-DE-AGUA-E-ESGOTO.pdf" TargetMode="External"/><Relationship Id="rId1103" Type="http://schemas.openxmlformats.org/officeDocument/2006/relationships/hyperlink" Target="https://www.caixa.gov.br/Downloads/sinapi-cadernos-tecnicos/SINAPI-CT-CAIXAS-ENTERRADAS.pdf" TargetMode="External"/><Relationship Id="rId4259" Type="http://schemas.openxmlformats.org/officeDocument/2006/relationships/hyperlink" Target="https://www.caixa.gov.br/Downloads/sinapi-cadernos-tecnicos/SINAPI-CT-GUIAS-E-SARJETAS.pdf" TargetMode="External"/><Relationship Id="rId4673" Type="http://schemas.openxmlformats.org/officeDocument/2006/relationships/hyperlink" Target="https://www.caixa.gov.br/Downloads/sinapi-cadernos-tecnicos/SINAPI-CT-INSTALACOES-ELETRICAS-QUADROS-CABOS-DISJUNTORES-CONTATORES-E-BARRAMENTOS-BLINDADOS.pdf" TargetMode="External"/><Relationship Id="rId5724" Type="http://schemas.openxmlformats.org/officeDocument/2006/relationships/hyperlink" Target="https://www.caixa.gov.br/Downloads/sinapi-cadernos-tecnicos/SINAPI-CT-INSTALACOES-PREDIAIS-DE-AGUA-QUENTE-EM-CPVC.pdf" TargetMode="External"/><Relationship Id="rId8130" Type="http://schemas.openxmlformats.org/officeDocument/2006/relationships/hyperlink" Target="https://www.caixa.gov.br/Downloads/sinapi-cadernos-tecnicos/SINAPI-CT-POCOS-DE-VISITA-E-CAIXAS-PARA-BOCAS-DE-LOBO.pdf" TargetMode="External"/><Relationship Id="rId3275" Type="http://schemas.openxmlformats.org/officeDocument/2006/relationships/hyperlink" Target="https://www.caixa.gov.br/Downloads/sinapi-cadernos-tecnicos/SINAPI-CT-ESCAVACAO-DE-VALAS.pdf" TargetMode="External"/><Relationship Id="rId4326" Type="http://schemas.openxmlformats.org/officeDocument/2006/relationships/hyperlink" Target="https://www.caixa.gov.br/Downloads/sinapi-cadernos-tecnicos/SINAPI-CT-IMPERMEABILIZACAO-PROTECAO-MECANICA-E-TRATAMENTO-DE-JUNTA.pdf" TargetMode="External"/><Relationship Id="rId4740" Type="http://schemas.openxmlformats.org/officeDocument/2006/relationships/hyperlink" Target="https://www.caixa.gov.br/Downloads/sinapi-cadernos-tecnicos/SINAPI-CT-INSTALACOES-ELETRICAS-REDE-DE-DISTRIBUICAO.pdf" TargetMode="External"/><Relationship Id="rId7896" Type="http://schemas.openxmlformats.org/officeDocument/2006/relationships/hyperlink" Target="https://www.caixa.gov.br/Downloads/sinapi-cadernos-tecnicos/SINAPI-CT-PINTURA-EM-MADEIRA.pdf" TargetMode="External"/><Relationship Id="rId8947" Type="http://schemas.openxmlformats.org/officeDocument/2006/relationships/hyperlink" Target="https://www.caixa.gov.br/Downloads/sinapi-cadernos-tecnicos/SINAPI-CT-SISTEMAS-DE-MEDICAO.pdf" TargetMode="External"/><Relationship Id="rId196" Type="http://schemas.openxmlformats.org/officeDocument/2006/relationships/hyperlink" Target="https://www.caixa.gov.br/Downloads/sinapi-cadernos-tecnicos/SINAPI-CT-ARGAMASSAS.pdf" TargetMode="External"/><Relationship Id="rId2291" Type="http://schemas.openxmlformats.org/officeDocument/2006/relationships/hyperlink" Target="https://www.caixa.gov.br/Downloads/sinapi-cadernos-tecnicos/SINAPI-CT-DEPRECIACAO-JUROS-IMPOSTOS-E-SEGUROS-MANUTENCAO-E-MATERIAIS-NA-OPERACAO-DOS-EQUIPAMENTOS.pdf" TargetMode="External"/><Relationship Id="rId3342" Type="http://schemas.openxmlformats.org/officeDocument/2006/relationships/hyperlink" Target="https://www.caixa.gov.br/Downloads/sinapi-cadernos-tecnicos/SINAPI-CT-ESCAVACAO-EM-MATERIAL-DE-3&#170;-CATEGORIA.pdf" TargetMode="External"/><Relationship Id="rId6498" Type="http://schemas.openxmlformats.org/officeDocument/2006/relationships/hyperlink" Target="https://www.caixa.gov.br/Downloads/sinapi-cadernos-tecnicos/SINAPI-CT-INSTALACOES-EM-COBRE.pdf" TargetMode="External"/><Relationship Id="rId7549" Type="http://schemas.openxmlformats.org/officeDocument/2006/relationships/hyperlink" Target="https://www.caixa.gov.br/Downloads/sinapi-cadernos-tecnicos/SINAPI-CT-PAREDES-DE-CONCRETO-ESTUCAMENTO.pdf" TargetMode="External"/><Relationship Id="rId263" Type="http://schemas.openxmlformats.org/officeDocument/2006/relationships/hyperlink" Target="https://www.caixa.gov.br/Downloads/sinapi-cadernos-tecnicos/SINAPI-CT-ARGAMASSAS.pdf" TargetMode="External"/><Relationship Id="rId6565" Type="http://schemas.openxmlformats.org/officeDocument/2006/relationships/hyperlink" Target="https://www.caixa.gov.br/Downloads/sinapi-cadernos-tecnicos/SINAPI-CT-INSTALACOES-EM-COBRE.pdf" TargetMode="External"/><Relationship Id="rId7963" Type="http://schemas.openxmlformats.org/officeDocument/2006/relationships/hyperlink" Target="https://www.caixa.gov.br/Downloads/sinapi-cadernos-tecnicos/SINAPI-CT-PINTURA-PARA-PISOS-E-PARA-SINALIZACAO-HORIZONTAL-E-VERTICAL.pdf" TargetMode="External"/><Relationship Id="rId330" Type="http://schemas.openxmlformats.org/officeDocument/2006/relationships/hyperlink" Target="https://www.caixa.gov.br/Downloads/sinapi-cadernos-tecnicos/SINAPI-CT-ARMACAO-PARA-ESTRUTURAS-DE-CONCRETO-ARMADO.pdf" TargetMode="External"/><Relationship Id="rId2011" Type="http://schemas.openxmlformats.org/officeDocument/2006/relationships/hyperlink" Target="https://www.caixa.gov.br/Downloads/sinapi-cadernos-tecnicos/SINAPI-CT-DEPRECIACAO-JUROS-IMPOSTOS-E-SEGUROS-MANUTENCAO-E-MATERIAIS-NA-OPERACAO-DOS-EQUIPAMENTOS.pdf" TargetMode="External"/><Relationship Id="rId5167" Type="http://schemas.openxmlformats.org/officeDocument/2006/relationships/hyperlink" Target="https://www.caixa.gov.br/Downloads/sinapi-cadernos-tecnicos/SINAPI-CT-INSTALACOES-HIDRAULICAS-EM-PEX.pdf" TargetMode="External"/><Relationship Id="rId6218" Type="http://schemas.openxmlformats.org/officeDocument/2006/relationships/hyperlink" Target="https://www.caixa.gov.br/Downloads/sinapi-cadernos-tecnicos/SINAPI-CT-INSTALACOES-DE-GAS-E-INCENDIO-EM-ACO-E-FERRO-GALVANIZADO.pdf" TargetMode="External"/><Relationship Id="rId7616" Type="http://schemas.openxmlformats.org/officeDocument/2006/relationships/hyperlink" Target="https://www.caixa.gov.br/Downloads/sinapi-cadernos-tecnicos/SINAPI-CT-PARQUINHOS-E-EQUIPAMENTOS-DE-GINASTICA-AO-AR-LIVRE.pdf" TargetMode="External"/><Relationship Id="rId4183" Type="http://schemas.openxmlformats.org/officeDocument/2006/relationships/hyperlink" Target="https://www.caixa.gov.br/Downloads/sinapi-cadernos-tecnicos/SINAPI-CT-GESSO.pdf" TargetMode="External"/><Relationship Id="rId5581" Type="http://schemas.openxmlformats.org/officeDocument/2006/relationships/hyperlink" Target="https://www.caixa.gov.br/Downloads/sinapi-cadernos-tecnicos/SINAPI-CT-INSTALACOES-PREDIAIS-DE-AGUA-FRIA-EM-PVC.pdf" TargetMode="External"/><Relationship Id="rId6632" Type="http://schemas.openxmlformats.org/officeDocument/2006/relationships/hyperlink" Target="https://www.caixa.gov.br/Downloads/sinapi-cadernos-tecnicos/SINAPI-CT-INSTALACOES-PARA-CANTEIROS-DE-OBRAS.pdf" TargetMode="External"/><Relationship Id="rId1777" Type="http://schemas.openxmlformats.org/officeDocument/2006/relationships/hyperlink" Target="https://www.caixa.gov.br/Downloads/sinapi-cadernos-tecnicos/SINAPI-CT-CUSTOS-HORARIOS-PRODUTIVO-E-IMPRODUTIVO-DOS-EQUIPAMENTOS.pdf" TargetMode="External"/><Relationship Id="rId2828" Type="http://schemas.openxmlformats.org/officeDocument/2006/relationships/hyperlink" Target="https://www.caixa.gov.br/Downloads/sinapi-cadernos-tecnicos/SINAPI-CT-DUTOS-PARA-AR-CONDICIONADO.pdf" TargetMode="External"/><Relationship Id="rId5234" Type="http://schemas.openxmlformats.org/officeDocument/2006/relationships/hyperlink" Target="https://www.caixa.gov.br/Downloads/sinapi-cadernos-tecnicos/SINAPI-CT-INSTALACOES-HIDRAULICAS-EM-PEX.pdf" TargetMode="External"/><Relationship Id="rId69" Type="http://schemas.openxmlformats.org/officeDocument/2006/relationships/hyperlink" Target="https://www.caixa.gov.br/Downloads/sinapi-cadernos-tecnicos/SINAPI-CT-ALVENARIA-DE-VEDACAO.pdf" TargetMode="External"/><Relationship Id="rId1844" Type="http://schemas.openxmlformats.org/officeDocument/2006/relationships/hyperlink" Target="https://www.caixa.gov.br/Downloads/sinapi-cadernos-tecnicos/SINAPI-CT-DEMOLICOES-E-REMOCOES.pdf" TargetMode="External"/><Relationship Id="rId4250" Type="http://schemas.openxmlformats.org/officeDocument/2006/relationships/hyperlink" Target="https://www.caixa.gov.br/Downloads/sinapi-cadernos-tecnicos/SINAPI-CT-GUIAS-E-SARJETAS.pdf" TargetMode="External"/><Relationship Id="rId5301" Type="http://schemas.openxmlformats.org/officeDocument/2006/relationships/hyperlink" Target="https://www.caixa.gov.br/Downloads/sinapi-cadernos-tecnicos/SINAPI-CT-INSTALACOES-HIDRAULICAS-EM-PPR.pdf" TargetMode="External"/><Relationship Id="rId8457" Type="http://schemas.openxmlformats.org/officeDocument/2006/relationships/hyperlink" Target="https://www.caixa.gov.br/Downloads/sinapi-cadernos-tecnicos/SINAPI-CT-RASGOS-E-FIXACOES.pdf" TargetMode="External"/><Relationship Id="rId8871" Type="http://schemas.openxmlformats.org/officeDocument/2006/relationships/hyperlink" Target="https://www.caixa.gov.br/Downloads/sinapi-cadernos-tecnicos/SINAPI-CT-SINALIZACAO-VERTICAL-VIARIA.pdf" TargetMode="External"/><Relationship Id="rId9508" Type="http://schemas.openxmlformats.org/officeDocument/2006/relationships/hyperlink" Target="https://www.caixa.gov.br/Downloads/sinapi-cadernos-tecnicos/SINAPI-CT-VERGAS-CONTRAVERGAS-E-FIXACAO-DE-ALVENARIA.pdf" TargetMode="External"/><Relationship Id="rId7059" Type="http://schemas.openxmlformats.org/officeDocument/2006/relationships/hyperlink" Target="https://www.caixa.gov.br/Downloads/sinapi-metodologia/Livro_SINAPI_Calculos_Parametros.pdf" TargetMode="External"/><Relationship Id="rId7473" Type="http://schemas.openxmlformats.org/officeDocument/2006/relationships/hyperlink" Target="https://www.caixa.gov.br/Downloads/sinapi-cadernos-tecnicos/SINAPI-CT-MONTAGEM-DE-GRUAS-E-CREMALHEIRAS.pdf" TargetMode="External"/><Relationship Id="rId8524" Type="http://schemas.openxmlformats.org/officeDocument/2006/relationships/hyperlink" Target="https://www.caixa.gov.br/Downloads/sinapi-cadernos-tecnicos/SINAPI-CT-RECOMPOSICAO-DE-PAVIMENTOS.pdf" TargetMode="External"/><Relationship Id="rId1911" Type="http://schemas.openxmlformats.org/officeDocument/2006/relationships/hyperlink" Target="https://www.caixa.gov.br/Downloads/sinapi-cadernos-tecnicos/SINAPI-CT-DEPRECIACAO-JUROS-IMPOSTOS-E-SEGUROS-MANUTENCAO-E-MATERIAIS-NA-OPERACAO-DOS-EQUIPAMENTOS.pdf" TargetMode="External"/><Relationship Id="rId3669" Type="http://schemas.openxmlformats.org/officeDocument/2006/relationships/hyperlink" Target="https://www.caixa.gov.br/Downloads/sinapi-cadernos-tecnicos/SINAPI-CT-ESTRUTURA-E-TRAMA-PARA-COBERTURA.pdf" TargetMode="External"/><Relationship Id="rId6075" Type="http://schemas.openxmlformats.org/officeDocument/2006/relationships/hyperlink" Target="https://www.caixa.gov.br/Downloads/sinapi-cadernos-tecnicos/SINAPI-CT-INSTALACOES-DE-GAS-E-INCENDIO-EM-ACO-E-FERRO-GALVANIZADO.pdf" TargetMode="External"/><Relationship Id="rId7126" Type="http://schemas.openxmlformats.org/officeDocument/2006/relationships/hyperlink" Target="https://www.caixa.gov.br/Downloads/sinapi-metodologia/Livro_SINAPI_Calculos_Parametros.pdf" TargetMode="External"/><Relationship Id="rId7540" Type="http://schemas.openxmlformats.org/officeDocument/2006/relationships/hyperlink" Target="https://www.caixa.gov.br/Downloads/sinapi-cadernos-tecnicos/SINAPI-CT-PAREDES-DE-CONCRETO-ESTUCAMENTO.pdf" TargetMode="External"/><Relationship Id="rId5091" Type="http://schemas.openxmlformats.org/officeDocument/2006/relationships/hyperlink" Target="https://www.caixa.gov.br/Downloads/sinapi-cadernos-tecnicos/SINAPI-CT-INSTALACOES-HIDRAULICAS-RESERVACAO-E-BOMBAS-DE-RECALQUE.pdf" TargetMode="External"/><Relationship Id="rId6142" Type="http://schemas.openxmlformats.org/officeDocument/2006/relationships/hyperlink" Target="https://www.caixa.gov.br/Downloads/sinapi-cadernos-tecnicos/SINAPI-CT-INSTALACOES-DE-GAS-E-INCENDIO-EM-ACO-E-FERRO-GALVANIZADO.pdf" TargetMode="External"/><Relationship Id="rId9298" Type="http://schemas.openxmlformats.org/officeDocument/2006/relationships/hyperlink" Target="https://www.caixa.gov.br/Downloads/sinapi-cadernos-tecnicos/SINAPI-CT-TRANSPORTE-CARGA-E-DESCARGA-DE-MATERIAIS.pdf" TargetMode="External"/><Relationship Id="rId1287" Type="http://schemas.openxmlformats.org/officeDocument/2006/relationships/hyperlink" Target="https://www.caixa.gov.br/Downloads/sinapi-cadernos-tecnicos/SINAPI-CT-CONCRETAGEM-PARA-ESTRUTURAS-DE-CONCRETO-ARMADO.pdf" TargetMode="External"/><Relationship Id="rId2685" Type="http://schemas.openxmlformats.org/officeDocument/2006/relationships/hyperlink" Target="https://www.caixa.gov.br/Downloads/sinapi-cadernos-tecnicos/SINAPI-CT-DEPRECIACAO-JUROS-IMPOSTOS-E-SEGUROS-MANUTENCAO-E-MATERIAIS-NA-OPERACAO-DOS-EQUIPAMENTOS.pdf" TargetMode="External"/><Relationship Id="rId3736" Type="http://schemas.openxmlformats.org/officeDocument/2006/relationships/hyperlink" Target="https://www.caixa.gov.br/Downloads/sinapi-cadernos-tecnicos/SINAPI-CT-ESTRUTURAS-PRE-FABRICADAS-E-PRE-MOLDADAS.pdf" TargetMode="External"/><Relationship Id="rId657" Type="http://schemas.openxmlformats.org/officeDocument/2006/relationships/hyperlink" Target="https://www.caixa.gov.br/Downloads/sinapi-cadernos-tecnicos/SINAPI-CT-ASSENTAMENTO-DE-TUBOS-DE-ESGOTO-OU-DRENAGEM-PLUVIAL-EM-CONCRETO.pdf" TargetMode="External"/><Relationship Id="rId2338" Type="http://schemas.openxmlformats.org/officeDocument/2006/relationships/hyperlink" Target="https://www.caixa.gov.br/Downloads/sinapi-cadernos-tecnicos/SINAPI-CT-DEPRECIACAO-JUROS-IMPOSTOS-E-SEGUROS-MANUTENCAO-E-MATERIAIS-NA-OPERACAO-DOS-EQUIPAMENTOS.pdf" TargetMode="External"/><Relationship Id="rId2752" Type="http://schemas.openxmlformats.org/officeDocument/2006/relationships/hyperlink" Target="https://www.caixa.gov.br/Downloads/sinapi-cadernos-tecnicos/SINAPI-CT-DRENOS.pdf" TargetMode="External"/><Relationship Id="rId3803" Type="http://schemas.openxmlformats.org/officeDocument/2006/relationships/hyperlink" Target="https://www.caixa.gov.br/Downloads/sinapi-cadernos-tecnicos/SINAPI-CT-ESTRUTURAS-DE-MADEIRA.pdf" TargetMode="External"/><Relationship Id="rId6959" Type="http://schemas.openxmlformats.org/officeDocument/2006/relationships/hyperlink" Target="https://www.caixa.gov.br/Downloads/sinapi-metodologia/Livro_SINAPI_Calculos_Parametros.pdf" TargetMode="External"/><Relationship Id="rId9365" Type="http://schemas.openxmlformats.org/officeDocument/2006/relationships/hyperlink" Target="https://www.caixa.gov.br/Downloads/sinapi-cadernos-tecnicos/SINAPI-CT-TRANSPORTE-CARGA-E-DESCARGA-DE-MATERIAIS.pdf" TargetMode="External"/><Relationship Id="rId724" Type="http://schemas.openxmlformats.org/officeDocument/2006/relationships/hyperlink" Target="https://www.caixa.gov.br/Downloads/sinapi-cadernos-tecnicos/SINAPI-CT-ATERRO-E-REATERRO-DE-VALAS.pdf" TargetMode="External"/><Relationship Id="rId1354" Type="http://schemas.openxmlformats.org/officeDocument/2006/relationships/hyperlink" Target="https://www.caixa.gov.br/Downloads/sinapi-cadernos-tecnicos/SINAPI-CT-CONCRETO-PROTENDIDO.pdf" TargetMode="External"/><Relationship Id="rId2405" Type="http://schemas.openxmlformats.org/officeDocument/2006/relationships/hyperlink" Target="https://www.caixa.gov.br/Downloads/sinapi-cadernos-tecnicos/SINAPI-CT-DEPRECIACAO-JUROS-IMPOSTOS-E-SEGUROS-MANUTENCAO-E-MATERIAIS-NA-OPERACAO-DOS-EQUIPAMENTOS.pdf" TargetMode="External"/><Relationship Id="rId5975" Type="http://schemas.openxmlformats.org/officeDocument/2006/relationships/hyperlink" Target="https://www.caixa.gov.br/Downloads/sinapi-cadernos-tecnicos/SINAPI-CT-INSTALACOES-DE-GAS-E-INCENDIO-EM-ACO-E-FERRO-GALVANIZADO.pdf" TargetMode="External"/><Relationship Id="rId8381" Type="http://schemas.openxmlformats.org/officeDocument/2006/relationships/hyperlink" Target="https://www.caixa.gov.br/Downloads/sinapi-cadernos-tecnicos/SINAPI-CT-RADIER-PISO-DE-CONCRETO-E-LAJE-SOBRE-SOLO.pdf" TargetMode="External"/><Relationship Id="rId9018" Type="http://schemas.openxmlformats.org/officeDocument/2006/relationships/hyperlink" Target="https://www.caixa.gov.br/Downloads/sinapi-cadernos-tecnicos/SINAPI-CT-TELHAMENTO-PARA-COBERTURA.pdf" TargetMode="External"/><Relationship Id="rId9432" Type="http://schemas.openxmlformats.org/officeDocument/2006/relationships/hyperlink" Target="https://www.caixa.gov.br/Downloads/sinapi-cadernos-tecnicos/SINAPI-CT-TUBULACAO-FLANGEADA-PARA-REDES-DE-AGUA.pdf" TargetMode="External"/><Relationship Id="rId60" Type="http://schemas.openxmlformats.org/officeDocument/2006/relationships/hyperlink" Target="https://www.caixa.gov.br/Downloads/sinapi-cadernos-tecnicos/SINAPI-CT-ALVENARIA-DE-VEDACAO.pdf" TargetMode="External"/><Relationship Id="rId1007" Type="http://schemas.openxmlformats.org/officeDocument/2006/relationships/hyperlink" Target="https://www.caixa.gov.br/Downloads/sinapi-cadernos-tecnicos/SINAPI-CT-BOCAS-PARA-BUEIROS.pdf" TargetMode="External"/><Relationship Id="rId1421" Type="http://schemas.openxmlformats.org/officeDocument/2006/relationships/hyperlink" Target="https://www.caixa.gov.br/Downloads/sinapi-cadernos-tecnicos/SINAPI-CT-CONTRAPISO.pdf" TargetMode="External"/><Relationship Id="rId4577" Type="http://schemas.openxmlformats.org/officeDocument/2006/relationships/hyperlink" Target="https://www.caixa.gov.br/Downloads/sinapi-cadernos-tecnicos/SINAPI-CT-INSTALACOES-ELETRICAS-ELETRODUTOS-CONEXOES-E-CONDULETES-APARENTES.pdf" TargetMode="External"/><Relationship Id="rId4991" Type="http://schemas.openxmlformats.org/officeDocument/2006/relationships/hyperlink" Target="https://www.caixa.gov.br/Downloads/sinapi-cadernos-tecnicos/SINAPI-CT-INSTALACOES-HIDRAULICAS-RESERVACAO-E-BOMBAS-DE-RECALQUE.pdf" TargetMode="External"/><Relationship Id="rId5628" Type="http://schemas.openxmlformats.org/officeDocument/2006/relationships/hyperlink" Target="https://www.caixa.gov.br/Downloads/sinapi-cadernos-tecnicos/SINAPI-CT-INSTALACOES-PREDIAIS-DE-AGUA-FRIA-EM-PVC.pdf" TargetMode="External"/><Relationship Id="rId8034" Type="http://schemas.openxmlformats.org/officeDocument/2006/relationships/hyperlink" Target="https://www.caixa.gov.br/Downloads/sinapi-cadernos-tecnicos/SINAPI-CT-POSTES-DE-CONCRETO-E-METALICOS.pdf" TargetMode="External"/><Relationship Id="rId3179" Type="http://schemas.openxmlformats.org/officeDocument/2006/relationships/hyperlink" Target="https://www.caixa.gov.br/Downloads/sinapi-cadernos-tecnicos/SINAPI-CT-ESCAVACAO-HORIZONTAL.pdf" TargetMode="External"/><Relationship Id="rId3593" Type="http://schemas.openxmlformats.org/officeDocument/2006/relationships/hyperlink" Target="https://www.caixa.gov.br/Downloads/sinapi-cadernos-tecnicos/SINAPI-CT-ESTACAS-ESCAVADAS-SEM-FLUIDO-ESTABILIZANTE.pdf" TargetMode="External"/><Relationship Id="rId4644" Type="http://schemas.openxmlformats.org/officeDocument/2006/relationships/hyperlink" Target="https://www.caixa.gov.br/Downloads/sinapi-cadernos-tecnicos/SINAPI-CT-INSTALACOES-ELETRICAS-QUADROS-CABOS-DISJUNTORES-CONTATORES-E-BARRAMENTOS-BLINDADOS.pdf" TargetMode="External"/><Relationship Id="rId7050" Type="http://schemas.openxmlformats.org/officeDocument/2006/relationships/hyperlink" Target="https://www.caixa.gov.br/Downloads/sinapi-metodologia/Livro_SINAPI_Calculos_Parametros.pdf" TargetMode="External"/><Relationship Id="rId8101" Type="http://schemas.openxmlformats.org/officeDocument/2006/relationships/hyperlink" Target="https://www.caixa.gov.br/Downloads/sinapi-cadernos-tecnicos/SINAPI-CT-POSTES-DE-CONCRETO-E-METALICOS.pdf" TargetMode="External"/><Relationship Id="rId2195" Type="http://schemas.openxmlformats.org/officeDocument/2006/relationships/hyperlink" Target="https://www.caixa.gov.br/Downloads/sinapi-cadernos-tecnicos/SINAPI-CT-DEPRECIACAO-JUROS-IMPOSTOS-E-SEGUROS-MANUTENCAO-E-MATERIAIS-NA-OPERACAO-DOS-EQUIPAMENTOS.pdf" TargetMode="External"/><Relationship Id="rId3246" Type="http://schemas.openxmlformats.org/officeDocument/2006/relationships/hyperlink" Target="https://www.caixa.gov.br/Downloads/sinapi-cadernos-tecnicos/SINAPI-CT-ESCAVACAO-VERTICAL-A-CEU-ABERTO.pdf" TargetMode="External"/><Relationship Id="rId167" Type="http://schemas.openxmlformats.org/officeDocument/2006/relationships/hyperlink" Target="https://www.caixa.gov.br/Downloads/sinapi-cadernos-tecnicos/SINAPI-CT-ARGAMASSAS.pdf" TargetMode="External"/><Relationship Id="rId581" Type="http://schemas.openxmlformats.org/officeDocument/2006/relationships/hyperlink" Target="https://www.caixa.gov.br/Downloads/sinapi-cadernos-tecnicos/SINAPI-CT-ASSENTAMENTO-DE-TUBOS-DE-PVC-E-METALICOS-EM-REDES-DE-AGUA.pdf" TargetMode="External"/><Relationship Id="rId2262" Type="http://schemas.openxmlformats.org/officeDocument/2006/relationships/hyperlink" Target="https://www.caixa.gov.br/Downloads/sinapi-cadernos-tecnicos/SINAPI-CT-DEPRECIACAO-JUROS-IMPOSTOS-E-SEGUROS-MANUTENCAO-E-MATERIAIS-NA-OPERACAO-DOS-EQUIPAMENTOS.pdf" TargetMode="External"/><Relationship Id="rId3660" Type="http://schemas.openxmlformats.org/officeDocument/2006/relationships/hyperlink" Target="https://www.caixa.gov.br/Downloads/sinapi-cadernos-tecnicos/SINAPI-CT-ESTRUTURA-E-TRAMA-PARA-COBERTURA.pdf" TargetMode="External"/><Relationship Id="rId4711" Type="http://schemas.openxmlformats.org/officeDocument/2006/relationships/hyperlink" Target="https://www.caixa.gov.br/Downloads/sinapi-cadernos-tecnicos/SINAPI-CT-INSTALACOES-ELETRICAS-QUADROS-CABOS-DISJUNTORES-CONTATORES-E-BARRAMENTOS-BLINDADOS.pdf" TargetMode="External"/><Relationship Id="rId7867" Type="http://schemas.openxmlformats.org/officeDocument/2006/relationships/hyperlink" Target="https://www.caixa.gov.br/Downloads/sinapi-cadernos-tecnicos/SINAPI-CT-PINTURA-EM-MADEIRA.pdf" TargetMode="External"/><Relationship Id="rId8918" Type="http://schemas.openxmlformats.org/officeDocument/2006/relationships/hyperlink" Target="https://www.caixa.gov.br/Downloads/sinapi-cadernos-tecnicos/SINAPI-CT-SISTEMAS-DE-MEDICAO.pdf" TargetMode="External"/><Relationship Id="rId234" Type="http://schemas.openxmlformats.org/officeDocument/2006/relationships/hyperlink" Target="https://www.caixa.gov.br/Downloads/sinapi-cadernos-tecnicos/SINAPI-CT-ARGAMASSAS.pdf" TargetMode="External"/><Relationship Id="rId3313" Type="http://schemas.openxmlformats.org/officeDocument/2006/relationships/hyperlink" Target="https://www.caixa.gov.br/Downloads/sinapi-cadernos-tecnicos/SINAPI-CT-ESCAVACAO-DE-VALAS.pdf" TargetMode="External"/><Relationship Id="rId6469" Type="http://schemas.openxmlformats.org/officeDocument/2006/relationships/hyperlink" Target="https://www.caixa.gov.br/Downloads/sinapi-cadernos-tecnicos/SINAPI-CT-INSTALACOES-EM-COBRE.pdf" TargetMode="External"/><Relationship Id="rId6883" Type="http://schemas.openxmlformats.org/officeDocument/2006/relationships/hyperlink" Target="https://www.caixa.gov.br/Downloads/sinapi-metodologia/Livro_SINAPI_Calculos_Parametros.pdf" TargetMode="External"/><Relationship Id="rId7934" Type="http://schemas.openxmlformats.org/officeDocument/2006/relationships/hyperlink" Target="https://www.caixa.gov.br/Downloads/sinapi-cadernos-tecnicos/SINAPI-CT-PINTURA-EM-SUPERFICIES-METALICAS.pdf" TargetMode="External"/><Relationship Id="rId5485" Type="http://schemas.openxmlformats.org/officeDocument/2006/relationships/hyperlink" Target="https://www.caixa.gov.br/Downloads/sinapi-cadernos-tecnicos/SINAPI-CT-INSTALACOES-PREDIAIS-DE-AGUA-FRIA-EM-PVC.pdf" TargetMode="External"/><Relationship Id="rId6536" Type="http://schemas.openxmlformats.org/officeDocument/2006/relationships/hyperlink" Target="https://www.caixa.gov.br/Downloads/sinapi-cadernos-tecnicos/SINAPI-CT-INSTALACOES-EM-COBRE.pdf" TargetMode="External"/><Relationship Id="rId6950" Type="http://schemas.openxmlformats.org/officeDocument/2006/relationships/hyperlink" Target="https://www.caixa.gov.br/Downloads/sinapi-metodologia/Livro_SINAPI_Calculos_Parametros.pdf" TargetMode="External"/><Relationship Id="rId301" Type="http://schemas.openxmlformats.org/officeDocument/2006/relationships/hyperlink" Target="https://www.caixa.gov.br/Downloads/sinapi-cadernos-tecnicos/SINAPI-CT-ARMACAO-PARA-ESTRUTURAS-DE-CONCRETO-ARMADO.pdf" TargetMode="External"/><Relationship Id="rId4087" Type="http://schemas.openxmlformats.org/officeDocument/2006/relationships/hyperlink" Target="https://www.caixa.gov.br/Downloads/sinapi-cadernos-tecnicos/SINAPI-CT-FORMAS-PARA-ESTRUTURAS-DE-CONCRETO-ARMADO.pdf" TargetMode="External"/><Relationship Id="rId5138" Type="http://schemas.openxmlformats.org/officeDocument/2006/relationships/hyperlink" Target="https://www.caixa.gov.br/Downloads/sinapi-cadernos-tecnicos/SINAPI-CT-INSTALACOES-HIDRAULICAS-EM-PEX.pdf" TargetMode="External"/><Relationship Id="rId5552" Type="http://schemas.openxmlformats.org/officeDocument/2006/relationships/hyperlink" Target="https://www.caixa.gov.br/Downloads/sinapi-cadernos-tecnicos/SINAPI-CT-INSTALACOES-PREDIAIS-DE-AGUA-FRIA-EM-PVC.pdf" TargetMode="External"/><Relationship Id="rId6603" Type="http://schemas.openxmlformats.org/officeDocument/2006/relationships/hyperlink" Target="https://www.caixa.gov.br/Downloads/sinapi-cadernos-tecnicos/SINAPI-CT-INSTALACOES-EM-COBRE.pdf" TargetMode="External"/><Relationship Id="rId1748" Type="http://schemas.openxmlformats.org/officeDocument/2006/relationships/hyperlink" Target="https://www.caixa.gov.br/Downloads/sinapi-cadernos-tecnicos/SINAPI-CT-CUSTOS-HORARIOS-PRODUTIVO-E-IMPRODUTIVO-DOS-EQUIPAMENTOS.pdf" TargetMode="External"/><Relationship Id="rId4154" Type="http://schemas.openxmlformats.org/officeDocument/2006/relationships/hyperlink" Target="https://www.caixa.gov.br/Downloads/sinapi-cadernos-tecnicos/SINAPI-CT-GALERIAS-COM-ADUELAS-DE-CONCRETO.pdf" TargetMode="External"/><Relationship Id="rId5205" Type="http://schemas.openxmlformats.org/officeDocument/2006/relationships/hyperlink" Target="https://www.caixa.gov.br/Downloads/sinapi-cadernos-tecnicos/SINAPI-CT-INSTALACOES-HIDRAULICAS-EM-PEX.pdf" TargetMode="External"/><Relationship Id="rId8775" Type="http://schemas.openxmlformats.org/officeDocument/2006/relationships/hyperlink" Target="https://www.caixa.gov.br/Downloads/sinapi-cadernos-tecnicos/SINAPI-CT-REVESTIMENTOS-CERAMICOS-INTERNOS.pdf" TargetMode="External"/><Relationship Id="rId3170" Type="http://schemas.openxmlformats.org/officeDocument/2006/relationships/hyperlink" Target="https://www.caixa.gov.br/Downloads/sinapi-cadernos-tecnicos/SINAPI-CT-ESCAVACAO-HORIZONTAL.pdf" TargetMode="External"/><Relationship Id="rId4221" Type="http://schemas.openxmlformats.org/officeDocument/2006/relationships/hyperlink" Target="https://www.caixa.gov.br/Downloads/sinapi-cadernos-tecnicos/SINAPI-CT-GUARDA-CORPO-CORRIMAO-E-GRADE-PARA-ESQUADRIAS.pdf" TargetMode="External"/><Relationship Id="rId7377" Type="http://schemas.openxmlformats.org/officeDocument/2006/relationships/hyperlink" Target="https://www.caixa.gov.br/Downloads/sinapi-cadernos-tecnicos/SINAPI-CT-MASSA-UNICA-EXTERNA.pdf" TargetMode="External"/><Relationship Id="rId8428" Type="http://schemas.openxmlformats.org/officeDocument/2006/relationships/hyperlink" Target="https://www.caixa.gov.br/Downloads/sinapi-cadernos-tecnicos/SINAPI-CT-RASGOS-E-FIXACOES.pdf" TargetMode="External"/><Relationship Id="rId1815" Type="http://schemas.openxmlformats.org/officeDocument/2006/relationships/hyperlink" Target="https://www.caixa.gov.br/Downloads/sinapi-cadernos-tecnicos/SINAPI-CT-CUSTOS-HORARIOS-PRODUTIVO-E-IMPRODUTIVO-DOS-EQUIPAMENTOS.pdf" TargetMode="External"/><Relationship Id="rId6393" Type="http://schemas.openxmlformats.org/officeDocument/2006/relationships/hyperlink" Target="https://www.caixa.gov.br/Downloads/sinapi-cadernos-tecnicos/SINAPI-CT-INSTALACOES-EM-COBRE.pdf" TargetMode="External"/><Relationship Id="rId7791" Type="http://schemas.openxmlformats.org/officeDocument/2006/relationships/hyperlink" Target="https://www.caixa.gov.br/Downloads/sinapi-cadernos-tecnicos/SINAPI-CT-PERFURACAO-HORIZONTAL-DIRECIONAL-HDD.pdf" TargetMode="External"/><Relationship Id="rId8842" Type="http://schemas.openxmlformats.org/officeDocument/2006/relationships/hyperlink" Target="https://www.caixa.gov.br/Downloads/sinapi-cadernos-tecnicos/SINAPI-CT-SINALIZACAO-VERTICAL-VIARIA.pdf" TargetMode="External"/><Relationship Id="rId3987" Type="http://schemas.openxmlformats.org/officeDocument/2006/relationships/hyperlink" Target="https://www.caixa.gov.br/Downloads/sinapi-cadernos-tecnicos/SINAPI-CT-FUNDACOES-RASAS-(BLOCOS-SAPATAS-VIGAS-BALDRAME).pdf" TargetMode="External"/><Relationship Id="rId6046" Type="http://schemas.openxmlformats.org/officeDocument/2006/relationships/hyperlink" Target="https://www.caixa.gov.br/Downloads/sinapi-cadernos-tecnicos/SINAPI-CT-INSTALACOES-DE-GAS-E-INCENDIO-EM-ACO-E-FERRO-GALVANIZADO.pdf" TargetMode="External"/><Relationship Id="rId7444" Type="http://schemas.openxmlformats.org/officeDocument/2006/relationships/hyperlink" Target="https://www.caixa.gov.br/Downloads/sinapi-cadernos-tecnicos/SINAPI-CT-MOBILIARIO-URBANO.pdf" TargetMode="External"/><Relationship Id="rId2589" Type="http://schemas.openxmlformats.org/officeDocument/2006/relationships/hyperlink" Target="https://www.caixa.gov.br/Downloads/sinapi-cadernos-tecnicos/SINAPI-CT-DEPRECIACAO-JUROS-IMPOSTOS-E-SEGUROS-MANUTENCAO-E-MATERIAIS-NA-OPERACAO-DOS-EQUIPAMENTOS.pdf" TargetMode="External"/><Relationship Id="rId6460" Type="http://schemas.openxmlformats.org/officeDocument/2006/relationships/hyperlink" Target="https://www.caixa.gov.br/Downloads/sinapi-cadernos-tecnicos/SINAPI-CT-INSTALACOES-EM-COBRE.pdf" TargetMode="External"/><Relationship Id="rId7511" Type="http://schemas.openxmlformats.org/officeDocument/2006/relationships/hyperlink" Target="https://www.caixa.gov.br/Downloads/sinapi-cadernos-tecnicos/SINAPI-CT-PAREDES-DE-CONCRETO-ARMACAO.pdf" TargetMode="External"/><Relationship Id="rId975" Type="http://schemas.openxmlformats.org/officeDocument/2006/relationships/hyperlink" Target="https://www.caixa.gov.br/Downloads/sinapi-cadernos-tecnicos/SINAPI-CT-ATERROS-BASES-SUB-BASES-E-IMPRIMACOES.pdf" TargetMode="External"/><Relationship Id="rId2656" Type="http://schemas.openxmlformats.org/officeDocument/2006/relationships/hyperlink" Target="https://www.caixa.gov.br/Downloads/sinapi-cadernos-tecnicos/SINAPI-CT-DEPRECIACAO-JUROS-IMPOSTOS-E-SEGUROS-MANUTENCAO-E-MATERIAIS-NA-OPERACAO-DOS-EQUIPAMENTOS.pdf" TargetMode="External"/><Relationship Id="rId3707" Type="http://schemas.openxmlformats.org/officeDocument/2006/relationships/hyperlink" Target="https://www.caixa.gov.br/Downloads/sinapi-cadernos-tecnicos/SINAPI-CT-ESTRUTURA-E-TRAMA-PARA-COBERTURA.pdf" TargetMode="External"/><Relationship Id="rId5062" Type="http://schemas.openxmlformats.org/officeDocument/2006/relationships/hyperlink" Target="https://www.caixa.gov.br/Downloads/sinapi-cadernos-tecnicos/SINAPI-CT-INSTALACOES-HIDRAULICAS-RESERVACAO-E-BOMBAS-DE-RECALQUE.pdf" TargetMode="External"/><Relationship Id="rId6113" Type="http://schemas.openxmlformats.org/officeDocument/2006/relationships/hyperlink" Target="https://www.caixa.gov.br/Downloads/sinapi-cadernos-tecnicos/SINAPI-CT-INSTALACOES-DE-GAS-E-INCENDIO-EM-ACO-E-FERRO-GALVANIZADO.pdf" TargetMode="External"/><Relationship Id="rId9269" Type="http://schemas.openxmlformats.org/officeDocument/2006/relationships/hyperlink" Target="https://www.caixa.gov.br/Downloads/sinapi-cadernos-tecnicos/SINAPI-CT-TRANSPORTE-CARGA-E-DESCARGA-DE-MATERIAIS.pdf" TargetMode="External"/><Relationship Id="rId9683" Type="http://schemas.openxmlformats.org/officeDocument/2006/relationships/hyperlink" Target="https://www.caixa.gov.br/Downloads/sinapi-cadernos-tecnicos/SINAPI-CT-VALVULAS-PARA-REDES-DE-SANEAMENTO.pdf" TargetMode="External"/><Relationship Id="rId628" Type="http://schemas.openxmlformats.org/officeDocument/2006/relationships/hyperlink" Target="https://www.caixa.gov.br/Downloads/sinapi-cadernos-tecnicos/SINAPI-CT-ASSENTAMENTO-DE-TUBOS-DE-PVC-E-METALICOS-EM-REDES-DE-AGUA.pdf" TargetMode="External"/><Relationship Id="rId1258" Type="http://schemas.openxmlformats.org/officeDocument/2006/relationships/hyperlink" Target="https://www.caixa.gov.br/Downloads/sinapi-cadernos-tecnicos/SINAPI-CT-CERCAS-PROTETORES-E-ALAMBRADOS.pdf" TargetMode="External"/><Relationship Id="rId1672" Type="http://schemas.openxmlformats.org/officeDocument/2006/relationships/hyperlink" Target="https://www.caixa.gov.br/Downloads/sinapi-cadernos-tecnicos/SINAPI-CT-CUSTOS-HORARIOS-PRODUTIVO-E-IMPRODUTIVO-DOS-EQUIPAMENTOS.pdf" TargetMode="External"/><Relationship Id="rId2309" Type="http://schemas.openxmlformats.org/officeDocument/2006/relationships/hyperlink" Target="https://www.caixa.gov.br/Downloads/sinapi-cadernos-tecnicos/SINAPI-CT-DEPRECIACAO-JUROS-IMPOSTOS-E-SEGUROS-MANUTENCAO-E-MATERIAIS-NA-OPERACAO-DOS-EQUIPAMENTOS.pdf" TargetMode="External"/><Relationship Id="rId2723" Type="http://schemas.openxmlformats.org/officeDocument/2006/relationships/hyperlink" Target="https://www.caixa.gov.br/Downloads/sinapi-cadernos-tecnicos/SINAPI-CT-DISSIPADORES-DE-ENERGIA.pdf" TargetMode="External"/><Relationship Id="rId5879" Type="http://schemas.openxmlformats.org/officeDocument/2006/relationships/hyperlink" Target="https://www.caixa.gov.br/Downloads/sinapi-cadernos-tecnicos/SINAPI-CT-INSTALACOES-PREDIAIS-DE-AGUAS-PLUVIAIS-TUBOS-CONEXOES-CAIXAS-E-RALOS.pdf" TargetMode="External"/><Relationship Id="rId8285" Type="http://schemas.openxmlformats.org/officeDocument/2006/relationships/hyperlink" Target="https://www.caixa.gov.br/Downloads/sinapi-cadernos-tecnicos/SINAPI-CT-PRODUCAO-DE-CONCRETO.pdf" TargetMode="External"/><Relationship Id="rId9336" Type="http://schemas.openxmlformats.org/officeDocument/2006/relationships/hyperlink" Target="https://www.caixa.gov.br/Downloads/sinapi-cadernos-tecnicos/SINAPI-CT-TRANSPORTE-CARGA-E-DESCARGA-DE-MATERIAIS.pdf" TargetMode="External"/><Relationship Id="rId1325" Type="http://schemas.openxmlformats.org/officeDocument/2006/relationships/hyperlink" Target="https://www.caixa.gov.br/Downloads/sinapi-cadernos-tecnicos/SINAPI-CT-CONCRETO-PROJETADO.pdf" TargetMode="External"/><Relationship Id="rId8352" Type="http://schemas.openxmlformats.org/officeDocument/2006/relationships/hyperlink" Target="https://www.caixa.gov.br/Downloads/sinapi-cadernos-tecnicos/SINAPI-CT-RADIER-PISO-DE-CONCRETO-E-LAJE-SOBRE-SOLO.pdf" TargetMode="External"/><Relationship Id="rId9403" Type="http://schemas.openxmlformats.org/officeDocument/2006/relationships/hyperlink" Target="https://www.caixa.gov.br/Downloads/sinapi-cadernos-tecnicos/SINAPI-CT-TUBULACAO-FLANGEADA-PARA-REDES-DE-AGUA.pdf" TargetMode="External"/><Relationship Id="rId3497" Type="http://schemas.openxmlformats.org/officeDocument/2006/relationships/hyperlink" Target="https://www.caixa.gov.br/Downloads/sinapi-cadernos-tecnicos/SINAPI-CT-ESQUADRIAS-PORTAS.pdf" TargetMode="External"/><Relationship Id="rId4895" Type="http://schemas.openxmlformats.org/officeDocument/2006/relationships/hyperlink" Target="https://www.caixa.gov.br/Downloads/sinapi-cadernos-tecnicos/SINAPI-CT-INSTALACOES-HIDRAULICAS-RESERVACAO-E-BOMBAS-DE-RECALQUE.pdf" TargetMode="External"/><Relationship Id="rId5946" Type="http://schemas.openxmlformats.org/officeDocument/2006/relationships/hyperlink" Target="https://www.caixa.gov.br/Downloads/sinapi-cadernos-tecnicos/SINAPI-CT-INSTALACOES-DE-GAS-E-INCENDIO-EM-ACO-E-FERRO-GALVANIZADO.pdf" TargetMode="External"/><Relationship Id="rId8005" Type="http://schemas.openxmlformats.org/officeDocument/2006/relationships/hyperlink" Target="https://www.caixa.gov.br/Downloads/sinapi-cadernos-tecnicos/SINAPI-CT-PISOS.pdf" TargetMode="External"/><Relationship Id="rId31" Type="http://schemas.openxmlformats.org/officeDocument/2006/relationships/hyperlink" Target="https://www.caixa.gov.br/Downloads/sinapi-cadernos-tecnicos/SINAPI-CT-ALVENARIA-DE-VEDACAO.pdf" TargetMode="External"/><Relationship Id="rId2099" Type="http://schemas.openxmlformats.org/officeDocument/2006/relationships/hyperlink" Target="https://www.caixa.gov.br/Downloads/sinapi-cadernos-tecnicos/SINAPI-CT-DEPRECIACAO-JUROS-IMPOSTOS-E-SEGUROS-MANUTENCAO-E-MATERIAIS-NA-OPERACAO-DOS-EQUIPAMENTOS.pdf" TargetMode="External"/><Relationship Id="rId4548" Type="http://schemas.openxmlformats.org/officeDocument/2006/relationships/hyperlink" Target="https://www.caixa.gov.br/Downloads/sinapi-cadernos-tecnicos/SINAPI-CT-INSTALACOES-ELETRICAS-ELETRODUTOS-EMBUTIDOS-CABOS-CAIXAS-TOMADAS-E-INTERRUPTORES.pdf" TargetMode="External"/><Relationship Id="rId4962" Type="http://schemas.openxmlformats.org/officeDocument/2006/relationships/hyperlink" Target="https://www.caixa.gov.br/Downloads/sinapi-cadernos-tecnicos/SINAPI-CT-INSTALACOES-HIDRAULICAS-RESERVACAO-E-BOMBAS-DE-RECALQUE.pdf" TargetMode="External"/><Relationship Id="rId7021" Type="http://schemas.openxmlformats.org/officeDocument/2006/relationships/hyperlink" Target="https://www.caixa.gov.br/Downloads/sinapi-metodologia/Livro_SINAPI_Calculos_Parametros.pdf" TargetMode="External"/><Relationship Id="rId3564" Type="http://schemas.openxmlformats.org/officeDocument/2006/relationships/hyperlink" Target="https://www.caixa.gov.br/Downloads/sinapi-cadernos-tecnicos/SINAPI-CT-ESQUADRIAS-PORTAS.pdf" TargetMode="External"/><Relationship Id="rId4615" Type="http://schemas.openxmlformats.org/officeDocument/2006/relationships/hyperlink" Target="https://www.caixa.gov.br/Downloads/sinapi-cadernos-tecnicos/SINAPI-CT-INSTALACOES-ELETRICAS-ELETRODUTOS-CONEXOES-E-CONDULETES-APARENTES.pdf" TargetMode="External"/><Relationship Id="rId485" Type="http://schemas.openxmlformats.org/officeDocument/2006/relationships/hyperlink" Target="https://www.caixa.gov.br/Downloads/sinapi-cadernos-tecnicos/SINAPI-CT-ASSENTAMENTO-DE-TUBOS-DE-PVC-E-METALICOS-EM-REDES-DE-AGUA.pdf" TargetMode="External"/><Relationship Id="rId2166" Type="http://schemas.openxmlformats.org/officeDocument/2006/relationships/hyperlink" Target="https://www.caixa.gov.br/Downloads/sinapi-cadernos-tecnicos/SINAPI-CT-DEPRECIACAO-JUROS-IMPOSTOS-E-SEGUROS-MANUTENCAO-E-MATERIAIS-NA-OPERACAO-DOS-EQUIPAMENTOS.pdf" TargetMode="External"/><Relationship Id="rId2580" Type="http://schemas.openxmlformats.org/officeDocument/2006/relationships/hyperlink" Target="https://www.caixa.gov.br/Downloads/sinapi-cadernos-tecnicos/SINAPI-CT-DEPRECIACAO-JUROS-IMPOSTOS-E-SEGUROS-MANUTENCAO-E-MATERIAIS-NA-OPERACAO-DOS-EQUIPAMENTOS.pdf" TargetMode="External"/><Relationship Id="rId3217" Type="http://schemas.openxmlformats.org/officeDocument/2006/relationships/hyperlink" Target="https://www.caixa.gov.br/Downloads/sinapi-cadernos-tecnicos/SINAPI-CT-ESCAVACAO-VERTICAL-A-CEU-ABERTO.pdf" TargetMode="External"/><Relationship Id="rId3631" Type="http://schemas.openxmlformats.org/officeDocument/2006/relationships/hyperlink" Target="https://www.caixa.gov.br/Downloads/sinapi-cadernos-tecnicos/SINAPI-CT-ESTRUTURA-E-TRAMA-PARA-COBERTURA.pdf" TargetMode="External"/><Relationship Id="rId6787" Type="http://schemas.openxmlformats.org/officeDocument/2006/relationships/hyperlink" Target="https://www.caixa.gov.br/Downloads/sinapi-metodologia/Livro_SINAPI_Calculos_Parametros.pdf" TargetMode="External"/><Relationship Id="rId7838" Type="http://schemas.openxmlformats.org/officeDocument/2006/relationships/hyperlink" Target="https://www.caixa.gov.br/Downloads/sinapi-cadernos-tecnicos/SINAPI-CT-PINTURA-INTERNA.pdf" TargetMode="External"/><Relationship Id="rId9193" Type="http://schemas.openxmlformats.org/officeDocument/2006/relationships/hyperlink" Target="https://www.caixa.gov.br/Downloads/sinapi-cadernos-tecnicos/SINAPI-CT-TRANSPORTE-DE-MATERIAIS-DENTRO-DO-CANTEIRO-DE-OBRAS.pdf" TargetMode="External"/><Relationship Id="rId138" Type="http://schemas.openxmlformats.org/officeDocument/2006/relationships/hyperlink" Target="https://www.caixa.gov.br/Downloads/sinapi-cadernos-tecnicos/SINAPI-CT-ARGAMASSAS.pdf" TargetMode="External"/><Relationship Id="rId552" Type="http://schemas.openxmlformats.org/officeDocument/2006/relationships/hyperlink" Target="https://www.caixa.gov.br/Downloads/sinapi-cadernos-tecnicos/SINAPI-CT-ASSENTAMENTO-DE-TUBOS-DE-PVC-E-METALICOS-EM-REDES-DE-AGUA.pdf" TargetMode="External"/><Relationship Id="rId1182" Type="http://schemas.openxmlformats.org/officeDocument/2006/relationships/hyperlink" Target="https://www.caixa.gov.br/Downloads/sinapi-cadernos-tecnicos/SINAPI-CT-CAIXAS-DE-AGUA-PARA-EDIFICACOES.pdf" TargetMode="External"/><Relationship Id="rId2233" Type="http://schemas.openxmlformats.org/officeDocument/2006/relationships/hyperlink" Target="https://www.caixa.gov.br/Downloads/sinapi-cadernos-tecnicos/SINAPI-CT-DEPRECIACAO-JUROS-IMPOSTOS-E-SEGUROS-MANUTENCAO-E-MATERIAIS-NA-OPERACAO-DOS-EQUIPAMENTOS.pdf" TargetMode="External"/><Relationship Id="rId5389" Type="http://schemas.openxmlformats.org/officeDocument/2006/relationships/hyperlink" Target="https://www.caixa.gov.br/Downloads/sinapi-cadernos-tecnicos/SINAPI-CT-INSTALACOES-PREDIAIS-DE-ESGOTO-TUBOS-E-CONEXOES.pdf" TargetMode="External"/><Relationship Id="rId6854" Type="http://schemas.openxmlformats.org/officeDocument/2006/relationships/hyperlink" Target="https://www.caixa.gov.br/Downloads/sinapi-metodologia/Livro_SINAPI_Calculos_Parametros.pdf" TargetMode="External"/><Relationship Id="rId9260" Type="http://schemas.openxmlformats.org/officeDocument/2006/relationships/hyperlink" Target="https://www.caixa.gov.br/Downloads/sinapi-cadernos-tecnicos/SINAPI-CT-TRANSPORTE-CARGA-E-DESCARGA-DE-MATERIAIS.pdf" TargetMode="External"/><Relationship Id="rId205" Type="http://schemas.openxmlformats.org/officeDocument/2006/relationships/hyperlink" Target="https://www.caixa.gov.br/Downloads/sinapi-cadernos-tecnicos/SINAPI-CT-ARGAMASSAS.pdf" TargetMode="External"/><Relationship Id="rId2300" Type="http://schemas.openxmlformats.org/officeDocument/2006/relationships/hyperlink" Target="https://www.caixa.gov.br/Downloads/sinapi-cadernos-tecnicos/SINAPI-CT-DEPRECIACAO-JUROS-IMPOSTOS-E-SEGUROS-MANUTENCAO-E-MATERIAIS-NA-OPERACAO-DOS-EQUIPAMENTOS.pdf" TargetMode="External"/><Relationship Id="rId5456" Type="http://schemas.openxmlformats.org/officeDocument/2006/relationships/hyperlink" Target="https://www.caixa.gov.br/Downloads/sinapi-cadernos-tecnicos/SINAPI-CT-INSTALACOES-PREDIAIS-DE-AGUA-FRIA-EM-PVC.pdf" TargetMode="External"/><Relationship Id="rId6507" Type="http://schemas.openxmlformats.org/officeDocument/2006/relationships/hyperlink" Target="https://www.caixa.gov.br/Downloads/sinapi-cadernos-tecnicos/SINAPI-CT-INSTALACOES-EM-COBRE.pdf" TargetMode="External"/><Relationship Id="rId7905" Type="http://schemas.openxmlformats.org/officeDocument/2006/relationships/hyperlink" Target="https://www.caixa.gov.br/Downloads/sinapi-cadernos-tecnicos/SINAPI-CT-PINTURA-EM-SUPERFICIES-METALICAS.pdf" TargetMode="External"/><Relationship Id="rId1999" Type="http://schemas.openxmlformats.org/officeDocument/2006/relationships/hyperlink" Target="https://www.caixa.gov.br/Downloads/sinapi-cadernos-tecnicos/SINAPI-CT-DEPRECIACAO-JUROS-IMPOSTOS-E-SEGUROS-MANUTENCAO-E-MATERIAIS-NA-OPERACAO-DOS-EQUIPAMENTOS.pdf" TargetMode="External"/><Relationship Id="rId4058" Type="http://schemas.openxmlformats.org/officeDocument/2006/relationships/hyperlink" Target="https://www.caixa.gov.br/Downloads/sinapi-cadernos-tecnicos/SINAPI-CT-FORMAS-PARA-ESTRUTURAS-DE-CONCRETO-ARMADO.pdf" TargetMode="External"/><Relationship Id="rId4472" Type="http://schemas.openxmlformats.org/officeDocument/2006/relationships/hyperlink" Target="https://www.caixa.gov.br/Downloads/sinapi-cadernos-tecnicos/SINAPI-CT-INSTALACOES-ELETRICAS-ELETRODUTOS-EMBUTIDOS-CABOS-CAIXAS-TOMADAS-E-INTERRUPTORES.pdf" TargetMode="External"/><Relationship Id="rId5109" Type="http://schemas.openxmlformats.org/officeDocument/2006/relationships/hyperlink" Target="https://www.caixa.gov.br/Downloads/sinapi-cadernos-tecnicos/SINAPI-CT-INSTALACOES-HIDRAULICAS-RESERVACAO-E-BOMBAS-DE-RECALQUE.pdf" TargetMode="External"/><Relationship Id="rId5870" Type="http://schemas.openxmlformats.org/officeDocument/2006/relationships/hyperlink" Target="https://www.caixa.gov.br/Downloads/sinapi-cadernos-tecnicos/SINAPI-CT-INSTALACOES-PREDIAIS-DE-AGUAS-PLUVIAIS-TUBOS-CONEXOES-CAIXAS-E-RALOS.pdf" TargetMode="External"/><Relationship Id="rId6921" Type="http://schemas.openxmlformats.org/officeDocument/2006/relationships/hyperlink" Target="https://www.caixa.gov.br/Downloads/sinapi-metodologia/Livro_SINAPI_Calculos_Parametros.pdf" TargetMode="External"/><Relationship Id="rId3074" Type="http://schemas.openxmlformats.org/officeDocument/2006/relationships/hyperlink" Target="https://www.caixa.gov.br/Downloads/sinapi-cadernos-tecnicos/SINAPI-CT-ESCADAS.pdf" TargetMode="External"/><Relationship Id="rId4125" Type="http://schemas.openxmlformats.org/officeDocument/2006/relationships/hyperlink" Target="https://www.caixa.gov.br/Downloads/sinapi-cadernos-tecnicos/SINAPI-CT-FORMAS-PARA-PILARES-CIRCULARES.pdf" TargetMode="External"/><Relationship Id="rId5523" Type="http://schemas.openxmlformats.org/officeDocument/2006/relationships/hyperlink" Target="https://www.caixa.gov.br/Downloads/sinapi-cadernos-tecnicos/SINAPI-CT-INSTALACOES-PREDIAIS-DE-AGUA-FRIA-EM-PVC.pdf" TargetMode="External"/><Relationship Id="rId8679" Type="http://schemas.openxmlformats.org/officeDocument/2006/relationships/hyperlink" Target="https://www.caixa.gov.br/Downloads/sinapi-cadernos-tecnicos/SINAPI-CT-REDES-DE-AGUA-E-ESGOTO-EM-PEAD-LISO-(TUBOS-E-CONEXOES).pdf" TargetMode="External"/><Relationship Id="rId1719" Type="http://schemas.openxmlformats.org/officeDocument/2006/relationships/hyperlink" Target="https://www.caixa.gov.br/Downloads/sinapi-cadernos-tecnicos/SINAPI-CT-CUSTOS-HORARIOS-PRODUTIVO-E-IMPRODUTIVO-DOS-EQUIPAMENTOS.pdf" TargetMode="External"/><Relationship Id="rId7695" Type="http://schemas.openxmlformats.org/officeDocument/2006/relationships/hyperlink" Target="https://www.caixa.gov.br/Downloads/sinapi-cadernos-tecnicos/SINAPI-CT-PAVIMENTO-RIGIDO-DE-CONCRETO.pdf" TargetMode="External"/><Relationship Id="rId8746" Type="http://schemas.openxmlformats.org/officeDocument/2006/relationships/hyperlink" Target="https://www.caixa.gov.br/Downloads/sinapi-cadernos-tecnicos/SINAPI-CT-REDES-DE-AGUA-E-ESGOTO-EM-PEAD-LISO-(TUBOS-E-CONEXOES).pdf" TargetMode="External"/><Relationship Id="rId2090" Type="http://schemas.openxmlformats.org/officeDocument/2006/relationships/hyperlink" Target="https://www.caixa.gov.br/Downloads/sinapi-cadernos-tecnicos/SINAPI-CT-DEPRECIACAO-JUROS-IMPOSTOS-E-SEGUROS-MANUTENCAO-E-MATERIAIS-NA-OPERACAO-DOS-EQUIPAMENTOS.pdf" TargetMode="External"/><Relationship Id="rId3141" Type="http://schemas.openxmlformats.org/officeDocument/2006/relationships/hyperlink" Target="https://www.caixa.gov.br/Downloads/sinapi-cadernos-tecnicos/SINAPI-CT-ESCADAS.pdf" TargetMode="External"/><Relationship Id="rId6297" Type="http://schemas.openxmlformats.org/officeDocument/2006/relationships/hyperlink" Target="https://www.caixa.gov.br/Downloads/sinapi-cadernos-tecnicos/SINAPI-CT-INSTALACOES-DE-GAS-EM-PEX-MULTICAMADAS.pdf" TargetMode="External"/><Relationship Id="rId7348" Type="http://schemas.openxmlformats.org/officeDocument/2006/relationships/hyperlink" Target="https://www.caixa.gov.br/Downloads/sinapi-cadernos-tecnicos/SINAPI-CT-MASSA-UNICA-EXTERNA.pdf" TargetMode="External"/><Relationship Id="rId7762" Type="http://schemas.openxmlformats.org/officeDocument/2006/relationships/hyperlink" Target="https://www.caixa.gov.br/Downloads/sinapi-cadernos-tecnicos/SINAPI-CT-PERFURACAO-HORIZONTAL-DIRECIONAL-HDD.pdf" TargetMode="External"/><Relationship Id="rId8813" Type="http://schemas.openxmlformats.org/officeDocument/2006/relationships/hyperlink" Target="https://www.caixa.gov.br/Downloads/sinapi-cadernos-tecnicos/SINAPI-CT-SINALIZACAO-HORIZONTAL-VIARIA.pdf" TargetMode="External"/><Relationship Id="rId3958" Type="http://schemas.openxmlformats.org/officeDocument/2006/relationships/hyperlink" Target="https://www.caixa.gov.br/Downloads/sinapi-cadernos-tecnicos/SINAPI-CT-FOSSAS-E-SUMIDOUROS.pdf" TargetMode="External"/><Relationship Id="rId6364" Type="http://schemas.openxmlformats.org/officeDocument/2006/relationships/hyperlink" Target="https://www.caixa.gov.br/Downloads/sinapi-cadernos-tecnicos/SINAPI-CT-INSTALACOES-DE-AR-CONDICIONADO.pdf" TargetMode="External"/><Relationship Id="rId7415" Type="http://schemas.openxmlformats.org/officeDocument/2006/relationships/hyperlink" Target="https://www.caixa.gov.br/Downloads/sinapi-cadernos-tecnicos/SINAPI-CT-MASSA-UNICA-INTERNA.pdf" TargetMode="External"/><Relationship Id="rId879" Type="http://schemas.openxmlformats.org/officeDocument/2006/relationships/hyperlink" Target="https://www.caixa.gov.br/Downloads/sinapi-cadernos-tecnicos/SINAPI-CT-ATERROS-BASES-SUB-BASES-E-IMPRIMACOES.pdf" TargetMode="External"/><Relationship Id="rId5380" Type="http://schemas.openxmlformats.org/officeDocument/2006/relationships/hyperlink" Target="https://www.caixa.gov.br/Downloads/sinapi-cadernos-tecnicos/SINAPI-CT-INSTALACOES-PREDIAIS-DE-ESGOTO-TUBOS-E-CONEXOES.pdf" TargetMode="External"/><Relationship Id="rId6017" Type="http://schemas.openxmlformats.org/officeDocument/2006/relationships/hyperlink" Target="https://www.caixa.gov.br/Downloads/sinapi-cadernos-tecnicos/SINAPI-CT-INSTALACOES-DE-GAS-E-INCENDIO-EM-ACO-E-FERRO-GALVANIZADO.pdf" TargetMode="External"/><Relationship Id="rId6431" Type="http://schemas.openxmlformats.org/officeDocument/2006/relationships/hyperlink" Target="https://www.caixa.gov.br/Downloads/sinapi-cadernos-tecnicos/SINAPI-CT-INSTALACOES-EM-COBRE.pdf" TargetMode="External"/><Relationship Id="rId9587" Type="http://schemas.openxmlformats.org/officeDocument/2006/relationships/hyperlink" Target="https://www.caixa.gov.br/Downloads/sinapi-cadernos-tecnicos/SINAPI-CT-VALVULAS-E-REGISTROS-PARA-SISTEMAS-PREDIAIS.pdf" TargetMode="External"/><Relationship Id="rId1576" Type="http://schemas.openxmlformats.org/officeDocument/2006/relationships/hyperlink" Target="https://www.caixa.gov.br/Downloads/sinapi-cadernos-tecnicos/SINAPI-CT-CUSTOS-HORARIOS-PRODUTIVO-E-IMPRODUTIVO-DOS-EQUIPAMENTOS.pdf" TargetMode="External"/><Relationship Id="rId2974" Type="http://schemas.openxmlformats.org/officeDocument/2006/relationships/hyperlink" Target="https://www.caixa.gov.br/Downloads/sinapi-cadernos-tecnicos/SINAPI-CT-ENERGIA-SOLAR-PARA-EDIFICACOES.pdf" TargetMode="External"/><Relationship Id="rId5033" Type="http://schemas.openxmlformats.org/officeDocument/2006/relationships/hyperlink" Target="https://www.caixa.gov.br/Downloads/sinapi-cadernos-tecnicos/SINAPI-CT-INSTALACOES-HIDRAULICAS-RESERVACAO-E-BOMBAS-DE-RECALQUE.pdf" TargetMode="External"/><Relationship Id="rId8189" Type="http://schemas.openxmlformats.org/officeDocument/2006/relationships/hyperlink" Target="https://www.caixa.gov.br/Downloads/sinapi-cadernos-tecnicos/SINAPI-CT-POCOS-DE-VISITA-E-CAIXAS-PARA-BOCAS-DE-LOBO.pdf" TargetMode="External"/><Relationship Id="rId946" Type="http://schemas.openxmlformats.org/officeDocument/2006/relationships/hyperlink" Target="https://www.caixa.gov.br/Downloads/sinapi-cadernos-tecnicos/SINAPI-CT-ATERROS-BASES-SUB-BASES-E-IMPRIMACOES.pdf" TargetMode="External"/><Relationship Id="rId1229" Type="http://schemas.openxmlformats.org/officeDocument/2006/relationships/hyperlink" Target="https://www.caixa.gov.br/Downloads/sinapi-cadernos-tecnicos/SINAPI-CT-CANALETAS-GRELHAS-E-CAIXAS-COM-GRELHA-PARA-DRENAGEM.pdf" TargetMode="External"/><Relationship Id="rId1990" Type="http://schemas.openxmlformats.org/officeDocument/2006/relationships/hyperlink" Target="https://www.caixa.gov.br/Downloads/sinapi-cadernos-tecnicos/SINAPI-CT-DEPRECIACAO-JUROS-IMPOSTOS-E-SEGUROS-MANUTENCAO-E-MATERIAIS-NA-OPERACAO-DOS-EQUIPAMENTOS.pdf" TargetMode="External"/><Relationship Id="rId2627" Type="http://schemas.openxmlformats.org/officeDocument/2006/relationships/hyperlink" Target="https://www.caixa.gov.br/Downloads/sinapi-cadernos-tecnicos/SINAPI-CT-DEPRECIACAO-JUROS-IMPOSTOS-E-SEGUROS-MANUTENCAO-E-MATERIAIS-NA-OPERACAO-DOS-EQUIPAMENTOS.pdf" TargetMode="External"/><Relationship Id="rId5100" Type="http://schemas.openxmlformats.org/officeDocument/2006/relationships/hyperlink" Target="https://www.caixa.gov.br/Downloads/sinapi-cadernos-tecnicos/SINAPI-CT-INSTALACOES-HIDRAULICAS-RESERVACAO-E-BOMBAS-DE-RECALQUE.pdf" TargetMode="External"/><Relationship Id="rId8256" Type="http://schemas.openxmlformats.org/officeDocument/2006/relationships/hyperlink" Target="https://www.caixa.gov.br/Downloads/sinapi-cadernos-tecnicos/SINAPI-CT-POCOS-DE-VISITA-E-CAIXAS-PARA-BOCAS-DE-LOBO.pdf" TargetMode="External"/><Relationship Id="rId9654" Type="http://schemas.openxmlformats.org/officeDocument/2006/relationships/hyperlink" Target="https://www.caixa.gov.br/Downloads/sinapi-cadernos-tecnicos/SINAPI-CT-VALVULAS-E-REGISTROS-PARA-SISTEMAS-PREDIAIS.pdf" TargetMode="External"/><Relationship Id="rId1643" Type="http://schemas.openxmlformats.org/officeDocument/2006/relationships/hyperlink" Target="https://www.caixa.gov.br/Downloads/sinapi-cadernos-tecnicos/SINAPI-CT-CUSTOS-HORARIOS-PRODUTIVO-E-IMPRODUTIVO-DOS-EQUIPAMENTOS.pdf" TargetMode="External"/><Relationship Id="rId4799" Type="http://schemas.openxmlformats.org/officeDocument/2006/relationships/hyperlink" Target="https://www.caixa.gov.br/Downloads/sinapi-cadernos-tecnicos/SINAPI-CT-INSTALACOES-ELETRICAS-REDE-DE-DISTRIBUICAO.pdf" TargetMode="External"/><Relationship Id="rId8670" Type="http://schemas.openxmlformats.org/officeDocument/2006/relationships/hyperlink" Target="https://www.caixa.gov.br/Downloads/sinapi-cadernos-tecnicos/SINAPI-CT-REDES-DE-AGUA-E-ESGOTO-EM-PEAD-LISO-(TUBOS-E-CONEXOES).pdf" TargetMode="External"/><Relationship Id="rId9307" Type="http://schemas.openxmlformats.org/officeDocument/2006/relationships/hyperlink" Target="https://www.caixa.gov.br/Downloads/sinapi-cadernos-tecnicos/SINAPI-CT-TRANSPORTE-CARGA-E-DESCARGA-DE-MATERIAIS.pdf" TargetMode="External"/><Relationship Id="rId9721" Type="http://schemas.openxmlformats.org/officeDocument/2006/relationships/hyperlink" Target="https://www.caixa.gov.br/Downloads/sinapi-cadernos-tecnicos/SINAPI-CT-VALVULAS-PARA-REDES-DE-SANEAMENTO.pdf" TargetMode="External"/><Relationship Id="rId1710" Type="http://schemas.openxmlformats.org/officeDocument/2006/relationships/hyperlink" Target="https://www.caixa.gov.br/Downloads/sinapi-cadernos-tecnicos/SINAPI-CT-CUSTOS-HORARIOS-PRODUTIVO-E-IMPRODUTIVO-DOS-EQUIPAMENTOS.pdf" TargetMode="External"/><Relationship Id="rId4866" Type="http://schemas.openxmlformats.org/officeDocument/2006/relationships/hyperlink" Target="https://www.caixa.gov.br/Downloads/sinapi-cadernos-tecnicos/SINAPI-CT-INSTALACOES-HIDRAULICAS-RESERVACAO-E-BOMBAS-DE-RECALQUE.pdf" TargetMode="External"/><Relationship Id="rId5917" Type="http://schemas.openxmlformats.org/officeDocument/2006/relationships/hyperlink" Target="https://www.caixa.gov.br/Downloads/sinapi-cadernos-tecnicos/SINAPI-CT-INSTALACOES-DE-DIVISORIAS-DIVERSAS.pdf" TargetMode="External"/><Relationship Id="rId7272" Type="http://schemas.openxmlformats.org/officeDocument/2006/relationships/hyperlink" Target="https://www.caixa.gov.br/Downloads/sinapi-cadernos-tecnicos/SINAPI-CT-LUMINARIAS-EXTERNAS.pdf" TargetMode="External"/><Relationship Id="rId8323" Type="http://schemas.openxmlformats.org/officeDocument/2006/relationships/hyperlink" Target="https://www.caixa.gov.br/Downloads/sinapi-cadernos-tecnicos/SINAPI-CT-PRODUCAO-DE-CONCRETOS-E-ARGAMASSAS-UTILIZANDO-AGREGADO-RECICLADO.pdf" TargetMode="External"/><Relationship Id="rId3468" Type="http://schemas.openxmlformats.org/officeDocument/2006/relationships/hyperlink" Target="https://www.caixa.gov.br/Downloads/sinapi-cadernos-tecnicos/SINAPI-CT-ESQUADRIAS-PORTAS.pdf" TargetMode="External"/><Relationship Id="rId3882" Type="http://schemas.openxmlformats.org/officeDocument/2006/relationships/hyperlink" Target="https://www.caixa.gov.br/Downloads/sinapi-cadernos-tecnicos/SINAPI-CT-EXECUCAO-DE-TIRANTES.pdf" TargetMode="External"/><Relationship Id="rId4519" Type="http://schemas.openxmlformats.org/officeDocument/2006/relationships/hyperlink" Target="https://www.caixa.gov.br/Downloads/sinapi-cadernos-tecnicos/SINAPI-CT-INSTALACOES-ELETRICAS-ELETRODUTOS-EMBUTIDOS-CABOS-CAIXAS-TOMADAS-E-INTERRUPTORES.pdf" TargetMode="External"/><Relationship Id="rId4933" Type="http://schemas.openxmlformats.org/officeDocument/2006/relationships/hyperlink" Target="https://www.caixa.gov.br/Downloads/sinapi-cadernos-tecnicos/SINAPI-CT-INSTALACOES-HIDRAULICAS-RESERVACAO-E-BOMBAS-DE-RECALQUE.pdf" TargetMode="External"/><Relationship Id="rId389" Type="http://schemas.openxmlformats.org/officeDocument/2006/relationships/hyperlink" Target="https://www.caixa.gov.br/Downloads/sinapi-cadernos-tecnicos/SINAPI-CT-ASSENTAMENTO-DE-TUBOS-DE-ESGOTO-EM-PVC-E-PEAD.pdf" TargetMode="External"/><Relationship Id="rId2484" Type="http://schemas.openxmlformats.org/officeDocument/2006/relationships/hyperlink" Target="https://www.caixa.gov.br/Downloads/sinapi-cadernos-tecnicos/SINAPI-CT-DEPRECIACAO-JUROS-IMPOSTOS-E-SEGUROS-MANUTENCAO-E-MATERIAIS-NA-OPERACAO-DOS-EQUIPAMENTOS.pdf" TargetMode="External"/><Relationship Id="rId3535" Type="http://schemas.openxmlformats.org/officeDocument/2006/relationships/hyperlink" Target="https://www.caixa.gov.br/Downloads/sinapi-cadernos-tecnicos/SINAPI-CT-ESQUADRIAS-PORTAS.pdf" TargetMode="External"/><Relationship Id="rId9097" Type="http://schemas.openxmlformats.org/officeDocument/2006/relationships/hyperlink" Target="https://www.caixa.gov.br/Downloads/sinapi-cadernos-tecnicos/SINAPI-CT-TRANSPORTE-FLUVIAL-CARGA-E-DESCARGA.pdf" TargetMode="External"/><Relationship Id="rId456" Type="http://schemas.openxmlformats.org/officeDocument/2006/relationships/hyperlink" Target="https://www.caixa.gov.br/Downloads/sinapi-cadernos-tecnicos/SINAPI-CT-ASSENTAMENTO-DE-TUBOS-DE-PVC-E-METALICOS-EM-REDES-DE-AGUA.pdf" TargetMode="External"/><Relationship Id="rId870" Type="http://schemas.openxmlformats.org/officeDocument/2006/relationships/hyperlink" Target="https://www.caixa.gov.br/Downloads/sinapi-cadernos-tecnicos/SINAPI-CT-ATERROS-BASES-SUB-BASES-E-IMPRIMACOES.pdf" TargetMode="External"/><Relationship Id="rId1086" Type="http://schemas.openxmlformats.org/officeDocument/2006/relationships/hyperlink" Target="https://www.caixa.gov.br/Downloads/sinapi-cadernos-tecnicos/SINAPI-CT-BOMBAS-HIDRAULICAS-CENTRIFUGAS-HORIZONTAIS-E-SUBMERSIVEIS.pdf" TargetMode="External"/><Relationship Id="rId2137" Type="http://schemas.openxmlformats.org/officeDocument/2006/relationships/hyperlink" Target="https://www.caixa.gov.br/Downloads/sinapi-cadernos-tecnicos/SINAPI-CT-DEPRECIACAO-JUROS-IMPOSTOS-E-SEGUROS-MANUTENCAO-E-MATERIAIS-NA-OPERACAO-DOS-EQUIPAMENTOS.pdf" TargetMode="External"/><Relationship Id="rId2551" Type="http://schemas.openxmlformats.org/officeDocument/2006/relationships/hyperlink" Target="https://www.caixa.gov.br/Downloads/sinapi-cadernos-tecnicos/SINAPI-CT-DEPRECIACAO-JUROS-IMPOSTOS-E-SEGUROS-MANUTENCAO-E-MATERIAIS-NA-OPERACAO-DOS-EQUIPAMENTOS.pdf" TargetMode="External"/><Relationship Id="rId9164" Type="http://schemas.openxmlformats.org/officeDocument/2006/relationships/hyperlink" Target="https://www.caixa.gov.br/Downloads/sinapi-cadernos-tecnicos/SINAPI-CT-TRANSPORTE-DE-MATERIAIS-DENTRO-DO-CANTEIRO-DE-OBRAS.pdf" TargetMode="External"/><Relationship Id="rId109" Type="http://schemas.openxmlformats.org/officeDocument/2006/relationships/hyperlink" Target="https://www.caixa.gov.br/Downloads/sinapi-cadernos-tecnicos/SINAPI-CT-ARGAMASSAS.pdf" TargetMode="External"/><Relationship Id="rId523" Type="http://schemas.openxmlformats.org/officeDocument/2006/relationships/hyperlink" Target="https://www.caixa.gov.br/Downloads/sinapi-cadernos-tecnicos/SINAPI-CT-ASSENTAMENTO-DE-TUBOS-DE-PVC-E-METALICOS-EM-REDES-DE-AGUA.pdf" TargetMode="External"/><Relationship Id="rId1153" Type="http://schemas.openxmlformats.org/officeDocument/2006/relationships/hyperlink" Target="https://www.caixa.gov.br/Downloads/sinapi-cadernos-tecnicos/SINAPI-CT-CAIXAS-DE-AGUA-PARA-EDIFICACOES.pdf" TargetMode="External"/><Relationship Id="rId2204" Type="http://schemas.openxmlformats.org/officeDocument/2006/relationships/hyperlink" Target="https://www.caixa.gov.br/Downloads/sinapi-cadernos-tecnicos/SINAPI-CT-DEPRECIACAO-JUROS-IMPOSTOS-E-SEGUROS-MANUTENCAO-E-MATERIAIS-NA-OPERACAO-DOS-EQUIPAMENTOS.pdf" TargetMode="External"/><Relationship Id="rId3602" Type="http://schemas.openxmlformats.org/officeDocument/2006/relationships/hyperlink" Target="https://www.caixa.gov.br/Downloads/sinapi-cadernos-tecnicos/SINAPI-CT-ESTACAS-METALICAS.pdf" TargetMode="External"/><Relationship Id="rId6758" Type="http://schemas.openxmlformats.org/officeDocument/2006/relationships/hyperlink" Target="https://www.caixa.gov.br/Downloads/sinapi-metodologia/Livro_SINAPI_Calculos_Parametros.pdf" TargetMode="External"/><Relationship Id="rId7809" Type="http://schemas.openxmlformats.org/officeDocument/2006/relationships/hyperlink" Target="https://www.caixa.gov.br/Downloads/sinapi-cadernos-tecnicos/SINAPI-CT-PINTURA-EXTERNA.pdf" TargetMode="External"/><Relationship Id="rId8180" Type="http://schemas.openxmlformats.org/officeDocument/2006/relationships/hyperlink" Target="https://www.caixa.gov.br/Downloads/sinapi-cadernos-tecnicos/SINAPI-CT-POCOS-DE-VISITA-E-CAIXAS-PARA-BOCAS-DE-LOBO.pdf" TargetMode="External"/><Relationship Id="rId9231" Type="http://schemas.openxmlformats.org/officeDocument/2006/relationships/hyperlink" Target="https://www.caixa.gov.br/Downloads/sinapi-cadernos-tecnicos/SINAPI-CT-TRANSPORTE-DE-MATERIAIS-DENTRO-DO-CANTEIRO-DE-OBRAS.pdf" TargetMode="External"/><Relationship Id="rId5774" Type="http://schemas.openxmlformats.org/officeDocument/2006/relationships/hyperlink" Target="https://www.caixa.gov.br/Downloads/sinapi-cadernos-tecnicos/SINAPI-CT-INSTALACOES-PREDIAIS-DE-AGUA-QUENTE-EM-CPVC.pdf" TargetMode="External"/><Relationship Id="rId6825" Type="http://schemas.openxmlformats.org/officeDocument/2006/relationships/hyperlink" Target="https://www.caixa.gov.br/Downloads/sinapi-metodologia/Livro_SINAPI_Calculos_Parametros.pdf" TargetMode="External"/><Relationship Id="rId1220" Type="http://schemas.openxmlformats.org/officeDocument/2006/relationships/hyperlink" Target="https://www.caixa.gov.br/Downloads/sinapi-cadernos-tecnicos/SINAPI-CT-CANALETAS-GRELHAS-E-CAIXAS-COM-GRELHA-PARA-DRENAGEM.pdf" TargetMode="External"/><Relationship Id="rId4376" Type="http://schemas.openxmlformats.org/officeDocument/2006/relationships/hyperlink" Target="https://www.caixa.gov.br/Downloads/sinapi-cadernos-tecnicos/SINAPI-CT-INSTALACOES-ELETRICAS-ELETRODUTOS-EMBUTIDOS-CABOS-CAIXAS-TOMADAS-E-INTERRUPTORES.pdf" TargetMode="External"/><Relationship Id="rId4790" Type="http://schemas.openxmlformats.org/officeDocument/2006/relationships/hyperlink" Target="https://www.caixa.gov.br/Downloads/sinapi-cadernos-tecnicos/SINAPI-CT-INSTALACOES-ELETRICAS-REDE-DE-DISTRIBUICAO.pdf" TargetMode="External"/><Relationship Id="rId5427" Type="http://schemas.openxmlformats.org/officeDocument/2006/relationships/hyperlink" Target="https://www.caixa.gov.br/Downloads/sinapi-cadernos-tecnicos/SINAPI-CT-INSTALACOES-PREDIAIS-DE-ESGOTO-TUBOS-E-CONEXOES.pdf" TargetMode="External"/><Relationship Id="rId5841" Type="http://schemas.openxmlformats.org/officeDocument/2006/relationships/hyperlink" Target="https://www.caixa.gov.br/Downloads/sinapi-cadernos-tecnicos/SINAPI-CT-INSTALACOES-PREDIAIS-DE-AGUAS-PLUVIAIS-TUBOS-CONEXOES-CAIXAS-E-RALOS.pdf" TargetMode="External"/><Relationship Id="rId8997" Type="http://schemas.openxmlformats.org/officeDocument/2006/relationships/hyperlink" Target="https://www.caixa.gov.br/Downloads/sinapi-cadernos-tecnicos/SINAPI-CT-TELHAMENTO-PARA-COBERTURA.pdf" TargetMode="External"/><Relationship Id="rId3392" Type="http://schemas.openxmlformats.org/officeDocument/2006/relationships/hyperlink" Target="https://www.caixa.gov.br/Downloads/sinapi-cadernos-tecnicos/SINAPI-CT-ESCORAMENTO-E-PREPARO-DE-FUNDO-DE-VALAS.pdf" TargetMode="External"/><Relationship Id="rId4029" Type="http://schemas.openxmlformats.org/officeDocument/2006/relationships/hyperlink" Target="https://www.caixa.gov.br/Downloads/sinapi-cadernos-tecnicos/SINAPI-CT-FORMAS-PARA-ESTRUTURAS-DE-CONCRETO-ARMADO.pdf" TargetMode="External"/><Relationship Id="rId4443" Type="http://schemas.openxmlformats.org/officeDocument/2006/relationships/hyperlink" Target="https://www.caixa.gov.br/Downloads/sinapi-cadernos-tecnicos/SINAPI-CT-INSTALACOES-ELETRICAS-ELETRODUTOS-EMBUTIDOS-CABOS-CAIXAS-TOMADAS-E-INTERRUPTORES.pdf" TargetMode="External"/><Relationship Id="rId7599" Type="http://schemas.openxmlformats.org/officeDocument/2006/relationships/hyperlink" Target="https://www.caixa.gov.br/Downloads/sinapi-cadernos-tecnicos/SINAPI-CT-PARQUINHOS-E-EQUIPAMENTOS-DE-GINASTICA-AO-AR-LIVRE.pdf" TargetMode="External"/><Relationship Id="rId3045" Type="http://schemas.openxmlformats.org/officeDocument/2006/relationships/hyperlink" Target="https://www.caixa.gov.br/Downloads/sinapi-cadernos-tecnicos/SINAPI-CT-EQUIPAMENTOS-DE-PROTECAO-COLETIVA.pdf" TargetMode="External"/><Relationship Id="rId4510" Type="http://schemas.openxmlformats.org/officeDocument/2006/relationships/hyperlink" Target="https://www.caixa.gov.br/Downloads/sinapi-cadernos-tecnicos/SINAPI-CT-INSTALACOES-ELETRICAS-ELETRODUTOS-EMBUTIDOS-CABOS-CAIXAS-TOMADAS-E-INTERRUPTORES.pdf" TargetMode="External"/><Relationship Id="rId7666" Type="http://schemas.openxmlformats.org/officeDocument/2006/relationships/hyperlink" Target="https://www.caixa.gov.br/Downloads/sinapi-cadernos-tecnicos/SINAPI-CT-PAVIMENTO-INTERTRAVADO.pdf" TargetMode="External"/><Relationship Id="rId8717" Type="http://schemas.openxmlformats.org/officeDocument/2006/relationships/hyperlink" Target="https://www.caixa.gov.br/Downloads/sinapi-cadernos-tecnicos/SINAPI-CT-REDES-DE-AGUA-E-ESGOTO-EM-PEAD-LISO-(TUBOS-E-CONEXOES).pdf" TargetMode="External"/><Relationship Id="rId380" Type="http://schemas.openxmlformats.org/officeDocument/2006/relationships/hyperlink" Target="https://www.caixa.gov.br/Downloads/sinapi-cadernos-tecnicos/SINAPI-CT-ASSENTAMENTO-DE-TUBOS-DE-ESGOTO-EM-PVC-E-PEAD.pdf" TargetMode="External"/><Relationship Id="rId2061" Type="http://schemas.openxmlformats.org/officeDocument/2006/relationships/hyperlink" Target="https://www.caixa.gov.br/Downloads/sinapi-cadernos-tecnicos/SINAPI-CT-DEPRECIACAO-JUROS-IMPOSTOS-E-SEGUROS-MANUTENCAO-E-MATERIAIS-NA-OPERACAO-DOS-EQUIPAMENTOS.pdf" TargetMode="External"/><Relationship Id="rId3112" Type="http://schemas.openxmlformats.org/officeDocument/2006/relationships/hyperlink" Target="https://www.caixa.gov.br/Downloads/sinapi-cadernos-tecnicos/SINAPI-CT-ESCADAS.pdf" TargetMode="External"/><Relationship Id="rId6268" Type="http://schemas.openxmlformats.org/officeDocument/2006/relationships/hyperlink" Target="https://www.caixa.gov.br/Downloads/sinapi-cadernos-tecnicos/SINAPI-CT-INSTALACOES-DE-GAS-EM-PEX-MULTICAMADAS.pdf" TargetMode="External"/><Relationship Id="rId6682" Type="http://schemas.openxmlformats.org/officeDocument/2006/relationships/hyperlink" Target="https://www.caixa.gov.br/Downloads/sinapi-cadernos-tecnicos/SINAPI-CT-LASTRO.pdf" TargetMode="External"/><Relationship Id="rId7319" Type="http://schemas.openxmlformats.org/officeDocument/2006/relationships/hyperlink" Target="https://www.caixa.gov.br/Downloads/sinapi-cadernos-tecnicos/SINAPI-CT-MASSA-UNICA-EXTERNA.pdf" TargetMode="External"/><Relationship Id="rId5284" Type="http://schemas.openxmlformats.org/officeDocument/2006/relationships/hyperlink" Target="https://www.caixa.gov.br/Downloads/sinapi-cadernos-tecnicos/SINAPI-CT-INSTALACOES-HIDRAULICAS-EM-PPR.pdf" TargetMode="External"/><Relationship Id="rId6335" Type="http://schemas.openxmlformats.org/officeDocument/2006/relationships/hyperlink" Target="https://www.caixa.gov.br/Downloads/sinapi-cadernos-tecnicos/SINAPI-CT-INSTALACOES-DE-AR-CONDICIONADO.pdf" TargetMode="External"/><Relationship Id="rId7733" Type="http://schemas.openxmlformats.org/officeDocument/2006/relationships/hyperlink" Target="https://www.caixa.gov.br/Downloads/sinapi-cadernos-tecnicos/SINAPI-CT-PELE-DE-VIDRO-EM-FACHADAS.pdf" TargetMode="External"/><Relationship Id="rId100" Type="http://schemas.openxmlformats.org/officeDocument/2006/relationships/hyperlink" Target="https://www.caixa.gov.br/Downloads/sinapi-cadernos-tecnicos/SINAPI-CT-ARGAMASSAS.pdf" TargetMode="External"/><Relationship Id="rId2878" Type="http://schemas.openxmlformats.org/officeDocument/2006/relationships/hyperlink" Target="https://www.caixa.gov.br/Downloads/sinapi-cadernos-tecnicos/SINAPI-CT-ELETROCALHAS.pdf" TargetMode="External"/><Relationship Id="rId3929" Type="http://schemas.openxmlformats.org/officeDocument/2006/relationships/hyperlink" Target="https://www.caixa.gov.br/Downloads/sinapi-cadernos-tecnicos/SINAPI-CT-FOSSAS-E-SUMIDOUROS.pdf" TargetMode="External"/><Relationship Id="rId7800" Type="http://schemas.openxmlformats.org/officeDocument/2006/relationships/hyperlink" Target="https://www.caixa.gov.br/Downloads/sinapi-cadernos-tecnicos/SINAPI-CT-PERFURACAO-HORIZONTAL-DIRECIONAL-HDD.pdf" TargetMode="External"/><Relationship Id="rId1894" Type="http://schemas.openxmlformats.org/officeDocument/2006/relationships/hyperlink" Target="https://www.caixa.gov.br/Downloads/sinapi-cadernos-tecnicos/SINAPI-CT-DEMOLICOES-E-REMOCOES.pdf" TargetMode="External"/><Relationship Id="rId2945" Type="http://schemas.openxmlformats.org/officeDocument/2006/relationships/hyperlink" Target="https://www.caixa.gov.br/Downloads/sinapi-cadernos-tecnicos/SINAPI-CT-ENERGIA-SOLAR-PARA-EDIFICACOES.pdf" TargetMode="External"/><Relationship Id="rId5351" Type="http://schemas.openxmlformats.org/officeDocument/2006/relationships/hyperlink" Target="https://www.caixa.gov.br/Downloads/sinapi-cadernos-tecnicos/SINAPI-CT-INSTALACOES-HIDRAULICAS-EM-PPR.pdf" TargetMode="External"/><Relationship Id="rId6402" Type="http://schemas.openxmlformats.org/officeDocument/2006/relationships/hyperlink" Target="https://www.caixa.gov.br/Downloads/sinapi-cadernos-tecnicos/SINAPI-CT-INSTALACOES-EM-COBRE.pdf" TargetMode="External"/><Relationship Id="rId9558" Type="http://schemas.openxmlformats.org/officeDocument/2006/relationships/hyperlink" Target="https://www.caixa.gov.br/Downloads/sinapi-cadernos-tecnicos/SINAPI-CT-VIDROS-E-ESPELHOS.pdf" TargetMode="External"/><Relationship Id="rId917" Type="http://schemas.openxmlformats.org/officeDocument/2006/relationships/hyperlink" Target="https://www.caixa.gov.br/Downloads/sinapi-cadernos-tecnicos/SINAPI-CT-ATERROS-BASES-SUB-BASES-E-IMPRIMACOES.pdf" TargetMode="External"/><Relationship Id="rId1547" Type="http://schemas.openxmlformats.org/officeDocument/2006/relationships/hyperlink" Target="https://www.caixa.gov.br/Downloads/sinapi-cadernos-tecnicos/SINAPI-CT-CUSTOS-HORARIOS-PRODUTIVO-E-IMPRODUTIVO-DOS-EQUIPAMENTOS.pdf" TargetMode="External"/><Relationship Id="rId1961" Type="http://schemas.openxmlformats.org/officeDocument/2006/relationships/hyperlink" Target="https://www.caixa.gov.br/Downloads/sinapi-cadernos-tecnicos/SINAPI-CT-DEPRECIACAO-JUROS-IMPOSTOS-E-SEGUROS-MANUTENCAO-E-MATERIAIS-NA-OPERACAO-DOS-EQUIPAMENTOS.pdf" TargetMode="External"/><Relationship Id="rId5004" Type="http://schemas.openxmlformats.org/officeDocument/2006/relationships/hyperlink" Target="https://www.caixa.gov.br/Downloads/sinapi-cadernos-tecnicos/SINAPI-CT-INSTALACOES-HIDRAULICAS-RESERVACAO-E-BOMBAS-DE-RECALQUE.pdf" TargetMode="External"/><Relationship Id="rId8574" Type="http://schemas.openxmlformats.org/officeDocument/2006/relationships/hyperlink" Target="https://www.caixa.gov.br/Downloads/sinapi-cadernos-tecnicos/SINAPI-CT-REDES-ENTERRADAS-DE-DISTRIBUICAO-ELETRICA.pdf" TargetMode="External"/><Relationship Id="rId9625" Type="http://schemas.openxmlformats.org/officeDocument/2006/relationships/hyperlink" Target="https://www.caixa.gov.br/Downloads/sinapi-cadernos-tecnicos/SINAPI-CT-VALVULAS-E-REGISTROS-PARA-SISTEMAS-PREDIAIS.pdf" TargetMode="External"/><Relationship Id="rId1614" Type="http://schemas.openxmlformats.org/officeDocument/2006/relationships/hyperlink" Target="https://www.caixa.gov.br/Downloads/sinapi-cadernos-tecnicos/SINAPI-CT-CUSTOS-HORARIOS-PRODUTIVO-E-IMPRODUTIVO-DOS-EQUIPAMENTOS.pdf" TargetMode="External"/><Relationship Id="rId4020" Type="http://schemas.openxmlformats.org/officeDocument/2006/relationships/hyperlink" Target="https://www.caixa.gov.br/Downloads/sinapi-cadernos-tecnicos/SINAPI-CT-FORMAS-PARA-ESTRUTURAS-DE-CONCRETO-ARMADO.pdf" TargetMode="External"/><Relationship Id="rId7176" Type="http://schemas.openxmlformats.org/officeDocument/2006/relationships/hyperlink" Target="https://www.caixa.gov.br/Downloads/sinapi-cadernos-tecnicos/SINAPI-CT-LOUCAS-E-METAIS.pdf" TargetMode="External"/><Relationship Id="rId7590" Type="http://schemas.openxmlformats.org/officeDocument/2006/relationships/hyperlink" Target="https://www.caixa.gov.br/Downloads/sinapi-cadernos-tecnicos/SINAPI-CT-PAREDES-EM-DRYWALL.pdf" TargetMode="External"/><Relationship Id="rId8227" Type="http://schemas.openxmlformats.org/officeDocument/2006/relationships/hyperlink" Target="https://www.caixa.gov.br/Downloads/sinapi-cadernos-tecnicos/SINAPI-CT-POCOS-DE-VISITA-E-CAIXAS-PARA-BOCAS-DE-LOBO.pdf" TargetMode="External"/><Relationship Id="rId8641" Type="http://schemas.openxmlformats.org/officeDocument/2006/relationships/hyperlink" Target="https://www.caixa.gov.br/Downloads/sinapi-cadernos-tecnicos/SINAPI-CT-REDES-DE-AGUA-E-ESGOTO-EM-PEAD-LISO-(TUBOS-E-CONEXOES).pdf" TargetMode="External"/><Relationship Id="rId3786" Type="http://schemas.openxmlformats.org/officeDocument/2006/relationships/hyperlink" Target="https://www.caixa.gov.br/Downloads/sinapi-cadernos-tecnicos/SINAPI-CT-ESTRUTURAS-DE-MADEIRA.pdf" TargetMode="External"/><Relationship Id="rId6192" Type="http://schemas.openxmlformats.org/officeDocument/2006/relationships/hyperlink" Target="https://www.caixa.gov.br/Downloads/sinapi-cadernos-tecnicos/SINAPI-CT-INSTALACOES-DE-GAS-E-INCENDIO-EM-ACO-E-FERRO-GALVANIZADO.pdf" TargetMode="External"/><Relationship Id="rId7243" Type="http://schemas.openxmlformats.org/officeDocument/2006/relationships/hyperlink" Target="https://www.caixa.gov.br/Downloads/sinapi-cadernos-tecnicos/SINAPI-CT-LOUCAS-E-METAIS.pdf" TargetMode="External"/><Relationship Id="rId2388" Type="http://schemas.openxmlformats.org/officeDocument/2006/relationships/hyperlink" Target="https://www.caixa.gov.br/Downloads/sinapi-cadernos-tecnicos/SINAPI-CT-DEPRECIACAO-JUROS-IMPOSTOS-E-SEGUROS-MANUTENCAO-E-MATERIAIS-NA-OPERACAO-DOS-EQUIPAMENTOS.pdf" TargetMode="External"/><Relationship Id="rId3439" Type="http://schemas.openxmlformats.org/officeDocument/2006/relationships/hyperlink" Target="https://www.caixa.gov.br/Downloads/sinapi-cadernos-tecnicos/SINAPI-CT-ESQUADRIAS-JANELAS.pdf" TargetMode="External"/><Relationship Id="rId4837" Type="http://schemas.openxmlformats.org/officeDocument/2006/relationships/hyperlink" Target="https://www.caixa.gov.br/Downloads/sinapi-cadernos-tecnicos/SINAPI-CT-INSTALACOES-HIDRAULICAS-RESERVACAO-E-BOMBAS-DE-RECALQUE.pdf" TargetMode="External"/><Relationship Id="rId7310" Type="http://schemas.openxmlformats.org/officeDocument/2006/relationships/hyperlink" Target="https://www.caixa.gov.br/Downloads/sinapi-cadernos-tecnicos/SINAPI-CT-MASSA-UNICA-EXTERNA.pdf" TargetMode="External"/><Relationship Id="rId3853" Type="http://schemas.openxmlformats.org/officeDocument/2006/relationships/hyperlink" Target="https://www.caixa.gov.br/Downloads/sinapi-cadernos-tecnicos/SINAPI-CT-EXECUCAO-DE-TIRANTES.pdf" TargetMode="External"/><Relationship Id="rId4904" Type="http://schemas.openxmlformats.org/officeDocument/2006/relationships/hyperlink" Target="https://www.caixa.gov.br/Downloads/sinapi-cadernos-tecnicos/SINAPI-CT-INSTALACOES-HIDRAULICAS-RESERVACAO-E-BOMBAS-DE-RECALQUE.pdf" TargetMode="External"/><Relationship Id="rId9068" Type="http://schemas.openxmlformats.org/officeDocument/2006/relationships/hyperlink" Target="https://www.caixa.gov.br/Downloads/sinapi-cadernos-tecnicos/SINAPI-CT-TRANSPORTE-FLUVIAL-CARGA-E-DESCARGA.pdf" TargetMode="External"/><Relationship Id="rId774" Type="http://schemas.openxmlformats.org/officeDocument/2006/relationships/hyperlink" Target="https://www.caixa.gov.br/Downloads/sinapi-cadernos-tecnicos/SINAPI-CT-ATERROS-BASES-SUB-BASES-E-IMPRIMACOES.pdf" TargetMode="External"/><Relationship Id="rId1057" Type="http://schemas.openxmlformats.org/officeDocument/2006/relationships/hyperlink" Target="https://www.caixa.gov.br/Downloads/sinapi-cadernos-tecnicos/SINAPI-CT-BOCAS-PARA-BUEIROS.pdf" TargetMode="External"/><Relationship Id="rId2455" Type="http://schemas.openxmlformats.org/officeDocument/2006/relationships/hyperlink" Target="https://www.caixa.gov.br/Downloads/sinapi-cadernos-tecnicos/SINAPI-CT-DEPRECIACAO-JUROS-IMPOSTOS-E-SEGUROS-MANUTENCAO-E-MATERIAIS-NA-OPERACAO-DOS-EQUIPAMENTOS.pdf" TargetMode="External"/><Relationship Id="rId3506" Type="http://schemas.openxmlformats.org/officeDocument/2006/relationships/hyperlink" Target="https://www.caixa.gov.br/Downloads/sinapi-cadernos-tecnicos/SINAPI-CT-ESQUADRIAS-PORTAS.pdf" TargetMode="External"/><Relationship Id="rId3920" Type="http://schemas.openxmlformats.org/officeDocument/2006/relationships/hyperlink" Target="https://www.caixa.gov.br/Downloads/sinapi-cadernos-tecnicos/SINAPI-CT-FORROS.pdf" TargetMode="External"/><Relationship Id="rId8084" Type="http://schemas.openxmlformats.org/officeDocument/2006/relationships/hyperlink" Target="https://www.caixa.gov.br/Downloads/sinapi-cadernos-tecnicos/SINAPI-CT-POSTES-DE-CONCRETO-E-METALICOS.pdf" TargetMode="External"/><Relationship Id="rId9482" Type="http://schemas.openxmlformats.org/officeDocument/2006/relationships/hyperlink" Target="https://www.caixa.gov.br/Downloads/sinapi-cadernos-tecnicos/SINAPI-CT-USINAGENS.pdf" TargetMode="External"/><Relationship Id="rId427" Type="http://schemas.openxmlformats.org/officeDocument/2006/relationships/hyperlink" Target="https://www.caixa.gov.br/Downloads/sinapi-cadernos-tecnicos/SINAPI-CT-ASSENTAMENTO-DE-TUBOS-DE-PVC-E-METALICOS-EM-REDES-DE-AGUA.pdf" TargetMode="External"/><Relationship Id="rId841" Type="http://schemas.openxmlformats.org/officeDocument/2006/relationships/hyperlink" Target="https://www.caixa.gov.br/Downloads/sinapi-cadernos-tecnicos/SINAPI-CT-ATERROS-BASES-SUB-BASES-E-IMPRIMACOES.pdf" TargetMode="External"/><Relationship Id="rId1471" Type="http://schemas.openxmlformats.org/officeDocument/2006/relationships/hyperlink" Target="https://www.caixa.gov.br/Downloads/sinapi-cadernos-tecnicos/SINAPI-CT-CUSTOS-HORARIOS-PRODUTIVO-E-IMPRODUTIVO-DOS-EQUIPAMENTOS.pdf" TargetMode="External"/><Relationship Id="rId2108" Type="http://schemas.openxmlformats.org/officeDocument/2006/relationships/hyperlink" Target="https://www.caixa.gov.br/Downloads/sinapi-cadernos-tecnicos/SINAPI-CT-DEPRECIACAO-JUROS-IMPOSTOS-E-SEGUROS-MANUTENCAO-E-MATERIAIS-NA-OPERACAO-DOS-EQUIPAMENTOS.pdf" TargetMode="External"/><Relationship Id="rId2522" Type="http://schemas.openxmlformats.org/officeDocument/2006/relationships/hyperlink" Target="https://www.caixa.gov.br/Downloads/sinapi-cadernos-tecnicos/SINAPI-CT-DEPRECIACAO-JUROS-IMPOSTOS-E-SEGUROS-MANUTENCAO-E-MATERIAIS-NA-OPERACAO-DOS-EQUIPAMENTOS.pdf" TargetMode="External"/><Relationship Id="rId5678" Type="http://schemas.openxmlformats.org/officeDocument/2006/relationships/hyperlink" Target="https://www.caixa.gov.br/Downloads/sinapi-cadernos-tecnicos/SINAPI-CT-INSTALACOES-PREDIAIS-DE-AGUA-FRIA-EM-PVC.pdf" TargetMode="External"/><Relationship Id="rId6729" Type="http://schemas.openxmlformats.org/officeDocument/2006/relationships/hyperlink" Target="https://www.caixa.gov.br/Downloads/sinapi-cadernos-tecnicos/SINAPI-CT-LIGACOES-PREDIAIS-DE-AGUA-E-ESGOTO.pdf" TargetMode="External"/><Relationship Id="rId9135" Type="http://schemas.openxmlformats.org/officeDocument/2006/relationships/hyperlink" Target="https://www.caixa.gov.br/Downloads/sinapi-cadernos-tecnicos/SINAPI-CT-TRANSPORTE-FLUVIAL-CARGA-E-DESCARGA.pdf" TargetMode="External"/><Relationship Id="rId1124" Type="http://schemas.openxmlformats.org/officeDocument/2006/relationships/hyperlink" Target="https://www.caixa.gov.br/Downloads/sinapi-cadernos-tecnicos/SINAPI-CT-CAIXAS-ENTERRADAS.pdf" TargetMode="External"/><Relationship Id="rId4694" Type="http://schemas.openxmlformats.org/officeDocument/2006/relationships/hyperlink" Target="https://www.caixa.gov.br/Downloads/sinapi-cadernos-tecnicos/SINAPI-CT-INSTALACOES-ELETRICAS-QUADROS-CABOS-DISJUNTORES-CONTATORES-E-BARRAMENTOS-BLINDADOS.pdf" TargetMode="External"/><Relationship Id="rId5745" Type="http://schemas.openxmlformats.org/officeDocument/2006/relationships/hyperlink" Target="https://www.caixa.gov.br/Downloads/sinapi-cadernos-tecnicos/SINAPI-CT-INSTALACOES-PREDIAIS-DE-AGUA-QUENTE-EM-CPVC.pdf" TargetMode="External"/><Relationship Id="rId8151" Type="http://schemas.openxmlformats.org/officeDocument/2006/relationships/hyperlink" Target="https://www.caixa.gov.br/Downloads/sinapi-cadernos-tecnicos/SINAPI-CT-POCOS-DE-VISITA-E-CAIXAS-PARA-BOCAS-DE-LOBO.pdf" TargetMode="External"/><Relationship Id="rId9202" Type="http://schemas.openxmlformats.org/officeDocument/2006/relationships/hyperlink" Target="https://www.caixa.gov.br/Downloads/sinapi-cadernos-tecnicos/SINAPI-CT-TRANSPORTE-DE-MATERIAIS-DENTRO-DO-CANTEIRO-DE-OBRAS.pdf" TargetMode="External"/><Relationship Id="rId3296" Type="http://schemas.openxmlformats.org/officeDocument/2006/relationships/hyperlink" Target="https://www.caixa.gov.br/Downloads/sinapi-cadernos-tecnicos/SINAPI-CT-ESCAVACAO-DE-VALAS.pdf" TargetMode="External"/><Relationship Id="rId4347" Type="http://schemas.openxmlformats.org/officeDocument/2006/relationships/hyperlink" Target="https://www.caixa.gov.br/Downloads/sinapi-cadernos-tecnicos/SINAPI-CT-IMPERMEABILIZACAO-PROTECAO-MECANICA-E-TRATAMENTO-DE-JUNTA.pdf" TargetMode="External"/><Relationship Id="rId4761" Type="http://schemas.openxmlformats.org/officeDocument/2006/relationships/hyperlink" Target="https://www.caixa.gov.br/Downloads/sinapi-cadernos-tecnicos/SINAPI-CT-INSTALACOES-ELETRICAS-REDE-DE-DISTRIBUICAO.pdf" TargetMode="External"/><Relationship Id="rId3363" Type="http://schemas.openxmlformats.org/officeDocument/2006/relationships/hyperlink" Target="https://www.caixa.gov.br/Downloads/sinapi-cadernos-tecnicos/SINAPI-CT-ESCORAMENTO-E-PREPARO-DE-FUNDO-DE-VALAS.pdf" TargetMode="External"/><Relationship Id="rId4414" Type="http://schemas.openxmlformats.org/officeDocument/2006/relationships/hyperlink" Target="https://www.caixa.gov.br/Downloads/sinapi-cadernos-tecnicos/SINAPI-CT-INSTALACOES-ELETRICAS-ELETRODUTOS-EMBUTIDOS-CABOS-CAIXAS-TOMADAS-E-INTERRUPTORES.pdf" TargetMode="External"/><Relationship Id="rId5812" Type="http://schemas.openxmlformats.org/officeDocument/2006/relationships/hyperlink" Target="https://www.caixa.gov.br/Downloads/sinapi-cadernos-tecnicos/SINAPI-CT-INSTALACOES-PREDIAIS-DE-AGUA-QUENTE-EM-CPVC.pdf" TargetMode="External"/><Relationship Id="rId8968" Type="http://schemas.openxmlformats.org/officeDocument/2006/relationships/hyperlink" Target="https://www.caixa.gov.br/Downloads/sinapi-cadernos-tecnicos/SINAPI-CT-SOLDA-DE-TOPO-EM-ELEMENTOS-DE-ACO.pdf" TargetMode="External"/><Relationship Id="rId284" Type="http://schemas.openxmlformats.org/officeDocument/2006/relationships/hyperlink" Target="https://www.caixa.gov.br/Downloads/sinapi-cadernos-tecnicos/SINAPI-CT-ARMACAO-PARA-ESTRUTURAS-DE-CONCRETO-ARMADO.pdf" TargetMode="External"/><Relationship Id="rId3016" Type="http://schemas.openxmlformats.org/officeDocument/2006/relationships/hyperlink" Target="https://www.caixa.gov.br/Downloads/sinapi-cadernos-tecnicos/SINAPI-CT-EQUIPAMENTOS-DE-PROTECAO-COLETIVA.pdf" TargetMode="External"/><Relationship Id="rId7984" Type="http://schemas.openxmlformats.org/officeDocument/2006/relationships/hyperlink" Target="https://www.caixa.gov.br/Downloads/sinapi-cadernos-tecnicos/SINAPI-CT-PISOS.pdf" TargetMode="External"/><Relationship Id="rId3430" Type="http://schemas.openxmlformats.org/officeDocument/2006/relationships/hyperlink" Target="https://www.caixa.gov.br/Downloads/sinapi-cadernos-tecnicos/SINAPI-CT-ESQUADRIAS-JANELAS.pdf" TargetMode="External"/><Relationship Id="rId5188" Type="http://schemas.openxmlformats.org/officeDocument/2006/relationships/hyperlink" Target="https://www.caixa.gov.br/Downloads/sinapi-cadernos-tecnicos/SINAPI-CT-INSTALACOES-HIDRAULICAS-EM-PEX.pdf" TargetMode="External"/><Relationship Id="rId6586" Type="http://schemas.openxmlformats.org/officeDocument/2006/relationships/hyperlink" Target="https://www.caixa.gov.br/Downloads/sinapi-cadernos-tecnicos/SINAPI-CT-INSTALACOES-EM-COBRE.pdf" TargetMode="External"/><Relationship Id="rId7637" Type="http://schemas.openxmlformats.org/officeDocument/2006/relationships/hyperlink" Target="https://www.caixa.gov.br/Downloads/sinapi-cadernos-tecnicos/SINAPI-CT-PASSEIOS-DE-CONCRETO.pdf" TargetMode="External"/><Relationship Id="rId351" Type="http://schemas.openxmlformats.org/officeDocument/2006/relationships/hyperlink" Target="https://www.caixa.gov.br/Downloads/sinapi-cadernos-tecnicos/SINAPI-CT-ASSENTAMENTO-DE-TUBOS-DE-ESGOTO-EM-PVC-E-PEAD.pdf" TargetMode="External"/><Relationship Id="rId2032" Type="http://schemas.openxmlformats.org/officeDocument/2006/relationships/hyperlink" Target="https://www.caixa.gov.br/Downloads/sinapi-cadernos-tecnicos/SINAPI-CT-DEPRECIACAO-JUROS-IMPOSTOS-E-SEGUROS-MANUTENCAO-E-MATERIAIS-NA-OPERACAO-DOS-EQUIPAMENTOS.pdf" TargetMode="External"/><Relationship Id="rId6239" Type="http://schemas.openxmlformats.org/officeDocument/2006/relationships/hyperlink" Target="https://www.caixa.gov.br/Downloads/sinapi-cadernos-tecnicos/SINAPI-CT-INSTALACOES-DE-GAS-E-INCENDIO-EM-ACO-E-FERRO-GALVANIZADO.pdf" TargetMode="External"/><Relationship Id="rId6653" Type="http://schemas.openxmlformats.org/officeDocument/2006/relationships/hyperlink" Target="https://www.caixa.gov.br/Downloads/sinapi-cadernos-tecnicos/SINAPI-CT-INSTALACOES-PARA-CANTEIROS-DE-OBRAS.pdf" TargetMode="External"/><Relationship Id="rId7704" Type="http://schemas.openxmlformats.org/officeDocument/2006/relationships/hyperlink" Target="https://www.caixa.gov.br/Downloads/sinapi-cadernos-tecnicos/SINAPI-CT-PAVIMENTO-RIGIDO-DE-CONCRETO.pdf" TargetMode="External"/><Relationship Id="rId1798" Type="http://schemas.openxmlformats.org/officeDocument/2006/relationships/hyperlink" Target="https://www.caixa.gov.br/Downloads/sinapi-cadernos-tecnicos/SINAPI-CT-CUSTOS-HORARIOS-PRODUTIVO-E-IMPRODUTIVO-DOS-EQUIPAMENTOS.pdf" TargetMode="External"/><Relationship Id="rId2849" Type="http://schemas.openxmlformats.org/officeDocument/2006/relationships/hyperlink" Target="https://www.caixa.gov.br/Downloads/sinapi-cadernos-tecnicos/SINAPI-CT-DUTOS-PARA-AR-CONDICIONADO.pdf" TargetMode="External"/><Relationship Id="rId5255" Type="http://schemas.openxmlformats.org/officeDocument/2006/relationships/hyperlink" Target="https://www.caixa.gov.br/Downloads/sinapi-cadernos-tecnicos/SINAPI-CT-INSTALACOES-HIDRAULICAS-EM-PEX.pdf" TargetMode="External"/><Relationship Id="rId6306" Type="http://schemas.openxmlformats.org/officeDocument/2006/relationships/hyperlink" Target="https://www.caixa.gov.br/Downloads/sinapi-cadernos-tecnicos/SINAPI-CT-INSTALACOES-DE-GAS-EM-PEX-MULTICAMADAS.pdf" TargetMode="External"/><Relationship Id="rId6720" Type="http://schemas.openxmlformats.org/officeDocument/2006/relationships/hyperlink" Target="https://www.caixa.gov.br/Downloads/sinapi-cadernos-tecnicos/SINAPI-CT-LIGACOES-PREDIAIS-DE-AGUA-E-ESGOTO.pdf" TargetMode="External"/><Relationship Id="rId1865" Type="http://schemas.openxmlformats.org/officeDocument/2006/relationships/hyperlink" Target="https://www.caixa.gov.br/Downloads/sinapi-cadernos-tecnicos/SINAPI-CT-DEMOLICOES-E-REMOCOES.pdf" TargetMode="External"/><Relationship Id="rId4271" Type="http://schemas.openxmlformats.org/officeDocument/2006/relationships/hyperlink" Target="https://www.caixa.gov.br/Downloads/sinapi-cadernos-tecnicos/SINAPI-CT-GUIAS-E-SARJETAS.pdf" TargetMode="External"/><Relationship Id="rId5322" Type="http://schemas.openxmlformats.org/officeDocument/2006/relationships/hyperlink" Target="https://www.caixa.gov.br/Downloads/sinapi-cadernos-tecnicos/SINAPI-CT-INSTALACOES-HIDRAULICAS-EM-PPR.pdf" TargetMode="External"/><Relationship Id="rId8478" Type="http://schemas.openxmlformats.org/officeDocument/2006/relationships/hyperlink" Target="https://www.caixa.gov.br/Downloads/sinapi-cadernos-tecnicos/SINAPI-CT-RECOMPOSICAO-DE-PAVIMENTOS.pdf" TargetMode="External"/><Relationship Id="rId8892" Type="http://schemas.openxmlformats.org/officeDocument/2006/relationships/hyperlink" Target="https://www.caixa.gov.br/Downloads/sinapi-cadernos-tecnicos/SINAPI-CT-SISTEMA-DE-PROTECAO-CONTRA-DESCARGAS-ATMOSFERICAS-SPDA.pdf" TargetMode="External"/><Relationship Id="rId9529" Type="http://schemas.openxmlformats.org/officeDocument/2006/relationships/hyperlink" Target="https://www.caixa.gov.br/Downloads/sinapi-cadernos-tecnicos/SINAPI-CT-VIDROS-E-ESPELHOS.pdf" TargetMode="External"/><Relationship Id="rId1518" Type="http://schemas.openxmlformats.org/officeDocument/2006/relationships/hyperlink" Target="https://www.caixa.gov.br/Downloads/sinapi-cadernos-tecnicos/SINAPI-CT-CUSTOS-HORARIOS-PRODUTIVO-E-IMPRODUTIVO-DOS-EQUIPAMENTOS.pdf" TargetMode="External"/><Relationship Id="rId2916" Type="http://schemas.openxmlformats.org/officeDocument/2006/relationships/hyperlink" Target="https://www.caixa.gov.br/Downloads/sinapi-cadernos-tecnicos/SINAPI-CT-ELETROCALHAS.pdf" TargetMode="External"/><Relationship Id="rId7494" Type="http://schemas.openxmlformats.org/officeDocument/2006/relationships/hyperlink" Target="https://www.caixa.gov.br/Downloads/sinapi-cadernos-tecnicos/SINAPI-CT-PAISAGISMO-PLANTIO.pdf" TargetMode="External"/><Relationship Id="rId8545" Type="http://schemas.openxmlformats.org/officeDocument/2006/relationships/hyperlink" Target="https://www.caixa.gov.br/Downloads/sinapi-cadernos-tecnicos/SINAPI-CT-REDES-ENTERRADAS-DE-DISTRIBUICAO-ELETRICA.pdf" TargetMode="External"/><Relationship Id="rId1932" Type="http://schemas.openxmlformats.org/officeDocument/2006/relationships/hyperlink" Target="https://www.caixa.gov.br/Downloads/sinapi-cadernos-tecnicos/SINAPI-CT-DEPRECIACAO-JUROS-IMPOSTOS-E-SEGUROS-MANUTENCAO-E-MATERIAIS-NA-OPERACAO-DOS-EQUIPAMENTOS.pdf" TargetMode="External"/><Relationship Id="rId6096" Type="http://schemas.openxmlformats.org/officeDocument/2006/relationships/hyperlink" Target="https://www.caixa.gov.br/Downloads/sinapi-cadernos-tecnicos/SINAPI-CT-INSTALACOES-DE-GAS-E-INCENDIO-EM-ACO-E-FERRO-GALVANIZADO.pdf" TargetMode="External"/><Relationship Id="rId7147" Type="http://schemas.openxmlformats.org/officeDocument/2006/relationships/hyperlink" Target="https://www.caixa.gov.br/Downloads/sinapi-cadernos-tecnicos/SINAPI-CT-LOUCAS-E-METAIS.pdf" TargetMode="External"/><Relationship Id="rId6163" Type="http://schemas.openxmlformats.org/officeDocument/2006/relationships/hyperlink" Target="https://www.caixa.gov.br/Downloads/sinapi-cadernos-tecnicos/SINAPI-CT-INSTALACOES-DE-GAS-E-INCENDIO-EM-ACO-E-FERRO-GALVANIZADO.pdf" TargetMode="External"/><Relationship Id="rId7561" Type="http://schemas.openxmlformats.org/officeDocument/2006/relationships/hyperlink" Target="https://www.caixa.gov.br/Downloads/sinapi-cadernos-tecnicos/SINAPI-CT-PAREDES-DE-CONCRETO-ESTUCAMENTO.pdf" TargetMode="External"/><Relationship Id="rId8612" Type="http://schemas.openxmlformats.org/officeDocument/2006/relationships/hyperlink" Target="https://www.caixa.gov.br/Downloads/sinapi-cadernos-tecnicos/SINAPI-CT-REDES-DE-LOGICA-TELEFONIA-E-IMAGEM.pdf" TargetMode="External"/><Relationship Id="rId3757" Type="http://schemas.openxmlformats.org/officeDocument/2006/relationships/hyperlink" Target="https://www.caixa.gov.br/Downloads/sinapi-cadernos-tecnicos/SINAPI-CT-ESTRUTURAS-DE-CONTENCAO-PERFIS-PRANCHADOS-CORTINAS-E-MUROS-DE-ARRIMO.pdf" TargetMode="External"/><Relationship Id="rId4808" Type="http://schemas.openxmlformats.org/officeDocument/2006/relationships/hyperlink" Target="https://www.caixa.gov.br/Downloads/sinapi-cadernos-tecnicos/SINAPI-CT-INSTALACOES-ELETRICAS-REDE-DE-DISTRIBUICAO.pdf" TargetMode="External"/><Relationship Id="rId7214" Type="http://schemas.openxmlformats.org/officeDocument/2006/relationships/hyperlink" Target="https://www.caixa.gov.br/Downloads/sinapi-cadernos-tecnicos/SINAPI-CT-LOUCAS-E-METAIS.pdf" TargetMode="External"/><Relationship Id="rId678" Type="http://schemas.openxmlformats.org/officeDocument/2006/relationships/hyperlink" Target="https://www.caixa.gov.br/Downloads/sinapi-cadernos-tecnicos/SINAPI-CT-ASSENTAMENTO-DE-TUBOS-DE-ESGOTO-OU-DRENAGEM-PLUVIAL-EM-CONCRETO.pdf" TargetMode="External"/><Relationship Id="rId2359" Type="http://schemas.openxmlformats.org/officeDocument/2006/relationships/hyperlink" Target="https://www.caixa.gov.br/Downloads/sinapi-cadernos-tecnicos/SINAPI-CT-DEPRECIACAO-JUROS-IMPOSTOS-E-SEGUROS-MANUTENCAO-E-MATERIAIS-NA-OPERACAO-DOS-EQUIPAMENTOS.pdf" TargetMode="External"/><Relationship Id="rId2773" Type="http://schemas.openxmlformats.org/officeDocument/2006/relationships/hyperlink" Target="https://www.caixa.gov.br/Downloads/sinapi-cadernos-tecnicos/SINAPI-CT-DRENOS.pdf" TargetMode="External"/><Relationship Id="rId3824" Type="http://schemas.openxmlformats.org/officeDocument/2006/relationships/hyperlink" Target="https://www.caixa.gov.br/Downloads/sinapi-cadernos-tecnicos/SINAPI-CT-ESTRUTURAS-DE-MADEIRA.pdf" TargetMode="External"/><Relationship Id="rId6230" Type="http://schemas.openxmlformats.org/officeDocument/2006/relationships/hyperlink" Target="https://www.caixa.gov.br/Downloads/sinapi-cadernos-tecnicos/SINAPI-CT-INSTALACOES-DE-GAS-E-INCENDIO-EM-ACO-E-FERRO-GALVANIZADO.pdf" TargetMode="External"/><Relationship Id="rId9386" Type="http://schemas.openxmlformats.org/officeDocument/2006/relationships/hyperlink" Target="https://www.caixa.gov.br/Downloads/sinapi-cadernos-tecnicos/SINAPI-CT-TRATAMENTOS-SUPERFICIAIS.pdf" TargetMode="External"/><Relationship Id="rId745" Type="http://schemas.openxmlformats.org/officeDocument/2006/relationships/hyperlink" Target="https://www.caixa.gov.br/Downloads/sinapi-cadernos-tecnicos/SINAPI-CT-ATERRO-E-REATERRO-DE-VALAS.pdf" TargetMode="External"/><Relationship Id="rId1375" Type="http://schemas.openxmlformats.org/officeDocument/2006/relationships/hyperlink" Target="https://www.caixa.gov.br/Downloads/sinapi-cadernos-tecnicos/SINAPI-CT-CONCRETO-PROTENDIDO.pdf" TargetMode="External"/><Relationship Id="rId2426" Type="http://schemas.openxmlformats.org/officeDocument/2006/relationships/hyperlink" Target="https://www.caixa.gov.br/Downloads/sinapi-cadernos-tecnicos/SINAPI-CT-DEPRECIACAO-JUROS-IMPOSTOS-E-SEGUROS-MANUTENCAO-E-MATERIAIS-NA-OPERACAO-DOS-EQUIPAMENTOS.pdf" TargetMode="External"/><Relationship Id="rId5996" Type="http://schemas.openxmlformats.org/officeDocument/2006/relationships/hyperlink" Target="https://www.caixa.gov.br/Downloads/sinapi-cadernos-tecnicos/SINAPI-CT-INSTALACOES-DE-GAS-E-INCENDIO-EM-ACO-E-FERRO-GALVANIZADO.pdf" TargetMode="External"/><Relationship Id="rId9039" Type="http://schemas.openxmlformats.org/officeDocument/2006/relationships/hyperlink" Target="https://www.caixa.gov.br/Downloads/sinapi-cadernos-tecnicos/SINAPI-CT-TRANSFORMADORES.pdf" TargetMode="External"/><Relationship Id="rId9453" Type="http://schemas.openxmlformats.org/officeDocument/2006/relationships/hyperlink" Target="https://www.caixa.gov.br/Downloads/sinapi-cadernos-tecnicos/SINAPI-CT-TUBULACAO-FLANGEADA-PARA-REDES-DE-AGUA.pdf" TargetMode="External"/><Relationship Id="rId81" Type="http://schemas.openxmlformats.org/officeDocument/2006/relationships/hyperlink" Target="https://www.caixa.gov.br/Downloads/sinapi-cadernos-tecnicos/SINAPI-CT-ALVENARIA-DE-VEDACAO.pdf" TargetMode="External"/><Relationship Id="rId812" Type="http://schemas.openxmlformats.org/officeDocument/2006/relationships/hyperlink" Target="https://www.caixa.gov.br/Downloads/sinapi-cadernos-tecnicos/SINAPI-CT-ATERROS-BASES-SUB-BASES-E-IMPRIMACOES.pdf" TargetMode="External"/><Relationship Id="rId1028" Type="http://schemas.openxmlformats.org/officeDocument/2006/relationships/hyperlink" Target="https://www.caixa.gov.br/Downloads/sinapi-cadernos-tecnicos/SINAPI-CT-BOCAS-PARA-BUEIROS.pdf" TargetMode="External"/><Relationship Id="rId1442" Type="http://schemas.openxmlformats.org/officeDocument/2006/relationships/hyperlink" Target="https://www.caixa.gov.br/Downloads/sinapi-cadernos-tecnicos/SINAPI-CT-CONTRAPISO.pdf" TargetMode="External"/><Relationship Id="rId2840" Type="http://schemas.openxmlformats.org/officeDocument/2006/relationships/hyperlink" Target="https://www.caixa.gov.br/Downloads/sinapi-cadernos-tecnicos/SINAPI-CT-DUTOS-PARA-AR-CONDICIONADO.pdf" TargetMode="External"/><Relationship Id="rId4598" Type="http://schemas.openxmlformats.org/officeDocument/2006/relationships/hyperlink" Target="https://www.caixa.gov.br/Downloads/sinapi-cadernos-tecnicos/SINAPI-CT-INSTALACOES-ELETRICAS-ELETRODUTOS-CONEXOES-E-CONDULETES-APARENTES.pdf" TargetMode="External"/><Relationship Id="rId5649" Type="http://schemas.openxmlformats.org/officeDocument/2006/relationships/hyperlink" Target="https://www.caixa.gov.br/Downloads/sinapi-cadernos-tecnicos/SINAPI-CT-INSTALACOES-PREDIAIS-DE-AGUA-FRIA-EM-PVC.pdf" TargetMode="External"/><Relationship Id="rId8055" Type="http://schemas.openxmlformats.org/officeDocument/2006/relationships/hyperlink" Target="https://www.caixa.gov.br/Downloads/sinapi-cadernos-tecnicos/SINAPI-CT-POSTES-DE-CONCRETO-E-METALICOS.pdf" TargetMode="External"/><Relationship Id="rId9106" Type="http://schemas.openxmlformats.org/officeDocument/2006/relationships/hyperlink" Target="https://www.caixa.gov.br/Downloads/sinapi-cadernos-tecnicos/SINAPI-CT-TRANSPORTE-FLUVIAL-CARGA-E-DESCARGA.pdf" TargetMode="External"/><Relationship Id="rId9520" Type="http://schemas.openxmlformats.org/officeDocument/2006/relationships/hyperlink" Target="https://www.caixa.gov.br/Downloads/sinapi-cadernos-tecnicos/SINAPI-CT-VIDROS-E-ESPELHOS.pdf" TargetMode="External"/><Relationship Id="rId7071" Type="http://schemas.openxmlformats.org/officeDocument/2006/relationships/hyperlink" Target="https://www.caixa.gov.br/Downloads/sinapi-metodologia/Livro_SINAPI_Calculos_Parametros.pdf" TargetMode="External"/><Relationship Id="rId8122" Type="http://schemas.openxmlformats.org/officeDocument/2006/relationships/hyperlink" Target="https://www.caixa.gov.br/Downloads/sinapi-cadernos-tecnicos/SINAPI-CT-POCOS-DE-VISITA-E-CAIXAS-PARA-BOCAS-DE-LOBO.pdf" TargetMode="External"/><Relationship Id="rId3267" Type="http://schemas.openxmlformats.org/officeDocument/2006/relationships/hyperlink" Target="https://www.caixa.gov.br/Downloads/sinapi-cadernos-tecnicos/SINAPI-CT-ESCAVACAO-DE-VALAS.pdf" TargetMode="External"/><Relationship Id="rId4665" Type="http://schemas.openxmlformats.org/officeDocument/2006/relationships/hyperlink" Target="https://www.caixa.gov.br/Downloads/sinapi-cadernos-tecnicos/SINAPI-CT-INSTALACOES-ELETRICAS-QUADROS-CABOS-DISJUNTORES-CONTATORES-E-BARRAMENTOS-BLINDADOS.pdf" TargetMode="External"/><Relationship Id="rId5716" Type="http://schemas.openxmlformats.org/officeDocument/2006/relationships/hyperlink" Target="https://www.caixa.gov.br/Downloads/sinapi-cadernos-tecnicos/SINAPI-CT-INSTALACOES-PREDIAIS-DE-AGUA-QUENTE-EM-CPVC.pdf" TargetMode="External"/><Relationship Id="rId188" Type="http://schemas.openxmlformats.org/officeDocument/2006/relationships/hyperlink" Target="https://www.caixa.gov.br/Downloads/sinapi-cadernos-tecnicos/SINAPI-CT-ARGAMASSAS.pdf" TargetMode="External"/><Relationship Id="rId3681" Type="http://schemas.openxmlformats.org/officeDocument/2006/relationships/hyperlink" Target="https://www.caixa.gov.br/Downloads/sinapi-cadernos-tecnicos/SINAPI-CT-ESTRUTURA-E-TRAMA-PARA-COBERTURA.pdf" TargetMode="External"/><Relationship Id="rId4318" Type="http://schemas.openxmlformats.org/officeDocument/2006/relationships/hyperlink" Target="https://www.caixa.gov.br/Downloads/sinapi-cadernos-tecnicos/SINAPI-CT-ILUMINACAO-PREDIAL-E-MONITORAMENTO.pdf" TargetMode="External"/><Relationship Id="rId4732" Type="http://schemas.openxmlformats.org/officeDocument/2006/relationships/hyperlink" Target="https://www.caixa.gov.br/Downloads/sinapi-cadernos-tecnicos/SINAPI-CT-INSTALACOES-ELETRICAS-QUADROS-CABOS-DISJUNTORES-CONTATORES-E-BARRAMENTOS-BLINDADOS.pdf" TargetMode="External"/><Relationship Id="rId7888" Type="http://schemas.openxmlformats.org/officeDocument/2006/relationships/hyperlink" Target="https://www.caixa.gov.br/Downloads/sinapi-cadernos-tecnicos/SINAPI-CT-PINTURA-EM-MADEIRA.pdf" TargetMode="External"/><Relationship Id="rId8939" Type="http://schemas.openxmlformats.org/officeDocument/2006/relationships/hyperlink" Target="https://www.caixa.gov.br/Downloads/sinapi-cadernos-tecnicos/SINAPI-CT-SISTEMAS-DE-MEDICAO.pdf" TargetMode="External"/><Relationship Id="rId2283" Type="http://schemas.openxmlformats.org/officeDocument/2006/relationships/hyperlink" Target="https://www.caixa.gov.br/Downloads/sinapi-cadernos-tecnicos/SINAPI-CT-DEPRECIACAO-JUROS-IMPOSTOS-E-SEGUROS-MANUTENCAO-E-MATERIAIS-NA-OPERACAO-DOS-EQUIPAMENTOS.pdf" TargetMode="External"/><Relationship Id="rId3334" Type="http://schemas.openxmlformats.org/officeDocument/2006/relationships/hyperlink" Target="https://www.caixa.gov.br/Downloads/sinapi-cadernos-tecnicos/SINAPI-CT-ESCAVACAO-DE-VALAS.pdf" TargetMode="External"/><Relationship Id="rId7955" Type="http://schemas.openxmlformats.org/officeDocument/2006/relationships/hyperlink" Target="https://www.caixa.gov.br/Downloads/sinapi-cadernos-tecnicos/SINAPI-CT-PINTURA-PARA-PISOS-E-PARA-SINALIZACAO-HORIZONTAL-E-VERTICAL.pdf" TargetMode="External"/><Relationship Id="rId255" Type="http://schemas.openxmlformats.org/officeDocument/2006/relationships/hyperlink" Target="https://www.caixa.gov.br/Downloads/sinapi-cadernos-tecnicos/SINAPI-CT-ARGAMASSAS.pdf" TargetMode="External"/><Relationship Id="rId2350" Type="http://schemas.openxmlformats.org/officeDocument/2006/relationships/hyperlink" Target="https://www.caixa.gov.br/Downloads/sinapi-cadernos-tecnicos/SINAPI-CT-DEPRECIACAO-JUROS-IMPOSTOS-E-SEGUROS-MANUTENCAO-E-MATERIAIS-NA-OPERACAO-DOS-EQUIPAMENTOS.pdf" TargetMode="External"/><Relationship Id="rId3401" Type="http://schemas.openxmlformats.org/officeDocument/2006/relationships/hyperlink" Target="https://www.caixa.gov.br/Downloads/sinapi-cadernos-tecnicos/SINAPI-CT-ESCORAMENTO-E-PREPARO-DE-FUNDO-DE-VALAS.pdf" TargetMode="External"/><Relationship Id="rId6557" Type="http://schemas.openxmlformats.org/officeDocument/2006/relationships/hyperlink" Target="https://www.caixa.gov.br/Downloads/sinapi-cadernos-tecnicos/SINAPI-CT-INSTALACOES-EM-COBRE.pdf" TargetMode="External"/><Relationship Id="rId6971" Type="http://schemas.openxmlformats.org/officeDocument/2006/relationships/hyperlink" Target="https://www.caixa.gov.br/Downloads/sinapi-metodologia/Livro_SINAPI_Calculos_Parametros.pdf" TargetMode="External"/><Relationship Id="rId7608" Type="http://schemas.openxmlformats.org/officeDocument/2006/relationships/hyperlink" Target="https://www.caixa.gov.br/Downloads/sinapi-cadernos-tecnicos/SINAPI-CT-PARQUINHOS-E-EQUIPAMENTOS-DE-GINASTICA-AO-AR-LIVRE.pdf" TargetMode="External"/><Relationship Id="rId322" Type="http://schemas.openxmlformats.org/officeDocument/2006/relationships/hyperlink" Target="https://www.caixa.gov.br/Downloads/sinapi-cadernos-tecnicos/SINAPI-CT-ARMACAO-PARA-ESTRUTURAS-DE-CONCRETO-ARMADO.pdf" TargetMode="External"/><Relationship Id="rId2003" Type="http://schemas.openxmlformats.org/officeDocument/2006/relationships/hyperlink" Target="https://www.caixa.gov.br/Downloads/sinapi-cadernos-tecnicos/SINAPI-CT-DEPRECIACAO-JUROS-IMPOSTOS-E-SEGUROS-MANUTENCAO-E-MATERIAIS-NA-OPERACAO-DOS-EQUIPAMENTOS.pdf" TargetMode="External"/><Relationship Id="rId5159" Type="http://schemas.openxmlformats.org/officeDocument/2006/relationships/hyperlink" Target="https://www.caixa.gov.br/Downloads/sinapi-cadernos-tecnicos/SINAPI-CT-INSTALACOES-HIDRAULICAS-EM-PEX.pdf" TargetMode="External"/><Relationship Id="rId5573" Type="http://schemas.openxmlformats.org/officeDocument/2006/relationships/hyperlink" Target="https://www.caixa.gov.br/Downloads/sinapi-cadernos-tecnicos/SINAPI-CT-INSTALACOES-PREDIAIS-DE-AGUA-FRIA-EM-PVC.pdf" TargetMode="External"/><Relationship Id="rId6624" Type="http://schemas.openxmlformats.org/officeDocument/2006/relationships/hyperlink" Target="https://www.caixa.gov.br/Downloads/sinapi-cadernos-tecnicos/SINAPI-CT-INSTALACOES-PARA-CANTEIROS-DE-OBRAS.pdf" TargetMode="External"/><Relationship Id="rId9030" Type="http://schemas.openxmlformats.org/officeDocument/2006/relationships/hyperlink" Target="https://www.caixa.gov.br/Downloads/sinapi-cadernos-tecnicos/SINAPI-CT-TRANSFORMADORES.pdf" TargetMode="External"/><Relationship Id="rId4175" Type="http://schemas.openxmlformats.org/officeDocument/2006/relationships/hyperlink" Target="https://www.caixa.gov.br/Downloads/sinapi-cadernos-tecnicos/SINAPI-CT-GESSO.pdf" TargetMode="External"/><Relationship Id="rId5226" Type="http://schemas.openxmlformats.org/officeDocument/2006/relationships/hyperlink" Target="https://www.caixa.gov.br/Downloads/sinapi-cadernos-tecnicos/SINAPI-CT-INSTALACOES-HIDRAULICAS-EM-PEX.pdf" TargetMode="External"/><Relationship Id="rId1769" Type="http://schemas.openxmlformats.org/officeDocument/2006/relationships/hyperlink" Target="https://www.caixa.gov.br/Downloads/sinapi-cadernos-tecnicos/SINAPI-CT-CUSTOS-HORARIOS-PRODUTIVO-E-IMPRODUTIVO-DOS-EQUIPAMENTOS.pdf" TargetMode="External"/><Relationship Id="rId3191" Type="http://schemas.openxmlformats.org/officeDocument/2006/relationships/hyperlink" Target="https://www.caixa.gov.br/Downloads/sinapi-cadernos-tecnicos/SINAPI-CT-ESCAVACAO-HORIZONTAL.pdf" TargetMode="External"/><Relationship Id="rId4242" Type="http://schemas.openxmlformats.org/officeDocument/2006/relationships/hyperlink" Target="https://www.caixa.gov.br/Downloads/sinapi-cadernos-tecnicos/SINAPI-CT-GUARDA-CORPO-CORRIMAO-E-GRADE-PARA-ESQUADRIAS.pdf" TargetMode="External"/><Relationship Id="rId5640" Type="http://schemas.openxmlformats.org/officeDocument/2006/relationships/hyperlink" Target="https://www.caixa.gov.br/Downloads/sinapi-cadernos-tecnicos/SINAPI-CT-INSTALACOES-PREDIAIS-DE-AGUA-FRIA-EM-PVC.pdf" TargetMode="External"/><Relationship Id="rId7398" Type="http://schemas.openxmlformats.org/officeDocument/2006/relationships/hyperlink" Target="https://www.caixa.gov.br/Downloads/sinapi-cadernos-tecnicos/SINAPI-CT-MASSA-UNICA-INTERNA.pdf" TargetMode="External"/><Relationship Id="rId8796" Type="http://schemas.openxmlformats.org/officeDocument/2006/relationships/hyperlink" Target="https://www.caixa.gov.br/Downloads/sinapi-cadernos-tecnicos/SINAPI-CT-REVESTIMENTOS-CERAMICOS-INTERNOS.pdf" TargetMode="External"/><Relationship Id="rId1836" Type="http://schemas.openxmlformats.org/officeDocument/2006/relationships/hyperlink" Target="https://www.caixa.gov.br/Downloads/sinapi-cadernos-tecnicos/SINAPI-CT-CUSTOS-HORARIOS-PRODUTIVO-E-IMPRODUTIVO-DOS-EQUIPAMENTOS.pdf" TargetMode="External"/><Relationship Id="rId8449" Type="http://schemas.openxmlformats.org/officeDocument/2006/relationships/hyperlink" Target="https://www.caixa.gov.br/Downloads/sinapi-cadernos-tecnicos/SINAPI-CT-RASGOS-E-FIXACOES.pdf" TargetMode="External"/><Relationship Id="rId8863" Type="http://schemas.openxmlformats.org/officeDocument/2006/relationships/hyperlink" Target="https://www.caixa.gov.br/Downloads/sinapi-cadernos-tecnicos/SINAPI-CT-SINALIZACAO-VERTICAL-VIARIA.pdf" TargetMode="External"/><Relationship Id="rId1903" Type="http://schemas.openxmlformats.org/officeDocument/2006/relationships/hyperlink" Target="https://www.caixa.gov.br/Downloads/sinapi-cadernos-tecnicos/SINAPI-CT-DEMOLICOES-E-REMOCOES.pdf" TargetMode="External"/><Relationship Id="rId7465" Type="http://schemas.openxmlformats.org/officeDocument/2006/relationships/hyperlink" Target="https://www.caixa.gov.br/Downloads/sinapi-cadernos-tecnicos/SINAPI-CT-MONTAGEM-DE-GRUAS-E-CREMALHEIRAS.pdf" TargetMode="External"/><Relationship Id="rId8516" Type="http://schemas.openxmlformats.org/officeDocument/2006/relationships/hyperlink" Target="https://www.caixa.gov.br/Downloads/sinapi-cadernos-tecnicos/SINAPI-CT-RECOMPOSICAO-DE-PAVIMENTOS.pdf" TargetMode="External"/><Relationship Id="rId8930" Type="http://schemas.openxmlformats.org/officeDocument/2006/relationships/hyperlink" Target="https://www.caixa.gov.br/Downloads/sinapi-cadernos-tecnicos/SINAPI-CT-SISTEMAS-DE-MEDICAO.pdf" TargetMode="External"/><Relationship Id="rId6067" Type="http://schemas.openxmlformats.org/officeDocument/2006/relationships/hyperlink" Target="https://www.caixa.gov.br/Downloads/sinapi-cadernos-tecnicos/SINAPI-CT-INSTALACOES-DE-GAS-E-INCENDIO-EM-ACO-E-FERRO-GALVANIZADO.pdf" TargetMode="External"/><Relationship Id="rId6481" Type="http://schemas.openxmlformats.org/officeDocument/2006/relationships/hyperlink" Target="https://www.caixa.gov.br/Downloads/sinapi-cadernos-tecnicos/SINAPI-CT-INSTALACOES-EM-COBRE.pdf" TargetMode="External"/><Relationship Id="rId7118" Type="http://schemas.openxmlformats.org/officeDocument/2006/relationships/hyperlink" Target="https://www.caixa.gov.br/Downloads/sinapi-metodologia/Livro_SINAPI_Calculos_Parametros.pdf" TargetMode="External"/><Relationship Id="rId7532" Type="http://schemas.openxmlformats.org/officeDocument/2006/relationships/hyperlink" Target="https://www.caixa.gov.br/Downloads/sinapi-cadernos-tecnicos/SINAPI-CT-PAREDES-DE-CONCRETO-ESTUCAMENTO.pdf" TargetMode="External"/><Relationship Id="rId996" Type="http://schemas.openxmlformats.org/officeDocument/2006/relationships/hyperlink" Target="https://www.caixa.gov.br/Downloads/sinapi-cadernos-tecnicos/SINAPI-CT-BOCAS-PARA-BUEIROS.pdf" TargetMode="External"/><Relationship Id="rId2677" Type="http://schemas.openxmlformats.org/officeDocument/2006/relationships/hyperlink" Target="https://www.caixa.gov.br/Downloads/sinapi-cadernos-tecnicos/SINAPI-CT-DEPRECIACAO-JUROS-IMPOSTOS-E-SEGUROS-MANUTENCAO-E-MATERIAIS-NA-OPERACAO-DOS-EQUIPAMENTOS.pdf" TargetMode="External"/><Relationship Id="rId3728" Type="http://schemas.openxmlformats.org/officeDocument/2006/relationships/hyperlink" Target="https://www.caixa.gov.br/Downloads/sinapi-cadernos-tecnicos/SINAPI-CT-ESTRUTURAS-PRE-FABRICADAS-E-PRE-MOLDADAS.pdf" TargetMode="External"/><Relationship Id="rId5083" Type="http://schemas.openxmlformats.org/officeDocument/2006/relationships/hyperlink" Target="https://www.caixa.gov.br/Downloads/sinapi-cadernos-tecnicos/SINAPI-CT-INSTALACOES-HIDRAULICAS-RESERVACAO-E-BOMBAS-DE-RECALQUE.pdf" TargetMode="External"/><Relationship Id="rId6134" Type="http://schemas.openxmlformats.org/officeDocument/2006/relationships/hyperlink" Target="https://www.caixa.gov.br/Downloads/sinapi-cadernos-tecnicos/SINAPI-CT-INSTALACOES-DE-GAS-E-INCENDIO-EM-ACO-E-FERRO-GALVANIZADO.pdf" TargetMode="External"/><Relationship Id="rId649" Type="http://schemas.openxmlformats.org/officeDocument/2006/relationships/hyperlink" Target="https://www.caixa.gov.br/Downloads/sinapi-cadernos-tecnicos/SINAPI-CT-ASSENTAMENTO-DE-TUBOS-DE-ESGOTO-OU-DRENAGEM-PLUVIAL-EM-CONCRETO.pdf" TargetMode="External"/><Relationship Id="rId1279" Type="http://schemas.openxmlformats.org/officeDocument/2006/relationships/hyperlink" Target="https://www.caixa.gov.br/Downloads/sinapi-cadernos-tecnicos/SINAPI-CT-CHAPISCO.pdf" TargetMode="External"/><Relationship Id="rId5150" Type="http://schemas.openxmlformats.org/officeDocument/2006/relationships/hyperlink" Target="https://www.caixa.gov.br/Downloads/sinapi-cadernos-tecnicos/SINAPI-CT-INSTALACOES-HIDRAULICAS-EM-PEX.pdf" TargetMode="External"/><Relationship Id="rId6201" Type="http://schemas.openxmlformats.org/officeDocument/2006/relationships/hyperlink" Target="https://www.caixa.gov.br/Downloads/sinapi-cadernos-tecnicos/SINAPI-CT-INSTALACOES-DE-GAS-E-INCENDIO-EM-ACO-E-FERRO-GALVANIZADO.pdf" TargetMode="External"/><Relationship Id="rId9357" Type="http://schemas.openxmlformats.org/officeDocument/2006/relationships/hyperlink" Target="https://www.caixa.gov.br/Downloads/sinapi-cadernos-tecnicos/SINAPI-CT-TRANSPORTE-CARGA-E-DESCARGA-DE-MATERIAIS.pdf" TargetMode="External"/><Relationship Id="rId1346" Type="http://schemas.openxmlformats.org/officeDocument/2006/relationships/hyperlink" Target="https://www.caixa.gov.br/Downloads/sinapi-cadernos-tecnicos/SINAPI-CT-CONCRETO-PROTENDIDO.pdf" TargetMode="External"/><Relationship Id="rId1693" Type="http://schemas.openxmlformats.org/officeDocument/2006/relationships/hyperlink" Target="https://www.caixa.gov.br/Downloads/sinapi-cadernos-tecnicos/SINAPI-CT-CUSTOS-HORARIOS-PRODUTIVO-E-IMPRODUTIVO-DOS-EQUIPAMENTOS.pdf" TargetMode="External"/><Relationship Id="rId2744" Type="http://schemas.openxmlformats.org/officeDocument/2006/relationships/hyperlink" Target="https://www.caixa.gov.br/Downloads/sinapi-cadernos-tecnicos/SINAPI-CT-DRENAGEM-DE-AR-CONDICIONADO.pdf" TargetMode="External"/><Relationship Id="rId8373" Type="http://schemas.openxmlformats.org/officeDocument/2006/relationships/hyperlink" Target="https://www.caixa.gov.br/Downloads/sinapi-cadernos-tecnicos/SINAPI-CT-RADIER-PISO-DE-CONCRETO-E-LAJE-SOBRE-SOLO.pdf" TargetMode="External"/><Relationship Id="rId716" Type="http://schemas.openxmlformats.org/officeDocument/2006/relationships/hyperlink" Target="https://www.caixa.gov.br/Downloads/sinapi-cadernos-tecnicos/SINAPI-CT-ATERRO-E-REATERRO-DE-VALAS.pdf" TargetMode="External"/><Relationship Id="rId1760" Type="http://schemas.openxmlformats.org/officeDocument/2006/relationships/hyperlink" Target="https://www.caixa.gov.br/Downloads/sinapi-cadernos-tecnicos/SINAPI-CT-CUSTOS-HORARIOS-PRODUTIVO-E-IMPRODUTIVO-DOS-EQUIPAMENTOS.pdf" TargetMode="External"/><Relationship Id="rId2811" Type="http://schemas.openxmlformats.org/officeDocument/2006/relationships/hyperlink" Target="https://www.caixa.gov.br/Downloads/sinapi-cadernos-tecnicos/SINAPI-CT-DUTOS-PARA-AR-CONDICIONADO.pdf" TargetMode="External"/><Relationship Id="rId5967" Type="http://schemas.openxmlformats.org/officeDocument/2006/relationships/hyperlink" Target="https://www.caixa.gov.br/Downloads/sinapi-cadernos-tecnicos/SINAPI-CT-INSTALACOES-DE-GAS-E-INCENDIO-EM-ACO-E-FERRO-GALVANIZADO.pdf" TargetMode="External"/><Relationship Id="rId8026" Type="http://schemas.openxmlformats.org/officeDocument/2006/relationships/hyperlink" Target="https://www.caixa.gov.br/Downloads/sinapi-cadernos-tecnicos/SINAPI-CT-PISOS.pdf" TargetMode="External"/><Relationship Id="rId9424" Type="http://schemas.openxmlformats.org/officeDocument/2006/relationships/hyperlink" Target="https://www.caixa.gov.br/Downloads/sinapi-cadernos-tecnicos/SINAPI-CT-TUBULACAO-FLANGEADA-PARA-REDES-DE-AGUA.pdf" TargetMode="External"/><Relationship Id="rId52" Type="http://schemas.openxmlformats.org/officeDocument/2006/relationships/hyperlink" Target="https://www.caixa.gov.br/Downloads/sinapi-cadernos-tecnicos/SINAPI-CT-ALVENARIA-DE-VEDACAO.pdf" TargetMode="External"/><Relationship Id="rId1413" Type="http://schemas.openxmlformats.org/officeDocument/2006/relationships/hyperlink" Target="https://www.caixa.gov.br/Downloads/sinapi-cadernos-tecnicos/SINAPI-CT-CONTRAPISO.pdf" TargetMode="External"/><Relationship Id="rId4569" Type="http://schemas.openxmlformats.org/officeDocument/2006/relationships/hyperlink" Target="https://www.caixa.gov.br/Downloads/sinapi-cadernos-tecnicos/SINAPI-CT-INSTALACOES-ELETRICAS-ELETRODUTOS-CONEXOES-E-CONDULETES-APARENTES.pdf" TargetMode="External"/><Relationship Id="rId4983" Type="http://schemas.openxmlformats.org/officeDocument/2006/relationships/hyperlink" Target="https://www.caixa.gov.br/Downloads/sinapi-cadernos-tecnicos/SINAPI-CT-INSTALACOES-HIDRAULICAS-RESERVACAO-E-BOMBAS-DE-RECALQUE.pdf" TargetMode="External"/><Relationship Id="rId8440" Type="http://schemas.openxmlformats.org/officeDocument/2006/relationships/hyperlink" Target="https://www.caixa.gov.br/Downloads/sinapi-cadernos-tecnicos/SINAPI-CT-RASGOS-E-FIXACOES.pdf" TargetMode="External"/><Relationship Id="rId3585" Type="http://schemas.openxmlformats.org/officeDocument/2006/relationships/hyperlink" Target="https://www.caixa.gov.br/Downloads/sinapi-cadernos-tecnicos/SINAPI-CT-ESTACAS-BROCA-STRAUSS-E-ESCAVADA-COM-FLUIDO-ESTABILIZANTE.pdf" TargetMode="External"/><Relationship Id="rId4636" Type="http://schemas.openxmlformats.org/officeDocument/2006/relationships/hyperlink" Target="https://www.caixa.gov.br/Downloads/sinapi-cadernos-tecnicos/SINAPI-CT-INSTALACOES-ELETRICAS-QUADROS-CABOS-DISJUNTORES-CONTATORES-E-BARRAMENTOS-BLINDADOS.pdf" TargetMode="External"/><Relationship Id="rId7042" Type="http://schemas.openxmlformats.org/officeDocument/2006/relationships/hyperlink" Target="https://www.caixa.gov.br/Downloads/sinapi-metodologia/Livro_SINAPI_Calculos_Parametros.pdf" TargetMode="External"/><Relationship Id="rId2187" Type="http://schemas.openxmlformats.org/officeDocument/2006/relationships/hyperlink" Target="https://www.caixa.gov.br/Downloads/sinapi-cadernos-tecnicos/SINAPI-CT-DEPRECIACAO-JUROS-IMPOSTOS-E-SEGUROS-MANUTENCAO-E-MATERIAIS-NA-OPERACAO-DOS-EQUIPAMENTOS.pdf" TargetMode="External"/><Relationship Id="rId3238" Type="http://schemas.openxmlformats.org/officeDocument/2006/relationships/hyperlink" Target="https://www.caixa.gov.br/Downloads/sinapi-cadernos-tecnicos/SINAPI-CT-ESCAVACAO-VERTICAL-A-CEU-ABERTO.pdf" TargetMode="External"/><Relationship Id="rId3652" Type="http://schemas.openxmlformats.org/officeDocument/2006/relationships/hyperlink" Target="https://www.caixa.gov.br/Downloads/sinapi-cadernos-tecnicos/SINAPI-CT-ESTRUTURA-E-TRAMA-PARA-COBERTURA.pdf" TargetMode="External"/><Relationship Id="rId4703" Type="http://schemas.openxmlformats.org/officeDocument/2006/relationships/hyperlink" Target="https://www.caixa.gov.br/Downloads/sinapi-cadernos-tecnicos/SINAPI-CT-INSTALACOES-ELETRICAS-QUADROS-CABOS-DISJUNTORES-CONTATORES-E-BARRAMENTOS-BLINDADOS.pdf" TargetMode="External"/><Relationship Id="rId7859" Type="http://schemas.openxmlformats.org/officeDocument/2006/relationships/hyperlink" Target="https://www.caixa.gov.br/Downloads/sinapi-cadernos-tecnicos/SINAPI-CT-PINTURA-EM-MADEIRA.pdf" TargetMode="External"/><Relationship Id="rId159" Type="http://schemas.openxmlformats.org/officeDocument/2006/relationships/hyperlink" Target="https://www.caixa.gov.br/Downloads/sinapi-cadernos-tecnicos/SINAPI-CT-ARGAMASSAS.pdf" TargetMode="External"/><Relationship Id="rId573" Type="http://schemas.openxmlformats.org/officeDocument/2006/relationships/hyperlink" Target="https://www.caixa.gov.br/Downloads/sinapi-cadernos-tecnicos/SINAPI-CT-ASSENTAMENTO-DE-TUBOS-DE-PVC-E-METALICOS-EM-REDES-DE-AGUA.pdf" TargetMode="External"/><Relationship Id="rId2254" Type="http://schemas.openxmlformats.org/officeDocument/2006/relationships/hyperlink" Target="https://www.caixa.gov.br/Downloads/sinapi-cadernos-tecnicos/SINAPI-CT-DEPRECIACAO-JUROS-IMPOSTOS-E-SEGUROS-MANUTENCAO-E-MATERIAIS-NA-OPERACAO-DOS-EQUIPAMENTOS.pdf" TargetMode="External"/><Relationship Id="rId3305" Type="http://schemas.openxmlformats.org/officeDocument/2006/relationships/hyperlink" Target="https://www.caixa.gov.br/Downloads/sinapi-cadernos-tecnicos/SINAPI-CT-ESCAVACAO-DE-VALAS.pdf" TargetMode="External"/><Relationship Id="rId9281" Type="http://schemas.openxmlformats.org/officeDocument/2006/relationships/hyperlink" Target="https://www.caixa.gov.br/Downloads/sinapi-cadernos-tecnicos/SINAPI-CT-TRANSPORTE-CARGA-E-DESCARGA-DE-MATERIAIS.pdf" TargetMode="External"/><Relationship Id="rId226" Type="http://schemas.openxmlformats.org/officeDocument/2006/relationships/hyperlink" Target="https://www.caixa.gov.br/Downloads/sinapi-cadernos-tecnicos/SINAPI-CT-ARGAMASSAS.pdf" TargetMode="External"/><Relationship Id="rId1270" Type="http://schemas.openxmlformats.org/officeDocument/2006/relationships/hyperlink" Target="https://www.caixa.gov.br/Downloads/sinapi-cadernos-tecnicos/SINAPI-CT-CHAPISCO.pdf" TargetMode="External"/><Relationship Id="rId5477" Type="http://schemas.openxmlformats.org/officeDocument/2006/relationships/hyperlink" Target="https://www.caixa.gov.br/Downloads/sinapi-cadernos-tecnicos/SINAPI-CT-INSTALACOES-PREDIAIS-DE-AGUA-FRIA-EM-PVC.pdf" TargetMode="External"/><Relationship Id="rId6875" Type="http://schemas.openxmlformats.org/officeDocument/2006/relationships/hyperlink" Target="https://www.caixa.gov.br/Downloads/sinapi-metodologia/Livro_SINAPI_Calculos_Parametros.pdf" TargetMode="External"/><Relationship Id="rId7926" Type="http://schemas.openxmlformats.org/officeDocument/2006/relationships/hyperlink" Target="https://www.caixa.gov.br/Downloads/sinapi-cadernos-tecnicos/SINAPI-CT-PINTURA-EM-SUPERFICIES-METALICAS.pdf" TargetMode="External"/><Relationship Id="rId640" Type="http://schemas.openxmlformats.org/officeDocument/2006/relationships/hyperlink" Target="https://www.caixa.gov.br/Downloads/sinapi-cadernos-tecnicos/SINAPI-CT-ASSENTAMENTO-DE-TUBOS-DE-ESGOTO-OU-DRENAGEM-PLUVIAL-EM-CONCRETO.pdf" TargetMode="External"/><Relationship Id="rId2321" Type="http://schemas.openxmlformats.org/officeDocument/2006/relationships/hyperlink" Target="https://www.caixa.gov.br/Downloads/sinapi-cadernos-tecnicos/SINAPI-CT-DEPRECIACAO-JUROS-IMPOSTOS-E-SEGUROS-MANUTENCAO-E-MATERIAIS-NA-OPERACAO-DOS-EQUIPAMENTOS.pdf" TargetMode="External"/><Relationship Id="rId4079" Type="http://schemas.openxmlformats.org/officeDocument/2006/relationships/hyperlink" Target="https://www.caixa.gov.br/Downloads/sinapi-cadernos-tecnicos/SINAPI-CT-FORMAS-PARA-ESTRUTURAS-DE-CONCRETO-ARMADO.pdf" TargetMode="External"/><Relationship Id="rId5891" Type="http://schemas.openxmlformats.org/officeDocument/2006/relationships/hyperlink" Target="https://www.caixa.gov.br/Downloads/sinapi-cadernos-tecnicos/SINAPI-CT-INSTALACOES-PREDIAIS-DE-AGUAS-PLUVIAIS-TUBOS-CONEXOES-CAIXAS-E-RALOS.pdf" TargetMode="External"/><Relationship Id="rId6528" Type="http://schemas.openxmlformats.org/officeDocument/2006/relationships/hyperlink" Target="https://www.caixa.gov.br/Downloads/sinapi-cadernos-tecnicos/SINAPI-CT-INSTALACOES-EM-COBRE.pdf" TargetMode="External"/><Relationship Id="rId6942" Type="http://schemas.openxmlformats.org/officeDocument/2006/relationships/hyperlink" Target="https://www.caixa.gov.br/Downloads/sinapi-metodologia/Livro_SINAPI_Calculos_Parametros.pdf" TargetMode="External"/><Relationship Id="rId9001" Type="http://schemas.openxmlformats.org/officeDocument/2006/relationships/hyperlink" Target="https://www.caixa.gov.br/Downloads/sinapi-cadernos-tecnicos/SINAPI-CT-TELHAMENTO-PARA-COBERTURA.pdf" TargetMode="External"/><Relationship Id="rId4493" Type="http://schemas.openxmlformats.org/officeDocument/2006/relationships/hyperlink" Target="https://www.caixa.gov.br/Downloads/sinapi-cadernos-tecnicos/SINAPI-CT-INSTALACOES-ELETRICAS-ELETRODUTOS-EMBUTIDOS-CABOS-CAIXAS-TOMADAS-E-INTERRUPTORES.pdf" TargetMode="External"/><Relationship Id="rId5544" Type="http://schemas.openxmlformats.org/officeDocument/2006/relationships/hyperlink" Target="https://www.caixa.gov.br/Downloads/sinapi-cadernos-tecnicos/SINAPI-CT-INSTALACOES-PREDIAIS-DE-AGUA-FRIA-EM-PVC.pdf" TargetMode="External"/><Relationship Id="rId3095" Type="http://schemas.openxmlformats.org/officeDocument/2006/relationships/hyperlink" Target="https://www.caixa.gov.br/Downloads/sinapi-cadernos-tecnicos/SINAPI-CT-ESCADAS.pdf" TargetMode="External"/><Relationship Id="rId4146" Type="http://schemas.openxmlformats.org/officeDocument/2006/relationships/hyperlink" Target="https://www.caixa.gov.br/Downloads/sinapi-cadernos-tecnicos/SINAPI-CT-GABIOES-EXECUCAO-DE-MURO-E-PROTECAO-SUPERFICIAL.pdf" TargetMode="External"/><Relationship Id="rId4560" Type="http://schemas.openxmlformats.org/officeDocument/2006/relationships/hyperlink" Target="https://www.caixa.gov.br/Downloads/sinapi-cadernos-tecnicos/SINAPI-CT-INSTALACOES-ELETRICAS-ELETRODUTOS-CONEXOES-E-CONDULETES-APARENTES.pdf" TargetMode="External"/><Relationship Id="rId5611" Type="http://schemas.openxmlformats.org/officeDocument/2006/relationships/hyperlink" Target="https://www.caixa.gov.br/Downloads/sinapi-cadernos-tecnicos/SINAPI-CT-INSTALACOES-PREDIAIS-DE-AGUA-FRIA-EM-PVC.pdf" TargetMode="External"/><Relationship Id="rId8767" Type="http://schemas.openxmlformats.org/officeDocument/2006/relationships/hyperlink" Target="https://www.caixa.gov.br/Downloads/sinapi-cadernos-tecnicos/SINAPI-CT-REVESTIMENTOS-CERAMICOS-INTERNOS.pdf" TargetMode="External"/><Relationship Id="rId1807" Type="http://schemas.openxmlformats.org/officeDocument/2006/relationships/hyperlink" Target="https://www.caixa.gov.br/Downloads/sinapi-cadernos-tecnicos/SINAPI-CT-CUSTOS-HORARIOS-PRODUTIVO-E-IMPRODUTIVO-DOS-EQUIPAMENTOS.pdf" TargetMode="External"/><Relationship Id="rId3162" Type="http://schemas.openxmlformats.org/officeDocument/2006/relationships/hyperlink" Target="https://www.caixa.gov.br/Downloads/sinapi-cadernos-tecnicos/SINAPI-CT-ESCAVACAO-HORIZONTAL.pdf" TargetMode="External"/><Relationship Id="rId4213" Type="http://schemas.openxmlformats.org/officeDocument/2006/relationships/hyperlink" Target="https://www.caixa.gov.br/Downloads/sinapi-cadernos-tecnicos/SINAPI-CT-GRAUTE-E-ARMACAO.pdf" TargetMode="External"/><Relationship Id="rId7369" Type="http://schemas.openxmlformats.org/officeDocument/2006/relationships/hyperlink" Target="https://www.caixa.gov.br/Downloads/sinapi-cadernos-tecnicos/SINAPI-CT-MASSA-UNICA-EXTERNA.pdf" TargetMode="External"/><Relationship Id="rId7783" Type="http://schemas.openxmlformats.org/officeDocument/2006/relationships/hyperlink" Target="https://www.caixa.gov.br/Downloads/sinapi-cadernos-tecnicos/SINAPI-CT-PERFURACAO-HORIZONTAL-DIRECIONAL-HDD.pdf" TargetMode="External"/><Relationship Id="rId8834" Type="http://schemas.openxmlformats.org/officeDocument/2006/relationships/hyperlink" Target="https://www.caixa.gov.br/Downloads/sinapi-cadernos-tecnicos/SINAPI-CT-SINALIZACAO-VERTICAL-VIARIA.pdf" TargetMode="External"/><Relationship Id="rId6385" Type="http://schemas.openxmlformats.org/officeDocument/2006/relationships/hyperlink" Target="https://www.caixa.gov.br/Downloads/sinapi-cadernos-tecnicos/SINAPI-CT-INSTALACOES-EM-COBRE.pdf" TargetMode="External"/><Relationship Id="rId7436" Type="http://schemas.openxmlformats.org/officeDocument/2006/relationships/hyperlink" Target="https://www.caixa.gov.br/Downloads/sinapi-cadernos-tecnicos/SINAPI-CT-MOBILIARIO-URBANO.pdf" TargetMode="External"/><Relationship Id="rId150" Type="http://schemas.openxmlformats.org/officeDocument/2006/relationships/hyperlink" Target="https://www.caixa.gov.br/Downloads/sinapi-cadernos-tecnicos/SINAPI-CT-ARGAMASSAS.pdf" TargetMode="External"/><Relationship Id="rId3979" Type="http://schemas.openxmlformats.org/officeDocument/2006/relationships/hyperlink" Target="https://www.caixa.gov.br/Downloads/sinapi-cadernos-tecnicos/SINAPI-CT-FUNDACOES-RASAS-(BLOCOS-SAPATAS-VIGAS-BALDRAME).pdf" TargetMode="External"/><Relationship Id="rId6038" Type="http://schemas.openxmlformats.org/officeDocument/2006/relationships/hyperlink" Target="https://www.caixa.gov.br/Downloads/sinapi-cadernos-tecnicos/SINAPI-CT-INSTALACOES-DE-GAS-E-INCENDIO-EM-ACO-E-FERRO-GALVANIZADO.pdf" TargetMode="External"/><Relationship Id="rId6452" Type="http://schemas.openxmlformats.org/officeDocument/2006/relationships/hyperlink" Target="https://www.caixa.gov.br/Downloads/sinapi-cadernos-tecnicos/SINAPI-CT-INSTALACOES-EM-COBRE.pdf" TargetMode="External"/><Relationship Id="rId7850" Type="http://schemas.openxmlformats.org/officeDocument/2006/relationships/hyperlink" Target="https://www.caixa.gov.br/Downloads/sinapi-cadernos-tecnicos/SINAPI-CT-PINTURA-INTERNA.pdf" TargetMode="External"/><Relationship Id="rId8901" Type="http://schemas.openxmlformats.org/officeDocument/2006/relationships/hyperlink" Target="https://www.caixa.gov.br/Downloads/sinapi-cadernos-tecnicos/SINAPI-CT-SISTEMA-DE-PROTECAO-CONTRA-DESCARGAS-ATMOSFERICAS-SPDA.pdf" TargetMode="External"/><Relationship Id="rId2995" Type="http://schemas.openxmlformats.org/officeDocument/2006/relationships/hyperlink" Target="https://www.caixa.gov.br/Downloads/sinapi-cadernos-tecnicos/SINAPI-CT-EQUIPAMENTOS-DE-PROTECAO-COLETIVA.pdf" TargetMode="External"/><Relationship Id="rId5054" Type="http://schemas.openxmlformats.org/officeDocument/2006/relationships/hyperlink" Target="https://www.caixa.gov.br/Downloads/sinapi-cadernos-tecnicos/SINAPI-CT-INSTALACOES-HIDRAULICAS-RESERVACAO-E-BOMBAS-DE-RECALQUE.pdf" TargetMode="External"/><Relationship Id="rId6105" Type="http://schemas.openxmlformats.org/officeDocument/2006/relationships/hyperlink" Target="https://www.caixa.gov.br/Downloads/sinapi-cadernos-tecnicos/SINAPI-CT-INSTALACOES-DE-GAS-E-INCENDIO-EM-ACO-E-FERRO-GALVANIZADO.pdf" TargetMode="External"/><Relationship Id="rId7503" Type="http://schemas.openxmlformats.org/officeDocument/2006/relationships/hyperlink" Target="https://www.caixa.gov.br/Downloads/sinapi-cadernos-tecnicos/SINAPI-CT-PAREDES-DE-CONCRETO-ARMACAO.pdf" TargetMode="External"/><Relationship Id="rId967" Type="http://schemas.openxmlformats.org/officeDocument/2006/relationships/hyperlink" Target="https://www.caixa.gov.br/Downloads/sinapi-cadernos-tecnicos/SINAPI-CT-ATERROS-BASES-SUB-BASES-E-IMPRIMACOES.pdf" TargetMode="External"/><Relationship Id="rId1597" Type="http://schemas.openxmlformats.org/officeDocument/2006/relationships/hyperlink" Target="https://www.caixa.gov.br/Downloads/sinapi-cadernos-tecnicos/SINAPI-CT-CUSTOS-HORARIOS-PRODUTIVO-E-IMPRODUTIVO-DOS-EQUIPAMENTOS.pdf" TargetMode="External"/><Relationship Id="rId2648" Type="http://schemas.openxmlformats.org/officeDocument/2006/relationships/hyperlink" Target="https://www.caixa.gov.br/Downloads/sinapi-cadernos-tecnicos/SINAPI-CT-DEPRECIACAO-JUROS-IMPOSTOS-E-SEGUROS-MANUTENCAO-E-MATERIAIS-NA-OPERACAO-DOS-EQUIPAMENTOS.pdf" TargetMode="External"/><Relationship Id="rId9675" Type="http://schemas.openxmlformats.org/officeDocument/2006/relationships/hyperlink" Target="https://www.caixa.gov.br/Downloads/sinapi-cadernos-tecnicos/SINAPI-CT-VALVULAS-PARA-REDES-DE-SANEAMENTO.pdf" TargetMode="External"/><Relationship Id="rId1664" Type="http://schemas.openxmlformats.org/officeDocument/2006/relationships/hyperlink" Target="https://www.caixa.gov.br/Downloads/sinapi-cadernos-tecnicos/SINAPI-CT-CUSTOS-HORARIOS-PRODUTIVO-E-IMPRODUTIVO-DOS-EQUIPAMENTOS.pdf" TargetMode="External"/><Relationship Id="rId2715" Type="http://schemas.openxmlformats.org/officeDocument/2006/relationships/hyperlink" Target="https://www.caixa.gov.br/Downloads/sinapi-cadernos-tecnicos/SINAPI-CT-DEPRECIACAO-JUROS-IMPOSTOS-E-SEGUROS-MANUTENCAO-E-MATERIAIS-NA-OPERACAO-DOS-EQUIPAMENTOS.pdf" TargetMode="External"/><Relationship Id="rId4070" Type="http://schemas.openxmlformats.org/officeDocument/2006/relationships/hyperlink" Target="https://www.caixa.gov.br/Downloads/sinapi-cadernos-tecnicos/SINAPI-CT-FORMAS-PARA-ESTRUTURAS-DE-CONCRETO-ARMADO.pdf" TargetMode="External"/><Relationship Id="rId5121" Type="http://schemas.openxmlformats.org/officeDocument/2006/relationships/hyperlink" Target="https://www.caixa.gov.br/Downloads/sinapi-cadernos-tecnicos/SINAPI-CT-INSTALACOES-HIDRAULICAS-RESERVACAO-E-BOMBAS-DE-RECALQUE.pdf" TargetMode="External"/><Relationship Id="rId8277" Type="http://schemas.openxmlformats.org/officeDocument/2006/relationships/hyperlink" Target="https://www.caixa.gov.br/Downloads/sinapi-cadernos-tecnicos/SINAPI-CT-POCOS-DE-VISITA-E-CAIXAS-PARA-BOCAS-DE-LOBO.pdf" TargetMode="External"/><Relationship Id="rId8691" Type="http://schemas.openxmlformats.org/officeDocument/2006/relationships/hyperlink" Target="https://www.caixa.gov.br/Downloads/sinapi-cadernos-tecnicos/SINAPI-CT-REDES-DE-AGUA-E-ESGOTO-EM-PEAD-LISO-(TUBOS-E-CONEXOES).pdf" TargetMode="External"/><Relationship Id="rId9328" Type="http://schemas.openxmlformats.org/officeDocument/2006/relationships/hyperlink" Target="https://www.caixa.gov.br/Downloads/sinapi-cadernos-tecnicos/SINAPI-CT-TRANSPORTE-CARGA-E-DESCARGA-DE-MATERIAIS.pdf" TargetMode="External"/><Relationship Id="rId1317" Type="http://schemas.openxmlformats.org/officeDocument/2006/relationships/hyperlink" Target="https://www.caixa.gov.br/Downloads/sinapi-cadernos-tecnicos/SINAPI-CT-CONCRETO-PROJETADO.pdf" TargetMode="External"/><Relationship Id="rId1731" Type="http://schemas.openxmlformats.org/officeDocument/2006/relationships/hyperlink" Target="https://www.caixa.gov.br/Downloads/sinapi-cadernos-tecnicos/SINAPI-CT-CUSTOS-HORARIOS-PRODUTIVO-E-IMPRODUTIVO-DOS-EQUIPAMENTOS.pdf" TargetMode="External"/><Relationship Id="rId4887" Type="http://schemas.openxmlformats.org/officeDocument/2006/relationships/hyperlink" Target="https://www.caixa.gov.br/Downloads/sinapi-cadernos-tecnicos/SINAPI-CT-INSTALACOES-HIDRAULICAS-RESERVACAO-E-BOMBAS-DE-RECALQUE.pdf" TargetMode="External"/><Relationship Id="rId5938" Type="http://schemas.openxmlformats.org/officeDocument/2006/relationships/hyperlink" Target="https://www.caixa.gov.br/Downloads/sinapi-cadernos-tecnicos/SINAPI-CT-INSTALACOES-DE-DIVISORIAS-DIVERSAS.pdf" TargetMode="External"/><Relationship Id="rId7293" Type="http://schemas.openxmlformats.org/officeDocument/2006/relationships/hyperlink" Target="https://www.caixa.gov.br/Downloads/sinapi-cadernos-tecnicos/SINAPI-CT-MASSA-UNICA-EXTERNA.pdf" TargetMode="External"/><Relationship Id="rId8344" Type="http://schemas.openxmlformats.org/officeDocument/2006/relationships/hyperlink" Target="https://www.caixa.gov.br/Downloads/sinapi-cadernos-tecnicos/SINAPI-CT-RADIER-PISO-DE-CONCRETO-E-LAJE-SOBRE-SOLO.pdf" TargetMode="External"/><Relationship Id="rId23" Type="http://schemas.openxmlformats.org/officeDocument/2006/relationships/hyperlink" Target="https://www.caixa.gov.br/Downloads/sinapi-cadernos-tecnicos/SINAPI-CT-ALVENARIA-ESTRUTURAL-BLOCOS-DE-CONCRETO.pdf" TargetMode="External"/><Relationship Id="rId3489" Type="http://schemas.openxmlformats.org/officeDocument/2006/relationships/hyperlink" Target="https://www.caixa.gov.br/Downloads/sinapi-cadernos-tecnicos/SINAPI-CT-ESQUADRIAS-PORTAS.pdf" TargetMode="External"/><Relationship Id="rId7360" Type="http://schemas.openxmlformats.org/officeDocument/2006/relationships/hyperlink" Target="https://www.caixa.gov.br/Downloads/sinapi-cadernos-tecnicos/SINAPI-CT-MASSA-UNICA-EXTERNA.pdf" TargetMode="External"/><Relationship Id="rId8411" Type="http://schemas.openxmlformats.org/officeDocument/2006/relationships/hyperlink" Target="https://www.caixa.gov.br/Downloads/sinapi-cadernos-tecnicos/SINAPI-CT-RASGOS-E-FIXACOES.pdf" TargetMode="External"/><Relationship Id="rId3556" Type="http://schemas.openxmlformats.org/officeDocument/2006/relationships/hyperlink" Target="https://www.caixa.gov.br/Downloads/sinapi-cadernos-tecnicos/SINAPI-CT-ESQUADRIAS-PORTAS.pdf" TargetMode="External"/><Relationship Id="rId4954" Type="http://schemas.openxmlformats.org/officeDocument/2006/relationships/hyperlink" Target="https://www.caixa.gov.br/Downloads/sinapi-cadernos-tecnicos/SINAPI-CT-INSTALACOES-HIDRAULICAS-RESERVACAO-E-BOMBAS-DE-RECALQUE.pdf" TargetMode="External"/><Relationship Id="rId7013" Type="http://schemas.openxmlformats.org/officeDocument/2006/relationships/hyperlink" Target="https://www.caixa.gov.br/Downloads/sinapi-metodologia/Livro_SINAPI_Calculos_Parametros.pdf" TargetMode="External"/><Relationship Id="rId477" Type="http://schemas.openxmlformats.org/officeDocument/2006/relationships/hyperlink" Target="https://www.caixa.gov.br/Downloads/sinapi-cadernos-tecnicos/SINAPI-CT-ASSENTAMENTO-DE-TUBOS-DE-PVC-E-METALICOS-EM-REDES-DE-AGUA.pdf" TargetMode="External"/><Relationship Id="rId2158" Type="http://schemas.openxmlformats.org/officeDocument/2006/relationships/hyperlink" Target="https://www.caixa.gov.br/Downloads/sinapi-cadernos-tecnicos/SINAPI-CT-DEPRECIACAO-JUROS-IMPOSTOS-E-SEGUROS-MANUTENCAO-E-MATERIAIS-NA-OPERACAO-DOS-EQUIPAMENTOS.pdf" TargetMode="External"/><Relationship Id="rId3209" Type="http://schemas.openxmlformats.org/officeDocument/2006/relationships/hyperlink" Target="https://www.caixa.gov.br/Downloads/sinapi-cadernos-tecnicos/SINAPI-CT-ESCAVACAO-VERTICAL-A-CEU-ABERTO.pdf" TargetMode="External"/><Relationship Id="rId3970" Type="http://schemas.openxmlformats.org/officeDocument/2006/relationships/hyperlink" Target="https://www.caixa.gov.br/Downloads/sinapi-cadernos-tecnicos/SINAPI-CT-FUNDACOES-RASAS-(BLOCOS-SAPATAS-VIGAS-BALDRAME).pdf" TargetMode="External"/><Relationship Id="rId4607" Type="http://schemas.openxmlformats.org/officeDocument/2006/relationships/hyperlink" Target="https://www.caixa.gov.br/Downloads/sinapi-cadernos-tecnicos/SINAPI-CT-INSTALACOES-ELETRICAS-ELETRODUTOS-CONEXOES-E-CONDULETES-APARENTES.pdf" TargetMode="External"/><Relationship Id="rId9185" Type="http://schemas.openxmlformats.org/officeDocument/2006/relationships/hyperlink" Target="https://www.caixa.gov.br/Downloads/sinapi-cadernos-tecnicos/SINAPI-CT-TRANSPORTE-DE-MATERIAIS-DENTRO-DO-CANTEIRO-DE-OBRAS.pdf" TargetMode="External"/><Relationship Id="rId891" Type="http://schemas.openxmlformats.org/officeDocument/2006/relationships/hyperlink" Target="https://www.caixa.gov.br/Downloads/sinapi-cadernos-tecnicos/SINAPI-CT-ATERROS-BASES-SUB-BASES-E-IMPRIMACOES.pdf" TargetMode="External"/><Relationship Id="rId2572" Type="http://schemas.openxmlformats.org/officeDocument/2006/relationships/hyperlink" Target="https://www.caixa.gov.br/Downloads/sinapi-cadernos-tecnicos/SINAPI-CT-DEPRECIACAO-JUROS-IMPOSTOS-E-SEGUROS-MANUTENCAO-E-MATERIAIS-NA-OPERACAO-DOS-EQUIPAMENTOS.pdf" TargetMode="External"/><Relationship Id="rId3623" Type="http://schemas.openxmlformats.org/officeDocument/2006/relationships/hyperlink" Target="https://www.caixa.gov.br/Downloads/sinapi-cadernos-tecnicos/SINAPI-CT-ESTRUTURA-E-TRAMA-PARA-COBERTURA.pdf" TargetMode="External"/><Relationship Id="rId6779" Type="http://schemas.openxmlformats.org/officeDocument/2006/relationships/hyperlink" Target="https://www.caixa.gov.br/Downloads/sinapi-metodologia/Livro_SINAPI_Calculos_Parametros.pdf" TargetMode="External"/><Relationship Id="rId544" Type="http://schemas.openxmlformats.org/officeDocument/2006/relationships/hyperlink" Target="https://www.caixa.gov.br/Downloads/sinapi-cadernos-tecnicos/SINAPI-CT-ASSENTAMENTO-DE-TUBOS-DE-PVC-E-METALICOS-EM-REDES-DE-AGUA.pdf" TargetMode="External"/><Relationship Id="rId1174" Type="http://schemas.openxmlformats.org/officeDocument/2006/relationships/hyperlink" Target="https://www.caixa.gov.br/Downloads/sinapi-cadernos-tecnicos/SINAPI-CT-CAIXAS-DE-AGUA-PARA-EDIFICACOES.pdf" TargetMode="External"/><Relationship Id="rId2225" Type="http://schemas.openxmlformats.org/officeDocument/2006/relationships/hyperlink" Target="https://www.caixa.gov.br/Downloads/sinapi-cadernos-tecnicos/SINAPI-CT-DEPRECIACAO-JUROS-IMPOSTOS-E-SEGUROS-MANUTENCAO-E-MATERIAIS-NA-OPERACAO-DOS-EQUIPAMENTOS.pdf" TargetMode="External"/><Relationship Id="rId5795" Type="http://schemas.openxmlformats.org/officeDocument/2006/relationships/hyperlink" Target="https://www.caixa.gov.br/Downloads/sinapi-cadernos-tecnicos/SINAPI-CT-INSTALACOES-PREDIAIS-DE-AGUA-QUENTE-EM-CPVC.pdf" TargetMode="External"/><Relationship Id="rId6846" Type="http://schemas.openxmlformats.org/officeDocument/2006/relationships/hyperlink" Target="https://www.caixa.gov.br/Downloads/sinapi-metodologia/Livro_SINAPI_Calculos_Parametros.pdf" TargetMode="External"/><Relationship Id="rId9252" Type="http://schemas.openxmlformats.org/officeDocument/2006/relationships/hyperlink" Target="https://www.caixa.gov.br/Downloads/sinapi-cadernos-tecnicos/SINAPI-CT-TRANSPORTE-CARGA-E-DESCARGA-DE-MATERIAIS.pdf" TargetMode="External"/><Relationship Id="rId611" Type="http://schemas.openxmlformats.org/officeDocument/2006/relationships/hyperlink" Target="https://www.caixa.gov.br/Downloads/sinapi-cadernos-tecnicos/SINAPI-CT-ASSENTAMENTO-DE-TUBOS-DE-PVC-E-METALICOS-EM-REDES-DE-AGUA.pdf" TargetMode="External"/><Relationship Id="rId1241" Type="http://schemas.openxmlformats.org/officeDocument/2006/relationships/hyperlink" Target="https://www.caixa.gov.br/Downloads/sinapi-cadernos-tecnicos/SINAPI-CT-CERCAS-PROTETORES-E-ALAMBRADOS.pdf" TargetMode="External"/><Relationship Id="rId4397" Type="http://schemas.openxmlformats.org/officeDocument/2006/relationships/hyperlink" Target="https://www.caixa.gov.br/Downloads/sinapi-cadernos-tecnicos/SINAPI-CT-INSTALACOES-ELETRICAS-ELETRODUTOS-EMBUTIDOS-CABOS-CAIXAS-TOMADAS-E-INTERRUPTORES.pdf" TargetMode="External"/><Relationship Id="rId5448" Type="http://schemas.openxmlformats.org/officeDocument/2006/relationships/hyperlink" Target="https://www.caixa.gov.br/Downloads/sinapi-cadernos-tecnicos/SINAPI-CT-INSTALACOES-PREDIAIS-DE-ESGOTO-TUBOS-E-CONEXOES.pdf" TargetMode="External"/><Relationship Id="rId5862" Type="http://schemas.openxmlformats.org/officeDocument/2006/relationships/hyperlink" Target="https://www.caixa.gov.br/Downloads/sinapi-cadernos-tecnicos/SINAPI-CT-INSTALACOES-PREDIAIS-DE-AGUAS-PLUVIAIS-TUBOS-CONEXOES-CAIXAS-E-RALOS.pdf" TargetMode="External"/><Relationship Id="rId6913" Type="http://schemas.openxmlformats.org/officeDocument/2006/relationships/hyperlink" Target="https://www.caixa.gov.br/Downloads/sinapi-metodologia/Livro_SINAPI_Calculos_Parametros.pdf" TargetMode="External"/><Relationship Id="rId4464" Type="http://schemas.openxmlformats.org/officeDocument/2006/relationships/hyperlink" Target="https://www.caixa.gov.br/Downloads/sinapi-cadernos-tecnicos/SINAPI-CT-INSTALACOES-ELETRICAS-ELETRODUTOS-EMBUTIDOS-CABOS-CAIXAS-TOMADAS-E-INTERRUPTORES.pdf" TargetMode="External"/><Relationship Id="rId5515" Type="http://schemas.openxmlformats.org/officeDocument/2006/relationships/hyperlink" Target="https://www.caixa.gov.br/Downloads/sinapi-cadernos-tecnicos/SINAPI-CT-INSTALACOES-PREDIAIS-DE-AGUA-FRIA-EM-PVC.pdf" TargetMode="External"/><Relationship Id="rId3066" Type="http://schemas.openxmlformats.org/officeDocument/2006/relationships/hyperlink" Target="https://www.caixa.gov.br/Downloads/sinapi-cadernos-tecnicos/SINAPI-CT-ESCADAS.pdf" TargetMode="External"/><Relationship Id="rId3480" Type="http://schemas.openxmlformats.org/officeDocument/2006/relationships/hyperlink" Target="https://www.caixa.gov.br/Downloads/sinapi-cadernos-tecnicos/SINAPI-CT-ESQUADRIAS-PORTAS.pdf" TargetMode="External"/><Relationship Id="rId4117" Type="http://schemas.openxmlformats.org/officeDocument/2006/relationships/hyperlink" Target="https://www.caixa.gov.br/Downloads/sinapi-cadernos-tecnicos/SINAPI-CT-FORMAS-PARA-ESTRUTURAS-DE-CONCRETO-ARMADO.pdf" TargetMode="External"/><Relationship Id="rId4531" Type="http://schemas.openxmlformats.org/officeDocument/2006/relationships/hyperlink" Target="https://www.caixa.gov.br/Downloads/sinapi-cadernos-tecnicos/SINAPI-CT-INSTALACOES-ELETRICAS-ELETRODUTOS-EMBUTIDOS-CABOS-CAIXAS-TOMADAS-E-INTERRUPTORES.pdf" TargetMode="External"/><Relationship Id="rId7687" Type="http://schemas.openxmlformats.org/officeDocument/2006/relationships/hyperlink" Target="https://www.caixa.gov.br/Downloads/sinapi-cadernos-tecnicos/SINAPI-CT-PAVIMENTO-RIGIDO-DE-CONCRETO.pdf" TargetMode="External"/><Relationship Id="rId2082" Type="http://schemas.openxmlformats.org/officeDocument/2006/relationships/hyperlink" Target="https://www.caixa.gov.br/Downloads/sinapi-cadernos-tecnicos/SINAPI-CT-DEPRECIACAO-JUROS-IMPOSTOS-E-SEGUROS-MANUTENCAO-E-MATERIAIS-NA-OPERACAO-DOS-EQUIPAMENTOS.pdf" TargetMode="External"/><Relationship Id="rId3133" Type="http://schemas.openxmlformats.org/officeDocument/2006/relationships/hyperlink" Target="https://www.caixa.gov.br/Downloads/sinapi-cadernos-tecnicos/SINAPI-CT-ESCADAS.pdf" TargetMode="External"/><Relationship Id="rId6289" Type="http://schemas.openxmlformats.org/officeDocument/2006/relationships/hyperlink" Target="https://www.caixa.gov.br/Downloads/sinapi-cadernos-tecnicos/SINAPI-CT-INSTALACOES-DE-GAS-EM-PEX-MULTICAMADAS.pdf" TargetMode="External"/><Relationship Id="rId8738" Type="http://schemas.openxmlformats.org/officeDocument/2006/relationships/hyperlink" Target="https://www.caixa.gov.br/Downloads/sinapi-cadernos-tecnicos/SINAPI-CT-REDES-DE-AGUA-E-ESGOTO-EM-PEAD-LISO-(TUBOS-E-CONEXOES).pdf" TargetMode="External"/><Relationship Id="rId7754" Type="http://schemas.openxmlformats.org/officeDocument/2006/relationships/hyperlink" Target="https://www.caixa.gov.br/Downloads/sinapi-cadernos-tecnicos/SINAPI-CT-PERFURACAO-HORIZONTAL-DIRECIONAL-HDD.pdf" TargetMode="External"/><Relationship Id="rId8805" Type="http://schemas.openxmlformats.org/officeDocument/2006/relationships/hyperlink" Target="https://www.caixa.gov.br/Downloads/sinapi-cadernos-tecnicos/SINAPI-CT-SINALIZACAO-HORIZONTAL-VIARIA.pdf" TargetMode="External"/><Relationship Id="rId2899" Type="http://schemas.openxmlformats.org/officeDocument/2006/relationships/hyperlink" Target="https://www.caixa.gov.br/Downloads/sinapi-cadernos-tecnicos/SINAPI-CT-ELETROCALHAS.pdf" TargetMode="External"/><Relationship Id="rId3200" Type="http://schemas.openxmlformats.org/officeDocument/2006/relationships/hyperlink" Target="https://www.caixa.gov.br/Downloads/sinapi-cadernos-tecnicos/SINAPI-CT-ESCAVACAO-VERTICAL-A-CEU-ABERTO.pdf" TargetMode="External"/><Relationship Id="rId6356" Type="http://schemas.openxmlformats.org/officeDocument/2006/relationships/hyperlink" Target="https://www.caixa.gov.br/Downloads/sinapi-cadernos-tecnicos/SINAPI-CT-INSTALACOES-DE-AR-CONDICIONADO.pdf" TargetMode="External"/><Relationship Id="rId6770" Type="http://schemas.openxmlformats.org/officeDocument/2006/relationships/hyperlink" Target="https://www.caixa.gov.br/Downloads/sinapi-metodologia/Livro_SINAPI_Calculos_Parametros.pdf" TargetMode="External"/><Relationship Id="rId7407" Type="http://schemas.openxmlformats.org/officeDocument/2006/relationships/hyperlink" Target="https://www.caixa.gov.br/Downloads/sinapi-cadernos-tecnicos/SINAPI-CT-MASSA-UNICA-INTERNA.pdf" TargetMode="External"/><Relationship Id="rId7821" Type="http://schemas.openxmlformats.org/officeDocument/2006/relationships/hyperlink" Target="https://www.caixa.gov.br/Downloads/sinapi-cadernos-tecnicos/SINAPI-CT-PINTURA-EXTERNA.pdf" TargetMode="External"/><Relationship Id="rId121" Type="http://schemas.openxmlformats.org/officeDocument/2006/relationships/hyperlink" Target="https://www.caixa.gov.br/Downloads/sinapi-cadernos-tecnicos/SINAPI-CT-ARGAMASSAS.pdf" TargetMode="External"/><Relationship Id="rId2966" Type="http://schemas.openxmlformats.org/officeDocument/2006/relationships/hyperlink" Target="https://www.caixa.gov.br/Downloads/sinapi-cadernos-tecnicos/SINAPI-CT-ENERGIA-SOLAR-PARA-EDIFICACOES.pdf" TargetMode="External"/><Relationship Id="rId5372" Type="http://schemas.openxmlformats.org/officeDocument/2006/relationships/hyperlink" Target="https://www.caixa.gov.br/Downloads/sinapi-cadernos-tecnicos/SINAPI-CT-INSTALACOES-PREDIAIS-DE-ESGOTO-TUBOS-E-CONEXOES.pdf" TargetMode="External"/><Relationship Id="rId6009" Type="http://schemas.openxmlformats.org/officeDocument/2006/relationships/hyperlink" Target="https://www.caixa.gov.br/Downloads/sinapi-cadernos-tecnicos/SINAPI-CT-INSTALACOES-DE-GAS-E-INCENDIO-EM-ACO-E-FERRO-GALVANIZADO.pdf" TargetMode="External"/><Relationship Id="rId6423" Type="http://schemas.openxmlformats.org/officeDocument/2006/relationships/hyperlink" Target="https://www.caixa.gov.br/Downloads/sinapi-cadernos-tecnicos/SINAPI-CT-INSTALACOES-EM-COBRE.pdf" TargetMode="External"/><Relationship Id="rId9579" Type="http://schemas.openxmlformats.org/officeDocument/2006/relationships/hyperlink" Target="https://www.caixa.gov.br/Downloads/sinapi-cadernos-tecnicos/SINAPI-CT-VALVULAS-E-REGISTROS-PARA-SISTEMAS-PREDIAIS.pdf" TargetMode="External"/><Relationship Id="rId938" Type="http://schemas.openxmlformats.org/officeDocument/2006/relationships/hyperlink" Target="https://www.caixa.gov.br/Downloads/sinapi-cadernos-tecnicos/SINAPI-CT-ATERROS-BASES-SUB-BASES-E-IMPRIMACOES.pdf" TargetMode="External"/><Relationship Id="rId1568" Type="http://schemas.openxmlformats.org/officeDocument/2006/relationships/hyperlink" Target="https://www.caixa.gov.br/Downloads/sinapi-cadernos-tecnicos/SINAPI-CT-CUSTOS-HORARIOS-PRODUTIVO-E-IMPRODUTIVO-DOS-EQUIPAMENTOS.pdf" TargetMode="External"/><Relationship Id="rId2619" Type="http://schemas.openxmlformats.org/officeDocument/2006/relationships/hyperlink" Target="https://www.caixa.gov.br/Downloads/sinapi-cadernos-tecnicos/SINAPI-CT-DEPRECIACAO-JUROS-IMPOSTOS-E-SEGUROS-MANUTENCAO-E-MATERIAIS-NA-OPERACAO-DOS-EQUIPAMENTOS.pdf" TargetMode="External"/><Relationship Id="rId5025" Type="http://schemas.openxmlformats.org/officeDocument/2006/relationships/hyperlink" Target="https://www.caixa.gov.br/Downloads/sinapi-cadernos-tecnicos/SINAPI-CT-INSTALACOES-HIDRAULICAS-RESERVACAO-E-BOMBAS-DE-RECALQUE.pdf" TargetMode="External"/><Relationship Id="rId8595" Type="http://schemas.openxmlformats.org/officeDocument/2006/relationships/hyperlink" Target="https://www.caixa.gov.br/Downloads/sinapi-cadernos-tecnicos/SINAPI-CT-REDES-DE-LOGICA-TELEFONIA-E-IMAGEM.pdf" TargetMode="External"/><Relationship Id="rId9646" Type="http://schemas.openxmlformats.org/officeDocument/2006/relationships/hyperlink" Target="https://www.caixa.gov.br/Downloads/sinapi-cadernos-tecnicos/SINAPI-CT-VALVULAS-E-REGISTROS-PARA-SISTEMAS-PREDIAIS.pdf" TargetMode="External"/><Relationship Id="rId1635" Type="http://schemas.openxmlformats.org/officeDocument/2006/relationships/hyperlink" Target="https://www.caixa.gov.br/Downloads/sinapi-cadernos-tecnicos/SINAPI-CT-CUSTOS-HORARIOS-PRODUTIVO-E-IMPRODUTIVO-DOS-EQUIPAMENTOS.pdf" TargetMode="External"/><Relationship Id="rId1982" Type="http://schemas.openxmlformats.org/officeDocument/2006/relationships/hyperlink" Target="https://www.caixa.gov.br/Downloads/sinapi-cadernos-tecnicos/SINAPI-CT-DEPRECIACAO-JUROS-IMPOSTOS-E-SEGUROS-MANUTENCAO-E-MATERIAIS-NA-OPERACAO-DOS-EQUIPAMENTOS.pdf" TargetMode="External"/><Relationship Id="rId4041" Type="http://schemas.openxmlformats.org/officeDocument/2006/relationships/hyperlink" Target="https://www.caixa.gov.br/Downloads/sinapi-cadernos-tecnicos/SINAPI-CT-FORMAS-PARA-ESTRUTURAS-DE-CONCRETO-ARMADO.pdf" TargetMode="External"/><Relationship Id="rId7197" Type="http://schemas.openxmlformats.org/officeDocument/2006/relationships/hyperlink" Target="https://www.caixa.gov.br/Downloads/sinapi-cadernos-tecnicos/SINAPI-CT-LOUCAS-E-METAIS.pdf" TargetMode="External"/><Relationship Id="rId8248" Type="http://schemas.openxmlformats.org/officeDocument/2006/relationships/hyperlink" Target="https://www.caixa.gov.br/Downloads/sinapi-cadernos-tecnicos/SINAPI-CT-POCOS-DE-VISITA-E-CAIXAS-PARA-BOCAS-DE-LOBO.pdf" TargetMode="External"/><Relationship Id="rId8662" Type="http://schemas.openxmlformats.org/officeDocument/2006/relationships/hyperlink" Target="https://www.caixa.gov.br/Downloads/sinapi-cadernos-tecnicos/SINAPI-CT-REDES-DE-AGUA-E-ESGOTO-EM-PEAD-LISO-(TUBOS-E-CONEXOES).pdf" TargetMode="External"/><Relationship Id="rId7264" Type="http://schemas.openxmlformats.org/officeDocument/2006/relationships/hyperlink" Target="https://www.caixa.gov.br/Downloads/sinapi-cadernos-tecnicos/SINAPI-CT-LUMINARIAS-EXTERNAS.pdf" TargetMode="External"/><Relationship Id="rId8315" Type="http://schemas.openxmlformats.org/officeDocument/2006/relationships/hyperlink" Target="https://www.caixa.gov.br/Downloads/sinapi-cadernos-tecnicos/SINAPI-CT-PRODUCAO-DE-CONCRETOS-E-ARGAMASSAS-UTILIZANDO-AGREGADO-RECICLADO.pdf" TargetMode="External"/><Relationship Id="rId9713" Type="http://schemas.openxmlformats.org/officeDocument/2006/relationships/hyperlink" Target="https://www.caixa.gov.br/Downloads/sinapi-cadernos-tecnicos/SINAPI-CT-VALVULAS-PARA-REDES-DE-SANEAMENTO.pdf" TargetMode="External"/><Relationship Id="rId1702" Type="http://schemas.openxmlformats.org/officeDocument/2006/relationships/hyperlink" Target="https://www.caixa.gov.br/Downloads/sinapi-cadernos-tecnicos/SINAPI-CT-CUSTOS-HORARIOS-PRODUTIVO-E-IMPRODUTIVO-DOS-EQUIPAMENTOS.pdf" TargetMode="External"/><Relationship Id="rId4858" Type="http://schemas.openxmlformats.org/officeDocument/2006/relationships/hyperlink" Target="https://www.caixa.gov.br/Downloads/sinapi-cadernos-tecnicos/SINAPI-CT-INSTALACOES-HIDRAULICAS-RESERVACAO-E-BOMBAS-DE-RECALQUE.pdf" TargetMode="External"/><Relationship Id="rId5909" Type="http://schemas.openxmlformats.org/officeDocument/2006/relationships/hyperlink" Target="https://www.caixa.gov.br/Downloads/sinapi-cadernos-tecnicos/SINAPI-CT-INSTALACOES-PREDIAIS-DE-AGUAS-PLUVIAIS-TUBOS-CONEXOES-CAIXAS-E-RALOS.pdf" TargetMode="External"/><Relationship Id="rId3874" Type="http://schemas.openxmlformats.org/officeDocument/2006/relationships/hyperlink" Target="https://www.caixa.gov.br/Downloads/sinapi-cadernos-tecnicos/SINAPI-CT-EXECUCAO-DE-TIRANTES.pdf" TargetMode="External"/><Relationship Id="rId4925" Type="http://schemas.openxmlformats.org/officeDocument/2006/relationships/hyperlink" Target="https://www.caixa.gov.br/Downloads/sinapi-cadernos-tecnicos/SINAPI-CT-INSTALACOES-HIDRAULICAS-RESERVACAO-E-BOMBAS-DE-RECALQUE.pdf" TargetMode="External"/><Relationship Id="rId6280" Type="http://schemas.openxmlformats.org/officeDocument/2006/relationships/hyperlink" Target="https://www.caixa.gov.br/Downloads/sinapi-cadernos-tecnicos/SINAPI-CT-INSTALACOES-DE-GAS-EM-PEX-MULTICAMADAS.pdf" TargetMode="External"/><Relationship Id="rId7331" Type="http://schemas.openxmlformats.org/officeDocument/2006/relationships/hyperlink" Target="https://www.caixa.gov.br/Downloads/sinapi-cadernos-tecnicos/SINAPI-CT-MASSA-UNICA-EXTERNA.pdf" TargetMode="External"/><Relationship Id="rId9089" Type="http://schemas.openxmlformats.org/officeDocument/2006/relationships/hyperlink" Target="https://www.caixa.gov.br/Downloads/sinapi-cadernos-tecnicos/SINAPI-CT-TRANSPORTE-FLUVIAL-CARGA-E-DESCARGA.pdf" TargetMode="External"/><Relationship Id="rId795" Type="http://schemas.openxmlformats.org/officeDocument/2006/relationships/hyperlink" Target="https://www.caixa.gov.br/Downloads/sinapi-cadernos-tecnicos/SINAPI-CT-ATERROS-BASES-SUB-BASES-E-IMPRIMACOES.pdf" TargetMode="External"/><Relationship Id="rId2476" Type="http://schemas.openxmlformats.org/officeDocument/2006/relationships/hyperlink" Target="https://www.caixa.gov.br/Downloads/sinapi-cadernos-tecnicos/SINAPI-CT-DEPRECIACAO-JUROS-IMPOSTOS-E-SEGUROS-MANUTENCAO-E-MATERIAIS-NA-OPERACAO-DOS-EQUIPAMENTOS.pdf" TargetMode="External"/><Relationship Id="rId2890" Type="http://schemas.openxmlformats.org/officeDocument/2006/relationships/hyperlink" Target="https://www.caixa.gov.br/Downloads/sinapi-cadernos-tecnicos/SINAPI-CT-ELETROCALHAS.pdf" TargetMode="External"/><Relationship Id="rId3527" Type="http://schemas.openxmlformats.org/officeDocument/2006/relationships/hyperlink" Target="https://www.caixa.gov.br/Downloads/sinapi-cadernos-tecnicos/SINAPI-CT-ESQUADRIAS-PORTAS.pdf" TargetMode="External"/><Relationship Id="rId3941" Type="http://schemas.openxmlformats.org/officeDocument/2006/relationships/hyperlink" Target="https://www.caixa.gov.br/Downloads/sinapi-cadernos-tecnicos/SINAPI-CT-FOSSAS-E-SUMIDOUROS.pdf" TargetMode="External"/><Relationship Id="rId448" Type="http://schemas.openxmlformats.org/officeDocument/2006/relationships/hyperlink" Target="https://www.caixa.gov.br/Downloads/sinapi-cadernos-tecnicos/SINAPI-CT-ASSENTAMENTO-DE-TUBOS-DE-PVC-E-METALICOS-EM-REDES-DE-AGUA.pdf" TargetMode="External"/><Relationship Id="rId862" Type="http://schemas.openxmlformats.org/officeDocument/2006/relationships/hyperlink" Target="https://www.caixa.gov.br/Downloads/sinapi-cadernos-tecnicos/SINAPI-CT-ATERROS-BASES-SUB-BASES-E-IMPRIMACOES.pdf" TargetMode="External"/><Relationship Id="rId1078" Type="http://schemas.openxmlformats.org/officeDocument/2006/relationships/hyperlink" Target="https://www.caixa.gov.br/Downloads/sinapi-cadernos-tecnicos/SINAPI-CT-BOMBAS-HIDRAULICAS-CENTRIFUGAS-HORIZONTAIS-E-SUBMERSIVEIS.pdf" TargetMode="External"/><Relationship Id="rId1492" Type="http://schemas.openxmlformats.org/officeDocument/2006/relationships/hyperlink" Target="https://www.caixa.gov.br/Downloads/sinapi-cadernos-tecnicos/SINAPI-CT-CUSTOS-HORARIOS-PRODUTIVO-E-IMPRODUTIVO-DOS-EQUIPAMENTOS.pdf" TargetMode="External"/><Relationship Id="rId2129" Type="http://schemas.openxmlformats.org/officeDocument/2006/relationships/hyperlink" Target="https://www.caixa.gov.br/Downloads/sinapi-cadernos-tecnicos/SINAPI-CT-DEPRECIACAO-JUROS-IMPOSTOS-E-SEGUROS-MANUTENCAO-E-MATERIAIS-NA-OPERACAO-DOS-EQUIPAMENTOS.pdf" TargetMode="External"/><Relationship Id="rId2543" Type="http://schemas.openxmlformats.org/officeDocument/2006/relationships/hyperlink" Target="https://www.caixa.gov.br/Downloads/sinapi-cadernos-tecnicos/SINAPI-CT-DEPRECIACAO-JUROS-IMPOSTOS-E-SEGUROS-MANUTENCAO-E-MATERIAIS-NA-OPERACAO-DOS-EQUIPAMENTOS.pdf" TargetMode="External"/><Relationship Id="rId5699" Type="http://schemas.openxmlformats.org/officeDocument/2006/relationships/hyperlink" Target="https://www.caixa.gov.br/Downloads/sinapi-cadernos-tecnicos/SINAPI-CT-INSTALACOES-PREDIAIS-DE-AGUA-QUENTE-EM-CPVC.pdf" TargetMode="External"/><Relationship Id="rId6000" Type="http://schemas.openxmlformats.org/officeDocument/2006/relationships/hyperlink" Target="https://www.caixa.gov.br/Downloads/sinapi-cadernos-tecnicos/SINAPI-CT-INSTALACOES-DE-GAS-E-INCENDIO-EM-ACO-E-FERRO-GALVANIZADO.pdf" TargetMode="External"/><Relationship Id="rId9156" Type="http://schemas.openxmlformats.org/officeDocument/2006/relationships/hyperlink" Target="https://www.caixa.gov.br/Downloads/sinapi-cadernos-tecnicos/SINAPI-CT-TRANSPORTE-DE-MATERIAIS-DENTRO-DO-CANTEIRO-DE-OBRAS.pdf" TargetMode="External"/><Relationship Id="rId9570" Type="http://schemas.openxmlformats.org/officeDocument/2006/relationships/hyperlink" Target="https://www.caixa.gov.br/Downloads/sinapi-cadernos-tecnicos/SINAPI-CT-VALVULAS-E-REGISTROS-PARA-SISTEMAS-PREDIAIS.pdf" TargetMode="External"/><Relationship Id="rId515" Type="http://schemas.openxmlformats.org/officeDocument/2006/relationships/hyperlink" Target="https://www.caixa.gov.br/Downloads/sinapi-cadernos-tecnicos/SINAPI-CT-ASSENTAMENTO-DE-TUBOS-DE-PVC-E-METALICOS-EM-REDES-DE-AGUA.pdf" TargetMode="External"/><Relationship Id="rId1145" Type="http://schemas.openxmlformats.org/officeDocument/2006/relationships/hyperlink" Target="https://www.caixa.gov.br/Downloads/sinapi-cadernos-tecnicos/SINAPI-CT-CAIXAS-ENTERRADAS.pdf" TargetMode="External"/><Relationship Id="rId5766" Type="http://schemas.openxmlformats.org/officeDocument/2006/relationships/hyperlink" Target="https://www.caixa.gov.br/Downloads/sinapi-cadernos-tecnicos/SINAPI-CT-INSTALACOES-PREDIAIS-DE-AGUA-QUENTE-EM-CPVC.pdf" TargetMode="External"/><Relationship Id="rId8172" Type="http://schemas.openxmlformats.org/officeDocument/2006/relationships/hyperlink" Target="https://www.caixa.gov.br/Downloads/sinapi-cadernos-tecnicos/SINAPI-CT-POCOS-DE-VISITA-E-CAIXAS-PARA-BOCAS-DE-LOBO.pdf" TargetMode="External"/><Relationship Id="rId9223" Type="http://schemas.openxmlformats.org/officeDocument/2006/relationships/hyperlink" Target="https://www.caixa.gov.br/Downloads/sinapi-cadernos-tecnicos/SINAPI-CT-TRANSPORTE-DE-MATERIAIS-DENTRO-DO-CANTEIRO-DE-OBRAS.pdf" TargetMode="External"/><Relationship Id="rId1212" Type="http://schemas.openxmlformats.org/officeDocument/2006/relationships/hyperlink" Target="https://www.caixa.gov.br/Downloads/sinapi-cadernos-tecnicos/SINAPI-CT-CANALETAS-GRELHAS-E-CAIXAS-COM-GRELHA-PARA-DRENAGEM.pdf" TargetMode="External"/><Relationship Id="rId2610" Type="http://schemas.openxmlformats.org/officeDocument/2006/relationships/hyperlink" Target="https://www.caixa.gov.br/Downloads/sinapi-cadernos-tecnicos/SINAPI-CT-DEPRECIACAO-JUROS-IMPOSTOS-E-SEGUROS-MANUTENCAO-E-MATERIAIS-NA-OPERACAO-DOS-EQUIPAMENTOS.pdf" TargetMode="External"/><Relationship Id="rId4368" Type="http://schemas.openxmlformats.org/officeDocument/2006/relationships/hyperlink" Target="https://www.caixa.gov.br/Downloads/sinapi-cadernos-tecnicos/SINAPI-CT-INSTALACOES-ELETRICAS-ELETRODUTOS-EMBUTIDOS-CABOS-CAIXAS-TOMADAS-E-INTERRUPTORES.pdf" TargetMode="External"/><Relationship Id="rId5419" Type="http://schemas.openxmlformats.org/officeDocument/2006/relationships/hyperlink" Target="https://www.caixa.gov.br/Downloads/sinapi-cadernos-tecnicos/SINAPI-CT-INSTALACOES-PREDIAIS-DE-ESGOTO-TUBOS-E-CONEXOES.pdf" TargetMode="External"/><Relationship Id="rId6817" Type="http://schemas.openxmlformats.org/officeDocument/2006/relationships/hyperlink" Target="https://www.caixa.gov.br/Downloads/sinapi-metodologia/Livro_SINAPI_Calculos_Parametros.pdf" TargetMode="External"/><Relationship Id="rId4782" Type="http://schemas.openxmlformats.org/officeDocument/2006/relationships/hyperlink" Target="https://www.caixa.gov.br/Downloads/sinapi-cadernos-tecnicos/SINAPI-CT-INSTALACOES-ELETRICAS-REDE-DE-DISTRIBUICAO.pdf" TargetMode="External"/><Relationship Id="rId5833" Type="http://schemas.openxmlformats.org/officeDocument/2006/relationships/hyperlink" Target="https://www.caixa.gov.br/Downloads/sinapi-cadernos-tecnicos/SINAPI-CT-INSTALACOES-PREDIAIS-DE-AGUAS-PLUVIAIS-TUBOS-CONEXOES-CAIXAS-E-RALOS.pdf" TargetMode="External"/><Relationship Id="rId8989" Type="http://schemas.openxmlformats.org/officeDocument/2006/relationships/hyperlink" Target="https://www.caixa.gov.br/Downloads/sinapi-cadernos-tecnicos/SINAPI-CT-TELHAMENTO-PARA-COBERTURA.pdf" TargetMode="External"/><Relationship Id="rId3037" Type="http://schemas.openxmlformats.org/officeDocument/2006/relationships/hyperlink" Target="https://www.caixa.gov.br/Downloads/sinapi-cadernos-tecnicos/SINAPI-CT-EQUIPAMENTOS-DE-PROTECAO-COLETIVA.pdf" TargetMode="External"/><Relationship Id="rId3384" Type="http://schemas.openxmlformats.org/officeDocument/2006/relationships/hyperlink" Target="https://www.caixa.gov.br/Downloads/sinapi-cadernos-tecnicos/SINAPI-CT-ESCORAMENTO-E-PREPARO-DE-FUNDO-DE-VALAS.pdf" TargetMode="External"/><Relationship Id="rId4435" Type="http://schemas.openxmlformats.org/officeDocument/2006/relationships/hyperlink" Target="https://www.caixa.gov.br/Downloads/sinapi-cadernos-tecnicos/SINAPI-CT-INSTALACOES-ELETRICAS-ELETRODUTOS-EMBUTIDOS-CABOS-CAIXAS-TOMADAS-E-INTERRUPTORES.pdf" TargetMode="External"/><Relationship Id="rId5900" Type="http://schemas.openxmlformats.org/officeDocument/2006/relationships/hyperlink" Target="https://www.caixa.gov.br/Downloads/sinapi-cadernos-tecnicos/SINAPI-CT-INSTALACOES-PREDIAIS-DE-AGUAS-PLUVIAIS-TUBOS-CONEXOES-CAIXAS-E-RALOS.pdf" TargetMode="External"/><Relationship Id="rId3451" Type="http://schemas.openxmlformats.org/officeDocument/2006/relationships/hyperlink" Target="https://www.caixa.gov.br/Downloads/sinapi-cadernos-tecnicos/SINAPI-CT-ESQUADRIAS-JANELAS.pdf" TargetMode="External"/><Relationship Id="rId4502" Type="http://schemas.openxmlformats.org/officeDocument/2006/relationships/hyperlink" Target="https://www.caixa.gov.br/Downloads/sinapi-cadernos-tecnicos/SINAPI-CT-INSTALACOES-ELETRICAS-ELETRODUTOS-EMBUTIDOS-CABOS-CAIXAS-TOMADAS-E-INTERRUPTORES.pdf" TargetMode="External"/><Relationship Id="rId7658" Type="http://schemas.openxmlformats.org/officeDocument/2006/relationships/hyperlink" Target="https://www.caixa.gov.br/Downloads/sinapi-cadernos-tecnicos/SINAPI-CT-PAVIMENTO-INTERTRAVADO.pdf" TargetMode="External"/><Relationship Id="rId8709" Type="http://schemas.openxmlformats.org/officeDocument/2006/relationships/hyperlink" Target="https://www.caixa.gov.br/Downloads/sinapi-cadernos-tecnicos/SINAPI-CT-REDES-DE-AGUA-E-ESGOTO-EM-PEAD-LISO-(TUBOS-E-CONEXOES).pdf" TargetMode="External"/><Relationship Id="rId372" Type="http://schemas.openxmlformats.org/officeDocument/2006/relationships/hyperlink" Target="https://www.caixa.gov.br/Downloads/sinapi-cadernos-tecnicos/SINAPI-CT-ASSENTAMENTO-DE-TUBOS-DE-ESGOTO-EM-PVC-E-PEAD.pdf" TargetMode="External"/><Relationship Id="rId2053" Type="http://schemas.openxmlformats.org/officeDocument/2006/relationships/hyperlink" Target="https://www.caixa.gov.br/Downloads/sinapi-cadernos-tecnicos/SINAPI-CT-DEPRECIACAO-JUROS-IMPOSTOS-E-SEGUROS-MANUTENCAO-E-MATERIAIS-NA-OPERACAO-DOS-EQUIPAMENTOS.pdf" TargetMode="External"/><Relationship Id="rId3104" Type="http://schemas.openxmlformats.org/officeDocument/2006/relationships/hyperlink" Target="https://www.caixa.gov.br/Downloads/sinapi-cadernos-tecnicos/SINAPI-CT-ESCADAS.pdf" TargetMode="External"/><Relationship Id="rId6674" Type="http://schemas.openxmlformats.org/officeDocument/2006/relationships/hyperlink" Target="https://www.caixa.gov.br/Downloads/sinapi-cadernos-tecnicos/SINAPI-CT-LASTRO.pdf" TargetMode="External"/><Relationship Id="rId7725" Type="http://schemas.openxmlformats.org/officeDocument/2006/relationships/hyperlink" Target="https://www.caixa.gov.br/Downloads/sinapi-cadernos-tecnicos/SINAPI-CT-PEITORIS-E-CHAPINS.pdf" TargetMode="External"/><Relationship Id="rId9080" Type="http://schemas.openxmlformats.org/officeDocument/2006/relationships/hyperlink" Target="https://www.caixa.gov.br/Downloads/sinapi-cadernos-tecnicos/SINAPI-CT-TRANSPORTE-FLUVIAL-CARGA-E-DESCARGA.pdf" TargetMode="External"/><Relationship Id="rId2120" Type="http://schemas.openxmlformats.org/officeDocument/2006/relationships/hyperlink" Target="https://www.caixa.gov.br/Downloads/sinapi-cadernos-tecnicos/SINAPI-CT-DEPRECIACAO-JUROS-IMPOSTOS-E-SEGUROS-MANUTENCAO-E-MATERIAIS-NA-OPERACAO-DOS-EQUIPAMENTOS.pdf" TargetMode="External"/><Relationship Id="rId5276" Type="http://schemas.openxmlformats.org/officeDocument/2006/relationships/hyperlink" Target="https://www.caixa.gov.br/Downloads/sinapi-cadernos-tecnicos/SINAPI-CT-INSTALACOES-HIDRAULICAS-EM-PPR.pdf" TargetMode="External"/><Relationship Id="rId5690" Type="http://schemas.openxmlformats.org/officeDocument/2006/relationships/hyperlink" Target="https://www.caixa.gov.br/Downloads/sinapi-cadernos-tecnicos/SINAPI-CT-INSTALACOES-PREDIAIS-DE-AGUA-QUENTE-EM-CPVC.pdf" TargetMode="External"/><Relationship Id="rId6327" Type="http://schemas.openxmlformats.org/officeDocument/2006/relationships/hyperlink" Target="https://www.caixa.gov.br/Downloads/sinapi-cadernos-tecnicos/SINAPI-CT-INSTALACOES-DE-AR-CONDICIONADO.pdf" TargetMode="External"/><Relationship Id="rId6741" Type="http://schemas.openxmlformats.org/officeDocument/2006/relationships/hyperlink" Target="https://www.caixa.gov.br/Downloads/sinapi-cadernos-tecnicos/SINAPI-CT-LIMPEZA-DE-OBRA.pdf" TargetMode="External"/><Relationship Id="rId4292" Type="http://schemas.openxmlformats.org/officeDocument/2006/relationships/hyperlink" Target="https://www.caixa.gov.br/Downloads/sinapi-cadernos-tecnicos/SINAPI-CT-ILUMINACAO-PREDIAL-E-MONITORAMENTO.pdf" TargetMode="External"/><Relationship Id="rId5343" Type="http://schemas.openxmlformats.org/officeDocument/2006/relationships/hyperlink" Target="https://www.caixa.gov.br/Downloads/sinapi-cadernos-tecnicos/SINAPI-CT-INSTALACOES-HIDRAULICAS-EM-PPR.pdf" TargetMode="External"/><Relationship Id="rId8499" Type="http://schemas.openxmlformats.org/officeDocument/2006/relationships/hyperlink" Target="https://www.caixa.gov.br/Downloads/sinapi-cadernos-tecnicos/SINAPI-CT-RECOMPOSICAO-DE-PAVIMENTOS.pdf" TargetMode="External"/><Relationship Id="rId1886" Type="http://schemas.openxmlformats.org/officeDocument/2006/relationships/hyperlink" Target="https://www.caixa.gov.br/Downloads/sinapi-cadernos-tecnicos/SINAPI-CT-DEMOLICOES-E-REMOCOES.pdf" TargetMode="External"/><Relationship Id="rId2937" Type="http://schemas.openxmlformats.org/officeDocument/2006/relationships/hyperlink" Target="https://www.caixa.gov.br/Downloads/sinapi-cadernos-tecnicos/SINAPI-CT-ELETROCALHAS.pdf" TargetMode="External"/><Relationship Id="rId909" Type="http://schemas.openxmlformats.org/officeDocument/2006/relationships/hyperlink" Target="https://www.caixa.gov.br/Downloads/sinapi-cadernos-tecnicos/SINAPI-CT-ATERROS-BASES-SUB-BASES-E-IMPRIMACOES.pdf" TargetMode="External"/><Relationship Id="rId1539" Type="http://schemas.openxmlformats.org/officeDocument/2006/relationships/hyperlink" Target="https://www.caixa.gov.br/Downloads/sinapi-cadernos-tecnicos/SINAPI-CT-CUSTOS-HORARIOS-PRODUTIVO-E-IMPRODUTIVO-DOS-EQUIPAMENTOS.pdf" TargetMode="External"/><Relationship Id="rId1953" Type="http://schemas.openxmlformats.org/officeDocument/2006/relationships/hyperlink" Target="https://www.caixa.gov.br/Downloads/sinapi-cadernos-tecnicos/SINAPI-CT-DEPRECIACAO-JUROS-IMPOSTOS-E-SEGUROS-MANUTENCAO-E-MATERIAIS-NA-OPERACAO-DOS-EQUIPAMENTOS.pdf" TargetMode="External"/><Relationship Id="rId5410" Type="http://schemas.openxmlformats.org/officeDocument/2006/relationships/hyperlink" Target="https://www.caixa.gov.br/Downloads/sinapi-cadernos-tecnicos/SINAPI-CT-INSTALACOES-PREDIAIS-DE-ESGOTO-TUBOS-E-CONEXOES.pdf" TargetMode="External"/><Relationship Id="rId7168" Type="http://schemas.openxmlformats.org/officeDocument/2006/relationships/hyperlink" Target="https://www.caixa.gov.br/Downloads/sinapi-cadernos-tecnicos/SINAPI-CT-LOUCAS-E-METAIS.pdf" TargetMode="External"/><Relationship Id="rId8566" Type="http://schemas.openxmlformats.org/officeDocument/2006/relationships/hyperlink" Target="https://www.caixa.gov.br/Downloads/sinapi-cadernos-tecnicos/SINAPI-CT-REDES-ENTERRADAS-DE-DISTRIBUICAO-ELETRICA.pdf" TargetMode="External"/><Relationship Id="rId8980" Type="http://schemas.openxmlformats.org/officeDocument/2006/relationships/hyperlink" Target="https://www.caixa.gov.br/Downloads/sinapi-cadernos-tecnicos/SINAPI-CT-SUPRESSAO-VEGETAL.pdf" TargetMode="External"/><Relationship Id="rId9617" Type="http://schemas.openxmlformats.org/officeDocument/2006/relationships/hyperlink" Target="https://www.caixa.gov.br/Downloads/sinapi-cadernos-tecnicos/SINAPI-CT-VALVULAS-E-REGISTROS-PARA-SISTEMAS-PREDIAIS.pdf" TargetMode="External"/><Relationship Id="rId1606" Type="http://schemas.openxmlformats.org/officeDocument/2006/relationships/hyperlink" Target="https://www.caixa.gov.br/Downloads/sinapi-cadernos-tecnicos/SINAPI-CT-CUSTOS-HORARIOS-PRODUTIVO-E-IMPRODUTIVO-DOS-EQUIPAMENTOS.pdf" TargetMode="External"/><Relationship Id="rId4012" Type="http://schemas.openxmlformats.org/officeDocument/2006/relationships/hyperlink" Target="https://www.caixa.gov.br/Downloads/sinapi-cadernos-tecnicos/SINAPI-CT-FUNDACOES-RASAS-(BLOCOS-SAPATAS-VIGAS-BALDRAME).pdf" TargetMode="External"/><Relationship Id="rId7582" Type="http://schemas.openxmlformats.org/officeDocument/2006/relationships/hyperlink" Target="https://www.caixa.gov.br/Downloads/sinapi-cadernos-tecnicos/SINAPI-CT-PAREDES-EM-DRYWALL.pdf" TargetMode="External"/><Relationship Id="rId8219" Type="http://schemas.openxmlformats.org/officeDocument/2006/relationships/hyperlink" Target="https://www.caixa.gov.br/Downloads/sinapi-cadernos-tecnicos/SINAPI-CT-POCOS-DE-VISITA-E-CAIXAS-PARA-BOCAS-DE-LOBO.pdf" TargetMode="External"/><Relationship Id="rId8633" Type="http://schemas.openxmlformats.org/officeDocument/2006/relationships/hyperlink" Target="https://www.caixa.gov.br/Downloads/sinapi-cadernos-tecnicos/SINAPI-CT-REDES-DE-LOGICA-TELEFONIA-E-IMAGEM.pdf" TargetMode="External"/><Relationship Id="rId3778" Type="http://schemas.openxmlformats.org/officeDocument/2006/relationships/hyperlink" Target="https://www.caixa.gov.br/Downloads/sinapi-cadernos-tecnicos/SINAPI-CT-ESTRUTURAS-DE-MADEIRA.pdf" TargetMode="External"/><Relationship Id="rId4829" Type="http://schemas.openxmlformats.org/officeDocument/2006/relationships/hyperlink" Target="https://www.caixa.gov.br/Downloads/sinapi-cadernos-tecnicos/SINAPI-CT-INSTALACOES-HIDRAULICAS-RESERVACAO-E-BOMBAS-DE-RECALQUE.pdf" TargetMode="External"/><Relationship Id="rId6184" Type="http://schemas.openxmlformats.org/officeDocument/2006/relationships/hyperlink" Target="https://www.caixa.gov.br/Downloads/sinapi-cadernos-tecnicos/SINAPI-CT-INSTALACOES-DE-GAS-E-INCENDIO-EM-ACO-E-FERRO-GALVANIZADO.pdf" TargetMode="External"/><Relationship Id="rId7235" Type="http://schemas.openxmlformats.org/officeDocument/2006/relationships/hyperlink" Target="https://www.caixa.gov.br/Downloads/sinapi-cadernos-tecnicos/SINAPI-CT-LOUCAS-E-METAIS.pdf" TargetMode="External"/><Relationship Id="rId8700" Type="http://schemas.openxmlformats.org/officeDocument/2006/relationships/hyperlink" Target="https://www.caixa.gov.br/Downloads/sinapi-cadernos-tecnicos/SINAPI-CT-REDES-DE-AGUA-E-ESGOTO-EM-PEAD-LISO-(TUBOS-E-CONEXOES).pdf" TargetMode="External"/><Relationship Id="rId699" Type="http://schemas.openxmlformats.org/officeDocument/2006/relationships/hyperlink" Target="https://www.caixa.gov.br/Downloads/sinapi-cadernos-tecnicos/SINAPI-CT-ASSENTAMENTO-DE-TUBOS-DE-ESGOTO-OU-DRENAGEM-PLUVIAL-EM-CONCRETO.pdf" TargetMode="External"/><Relationship Id="rId2794" Type="http://schemas.openxmlformats.org/officeDocument/2006/relationships/hyperlink" Target="https://www.caixa.gov.br/Downloads/sinapi-cadernos-tecnicos/SINAPI-CT-DRENOS.pdf" TargetMode="External"/><Relationship Id="rId3845" Type="http://schemas.openxmlformats.org/officeDocument/2006/relationships/hyperlink" Target="https://www.caixa.gov.br/Downloads/sinapi-cadernos-tecnicos/SINAPI-CT-EXECUCAO-DE-TIRANTES.pdf" TargetMode="External"/><Relationship Id="rId6251" Type="http://schemas.openxmlformats.org/officeDocument/2006/relationships/hyperlink" Target="https://www.caixa.gov.br/Downloads/sinapi-cadernos-tecnicos/SINAPI-CT-INSTALACOES-DE-GAS-E-INCENDIO-EM-ACO-E-FERRO-GALVANIZADO.pdf" TargetMode="External"/><Relationship Id="rId7302" Type="http://schemas.openxmlformats.org/officeDocument/2006/relationships/hyperlink" Target="https://www.caixa.gov.br/Downloads/sinapi-cadernos-tecnicos/SINAPI-CT-MASSA-UNICA-EXTERNA.pdf" TargetMode="External"/><Relationship Id="rId766" Type="http://schemas.openxmlformats.org/officeDocument/2006/relationships/hyperlink" Target="https://www.caixa.gov.br/Downloads/sinapi-cadernos-tecnicos/SINAPI-CT-ATERROS-BASES-SUB-BASES-E-IMPRIMACOES.pdf" TargetMode="External"/><Relationship Id="rId1396" Type="http://schemas.openxmlformats.org/officeDocument/2006/relationships/hyperlink" Target="https://www.caixa.gov.br/Downloads/sinapi-cadernos-tecnicos/SINAPI-CT-CONTRAPISO.pdf" TargetMode="External"/><Relationship Id="rId2447" Type="http://schemas.openxmlformats.org/officeDocument/2006/relationships/hyperlink" Target="https://www.caixa.gov.br/Downloads/sinapi-cadernos-tecnicos/SINAPI-CT-DEPRECIACAO-JUROS-IMPOSTOS-E-SEGUROS-MANUTENCAO-E-MATERIAIS-NA-OPERACAO-DOS-EQUIPAMENTOS.pdf" TargetMode="External"/><Relationship Id="rId9474" Type="http://schemas.openxmlformats.org/officeDocument/2006/relationships/hyperlink" Target="https://www.caixa.gov.br/Downloads/sinapi-cadernos-tecnicos/SINAPI-CT-USINAGENS.pdf" TargetMode="External"/><Relationship Id="rId419" Type="http://schemas.openxmlformats.org/officeDocument/2006/relationships/hyperlink" Target="https://www.caixa.gov.br/Downloads/sinapi-cadernos-tecnicos/SINAPI-CT-ASSENTAMENTO-DE-TUBOS-DE-PVC-E-METALICOS-EM-REDES-DE-AGUA.pdf" TargetMode="External"/><Relationship Id="rId1049" Type="http://schemas.openxmlformats.org/officeDocument/2006/relationships/hyperlink" Target="https://www.caixa.gov.br/Downloads/sinapi-cadernos-tecnicos/SINAPI-CT-BOCAS-PARA-BUEIROS.pdf" TargetMode="External"/><Relationship Id="rId2861" Type="http://schemas.openxmlformats.org/officeDocument/2006/relationships/hyperlink" Target="https://www.caixa.gov.br/Downloads/sinapi-cadernos-tecnicos/SINAPI-CT-ELETROCALHAS.pdf" TargetMode="External"/><Relationship Id="rId3912" Type="http://schemas.openxmlformats.org/officeDocument/2006/relationships/hyperlink" Target="https://www.caixa.gov.br/Downloads/sinapi-cadernos-tecnicos/SINAPI-CT-FORROS.pdf" TargetMode="External"/><Relationship Id="rId8076" Type="http://schemas.openxmlformats.org/officeDocument/2006/relationships/hyperlink" Target="https://www.caixa.gov.br/Downloads/sinapi-cadernos-tecnicos/SINAPI-CT-POSTES-DE-CONCRETO-E-METALICOS.pdf" TargetMode="External"/><Relationship Id="rId9127" Type="http://schemas.openxmlformats.org/officeDocument/2006/relationships/hyperlink" Target="https://www.caixa.gov.br/Downloads/sinapi-cadernos-tecnicos/SINAPI-CT-TRANSPORTE-FLUVIAL-CARGA-E-DESCARGA.pdf" TargetMode="External"/><Relationship Id="rId833" Type="http://schemas.openxmlformats.org/officeDocument/2006/relationships/hyperlink" Target="https://www.caixa.gov.br/Downloads/sinapi-cadernos-tecnicos/SINAPI-CT-ATERROS-BASES-SUB-BASES-E-IMPRIMACOES.pdf" TargetMode="External"/><Relationship Id="rId1116" Type="http://schemas.openxmlformats.org/officeDocument/2006/relationships/hyperlink" Target="https://www.caixa.gov.br/Downloads/sinapi-cadernos-tecnicos/SINAPI-CT-CAIXAS-ENTERRADAS.pdf" TargetMode="External"/><Relationship Id="rId1463" Type="http://schemas.openxmlformats.org/officeDocument/2006/relationships/hyperlink" Target="https://www.caixa.gov.br/Downloads/sinapi-cadernos-tecnicos/SINAPI-CT-CUSTOS-HORARIOS-PRODUTIVO-E-IMPRODUTIVO-DOS-EQUIPAMENTOS.pdf" TargetMode="External"/><Relationship Id="rId2514" Type="http://schemas.openxmlformats.org/officeDocument/2006/relationships/hyperlink" Target="https://www.caixa.gov.br/Downloads/sinapi-cadernos-tecnicos/SINAPI-CT-DEPRECIACAO-JUROS-IMPOSTOS-E-SEGUROS-MANUTENCAO-E-MATERIAIS-NA-OPERACAO-DOS-EQUIPAMENTOS.pdf" TargetMode="External"/><Relationship Id="rId7092" Type="http://schemas.openxmlformats.org/officeDocument/2006/relationships/hyperlink" Target="https://www.caixa.gov.br/Downloads/sinapi-metodologia/Livro_SINAPI_Calculos_Parametros.pdf" TargetMode="External"/><Relationship Id="rId8143" Type="http://schemas.openxmlformats.org/officeDocument/2006/relationships/hyperlink" Target="https://www.caixa.gov.br/Downloads/sinapi-cadernos-tecnicos/SINAPI-CT-POCOS-DE-VISITA-E-CAIXAS-PARA-BOCAS-DE-LOBO.pdf" TargetMode="External"/><Relationship Id="rId8490" Type="http://schemas.openxmlformats.org/officeDocument/2006/relationships/hyperlink" Target="https://www.caixa.gov.br/Downloads/sinapi-cadernos-tecnicos/SINAPI-CT-RECOMPOSICAO-DE-PAVIMENTOS.pdf" TargetMode="External"/><Relationship Id="rId9541" Type="http://schemas.openxmlformats.org/officeDocument/2006/relationships/hyperlink" Target="https://www.caixa.gov.br/Downloads/sinapi-cadernos-tecnicos/SINAPI-CT-VIDROS-E-ESPELHOS.pdf" TargetMode="External"/><Relationship Id="rId900" Type="http://schemas.openxmlformats.org/officeDocument/2006/relationships/hyperlink" Target="https://www.caixa.gov.br/Downloads/sinapi-cadernos-tecnicos/SINAPI-CT-ATERROS-BASES-SUB-BASES-E-IMPRIMACOES.pdf" TargetMode="External"/><Relationship Id="rId1530" Type="http://schemas.openxmlformats.org/officeDocument/2006/relationships/hyperlink" Target="https://www.caixa.gov.br/Downloads/sinapi-cadernos-tecnicos/SINAPI-CT-CUSTOS-HORARIOS-PRODUTIVO-E-IMPRODUTIVO-DOS-EQUIPAMENTOS.pdf" TargetMode="External"/><Relationship Id="rId4686" Type="http://schemas.openxmlformats.org/officeDocument/2006/relationships/hyperlink" Target="https://www.caixa.gov.br/Downloads/sinapi-cadernos-tecnicos/SINAPI-CT-INSTALACOES-ELETRICAS-QUADROS-CABOS-DISJUNTORES-CONTATORES-E-BARRAMENTOS-BLINDADOS.pdf" TargetMode="External"/><Relationship Id="rId5737" Type="http://schemas.openxmlformats.org/officeDocument/2006/relationships/hyperlink" Target="https://www.caixa.gov.br/Downloads/sinapi-cadernos-tecnicos/SINAPI-CT-INSTALACOES-PREDIAIS-DE-AGUA-QUENTE-EM-CPVC.pdf" TargetMode="External"/><Relationship Id="rId3288" Type="http://schemas.openxmlformats.org/officeDocument/2006/relationships/hyperlink" Target="https://www.caixa.gov.br/Downloads/sinapi-cadernos-tecnicos/SINAPI-CT-ESCAVACAO-DE-VALAS.pdf" TargetMode="External"/><Relationship Id="rId4339" Type="http://schemas.openxmlformats.org/officeDocument/2006/relationships/hyperlink" Target="https://www.caixa.gov.br/Downloads/sinapi-cadernos-tecnicos/SINAPI-CT-IMPERMEABILIZACAO-PROTECAO-MECANICA-E-TRATAMENTO-DE-JUNTA.pdf" TargetMode="External"/><Relationship Id="rId4753" Type="http://schemas.openxmlformats.org/officeDocument/2006/relationships/hyperlink" Target="https://www.caixa.gov.br/Downloads/sinapi-cadernos-tecnicos/SINAPI-CT-INSTALACOES-ELETRICAS-REDE-DE-DISTRIBUICAO.pdf" TargetMode="External"/><Relationship Id="rId5804" Type="http://schemas.openxmlformats.org/officeDocument/2006/relationships/hyperlink" Target="https://www.caixa.gov.br/Downloads/sinapi-cadernos-tecnicos/SINAPI-CT-INSTALACOES-PREDIAIS-DE-AGUA-QUENTE-EM-CPVC.pdf" TargetMode="External"/><Relationship Id="rId8210" Type="http://schemas.openxmlformats.org/officeDocument/2006/relationships/hyperlink" Target="https://www.caixa.gov.br/Downloads/sinapi-cadernos-tecnicos/SINAPI-CT-POCOS-DE-VISITA-E-CAIXAS-PARA-BOCAS-DE-LOBO.pdf" TargetMode="External"/><Relationship Id="rId3355" Type="http://schemas.openxmlformats.org/officeDocument/2006/relationships/hyperlink" Target="https://www.caixa.gov.br/Downloads/sinapi-cadernos-tecnicos/SINAPI-CT-ESCORAMENTO-E-PREPARO-DE-FUNDO-DE-VALAS.pdf" TargetMode="External"/><Relationship Id="rId4406" Type="http://schemas.openxmlformats.org/officeDocument/2006/relationships/hyperlink" Target="https://www.caixa.gov.br/Downloads/sinapi-cadernos-tecnicos/SINAPI-CT-INSTALACOES-ELETRICAS-ELETRODUTOS-EMBUTIDOS-CABOS-CAIXAS-TOMADAS-E-INTERRUPTORES.pdf" TargetMode="External"/><Relationship Id="rId7976" Type="http://schemas.openxmlformats.org/officeDocument/2006/relationships/hyperlink" Target="https://www.caixa.gov.br/Downloads/sinapi-cadernos-tecnicos/SINAPI-CT-PINTURA-PARA-PISOS-E-PARA-SINALIZACAO-HORIZONTAL-E-VERTICAL.pdf" TargetMode="External"/><Relationship Id="rId276" Type="http://schemas.openxmlformats.org/officeDocument/2006/relationships/hyperlink" Target="https://www.caixa.gov.br/Downloads/sinapi-cadernos-tecnicos/SINAPI-CT-ARMACAO-PARA-ESTRUTURAS-DE-CONCRETO-ARMADO.pdf" TargetMode="External"/><Relationship Id="rId690" Type="http://schemas.openxmlformats.org/officeDocument/2006/relationships/hyperlink" Target="https://www.caixa.gov.br/Downloads/sinapi-cadernos-tecnicos/SINAPI-CT-ASSENTAMENTO-DE-TUBOS-DE-ESGOTO-OU-DRENAGEM-PLUVIAL-EM-CONCRETO.pdf" TargetMode="External"/><Relationship Id="rId2371" Type="http://schemas.openxmlformats.org/officeDocument/2006/relationships/hyperlink" Target="https://www.caixa.gov.br/Downloads/sinapi-cadernos-tecnicos/SINAPI-CT-DEPRECIACAO-JUROS-IMPOSTOS-E-SEGUROS-MANUTENCAO-E-MATERIAIS-NA-OPERACAO-DOS-EQUIPAMENTOS.pdf" TargetMode="External"/><Relationship Id="rId3008" Type="http://schemas.openxmlformats.org/officeDocument/2006/relationships/hyperlink" Target="https://www.caixa.gov.br/Downloads/sinapi-cadernos-tecnicos/SINAPI-CT-EQUIPAMENTOS-DE-PROTECAO-COLETIVA.pdf" TargetMode="External"/><Relationship Id="rId3422" Type="http://schemas.openxmlformats.org/officeDocument/2006/relationships/hyperlink" Target="https://www.caixa.gov.br/Downloads/sinapi-cadernos-tecnicos/SINAPI-CT-ESGOTAMENTO-DE-VALA-E-REBAIXAMENTO-DO-LENCOL-FREATICO.pdf" TargetMode="External"/><Relationship Id="rId4820" Type="http://schemas.openxmlformats.org/officeDocument/2006/relationships/hyperlink" Target="https://www.caixa.gov.br/Downloads/sinapi-cadernos-tecnicos/SINAPI-CT-INSTALACOES-HIDRAULICAS-RESERVACAO-E-BOMBAS-DE-RECALQUE.pdf" TargetMode="External"/><Relationship Id="rId6578" Type="http://schemas.openxmlformats.org/officeDocument/2006/relationships/hyperlink" Target="https://www.caixa.gov.br/Downloads/sinapi-cadernos-tecnicos/SINAPI-CT-INSTALACOES-EM-COBRE.pdf" TargetMode="External"/><Relationship Id="rId7629" Type="http://schemas.openxmlformats.org/officeDocument/2006/relationships/hyperlink" Target="https://www.caixa.gov.br/Downloads/sinapi-cadernos-tecnicos/SINAPI-CT-PARQUINHOS-E-EQUIPAMENTOS-DE-GINASTICA-AO-AR-LIVRE.pdf" TargetMode="External"/><Relationship Id="rId343" Type="http://schemas.openxmlformats.org/officeDocument/2006/relationships/hyperlink" Target="https://www.caixa.gov.br/Downloads/sinapi-cadernos-tecnicos/SINAPI-CT-ASFALTO.pdf" TargetMode="External"/><Relationship Id="rId2024" Type="http://schemas.openxmlformats.org/officeDocument/2006/relationships/hyperlink" Target="https://www.caixa.gov.br/Downloads/sinapi-cadernos-tecnicos/SINAPI-CT-DEPRECIACAO-JUROS-IMPOSTOS-E-SEGUROS-MANUTENCAO-E-MATERIAIS-NA-OPERACAO-DOS-EQUIPAMENTOS.pdf" TargetMode="External"/><Relationship Id="rId6992" Type="http://schemas.openxmlformats.org/officeDocument/2006/relationships/hyperlink" Target="https://www.caixa.gov.br/Downloads/sinapi-metodologia/Livro_SINAPI_Calculos_Parametros.pdf" TargetMode="External"/><Relationship Id="rId9051" Type="http://schemas.openxmlformats.org/officeDocument/2006/relationships/hyperlink" Target="https://www.caixa.gov.br/Downloads/sinapi-cadernos-tecnicos/SINAPI-CT-TRANSPORTE-FLUVIAL-CARGA-E-DESCARGA.pdf" TargetMode="External"/><Relationship Id="rId1040" Type="http://schemas.openxmlformats.org/officeDocument/2006/relationships/hyperlink" Target="https://www.caixa.gov.br/Downloads/sinapi-cadernos-tecnicos/SINAPI-CT-BOCAS-PARA-BUEIROS.pdf" TargetMode="External"/><Relationship Id="rId4196" Type="http://schemas.openxmlformats.org/officeDocument/2006/relationships/hyperlink" Target="https://www.caixa.gov.br/Downloads/sinapi-cadernos-tecnicos/SINAPI-CT-GRAUTE-E-ARMACAO.pdf" TargetMode="External"/><Relationship Id="rId5247" Type="http://schemas.openxmlformats.org/officeDocument/2006/relationships/hyperlink" Target="https://www.caixa.gov.br/Downloads/sinapi-cadernos-tecnicos/SINAPI-CT-INSTALACOES-HIDRAULICAS-EM-PEX.pdf" TargetMode="External"/><Relationship Id="rId5594" Type="http://schemas.openxmlformats.org/officeDocument/2006/relationships/hyperlink" Target="https://www.caixa.gov.br/Downloads/sinapi-cadernos-tecnicos/SINAPI-CT-INSTALACOES-PREDIAIS-DE-AGUA-FRIA-EM-PVC.pdf" TargetMode="External"/><Relationship Id="rId6645" Type="http://schemas.openxmlformats.org/officeDocument/2006/relationships/hyperlink" Target="https://www.caixa.gov.br/Downloads/sinapi-cadernos-tecnicos/SINAPI-CT-INSTALACOES-PARA-CANTEIROS-DE-OBRAS.pdf" TargetMode="External"/><Relationship Id="rId410" Type="http://schemas.openxmlformats.org/officeDocument/2006/relationships/hyperlink" Target="https://www.caixa.gov.br/Downloads/sinapi-cadernos-tecnicos/SINAPI-CT-ASSENTAMENTO-DE-TUBOS-DE-PVC-E-METALICOS-EM-REDES-DE-AGUA.pdf" TargetMode="External"/><Relationship Id="rId5661" Type="http://schemas.openxmlformats.org/officeDocument/2006/relationships/hyperlink" Target="https://www.caixa.gov.br/Downloads/sinapi-cadernos-tecnicos/SINAPI-CT-INSTALACOES-PREDIAIS-DE-AGUA-FRIA-EM-PVC.pdf" TargetMode="External"/><Relationship Id="rId6712" Type="http://schemas.openxmlformats.org/officeDocument/2006/relationships/hyperlink" Target="https://www.caixa.gov.br/Downloads/sinapi-cadernos-tecnicos/SINAPI-CT-LIGACOES-PREDIAIS-DE-AGUA-E-ESGOTO.pdf" TargetMode="External"/><Relationship Id="rId1857" Type="http://schemas.openxmlformats.org/officeDocument/2006/relationships/hyperlink" Target="https://www.caixa.gov.br/Downloads/sinapi-cadernos-tecnicos/SINAPI-CT-DEMOLICOES-E-REMOCOES.pdf" TargetMode="External"/><Relationship Id="rId2908" Type="http://schemas.openxmlformats.org/officeDocument/2006/relationships/hyperlink" Target="https://www.caixa.gov.br/Downloads/sinapi-cadernos-tecnicos/SINAPI-CT-ELETROCALHAS.pdf" TargetMode="External"/><Relationship Id="rId4263" Type="http://schemas.openxmlformats.org/officeDocument/2006/relationships/hyperlink" Target="https://www.caixa.gov.br/Downloads/sinapi-cadernos-tecnicos/SINAPI-CT-GUIAS-E-SARJETAS.pdf" TargetMode="External"/><Relationship Id="rId5314" Type="http://schemas.openxmlformats.org/officeDocument/2006/relationships/hyperlink" Target="https://www.caixa.gov.br/Downloads/sinapi-cadernos-tecnicos/SINAPI-CT-INSTALACOES-HIDRAULICAS-EM-PPR.pdf" TargetMode="External"/><Relationship Id="rId8884" Type="http://schemas.openxmlformats.org/officeDocument/2006/relationships/hyperlink" Target="https://www.caixa.gov.br/Downloads/sinapi-cadernos-tecnicos/SINAPI-CT-SISTEMA-DE-PROTECAO-CONTRA-DESCARGAS-ATMOSFERICAS-SPDA.pdf" TargetMode="External"/><Relationship Id="rId1924" Type="http://schemas.openxmlformats.org/officeDocument/2006/relationships/hyperlink" Target="https://www.caixa.gov.br/Downloads/sinapi-cadernos-tecnicos/SINAPI-CT-DEPRECIACAO-JUROS-IMPOSTOS-E-SEGUROS-MANUTENCAO-E-MATERIAIS-NA-OPERACAO-DOS-EQUIPAMENTOS.pdf" TargetMode="External"/><Relationship Id="rId4330" Type="http://schemas.openxmlformats.org/officeDocument/2006/relationships/hyperlink" Target="https://www.caixa.gov.br/Downloads/sinapi-cadernos-tecnicos/SINAPI-CT-IMPERMEABILIZACAO-PROTECAO-MECANICA-E-TRATAMENTO-DE-JUNTA.pdf" TargetMode="External"/><Relationship Id="rId7486" Type="http://schemas.openxmlformats.org/officeDocument/2006/relationships/hyperlink" Target="https://www.caixa.gov.br/Downloads/sinapi-cadernos-tecnicos/SINAPI-CT-PAISAGISMO-PLANTIO.pdf" TargetMode="External"/><Relationship Id="rId8537" Type="http://schemas.openxmlformats.org/officeDocument/2006/relationships/hyperlink" Target="https://www.caixa.gov.br/Downloads/sinapi-cadernos-tecnicos/SINAPI-CT-RECOMPOSICAO-DE-PAVIMENTOS.pdf" TargetMode="External"/><Relationship Id="rId8951" Type="http://schemas.openxmlformats.org/officeDocument/2006/relationships/hyperlink" Target="https://www.caixa.gov.br/Downloads/sinapi-cadernos-tecnicos/SINAPI-CT-SISTEMAS-DE-MEDICAO.pdf" TargetMode="External"/><Relationship Id="rId6088" Type="http://schemas.openxmlformats.org/officeDocument/2006/relationships/hyperlink" Target="https://www.caixa.gov.br/Downloads/sinapi-cadernos-tecnicos/SINAPI-CT-INSTALACOES-DE-GAS-E-INCENDIO-EM-ACO-E-FERRO-GALVANIZADO.pdf" TargetMode="External"/><Relationship Id="rId7139" Type="http://schemas.openxmlformats.org/officeDocument/2006/relationships/hyperlink" Target="https://www.caixa.gov.br/Downloads/sinapi-cadernos-tecnicos/SINAPI-CT-LOCACAO-DE-OBRAS.pdf" TargetMode="External"/><Relationship Id="rId7553" Type="http://schemas.openxmlformats.org/officeDocument/2006/relationships/hyperlink" Target="https://www.caixa.gov.br/Downloads/sinapi-cadernos-tecnicos/SINAPI-CT-PAREDES-DE-CONCRETO-ESTUCAMENTO.pdf" TargetMode="External"/><Relationship Id="rId8604" Type="http://schemas.openxmlformats.org/officeDocument/2006/relationships/hyperlink" Target="https://www.caixa.gov.br/Downloads/sinapi-cadernos-tecnicos/SINAPI-CT-REDES-DE-LOGICA-TELEFONIA-E-IMAGEM.pdf" TargetMode="External"/><Relationship Id="rId2698" Type="http://schemas.openxmlformats.org/officeDocument/2006/relationships/hyperlink" Target="https://www.caixa.gov.br/Downloads/sinapi-cadernos-tecnicos/SINAPI-CT-DEPRECIACAO-JUROS-IMPOSTOS-E-SEGUROS-MANUTENCAO-E-MATERIAIS-NA-OPERACAO-DOS-EQUIPAMENTOS.pdf" TargetMode="External"/><Relationship Id="rId6155" Type="http://schemas.openxmlformats.org/officeDocument/2006/relationships/hyperlink" Target="https://www.caixa.gov.br/Downloads/sinapi-cadernos-tecnicos/SINAPI-CT-INSTALACOES-DE-GAS-E-INCENDIO-EM-ACO-E-FERRO-GALVANIZADO.pdf" TargetMode="External"/><Relationship Id="rId7206" Type="http://schemas.openxmlformats.org/officeDocument/2006/relationships/hyperlink" Target="https://www.caixa.gov.br/Downloads/sinapi-cadernos-tecnicos/SINAPI-CT-LOUCAS-E-METAIS.pdf" TargetMode="External"/><Relationship Id="rId3749" Type="http://schemas.openxmlformats.org/officeDocument/2006/relationships/hyperlink" Target="https://www.caixa.gov.br/Downloads/sinapi-cadernos-tecnicos/SINAPI-CT-ESTRUTURAS-DE-CONTENCAO-ESTACAS-PAREDES-DIAFRAGMA-E-MURETA-GUIA.pdf" TargetMode="External"/><Relationship Id="rId5171" Type="http://schemas.openxmlformats.org/officeDocument/2006/relationships/hyperlink" Target="https://www.caixa.gov.br/Downloads/sinapi-cadernos-tecnicos/SINAPI-CT-INSTALACOES-HIDRAULICAS-EM-PEX.pdf" TargetMode="External"/><Relationship Id="rId6222" Type="http://schemas.openxmlformats.org/officeDocument/2006/relationships/hyperlink" Target="https://www.caixa.gov.br/Downloads/sinapi-cadernos-tecnicos/SINAPI-CT-INSTALACOES-DE-GAS-E-INCENDIO-EM-ACO-E-FERRO-GALVANIZADO.pdf" TargetMode="External"/><Relationship Id="rId7620" Type="http://schemas.openxmlformats.org/officeDocument/2006/relationships/hyperlink" Target="https://www.caixa.gov.br/Downloads/sinapi-cadernos-tecnicos/SINAPI-CT-PARQUINHOS-E-EQUIPAMENTOS-DE-GINASTICA-AO-AR-LIVRE.pdf" TargetMode="External"/><Relationship Id="rId9378" Type="http://schemas.openxmlformats.org/officeDocument/2006/relationships/hyperlink" Target="https://www.caixa.gov.br/Downloads/sinapi-cadernos-tecnicos/SINAPI-CT-TRANSPORTE-CARGA-E-DESCARGA-DE-MATERIAIS.pdf" TargetMode="External"/><Relationship Id="rId2765" Type="http://schemas.openxmlformats.org/officeDocument/2006/relationships/hyperlink" Target="https://www.caixa.gov.br/Downloads/sinapi-cadernos-tecnicos/SINAPI-CT-DRENOS.pdf" TargetMode="External"/><Relationship Id="rId3816" Type="http://schemas.openxmlformats.org/officeDocument/2006/relationships/hyperlink" Target="https://www.caixa.gov.br/Downloads/sinapi-cadernos-tecnicos/SINAPI-CT-ESTRUTURAS-DE-MADEIRA.pdf" TargetMode="External"/><Relationship Id="rId737" Type="http://schemas.openxmlformats.org/officeDocument/2006/relationships/hyperlink" Target="https://www.caixa.gov.br/Downloads/sinapi-cadernos-tecnicos/SINAPI-CT-ATERRO-E-REATERRO-DE-VALAS.pdf" TargetMode="External"/><Relationship Id="rId1367" Type="http://schemas.openxmlformats.org/officeDocument/2006/relationships/hyperlink" Target="https://www.caixa.gov.br/Downloads/sinapi-cadernos-tecnicos/SINAPI-CT-CONCRETO-PROTENDIDO.pdf" TargetMode="External"/><Relationship Id="rId1781" Type="http://schemas.openxmlformats.org/officeDocument/2006/relationships/hyperlink" Target="https://www.caixa.gov.br/Downloads/sinapi-cadernos-tecnicos/SINAPI-CT-CUSTOS-HORARIOS-PRODUTIVO-E-IMPRODUTIVO-DOS-EQUIPAMENTOS.pdf" TargetMode="External"/><Relationship Id="rId2418" Type="http://schemas.openxmlformats.org/officeDocument/2006/relationships/hyperlink" Target="https://www.caixa.gov.br/Downloads/sinapi-cadernos-tecnicos/SINAPI-CT-DEPRECIACAO-JUROS-IMPOSTOS-E-SEGUROS-MANUTENCAO-E-MATERIAIS-NA-OPERACAO-DOS-EQUIPAMENTOS.pdf" TargetMode="External"/><Relationship Id="rId2832" Type="http://schemas.openxmlformats.org/officeDocument/2006/relationships/hyperlink" Target="https://www.caixa.gov.br/Downloads/sinapi-cadernos-tecnicos/SINAPI-CT-DUTOS-PARA-AR-CONDICIONADO.pdf" TargetMode="External"/><Relationship Id="rId5988" Type="http://schemas.openxmlformats.org/officeDocument/2006/relationships/hyperlink" Target="https://www.caixa.gov.br/Downloads/sinapi-cadernos-tecnicos/SINAPI-CT-INSTALACOES-DE-GAS-E-INCENDIO-EM-ACO-E-FERRO-GALVANIZADO.pdf" TargetMode="External"/><Relationship Id="rId8394" Type="http://schemas.openxmlformats.org/officeDocument/2006/relationships/hyperlink" Target="https://www.caixa.gov.br/Downloads/sinapi-cadernos-tecnicos/SINAPI-CT-RASGOS-E-FIXACOES.pdf" TargetMode="External"/><Relationship Id="rId9445" Type="http://schemas.openxmlformats.org/officeDocument/2006/relationships/hyperlink" Target="https://www.caixa.gov.br/Downloads/sinapi-cadernos-tecnicos/SINAPI-CT-TUBULACAO-FLANGEADA-PARA-REDES-DE-AGUA.pdf" TargetMode="External"/><Relationship Id="rId73" Type="http://schemas.openxmlformats.org/officeDocument/2006/relationships/hyperlink" Target="https://www.caixa.gov.br/Downloads/sinapi-cadernos-tecnicos/SINAPI-CT-ALVENARIA-DE-VEDACAO.pdf" TargetMode="External"/><Relationship Id="rId804" Type="http://schemas.openxmlformats.org/officeDocument/2006/relationships/hyperlink" Target="https://www.caixa.gov.br/Downloads/sinapi-cadernos-tecnicos/SINAPI-CT-ATERROS-BASES-SUB-BASES-E-IMPRIMACOES.pdf" TargetMode="External"/><Relationship Id="rId1434" Type="http://schemas.openxmlformats.org/officeDocument/2006/relationships/hyperlink" Target="https://www.caixa.gov.br/Downloads/sinapi-cadernos-tecnicos/SINAPI-CT-CONTRAPISO.pdf" TargetMode="External"/><Relationship Id="rId8047" Type="http://schemas.openxmlformats.org/officeDocument/2006/relationships/hyperlink" Target="https://www.caixa.gov.br/Downloads/sinapi-cadernos-tecnicos/SINAPI-CT-POSTES-DE-CONCRETO-E-METALICOS.pdf" TargetMode="External"/><Relationship Id="rId8461" Type="http://schemas.openxmlformats.org/officeDocument/2006/relationships/hyperlink" Target="https://www.caixa.gov.br/Downloads/sinapi-cadernos-tecnicos/SINAPI-CT-RASGOS-E-FIXACOES.pdf" TargetMode="External"/><Relationship Id="rId9512" Type="http://schemas.openxmlformats.org/officeDocument/2006/relationships/hyperlink" Target="https://www.caixa.gov.br/Downloads/sinapi-cadernos-tecnicos/SINAPI-CT-VERGAS-CONTRAVERGAS-E-FIXACAO-DE-ALVENARIA.pdf" TargetMode="External"/><Relationship Id="rId1501" Type="http://schemas.openxmlformats.org/officeDocument/2006/relationships/hyperlink" Target="https://www.caixa.gov.br/Downloads/sinapi-cadernos-tecnicos/SINAPI-CT-CUSTOS-HORARIOS-PRODUTIVO-E-IMPRODUTIVO-DOS-EQUIPAMENTOS.pdf" TargetMode="External"/><Relationship Id="rId4657" Type="http://schemas.openxmlformats.org/officeDocument/2006/relationships/hyperlink" Target="https://www.caixa.gov.br/Downloads/sinapi-cadernos-tecnicos/SINAPI-CT-INSTALACOES-ELETRICAS-QUADROS-CABOS-DISJUNTORES-CONTATORES-E-BARRAMENTOS-BLINDADOS.pdf" TargetMode="External"/><Relationship Id="rId5708" Type="http://schemas.openxmlformats.org/officeDocument/2006/relationships/hyperlink" Target="https://www.caixa.gov.br/Downloads/sinapi-cadernos-tecnicos/SINAPI-CT-INSTALACOES-PREDIAIS-DE-AGUA-QUENTE-EM-CPVC.pdf" TargetMode="External"/><Relationship Id="rId7063" Type="http://schemas.openxmlformats.org/officeDocument/2006/relationships/hyperlink" Target="https://www.caixa.gov.br/Downloads/sinapi-metodologia/Livro_SINAPI_Calculos_Parametros.pdf" TargetMode="External"/><Relationship Id="rId8114" Type="http://schemas.openxmlformats.org/officeDocument/2006/relationships/hyperlink" Target="https://www.caixa.gov.br/Downloads/sinapi-cadernos-tecnicos/SINAPI-CT-POCOS-DE-VISITA-E-CAIXAS-PARA-BOCAS-DE-LOBO.pdf" TargetMode="External"/><Relationship Id="rId3259" Type="http://schemas.openxmlformats.org/officeDocument/2006/relationships/hyperlink" Target="https://www.caixa.gov.br/Downloads/sinapi-cadernos-tecnicos/SINAPI-CT-ESCAVACAO-VERTICAL-A-CEU-ABERTO.pdf" TargetMode="External"/><Relationship Id="rId7130" Type="http://schemas.openxmlformats.org/officeDocument/2006/relationships/hyperlink" Target="https://www.caixa.gov.br/Downloads/sinapi-metodologia/Livro_SINAPI_Calculos_Parametros.pdf" TargetMode="External"/><Relationship Id="rId594" Type="http://schemas.openxmlformats.org/officeDocument/2006/relationships/hyperlink" Target="https://www.caixa.gov.br/Downloads/sinapi-cadernos-tecnicos/SINAPI-CT-ASSENTAMENTO-DE-TUBOS-DE-PVC-E-METALICOS-EM-REDES-DE-AGUA.pdf" TargetMode="External"/><Relationship Id="rId2275" Type="http://schemas.openxmlformats.org/officeDocument/2006/relationships/hyperlink" Target="https://www.caixa.gov.br/Downloads/sinapi-cadernos-tecnicos/SINAPI-CT-DEPRECIACAO-JUROS-IMPOSTOS-E-SEGUROS-MANUTENCAO-E-MATERIAIS-NA-OPERACAO-DOS-EQUIPAMENTOS.pdf" TargetMode="External"/><Relationship Id="rId3326" Type="http://schemas.openxmlformats.org/officeDocument/2006/relationships/hyperlink" Target="https://www.caixa.gov.br/Downloads/sinapi-cadernos-tecnicos/SINAPI-CT-ESCAVACAO-DE-VALAS.pdf" TargetMode="External"/><Relationship Id="rId3673" Type="http://schemas.openxmlformats.org/officeDocument/2006/relationships/hyperlink" Target="https://www.caixa.gov.br/Downloads/sinapi-cadernos-tecnicos/SINAPI-CT-ESTRUTURA-E-TRAMA-PARA-COBERTURA.pdf" TargetMode="External"/><Relationship Id="rId4724" Type="http://schemas.openxmlformats.org/officeDocument/2006/relationships/hyperlink" Target="https://www.caixa.gov.br/Downloads/sinapi-cadernos-tecnicos/SINAPI-CT-INSTALACOES-ELETRICAS-QUADROS-CABOS-DISJUNTORES-CONTATORES-E-BARRAMENTOS-BLINDADOS.pdf" TargetMode="External"/><Relationship Id="rId247" Type="http://schemas.openxmlformats.org/officeDocument/2006/relationships/hyperlink" Target="https://www.caixa.gov.br/Downloads/sinapi-cadernos-tecnicos/SINAPI-CT-ARGAMASSAS.pdf" TargetMode="External"/><Relationship Id="rId3740" Type="http://schemas.openxmlformats.org/officeDocument/2006/relationships/hyperlink" Target="https://www.caixa.gov.br/Downloads/sinapi-cadernos-tecnicos/SINAPI-CT-ESTRUTURAS-PRE-FABRICADAS-E-PRE-MOLDADAS.pdf" TargetMode="External"/><Relationship Id="rId6896" Type="http://schemas.openxmlformats.org/officeDocument/2006/relationships/hyperlink" Target="https://www.caixa.gov.br/Downloads/sinapi-metodologia/Livro_SINAPI_Calculos_Parametros.pdf" TargetMode="External"/><Relationship Id="rId7947" Type="http://schemas.openxmlformats.org/officeDocument/2006/relationships/hyperlink" Target="https://www.caixa.gov.br/Downloads/sinapi-cadernos-tecnicos/SINAPI-CT-PINTURA-PARA-PISOS-E-PARA-SINALIZACAO-HORIZONTAL-E-VERTICAL.pdf" TargetMode="External"/><Relationship Id="rId661" Type="http://schemas.openxmlformats.org/officeDocument/2006/relationships/hyperlink" Target="https://www.caixa.gov.br/Downloads/sinapi-cadernos-tecnicos/SINAPI-CT-ASSENTAMENTO-DE-TUBOS-DE-ESGOTO-OU-DRENAGEM-PLUVIAL-EM-CONCRETO.pdf" TargetMode="External"/><Relationship Id="rId1291" Type="http://schemas.openxmlformats.org/officeDocument/2006/relationships/hyperlink" Target="https://www.caixa.gov.br/Downloads/sinapi-cadernos-tecnicos/SINAPI-CT-CONCRETAGEM-PARA-ESTRUTURAS-DE-CONCRETO-ARMADO.pdf" TargetMode="External"/><Relationship Id="rId2342" Type="http://schemas.openxmlformats.org/officeDocument/2006/relationships/hyperlink" Target="https://www.caixa.gov.br/Downloads/sinapi-cadernos-tecnicos/SINAPI-CT-DEPRECIACAO-JUROS-IMPOSTOS-E-SEGUROS-MANUTENCAO-E-MATERIAIS-NA-OPERACAO-DOS-EQUIPAMENTOS.pdf" TargetMode="External"/><Relationship Id="rId5498" Type="http://schemas.openxmlformats.org/officeDocument/2006/relationships/hyperlink" Target="https://www.caixa.gov.br/Downloads/sinapi-cadernos-tecnicos/SINAPI-CT-INSTALACOES-PREDIAIS-DE-AGUA-FRIA-EM-PVC.pdf" TargetMode="External"/><Relationship Id="rId6549" Type="http://schemas.openxmlformats.org/officeDocument/2006/relationships/hyperlink" Target="https://www.caixa.gov.br/Downloads/sinapi-cadernos-tecnicos/SINAPI-CT-INSTALACOES-EM-COBRE.pdf" TargetMode="External"/><Relationship Id="rId6963" Type="http://schemas.openxmlformats.org/officeDocument/2006/relationships/hyperlink" Target="https://www.caixa.gov.br/Downloads/sinapi-metodologia/Livro_SINAPI_Calculos_Parametros.pdf" TargetMode="External"/><Relationship Id="rId314" Type="http://schemas.openxmlformats.org/officeDocument/2006/relationships/hyperlink" Target="https://www.caixa.gov.br/Downloads/sinapi-cadernos-tecnicos/SINAPI-CT-ARMACAO-PARA-ESTRUTURAS-DE-CONCRETO-ARMADO.pdf" TargetMode="External"/><Relationship Id="rId5565" Type="http://schemas.openxmlformats.org/officeDocument/2006/relationships/hyperlink" Target="https://www.caixa.gov.br/Downloads/sinapi-cadernos-tecnicos/SINAPI-CT-INSTALACOES-PREDIAIS-DE-AGUA-FRIA-EM-PVC.pdf" TargetMode="External"/><Relationship Id="rId6616" Type="http://schemas.openxmlformats.org/officeDocument/2006/relationships/hyperlink" Target="https://www.caixa.gov.br/Downloads/sinapi-cadernos-tecnicos/SINAPI-CT-INSTALACOES-PARA-CANTEIROS-DE-OBRAS.pdf" TargetMode="External"/><Relationship Id="rId9022" Type="http://schemas.openxmlformats.org/officeDocument/2006/relationships/hyperlink" Target="https://www.caixa.gov.br/Downloads/sinapi-cadernos-tecnicos/SINAPI-CT-TELHAMENTO-PARA-COBERTURA.pdf" TargetMode="External"/><Relationship Id="rId1011" Type="http://schemas.openxmlformats.org/officeDocument/2006/relationships/hyperlink" Target="https://www.caixa.gov.br/Downloads/sinapi-cadernos-tecnicos/SINAPI-CT-BOCAS-PARA-BUEIROS.pdf" TargetMode="External"/><Relationship Id="rId4167" Type="http://schemas.openxmlformats.org/officeDocument/2006/relationships/hyperlink" Target="https://www.caixa.gov.br/Downloads/sinapi-cadernos-tecnicos/SINAPI-CT-GALERIAS-COM-ADUELAS-DE-CONCRETO.pdf" TargetMode="External"/><Relationship Id="rId4581" Type="http://schemas.openxmlformats.org/officeDocument/2006/relationships/hyperlink" Target="https://www.caixa.gov.br/Downloads/sinapi-cadernos-tecnicos/SINAPI-CT-INSTALACOES-ELETRICAS-ELETRODUTOS-CONEXOES-E-CONDULETES-APARENTES.pdf" TargetMode="External"/><Relationship Id="rId5218" Type="http://schemas.openxmlformats.org/officeDocument/2006/relationships/hyperlink" Target="https://www.caixa.gov.br/Downloads/sinapi-cadernos-tecnicos/SINAPI-CT-INSTALACOES-HIDRAULICAS-EM-PEX.pdf" TargetMode="External"/><Relationship Id="rId5632" Type="http://schemas.openxmlformats.org/officeDocument/2006/relationships/hyperlink" Target="https://www.caixa.gov.br/Downloads/sinapi-cadernos-tecnicos/SINAPI-CT-INSTALACOES-PREDIAIS-DE-AGUA-FRIA-EM-PVC.pdf" TargetMode="External"/><Relationship Id="rId8788" Type="http://schemas.openxmlformats.org/officeDocument/2006/relationships/hyperlink" Target="https://www.caixa.gov.br/Downloads/sinapi-cadernos-tecnicos/SINAPI-CT-REVESTIMENTOS-CERAMICOS-INTERNOS.pdf" TargetMode="External"/><Relationship Id="rId3183" Type="http://schemas.openxmlformats.org/officeDocument/2006/relationships/hyperlink" Target="https://www.caixa.gov.br/Downloads/sinapi-cadernos-tecnicos/SINAPI-CT-ESCAVACAO-HORIZONTAL.pdf" TargetMode="External"/><Relationship Id="rId4234" Type="http://schemas.openxmlformats.org/officeDocument/2006/relationships/hyperlink" Target="https://www.caixa.gov.br/Downloads/sinapi-cadernos-tecnicos/SINAPI-CT-GUARDA-CORPO-CORRIMAO-E-GRADE-PARA-ESQUADRIAS.pdf" TargetMode="External"/><Relationship Id="rId1828" Type="http://schemas.openxmlformats.org/officeDocument/2006/relationships/hyperlink" Target="https://www.caixa.gov.br/Downloads/sinapi-cadernos-tecnicos/SINAPI-CT-CUSTOS-HORARIOS-PRODUTIVO-E-IMPRODUTIVO-DOS-EQUIPAMENTOS.pdf" TargetMode="External"/><Relationship Id="rId3250" Type="http://schemas.openxmlformats.org/officeDocument/2006/relationships/hyperlink" Target="https://www.caixa.gov.br/Downloads/sinapi-cadernos-tecnicos/SINAPI-CT-ESCAVACAO-VERTICAL-A-CEU-ABERTO.pdf" TargetMode="External"/><Relationship Id="rId7457" Type="http://schemas.openxmlformats.org/officeDocument/2006/relationships/hyperlink" Target="https://www.caixa.gov.br/Downloads/sinapi-cadernos-tecnicos/SINAPI-CT-MONOCAPA.pdf" TargetMode="External"/><Relationship Id="rId8855" Type="http://schemas.openxmlformats.org/officeDocument/2006/relationships/hyperlink" Target="https://www.caixa.gov.br/Downloads/sinapi-cadernos-tecnicos/SINAPI-CT-SINALIZACAO-VERTICAL-VIARIA.pdf" TargetMode="External"/><Relationship Id="rId171" Type="http://schemas.openxmlformats.org/officeDocument/2006/relationships/hyperlink" Target="https://www.caixa.gov.br/Downloads/sinapi-cadernos-tecnicos/SINAPI-CT-ARGAMASSAS.pdf" TargetMode="External"/><Relationship Id="rId4301" Type="http://schemas.openxmlformats.org/officeDocument/2006/relationships/hyperlink" Target="https://www.caixa.gov.br/Downloads/sinapi-cadernos-tecnicos/SINAPI-CT-ILUMINACAO-PREDIAL-E-MONITORAMENTO.pdf" TargetMode="External"/><Relationship Id="rId6059" Type="http://schemas.openxmlformats.org/officeDocument/2006/relationships/hyperlink" Target="https://www.caixa.gov.br/Downloads/sinapi-cadernos-tecnicos/SINAPI-CT-INSTALACOES-DE-GAS-E-INCENDIO-EM-ACO-E-FERRO-GALVANIZADO.pdf" TargetMode="External"/><Relationship Id="rId7871" Type="http://schemas.openxmlformats.org/officeDocument/2006/relationships/hyperlink" Target="https://www.caixa.gov.br/Downloads/sinapi-cadernos-tecnicos/SINAPI-CT-PINTURA-EM-MADEIRA.pdf" TargetMode="External"/><Relationship Id="rId8508" Type="http://schemas.openxmlformats.org/officeDocument/2006/relationships/hyperlink" Target="https://www.caixa.gov.br/Downloads/sinapi-cadernos-tecnicos/SINAPI-CT-RECOMPOSICAO-DE-PAVIMENTOS.pdf" TargetMode="External"/><Relationship Id="rId8922" Type="http://schemas.openxmlformats.org/officeDocument/2006/relationships/hyperlink" Target="https://www.caixa.gov.br/Downloads/sinapi-cadernos-tecnicos/SINAPI-CT-SISTEMAS-DE-MEDICAO.pdf" TargetMode="External"/><Relationship Id="rId6473" Type="http://schemas.openxmlformats.org/officeDocument/2006/relationships/hyperlink" Target="https://www.caixa.gov.br/Downloads/sinapi-cadernos-tecnicos/SINAPI-CT-INSTALACOES-EM-COBRE.pdf" TargetMode="External"/><Relationship Id="rId7524" Type="http://schemas.openxmlformats.org/officeDocument/2006/relationships/hyperlink" Target="https://www.caixa.gov.br/Downloads/sinapi-cadernos-tecnicos/SINAPI-CT-PAREDES-DE-CONCRETO-CONCRETAGEM.pdf" TargetMode="External"/><Relationship Id="rId988" Type="http://schemas.openxmlformats.org/officeDocument/2006/relationships/hyperlink" Target="https://www.caixa.gov.br/Downloads/sinapi-cadernos-tecnicos/SINAPI-CT-BOCAS-PARA-BUEIROS.pdf" TargetMode="External"/><Relationship Id="rId2669" Type="http://schemas.openxmlformats.org/officeDocument/2006/relationships/hyperlink" Target="https://www.caixa.gov.br/Downloads/sinapi-cadernos-tecnicos/SINAPI-CT-DEPRECIACAO-JUROS-IMPOSTOS-E-SEGUROS-MANUTENCAO-E-MATERIAIS-NA-OPERACAO-DOS-EQUIPAMENTOS.pdf" TargetMode="External"/><Relationship Id="rId5075" Type="http://schemas.openxmlformats.org/officeDocument/2006/relationships/hyperlink" Target="https://www.caixa.gov.br/Downloads/sinapi-cadernos-tecnicos/SINAPI-CT-INSTALACOES-HIDRAULICAS-RESERVACAO-E-BOMBAS-DE-RECALQUE.pdf" TargetMode="External"/><Relationship Id="rId6126" Type="http://schemas.openxmlformats.org/officeDocument/2006/relationships/hyperlink" Target="https://www.caixa.gov.br/Downloads/sinapi-cadernos-tecnicos/SINAPI-CT-INSTALACOES-DE-GAS-E-INCENDIO-EM-ACO-E-FERRO-GALVANIZADO.pdf" TargetMode="External"/><Relationship Id="rId6540" Type="http://schemas.openxmlformats.org/officeDocument/2006/relationships/hyperlink" Target="https://www.caixa.gov.br/Downloads/sinapi-cadernos-tecnicos/SINAPI-CT-INSTALACOES-EM-COBRE.pdf" TargetMode="External"/><Relationship Id="rId9696" Type="http://schemas.openxmlformats.org/officeDocument/2006/relationships/hyperlink" Target="https://www.caixa.gov.br/Downloads/sinapi-cadernos-tecnicos/SINAPI-CT-VALVULAS-PARA-REDES-DE-SANEAMENTO.pdf" TargetMode="External"/><Relationship Id="rId1685" Type="http://schemas.openxmlformats.org/officeDocument/2006/relationships/hyperlink" Target="https://www.caixa.gov.br/Downloads/sinapi-cadernos-tecnicos/SINAPI-CT-CUSTOS-HORARIOS-PRODUTIVO-E-IMPRODUTIVO-DOS-EQUIPAMENTOS.pdf" TargetMode="External"/><Relationship Id="rId2736" Type="http://schemas.openxmlformats.org/officeDocument/2006/relationships/hyperlink" Target="https://www.caixa.gov.br/Downloads/sinapi-cadernos-tecnicos/SINAPI-CT-DRENAGEM-DE-AR-CONDICIONADO.pdf" TargetMode="External"/><Relationship Id="rId4091" Type="http://schemas.openxmlformats.org/officeDocument/2006/relationships/hyperlink" Target="https://www.caixa.gov.br/Downloads/sinapi-cadernos-tecnicos/SINAPI-CT-FORMAS-PARA-ESTRUTURAS-DE-CONCRETO-ARMADO.pdf" TargetMode="External"/><Relationship Id="rId5142" Type="http://schemas.openxmlformats.org/officeDocument/2006/relationships/hyperlink" Target="https://www.caixa.gov.br/Downloads/sinapi-cadernos-tecnicos/SINAPI-CT-INSTALACOES-HIDRAULICAS-EM-PEX.pdf" TargetMode="External"/><Relationship Id="rId8298" Type="http://schemas.openxmlformats.org/officeDocument/2006/relationships/hyperlink" Target="https://www.caixa.gov.br/Downloads/sinapi-cadernos-tecnicos/SINAPI-CT-PRODUCAO-DE-CONCRETO.pdf" TargetMode="External"/><Relationship Id="rId9349" Type="http://schemas.openxmlformats.org/officeDocument/2006/relationships/hyperlink" Target="https://www.caixa.gov.br/Downloads/sinapi-cadernos-tecnicos/SINAPI-CT-TRANSPORTE-CARGA-E-DESCARGA-DE-MATERIAIS.pdf" TargetMode="External"/><Relationship Id="rId708" Type="http://schemas.openxmlformats.org/officeDocument/2006/relationships/hyperlink" Target="https://www.caixa.gov.br/Downloads/sinapi-cadernos-tecnicos/SINAPI-CT-ASSENTAMENTO-DE-TUBOS-DE-ESGOTO-OU-DRENAGEM-PLUVIAL-EM-CONCRETO.pdf" TargetMode="External"/><Relationship Id="rId1338" Type="http://schemas.openxmlformats.org/officeDocument/2006/relationships/hyperlink" Target="https://www.caixa.gov.br/Downloads/sinapi-cadernos-tecnicos/SINAPI-CT-CONCRETO-PROJETADO.pdf" TargetMode="External"/><Relationship Id="rId8365" Type="http://schemas.openxmlformats.org/officeDocument/2006/relationships/hyperlink" Target="https://www.caixa.gov.br/Downloads/sinapi-cadernos-tecnicos/SINAPI-CT-RADIER-PISO-DE-CONCRETO-E-LAJE-SOBRE-SOLO.pdf" TargetMode="External"/><Relationship Id="rId9416" Type="http://schemas.openxmlformats.org/officeDocument/2006/relationships/hyperlink" Target="https://www.caixa.gov.br/Downloads/sinapi-cadernos-tecnicos/SINAPI-CT-TUBULACAO-FLANGEADA-PARA-REDES-DE-AGUA.pdf" TargetMode="External"/><Relationship Id="rId1405" Type="http://schemas.openxmlformats.org/officeDocument/2006/relationships/hyperlink" Target="https://www.caixa.gov.br/Downloads/sinapi-cadernos-tecnicos/SINAPI-CT-CONTRAPISO.pdf" TargetMode="External"/><Relationship Id="rId1752" Type="http://schemas.openxmlformats.org/officeDocument/2006/relationships/hyperlink" Target="https://www.caixa.gov.br/Downloads/sinapi-cadernos-tecnicos/SINAPI-CT-CUSTOS-HORARIOS-PRODUTIVO-E-IMPRODUTIVO-DOS-EQUIPAMENTOS.pdf" TargetMode="External"/><Relationship Id="rId2803" Type="http://schemas.openxmlformats.org/officeDocument/2006/relationships/hyperlink" Target="https://www.caixa.gov.br/Downloads/sinapi-cadernos-tecnicos/SINAPI-CT-DUTOS-PARA-AR-CONDICIONADO.pdf" TargetMode="External"/><Relationship Id="rId5959" Type="http://schemas.openxmlformats.org/officeDocument/2006/relationships/hyperlink" Target="https://www.caixa.gov.br/Downloads/sinapi-cadernos-tecnicos/SINAPI-CT-INSTALACOES-DE-GAS-E-INCENDIO-EM-ACO-E-FERRO-GALVANIZADO.pdf" TargetMode="External"/><Relationship Id="rId7381" Type="http://schemas.openxmlformats.org/officeDocument/2006/relationships/hyperlink" Target="https://www.caixa.gov.br/Downloads/sinapi-cadernos-tecnicos/SINAPI-CT-MASSA-UNICA-INTERNA.pdf" TargetMode="External"/><Relationship Id="rId8018" Type="http://schemas.openxmlformats.org/officeDocument/2006/relationships/hyperlink" Target="https://www.caixa.gov.br/Downloads/sinapi-cadernos-tecnicos/SINAPI-CT-PISOS.pdf" TargetMode="External"/><Relationship Id="rId8432" Type="http://schemas.openxmlformats.org/officeDocument/2006/relationships/hyperlink" Target="https://www.caixa.gov.br/Downloads/sinapi-cadernos-tecnicos/SINAPI-CT-RASGOS-E-FIXACOES.pdf" TargetMode="External"/><Relationship Id="rId44" Type="http://schemas.openxmlformats.org/officeDocument/2006/relationships/hyperlink" Target="https://www.caixa.gov.br/Downloads/sinapi-cadernos-tecnicos/SINAPI-CT-ALVENARIA-DE-VEDACAO.pdf" TargetMode="External"/><Relationship Id="rId4975" Type="http://schemas.openxmlformats.org/officeDocument/2006/relationships/hyperlink" Target="https://www.caixa.gov.br/Downloads/sinapi-cadernos-tecnicos/SINAPI-CT-INSTALACOES-HIDRAULICAS-RESERVACAO-E-BOMBAS-DE-RECALQUE.pdf" TargetMode="External"/><Relationship Id="rId7034" Type="http://schemas.openxmlformats.org/officeDocument/2006/relationships/hyperlink" Target="https://www.caixa.gov.br/Downloads/sinapi-metodologia/Livro_SINAPI_Calculos_Parametros.pdf" TargetMode="External"/><Relationship Id="rId498" Type="http://schemas.openxmlformats.org/officeDocument/2006/relationships/hyperlink" Target="https://www.caixa.gov.br/Downloads/sinapi-cadernos-tecnicos/SINAPI-CT-ASSENTAMENTO-DE-TUBOS-DE-PVC-E-METALICOS-EM-REDES-DE-AGUA.pdf" TargetMode="External"/><Relationship Id="rId2179" Type="http://schemas.openxmlformats.org/officeDocument/2006/relationships/hyperlink" Target="https://www.caixa.gov.br/Downloads/sinapi-cadernos-tecnicos/SINAPI-CT-DEPRECIACAO-JUROS-IMPOSTOS-E-SEGUROS-MANUTENCAO-E-MATERIAIS-NA-OPERACAO-DOS-EQUIPAMENTOS.pdf" TargetMode="External"/><Relationship Id="rId3577" Type="http://schemas.openxmlformats.org/officeDocument/2006/relationships/hyperlink" Target="https://www.caixa.gov.br/Downloads/sinapi-cadernos-tecnicos/SINAPI-CT-ESTACAS-BROCA-STRAUSS-E-ESCAVADA-COM-FLUIDO-ESTABILIZANTE.pdf" TargetMode="External"/><Relationship Id="rId3991" Type="http://schemas.openxmlformats.org/officeDocument/2006/relationships/hyperlink" Target="https://www.caixa.gov.br/Downloads/sinapi-cadernos-tecnicos/SINAPI-CT-FUNDACOES-RASAS-(BLOCOS-SAPATAS-VIGAS-BALDRAME).pdf" TargetMode="External"/><Relationship Id="rId4628" Type="http://schemas.openxmlformats.org/officeDocument/2006/relationships/hyperlink" Target="https://www.caixa.gov.br/Downloads/sinapi-cadernos-tecnicos/SINAPI-CT-INSTALACOES-ELETRICAS-ELETRODUTOS-CONEXOES-E-CONDULETES-APARENTES.pdf" TargetMode="External"/><Relationship Id="rId2593" Type="http://schemas.openxmlformats.org/officeDocument/2006/relationships/hyperlink" Target="https://www.caixa.gov.br/Downloads/sinapi-cadernos-tecnicos/SINAPI-CT-DEPRECIACAO-JUROS-IMPOSTOS-E-SEGUROS-MANUTENCAO-E-MATERIAIS-NA-OPERACAO-DOS-EQUIPAMENTOS.pdf" TargetMode="External"/><Relationship Id="rId3644" Type="http://schemas.openxmlformats.org/officeDocument/2006/relationships/hyperlink" Target="https://www.caixa.gov.br/Downloads/sinapi-cadernos-tecnicos/SINAPI-CT-ESTRUTURA-E-TRAMA-PARA-COBERTURA.pdf" TargetMode="External"/><Relationship Id="rId6050" Type="http://schemas.openxmlformats.org/officeDocument/2006/relationships/hyperlink" Target="https://www.caixa.gov.br/Downloads/sinapi-cadernos-tecnicos/SINAPI-CT-INSTALACOES-DE-GAS-E-INCENDIO-EM-ACO-E-FERRO-GALVANIZADO.pdf" TargetMode="External"/><Relationship Id="rId7101" Type="http://schemas.openxmlformats.org/officeDocument/2006/relationships/hyperlink" Target="https://www.caixa.gov.br/Downloads/sinapi-metodologia/Livro_SINAPI_Calculos_Parametros.pdf" TargetMode="External"/><Relationship Id="rId565" Type="http://schemas.openxmlformats.org/officeDocument/2006/relationships/hyperlink" Target="https://www.caixa.gov.br/Downloads/sinapi-cadernos-tecnicos/SINAPI-CT-ASSENTAMENTO-DE-TUBOS-DE-PVC-E-METALICOS-EM-REDES-DE-AGUA.pdf" TargetMode="External"/><Relationship Id="rId1195" Type="http://schemas.openxmlformats.org/officeDocument/2006/relationships/hyperlink" Target="https://www.caixa.gov.br/Downloads/sinapi-cadernos-tecnicos/SINAPI-CT-CANALETAS-GRELHAS-E-CAIXAS-COM-GRELHA-PARA-DRENAGEM.pdf" TargetMode="External"/><Relationship Id="rId2246" Type="http://schemas.openxmlformats.org/officeDocument/2006/relationships/hyperlink" Target="https://www.caixa.gov.br/Downloads/sinapi-cadernos-tecnicos/SINAPI-CT-DEPRECIACAO-JUROS-IMPOSTOS-E-SEGUROS-MANUTENCAO-E-MATERIAIS-NA-OPERACAO-DOS-EQUIPAMENTOS.pdf" TargetMode="External"/><Relationship Id="rId2660" Type="http://schemas.openxmlformats.org/officeDocument/2006/relationships/hyperlink" Target="https://www.caixa.gov.br/Downloads/sinapi-cadernos-tecnicos/SINAPI-CT-DEPRECIACAO-JUROS-IMPOSTOS-E-SEGUROS-MANUTENCAO-E-MATERIAIS-NA-OPERACAO-DOS-EQUIPAMENTOS.pdf" TargetMode="External"/><Relationship Id="rId3711" Type="http://schemas.openxmlformats.org/officeDocument/2006/relationships/hyperlink" Target="https://www.caixa.gov.br/Downloads/sinapi-cadernos-tecnicos/SINAPI-CT-ESTRUTURA-E-TRAMA-PARA-COBERTURA.pdf" TargetMode="External"/><Relationship Id="rId6867" Type="http://schemas.openxmlformats.org/officeDocument/2006/relationships/hyperlink" Target="https://www.caixa.gov.br/Downloads/sinapi-metodologia/Livro_SINAPI_Calculos_Parametros.pdf" TargetMode="External"/><Relationship Id="rId7918" Type="http://schemas.openxmlformats.org/officeDocument/2006/relationships/hyperlink" Target="https://www.caixa.gov.br/Downloads/sinapi-cadernos-tecnicos/SINAPI-CT-PINTURA-EM-SUPERFICIES-METALICAS.pdf" TargetMode="External"/><Relationship Id="rId9273" Type="http://schemas.openxmlformats.org/officeDocument/2006/relationships/hyperlink" Target="https://www.caixa.gov.br/Downloads/sinapi-cadernos-tecnicos/SINAPI-CT-TRANSPORTE-CARGA-E-DESCARGA-DE-MATERIAIS.pdf" TargetMode="External"/><Relationship Id="rId218" Type="http://schemas.openxmlformats.org/officeDocument/2006/relationships/hyperlink" Target="https://www.caixa.gov.br/Downloads/sinapi-cadernos-tecnicos/SINAPI-CT-ARGAMASSAS.pdf" TargetMode="External"/><Relationship Id="rId632" Type="http://schemas.openxmlformats.org/officeDocument/2006/relationships/hyperlink" Target="https://www.caixa.gov.br/Downloads/sinapi-cadernos-tecnicos/SINAPI-CT-ASSENTAMENTO-DE-TUBOS-DE-ESGOTO-OU-DRENAGEM-PLUVIAL-EM-CONCRETO.pdf" TargetMode="External"/><Relationship Id="rId1262" Type="http://schemas.openxmlformats.org/officeDocument/2006/relationships/hyperlink" Target="https://www.caixa.gov.br/Downloads/sinapi-cadernos-tecnicos/SINAPI-CT-CHAPISCO.pdf" TargetMode="External"/><Relationship Id="rId2313" Type="http://schemas.openxmlformats.org/officeDocument/2006/relationships/hyperlink" Target="https://www.caixa.gov.br/Downloads/sinapi-cadernos-tecnicos/SINAPI-CT-DEPRECIACAO-JUROS-IMPOSTOS-E-SEGUROS-MANUTENCAO-E-MATERIAIS-NA-OPERACAO-DOS-EQUIPAMENTOS.pdf" TargetMode="External"/><Relationship Id="rId5469" Type="http://schemas.openxmlformats.org/officeDocument/2006/relationships/hyperlink" Target="https://www.caixa.gov.br/Downloads/sinapi-cadernos-tecnicos/SINAPI-CT-INSTALACOES-PREDIAIS-DE-AGUA-FRIA-EM-PVC.pdf" TargetMode="External"/><Relationship Id="rId9340" Type="http://schemas.openxmlformats.org/officeDocument/2006/relationships/hyperlink" Target="https://www.caixa.gov.br/Downloads/sinapi-cadernos-tecnicos/SINAPI-CT-TRANSPORTE-CARGA-E-DESCARGA-DE-MATERIAIS.pdf" TargetMode="External"/><Relationship Id="rId4485" Type="http://schemas.openxmlformats.org/officeDocument/2006/relationships/hyperlink" Target="https://www.caixa.gov.br/Downloads/sinapi-cadernos-tecnicos/SINAPI-CT-INSTALACOES-ELETRICAS-ELETRODUTOS-EMBUTIDOS-CABOS-CAIXAS-TOMADAS-E-INTERRUPTORES.pdf" TargetMode="External"/><Relationship Id="rId5536" Type="http://schemas.openxmlformats.org/officeDocument/2006/relationships/hyperlink" Target="https://www.caixa.gov.br/Downloads/sinapi-cadernos-tecnicos/SINAPI-CT-INSTALACOES-PREDIAIS-DE-AGUA-FRIA-EM-PVC.pdf" TargetMode="External"/><Relationship Id="rId5883" Type="http://schemas.openxmlformats.org/officeDocument/2006/relationships/hyperlink" Target="https://www.caixa.gov.br/Downloads/sinapi-cadernos-tecnicos/SINAPI-CT-INSTALACOES-PREDIAIS-DE-AGUAS-PLUVIAIS-TUBOS-CONEXOES-CAIXAS-E-RALOS.pdf" TargetMode="External"/><Relationship Id="rId6934" Type="http://schemas.openxmlformats.org/officeDocument/2006/relationships/hyperlink" Target="https://www.caixa.gov.br/Downloads/sinapi-metodologia/Livro_SINAPI_Calculos_Parametros.pdf" TargetMode="External"/><Relationship Id="rId3087" Type="http://schemas.openxmlformats.org/officeDocument/2006/relationships/hyperlink" Target="https://www.caixa.gov.br/Downloads/sinapi-cadernos-tecnicos/SINAPI-CT-ESCADAS.pdf" TargetMode="External"/><Relationship Id="rId4138" Type="http://schemas.openxmlformats.org/officeDocument/2006/relationships/hyperlink" Target="https://www.caixa.gov.br/Downloads/sinapi-cadernos-tecnicos/SINAPI-CT-GABIOES-EXECUCAO-DE-MURO-E-PROTECAO-SUPERFICIAL.pdf" TargetMode="External"/><Relationship Id="rId5950" Type="http://schemas.openxmlformats.org/officeDocument/2006/relationships/hyperlink" Target="https://www.caixa.gov.br/Downloads/sinapi-cadernos-tecnicos/SINAPI-CT-INSTALACOES-DE-GAS-E-INCENDIO-EM-ACO-E-FERRO-GALVANIZADO.pdf" TargetMode="External"/><Relationship Id="rId4552" Type="http://schemas.openxmlformats.org/officeDocument/2006/relationships/hyperlink" Target="https://www.caixa.gov.br/Downloads/sinapi-cadernos-tecnicos/SINAPI-CT-INSTALACOES-ELETRICAS-ELETRODUTOS-EMBUTIDOS-CABOS-CAIXAS-TOMADAS-E-INTERRUPTORES.pdf" TargetMode="External"/><Relationship Id="rId5603" Type="http://schemas.openxmlformats.org/officeDocument/2006/relationships/hyperlink" Target="https://www.caixa.gov.br/Downloads/sinapi-cadernos-tecnicos/SINAPI-CT-INSTALACOES-PREDIAIS-DE-AGUA-FRIA-EM-PVC.pdf" TargetMode="External"/><Relationship Id="rId8759" Type="http://schemas.openxmlformats.org/officeDocument/2006/relationships/hyperlink" Target="https://www.caixa.gov.br/Downloads/sinapi-cadernos-tecnicos/SINAPI-CT-REVESTIMENTOS-CERAMICOS-EXTERNOS.pdf" TargetMode="External"/><Relationship Id="rId3154" Type="http://schemas.openxmlformats.org/officeDocument/2006/relationships/hyperlink" Target="https://www.caixa.gov.br/Downloads/sinapi-cadernos-tecnicos/SINAPI-CT-ESCAVACAO-HORIZONTAL.pdf" TargetMode="External"/><Relationship Id="rId4205" Type="http://schemas.openxmlformats.org/officeDocument/2006/relationships/hyperlink" Target="https://www.caixa.gov.br/Downloads/sinapi-cadernos-tecnicos/SINAPI-CT-GRAUTE-E-ARMACAO.pdf" TargetMode="External"/><Relationship Id="rId7775" Type="http://schemas.openxmlformats.org/officeDocument/2006/relationships/hyperlink" Target="https://www.caixa.gov.br/Downloads/sinapi-cadernos-tecnicos/SINAPI-CT-PERFURACAO-HORIZONTAL-DIRECIONAL-HDD.pdf" TargetMode="External"/><Relationship Id="rId8826" Type="http://schemas.openxmlformats.org/officeDocument/2006/relationships/hyperlink" Target="https://www.caixa.gov.br/Downloads/sinapi-cadernos-tecnicos/SINAPI-CT-SINALIZACAO-HORIZONTAL-VIARIA.pdf" TargetMode="External"/><Relationship Id="rId2170" Type="http://schemas.openxmlformats.org/officeDocument/2006/relationships/hyperlink" Target="https://www.caixa.gov.br/Downloads/sinapi-cadernos-tecnicos/SINAPI-CT-DEPRECIACAO-JUROS-IMPOSTOS-E-SEGUROS-MANUTENCAO-E-MATERIAIS-NA-OPERACAO-DOS-EQUIPAMENTOS.pdf" TargetMode="External"/><Relationship Id="rId3221" Type="http://schemas.openxmlformats.org/officeDocument/2006/relationships/hyperlink" Target="https://www.caixa.gov.br/Downloads/sinapi-cadernos-tecnicos/SINAPI-CT-ESCAVACAO-VERTICAL-A-CEU-ABERTO.pdf" TargetMode="External"/><Relationship Id="rId6377" Type="http://schemas.openxmlformats.org/officeDocument/2006/relationships/hyperlink" Target="https://www.caixa.gov.br/Downloads/sinapi-cadernos-tecnicos/SINAPI-CT-INSTALACOES-EM-COBRE.pdf" TargetMode="External"/><Relationship Id="rId6791" Type="http://schemas.openxmlformats.org/officeDocument/2006/relationships/hyperlink" Target="https://www.caixa.gov.br/Downloads/sinapi-metodologia/Livro_SINAPI_Calculos_Parametros.pdf" TargetMode="External"/><Relationship Id="rId7428" Type="http://schemas.openxmlformats.org/officeDocument/2006/relationships/hyperlink" Target="https://www.caixa.gov.br/Downloads/sinapi-cadernos-tecnicos/SINAPI-CT-MASSA-UNICA-INTERNA.pdf" TargetMode="External"/><Relationship Id="rId7842" Type="http://schemas.openxmlformats.org/officeDocument/2006/relationships/hyperlink" Target="https://www.caixa.gov.br/Downloads/sinapi-cadernos-tecnicos/SINAPI-CT-PINTURA-INTERNA.pdf" TargetMode="External"/><Relationship Id="rId8" Type="http://schemas.openxmlformats.org/officeDocument/2006/relationships/hyperlink" Target="https://www.caixa.gov.br/Downloads/sinapi-cadernos-tecnicos/SINAPI-CT-ACESSIBILIDADE.pdf" TargetMode="External"/><Relationship Id="rId142" Type="http://schemas.openxmlformats.org/officeDocument/2006/relationships/hyperlink" Target="https://www.caixa.gov.br/Downloads/sinapi-cadernos-tecnicos/SINAPI-CT-ARGAMASSAS.pdf" TargetMode="External"/><Relationship Id="rId2987" Type="http://schemas.openxmlformats.org/officeDocument/2006/relationships/hyperlink" Target="https://www.caixa.gov.br/Downloads/sinapi-cadernos-tecnicos/SINAPI-CT-EQUIPAMENTOS-DE-PROTECAO-COLETIVA.pdf" TargetMode="External"/><Relationship Id="rId5393" Type="http://schemas.openxmlformats.org/officeDocument/2006/relationships/hyperlink" Target="https://www.caixa.gov.br/Downloads/sinapi-cadernos-tecnicos/SINAPI-CT-INSTALACOES-PREDIAIS-DE-ESGOTO-TUBOS-E-CONEXOES.pdf" TargetMode="External"/><Relationship Id="rId6444" Type="http://schemas.openxmlformats.org/officeDocument/2006/relationships/hyperlink" Target="https://www.caixa.gov.br/Downloads/sinapi-cadernos-tecnicos/SINAPI-CT-INSTALACOES-EM-COBRE.pdf" TargetMode="External"/><Relationship Id="rId959" Type="http://schemas.openxmlformats.org/officeDocument/2006/relationships/hyperlink" Target="https://www.caixa.gov.br/Downloads/sinapi-cadernos-tecnicos/SINAPI-CT-ATERROS-BASES-SUB-BASES-E-IMPRIMACOES.pdf" TargetMode="External"/><Relationship Id="rId1589" Type="http://schemas.openxmlformats.org/officeDocument/2006/relationships/hyperlink" Target="https://www.caixa.gov.br/Downloads/sinapi-cadernos-tecnicos/SINAPI-CT-CUSTOS-HORARIOS-PRODUTIVO-E-IMPRODUTIVO-DOS-EQUIPAMENTOS.pdf" TargetMode="External"/><Relationship Id="rId5046" Type="http://schemas.openxmlformats.org/officeDocument/2006/relationships/hyperlink" Target="https://www.caixa.gov.br/Downloads/sinapi-cadernos-tecnicos/SINAPI-CT-INSTALACOES-HIDRAULICAS-RESERVACAO-E-BOMBAS-DE-RECALQUE.pdf" TargetMode="External"/><Relationship Id="rId5460" Type="http://schemas.openxmlformats.org/officeDocument/2006/relationships/hyperlink" Target="https://www.caixa.gov.br/Downloads/sinapi-cadernos-tecnicos/SINAPI-CT-INSTALACOES-PREDIAIS-DE-AGUA-FRIA-EM-PVC.pdf" TargetMode="External"/><Relationship Id="rId6511" Type="http://schemas.openxmlformats.org/officeDocument/2006/relationships/hyperlink" Target="https://www.caixa.gov.br/Downloads/sinapi-cadernos-tecnicos/SINAPI-CT-INSTALACOES-EM-COBRE.pdf" TargetMode="External"/><Relationship Id="rId9667" Type="http://schemas.openxmlformats.org/officeDocument/2006/relationships/hyperlink" Target="https://www.caixa.gov.br/Downloads/sinapi-cadernos-tecnicos/SINAPI-CT-VALVULAS-PARA-REDES-DE-SANEAMENTO.pdf" TargetMode="External"/><Relationship Id="rId4062" Type="http://schemas.openxmlformats.org/officeDocument/2006/relationships/hyperlink" Target="https://www.caixa.gov.br/Downloads/sinapi-cadernos-tecnicos/SINAPI-CT-FORMAS-PARA-ESTRUTURAS-DE-CONCRETO-ARMADO.pdf" TargetMode="External"/><Relationship Id="rId5113" Type="http://schemas.openxmlformats.org/officeDocument/2006/relationships/hyperlink" Target="https://www.caixa.gov.br/Downloads/sinapi-cadernos-tecnicos/SINAPI-CT-INSTALACOES-HIDRAULICAS-RESERVACAO-E-BOMBAS-DE-RECALQUE.pdf" TargetMode="External"/><Relationship Id="rId8269" Type="http://schemas.openxmlformats.org/officeDocument/2006/relationships/hyperlink" Target="https://www.caixa.gov.br/Downloads/sinapi-cadernos-tecnicos/SINAPI-CT-POCOS-DE-VISITA-E-CAIXAS-PARA-BOCAS-DE-LOBO.pdf" TargetMode="External"/><Relationship Id="rId1656" Type="http://schemas.openxmlformats.org/officeDocument/2006/relationships/hyperlink" Target="https://www.caixa.gov.br/Downloads/sinapi-cadernos-tecnicos/SINAPI-CT-CUSTOS-HORARIOS-PRODUTIVO-E-IMPRODUTIVO-DOS-EQUIPAMENTOS.pdf" TargetMode="External"/><Relationship Id="rId2707" Type="http://schemas.openxmlformats.org/officeDocument/2006/relationships/hyperlink" Target="https://www.caixa.gov.br/Downloads/sinapi-cadernos-tecnicos/SINAPI-CT-DEPRECIACAO-JUROS-IMPOSTOS-E-SEGUROS-MANUTENCAO-E-MATERIAIS-NA-OPERACAO-DOS-EQUIPAMENTOS.pdf" TargetMode="External"/><Relationship Id="rId8683" Type="http://schemas.openxmlformats.org/officeDocument/2006/relationships/hyperlink" Target="https://www.caixa.gov.br/Downloads/sinapi-cadernos-tecnicos/SINAPI-CT-REDES-DE-AGUA-E-ESGOTO-EM-PEAD-LISO-(TUBOS-E-CONEXOES).pdf" TargetMode="External"/><Relationship Id="rId1309" Type="http://schemas.openxmlformats.org/officeDocument/2006/relationships/hyperlink" Target="https://www.caixa.gov.br/Downloads/sinapi-cadernos-tecnicos/SINAPI-CT-CONCRETO-PROJETADO.pdf" TargetMode="External"/><Relationship Id="rId1723" Type="http://schemas.openxmlformats.org/officeDocument/2006/relationships/hyperlink" Target="https://www.caixa.gov.br/Downloads/sinapi-cadernos-tecnicos/SINAPI-CT-CUSTOS-HORARIOS-PRODUTIVO-E-IMPRODUTIVO-DOS-EQUIPAMENTOS.pdf" TargetMode="External"/><Relationship Id="rId4879" Type="http://schemas.openxmlformats.org/officeDocument/2006/relationships/hyperlink" Target="https://www.caixa.gov.br/Downloads/sinapi-cadernos-tecnicos/SINAPI-CT-INSTALACOES-HIDRAULICAS-RESERVACAO-E-BOMBAS-DE-RECALQUE.pdf" TargetMode="External"/><Relationship Id="rId7285" Type="http://schemas.openxmlformats.org/officeDocument/2006/relationships/hyperlink" Target="https://www.caixa.gov.br/Downloads/sinapi-cadernos-tecnicos/SINAPI-CT-MASSA-UNICA-EXTERNA.pdf" TargetMode="External"/><Relationship Id="rId8336" Type="http://schemas.openxmlformats.org/officeDocument/2006/relationships/hyperlink" Target="https://www.caixa.gov.br/Downloads/sinapi-cadernos-tecnicos/SINAPI-CT-QUADRAS-E-SEUS-EQUIPAMENTOS.pdf" TargetMode="External"/><Relationship Id="rId8750" Type="http://schemas.openxmlformats.org/officeDocument/2006/relationships/hyperlink" Target="https://www.caixa.gov.br/Downloads/sinapi-cadernos-tecnicos/SINAPI-CT-REDES-DE-AGUA-E-ESGOTO-EM-PEAD-LISO-(TUBOS-E-CONEXOES).pdf" TargetMode="External"/><Relationship Id="rId15" Type="http://schemas.openxmlformats.org/officeDocument/2006/relationships/hyperlink" Target="https://www.caixa.gov.br/Downloads/sinapi-cadernos-tecnicos/SINAPI-CT-ALVENARIA-ESTRUTURAL-BLOCOS-CERAMICOS.pdf" TargetMode="External"/><Relationship Id="rId3895" Type="http://schemas.openxmlformats.org/officeDocument/2006/relationships/hyperlink" Target="https://www.caixa.gov.br/Downloads/sinapi-cadernos-tecnicos/SINAPI-CT-EXECUCAO-DE-TIRANTES.pdf" TargetMode="External"/><Relationship Id="rId4946" Type="http://schemas.openxmlformats.org/officeDocument/2006/relationships/hyperlink" Target="https://www.caixa.gov.br/Downloads/sinapi-cadernos-tecnicos/SINAPI-CT-INSTALACOES-HIDRAULICAS-RESERVACAO-E-BOMBAS-DE-RECALQUE.pdf" TargetMode="External"/><Relationship Id="rId7352" Type="http://schemas.openxmlformats.org/officeDocument/2006/relationships/hyperlink" Target="https://www.caixa.gov.br/Downloads/sinapi-cadernos-tecnicos/SINAPI-CT-MASSA-UNICA-EXTERNA.pdf" TargetMode="External"/><Relationship Id="rId8403" Type="http://schemas.openxmlformats.org/officeDocument/2006/relationships/hyperlink" Target="https://www.caixa.gov.br/Downloads/sinapi-cadernos-tecnicos/SINAPI-CT-RASGOS-E-FIXACOES.pdf" TargetMode="External"/><Relationship Id="rId2497" Type="http://schemas.openxmlformats.org/officeDocument/2006/relationships/hyperlink" Target="https://www.caixa.gov.br/Downloads/sinapi-cadernos-tecnicos/SINAPI-CT-DEPRECIACAO-JUROS-IMPOSTOS-E-SEGUROS-MANUTENCAO-E-MATERIAIS-NA-OPERACAO-DOS-EQUIPAMENTOS.pdf" TargetMode="External"/><Relationship Id="rId3548" Type="http://schemas.openxmlformats.org/officeDocument/2006/relationships/hyperlink" Target="https://www.caixa.gov.br/Downloads/sinapi-cadernos-tecnicos/SINAPI-CT-ESQUADRIAS-PORTAS.pdf" TargetMode="External"/><Relationship Id="rId7005" Type="http://schemas.openxmlformats.org/officeDocument/2006/relationships/hyperlink" Target="https://www.caixa.gov.br/Downloads/sinapi-metodologia/Livro_SINAPI_Calculos_Parametros.pdf" TargetMode="External"/><Relationship Id="rId469" Type="http://schemas.openxmlformats.org/officeDocument/2006/relationships/hyperlink" Target="https://www.caixa.gov.br/Downloads/sinapi-cadernos-tecnicos/SINAPI-CT-ASSENTAMENTO-DE-TUBOS-DE-PVC-E-METALICOS-EM-REDES-DE-AGUA.pdf" TargetMode="External"/><Relationship Id="rId883" Type="http://schemas.openxmlformats.org/officeDocument/2006/relationships/hyperlink" Target="https://www.caixa.gov.br/Downloads/sinapi-cadernos-tecnicos/SINAPI-CT-ATERROS-BASES-SUB-BASES-E-IMPRIMACOES.pdf" TargetMode="External"/><Relationship Id="rId1099" Type="http://schemas.openxmlformats.org/officeDocument/2006/relationships/hyperlink" Target="https://www.caixa.gov.br/Downloads/sinapi-cadernos-tecnicos/SINAPI-CT-CAIXAS-ENTERRADAS.pdf" TargetMode="External"/><Relationship Id="rId2564" Type="http://schemas.openxmlformats.org/officeDocument/2006/relationships/hyperlink" Target="https://www.caixa.gov.br/Downloads/sinapi-cadernos-tecnicos/SINAPI-CT-DEPRECIACAO-JUROS-IMPOSTOS-E-SEGUROS-MANUTENCAO-E-MATERIAIS-NA-OPERACAO-DOS-EQUIPAMENTOS.pdf" TargetMode="External"/><Relationship Id="rId3615" Type="http://schemas.openxmlformats.org/officeDocument/2006/relationships/hyperlink" Target="https://www.caixa.gov.br/Downloads/sinapi-cadernos-tecnicos/SINAPI-CT-ESTACAS-EM-HELICE-CONTINUA.pdf" TargetMode="External"/><Relationship Id="rId3962" Type="http://schemas.openxmlformats.org/officeDocument/2006/relationships/hyperlink" Target="https://www.caixa.gov.br/Downloads/sinapi-cadernos-tecnicos/SINAPI-CT-FOSSAS-E-SUMIDOUROS.pdf" TargetMode="External"/><Relationship Id="rId6021" Type="http://schemas.openxmlformats.org/officeDocument/2006/relationships/hyperlink" Target="https://www.caixa.gov.br/Downloads/sinapi-cadernos-tecnicos/SINAPI-CT-INSTALACOES-DE-GAS-E-INCENDIO-EM-ACO-E-FERRO-GALVANIZADO.pdf" TargetMode="External"/><Relationship Id="rId9177" Type="http://schemas.openxmlformats.org/officeDocument/2006/relationships/hyperlink" Target="https://www.caixa.gov.br/Downloads/sinapi-cadernos-tecnicos/SINAPI-CT-TRANSPORTE-DE-MATERIAIS-DENTRO-DO-CANTEIRO-DE-OBRAS.pdf" TargetMode="External"/><Relationship Id="rId9591" Type="http://schemas.openxmlformats.org/officeDocument/2006/relationships/hyperlink" Target="https://www.caixa.gov.br/Downloads/sinapi-cadernos-tecnicos/SINAPI-CT-VALVULAS-E-REGISTROS-PARA-SISTEMAS-PREDIAIS.pdf" TargetMode="External"/><Relationship Id="rId536" Type="http://schemas.openxmlformats.org/officeDocument/2006/relationships/hyperlink" Target="https://www.caixa.gov.br/Downloads/sinapi-cadernos-tecnicos/SINAPI-CT-ASSENTAMENTO-DE-TUBOS-DE-PVC-E-METALICOS-EM-REDES-DE-AGUA.pdf" TargetMode="External"/><Relationship Id="rId1166" Type="http://schemas.openxmlformats.org/officeDocument/2006/relationships/hyperlink" Target="https://www.caixa.gov.br/Downloads/sinapi-cadernos-tecnicos/SINAPI-CT-CAIXAS-DE-AGUA-PARA-EDIFICACOES.pdf" TargetMode="External"/><Relationship Id="rId2217" Type="http://schemas.openxmlformats.org/officeDocument/2006/relationships/hyperlink" Target="https://www.caixa.gov.br/Downloads/sinapi-cadernos-tecnicos/SINAPI-CT-DEPRECIACAO-JUROS-IMPOSTOS-E-SEGUROS-MANUTENCAO-E-MATERIAIS-NA-OPERACAO-DOS-EQUIPAMENTOS.pdf" TargetMode="External"/><Relationship Id="rId8193" Type="http://schemas.openxmlformats.org/officeDocument/2006/relationships/hyperlink" Target="https://www.caixa.gov.br/Downloads/sinapi-cadernos-tecnicos/SINAPI-CT-POCOS-DE-VISITA-E-CAIXAS-PARA-BOCAS-DE-LOBO.pdf" TargetMode="External"/><Relationship Id="rId9244" Type="http://schemas.openxmlformats.org/officeDocument/2006/relationships/hyperlink" Target="https://www.caixa.gov.br/Downloads/sinapi-cadernos-tecnicos/SINAPI-CT-TRANSPORTE-CARGA-E-DESCARGA-DE-MATERIAIS.pdf" TargetMode="External"/><Relationship Id="rId950" Type="http://schemas.openxmlformats.org/officeDocument/2006/relationships/hyperlink" Target="https://www.caixa.gov.br/Downloads/sinapi-cadernos-tecnicos/SINAPI-CT-ATERROS-BASES-SUB-BASES-E-IMPRIMACOES.pdf" TargetMode="External"/><Relationship Id="rId1580" Type="http://schemas.openxmlformats.org/officeDocument/2006/relationships/hyperlink" Target="https://www.caixa.gov.br/Downloads/sinapi-cadernos-tecnicos/SINAPI-CT-CUSTOS-HORARIOS-PRODUTIVO-E-IMPRODUTIVO-DOS-EQUIPAMENTOS.pdf" TargetMode="External"/><Relationship Id="rId2631" Type="http://schemas.openxmlformats.org/officeDocument/2006/relationships/hyperlink" Target="https://www.caixa.gov.br/Downloads/sinapi-cadernos-tecnicos/SINAPI-CT-DEPRECIACAO-JUROS-IMPOSTOS-E-SEGUROS-MANUTENCAO-E-MATERIAIS-NA-OPERACAO-DOS-EQUIPAMENTOS.pdf" TargetMode="External"/><Relationship Id="rId4389" Type="http://schemas.openxmlformats.org/officeDocument/2006/relationships/hyperlink" Target="https://www.caixa.gov.br/Downloads/sinapi-cadernos-tecnicos/SINAPI-CT-INSTALACOES-ELETRICAS-ELETRODUTOS-EMBUTIDOS-CABOS-CAIXAS-TOMADAS-E-INTERRUPTORES.pdf" TargetMode="External"/><Relationship Id="rId5787" Type="http://schemas.openxmlformats.org/officeDocument/2006/relationships/hyperlink" Target="https://www.caixa.gov.br/Downloads/sinapi-cadernos-tecnicos/SINAPI-CT-INSTALACOES-PREDIAIS-DE-AGUA-QUENTE-EM-CPVC.pdf" TargetMode="External"/><Relationship Id="rId6838" Type="http://schemas.openxmlformats.org/officeDocument/2006/relationships/hyperlink" Target="https://www.caixa.gov.br/Downloads/sinapi-metodologia/Livro_SINAPI_Calculos_Parametros.pdf" TargetMode="External"/><Relationship Id="rId603" Type="http://schemas.openxmlformats.org/officeDocument/2006/relationships/hyperlink" Target="https://www.caixa.gov.br/Downloads/sinapi-cadernos-tecnicos/SINAPI-CT-ASSENTAMENTO-DE-TUBOS-DE-PVC-E-METALICOS-EM-REDES-DE-AGUA.pdf" TargetMode="External"/><Relationship Id="rId1233" Type="http://schemas.openxmlformats.org/officeDocument/2006/relationships/hyperlink" Target="https://www.caixa.gov.br/Downloads/sinapi-cadernos-tecnicos/SINAPI-CT-CANALETAS-GRELHAS-E-CAIXAS-COM-GRELHA-PARA-DRENAGEM.pdf" TargetMode="External"/><Relationship Id="rId5854" Type="http://schemas.openxmlformats.org/officeDocument/2006/relationships/hyperlink" Target="https://www.caixa.gov.br/Downloads/sinapi-cadernos-tecnicos/SINAPI-CT-INSTALACOES-PREDIAIS-DE-AGUAS-PLUVIAIS-TUBOS-CONEXOES-CAIXAS-E-RALOS.pdf" TargetMode="External"/><Relationship Id="rId6905" Type="http://schemas.openxmlformats.org/officeDocument/2006/relationships/hyperlink" Target="https://www.caixa.gov.br/Downloads/sinapi-metodologia/Livro_SINAPI_Calculos_Parametros.pdf" TargetMode="External"/><Relationship Id="rId8260" Type="http://schemas.openxmlformats.org/officeDocument/2006/relationships/hyperlink" Target="https://www.caixa.gov.br/Downloads/sinapi-cadernos-tecnicos/SINAPI-CT-POCOS-DE-VISITA-E-CAIXAS-PARA-BOCAS-DE-LOBO.pdf" TargetMode="External"/><Relationship Id="rId9311" Type="http://schemas.openxmlformats.org/officeDocument/2006/relationships/hyperlink" Target="https://www.caixa.gov.br/Downloads/sinapi-cadernos-tecnicos/SINAPI-CT-TRANSPORTE-CARGA-E-DESCARGA-DE-MATERIAIS.pdf" TargetMode="External"/><Relationship Id="rId1300" Type="http://schemas.openxmlformats.org/officeDocument/2006/relationships/hyperlink" Target="https://www.caixa.gov.br/Downloads/sinapi-cadernos-tecnicos/SINAPI-CT-CONCRETAGEM-PARA-ESTRUTURAS-DE-CONCRETO-ARMADO.pdf" TargetMode="External"/><Relationship Id="rId4456" Type="http://schemas.openxmlformats.org/officeDocument/2006/relationships/hyperlink" Target="https://www.caixa.gov.br/Downloads/sinapi-cadernos-tecnicos/SINAPI-CT-INSTALACOES-ELETRICAS-ELETRODUTOS-EMBUTIDOS-CABOS-CAIXAS-TOMADAS-E-INTERRUPTORES.pdf" TargetMode="External"/><Relationship Id="rId4870" Type="http://schemas.openxmlformats.org/officeDocument/2006/relationships/hyperlink" Target="https://www.caixa.gov.br/Downloads/sinapi-cadernos-tecnicos/SINAPI-CT-INSTALACOES-HIDRAULICAS-RESERVACAO-E-BOMBAS-DE-RECALQUE.pdf" TargetMode="External"/><Relationship Id="rId5507" Type="http://schemas.openxmlformats.org/officeDocument/2006/relationships/hyperlink" Target="https://www.caixa.gov.br/Downloads/sinapi-cadernos-tecnicos/SINAPI-CT-INSTALACOES-PREDIAIS-DE-AGUA-FRIA-EM-PVC.pdf" TargetMode="External"/><Relationship Id="rId5921" Type="http://schemas.openxmlformats.org/officeDocument/2006/relationships/hyperlink" Target="https://www.caixa.gov.br/Downloads/sinapi-cadernos-tecnicos/SINAPI-CT-INSTALACOES-DE-DIVISORIAS-DIVERSAS.pdf" TargetMode="External"/><Relationship Id="rId3058" Type="http://schemas.openxmlformats.org/officeDocument/2006/relationships/hyperlink" Target="https://www.caixa.gov.br/Downloads/sinapi-cadernos-tecnicos/SINAPI-CT-ESCADAS.pdf" TargetMode="External"/><Relationship Id="rId3472" Type="http://schemas.openxmlformats.org/officeDocument/2006/relationships/hyperlink" Target="https://www.caixa.gov.br/Downloads/sinapi-cadernos-tecnicos/SINAPI-CT-ESQUADRIAS-PORTAS.pdf" TargetMode="External"/><Relationship Id="rId4109" Type="http://schemas.openxmlformats.org/officeDocument/2006/relationships/hyperlink" Target="https://www.caixa.gov.br/Downloads/sinapi-cadernos-tecnicos/SINAPI-CT-FORMAS-PARA-ESTRUTURAS-DE-CONCRETO-ARMADO.pdf" TargetMode="External"/><Relationship Id="rId4523" Type="http://schemas.openxmlformats.org/officeDocument/2006/relationships/hyperlink" Target="https://www.caixa.gov.br/Downloads/sinapi-cadernos-tecnicos/SINAPI-CT-INSTALACOES-ELETRICAS-ELETRODUTOS-EMBUTIDOS-CABOS-CAIXAS-TOMADAS-E-INTERRUPTORES.pdf" TargetMode="External"/><Relationship Id="rId7679" Type="http://schemas.openxmlformats.org/officeDocument/2006/relationships/hyperlink" Target="https://www.caixa.gov.br/Downloads/sinapi-cadernos-tecnicos/SINAPI-CT-PAVIMENTO-INTERTRAVADO.pdf" TargetMode="External"/><Relationship Id="rId393" Type="http://schemas.openxmlformats.org/officeDocument/2006/relationships/hyperlink" Target="https://www.caixa.gov.br/Downloads/sinapi-cadernos-tecnicos/SINAPI-CT-ASSENTAMENTO-DE-TUBOS-DE-ESGOTO-EM-PVC-E-PEAD.pdf" TargetMode="External"/><Relationship Id="rId2074" Type="http://schemas.openxmlformats.org/officeDocument/2006/relationships/hyperlink" Target="https://www.caixa.gov.br/Downloads/sinapi-cadernos-tecnicos/SINAPI-CT-DEPRECIACAO-JUROS-IMPOSTOS-E-SEGUROS-MANUTENCAO-E-MATERIAIS-NA-OPERACAO-DOS-EQUIPAMENTOS.pdf" TargetMode="External"/><Relationship Id="rId3125" Type="http://schemas.openxmlformats.org/officeDocument/2006/relationships/hyperlink" Target="https://www.caixa.gov.br/Downloads/sinapi-cadernos-tecnicos/SINAPI-CT-ESCADAS.pdf" TargetMode="External"/><Relationship Id="rId6695" Type="http://schemas.openxmlformats.org/officeDocument/2006/relationships/hyperlink" Target="https://www.caixa.gov.br/Downloads/sinapi-cadernos-tecnicos/SINAPI-CT-LIGACOES-PREDIAIS-DE-AGUA-E-ESGOTO.pdf" TargetMode="External"/><Relationship Id="rId7746" Type="http://schemas.openxmlformats.org/officeDocument/2006/relationships/hyperlink" Target="https://www.caixa.gov.br/Downloads/sinapi-cadernos-tecnicos/SINAPI-CT-PERFURACAO-HORIZONTAL-DIRECIONAL-HDD.pdf" TargetMode="External"/><Relationship Id="rId460" Type="http://schemas.openxmlformats.org/officeDocument/2006/relationships/hyperlink" Target="https://www.caixa.gov.br/Downloads/sinapi-cadernos-tecnicos/SINAPI-CT-ASSENTAMENTO-DE-TUBOS-DE-PVC-E-METALICOS-EM-REDES-DE-AGUA.pdf" TargetMode="External"/><Relationship Id="rId1090" Type="http://schemas.openxmlformats.org/officeDocument/2006/relationships/hyperlink" Target="https://www.caixa.gov.br/Downloads/sinapi-cadernos-tecnicos/SINAPI-CT-BRISES.pdf" TargetMode="External"/><Relationship Id="rId2141" Type="http://schemas.openxmlformats.org/officeDocument/2006/relationships/hyperlink" Target="https://www.caixa.gov.br/Downloads/sinapi-cadernos-tecnicos/SINAPI-CT-DEPRECIACAO-JUROS-IMPOSTOS-E-SEGUROS-MANUTENCAO-E-MATERIAIS-NA-OPERACAO-DOS-EQUIPAMENTOS.pdf" TargetMode="External"/><Relationship Id="rId5297" Type="http://schemas.openxmlformats.org/officeDocument/2006/relationships/hyperlink" Target="https://www.caixa.gov.br/Downloads/sinapi-cadernos-tecnicos/SINAPI-CT-INSTALACOES-HIDRAULICAS-EM-PPR.pdf" TargetMode="External"/><Relationship Id="rId6348" Type="http://schemas.openxmlformats.org/officeDocument/2006/relationships/hyperlink" Target="https://www.caixa.gov.br/Downloads/sinapi-cadernos-tecnicos/SINAPI-CT-INSTALACOES-DE-AR-CONDICIONADO.pdf" TargetMode="External"/><Relationship Id="rId113" Type="http://schemas.openxmlformats.org/officeDocument/2006/relationships/hyperlink" Target="https://www.caixa.gov.br/Downloads/sinapi-cadernos-tecnicos/SINAPI-CT-ARGAMASSAS.pdf" TargetMode="External"/><Relationship Id="rId6762" Type="http://schemas.openxmlformats.org/officeDocument/2006/relationships/hyperlink" Target="https://www.caixa.gov.br/Downloads/sinapi-metodologia/Livro_SINAPI_Calculos_Parametros.pdf" TargetMode="External"/><Relationship Id="rId7813" Type="http://schemas.openxmlformats.org/officeDocument/2006/relationships/hyperlink" Target="https://www.caixa.gov.br/Downloads/sinapi-cadernos-tecnicos/SINAPI-CT-PINTURA-EXTERNA.pdf" TargetMode="External"/><Relationship Id="rId2958" Type="http://schemas.openxmlformats.org/officeDocument/2006/relationships/hyperlink" Target="https://www.caixa.gov.br/Downloads/sinapi-cadernos-tecnicos/SINAPI-CT-ENERGIA-SOLAR-PARA-EDIFICACOES.pdf" TargetMode="External"/><Relationship Id="rId5017" Type="http://schemas.openxmlformats.org/officeDocument/2006/relationships/hyperlink" Target="https://www.caixa.gov.br/Downloads/sinapi-cadernos-tecnicos/SINAPI-CT-INSTALACOES-HIDRAULICAS-RESERVACAO-E-BOMBAS-DE-RECALQUE.pdf" TargetMode="External"/><Relationship Id="rId5364" Type="http://schemas.openxmlformats.org/officeDocument/2006/relationships/hyperlink" Target="https://www.caixa.gov.br/Downloads/sinapi-cadernos-tecnicos/SINAPI-CT-INSTALACOES-PREDIAIS-DE-ESGOTO-TUBOS-E-CONEXOES.pdf" TargetMode="External"/><Relationship Id="rId6415" Type="http://schemas.openxmlformats.org/officeDocument/2006/relationships/hyperlink" Target="https://www.caixa.gov.br/Downloads/sinapi-cadernos-tecnicos/SINAPI-CT-INSTALACOES-EM-COBRE.pdf" TargetMode="External"/><Relationship Id="rId1974" Type="http://schemas.openxmlformats.org/officeDocument/2006/relationships/hyperlink" Target="https://www.caixa.gov.br/Downloads/sinapi-cadernos-tecnicos/SINAPI-CT-DEPRECIACAO-JUROS-IMPOSTOS-E-SEGUROS-MANUTENCAO-E-MATERIAIS-NA-OPERACAO-DOS-EQUIPAMENTOS.pdf" TargetMode="External"/><Relationship Id="rId4380" Type="http://schemas.openxmlformats.org/officeDocument/2006/relationships/hyperlink" Target="https://www.caixa.gov.br/Downloads/sinapi-cadernos-tecnicos/SINAPI-CT-INSTALACOES-ELETRICAS-ELETRODUTOS-EMBUTIDOS-CABOS-CAIXAS-TOMADAS-E-INTERRUPTORES.pdf" TargetMode="External"/><Relationship Id="rId5431" Type="http://schemas.openxmlformats.org/officeDocument/2006/relationships/hyperlink" Target="https://www.caixa.gov.br/Downloads/sinapi-cadernos-tecnicos/SINAPI-CT-INSTALACOES-PREDIAIS-DE-ESGOTO-TUBOS-E-CONEXOES.pdf" TargetMode="External"/><Relationship Id="rId8587" Type="http://schemas.openxmlformats.org/officeDocument/2006/relationships/hyperlink" Target="https://www.caixa.gov.br/Downloads/sinapi-cadernos-tecnicos/SINAPI-CT-REDES-DE-LOGICA-TELEFONIA-E-IMAGEM.pdf" TargetMode="External"/><Relationship Id="rId9638" Type="http://schemas.openxmlformats.org/officeDocument/2006/relationships/hyperlink" Target="https://www.caixa.gov.br/Downloads/sinapi-cadernos-tecnicos/SINAPI-CT-VALVULAS-E-REGISTROS-PARA-SISTEMAS-PREDIAIS.pdf" TargetMode="External"/><Relationship Id="rId1627" Type="http://schemas.openxmlformats.org/officeDocument/2006/relationships/hyperlink" Target="https://www.caixa.gov.br/Downloads/sinapi-cadernos-tecnicos/SINAPI-CT-CUSTOS-HORARIOS-PRODUTIVO-E-IMPRODUTIVO-DOS-EQUIPAMENTOS.pdf" TargetMode="External"/><Relationship Id="rId4033" Type="http://schemas.openxmlformats.org/officeDocument/2006/relationships/hyperlink" Target="https://www.caixa.gov.br/Downloads/sinapi-cadernos-tecnicos/SINAPI-CT-FORMAS-PARA-ESTRUTURAS-DE-CONCRETO-ARMADO.pdf" TargetMode="External"/><Relationship Id="rId7189" Type="http://schemas.openxmlformats.org/officeDocument/2006/relationships/hyperlink" Target="https://www.caixa.gov.br/Downloads/sinapi-cadernos-tecnicos/SINAPI-CT-LOUCAS-E-METAIS.pdf" TargetMode="External"/><Relationship Id="rId8654" Type="http://schemas.openxmlformats.org/officeDocument/2006/relationships/hyperlink" Target="https://www.caixa.gov.br/Downloads/sinapi-cadernos-tecnicos/SINAPI-CT-REDES-DE-AGUA-E-ESGOTO-EM-PEAD-LISO-(TUBOS-E-CONEXOES).pdf" TargetMode="External"/><Relationship Id="rId9705" Type="http://schemas.openxmlformats.org/officeDocument/2006/relationships/hyperlink" Target="https://www.caixa.gov.br/Downloads/sinapi-cadernos-tecnicos/SINAPI-CT-VALVULAS-PARA-REDES-DE-SANEAMENTO.pdf" TargetMode="External"/><Relationship Id="rId3799" Type="http://schemas.openxmlformats.org/officeDocument/2006/relationships/hyperlink" Target="https://www.caixa.gov.br/Downloads/sinapi-cadernos-tecnicos/SINAPI-CT-ESTRUTURAS-DE-MADEIRA.pdf" TargetMode="External"/><Relationship Id="rId4100" Type="http://schemas.openxmlformats.org/officeDocument/2006/relationships/hyperlink" Target="https://www.caixa.gov.br/Downloads/sinapi-cadernos-tecnicos/SINAPI-CT-FORMAS-PARA-ESTRUTURAS-DE-CONCRETO-ARMADO.pdf" TargetMode="External"/><Relationship Id="rId7256" Type="http://schemas.openxmlformats.org/officeDocument/2006/relationships/hyperlink" Target="https://www.caixa.gov.br/Downloads/sinapi-cadernos-tecnicos/SINAPI-CT-LUMINARIAS-EXTERNAS.pdf" TargetMode="External"/><Relationship Id="rId7670" Type="http://schemas.openxmlformats.org/officeDocument/2006/relationships/hyperlink" Target="https://www.caixa.gov.br/Downloads/sinapi-cadernos-tecnicos/SINAPI-CT-PAVIMENTO-INTERTRAVADO.pdf" TargetMode="External"/><Relationship Id="rId8307" Type="http://schemas.openxmlformats.org/officeDocument/2006/relationships/hyperlink" Target="https://www.caixa.gov.br/Downloads/sinapi-cadernos-tecnicos/SINAPI-CT-PRODUCAO-DE-CONCRETO.pdf" TargetMode="External"/><Relationship Id="rId8721" Type="http://schemas.openxmlformats.org/officeDocument/2006/relationships/hyperlink" Target="https://www.caixa.gov.br/Downloads/sinapi-cadernos-tecnicos/SINAPI-CT-REDES-DE-AGUA-E-ESGOTO-EM-PEAD-LISO-(TUBOS-E-CONEXOES).pdf" TargetMode="External"/><Relationship Id="rId6272" Type="http://schemas.openxmlformats.org/officeDocument/2006/relationships/hyperlink" Target="https://www.caixa.gov.br/Downloads/sinapi-cadernos-tecnicos/SINAPI-CT-INSTALACOES-DE-GAS-EM-PEX-MULTICAMADAS.pdf" TargetMode="External"/><Relationship Id="rId7323" Type="http://schemas.openxmlformats.org/officeDocument/2006/relationships/hyperlink" Target="https://www.caixa.gov.br/Downloads/sinapi-cadernos-tecnicos/SINAPI-CT-MASSA-UNICA-EXTERNA.pdf" TargetMode="External"/><Relationship Id="rId3866" Type="http://schemas.openxmlformats.org/officeDocument/2006/relationships/hyperlink" Target="https://www.caixa.gov.br/Downloads/sinapi-cadernos-tecnicos/SINAPI-CT-EXECUCAO-DE-TIRANTES.pdf" TargetMode="External"/><Relationship Id="rId4917" Type="http://schemas.openxmlformats.org/officeDocument/2006/relationships/hyperlink" Target="https://www.caixa.gov.br/Downloads/sinapi-cadernos-tecnicos/SINAPI-CT-INSTALACOES-HIDRAULICAS-RESERVACAO-E-BOMBAS-DE-RECALQUE.pdf" TargetMode="External"/><Relationship Id="rId9495" Type="http://schemas.openxmlformats.org/officeDocument/2006/relationships/hyperlink" Target="https://www.caixa.gov.br/Downloads/sinapi-cadernos-tecnicos/SINAPI-CT-VERGAS-CONTRAVERGAS-E-FIXACAO-DE-ALVENARIA.pdf" TargetMode="External"/><Relationship Id="rId787" Type="http://schemas.openxmlformats.org/officeDocument/2006/relationships/hyperlink" Target="https://www.caixa.gov.br/Downloads/sinapi-cadernos-tecnicos/SINAPI-CT-ATERROS-BASES-SUB-BASES-E-IMPRIMACOES.pdf" TargetMode="External"/><Relationship Id="rId2468" Type="http://schemas.openxmlformats.org/officeDocument/2006/relationships/hyperlink" Target="https://www.caixa.gov.br/Downloads/sinapi-cadernos-tecnicos/SINAPI-CT-DEPRECIACAO-JUROS-IMPOSTOS-E-SEGUROS-MANUTENCAO-E-MATERIAIS-NA-OPERACAO-DOS-EQUIPAMENTOS.pdf" TargetMode="External"/><Relationship Id="rId2882" Type="http://schemas.openxmlformats.org/officeDocument/2006/relationships/hyperlink" Target="https://www.caixa.gov.br/Downloads/sinapi-cadernos-tecnicos/SINAPI-CT-ELETROCALHAS.pdf" TargetMode="External"/><Relationship Id="rId3519" Type="http://schemas.openxmlformats.org/officeDocument/2006/relationships/hyperlink" Target="https://www.caixa.gov.br/Downloads/sinapi-cadernos-tecnicos/SINAPI-CT-ESQUADRIAS-PORTAS.pdf" TargetMode="External"/><Relationship Id="rId3933" Type="http://schemas.openxmlformats.org/officeDocument/2006/relationships/hyperlink" Target="https://www.caixa.gov.br/Downloads/sinapi-cadernos-tecnicos/SINAPI-CT-FOSSAS-E-SUMIDOUROS.pdf" TargetMode="External"/><Relationship Id="rId8097" Type="http://schemas.openxmlformats.org/officeDocument/2006/relationships/hyperlink" Target="https://www.caixa.gov.br/Downloads/sinapi-cadernos-tecnicos/SINAPI-CT-POSTES-DE-CONCRETO-E-METALICOS.pdf" TargetMode="External"/><Relationship Id="rId9148" Type="http://schemas.openxmlformats.org/officeDocument/2006/relationships/hyperlink" Target="https://www.caixa.gov.br/Downloads/sinapi-cadernos-tecnicos/SINAPI-CT-TRANSPORTE-DE-MATERIAIS-DENTRO-DO-CANTEIRO-DE-OBRAS.pdf" TargetMode="External"/><Relationship Id="rId854" Type="http://schemas.openxmlformats.org/officeDocument/2006/relationships/hyperlink" Target="https://www.caixa.gov.br/Downloads/sinapi-cadernos-tecnicos/SINAPI-CT-ATERROS-BASES-SUB-BASES-E-IMPRIMACOES.pdf" TargetMode="External"/><Relationship Id="rId1484" Type="http://schemas.openxmlformats.org/officeDocument/2006/relationships/hyperlink" Target="https://www.caixa.gov.br/Downloads/sinapi-cadernos-tecnicos/SINAPI-CT-CUSTOS-HORARIOS-PRODUTIVO-E-IMPRODUTIVO-DOS-EQUIPAMENTOS.pdf" TargetMode="External"/><Relationship Id="rId2535" Type="http://schemas.openxmlformats.org/officeDocument/2006/relationships/hyperlink" Target="https://www.caixa.gov.br/Downloads/sinapi-cadernos-tecnicos/SINAPI-CT-DEPRECIACAO-JUROS-IMPOSTOS-E-SEGUROS-MANUTENCAO-E-MATERIAIS-NA-OPERACAO-DOS-EQUIPAMENTOS.pdf" TargetMode="External"/><Relationship Id="rId9562" Type="http://schemas.openxmlformats.org/officeDocument/2006/relationships/hyperlink" Target="https://www.caixa.gov.br/Downloads/sinapi-cadernos-tecnicos/SINAPI-CT-VIDROS-E-ESPELHOS.pdf" TargetMode="External"/><Relationship Id="rId507" Type="http://schemas.openxmlformats.org/officeDocument/2006/relationships/hyperlink" Target="https://www.caixa.gov.br/Downloads/sinapi-cadernos-tecnicos/SINAPI-CT-ASSENTAMENTO-DE-TUBOS-DE-PVC-E-METALICOS-EM-REDES-DE-AGUA.pdf" TargetMode="External"/><Relationship Id="rId921" Type="http://schemas.openxmlformats.org/officeDocument/2006/relationships/hyperlink" Target="https://www.caixa.gov.br/Downloads/sinapi-cadernos-tecnicos/SINAPI-CT-ATERROS-BASES-SUB-BASES-E-IMPRIMACOES.pdf" TargetMode="External"/><Relationship Id="rId1137" Type="http://schemas.openxmlformats.org/officeDocument/2006/relationships/hyperlink" Target="https://www.caixa.gov.br/Downloads/sinapi-cadernos-tecnicos/SINAPI-CT-CAIXAS-ENTERRADAS.pdf" TargetMode="External"/><Relationship Id="rId1551" Type="http://schemas.openxmlformats.org/officeDocument/2006/relationships/hyperlink" Target="https://www.caixa.gov.br/Downloads/sinapi-cadernos-tecnicos/SINAPI-CT-CUSTOS-HORARIOS-PRODUTIVO-E-IMPRODUTIVO-DOS-EQUIPAMENTOS.pdf" TargetMode="External"/><Relationship Id="rId2602" Type="http://schemas.openxmlformats.org/officeDocument/2006/relationships/hyperlink" Target="https://www.caixa.gov.br/Downloads/sinapi-cadernos-tecnicos/SINAPI-CT-DEPRECIACAO-JUROS-IMPOSTOS-E-SEGUROS-MANUTENCAO-E-MATERIAIS-NA-OPERACAO-DOS-EQUIPAMENTOS.pdf" TargetMode="External"/><Relationship Id="rId5758" Type="http://schemas.openxmlformats.org/officeDocument/2006/relationships/hyperlink" Target="https://www.caixa.gov.br/Downloads/sinapi-cadernos-tecnicos/SINAPI-CT-INSTALACOES-PREDIAIS-DE-AGUA-QUENTE-EM-CPVC.pdf" TargetMode="External"/><Relationship Id="rId6809" Type="http://schemas.openxmlformats.org/officeDocument/2006/relationships/hyperlink" Target="https://www.caixa.gov.br/Downloads/sinapi-metodologia/Livro_SINAPI_Calculos_Parametros.pdf" TargetMode="External"/><Relationship Id="rId8164" Type="http://schemas.openxmlformats.org/officeDocument/2006/relationships/hyperlink" Target="https://www.caixa.gov.br/Downloads/sinapi-cadernos-tecnicos/SINAPI-CT-POCOS-DE-VISITA-E-CAIXAS-PARA-BOCAS-DE-LOBO.pdf" TargetMode="External"/><Relationship Id="rId9215" Type="http://schemas.openxmlformats.org/officeDocument/2006/relationships/hyperlink" Target="https://www.caixa.gov.br/Downloads/sinapi-cadernos-tecnicos/SINAPI-CT-TRANSPORTE-DE-MATERIAIS-DENTRO-DO-CANTEIRO-DE-OBRAS.pdf" TargetMode="External"/><Relationship Id="rId1204" Type="http://schemas.openxmlformats.org/officeDocument/2006/relationships/hyperlink" Target="https://www.caixa.gov.br/Downloads/sinapi-cadernos-tecnicos/SINAPI-CT-CANALETAS-GRELHAS-E-CAIXAS-COM-GRELHA-PARA-DRENAGEM.pdf" TargetMode="External"/><Relationship Id="rId4774" Type="http://schemas.openxmlformats.org/officeDocument/2006/relationships/hyperlink" Target="https://www.caixa.gov.br/Downloads/sinapi-cadernos-tecnicos/SINAPI-CT-INSTALACOES-ELETRICAS-REDE-DE-DISTRIBUICAO.pdf" TargetMode="External"/><Relationship Id="rId5825" Type="http://schemas.openxmlformats.org/officeDocument/2006/relationships/hyperlink" Target="https://www.caixa.gov.br/Downloads/sinapi-cadernos-tecnicos/SINAPI-CT-INSTALACOES-PREDIAIS-DE-AGUA-QUENTE-EM-CPVC.pdf" TargetMode="External"/><Relationship Id="rId7180" Type="http://schemas.openxmlformats.org/officeDocument/2006/relationships/hyperlink" Target="https://www.caixa.gov.br/Downloads/sinapi-cadernos-tecnicos/SINAPI-CT-LOUCAS-E-METAIS.pdf" TargetMode="External"/><Relationship Id="rId8231" Type="http://schemas.openxmlformats.org/officeDocument/2006/relationships/hyperlink" Target="https://www.caixa.gov.br/Downloads/sinapi-cadernos-tecnicos/SINAPI-CT-POCOS-DE-VISITA-E-CAIXAS-PARA-BOCAS-DE-LOBO.pdf" TargetMode="External"/><Relationship Id="rId3376" Type="http://schemas.openxmlformats.org/officeDocument/2006/relationships/hyperlink" Target="https://www.caixa.gov.br/Downloads/sinapi-cadernos-tecnicos/SINAPI-CT-ESCORAMENTO-E-PREPARO-DE-FUNDO-DE-VALAS.pdf" TargetMode="External"/><Relationship Id="rId4427" Type="http://schemas.openxmlformats.org/officeDocument/2006/relationships/hyperlink" Target="https://www.caixa.gov.br/Downloads/sinapi-cadernos-tecnicos/SINAPI-CT-INSTALACOES-ELETRICAS-ELETRODUTOS-EMBUTIDOS-CABOS-CAIXAS-TOMADAS-E-INTERRUPTORES.pdf" TargetMode="External"/><Relationship Id="rId297" Type="http://schemas.openxmlformats.org/officeDocument/2006/relationships/hyperlink" Target="https://www.caixa.gov.br/Downloads/sinapi-cadernos-tecnicos/SINAPI-CT-ARMACAO-PARA-ESTRUTURAS-DE-CONCRETO-ARMADO.pdf" TargetMode="External"/><Relationship Id="rId2392" Type="http://schemas.openxmlformats.org/officeDocument/2006/relationships/hyperlink" Target="https://www.caixa.gov.br/Downloads/sinapi-cadernos-tecnicos/SINAPI-CT-DEPRECIACAO-JUROS-IMPOSTOS-E-SEGUROS-MANUTENCAO-E-MATERIAIS-NA-OPERACAO-DOS-EQUIPAMENTOS.pdf" TargetMode="External"/><Relationship Id="rId3029" Type="http://schemas.openxmlformats.org/officeDocument/2006/relationships/hyperlink" Target="https://www.caixa.gov.br/Downloads/sinapi-cadernos-tecnicos/SINAPI-CT-EQUIPAMENTOS-DE-PROTECAO-COLETIVA.pdf" TargetMode="External"/><Relationship Id="rId3790" Type="http://schemas.openxmlformats.org/officeDocument/2006/relationships/hyperlink" Target="https://www.caixa.gov.br/Downloads/sinapi-cadernos-tecnicos/SINAPI-CT-ESTRUTURAS-DE-MADEIRA.pdf" TargetMode="External"/><Relationship Id="rId4841" Type="http://schemas.openxmlformats.org/officeDocument/2006/relationships/hyperlink" Target="https://www.caixa.gov.br/Downloads/sinapi-cadernos-tecnicos/SINAPI-CT-INSTALACOES-HIDRAULICAS-RESERVACAO-E-BOMBAS-DE-RECALQUE.pdf" TargetMode="External"/><Relationship Id="rId6599" Type="http://schemas.openxmlformats.org/officeDocument/2006/relationships/hyperlink" Target="https://www.caixa.gov.br/Downloads/sinapi-cadernos-tecnicos/SINAPI-CT-INSTALACOES-EM-COBRE.pdf" TargetMode="External"/><Relationship Id="rId7997" Type="http://schemas.openxmlformats.org/officeDocument/2006/relationships/hyperlink" Target="https://www.caixa.gov.br/Downloads/sinapi-cadernos-tecnicos/SINAPI-CT-PISOS.pdf" TargetMode="External"/><Relationship Id="rId364" Type="http://schemas.openxmlformats.org/officeDocument/2006/relationships/hyperlink" Target="https://www.caixa.gov.br/Downloads/sinapi-cadernos-tecnicos/SINAPI-CT-ASSENTAMENTO-DE-TUBOS-DE-ESGOTO-EM-PVC-E-PEAD.pdf" TargetMode="External"/><Relationship Id="rId2045" Type="http://schemas.openxmlformats.org/officeDocument/2006/relationships/hyperlink" Target="https://www.caixa.gov.br/Downloads/sinapi-cadernos-tecnicos/SINAPI-CT-DEPRECIACAO-JUROS-IMPOSTOS-E-SEGUROS-MANUTENCAO-E-MATERIAIS-NA-OPERACAO-DOS-EQUIPAMENTOS.pdf" TargetMode="External"/><Relationship Id="rId3443" Type="http://schemas.openxmlformats.org/officeDocument/2006/relationships/hyperlink" Target="https://www.caixa.gov.br/Downloads/sinapi-cadernos-tecnicos/SINAPI-CT-ESQUADRIAS-JANELAS.pdf" TargetMode="External"/><Relationship Id="rId9072" Type="http://schemas.openxmlformats.org/officeDocument/2006/relationships/hyperlink" Target="https://www.caixa.gov.br/Downloads/sinapi-cadernos-tecnicos/SINAPI-CT-TRANSPORTE-FLUVIAL-CARGA-E-DESCARGA.pdf" TargetMode="External"/><Relationship Id="rId3510" Type="http://schemas.openxmlformats.org/officeDocument/2006/relationships/hyperlink" Target="https://www.caixa.gov.br/Downloads/sinapi-cadernos-tecnicos/SINAPI-CT-ESQUADRIAS-PORTAS.pdf" TargetMode="External"/><Relationship Id="rId6666" Type="http://schemas.openxmlformats.org/officeDocument/2006/relationships/hyperlink" Target="https://www.caixa.gov.br/Downloads/sinapi-cadernos-tecnicos/SINAPI-CT-LAJES-PRE-MOLDADAS.pdf" TargetMode="External"/><Relationship Id="rId7717" Type="http://schemas.openxmlformats.org/officeDocument/2006/relationships/hyperlink" Target="https://www.caixa.gov.br/Downloads/sinapi-cadernos-tecnicos/SINAPI-CT-PAVIMENTO-RIGIDO-DE-CONCRETO.pdf" TargetMode="External"/><Relationship Id="rId431" Type="http://schemas.openxmlformats.org/officeDocument/2006/relationships/hyperlink" Target="https://www.caixa.gov.br/Downloads/sinapi-cadernos-tecnicos/SINAPI-CT-ASSENTAMENTO-DE-TUBOS-DE-PVC-E-METALICOS-EM-REDES-DE-AGUA.pdf" TargetMode="External"/><Relationship Id="rId1061" Type="http://schemas.openxmlformats.org/officeDocument/2006/relationships/hyperlink" Target="https://www.caixa.gov.br/Downloads/sinapi-cadernos-tecnicos/SINAPI-CT-BOMBAS-HIDRAULICAS-CENTRIFUGAS-HORIZONTAIS-E-SUBMERSIVEIS.pdf" TargetMode="External"/><Relationship Id="rId2112" Type="http://schemas.openxmlformats.org/officeDocument/2006/relationships/hyperlink" Target="https://www.caixa.gov.br/Downloads/sinapi-cadernos-tecnicos/SINAPI-CT-DEPRECIACAO-JUROS-IMPOSTOS-E-SEGUROS-MANUTENCAO-E-MATERIAIS-NA-OPERACAO-DOS-EQUIPAMENTOS.pdf" TargetMode="External"/><Relationship Id="rId5268" Type="http://schemas.openxmlformats.org/officeDocument/2006/relationships/hyperlink" Target="https://www.caixa.gov.br/Downloads/sinapi-cadernos-tecnicos/SINAPI-CT-INSTALACOES-HIDRAULICAS-EM-PPR.pdf" TargetMode="External"/><Relationship Id="rId5682" Type="http://schemas.openxmlformats.org/officeDocument/2006/relationships/hyperlink" Target="https://www.caixa.gov.br/Downloads/sinapi-cadernos-tecnicos/SINAPI-CT-INSTALACOES-PREDIAIS-DE-AGUA-FRIA-EM-PVC.pdf" TargetMode="External"/><Relationship Id="rId6319" Type="http://schemas.openxmlformats.org/officeDocument/2006/relationships/hyperlink" Target="https://www.caixa.gov.br/Downloads/sinapi-cadernos-tecnicos/SINAPI-CT-INSTALACOES-DE-AR-CONDICIONADO.pdf" TargetMode="External"/><Relationship Id="rId6733" Type="http://schemas.openxmlformats.org/officeDocument/2006/relationships/hyperlink" Target="https://www.caixa.gov.br/Downloads/sinapi-cadernos-tecnicos/SINAPI-CT-LIMPEZA-DE-OBRA.pdf" TargetMode="External"/><Relationship Id="rId1878" Type="http://schemas.openxmlformats.org/officeDocument/2006/relationships/hyperlink" Target="https://www.caixa.gov.br/Downloads/sinapi-cadernos-tecnicos/SINAPI-CT-DEMOLICOES-E-REMOCOES.pdf" TargetMode="External"/><Relationship Id="rId2929" Type="http://schemas.openxmlformats.org/officeDocument/2006/relationships/hyperlink" Target="https://www.caixa.gov.br/Downloads/sinapi-cadernos-tecnicos/SINAPI-CT-ELETROCALHAS.pdf" TargetMode="External"/><Relationship Id="rId4284" Type="http://schemas.openxmlformats.org/officeDocument/2006/relationships/hyperlink" Target="https://www.caixa.gov.br/Downloads/sinapi-cadernos-tecnicos/SINAPI-CT-ILUMINACAO-PREDIAL-E-MONITORAMENTO.pdf" TargetMode="External"/><Relationship Id="rId5335" Type="http://schemas.openxmlformats.org/officeDocument/2006/relationships/hyperlink" Target="https://www.caixa.gov.br/Downloads/sinapi-cadernos-tecnicos/SINAPI-CT-INSTALACOES-HIDRAULICAS-EM-PPR.pdf" TargetMode="External"/><Relationship Id="rId4351" Type="http://schemas.openxmlformats.org/officeDocument/2006/relationships/hyperlink" Target="https://www.caixa.gov.br/Downloads/sinapi-cadernos-tecnicos/SINAPI-CT-IMPERMEABILIZACAO-PROTECAO-MECANICA-E-TRATAMENTO-DE-JUNTA.pdf" TargetMode="External"/><Relationship Id="rId5402" Type="http://schemas.openxmlformats.org/officeDocument/2006/relationships/hyperlink" Target="https://www.caixa.gov.br/Downloads/sinapi-cadernos-tecnicos/SINAPI-CT-INSTALACOES-PREDIAIS-DE-ESGOTO-TUBOS-E-CONEXOES.pdf" TargetMode="External"/><Relationship Id="rId6800" Type="http://schemas.openxmlformats.org/officeDocument/2006/relationships/hyperlink" Target="https://www.caixa.gov.br/Downloads/sinapi-metodologia/Livro_SINAPI_Calculos_Parametros.pdf" TargetMode="External"/><Relationship Id="rId8558" Type="http://schemas.openxmlformats.org/officeDocument/2006/relationships/hyperlink" Target="https://www.caixa.gov.br/Downloads/sinapi-cadernos-tecnicos/SINAPI-CT-REDES-ENTERRADAS-DE-DISTRIBUICAO-ELETRICA.pdf" TargetMode="External"/><Relationship Id="rId9609" Type="http://schemas.openxmlformats.org/officeDocument/2006/relationships/hyperlink" Target="https://www.caixa.gov.br/Downloads/sinapi-cadernos-tecnicos/SINAPI-CT-VALVULAS-E-REGISTROS-PARA-SISTEMAS-PREDIAIS.pdf" TargetMode="External"/><Relationship Id="rId1945" Type="http://schemas.openxmlformats.org/officeDocument/2006/relationships/hyperlink" Target="https://www.caixa.gov.br/Downloads/sinapi-cadernos-tecnicos/SINAPI-CT-DEPRECIACAO-JUROS-IMPOSTOS-E-SEGUROS-MANUTENCAO-E-MATERIAIS-NA-OPERACAO-DOS-EQUIPAMENTOS.pdf" TargetMode="External"/><Relationship Id="rId4004" Type="http://schemas.openxmlformats.org/officeDocument/2006/relationships/hyperlink" Target="https://www.caixa.gov.br/Downloads/sinapi-cadernos-tecnicos/SINAPI-CT-FUNDACOES-RASAS-(BLOCOS-SAPATAS-VIGAS-BALDRAME).pdf" TargetMode="External"/><Relationship Id="rId8972" Type="http://schemas.openxmlformats.org/officeDocument/2006/relationships/hyperlink" Target="https://www.caixa.gov.br/Downloads/sinapi-cadernos-tecnicos/SINAPI-CT-SUPRESSAO-VEGETAL.pdf" TargetMode="External"/><Relationship Id="rId3020" Type="http://schemas.openxmlformats.org/officeDocument/2006/relationships/hyperlink" Target="https://www.caixa.gov.br/Downloads/sinapi-cadernos-tecnicos/SINAPI-CT-EQUIPAMENTOS-DE-PROTECAO-COLETIVA.pdf" TargetMode="External"/><Relationship Id="rId6176" Type="http://schemas.openxmlformats.org/officeDocument/2006/relationships/hyperlink" Target="https://www.caixa.gov.br/Downloads/sinapi-cadernos-tecnicos/SINAPI-CT-INSTALACOES-DE-GAS-E-INCENDIO-EM-ACO-E-FERRO-GALVANIZADO.pdf" TargetMode="External"/><Relationship Id="rId7227" Type="http://schemas.openxmlformats.org/officeDocument/2006/relationships/hyperlink" Target="https://www.caixa.gov.br/Downloads/sinapi-cadernos-tecnicos/SINAPI-CT-LOUCAS-E-METAIS.pdf" TargetMode="External"/><Relationship Id="rId7574" Type="http://schemas.openxmlformats.org/officeDocument/2006/relationships/hyperlink" Target="https://www.caixa.gov.br/Downloads/sinapi-cadernos-tecnicos/SINAPI-CT-PAREDES-EM-DRYWALL.pdf" TargetMode="External"/><Relationship Id="rId8625" Type="http://schemas.openxmlformats.org/officeDocument/2006/relationships/hyperlink" Target="https://www.caixa.gov.br/Downloads/sinapi-cadernos-tecnicos/SINAPI-CT-REDES-DE-LOGICA-TELEFONIA-E-IMAGEM.pdf" TargetMode="External"/><Relationship Id="rId6590" Type="http://schemas.openxmlformats.org/officeDocument/2006/relationships/hyperlink" Target="https://www.caixa.gov.br/Downloads/sinapi-cadernos-tecnicos/SINAPI-CT-INSTALACOES-EM-COBRE.pdf" TargetMode="External"/><Relationship Id="rId7641" Type="http://schemas.openxmlformats.org/officeDocument/2006/relationships/hyperlink" Target="https://www.caixa.gov.br/Downloads/sinapi-cadernos-tecnicos/SINAPI-CT-PASSEIOS-DE-CONCRETO.pdf" TargetMode="External"/><Relationship Id="rId2786" Type="http://schemas.openxmlformats.org/officeDocument/2006/relationships/hyperlink" Target="https://www.caixa.gov.br/Downloads/sinapi-cadernos-tecnicos/SINAPI-CT-DRENOS.pdf" TargetMode="External"/><Relationship Id="rId3837" Type="http://schemas.openxmlformats.org/officeDocument/2006/relationships/hyperlink" Target="https://www.caixa.gov.br/Downloads/sinapi-cadernos-tecnicos/SINAPI-CT-ESTRUTURAS-DE-MADEIRA.pdf" TargetMode="External"/><Relationship Id="rId5192" Type="http://schemas.openxmlformats.org/officeDocument/2006/relationships/hyperlink" Target="https://www.caixa.gov.br/Downloads/sinapi-cadernos-tecnicos/SINAPI-CT-INSTALACOES-HIDRAULICAS-EM-PEX.pdf" TargetMode="External"/><Relationship Id="rId6243" Type="http://schemas.openxmlformats.org/officeDocument/2006/relationships/hyperlink" Target="https://www.caixa.gov.br/Downloads/sinapi-cadernos-tecnicos/SINAPI-CT-INSTALACOES-DE-GAS-E-INCENDIO-EM-ACO-E-FERRO-GALVANIZADO.pdf" TargetMode="External"/><Relationship Id="rId9399" Type="http://schemas.openxmlformats.org/officeDocument/2006/relationships/hyperlink" Target="https://www.caixa.gov.br/Downloads/sinapi-cadernos-tecnicos/SINAPI-CT-TUBULACAO-FLANGEADA-PARA-REDES-DE-AGUA.pdf" TargetMode="External"/><Relationship Id="rId758" Type="http://schemas.openxmlformats.org/officeDocument/2006/relationships/hyperlink" Target="https://www.caixa.gov.br/Downloads/sinapi-cadernos-tecnicos/SINAPI-CT-ATERROS-BASES-SUB-BASES-E-IMPRIMACOES.pdf" TargetMode="External"/><Relationship Id="rId1388" Type="http://schemas.openxmlformats.org/officeDocument/2006/relationships/hyperlink" Target="https://www.caixa.gov.br/Downloads/sinapi-cadernos-tecnicos/SINAPI-CT-CONTRAPISO.pdf" TargetMode="External"/><Relationship Id="rId2439" Type="http://schemas.openxmlformats.org/officeDocument/2006/relationships/hyperlink" Target="https://www.caixa.gov.br/Downloads/sinapi-cadernos-tecnicos/SINAPI-CT-DEPRECIACAO-JUROS-IMPOSTOS-E-SEGUROS-MANUTENCAO-E-MATERIAIS-NA-OPERACAO-DOS-EQUIPAMENTOS.pdf" TargetMode="External"/><Relationship Id="rId2853" Type="http://schemas.openxmlformats.org/officeDocument/2006/relationships/hyperlink" Target="https://www.caixa.gov.br/Downloads/sinapi-cadernos-tecnicos/SINAPI-CT-ELETROCALHAS.pdf" TargetMode="External"/><Relationship Id="rId3904" Type="http://schemas.openxmlformats.org/officeDocument/2006/relationships/hyperlink" Target="https://www.caixa.gov.br/Downloads/sinapi-cadernos-tecnicos/SINAPI-CT-FORROS.pdf" TargetMode="External"/><Relationship Id="rId6310" Type="http://schemas.openxmlformats.org/officeDocument/2006/relationships/hyperlink" Target="https://www.caixa.gov.br/Downloads/sinapi-cadernos-tecnicos/SINAPI-CT-INSTALACOES-DE-GAS-EM-PEX-MULTICAMADAS.pdf" TargetMode="External"/><Relationship Id="rId9466" Type="http://schemas.openxmlformats.org/officeDocument/2006/relationships/hyperlink" Target="https://www.caixa.gov.br/Downloads/sinapi-cadernos-tecnicos/SINAPI-CT-TUBULOES.pdf" TargetMode="External"/><Relationship Id="rId94" Type="http://schemas.openxmlformats.org/officeDocument/2006/relationships/hyperlink" Target="https://www.caixa.gov.br/Downloads/sinapi-cadernos-tecnicos/SINAPI-CT-ALVENARIAS-DIVERSAS.pdf" TargetMode="External"/><Relationship Id="rId825" Type="http://schemas.openxmlformats.org/officeDocument/2006/relationships/hyperlink" Target="https://www.caixa.gov.br/Downloads/sinapi-cadernos-tecnicos/SINAPI-CT-ATERROS-BASES-SUB-BASES-E-IMPRIMACOES.pdf" TargetMode="External"/><Relationship Id="rId1455" Type="http://schemas.openxmlformats.org/officeDocument/2006/relationships/hyperlink" Target="https://www.caixa.gov.br/Downloads/sinapi-cadernos-tecnicos/SINAPI-CT-CUSTOS-HORARIOS-PRODUTIVO-E-IMPRODUTIVO-DOS-EQUIPAMENTOS.pdf" TargetMode="External"/><Relationship Id="rId2506" Type="http://schemas.openxmlformats.org/officeDocument/2006/relationships/hyperlink" Target="https://www.caixa.gov.br/Downloads/sinapi-cadernos-tecnicos/SINAPI-CT-DEPRECIACAO-JUROS-IMPOSTOS-E-SEGUROS-MANUTENCAO-E-MATERIAIS-NA-OPERACAO-DOS-EQUIPAMENTOS.pdf" TargetMode="External"/><Relationship Id="rId8068" Type="http://schemas.openxmlformats.org/officeDocument/2006/relationships/hyperlink" Target="https://www.caixa.gov.br/Downloads/sinapi-cadernos-tecnicos/SINAPI-CT-POSTES-DE-CONCRETO-E-METALICOS.pdf" TargetMode="External"/><Relationship Id="rId8482" Type="http://schemas.openxmlformats.org/officeDocument/2006/relationships/hyperlink" Target="https://www.caixa.gov.br/Downloads/sinapi-cadernos-tecnicos/SINAPI-CT-RECOMPOSICAO-DE-PAVIMENTOS.pdf" TargetMode="External"/><Relationship Id="rId9119" Type="http://schemas.openxmlformats.org/officeDocument/2006/relationships/hyperlink" Target="https://www.caixa.gov.br/Downloads/sinapi-cadernos-tecnicos/SINAPI-CT-TRANSPORTE-FLUVIAL-CARGA-E-DESCARGA.pdf" TargetMode="External"/><Relationship Id="rId9533" Type="http://schemas.openxmlformats.org/officeDocument/2006/relationships/hyperlink" Target="https://www.caixa.gov.br/Downloads/sinapi-cadernos-tecnicos/SINAPI-CT-VIDROS-E-ESPELHOS.pdf" TargetMode="External"/><Relationship Id="rId1108" Type="http://schemas.openxmlformats.org/officeDocument/2006/relationships/hyperlink" Target="https://www.caixa.gov.br/Downloads/sinapi-cadernos-tecnicos/SINAPI-CT-CAIXAS-ENTERRADAS.pdf" TargetMode="External"/><Relationship Id="rId2920" Type="http://schemas.openxmlformats.org/officeDocument/2006/relationships/hyperlink" Target="https://www.caixa.gov.br/Downloads/sinapi-cadernos-tecnicos/SINAPI-CT-ELETROCALHAS.pdf" TargetMode="External"/><Relationship Id="rId4678" Type="http://schemas.openxmlformats.org/officeDocument/2006/relationships/hyperlink" Target="https://www.caixa.gov.br/Downloads/sinapi-cadernos-tecnicos/SINAPI-CT-INSTALACOES-ELETRICAS-QUADROS-CABOS-DISJUNTORES-CONTATORES-E-BARRAMENTOS-BLINDADOS.pdf" TargetMode="External"/><Relationship Id="rId7084" Type="http://schemas.openxmlformats.org/officeDocument/2006/relationships/hyperlink" Target="https://www.caixa.gov.br/Downloads/sinapi-metodologia/Livro_SINAPI_Calculos_Parametros.pdf" TargetMode="External"/><Relationship Id="rId8135" Type="http://schemas.openxmlformats.org/officeDocument/2006/relationships/hyperlink" Target="https://www.caixa.gov.br/Downloads/sinapi-cadernos-tecnicos/SINAPI-CT-POCOS-DE-VISITA-E-CAIXAS-PARA-BOCAS-DE-LOBO.pdf" TargetMode="External"/><Relationship Id="rId1522" Type="http://schemas.openxmlformats.org/officeDocument/2006/relationships/hyperlink" Target="https://www.caixa.gov.br/Downloads/sinapi-cadernos-tecnicos/SINAPI-CT-CUSTOS-HORARIOS-PRODUTIVO-E-IMPRODUTIVO-DOS-EQUIPAMENTOS.pdf" TargetMode="External"/><Relationship Id="rId5729" Type="http://schemas.openxmlformats.org/officeDocument/2006/relationships/hyperlink" Target="https://www.caixa.gov.br/Downloads/sinapi-cadernos-tecnicos/SINAPI-CT-INSTALACOES-PREDIAIS-DE-AGUA-QUENTE-EM-CPVC.pdf" TargetMode="External"/><Relationship Id="rId7151" Type="http://schemas.openxmlformats.org/officeDocument/2006/relationships/hyperlink" Target="https://www.caixa.gov.br/Downloads/sinapi-cadernos-tecnicos/SINAPI-CT-LOUCAS-E-METAIS.pdf" TargetMode="External"/><Relationship Id="rId8202" Type="http://schemas.openxmlformats.org/officeDocument/2006/relationships/hyperlink" Target="https://www.caixa.gov.br/Downloads/sinapi-cadernos-tecnicos/SINAPI-CT-POCOS-DE-VISITA-E-CAIXAS-PARA-BOCAS-DE-LOBO.pdf" TargetMode="External"/><Relationship Id="rId9600" Type="http://schemas.openxmlformats.org/officeDocument/2006/relationships/hyperlink" Target="https://www.caixa.gov.br/Downloads/sinapi-cadernos-tecnicos/SINAPI-CT-VALVULAS-E-REGISTROS-PARA-SISTEMAS-PREDIAIS.pdf" TargetMode="External"/><Relationship Id="rId3694" Type="http://schemas.openxmlformats.org/officeDocument/2006/relationships/hyperlink" Target="https://www.caixa.gov.br/Downloads/sinapi-cadernos-tecnicos/SINAPI-CT-ESTRUTURA-E-TRAMA-PARA-COBERTURA.pdf" TargetMode="External"/><Relationship Id="rId4745" Type="http://schemas.openxmlformats.org/officeDocument/2006/relationships/hyperlink" Target="https://www.caixa.gov.br/Downloads/sinapi-cadernos-tecnicos/SINAPI-CT-INSTALACOES-ELETRICAS-REDE-DE-DISTRIBUICAO.pdf" TargetMode="External"/><Relationship Id="rId2296" Type="http://schemas.openxmlformats.org/officeDocument/2006/relationships/hyperlink" Target="https://www.caixa.gov.br/Downloads/sinapi-cadernos-tecnicos/SINAPI-CT-DEPRECIACAO-JUROS-IMPOSTOS-E-SEGUROS-MANUTENCAO-E-MATERIAIS-NA-OPERACAO-DOS-EQUIPAMENTOS.pdf" TargetMode="External"/><Relationship Id="rId3347" Type="http://schemas.openxmlformats.org/officeDocument/2006/relationships/hyperlink" Target="https://www.caixa.gov.br/Downloads/sinapi-cadernos-tecnicos/SINAPI-CT-ESCAVACAO-EM-MATERIAL-DE-3&#170;-CATEGORIA.pdf" TargetMode="External"/><Relationship Id="rId3761" Type="http://schemas.openxmlformats.org/officeDocument/2006/relationships/hyperlink" Target="https://www.caixa.gov.br/Downloads/sinapi-cadernos-tecnicos/SINAPI-CT-ESTRUTURAS-DE-CONTENCAO-PERFIS-PRANCHADOS-CORTINAS-E-MUROS-DE-ARRIMO.pdf" TargetMode="External"/><Relationship Id="rId4812" Type="http://schemas.openxmlformats.org/officeDocument/2006/relationships/hyperlink" Target="https://www.caixa.gov.br/Downloads/sinapi-cadernos-tecnicos/SINAPI-CT-INSTALACOES-ELETRICAS-REDE-DE-DISTRIBUICAO.pdf" TargetMode="External"/><Relationship Id="rId7968" Type="http://schemas.openxmlformats.org/officeDocument/2006/relationships/hyperlink" Target="https://www.caixa.gov.br/Downloads/sinapi-cadernos-tecnicos/SINAPI-CT-PINTURA-PARA-PISOS-E-PARA-SINALIZACAO-HORIZONTAL-E-VERTICAL.pdf" TargetMode="External"/><Relationship Id="rId268" Type="http://schemas.openxmlformats.org/officeDocument/2006/relationships/hyperlink" Target="https://www.caixa.gov.br/Downloads/sinapi-cadernos-tecnicos/SINAPI-CT-ARMACAO-DE-ESTACAS.pdf" TargetMode="External"/><Relationship Id="rId682" Type="http://schemas.openxmlformats.org/officeDocument/2006/relationships/hyperlink" Target="https://www.caixa.gov.br/Downloads/sinapi-cadernos-tecnicos/SINAPI-CT-ASSENTAMENTO-DE-TUBOS-DE-ESGOTO-OU-DRENAGEM-PLUVIAL-EM-CONCRETO.pdf" TargetMode="External"/><Relationship Id="rId2363" Type="http://schemas.openxmlformats.org/officeDocument/2006/relationships/hyperlink" Target="https://www.caixa.gov.br/Downloads/sinapi-cadernos-tecnicos/SINAPI-CT-DEPRECIACAO-JUROS-IMPOSTOS-E-SEGUROS-MANUTENCAO-E-MATERIAIS-NA-OPERACAO-DOS-EQUIPAMENTOS.pdf" TargetMode="External"/><Relationship Id="rId3414" Type="http://schemas.openxmlformats.org/officeDocument/2006/relationships/hyperlink" Target="https://www.caixa.gov.br/Downloads/sinapi-cadernos-tecnicos/SINAPI-CT-ESGOTAMENTO-DE-VALA-E-REBAIXAMENTO-DO-LENCOL-FREATICO.pdf" TargetMode="External"/><Relationship Id="rId6984" Type="http://schemas.openxmlformats.org/officeDocument/2006/relationships/hyperlink" Target="https://www.caixa.gov.br/Downloads/sinapi-metodologia/Livro_SINAPI_Calculos_Parametros.pdf" TargetMode="External"/><Relationship Id="rId9390" Type="http://schemas.openxmlformats.org/officeDocument/2006/relationships/hyperlink" Target="https://www.caixa.gov.br/Downloads/sinapi-cadernos-tecnicos/SINAPI-CT-TRATAMENTOS-SUPERFICIAIS.pdf" TargetMode="External"/><Relationship Id="rId335" Type="http://schemas.openxmlformats.org/officeDocument/2006/relationships/hyperlink" Target="https://www.caixa.gov.br/Downloads/sinapi-cadernos-tecnicos/SINAPI-CT-ARRASAMENTO-DE-ESTACAS.pdf" TargetMode="External"/><Relationship Id="rId2016" Type="http://schemas.openxmlformats.org/officeDocument/2006/relationships/hyperlink" Target="https://www.caixa.gov.br/Downloads/sinapi-cadernos-tecnicos/SINAPI-CT-DEPRECIACAO-JUROS-IMPOSTOS-E-SEGUROS-MANUTENCAO-E-MATERIAIS-NA-OPERACAO-DOS-EQUIPAMENTOS.pdf" TargetMode="External"/><Relationship Id="rId2430" Type="http://schemas.openxmlformats.org/officeDocument/2006/relationships/hyperlink" Target="https://www.caixa.gov.br/Downloads/sinapi-cadernos-tecnicos/SINAPI-CT-DEPRECIACAO-JUROS-IMPOSTOS-E-SEGUROS-MANUTENCAO-E-MATERIAIS-NA-OPERACAO-DOS-EQUIPAMENTOS.pdf" TargetMode="External"/><Relationship Id="rId5586" Type="http://schemas.openxmlformats.org/officeDocument/2006/relationships/hyperlink" Target="https://www.caixa.gov.br/Downloads/sinapi-cadernos-tecnicos/SINAPI-CT-INSTALACOES-PREDIAIS-DE-AGUA-FRIA-EM-PVC.pdf" TargetMode="External"/><Relationship Id="rId6637" Type="http://schemas.openxmlformats.org/officeDocument/2006/relationships/hyperlink" Target="https://www.caixa.gov.br/Downloads/sinapi-cadernos-tecnicos/SINAPI-CT-INSTALACOES-PARA-CANTEIROS-DE-OBRAS.pdf" TargetMode="External"/><Relationship Id="rId9043" Type="http://schemas.openxmlformats.org/officeDocument/2006/relationships/hyperlink" Target="https://www.caixa.gov.br/Downloads/sinapi-cadernos-tecnicos/SINAPI-CT-TRANSPORTE-FLUVIAL-CARGA-E-DESCARGA.pdf" TargetMode="External"/><Relationship Id="rId402" Type="http://schemas.openxmlformats.org/officeDocument/2006/relationships/hyperlink" Target="https://www.caixa.gov.br/Downloads/sinapi-cadernos-tecnicos/SINAPI-CT-ASSENTAMENTO-DE-TUBOS-DE-ESGOTO-EM-PVC-E-PEAD.pdf" TargetMode="External"/><Relationship Id="rId1032" Type="http://schemas.openxmlformats.org/officeDocument/2006/relationships/hyperlink" Target="https://www.caixa.gov.br/Downloads/sinapi-cadernos-tecnicos/SINAPI-CT-BOCAS-PARA-BUEIROS.pdf" TargetMode="External"/><Relationship Id="rId4188" Type="http://schemas.openxmlformats.org/officeDocument/2006/relationships/hyperlink" Target="https://www.caixa.gov.br/Downloads/sinapi-cadernos-tecnicos/SINAPI-CT-GESSO.pdf" TargetMode="External"/><Relationship Id="rId5239" Type="http://schemas.openxmlformats.org/officeDocument/2006/relationships/hyperlink" Target="https://www.caixa.gov.br/Downloads/sinapi-cadernos-tecnicos/SINAPI-CT-INSTALACOES-HIDRAULICAS-EM-PEX.pdf" TargetMode="External"/><Relationship Id="rId9110" Type="http://schemas.openxmlformats.org/officeDocument/2006/relationships/hyperlink" Target="https://www.caixa.gov.br/Downloads/sinapi-cadernos-tecnicos/SINAPI-CT-TRANSPORTE-FLUVIAL-CARGA-E-DESCARGA.pdf" TargetMode="External"/><Relationship Id="rId4255" Type="http://schemas.openxmlformats.org/officeDocument/2006/relationships/hyperlink" Target="https://www.caixa.gov.br/Downloads/sinapi-cadernos-tecnicos/SINAPI-CT-GUIAS-E-SARJETAS.pdf" TargetMode="External"/><Relationship Id="rId5306" Type="http://schemas.openxmlformats.org/officeDocument/2006/relationships/hyperlink" Target="https://www.caixa.gov.br/Downloads/sinapi-cadernos-tecnicos/SINAPI-CT-INSTALACOES-HIDRAULICAS-EM-PPR.pdf" TargetMode="External"/><Relationship Id="rId5653" Type="http://schemas.openxmlformats.org/officeDocument/2006/relationships/hyperlink" Target="https://www.caixa.gov.br/Downloads/sinapi-cadernos-tecnicos/SINAPI-CT-INSTALACOES-PREDIAIS-DE-AGUA-FRIA-EM-PVC.pdf" TargetMode="External"/><Relationship Id="rId6704" Type="http://schemas.openxmlformats.org/officeDocument/2006/relationships/hyperlink" Target="https://www.caixa.gov.br/Downloads/sinapi-cadernos-tecnicos/SINAPI-CT-LIGACOES-PREDIAIS-DE-AGUA-E-ESGOTO.pdf" TargetMode="External"/><Relationship Id="rId1849" Type="http://schemas.openxmlformats.org/officeDocument/2006/relationships/hyperlink" Target="https://www.caixa.gov.br/Downloads/sinapi-cadernos-tecnicos/SINAPI-CT-DEMOLICOES-E-REMOCOES.pdf" TargetMode="External"/><Relationship Id="rId5720" Type="http://schemas.openxmlformats.org/officeDocument/2006/relationships/hyperlink" Target="https://www.caixa.gov.br/Downloads/sinapi-cadernos-tecnicos/SINAPI-CT-INSTALACOES-PREDIAIS-DE-AGUA-QUENTE-EM-CPVC.pdf" TargetMode="External"/><Relationship Id="rId8876" Type="http://schemas.openxmlformats.org/officeDocument/2006/relationships/hyperlink" Target="https://www.caixa.gov.br/Downloads/sinapi-cadernos-tecnicos/SINAPI-CT-SISTEMA-DE-PROTECAO-CONTRA-DESCARGAS-ATMOSFERICAS-SPDA.pdf" TargetMode="External"/><Relationship Id="rId192" Type="http://schemas.openxmlformats.org/officeDocument/2006/relationships/hyperlink" Target="https://www.caixa.gov.br/Downloads/sinapi-cadernos-tecnicos/SINAPI-CT-ARGAMASSAS.pdf" TargetMode="External"/><Relationship Id="rId1916" Type="http://schemas.openxmlformats.org/officeDocument/2006/relationships/hyperlink" Target="https://www.caixa.gov.br/Downloads/sinapi-cadernos-tecnicos/SINAPI-CT-DEPRECIACAO-JUROS-IMPOSTOS-E-SEGUROS-MANUTENCAO-E-MATERIAIS-NA-OPERACAO-DOS-EQUIPAMENTOS.pdf" TargetMode="External"/><Relationship Id="rId3271" Type="http://schemas.openxmlformats.org/officeDocument/2006/relationships/hyperlink" Target="https://www.caixa.gov.br/Downloads/sinapi-cadernos-tecnicos/SINAPI-CT-ESCAVACAO-DE-VALAS.pdf" TargetMode="External"/><Relationship Id="rId4322" Type="http://schemas.openxmlformats.org/officeDocument/2006/relationships/hyperlink" Target="https://www.caixa.gov.br/Downloads/sinapi-cadernos-tecnicos/SINAPI-CT-ILUMINACAO-PREDIAL-E-MONITORAMENTO.pdf" TargetMode="External"/><Relationship Id="rId7478" Type="http://schemas.openxmlformats.org/officeDocument/2006/relationships/hyperlink" Target="https://www.caixa.gov.br/Downloads/sinapi-cadernos-tecnicos/SINAPI-CT-PAISAGISMO-PLANTIO.pdf" TargetMode="External"/><Relationship Id="rId7892" Type="http://schemas.openxmlformats.org/officeDocument/2006/relationships/hyperlink" Target="https://www.caixa.gov.br/Downloads/sinapi-cadernos-tecnicos/SINAPI-CT-PINTURA-EM-MADEIRA.pdf" TargetMode="External"/><Relationship Id="rId8529" Type="http://schemas.openxmlformats.org/officeDocument/2006/relationships/hyperlink" Target="https://www.caixa.gov.br/Downloads/sinapi-cadernos-tecnicos/SINAPI-CT-RECOMPOSICAO-DE-PAVIMENTOS.pdf" TargetMode="External"/><Relationship Id="rId8943" Type="http://schemas.openxmlformats.org/officeDocument/2006/relationships/hyperlink" Target="https://www.caixa.gov.br/Downloads/sinapi-cadernos-tecnicos/SINAPI-CT-SISTEMAS-DE-MEDICAO.pdf" TargetMode="External"/><Relationship Id="rId6494" Type="http://schemas.openxmlformats.org/officeDocument/2006/relationships/hyperlink" Target="https://www.caixa.gov.br/Downloads/sinapi-cadernos-tecnicos/SINAPI-CT-INSTALACOES-EM-COBRE.pdf" TargetMode="External"/><Relationship Id="rId7545" Type="http://schemas.openxmlformats.org/officeDocument/2006/relationships/hyperlink" Target="https://www.caixa.gov.br/Downloads/sinapi-cadernos-tecnicos/SINAPI-CT-PAREDES-DE-CONCRETO-ESTUCAMENTO.pdf" TargetMode="External"/><Relationship Id="rId5096" Type="http://schemas.openxmlformats.org/officeDocument/2006/relationships/hyperlink" Target="https://www.caixa.gov.br/Downloads/sinapi-cadernos-tecnicos/SINAPI-CT-INSTALACOES-HIDRAULICAS-RESERVACAO-E-BOMBAS-DE-RECALQUE.pdf" TargetMode="External"/><Relationship Id="rId6147" Type="http://schemas.openxmlformats.org/officeDocument/2006/relationships/hyperlink" Target="https://www.caixa.gov.br/Downloads/sinapi-cadernos-tecnicos/SINAPI-CT-INSTALACOES-DE-GAS-E-INCENDIO-EM-ACO-E-FERRO-GALVANIZADO.pdf" TargetMode="External"/><Relationship Id="rId6561" Type="http://schemas.openxmlformats.org/officeDocument/2006/relationships/hyperlink" Target="https://www.caixa.gov.br/Downloads/sinapi-cadernos-tecnicos/SINAPI-CT-INSTALACOES-EM-COBRE.pdf" TargetMode="External"/><Relationship Id="rId7612" Type="http://schemas.openxmlformats.org/officeDocument/2006/relationships/hyperlink" Target="https://www.caixa.gov.br/Downloads/sinapi-cadernos-tecnicos/SINAPI-CT-PARQUINHOS-E-EQUIPAMENTOS-DE-GINASTICA-AO-AR-LIVRE.pdf" TargetMode="External"/><Relationship Id="rId5163" Type="http://schemas.openxmlformats.org/officeDocument/2006/relationships/hyperlink" Target="https://www.caixa.gov.br/Downloads/sinapi-cadernos-tecnicos/SINAPI-CT-INSTALACOES-HIDRAULICAS-EM-PEX.pdf" TargetMode="External"/><Relationship Id="rId6214" Type="http://schemas.openxmlformats.org/officeDocument/2006/relationships/hyperlink" Target="https://www.caixa.gov.br/Downloads/sinapi-cadernos-tecnicos/SINAPI-CT-INSTALACOES-DE-GAS-E-INCENDIO-EM-ACO-E-FERRO-GALVANIZADO.pdf" TargetMode="External"/><Relationship Id="rId729" Type="http://schemas.openxmlformats.org/officeDocument/2006/relationships/hyperlink" Target="https://www.caixa.gov.br/Downloads/sinapi-cadernos-tecnicos/SINAPI-CT-ATERRO-E-REATERRO-DE-VALAS.pdf" TargetMode="External"/><Relationship Id="rId1359" Type="http://schemas.openxmlformats.org/officeDocument/2006/relationships/hyperlink" Target="https://www.caixa.gov.br/Downloads/sinapi-cadernos-tecnicos/SINAPI-CT-CONCRETO-PROTENDIDO.pdf" TargetMode="External"/><Relationship Id="rId2757" Type="http://schemas.openxmlformats.org/officeDocument/2006/relationships/hyperlink" Target="https://www.caixa.gov.br/Downloads/sinapi-cadernos-tecnicos/SINAPI-CT-DRENOS.pdf" TargetMode="External"/><Relationship Id="rId3808" Type="http://schemas.openxmlformats.org/officeDocument/2006/relationships/hyperlink" Target="https://www.caixa.gov.br/Downloads/sinapi-cadernos-tecnicos/SINAPI-CT-ESTRUTURAS-DE-MADEIRA.pdf" TargetMode="External"/><Relationship Id="rId5230" Type="http://schemas.openxmlformats.org/officeDocument/2006/relationships/hyperlink" Target="https://www.caixa.gov.br/Downloads/sinapi-cadernos-tecnicos/SINAPI-CT-INSTALACOES-HIDRAULICAS-EM-PEX.pdf" TargetMode="External"/><Relationship Id="rId8386" Type="http://schemas.openxmlformats.org/officeDocument/2006/relationships/hyperlink" Target="https://www.caixa.gov.br/Downloads/sinapi-cadernos-tecnicos/SINAPI-CT-RADIER-PISO-DE-CONCRETO-E-LAJE-SOBRE-SOLO.pdf" TargetMode="External"/><Relationship Id="rId9437" Type="http://schemas.openxmlformats.org/officeDocument/2006/relationships/hyperlink" Target="https://www.caixa.gov.br/Downloads/sinapi-cadernos-tecnicos/SINAPI-CT-TUBULACAO-FLANGEADA-PARA-REDES-DE-AGUA.pdf" TargetMode="External"/><Relationship Id="rId1773" Type="http://schemas.openxmlformats.org/officeDocument/2006/relationships/hyperlink" Target="https://www.caixa.gov.br/Downloads/sinapi-cadernos-tecnicos/SINAPI-CT-CUSTOS-HORARIOS-PRODUTIVO-E-IMPRODUTIVO-DOS-EQUIPAMENTOS.pdf" TargetMode="External"/><Relationship Id="rId2824" Type="http://schemas.openxmlformats.org/officeDocument/2006/relationships/hyperlink" Target="https://www.caixa.gov.br/Downloads/sinapi-cadernos-tecnicos/SINAPI-CT-DUTOS-PARA-AR-CONDICIONADO.pdf" TargetMode="External"/><Relationship Id="rId8039" Type="http://schemas.openxmlformats.org/officeDocument/2006/relationships/hyperlink" Target="https://www.caixa.gov.br/Downloads/sinapi-cadernos-tecnicos/SINAPI-CT-POSTES-DE-CONCRETO-E-METALICOS.pdf" TargetMode="External"/><Relationship Id="rId65" Type="http://schemas.openxmlformats.org/officeDocument/2006/relationships/hyperlink" Target="https://www.caixa.gov.br/Downloads/sinapi-cadernos-tecnicos/SINAPI-CT-ALVENARIA-DE-VEDACAO.pdf" TargetMode="External"/><Relationship Id="rId1426" Type="http://schemas.openxmlformats.org/officeDocument/2006/relationships/hyperlink" Target="https://www.caixa.gov.br/Downloads/sinapi-cadernos-tecnicos/SINAPI-CT-CONTRAPISO.pdf" TargetMode="External"/><Relationship Id="rId1840" Type="http://schemas.openxmlformats.org/officeDocument/2006/relationships/hyperlink" Target="https://www.caixa.gov.br/Downloads/sinapi-cadernos-tecnicos/SINAPI-CT-CUSTOS-HORARIOS-PRODUTIVO-E-IMPRODUTIVO-DOS-EQUIPAMENTOS.pdf" TargetMode="External"/><Relationship Id="rId4996" Type="http://schemas.openxmlformats.org/officeDocument/2006/relationships/hyperlink" Target="https://www.caixa.gov.br/Downloads/sinapi-cadernos-tecnicos/SINAPI-CT-INSTALACOES-HIDRAULICAS-RESERVACAO-E-BOMBAS-DE-RECALQUE.pdf" TargetMode="External"/><Relationship Id="rId8453" Type="http://schemas.openxmlformats.org/officeDocument/2006/relationships/hyperlink" Target="https://www.caixa.gov.br/Downloads/sinapi-cadernos-tecnicos/SINAPI-CT-RASGOS-E-FIXACOES.pdf" TargetMode="External"/><Relationship Id="rId9504" Type="http://schemas.openxmlformats.org/officeDocument/2006/relationships/hyperlink" Target="https://www.caixa.gov.br/Downloads/sinapi-cadernos-tecnicos/SINAPI-CT-VERGAS-CONTRAVERGAS-E-FIXACAO-DE-ALVENARIA.pdf" TargetMode="External"/><Relationship Id="rId3598" Type="http://schemas.openxmlformats.org/officeDocument/2006/relationships/hyperlink" Target="https://www.caixa.gov.br/Downloads/sinapi-cadernos-tecnicos/SINAPI-CT-ESTACAS-METALICAS.pdf" TargetMode="External"/><Relationship Id="rId4649" Type="http://schemas.openxmlformats.org/officeDocument/2006/relationships/hyperlink" Target="https://www.caixa.gov.br/Downloads/sinapi-cadernos-tecnicos/SINAPI-CT-INSTALACOES-ELETRICAS-QUADROS-CABOS-DISJUNTORES-CONTATORES-E-BARRAMENTOS-BLINDADOS.pdf" TargetMode="External"/><Relationship Id="rId7055" Type="http://schemas.openxmlformats.org/officeDocument/2006/relationships/hyperlink" Target="https://www.caixa.gov.br/Downloads/sinapi-metodologia/Livro_SINAPI_Calculos_Parametros.pdf" TargetMode="External"/><Relationship Id="rId8106" Type="http://schemas.openxmlformats.org/officeDocument/2006/relationships/hyperlink" Target="https://www.caixa.gov.br/Downloads/sinapi-cadernos-tecnicos/SINAPI-CT-POSTES-DE-CONCRETO-E-METALICOS.pdf" TargetMode="External"/><Relationship Id="rId8520" Type="http://schemas.openxmlformats.org/officeDocument/2006/relationships/hyperlink" Target="https://www.caixa.gov.br/Downloads/sinapi-cadernos-tecnicos/SINAPI-CT-RECOMPOSICAO-DE-PAVIMENTOS.pdf" TargetMode="External"/><Relationship Id="rId3665" Type="http://schemas.openxmlformats.org/officeDocument/2006/relationships/hyperlink" Target="https://www.caixa.gov.br/Downloads/sinapi-cadernos-tecnicos/SINAPI-CT-ESTRUTURA-E-TRAMA-PARA-COBERTURA.pdf" TargetMode="External"/><Relationship Id="rId4716" Type="http://schemas.openxmlformats.org/officeDocument/2006/relationships/hyperlink" Target="https://www.caixa.gov.br/Downloads/sinapi-cadernos-tecnicos/SINAPI-CT-INSTALACOES-ELETRICAS-QUADROS-CABOS-DISJUNTORES-CONTATORES-E-BARRAMENTOS-BLINDADOS.pdf" TargetMode="External"/><Relationship Id="rId6071" Type="http://schemas.openxmlformats.org/officeDocument/2006/relationships/hyperlink" Target="https://www.caixa.gov.br/Downloads/sinapi-cadernos-tecnicos/SINAPI-CT-INSTALACOES-DE-GAS-E-INCENDIO-EM-ACO-E-FERRO-GALVANIZADO.pdf" TargetMode="External"/><Relationship Id="rId7122" Type="http://schemas.openxmlformats.org/officeDocument/2006/relationships/hyperlink" Target="https://www.caixa.gov.br/Downloads/sinapi-metodologia/Livro_SINAPI_Calculos_Parametros.pdf" TargetMode="External"/><Relationship Id="rId586" Type="http://schemas.openxmlformats.org/officeDocument/2006/relationships/hyperlink" Target="https://www.caixa.gov.br/Downloads/sinapi-cadernos-tecnicos/SINAPI-CT-ASSENTAMENTO-DE-TUBOS-DE-PVC-E-METALICOS-EM-REDES-DE-AGUA.pdf" TargetMode="External"/><Relationship Id="rId2267" Type="http://schemas.openxmlformats.org/officeDocument/2006/relationships/hyperlink" Target="https://www.caixa.gov.br/Downloads/sinapi-cadernos-tecnicos/SINAPI-CT-DEPRECIACAO-JUROS-IMPOSTOS-E-SEGUROS-MANUTENCAO-E-MATERIAIS-NA-OPERACAO-DOS-EQUIPAMENTOS.pdf" TargetMode="External"/><Relationship Id="rId2681" Type="http://schemas.openxmlformats.org/officeDocument/2006/relationships/hyperlink" Target="https://www.caixa.gov.br/Downloads/sinapi-cadernos-tecnicos/SINAPI-CT-DEPRECIACAO-JUROS-IMPOSTOS-E-SEGUROS-MANUTENCAO-E-MATERIAIS-NA-OPERACAO-DOS-EQUIPAMENTOS.pdf" TargetMode="External"/><Relationship Id="rId3318" Type="http://schemas.openxmlformats.org/officeDocument/2006/relationships/hyperlink" Target="https://www.caixa.gov.br/Downloads/sinapi-cadernos-tecnicos/SINAPI-CT-ESCAVACAO-DE-VALAS.pdf" TargetMode="External"/><Relationship Id="rId6888" Type="http://schemas.openxmlformats.org/officeDocument/2006/relationships/hyperlink" Target="https://www.caixa.gov.br/Downloads/sinapi-metodologia/Livro_SINAPI_Calculos_Parametros.pdf" TargetMode="External"/><Relationship Id="rId9294" Type="http://schemas.openxmlformats.org/officeDocument/2006/relationships/hyperlink" Target="https://www.caixa.gov.br/Downloads/sinapi-cadernos-tecnicos/SINAPI-CT-TRANSPORTE-CARGA-E-DESCARGA-DE-MATERIAIS.pdf" TargetMode="External"/><Relationship Id="rId239" Type="http://schemas.openxmlformats.org/officeDocument/2006/relationships/hyperlink" Target="https://www.caixa.gov.br/Downloads/sinapi-cadernos-tecnicos/SINAPI-CT-ARGAMASSAS.pdf" TargetMode="External"/><Relationship Id="rId653" Type="http://schemas.openxmlformats.org/officeDocument/2006/relationships/hyperlink" Target="https://www.caixa.gov.br/Downloads/sinapi-cadernos-tecnicos/SINAPI-CT-ASSENTAMENTO-DE-TUBOS-DE-ESGOTO-OU-DRENAGEM-PLUVIAL-EM-CONCRETO.pdf" TargetMode="External"/><Relationship Id="rId1283" Type="http://schemas.openxmlformats.org/officeDocument/2006/relationships/hyperlink" Target="https://www.caixa.gov.br/Downloads/sinapi-cadernos-tecnicos/SINAPI-CT-CHAPISCO.pdf" TargetMode="External"/><Relationship Id="rId2334" Type="http://schemas.openxmlformats.org/officeDocument/2006/relationships/hyperlink" Target="https://www.caixa.gov.br/Downloads/sinapi-cadernos-tecnicos/SINAPI-CT-DEPRECIACAO-JUROS-IMPOSTOS-E-SEGUROS-MANUTENCAO-E-MATERIAIS-NA-OPERACAO-DOS-EQUIPAMENTOS.pdf" TargetMode="External"/><Relationship Id="rId3732" Type="http://schemas.openxmlformats.org/officeDocument/2006/relationships/hyperlink" Target="https://www.caixa.gov.br/Downloads/sinapi-cadernos-tecnicos/SINAPI-CT-ESTRUTURAS-PRE-FABRICADAS-E-PRE-MOLDADAS.pdf" TargetMode="External"/><Relationship Id="rId7939" Type="http://schemas.openxmlformats.org/officeDocument/2006/relationships/hyperlink" Target="https://www.caixa.gov.br/Downloads/sinapi-cadernos-tecnicos/SINAPI-CT-PINTURA-EM-SUPERFICIES-METALICAS.pdf" TargetMode="External"/><Relationship Id="rId9361" Type="http://schemas.openxmlformats.org/officeDocument/2006/relationships/hyperlink" Target="https://www.caixa.gov.br/Downloads/sinapi-cadernos-tecnicos/SINAPI-CT-TRANSPORTE-CARGA-E-DESCARGA-DE-MATERIAIS.pdf" TargetMode="External"/><Relationship Id="rId306" Type="http://schemas.openxmlformats.org/officeDocument/2006/relationships/hyperlink" Target="https://www.caixa.gov.br/Downloads/sinapi-cadernos-tecnicos/SINAPI-CT-ARMACAO-PARA-ESTRUTURAS-DE-CONCRETO-ARMADO.pdf" TargetMode="External"/><Relationship Id="rId6955" Type="http://schemas.openxmlformats.org/officeDocument/2006/relationships/hyperlink" Target="https://www.caixa.gov.br/Downloads/sinapi-metodologia/Livro_SINAPI_Calculos_Parametros.pdf" TargetMode="External"/><Relationship Id="rId9014" Type="http://schemas.openxmlformats.org/officeDocument/2006/relationships/hyperlink" Target="https://www.caixa.gov.br/Downloads/sinapi-cadernos-tecnicos/SINAPI-CT-TELHAMENTO-PARA-COBERTURA.pdf" TargetMode="External"/><Relationship Id="rId720" Type="http://schemas.openxmlformats.org/officeDocument/2006/relationships/hyperlink" Target="https://www.caixa.gov.br/Downloads/sinapi-cadernos-tecnicos/SINAPI-CT-ATERRO-E-REATERRO-DE-VALAS.pdf" TargetMode="External"/><Relationship Id="rId1350" Type="http://schemas.openxmlformats.org/officeDocument/2006/relationships/hyperlink" Target="https://www.caixa.gov.br/Downloads/sinapi-cadernos-tecnicos/SINAPI-CT-CONCRETO-PROTENDIDO.pdf" TargetMode="External"/><Relationship Id="rId2401" Type="http://schemas.openxmlformats.org/officeDocument/2006/relationships/hyperlink" Target="https://www.caixa.gov.br/Downloads/sinapi-cadernos-tecnicos/SINAPI-CT-DEPRECIACAO-JUROS-IMPOSTOS-E-SEGUROS-MANUTENCAO-E-MATERIAIS-NA-OPERACAO-DOS-EQUIPAMENTOS.pdf" TargetMode="External"/><Relationship Id="rId4159" Type="http://schemas.openxmlformats.org/officeDocument/2006/relationships/hyperlink" Target="https://www.caixa.gov.br/Downloads/sinapi-cadernos-tecnicos/SINAPI-CT-GALERIAS-COM-ADUELAS-DE-CONCRETO.pdf" TargetMode="External"/><Relationship Id="rId5557" Type="http://schemas.openxmlformats.org/officeDocument/2006/relationships/hyperlink" Target="https://www.caixa.gov.br/Downloads/sinapi-cadernos-tecnicos/SINAPI-CT-INSTALACOES-PREDIAIS-DE-AGUA-FRIA-EM-PVC.pdf" TargetMode="External"/><Relationship Id="rId5971" Type="http://schemas.openxmlformats.org/officeDocument/2006/relationships/hyperlink" Target="https://www.caixa.gov.br/Downloads/sinapi-cadernos-tecnicos/SINAPI-CT-INSTALACOES-DE-GAS-E-INCENDIO-EM-ACO-E-FERRO-GALVANIZADO.pdf" TargetMode="External"/><Relationship Id="rId6608" Type="http://schemas.openxmlformats.org/officeDocument/2006/relationships/hyperlink" Target="https://www.caixa.gov.br/Downloads/sinapi-cadernos-tecnicos/SINAPI-CT-INSTALACOES-EM-COBRE.pdf" TargetMode="External"/><Relationship Id="rId1003" Type="http://schemas.openxmlformats.org/officeDocument/2006/relationships/hyperlink" Target="https://www.caixa.gov.br/Downloads/sinapi-cadernos-tecnicos/SINAPI-CT-BOCAS-PARA-BUEIROS.pdf" TargetMode="External"/><Relationship Id="rId4573" Type="http://schemas.openxmlformats.org/officeDocument/2006/relationships/hyperlink" Target="https://www.caixa.gov.br/Downloads/sinapi-cadernos-tecnicos/SINAPI-CT-INSTALACOES-ELETRICAS-ELETRODUTOS-CONEXOES-E-CONDULETES-APARENTES.pdf" TargetMode="External"/><Relationship Id="rId5624" Type="http://schemas.openxmlformats.org/officeDocument/2006/relationships/hyperlink" Target="https://www.caixa.gov.br/Downloads/sinapi-cadernos-tecnicos/SINAPI-CT-INSTALACOES-PREDIAIS-DE-AGUA-FRIA-EM-PVC.pdf" TargetMode="External"/><Relationship Id="rId8030" Type="http://schemas.openxmlformats.org/officeDocument/2006/relationships/hyperlink" Target="https://www.caixa.gov.br/Downloads/sinapi-cadernos-tecnicos/SINAPI-CT-POSTES-DE-CONCRETO-E-METALICOS.pdf" TargetMode="External"/><Relationship Id="rId3175" Type="http://schemas.openxmlformats.org/officeDocument/2006/relationships/hyperlink" Target="https://www.caixa.gov.br/Downloads/sinapi-cadernos-tecnicos/SINAPI-CT-ESCAVACAO-HORIZONTAL.pdf" TargetMode="External"/><Relationship Id="rId4226" Type="http://schemas.openxmlformats.org/officeDocument/2006/relationships/hyperlink" Target="https://www.caixa.gov.br/Downloads/sinapi-cadernos-tecnicos/SINAPI-CT-GUARDA-CORPO-CORRIMAO-E-GRADE-PARA-ESQUADRIAS.pdf" TargetMode="External"/><Relationship Id="rId4640" Type="http://schemas.openxmlformats.org/officeDocument/2006/relationships/hyperlink" Target="https://www.caixa.gov.br/Downloads/sinapi-cadernos-tecnicos/SINAPI-CT-INSTALACOES-ELETRICAS-QUADROS-CABOS-DISJUNTORES-CONTATORES-E-BARRAMENTOS-BLINDADOS.pdf" TargetMode="External"/><Relationship Id="rId7796" Type="http://schemas.openxmlformats.org/officeDocument/2006/relationships/hyperlink" Target="https://www.caixa.gov.br/Downloads/sinapi-cadernos-tecnicos/SINAPI-CT-PERFURACAO-HORIZONTAL-DIRECIONAL-HDD.pdf" TargetMode="External"/><Relationship Id="rId8847" Type="http://schemas.openxmlformats.org/officeDocument/2006/relationships/hyperlink" Target="https://www.caixa.gov.br/Downloads/sinapi-cadernos-tecnicos/SINAPI-CT-SINALIZACAO-VERTICAL-VIARIA.pdf" TargetMode="External"/><Relationship Id="rId2191" Type="http://schemas.openxmlformats.org/officeDocument/2006/relationships/hyperlink" Target="https://www.caixa.gov.br/Downloads/sinapi-cadernos-tecnicos/SINAPI-CT-DEPRECIACAO-JUROS-IMPOSTOS-E-SEGUROS-MANUTENCAO-E-MATERIAIS-NA-OPERACAO-DOS-EQUIPAMENTOS.pdf" TargetMode="External"/><Relationship Id="rId3242" Type="http://schemas.openxmlformats.org/officeDocument/2006/relationships/hyperlink" Target="https://www.caixa.gov.br/Downloads/sinapi-cadernos-tecnicos/SINAPI-CT-ESCAVACAO-VERTICAL-A-CEU-ABERTO.pdf" TargetMode="External"/><Relationship Id="rId6398" Type="http://schemas.openxmlformats.org/officeDocument/2006/relationships/hyperlink" Target="https://www.caixa.gov.br/Downloads/sinapi-cadernos-tecnicos/SINAPI-CT-INSTALACOES-EM-COBRE.pdf" TargetMode="External"/><Relationship Id="rId7449" Type="http://schemas.openxmlformats.org/officeDocument/2006/relationships/hyperlink" Target="https://www.caixa.gov.br/Downloads/sinapi-cadernos-tecnicos/SINAPI-CT-MOBILIARIO-URBANO.pdf" TargetMode="External"/><Relationship Id="rId163" Type="http://schemas.openxmlformats.org/officeDocument/2006/relationships/hyperlink" Target="https://www.caixa.gov.br/Downloads/sinapi-cadernos-tecnicos/SINAPI-CT-ARGAMASSAS.pdf" TargetMode="External"/><Relationship Id="rId6465" Type="http://schemas.openxmlformats.org/officeDocument/2006/relationships/hyperlink" Target="https://www.caixa.gov.br/Downloads/sinapi-cadernos-tecnicos/SINAPI-CT-INSTALACOES-EM-COBRE.pdf" TargetMode="External"/><Relationship Id="rId7516" Type="http://schemas.openxmlformats.org/officeDocument/2006/relationships/hyperlink" Target="https://www.caixa.gov.br/Downloads/sinapi-cadernos-tecnicos/SINAPI-CT-PAREDES-DE-CONCRETO-CONCRETAGEM.pdf" TargetMode="External"/><Relationship Id="rId7863" Type="http://schemas.openxmlformats.org/officeDocument/2006/relationships/hyperlink" Target="https://www.caixa.gov.br/Downloads/sinapi-cadernos-tecnicos/SINAPI-CT-PINTURA-EM-MADEIRA.pdf" TargetMode="External"/><Relationship Id="rId8914" Type="http://schemas.openxmlformats.org/officeDocument/2006/relationships/hyperlink" Target="https://www.caixa.gov.br/Downloads/sinapi-cadernos-tecnicos/SINAPI-CT-SISTEMAS-HOSPITALARES-PONTOS-DE-CONSUMO.pdf" TargetMode="External"/><Relationship Id="rId230" Type="http://schemas.openxmlformats.org/officeDocument/2006/relationships/hyperlink" Target="https://www.caixa.gov.br/Downloads/sinapi-cadernos-tecnicos/SINAPI-CT-ARGAMASSAS.pdf" TargetMode="External"/><Relationship Id="rId5067" Type="http://schemas.openxmlformats.org/officeDocument/2006/relationships/hyperlink" Target="https://www.caixa.gov.br/Downloads/sinapi-cadernos-tecnicos/SINAPI-CT-INSTALACOES-HIDRAULICAS-RESERVACAO-E-BOMBAS-DE-RECALQUE.pdf" TargetMode="External"/><Relationship Id="rId6118" Type="http://schemas.openxmlformats.org/officeDocument/2006/relationships/hyperlink" Target="https://www.caixa.gov.br/Downloads/sinapi-cadernos-tecnicos/SINAPI-CT-INSTALACOES-DE-GAS-E-INCENDIO-EM-ACO-E-FERRO-GALVANIZADO.pdf" TargetMode="External"/><Relationship Id="rId7930" Type="http://schemas.openxmlformats.org/officeDocument/2006/relationships/hyperlink" Target="https://www.caixa.gov.br/Downloads/sinapi-cadernos-tecnicos/SINAPI-CT-PINTURA-EM-SUPERFICIES-METALICAS.pdf" TargetMode="External"/><Relationship Id="rId4083" Type="http://schemas.openxmlformats.org/officeDocument/2006/relationships/hyperlink" Target="https://www.caixa.gov.br/Downloads/sinapi-cadernos-tecnicos/SINAPI-CT-FORMAS-PARA-ESTRUTURAS-DE-CONCRETO-ARMADO.pdf" TargetMode="External"/><Relationship Id="rId5481" Type="http://schemas.openxmlformats.org/officeDocument/2006/relationships/hyperlink" Target="https://www.caixa.gov.br/Downloads/sinapi-cadernos-tecnicos/SINAPI-CT-INSTALACOES-PREDIAIS-DE-AGUA-FRIA-EM-PVC.pdf" TargetMode="External"/><Relationship Id="rId6532" Type="http://schemas.openxmlformats.org/officeDocument/2006/relationships/hyperlink" Target="https://www.caixa.gov.br/Downloads/sinapi-cadernos-tecnicos/SINAPI-CT-INSTALACOES-EM-COBRE.pdf" TargetMode="External"/><Relationship Id="rId9688" Type="http://schemas.openxmlformats.org/officeDocument/2006/relationships/hyperlink" Target="https://www.caixa.gov.br/Downloads/sinapi-cadernos-tecnicos/SINAPI-CT-VALVULAS-PARA-REDES-DE-SANEAMENTO.pdf" TargetMode="External"/><Relationship Id="rId1677" Type="http://schemas.openxmlformats.org/officeDocument/2006/relationships/hyperlink" Target="https://www.caixa.gov.br/Downloads/sinapi-cadernos-tecnicos/SINAPI-CT-CUSTOS-HORARIOS-PRODUTIVO-E-IMPRODUTIVO-DOS-EQUIPAMENTOS.pdf" TargetMode="External"/><Relationship Id="rId2728" Type="http://schemas.openxmlformats.org/officeDocument/2006/relationships/hyperlink" Target="https://www.caixa.gov.br/Downloads/sinapi-cadernos-tecnicos/SINAPI-CT-DISSIPADORES-DE-ENERGIA.pdf" TargetMode="External"/><Relationship Id="rId5134" Type="http://schemas.openxmlformats.org/officeDocument/2006/relationships/hyperlink" Target="https://www.caixa.gov.br/Downloads/sinapi-cadernos-tecnicos/SINAPI-CT-INSTALACOES-HIDRAULICAS-EM-PEX.pdf" TargetMode="External"/><Relationship Id="rId1744" Type="http://schemas.openxmlformats.org/officeDocument/2006/relationships/hyperlink" Target="https://www.caixa.gov.br/Downloads/sinapi-cadernos-tecnicos/SINAPI-CT-CUSTOS-HORARIOS-PRODUTIVO-E-IMPRODUTIVO-DOS-EQUIPAMENTOS.pdf" TargetMode="External"/><Relationship Id="rId4150" Type="http://schemas.openxmlformats.org/officeDocument/2006/relationships/hyperlink" Target="https://www.caixa.gov.br/Downloads/sinapi-cadernos-tecnicos/SINAPI-CT-GALERIAS-COM-ADUELAS-DE-CONCRETO.pdf" TargetMode="External"/><Relationship Id="rId5201" Type="http://schemas.openxmlformats.org/officeDocument/2006/relationships/hyperlink" Target="https://www.caixa.gov.br/Downloads/sinapi-cadernos-tecnicos/SINAPI-CT-INSTALACOES-HIDRAULICAS-EM-PEX.pdf" TargetMode="External"/><Relationship Id="rId8357" Type="http://schemas.openxmlformats.org/officeDocument/2006/relationships/hyperlink" Target="https://www.caixa.gov.br/Downloads/sinapi-cadernos-tecnicos/SINAPI-CT-RADIER-PISO-DE-CONCRETO-E-LAJE-SOBRE-SOLO.pdf" TargetMode="External"/><Relationship Id="rId8771" Type="http://schemas.openxmlformats.org/officeDocument/2006/relationships/hyperlink" Target="https://www.caixa.gov.br/Downloads/sinapi-cadernos-tecnicos/SINAPI-CT-REVESTIMENTOS-CERAMICOS-INTERNOS.pdf" TargetMode="External"/><Relationship Id="rId9408" Type="http://schemas.openxmlformats.org/officeDocument/2006/relationships/hyperlink" Target="https://www.caixa.gov.br/Downloads/sinapi-cadernos-tecnicos/SINAPI-CT-TUBULACAO-FLANGEADA-PARA-REDES-DE-AGUA.pdf" TargetMode="External"/><Relationship Id="rId36" Type="http://schemas.openxmlformats.org/officeDocument/2006/relationships/hyperlink" Target="https://www.caixa.gov.br/Downloads/sinapi-cadernos-tecnicos/SINAPI-CT-ALVENARIA-DE-VEDACAO.pdf" TargetMode="External"/><Relationship Id="rId4967" Type="http://schemas.openxmlformats.org/officeDocument/2006/relationships/hyperlink" Target="https://www.caixa.gov.br/Downloads/sinapi-cadernos-tecnicos/SINAPI-CT-INSTALACOES-HIDRAULICAS-RESERVACAO-E-BOMBAS-DE-RECALQUE.pdf" TargetMode="External"/><Relationship Id="rId7373" Type="http://schemas.openxmlformats.org/officeDocument/2006/relationships/hyperlink" Target="https://www.caixa.gov.br/Downloads/sinapi-cadernos-tecnicos/SINAPI-CT-MASSA-UNICA-EXTERNA.pdf" TargetMode="External"/><Relationship Id="rId8424" Type="http://schemas.openxmlformats.org/officeDocument/2006/relationships/hyperlink" Target="https://www.caixa.gov.br/Downloads/sinapi-cadernos-tecnicos/SINAPI-CT-RASGOS-E-FIXACOES.pdf" TargetMode="External"/><Relationship Id="rId1811" Type="http://schemas.openxmlformats.org/officeDocument/2006/relationships/hyperlink" Target="https://www.caixa.gov.br/Downloads/sinapi-cadernos-tecnicos/SINAPI-CT-CUSTOS-HORARIOS-PRODUTIVO-E-IMPRODUTIVO-DOS-EQUIPAMENTOS.pdf" TargetMode="External"/><Relationship Id="rId3569" Type="http://schemas.openxmlformats.org/officeDocument/2006/relationships/hyperlink" Target="https://www.caixa.gov.br/Downloads/sinapi-cadernos-tecnicos/SINAPI-CT-ESQUADRIAS-PORTAS.pdf" TargetMode="External"/><Relationship Id="rId7026" Type="http://schemas.openxmlformats.org/officeDocument/2006/relationships/hyperlink" Target="https://www.caixa.gov.br/Downloads/sinapi-metodologia/Livro_SINAPI_Calculos_Parametros.pdf" TargetMode="External"/><Relationship Id="rId7440" Type="http://schemas.openxmlformats.org/officeDocument/2006/relationships/hyperlink" Target="https://www.caixa.gov.br/Downloads/sinapi-cadernos-tecnicos/SINAPI-CT-MOBILIARIO-URBANO.pdf" TargetMode="External"/><Relationship Id="rId3983" Type="http://schemas.openxmlformats.org/officeDocument/2006/relationships/hyperlink" Target="https://www.caixa.gov.br/Downloads/sinapi-cadernos-tecnicos/SINAPI-CT-FUNDACOES-RASAS-(BLOCOS-SAPATAS-VIGAS-BALDRAME).pdf" TargetMode="External"/><Relationship Id="rId6042" Type="http://schemas.openxmlformats.org/officeDocument/2006/relationships/hyperlink" Target="https://www.caixa.gov.br/Downloads/sinapi-cadernos-tecnicos/SINAPI-CT-INSTALACOES-DE-GAS-E-INCENDIO-EM-ACO-E-FERRO-GALVANIZADO.pdf" TargetMode="External"/><Relationship Id="rId9198" Type="http://schemas.openxmlformats.org/officeDocument/2006/relationships/hyperlink" Target="https://www.caixa.gov.br/Downloads/sinapi-cadernos-tecnicos/SINAPI-CT-TRANSPORTE-DE-MATERIAIS-DENTRO-DO-CANTEIRO-DE-OBRAS.pdf" TargetMode="External"/><Relationship Id="rId1187" Type="http://schemas.openxmlformats.org/officeDocument/2006/relationships/hyperlink" Target="https://www.caixa.gov.br/Downloads/sinapi-cadernos-tecnicos/SINAPI-CT-CANALETAS-GRELHAS-E-CAIXAS-COM-GRELHA-PARA-DRENAGEM.pdf" TargetMode="External"/><Relationship Id="rId2585" Type="http://schemas.openxmlformats.org/officeDocument/2006/relationships/hyperlink" Target="https://www.caixa.gov.br/Downloads/sinapi-cadernos-tecnicos/SINAPI-CT-DEPRECIACAO-JUROS-IMPOSTOS-E-SEGUROS-MANUTENCAO-E-MATERIAIS-NA-OPERACAO-DOS-EQUIPAMENTOS.pdf" TargetMode="External"/><Relationship Id="rId3636" Type="http://schemas.openxmlformats.org/officeDocument/2006/relationships/hyperlink" Target="https://www.caixa.gov.br/Downloads/sinapi-cadernos-tecnicos/SINAPI-CT-ESTRUTURA-E-TRAMA-PARA-COBERTURA.pdf" TargetMode="External"/><Relationship Id="rId557" Type="http://schemas.openxmlformats.org/officeDocument/2006/relationships/hyperlink" Target="https://www.caixa.gov.br/Downloads/sinapi-cadernos-tecnicos/SINAPI-CT-ASSENTAMENTO-DE-TUBOS-DE-PVC-E-METALICOS-EM-REDES-DE-AGUA.pdf" TargetMode="External"/><Relationship Id="rId971" Type="http://schemas.openxmlformats.org/officeDocument/2006/relationships/hyperlink" Target="https://www.caixa.gov.br/Downloads/sinapi-cadernos-tecnicos/SINAPI-CT-ATERROS-BASES-SUB-BASES-E-IMPRIMACOES.pdf" TargetMode="External"/><Relationship Id="rId2238" Type="http://schemas.openxmlformats.org/officeDocument/2006/relationships/hyperlink" Target="https://www.caixa.gov.br/Downloads/sinapi-cadernos-tecnicos/SINAPI-CT-DEPRECIACAO-JUROS-IMPOSTOS-E-SEGUROS-MANUTENCAO-E-MATERIAIS-NA-OPERACAO-DOS-EQUIPAMENTOS.pdf" TargetMode="External"/><Relationship Id="rId2652" Type="http://schemas.openxmlformats.org/officeDocument/2006/relationships/hyperlink" Target="https://www.caixa.gov.br/Downloads/sinapi-cadernos-tecnicos/SINAPI-CT-DEPRECIACAO-JUROS-IMPOSTOS-E-SEGUROS-MANUTENCAO-E-MATERIAIS-NA-OPERACAO-DOS-EQUIPAMENTOS.pdf" TargetMode="External"/><Relationship Id="rId3703" Type="http://schemas.openxmlformats.org/officeDocument/2006/relationships/hyperlink" Target="https://www.caixa.gov.br/Downloads/sinapi-cadernos-tecnicos/SINAPI-CT-ESTRUTURA-E-TRAMA-PARA-COBERTURA.pdf" TargetMode="External"/><Relationship Id="rId6859" Type="http://schemas.openxmlformats.org/officeDocument/2006/relationships/hyperlink" Target="https://www.caixa.gov.br/Downloads/sinapi-metodologia/Livro_SINAPI_Calculos_Parametros.pdf" TargetMode="External"/><Relationship Id="rId9265" Type="http://schemas.openxmlformats.org/officeDocument/2006/relationships/hyperlink" Target="https://www.caixa.gov.br/Downloads/sinapi-cadernos-tecnicos/SINAPI-CT-TRANSPORTE-CARGA-E-DESCARGA-DE-MATERIAIS.pdf" TargetMode="External"/><Relationship Id="rId624" Type="http://schemas.openxmlformats.org/officeDocument/2006/relationships/hyperlink" Target="https://www.caixa.gov.br/Downloads/sinapi-cadernos-tecnicos/SINAPI-CT-ASSENTAMENTO-DE-TUBOS-DE-PVC-E-METALICOS-EM-REDES-DE-AGUA.pdf" TargetMode="External"/><Relationship Id="rId1254" Type="http://schemas.openxmlformats.org/officeDocument/2006/relationships/hyperlink" Target="https://www.caixa.gov.br/Downloads/sinapi-cadernos-tecnicos/SINAPI-CT-CERCAS-PROTETORES-E-ALAMBRADOS.pdf" TargetMode="External"/><Relationship Id="rId2305" Type="http://schemas.openxmlformats.org/officeDocument/2006/relationships/hyperlink" Target="https://www.caixa.gov.br/Downloads/sinapi-cadernos-tecnicos/SINAPI-CT-DEPRECIACAO-JUROS-IMPOSTOS-E-SEGUROS-MANUTENCAO-E-MATERIAIS-NA-OPERACAO-DOS-EQUIPAMENTOS.pdf" TargetMode="External"/><Relationship Id="rId5875" Type="http://schemas.openxmlformats.org/officeDocument/2006/relationships/hyperlink" Target="https://www.caixa.gov.br/Downloads/sinapi-cadernos-tecnicos/SINAPI-CT-INSTALACOES-PREDIAIS-DE-AGUAS-PLUVIAIS-TUBOS-CONEXOES-CAIXAS-E-RALOS.pdf" TargetMode="External"/><Relationship Id="rId6926" Type="http://schemas.openxmlformats.org/officeDocument/2006/relationships/hyperlink" Target="https://www.caixa.gov.br/Downloads/sinapi-metodologia/Livro_SINAPI_Calculos_Parametros.pdf" TargetMode="External"/><Relationship Id="rId8281" Type="http://schemas.openxmlformats.org/officeDocument/2006/relationships/hyperlink" Target="https://www.caixa.gov.br/Downloads/sinapi-cadernos-tecnicos/SINAPI-CT-POCOS-DE-VISITA-E-CAIXAS-PARA-BOCAS-DE-LOBO.pdf" TargetMode="External"/><Relationship Id="rId9332" Type="http://schemas.openxmlformats.org/officeDocument/2006/relationships/hyperlink" Target="https://www.caixa.gov.br/Downloads/sinapi-cadernos-tecnicos/SINAPI-CT-TRANSPORTE-CARGA-E-DESCARGA-DE-MATERIAIS.pdf" TargetMode="External"/><Relationship Id="rId1321" Type="http://schemas.openxmlformats.org/officeDocument/2006/relationships/hyperlink" Target="https://www.caixa.gov.br/Downloads/sinapi-cadernos-tecnicos/SINAPI-CT-CONCRETO-PROJETADO.pdf" TargetMode="External"/><Relationship Id="rId4477" Type="http://schemas.openxmlformats.org/officeDocument/2006/relationships/hyperlink" Target="https://www.caixa.gov.br/Downloads/sinapi-cadernos-tecnicos/SINAPI-CT-INSTALACOES-ELETRICAS-ELETRODUTOS-EMBUTIDOS-CABOS-CAIXAS-TOMADAS-E-INTERRUPTORES.pdf" TargetMode="External"/><Relationship Id="rId4891" Type="http://schemas.openxmlformats.org/officeDocument/2006/relationships/hyperlink" Target="https://www.caixa.gov.br/Downloads/sinapi-cadernos-tecnicos/SINAPI-CT-INSTALACOES-HIDRAULICAS-RESERVACAO-E-BOMBAS-DE-RECALQUE.pdf" TargetMode="External"/><Relationship Id="rId5528" Type="http://schemas.openxmlformats.org/officeDocument/2006/relationships/hyperlink" Target="https://www.caixa.gov.br/Downloads/sinapi-cadernos-tecnicos/SINAPI-CT-INSTALACOES-PREDIAIS-DE-AGUA-FRIA-EM-PVC.pdf" TargetMode="External"/><Relationship Id="rId3079" Type="http://schemas.openxmlformats.org/officeDocument/2006/relationships/hyperlink" Target="https://www.caixa.gov.br/Downloads/sinapi-cadernos-tecnicos/SINAPI-CT-ESCADAS.pdf" TargetMode="External"/><Relationship Id="rId3493" Type="http://schemas.openxmlformats.org/officeDocument/2006/relationships/hyperlink" Target="https://www.caixa.gov.br/Downloads/sinapi-cadernos-tecnicos/SINAPI-CT-ESQUADRIAS-PORTAS.pdf" TargetMode="External"/><Relationship Id="rId4544" Type="http://schemas.openxmlformats.org/officeDocument/2006/relationships/hyperlink" Target="https://www.caixa.gov.br/Downloads/sinapi-cadernos-tecnicos/SINAPI-CT-INSTALACOES-ELETRICAS-ELETRODUTOS-EMBUTIDOS-CABOS-CAIXAS-TOMADAS-E-INTERRUPTORES.pdf" TargetMode="External"/><Relationship Id="rId5942" Type="http://schemas.openxmlformats.org/officeDocument/2006/relationships/hyperlink" Target="https://www.caixa.gov.br/Downloads/sinapi-cadernos-tecnicos/SINAPI-CT-INSTALACOES-DE-GAS-E-INCENDIO-EM-ACO-E-FERRO-GALVANIZADO.pdf" TargetMode="External"/><Relationship Id="rId8001" Type="http://schemas.openxmlformats.org/officeDocument/2006/relationships/hyperlink" Target="https://www.caixa.gov.br/Downloads/sinapi-cadernos-tecnicos/SINAPI-CT-PISOS.pdf" TargetMode="External"/><Relationship Id="rId2095" Type="http://schemas.openxmlformats.org/officeDocument/2006/relationships/hyperlink" Target="https://www.caixa.gov.br/Downloads/sinapi-cadernos-tecnicos/SINAPI-CT-DEPRECIACAO-JUROS-IMPOSTOS-E-SEGUROS-MANUTENCAO-E-MATERIAIS-NA-OPERACAO-DOS-EQUIPAMENTOS.pdf" TargetMode="External"/><Relationship Id="rId3146" Type="http://schemas.openxmlformats.org/officeDocument/2006/relationships/hyperlink" Target="https://www.caixa.gov.br/Downloads/sinapi-cadernos-tecnicos/SINAPI-CT-ESCADAS.pdf" TargetMode="External"/><Relationship Id="rId481" Type="http://schemas.openxmlformats.org/officeDocument/2006/relationships/hyperlink" Target="https://www.caixa.gov.br/Downloads/sinapi-cadernos-tecnicos/SINAPI-CT-ASSENTAMENTO-DE-TUBOS-DE-PVC-E-METALICOS-EM-REDES-DE-AGUA.pdf" TargetMode="External"/><Relationship Id="rId2162" Type="http://schemas.openxmlformats.org/officeDocument/2006/relationships/hyperlink" Target="https://www.caixa.gov.br/Downloads/sinapi-cadernos-tecnicos/SINAPI-CT-DEPRECIACAO-JUROS-IMPOSTOS-E-SEGUROS-MANUTENCAO-E-MATERIAIS-NA-OPERACAO-DOS-EQUIPAMENTOS.pdf" TargetMode="External"/><Relationship Id="rId3560" Type="http://schemas.openxmlformats.org/officeDocument/2006/relationships/hyperlink" Target="https://www.caixa.gov.br/Downloads/sinapi-cadernos-tecnicos/SINAPI-CT-ESQUADRIAS-PORTAS.pdf" TargetMode="External"/><Relationship Id="rId4611" Type="http://schemas.openxmlformats.org/officeDocument/2006/relationships/hyperlink" Target="https://www.caixa.gov.br/Downloads/sinapi-cadernos-tecnicos/SINAPI-CT-INSTALACOES-ELETRICAS-ELETRODUTOS-CONEXOES-E-CONDULETES-APARENTES.pdf" TargetMode="External"/><Relationship Id="rId6369" Type="http://schemas.openxmlformats.org/officeDocument/2006/relationships/hyperlink" Target="https://www.caixa.gov.br/Downloads/sinapi-cadernos-tecnicos/SINAPI-CT-INSTALACOES-DE-AR-CONDICIONADO-EM-COBRE.pdf" TargetMode="External"/><Relationship Id="rId7767" Type="http://schemas.openxmlformats.org/officeDocument/2006/relationships/hyperlink" Target="https://www.caixa.gov.br/Downloads/sinapi-cadernos-tecnicos/SINAPI-CT-PERFURACAO-HORIZONTAL-DIRECIONAL-HDD.pdf" TargetMode="External"/><Relationship Id="rId8818" Type="http://schemas.openxmlformats.org/officeDocument/2006/relationships/hyperlink" Target="https://www.caixa.gov.br/Downloads/sinapi-cadernos-tecnicos/SINAPI-CT-SINALIZACAO-HORIZONTAL-VIARIA.pdf" TargetMode="External"/><Relationship Id="rId134" Type="http://schemas.openxmlformats.org/officeDocument/2006/relationships/hyperlink" Target="https://www.caixa.gov.br/Downloads/sinapi-cadernos-tecnicos/SINAPI-CT-ARGAMASSAS.pdf" TargetMode="External"/><Relationship Id="rId3213" Type="http://schemas.openxmlformats.org/officeDocument/2006/relationships/hyperlink" Target="https://www.caixa.gov.br/Downloads/sinapi-cadernos-tecnicos/SINAPI-CT-ESCAVACAO-VERTICAL-A-CEU-ABERTO.pdf" TargetMode="External"/><Relationship Id="rId6783" Type="http://schemas.openxmlformats.org/officeDocument/2006/relationships/hyperlink" Target="https://www.caixa.gov.br/Downloads/sinapi-metodologia/Livro_SINAPI_Calculos_Parametros.pdf" TargetMode="External"/><Relationship Id="rId7834" Type="http://schemas.openxmlformats.org/officeDocument/2006/relationships/hyperlink" Target="https://www.caixa.gov.br/Downloads/sinapi-cadernos-tecnicos/SINAPI-CT-PINTURA-EXTERNA.pdf" TargetMode="External"/><Relationship Id="rId2979" Type="http://schemas.openxmlformats.org/officeDocument/2006/relationships/hyperlink" Target="https://www.caixa.gov.br/Downloads/sinapi-cadernos-tecnicos/SINAPI-CT-EQUIPAMENTOS-DE-PROTECAO-COLETIVA.pdf" TargetMode="External"/><Relationship Id="rId5385" Type="http://schemas.openxmlformats.org/officeDocument/2006/relationships/hyperlink" Target="https://www.caixa.gov.br/Downloads/sinapi-cadernos-tecnicos/SINAPI-CT-INSTALACOES-PREDIAIS-DE-ESGOTO-TUBOS-E-CONEXOES.pdf" TargetMode="External"/><Relationship Id="rId6436" Type="http://schemas.openxmlformats.org/officeDocument/2006/relationships/hyperlink" Target="https://www.caixa.gov.br/Downloads/sinapi-cadernos-tecnicos/SINAPI-CT-INSTALACOES-EM-COBRE.pdf" TargetMode="External"/><Relationship Id="rId6850" Type="http://schemas.openxmlformats.org/officeDocument/2006/relationships/hyperlink" Target="https://www.caixa.gov.br/Downloads/sinapi-metodologia/Livro_SINAPI_Calculos_Parametros.pdf" TargetMode="External"/><Relationship Id="rId7901" Type="http://schemas.openxmlformats.org/officeDocument/2006/relationships/hyperlink" Target="https://www.caixa.gov.br/Downloads/sinapi-cadernos-tecnicos/SINAPI-CT-PINTURA-EM-SUPERFICIES-METALICAS.pdf" TargetMode="External"/><Relationship Id="rId201" Type="http://schemas.openxmlformats.org/officeDocument/2006/relationships/hyperlink" Target="https://www.caixa.gov.br/Downloads/sinapi-cadernos-tecnicos/SINAPI-CT-ARGAMASSAS.pdf" TargetMode="External"/><Relationship Id="rId1995" Type="http://schemas.openxmlformats.org/officeDocument/2006/relationships/hyperlink" Target="https://www.caixa.gov.br/Downloads/sinapi-cadernos-tecnicos/SINAPI-CT-DEPRECIACAO-JUROS-IMPOSTOS-E-SEGUROS-MANUTENCAO-E-MATERIAIS-NA-OPERACAO-DOS-EQUIPAMENTOS.pdf" TargetMode="External"/><Relationship Id="rId5038" Type="http://schemas.openxmlformats.org/officeDocument/2006/relationships/hyperlink" Target="https://www.caixa.gov.br/Downloads/sinapi-cadernos-tecnicos/SINAPI-CT-INSTALACOES-HIDRAULICAS-RESERVACAO-E-BOMBAS-DE-RECALQUE.pdf" TargetMode="External"/><Relationship Id="rId5452" Type="http://schemas.openxmlformats.org/officeDocument/2006/relationships/hyperlink" Target="https://www.caixa.gov.br/Downloads/sinapi-cadernos-tecnicos/SINAPI-CT-INSTALACOES-PREDIAIS-DE-ESGOTO-TUBOS-E-CONEXOES.pdf" TargetMode="External"/><Relationship Id="rId6503" Type="http://schemas.openxmlformats.org/officeDocument/2006/relationships/hyperlink" Target="https://www.caixa.gov.br/Downloads/sinapi-cadernos-tecnicos/SINAPI-CT-INSTALACOES-EM-COBRE.pdf" TargetMode="External"/><Relationship Id="rId9659" Type="http://schemas.openxmlformats.org/officeDocument/2006/relationships/hyperlink" Target="https://www.caixa.gov.br/Downloads/sinapi-cadernos-tecnicos/SINAPI-CT-VALVULAS-E-REGISTROS-PARA-SISTEMAS-PREDIAIS.pdf" TargetMode="External"/><Relationship Id="rId1648" Type="http://schemas.openxmlformats.org/officeDocument/2006/relationships/hyperlink" Target="https://www.caixa.gov.br/Downloads/sinapi-cadernos-tecnicos/SINAPI-CT-CUSTOS-HORARIOS-PRODUTIVO-E-IMPRODUTIVO-DOS-EQUIPAMENTOS.pdf" TargetMode="External"/><Relationship Id="rId4054" Type="http://schemas.openxmlformats.org/officeDocument/2006/relationships/hyperlink" Target="https://www.caixa.gov.br/Downloads/sinapi-cadernos-tecnicos/SINAPI-CT-FORMAS-PARA-ESTRUTURAS-DE-CONCRETO-ARMADO.pdf" TargetMode="External"/><Relationship Id="rId5105" Type="http://schemas.openxmlformats.org/officeDocument/2006/relationships/hyperlink" Target="https://www.caixa.gov.br/Downloads/sinapi-cadernos-tecnicos/SINAPI-CT-INSTALACOES-HIDRAULICAS-RESERVACAO-E-BOMBAS-DE-RECALQUE.pdf" TargetMode="External"/><Relationship Id="rId8675" Type="http://schemas.openxmlformats.org/officeDocument/2006/relationships/hyperlink" Target="https://www.caixa.gov.br/Downloads/sinapi-cadernos-tecnicos/SINAPI-CT-REDES-DE-AGUA-E-ESGOTO-EM-PEAD-LISO-(TUBOS-E-CONEXOES).pdf" TargetMode="External"/><Relationship Id="rId3070" Type="http://schemas.openxmlformats.org/officeDocument/2006/relationships/hyperlink" Target="https://www.caixa.gov.br/Downloads/sinapi-cadernos-tecnicos/SINAPI-CT-ESCADAS.pdf" TargetMode="External"/><Relationship Id="rId4121" Type="http://schemas.openxmlformats.org/officeDocument/2006/relationships/hyperlink" Target="https://www.caixa.gov.br/Downloads/sinapi-cadernos-tecnicos/SINAPI-CT-FORMAS-PARA-PILARES-CIRCULARES.pdf" TargetMode="External"/><Relationship Id="rId7277" Type="http://schemas.openxmlformats.org/officeDocument/2006/relationships/hyperlink" Target="https://www.caixa.gov.br/Downloads/sinapi-cadernos-tecnicos/SINAPI-CT-MASSA-UNICA-EXTERNA.pdf" TargetMode="External"/><Relationship Id="rId8328" Type="http://schemas.openxmlformats.org/officeDocument/2006/relationships/hyperlink" Target="https://www.caixa.gov.br/Downloads/sinapi-cadernos-tecnicos/SINAPI-CT-QUADRAS-E-SEUS-EQUIPAMENTOS.pdf" TargetMode="External"/><Relationship Id="rId1715" Type="http://schemas.openxmlformats.org/officeDocument/2006/relationships/hyperlink" Target="https://www.caixa.gov.br/Downloads/sinapi-cadernos-tecnicos/SINAPI-CT-CUSTOS-HORARIOS-PRODUTIVO-E-IMPRODUTIVO-DOS-EQUIPAMENTOS.pdf" TargetMode="External"/><Relationship Id="rId6293" Type="http://schemas.openxmlformats.org/officeDocument/2006/relationships/hyperlink" Target="https://www.caixa.gov.br/Downloads/sinapi-cadernos-tecnicos/SINAPI-CT-INSTALACOES-DE-GAS-EM-PEX-MULTICAMADAS.pdf" TargetMode="External"/><Relationship Id="rId7691" Type="http://schemas.openxmlformats.org/officeDocument/2006/relationships/hyperlink" Target="https://www.caixa.gov.br/Downloads/sinapi-cadernos-tecnicos/SINAPI-CT-PAVIMENTO-RIGIDO-DE-CONCRETO.pdf" TargetMode="External"/><Relationship Id="rId8742" Type="http://schemas.openxmlformats.org/officeDocument/2006/relationships/hyperlink" Target="https://www.caixa.gov.br/Downloads/sinapi-cadernos-tecnicos/SINAPI-CT-REDES-DE-AGUA-E-ESGOTO-EM-PEAD-LISO-(TUBOS-E-CONEXOES).pdf" TargetMode="External"/><Relationship Id="rId3887" Type="http://schemas.openxmlformats.org/officeDocument/2006/relationships/hyperlink" Target="https://www.caixa.gov.br/Downloads/sinapi-cadernos-tecnicos/SINAPI-CT-EXECUCAO-DE-TIRANTES.pdf" TargetMode="External"/><Relationship Id="rId4938" Type="http://schemas.openxmlformats.org/officeDocument/2006/relationships/hyperlink" Target="https://www.caixa.gov.br/Downloads/sinapi-cadernos-tecnicos/SINAPI-CT-INSTALACOES-HIDRAULICAS-RESERVACAO-E-BOMBAS-DE-RECALQUE.pdf" TargetMode="External"/><Relationship Id="rId7344" Type="http://schemas.openxmlformats.org/officeDocument/2006/relationships/hyperlink" Target="https://www.caixa.gov.br/Downloads/sinapi-cadernos-tecnicos/SINAPI-CT-MASSA-UNICA-EXTERNA.pdf" TargetMode="External"/><Relationship Id="rId2489" Type="http://schemas.openxmlformats.org/officeDocument/2006/relationships/hyperlink" Target="https://www.caixa.gov.br/Downloads/sinapi-cadernos-tecnicos/SINAPI-CT-DEPRECIACAO-JUROS-IMPOSTOS-E-SEGUROS-MANUTENCAO-E-MATERIAIS-NA-OPERACAO-DOS-EQUIPAMENTOS.pdf" TargetMode="External"/><Relationship Id="rId3954" Type="http://schemas.openxmlformats.org/officeDocument/2006/relationships/hyperlink" Target="https://www.caixa.gov.br/Downloads/sinapi-cadernos-tecnicos/SINAPI-CT-FOSSAS-E-SUMIDOUROS.pdf" TargetMode="External"/><Relationship Id="rId6360" Type="http://schemas.openxmlformats.org/officeDocument/2006/relationships/hyperlink" Target="https://www.caixa.gov.br/Downloads/sinapi-cadernos-tecnicos/SINAPI-CT-INSTALACOES-DE-AR-CONDICIONADO.pdf" TargetMode="External"/><Relationship Id="rId7411" Type="http://schemas.openxmlformats.org/officeDocument/2006/relationships/hyperlink" Target="https://www.caixa.gov.br/Downloads/sinapi-cadernos-tecnicos/SINAPI-CT-MASSA-UNICA-INTERNA.pdf" TargetMode="External"/><Relationship Id="rId875" Type="http://schemas.openxmlformats.org/officeDocument/2006/relationships/hyperlink" Target="https://www.caixa.gov.br/Downloads/sinapi-cadernos-tecnicos/SINAPI-CT-ATERROS-BASES-SUB-BASES-E-IMPRIMACOES.pdf" TargetMode="External"/><Relationship Id="rId2556" Type="http://schemas.openxmlformats.org/officeDocument/2006/relationships/hyperlink" Target="https://www.caixa.gov.br/Downloads/sinapi-cadernos-tecnicos/SINAPI-CT-DEPRECIACAO-JUROS-IMPOSTOS-E-SEGUROS-MANUTENCAO-E-MATERIAIS-NA-OPERACAO-DOS-EQUIPAMENTOS.pdf" TargetMode="External"/><Relationship Id="rId2970" Type="http://schemas.openxmlformats.org/officeDocument/2006/relationships/hyperlink" Target="https://www.caixa.gov.br/Downloads/sinapi-cadernos-tecnicos/SINAPI-CT-ENERGIA-SOLAR-PARA-EDIFICACOES.pdf" TargetMode="External"/><Relationship Id="rId3607" Type="http://schemas.openxmlformats.org/officeDocument/2006/relationships/hyperlink" Target="https://www.caixa.gov.br/Downloads/sinapi-cadernos-tecnicos/SINAPI-CT-ESTACAS-RAIZ.pdf" TargetMode="External"/><Relationship Id="rId6013" Type="http://schemas.openxmlformats.org/officeDocument/2006/relationships/hyperlink" Target="https://www.caixa.gov.br/Downloads/sinapi-cadernos-tecnicos/SINAPI-CT-INSTALACOES-DE-GAS-E-INCENDIO-EM-ACO-E-FERRO-GALVANIZADO.pdf" TargetMode="External"/><Relationship Id="rId9169" Type="http://schemas.openxmlformats.org/officeDocument/2006/relationships/hyperlink" Target="https://www.caixa.gov.br/Downloads/sinapi-cadernos-tecnicos/SINAPI-CT-TRANSPORTE-DE-MATERIAIS-DENTRO-DO-CANTEIRO-DE-OBRAS.pdf" TargetMode="External"/><Relationship Id="rId9583" Type="http://schemas.openxmlformats.org/officeDocument/2006/relationships/hyperlink" Target="https://www.caixa.gov.br/Downloads/sinapi-cadernos-tecnicos/SINAPI-CT-VALVULAS-E-REGISTROS-PARA-SISTEMAS-PREDIAIS.pdf" TargetMode="External"/><Relationship Id="rId528" Type="http://schemas.openxmlformats.org/officeDocument/2006/relationships/hyperlink" Target="https://www.caixa.gov.br/Downloads/sinapi-cadernos-tecnicos/SINAPI-CT-ASSENTAMENTO-DE-TUBOS-DE-PVC-E-METALICOS-EM-REDES-DE-AGUA.pdf" TargetMode="External"/><Relationship Id="rId942" Type="http://schemas.openxmlformats.org/officeDocument/2006/relationships/hyperlink" Target="https://www.caixa.gov.br/Downloads/sinapi-cadernos-tecnicos/SINAPI-CT-ATERROS-BASES-SUB-BASES-E-IMPRIMACOES.pdf" TargetMode="External"/><Relationship Id="rId1158" Type="http://schemas.openxmlformats.org/officeDocument/2006/relationships/hyperlink" Target="https://www.caixa.gov.br/Downloads/sinapi-cadernos-tecnicos/SINAPI-CT-CAIXAS-DE-AGUA-PARA-EDIFICACOES.pdf" TargetMode="External"/><Relationship Id="rId1572" Type="http://schemas.openxmlformats.org/officeDocument/2006/relationships/hyperlink" Target="https://www.caixa.gov.br/Downloads/sinapi-cadernos-tecnicos/SINAPI-CT-CUSTOS-HORARIOS-PRODUTIVO-E-IMPRODUTIVO-DOS-EQUIPAMENTOS.pdf" TargetMode="External"/><Relationship Id="rId2209" Type="http://schemas.openxmlformats.org/officeDocument/2006/relationships/hyperlink" Target="https://www.caixa.gov.br/Downloads/sinapi-cadernos-tecnicos/SINAPI-CT-DEPRECIACAO-JUROS-IMPOSTOS-E-SEGUROS-MANUTENCAO-E-MATERIAIS-NA-OPERACAO-DOS-EQUIPAMENTOS.pdf" TargetMode="External"/><Relationship Id="rId2623" Type="http://schemas.openxmlformats.org/officeDocument/2006/relationships/hyperlink" Target="https://www.caixa.gov.br/Downloads/sinapi-cadernos-tecnicos/SINAPI-CT-DEPRECIACAO-JUROS-IMPOSTOS-E-SEGUROS-MANUTENCAO-E-MATERIAIS-NA-OPERACAO-DOS-EQUIPAMENTOS.pdf" TargetMode="External"/><Relationship Id="rId5779" Type="http://schemas.openxmlformats.org/officeDocument/2006/relationships/hyperlink" Target="https://www.caixa.gov.br/Downloads/sinapi-cadernos-tecnicos/SINAPI-CT-INSTALACOES-PREDIAIS-DE-AGUA-QUENTE-EM-CPVC.pdf" TargetMode="External"/><Relationship Id="rId8185" Type="http://schemas.openxmlformats.org/officeDocument/2006/relationships/hyperlink" Target="https://www.caixa.gov.br/Downloads/sinapi-cadernos-tecnicos/SINAPI-CT-POCOS-DE-VISITA-E-CAIXAS-PARA-BOCAS-DE-LOBO.pdf" TargetMode="External"/><Relationship Id="rId9236" Type="http://schemas.openxmlformats.org/officeDocument/2006/relationships/hyperlink" Target="https://www.caixa.gov.br/Downloads/sinapi-cadernos-tecnicos/SINAPI-CT-TRANSPORTE-DE-MATERIAIS-DENTRO-DO-CANTEIRO-DE-OBRAS.pdf" TargetMode="External"/><Relationship Id="rId9650" Type="http://schemas.openxmlformats.org/officeDocument/2006/relationships/hyperlink" Target="https://www.caixa.gov.br/Downloads/sinapi-cadernos-tecnicos/SINAPI-CT-VALVULAS-E-REGISTROS-PARA-SISTEMAS-PREDIAIS.pdf" TargetMode="External"/><Relationship Id="rId1225" Type="http://schemas.openxmlformats.org/officeDocument/2006/relationships/hyperlink" Target="https://www.caixa.gov.br/Downloads/sinapi-cadernos-tecnicos/SINAPI-CT-CANALETAS-GRELHAS-E-CAIXAS-COM-GRELHA-PARA-DRENAGEM.pdf" TargetMode="External"/><Relationship Id="rId8252" Type="http://schemas.openxmlformats.org/officeDocument/2006/relationships/hyperlink" Target="https://www.caixa.gov.br/Downloads/sinapi-cadernos-tecnicos/SINAPI-CT-POCOS-DE-VISITA-E-CAIXAS-PARA-BOCAS-DE-LOBO.pdf" TargetMode="External"/><Relationship Id="rId9303" Type="http://schemas.openxmlformats.org/officeDocument/2006/relationships/hyperlink" Target="https://www.caixa.gov.br/Downloads/sinapi-cadernos-tecnicos/SINAPI-CT-TRANSPORTE-CARGA-E-DESCARGA-DE-MATERIAIS.pdf" TargetMode="External"/><Relationship Id="rId3397" Type="http://schemas.openxmlformats.org/officeDocument/2006/relationships/hyperlink" Target="https://www.caixa.gov.br/Downloads/sinapi-cadernos-tecnicos/SINAPI-CT-ESCORAMENTO-E-PREPARO-DE-FUNDO-DE-VALAS.pdf" TargetMode="External"/><Relationship Id="rId4795" Type="http://schemas.openxmlformats.org/officeDocument/2006/relationships/hyperlink" Target="https://www.caixa.gov.br/Downloads/sinapi-cadernos-tecnicos/SINAPI-CT-INSTALACOES-ELETRICAS-REDE-DE-DISTRIBUICAO.pdf" TargetMode="External"/><Relationship Id="rId5846" Type="http://schemas.openxmlformats.org/officeDocument/2006/relationships/hyperlink" Target="https://www.caixa.gov.br/Downloads/sinapi-cadernos-tecnicos/SINAPI-CT-INSTALACOES-PREDIAIS-DE-AGUAS-PLUVIAIS-TUBOS-CONEXOES-CAIXAS-E-RALOS.pdf" TargetMode="External"/><Relationship Id="rId4448" Type="http://schemas.openxmlformats.org/officeDocument/2006/relationships/hyperlink" Target="https://www.caixa.gov.br/Downloads/sinapi-cadernos-tecnicos/SINAPI-CT-INSTALACOES-ELETRICAS-ELETRODUTOS-EMBUTIDOS-CABOS-CAIXAS-TOMADAS-E-INTERRUPTORES.pdf" TargetMode="External"/><Relationship Id="rId4862" Type="http://schemas.openxmlformats.org/officeDocument/2006/relationships/hyperlink" Target="https://www.caixa.gov.br/Downloads/sinapi-cadernos-tecnicos/SINAPI-CT-INSTALACOES-HIDRAULICAS-RESERVACAO-E-BOMBAS-DE-RECALQUE.pdf" TargetMode="External"/><Relationship Id="rId5913" Type="http://schemas.openxmlformats.org/officeDocument/2006/relationships/hyperlink" Target="https://www.caixa.gov.br/Downloads/sinapi-cadernos-tecnicos/SINAPI-CT-INSTALACOES-DE-DIVISORIAS-DIVERSAS.pdf" TargetMode="External"/><Relationship Id="rId3464" Type="http://schemas.openxmlformats.org/officeDocument/2006/relationships/hyperlink" Target="https://www.caixa.gov.br/Downloads/sinapi-cadernos-tecnicos/SINAPI-CT-ESQUADRIAS-PORTAS.pdf" TargetMode="External"/><Relationship Id="rId4515" Type="http://schemas.openxmlformats.org/officeDocument/2006/relationships/hyperlink" Target="https://www.caixa.gov.br/Downloads/sinapi-cadernos-tecnicos/SINAPI-CT-INSTALACOES-ELETRICAS-ELETRODUTOS-EMBUTIDOS-CABOS-CAIXAS-TOMADAS-E-INTERRUPTORES.pdf" TargetMode="External"/><Relationship Id="rId385" Type="http://schemas.openxmlformats.org/officeDocument/2006/relationships/hyperlink" Target="https://www.caixa.gov.br/Downloads/sinapi-cadernos-tecnicos/SINAPI-CT-ASSENTAMENTO-DE-TUBOS-DE-ESGOTO-EM-PVC-E-PEAD.pdf" TargetMode="External"/><Relationship Id="rId2066" Type="http://schemas.openxmlformats.org/officeDocument/2006/relationships/hyperlink" Target="https://www.caixa.gov.br/Downloads/sinapi-cadernos-tecnicos/SINAPI-CT-DEPRECIACAO-JUROS-IMPOSTOS-E-SEGUROS-MANUTENCAO-E-MATERIAIS-NA-OPERACAO-DOS-EQUIPAMENTOS.pdf" TargetMode="External"/><Relationship Id="rId2480" Type="http://schemas.openxmlformats.org/officeDocument/2006/relationships/hyperlink" Target="https://www.caixa.gov.br/Downloads/sinapi-cadernos-tecnicos/SINAPI-CT-DEPRECIACAO-JUROS-IMPOSTOS-E-SEGUROS-MANUTENCAO-E-MATERIAIS-NA-OPERACAO-DOS-EQUIPAMENTOS.pdf" TargetMode="External"/><Relationship Id="rId3117" Type="http://schemas.openxmlformats.org/officeDocument/2006/relationships/hyperlink" Target="https://www.caixa.gov.br/Downloads/sinapi-cadernos-tecnicos/SINAPI-CT-ESCADAS.pdf" TargetMode="External"/><Relationship Id="rId3531" Type="http://schemas.openxmlformats.org/officeDocument/2006/relationships/hyperlink" Target="https://www.caixa.gov.br/Downloads/sinapi-cadernos-tecnicos/SINAPI-CT-ESQUADRIAS-PORTAS.pdf" TargetMode="External"/><Relationship Id="rId6687" Type="http://schemas.openxmlformats.org/officeDocument/2006/relationships/hyperlink" Target="https://www.caixa.gov.br/Downloads/sinapi-cadernos-tecnicos/SINAPI-CT-LIGACOES-PREDIAIS-DE-AGUA-E-ESGOTO.pdf" TargetMode="External"/><Relationship Id="rId7738" Type="http://schemas.openxmlformats.org/officeDocument/2006/relationships/hyperlink" Target="https://www.caixa.gov.br/Downloads/sinapi-cadernos-tecnicos/SINAPI-CT-PENEIRAMENTO-E-ENSACAMENTO-DE-AREIA-EM-OBRA.pdf" TargetMode="External"/><Relationship Id="rId9093" Type="http://schemas.openxmlformats.org/officeDocument/2006/relationships/hyperlink" Target="https://www.caixa.gov.br/Downloads/sinapi-cadernos-tecnicos/SINAPI-CT-TRANSPORTE-FLUVIAL-CARGA-E-DESCARGA.pdf" TargetMode="External"/><Relationship Id="rId452" Type="http://schemas.openxmlformats.org/officeDocument/2006/relationships/hyperlink" Target="https://www.caixa.gov.br/Downloads/sinapi-cadernos-tecnicos/SINAPI-CT-ASSENTAMENTO-DE-TUBOS-DE-PVC-E-METALICOS-EM-REDES-DE-AGUA.pdf" TargetMode="External"/><Relationship Id="rId1082" Type="http://schemas.openxmlformats.org/officeDocument/2006/relationships/hyperlink" Target="https://www.caixa.gov.br/Downloads/sinapi-cadernos-tecnicos/SINAPI-CT-BOMBAS-HIDRAULICAS-CENTRIFUGAS-HORIZONTAIS-E-SUBMERSIVEIS.pdf" TargetMode="External"/><Relationship Id="rId2133" Type="http://schemas.openxmlformats.org/officeDocument/2006/relationships/hyperlink" Target="https://www.caixa.gov.br/Downloads/sinapi-cadernos-tecnicos/SINAPI-CT-DEPRECIACAO-JUROS-IMPOSTOS-E-SEGUROS-MANUTENCAO-E-MATERIAIS-NA-OPERACAO-DOS-EQUIPAMENTOS.pdf" TargetMode="External"/><Relationship Id="rId5289" Type="http://schemas.openxmlformats.org/officeDocument/2006/relationships/hyperlink" Target="https://www.caixa.gov.br/Downloads/sinapi-cadernos-tecnicos/SINAPI-CT-INSTALACOES-HIDRAULICAS-EM-PPR.pdf" TargetMode="External"/><Relationship Id="rId6754" Type="http://schemas.openxmlformats.org/officeDocument/2006/relationships/hyperlink" Target="https://www.caixa.gov.br/Downloads/sinapi-cadernos-tecnicos/SINAPI-CT-LIMPEZA-DE-OBRA.pdf" TargetMode="External"/><Relationship Id="rId7805" Type="http://schemas.openxmlformats.org/officeDocument/2006/relationships/hyperlink" Target="https://www.caixa.gov.br/Downloads/sinapi-cadernos-tecnicos/SINAPI-CT-PINTURA-EXTERNA.pdf" TargetMode="External"/><Relationship Id="rId9160" Type="http://schemas.openxmlformats.org/officeDocument/2006/relationships/hyperlink" Target="https://www.caixa.gov.br/Downloads/sinapi-cadernos-tecnicos/SINAPI-CT-TRANSPORTE-DE-MATERIAIS-DENTRO-DO-CANTEIRO-DE-OBRAS.pdf" TargetMode="External"/><Relationship Id="rId105" Type="http://schemas.openxmlformats.org/officeDocument/2006/relationships/hyperlink" Target="https://www.caixa.gov.br/Downloads/sinapi-cadernos-tecnicos/SINAPI-CT-ARGAMASSAS.pdf" TargetMode="External"/><Relationship Id="rId2200" Type="http://schemas.openxmlformats.org/officeDocument/2006/relationships/hyperlink" Target="https://www.caixa.gov.br/Downloads/sinapi-cadernos-tecnicos/SINAPI-CT-DEPRECIACAO-JUROS-IMPOSTOS-E-SEGUROS-MANUTENCAO-E-MATERIAIS-NA-OPERACAO-DOS-EQUIPAMENTOS.pdf" TargetMode="External"/><Relationship Id="rId5356" Type="http://schemas.openxmlformats.org/officeDocument/2006/relationships/hyperlink" Target="https://www.caixa.gov.br/Downloads/sinapi-cadernos-tecnicos/SINAPI-CT-INSTALACOES-PREDIAIS-DE-ESGOTO-CAIXAS-E-RALOS.pdf" TargetMode="External"/><Relationship Id="rId6407" Type="http://schemas.openxmlformats.org/officeDocument/2006/relationships/hyperlink" Target="https://www.caixa.gov.br/Downloads/sinapi-cadernos-tecnicos/SINAPI-CT-INSTALACOES-EM-COBRE.pdf" TargetMode="External"/><Relationship Id="rId1899" Type="http://schemas.openxmlformats.org/officeDocument/2006/relationships/hyperlink" Target="https://www.caixa.gov.br/Downloads/sinapi-cadernos-tecnicos/SINAPI-CT-DEMOLICOES-E-REMOCOES.pdf" TargetMode="External"/><Relationship Id="rId4372" Type="http://schemas.openxmlformats.org/officeDocument/2006/relationships/hyperlink" Target="https://www.caixa.gov.br/Downloads/sinapi-cadernos-tecnicos/SINAPI-CT-INSTALACOES-ELETRICAS-ELETRODUTOS-EMBUTIDOS-CABOS-CAIXAS-TOMADAS-E-INTERRUPTORES.pdf" TargetMode="External"/><Relationship Id="rId5009" Type="http://schemas.openxmlformats.org/officeDocument/2006/relationships/hyperlink" Target="https://www.caixa.gov.br/Downloads/sinapi-cadernos-tecnicos/SINAPI-CT-INSTALACOES-HIDRAULICAS-RESERVACAO-E-BOMBAS-DE-RECALQUE.pdf" TargetMode="External"/><Relationship Id="rId5770" Type="http://schemas.openxmlformats.org/officeDocument/2006/relationships/hyperlink" Target="https://www.caixa.gov.br/Downloads/sinapi-cadernos-tecnicos/SINAPI-CT-INSTALACOES-PREDIAIS-DE-AGUA-QUENTE-EM-CPVC.pdf" TargetMode="External"/><Relationship Id="rId6821" Type="http://schemas.openxmlformats.org/officeDocument/2006/relationships/hyperlink" Target="https://www.caixa.gov.br/Downloads/sinapi-metodologia/Livro_SINAPI_Calculos_Parametros.pdf" TargetMode="External"/><Relationship Id="rId8579" Type="http://schemas.openxmlformats.org/officeDocument/2006/relationships/hyperlink" Target="https://www.caixa.gov.br/Downloads/sinapi-cadernos-tecnicos/SINAPI-CT-REDES-ENTERRADAS-DE-DISTRIBUICAO-ELETRICA.pdf" TargetMode="External"/><Relationship Id="rId1966" Type="http://schemas.openxmlformats.org/officeDocument/2006/relationships/hyperlink" Target="https://www.caixa.gov.br/Downloads/sinapi-cadernos-tecnicos/SINAPI-CT-DEPRECIACAO-JUROS-IMPOSTOS-E-SEGUROS-MANUTENCAO-E-MATERIAIS-NA-OPERACAO-DOS-EQUIPAMENTOS.pdf" TargetMode="External"/><Relationship Id="rId4025" Type="http://schemas.openxmlformats.org/officeDocument/2006/relationships/hyperlink" Target="https://www.caixa.gov.br/Downloads/sinapi-cadernos-tecnicos/SINAPI-CT-FORMAS-PARA-ESTRUTURAS-DE-CONCRETO-ARMADO.pdf" TargetMode="External"/><Relationship Id="rId5423" Type="http://schemas.openxmlformats.org/officeDocument/2006/relationships/hyperlink" Target="https://www.caixa.gov.br/Downloads/sinapi-cadernos-tecnicos/SINAPI-CT-INSTALACOES-PREDIAIS-DE-ESGOTO-TUBOS-E-CONEXOES.pdf" TargetMode="External"/><Relationship Id="rId8993" Type="http://schemas.openxmlformats.org/officeDocument/2006/relationships/hyperlink" Target="https://www.caixa.gov.br/Downloads/sinapi-cadernos-tecnicos/SINAPI-CT-TELHAMENTO-PARA-COBERTURA.pdf" TargetMode="External"/><Relationship Id="rId1619" Type="http://schemas.openxmlformats.org/officeDocument/2006/relationships/hyperlink" Target="https://www.caixa.gov.br/Downloads/sinapi-cadernos-tecnicos/SINAPI-CT-CUSTOS-HORARIOS-PRODUTIVO-E-IMPRODUTIVO-DOS-EQUIPAMENTOS.pdf" TargetMode="External"/><Relationship Id="rId7595" Type="http://schemas.openxmlformats.org/officeDocument/2006/relationships/hyperlink" Target="https://www.caixa.gov.br/Downloads/sinapi-cadernos-tecnicos/SINAPI-CT-PAREDES-EM-DRYWALL.pdf" TargetMode="External"/><Relationship Id="rId8646" Type="http://schemas.openxmlformats.org/officeDocument/2006/relationships/hyperlink" Target="https://www.caixa.gov.br/Downloads/sinapi-cadernos-tecnicos/SINAPI-CT-REDES-DE-AGUA-E-ESGOTO-EM-PEAD-LISO-(TUBOS-E-CONEXOES).pdf" TargetMode="External"/><Relationship Id="rId3041" Type="http://schemas.openxmlformats.org/officeDocument/2006/relationships/hyperlink" Target="https://www.caixa.gov.br/Downloads/sinapi-cadernos-tecnicos/SINAPI-CT-EQUIPAMENTOS-DE-PROTECAO-COLETIVA.pdf" TargetMode="External"/><Relationship Id="rId6197" Type="http://schemas.openxmlformats.org/officeDocument/2006/relationships/hyperlink" Target="https://www.caixa.gov.br/Downloads/sinapi-cadernos-tecnicos/SINAPI-CT-INSTALACOES-DE-GAS-E-INCENDIO-EM-ACO-E-FERRO-GALVANIZADO.pdf" TargetMode="External"/><Relationship Id="rId7248" Type="http://schemas.openxmlformats.org/officeDocument/2006/relationships/hyperlink" Target="https://www.caixa.gov.br/Downloads/sinapi-cadernos-tecnicos/SINAPI-CT-LOUCAS-E-METAIS.pdf" TargetMode="External"/><Relationship Id="rId7662" Type="http://schemas.openxmlformats.org/officeDocument/2006/relationships/hyperlink" Target="https://www.caixa.gov.br/Downloads/sinapi-cadernos-tecnicos/SINAPI-CT-PAVIMENTO-INTERTRAVADO.pdf" TargetMode="External"/><Relationship Id="rId8713" Type="http://schemas.openxmlformats.org/officeDocument/2006/relationships/hyperlink" Target="https://www.caixa.gov.br/Downloads/sinapi-cadernos-tecnicos/SINAPI-CT-REDES-DE-AGUA-E-ESGOTO-EM-PEAD-LISO-(TUBOS-E-CONEXOES).pdf" TargetMode="External"/><Relationship Id="rId3858" Type="http://schemas.openxmlformats.org/officeDocument/2006/relationships/hyperlink" Target="https://www.caixa.gov.br/Downloads/sinapi-cadernos-tecnicos/SINAPI-CT-EXECUCAO-DE-TIRANTES.pdf" TargetMode="External"/><Relationship Id="rId4909" Type="http://schemas.openxmlformats.org/officeDocument/2006/relationships/hyperlink" Target="https://www.caixa.gov.br/Downloads/sinapi-cadernos-tecnicos/SINAPI-CT-INSTALACOES-HIDRAULICAS-RESERVACAO-E-BOMBAS-DE-RECALQUE.pdf" TargetMode="External"/><Relationship Id="rId6264" Type="http://schemas.openxmlformats.org/officeDocument/2006/relationships/hyperlink" Target="https://www.caixa.gov.br/Downloads/sinapi-cadernos-tecnicos/SINAPI-CT-INSTALACOES-DE-GAS-EM-PEX-MULTICAMADAS.pdf" TargetMode="External"/><Relationship Id="rId7315" Type="http://schemas.openxmlformats.org/officeDocument/2006/relationships/hyperlink" Target="https://www.caixa.gov.br/Downloads/sinapi-cadernos-tecnicos/SINAPI-CT-MASSA-UNICA-EXTERNA.pdf" TargetMode="External"/><Relationship Id="rId779" Type="http://schemas.openxmlformats.org/officeDocument/2006/relationships/hyperlink" Target="https://www.caixa.gov.br/Downloads/sinapi-cadernos-tecnicos/SINAPI-CT-ATERROS-BASES-SUB-BASES-E-IMPRIMACOES.pdf" TargetMode="External"/><Relationship Id="rId5280" Type="http://schemas.openxmlformats.org/officeDocument/2006/relationships/hyperlink" Target="https://www.caixa.gov.br/Downloads/sinapi-cadernos-tecnicos/SINAPI-CT-INSTALACOES-HIDRAULICAS-EM-PPR.pdf" TargetMode="External"/><Relationship Id="rId6331" Type="http://schemas.openxmlformats.org/officeDocument/2006/relationships/hyperlink" Target="https://www.caixa.gov.br/Downloads/sinapi-cadernos-tecnicos/SINAPI-CT-INSTALACOES-DE-AR-CONDICIONADO.pdf" TargetMode="External"/><Relationship Id="rId9487" Type="http://schemas.openxmlformats.org/officeDocument/2006/relationships/hyperlink" Target="https://www.caixa.gov.br/Downloads/sinapi-cadernos-tecnicos/SINAPI-CT-VERGAS-CONTRAVERGAS-E-FIXACAO-DE-ALVENARIA.pdf" TargetMode="External"/><Relationship Id="rId1476" Type="http://schemas.openxmlformats.org/officeDocument/2006/relationships/hyperlink" Target="https://www.caixa.gov.br/Downloads/sinapi-cadernos-tecnicos/SINAPI-CT-CUSTOS-HORARIOS-PRODUTIVO-E-IMPRODUTIVO-DOS-EQUIPAMENTOS.pdf" TargetMode="External"/><Relationship Id="rId2874" Type="http://schemas.openxmlformats.org/officeDocument/2006/relationships/hyperlink" Target="https://www.caixa.gov.br/Downloads/sinapi-cadernos-tecnicos/SINAPI-CT-ELETROCALHAS.pdf" TargetMode="External"/><Relationship Id="rId3925" Type="http://schemas.openxmlformats.org/officeDocument/2006/relationships/hyperlink" Target="https://www.caixa.gov.br/Downloads/sinapi-cadernos-tecnicos/SINAPI-CT-FOSSAS-E-SUMIDOUROS.pdf" TargetMode="External"/><Relationship Id="rId8089" Type="http://schemas.openxmlformats.org/officeDocument/2006/relationships/hyperlink" Target="https://www.caixa.gov.br/Downloads/sinapi-cadernos-tecnicos/SINAPI-CT-POSTES-DE-CONCRETO-E-METALICOS.pdf" TargetMode="External"/><Relationship Id="rId846" Type="http://schemas.openxmlformats.org/officeDocument/2006/relationships/hyperlink" Target="https://www.caixa.gov.br/Downloads/sinapi-cadernos-tecnicos/SINAPI-CT-ATERROS-BASES-SUB-BASES-E-IMPRIMACOES.pdf" TargetMode="External"/><Relationship Id="rId1129" Type="http://schemas.openxmlformats.org/officeDocument/2006/relationships/hyperlink" Target="https://www.caixa.gov.br/Downloads/sinapi-cadernos-tecnicos/SINAPI-CT-CAIXAS-ENTERRADAS.pdf" TargetMode="External"/><Relationship Id="rId1890" Type="http://schemas.openxmlformats.org/officeDocument/2006/relationships/hyperlink" Target="https://www.caixa.gov.br/Downloads/sinapi-cadernos-tecnicos/SINAPI-CT-DEMOLICOES-E-REMOCOES.pdf" TargetMode="External"/><Relationship Id="rId2527" Type="http://schemas.openxmlformats.org/officeDocument/2006/relationships/hyperlink" Target="https://www.caixa.gov.br/Downloads/sinapi-cadernos-tecnicos/SINAPI-CT-DEPRECIACAO-JUROS-IMPOSTOS-E-SEGUROS-MANUTENCAO-E-MATERIAIS-NA-OPERACAO-DOS-EQUIPAMENTOS.pdf" TargetMode="External"/><Relationship Id="rId2941" Type="http://schemas.openxmlformats.org/officeDocument/2006/relationships/hyperlink" Target="https://www.caixa.gov.br/Downloads/sinapi-cadernos-tecnicos/SINAPI-CT-ELETROCALHAS.pdf" TargetMode="External"/><Relationship Id="rId5000" Type="http://schemas.openxmlformats.org/officeDocument/2006/relationships/hyperlink" Target="https://www.caixa.gov.br/Downloads/sinapi-cadernos-tecnicos/SINAPI-CT-INSTALACOES-HIDRAULICAS-RESERVACAO-E-BOMBAS-DE-RECALQUE.pdf" TargetMode="External"/><Relationship Id="rId8156" Type="http://schemas.openxmlformats.org/officeDocument/2006/relationships/hyperlink" Target="https://www.caixa.gov.br/Downloads/sinapi-cadernos-tecnicos/SINAPI-CT-POCOS-DE-VISITA-E-CAIXAS-PARA-BOCAS-DE-LOBO.pdf" TargetMode="External"/><Relationship Id="rId9207" Type="http://schemas.openxmlformats.org/officeDocument/2006/relationships/hyperlink" Target="https://www.caixa.gov.br/Downloads/sinapi-cadernos-tecnicos/SINAPI-CT-TRANSPORTE-DE-MATERIAIS-DENTRO-DO-CANTEIRO-DE-OBRAS.pdf" TargetMode="External"/><Relationship Id="rId9554" Type="http://schemas.openxmlformats.org/officeDocument/2006/relationships/hyperlink" Target="https://www.caixa.gov.br/Downloads/sinapi-cadernos-tecnicos/SINAPI-CT-VIDROS-E-ESPELHOS.pdf" TargetMode="External"/><Relationship Id="rId913" Type="http://schemas.openxmlformats.org/officeDocument/2006/relationships/hyperlink" Target="https://www.caixa.gov.br/Downloads/sinapi-cadernos-tecnicos/SINAPI-CT-ATERROS-BASES-SUB-BASES-E-IMPRIMACOES.pdf" TargetMode="External"/><Relationship Id="rId1543" Type="http://schemas.openxmlformats.org/officeDocument/2006/relationships/hyperlink" Target="https://www.caixa.gov.br/Downloads/sinapi-cadernos-tecnicos/SINAPI-CT-CUSTOS-HORARIOS-PRODUTIVO-E-IMPRODUTIVO-DOS-EQUIPAMENTOS.pdf" TargetMode="External"/><Relationship Id="rId4699" Type="http://schemas.openxmlformats.org/officeDocument/2006/relationships/hyperlink" Target="https://www.caixa.gov.br/Downloads/sinapi-cadernos-tecnicos/SINAPI-CT-INSTALACOES-ELETRICAS-QUADROS-CABOS-DISJUNTORES-CONTATORES-E-BARRAMENTOS-BLINDADOS.pdf" TargetMode="External"/><Relationship Id="rId8570" Type="http://schemas.openxmlformats.org/officeDocument/2006/relationships/hyperlink" Target="https://www.caixa.gov.br/Downloads/sinapi-cadernos-tecnicos/SINAPI-CT-REDES-ENTERRADAS-DE-DISTRIBUICAO-ELETRICA.pdf" TargetMode="External"/><Relationship Id="rId9621" Type="http://schemas.openxmlformats.org/officeDocument/2006/relationships/hyperlink" Target="https://www.caixa.gov.br/Downloads/sinapi-cadernos-tecnicos/SINAPI-CT-VALVULAS-E-REGISTROS-PARA-SISTEMAS-PREDIAIS.pdf" TargetMode="External"/><Relationship Id="rId1610" Type="http://schemas.openxmlformats.org/officeDocument/2006/relationships/hyperlink" Target="https://www.caixa.gov.br/Downloads/sinapi-cadernos-tecnicos/SINAPI-CT-CUSTOS-HORARIOS-PRODUTIVO-E-IMPRODUTIVO-DOS-EQUIPAMENTOS.pdf" TargetMode="External"/><Relationship Id="rId4766" Type="http://schemas.openxmlformats.org/officeDocument/2006/relationships/hyperlink" Target="https://www.caixa.gov.br/Downloads/sinapi-cadernos-tecnicos/SINAPI-CT-INSTALACOES-ELETRICAS-REDE-DE-DISTRIBUICAO.pdf" TargetMode="External"/><Relationship Id="rId5817" Type="http://schemas.openxmlformats.org/officeDocument/2006/relationships/hyperlink" Target="https://www.caixa.gov.br/Downloads/sinapi-cadernos-tecnicos/SINAPI-CT-INSTALACOES-PREDIAIS-DE-AGUA-QUENTE-EM-CPVC.pdf" TargetMode="External"/><Relationship Id="rId7172" Type="http://schemas.openxmlformats.org/officeDocument/2006/relationships/hyperlink" Target="https://www.caixa.gov.br/Downloads/sinapi-cadernos-tecnicos/SINAPI-CT-LOUCAS-E-METAIS.pdf" TargetMode="External"/><Relationship Id="rId8223" Type="http://schemas.openxmlformats.org/officeDocument/2006/relationships/hyperlink" Target="https://www.caixa.gov.br/Downloads/sinapi-cadernos-tecnicos/SINAPI-CT-POCOS-DE-VISITA-E-CAIXAS-PARA-BOCAS-DE-LOBO.pdf" TargetMode="External"/><Relationship Id="rId3368" Type="http://schemas.openxmlformats.org/officeDocument/2006/relationships/hyperlink" Target="https://www.caixa.gov.br/Downloads/sinapi-cadernos-tecnicos/SINAPI-CT-ESCORAMENTO-E-PREPARO-DE-FUNDO-DE-VALAS.pdf" TargetMode="External"/><Relationship Id="rId3782" Type="http://schemas.openxmlformats.org/officeDocument/2006/relationships/hyperlink" Target="https://www.caixa.gov.br/Downloads/sinapi-cadernos-tecnicos/SINAPI-CT-ESTRUTURAS-DE-MADEIRA.pdf" TargetMode="External"/><Relationship Id="rId4419" Type="http://schemas.openxmlformats.org/officeDocument/2006/relationships/hyperlink" Target="https://www.caixa.gov.br/Downloads/sinapi-cadernos-tecnicos/SINAPI-CT-INSTALACOES-ELETRICAS-ELETRODUTOS-EMBUTIDOS-CABOS-CAIXAS-TOMADAS-E-INTERRUPTORES.pdf" TargetMode="External"/><Relationship Id="rId4833" Type="http://schemas.openxmlformats.org/officeDocument/2006/relationships/hyperlink" Target="https://www.caixa.gov.br/Downloads/sinapi-cadernos-tecnicos/SINAPI-CT-INSTALACOES-HIDRAULICAS-RESERVACAO-E-BOMBAS-DE-RECALQUE.pdf" TargetMode="External"/><Relationship Id="rId7989" Type="http://schemas.openxmlformats.org/officeDocument/2006/relationships/hyperlink" Target="https://www.caixa.gov.br/Downloads/sinapi-cadernos-tecnicos/SINAPI-CT-PISOS.pdf" TargetMode="External"/><Relationship Id="rId289" Type="http://schemas.openxmlformats.org/officeDocument/2006/relationships/hyperlink" Target="https://www.caixa.gov.br/Downloads/sinapi-cadernos-tecnicos/SINAPI-CT-ARMACAO-PARA-ESTRUTURAS-DE-CONCRETO-ARMADO.pdf" TargetMode="External"/><Relationship Id="rId2384" Type="http://schemas.openxmlformats.org/officeDocument/2006/relationships/hyperlink" Target="https://www.caixa.gov.br/Downloads/sinapi-cadernos-tecnicos/SINAPI-CT-DEPRECIACAO-JUROS-IMPOSTOS-E-SEGUROS-MANUTENCAO-E-MATERIAIS-NA-OPERACAO-DOS-EQUIPAMENTOS.pdf" TargetMode="External"/><Relationship Id="rId3435" Type="http://schemas.openxmlformats.org/officeDocument/2006/relationships/hyperlink" Target="https://www.caixa.gov.br/Downloads/sinapi-cadernos-tecnicos/SINAPI-CT-ESQUADRIAS-JANELAS.pdf" TargetMode="External"/><Relationship Id="rId356" Type="http://schemas.openxmlformats.org/officeDocument/2006/relationships/hyperlink" Target="https://www.caixa.gov.br/Downloads/sinapi-cadernos-tecnicos/SINAPI-CT-ASSENTAMENTO-DE-TUBOS-DE-ESGOTO-EM-PVC-E-PEAD.pdf" TargetMode="External"/><Relationship Id="rId770" Type="http://schemas.openxmlformats.org/officeDocument/2006/relationships/hyperlink" Target="https://www.caixa.gov.br/Downloads/sinapi-cadernos-tecnicos/SINAPI-CT-ATERROS-BASES-SUB-BASES-E-IMPRIMACOES.pdf" TargetMode="External"/><Relationship Id="rId2037" Type="http://schemas.openxmlformats.org/officeDocument/2006/relationships/hyperlink" Target="https://www.caixa.gov.br/Downloads/sinapi-cadernos-tecnicos/SINAPI-CT-DEPRECIACAO-JUROS-IMPOSTOS-E-SEGUROS-MANUTENCAO-E-MATERIAIS-NA-OPERACAO-DOS-EQUIPAMENTOS.pdf" TargetMode="External"/><Relationship Id="rId2451" Type="http://schemas.openxmlformats.org/officeDocument/2006/relationships/hyperlink" Target="https://www.caixa.gov.br/Downloads/sinapi-cadernos-tecnicos/SINAPI-CT-DEPRECIACAO-JUROS-IMPOSTOS-E-SEGUROS-MANUTENCAO-E-MATERIAIS-NA-OPERACAO-DOS-EQUIPAMENTOS.pdf" TargetMode="External"/><Relationship Id="rId4900" Type="http://schemas.openxmlformats.org/officeDocument/2006/relationships/hyperlink" Target="https://www.caixa.gov.br/Downloads/sinapi-cadernos-tecnicos/SINAPI-CT-INSTALACOES-HIDRAULICAS-RESERVACAO-E-BOMBAS-DE-RECALQUE.pdf" TargetMode="External"/><Relationship Id="rId6658" Type="http://schemas.openxmlformats.org/officeDocument/2006/relationships/hyperlink" Target="https://www.caixa.gov.br/Downloads/sinapi-cadernos-tecnicos/SINAPI-CT-LAJES-PRE-MOLDADAS.pdf" TargetMode="External"/><Relationship Id="rId9064" Type="http://schemas.openxmlformats.org/officeDocument/2006/relationships/hyperlink" Target="https://www.caixa.gov.br/Downloads/sinapi-cadernos-tecnicos/SINAPI-CT-TRANSPORTE-FLUVIAL-CARGA-E-DESCARGA.pdf" TargetMode="External"/><Relationship Id="rId423" Type="http://schemas.openxmlformats.org/officeDocument/2006/relationships/hyperlink" Target="https://www.caixa.gov.br/Downloads/sinapi-cadernos-tecnicos/SINAPI-CT-ASSENTAMENTO-DE-TUBOS-DE-PVC-E-METALICOS-EM-REDES-DE-AGUA.pdf" TargetMode="External"/><Relationship Id="rId1053" Type="http://schemas.openxmlformats.org/officeDocument/2006/relationships/hyperlink" Target="https://www.caixa.gov.br/Downloads/sinapi-cadernos-tecnicos/SINAPI-CT-BOCAS-PARA-BUEIROS.pdf" TargetMode="External"/><Relationship Id="rId2104" Type="http://schemas.openxmlformats.org/officeDocument/2006/relationships/hyperlink" Target="https://www.caixa.gov.br/Downloads/sinapi-cadernos-tecnicos/SINAPI-CT-DEPRECIACAO-JUROS-IMPOSTOS-E-SEGUROS-MANUTENCAO-E-MATERIAIS-NA-OPERACAO-DOS-EQUIPAMENTOS.pdf" TargetMode="External"/><Relationship Id="rId3502" Type="http://schemas.openxmlformats.org/officeDocument/2006/relationships/hyperlink" Target="https://www.caixa.gov.br/Downloads/sinapi-cadernos-tecnicos/SINAPI-CT-ESQUADRIAS-PORTAS.pdf" TargetMode="External"/><Relationship Id="rId7709" Type="http://schemas.openxmlformats.org/officeDocument/2006/relationships/hyperlink" Target="https://www.caixa.gov.br/Downloads/sinapi-cadernos-tecnicos/SINAPI-CT-PAVIMENTO-RIGIDO-DE-CONCRETO.pdf" TargetMode="External"/><Relationship Id="rId8080" Type="http://schemas.openxmlformats.org/officeDocument/2006/relationships/hyperlink" Target="https://www.caixa.gov.br/Downloads/sinapi-cadernos-tecnicos/SINAPI-CT-POSTES-DE-CONCRETO-E-METALICOS.pdf" TargetMode="External"/><Relationship Id="rId9131" Type="http://schemas.openxmlformats.org/officeDocument/2006/relationships/hyperlink" Target="https://www.caixa.gov.br/Downloads/sinapi-cadernos-tecnicos/SINAPI-CT-TRANSPORTE-FLUVIAL-CARGA-E-DESCARGA.pdf" TargetMode="External"/><Relationship Id="rId5674" Type="http://schemas.openxmlformats.org/officeDocument/2006/relationships/hyperlink" Target="https://www.caixa.gov.br/Downloads/sinapi-cadernos-tecnicos/SINAPI-CT-INSTALACOES-PREDIAIS-DE-AGUA-FRIA-EM-PVC.pdf" TargetMode="External"/><Relationship Id="rId6725" Type="http://schemas.openxmlformats.org/officeDocument/2006/relationships/hyperlink" Target="https://www.caixa.gov.br/Downloads/sinapi-cadernos-tecnicos/SINAPI-CT-LIGACOES-PREDIAIS-DE-AGUA-E-ESGOTO.pdf" TargetMode="External"/><Relationship Id="rId1120" Type="http://schemas.openxmlformats.org/officeDocument/2006/relationships/hyperlink" Target="https://www.caixa.gov.br/Downloads/sinapi-cadernos-tecnicos/SINAPI-CT-CAIXAS-ENTERRADAS.pdf" TargetMode="External"/><Relationship Id="rId4276" Type="http://schemas.openxmlformats.org/officeDocument/2006/relationships/hyperlink" Target="https://www.caixa.gov.br/Downloads/sinapi-cadernos-tecnicos/SINAPI-CT-GUIAS-E-SARJETAS.pdf" TargetMode="External"/><Relationship Id="rId4690" Type="http://schemas.openxmlformats.org/officeDocument/2006/relationships/hyperlink" Target="https://www.caixa.gov.br/Downloads/sinapi-cadernos-tecnicos/SINAPI-CT-INSTALACOES-ELETRICAS-QUADROS-CABOS-DISJUNTORES-CONTATORES-E-BARRAMENTOS-BLINDADOS.pdf" TargetMode="External"/><Relationship Id="rId5327" Type="http://schemas.openxmlformats.org/officeDocument/2006/relationships/hyperlink" Target="https://www.caixa.gov.br/Downloads/sinapi-cadernos-tecnicos/SINAPI-CT-INSTALACOES-HIDRAULICAS-EM-PPR.pdf" TargetMode="External"/><Relationship Id="rId5741" Type="http://schemas.openxmlformats.org/officeDocument/2006/relationships/hyperlink" Target="https://www.caixa.gov.br/Downloads/sinapi-cadernos-tecnicos/SINAPI-CT-INSTALACOES-PREDIAIS-DE-AGUA-QUENTE-EM-CPVC.pdf" TargetMode="External"/><Relationship Id="rId8897" Type="http://schemas.openxmlformats.org/officeDocument/2006/relationships/hyperlink" Target="https://www.caixa.gov.br/Downloads/sinapi-cadernos-tecnicos/SINAPI-CT-SISTEMA-DE-PROTECAO-CONTRA-DESCARGAS-ATMOSFERICAS-SPDA.pdf" TargetMode="External"/><Relationship Id="rId1937" Type="http://schemas.openxmlformats.org/officeDocument/2006/relationships/hyperlink" Target="https://www.caixa.gov.br/Downloads/sinapi-cadernos-tecnicos/SINAPI-CT-DEPRECIACAO-JUROS-IMPOSTOS-E-SEGUROS-MANUTENCAO-E-MATERIAIS-NA-OPERACAO-DOS-EQUIPAMENTOS.pdf" TargetMode="External"/><Relationship Id="rId3292" Type="http://schemas.openxmlformats.org/officeDocument/2006/relationships/hyperlink" Target="https://www.caixa.gov.br/Downloads/sinapi-cadernos-tecnicos/SINAPI-CT-ESCAVACAO-DE-VALAS.pdf" TargetMode="External"/><Relationship Id="rId4343" Type="http://schemas.openxmlformats.org/officeDocument/2006/relationships/hyperlink" Target="https://www.caixa.gov.br/Downloads/sinapi-cadernos-tecnicos/SINAPI-CT-IMPERMEABILIZACAO-PROTECAO-MECANICA-E-TRATAMENTO-DE-JUNTA.pdf" TargetMode="External"/><Relationship Id="rId7499" Type="http://schemas.openxmlformats.org/officeDocument/2006/relationships/hyperlink" Target="https://www.caixa.gov.br/Downloads/sinapi-cadernos-tecnicos/SINAPI-CT-PAREDES-DE-CONCRETO-ARMACAO.pdf" TargetMode="External"/><Relationship Id="rId8964" Type="http://schemas.openxmlformats.org/officeDocument/2006/relationships/hyperlink" Target="https://www.caixa.gov.br/Downloads/sinapi-cadernos-tecnicos/SINAPI-CT-SISTEMAS-DE-MEDICAO.pdf" TargetMode="External"/><Relationship Id="rId4410" Type="http://schemas.openxmlformats.org/officeDocument/2006/relationships/hyperlink" Target="https://www.caixa.gov.br/Downloads/sinapi-cadernos-tecnicos/SINAPI-CT-INSTALACOES-ELETRICAS-ELETRODUTOS-EMBUTIDOS-CABOS-CAIXAS-TOMADAS-E-INTERRUPTORES.pdf" TargetMode="External"/><Relationship Id="rId7566" Type="http://schemas.openxmlformats.org/officeDocument/2006/relationships/hyperlink" Target="https://www.caixa.gov.br/Downloads/sinapi-cadernos-tecnicos/SINAPI-CT-PAREDES-DE-CONCRETO-FORMAS.pdf" TargetMode="External"/><Relationship Id="rId8617" Type="http://schemas.openxmlformats.org/officeDocument/2006/relationships/hyperlink" Target="https://www.caixa.gov.br/Downloads/sinapi-cadernos-tecnicos/SINAPI-CT-REDES-DE-LOGICA-TELEFONIA-E-IMAGEM.pdf" TargetMode="External"/><Relationship Id="rId280" Type="http://schemas.openxmlformats.org/officeDocument/2006/relationships/hyperlink" Target="https://www.caixa.gov.br/Downloads/sinapi-cadernos-tecnicos/SINAPI-CT-ARMACAO-PARA-ESTRUTURAS-DE-CONCRETO-ARMADO.pdf" TargetMode="External"/><Relationship Id="rId3012" Type="http://schemas.openxmlformats.org/officeDocument/2006/relationships/hyperlink" Target="https://www.caixa.gov.br/Downloads/sinapi-cadernos-tecnicos/SINAPI-CT-EQUIPAMENTOS-DE-PROTECAO-COLETIVA.pdf" TargetMode="External"/><Relationship Id="rId6168" Type="http://schemas.openxmlformats.org/officeDocument/2006/relationships/hyperlink" Target="https://www.caixa.gov.br/Downloads/sinapi-cadernos-tecnicos/SINAPI-CT-INSTALACOES-DE-GAS-E-INCENDIO-EM-ACO-E-FERRO-GALVANIZADO.pdf" TargetMode="External"/><Relationship Id="rId6582" Type="http://schemas.openxmlformats.org/officeDocument/2006/relationships/hyperlink" Target="https://www.caixa.gov.br/Downloads/sinapi-cadernos-tecnicos/SINAPI-CT-INSTALACOES-EM-COBRE.pdf" TargetMode="External"/><Relationship Id="rId7219" Type="http://schemas.openxmlformats.org/officeDocument/2006/relationships/hyperlink" Target="https://www.caixa.gov.br/Downloads/sinapi-cadernos-tecnicos/SINAPI-CT-LOUCAS-E-METAIS.pdf" TargetMode="External"/><Relationship Id="rId7980" Type="http://schemas.openxmlformats.org/officeDocument/2006/relationships/hyperlink" Target="https://www.caixa.gov.br/Downloads/sinapi-cadernos-tecnicos/SINAPI-CT-PISOS.pdf" TargetMode="External"/><Relationship Id="rId5184" Type="http://schemas.openxmlformats.org/officeDocument/2006/relationships/hyperlink" Target="https://www.caixa.gov.br/Downloads/sinapi-cadernos-tecnicos/SINAPI-CT-INSTALACOES-HIDRAULICAS-EM-PEX.pdf" TargetMode="External"/><Relationship Id="rId6235" Type="http://schemas.openxmlformats.org/officeDocument/2006/relationships/hyperlink" Target="https://www.caixa.gov.br/Downloads/sinapi-cadernos-tecnicos/SINAPI-CT-INSTALACOES-DE-GAS-E-INCENDIO-EM-ACO-E-FERRO-GALVANIZADO.pdf" TargetMode="External"/><Relationship Id="rId7633" Type="http://schemas.openxmlformats.org/officeDocument/2006/relationships/hyperlink" Target="https://www.caixa.gov.br/Downloads/sinapi-cadernos-tecnicos/SINAPI-CT-PASSEIOS-DE-CONCRETO.pdf" TargetMode="External"/><Relationship Id="rId2778" Type="http://schemas.openxmlformats.org/officeDocument/2006/relationships/hyperlink" Target="https://www.caixa.gov.br/Downloads/sinapi-cadernos-tecnicos/SINAPI-CT-DRENOS.pdf" TargetMode="External"/><Relationship Id="rId3829" Type="http://schemas.openxmlformats.org/officeDocument/2006/relationships/hyperlink" Target="https://www.caixa.gov.br/Downloads/sinapi-cadernos-tecnicos/SINAPI-CT-ESTRUTURAS-DE-MADEIRA.pdf" TargetMode="External"/><Relationship Id="rId7700" Type="http://schemas.openxmlformats.org/officeDocument/2006/relationships/hyperlink" Target="https://www.caixa.gov.br/Downloads/sinapi-cadernos-tecnicos/SINAPI-CT-PAVIMENTO-RIGIDO-DE-CONCRETO.pdf" TargetMode="External"/><Relationship Id="rId1794" Type="http://schemas.openxmlformats.org/officeDocument/2006/relationships/hyperlink" Target="https://www.caixa.gov.br/Downloads/sinapi-cadernos-tecnicos/SINAPI-CT-CUSTOS-HORARIOS-PRODUTIVO-E-IMPRODUTIVO-DOS-EQUIPAMENTOS.pdf" TargetMode="External"/><Relationship Id="rId2845" Type="http://schemas.openxmlformats.org/officeDocument/2006/relationships/hyperlink" Target="https://www.caixa.gov.br/Downloads/sinapi-cadernos-tecnicos/SINAPI-CT-DUTOS-PARA-AR-CONDICIONADO.pdf" TargetMode="External"/><Relationship Id="rId5251" Type="http://schemas.openxmlformats.org/officeDocument/2006/relationships/hyperlink" Target="https://www.caixa.gov.br/Downloads/sinapi-cadernos-tecnicos/SINAPI-CT-INSTALACOES-HIDRAULICAS-EM-PEX.pdf" TargetMode="External"/><Relationship Id="rId6302" Type="http://schemas.openxmlformats.org/officeDocument/2006/relationships/hyperlink" Target="https://www.caixa.gov.br/Downloads/sinapi-cadernos-tecnicos/SINAPI-CT-INSTALACOES-DE-GAS-EM-PEX-MULTICAMADAS.pdf" TargetMode="External"/><Relationship Id="rId9458" Type="http://schemas.openxmlformats.org/officeDocument/2006/relationships/hyperlink" Target="https://www.caixa.gov.br/Downloads/sinapi-cadernos-tecnicos/SINAPI-CT-TUBULOES.pdf" TargetMode="External"/><Relationship Id="rId86" Type="http://schemas.openxmlformats.org/officeDocument/2006/relationships/hyperlink" Target="https://www.caixa.gov.br/Downloads/sinapi-cadernos-tecnicos/SINAPI-CT-ALVENARIAS-DIVERSAS.pdf" TargetMode="External"/><Relationship Id="rId817" Type="http://schemas.openxmlformats.org/officeDocument/2006/relationships/hyperlink" Target="https://www.caixa.gov.br/Downloads/sinapi-cadernos-tecnicos/SINAPI-CT-ATERROS-BASES-SUB-BASES-E-IMPRIMACOES.pdf" TargetMode="External"/><Relationship Id="rId1447" Type="http://schemas.openxmlformats.org/officeDocument/2006/relationships/hyperlink" Target="https://www.caixa.gov.br/Downloads/sinapi-cadernos-tecnicos/SINAPI-CT-CUSTOS-HORARIOS-PRODUTIVO-E-IMPRODUTIVO-DOS-EQUIPAMENTOS.pdf" TargetMode="External"/><Relationship Id="rId1861" Type="http://schemas.openxmlformats.org/officeDocument/2006/relationships/hyperlink" Target="https://www.caixa.gov.br/Downloads/sinapi-cadernos-tecnicos/SINAPI-CT-DEMOLICOES-E-REMOCOES.pdf" TargetMode="External"/><Relationship Id="rId2912" Type="http://schemas.openxmlformats.org/officeDocument/2006/relationships/hyperlink" Target="https://www.caixa.gov.br/Downloads/sinapi-cadernos-tecnicos/SINAPI-CT-ELETROCALHAS.pdf" TargetMode="External"/><Relationship Id="rId8474" Type="http://schemas.openxmlformats.org/officeDocument/2006/relationships/hyperlink" Target="https://www.caixa.gov.br/Downloads/sinapi-cadernos-tecnicos/SINAPI-CT-RASGOS-E-FIXACOES.pdf" TargetMode="External"/><Relationship Id="rId9525" Type="http://schemas.openxmlformats.org/officeDocument/2006/relationships/hyperlink" Target="https://www.caixa.gov.br/Downloads/sinapi-cadernos-tecnicos/SINAPI-CT-VIDROS-E-ESPELHOS.pdf" TargetMode="External"/><Relationship Id="rId1514" Type="http://schemas.openxmlformats.org/officeDocument/2006/relationships/hyperlink" Target="https://www.caixa.gov.br/Downloads/sinapi-cadernos-tecnicos/SINAPI-CT-CUSTOS-HORARIOS-PRODUTIVO-E-IMPRODUTIVO-DOS-EQUIPAMENTOS.pdf" TargetMode="External"/><Relationship Id="rId7076" Type="http://schemas.openxmlformats.org/officeDocument/2006/relationships/hyperlink" Target="https://www.caixa.gov.br/Downloads/sinapi-metodologia/Livro_SINAPI_Calculos_Parametros.pdf" TargetMode="External"/><Relationship Id="rId7490" Type="http://schemas.openxmlformats.org/officeDocument/2006/relationships/hyperlink" Target="https://www.caixa.gov.br/Downloads/sinapi-cadernos-tecnicos/SINAPI-CT-PAISAGISMO-PLANTIO.pdf" TargetMode="External"/><Relationship Id="rId8127" Type="http://schemas.openxmlformats.org/officeDocument/2006/relationships/hyperlink" Target="https://www.caixa.gov.br/Downloads/sinapi-cadernos-tecnicos/SINAPI-CT-POCOS-DE-VISITA-E-CAIXAS-PARA-BOCAS-DE-LOBO.pdf" TargetMode="External"/><Relationship Id="rId8541" Type="http://schemas.openxmlformats.org/officeDocument/2006/relationships/hyperlink" Target="https://www.caixa.gov.br/Downloads/sinapi-cadernos-tecnicos/SINAPI-CT-RECOMPOSICAO-DE-PAVIMENTOS.pdf" TargetMode="External"/><Relationship Id="rId3686" Type="http://schemas.openxmlformats.org/officeDocument/2006/relationships/hyperlink" Target="https://www.caixa.gov.br/Downloads/sinapi-cadernos-tecnicos/SINAPI-CT-ESTRUTURA-E-TRAMA-PARA-COBERTURA.pdf" TargetMode="External"/><Relationship Id="rId6092" Type="http://schemas.openxmlformats.org/officeDocument/2006/relationships/hyperlink" Target="https://www.caixa.gov.br/Downloads/sinapi-cadernos-tecnicos/SINAPI-CT-INSTALACOES-DE-GAS-E-INCENDIO-EM-ACO-E-FERRO-GALVANIZADO.pdf" TargetMode="External"/><Relationship Id="rId7143" Type="http://schemas.openxmlformats.org/officeDocument/2006/relationships/hyperlink" Target="https://www.caixa.gov.br/Downloads/sinapi-cadernos-tecnicos/SINAPI-CT-LOCACAO-DE-OBRAS.pdf" TargetMode="External"/><Relationship Id="rId2288" Type="http://schemas.openxmlformats.org/officeDocument/2006/relationships/hyperlink" Target="https://www.caixa.gov.br/Downloads/sinapi-cadernos-tecnicos/SINAPI-CT-DEPRECIACAO-JUROS-IMPOSTOS-E-SEGUROS-MANUTENCAO-E-MATERIAIS-NA-OPERACAO-DOS-EQUIPAMENTOS.pdf" TargetMode="External"/><Relationship Id="rId3339" Type="http://schemas.openxmlformats.org/officeDocument/2006/relationships/hyperlink" Target="https://www.caixa.gov.br/Downloads/sinapi-cadernos-tecnicos/SINAPI-CT-ESCAVACAO-EM-MATERIAL-DE-3&#170;-CATEGORIA.pdf" TargetMode="External"/><Relationship Id="rId4737" Type="http://schemas.openxmlformats.org/officeDocument/2006/relationships/hyperlink" Target="https://www.caixa.gov.br/Downloads/sinapi-cadernos-tecnicos/SINAPI-CT-INSTALACOES-ELETRICAS-QUADROS-CABOS-DISJUNTORES-CONTATORES-E-BARRAMENTOS-BLINDADOS.pdf" TargetMode="External"/><Relationship Id="rId7210" Type="http://schemas.openxmlformats.org/officeDocument/2006/relationships/hyperlink" Target="https://www.caixa.gov.br/Downloads/sinapi-cadernos-tecnicos/SINAPI-CT-LOUCAS-E-METAIS.pdf" TargetMode="External"/><Relationship Id="rId3753" Type="http://schemas.openxmlformats.org/officeDocument/2006/relationships/hyperlink" Target="https://www.caixa.gov.br/Downloads/sinapi-cadernos-tecnicos/SINAPI-CT-ESTRUTURAS-DE-CONTENCAO-ESTACAS-PAREDES-DIAFRAGMA-E-MURETA-GUIA.pdf" TargetMode="External"/><Relationship Id="rId4804" Type="http://schemas.openxmlformats.org/officeDocument/2006/relationships/hyperlink" Target="https://www.caixa.gov.br/Downloads/sinapi-cadernos-tecnicos/SINAPI-CT-INSTALACOES-ELETRICAS-REDE-DE-DISTRIBUICAO.pdf" TargetMode="External"/><Relationship Id="rId674" Type="http://schemas.openxmlformats.org/officeDocument/2006/relationships/hyperlink" Target="https://www.caixa.gov.br/Downloads/sinapi-cadernos-tecnicos/SINAPI-CT-ASSENTAMENTO-DE-TUBOS-DE-ESGOTO-OU-DRENAGEM-PLUVIAL-EM-CONCRETO.pdf" TargetMode="External"/><Relationship Id="rId2355" Type="http://schemas.openxmlformats.org/officeDocument/2006/relationships/hyperlink" Target="https://www.caixa.gov.br/Downloads/sinapi-cadernos-tecnicos/SINAPI-CT-DEPRECIACAO-JUROS-IMPOSTOS-E-SEGUROS-MANUTENCAO-E-MATERIAIS-NA-OPERACAO-DOS-EQUIPAMENTOS.pdf" TargetMode="External"/><Relationship Id="rId3406" Type="http://schemas.openxmlformats.org/officeDocument/2006/relationships/hyperlink" Target="https://www.caixa.gov.br/Downloads/sinapi-cadernos-tecnicos/SINAPI-CT-ESCORAMENTO-E-PREPARO-DE-FUNDO-DE-VALAS.pdf" TargetMode="External"/><Relationship Id="rId3820" Type="http://schemas.openxmlformats.org/officeDocument/2006/relationships/hyperlink" Target="https://www.caixa.gov.br/Downloads/sinapi-cadernos-tecnicos/SINAPI-CT-ESTRUTURAS-DE-MADEIRA.pdf" TargetMode="External"/><Relationship Id="rId6976" Type="http://schemas.openxmlformats.org/officeDocument/2006/relationships/hyperlink" Target="https://www.caixa.gov.br/Downloads/sinapi-metodologia/Livro_SINAPI_Calculos_Parametros.pdf" TargetMode="External"/><Relationship Id="rId9382" Type="http://schemas.openxmlformats.org/officeDocument/2006/relationships/hyperlink" Target="https://www.caixa.gov.br/Downloads/sinapi-cadernos-tecnicos/SINAPI-CT-TRATAMENTOS-SUPERFICIAIS.pdf" TargetMode="External"/><Relationship Id="rId327" Type="http://schemas.openxmlformats.org/officeDocument/2006/relationships/hyperlink" Target="https://www.caixa.gov.br/Downloads/sinapi-cadernos-tecnicos/SINAPI-CT-ARMACAO-PARA-ESTRUTURAS-DE-CONCRETO-ARMADO.pdf" TargetMode="External"/><Relationship Id="rId741" Type="http://schemas.openxmlformats.org/officeDocument/2006/relationships/hyperlink" Target="https://www.caixa.gov.br/Downloads/sinapi-cadernos-tecnicos/SINAPI-CT-ATERRO-E-REATERRO-DE-VALAS.pdf" TargetMode="External"/><Relationship Id="rId1371" Type="http://schemas.openxmlformats.org/officeDocument/2006/relationships/hyperlink" Target="https://www.caixa.gov.br/Downloads/sinapi-cadernos-tecnicos/SINAPI-CT-CONCRETO-PROTENDIDO.pdf" TargetMode="External"/><Relationship Id="rId2008" Type="http://schemas.openxmlformats.org/officeDocument/2006/relationships/hyperlink" Target="https://www.caixa.gov.br/Downloads/sinapi-cadernos-tecnicos/SINAPI-CT-DEPRECIACAO-JUROS-IMPOSTOS-E-SEGUROS-MANUTENCAO-E-MATERIAIS-NA-OPERACAO-DOS-EQUIPAMENTOS.pdf" TargetMode="External"/><Relationship Id="rId2422" Type="http://schemas.openxmlformats.org/officeDocument/2006/relationships/hyperlink" Target="https://www.caixa.gov.br/Downloads/sinapi-cadernos-tecnicos/SINAPI-CT-DEPRECIACAO-JUROS-IMPOSTOS-E-SEGUROS-MANUTENCAO-E-MATERIAIS-NA-OPERACAO-DOS-EQUIPAMENTOS.pdf" TargetMode="External"/><Relationship Id="rId5578" Type="http://schemas.openxmlformats.org/officeDocument/2006/relationships/hyperlink" Target="https://www.caixa.gov.br/Downloads/sinapi-cadernos-tecnicos/SINAPI-CT-INSTALACOES-PREDIAIS-DE-AGUA-FRIA-EM-PVC.pdf" TargetMode="External"/><Relationship Id="rId5992" Type="http://schemas.openxmlformats.org/officeDocument/2006/relationships/hyperlink" Target="https://www.caixa.gov.br/Downloads/sinapi-cadernos-tecnicos/SINAPI-CT-INSTALACOES-DE-GAS-E-INCENDIO-EM-ACO-E-FERRO-GALVANIZADO.pdf" TargetMode="External"/><Relationship Id="rId6629" Type="http://schemas.openxmlformats.org/officeDocument/2006/relationships/hyperlink" Target="https://www.caixa.gov.br/Downloads/sinapi-cadernos-tecnicos/SINAPI-CT-INSTALACOES-PARA-CANTEIROS-DE-OBRAS.pdf" TargetMode="External"/><Relationship Id="rId9035" Type="http://schemas.openxmlformats.org/officeDocument/2006/relationships/hyperlink" Target="https://www.caixa.gov.br/Downloads/sinapi-cadernos-tecnicos/SINAPI-CT-TRANSFORMADORES.pdf" TargetMode="External"/><Relationship Id="rId601" Type="http://schemas.openxmlformats.org/officeDocument/2006/relationships/hyperlink" Target="https://www.caixa.gov.br/Downloads/sinapi-cadernos-tecnicos/SINAPI-CT-ASSENTAMENTO-DE-TUBOS-DE-PVC-E-METALICOS-EM-REDES-DE-AGUA.pdf" TargetMode="External"/><Relationship Id="rId1024" Type="http://schemas.openxmlformats.org/officeDocument/2006/relationships/hyperlink" Target="https://www.caixa.gov.br/Downloads/sinapi-cadernos-tecnicos/SINAPI-CT-BOCAS-PARA-BUEIROS.pdf" TargetMode="External"/><Relationship Id="rId1231" Type="http://schemas.openxmlformats.org/officeDocument/2006/relationships/hyperlink" Target="https://www.caixa.gov.br/Downloads/sinapi-cadernos-tecnicos/SINAPI-CT-CANALETAS-GRELHAS-E-CAIXAS-COM-GRELHA-PARA-DRENAGEM.pdf" TargetMode="External"/><Relationship Id="rId4387" Type="http://schemas.openxmlformats.org/officeDocument/2006/relationships/hyperlink" Target="https://www.caixa.gov.br/Downloads/sinapi-cadernos-tecnicos/SINAPI-CT-INSTALACOES-ELETRICAS-ELETRODUTOS-EMBUTIDOS-CABOS-CAIXAS-TOMADAS-E-INTERRUPTORES.pdf" TargetMode="External"/><Relationship Id="rId4594" Type="http://schemas.openxmlformats.org/officeDocument/2006/relationships/hyperlink" Target="https://www.caixa.gov.br/Downloads/sinapi-cadernos-tecnicos/SINAPI-CT-INSTALACOES-ELETRICAS-ELETRODUTOS-CONEXOES-E-CONDULETES-APARENTES.pdf" TargetMode="External"/><Relationship Id="rId5438" Type="http://schemas.openxmlformats.org/officeDocument/2006/relationships/hyperlink" Target="https://www.caixa.gov.br/Downloads/sinapi-cadernos-tecnicos/SINAPI-CT-INSTALACOES-PREDIAIS-DE-ESGOTO-TUBOS-E-CONEXOES.pdf" TargetMode="External"/><Relationship Id="rId5645" Type="http://schemas.openxmlformats.org/officeDocument/2006/relationships/hyperlink" Target="https://www.caixa.gov.br/Downloads/sinapi-cadernos-tecnicos/SINAPI-CT-INSTALACOES-PREDIAIS-DE-AGUA-FRIA-EM-PVC.pdf" TargetMode="External"/><Relationship Id="rId5852" Type="http://schemas.openxmlformats.org/officeDocument/2006/relationships/hyperlink" Target="https://www.caixa.gov.br/Downloads/sinapi-cadernos-tecnicos/SINAPI-CT-INSTALACOES-PREDIAIS-DE-AGUAS-PLUVIAIS-TUBOS-CONEXOES-CAIXAS-E-RALOS.pdf" TargetMode="External"/><Relationship Id="rId8051" Type="http://schemas.openxmlformats.org/officeDocument/2006/relationships/hyperlink" Target="https://www.caixa.gov.br/Downloads/sinapi-cadernos-tecnicos/SINAPI-CT-POSTES-DE-CONCRETO-E-METALICOS.pdf" TargetMode="External"/><Relationship Id="rId9102" Type="http://schemas.openxmlformats.org/officeDocument/2006/relationships/hyperlink" Target="https://www.caixa.gov.br/Downloads/sinapi-cadernos-tecnicos/SINAPI-CT-TRANSPORTE-FLUVIAL-CARGA-E-DESCARGA.pdf" TargetMode="External"/><Relationship Id="rId3196" Type="http://schemas.openxmlformats.org/officeDocument/2006/relationships/hyperlink" Target="https://www.caixa.gov.br/Downloads/sinapi-cadernos-tecnicos/SINAPI-CT-ESCAVACAO-VERTICAL-A-CEU-ABERTO.pdf" TargetMode="External"/><Relationship Id="rId4247" Type="http://schemas.openxmlformats.org/officeDocument/2006/relationships/hyperlink" Target="https://www.caixa.gov.br/Downloads/sinapi-cadernos-tecnicos/SINAPI-CT-GUIAS-E-SARJETAS.pdf" TargetMode="External"/><Relationship Id="rId4454" Type="http://schemas.openxmlformats.org/officeDocument/2006/relationships/hyperlink" Target="https://www.caixa.gov.br/Downloads/sinapi-cadernos-tecnicos/SINAPI-CT-INSTALACOES-ELETRICAS-ELETRODUTOS-EMBUTIDOS-CABOS-CAIXAS-TOMADAS-E-INTERRUPTORES.pdf" TargetMode="External"/><Relationship Id="rId4661" Type="http://schemas.openxmlformats.org/officeDocument/2006/relationships/hyperlink" Target="https://www.caixa.gov.br/Downloads/sinapi-cadernos-tecnicos/SINAPI-CT-INSTALACOES-ELETRICAS-QUADROS-CABOS-DISJUNTORES-CONTATORES-E-BARRAMENTOS-BLINDADOS.pdf" TargetMode="External"/><Relationship Id="rId5505" Type="http://schemas.openxmlformats.org/officeDocument/2006/relationships/hyperlink" Target="https://www.caixa.gov.br/Downloads/sinapi-cadernos-tecnicos/SINAPI-CT-INSTALACOES-PREDIAIS-DE-AGUA-FRIA-EM-PVC.pdf" TargetMode="External"/><Relationship Id="rId6903" Type="http://schemas.openxmlformats.org/officeDocument/2006/relationships/hyperlink" Target="https://www.caixa.gov.br/Downloads/sinapi-metodologia/Livro_SINAPI_Calculos_Parametros.pdf" TargetMode="External"/><Relationship Id="rId8868" Type="http://schemas.openxmlformats.org/officeDocument/2006/relationships/hyperlink" Target="https://www.caixa.gov.br/Downloads/sinapi-cadernos-tecnicos/SINAPI-CT-SINALIZACAO-VERTICAL-VIARIA.pdf" TargetMode="External"/><Relationship Id="rId3056" Type="http://schemas.openxmlformats.org/officeDocument/2006/relationships/hyperlink" Target="https://www.caixa.gov.br/Downloads/sinapi-cadernos-tecnicos/SINAPI-CT-ESCADAS.pdf" TargetMode="External"/><Relationship Id="rId3263" Type="http://schemas.openxmlformats.org/officeDocument/2006/relationships/hyperlink" Target="https://www.caixa.gov.br/Downloads/sinapi-cadernos-tecnicos/SINAPI-CT-ESCAVACAO-VERTICAL-A-CEU-ABERTO.pdf" TargetMode="External"/><Relationship Id="rId3470" Type="http://schemas.openxmlformats.org/officeDocument/2006/relationships/hyperlink" Target="https://www.caixa.gov.br/Downloads/sinapi-cadernos-tecnicos/SINAPI-CT-ESQUADRIAS-PORTAS.pdf" TargetMode="External"/><Relationship Id="rId4107" Type="http://schemas.openxmlformats.org/officeDocument/2006/relationships/hyperlink" Target="https://www.caixa.gov.br/Downloads/sinapi-cadernos-tecnicos/SINAPI-CT-FORMAS-PARA-ESTRUTURAS-DE-CONCRETO-ARMADO.pdf" TargetMode="External"/><Relationship Id="rId4314" Type="http://schemas.openxmlformats.org/officeDocument/2006/relationships/hyperlink" Target="https://www.caixa.gov.br/Downloads/sinapi-cadernos-tecnicos/SINAPI-CT-ILUMINACAO-PREDIAL-E-MONITORAMENTO.pdf" TargetMode="External"/><Relationship Id="rId5712" Type="http://schemas.openxmlformats.org/officeDocument/2006/relationships/hyperlink" Target="https://www.caixa.gov.br/Downloads/sinapi-cadernos-tecnicos/SINAPI-CT-INSTALACOES-PREDIAIS-DE-AGUA-QUENTE-EM-CPVC.pdf" TargetMode="External"/><Relationship Id="rId184" Type="http://schemas.openxmlformats.org/officeDocument/2006/relationships/hyperlink" Target="https://www.caixa.gov.br/Downloads/sinapi-cadernos-tecnicos/SINAPI-CT-ARGAMASSAS.pdf" TargetMode="External"/><Relationship Id="rId391" Type="http://schemas.openxmlformats.org/officeDocument/2006/relationships/hyperlink" Target="https://www.caixa.gov.br/Downloads/sinapi-cadernos-tecnicos/SINAPI-CT-ASSENTAMENTO-DE-TUBOS-DE-ESGOTO-EM-PVC-E-PEAD.pdf" TargetMode="External"/><Relationship Id="rId1908" Type="http://schemas.openxmlformats.org/officeDocument/2006/relationships/hyperlink" Target="https://www.caixa.gov.br/Downloads/sinapi-cadernos-tecnicos/SINAPI-CT-DEPRECIACAO-JUROS-IMPOSTOS-E-SEGUROS-MANUTENCAO-E-MATERIAIS-NA-OPERACAO-DOS-EQUIPAMENTOS.pdf" TargetMode="External"/><Relationship Id="rId2072" Type="http://schemas.openxmlformats.org/officeDocument/2006/relationships/hyperlink" Target="https://www.caixa.gov.br/Downloads/sinapi-cadernos-tecnicos/SINAPI-CT-DEPRECIACAO-JUROS-IMPOSTOS-E-SEGUROS-MANUTENCAO-E-MATERIAIS-NA-OPERACAO-DOS-EQUIPAMENTOS.pdf" TargetMode="External"/><Relationship Id="rId3123" Type="http://schemas.openxmlformats.org/officeDocument/2006/relationships/hyperlink" Target="https://www.caixa.gov.br/Downloads/sinapi-cadernos-tecnicos/SINAPI-CT-ESCADAS.pdf" TargetMode="External"/><Relationship Id="rId4521" Type="http://schemas.openxmlformats.org/officeDocument/2006/relationships/hyperlink" Target="https://www.caixa.gov.br/Downloads/sinapi-cadernos-tecnicos/SINAPI-CT-INSTALACOES-ELETRICAS-ELETRODUTOS-EMBUTIDOS-CABOS-CAIXAS-TOMADAS-E-INTERRUPTORES.pdf" TargetMode="External"/><Relationship Id="rId6279" Type="http://schemas.openxmlformats.org/officeDocument/2006/relationships/hyperlink" Target="https://www.caixa.gov.br/Downloads/sinapi-cadernos-tecnicos/SINAPI-CT-INSTALACOES-DE-GAS-EM-PEX-MULTICAMADAS.pdf" TargetMode="External"/><Relationship Id="rId7677" Type="http://schemas.openxmlformats.org/officeDocument/2006/relationships/hyperlink" Target="https://www.caixa.gov.br/Downloads/sinapi-cadernos-tecnicos/SINAPI-CT-PAVIMENTO-INTERTRAVADO.pdf" TargetMode="External"/><Relationship Id="rId7884" Type="http://schemas.openxmlformats.org/officeDocument/2006/relationships/hyperlink" Target="https://www.caixa.gov.br/Downloads/sinapi-cadernos-tecnicos/SINAPI-CT-PINTURA-EM-MADEIRA.pdf" TargetMode="External"/><Relationship Id="rId8728" Type="http://schemas.openxmlformats.org/officeDocument/2006/relationships/hyperlink" Target="https://www.caixa.gov.br/Downloads/sinapi-cadernos-tecnicos/SINAPI-CT-REDES-DE-AGUA-E-ESGOTO-EM-PEAD-LISO-(TUBOS-E-CONEXOES).pdf" TargetMode="External"/><Relationship Id="rId8935" Type="http://schemas.openxmlformats.org/officeDocument/2006/relationships/hyperlink" Target="https://www.caixa.gov.br/Downloads/sinapi-cadernos-tecnicos/SINAPI-CT-SISTEMAS-DE-MEDICAO.pdf" TargetMode="External"/><Relationship Id="rId251" Type="http://schemas.openxmlformats.org/officeDocument/2006/relationships/hyperlink" Target="https://www.caixa.gov.br/Downloads/sinapi-cadernos-tecnicos/SINAPI-CT-ARGAMASSAS.pdf" TargetMode="External"/><Relationship Id="rId3330" Type="http://schemas.openxmlformats.org/officeDocument/2006/relationships/hyperlink" Target="https://www.caixa.gov.br/Downloads/sinapi-cadernos-tecnicos/SINAPI-CT-ESCAVACAO-DE-VALAS.pdf" TargetMode="External"/><Relationship Id="rId5088" Type="http://schemas.openxmlformats.org/officeDocument/2006/relationships/hyperlink" Target="https://www.caixa.gov.br/Downloads/sinapi-cadernos-tecnicos/SINAPI-CT-INSTALACOES-HIDRAULICAS-RESERVACAO-E-BOMBAS-DE-RECALQUE.pdf" TargetMode="External"/><Relationship Id="rId6139" Type="http://schemas.openxmlformats.org/officeDocument/2006/relationships/hyperlink" Target="https://www.caixa.gov.br/Downloads/sinapi-cadernos-tecnicos/SINAPI-CT-INSTALACOES-DE-GAS-E-INCENDIO-EM-ACO-E-FERRO-GALVANIZADO.pdf" TargetMode="External"/><Relationship Id="rId6486" Type="http://schemas.openxmlformats.org/officeDocument/2006/relationships/hyperlink" Target="https://www.caixa.gov.br/Downloads/sinapi-cadernos-tecnicos/SINAPI-CT-INSTALACOES-EM-COBRE.pdf" TargetMode="External"/><Relationship Id="rId6693" Type="http://schemas.openxmlformats.org/officeDocument/2006/relationships/hyperlink" Target="https://www.caixa.gov.br/Downloads/sinapi-cadernos-tecnicos/SINAPI-CT-LIGACOES-PREDIAIS-DE-AGUA-E-ESGOTO.pdf" TargetMode="External"/><Relationship Id="rId7537" Type="http://schemas.openxmlformats.org/officeDocument/2006/relationships/hyperlink" Target="https://www.caixa.gov.br/Downloads/sinapi-cadernos-tecnicos/SINAPI-CT-PAREDES-DE-CONCRETO-ESTUCAMENTO.pdf" TargetMode="External"/><Relationship Id="rId7744" Type="http://schemas.openxmlformats.org/officeDocument/2006/relationships/hyperlink" Target="https://www.caixa.gov.br/Downloads/sinapi-cadernos-tecnicos/SINAPI-CT-PERFURACAO-HORIZONTAL-DIRECIONAL-HDD.pdf" TargetMode="External"/><Relationship Id="rId7951" Type="http://schemas.openxmlformats.org/officeDocument/2006/relationships/hyperlink" Target="https://www.caixa.gov.br/Downloads/sinapi-cadernos-tecnicos/SINAPI-CT-PINTURA-PARA-PISOS-E-PARA-SINALIZACAO-HORIZONTAL-E-VERTICAL.pdf" TargetMode="External"/><Relationship Id="rId2889" Type="http://schemas.openxmlformats.org/officeDocument/2006/relationships/hyperlink" Target="https://www.caixa.gov.br/Downloads/sinapi-cadernos-tecnicos/SINAPI-CT-ELETROCALHAS.pdf" TargetMode="External"/><Relationship Id="rId5295" Type="http://schemas.openxmlformats.org/officeDocument/2006/relationships/hyperlink" Target="https://www.caixa.gov.br/Downloads/sinapi-cadernos-tecnicos/SINAPI-CT-INSTALACOES-HIDRAULICAS-EM-PPR.pdf" TargetMode="External"/><Relationship Id="rId6346" Type="http://schemas.openxmlformats.org/officeDocument/2006/relationships/hyperlink" Target="https://www.caixa.gov.br/Downloads/sinapi-cadernos-tecnicos/SINAPI-CT-INSTALACOES-DE-AR-CONDICIONADO.pdf" TargetMode="External"/><Relationship Id="rId6553" Type="http://schemas.openxmlformats.org/officeDocument/2006/relationships/hyperlink" Target="https://www.caixa.gov.br/Downloads/sinapi-cadernos-tecnicos/SINAPI-CT-INSTALACOES-EM-COBRE.pdf" TargetMode="External"/><Relationship Id="rId6760" Type="http://schemas.openxmlformats.org/officeDocument/2006/relationships/hyperlink" Target="https://www.caixa.gov.br/Downloads/sinapi-metodologia/Livro_SINAPI_Calculos_Parametros.pdf" TargetMode="External"/><Relationship Id="rId7604" Type="http://schemas.openxmlformats.org/officeDocument/2006/relationships/hyperlink" Target="https://www.caixa.gov.br/Downloads/sinapi-cadernos-tecnicos/SINAPI-CT-PARQUINHOS-E-EQUIPAMENTOS-DE-GINASTICA-AO-AR-LIVRE.pdf" TargetMode="External"/><Relationship Id="rId7811" Type="http://schemas.openxmlformats.org/officeDocument/2006/relationships/hyperlink" Target="https://www.caixa.gov.br/Downloads/sinapi-cadernos-tecnicos/SINAPI-CT-PINTURA-EXTERNA.pdf" TargetMode="External"/><Relationship Id="rId111" Type="http://schemas.openxmlformats.org/officeDocument/2006/relationships/hyperlink" Target="https://www.caixa.gov.br/Downloads/sinapi-cadernos-tecnicos/SINAPI-CT-ARGAMASSAS.pdf" TargetMode="External"/><Relationship Id="rId1698" Type="http://schemas.openxmlformats.org/officeDocument/2006/relationships/hyperlink" Target="https://www.caixa.gov.br/Downloads/sinapi-cadernos-tecnicos/SINAPI-CT-CUSTOS-HORARIOS-PRODUTIVO-E-IMPRODUTIVO-DOS-EQUIPAMENTOS.pdf" TargetMode="External"/><Relationship Id="rId2749" Type="http://schemas.openxmlformats.org/officeDocument/2006/relationships/hyperlink" Target="https://www.caixa.gov.br/Downloads/sinapi-cadernos-tecnicos/SINAPI-CT-DRENAGEM-DE-AR-CONDICIONADO.pdf" TargetMode="External"/><Relationship Id="rId2956" Type="http://schemas.openxmlformats.org/officeDocument/2006/relationships/hyperlink" Target="https://www.caixa.gov.br/Downloads/sinapi-cadernos-tecnicos/SINAPI-CT-ENERGIA-SOLAR-PARA-EDIFICACOES.pdf" TargetMode="External"/><Relationship Id="rId5155" Type="http://schemas.openxmlformats.org/officeDocument/2006/relationships/hyperlink" Target="https://www.caixa.gov.br/Downloads/sinapi-cadernos-tecnicos/SINAPI-CT-INSTALACOES-HIDRAULICAS-EM-PEX.pdf" TargetMode="External"/><Relationship Id="rId5362" Type="http://schemas.openxmlformats.org/officeDocument/2006/relationships/hyperlink" Target="https://www.caixa.gov.br/Downloads/sinapi-cadernos-tecnicos/SINAPI-CT-INSTALACOES-PREDIAIS-DE-ESGOTO-CAIXAS-E-RALOS.pdf" TargetMode="External"/><Relationship Id="rId6206" Type="http://schemas.openxmlformats.org/officeDocument/2006/relationships/hyperlink" Target="https://www.caixa.gov.br/Downloads/sinapi-cadernos-tecnicos/SINAPI-CT-INSTALACOES-DE-GAS-E-INCENDIO-EM-ACO-E-FERRO-GALVANIZADO.pdf" TargetMode="External"/><Relationship Id="rId6413" Type="http://schemas.openxmlformats.org/officeDocument/2006/relationships/hyperlink" Target="https://www.caixa.gov.br/Downloads/sinapi-cadernos-tecnicos/SINAPI-CT-INSTALACOES-EM-COBRE.pdf" TargetMode="External"/><Relationship Id="rId6620" Type="http://schemas.openxmlformats.org/officeDocument/2006/relationships/hyperlink" Target="https://www.caixa.gov.br/Downloads/sinapi-cadernos-tecnicos/SINAPI-CT-INSTALACOES-PARA-CANTEIROS-DE-OBRAS.pdf" TargetMode="External"/><Relationship Id="rId9569" Type="http://schemas.openxmlformats.org/officeDocument/2006/relationships/hyperlink" Target="https://www.caixa.gov.br/Downloads/sinapi-cadernos-tecnicos/SINAPI-CT-VALVULAS-E-REGISTROS-PARA-SISTEMAS-PREDIAIS.pdf" TargetMode="External"/><Relationship Id="rId928" Type="http://schemas.openxmlformats.org/officeDocument/2006/relationships/hyperlink" Target="https://www.caixa.gov.br/Downloads/sinapi-cadernos-tecnicos/SINAPI-CT-ATERROS-BASES-SUB-BASES-E-IMPRIMACOES.pdf" TargetMode="External"/><Relationship Id="rId1558" Type="http://schemas.openxmlformats.org/officeDocument/2006/relationships/hyperlink" Target="https://www.caixa.gov.br/Downloads/sinapi-cadernos-tecnicos/SINAPI-CT-CUSTOS-HORARIOS-PRODUTIVO-E-IMPRODUTIVO-DOS-EQUIPAMENTOS.pdf" TargetMode="External"/><Relationship Id="rId1765" Type="http://schemas.openxmlformats.org/officeDocument/2006/relationships/hyperlink" Target="https://www.caixa.gov.br/Downloads/sinapi-cadernos-tecnicos/SINAPI-CT-CUSTOS-HORARIOS-PRODUTIVO-E-IMPRODUTIVO-DOS-EQUIPAMENTOS.pdf" TargetMode="External"/><Relationship Id="rId2609" Type="http://schemas.openxmlformats.org/officeDocument/2006/relationships/hyperlink" Target="https://www.caixa.gov.br/Downloads/sinapi-cadernos-tecnicos/SINAPI-CT-DEPRECIACAO-JUROS-IMPOSTOS-E-SEGUROS-MANUTENCAO-E-MATERIAIS-NA-OPERACAO-DOS-EQUIPAMENTOS.pdf" TargetMode="External"/><Relationship Id="rId4171" Type="http://schemas.openxmlformats.org/officeDocument/2006/relationships/hyperlink" Target="https://www.caixa.gov.br/Downloads/sinapi-cadernos-tecnicos/SINAPI-CT-GALERIAS-COM-ADUELAS-DE-CONCRETO.pdf" TargetMode="External"/><Relationship Id="rId5015" Type="http://schemas.openxmlformats.org/officeDocument/2006/relationships/hyperlink" Target="https://www.caixa.gov.br/Downloads/sinapi-cadernos-tecnicos/SINAPI-CT-INSTALACOES-HIDRAULICAS-RESERVACAO-E-BOMBAS-DE-RECALQUE.pdf" TargetMode="External"/><Relationship Id="rId5222" Type="http://schemas.openxmlformats.org/officeDocument/2006/relationships/hyperlink" Target="https://www.caixa.gov.br/Downloads/sinapi-cadernos-tecnicos/SINAPI-CT-INSTALACOES-HIDRAULICAS-EM-PEX.pdf" TargetMode="External"/><Relationship Id="rId8378" Type="http://schemas.openxmlformats.org/officeDocument/2006/relationships/hyperlink" Target="https://www.caixa.gov.br/Downloads/sinapi-cadernos-tecnicos/SINAPI-CT-RADIER-PISO-DE-CONCRETO-E-LAJE-SOBRE-SOLO.pdf" TargetMode="External"/><Relationship Id="rId8585" Type="http://schemas.openxmlformats.org/officeDocument/2006/relationships/hyperlink" Target="https://www.caixa.gov.br/Downloads/sinapi-cadernos-tecnicos/SINAPI-CT-REDES-DE-LOGICA-TELEFONIA-E-IMAGEM.pdf" TargetMode="External"/><Relationship Id="rId8792" Type="http://schemas.openxmlformats.org/officeDocument/2006/relationships/hyperlink" Target="https://www.caixa.gov.br/Downloads/sinapi-cadernos-tecnicos/SINAPI-CT-REVESTIMENTOS-CERAMICOS-INTERNOS.pdf" TargetMode="External"/><Relationship Id="rId9429" Type="http://schemas.openxmlformats.org/officeDocument/2006/relationships/hyperlink" Target="https://www.caixa.gov.br/Downloads/sinapi-cadernos-tecnicos/SINAPI-CT-TUBULACAO-FLANGEADA-PARA-REDES-DE-AGUA.pdf" TargetMode="External"/><Relationship Id="rId9636" Type="http://schemas.openxmlformats.org/officeDocument/2006/relationships/hyperlink" Target="https://www.caixa.gov.br/Downloads/sinapi-cadernos-tecnicos/SINAPI-CT-VALVULAS-E-REGISTROS-PARA-SISTEMAS-PREDIAIS.pdf" TargetMode="External"/><Relationship Id="rId57" Type="http://schemas.openxmlformats.org/officeDocument/2006/relationships/hyperlink" Target="https://www.caixa.gov.br/Downloads/sinapi-cadernos-tecnicos/SINAPI-CT-ALVENARIA-DE-VEDACAO.pdf" TargetMode="External"/><Relationship Id="rId1418" Type="http://schemas.openxmlformats.org/officeDocument/2006/relationships/hyperlink" Target="https://www.caixa.gov.br/Downloads/sinapi-cadernos-tecnicos/SINAPI-CT-CONTRAPISO.pdf" TargetMode="External"/><Relationship Id="rId1972" Type="http://schemas.openxmlformats.org/officeDocument/2006/relationships/hyperlink" Target="https://www.caixa.gov.br/Downloads/sinapi-cadernos-tecnicos/SINAPI-CT-DEPRECIACAO-JUROS-IMPOSTOS-E-SEGUROS-MANUTENCAO-E-MATERIAIS-NA-OPERACAO-DOS-EQUIPAMENTOS.pdf" TargetMode="External"/><Relationship Id="rId2816" Type="http://schemas.openxmlformats.org/officeDocument/2006/relationships/hyperlink" Target="https://www.caixa.gov.br/Downloads/sinapi-cadernos-tecnicos/SINAPI-CT-DUTOS-PARA-AR-CONDICIONADO.pdf" TargetMode="External"/><Relationship Id="rId4031" Type="http://schemas.openxmlformats.org/officeDocument/2006/relationships/hyperlink" Target="https://www.caixa.gov.br/Downloads/sinapi-cadernos-tecnicos/SINAPI-CT-FORMAS-PARA-ESTRUTURAS-DE-CONCRETO-ARMADO.pdf" TargetMode="External"/><Relationship Id="rId7187" Type="http://schemas.openxmlformats.org/officeDocument/2006/relationships/hyperlink" Target="https://www.caixa.gov.br/Downloads/sinapi-cadernos-tecnicos/SINAPI-CT-LOUCAS-E-METAIS.pdf" TargetMode="External"/><Relationship Id="rId7394" Type="http://schemas.openxmlformats.org/officeDocument/2006/relationships/hyperlink" Target="https://www.caixa.gov.br/Downloads/sinapi-cadernos-tecnicos/SINAPI-CT-MASSA-UNICA-INTERNA.pdf" TargetMode="External"/><Relationship Id="rId8238" Type="http://schemas.openxmlformats.org/officeDocument/2006/relationships/hyperlink" Target="https://www.caixa.gov.br/Downloads/sinapi-cadernos-tecnicos/SINAPI-CT-POCOS-DE-VISITA-E-CAIXAS-PARA-BOCAS-DE-LOBO.pdf" TargetMode="External"/><Relationship Id="rId8445" Type="http://schemas.openxmlformats.org/officeDocument/2006/relationships/hyperlink" Target="https://www.caixa.gov.br/Downloads/sinapi-cadernos-tecnicos/SINAPI-CT-RASGOS-E-FIXACOES.pdf" TargetMode="External"/><Relationship Id="rId1625" Type="http://schemas.openxmlformats.org/officeDocument/2006/relationships/hyperlink" Target="https://www.caixa.gov.br/Downloads/sinapi-cadernos-tecnicos/SINAPI-CT-CUSTOS-HORARIOS-PRODUTIVO-E-IMPRODUTIVO-DOS-EQUIPAMENTOS.pdf" TargetMode="External"/><Relationship Id="rId1832" Type="http://schemas.openxmlformats.org/officeDocument/2006/relationships/hyperlink" Target="https://www.caixa.gov.br/Downloads/sinapi-cadernos-tecnicos/SINAPI-CT-CUSTOS-HORARIOS-PRODUTIVO-E-IMPRODUTIVO-DOS-EQUIPAMENTOS.pdf" TargetMode="External"/><Relationship Id="rId4988" Type="http://schemas.openxmlformats.org/officeDocument/2006/relationships/hyperlink" Target="https://www.caixa.gov.br/Downloads/sinapi-cadernos-tecnicos/SINAPI-CT-INSTALACOES-HIDRAULICAS-RESERVACAO-E-BOMBAS-DE-RECALQUE.pdf" TargetMode="External"/><Relationship Id="rId7047" Type="http://schemas.openxmlformats.org/officeDocument/2006/relationships/hyperlink" Target="https://www.caixa.gov.br/Downloads/sinapi-metodologia/Livro_SINAPI_Calculos_Parametros.pdf" TargetMode="External"/><Relationship Id="rId7254" Type="http://schemas.openxmlformats.org/officeDocument/2006/relationships/hyperlink" Target="https://www.caixa.gov.br/Downloads/sinapi-cadernos-tecnicos/SINAPI-CT-LUMINARIAS-EXTERNAS.pdf" TargetMode="External"/><Relationship Id="rId8305" Type="http://schemas.openxmlformats.org/officeDocument/2006/relationships/hyperlink" Target="https://www.caixa.gov.br/Downloads/sinapi-cadernos-tecnicos/SINAPI-CT-PRODUCAO-DE-CONCRETO.pdf" TargetMode="External"/><Relationship Id="rId8652" Type="http://schemas.openxmlformats.org/officeDocument/2006/relationships/hyperlink" Target="https://www.caixa.gov.br/Downloads/sinapi-cadernos-tecnicos/SINAPI-CT-REDES-DE-AGUA-E-ESGOTO-EM-PEAD-LISO-(TUBOS-E-CONEXOES).pdf" TargetMode="External"/><Relationship Id="rId9703" Type="http://schemas.openxmlformats.org/officeDocument/2006/relationships/hyperlink" Target="https://www.caixa.gov.br/Downloads/sinapi-cadernos-tecnicos/SINAPI-CT-VALVULAS-PARA-REDES-DE-SANEAMENTO.pdf" TargetMode="External"/><Relationship Id="rId3797" Type="http://schemas.openxmlformats.org/officeDocument/2006/relationships/hyperlink" Target="https://www.caixa.gov.br/Downloads/sinapi-cadernos-tecnicos/SINAPI-CT-ESTRUTURAS-DE-MADEIRA.pdf" TargetMode="External"/><Relationship Id="rId4848" Type="http://schemas.openxmlformats.org/officeDocument/2006/relationships/hyperlink" Target="https://www.caixa.gov.br/Downloads/sinapi-cadernos-tecnicos/SINAPI-CT-INSTALACOES-HIDRAULICAS-RESERVACAO-E-BOMBAS-DE-RECALQUE.pdf" TargetMode="External"/><Relationship Id="rId6063" Type="http://schemas.openxmlformats.org/officeDocument/2006/relationships/hyperlink" Target="https://www.caixa.gov.br/Downloads/sinapi-cadernos-tecnicos/SINAPI-CT-INSTALACOES-DE-GAS-E-INCENDIO-EM-ACO-E-FERRO-GALVANIZADO.pdf" TargetMode="External"/><Relationship Id="rId7461" Type="http://schemas.openxmlformats.org/officeDocument/2006/relationships/hyperlink" Target="https://www.caixa.gov.br/Downloads/sinapi-cadernos-tecnicos/SINAPI-CT-MONOCAPA.pdf" TargetMode="External"/><Relationship Id="rId8512" Type="http://schemas.openxmlformats.org/officeDocument/2006/relationships/hyperlink" Target="https://www.caixa.gov.br/Downloads/sinapi-cadernos-tecnicos/SINAPI-CT-RECOMPOSICAO-DE-PAVIMENTOS.pdf" TargetMode="External"/><Relationship Id="rId2399" Type="http://schemas.openxmlformats.org/officeDocument/2006/relationships/hyperlink" Target="https://www.caixa.gov.br/Downloads/sinapi-cadernos-tecnicos/SINAPI-CT-DEPRECIACAO-JUROS-IMPOSTOS-E-SEGUROS-MANUTENCAO-E-MATERIAIS-NA-OPERACAO-DOS-EQUIPAMENTOS.pdf" TargetMode="External"/><Relationship Id="rId3657" Type="http://schemas.openxmlformats.org/officeDocument/2006/relationships/hyperlink" Target="https://www.caixa.gov.br/Downloads/sinapi-cadernos-tecnicos/SINAPI-CT-ESTRUTURA-E-TRAMA-PARA-COBERTURA.pdf" TargetMode="External"/><Relationship Id="rId3864" Type="http://schemas.openxmlformats.org/officeDocument/2006/relationships/hyperlink" Target="https://www.caixa.gov.br/Downloads/sinapi-cadernos-tecnicos/SINAPI-CT-EXECUCAO-DE-TIRANTES.pdf" TargetMode="External"/><Relationship Id="rId4708" Type="http://schemas.openxmlformats.org/officeDocument/2006/relationships/hyperlink" Target="https://www.caixa.gov.br/Downloads/sinapi-cadernos-tecnicos/SINAPI-CT-INSTALACOES-ELETRICAS-QUADROS-CABOS-DISJUNTORES-CONTATORES-E-BARRAMENTOS-BLINDADOS.pdf" TargetMode="External"/><Relationship Id="rId4915" Type="http://schemas.openxmlformats.org/officeDocument/2006/relationships/hyperlink" Target="https://www.caixa.gov.br/Downloads/sinapi-cadernos-tecnicos/SINAPI-CT-INSTALACOES-HIDRAULICAS-RESERVACAO-E-BOMBAS-DE-RECALQUE.pdf" TargetMode="External"/><Relationship Id="rId6270" Type="http://schemas.openxmlformats.org/officeDocument/2006/relationships/hyperlink" Target="https://www.caixa.gov.br/Downloads/sinapi-cadernos-tecnicos/SINAPI-CT-INSTALACOES-DE-GAS-EM-PEX-MULTICAMADAS.pdf" TargetMode="External"/><Relationship Id="rId7114" Type="http://schemas.openxmlformats.org/officeDocument/2006/relationships/hyperlink" Target="https://www.caixa.gov.br/Downloads/sinapi-metodologia/Livro_SINAPI_Calculos_Parametros.pdf" TargetMode="External"/><Relationship Id="rId7321" Type="http://schemas.openxmlformats.org/officeDocument/2006/relationships/hyperlink" Target="https://www.caixa.gov.br/Downloads/sinapi-cadernos-tecnicos/SINAPI-CT-MASSA-UNICA-EXTERNA.pdf" TargetMode="External"/><Relationship Id="rId578" Type="http://schemas.openxmlformats.org/officeDocument/2006/relationships/hyperlink" Target="https://www.caixa.gov.br/Downloads/sinapi-cadernos-tecnicos/SINAPI-CT-ASSENTAMENTO-DE-TUBOS-DE-PVC-E-METALICOS-EM-REDES-DE-AGUA.pdf" TargetMode="External"/><Relationship Id="rId785" Type="http://schemas.openxmlformats.org/officeDocument/2006/relationships/hyperlink" Target="https://www.caixa.gov.br/Downloads/sinapi-cadernos-tecnicos/SINAPI-CT-ATERROS-BASES-SUB-BASES-E-IMPRIMACOES.pdf" TargetMode="External"/><Relationship Id="rId992" Type="http://schemas.openxmlformats.org/officeDocument/2006/relationships/hyperlink" Target="https://www.caixa.gov.br/Downloads/sinapi-cadernos-tecnicos/SINAPI-CT-BOCAS-PARA-BUEIROS.pdf" TargetMode="External"/><Relationship Id="rId2259" Type="http://schemas.openxmlformats.org/officeDocument/2006/relationships/hyperlink" Target="https://www.caixa.gov.br/Downloads/sinapi-cadernos-tecnicos/SINAPI-CT-DEPRECIACAO-JUROS-IMPOSTOS-E-SEGUROS-MANUTENCAO-E-MATERIAIS-NA-OPERACAO-DOS-EQUIPAMENTOS.pdf" TargetMode="External"/><Relationship Id="rId2466" Type="http://schemas.openxmlformats.org/officeDocument/2006/relationships/hyperlink" Target="https://www.caixa.gov.br/Downloads/sinapi-cadernos-tecnicos/SINAPI-CT-DEPRECIACAO-JUROS-IMPOSTOS-E-SEGUROS-MANUTENCAO-E-MATERIAIS-NA-OPERACAO-DOS-EQUIPAMENTOS.pdf" TargetMode="External"/><Relationship Id="rId2673" Type="http://schemas.openxmlformats.org/officeDocument/2006/relationships/hyperlink" Target="https://www.caixa.gov.br/Downloads/sinapi-cadernos-tecnicos/SINAPI-CT-DEPRECIACAO-JUROS-IMPOSTOS-E-SEGUROS-MANUTENCAO-E-MATERIAIS-NA-OPERACAO-DOS-EQUIPAMENTOS.pdf" TargetMode="External"/><Relationship Id="rId2880" Type="http://schemas.openxmlformats.org/officeDocument/2006/relationships/hyperlink" Target="https://www.caixa.gov.br/Downloads/sinapi-cadernos-tecnicos/SINAPI-CT-ELETROCALHAS.pdf" TargetMode="External"/><Relationship Id="rId3517" Type="http://schemas.openxmlformats.org/officeDocument/2006/relationships/hyperlink" Target="https://www.caixa.gov.br/Downloads/sinapi-cadernos-tecnicos/SINAPI-CT-ESQUADRIAS-PORTAS.pdf" TargetMode="External"/><Relationship Id="rId3724" Type="http://schemas.openxmlformats.org/officeDocument/2006/relationships/hyperlink" Target="https://www.caixa.gov.br/Downloads/sinapi-cadernos-tecnicos/SINAPI-CT-ESTRUTURA-E-TRAMA-PARA-COBERTURA.pdf" TargetMode="External"/><Relationship Id="rId3931" Type="http://schemas.openxmlformats.org/officeDocument/2006/relationships/hyperlink" Target="https://www.caixa.gov.br/Downloads/sinapi-cadernos-tecnicos/SINAPI-CT-FOSSAS-E-SUMIDOUROS.pdf" TargetMode="External"/><Relationship Id="rId6130" Type="http://schemas.openxmlformats.org/officeDocument/2006/relationships/hyperlink" Target="https://www.caixa.gov.br/Downloads/sinapi-cadernos-tecnicos/SINAPI-CT-INSTALACOES-DE-GAS-E-INCENDIO-EM-ACO-E-FERRO-GALVANIZADO.pdf" TargetMode="External"/><Relationship Id="rId9079" Type="http://schemas.openxmlformats.org/officeDocument/2006/relationships/hyperlink" Target="https://www.caixa.gov.br/Downloads/sinapi-cadernos-tecnicos/SINAPI-CT-TRANSPORTE-FLUVIAL-CARGA-E-DESCARGA.pdf" TargetMode="External"/><Relationship Id="rId9286" Type="http://schemas.openxmlformats.org/officeDocument/2006/relationships/hyperlink" Target="https://www.caixa.gov.br/Downloads/sinapi-cadernos-tecnicos/SINAPI-CT-TRANSPORTE-CARGA-E-DESCARGA-DE-MATERIAIS.pdf" TargetMode="External"/><Relationship Id="rId9493" Type="http://schemas.openxmlformats.org/officeDocument/2006/relationships/hyperlink" Target="https://www.caixa.gov.br/Downloads/sinapi-cadernos-tecnicos/SINAPI-CT-VERGAS-CONTRAVERGAS-E-FIXACAO-DE-ALVENARIA.pdf" TargetMode="External"/><Relationship Id="rId438" Type="http://schemas.openxmlformats.org/officeDocument/2006/relationships/hyperlink" Target="https://www.caixa.gov.br/Downloads/sinapi-cadernos-tecnicos/SINAPI-CT-ASSENTAMENTO-DE-TUBOS-DE-PVC-E-METALICOS-EM-REDES-DE-AGUA.pdf" TargetMode="External"/><Relationship Id="rId645" Type="http://schemas.openxmlformats.org/officeDocument/2006/relationships/hyperlink" Target="https://www.caixa.gov.br/Downloads/sinapi-cadernos-tecnicos/SINAPI-CT-ASSENTAMENTO-DE-TUBOS-DE-ESGOTO-OU-DRENAGEM-PLUVIAL-EM-CONCRETO.pdf" TargetMode="External"/><Relationship Id="rId852" Type="http://schemas.openxmlformats.org/officeDocument/2006/relationships/hyperlink" Target="https://www.caixa.gov.br/Downloads/sinapi-cadernos-tecnicos/SINAPI-CT-ATERROS-BASES-SUB-BASES-E-IMPRIMACOES.pdf" TargetMode="External"/><Relationship Id="rId1068" Type="http://schemas.openxmlformats.org/officeDocument/2006/relationships/hyperlink" Target="https://www.caixa.gov.br/Downloads/sinapi-cadernos-tecnicos/SINAPI-CT-BOMBAS-HIDRAULICAS-CENTRIFUGAS-HORIZONTAIS-E-SUBMERSIVEIS.pdf" TargetMode="External"/><Relationship Id="rId1275" Type="http://schemas.openxmlformats.org/officeDocument/2006/relationships/hyperlink" Target="https://www.caixa.gov.br/Downloads/sinapi-cadernos-tecnicos/SINAPI-CT-CHAPISCO.pdf" TargetMode="External"/><Relationship Id="rId1482" Type="http://schemas.openxmlformats.org/officeDocument/2006/relationships/hyperlink" Target="https://www.caixa.gov.br/Downloads/sinapi-cadernos-tecnicos/SINAPI-CT-CUSTOS-HORARIOS-PRODUTIVO-E-IMPRODUTIVO-DOS-EQUIPAMENTOS.pdf" TargetMode="External"/><Relationship Id="rId2119" Type="http://schemas.openxmlformats.org/officeDocument/2006/relationships/hyperlink" Target="https://www.caixa.gov.br/Downloads/sinapi-cadernos-tecnicos/SINAPI-CT-DEPRECIACAO-JUROS-IMPOSTOS-E-SEGUROS-MANUTENCAO-E-MATERIAIS-NA-OPERACAO-DOS-EQUIPAMENTOS.pdf" TargetMode="External"/><Relationship Id="rId2326" Type="http://schemas.openxmlformats.org/officeDocument/2006/relationships/hyperlink" Target="https://www.caixa.gov.br/Downloads/sinapi-cadernos-tecnicos/SINAPI-CT-DEPRECIACAO-JUROS-IMPOSTOS-E-SEGUROS-MANUTENCAO-E-MATERIAIS-NA-OPERACAO-DOS-EQUIPAMENTOS.pdf" TargetMode="External"/><Relationship Id="rId2533" Type="http://schemas.openxmlformats.org/officeDocument/2006/relationships/hyperlink" Target="https://www.caixa.gov.br/Downloads/sinapi-cadernos-tecnicos/SINAPI-CT-DEPRECIACAO-JUROS-IMPOSTOS-E-SEGUROS-MANUTENCAO-E-MATERIAIS-NA-OPERACAO-DOS-EQUIPAMENTOS.pdf" TargetMode="External"/><Relationship Id="rId2740" Type="http://schemas.openxmlformats.org/officeDocument/2006/relationships/hyperlink" Target="https://www.caixa.gov.br/Downloads/sinapi-cadernos-tecnicos/SINAPI-CT-DRENAGEM-DE-AR-CONDICIONADO.pdf" TargetMode="External"/><Relationship Id="rId5689" Type="http://schemas.openxmlformats.org/officeDocument/2006/relationships/hyperlink" Target="https://www.caixa.gov.br/Downloads/sinapi-cadernos-tecnicos/SINAPI-CT-INSTALACOES-PREDIAIS-DE-AGUA-QUENTE-EM-CPVC.pdf" TargetMode="External"/><Relationship Id="rId5896" Type="http://schemas.openxmlformats.org/officeDocument/2006/relationships/hyperlink" Target="https://www.caixa.gov.br/Downloads/sinapi-cadernos-tecnicos/SINAPI-CT-INSTALACOES-PREDIAIS-DE-AGUAS-PLUVIAIS-TUBOS-CONEXOES-CAIXAS-E-RALOS.pdf" TargetMode="External"/><Relationship Id="rId6947" Type="http://schemas.openxmlformats.org/officeDocument/2006/relationships/hyperlink" Target="https://www.caixa.gov.br/Downloads/sinapi-metodologia/Livro_SINAPI_Calculos_Parametros.pdf" TargetMode="External"/><Relationship Id="rId8095" Type="http://schemas.openxmlformats.org/officeDocument/2006/relationships/hyperlink" Target="https://www.caixa.gov.br/Downloads/sinapi-cadernos-tecnicos/SINAPI-CT-POSTES-DE-CONCRETO-E-METALICOS.pdf" TargetMode="External"/><Relationship Id="rId9146" Type="http://schemas.openxmlformats.org/officeDocument/2006/relationships/hyperlink" Target="https://www.caixa.gov.br/Downloads/sinapi-cadernos-tecnicos/SINAPI-CT-TRANSPORTE-FLUVIAL-MOMENTO-DE-TRANSPORTE.pdf" TargetMode="External"/><Relationship Id="rId9353" Type="http://schemas.openxmlformats.org/officeDocument/2006/relationships/hyperlink" Target="https://www.caixa.gov.br/Downloads/sinapi-cadernos-tecnicos/SINAPI-CT-TRANSPORTE-CARGA-E-DESCARGA-DE-MATERIAIS.pdf" TargetMode="External"/><Relationship Id="rId9560" Type="http://schemas.openxmlformats.org/officeDocument/2006/relationships/hyperlink" Target="https://www.caixa.gov.br/Downloads/sinapi-cadernos-tecnicos/SINAPI-CT-VIDROS-E-ESPELHOS.pdf" TargetMode="External"/><Relationship Id="rId505" Type="http://schemas.openxmlformats.org/officeDocument/2006/relationships/hyperlink" Target="https://www.caixa.gov.br/Downloads/sinapi-cadernos-tecnicos/SINAPI-CT-ASSENTAMENTO-DE-TUBOS-DE-PVC-E-METALICOS-EM-REDES-DE-AGUA.pdf" TargetMode="External"/><Relationship Id="rId712" Type="http://schemas.openxmlformats.org/officeDocument/2006/relationships/hyperlink" Target="https://www.caixa.gov.br/Downloads/sinapi-cadernos-tecnicos/SINAPI-CT-ASSENTAMENTO-DE-TUBOS-DE-ESGOTO-OU-DRENAGEM-PLUVIAL-EM-CONCRETO.pdf" TargetMode="External"/><Relationship Id="rId1135" Type="http://schemas.openxmlformats.org/officeDocument/2006/relationships/hyperlink" Target="https://www.caixa.gov.br/Downloads/sinapi-cadernos-tecnicos/SINAPI-CT-CAIXAS-ENTERRADAS.pdf" TargetMode="External"/><Relationship Id="rId1342" Type="http://schemas.openxmlformats.org/officeDocument/2006/relationships/hyperlink" Target="https://www.caixa.gov.br/Downloads/sinapi-cadernos-tecnicos/SINAPI-CT-CONCRETO-PROTENDIDO.pdf" TargetMode="External"/><Relationship Id="rId4498" Type="http://schemas.openxmlformats.org/officeDocument/2006/relationships/hyperlink" Target="https://www.caixa.gov.br/Downloads/sinapi-cadernos-tecnicos/SINAPI-CT-INSTALACOES-ELETRICAS-ELETRODUTOS-EMBUTIDOS-CABOS-CAIXAS-TOMADAS-E-INTERRUPTORES.pdf" TargetMode="External"/><Relationship Id="rId5549" Type="http://schemas.openxmlformats.org/officeDocument/2006/relationships/hyperlink" Target="https://www.caixa.gov.br/Downloads/sinapi-cadernos-tecnicos/SINAPI-CT-INSTALACOES-PREDIAIS-DE-AGUA-FRIA-EM-PVC.pdf" TargetMode="External"/><Relationship Id="rId8162" Type="http://schemas.openxmlformats.org/officeDocument/2006/relationships/hyperlink" Target="https://www.caixa.gov.br/Downloads/sinapi-cadernos-tecnicos/SINAPI-CT-POCOS-DE-VISITA-E-CAIXAS-PARA-BOCAS-DE-LOBO.pdf" TargetMode="External"/><Relationship Id="rId9006" Type="http://schemas.openxmlformats.org/officeDocument/2006/relationships/hyperlink" Target="https://www.caixa.gov.br/Downloads/sinapi-cadernos-tecnicos/SINAPI-CT-TELHAMENTO-PARA-COBERTURA.pdf" TargetMode="External"/><Relationship Id="rId9213" Type="http://schemas.openxmlformats.org/officeDocument/2006/relationships/hyperlink" Target="https://www.caixa.gov.br/Downloads/sinapi-cadernos-tecnicos/SINAPI-CT-TRANSPORTE-DE-MATERIAIS-DENTRO-DO-CANTEIRO-DE-OBRAS.pdf" TargetMode="External"/><Relationship Id="rId9420" Type="http://schemas.openxmlformats.org/officeDocument/2006/relationships/hyperlink" Target="https://www.caixa.gov.br/Downloads/sinapi-cadernos-tecnicos/SINAPI-CT-TUBULACAO-FLANGEADA-PARA-REDES-DE-AGUA.pdf" TargetMode="External"/><Relationship Id="rId1202" Type="http://schemas.openxmlformats.org/officeDocument/2006/relationships/hyperlink" Target="https://www.caixa.gov.br/Downloads/sinapi-cadernos-tecnicos/SINAPI-CT-CANALETAS-GRELHAS-E-CAIXAS-COM-GRELHA-PARA-DRENAGEM.pdf" TargetMode="External"/><Relationship Id="rId2600" Type="http://schemas.openxmlformats.org/officeDocument/2006/relationships/hyperlink" Target="https://www.caixa.gov.br/Downloads/sinapi-cadernos-tecnicos/SINAPI-CT-DEPRECIACAO-JUROS-IMPOSTOS-E-SEGUROS-MANUTENCAO-E-MATERIAIS-NA-OPERACAO-DOS-EQUIPAMENTOS.pdf" TargetMode="External"/><Relationship Id="rId4358" Type="http://schemas.openxmlformats.org/officeDocument/2006/relationships/hyperlink" Target="https://www.caixa.gov.br/Downloads/sinapi-cadernos-tecnicos/SINAPI-CT-INSTALACOES-ELETRICAS-ELETRODUTOS-EMBUTIDOS-CABOS-CAIXAS-TOMADAS-E-INTERRUPTORES.pdf" TargetMode="External"/><Relationship Id="rId5409" Type="http://schemas.openxmlformats.org/officeDocument/2006/relationships/hyperlink" Target="https://www.caixa.gov.br/Downloads/sinapi-cadernos-tecnicos/SINAPI-CT-INSTALACOES-PREDIAIS-DE-ESGOTO-TUBOS-E-CONEXOES.pdf" TargetMode="External"/><Relationship Id="rId5756" Type="http://schemas.openxmlformats.org/officeDocument/2006/relationships/hyperlink" Target="https://www.caixa.gov.br/Downloads/sinapi-cadernos-tecnicos/SINAPI-CT-INSTALACOES-PREDIAIS-DE-AGUA-QUENTE-EM-CPVC.pdf" TargetMode="External"/><Relationship Id="rId5963" Type="http://schemas.openxmlformats.org/officeDocument/2006/relationships/hyperlink" Target="https://www.caixa.gov.br/Downloads/sinapi-cadernos-tecnicos/SINAPI-CT-INSTALACOES-DE-GAS-E-INCENDIO-EM-ACO-E-FERRO-GALVANIZADO.pdf" TargetMode="External"/><Relationship Id="rId6807" Type="http://schemas.openxmlformats.org/officeDocument/2006/relationships/hyperlink" Target="https://www.caixa.gov.br/Downloads/sinapi-metodologia/Livro_SINAPI_Calculos_Parametros.pdf" TargetMode="External"/><Relationship Id="rId8022" Type="http://schemas.openxmlformats.org/officeDocument/2006/relationships/hyperlink" Target="https://www.caixa.gov.br/Downloads/sinapi-cadernos-tecnicos/SINAPI-CT-PISOS.pdf" TargetMode="External"/><Relationship Id="rId3167" Type="http://schemas.openxmlformats.org/officeDocument/2006/relationships/hyperlink" Target="https://www.caixa.gov.br/Downloads/sinapi-cadernos-tecnicos/SINAPI-CT-ESCAVACAO-HORIZONTAL.pdf" TargetMode="External"/><Relationship Id="rId4565" Type="http://schemas.openxmlformats.org/officeDocument/2006/relationships/hyperlink" Target="https://www.caixa.gov.br/Downloads/sinapi-cadernos-tecnicos/SINAPI-CT-INSTALACOES-ELETRICAS-ELETRODUTOS-CONEXOES-E-CONDULETES-APARENTES.pdf" TargetMode="External"/><Relationship Id="rId4772" Type="http://schemas.openxmlformats.org/officeDocument/2006/relationships/hyperlink" Target="https://www.caixa.gov.br/Downloads/sinapi-cadernos-tecnicos/SINAPI-CT-INSTALACOES-ELETRICAS-REDE-DE-DISTRIBUICAO.pdf" TargetMode="External"/><Relationship Id="rId5616" Type="http://schemas.openxmlformats.org/officeDocument/2006/relationships/hyperlink" Target="https://www.caixa.gov.br/Downloads/sinapi-cadernos-tecnicos/SINAPI-CT-INSTALACOES-PREDIAIS-DE-AGUA-FRIA-EM-PVC.pdf" TargetMode="External"/><Relationship Id="rId5823" Type="http://schemas.openxmlformats.org/officeDocument/2006/relationships/hyperlink" Target="https://www.caixa.gov.br/Downloads/sinapi-cadernos-tecnicos/SINAPI-CT-INSTALACOES-PREDIAIS-DE-AGUA-QUENTE-EM-CPVC.pdf" TargetMode="External"/><Relationship Id="rId8979" Type="http://schemas.openxmlformats.org/officeDocument/2006/relationships/hyperlink" Target="https://www.caixa.gov.br/Downloads/sinapi-cadernos-tecnicos/SINAPI-CT-SUPRESSAO-VEGETAL.pdf" TargetMode="External"/><Relationship Id="rId295" Type="http://schemas.openxmlformats.org/officeDocument/2006/relationships/hyperlink" Target="https://www.caixa.gov.br/Downloads/sinapi-cadernos-tecnicos/SINAPI-CT-ARMACAO-PARA-ESTRUTURAS-DE-CONCRETO-ARMADO.pdf" TargetMode="External"/><Relationship Id="rId3374" Type="http://schemas.openxmlformats.org/officeDocument/2006/relationships/hyperlink" Target="https://www.caixa.gov.br/Downloads/sinapi-cadernos-tecnicos/SINAPI-CT-ESCORAMENTO-E-PREPARO-DE-FUNDO-DE-VALAS.pdf" TargetMode="External"/><Relationship Id="rId3581" Type="http://schemas.openxmlformats.org/officeDocument/2006/relationships/hyperlink" Target="https://www.caixa.gov.br/Downloads/sinapi-cadernos-tecnicos/SINAPI-CT-ESTACAS-BROCA-STRAUSS-E-ESCAVADA-COM-FLUIDO-ESTABILIZANTE.pdf" TargetMode="External"/><Relationship Id="rId4218" Type="http://schemas.openxmlformats.org/officeDocument/2006/relationships/hyperlink" Target="https://www.caixa.gov.br/Downloads/sinapi-cadernos-tecnicos/SINAPI-CT-GUARDA-CORPO-CORRIMAO-E-GRADE-PARA-ESQUADRIAS.pdf" TargetMode="External"/><Relationship Id="rId4425" Type="http://schemas.openxmlformats.org/officeDocument/2006/relationships/hyperlink" Target="https://www.caixa.gov.br/Downloads/sinapi-cadernos-tecnicos/SINAPI-CT-INSTALACOES-ELETRICAS-ELETRODUTOS-EMBUTIDOS-CABOS-CAIXAS-TOMADAS-E-INTERRUPTORES.pdf" TargetMode="External"/><Relationship Id="rId4632" Type="http://schemas.openxmlformats.org/officeDocument/2006/relationships/hyperlink" Target="https://www.caixa.gov.br/Downloads/sinapi-cadernos-tecnicos/SINAPI-CT-INSTALACOES-ELETRICAS-ELETRODUTOS-CONEXOES-E-CONDULETES-APARENTES.pdf" TargetMode="External"/><Relationship Id="rId7788" Type="http://schemas.openxmlformats.org/officeDocument/2006/relationships/hyperlink" Target="https://www.caixa.gov.br/Downloads/sinapi-cadernos-tecnicos/SINAPI-CT-PERFURACAO-HORIZONTAL-DIRECIONAL-HDD.pdf" TargetMode="External"/><Relationship Id="rId7995" Type="http://schemas.openxmlformats.org/officeDocument/2006/relationships/hyperlink" Target="https://www.caixa.gov.br/Downloads/sinapi-cadernos-tecnicos/SINAPI-CT-PISOS.pdf" TargetMode="External"/><Relationship Id="rId8839" Type="http://schemas.openxmlformats.org/officeDocument/2006/relationships/hyperlink" Target="https://www.caixa.gov.br/Downloads/sinapi-cadernos-tecnicos/SINAPI-CT-SINALIZACAO-VERTICAL-VIARIA.pdf" TargetMode="External"/><Relationship Id="rId2183" Type="http://schemas.openxmlformats.org/officeDocument/2006/relationships/hyperlink" Target="https://www.caixa.gov.br/Downloads/sinapi-cadernos-tecnicos/SINAPI-CT-DEPRECIACAO-JUROS-IMPOSTOS-E-SEGUROS-MANUTENCAO-E-MATERIAIS-NA-OPERACAO-DOS-EQUIPAMENTOS.pdf" TargetMode="External"/><Relationship Id="rId2390" Type="http://schemas.openxmlformats.org/officeDocument/2006/relationships/hyperlink" Target="https://www.caixa.gov.br/Downloads/sinapi-cadernos-tecnicos/SINAPI-CT-DEPRECIACAO-JUROS-IMPOSTOS-E-SEGUROS-MANUTENCAO-E-MATERIAIS-NA-OPERACAO-DOS-EQUIPAMENTOS.pdf" TargetMode="External"/><Relationship Id="rId3027" Type="http://schemas.openxmlformats.org/officeDocument/2006/relationships/hyperlink" Target="https://www.caixa.gov.br/Downloads/sinapi-cadernos-tecnicos/SINAPI-CT-EQUIPAMENTOS-DE-PROTECAO-COLETIVA.pdf" TargetMode="External"/><Relationship Id="rId3234" Type="http://schemas.openxmlformats.org/officeDocument/2006/relationships/hyperlink" Target="https://www.caixa.gov.br/Downloads/sinapi-cadernos-tecnicos/SINAPI-CT-ESCAVACAO-VERTICAL-A-CEU-ABERTO.pdf" TargetMode="External"/><Relationship Id="rId3441" Type="http://schemas.openxmlformats.org/officeDocument/2006/relationships/hyperlink" Target="https://www.caixa.gov.br/Downloads/sinapi-cadernos-tecnicos/SINAPI-CT-ESQUADRIAS-JANELAS.pdf" TargetMode="External"/><Relationship Id="rId6597" Type="http://schemas.openxmlformats.org/officeDocument/2006/relationships/hyperlink" Target="https://www.caixa.gov.br/Downloads/sinapi-cadernos-tecnicos/SINAPI-CT-INSTALACOES-EM-COBRE.pdf" TargetMode="External"/><Relationship Id="rId7648" Type="http://schemas.openxmlformats.org/officeDocument/2006/relationships/hyperlink" Target="https://www.caixa.gov.br/Downloads/sinapi-cadernos-tecnicos/SINAPI-CT-PASSEIOS-DE-CONCRETO.pdf" TargetMode="External"/><Relationship Id="rId7855" Type="http://schemas.openxmlformats.org/officeDocument/2006/relationships/hyperlink" Target="https://www.caixa.gov.br/Downloads/sinapi-cadernos-tecnicos/SINAPI-CT-PINTURA-INTERNA.pdf" TargetMode="External"/><Relationship Id="rId8906" Type="http://schemas.openxmlformats.org/officeDocument/2006/relationships/hyperlink" Target="https://www.caixa.gov.br/Downloads/sinapi-cadernos-tecnicos/SINAPI-CT-SISTEMA-DE-PROTECAO-CONTRA-DESCARGAS-ATMOSFERICAS-SPDA.pdf" TargetMode="External"/><Relationship Id="rId155" Type="http://schemas.openxmlformats.org/officeDocument/2006/relationships/hyperlink" Target="https://www.caixa.gov.br/Downloads/sinapi-cadernos-tecnicos/SINAPI-CT-ARGAMASSAS.pdf" TargetMode="External"/><Relationship Id="rId362" Type="http://schemas.openxmlformats.org/officeDocument/2006/relationships/hyperlink" Target="https://www.caixa.gov.br/Downloads/sinapi-cadernos-tecnicos/SINAPI-CT-ASSENTAMENTO-DE-TUBOS-DE-ESGOTO-EM-PVC-E-PEAD.pdf" TargetMode="External"/><Relationship Id="rId2043" Type="http://schemas.openxmlformats.org/officeDocument/2006/relationships/hyperlink" Target="https://www.caixa.gov.br/Downloads/sinapi-cadernos-tecnicos/SINAPI-CT-DEPRECIACAO-JUROS-IMPOSTOS-E-SEGUROS-MANUTENCAO-E-MATERIAIS-NA-OPERACAO-DOS-EQUIPAMENTOS.pdf" TargetMode="External"/><Relationship Id="rId2250" Type="http://schemas.openxmlformats.org/officeDocument/2006/relationships/hyperlink" Target="https://www.caixa.gov.br/Downloads/sinapi-cadernos-tecnicos/SINAPI-CT-DEPRECIACAO-JUROS-IMPOSTOS-E-SEGUROS-MANUTENCAO-E-MATERIAIS-NA-OPERACAO-DOS-EQUIPAMENTOS.pdf" TargetMode="External"/><Relationship Id="rId3301" Type="http://schemas.openxmlformats.org/officeDocument/2006/relationships/hyperlink" Target="https://www.caixa.gov.br/Downloads/sinapi-cadernos-tecnicos/SINAPI-CT-ESCAVACAO-DE-VALAS.pdf" TargetMode="External"/><Relationship Id="rId5199" Type="http://schemas.openxmlformats.org/officeDocument/2006/relationships/hyperlink" Target="https://www.caixa.gov.br/Downloads/sinapi-cadernos-tecnicos/SINAPI-CT-INSTALACOES-HIDRAULICAS-EM-PEX.pdf" TargetMode="External"/><Relationship Id="rId6457" Type="http://schemas.openxmlformats.org/officeDocument/2006/relationships/hyperlink" Target="https://www.caixa.gov.br/Downloads/sinapi-cadernos-tecnicos/SINAPI-CT-INSTALACOES-EM-COBRE.pdf" TargetMode="External"/><Relationship Id="rId6664" Type="http://schemas.openxmlformats.org/officeDocument/2006/relationships/hyperlink" Target="https://www.caixa.gov.br/Downloads/sinapi-cadernos-tecnicos/SINAPI-CT-LAJES-PRE-MOLDADAS.pdf" TargetMode="External"/><Relationship Id="rId6871" Type="http://schemas.openxmlformats.org/officeDocument/2006/relationships/hyperlink" Target="https://www.caixa.gov.br/Downloads/sinapi-metodologia/Livro_SINAPI_Calculos_Parametros.pdf" TargetMode="External"/><Relationship Id="rId7508" Type="http://schemas.openxmlformats.org/officeDocument/2006/relationships/hyperlink" Target="https://www.caixa.gov.br/Downloads/sinapi-cadernos-tecnicos/SINAPI-CT-PAREDES-DE-CONCRETO-ARMACAO.pdf" TargetMode="External"/><Relationship Id="rId7715" Type="http://schemas.openxmlformats.org/officeDocument/2006/relationships/hyperlink" Target="https://www.caixa.gov.br/Downloads/sinapi-cadernos-tecnicos/SINAPI-CT-PAVIMENTO-RIGIDO-DE-CONCRETO.pdf" TargetMode="External"/><Relationship Id="rId9070" Type="http://schemas.openxmlformats.org/officeDocument/2006/relationships/hyperlink" Target="https://www.caixa.gov.br/Downloads/sinapi-cadernos-tecnicos/SINAPI-CT-TRANSPORTE-FLUVIAL-CARGA-E-DESCARGA.pdf" TargetMode="External"/><Relationship Id="rId222" Type="http://schemas.openxmlformats.org/officeDocument/2006/relationships/hyperlink" Target="https://www.caixa.gov.br/Downloads/sinapi-cadernos-tecnicos/SINAPI-CT-ARGAMASSAS.pdf" TargetMode="External"/><Relationship Id="rId2110" Type="http://schemas.openxmlformats.org/officeDocument/2006/relationships/hyperlink" Target="https://www.caixa.gov.br/Downloads/sinapi-cadernos-tecnicos/SINAPI-CT-DEPRECIACAO-JUROS-IMPOSTOS-E-SEGUROS-MANUTENCAO-E-MATERIAIS-NA-OPERACAO-DOS-EQUIPAMENTOS.pdf" TargetMode="External"/><Relationship Id="rId5059" Type="http://schemas.openxmlformats.org/officeDocument/2006/relationships/hyperlink" Target="https://www.caixa.gov.br/Downloads/sinapi-cadernos-tecnicos/SINAPI-CT-INSTALACOES-HIDRAULICAS-RESERVACAO-E-BOMBAS-DE-RECALQUE.pdf" TargetMode="External"/><Relationship Id="rId5266" Type="http://schemas.openxmlformats.org/officeDocument/2006/relationships/hyperlink" Target="https://www.caixa.gov.br/Downloads/sinapi-cadernos-tecnicos/SINAPI-CT-INSTALACOES-HIDRAULICAS-EM-PPR.pdf" TargetMode="External"/><Relationship Id="rId5473" Type="http://schemas.openxmlformats.org/officeDocument/2006/relationships/hyperlink" Target="https://www.caixa.gov.br/Downloads/sinapi-cadernos-tecnicos/SINAPI-CT-INSTALACOES-PREDIAIS-DE-AGUA-FRIA-EM-PVC.pdf" TargetMode="External"/><Relationship Id="rId5680" Type="http://schemas.openxmlformats.org/officeDocument/2006/relationships/hyperlink" Target="https://www.caixa.gov.br/Downloads/sinapi-cadernos-tecnicos/SINAPI-CT-INSTALACOES-PREDIAIS-DE-AGUA-FRIA-EM-PVC.pdf" TargetMode="External"/><Relationship Id="rId6317" Type="http://schemas.openxmlformats.org/officeDocument/2006/relationships/hyperlink" Target="https://www.caixa.gov.br/Downloads/sinapi-cadernos-tecnicos/SINAPI-CT-INSTALACOES-DE-AR-CONDICIONADO.pdf" TargetMode="External"/><Relationship Id="rId6524" Type="http://schemas.openxmlformats.org/officeDocument/2006/relationships/hyperlink" Target="https://www.caixa.gov.br/Downloads/sinapi-cadernos-tecnicos/SINAPI-CT-INSTALACOES-EM-COBRE.pdf" TargetMode="External"/><Relationship Id="rId7922" Type="http://schemas.openxmlformats.org/officeDocument/2006/relationships/hyperlink" Target="https://www.caixa.gov.br/Downloads/sinapi-cadernos-tecnicos/SINAPI-CT-PINTURA-EM-SUPERFICIES-METALICAS.pdf" TargetMode="External"/><Relationship Id="rId4075" Type="http://schemas.openxmlformats.org/officeDocument/2006/relationships/hyperlink" Target="https://www.caixa.gov.br/Downloads/sinapi-cadernos-tecnicos/SINAPI-CT-FORMAS-PARA-ESTRUTURAS-DE-CONCRETO-ARMADO.pdf" TargetMode="External"/><Relationship Id="rId4282" Type="http://schemas.openxmlformats.org/officeDocument/2006/relationships/hyperlink" Target="https://www.caixa.gov.br/Downloads/sinapi-cadernos-tecnicos/SINAPI-CT-ILUMINACAO-PREDIAL-E-MONITORAMENTO.pdf" TargetMode="External"/><Relationship Id="rId5126" Type="http://schemas.openxmlformats.org/officeDocument/2006/relationships/hyperlink" Target="https://www.caixa.gov.br/Downloads/sinapi-cadernos-tecnicos/SINAPI-CT-INSTALACOES-HIDRAULICAS-EM-PEX.pdf" TargetMode="External"/><Relationship Id="rId5333" Type="http://schemas.openxmlformats.org/officeDocument/2006/relationships/hyperlink" Target="https://www.caixa.gov.br/Downloads/sinapi-cadernos-tecnicos/SINAPI-CT-INSTALACOES-HIDRAULICAS-EM-PPR.pdf" TargetMode="External"/><Relationship Id="rId6731" Type="http://schemas.openxmlformats.org/officeDocument/2006/relationships/hyperlink" Target="https://www.caixa.gov.br/Downloads/sinapi-cadernos-tecnicos/SINAPI-CT-LIGACOES-PREDIAIS-DE-AGUA-E-ESGOTO.pdf" TargetMode="External"/><Relationship Id="rId8489" Type="http://schemas.openxmlformats.org/officeDocument/2006/relationships/hyperlink" Target="https://www.caixa.gov.br/Downloads/sinapi-cadernos-tecnicos/SINAPI-CT-RECOMPOSICAO-DE-PAVIMENTOS.pdf" TargetMode="External"/><Relationship Id="rId1669" Type="http://schemas.openxmlformats.org/officeDocument/2006/relationships/hyperlink" Target="https://www.caixa.gov.br/Downloads/sinapi-cadernos-tecnicos/SINAPI-CT-CUSTOS-HORARIOS-PRODUTIVO-E-IMPRODUTIVO-DOS-EQUIPAMENTOS.pdf" TargetMode="External"/><Relationship Id="rId1876" Type="http://schemas.openxmlformats.org/officeDocument/2006/relationships/hyperlink" Target="https://www.caixa.gov.br/Downloads/sinapi-cadernos-tecnicos/SINAPI-CT-DEMOLICOES-E-REMOCOES.pdf" TargetMode="External"/><Relationship Id="rId2927" Type="http://schemas.openxmlformats.org/officeDocument/2006/relationships/hyperlink" Target="https://www.caixa.gov.br/Downloads/sinapi-cadernos-tecnicos/SINAPI-CT-ELETROCALHAS.pdf" TargetMode="External"/><Relationship Id="rId3091" Type="http://schemas.openxmlformats.org/officeDocument/2006/relationships/hyperlink" Target="https://www.caixa.gov.br/Downloads/sinapi-cadernos-tecnicos/SINAPI-CT-ESCADAS.pdf" TargetMode="External"/><Relationship Id="rId4142" Type="http://schemas.openxmlformats.org/officeDocument/2006/relationships/hyperlink" Target="https://www.caixa.gov.br/Downloads/sinapi-cadernos-tecnicos/SINAPI-CT-GABIOES-EXECUCAO-DE-MURO-E-PROTECAO-SUPERFICIAL.pdf" TargetMode="External"/><Relationship Id="rId5540" Type="http://schemas.openxmlformats.org/officeDocument/2006/relationships/hyperlink" Target="https://www.caixa.gov.br/Downloads/sinapi-cadernos-tecnicos/SINAPI-CT-INSTALACOES-PREDIAIS-DE-AGUA-FRIA-EM-PVC.pdf" TargetMode="External"/><Relationship Id="rId7298" Type="http://schemas.openxmlformats.org/officeDocument/2006/relationships/hyperlink" Target="https://www.caixa.gov.br/Downloads/sinapi-cadernos-tecnicos/SINAPI-CT-MASSA-UNICA-EXTERNA.pdf" TargetMode="External"/><Relationship Id="rId8349" Type="http://schemas.openxmlformats.org/officeDocument/2006/relationships/hyperlink" Target="https://www.caixa.gov.br/Downloads/sinapi-cadernos-tecnicos/SINAPI-CT-RADIER-PISO-DE-CONCRETO-E-LAJE-SOBRE-SOLO.pdf" TargetMode="External"/><Relationship Id="rId8696" Type="http://schemas.openxmlformats.org/officeDocument/2006/relationships/hyperlink" Target="https://www.caixa.gov.br/Downloads/sinapi-cadernos-tecnicos/SINAPI-CT-REDES-DE-AGUA-E-ESGOTO-EM-PEAD-LISO-(TUBOS-E-CONEXOES).pdf" TargetMode="External"/><Relationship Id="rId1529" Type="http://schemas.openxmlformats.org/officeDocument/2006/relationships/hyperlink" Target="https://www.caixa.gov.br/Downloads/sinapi-cadernos-tecnicos/SINAPI-CT-CUSTOS-HORARIOS-PRODUTIVO-E-IMPRODUTIVO-DOS-EQUIPAMENTOS.pdf" TargetMode="External"/><Relationship Id="rId1736" Type="http://schemas.openxmlformats.org/officeDocument/2006/relationships/hyperlink" Target="https://www.caixa.gov.br/Downloads/sinapi-cadernos-tecnicos/SINAPI-CT-CUSTOS-HORARIOS-PRODUTIVO-E-IMPRODUTIVO-DOS-EQUIPAMENTOS.pdf" TargetMode="External"/><Relationship Id="rId1943" Type="http://schemas.openxmlformats.org/officeDocument/2006/relationships/hyperlink" Target="https://www.caixa.gov.br/Downloads/sinapi-cadernos-tecnicos/SINAPI-CT-DEPRECIACAO-JUROS-IMPOSTOS-E-SEGUROS-MANUTENCAO-E-MATERIAIS-NA-OPERACAO-DOS-EQUIPAMENTOS.pdf" TargetMode="External"/><Relationship Id="rId5400" Type="http://schemas.openxmlformats.org/officeDocument/2006/relationships/hyperlink" Target="https://www.caixa.gov.br/Downloads/sinapi-cadernos-tecnicos/SINAPI-CT-INSTALACOES-PREDIAIS-DE-ESGOTO-TUBOS-E-CONEXOES.pdf" TargetMode="External"/><Relationship Id="rId8556" Type="http://schemas.openxmlformats.org/officeDocument/2006/relationships/hyperlink" Target="https://www.caixa.gov.br/Downloads/sinapi-cadernos-tecnicos/SINAPI-CT-REDES-ENTERRADAS-DE-DISTRIBUICAO-ELETRICA.pdf" TargetMode="External"/><Relationship Id="rId8763" Type="http://schemas.openxmlformats.org/officeDocument/2006/relationships/hyperlink" Target="https://www.caixa.gov.br/Downloads/sinapi-cadernos-tecnicos/SINAPI-CT-REVESTIMENTOS-CERAMICOS-INTERNOS.pdf" TargetMode="External"/><Relationship Id="rId8970" Type="http://schemas.openxmlformats.org/officeDocument/2006/relationships/hyperlink" Target="https://www.caixa.gov.br/Downloads/sinapi-cadernos-tecnicos/SINAPI-CT-SOLDA-DE-TOPO-EM-ELEMENTOS-DE-ACO.pdf" TargetMode="External"/><Relationship Id="rId9607" Type="http://schemas.openxmlformats.org/officeDocument/2006/relationships/hyperlink" Target="https://www.caixa.gov.br/Downloads/sinapi-cadernos-tecnicos/SINAPI-CT-VALVULAS-E-REGISTROS-PARA-SISTEMAS-PREDIAIS.pdf" TargetMode="External"/><Relationship Id="rId28" Type="http://schemas.openxmlformats.org/officeDocument/2006/relationships/hyperlink" Target="https://www.caixa.gov.br/Downloads/sinapi-cadernos-tecnicos/SINAPI-CT-ALVENARIA-ESTRUTURAL-BLOCOS-DE-CONCRETO.pdf" TargetMode="External"/><Relationship Id="rId1803" Type="http://schemas.openxmlformats.org/officeDocument/2006/relationships/hyperlink" Target="https://www.caixa.gov.br/Downloads/sinapi-cadernos-tecnicos/SINAPI-CT-CUSTOS-HORARIOS-PRODUTIVO-E-IMPRODUTIVO-DOS-EQUIPAMENTOS.pdf" TargetMode="External"/><Relationship Id="rId4002" Type="http://schemas.openxmlformats.org/officeDocument/2006/relationships/hyperlink" Target="https://www.caixa.gov.br/Downloads/sinapi-cadernos-tecnicos/SINAPI-CT-FUNDACOES-RASAS-(BLOCOS-SAPATAS-VIGAS-BALDRAME).pdf" TargetMode="External"/><Relationship Id="rId4959" Type="http://schemas.openxmlformats.org/officeDocument/2006/relationships/hyperlink" Target="https://www.caixa.gov.br/Downloads/sinapi-cadernos-tecnicos/SINAPI-CT-INSTALACOES-HIDRAULICAS-RESERVACAO-E-BOMBAS-DE-RECALQUE.pdf" TargetMode="External"/><Relationship Id="rId7158" Type="http://schemas.openxmlformats.org/officeDocument/2006/relationships/hyperlink" Target="https://www.caixa.gov.br/Downloads/sinapi-cadernos-tecnicos/SINAPI-CT-LOUCAS-E-METAIS.pdf" TargetMode="External"/><Relationship Id="rId7365" Type="http://schemas.openxmlformats.org/officeDocument/2006/relationships/hyperlink" Target="https://www.caixa.gov.br/Downloads/sinapi-cadernos-tecnicos/SINAPI-CT-MASSA-UNICA-EXTERNA.pdf" TargetMode="External"/><Relationship Id="rId7572" Type="http://schemas.openxmlformats.org/officeDocument/2006/relationships/hyperlink" Target="https://www.caixa.gov.br/Downloads/sinapi-cadernos-tecnicos/SINAPI-CT-PAREDES-DE-CONCRETO-FORMAS.pdf" TargetMode="External"/><Relationship Id="rId8209" Type="http://schemas.openxmlformats.org/officeDocument/2006/relationships/hyperlink" Target="https://www.caixa.gov.br/Downloads/sinapi-cadernos-tecnicos/SINAPI-CT-POCOS-DE-VISITA-E-CAIXAS-PARA-BOCAS-DE-LOBO.pdf" TargetMode="External"/><Relationship Id="rId8416" Type="http://schemas.openxmlformats.org/officeDocument/2006/relationships/hyperlink" Target="https://www.caixa.gov.br/Downloads/sinapi-cadernos-tecnicos/SINAPI-CT-RASGOS-E-FIXACOES.pdf" TargetMode="External"/><Relationship Id="rId8623" Type="http://schemas.openxmlformats.org/officeDocument/2006/relationships/hyperlink" Target="https://www.caixa.gov.br/Downloads/sinapi-cadernos-tecnicos/SINAPI-CT-REDES-DE-LOGICA-TELEFONIA-E-IMAGEM.pdf" TargetMode="External"/><Relationship Id="rId8830" Type="http://schemas.openxmlformats.org/officeDocument/2006/relationships/hyperlink" Target="https://www.caixa.gov.br/Downloads/sinapi-cadernos-tecnicos/SINAPI-CT-SINALIZACAO-VERTICAL-VIARIA.pdf" TargetMode="External"/><Relationship Id="rId3768" Type="http://schemas.openxmlformats.org/officeDocument/2006/relationships/hyperlink" Target="https://www.caixa.gov.br/Downloads/sinapi-cadernos-tecnicos/SINAPI-CT-ESTRUTURAS-DE-CONTENCAO-PERFIS-PRANCHADOS-CORTINAS-E-MUROS-DE-ARRIMO.pdf" TargetMode="External"/><Relationship Id="rId3975" Type="http://schemas.openxmlformats.org/officeDocument/2006/relationships/hyperlink" Target="https://www.caixa.gov.br/Downloads/sinapi-cadernos-tecnicos/SINAPI-CT-FUNDACOES-RASAS-(BLOCOS-SAPATAS-VIGAS-BALDRAME).pdf" TargetMode="External"/><Relationship Id="rId4819" Type="http://schemas.openxmlformats.org/officeDocument/2006/relationships/hyperlink" Target="https://www.caixa.gov.br/Downloads/sinapi-cadernos-tecnicos/SINAPI-CT-INSTALACOES-HIDRAULICAS-RESERVACAO-E-BOMBAS-DE-RECALQUE.pdf" TargetMode="External"/><Relationship Id="rId6174" Type="http://schemas.openxmlformats.org/officeDocument/2006/relationships/hyperlink" Target="https://www.caixa.gov.br/Downloads/sinapi-cadernos-tecnicos/SINAPI-CT-INSTALACOES-DE-GAS-E-INCENDIO-EM-ACO-E-FERRO-GALVANIZADO.pdf" TargetMode="External"/><Relationship Id="rId6381" Type="http://schemas.openxmlformats.org/officeDocument/2006/relationships/hyperlink" Target="https://www.caixa.gov.br/Downloads/sinapi-cadernos-tecnicos/SINAPI-CT-INSTALACOES-EM-COBRE.pdf" TargetMode="External"/><Relationship Id="rId7018" Type="http://schemas.openxmlformats.org/officeDocument/2006/relationships/hyperlink" Target="https://www.caixa.gov.br/Downloads/sinapi-metodologia/Livro_SINAPI_Calculos_Parametros.pdf" TargetMode="External"/><Relationship Id="rId7225" Type="http://schemas.openxmlformats.org/officeDocument/2006/relationships/hyperlink" Target="https://www.caixa.gov.br/Downloads/sinapi-cadernos-tecnicos/SINAPI-CT-LOUCAS-E-METAIS.pdf" TargetMode="External"/><Relationship Id="rId7432" Type="http://schemas.openxmlformats.org/officeDocument/2006/relationships/hyperlink" Target="https://www.caixa.gov.br/Downloads/sinapi-cadernos-tecnicos/SINAPI-CT-MOBILIARIO-URBANO.pdf" TargetMode="External"/><Relationship Id="rId689" Type="http://schemas.openxmlformats.org/officeDocument/2006/relationships/hyperlink" Target="https://www.caixa.gov.br/Downloads/sinapi-cadernos-tecnicos/SINAPI-CT-ASSENTAMENTO-DE-TUBOS-DE-ESGOTO-OU-DRENAGEM-PLUVIAL-EM-CONCRETO.pdf" TargetMode="External"/><Relationship Id="rId896" Type="http://schemas.openxmlformats.org/officeDocument/2006/relationships/hyperlink" Target="https://www.caixa.gov.br/Downloads/sinapi-cadernos-tecnicos/SINAPI-CT-ATERROS-BASES-SUB-BASES-E-IMPRIMACOES.pdf" TargetMode="External"/><Relationship Id="rId2577" Type="http://schemas.openxmlformats.org/officeDocument/2006/relationships/hyperlink" Target="https://www.caixa.gov.br/Downloads/sinapi-cadernos-tecnicos/SINAPI-CT-DEPRECIACAO-JUROS-IMPOSTOS-E-SEGUROS-MANUTENCAO-E-MATERIAIS-NA-OPERACAO-DOS-EQUIPAMENTOS.pdf" TargetMode="External"/><Relationship Id="rId2784" Type="http://schemas.openxmlformats.org/officeDocument/2006/relationships/hyperlink" Target="https://www.caixa.gov.br/Downloads/sinapi-cadernos-tecnicos/SINAPI-CT-DRENOS.pdf" TargetMode="External"/><Relationship Id="rId3628" Type="http://schemas.openxmlformats.org/officeDocument/2006/relationships/hyperlink" Target="https://www.caixa.gov.br/Downloads/sinapi-cadernos-tecnicos/SINAPI-CT-ESTRUTURA-E-TRAMA-PARA-COBERTURA.pdf" TargetMode="External"/><Relationship Id="rId5190" Type="http://schemas.openxmlformats.org/officeDocument/2006/relationships/hyperlink" Target="https://www.caixa.gov.br/Downloads/sinapi-cadernos-tecnicos/SINAPI-CT-INSTALACOES-HIDRAULICAS-EM-PEX.pdf" TargetMode="External"/><Relationship Id="rId6034" Type="http://schemas.openxmlformats.org/officeDocument/2006/relationships/hyperlink" Target="https://www.caixa.gov.br/Downloads/sinapi-cadernos-tecnicos/SINAPI-CT-INSTALACOES-DE-GAS-E-INCENDIO-EM-ACO-E-FERRO-GALVANIZADO.pdf" TargetMode="External"/><Relationship Id="rId6241" Type="http://schemas.openxmlformats.org/officeDocument/2006/relationships/hyperlink" Target="https://www.caixa.gov.br/Downloads/sinapi-cadernos-tecnicos/SINAPI-CT-INSTALACOES-DE-GAS-E-INCENDIO-EM-ACO-E-FERRO-GALVANIZADO.pdf" TargetMode="External"/><Relationship Id="rId9397" Type="http://schemas.openxmlformats.org/officeDocument/2006/relationships/hyperlink" Target="https://www.caixa.gov.br/Downloads/sinapi-cadernos-tecnicos/SINAPI-CT-TUBULACAO-FLANGEADA-PARA-REDES-DE-AGUA.pdf" TargetMode="External"/><Relationship Id="rId549" Type="http://schemas.openxmlformats.org/officeDocument/2006/relationships/hyperlink" Target="https://www.caixa.gov.br/Downloads/sinapi-cadernos-tecnicos/SINAPI-CT-ASSENTAMENTO-DE-TUBOS-DE-PVC-E-METALICOS-EM-REDES-DE-AGUA.pdf" TargetMode="External"/><Relationship Id="rId756" Type="http://schemas.openxmlformats.org/officeDocument/2006/relationships/hyperlink" Target="https://www.caixa.gov.br/Downloads/sinapi-cadernos-tecnicos/SINAPI-CT-ATERROS-BASES-SUB-BASES-E-IMPRIMACOES.pdf" TargetMode="External"/><Relationship Id="rId1179" Type="http://schemas.openxmlformats.org/officeDocument/2006/relationships/hyperlink" Target="https://www.caixa.gov.br/Downloads/sinapi-cadernos-tecnicos/SINAPI-CT-CAIXAS-DE-AGUA-PARA-EDIFICACOES.pdf" TargetMode="External"/><Relationship Id="rId1386" Type="http://schemas.openxmlformats.org/officeDocument/2006/relationships/hyperlink" Target="https://www.caixa.gov.br/Downloads/sinapi-cadernos-tecnicos/SINAPI-CT-CONCRETO-PROTENDIDO.pdf" TargetMode="External"/><Relationship Id="rId1593" Type="http://schemas.openxmlformats.org/officeDocument/2006/relationships/hyperlink" Target="https://www.caixa.gov.br/Downloads/sinapi-cadernos-tecnicos/SINAPI-CT-CUSTOS-HORARIOS-PRODUTIVO-E-IMPRODUTIVO-DOS-EQUIPAMENTOS.pdf" TargetMode="External"/><Relationship Id="rId2437" Type="http://schemas.openxmlformats.org/officeDocument/2006/relationships/hyperlink" Target="https://www.caixa.gov.br/Downloads/sinapi-cadernos-tecnicos/SINAPI-CT-DEPRECIACAO-JUROS-IMPOSTOS-E-SEGUROS-MANUTENCAO-E-MATERIAIS-NA-OPERACAO-DOS-EQUIPAMENTOS.pdf" TargetMode="External"/><Relationship Id="rId2991" Type="http://schemas.openxmlformats.org/officeDocument/2006/relationships/hyperlink" Target="https://www.caixa.gov.br/Downloads/sinapi-cadernos-tecnicos/SINAPI-CT-EQUIPAMENTOS-DE-PROTECAO-COLETIVA.pdf" TargetMode="External"/><Relationship Id="rId3835" Type="http://schemas.openxmlformats.org/officeDocument/2006/relationships/hyperlink" Target="https://www.caixa.gov.br/Downloads/sinapi-cadernos-tecnicos/SINAPI-CT-ESTRUTURAS-DE-MADEIRA.pdf" TargetMode="External"/><Relationship Id="rId5050" Type="http://schemas.openxmlformats.org/officeDocument/2006/relationships/hyperlink" Target="https://www.caixa.gov.br/Downloads/sinapi-cadernos-tecnicos/SINAPI-CT-INSTALACOES-HIDRAULICAS-RESERVACAO-E-BOMBAS-DE-RECALQUE.pdf" TargetMode="External"/><Relationship Id="rId6101" Type="http://schemas.openxmlformats.org/officeDocument/2006/relationships/hyperlink" Target="https://www.caixa.gov.br/Downloads/sinapi-cadernos-tecnicos/SINAPI-CT-INSTALACOES-DE-GAS-E-INCENDIO-EM-ACO-E-FERRO-GALVANIZADO.pdf" TargetMode="External"/><Relationship Id="rId9257" Type="http://schemas.openxmlformats.org/officeDocument/2006/relationships/hyperlink" Target="https://www.caixa.gov.br/Downloads/sinapi-cadernos-tecnicos/SINAPI-CT-TRANSPORTE-CARGA-E-DESCARGA-DE-MATERIAIS.pdf" TargetMode="External"/><Relationship Id="rId9464" Type="http://schemas.openxmlformats.org/officeDocument/2006/relationships/hyperlink" Target="https://www.caixa.gov.br/Downloads/sinapi-cadernos-tecnicos/SINAPI-CT-TUBULOES.pdf" TargetMode="External"/><Relationship Id="rId409" Type="http://schemas.openxmlformats.org/officeDocument/2006/relationships/hyperlink" Target="https://www.caixa.gov.br/Downloads/sinapi-cadernos-tecnicos/SINAPI-CT-ASSENTAMENTO-DE-TUBOS-DE-PVC-E-METALICOS-EM-REDES-DE-AGUA.pdf" TargetMode="External"/><Relationship Id="rId963" Type="http://schemas.openxmlformats.org/officeDocument/2006/relationships/hyperlink" Target="https://www.caixa.gov.br/Downloads/sinapi-cadernos-tecnicos/SINAPI-CT-ATERROS-BASES-SUB-BASES-E-IMPRIMACOES.pdf" TargetMode="External"/><Relationship Id="rId1039" Type="http://schemas.openxmlformats.org/officeDocument/2006/relationships/hyperlink" Target="https://www.caixa.gov.br/Downloads/sinapi-cadernos-tecnicos/SINAPI-CT-BOCAS-PARA-BUEIROS.pdf" TargetMode="External"/><Relationship Id="rId1246" Type="http://schemas.openxmlformats.org/officeDocument/2006/relationships/hyperlink" Target="https://www.caixa.gov.br/Downloads/sinapi-cadernos-tecnicos/SINAPI-CT-CERCAS-PROTETORES-E-ALAMBRADOS.pdf" TargetMode="External"/><Relationship Id="rId2644" Type="http://schemas.openxmlformats.org/officeDocument/2006/relationships/hyperlink" Target="https://www.caixa.gov.br/Downloads/sinapi-cadernos-tecnicos/SINAPI-CT-DEPRECIACAO-JUROS-IMPOSTOS-E-SEGUROS-MANUTENCAO-E-MATERIAIS-NA-OPERACAO-DOS-EQUIPAMENTOS.pdf" TargetMode="External"/><Relationship Id="rId2851" Type="http://schemas.openxmlformats.org/officeDocument/2006/relationships/hyperlink" Target="https://www.caixa.gov.br/Downloads/sinapi-cadernos-tecnicos/SINAPI-CT-DUTOS-PARA-AR-CONDICIONADO.pdf" TargetMode="External"/><Relationship Id="rId3902" Type="http://schemas.openxmlformats.org/officeDocument/2006/relationships/hyperlink" Target="https://www.caixa.gov.br/Downloads/sinapi-cadernos-tecnicos/SINAPI-CT-FACHADAS-COM-PLACAS-CERAMICAS-E-GRANITO-INSERTADAS.pdf" TargetMode="External"/><Relationship Id="rId8066" Type="http://schemas.openxmlformats.org/officeDocument/2006/relationships/hyperlink" Target="https://www.caixa.gov.br/Downloads/sinapi-cadernos-tecnicos/SINAPI-CT-POSTES-DE-CONCRETO-E-METALICOS.pdf" TargetMode="External"/><Relationship Id="rId8273" Type="http://schemas.openxmlformats.org/officeDocument/2006/relationships/hyperlink" Target="https://www.caixa.gov.br/Downloads/sinapi-cadernos-tecnicos/SINAPI-CT-POCOS-DE-VISITA-E-CAIXAS-PARA-BOCAS-DE-LOBO.pdf" TargetMode="External"/><Relationship Id="rId9117" Type="http://schemas.openxmlformats.org/officeDocument/2006/relationships/hyperlink" Target="https://www.caixa.gov.br/Downloads/sinapi-cadernos-tecnicos/SINAPI-CT-TRANSPORTE-FLUVIAL-CARGA-E-DESCARGA.pdf" TargetMode="External"/><Relationship Id="rId9671" Type="http://schemas.openxmlformats.org/officeDocument/2006/relationships/hyperlink" Target="https://www.caixa.gov.br/Downloads/sinapi-cadernos-tecnicos/SINAPI-CT-VALVULAS-PARA-REDES-DE-SANEAMENTO.pdf" TargetMode="External"/><Relationship Id="rId92" Type="http://schemas.openxmlformats.org/officeDocument/2006/relationships/hyperlink" Target="https://www.caixa.gov.br/Downloads/sinapi-cadernos-tecnicos/SINAPI-CT-ALVENARIAS-DIVERSAS.pdf" TargetMode="External"/><Relationship Id="rId616" Type="http://schemas.openxmlformats.org/officeDocument/2006/relationships/hyperlink" Target="https://www.caixa.gov.br/Downloads/sinapi-cadernos-tecnicos/SINAPI-CT-ASSENTAMENTO-DE-TUBOS-DE-PVC-E-METALICOS-EM-REDES-DE-AGUA.pdf" TargetMode="External"/><Relationship Id="rId823" Type="http://schemas.openxmlformats.org/officeDocument/2006/relationships/hyperlink" Target="https://www.caixa.gov.br/Downloads/sinapi-cadernos-tecnicos/SINAPI-CT-ATERROS-BASES-SUB-BASES-E-IMPRIMACOES.pdf" TargetMode="External"/><Relationship Id="rId1453" Type="http://schemas.openxmlformats.org/officeDocument/2006/relationships/hyperlink" Target="https://www.caixa.gov.br/Downloads/sinapi-cadernos-tecnicos/SINAPI-CT-CUSTOS-HORARIOS-PRODUTIVO-E-IMPRODUTIVO-DOS-EQUIPAMENTOS.pdf" TargetMode="External"/><Relationship Id="rId1660" Type="http://schemas.openxmlformats.org/officeDocument/2006/relationships/hyperlink" Target="https://www.caixa.gov.br/Downloads/sinapi-cadernos-tecnicos/SINAPI-CT-CUSTOS-HORARIOS-PRODUTIVO-E-IMPRODUTIVO-DOS-EQUIPAMENTOS.pdf" TargetMode="External"/><Relationship Id="rId2504" Type="http://schemas.openxmlformats.org/officeDocument/2006/relationships/hyperlink" Target="https://www.caixa.gov.br/Downloads/sinapi-cadernos-tecnicos/SINAPI-CT-DEPRECIACAO-JUROS-IMPOSTOS-E-SEGUROS-MANUTENCAO-E-MATERIAIS-NA-OPERACAO-DOS-EQUIPAMENTOS.pdf" TargetMode="External"/><Relationship Id="rId2711" Type="http://schemas.openxmlformats.org/officeDocument/2006/relationships/hyperlink" Target="https://www.caixa.gov.br/Downloads/sinapi-cadernos-tecnicos/SINAPI-CT-DEPRECIACAO-JUROS-IMPOSTOS-E-SEGUROS-MANUTENCAO-E-MATERIAIS-NA-OPERACAO-DOS-EQUIPAMENTOS.pdf" TargetMode="External"/><Relationship Id="rId5867" Type="http://schemas.openxmlformats.org/officeDocument/2006/relationships/hyperlink" Target="https://www.caixa.gov.br/Downloads/sinapi-cadernos-tecnicos/SINAPI-CT-INSTALACOES-PREDIAIS-DE-AGUAS-PLUVIAIS-TUBOS-CONEXOES-CAIXAS-E-RALOS.pdf" TargetMode="External"/><Relationship Id="rId6918" Type="http://schemas.openxmlformats.org/officeDocument/2006/relationships/hyperlink" Target="https://www.caixa.gov.br/Downloads/sinapi-metodologia/Livro_SINAPI_Calculos_Parametros.pdf" TargetMode="External"/><Relationship Id="rId7082" Type="http://schemas.openxmlformats.org/officeDocument/2006/relationships/hyperlink" Target="https://www.caixa.gov.br/Downloads/sinapi-metodologia/Livro_SINAPI_Calculos_Parametros.pdf" TargetMode="External"/><Relationship Id="rId8480" Type="http://schemas.openxmlformats.org/officeDocument/2006/relationships/hyperlink" Target="https://www.caixa.gov.br/Downloads/sinapi-cadernos-tecnicos/SINAPI-CT-RECOMPOSICAO-DE-PAVIMENTOS.pdf" TargetMode="External"/><Relationship Id="rId9324" Type="http://schemas.openxmlformats.org/officeDocument/2006/relationships/hyperlink" Target="https://www.caixa.gov.br/Downloads/sinapi-cadernos-tecnicos/SINAPI-CT-TRANSPORTE-CARGA-E-DESCARGA-DE-MATERIAIS.pdf" TargetMode="External"/><Relationship Id="rId9531" Type="http://schemas.openxmlformats.org/officeDocument/2006/relationships/hyperlink" Target="https://www.caixa.gov.br/Downloads/sinapi-cadernos-tecnicos/SINAPI-CT-VIDROS-E-ESPELHOS.pdf" TargetMode="External"/><Relationship Id="rId1106" Type="http://schemas.openxmlformats.org/officeDocument/2006/relationships/hyperlink" Target="https://www.caixa.gov.br/Downloads/sinapi-cadernos-tecnicos/SINAPI-CT-CAIXAS-ENTERRADAS.pdf" TargetMode="External"/><Relationship Id="rId1313" Type="http://schemas.openxmlformats.org/officeDocument/2006/relationships/hyperlink" Target="https://www.caixa.gov.br/Downloads/sinapi-cadernos-tecnicos/SINAPI-CT-CONCRETO-PROJETADO.pdf" TargetMode="External"/><Relationship Id="rId1520" Type="http://schemas.openxmlformats.org/officeDocument/2006/relationships/hyperlink" Target="https://www.caixa.gov.br/Downloads/sinapi-cadernos-tecnicos/SINAPI-CT-CUSTOS-HORARIOS-PRODUTIVO-E-IMPRODUTIVO-DOS-EQUIPAMENTOS.pdf" TargetMode="External"/><Relationship Id="rId4469" Type="http://schemas.openxmlformats.org/officeDocument/2006/relationships/hyperlink" Target="https://www.caixa.gov.br/Downloads/sinapi-cadernos-tecnicos/SINAPI-CT-INSTALACOES-ELETRICAS-ELETRODUTOS-EMBUTIDOS-CABOS-CAIXAS-TOMADAS-E-INTERRUPTORES.pdf" TargetMode="External"/><Relationship Id="rId4676" Type="http://schemas.openxmlformats.org/officeDocument/2006/relationships/hyperlink" Target="https://www.caixa.gov.br/Downloads/sinapi-cadernos-tecnicos/SINAPI-CT-INSTALACOES-ELETRICAS-QUADROS-CABOS-DISJUNTORES-CONTATORES-E-BARRAMENTOS-BLINDADOS.pdf" TargetMode="External"/><Relationship Id="rId4883" Type="http://schemas.openxmlformats.org/officeDocument/2006/relationships/hyperlink" Target="https://www.caixa.gov.br/Downloads/sinapi-cadernos-tecnicos/SINAPI-CT-INSTALACOES-HIDRAULICAS-RESERVACAO-E-BOMBAS-DE-RECALQUE.pdf" TargetMode="External"/><Relationship Id="rId5727" Type="http://schemas.openxmlformats.org/officeDocument/2006/relationships/hyperlink" Target="https://www.caixa.gov.br/Downloads/sinapi-cadernos-tecnicos/SINAPI-CT-INSTALACOES-PREDIAIS-DE-AGUA-QUENTE-EM-CPVC.pdf" TargetMode="External"/><Relationship Id="rId5934" Type="http://schemas.openxmlformats.org/officeDocument/2006/relationships/hyperlink" Target="https://www.caixa.gov.br/Downloads/sinapi-cadernos-tecnicos/SINAPI-CT-INSTALACOES-DE-DIVISORIAS-DIVERSAS.pdf" TargetMode="External"/><Relationship Id="rId8133" Type="http://schemas.openxmlformats.org/officeDocument/2006/relationships/hyperlink" Target="https://www.caixa.gov.br/Downloads/sinapi-cadernos-tecnicos/SINAPI-CT-POCOS-DE-VISITA-E-CAIXAS-PARA-BOCAS-DE-LOBO.pdf" TargetMode="External"/><Relationship Id="rId8340" Type="http://schemas.openxmlformats.org/officeDocument/2006/relationships/hyperlink" Target="https://www.caixa.gov.br/Downloads/sinapi-cadernos-tecnicos/SINAPI-CT-QUADRAS-E-SEUS-EQUIPAMENTOS.pdf" TargetMode="External"/><Relationship Id="rId3278" Type="http://schemas.openxmlformats.org/officeDocument/2006/relationships/hyperlink" Target="https://www.caixa.gov.br/Downloads/sinapi-cadernos-tecnicos/SINAPI-CT-ESCAVACAO-DE-VALAS.pdf" TargetMode="External"/><Relationship Id="rId3485" Type="http://schemas.openxmlformats.org/officeDocument/2006/relationships/hyperlink" Target="https://www.caixa.gov.br/Downloads/sinapi-cadernos-tecnicos/SINAPI-CT-ESQUADRIAS-PORTAS.pdf" TargetMode="External"/><Relationship Id="rId3692" Type="http://schemas.openxmlformats.org/officeDocument/2006/relationships/hyperlink" Target="https://www.caixa.gov.br/Downloads/sinapi-cadernos-tecnicos/SINAPI-CT-ESTRUTURA-E-TRAMA-PARA-COBERTURA.pdf" TargetMode="External"/><Relationship Id="rId4329" Type="http://schemas.openxmlformats.org/officeDocument/2006/relationships/hyperlink" Target="https://www.caixa.gov.br/Downloads/sinapi-cadernos-tecnicos/SINAPI-CT-IMPERMEABILIZACAO-PROTECAO-MECANICA-E-TRATAMENTO-DE-JUNTA.pdf" TargetMode="External"/><Relationship Id="rId4536" Type="http://schemas.openxmlformats.org/officeDocument/2006/relationships/hyperlink" Target="https://www.caixa.gov.br/Downloads/sinapi-cadernos-tecnicos/SINAPI-CT-INSTALACOES-ELETRICAS-ELETRODUTOS-EMBUTIDOS-CABOS-CAIXAS-TOMADAS-E-INTERRUPTORES.pdf" TargetMode="External"/><Relationship Id="rId4743" Type="http://schemas.openxmlformats.org/officeDocument/2006/relationships/hyperlink" Target="https://www.caixa.gov.br/Downloads/sinapi-cadernos-tecnicos/SINAPI-CT-INSTALACOES-ELETRICAS-REDE-DE-DISTRIBUICAO.pdf" TargetMode="External"/><Relationship Id="rId4950" Type="http://schemas.openxmlformats.org/officeDocument/2006/relationships/hyperlink" Target="https://www.caixa.gov.br/Downloads/sinapi-cadernos-tecnicos/SINAPI-CT-INSTALACOES-HIDRAULICAS-RESERVACAO-E-BOMBAS-DE-RECALQUE.pdf" TargetMode="External"/><Relationship Id="rId7899" Type="http://schemas.openxmlformats.org/officeDocument/2006/relationships/hyperlink" Target="https://www.caixa.gov.br/Downloads/sinapi-cadernos-tecnicos/SINAPI-CT-PINTURA-EM-MADEIRA.pdf" TargetMode="External"/><Relationship Id="rId8200" Type="http://schemas.openxmlformats.org/officeDocument/2006/relationships/hyperlink" Target="https://www.caixa.gov.br/Downloads/sinapi-cadernos-tecnicos/SINAPI-CT-POCOS-DE-VISITA-E-CAIXAS-PARA-BOCAS-DE-LOBO.pdf" TargetMode="External"/><Relationship Id="rId199" Type="http://schemas.openxmlformats.org/officeDocument/2006/relationships/hyperlink" Target="https://www.caixa.gov.br/Downloads/sinapi-cadernos-tecnicos/SINAPI-CT-ARGAMASSAS.pdf" TargetMode="External"/><Relationship Id="rId2087" Type="http://schemas.openxmlformats.org/officeDocument/2006/relationships/hyperlink" Target="https://www.caixa.gov.br/Downloads/sinapi-cadernos-tecnicos/SINAPI-CT-DEPRECIACAO-JUROS-IMPOSTOS-E-SEGUROS-MANUTENCAO-E-MATERIAIS-NA-OPERACAO-DOS-EQUIPAMENTOS.pdf" TargetMode="External"/><Relationship Id="rId2294" Type="http://schemas.openxmlformats.org/officeDocument/2006/relationships/hyperlink" Target="https://www.caixa.gov.br/Downloads/sinapi-cadernos-tecnicos/SINAPI-CT-DEPRECIACAO-JUROS-IMPOSTOS-E-SEGUROS-MANUTENCAO-E-MATERIAIS-NA-OPERACAO-DOS-EQUIPAMENTOS.pdf" TargetMode="External"/><Relationship Id="rId3138" Type="http://schemas.openxmlformats.org/officeDocument/2006/relationships/hyperlink" Target="https://www.caixa.gov.br/Downloads/sinapi-cadernos-tecnicos/SINAPI-CT-ESCADAS.pdf" TargetMode="External"/><Relationship Id="rId3345" Type="http://schemas.openxmlformats.org/officeDocument/2006/relationships/hyperlink" Target="https://www.caixa.gov.br/Downloads/sinapi-cadernos-tecnicos/SINAPI-CT-ESCAVACAO-EM-MATERIAL-DE-3&#170;-CATEGORIA.pdf" TargetMode="External"/><Relationship Id="rId3552" Type="http://schemas.openxmlformats.org/officeDocument/2006/relationships/hyperlink" Target="https://www.caixa.gov.br/Downloads/sinapi-cadernos-tecnicos/SINAPI-CT-ESQUADRIAS-PORTAS.pdf" TargetMode="External"/><Relationship Id="rId4603" Type="http://schemas.openxmlformats.org/officeDocument/2006/relationships/hyperlink" Target="https://www.caixa.gov.br/Downloads/sinapi-cadernos-tecnicos/SINAPI-CT-INSTALACOES-ELETRICAS-ELETRODUTOS-CONEXOES-E-CONDULETES-APARENTES.pdf" TargetMode="External"/><Relationship Id="rId7759" Type="http://schemas.openxmlformats.org/officeDocument/2006/relationships/hyperlink" Target="https://www.caixa.gov.br/Downloads/sinapi-cadernos-tecnicos/SINAPI-CT-PERFURACAO-HORIZONTAL-DIRECIONAL-HDD.pdf" TargetMode="External"/><Relationship Id="rId266" Type="http://schemas.openxmlformats.org/officeDocument/2006/relationships/hyperlink" Target="https://www.caixa.gov.br/Downloads/sinapi-cadernos-tecnicos/SINAPI-CT-ARMACAO-DE-ESTACAS.pdf" TargetMode="External"/><Relationship Id="rId473" Type="http://schemas.openxmlformats.org/officeDocument/2006/relationships/hyperlink" Target="https://www.caixa.gov.br/Downloads/sinapi-cadernos-tecnicos/SINAPI-CT-ASSENTAMENTO-DE-TUBOS-DE-PVC-E-METALICOS-EM-REDES-DE-AGUA.pdf" TargetMode="External"/><Relationship Id="rId680" Type="http://schemas.openxmlformats.org/officeDocument/2006/relationships/hyperlink" Target="https://www.caixa.gov.br/Downloads/sinapi-cadernos-tecnicos/SINAPI-CT-ASSENTAMENTO-DE-TUBOS-DE-ESGOTO-OU-DRENAGEM-PLUVIAL-EM-CONCRETO.pdf" TargetMode="External"/><Relationship Id="rId2154" Type="http://schemas.openxmlformats.org/officeDocument/2006/relationships/hyperlink" Target="https://www.caixa.gov.br/Downloads/sinapi-cadernos-tecnicos/SINAPI-CT-DEPRECIACAO-JUROS-IMPOSTOS-E-SEGUROS-MANUTENCAO-E-MATERIAIS-NA-OPERACAO-DOS-EQUIPAMENTOS.pdf" TargetMode="External"/><Relationship Id="rId2361" Type="http://schemas.openxmlformats.org/officeDocument/2006/relationships/hyperlink" Target="https://www.caixa.gov.br/Downloads/sinapi-cadernos-tecnicos/SINAPI-CT-DEPRECIACAO-JUROS-IMPOSTOS-E-SEGUROS-MANUTENCAO-E-MATERIAIS-NA-OPERACAO-DOS-EQUIPAMENTOS.pdf" TargetMode="External"/><Relationship Id="rId3205" Type="http://schemas.openxmlformats.org/officeDocument/2006/relationships/hyperlink" Target="https://www.caixa.gov.br/Downloads/sinapi-cadernos-tecnicos/SINAPI-CT-ESCAVACAO-VERTICAL-A-CEU-ABERTO.pdf" TargetMode="External"/><Relationship Id="rId3412" Type="http://schemas.openxmlformats.org/officeDocument/2006/relationships/hyperlink" Target="https://www.caixa.gov.br/Downloads/sinapi-cadernos-tecnicos/SINAPI-CT-ESGOTAMENTO-DE-VALA-E-REBAIXAMENTO-DO-LENCOL-FREATICO.pdf" TargetMode="External"/><Relationship Id="rId4810" Type="http://schemas.openxmlformats.org/officeDocument/2006/relationships/hyperlink" Target="https://www.caixa.gov.br/Downloads/sinapi-cadernos-tecnicos/SINAPI-CT-INSTALACOES-ELETRICAS-REDE-DE-DISTRIBUICAO.pdf" TargetMode="External"/><Relationship Id="rId6568" Type="http://schemas.openxmlformats.org/officeDocument/2006/relationships/hyperlink" Target="https://www.caixa.gov.br/Downloads/sinapi-cadernos-tecnicos/SINAPI-CT-INSTALACOES-EM-COBRE.pdf" TargetMode="External"/><Relationship Id="rId7619" Type="http://schemas.openxmlformats.org/officeDocument/2006/relationships/hyperlink" Target="https://www.caixa.gov.br/Downloads/sinapi-cadernos-tecnicos/SINAPI-CT-PARQUINHOS-E-EQUIPAMENTOS-DE-GINASTICA-AO-AR-LIVRE.pdf" TargetMode="External"/><Relationship Id="rId7966" Type="http://schemas.openxmlformats.org/officeDocument/2006/relationships/hyperlink" Target="https://www.caixa.gov.br/Downloads/sinapi-cadernos-tecnicos/SINAPI-CT-PINTURA-PARA-PISOS-E-PARA-SINALIZACAO-HORIZONTAL-E-VERTICAL.pdf" TargetMode="External"/><Relationship Id="rId9181" Type="http://schemas.openxmlformats.org/officeDocument/2006/relationships/hyperlink" Target="https://www.caixa.gov.br/Downloads/sinapi-cadernos-tecnicos/SINAPI-CT-TRANSPORTE-DE-MATERIAIS-DENTRO-DO-CANTEIRO-DE-OBRAS.pdf" TargetMode="External"/><Relationship Id="rId126" Type="http://schemas.openxmlformats.org/officeDocument/2006/relationships/hyperlink" Target="https://www.caixa.gov.br/Downloads/sinapi-cadernos-tecnicos/SINAPI-CT-ARGAMASSAS.pdf" TargetMode="External"/><Relationship Id="rId333" Type="http://schemas.openxmlformats.org/officeDocument/2006/relationships/hyperlink" Target="https://www.caixa.gov.br/Downloads/sinapi-cadernos-tecnicos/SINAPI-CT-ARRASAMENTO-DE-ESTACAS.pdf" TargetMode="External"/><Relationship Id="rId540" Type="http://schemas.openxmlformats.org/officeDocument/2006/relationships/hyperlink" Target="https://www.caixa.gov.br/Downloads/sinapi-cadernos-tecnicos/SINAPI-CT-ASSENTAMENTO-DE-TUBOS-DE-PVC-E-METALICOS-EM-REDES-DE-AGUA.pdf" TargetMode="External"/><Relationship Id="rId1170" Type="http://schemas.openxmlformats.org/officeDocument/2006/relationships/hyperlink" Target="https://www.caixa.gov.br/Downloads/sinapi-cadernos-tecnicos/SINAPI-CT-CAIXAS-DE-AGUA-PARA-EDIFICACOES.pdf" TargetMode="External"/><Relationship Id="rId2014" Type="http://schemas.openxmlformats.org/officeDocument/2006/relationships/hyperlink" Target="https://www.caixa.gov.br/Downloads/sinapi-cadernos-tecnicos/SINAPI-CT-DEPRECIACAO-JUROS-IMPOSTOS-E-SEGUROS-MANUTENCAO-E-MATERIAIS-NA-OPERACAO-DOS-EQUIPAMENTOS.pdf" TargetMode="External"/><Relationship Id="rId2221" Type="http://schemas.openxmlformats.org/officeDocument/2006/relationships/hyperlink" Target="https://www.caixa.gov.br/Downloads/sinapi-cadernos-tecnicos/SINAPI-CT-DEPRECIACAO-JUROS-IMPOSTOS-E-SEGUROS-MANUTENCAO-E-MATERIAIS-NA-OPERACAO-DOS-EQUIPAMENTOS.pdf" TargetMode="External"/><Relationship Id="rId5377" Type="http://schemas.openxmlformats.org/officeDocument/2006/relationships/hyperlink" Target="https://www.caixa.gov.br/Downloads/sinapi-cadernos-tecnicos/SINAPI-CT-INSTALACOES-PREDIAIS-DE-ESGOTO-TUBOS-E-CONEXOES.pdf" TargetMode="External"/><Relationship Id="rId6428" Type="http://schemas.openxmlformats.org/officeDocument/2006/relationships/hyperlink" Target="https://www.caixa.gov.br/Downloads/sinapi-cadernos-tecnicos/SINAPI-CT-INSTALACOES-EM-COBRE.pdf" TargetMode="External"/><Relationship Id="rId6775" Type="http://schemas.openxmlformats.org/officeDocument/2006/relationships/hyperlink" Target="https://www.caixa.gov.br/Downloads/sinapi-metodologia/Livro_SINAPI_Calculos_Parametros.pdf" TargetMode="External"/><Relationship Id="rId6982" Type="http://schemas.openxmlformats.org/officeDocument/2006/relationships/hyperlink" Target="https://www.caixa.gov.br/Downloads/sinapi-metodologia/Livro_SINAPI_Calculos_Parametros.pdf" TargetMode="External"/><Relationship Id="rId7826" Type="http://schemas.openxmlformats.org/officeDocument/2006/relationships/hyperlink" Target="https://www.caixa.gov.br/Downloads/sinapi-cadernos-tecnicos/SINAPI-CT-PINTURA-EXTERNA.pdf" TargetMode="External"/><Relationship Id="rId9041" Type="http://schemas.openxmlformats.org/officeDocument/2006/relationships/hyperlink" Target="https://www.caixa.gov.br/Downloads/sinapi-cadernos-tecnicos/SINAPI-CT-TRANSPORTE-FLUVIAL-CARGA-E-DESCARGA.pdf" TargetMode="External"/><Relationship Id="rId1030" Type="http://schemas.openxmlformats.org/officeDocument/2006/relationships/hyperlink" Target="https://www.caixa.gov.br/Downloads/sinapi-cadernos-tecnicos/SINAPI-CT-BOCAS-PARA-BUEIROS.pdf" TargetMode="External"/><Relationship Id="rId4186" Type="http://schemas.openxmlformats.org/officeDocument/2006/relationships/hyperlink" Target="https://www.caixa.gov.br/Downloads/sinapi-cadernos-tecnicos/SINAPI-CT-GESSO.pdf" TargetMode="External"/><Relationship Id="rId5584" Type="http://schemas.openxmlformats.org/officeDocument/2006/relationships/hyperlink" Target="https://www.caixa.gov.br/Downloads/sinapi-cadernos-tecnicos/SINAPI-CT-INSTALACOES-PREDIAIS-DE-AGUA-FRIA-EM-PVC.pdf" TargetMode="External"/><Relationship Id="rId5791" Type="http://schemas.openxmlformats.org/officeDocument/2006/relationships/hyperlink" Target="https://www.caixa.gov.br/Downloads/sinapi-cadernos-tecnicos/SINAPI-CT-INSTALACOES-PREDIAIS-DE-AGUA-QUENTE-EM-CPVC.pdf" TargetMode="External"/><Relationship Id="rId6635" Type="http://schemas.openxmlformats.org/officeDocument/2006/relationships/hyperlink" Target="https://www.caixa.gov.br/Downloads/sinapi-cadernos-tecnicos/SINAPI-CT-INSTALACOES-PARA-CANTEIROS-DE-OBRAS.pdf" TargetMode="External"/><Relationship Id="rId6842" Type="http://schemas.openxmlformats.org/officeDocument/2006/relationships/hyperlink" Target="https://www.caixa.gov.br/Downloads/sinapi-metodologia/Livro_SINAPI_Calculos_Parametros.pdf" TargetMode="External"/><Relationship Id="rId400" Type="http://schemas.openxmlformats.org/officeDocument/2006/relationships/hyperlink" Target="https://www.caixa.gov.br/Downloads/sinapi-cadernos-tecnicos/SINAPI-CT-ASSENTAMENTO-DE-TUBOS-DE-ESGOTO-EM-PVC-E-PEAD.pdf" TargetMode="External"/><Relationship Id="rId1987" Type="http://schemas.openxmlformats.org/officeDocument/2006/relationships/hyperlink" Target="https://www.caixa.gov.br/Downloads/sinapi-cadernos-tecnicos/SINAPI-CT-DEPRECIACAO-JUROS-IMPOSTOS-E-SEGUROS-MANUTENCAO-E-MATERIAIS-NA-OPERACAO-DOS-EQUIPAMENTOS.pdf" TargetMode="External"/><Relationship Id="rId4393" Type="http://schemas.openxmlformats.org/officeDocument/2006/relationships/hyperlink" Target="https://www.caixa.gov.br/Downloads/sinapi-cadernos-tecnicos/SINAPI-CT-INSTALACOES-ELETRICAS-ELETRODUTOS-EMBUTIDOS-CABOS-CAIXAS-TOMADAS-E-INTERRUPTORES.pdf" TargetMode="External"/><Relationship Id="rId5237" Type="http://schemas.openxmlformats.org/officeDocument/2006/relationships/hyperlink" Target="https://www.caixa.gov.br/Downloads/sinapi-cadernos-tecnicos/SINAPI-CT-INSTALACOES-HIDRAULICAS-EM-PEX.pdf" TargetMode="External"/><Relationship Id="rId5444" Type="http://schemas.openxmlformats.org/officeDocument/2006/relationships/hyperlink" Target="https://www.caixa.gov.br/Downloads/sinapi-cadernos-tecnicos/SINAPI-CT-INSTALACOES-PREDIAIS-DE-ESGOTO-TUBOS-E-CONEXOES.pdf" TargetMode="External"/><Relationship Id="rId5651" Type="http://schemas.openxmlformats.org/officeDocument/2006/relationships/hyperlink" Target="https://www.caixa.gov.br/Downloads/sinapi-cadernos-tecnicos/SINAPI-CT-INSTALACOES-PREDIAIS-DE-AGUA-FRIA-EM-PVC.pdf" TargetMode="External"/><Relationship Id="rId6702" Type="http://schemas.openxmlformats.org/officeDocument/2006/relationships/hyperlink" Target="https://www.caixa.gov.br/Downloads/sinapi-cadernos-tecnicos/SINAPI-CT-LIGACOES-PREDIAIS-DE-AGUA-E-ESGOTO.pdf" TargetMode="External"/><Relationship Id="rId1847" Type="http://schemas.openxmlformats.org/officeDocument/2006/relationships/hyperlink" Target="https://www.caixa.gov.br/Downloads/sinapi-cadernos-tecnicos/SINAPI-CT-DEMOLICOES-E-REMOCOES.pdf" TargetMode="External"/><Relationship Id="rId4046" Type="http://schemas.openxmlformats.org/officeDocument/2006/relationships/hyperlink" Target="https://www.caixa.gov.br/Downloads/sinapi-cadernos-tecnicos/SINAPI-CT-FORMAS-PARA-ESTRUTURAS-DE-CONCRETO-ARMADO.pdf" TargetMode="External"/><Relationship Id="rId4253" Type="http://schemas.openxmlformats.org/officeDocument/2006/relationships/hyperlink" Target="https://www.caixa.gov.br/Downloads/sinapi-cadernos-tecnicos/SINAPI-CT-GUIAS-E-SARJETAS.pdf" TargetMode="External"/><Relationship Id="rId4460" Type="http://schemas.openxmlformats.org/officeDocument/2006/relationships/hyperlink" Target="https://www.caixa.gov.br/Downloads/sinapi-cadernos-tecnicos/SINAPI-CT-INSTALACOES-ELETRICAS-ELETRODUTOS-EMBUTIDOS-CABOS-CAIXAS-TOMADAS-E-INTERRUPTORES.pdf" TargetMode="External"/><Relationship Id="rId5304" Type="http://schemas.openxmlformats.org/officeDocument/2006/relationships/hyperlink" Target="https://www.caixa.gov.br/Downloads/sinapi-cadernos-tecnicos/SINAPI-CT-INSTALACOES-HIDRAULICAS-EM-PPR.pdf" TargetMode="External"/><Relationship Id="rId5511" Type="http://schemas.openxmlformats.org/officeDocument/2006/relationships/hyperlink" Target="https://www.caixa.gov.br/Downloads/sinapi-cadernos-tecnicos/SINAPI-CT-INSTALACOES-PREDIAIS-DE-AGUA-FRIA-EM-PVC.pdf" TargetMode="External"/><Relationship Id="rId8667" Type="http://schemas.openxmlformats.org/officeDocument/2006/relationships/hyperlink" Target="https://www.caixa.gov.br/Downloads/sinapi-cadernos-tecnicos/SINAPI-CT-REDES-DE-AGUA-E-ESGOTO-EM-PEAD-LISO-(TUBOS-E-CONEXOES).pdf" TargetMode="External"/><Relationship Id="rId8874" Type="http://schemas.openxmlformats.org/officeDocument/2006/relationships/hyperlink" Target="https://www.caixa.gov.br/Downloads/sinapi-cadernos-tecnicos/SINAPI-CT-SINALIZACAO-VERTICAL-VIARIA.pdf" TargetMode="External"/><Relationship Id="rId9718" Type="http://schemas.openxmlformats.org/officeDocument/2006/relationships/hyperlink" Target="https://www.caixa.gov.br/Downloads/sinapi-cadernos-tecnicos/SINAPI-CT-VALVULAS-PARA-REDES-DE-SANEAMENTO.pdf" TargetMode="External"/><Relationship Id="rId1707" Type="http://schemas.openxmlformats.org/officeDocument/2006/relationships/hyperlink" Target="https://www.caixa.gov.br/Downloads/sinapi-cadernos-tecnicos/SINAPI-CT-CUSTOS-HORARIOS-PRODUTIVO-E-IMPRODUTIVO-DOS-EQUIPAMENTOS.pdf" TargetMode="External"/><Relationship Id="rId3062" Type="http://schemas.openxmlformats.org/officeDocument/2006/relationships/hyperlink" Target="https://www.caixa.gov.br/Downloads/sinapi-cadernos-tecnicos/SINAPI-CT-ESCADAS.pdf" TargetMode="External"/><Relationship Id="rId4113" Type="http://schemas.openxmlformats.org/officeDocument/2006/relationships/hyperlink" Target="https://www.caixa.gov.br/Downloads/sinapi-cadernos-tecnicos/SINAPI-CT-FORMAS-PARA-ESTRUTURAS-DE-CONCRETO-ARMADO.pdf" TargetMode="External"/><Relationship Id="rId4320" Type="http://schemas.openxmlformats.org/officeDocument/2006/relationships/hyperlink" Target="https://www.caixa.gov.br/Downloads/sinapi-cadernos-tecnicos/SINAPI-CT-ILUMINACAO-PREDIAL-E-MONITORAMENTO.pdf" TargetMode="External"/><Relationship Id="rId7269" Type="http://schemas.openxmlformats.org/officeDocument/2006/relationships/hyperlink" Target="https://www.caixa.gov.br/Downloads/sinapi-cadernos-tecnicos/SINAPI-CT-LUMINARIAS-EXTERNAS.pdf" TargetMode="External"/><Relationship Id="rId7476" Type="http://schemas.openxmlformats.org/officeDocument/2006/relationships/hyperlink" Target="https://www.caixa.gov.br/Downloads/sinapi-cadernos-tecnicos/SINAPI-CT-PAISAGISMO-PLANTIO.pdf" TargetMode="External"/><Relationship Id="rId7683" Type="http://schemas.openxmlformats.org/officeDocument/2006/relationships/hyperlink" Target="https://www.caixa.gov.br/Downloads/sinapi-cadernos-tecnicos/SINAPI-CT-PAVIMENTO-INTERTRAVADO.pdf" TargetMode="External"/><Relationship Id="rId7890" Type="http://schemas.openxmlformats.org/officeDocument/2006/relationships/hyperlink" Target="https://www.caixa.gov.br/Downloads/sinapi-cadernos-tecnicos/SINAPI-CT-PINTURA-EM-MADEIRA.pdf" TargetMode="External"/><Relationship Id="rId8527" Type="http://schemas.openxmlformats.org/officeDocument/2006/relationships/hyperlink" Target="https://www.caixa.gov.br/Downloads/sinapi-cadernos-tecnicos/SINAPI-CT-RECOMPOSICAO-DE-PAVIMENTOS.pdf" TargetMode="External"/><Relationship Id="rId8734" Type="http://schemas.openxmlformats.org/officeDocument/2006/relationships/hyperlink" Target="https://www.caixa.gov.br/Downloads/sinapi-cadernos-tecnicos/SINAPI-CT-REDES-DE-AGUA-E-ESGOTO-EM-PEAD-LISO-(TUBOS-E-CONEXOES).pdf" TargetMode="External"/><Relationship Id="rId190" Type="http://schemas.openxmlformats.org/officeDocument/2006/relationships/hyperlink" Target="https://www.caixa.gov.br/Downloads/sinapi-cadernos-tecnicos/SINAPI-CT-ARGAMASSAS.pdf" TargetMode="External"/><Relationship Id="rId1914" Type="http://schemas.openxmlformats.org/officeDocument/2006/relationships/hyperlink" Target="https://www.caixa.gov.br/Downloads/sinapi-cadernos-tecnicos/SINAPI-CT-DEPRECIACAO-JUROS-IMPOSTOS-E-SEGUROS-MANUTENCAO-E-MATERIAIS-NA-OPERACAO-DOS-EQUIPAMENTOS.pdf" TargetMode="External"/><Relationship Id="rId6078" Type="http://schemas.openxmlformats.org/officeDocument/2006/relationships/hyperlink" Target="https://www.caixa.gov.br/Downloads/sinapi-cadernos-tecnicos/SINAPI-CT-INSTALACOES-DE-GAS-E-INCENDIO-EM-ACO-E-FERRO-GALVANIZADO.pdf" TargetMode="External"/><Relationship Id="rId6285" Type="http://schemas.openxmlformats.org/officeDocument/2006/relationships/hyperlink" Target="https://www.caixa.gov.br/Downloads/sinapi-cadernos-tecnicos/SINAPI-CT-INSTALACOES-DE-GAS-EM-PEX-MULTICAMADAS.pdf" TargetMode="External"/><Relationship Id="rId6492" Type="http://schemas.openxmlformats.org/officeDocument/2006/relationships/hyperlink" Target="https://www.caixa.gov.br/Downloads/sinapi-cadernos-tecnicos/SINAPI-CT-INSTALACOES-EM-COBRE.pdf" TargetMode="External"/><Relationship Id="rId7129" Type="http://schemas.openxmlformats.org/officeDocument/2006/relationships/hyperlink" Target="https://www.caixa.gov.br/Downloads/sinapi-metodologia/Livro_SINAPI_Calculos_Parametros.pdf" TargetMode="External"/><Relationship Id="rId7336" Type="http://schemas.openxmlformats.org/officeDocument/2006/relationships/hyperlink" Target="https://www.caixa.gov.br/Downloads/sinapi-cadernos-tecnicos/SINAPI-CT-MASSA-UNICA-EXTERNA.pdf" TargetMode="External"/><Relationship Id="rId7543" Type="http://schemas.openxmlformats.org/officeDocument/2006/relationships/hyperlink" Target="https://www.caixa.gov.br/Downloads/sinapi-cadernos-tecnicos/SINAPI-CT-PAREDES-DE-CONCRETO-ESTUCAMENTO.pdf" TargetMode="External"/><Relationship Id="rId8941" Type="http://schemas.openxmlformats.org/officeDocument/2006/relationships/hyperlink" Target="https://www.caixa.gov.br/Downloads/sinapi-cadernos-tecnicos/SINAPI-CT-SISTEMAS-DE-MEDICAO.pdf" TargetMode="External"/><Relationship Id="rId3879" Type="http://schemas.openxmlformats.org/officeDocument/2006/relationships/hyperlink" Target="https://www.caixa.gov.br/Downloads/sinapi-cadernos-tecnicos/SINAPI-CT-EXECUCAO-DE-TIRANTES.pdf" TargetMode="External"/><Relationship Id="rId5094" Type="http://schemas.openxmlformats.org/officeDocument/2006/relationships/hyperlink" Target="https://www.caixa.gov.br/Downloads/sinapi-cadernos-tecnicos/SINAPI-CT-INSTALACOES-HIDRAULICAS-RESERVACAO-E-BOMBAS-DE-RECALQUE.pdf" TargetMode="External"/><Relationship Id="rId6145" Type="http://schemas.openxmlformats.org/officeDocument/2006/relationships/hyperlink" Target="https://www.caixa.gov.br/Downloads/sinapi-cadernos-tecnicos/SINAPI-CT-INSTALACOES-DE-GAS-E-INCENDIO-EM-ACO-E-FERRO-GALVANIZADO.pdf" TargetMode="External"/><Relationship Id="rId6352" Type="http://schemas.openxmlformats.org/officeDocument/2006/relationships/hyperlink" Target="https://www.caixa.gov.br/Downloads/sinapi-cadernos-tecnicos/SINAPI-CT-INSTALACOES-DE-AR-CONDICIONADO.pdf" TargetMode="External"/><Relationship Id="rId7750" Type="http://schemas.openxmlformats.org/officeDocument/2006/relationships/hyperlink" Target="https://www.caixa.gov.br/Downloads/sinapi-cadernos-tecnicos/SINAPI-CT-PERFURACAO-HORIZONTAL-DIRECIONAL-HDD.pdf" TargetMode="External"/><Relationship Id="rId8801" Type="http://schemas.openxmlformats.org/officeDocument/2006/relationships/hyperlink" Target="https://www.caixa.gov.br/Downloads/sinapi-cadernos-tecnicos/SINAPI-CT-REVESTIMENTOS-CERAMICOS-INTERNOS.pdf" TargetMode="External"/><Relationship Id="rId2688" Type="http://schemas.openxmlformats.org/officeDocument/2006/relationships/hyperlink" Target="https://www.caixa.gov.br/Downloads/sinapi-cadernos-tecnicos/SINAPI-CT-DEPRECIACAO-JUROS-IMPOSTOS-E-SEGUROS-MANUTENCAO-E-MATERIAIS-NA-OPERACAO-DOS-EQUIPAMENTOS.pdf" TargetMode="External"/><Relationship Id="rId2895" Type="http://schemas.openxmlformats.org/officeDocument/2006/relationships/hyperlink" Target="https://www.caixa.gov.br/Downloads/sinapi-cadernos-tecnicos/SINAPI-CT-ELETROCALHAS.pdf" TargetMode="External"/><Relationship Id="rId3739" Type="http://schemas.openxmlformats.org/officeDocument/2006/relationships/hyperlink" Target="https://www.caixa.gov.br/Downloads/sinapi-cadernos-tecnicos/SINAPI-CT-ESTRUTURAS-PRE-FABRICADAS-E-PRE-MOLDADAS.pdf" TargetMode="External"/><Relationship Id="rId3946" Type="http://schemas.openxmlformats.org/officeDocument/2006/relationships/hyperlink" Target="https://www.caixa.gov.br/Downloads/sinapi-cadernos-tecnicos/SINAPI-CT-FOSSAS-E-SUMIDOUROS.pdf" TargetMode="External"/><Relationship Id="rId5161" Type="http://schemas.openxmlformats.org/officeDocument/2006/relationships/hyperlink" Target="https://www.caixa.gov.br/Downloads/sinapi-cadernos-tecnicos/SINAPI-CT-INSTALACOES-HIDRAULICAS-EM-PEX.pdf" TargetMode="External"/><Relationship Id="rId6005" Type="http://schemas.openxmlformats.org/officeDocument/2006/relationships/hyperlink" Target="https://www.caixa.gov.br/Downloads/sinapi-cadernos-tecnicos/SINAPI-CT-INSTALACOES-DE-GAS-E-INCENDIO-EM-ACO-E-FERRO-GALVANIZADO.pdf" TargetMode="External"/><Relationship Id="rId7403" Type="http://schemas.openxmlformats.org/officeDocument/2006/relationships/hyperlink" Target="https://www.caixa.gov.br/Downloads/sinapi-cadernos-tecnicos/SINAPI-CT-MASSA-UNICA-INTERNA.pdf" TargetMode="External"/><Relationship Id="rId7610" Type="http://schemas.openxmlformats.org/officeDocument/2006/relationships/hyperlink" Target="https://www.caixa.gov.br/Downloads/sinapi-cadernos-tecnicos/SINAPI-CT-PARQUINHOS-E-EQUIPAMENTOS-DE-GINASTICA-AO-AR-LIVRE.pdf" TargetMode="External"/><Relationship Id="rId867" Type="http://schemas.openxmlformats.org/officeDocument/2006/relationships/hyperlink" Target="https://www.caixa.gov.br/Downloads/sinapi-cadernos-tecnicos/SINAPI-CT-ATERROS-BASES-SUB-BASES-E-IMPRIMACOES.pdf" TargetMode="External"/><Relationship Id="rId1497" Type="http://schemas.openxmlformats.org/officeDocument/2006/relationships/hyperlink" Target="https://www.caixa.gov.br/Downloads/sinapi-cadernos-tecnicos/SINAPI-CT-CUSTOS-HORARIOS-PRODUTIVO-E-IMPRODUTIVO-DOS-EQUIPAMENTOS.pdf" TargetMode="External"/><Relationship Id="rId2548" Type="http://schemas.openxmlformats.org/officeDocument/2006/relationships/hyperlink" Target="https://www.caixa.gov.br/Downloads/sinapi-cadernos-tecnicos/SINAPI-CT-DEPRECIACAO-JUROS-IMPOSTOS-E-SEGUROS-MANUTENCAO-E-MATERIAIS-NA-OPERACAO-DOS-EQUIPAMENTOS.pdf" TargetMode="External"/><Relationship Id="rId2755" Type="http://schemas.openxmlformats.org/officeDocument/2006/relationships/hyperlink" Target="https://www.caixa.gov.br/Downloads/sinapi-cadernos-tecnicos/SINAPI-CT-DRENOS.pdf" TargetMode="External"/><Relationship Id="rId2962" Type="http://schemas.openxmlformats.org/officeDocument/2006/relationships/hyperlink" Target="https://www.caixa.gov.br/Downloads/sinapi-cadernos-tecnicos/SINAPI-CT-ENERGIA-SOLAR-PARA-EDIFICACOES.pdf" TargetMode="External"/><Relationship Id="rId3806" Type="http://schemas.openxmlformats.org/officeDocument/2006/relationships/hyperlink" Target="https://www.caixa.gov.br/Downloads/sinapi-cadernos-tecnicos/SINAPI-CT-ESTRUTURAS-DE-MADEIRA.pdf" TargetMode="External"/><Relationship Id="rId6212" Type="http://schemas.openxmlformats.org/officeDocument/2006/relationships/hyperlink" Target="https://www.caixa.gov.br/Downloads/sinapi-cadernos-tecnicos/SINAPI-CT-INSTALACOES-DE-GAS-E-INCENDIO-EM-ACO-E-FERRO-GALVANIZADO.pdf" TargetMode="External"/><Relationship Id="rId9368" Type="http://schemas.openxmlformats.org/officeDocument/2006/relationships/hyperlink" Target="https://www.caixa.gov.br/Downloads/sinapi-cadernos-tecnicos/SINAPI-CT-TRANSPORTE-CARGA-E-DESCARGA-DE-MATERIAIS.pdf" TargetMode="External"/><Relationship Id="rId9575" Type="http://schemas.openxmlformats.org/officeDocument/2006/relationships/hyperlink" Target="https://www.caixa.gov.br/Downloads/sinapi-cadernos-tecnicos/SINAPI-CT-VALVULAS-E-REGISTROS-PARA-SISTEMAS-PREDIAIS.pdf" TargetMode="External"/><Relationship Id="rId727" Type="http://schemas.openxmlformats.org/officeDocument/2006/relationships/hyperlink" Target="https://www.caixa.gov.br/Downloads/sinapi-cadernos-tecnicos/SINAPI-CT-ATERRO-E-REATERRO-DE-VALAS.pdf" TargetMode="External"/><Relationship Id="rId934" Type="http://schemas.openxmlformats.org/officeDocument/2006/relationships/hyperlink" Target="https://www.caixa.gov.br/Downloads/sinapi-cadernos-tecnicos/SINAPI-CT-ATERROS-BASES-SUB-BASES-E-IMPRIMACOES.pdf" TargetMode="External"/><Relationship Id="rId1357" Type="http://schemas.openxmlformats.org/officeDocument/2006/relationships/hyperlink" Target="https://www.caixa.gov.br/Downloads/sinapi-cadernos-tecnicos/SINAPI-CT-CONCRETO-PROTENDIDO.pdf" TargetMode="External"/><Relationship Id="rId1564" Type="http://schemas.openxmlformats.org/officeDocument/2006/relationships/hyperlink" Target="https://www.caixa.gov.br/Downloads/sinapi-cadernos-tecnicos/SINAPI-CT-CUSTOS-HORARIOS-PRODUTIVO-E-IMPRODUTIVO-DOS-EQUIPAMENTOS.pdf" TargetMode="External"/><Relationship Id="rId1771" Type="http://schemas.openxmlformats.org/officeDocument/2006/relationships/hyperlink" Target="https://www.caixa.gov.br/Downloads/sinapi-cadernos-tecnicos/SINAPI-CT-CUSTOS-HORARIOS-PRODUTIVO-E-IMPRODUTIVO-DOS-EQUIPAMENTOS.pdf" TargetMode="External"/><Relationship Id="rId2408" Type="http://schemas.openxmlformats.org/officeDocument/2006/relationships/hyperlink" Target="https://www.caixa.gov.br/Downloads/sinapi-cadernos-tecnicos/SINAPI-CT-DEPRECIACAO-JUROS-IMPOSTOS-E-SEGUROS-MANUTENCAO-E-MATERIAIS-NA-OPERACAO-DOS-EQUIPAMENTOS.pdf" TargetMode="External"/><Relationship Id="rId2615" Type="http://schemas.openxmlformats.org/officeDocument/2006/relationships/hyperlink" Target="https://www.caixa.gov.br/Downloads/sinapi-cadernos-tecnicos/SINAPI-CT-DEPRECIACAO-JUROS-IMPOSTOS-E-SEGUROS-MANUTENCAO-E-MATERIAIS-NA-OPERACAO-DOS-EQUIPAMENTOS.pdf" TargetMode="External"/><Relationship Id="rId2822" Type="http://schemas.openxmlformats.org/officeDocument/2006/relationships/hyperlink" Target="https://www.caixa.gov.br/Downloads/sinapi-cadernos-tecnicos/SINAPI-CT-DUTOS-PARA-AR-CONDICIONADO.pdf" TargetMode="External"/><Relationship Id="rId5021" Type="http://schemas.openxmlformats.org/officeDocument/2006/relationships/hyperlink" Target="https://www.caixa.gov.br/Downloads/sinapi-cadernos-tecnicos/SINAPI-CT-INSTALACOES-HIDRAULICAS-RESERVACAO-E-BOMBAS-DE-RECALQUE.pdf" TargetMode="External"/><Relationship Id="rId5978" Type="http://schemas.openxmlformats.org/officeDocument/2006/relationships/hyperlink" Target="https://www.caixa.gov.br/Downloads/sinapi-cadernos-tecnicos/SINAPI-CT-INSTALACOES-DE-GAS-E-INCENDIO-EM-ACO-E-FERRO-GALVANIZADO.pdf" TargetMode="External"/><Relationship Id="rId8177" Type="http://schemas.openxmlformats.org/officeDocument/2006/relationships/hyperlink" Target="https://www.caixa.gov.br/Downloads/sinapi-cadernos-tecnicos/SINAPI-CT-POCOS-DE-VISITA-E-CAIXAS-PARA-BOCAS-DE-LOBO.pdf" TargetMode="External"/><Relationship Id="rId8384" Type="http://schemas.openxmlformats.org/officeDocument/2006/relationships/hyperlink" Target="https://www.caixa.gov.br/Downloads/sinapi-cadernos-tecnicos/SINAPI-CT-RADIER-PISO-DE-CONCRETO-E-LAJE-SOBRE-SOLO.pdf" TargetMode="External"/><Relationship Id="rId8591" Type="http://schemas.openxmlformats.org/officeDocument/2006/relationships/hyperlink" Target="https://www.caixa.gov.br/Downloads/sinapi-cadernos-tecnicos/SINAPI-CT-REDES-DE-LOGICA-TELEFONIA-E-IMAGEM.pdf" TargetMode="External"/><Relationship Id="rId9228" Type="http://schemas.openxmlformats.org/officeDocument/2006/relationships/hyperlink" Target="https://www.caixa.gov.br/Downloads/sinapi-cadernos-tecnicos/SINAPI-CT-TRANSPORTE-DE-MATERIAIS-DENTRO-DO-CANTEIRO-DE-OBRAS.pdf" TargetMode="External"/><Relationship Id="rId9435" Type="http://schemas.openxmlformats.org/officeDocument/2006/relationships/hyperlink" Target="https://www.caixa.gov.br/Downloads/sinapi-cadernos-tecnicos/SINAPI-CT-TUBULACAO-FLANGEADA-PARA-REDES-DE-AGUA.pdf" TargetMode="External"/><Relationship Id="rId9642" Type="http://schemas.openxmlformats.org/officeDocument/2006/relationships/hyperlink" Target="https://www.caixa.gov.br/Downloads/sinapi-cadernos-tecnicos/SINAPI-CT-VALVULAS-E-REGISTROS-PARA-SISTEMAS-PREDIAIS.pdf" TargetMode="External"/><Relationship Id="rId63" Type="http://schemas.openxmlformats.org/officeDocument/2006/relationships/hyperlink" Target="https://www.caixa.gov.br/Downloads/sinapi-cadernos-tecnicos/SINAPI-CT-ALVENARIA-DE-VEDACAO.pdf" TargetMode="External"/><Relationship Id="rId1217" Type="http://schemas.openxmlformats.org/officeDocument/2006/relationships/hyperlink" Target="https://www.caixa.gov.br/Downloads/sinapi-cadernos-tecnicos/SINAPI-CT-CANALETAS-GRELHAS-E-CAIXAS-COM-GRELHA-PARA-DRENAGEM.pdf" TargetMode="External"/><Relationship Id="rId1424" Type="http://schemas.openxmlformats.org/officeDocument/2006/relationships/hyperlink" Target="https://www.caixa.gov.br/Downloads/sinapi-cadernos-tecnicos/SINAPI-CT-CONTRAPISO.pdf" TargetMode="External"/><Relationship Id="rId1631" Type="http://schemas.openxmlformats.org/officeDocument/2006/relationships/hyperlink" Target="https://www.caixa.gov.br/Downloads/sinapi-cadernos-tecnicos/SINAPI-CT-CUSTOS-HORARIOS-PRODUTIVO-E-IMPRODUTIVO-DOS-EQUIPAMENTOS.pdf" TargetMode="External"/><Relationship Id="rId4787" Type="http://schemas.openxmlformats.org/officeDocument/2006/relationships/hyperlink" Target="https://www.caixa.gov.br/Downloads/sinapi-cadernos-tecnicos/SINAPI-CT-INSTALACOES-ELETRICAS-REDE-DE-DISTRIBUICAO.pdf" TargetMode="External"/><Relationship Id="rId4994" Type="http://schemas.openxmlformats.org/officeDocument/2006/relationships/hyperlink" Target="https://www.caixa.gov.br/Downloads/sinapi-cadernos-tecnicos/SINAPI-CT-INSTALACOES-HIDRAULICAS-RESERVACAO-E-BOMBAS-DE-RECALQUE.pdf" TargetMode="External"/><Relationship Id="rId5838" Type="http://schemas.openxmlformats.org/officeDocument/2006/relationships/hyperlink" Target="https://www.caixa.gov.br/Downloads/sinapi-cadernos-tecnicos/SINAPI-CT-INSTALACOES-PREDIAIS-DE-AGUAS-PLUVIAIS-TUBOS-CONEXOES-CAIXAS-E-RALOS.pdf" TargetMode="External"/><Relationship Id="rId7193" Type="http://schemas.openxmlformats.org/officeDocument/2006/relationships/hyperlink" Target="https://www.caixa.gov.br/Downloads/sinapi-cadernos-tecnicos/SINAPI-CT-LOUCAS-E-METAIS.pdf" TargetMode="External"/><Relationship Id="rId8037" Type="http://schemas.openxmlformats.org/officeDocument/2006/relationships/hyperlink" Target="https://www.caixa.gov.br/Downloads/sinapi-cadernos-tecnicos/SINAPI-CT-POSTES-DE-CONCRETO-E-METALICOS.pdf" TargetMode="External"/><Relationship Id="rId8244" Type="http://schemas.openxmlformats.org/officeDocument/2006/relationships/hyperlink" Target="https://www.caixa.gov.br/Downloads/sinapi-cadernos-tecnicos/SINAPI-CT-POCOS-DE-VISITA-E-CAIXAS-PARA-BOCAS-DE-LOBO.pdf" TargetMode="External"/><Relationship Id="rId8451" Type="http://schemas.openxmlformats.org/officeDocument/2006/relationships/hyperlink" Target="https://www.caixa.gov.br/Downloads/sinapi-cadernos-tecnicos/SINAPI-CT-RASGOS-E-FIXACOES.pdf" TargetMode="External"/><Relationship Id="rId9502" Type="http://schemas.openxmlformats.org/officeDocument/2006/relationships/hyperlink" Target="https://www.caixa.gov.br/Downloads/sinapi-cadernos-tecnicos/SINAPI-CT-VERGAS-CONTRAVERGAS-E-FIXACAO-DE-ALVENARIA.pdf" TargetMode="External"/><Relationship Id="rId3389" Type="http://schemas.openxmlformats.org/officeDocument/2006/relationships/hyperlink" Target="https://www.caixa.gov.br/Downloads/sinapi-cadernos-tecnicos/SINAPI-CT-ESCORAMENTO-E-PREPARO-DE-FUNDO-DE-VALAS.pdf" TargetMode="External"/><Relationship Id="rId3596" Type="http://schemas.openxmlformats.org/officeDocument/2006/relationships/hyperlink" Target="https://www.caixa.gov.br/Downloads/sinapi-cadernos-tecnicos/SINAPI-CT-ESTACAS-ESCAVADAS-SEM-FLUIDO-ESTABILIZANTE.pdf" TargetMode="External"/><Relationship Id="rId4647" Type="http://schemas.openxmlformats.org/officeDocument/2006/relationships/hyperlink" Target="https://www.caixa.gov.br/Downloads/sinapi-cadernos-tecnicos/SINAPI-CT-INSTALACOES-ELETRICAS-QUADROS-CABOS-DISJUNTORES-CONTATORES-E-BARRAMENTOS-BLINDADOS.pdf" TargetMode="External"/><Relationship Id="rId7053" Type="http://schemas.openxmlformats.org/officeDocument/2006/relationships/hyperlink" Target="https://www.caixa.gov.br/Downloads/sinapi-metodologia/Livro_SINAPI_Calculos_Parametros.pdf" TargetMode="External"/><Relationship Id="rId7260" Type="http://schemas.openxmlformats.org/officeDocument/2006/relationships/hyperlink" Target="https://www.caixa.gov.br/Downloads/sinapi-cadernos-tecnicos/SINAPI-CT-LUMINARIAS-EXTERNAS.pdf" TargetMode="External"/><Relationship Id="rId8104" Type="http://schemas.openxmlformats.org/officeDocument/2006/relationships/hyperlink" Target="https://www.caixa.gov.br/Downloads/sinapi-cadernos-tecnicos/SINAPI-CT-POSTES-DE-CONCRETO-E-METALICOS.pdf" TargetMode="External"/><Relationship Id="rId8311" Type="http://schemas.openxmlformats.org/officeDocument/2006/relationships/hyperlink" Target="https://www.caixa.gov.br/Downloads/sinapi-cadernos-tecnicos/SINAPI-CT-PRODUCAO-DE-CONCRETO.pdf" TargetMode="External"/><Relationship Id="rId2198" Type="http://schemas.openxmlformats.org/officeDocument/2006/relationships/hyperlink" Target="https://www.caixa.gov.br/Downloads/sinapi-cadernos-tecnicos/SINAPI-CT-DEPRECIACAO-JUROS-IMPOSTOS-E-SEGUROS-MANUTENCAO-E-MATERIAIS-NA-OPERACAO-DOS-EQUIPAMENTOS.pdf" TargetMode="External"/><Relationship Id="rId3249" Type="http://schemas.openxmlformats.org/officeDocument/2006/relationships/hyperlink" Target="https://www.caixa.gov.br/Downloads/sinapi-cadernos-tecnicos/SINAPI-CT-ESCAVACAO-VERTICAL-A-CEU-ABERTO.pdf" TargetMode="External"/><Relationship Id="rId3456" Type="http://schemas.openxmlformats.org/officeDocument/2006/relationships/hyperlink" Target="https://www.caixa.gov.br/Downloads/sinapi-cadernos-tecnicos/SINAPI-CT-ESQUADRIAS-PORTAS.pdf" TargetMode="External"/><Relationship Id="rId4854" Type="http://schemas.openxmlformats.org/officeDocument/2006/relationships/hyperlink" Target="https://www.caixa.gov.br/Downloads/sinapi-cadernos-tecnicos/SINAPI-CT-INSTALACOES-HIDRAULICAS-RESERVACAO-E-BOMBAS-DE-RECALQUE.pdf" TargetMode="External"/><Relationship Id="rId5905" Type="http://schemas.openxmlformats.org/officeDocument/2006/relationships/hyperlink" Target="https://www.caixa.gov.br/Downloads/sinapi-cadernos-tecnicos/SINAPI-CT-INSTALACOES-PREDIAIS-DE-AGUAS-PLUVIAIS-TUBOS-CONEXOES-CAIXAS-E-RALOS.pdf" TargetMode="External"/><Relationship Id="rId7120" Type="http://schemas.openxmlformats.org/officeDocument/2006/relationships/hyperlink" Target="https://www.caixa.gov.br/Downloads/sinapi-metodologia/Livro_SINAPI_Calculos_Parametros.pdf" TargetMode="External"/><Relationship Id="rId377" Type="http://schemas.openxmlformats.org/officeDocument/2006/relationships/hyperlink" Target="https://www.caixa.gov.br/Downloads/sinapi-cadernos-tecnicos/SINAPI-CT-ASSENTAMENTO-DE-TUBOS-DE-ESGOTO-EM-PVC-E-PEAD.pdf" TargetMode="External"/><Relationship Id="rId584" Type="http://schemas.openxmlformats.org/officeDocument/2006/relationships/hyperlink" Target="https://www.caixa.gov.br/Downloads/sinapi-cadernos-tecnicos/SINAPI-CT-ASSENTAMENTO-DE-TUBOS-DE-PVC-E-METALICOS-EM-REDES-DE-AGUA.pdf" TargetMode="External"/><Relationship Id="rId2058" Type="http://schemas.openxmlformats.org/officeDocument/2006/relationships/hyperlink" Target="https://www.caixa.gov.br/Downloads/sinapi-cadernos-tecnicos/SINAPI-CT-DEPRECIACAO-JUROS-IMPOSTOS-E-SEGUROS-MANUTENCAO-E-MATERIAIS-NA-OPERACAO-DOS-EQUIPAMENTOS.pdf" TargetMode="External"/><Relationship Id="rId2265" Type="http://schemas.openxmlformats.org/officeDocument/2006/relationships/hyperlink" Target="https://www.caixa.gov.br/Downloads/sinapi-cadernos-tecnicos/SINAPI-CT-DEPRECIACAO-JUROS-IMPOSTOS-E-SEGUROS-MANUTENCAO-E-MATERIAIS-NA-OPERACAO-DOS-EQUIPAMENTOS.pdf" TargetMode="External"/><Relationship Id="rId3109" Type="http://schemas.openxmlformats.org/officeDocument/2006/relationships/hyperlink" Target="https://www.caixa.gov.br/Downloads/sinapi-cadernos-tecnicos/SINAPI-CT-ESCADAS.pdf" TargetMode="External"/><Relationship Id="rId3663" Type="http://schemas.openxmlformats.org/officeDocument/2006/relationships/hyperlink" Target="https://www.caixa.gov.br/Downloads/sinapi-cadernos-tecnicos/SINAPI-CT-ESTRUTURA-E-TRAMA-PARA-COBERTURA.pdf" TargetMode="External"/><Relationship Id="rId3870" Type="http://schemas.openxmlformats.org/officeDocument/2006/relationships/hyperlink" Target="https://www.caixa.gov.br/Downloads/sinapi-cadernos-tecnicos/SINAPI-CT-EXECUCAO-DE-TIRANTES.pdf" TargetMode="External"/><Relationship Id="rId4507" Type="http://schemas.openxmlformats.org/officeDocument/2006/relationships/hyperlink" Target="https://www.caixa.gov.br/Downloads/sinapi-cadernos-tecnicos/SINAPI-CT-INSTALACOES-ELETRICAS-ELETRODUTOS-EMBUTIDOS-CABOS-CAIXAS-TOMADAS-E-INTERRUPTORES.pdf" TargetMode="External"/><Relationship Id="rId4714" Type="http://schemas.openxmlformats.org/officeDocument/2006/relationships/hyperlink" Target="https://www.caixa.gov.br/Downloads/sinapi-cadernos-tecnicos/SINAPI-CT-INSTALACOES-ELETRICAS-QUADROS-CABOS-DISJUNTORES-CONTATORES-E-BARRAMENTOS-BLINDADOS.pdf" TargetMode="External"/><Relationship Id="rId4921" Type="http://schemas.openxmlformats.org/officeDocument/2006/relationships/hyperlink" Target="https://www.caixa.gov.br/Downloads/sinapi-cadernos-tecnicos/SINAPI-CT-INSTALACOES-HIDRAULICAS-RESERVACAO-E-BOMBAS-DE-RECALQUE.pdf" TargetMode="External"/><Relationship Id="rId9085" Type="http://schemas.openxmlformats.org/officeDocument/2006/relationships/hyperlink" Target="https://www.caixa.gov.br/Downloads/sinapi-cadernos-tecnicos/SINAPI-CT-TRANSPORTE-FLUVIAL-CARGA-E-DESCARGA.pdf" TargetMode="External"/><Relationship Id="rId9292" Type="http://schemas.openxmlformats.org/officeDocument/2006/relationships/hyperlink" Target="https://www.caixa.gov.br/Downloads/sinapi-cadernos-tecnicos/SINAPI-CT-TRANSPORTE-CARGA-E-DESCARGA-DE-MATERIAIS.pdf" TargetMode="External"/><Relationship Id="rId237" Type="http://schemas.openxmlformats.org/officeDocument/2006/relationships/hyperlink" Target="https://www.caixa.gov.br/Downloads/sinapi-cadernos-tecnicos/SINAPI-CT-ARGAMASSAS.pdf" TargetMode="External"/><Relationship Id="rId791" Type="http://schemas.openxmlformats.org/officeDocument/2006/relationships/hyperlink" Target="https://www.caixa.gov.br/Downloads/sinapi-cadernos-tecnicos/SINAPI-CT-ATERROS-BASES-SUB-BASES-E-IMPRIMACOES.pdf" TargetMode="External"/><Relationship Id="rId1074" Type="http://schemas.openxmlformats.org/officeDocument/2006/relationships/hyperlink" Target="https://www.caixa.gov.br/Downloads/sinapi-cadernos-tecnicos/SINAPI-CT-BOMBAS-HIDRAULICAS-CENTRIFUGAS-HORIZONTAIS-E-SUBMERSIVEIS.pdf" TargetMode="External"/><Relationship Id="rId2472" Type="http://schemas.openxmlformats.org/officeDocument/2006/relationships/hyperlink" Target="https://www.caixa.gov.br/Downloads/sinapi-cadernos-tecnicos/SINAPI-CT-DEPRECIACAO-JUROS-IMPOSTOS-E-SEGUROS-MANUTENCAO-E-MATERIAIS-NA-OPERACAO-DOS-EQUIPAMENTOS.pdf" TargetMode="External"/><Relationship Id="rId3316" Type="http://schemas.openxmlformats.org/officeDocument/2006/relationships/hyperlink" Target="https://www.caixa.gov.br/Downloads/sinapi-cadernos-tecnicos/SINAPI-CT-ESCAVACAO-DE-VALAS.pdf" TargetMode="External"/><Relationship Id="rId3523" Type="http://schemas.openxmlformats.org/officeDocument/2006/relationships/hyperlink" Target="https://www.caixa.gov.br/Downloads/sinapi-cadernos-tecnicos/SINAPI-CT-ESQUADRIAS-PORTAS.pdf" TargetMode="External"/><Relationship Id="rId3730" Type="http://schemas.openxmlformats.org/officeDocument/2006/relationships/hyperlink" Target="https://www.caixa.gov.br/Downloads/sinapi-cadernos-tecnicos/SINAPI-CT-ESTRUTURAS-PRE-FABRICADAS-E-PRE-MOLDADAS.pdf" TargetMode="External"/><Relationship Id="rId6679" Type="http://schemas.openxmlformats.org/officeDocument/2006/relationships/hyperlink" Target="https://www.caixa.gov.br/Downloads/sinapi-cadernos-tecnicos/SINAPI-CT-LASTRO.pdf" TargetMode="External"/><Relationship Id="rId6886" Type="http://schemas.openxmlformats.org/officeDocument/2006/relationships/hyperlink" Target="https://www.caixa.gov.br/Downloads/sinapi-metodologia/Livro_SINAPI_Calculos_Parametros.pdf" TargetMode="External"/><Relationship Id="rId7937" Type="http://schemas.openxmlformats.org/officeDocument/2006/relationships/hyperlink" Target="https://www.caixa.gov.br/Downloads/sinapi-cadernos-tecnicos/SINAPI-CT-PINTURA-EM-SUPERFICIES-METALICAS.pdf" TargetMode="External"/><Relationship Id="rId444" Type="http://schemas.openxmlformats.org/officeDocument/2006/relationships/hyperlink" Target="https://www.caixa.gov.br/Downloads/sinapi-cadernos-tecnicos/SINAPI-CT-ASSENTAMENTO-DE-TUBOS-DE-PVC-E-METALICOS-EM-REDES-DE-AGUA.pdf" TargetMode="External"/><Relationship Id="rId651" Type="http://schemas.openxmlformats.org/officeDocument/2006/relationships/hyperlink" Target="https://www.caixa.gov.br/Downloads/sinapi-cadernos-tecnicos/SINAPI-CT-ASSENTAMENTO-DE-TUBOS-DE-ESGOTO-OU-DRENAGEM-PLUVIAL-EM-CONCRETO.pdf" TargetMode="External"/><Relationship Id="rId1281" Type="http://schemas.openxmlformats.org/officeDocument/2006/relationships/hyperlink" Target="https://www.caixa.gov.br/Downloads/sinapi-cadernos-tecnicos/SINAPI-CT-CHAPISCO.pdf" TargetMode="External"/><Relationship Id="rId2125" Type="http://schemas.openxmlformats.org/officeDocument/2006/relationships/hyperlink" Target="https://www.caixa.gov.br/Downloads/sinapi-cadernos-tecnicos/SINAPI-CT-DEPRECIACAO-JUROS-IMPOSTOS-E-SEGUROS-MANUTENCAO-E-MATERIAIS-NA-OPERACAO-DOS-EQUIPAMENTOS.pdf" TargetMode="External"/><Relationship Id="rId2332" Type="http://schemas.openxmlformats.org/officeDocument/2006/relationships/hyperlink" Target="https://www.caixa.gov.br/Downloads/sinapi-cadernos-tecnicos/SINAPI-CT-DEPRECIACAO-JUROS-IMPOSTOS-E-SEGUROS-MANUTENCAO-E-MATERIAIS-NA-OPERACAO-DOS-EQUIPAMENTOS.pdf" TargetMode="External"/><Relationship Id="rId5488" Type="http://schemas.openxmlformats.org/officeDocument/2006/relationships/hyperlink" Target="https://www.caixa.gov.br/Downloads/sinapi-cadernos-tecnicos/SINAPI-CT-INSTALACOES-PREDIAIS-DE-AGUA-FRIA-EM-PVC.pdf" TargetMode="External"/><Relationship Id="rId5695" Type="http://schemas.openxmlformats.org/officeDocument/2006/relationships/hyperlink" Target="https://www.caixa.gov.br/Downloads/sinapi-cadernos-tecnicos/SINAPI-CT-INSTALACOES-PREDIAIS-DE-AGUA-QUENTE-EM-CPVC.pdf" TargetMode="External"/><Relationship Id="rId6539" Type="http://schemas.openxmlformats.org/officeDocument/2006/relationships/hyperlink" Target="https://www.caixa.gov.br/Downloads/sinapi-cadernos-tecnicos/SINAPI-CT-INSTALACOES-EM-COBRE.pdf" TargetMode="External"/><Relationship Id="rId6746" Type="http://schemas.openxmlformats.org/officeDocument/2006/relationships/hyperlink" Target="https://www.caixa.gov.br/Downloads/sinapi-cadernos-tecnicos/SINAPI-CT-LIMPEZA-DE-OBRA.pdf" TargetMode="External"/><Relationship Id="rId6953" Type="http://schemas.openxmlformats.org/officeDocument/2006/relationships/hyperlink" Target="https://www.caixa.gov.br/Downloads/sinapi-metodologia/Livro_SINAPI_Calculos_Parametros.pdf" TargetMode="External"/><Relationship Id="rId9152" Type="http://schemas.openxmlformats.org/officeDocument/2006/relationships/hyperlink" Target="https://www.caixa.gov.br/Downloads/sinapi-cadernos-tecnicos/SINAPI-CT-TRANSPORTE-DE-MATERIAIS-DENTRO-DO-CANTEIRO-DE-OBRAS.pdf" TargetMode="External"/><Relationship Id="rId304" Type="http://schemas.openxmlformats.org/officeDocument/2006/relationships/hyperlink" Target="https://www.caixa.gov.br/Downloads/sinapi-cadernos-tecnicos/SINAPI-CT-ARMACAO-PARA-ESTRUTURAS-DE-CONCRETO-ARMADO.pdf" TargetMode="External"/><Relationship Id="rId511" Type="http://schemas.openxmlformats.org/officeDocument/2006/relationships/hyperlink" Target="https://www.caixa.gov.br/Downloads/sinapi-cadernos-tecnicos/SINAPI-CT-ASSENTAMENTO-DE-TUBOS-DE-PVC-E-METALICOS-EM-REDES-DE-AGUA.pdf" TargetMode="External"/><Relationship Id="rId1141" Type="http://schemas.openxmlformats.org/officeDocument/2006/relationships/hyperlink" Target="https://www.caixa.gov.br/Downloads/sinapi-cadernos-tecnicos/SINAPI-CT-CAIXAS-ENTERRADAS.pdf" TargetMode="External"/><Relationship Id="rId4297" Type="http://schemas.openxmlformats.org/officeDocument/2006/relationships/hyperlink" Target="https://www.caixa.gov.br/Downloads/sinapi-cadernos-tecnicos/SINAPI-CT-ILUMINACAO-PREDIAL-E-MONITORAMENTO.pdf" TargetMode="External"/><Relationship Id="rId5348" Type="http://schemas.openxmlformats.org/officeDocument/2006/relationships/hyperlink" Target="https://www.caixa.gov.br/Downloads/sinapi-cadernos-tecnicos/SINAPI-CT-INSTALACOES-HIDRAULICAS-EM-PPR.pdf" TargetMode="External"/><Relationship Id="rId5555" Type="http://schemas.openxmlformats.org/officeDocument/2006/relationships/hyperlink" Target="https://www.caixa.gov.br/Downloads/sinapi-cadernos-tecnicos/SINAPI-CT-INSTALACOES-PREDIAIS-DE-AGUA-FRIA-EM-PVC.pdf" TargetMode="External"/><Relationship Id="rId5762" Type="http://schemas.openxmlformats.org/officeDocument/2006/relationships/hyperlink" Target="https://www.caixa.gov.br/Downloads/sinapi-cadernos-tecnicos/SINAPI-CT-INSTALACOES-PREDIAIS-DE-AGUA-QUENTE-EM-CPVC.pdf" TargetMode="External"/><Relationship Id="rId6606" Type="http://schemas.openxmlformats.org/officeDocument/2006/relationships/hyperlink" Target="https://www.caixa.gov.br/Downloads/sinapi-cadernos-tecnicos/SINAPI-CT-INSTALACOES-EM-COBRE.pdf" TargetMode="External"/><Relationship Id="rId6813" Type="http://schemas.openxmlformats.org/officeDocument/2006/relationships/hyperlink" Target="https://www.caixa.gov.br/Downloads/sinapi-metodologia/Livro_SINAPI_Calculos_Parametros.pdf" TargetMode="External"/><Relationship Id="rId9012" Type="http://schemas.openxmlformats.org/officeDocument/2006/relationships/hyperlink" Target="https://www.caixa.gov.br/Downloads/sinapi-cadernos-tecnicos/SINAPI-CT-TELHAMENTO-PARA-COBERTURA.pdf" TargetMode="External"/><Relationship Id="rId1001" Type="http://schemas.openxmlformats.org/officeDocument/2006/relationships/hyperlink" Target="https://www.caixa.gov.br/Downloads/sinapi-cadernos-tecnicos/SINAPI-CT-BOCAS-PARA-BUEIROS.pdf" TargetMode="External"/><Relationship Id="rId4157" Type="http://schemas.openxmlformats.org/officeDocument/2006/relationships/hyperlink" Target="https://www.caixa.gov.br/Downloads/sinapi-cadernos-tecnicos/SINAPI-CT-GALERIAS-COM-ADUELAS-DE-CONCRETO.pdf" TargetMode="External"/><Relationship Id="rId4364" Type="http://schemas.openxmlformats.org/officeDocument/2006/relationships/hyperlink" Target="https://www.caixa.gov.br/Downloads/sinapi-cadernos-tecnicos/SINAPI-CT-INSTALACOES-ELETRICAS-ELETRODUTOS-EMBUTIDOS-CABOS-CAIXAS-TOMADAS-E-INTERRUPTORES.pdf" TargetMode="External"/><Relationship Id="rId4571" Type="http://schemas.openxmlformats.org/officeDocument/2006/relationships/hyperlink" Target="https://www.caixa.gov.br/Downloads/sinapi-cadernos-tecnicos/SINAPI-CT-INSTALACOES-ELETRICAS-ELETRODUTOS-CONEXOES-E-CONDULETES-APARENTES.pdf" TargetMode="External"/><Relationship Id="rId5208" Type="http://schemas.openxmlformats.org/officeDocument/2006/relationships/hyperlink" Target="https://www.caixa.gov.br/Downloads/sinapi-cadernos-tecnicos/SINAPI-CT-INSTALACOES-HIDRAULICAS-EM-PEX.pdf" TargetMode="External"/><Relationship Id="rId5415" Type="http://schemas.openxmlformats.org/officeDocument/2006/relationships/hyperlink" Target="https://www.caixa.gov.br/Downloads/sinapi-cadernos-tecnicos/SINAPI-CT-INSTALACOES-PREDIAIS-DE-ESGOTO-TUBOS-E-CONEXOES.pdf" TargetMode="External"/><Relationship Id="rId5622" Type="http://schemas.openxmlformats.org/officeDocument/2006/relationships/hyperlink" Target="https://www.caixa.gov.br/Downloads/sinapi-cadernos-tecnicos/SINAPI-CT-INSTALACOES-PREDIAIS-DE-AGUA-FRIA-EM-PVC.pdf" TargetMode="External"/><Relationship Id="rId8778" Type="http://schemas.openxmlformats.org/officeDocument/2006/relationships/hyperlink" Target="https://www.caixa.gov.br/Downloads/sinapi-cadernos-tecnicos/SINAPI-CT-REVESTIMENTOS-CERAMICOS-INTERNOS.pdf" TargetMode="External"/><Relationship Id="rId1958" Type="http://schemas.openxmlformats.org/officeDocument/2006/relationships/hyperlink" Target="https://www.caixa.gov.br/Downloads/sinapi-cadernos-tecnicos/SINAPI-CT-DEPRECIACAO-JUROS-IMPOSTOS-E-SEGUROS-MANUTENCAO-E-MATERIAIS-NA-OPERACAO-DOS-EQUIPAMENTOS.pdf" TargetMode="External"/><Relationship Id="rId3173" Type="http://schemas.openxmlformats.org/officeDocument/2006/relationships/hyperlink" Target="https://www.caixa.gov.br/Downloads/sinapi-cadernos-tecnicos/SINAPI-CT-ESCAVACAO-HORIZONTAL.pdf" TargetMode="External"/><Relationship Id="rId3380" Type="http://schemas.openxmlformats.org/officeDocument/2006/relationships/hyperlink" Target="https://www.caixa.gov.br/Downloads/sinapi-cadernos-tecnicos/SINAPI-CT-ESCORAMENTO-E-PREPARO-DE-FUNDO-DE-VALAS.pdf" TargetMode="External"/><Relationship Id="rId4017" Type="http://schemas.openxmlformats.org/officeDocument/2006/relationships/hyperlink" Target="https://www.caixa.gov.br/Downloads/sinapi-cadernos-tecnicos/SINAPI-CT-FORMAS-CURVAS-PARA-PAREDES-DE-RESERVATORIOS-DE-CONCRETO.pdf" TargetMode="External"/><Relationship Id="rId4224" Type="http://schemas.openxmlformats.org/officeDocument/2006/relationships/hyperlink" Target="https://www.caixa.gov.br/Downloads/sinapi-cadernos-tecnicos/SINAPI-CT-GUARDA-CORPO-CORRIMAO-E-GRADE-PARA-ESQUADRIAS.pdf" TargetMode="External"/><Relationship Id="rId4431" Type="http://schemas.openxmlformats.org/officeDocument/2006/relationships/hyperlink" Target="https://www.caixa.gov.br/Downloads/sinapi-cadernos-tecnicos/SINAPI-CT-INSTALACOES-ELETRICAS-ELETRODUTOS-EMBUTIDOS-CABOS-CAIXAS-TOMADAS-E-INTERRUPTORES.pdf" TargetMode="External"/><Relationship Id="rId7587" Type="http://schemas.openxmlformats.org/officeDocument/2006/relationships/hyperlink" Target="https://www.caixa.gov.br/Downloads/sinapi-cadernos-tecnicos/SINAPI-CT-PAREDES-EM-DRYWALL.pdf" TargetMode="External"/><Relationship Id="rId8638" Type="http://schemas.openxmlformats.org/officeDocument/2006/relationships/hyperlink" Target="https://www.caixa.gov.br/Downloads/sinapi-cadernos-tecnicos/SINAPI-CT-REDES-DE-LOGICA-TELEFONIA-E-IMAGEM.pdf" TargetMode="External"/><Relationship Id="rId8985" Type="http://schemas.openxmlformats.org/officeDocument/2006/relationships/hyperlink" Target="https://www.caixa.gov.br/Downloads/sinapi-cadernos-tecnicos/SINAPI-CT-TELHAMENTO-PARA-COBERTURA.pdf" TargetMode="External"/><Relationship Id="rId1818" Type="http://schemas.openxmlformats.org/officeDocument/2006/relationships/hyperlink" Target="https://www.caixa.gov.br/Downloads/sinapi-cadernos-tecnicos/SINAPI-CT-CUSTOS-HORARIOS-PRODUTIVO-E-IMPRODUTIVO-DOS-EQUIPAMENTOS.pdf" TargetMode="External"/><Relationship Id="rId3033" Type="http://schemas.openxmlformats.org/officeDocument/2006/relationships/hyperlink" Target="https://www.caixa.gov.br/Downloads/sinapi-cadernos-tecnicos/SINAPI-CT-EQUIPAMENTOS-DE-PROTECAO-COLETIVA.pdf" TargetMode="External"/><Relationship Id="rId3240" Type="http://schemas.openxmlformats.org/officeDocument/2006/relationships/hyperlink" Target="https://www.caixa.gov.br/Downloads/sinapi-cadernos-tecnicos/SINAPI-CT-ESCAVACAO-VERTICAL-A-CEU-ABERTO.pdf" TargetMode="External"/><Relationship Id="rId6189" Type="http://schemas.openxmlformats.org/officeDocument/2006/relationships/hyperlink" Target="https://www.caixa.gov.br/Downloads/sinapi-cadernos-tecnicos/SINAPI-CT-INSTALACOES-DE-GAS-E-INCENDIO-EM-ACO-E-FERRO-GALVANIZADO.pdf" TargetMode="External"/><Relationship Id="rId6396" Type="http://schemas.openxmlformats.org/officeDocument/2006/relationships/hyperlink" Target="https://www.caixa.gov.br/Downloads/sinapi-cadernos-tecnicos/SINAPI-CT-INSTALACOES-EM-COBRE.pdf" TargetMode="External"/><Relationship Id="rId7794" Type="http://schemas.openxmlformats.org/officeDocument/2006/relationships/hyperlink" Target="https://www.caixa.gov.br/Downloads/sinapi-cadernos-tecnicos/SINAPI-CT-PERFURACAO-HORIZONTAL-DIRECIONAL-HDD.pdf" TargetMode="External"/><Relationship Id="rId8845" Type="http://schemas.openxmlformats.org/officeDocument/2006/relationships/hyperlink" Target="https://www.caixa.gov.br/Downloads/sinapi-cadernos-tecnicos/SINAPI-CT-SINALIZACAO-VERTICAL-VIARIA.pdf" TargetMode="External"/><Relationship Id="rId161" Type="http://schemas.openxmlformats.org/officeDocument/2006/relationships/hyperlink" Target="https://www.caixa.gov.br/Downloads/sinapi-cadernos-tecnicos/SINAPI-CT-ARGAMASSAS.pdf" TargetMode="External"/><Relationship Id="rId6049" Type="http://schemas.openxmlformats.org/officeDocument/2006/relationships/hyperlink" Target="https://www.caixa.gov.br/Downloads/sinapi-cadernos-tecnicos/SINAPI-CT-INSTALACOES-DE-GAS-E-INCENDIO-EM-ACO-E-FERRO-GALVANIZADO.pdf" TargetMode="External"/><Relationship Id="rId7447" Type="http://schemas.openxmlformats.org/officeDocument/2006/relationships/hyperlink" Target="https://www.caixa.gov.br/Downloads/sinapi-cadernos-tecnicos/SINAPI-CT-MOBILIARIO-URBANO.pdf" TargetMode="External"/><Relationship Id="rId7654" Type="http://schemas.openxmlformats.org/officeDocument/2006/relationships/hyperlink" Target="https://www.caixa.gov.br/Downloads/sinapi-cadernos-tecnicos/SINAPI-CT-PAVIMENTACOES-DIVERSAS-PARALELEPIPEDOS-E-PEDRAS-POLIEDRICAS.pdf" TargetMode="External"/><Relationship Id="rId7861" Type="http://schemas.openxmlformats.org/officeDocument/2006/relationships/hyperlink" Target="https://www.caixa.gov.br/Downloads/sinapi-cadernos-tecnicos/SINAPI-CT-PINTURA-EM-MADEIRA.pdf" TargetMode="External"/><Relationship Id="rId8705" Type="http://schemas.openxmlformats.org/officeDocument/2006/relationships/hyperlink" Target="https://www.caixa.gov.br/Downloads/sinapi-cadernos-tecnicos/SINAPI-CT-REDES-DE-AGUA-E-ESGOTO-EM-PEAD-LISO-(TUBOS-E-CONEXOES).pdf" TargetMode="External"/><Relationship Id="rId8912" Type="http://schemas.openxmlformats.org/officeDocument/2006/relationships/hyperlink" Target="https://www.caixa.gov.br/Downloads/sinapi-cadernos-tecnicos/SINAPI-CT-SISTEMAS-HOSPITALARES-PONTOS-DE-CONSUMO.pdf" TargetMode="External"/><Relationship Id="rId2799" Type="http://schemas.openxmlformats.org/officeDocument/2006/relationships/hyperlink" Target="https://www.caixa.gov.br/Downloads/sinapi-cadernos-tecnicos/SINAPI-CT-DRENOS.pdf" TargetMode="External"/><Relationship Id="rId3100" Type="http://schemas.openxmlformats.org/officeDocument/2006/relationships/hyperlink" Target="https://www.caixa.gov.br/Downloads/sinapi-cadernos-tecnicos/SINAPI-CT-ESCADAS.pdf" TargetMode="External"/><Relationship Id="rId6256" Type="http://schemas.openxmlformats.org/officeDocument/2006/relationships/hyperlink" Target="https://www.caixa.gov.br/Downloads/sinapi-cadernos-tecnicos/SINAPI-CT-INSTALACOES-DE-GAS-E-INCENDIO-EM-ACO-E-FERRO-GALVANIZADO.pdf" TargetMode="External"/><Relationship Id="rId6463" Type="http://schemas.openxmlformats.org/officeDocument/2006/relationships/hyperlink" Target="https://www.caixa.gov.br/Downloads/sinapi-cadernos-tecnicos/SINAPI-CT-INSTALACOES-EM-COBRE.pdf" TargetMode="External"/><Relationship Id="rId6670" Type="http://schemas.openxmlformats.org/officeDocument/2006/relationships/hyperlink" Target="https://www.caixa.gov.br/Downloads/sinapi-cadernos-tecnicos/SINAPI-CT-LAJES-PRE-MOLDADAS.pdf" TargetMode="External"/><Relationship Id="rId7307" Type="http://schemas.openxmlformats.org/officeDocument/2006/relationships/hyperlink" Target="https://www.caixa.gov.br/Downloads/sinapi-cadernos-tecnicos/SINAPI-CT-MASSA-UNICA-EXTERNA.pdf" TargetMode="External"/><Relationship Id="rId7514" Type="http://schemas.openxmlformats.org/officeDocument/2006/relationships/hyperlink" Target="https://www.caixa.gov.br/Downloads/sinapi-cadernos-tecnicos/SINAPI-CT-PAREDES-DE-CONCRETO-ARMACAO.pdf" TargetMode="External"/><Relationship Id="rId7721" Type="http://schemas.openxmlformats.org/officeDocument/2006/relationships/hyperlink" Target="https://www.caixa.gov.br/Downloads/sinapi-cadernos-tecnicos/SINAPI-CT-PAVIMENTO-RIGIDO-DE-CONCRETO.pdf" TargetMode="External"/><Relationship Id="rId978" Type="http://schemas.openxmlformats.org/officeDocument/2006/relationships/hyperlink" Target="https://www.caixa.gov.br/Downloads/sinapi-cadernos-tecnicos/SINAPI-CT-ATERROS-BASES-SUB-BASES-E-IMPRIMACOES.pdf" TargetMode="External"/><Relationship Id="rId2659" Type="http://schemas.openxmlformats.org/officeDocument/2006/relationships/hyperlink" Target="https://www.caixa.gov.br/Downloads/sinapi-cadernos-tecnicos/SINAPI-CT-DEPRECIACAO-JUROS-IMPOSTOS-E-SEGUROS-MANUTENCAO-E-MATERIAIS-NA-OPERACAO-DOS-EQUIPAMENTOS.pdf" TargetMode="External"/><Relationship Id="rId2866" Type="http://schemas.openxmlformats.org/officeDocument/2006/relationships/hyperlink" Target="https://www.caixa.gov.br/Downloads/sinapi-cadernos-tecnicos/SINAPI-CT-ELETROCALHAS.pdf" TargetMode="External"/><Relationship Id="rId3917" Type="http://schemas.openxmlformats.org/officeDocument/2006/relationships/hyperlink" Target="https://www.caixa.gov.br/Downloads/sinapi-cadernos-tecnicos/SINAPI-CT-FORROS.pdf" TargetMode="External"/><Relationship Id="rId5065" Type="http://schemas.openxmlformats.org/officeDocument/2006/relationships/hyperlink" Target="https://www.caixa.gov.br/Downloads/sinapi-cadernos-tecnicos/SINAPI-CT-INSTALACOES-HIDRAULICAS-RESERVACAO-E-BOMBAS-DE-RECALQUE.pdf" TargetMode="External"/><Relationship Id="rId5272" Type="http://schemas.openxmlformats.org/officeDocument/2006/relationships/hyperlink" Target="https://www.caixa.gov.br/Downloads/sinapi-cadernos-tecnicos/SINAPI-CT-INSTALACOES-HIDRAULICAS-EM-PPR.pdf" TargetMode="External"/><Relationship Id="rId6116" Type="http://schemas.openxmlformats.org/officeDocument/2006/relationships/hyperlink" Target="https://www.caixa.gov.br/Downloads/sinapi-cadernos-tecnicos/SINAPI-CT-INSTALACOES-DE-GAS-E-INCENDIO-EM-ACO-E-FERRO-GALVANIZADO.pdf" TargetMode="External"/><Relationship Id="rId6323" Type="http://schemas.openxmlformats.org/officeDocument/2006/relationships/hyperlink" Target="https://www.caixa.gov.br/Downloads/sinapi-cadernos-tecnicos/SINAPI-CT-INSTALACOES-DE-AR-CONDICIONADO.pdf" TargetMode="External"/><Relationship Id="rId6530" Type="http://schemas.openxmlformats.org/officeDocument/2006/relationships/hyperlink" Target="https://www.caixa.gov.br/Downloads/sinapi-cadernos-tecnicos/SINAPI-CT-INSTALACOES-EM-COBRE.pdf" TargetMode="External"/><Relationship Id="rId9479" Type="http://schemas.openxmlformats.org/officeDocument/2006/relationships/hyperlink" Target="https://www.caixa.gov.br/Downloads/sinapi-cadernos-tecnicos/SINAPI-CT-USINAGENS.pdf" TargetMode="External"/><Relationship Id="rId9686" Type="http://schemas.openxmlformats.org/officeDocument/2006/relationships/hyperlink" Target="https://www.caixa.gov.br/Downloads/sinapi-cadernos-tecnicos/SINAPI-CT-VALVULAS-PARA-REDES-DE-SANEAMENTO.pdf" TargetMode="External"/><Relationship Id="rId838" Type="http://schemas.openxmlformats.org/officeDocument/2006/relationships/hyperlink" Target="https://www.caixa.gov.br/Downloads/sinapi-cadernos-tecnicos/SINAPI-CT-ATERROS-BASES-SUB-BASES-E-IMPRIMACOES.pdf" TargetMode="External"/><Relationship Id="rId1468" Type="http://schemas.openxmlformats.org/officeDocument/2006/relationships/hyperlink" Target="https://www.caixa.gov.br/Downloads/sinapi-cadernos-tecnicos/SINAPI-CT-CUSTOS-HORARIOS-PRODUTIVO-E-IMPRODUTIVO-DOS-EQUIPAMENTOS.pdf" TargetMode="External"/><Relationship Id="rId1675" Type="http://schemas.openxmlformats.org/officeDocument/2006/relationships/hyperlink" Target="https://www.caixa.gov.br/Downloads/sinapi-cadernos-tecnicos/SINAPI-CT-CUSTOS-HORARIOS-PRODUTIVO-E-IMPRODUTIVO-DOS-EQUIPAMENTOS.pdf" TargetMode="External"/><Relationship Id="rId1882" Type="http://schemas.openxmlformats.org/officeDocument/2006/relationships/hyperlink" Target="https://www.caixa.gov.br/Downloads/sinapi-cadernos-tecnicos/SINAPI-CT-DEMOLICOES-E-REMOCOES.pdf" TargetMode="External"/><Relationship Id="rId2519" Type="http://schemas.openxmlformats.org/officeDocument/2006/relationships/hyperlink" Target="https://www.caixa.gov.br/Downloads/sinapi-cadernos-tecnicos/SINAPI-CT-DEPRECIACAO-JUROS-IMPOSTOS-E-SEGUROS-MANUTENCAO-E-MATERIAIS-NA-OPERACAO-DOS-EQUIPAMENTOS.pdf" TargetMode="External"/><Relationship Id="rId2726" Type="http://schemas.openxmlformats.org/officeDocument/2006/relationships/hyperlink" Target="https://www.caixa.gov.br/Downloads/sinapi-cadernos-tecnicos/SINAPI-CT-DISSIPADORES-DE-ENERGIA.pdf" TargetMode="External"/><Relationship Id="rId4081" Type="http://schemas.openxmlformats.org/officeDocument/2006/relationships/hyperlink" Target="https://www.caixa.gov.br/Downloads/sinapi-cadernos-tecnicos/SINAPI-CT-FORMAS-PARA-ESTRUTURAS-DE-CONCRETO-ARMADO.pdf" TargetMode="External"/><Relationship Id="rId5132" Type="http://schemas.openxmlformats.org/officeDocument/2006/relationships/hyperlink" Target="https://www.caixa.gov.br/Downloads/sinapi-cadernos-tecnicos/SINAPI-CT-INSTALACOES-HIDRAULICAS-EM-PEX.pdf" TargetMode="External"/><Relationship Id="rId8288" Type="http://schemas.openxmlformats.org/officeDocument/2006/relationships/hyperlink" Target="https://www.caixa.gov.br/Downloads/sinapi-cadernos-tecnicos/SINAPI-CT-PRODUCAO-DE-CONCRETO.pdf" TargetMode="External"/><Relationship Id="rId8495" Type="http://schemas.openxmlformats.org/officeDocument/2006/relationships/hyperlink" Target="https://www.caixa.gov.br/Downloads/sinapi-cadernos-tecnicos/SINAPI-CT-RECOMPOSICAO-DE-PAVIMENTOS.pdf" TargetMode="External"/><Relationship Id="rId9339" Type="http://schemas.openxmlformats.org/officeDocument/2006/relationships/hyperlink" Target="https://www.caixa.gov.br/Downloads/sinapi-cadernos-tecnicos/SINAPI-CT-TRANSPORTE-CARGA-E-DESCARGA-DE-MATERIAIS.pdf" TargetMode="External"/><Relationship Id="rId9546" Type="http://schemas.openxmlformats.org/officeDocument/2006/relationships/hyperlink" Target="https://www.caixa.gov.br/Downloads/sinapi-cadernos-tecnicos/SINAPI-CT-VIDROS-E-ESPELHOS.pdf" TargetMode="External"/><Relationship Id="rId1328" Type="http://schemas.openxmlformats.org/officeDocument/2006/relationships/hyperlink" Target="https://www.caixa.gov.br/Downloads/sinapi-cadernos-tecnicos/SINAPI-CT-CONCRETO-PROJETADO.pdf" TargetMode="External"/><Relationship Id="rId1535" Type="http://schemas.openxmlformats.org/officeDocument/2006/relationships/hyperlink" Target="https://www.caixa.gov.br/Downloads/sinapi-cadernos-tecnicos/SINAPI-CT-CUSTOS-HORARIOS-PRODUTIVO-E-IMPRODUTIVO-DOS-EQUIPAMENTOS.pdf" TargetMode="External"/><Relationship Id="rId2933" Type="http://schemas.openxmlformats.org/officeDocument/2006/relationships/hyperlink" Target="https://www.caixa.gov.br/Downloads/sinapi-cadernos-tecnicos/SINAPI-CT-ELETROCALHAS.pdf" TargetMode="External"/><Relationship Id="rId7097" Type="http://schemas.openxmlformats.org/officeDocument/2006/relationships/hyperlink" Target="https://www.caixa.gov.br/Downloads/sinapi-metodologia/Livro_SINAPI_Calculos_Parametros.pdf" TargetMode="External"/><Relationship Id="rId8148" Type="http://schemas.openxmlformats.org/officeDocument/2006/relationships/hyperlink" Target="https://www.caixa.gov.br/Downloads/sinapi-cadernos-tecnicos/SINAPI-CT-POCOS-DE-VISITA-E-CAIXAS-PARA-BOCAS-DE-LOBO.pdf" TargetMode="External"/><Relationship Id="rId8355" Type="http://schemas.openxmlformats.org/officeDocument/2006/relationships/hyperlink" Target="https://www.caixa.gov.br/Downloads/sinapi-cadernos-tecnicos/SINAPI-CT-RADIER-PISO-DE-CONCRETO-E-LAJE-SOBRE-SOLO.pdf" TargetMode="External"/><Relationship Id="rId8562" Type="http://schemas.openxmlformats.org/officeDocument/2006/relationships/hyperlink" Target="https://www.caixa.gov.br/Downloads/sinapi-cadernos-tecnicos/SINAPI-CT-REDES-ENTERRADAS-DE-DISTRIBUICAO-ELETRICA.pdf" TargetMode="External"/><Relationship Id="rId9406" Type="http://schemas.openxmlformats.org/officeDocument/2006/relationships/hyperlink" Target="https://www.caixa.gov.br/Downloads/sinapi-cadernos-tecnicos/SINAPI-CT-TUBULACAO-FLANGEADA-PARA-REDES-DE-AGUA.pdf" TargetMode="External"/><Relationship Id="rId905" Type="http://schemas.openxmlformats.org/officeDocument/2006/relationships/hyperlink" Target="https://www.caixa.gov.br/Downloads/sinapi-cadernos-tecnicos/SINAPI-CT-ATERROS-BASES-SUB-BASES-E-IMPRIMACOES.pdf" TargetMode="External"/><Relationship Id="rId1742" Type="http://schemas.openxmlformats.org/officeDocument/2006/relationships/hyperlink" Target="https://www.caixa.gov.br/Downloads/sinapi-cadernos-tecnicos/SINAPI-CT-CUSTOS-HORARIOS-PRODUTIVO-E-IMPRODUTIVO-DOS-EQUIPAMENTOS.pdf" TargetMode="External"/><Relationship Id="rId4898" Type="http://schemas.openxmlformats.org/officeDocument/2006/relationships/hyperlink" Target="https://www.caixa.gov.br/Downloads/sinapi-cadernos-tecnicos/SINAPI-CT-INSTALACOES-HIDRAULICAS-RESERVACAO-E-BOMBAS-DE-RECALQUE.pdf" TargetMode="External"/><Relationship Id="rId5949" Type="http://schemas.openxmlformats.org/officeDocument/2006/relationships/hyperlink" Target="https://www.caixa.gov.br/Downloads/sinapi-cadernos-tecnicos/SINAPI-CT-INSTALACOES-DE-GAS-E-INCENDIO-EM-ACO-E-FERRO-GALVANIZADO.pdf" TargetMode="External"/><Relationship Id="rId7164" Type="http://schemas.openxmlformats.org/officeDocument/2006/relationships/hyperlink" Target="https://www.caixa.gov.br/Downloads/sinapi-cadernos-tecnicos/SINAPI-CT-LOUCAS-E-METAIS.pdf" TargetMode="External"/><Relationship Id="rId7371" Type="http://schemas.openxmlformats.org/officeDocument/2006/relationships/hyperlink" Target="https://www.caixa.gov.br/Downloads/sinapi-cadernos-tecnicos/SINAPI-CT-MASSA-UNICA-EXTERNA.pdf" TargetMode="External"/><Relationship Id="rId8008" Type="http://schemas.openxmlformats.org/officeDocument/2006/relationships/hyperlink" Target="https://www.caixa.gov.br/Downloads/sinapi-cadernos-tecnicos/SINAPI-CT-PISOS.pdf" TargetMode="External"/><Relationship Id="rId8215" Type="http://schemas.openxmlformats.org/officeDocument/2006/relationships/hyperlink" Target="https://www.caixa.gov.br/Downloads/sinapi-cadernos-tecnicos/SINAPI-CT-POCOS-DE-VISITA-E-CAIXAS-PARA-BOCAS-DE-LOBO.pdf" TargetMode="External"/><Relationship Id="rId9613" Type="http://schemas.openxmlformats.org/officeDocument/2006/relationships/hyperlink" Target="https://www.caixa.gov.br/Downloads/sinapi-cadernos-tecnicos/SINAPI-CT-VALVULAS-E-REGISTROS-PARA-SISTEMAS-PREDIAIS.pdf" TargetMode="External"/><Relationship Id="rId34" Type="http://schemas.openxmlformats.org/officeDocument/2006/relationships/hyperlink" Target="https://www.caixa.gov.br/Downloads/sinapi-cadernos-tecnicos/SINAPI-CT-ALVENARIA-DE-VEDACAO.pdf" TargetMode="External"/><Relationship Id="rId1602" Type="http://schemas.openxmlformats.org/officeDocument/2006/relationships/hyperlink" Target="https://www.caixa.gov.br/Downloads/sinapi-cadernos-tecnicos/SINAPI-CT-CUSTOS-HORARIOS-PRODUTIVO-E-IMPRODUTIVO-DOS-EQUIPAMENTOS.pdf" TargetMode="External"/><Relationship Id="rId4758" Type="http://schemas.openxmlformats.org/officeDocument/2006/relationships/hyperlink" Target="https://www.caixa.gov.br/Downloads/sinapi-cadernos-tecnicos/SINAPI-CT-INSTALACOES-ELETRICAS-REDE-DE-DISTRIBUICAO.pdf" TargetMode="External"/><Relationship Id="rId4965" Type="http://schemas.openxmlformats.org/officeDocument/2006/relationships/hyperlink" Target="https://www.caixa.gov.br/Downloads/sinapi-cadernos-tecnicos/SINAPI-CT-INSTALACOES-HIDRAULICAS-RESERVACAO-E-BOMBAS-DE-RECALQUE.pdf" TargetMode="External"/><Relationship Id="rId5809" Type="http://schemas.openxmlformats.org/officeDocument/2006/relationships/hyperlink" Target="https://www.caixa.gov.br/Downloads/sinapi-cadernos-tecnicos/SINAPI-CT-INSTALACOES-PREDIAIS-DE-AGUA-QUENTE-EM-CPVC.pdf" TargetMode="External"/><Relationship Id="rId6180" Type="http://schemas.openxmlformats.org/officeDocument/2006/relationships/hyperlink" Target="https://www.caixa.gov.br/Downloads/sinapi-cadernos-tecnicos/SINAPI-CT-INSTALACOES-DE-GAS-E-INCENDIO-EM-ACO-E-FERRO-GALVANIZADO.pdf" TargetMode="External"/><Relationship Id="rId7024" Type="http://schemas.openxmlformats.org/officeDocument/2006/relationships/hyperlink" Target="https://www.caixa.gov.br/Downloads/sinapi-metodologia/Livro_SINAPI_Calculos_Parametros.pdf" TargetMode="External"/><Relationship Id="rId8422" Type="http://schemas.openxmlformats.org/officeDocument/2006/relationships/hyperlink" Target="https://www.caixa.gov.br/Downloads/sinapi-cadernos-tecnicos/SINAPI-CT-RASGOS-E-FIXACOES.pdf" TargetMode="External"/><Relationship Id="rId3567" Type="http://schemas.openxmlformats.org/officeDocument/2006/relationships/hyperlink" Target="https://www.caixa.gov.br/Downloads/sinapi-cadernos-tecnicos/SINAPI-CT-ESQUADRIAS-PORTAS.pdf" TargetMode="External"/><Relationship Id="rId3774" Type="http://schemas.openxmlformats.org/officeDocument/2006/relationships/hyperlink" Target="https://www.caixa.gov.br/Downloads/sinapi-cadernos-tecnicos/SINAPI-CT-ESTRUTURAS-DE-CONTENCAO-PERFIS-PRANCHADOS-CORTINAS-E-MUROS-DE-ARRIMO.pdf" TargetMode="External"/><Relationship Id="rId3981" Type="http://schemas.openxmlformats.org/officeDocument/2006/relationships/hyperlink" Target="https://www.caixa.gov.br/Downloads/sinapi-cadernos-tecnicos/SINAPI-CT-FUNDACOES-RASAS-(BLOCOS-SAPATAS-VIGAS-BALDRAME).pdf" TargetMode="External"/><Relationship Id="rId4618" Type="http://schemas.openxmlformats.org/officeDocument/2006/relationships/hyperlink" Target="https://www.caixa.gov.br/Downloads/sinapi-cadernos-tecnicos/SINAPI-CT-INSTALACOES-ELETRICAS-ELETRODUTOS-CONEXOES-E-CONDULETES-APARENTES.pdf" TargetMode="External"/><Relationship Id="rId4825" Type="http://schemas.openxmlformats.org/officeDocument/2006/relationships/hyperlink" Target="https://www.caixa.gov.br/Downloads/sinapi-cadernos-tecnicos/SINAPI-CT-INSTALACOES-HIDRAULICAS-RESERVACAO-E-BOMBAS-DE-RECALQUE.pdf" TargetMode="External"/><Relationship Id="rId7231" Type="http://schemas.openxmlformats.org/officeDocument/2006/relationships/hyperlink" Target="https://www.caixa.gov.br/Downloads/sinapi-cadernos-tecnicos/SINAPI-CT-LOUCAS-E-METAIS.pdf" TargetMode="External"/><Relationship Id="rId488" Type="http://schemas.openxmlformats.org/officeDocument/2006/relationships/hyperlink" Target="https://www.caixa.gov.br/Downloads/sinapi-cadernos-tecnicos/SINAPI-CT-ASSENTAMENTO-DE-TUBOS-DE-PVC-E-METALICOS-EM-REDES-DE-AGUA.pdf" TargetMode="External"/><Relationship Id="rId695" Type="http://schemas.openxmlformats.org/officeDocument/2006/relationships/hyperlink" Target="https://www.caixa.gov.br/Downloads/sinapi-cadernos-tecnicos/SINAPI-CT-ASSENTAMENTO-DE-TUBOS-DE-ESGOTO-OU-DRENAGEM-PLUVIAL-EM-CONCRETO.pdf" TargetMode="External"/><Relationship Id="rId2169" Type="http://schemas.openxmlformats.org/officeDocument/2006/relationships/hyperlink" Target="https://www.caixa.gov.br/Downloads/sinapi-cadernos-tecnicos/SINAPI-CT-DEPRECIACAO-JUROS-IMPOSTOS-E-SEGUROS-MANUTENCAO-E-MATERIAIS-NA-OPERACAO-DOS-EQUIPAMENTOS.pdf" TargetMode="External"/><Relationship Id="rId2376" Type="http://schemas.openxmlformats.org/officeDocument/2006/relationships/hyperlink" Target="https://www.caixa.gov.br/Downloads/sinapi-cadernos-tecnicos/SINAPI-CT-DEPRECIACAO-JUROS-IMPOSTOS-E-SEGUROS-MANUTENCAO-E-MATERIAIS-NA-OPERACAO-DOS-EQUIPAMENTOS.pdf" TargetMode="External"/><Relationship Id="rId2583" Type="http://schemas.openxmlformats.org/officeDocument/2006/relationships/hyperlink" Target="https://www.caixa.gov.br/Downloads/sinapi-cadernos-tecnicos/SINAPI-CT-DEPRECIACAO-JUROS-IMPOSTOS-E-SEGUROS-MANUTENCAO-E-MATERIAIS-NA-OPERACAO-DOS-EQUIPAMENTOS.pdf" TargetMode="External"/><Relationship Id="rId2790" Type="http://schemas.openxmlformats.org/officeDocument/2006/relationships/hyperlink" Target="https://www.caixa.gov.br/Downloads/sinapi-cadernos-tecnicos/SINAPI-CT-DRENOS.pdf" TargetMode="External"/><Relationship Id="rId3427" Type="http://schemas.openxmlformats.org/officeDocument/2006/relationships/hyperlink" Target="https://www.caixa.gov.br/Downloads/sinapi-cadernos-tecnicos/SINAPI-CT-ESQUADRIAS-JANELAS.pdf" TargetMode="External"/><Relationship Id="rId3634" Type="http://schemas.openxmlformats.org/officeDocument/2006/relationships/hyperlink" Target="https://www.caixa.gov.br/Downloads/sinapi-cadernos-tecnicos/SINAPI-CT-ESTRUTURA-E-TRAMA-PARA-COBERTURA.pdf" TargetMode="External"/><Relationship Id="rId3841" Type="http://schemas.openxmlformats.org/officeDocument/2006/relationships/hyperlink" Target="https://www.caixa.gov.br/Downloads/sinapi-cadernos-tecnicos/SINAPI-CT-EXECUCAO-DE-GRAMPO-PARA-SOLO-GRAMPEADO.pdf" TargetMode="External"/><Relationship Id="rId6040" Type="http://schemas.openxmlformats.org/officeDocument/2006/relationships/hyperlink" Target="https://www.caixa.gov.br/Downloads/sinapi-cadernos-tecnicos/SINAPI-CT-INSTALACOES-DE-GAS-E-INCENDIO-EM-ACO-E-FERRO-GALVANIZADO.pdf" TargetMode="External"/><Relationship Id="rId6997" Type="http://schemas.openxmlformats.org/officeDocument/2006/relationships/hyperlink" Target="https://www.caixa.gov.br/Downloads/sinapi-metodologia/Livro_SINAPI_Calculos_Parametros.pdf" TargetMode="External"/><Relationship Id="rId9196" Type="http://schemas.openxmlformats.org/officeDocument/2006/relationships/hyperlink" Target="https://www.caixa.gov.br/Downloads/sinapi-cadernos-tecnicos/SINAPI-CT-TRANSPORTE-DE-MATERIAIS-DENTRO-DO-CANTEIRO-DE-OBRAS.pdf" TargetMode="External"/><Relationship Id="rId348" Type="http://schemas.openxmlformats.org/officeDocument/2006/relationships/hyperlink" Target="https://www.caixa.gov.br/Downloads/sinapi-cadernos-tecnicos/SINAPI-CT-ASSENTAMENTO-DE-TUBOS-DE-ESGOTO-EM-PVC-E-PEAD.pdf" TargetMode="External"/><Relationship Id="rId555" Type="http://schemas.openxmlformats.org/officeDocument/2006/relationships/hyperlink" Target="https://www.caixa.gov.br/Downloads/sinapi-cadernos-tecnicos/SINAPI-CT-ASSENTAMENTO-DE-TUBOS-DE-PVC-E-METALICOS-EM-REDES-DE-AGUA.pdf" TargetMode="External"/><Relationship Id="rId762" Type="http://schemas.openxmlformats.org/officeDocument/2006/relationships/hyperlink" Target="https://www.caixa.gov.br/Downloads/sinapi-cadernos-tecnicos/SINAPI-CT-ATERROS-BASES-SUB-BASES-E-IMPRIMACOES.pdf" TargetMode="External"/><Relationship Id="rId1185" Type="http://schemas.openxmlformats.org/officeDocument/2006/relationships/hyperlink" Target="https://www.caixa.gov.br/Downloads/sinapi-cadernos-tecnicos/SINAPI-CT-CAIXAS-DE-AGUA-PARA-EDIFICACOES.pdf" TargetMode="External"/><Relationship Id="rId1392" Type="http://schemas.openxmlformats.org/officeDocument/2006/relationships/hyperlink" Target="https://www.caixa.gov.br/Downloads/sinapi-cadernos-tecnicos/SINAPI-CT-CONTRAPISO.pdf" TargetMode="External"/><Relationship Id="rId2029" Type="http://schemas.openxmlformats.org/officeDocument/2006/relationships/hyperlink" Target="https://www.caixa.gov.br/Downloads/sinapi-cadernos-tecnicos/SINAPI-CT-DEPRECIACAO-JUROS-IMPOSTOS-E-SEGUROS-MANUTENCAO-E-MATERIAIS-NA-OPERACAO-DOS-EQUIPAMENTOS.pdf" TargetMode="External"/><Relationship Id="rId2236" Type="http://schemas.openxmlformats.org/officeDocument/2006/relationships/hyperlink" Target="https://www.caixa.gov.br/Downloads/sinapi-cadernos-tecnicos/SINAPI-CT-DEPRECIACAO-JUROS-IMPOSTOS-E-SEGUROS-MANUTENCAO-E-MATERIAIS-NA-OPERACAO-DOS-EQUIPAMENTOS.pdf" TargetMode="External"/><Relationship Id="rId2443" Type="http://schemas.openxmlformats.org/officeDocument/2006/relationships/hyperlink" Target="https://www.caixa.gov.br/Downloads/sinapi-cadernos-tecnicos/SINAPI-CT-DEPRECIACAO-JUROS-IMPOSTOS-E-SEGUROS-MANUTENCAO-E-MATERIAIS-NA-OPERACAO-DOS-EQUIPAMENTOS.pdf" TargetMode="External"/><Relationship Id="rId2650" Type="http://schemas.openxmlformats.org/officeDocument/2006/relationships/hyperlink" Target="https://www.caixa.gov.br/Downloads/sinapi-cadernos-tecnicos/SINAPI-CT-DEPRECIACAO-JUROS-IMPOSTOS-E-SEGUROS-MANUTENCAO-E-MATERIAIS-NA-OPERACAO-DOS-EQUIPAMENTOS.pdf" TargetMode="External"/><Relationship Id="rId3701" Type="http://schemas.openxmlformats.org/officeDocument/2006/relationships/hyperlink" Target="https://www.caixa.gov.br/Downloads/sinapi-cadernos-tecnicos/SINAPI-CT-ESTRUTURA-E-TRAMA-PARA-COBERTURA.pdf" TargetMode="External"/><Relationship Id="rId5599" Type="http://schemas.openxmlformats.org/officeDocument/2006/relationships/hyperlink" Target="https://www.caixa.gov.br/Downloads/sinapi-cadernos-tecnicos/SINAPI-CT-INSTALACOES-PREDIAIS-DE-AGUA-FRIA-EM-PVC.pdf" TargetMode="External"/><Relationship Id="rId6857" Type="http://schemas.openxmlformats.org/officeDocument/2006/relationships/hyperlink" Target="https://www.caixa.gov.br/Downloads/sinapi-metodologia/Livro_SINAPI_Calculos_Parametros.pdf" TargetMode="External"/><Relationship Id="rId7908" Type="http://schemas.openxmlformats.org/officeDocument/2006/relationships/hyperlink" Target="https://www.caixa.gov.br/Downloads/sinapi-cadernos-tecnicos/SINAPI-CT-PINTURA-EM-SUPERFICIES-METALICAS.pdf" TargetMode="External"/><Relationship Id="rId9056" Type="http://schemas.openxmlformats.org/officeDocument/2006/relationships/hyperlink" Target="https://www.caixa.gov.br/Downloads/sinapi-cadernos-tecnicos/SINAPI-CT-TRANSPORTE-FLUVIAL-CARGA-E-DESCARGA.pdf" TargetMode="External"/><Relationship Id="rId9263" Type="http://schemas.openxmlformats.org/officeDocument/2006/relationships/hyperlink" Target="https://www.caixa.gov.br/Downloads/sinapi-cadernos-tecnicos/SINAPI-CT-TRANSPORTE-CARGA-E-DESCARGA-DE-MATERIAIS.pdf" TargetMode="External"/><Relationship Id="rId9470" Type="http://schemas.openxmlformats.org/officeDocument/2006/relationships/hyperlink" Target="https://www.caixa.gov.br/Downloads/sinapi-cadernos-tecnicos/SINAPI-CT-TUBULOES.pdf" TargetMode="External"/><Relationship Id="rId208" Type="http://schemas.openxmlformats.org/officeDocument/2006/relationships/hyperlink" Target="https://www.caixa.gov.br/Downloads/sinapi-cadernos-tecnicos/SINAPI-CT-ARGAMASSAS.pdf" TargetMode="External"/><Relationship Id="rId415" Type="http://schemas.openxmlformats.org/officeDocument/2006/relationships/hyperlink" Target="https://www.caixa.gov.br/Downloads/sinapi-cadernos-tecnicos/SINAPI-CT-ASSENTAMENTO-DE-TUBOS-DE-PVC-E-METALICOS-EM-REDES-DE-AGUA.pdf" TargetMode="External"/><Relationship Id="rId622" Type="http://schemas.openxmlformats.org/officeDocument/2006/relationships/hyperlink" Target="https://www.caixa.gov.br/Downloads/sinapi-cadernos-tecnicos/SINAPI-CT-ASSENTAMENTO-DE-TUBOS-DE-PVC-E-METALICOS-EM-REDES-DE-AGUA.pdf" TargetMode="External"/><Relationship Id="rId1045" Type="http://schemas.openxmlformats.org/officeDocument/2006/relationships/hyperlink" Target="https://www.caixa.gov.br/Downloads/sinapi-cadernos-tecnicos/SINAPI-CT-BOCAS-PARA-BUEIROS.pdf" TargetMode="External"/><Relationship Id="rId1252" Type="http://schemas.openxmlformats.org/officeDocument/2006/relationships/hyperlink" Target="https://www.caixa.gov.br/Downloads/sinapi-cadernos-tecnicos/SINAPI-CT-CERCAS-PROTETORES-E-ALAMBRADOS.pdf" TargetMode="External"/><Relationship Id="rId2303" Type="http://schemas.openxmlformats.org/officeDocument/2006/relationships/hyperlink" Target="https://www.caixa.gov.br/Downloads/sinapi-cadernos-tecnicos/SINAPI-CT-DEPRECIACAO-JUROS-IMPOSTOS-E-SEGUROS-MANUTENCAO-E-MATERIAIS-NA-OPERACAO-DOS-EQUIPAMENTOS.pdf" TargetMode="External"/><Relationship Id="rId2510" Type="http://schemas.openxmlformats.org/officeDocument/2006/relationships/hyperlink" Target="https://www.caixa.gov.br/Downloads/sinapi-cadernos-tecnicos/SINAPI-CT-DEPRECIACAO-JUROS-IMPOSTOS-E-SEGUROS-MANUTENCAO-E-MATERIAIS-NA-OPERACAO-DOS-EQUIPAMENTOS.pdf" TargetMode="External"/><Relationship Id="rId5459" Type="http://schemas.openxmlformats.org/officeDocument/2006/relationships/hyperlink" Target="https://www.caixa.gov.br/Downloads/sinapi-cadernos-tecnicos/SINAPI-CT-INSTALACOES-PREDIAIS-DE-AGUA-FRIA-EM-PVC.pdf" TargetMode="External"/><Relationship Id="rId5666" Type="http://schemas.openxmlformats.org/officeDocument/2006/relationships/hyperlink" Target="https://www.caixa.gov.br/Downloads/sinapi-cadernos-tecnicos/SINAPI-CT-INSTALACOES-PREDIAIS-DE-AGUA-FRIA-EM-PVC.pdf" TargetMode="External"/><Relationship Id="rId8072" Type="http://schemas.openxmlformats.org/officeDocument/2006/relationships/hyperlink" Target="https://www.caixa.gov.br/Downloads/sinapi-cadernos-tecnicos/SINAPI-CT-POSTES-DE-CONCRETO-E-METALICOS.pdf" TargetMode="External"/><Relationship Id="rId9123" Type="http://schemas.openxmlformats.org/officeDocument/2006/relationships/hyperlink" Target="https://www.caixa.gov.br/Downloads/sinapi-cadernos-tecnicos/SINAPI-CT-TRANSPORTE-FLUVIAL-CARGA-E-DESCARGA.pdf" TargetMode="External"/><Relationship Id="rId9330" Type="http://schemas.openxmlformats.org/officeDocument/2006/relationships/hyperlink" Target="https://www.caixa.gov.br/Downloads/sinapi-cadernos-tecnicos/SINAPI-CT-TRANSPORTE-CARGA-E-DESCARGA-DE-MATERIAIS.pdf" TargetMode="External"/><Relationship Id="rId1112" Type="http://schemas.openxmlformats.org/officeDocument/2006/relationships/hyperlink" Target="https://www.caixa.gov.br/Downloads/sinapi-cadernos-tecnicos/SINAPI-CT-CAIXAS-ENTERRADAS.pdf" TargetMode="External"/><Relationship Id="rId4268" Type="http://schemas.openxmlformats.org/officeDocument/2006/relationships/hyperlink" Target="https://www.caixa.gov.br/Downloads/sinapi-cadernos-tecnicos/SINAPI-CT-GUIAS-E-SARJETAS.pdf" TargetMode="External"/><Relationship Id="rId4475" Type="http://schemas.openxmlformats.org/officeDocument/2006/relationships/hyperlink" Target="https://www.caixa.gov.br/Downloads/sinapi-cadernos-tecnicos/SINAPI-CT-INSTALACOES-ELETRICAS-ELETRODUTOS-EMBUTIDOS-CABOS-CAIXAS-TOMADAS-E-INTERRUPTORES.pdf" TargetMode="External"/><Relationship Id="rId5319" Type="http://schemas.openxmlformats.org/officeDocument/2006/relationships/hyperlink" Target="https://www.caixa.gov.br/Downloads/sinapi-cadernos-tecnicos/SINAPI-CT-INSTALACOES-HIDRAULICAS-EM-PPR.pdf" TargetMode="External"/><Relationship Id="rId5873" Type="http://schemas.openxmlformats.org/officeDocument/2006/relationships/hyperlink" Target="https://www.caixa.gov.br/Downloads/sinapi-cadernos-tecnicos/SINAPI-CT-INSTALACOES-PREDIAIS-DE-AGUAS-PLUVIAIS-TUBOS-CONEXOES-CAIXAS-E-RALOS.pdf" TargetMode="External"/><Relationship Id="rId6717" Type="http://schemas.openxmlformats.org/officeDocument/2006/relationships/hyperlink" Target="https://www.caixa.gov.br/Downloads/sinapi-cadernos-tecnicos/SINAPI-CT-LIGACOES-PREDIAIS-DE-AGUA-E-ESGOTO.pdf" TargetMode="External"/><Relationship Id="rId6924" Type="http://schemas.openxmlformats.org/officeDocument/2006/relationships/hyperlink" Target="https://www.caixa.gov.br/Downloads/sinapi-metodologia/Livro_SINAPI_Calculos_Parametros.pdf" TargetMode="External"/><Relationship Id="rId3077" Type="http://schemas.openxmlformats.org/officeDocument/2006/relationships/hyperlink" Target="https://www.caixa.gov.br/Downloads/sinapi-cadernos-tecnicos/SINAPI-CT-ESCADAS.pdf" TargetMode="External"/><Relationship Id="rId3284" Type="http://schemas.openxmlformats.org/officeDocument/2006/relationships/hyperlink" Target="https://www.caixa.gov.br/Downloads/sinapi-cadernos-tecnicos/SINAPI-CT-ESCAVACAO-DE-VALAS.pdf" TargetMode="External"/><Relationship Id="rId4128" Type="http://schemas.openxmlformats.org/officeDocument/2006/relationships/hyperlink" Target="https://www.caixa.gov.br/Downloads/sinapi-cadernos-tecnicos/SINAPI-CT-FORMAS-PARA-PILARES-CIRCULARES.pdf" TargetMode="External"/><Relationship Id="rId4682" Type="http://schemas.openxmlformats.org/officeDocument/2006/relationships/hyperlink" Target="https://www.caixa.gov.br/Downloads/sinapi-cadernos-tecnicos/SINAPI-CT-INSTALACOES-ELETRICAS-QUADROS-CABOS-DISJUNTORES-CONTATORES-E-BARRAMENTOS-BLINDADOS.pdf" TargetMode="External"/><Relationship Id="rId5526" Type="http://schemas.openxmlformats.org/officeDocument/2006/relationships/hyperlink" Target="https://www.caixa.gov.br/Downloads/sinapi-cadernos-tecnicos/SINAPI-CT-INSTALACOES-PREDIAIS-DE-AGUA-FRIA-EM-PVC.pdf" TargetMode="External"/><Relationship Id="rId5733" Type="http://schemas.openxmlformats.org/officeDocument/2006/relationships/hyperlink" Target="https://www.caixa.gov.br/Downloads/sinapi-cadernos-tecnicos/SINAPI-CT-INSTALACOES-PREDIAIS-DE-AGUA-QUENTE-EM-CPVC.pdf" TargetMode="External"/><Relationship Id="rId5940" Type="http://schemas.openxmlformats.org/officeDocument/2006/relationships/hyperlink" Target="https://www.caixa.gov.br/Downloads/sinapi-cadernos-tecnicos/SINAPI-CT-INSTALACOES-DE-GAS-E-INCENDIO-EM-ACO-E-FERRO-GALVANIZADO.pdf" TargetMode="External"/><Relationship Id="rId8889" Type="http://schemas.openxmlformats.org/officeDocument/2006/relationships/hyperlink" Target="https://www.caixa.gov.br/Downloads/sinapi-cadernos-tecnicos/SINAPI-CT-SISTEMA-DE-PROTECAO-CONTRA-DESCARGAS-ATMOSFERICAS-SPDA.pdf" TargetMode="External"/><Relationship Id="rId1929" Type="http://schemas.openxmlformats.org/officeDocument/2006/relationships/hyperlink" Target="https://www.caixa.gov.br/Downloads/sinapi-cadernos-tecnicos/SINAPI-CT-DEPRECIACAO-JUROS-IMPOSTOS-E-SEGUROS-MANUTENCAO-E-MATERIAIS-NA-OPERACAO-DOS-EQUIPAMENTOS.pdf" TargetMode="External"/><Relationship Id="rId2093" Type="http://schemas.openxmlformats.org/officeDocument/2006/relationships/hyperlink" Target="https://www.caixa.gov.br/Downloads/sinapi-cadernos-tecnicos/SINAPI-CT-DEPRECIACAO-JUROS-IMPOSTOS-E-SEGUROS-MANUTENCAO-E-MATERIAIS-NA-OPERACAO-DOS-EQUIPAMENTOS.pdf" TargetMode="External"/><Relationship Id="rId3491" Type="http://schemas.openxmlformats.org/officeDocument/2006/relationships/hyperlink" Target="https://www.caixa.gov.br/Downloads/sinapi-cadernos-tecnicos/SINAPI-CT-ESQUADRIAS-PORTAS.pdf" TargetMode="External"/><Relationship Id="rId4335" Type="http://schemas.openxmlformats.org/officeDocument/2006/relationships/hyperlink" Target="https://www.caixa.gov.br/Downloads/sinapi-cadernos-tecnicos/SINAPI-CT-IMPERMEABILIZACAO-PROTECAO-MECANICA-E-TRATAMENTO-DE-JUNTA.pdf" TargetMode="External"/><Relationship Id="rId4542" Type="http://schemas.openxmlformats.org/officeDocument/2006/relationships/hyperlink" Target="https://www.caixa.gov.br/Downloads/sinapi-cadernos-tecnicos/SINAPI-CT-INSTALACOES-ELETRICAS-ELETRODUTOS-EMBUTIDOS-CABOS-CAIXAS-TOMADAS-E-INTERRUPTORES.pdf" TargetMode="External"/><Relationship Id="rId5800" Type="http://schemas.openxmlformats.org/officeDocument/2006/relationships/hyperlink" Target="https://www.caixa.gov.br/Downloads/sinapi-cadernos-tecnicos/SINAPI-CT-INSTALACOES-PREDIAIS-DE-AGUA-QUENTE-EM-CPVC.pdf" TargetMode="External"/><Relationship Id="rId7698" Type="http://schemas.openxmlformats.org/officeDocument/2006/relationships/hyperlink" Target="https://www.caixa.gov.br/Downloads/sinapi-cadernos-tecnicos/SINAPI-CT-PAVIMENTO-RIGIDO-DE-CONCRETO.pdf" TargetMode="External"/><Relationship Id="rId8749" Type="http://schemas.openxmlformats.org/officeDocument/2006/relationships/hyperlink" Target="https://www.caixa.gov.br/Downloads/sinapi-cadernos-tecnicos/SINAPI-CT-REDES-DE-AGUA-E-ESGOTO-EM-PEAD-LISO-(TUBOS-E-CONEXOES).pdf" TargetMode="External"/><Relationship Id="rId8956" Type="http://schemas.openxmlformats.org/officeDocument/2006/relationships/hyperlink" Target="https://www.caixa.gov.br/Downloads/sinapi-cadernos-tecnicos/SINAPI-CT-SISTEMAS-DE-MEDICAO.pdf" TargetMode="External"/><Relationship Id="rId3144" Type="http://schemas.openxmlformats.org/officeDocument/2006/relationships/hyperlink" Target="https://www.caixa.gov.br/Downloads/sinapi-cadernos-tecnicos/SINAPI-CT-ESCADAS.pdf" TargetMode="External"/><Relationship Id="rId3351" Type="http://schemas.openxmlformats.org/officeDocument/2006/relationships/hyperlink" Target="https://www.caixa.gov.br/Downloads/sinapi-cadernos-tecnicos/SINAPI-CT-ESCAVACAO-EM-MATERIAL-DE-3&#170;-CATEGORIA.pdf" TargetMode="External"/><Relationship Id="rId4402" Type="http://schemas.openxmlformats.org/officeDocument/2006/relationships/hyperlink" Target="https://www.caixa.gov.br/Downloads/sinapi-cadernos-tecnicos/SINAPI-CT-INSTALACOES-ELETRICAS-ELETRODUTOS-EMBUTIDOS-CABOS-CAIXAS-TOMADAS-E-INTERRUPTORES.pdf" TargetMode="External"/><Relationship Id="rId7558" Type="http://schemas.openxmlformats.org/officeDocument/2006/relationships/hyperlink" Target="https://www.caixa.gov.br/Downloads/sinapi-cadernos-tecnicos/SINAPI-CT-PAREDES-DE-CONCRETO-ESTUCAMENTO.pdf" TargetMode="External"/><Relationship Id="rId7765" Type="http://schemas.openxmlformats.org/officeDocument/2006/relationships/hyperlink" Target="https://www.caixa.gov.br/Downloads/sinapi-cadernos-tecnicos/SINAPI-CT-PERFURACAO-HORIZONTAL-DIRECIONAL-HDD.pdf" TargetMode="External"/><Relationship Id="rId7972" Type="http://schemas.openxmlformats.org/officeDocument/2006/relationships/hyperlink" Target="https://www.caixa.gov.br/Downloads/sinapi-cadernos-tecnicos/SINAPI-CT-PINTURA-PARA-PISOS-E-PARA-SINALIZACAO-HORIZONTAL-E-VERTICAL.pdf" TargetMode="External"/><Relationship Id="rId8609" Type="http://schemas.openxmlformats.org/officeDocument/2006/relationships/hyperlink" Target="https://www.caixa.gov.br/Downloads/sinapi-cadernos-tecnicos/SINAPI-CT-REDES-DE-LOGICA-TELEFONIA-E-IMAGEM.pdf" TargetMode="External"/><Relationship Id="rId8816" Type="http://schemas.openxmlformats.org/officeDocument/2006/relationships/hyperlink" Target="https://www.caixa.gov.br/Downloads/sinapi-cadernos-tecnicos/SINAPI-CT-SINALIZACAO-HORIZONTAL-VIARIA.pdf" TargetMode="External"/><Relationship Id="rId272" Type="http://schemas.openxmlformats.org/officeDocument/2006/relationships/hyperlink" Target="https://www.caixa.gov.br/Downloads/sinapi-cadernos-tecnicos/SINAPI-CT-ARMACAO-DE-ESTACAS.pdf" TargetMode="External"/><Relationship Id="rId2160" Type="http://schemas.openxmlformats.org/officeDocument/2006/relationships/hyperlink" Target="https://www.caixa.gov.br/Downloads/sinapi-cadernos-tecnicos/SINAPI-CT-DEPRECIACAO-JUROS-IMPOSTOS-E-SEGUROS-MANUTENCAO-E-MATERIAIS-NA-OPERACAO-DOS-EQUIPAMENTOS.pdf" TargetMode="External"/><Relationship Id="rId3004" Type="http://schemas.openxmlformats.org/officeDocument/2006/relationships/hyperlink" Target="https://www.caixa.gov.br/Downloads/sinapi-cadernos-tecnicos/SINAPI-CT-EQUIPAMENTOS-DE-PROTECAO-COLETIVA.pdf" TargetMode="External"/><Relationship Id="rId3211" Type="http://schemas.openxmlformats.org/officeDocument/2006/relationships/hyperlink" Target="https://www.caixa.gov.br/Downloads/sinapi-cadernos-tecnicos/SINAPI-CT-ESCAVACAO-VERTICAL-A-CEU-ABERTO.pdf" TargetMode="External"/><Relationship Id="rId6367" Type="http://schemas.openxmlformats.org/officeDocument/2006/relationships/hyperlink" Target="https://www.caixa.gov.br/Downloads/sinapi-cadernos-tecnicos/SINAPI-CT-INSTALACOES-DE-AR-CONDICIONADO-EM-COBRE.pdf" TargetMode="External"/><Relationship Id="rId6574" Type="http://schemas.openxmlformats.org/officeDocument/2006/relationships/hyperlink" Target="https://www.caixa.gov.br/Downloads/sinapi-cadernos-tecnicos/SINAPI-CT-INSTALACOES-EM-COBRE.pdf" TargetMode="External"/><Relationship Id="rId6781" Type="http://schemas.openxmlformats.org/officeDocument/2006/relationships/hyperlink" Target="https://www.caixa.gov.br/Downloads/sinapi-metodologia/Livro_SINAPI_Calculos_Parametros.pdf" TargetMode="External"/><Relationship Id="rId7418" Type="http://schemas.openxmlformats.org/officeDocument/2006/relationships/hyperlink" Target="https://www.caixa.gov.br/Downloads/sinapi-cadernos-tecnicos/SINAPI-CT-MASSA-UNICA-INTERNA.pdf" TargetMode="External"/><Relationship Id="rId7625" Type="http://schemas.openxmlformats.org/officeDocument/2006/relationships/hyperlink" Target="https://www.caixa.gov.br/Downloads/sinapi-cadernos-tecnicos/SINAPI-CT-PARQUINHOS-E-EQUIPAMENTOS-DE-GINASTICA-AO-AR-LIVRE.pdf" TargetMode="External"/><Relationship Id="rId7832" Type="http://schemas.openxmlformats.org/officeDocument/2006/relationships/hyperlink" Target="https://www.caixa.gov.br/Downloads/sinapi-cadernos-tecnicos/SINAPI-CT-PINTURA-EXTERNA.pdf" TargetMode="External"/><Relationship Id="rId132" Type="http://schemas.openxmlformats.org/officeDocument/2006/relationships/hyperlink" Target="https://www.caixa.gov.br/Downloads/sinapi-cadernos-tecnicos/SINAPI-CT-ARGAMASSAS.pdf" TargetMode="External"/><Relationship Id="rId2020" Type="http://schemas.openxmlformats.org/officeDocument/2006/relationships/hyperlink" Target="https://www.caixa.gov.br/Downloads/sinapi-cadernos-tecnicos/SINAPI-CT-DEPRECIACAO-JUROS-IMPOSTOS-E-SEGUROS-MANUTENCAO-E-MATERIAIS-NA-OPERACAO-DOS-EQUIPAMENTOS.pdf" TargetMode="External"/><Relationship Id="rId5176" Type="http://schemas.openxmlformats.org/officeDocument/2006/relationships/hyperlink" Target="https://www.caixa.gov.br/Downloads/sinapi-cadernos-tecnicos/SINAPI-CT-INSTALACOES-HIDRAULICAS-EM-PEX.pdf" TargetMode="External"/><Relationship Id="rId5383" Type="http://schemas.openxmlformats.org/officeDocument/2006/relationships/hyperlink" Target="https://www.caixa.gov.br/Downloads/sinapi-cadernos-tecnicos/SINAPI-CT-INSTALACOES-PREDIAIS-DE-ESGOTO-TUBOS-E-CONEXOES.pdf" TargetMode="External"/><Relationship Id="rId5590" Type="http://schemas.openxmlformats.org/officeDocument/2006/relationships/hyperlink" Target="https://www.caixa.gov.br/Downloads/sinapi-cadernos-tecnicos/SINAPI-CT-INSTALACOES-PREDIAIS-DE-AGUA-FRIA-EM-PVC.pdf" TargetMode="External"/><Relationship Id="rId6227" Type="http://schemas.openxmlformats.org/officeDocument/2006/relationships/hyperlink" Target="https://www.caixa.gov.br/Downloads/sinapi-cadernos-tecnicos/SINAPI-CT-INSTALACOES-DE-GAS-E-INCENDIO-EM-ACO-E-FERRO-GALVANIZADO.pdf" TargetMode="External"/><Relationship Id="rId6434" Type="http://schemas.openxmlformats.org/officeDocument/2006/relationships/hyperlink" Target="https://www.caixa.gov.br/Downloads/sinapi-cadernos-tecnicos/SINAPI-CT-INSTALACOES-EM-COBRE.pdf" TargetMode="External"/><Relationship Id="rId6641" Type="http://schemas.openxmlformats.org/officeDocument/2006/relationships/hyperlink" Target="https://www.caixa.gov.br/Downloads/sinapi-cadernos-tecnicos/SINAPI-CT-INSTALACOES-PARA-CANTEIROS-DE-OBRAS.pdf" TargetMode="External"/><Relationship Id="rId1579" Type="http://schemas.openxmlformats.org/officeDocument/2006/relationships/hyperlink" Target="https://www.caixa.gov.br/Downloads/sinapi-cadernos-tecnicos/SINAPI-CT-CUSTOS-HORARIOS-PRODUTIVO-E-IMPRODUTIVO-DOS-EQUIPAMENTOS.pdf" TargetMode="External"/><Relationship Id="rId2977" Type="http://schemas.openxmlformats.org/officeDocument/2006/relationships/hyperlink" Target="https://www.caixa.gov.br/Downloads/sinapi-cadernos-tecnicos/SINAPI-CT-EQUIPAMENTOS-DE-PROTECAO-COLETIVA.pdf" TargetMode="External"/><Relationship Id="rId4192" Type="http://schemas.openxmlformats.org/officeDocument/2006/relationships/hyperlink" Target="https://www.caixa.gov.br/Downloads/sinapi-cadernos-tecnicos/SINAPI-CT-GESSO.pdf" TargetMode="External"/><Relationship Id="rId5036" Type="http://schemas.openxmlformats.org/officeDocument/2006/relationships/hyperlink" Target="https://www.caixa.gov.br/Downloads/sinapi-cadernos-tecnicos/SINAPI-CT-INSTALACOES-HIDRAULICAS-RESERVACAO-E-BOMBAS-DE-RECALQUE.pdf" TargetMode="External"/><Relationship Id="rId5243" Type="http://schemas.openxmlformats.org/officeDocument/2006/relationships/hyperlink" Target="https://www.caixa.gov.br/Downloads/sinapi-cadernos-tecnicos/SINAPI-CT-INSTALACOES-HIDRAULICAS-EM-PEX.pdf" TargetMode="External"/><Relationship Id="rId5450" Type="http://schemas.openxmlformats.org/officeDocument/2006/relationships/hyperlink" Target="https://www.caixa.gov.br/Downloads/sinapi-cadernos-tecnicos/SINAPI-CT-INSTALACOES-PREDIAIS-DE-ESGOTO-TUBOS-E-CONEXOES.pdf" TargetMode="External"/><Relationship Id="rId8399" Type="http://schemas.openxmlformats.org/officeDocument/2006/relationships/hyperlink" Target="https://www.caixa.gov.br/Downloads/sinapi-cadernos-tecnicos/SINAPI-CT-RASGOS-E-FIXACOES.pdf" TargetMode="External"/><Relationship Id="rId949" Type="http://schemas.openxmlformats.org/officeDocument/2006/relationships/hyperlink" Target="https://www.caixa.gov.br/Downloads/sinapi-cadernos-tecnicos/SINAPI-CT-ATERROS-BASES-SUB-BASES-E-IMPRIMACOES.pdf" TargetMode="External"/><Relationship Id="rId1786" Type="http://schemas.openxmlformats.org/officeDocument/2006/relationships/hyperlink" Target="https://www.caixa.gov.br/Downloads/sinapi-cadernos-tecnicos/SINAPI-CT-CUSTOS-HORARIOS-PRODUTIVO-E-IMPRODUTIVO-DOS-EQUIPAMENTOS.pdf" TargetMode="External"/><Relationship Id="rId1993" Type="http://schemas.openxmlformats.org/officeDocument/2006/relationships/hyperlink" Target="https://www.caixa.gov.br/Downloads/sinapi-cadernos-tecnicos/SINAPI-CT-DEPRECIACAO-JUROS-IMPOSTOS-E-SEGUROS-MANUTENCAO-E-MATERIAIS-NA-OPERACAO-DOS-EQUIPAMENTOS.pdf" TargetMode="External"/><Relationship Id="rId2837" Type="http://schemas.openxmlformats.org/officeDocument/2006/relationships/hyperlink" Target="https://www.caixa.gov.br/Downloads/sinapi-cadernos-tecnicos/SINAPI-CT-DUTOS-PARA-AR-CONDICIONADO.pdf" TargetMode="External"/><Relationship Id="rId4052" Type="http://schemas.openxmlformats.org/officeDocument/2006/relationships/hyperlink" Target="https://www.caixa.gov.br/Downloads/sinapi-cadernos-tecnicos/SINAPI-CT-FORMAS-PARA-ESTRUTURAS-DE-CONCRETO-ARMADO.pdf" TargetMode="External"/><Relationship Id="rId5103" Type="http://schemas.openxmlformats.org/officeDocument/2006/relationships/hyperlink" Target="https://www.caixa.gov.br/Downloads/sinapi-cadernos-tecnicos/SINAPI-CT-INSTALACOES-HIDRAULICAS-RESERVACAO-E-BOMBAS-DE-RECALQUE.pdf" TargetMode="External"/><Relationship Id="rId6501" Type="http://schemas.openxmlformats.org/officeDocument/2006/relationships/hyperlink" Target="https://www.caixa.gov.br/Downloads/sinapi-cadernos-tecnicos/SINAPI-CT-INSTALACOES-EM-COBRE.pdf" TargetMode="External"/><Relationship Id="rId8259" Type="http://schemas.openxmlformats.org/officeDocument/2006/relationships/hyperlink" Target="https://www.caixa.gov.br/Downloads/sinapi-cadernos-tecnicos/SINAPI-CT-POCOS-DE-VISITA-E-CAIXAS-PARA-BOCAS-DE-LOBO.pdf" TargetMode="External"/><Relationship Id="rId9657" Type="http://schemas.openxmlformats.org/officeDocument/2006/relationships/hyperlink" Target="https://www.caixa.gov.br/Downloads/sinapi-cadernos-tecnicos/SINAPI-CT-VALVULAS-E-REGISTROS-PARA-SISTEMAS-PREDIAIS.pdf" TargetMode="External"/><Relationship Id="rId78" Type="http://schemas.openxmlformats.org/officeDocument/2006/relationships/hyperlink" Target="https://www.caixa.gov.br/Downloads/sinapi-cadernos-tecnicos/SINAPI-CT-ALVENARIA-DE-VEDACAO.pdf" TargetMode="External"/><Relationship Id="rId809" Type="http://schemas.openxmlformats.org/officeDocument/2006/relationships/hyperlink" Target="https://www.caixa.gov.br/Downloads/sinapi-cadernos-tecnicos/SINAPI-CT-ATERROS-BASES-SUB-BASES-E-IMPRIMACOES.pdf" TargetMode="External"/><Relationship Id="rId1439" Type="http://schemas.openxmlformats.org/officeDocument/2006/relationships/hyperlink" Target="https://www.caixa.gov.br/Downloads/sinapi-cadernos-tecnicos/SINAPI-CT-CONTRAPISO.pdf" TargetMode="External"/><Relationship Id="rId1646" Type="http://schemas.openxmlformats.org/officeDocument/2006/relationships/hyperlink" Target="https://www.caixa.gov.br/Downloads/sinapi-cadernos-tecnicos/SINAPI-CT-CUSTOS-HORARIOS-PRODUTIVO-E-IMPRODUTIVO-DOS-EQUIPAMENTOS.pdf" TargetMode="External"/><Relationship Id="rId1853" Type="http://schemas.openxmlformats.org/officeDocument/2006/relationships/hyperlink" Target="https://www.caixa.gov.br/Downloads/sinapi-cadernos-tecnicos/SINAPI-CT-DEMOLICOES-E-REMOCOES.pdf" TargetMode="External"/><Relationship Id="rId2904" Type="http://schemas.openxmlformats.org/officeDocument/2006/relationships/hyperlink" Target="https://www.caixa.gov.br/Downloads/sinapi-cadernos-tecnicos/SINAPI-CT-ELETROCALHAS.pdf" TargetMode="External"/><Relationship Id="rId5310" Type="http://schemas.openxmlformats.org/officeDocument/2006/relationships/hyperlink" Target="https://www.caixa.gov.br/Downloads/sinapi-cadernos-tecnicos/SINAPI-CT-INSTALACOES-HIDRAULICAS-EM-PPR.pdf" TargetMode="External"/><Relationship Id="rId7068" Type="http://schemas.openxmlformats.org/officeDocument/2006/relationships/hyperlink" Target="https://www.caixa.gov.br/Downloads/sinapi-metodologia/Livro_SINAPI_Calculos_Parametros.pdf" TargetMode="External"/><Relationship Id="rId8119" Type="http://schemas.openxmlformats.org/officeDocument/2006/relationships/hyperlink" Target="https://www.caixa.gov.br/Downloads/sinapi-cadernos-tecnicos/SINAPI-CT-POCOS-DE-VISITA-E-CAIXAS-PARA-BOCAS-DE-LOBO.pdf" TargetMode="External"/><Relationship Id="rId8466" Type="http://schemas.openxmlformats.org/officeDocument/2006/relationships/hyperlink" Target="https://www.caixa.gov.br/Downloads/sinapi-cadernos-tecnicos/SINAPI-CT-RASGOS-E-FIXACOES.pdf" TargetMode="External"/><Relationship Id="rId8673" Type="http://schemas.openxmlformats.org/officeDocument/2006/relationships/hyperlink" Target="https://www.caixa.gov.br/Downloads/sinapi-cadernos-tecnicos/SINAPI-CT-REDES-DE-AGUA-E-ESGOTO-EM-PEAD-LISO-(TUBOS-E-CONEXOES).pdf" TargetMode="External"/><Relationship Id="rId8880" Type="http://schemas.openxmlformats.org/officeDocument/2006/relationships/hyperlink" Target="https://www.caixa.gov.br/Downloads/sinapi-cadernos-tecnicos/SINAPI-CT-SISTEMA-DE-PROTECAO-CONTRA-DESCARGAS-ATMOSFERICAS-SPDA.pdf" TargetMode="External"/><Relationship Id="rId9517" Type="http://schemas.openxmlformats.org/officeDocument/2006/relationships/hyperlink" Target="https://www.caixa.gov.br/Downloads/sinapi-cadernos-tecnicos/SINAPI-CT-VIDROS-E-ESPELHOS.pdf" TargetMode="External"/><Relationship Id="rId9724" Type="http://schemas.openxmlformats.org/officeDocument/2006/relationships/printerSettings" Target="../printerSettings/printerSettings14.bin"/><Relationship Id="rId1506" Type="http://schemas.openxmlformats.org/officeDocument/2006/relationships/hyperlink" Target="https://www.caixa.gov.br/Downloads/sinapi-cadernos-tecnicos/SINAPI-CT-CUSTOS-HORARIOS-PRODUTIVO-E-IMPRODUTIVO-DOS-EQUIPAMENTOS.pdf" TargetMode="External"/><Relationship Id="rId1713" Type="http://schemas.openxmlformats.org/officeDocument/2006/relationships/hyperlink" Target="https://www.caixa.gov.br/Downloads/sinapi-cadernos-tecnicos/SINAPI-CT-CUSTOS-HORARIOS-PRODUTIVO-E-IMPRODUTIVO-DOS-EQUIPAMENTOS.pdf" TargetMode="External"/><Relationship Id="rId1920" Type="http://schemas.openxmlformats.org/officeDocument/2006/relationships/hyperlink" Target="https://www.caixa.gov.br/Downloads/sinapi-cadernos-tecnicos/SINAPI-CT-DEPRECIACAO-JUROS-IMPOSTOS-E-SEGUROS-MANUTENCAO-E-MATERIAIS-NA-OPERACAO-DOS-EQUIPAMENTOS.pdf" TargetMode="External"/><Relationship Id="rId4869" Type="http://schemas.openxmlformats.org/officeDocument/2006/relationships/hyperlink" Target="https://www.caixa.gov.br/Downloads/sinapi-cadernos-tecnicos/SINAPI-CT-INSTALACOES-HIDRAULICAS-RESERVACAO-E-BOMBAS-DE-RECALQUE.pdf" TargetMode="External"/><Relationship Id="rId7275" Type="http://schemas.openxmlformats.org/officeDocument/2006/relationships/hyperlink" Target="https://www.caixa.gov.br/Downloads/sinapi-cadernos-tecnicos/SINAPI-CT-LUMINARIAS-EXTERNAS.pdf" TargetMode="External"/><Relationship Id="rId7482" Type="http://schemas.openxmlformats.org/officeDocument/2006/relationships/hyperlink" Target="https://www.caixa.gov.br/Downloads/sinapi-cadernos-tecnicos/SINAPI-CT-PAISAGISMO-PLANTIO.pdf" TargetMode="External"/><Relationship Id="rId8326" Type="http://schemas.openxmlformats.org/officeDocument/2006/relationships/hyperlink" Target="https://www.caixa.gov.br/Downloads/sinapi-cadernos-tecnicos/SINAPI-CT-QUADRAS-E-SEUS-EQUIPAMENTOS.pdf" TargetMode="External"/><Relationship Id="rId8533" Type="http://schemas.openxmlformats.org/officeDocument/2006/relationships/hyperlink" Target="https://www.caixa.gov.br/Downloads/sinapi-cadernos-tecnicos/SINAPI-CT-RECOMPOSICAO-DE-PAVIMENTOS.pdf" TargetMode="External"/><Relationship Id="rId8740" Type="http://schemas.openxmlformats.org/officeDocument/2006/relationships/hyperlink" Target="https://www.caixa.gov.br/Downloads/sinapi-cadernos-tecnicos/SINAPI-CT-REDES-DE-AGUA-E-ESGOTO-EM-PEAD-LISO-(TUBOS-E-CONEXOES).pdf" TargetMode="External"/><Relationship Id="rId3678" Type="http://schemas.openxmlformats.org/officeDocument/2006/relationships/hyperlink" Target="https://www.caixa.gov.br/Downloads/sinapi-cadernos-tecnicos/SINAPI-CT-ESTRUTURA-E-TRAMA-PARA-COBERTURA.pdf" TargetMode="External"/><Relationship Id="rId3885" Type="http://schemas.openxmlformats.org/officeDocument/2006/relationships/hyperlink" Target="https://www.caixa.gov.br/Downloads/sinapi-cadernos-tecnicos/SINAPI-CT-EXECUCAO-DE-TIRANTES.pdf" TargetMode="External"/><Relationship Id="rId4729" Type="http://schemas.openxmlformats.org/officeDocument/2006/relationships/hyperlink" Target="https://www.caixa.gov.br/Downloads/sinapi-cadernos-tecnicos/SINAPI-CT-INSTALACOES-ELETRICAS-QUADROS-CABOS-DISJUNTORES-CONTATORES-E-BARRAMENTOS-BLINDADOS.pdf" TargetMode="External"/><Relationship Id="rId4936" Type="http://schemas.openxmlformats.org/officeDocument/2006/relationships/hyperlink" Target="https://www.caixa.gov.br/Downloads/sinapi-cadernos-tecnicos/SINAPI-CT-INSTALACOES-HIDRAULICAS-RESERVACAO-E-BOMBAS-DE-RECALQUE.pdf" TargetMode="External"/><Relationship Id="rId6084" Type="http://schemas.openxmlformats.org/officeDocument/2006/relationships/hyperlink" Target="https://www.caixa.gov.br/Downloads/sinapi-cadernos-tecnicos/SINAPI-CT-INSTALACOES-DE-GAS-E-INCENDIO-EM-ACO-E-FERRO-GALVANIZADO.pdf" TargetMode="External"/><Relationship Id="rId6291" Type="http://schemas.openxmlformats.org/officeDocument/2006/relationships/hyperlink" Target="https://www.caixa.gov.br/Downloads/sinapi-cadernos-tecnicos/SINAPI-CT-INSTALACOES-DE-GAS-EM-PEX-MULTICAMADAS.pdf" TargetMode="External"/><Relationship Id="rId7135" Type="http://schemas.openxmlformats.org/officeDocument/2006/relationships/hyperlink" Target="https://www.caixa.gov.br/Downloads/sinapi-cadernos-tecnicos/SINAPI-CT-LOCACAO-DE-OBRAS.pdf" TargetMode="External"/><Relationship Id="rId7342" Type="http://schemas.openxmlformats.org/officeDocument/2006/relationships/hyperlink" Target="https://www.caixa.gov.br/Downloads/sinapi-cadernos-tecnicos/SINAPI-CT-MASSA-UNICA-EXTERNA.pdf" TargetMode="External"/><Relationship Id="rId8600" Type="http://schemas.openxmlformats.org/officeDocument/2006/relationships/hyperlink" Target="https://www.caixa.gov.br/Downloads/sinapi-cadernos-tecnicos/SINAPI-CT-REDES-DE-LOGICA-TELEFONIA-E-IMAGEM.pdf" TargetMode="External"/><Relationship Id="rId599" Type="http://schemas.openxmlformats.org/officeDocument/2006/relationships/hyperlink" Target="https://www.caixa.gov.br/Downloads/sinapi-cadernos-tecnicos/SINAPI-CT-ASSENTAMENTO-DE-TUBOS-DE-PVC-E-METALICOS-EM-REDES-DE-AGUA.pdf" TargetMode="External"/><Relationship Id="rId2487" Type="http://schemas.openxmlformats.org/officeDocument/2006/relationships/hyperlink" Target="https://www.caixa.gov.br/Downloads/sinapi-cadernos-tecnicos/SINAPI-CT-DEPRECIACAO-JUROS-IMPOSTOS-E-SEGUROS-MANUTENCAO-E-MATERIAIS-NA-OPERACAO-DOS-EQUIPAMENTOS.pdf" TargetMode="External"/><Relationship Id="rId2694" Type="http://schemas.openxmlformats.org/officeDocument/2006/relationships/hyperlink" Target="https://www.caixa.gov.br/Downloads/sinapi-cadernos-tecnicos/SINAPI-CT-DEPRECIACAO-JUROS-IMPOSTOS-E-SEGUROS-MANUTENCAO-E-MATERIAIS-NA-OPERACAO-DOS-EQUIPAMENTOS.pdf" TargetMode="External"/><Relationship Id="rId3538" Type="http://schemas.openxmlformats.org/officeDocument/2006/relationships/hyperlink" Target="https://www.caixa.gov.br/Downloads/sinapi-cadernos-tecnicos/SINAPI-CT-ESQUADRIAS-PORTAS.pdf" TargetMode="External"/><Relationship Id="rId3745" Type="http://schemas.openxmlformats.org/officeDocument/2006/relationships/hyperlink" Target="https://www.caixa.gov.br/Downloads/sinapi-cadernos-tecnicos/SINAPI-CT-ESTRUTURAS-DE-CONTENCAO-ESTACAS-PAREDES-DIAFRAGMA-E-MURETA-GUIA.pdf" TargetMode="External"/><Relationship Id="rId6151" Type="http://schemas.openxmlformats.org/officeDocument/2006/relationships/hyperlink" Target="https://www.caixa.gov.br/Downloads/sinapi-cadernos-tecnicos/SINAPI-CT-INSTALACOES-DE-GAS-E-INCENDIO-EM-ACO-E-FERRO-GALVANIZADO.pdf" TargetMode="External"/><Relationship Id="rId7202" Type="http://schemas.openxmlformats.org/officeDocument/2006/relationships/hyperlink" Target="https://www.caixa.gov.br/Downloads/sinapi-cadernos-tecnicos/SINAPI-CT-LOUCAS-E-METAIS.pdf" TargetMode="External"/><Relationship Id="rId459" Type="http://schemas.openxmlformats.org/officeDocument/2006/relationships/hyperlink" Target="https://www.caixa.gov.br/Downloads/sinapi-cadernos-tecnicos/SINAPI-CT-ASSENTAMENTO-DE-TUBOS-DE-PVC-E-METALICOS-EM-REDES-DE-AGUA.pdf" TargetMode="External"/><Relationship Id="rId666" Type="http://schemas.openxmlformats.org/officeDocument/2006/relationships/hyperlink" Target="https://www.caixa.gov.br/Downloads/sinapi-cadernos-tecnicos/SINAPI-CT-ASSENTAMENTO-DE-TUBOS-DE-ESGOTO-OU-DRENAGEM-PLUVIAL-EM-CONCRETO.pdf" TargetMode="External"/><Relationship Id="rId873" Type="http://schemas.openxmlformats.org/officeDocument/2006/relationships/hyperlink" Target="https://www.caixa.gov.br/Downloads/sinapi-cadernos-tecnicos/SINAPI-CT-ATERROS-BASES-SUB-BASES-E-IMPRIMACOES.pdf" TargetMode="External"/><Relationship Id="rId1089" Type="http://schemas.openxmlformats.org/officeDocument/2006/relationships/hyperlink" Target="https://www.caixa.gov.br/Downloads/sinapi-cadernos-tecnicos/SINAPI-CT-BRISES.pdf" TargetMode="External"/><Relationship Id="rId1296" Type="http://schemas.openxmlformats.org/officeDocument/2006/relationships/hyperlink" Target="https://www.caixa.gov.br/Downloads/sinapi-cadernos-tecnicos/SINAPI-CT-CONCRETAGEM-PARA-ESTRUTURAS-DE-CONCRETO-ARMADO.pdf" TargetMode="External"/><Relationship Id="rId2347" Type="http://schemas.openxmlformats.org/officeDocument/2006/relationships/hyperlink" Target="https://www.caixa.gov.br/Downloads/sinapi-cadernos-tecnicos/SINAPI-CT-DEPRECIACAO-JUROS-IMPOSTOS-E-SEGUROS-MANUTENCAO-E-MATERIAIS-NA-OPERACAO-DOS-EQUIPAMENTOS.pdf" TargetMode="External"/><Relationship Id="rId2554" Type="http://schemas.openxmlformats.org/officeDocument/2006/relationships/hyperlink" Target="https://www.caixa.gov.br/Downloads/sinapi-cadernos-tecnicos/SINAPI-CT-DEPRECIACAO-JUROS-IMPOSTOS-E-SEGUROS-MANUTENCAO-E-MATERIAIS-NA-OPERACAO-DOS-EQUIPAMENTOS.pdf" TargetMode="External"/><Relationship Id="rId3952" Type="http://schemas.openxmlformats.org/officeDocument/2006/relationships/hyperlink" Target="https://www.caixa.gov.br/Downloads/sinapi-cadernos-tecnicos/SINAPI-CT-FOSSAS-E-SUMIDOUROS.pdf" TargetMode="External"/><Relationship Id="rId6011" Type="http://schemas.openxmlformats.org/officeDocument/2006/relationships/hyperlink" Target="https://www.caixa.gov.br/Downloads/sinapi-cadernos-tecnicos/SINAPI-CT-INSTALACOES-DE-GAS-E-INCENDIO-EM-ACO-E-FERRO-GALVANIZADO.pdf" TargetMode="External"/><Relationship Id="rId9167" Type="http://schemas.openxmlformats.org/officeDocument/2006/relationships/hyperlink" Target="https://www.caixa.gov.br/Downloads/sinapi-cadernos-tecnicos/SINAPI-CT-TRANSPORTE-DE-MATERIAIS-DENTRO-DO-CANTEIRO-DE-OBRAS.pdf" TargetMode="External"/><Relationship Id="rId9374" Type="http://schemas.openxmlformats.org/officeDocument/2006/relationships/hyperlink" Target="https://www.caixa.gov.br/Downloads/sinapi-cadernos-tecnicos/SINAPI-CT-TRANSPORTE-CARGA-E-DESCARGA-DE-MATERIAIS.pdf" TargetMode="External"/><Relationship Id="rId9581" Type="http://schemas.openxmlformats.org/officeDocument/2006/relationships/hyperlink" Target="https://www.caixa.gov.br/Downloads/sinapi-cadernos-tecnicos/SINAPI-CT-VALVULAS-E-REGISTROS-PARA-SISTEMAS-PREDIAIS.pdf" TargetMode="External"/><Relationship Id="rId319" Type="http://schemas.openxmlformats.org/officeDocument/2006/relationships/hyperlink" Target="https://www.caixa.gov.br/Downloads/sinapi-cadernos-tecnicos/SINAPI-CT-ARMACAO-PARA-ESTRUTURAS-DE-CONCRETO-ARMADO.pdf" TargetMode="External"/><Relationship Id="rId526" Type="http://schemas.openxmlformats.org/officeDocument/2006/relationships/hyperlink" Target="https://www.caixa.gov.br/Downloads/sinapi-cadernos-tecnicos/SINAPI-CT-ASSENTAMENTO-DE-TUBOS-DE-PVC-E-METALICOS-EM-REDES-DE-AGUA.pdf" TargetMode="External"/><Relationship Id="rId1156" Type="http://schemas.openxmlformats.org/officeDocument/2006/relationships/hyperlink" Target="https://www.caixa.gov.br/Downloads/sinapi-cadernos-tecnicos/SINAPI-CT-CAIXAS-DE-AGUA-PARA-EDIFICACOES.pdf" TargetMode="External"/><Relationship Id="rId1363" Type="http://schemas.openxmlformats.org/officeDocument/2006/relationships/hyperlink" Target="https://www.caixa.gov.br/Downloads/sinapi-cadernos-tecnicos/SINAPI-CT-CONCRETO-PROTENDIDO.pdf" TargetMode="External"/><Relationship Id="rId2207" Type="http://schemas.openxmlformats.org/officeDocument/2006/relationships/hyperlink" Target="https://www.caixa.gov.br/Downloads/sinapi-cadernos-tecnicos/SINAPI-CT-DEPRECIACAO-JUROS-IMPOSTOS-E-SEGUROS-MANUTENCAO-E-MATERIAIS-NA-OPERACAO-DOS-EQUIPAMENTOS.pdf" TargetMode="External"/><Relationship Id="rId2761" Type="http://schemas.openxmlformats.org/officeDocument/2006/relationships/hyperlink" Target="https://www.caixa.gov.br/Downloads/sinapi-cadernos-tecnicos/SINAPI-CT-DRENOS.pdf" TargetMode="External"/><Relationship Id="rId3605" Type="http://schemas.openxmlformats.org/officeDocument/2006/relationships/hyperlink" Target="https://www.caixa.gov.br/Downloads/sinapi-cadernos-tecnicos/SINAPI-CT-ESTACAS-PRE-MOLDADAS.pdf" TargetMode="External"/><Relationship Id="rId3812" Type="http://schemas.openxmlformats.org/officeDocument/2006/relationships/hyperlink" Target="https://www.caixa.gov.br/Downloads/sinapi-cadernos-tecnicos/SINAPI-CT-ESTRUTURAS-DE-MADEIRA.pdf" TargetMode="External"/><Relationship Id="rId6968" Type="http://schemas.openxmlformats.org/officeDocument/2006/relationships/hyperlink" Target="https://www.caixa.gov.br/Downloads/sinapi-metodologia/Livro_SINAPI_Calculos_Parametros.pdf" TargetMode="External"/><Relationship Id="rId8183" Type="http://schemas.openxmlformats.org/officeDocument/2006/relationships/hyperlink" Target="https://www.caixa.gov.br/Downloads/sinapi-cadernos-tecnicos/SINAPI-CT-POCOS-DE-VISITA-E-CAIXAS-PARA-BOCAS-DE-LOBO.pdf" TargetMode="External"/><Relationship Id="rId8390" Type="http://schemas.openxmlformats.org/officeDocument/2006/relationships/hyperlink" Target="https://www.caixa.gov.br/Downloads/sinapi-cadernos-tecnicos/SINAPI-CT-RASGOS-E-FIXACOES.pdf" TargetMode="External"/><Relationship Id="rId9027" Type="http://schemas.openxmlformats.org/officeDocument/2006/relationships/hyperlink" Target="https://www.caixa.gov.br/Downloads/sinapi-cadernos-tecnicos/SINAPI-CT-TELHAMENTO-PARA-COBERTURA.pdf" TargetMode="External"/><Relationship Id="rId9234" Type="http://schemas.openxmlformats.org/officeDocument/2006/relationships/hyperlink" Target="https://www.caixa.gov.br/Downloads/sinapi-cadernos-tecnicos/SINAPI-CT-TRANSPORTE-DE-MATERIAIS-DENTRO-DO-CANTEIRO-DE-OBRAS.pdf" TargetMode="External"/><Relationship Id="rId733" Type="http://schemas.openxmlformats.org/officeDocument/2006/relationships/hyperlink" Target="https://www.caixa.gov.br/Downloads/sinapi-cadernos-tecnicos/SINAPI-CT-ATERRO-E-REATERRO-DE-VALAS.pdf" TargetMode="External"/><Relationship Id="rId940" Type="http://schemas.openxmlformats.org/officeDocument/2006/relationships/hyperlink" Target="https://www.caixa.gov.br/Downloads/sinapi-cadernos-tecnicos/SINAPI-CT-ATERROS-BASES-SUB-BASES-E-IMPRIMACOES.pdf" TargetMode="External"/><Relationship Id="rId1016" Type="http://schemas.openxmlformats.org/officeDocument/2006/relationships/hyperlink" Target="https://www.caixa.gov.br/Downloads/sinapi-cadernos-tecnicos/SINAPI-CT-BOCAS-PARA-BUEIROS.pdf" TargetMode="External"/><Relationship Id="rId1570" Type="http://schemas.openxmlformats.org/officeDocument/2006/relationships/hyperlink" Target="https://www.caixa.gov.br/Downloads/sinapi-cadernos-tecnicos/SINAPI-CT-CUSTOS-HORARIOS-PRODUTIVO-E-IMPRODUTIVO-DOS-EQUIPAMENTOS.pdf" TargetMode="External"/><Relationship Id="rId2414" Type="http://schemas.openxmlformats.org/officeDocument/2006/relationships/hyperlink" Target="https://www.caixa.gov.br/Downloads/sinapi-cadernos-tecnicos/SINAPI-CT-DEPRECIACAO-JUROS-IMPOSTOS-E-SEGUROS-MANUTENCAO-E-MATERIAIS-NA-OPERACAO-DOS-EQUIPAMENTOS.pdf" TargetMode="External"/><Relationship Id="rId2621" Type="http://schemas.openxmlformats.org/officeDocument/2006/relationships/hyperlink" Target="https://www.caixa.gov.br/Downloads/sinapi-cadernos-tecnicos/SINAPI-CT-DEPRECIACAO-JUROS-IMPOSTOS-E-SEGUROS-MANUTENCAO-E-MATERIAIS-NA-OPERACAO-DOS-EQUIPAMENTOS.pdf" TargetMode="External"/><Relationship Id="rId5777" Type="http://schemas.openxmlformats.org/officeDocument/2006/relationships/hyperlink" Target="https://www.caixa.gov.br/Downloads/sinapi-cadernos-tecnicos/SINAPI-CT-INSTALACOES-PREDIAIS-DE-AGUA-QUENTE-EM-CPVC.pdf" TargetMode="External"/><Relationship Id="rId5984" Type="http://schemas.openxmlformats.org/officeDocument/2006/relationships/hyperlink" Target="https://www.caixa.gov.br/Downloads/sinapi-cadernos-tecnicos/SINAPI-CT-INSTALACOES-DE-GAS-E-INCENDIO-EM-ACO-E-FERRO-GALVANIZADO.pdf" TargetMode="External"/><Relationship Id="rId6828" Type="http://schemas.openxmlformats.org/officeDocument/2006/relationships/hyperlink" Target="https://www.caixa.gov.br/Downloads/sinapi-metodologia/Livro_SINAPI_Calculos_Parametros.pdf" TargetMode="External"/><Relationship Id="rId8043" Type="http://schemas.openxmlformats.org/officeDocument/2006/relationships/hyperlink" Target="https://www.caixa.gov.br/Downloads/sinapi-cadernos-tecnicos/SINAPI-CT-POSTES-DE-CONCRETO-E-METALICOS.pdf" TargetMode="External"/><Relationship Id="rId9441" Type="http://schemas.openxmlformats.org/officeDocument/2006/relationships/hyperlink" Target="https://www.caixa.gov.br/Downloads/sinapi-cadernos-tecnicos/SINAPI-CT-TUBULACAO-FLANGEADA-PARA-REDES-DE-AGUA.pdf" TargetMode="External"/><Relationship Id="rId800" Type="http://schemas.openxmlformats.org/officeDocument/2006/relationships/hyperlink" Target="https://www.caixa.gov.br/Downloads/sinapi-cadernos-tecnicos/SINAPI-CT-ATERROS-BASES-SUB-BASES-E-IMPRIMACOES.pdf" TargetMode="External"/><Relationship Id="rId1223" Type="http://schemas.openxmlformats.org/officeDocument/2006/relationships/hyperlink" Target="https://www.caixa.gov.br/Downloads/sinapi-cadernos-tecnicos/SINAPI-CT-CANALETAS-GRELHAS-E-CAIXAS-COM-GRELHA-PARA-DRENAGEM.pdf" TargetMode="External"/><Relationship Id="rId1430" Type="http://schemas.openxmlformats.org/officeDocument/2006/relationships/hyperlink" Target="https://www.caixa.gov.br/Downloads/sinapi-cadernos-tecnicos/SINAPI-CT-CONTRAPISO.pdf" TargetMode="External"/><Relationship Id="rId4379" Type="http://schemas.openxmlformats.org/officeDocument/2006/relationships/hyperlink" Target="https://www.caixa.gov.br/Downloads/sinapi-cadernos-tecnicos/SINAPI-CT-INSTALACOES-ELETRICAS-ELETRODUTOS-EMBUTIDOS-CABOS-CAIXAS-TOMADAS-E-INTERRUPTORES.pdf" TargetMode="External"/><Relationship Id="rId4586" Type="http://schemas.openxmlformats.org/officeDocument/2006/relationships/hyperlink" Target="https://www.caixa.gov.br/Downloads/sinapi-cadernos-tecnicos/SINAPI-CT-INSTALACOES-ELETRICAS-ELETRODUTOS-CONEXOES-E-CONDULETES-APARENTES.pdf" TargetMode="External"/><Relationship Id="rId4793" Type="http://schemas.openxmlformats.org/officeDocument/2006/relationships/hyperlink" Target="https://www.caixa.gov.br/Downloads/sinapi-cadernos-tecnicos/SINAPI-CT-INSTALACOES-ELETRICAS-REDE-DE-DISTRIBUICAO.pdf" TargetMode="External"/><Relationship Id="rId5637" Type="http://schemas.openxmlformats.org/officeDocument/2006/relationships/hyperlink" Target="https://www.caixa.gov.br/Downloads/sinapi-cadernos-tecnicos/SINAPI-CT-INSTALACOES-PREDIAIS-DE-AGUA-FRIA-EM-PVC.pdf" TargetMode="External"/><Relationship Id="rId5844" Type="http://schemas.openxmlformats.org/officeDocument/2006/relationships/hyperlink" Target="https://www.caixa.gov.br/Downloads/sinapi-cadernos-tecnicos/SINAPI-CT-INSTALACOES-PREDIAIS-DE-AGUAS-PLUVIAIS-TUBOS-CONEXOES-CAIXAS-E-RALOS.pdf" TargetMode="External"/><Relationship Id="rId8250" Type="http://schemas.openxmlformats.org/officeDocument/2006/relationships/hyperlink" Target="https://www.caixa.gov.br/Downloads/sinapi-cadernos-tecnicos/SINAPI-CT-POCOS-DE-VISITA-E-CAIXAS-PARA-BOCAS-DE-LOBO.pdf" TargetMode="External"/><Relationship Id="rId9301" Type="http://schemas.openxmlformats.org/officeDocument/2006/relationships/hyperlink" Target="https://www.caixa.gov.br/Downloads/sinapi-cadernos-tecnicos/SINAPI-CT-TRANSPORTE-CARGA-E-DESCARGA-DE-MATERIAIS.pdf" TargetMode="External"/><Relationship Id="rId3188" Type="http://schemas.openxmlformats.org/officeDocument/2006/relationships/hyperlink" Target="https://www.caixa.gov.br/Downloads/sinapi-cadernos-tecnicos/SINAPI-CT-ESCAVACAO-HORIZONTAL.pdf" TargetMode="External"/><Relationship Id="rId3395" Type="http://schemas.openxmlformats.org/officeDocument/2006/relationships/hyperlink" Target="https://www.caixa.gov.br/Downloads/sinapi-cadernos-tecnicos/SINAPI-CT-ESCORAMENTO-E-PREPARO-DE-FUNDO-DE-VALAS.pdf" TargetMode="External"/><Relationship Id="rId4239" Type="http://schemas.openxmlformats.org/officeDocument/2006/relationships/hyperlink" Target="https://www.caixa.gov.br/Downloads/sinapi-cadernos-tecnicos/SINAPI-CT-GUARDA-CORPO-CORRIMAO-E-GRADE-PARA-ESQUADRIAS.pdf" TargetMode="External"/><Relationship Id="rId4446" Type="http://schemas.openxmlformats.org/officeDocument/2006/relationships/hyperlink" Target="https://www.caixa.gov.br/Downloads/sinapi-cadernos-tecnicos/SINAPI-CT-INSTALACOES-ELETRICAS-ELETRODUTOS-EMBUTIDOS-CABOS-CAIXAS-TOMADAS-E-INTERRUPTORES.pdf" TargetMode="External"/><Relationship Id="rId4653" Type="http://schemas.openxmlformats.org/officeDocument/2006/relationships/hyperlink" Target="https://www.caixa.gov.br/Downloads/sinapi-cadernos-tecnicos/SINAPI-CT-INSTALACOES-ELETRICAS-QUADROS-CABOS-DISJUNTORES-CONTATORES-E-BARRAMENTOS-BLINDADOS.pdf" TargetMode="External"/><Relationship Id="rId4860" Type="http://schemas.openxmlformats.org/officeDocument/2006/relationships/hyperlink" Target="https://www.caixa.gov.br/Downloads/sinapi-cadernos-tecnicos/SINAPI-CT-INSTALACOES-HIDRAULICAS-RESERVACAO-E-BOMBAS-DE-RECALQUE.pdf" TargetMode="External"/><Relationship Id="rId5704" Type="http://schemas.openxmlformats.org/officeDocument/2006/relationships/hyperlink" Target="https://www.caixa.gov.br/Downloads/sinapi-cadernos-tecnicos/SINAPI-CT-INSTALACOES-PREDIAIS-DE-AGUA-QUENTE-EM-CPVC.pdf" TargetMode="External"/><Relationship Id="rId5911" Type="http://schemas.openxmlformats.org/officeDocument/2006/relationships/hyperlink" Target="https://www.caixa.gov.br/Downloads/sinapi-cadernos-tecnicos/SINAPI-CT-INSTALACOES-PREDIAIS-DE-AGUAS-PLUVIAIS-TUBOS-CONEXOES-CAIXAS-E-RALOS.pdf" TargetMode="External"/><Relationship Id="rId8110" Type="http://schemas.openxmlformats.org/officeDocument/2006/relationships/hyperlink" Target="https://www.caixa.gov.br/Downloads/sinapi-cadernos-tecnicos/SINAPI-CT-POCOS-DE-VISITA-E-CAIXAS-PARA-BOCAS-DE-LOBO.pdf" TargetMode="External"/><Relationship Id="rId3048" Type="http://schemas.openxmlformats.org/officeDocument/2006/relationships/hyperlink" Target="https://www.caixa.gov.br/Downloads/sinapi-cadernos-tecnicos/SINAPI-CT-EQUIPAMENTOS-DE-PROTECAO-COLETIVA.pdf" TargetMode="External"/><Relationship Id="rId3255" Type="http://schemas.openxmlformats.org/officeDocument/2006/relationships/hyperlink" Target="https://www.caixa.gov.br/Downloads/sinapi-cadernos-tecnicos/SINAPI-CT-ESCAVACAO-VERTICAL-A-CEU-ABERTO.pdf" TargetMode="External"/><Relationship Id="rId3462" Type="http://schemas.openxmlformats.org/officeDocument/2006/relationships/hyperlink" Target="https://www.caixa.gov.br/Downloads/sinapi-cadernos-tecnicos/SINAPI-CT-ESQUADRIAS-PORTAS.pdf" TargetMode="External"/><Relationship Id="rId4306" Type="http://schemas.openxmlformats.org/officeDocument/2006/relationships/hyperlink" Target="https://www.caixa.gov.br/Downloads/sinapi-cadernos-tecnicos/SINAPI-CT-ILUMINACAO-PREDIAL-E-MONITORAMENTO.pdf" TargetMode="External"/><Relationship Id="rId4513" Type="http://schemas.openxmlformats.org/officeDocument/2006/relationships/hyperlink" Target="https://www.caixa.gov.br/Downloads/sinapi-cadernos-tecnicos/SINAPI-CT-INSTALACOES-ELETRICAS-ELETRODUTOS-EMBUTIDOS-CABOS-CAIXAS-TOMADAS-E-INTERRUPTORES.pdf" TargetMode="External"/><Relationship Id="rId4720" Type="http://schemas.openxmlformats.org/officeDocument/2006/relationships/hyperlink" Target="https://www.caixa.gov.br/Downloads/sinapi-cadernos-tecnicos/SINAPI-CT-INSTALACOES-ELETRICAS-QUADROS-CABOS-DISJUNTORES-CONTATORES-E-BARRAMENTOS-BLINDADOS.pdf" TargetMode="External"/><Relationship Id="rId7669" Type="http://schemas.openxmlformats.org/officeDocument/2006/relationships/hyperlink" Target="https://www.caixa.gov.br/Downloads/sinapi-cadernos-tecnicos/SINAPI-CT-PAVIMENTO-INTERTRAVADO.pdf" TargetMode="External"/><Relationship Id="rId7876" Type="http://schemas.openxmlformats.org/officeDocument/2006/relationships/hyperlink" Target="https://www.caixa.gov.br/Downloads/sinapi-cadernos-tecnicos/SINAPI-CT-PINTURA-EM-MADEIRA.pdf" TargetMode="External"/><Relationship Id="rId8927" Type="http://schemas.openxmlformats.org/officeDocument/2006/relationships/hyperlink" Target="https://www.caixa.gov.br/Downloads/sinapi-cadernos-tecnicos/SINAPI-CT-SISTEMAS-DE-MEDICAO.pdf" TargetMode="External"/><Relationship Id="rId176" Type="http://schemas.openxmlformats.org/officeDocument/2006/relationships/hyperlink" Target="https://www.caixa.gov.br/Downloads/sinapi-cadernos-tecnicos/SINAPI-CT-ARGAMASSAS.pdf" TargetMode="External"/><Relationship Id="rId383" Type="http://schemas.openxmlformats.org/officeDocument/2006/relationships/hyperlink" Target="https://www.caixa.gov.br/Downloads/sinapi-cadernos-tecnicos/SINAPI-CT-ASSENTAMENTO-DE-TUBOS-DE-ESGOTO-EM-PVC-E-PEAD.pdf" TargetMode="External"/><Relationship Id="rId590" Type="http://schemas.openxmlformats.org/officeDocument/2006/relationships/hyperlink" Target="https://www.caixa.gov.br/Downloads/sinapi-cadernos-tecnicos/SINAPI-CT-ASSENTAMENTO-DE-TUBOS-DE-PVC-E-METALICOS-EM-REDES-DE-AGUA.pdf" TargetMode="External"/><Relationship Id="rId2064" Type="http://schemas.openxmlformats.org/officeDocument/2006/relationships/hyperlink" Target="https://www.caixa.gov.br/Downloads/sinapi-cadernos-tecnicos/SINAPI-CT-DEPRECIACAO-JUROS-IMPOSTOS-E-SEGUROS-MANUTENCAO-E-MATERIAIS-NA-OPERACAO-DOS-EQUIPAMENTOS.pdf" TargetMode="External"/><Relationship Id="rId2271" Type="http://schemas.openxmlformats.org/officeDocument/2006/relationships/hyperlink" Target="https://www.caixa.gov.br/Downloads/sinapi-cadernos-tecnicos/SINAPI-CT-DEPRECIACAO-JUROS-IMPOSTOS-E-SEGUROS-MANUTENCAO-E-MATERIAIS-NA-OPERACAO-DOS-EQUIPAMENTOS.pdf" TargetMode="External"/><Relationship Id="rId3115" Type="http://schemas.openxmlformats.org/officeDocument/2006/relationships/hyperlink" Target="https://www.caixa.gov.br/Downloads/sinapi-cadernos-tecnicos/SINAPI-CT-ESCADAS.pdf" TargetMode="External"/><Relationship Id="rId3322" Type="http://schemas.openxmlformats.org/officeDocument/2006/relationships/hyperlink" Target="https://www.caixa.gov.br/Downloads/sinapi-cadernos-tecnicos/SINAPI-CT-ESCAVACAO-DE-VALAS.pdf" TargetMode="External"/><Relationship Id="rId6478" Type="http://schemas.openxmlformats.org/officeDocument/2006/relationships/hyperlink" Target="https://www.caixa.gov.br/Downloads/sinapi-cadernos-tecnicos/SINAPI-CT-INSTALACOES-EM-COBRE.pdf" TargetMode="External"/><Relationship Id="rId6685" Type="http://schemas.openxmlformats.org/officeDocument/2006/relationships/hyperlink" Target="https://www.caixa.gov.br/Downloads/sinapi-cadernos-tecnicos/SINAPI-CT-LASTRO.pdf" TargetMode="External"/><Relationship Id="rId7529" Type="http://schemas.openxmlformats.org/officeDocument/2006/relationships/hyperlink" Target="https://www.caixa.gov.br/Downloads/sinapi-cadernos-tecnicos/SINAPI-CT-PAREDES-DE-CONCRETO-CONCRETAGEM.pdf" TargetMode="External"/><Relationship Id="rId9091" Type="http://schemas.openxmlformats.org/officeDocument/2006/relationships/hyperlink" Target="https://www.caixa.gov.br/Downloads/sinapi-cadernos-tecnicos/SINAPI-CT-TRANSPORTE-FLUVIAL-CARGA-E-DESCARGA.pdf" TargetMode="External"/><Relationship Id="rId243" Type="http://schemas.openxmlformats.org/officeDocument/2006/relationships/hyperlink" Target="https://www.caixa.gov.br/Downloads/sinapi-cadernos-tecnicos/SINAPI-CT-ARGAMASSAS.pdf" TargetMode="External"/><Relationship Id="rId450" Type="http://schemas.openxmlformats.org/officeDocument/2006/relationships/hyperlink" Target="https://www.caixa.gov.br/Downloads/sinapi-cadernos-tecnicos/SINAPI-CT-ASSENTAMENTO-DE-TUBOS-DE-PVC-E-METALICOS-EM-REDES-DE-AGUA.pdf" TargetMode="External"/><Relationship Id="rId1080" Type="http://schemas.openxmlformats.org/officeDocument/2006/relationships/hyperlink" Target="https://www.caixa.gov.br/Downloads/sinapi-cadernos-tecnicos/SINAPI-CT-BOMBAS-HIDRAULICAS-CENTRIFUGAS-HORIZONTAIS-E-SUBMERSIVEIS.pdf" TargetMode="External"/><Relationship Id="rId2131" Type="http://schemas.openxmlformats.org/officeDocument/2006/relationships/hyperlink" Target="https://www.caixa.gov.br/Downloads/sinapi-cadernos-tecnicos/SINAPI-CT-DEPRECIACAO-JUROS-IMPOSTOS-E-SEGUROS-MANUTENCAO-E-MATERIAIS-NA-OPERACAO-DOS-EQUIPAMENTOS.pdf" TargetMode="External"/><Relationship Id="rId5287" Type="http://schemas.openxmlformats.org/officeDocument/2006/relationships/hyperlink" Target="https://www.caixa.gov.br/Downloads/sinapi-cadernos-tecnicos/SINAPI-CT-INSTALACOES-HIDRAULICAS-EM-PPR.pdf" TargetMode="External"/><Relationship Id="rId5494" Type="http://schemas.openxmlformats.org/officeDocument/2006/relationships/hyperlink" Target="https://www.caixa.gov.br/Downloads/sinapi-cadernos-tecnicos/SINAPI-CT-INSTALACOES-PREDIAIS-DE-AGUA-FRIA-EM-PVC.pdf" TargetMode="External"/><Relationship Id="rId6338" Type="http://schemas.openxmlformats.org/officeDocument/2006/relationships/hyperlink" Target="https://www.caixa.gov.br/Downloads/sinapi-cadernos-tecnicos/SINAPI-CT-INSTALACOES-DE-AR-CONDICIONADO.pdf" TargetMode="External"/><Relationship Id="rId6892" Type="http://schemas.openxmlformats.org/officeDocument/2006/relationships/hyperlink" Target="https://www.caixa.gov.br/Downloads/sinapi-metodologia/Livro_SINAPI_Calculos_Parametros.pdf" TargetMode="External"/><Relationship Id="rId7736" Type="http://schemas.openxmlformats.org/officeDocument/2006/relationships/hyperlink" Target="https://www.caixa.gov.br/Downloads/sinapi-cadernos-tecnicos/SINAPI-CT-PENEIRAMENTO-E-ENSACAMENTO-DE-AREIA-EM-OBRA.pdf" TargetMode="External"/><Relationship Id="rId7943" Type="http://schemas.openxmlformats.org/officeDocument/2006/relationships/hyperlink" Target="https://www.caixa.gov.br/Downloads/sinapi-cadernos-tecnicos/SINAPI-CT-PINTURA-EM-SUPERFICIES-METALICAS.pdf" TargetMode="External"/><Relationship Id="rId103" Type="http://schemas.openxmlformats.org/officeDocument/2006/relationships/hyperlink" Target="https://www.caixa.gov.br/Downloads/sinapi-cadernos-tecnicos/SINAPI-CT-ARGAMASSAS.pdf" TargetMode="External"/><Relationship Id="rId310" Type="http://schemas.openxmlformats.org/officeDocument/2006/relationships/hyperlink" Target="https://www.caixa.gov.br/Downloads/sinapi-cadernos-tecnicos/SINAPI-CT-ARMACAO-PARA-ESTRUTURAS-DE-CONCRETO-ARMADO.pdf" TargetMode="External"/><Relationship Id="rId4096" Type="http://schemas.openxmlformats.org/officeDocument/2006/relationships/hyperlink" Target="https://www.caixa.gov.br/Downloads/sinapi-cadernos-tecnicos/SINAPI-CT-FORMAS-PARA-ESTRUTURAS-DE-CONCRETO-ARMADO.pdf" TargetMode="External"/><Relationship Id="rId5147" Type="http://schemas.openxmlformats.org/officeDocument/2006/relationships/hyperlink" Target="https://www.caixa.gov.br/Downloads/sinapi-cadernos-tecnicos/SINAPI-CT-INSTALACOES-HIDRAULICAS-EM-PEX.pdf" TargetMode="External"/><Relationship Id="rId6545" Type="http://schemas.openxmlformats.org/officeDocument/2006/relationships/hyperlink" Target="https://www.caixa.gov.br/Downloads/sinapi-cadernos-tecnicos/SINAPI-CT-INSTALACOES-EM-COBRE.pdf" TargetMode="External"/><Relationship Id="rId6752" Type="http://schemas.openxmlformats.org/officeDocument/2006/relationships/hyperlink" Target="https://www.caixa.gov.br/Downloads/sinapi-cadernos-tecnicos/SINAPI-CT-LIMPEZA-DE-OBRA.pdf" TargetMode="External"/><Relationship Id="rId7803" Type="http://schemas.openxmlformats.org/officeDocument/2006/relationships/hyperlink" Target="https://www.caixa.gov.br/Downloads/sinapi-cadernos-tecnicos/SINAPI-CT-PERFURACAO-HORIZONTAL-DIRECIONAL-HDD.pdf" TargetMode="External"/><Relationship Id="rId1897" Type="http://schemas.openxmlformats.org/officeDocument/2006/relationships/hyperlink" Target="https://www.caixa.gov.br/Downloads/sinapi-cadernos-tecnicos/SINAPI-CT-DEMOLICOES-E-REMOCOES.pdf" TargetMode="External"/><Relationship Id="rId2948" Type="http://schemas.openxmlformats.org/officeDocument/2006/relationships/hyperlink" Target="https://www.caixa.gov.br/Downloads/sinapi-cadernos-tecnicos/SINAPI-CT-ENERGIA-SOLAR-PARA-EDIFICACOES.pdf" TargetMode="External"/><Relationship Id="rId5354" Type="http://schemas.openxmlformats.org/officeDocument/2006/relationships/hyperlink" Target="https://www.caixa.gov.br/Downloads/sinapi-cadernos-tecnicos/SINAPI-CT-INSTALACOES-HIDRAULICAS-EM-PPR.pdf" TargetMode="External"/><Relationship Id="rId5561" Type="http://schemas.openxmlformats.org/officeDocument/2006/relationships/hyperlink" Target="https://www.caixa.gov.br/Downloads/sinapi-cadernos-tecnicos/SINAPI-CT-INSTALACOES-PREDIAIS-DE-AGUA-FRIA-EM-PVC.pdf" TargetMode="External"/><Relationship Id="rId6405" Type="http://schemas.openxmlformats.org/officeDocument/2006/relationships/hyperlink" Target="https://www.caixa.gov.br/Downloads/sinapi-cadernos-tecnicos/SINAPI-CT-INSTALACOES-EM-COBRE.pdf" TargetMode="External"/><Relationship Id="rId6612" Type="http://schemas.openxmlformats.org/officeDocument/2006/relationships/hyperlink" Target="https://www.caixa.gov.br/Downloads/sinapi-cadernos-tecnicos/SINAPI-CT-INSTALACOES-EM-COBRE.pdf" TargetMode="External"/><Relationship Id="rId1757" Type="http://schemas.openxmlformats.org/officeDocument/2006/relationships/hyperlink" Target="https://www.caixa.gov.br/Downloads/sinapi-cadernos-tecnicos/SINAPI-CT-CUSTOS-HORARIOS-PRODUTIVO-E-IMPRODUTIVO-DOS-EQUIPAMENTOS.pdf" TargetMode="External"/><Relationship Id="rId1964" Type="http://schemas.openxmlformats.org/officeDocument/2006/relationships/hyperlink" Target="https://www.caixa.gov.br/Downloads/sinapi-cadernos-tecnicos/SINAPI-CT-DEPRECIACAO-JUROS-IMPOSTOS-E-SEGUROS-MANUTENCAO-E-MATERIAIS-NA-OPERACAO-DOS-EQUIPAMENTOS.pdf" TargetMode="External"/><Relationship Id="rId2808" Type="http://schemas.openxmlformats.org/officeDocument/2006/relationships/hyperlink" Target="https://www.caixa.gov.br/Downloads/sinapi-cadernos-tecnicos/SINAPI-CT-DUTOS-PARA-AR-CONDICIONADO.pdf" TargetMode="External"/><Relationship Id="rId4163" Type="http://schemas.openxmlformats.org/officeDocument/2006/relationships/hyperlink" Target="https://www.caixa.gov.br/Downloads/sinapi-cadernos-tecnicos/SINAPI-CT-GALERIAS-COM-ADUELAS-DE-CONCRETO.pdf" TargetMode="External"/><Relationship Id="rId4370" Type="http://schemas.openxmlformats.org/officeDocument/2006/relationships/hyperlink" Target="https://www.caixa.gov.br/Downloads/sinapi-cadernos-tecnicos/SINAPI-CT-INSTALACOES-ELETRICAS-ELETRODUTOS-EMBUTIDOS-CABOS-CAIXAS-TOMADAS-E-INTERRUPTORES.pdf" TargetMode="External"/><Relationship Id="rId5007" Type="http://schemas.openxmlformats.org/officeDocument/2006/relationships/hyperlink" Target="https://www.caixa.gov.br/Downloads/sinapi-cadernos-tecnicos/SINAPI-CT-INSTALACOES-HIDRAULICAS-RESERVACAO-E-BOMBAS-DE-RECALQUE.pdf" TargetMode="External"/><Relationship Id="rId5214" Type="http://schemas.openxmlformats.org/officeDocument/2006/relationships/hyperlink" Target="https://www.caixa.gov.br/Downloads/sinapi-cadernos-tecnicos/SINAPI-CT-INSTALACOES-HIDRAULICAS-EM-PEX.pdf" TargetMode="External"/><Relationship Id="rId5421" Type="http://schemas.openxmlformats.org/officeDocument/2006/relationships/hyperlink" Target="https://www.caixa.gov.br/Downloads/sinapi-cadernos-tecnicos/SINAPI-CT-INSTALACOES-PREDIAIS-DE-ESGOTO-TUBOS-E-CONEXOES.pdf" TargetMode="External"/><Relationship Id="rId8577" Type="http://schemas.openxmlformats.org/officeDocument/2006/relationships/hyperlink" Target="https://www.caixa.gov.br/Downloads/sinapi-cadernos-tecnicos/SINAPI-CT-REDES-ENTERRADAS-DE-DISTRIBUICAO-ELETRICA.pdf" TargetMode="External"/><Relationship Id="rId8784" Type="http://schemas.openxmlformats.org/officeDocument/2006/relationships/hyperlink" Target="https://www.caixa.gov.br/Downloads/sinapi-cadernos-tecnicos/SINAPI-CT-REVESTIMENTOS-CERAMICOS-INTERNOS.pdf" TargetMode="External"/><Relationship Id="rId8991" Type="http://schemas.openxmlformats.org/officeDocument/2006/relationships/hyperlink" Target="https://www.caixa.gov.br/Downloads/sinapi-cadernos-tecnicos/SINAPI-CT-TELHAMENTO-PARA-COBERTURA.pdf" TargetMode="External"/><Relationship Id="rId9628" Type="http://schemas.openxmlformats.org/officeDocument/2006/relationships/hyperlink" Target="https://www.caixa.gov.br/Downloads/sinapi-cadernos-tecnicos/SINAPI-CT-VALVULAS-E-REGISTROS-PARA-SISTEMAS-PREDIAIS.pdf" TargetMode="External"/><Relationship Id="rId49" Type="http://schemas.openxmlformats.org/officeDocument/2006/relationships/hyperlink" Target="https://www.caixa.gov.br/Downloads/sinapi-cadernos-tecnicos/SINAPI-CT-ALVENARIA-DE-VEDACAO.pdf" TargetMode="External"/><Relationship Id="rId1617" Type="http://schemas.openxmlformats.org/officeDocument/2006/relationships/hyperlink" Target="https://www.caixa.gov.br/Downloads/sinapi-cadernos-tecnicos/SINAPI-CT-CUSTOS-HORARIOS-PRODUTIVO-E-IMPRODUTIVO-DOS-EQUIPAMENTOS.pdf" TargetMode="External"/><Relationship Id="rId1824" Type="http://schemas.openxmlformats.org/officeDocument/2006/relationships/hyperlink" Target="https://www.caixa.gov.br/Downloads/sinapi-cadernos-tecnicos/SINAPI-CT-CUSTOS-HORARIOS-PRODUTIVO-E-IMPRODUTIVO-DOS-EQUIPAMENTOS.pdf" TargetMode="External"/><Relationship Id="rId4023" Type="http://schemas.openxmlformats.org/officeDocument/2006/relationships/hyperlink" Target="https://www.caixa.gov.br/Downloads/sinapi-cadernos-tecnicos/SINAPI-CT-FORMAS-PARA-ESTRUTURAS-DE-CONCRETO-ARMADO.pdf" TargetMode="External"/><Relationship Id="rId4230" Type="http://schemas.openxmlformats.org/officeDocument/2006/relationships/hyperlink" Target="https://www.caixa.gov.br/Downloads/sinapi-cadernos-tecnicos/SINAPI-CT-GUARDA-CORPO-CORRIMAO-E-GRADE-PARA-ESQUADRIAS.pdf" TargetMode="External"/><Relationship Id="rId7179" Type="http://schemas.openxmlformats.org/officeDocument/2006/relationships/hyperlink" Target="https://www.caixa.gov.br/Downloads/sinapi-cadernos-tecnicos/SINAPI-CT-LOUCAS-E-METAIS.pdf" TargetMode="External"/><Relationship Id="rId7386" Type="http://schemas.openxmlformats.org/officeDocument/2006/relationships/hyperlink" Target="https://www.caixa.gov.br/Downloads/sinapi-cadernos-tecnicos/SINAPI-CT-MASSA-UNICA-INTERNA.pdf" TargetMode="External"/><Relationship Id="rId7593" Type="http://schemas.openxmlformats.org/officeDocument/2006/relationships/hyperlink" Target="https://www.caixa.gov.br/Downloads/sinapi-cadernos-tecnicos/SINAPI-CT-PAREDES-EM-DRYWALL.pdf" TargetMode="External"/><Relationship Id="rId8437" Type="http://schemas.openxmlformats.org/officeDocument/2006/relationships/hyperlink" Target="https://www.caixa.gov.br/Downloads/sinapi-cadernos-tecnicos/SINAPI-CT-RASGOS-E-FIXACOES.pdf" TargetMode="External"/><Relationship Id="rId8644" Type="http://schemas.openxmlformats.org/officeDocument/2006/relationships/hyperlink" Target="https://www.caixa.gov.br/Downloads/sinapi-cadernos-tecnicos/SINAPI-CT-REDES-DE-AGUA-E-ESGOTO-EM-PEAD-LISO-(TUBOS-E-CONEXOES).pdf" TargetMode="External"/><Relationship Id="rId8851" Type="http://schemas.openxmlformats.org/officeDocument/2006/relationships/hyperlink" Target="https://www.caixa.gov.br/Downloads/sinapi-cadernos-tecnicos/SINAPI-CT-SINALIZACAO-VERTICAL-VIARIA.pdf" TargetMode="External"/><Relationship Id="rId3789" Type="http://schemas.openxmlformats.org/officeDocument/2006/relationships/hyperlink" Target="https://www.caixa.gov.br/Downloads/sinapi-cadernos-tecnicos/SINAPI-CT-ESTRUTURAS-DE-MADEIRA.pdf" TargetMode="External"/><Relationship Id="rId6195" Type="http://schemas.openxmlformats.org/officeDocument/2006/relationships/hyperlink" Target="https://www.caixa.gov.br/Downloads/sinapi-cadernos-tecnicos/SINAPI-CT-INSTALACOES-DE-GAS-E-INCENDIO-EM-ACO-E-FERRO-GALVANIZADO.pdf" TargetMode="External"/><Relationship Id="rId7039" Type="http://schemas.openxmlformats.org/officeDocument/2006/relationships/hyperlink" Target="https://www.caixa.gov.br/Downloads/sinapi-metodologia/Livro_SINAPI_Calculos_Parametros.pdf" TargetMode="External"/><Relationship Id="rId7246" Type="http://schemas.openxmlformats.org/officeDocument/2006/relationships/hyperlink" Target="https://www.caixa.gov.br/Downloads/sinapi-cadernos-tecnicos/SINAPI-CT-LOUCAS-E-METAIS.pdf" TargetMode="External"/><Relationship Id="rId7453" Type="http://schemas.openxmlformats.org/officeDocument/2006/relationships/hyperlink" Target="https://www.caixa.gov.br/Downloads/sinapi-cadernos-tecnicos/SINAPI-CT-MONOCAPA.pdf" TargetMode="External"/><Relationship Id="rId7660" Type="http://schemas.openxmlformats.org/officeDocument/2006/relationships/hyperlink" Target="https://www.caixa.gov.br/Downloads/sinapi-cadernos-tecnicos/SINAPI-CT-PAVIMENTO-INTERTRAVADO.pdf" TargetMode="External"/><Relationship Id="rId8504" Type="http://schemas.openxmlformats.org/officeDocument/2006/relationships/hyperlink" Target="https://www.caixa.gov.br/Downloads/sinapi-cadernos-tecnicos/SINAPI-CT-RECOMPOSICAO-DE-PAVIMENTOS.pdf" TargetMode="External"/><Relationship Id="rId2598" Type="http://schemas.openxmlformats.org/officeDocument/2006/relationships/hyperlink" Target="https://www.caixa.gov.br/Downloads/sinapi-cadernos-tecnicos/SINAPI-CT-DEPRECIACAO-JUROS-IMPOSTOS-E-SEGUROS-MANUTENCAO-E-MATERIAIS-NA-OPERACAO-DOS-EQUIPAMENTOS.pdf" TargetMode="External"/><Relationship Id="rId3996" Type="http://schemas.openxmlformats.org/officeDocument/2006/relationships/hyperlink" Target="https://www.caixa.gov.br/Downloads/sinapi-cadernos-tecnicos/SINAPI-CT-FUNDACOES-RASAS-(BLOCOS-SAPATAS-VIGAS-BALDRAME).pdf" TargetMode="External"/><Relationship Id="rId6055" Type="http://schemas.openxmlformats.org/officeDocument/2006/relationships/hyperlink" Target="https://www.caixa.gov.br/Downloads/sinapi-cadernos-tecnicos/SINAPI-CT-INSTALACOES-DE-GAS-E-INCENDIO-EM-ACO-E-FERRO-GALVANIZADO.pdf" TargetMode="External"/><Relationship Id="rId6262" Type="http://schemas.openxmlformats.org/officeDocument/2006/relationships/hyperlink" Target="https://www.caixa.gov.br/Downloads/sinapi-cadernos-tecnicos/SINAPI-CT-INSTALACOES-DE-GAS-EM-PEX-MULTICAMADAS.pdf" TargetMode="External"/><Relationship Id="rId7106" Type="http://schemas.openxmlformats.org/officeDocument/2006/relationships/hyperlink" Target="https://www.caixa.gov.br/Downloads/sinapi-metodologia/Livro_SINAPI_Calculos_Parametros.pdf" TargetMode="External"/><Relationship Id="rId7313" Type="http://schemas.openxmlformats.org/officeDocument/2006/relationships/hyperlink" Target="https://www.caixa.gov.br/Downloads/sinapi-cadernos-tecnicos/SINAPI-CT-MASSA-UNICA-EXTERNA.pdf" TargetMode="External"/><Relationship Id="rId8711" Type="http://schemas.openxmlformats.org/officeDocument/2006/relationships/hyperlink" Target="https://www.caixa.gov.br/Downloads/sinapi-cadernos-tecnicos/SINAPI-CT-REDES-DE-AGUA-E-ESGOTO-EM-PEAD-LISO-(TUBOS-E-CONEXOES).pdf" TargetMode="External"/><Relationship Id="rId3649" Type="http://schemas.openxmlformats.org/officeDocument/2006/relationships/hyperlink" Target="https://www.caixa.gov.br/Downloads/sinapi-cadernos-tecnicos/SINAPI-CT-ESTRUTURA-E-TRAMA-PARA-COBERTURA.pdf" TargetMode="External"/><Relationship Id="rId3856" Type="http://schemas.openxmlformats.org/officeDocument/2006/relationships/hyperlink" Target="https://www.caixa.gov.br/Downloads/sinapi-cadernos-tecnicos/SINAPI-CT-EXECUCAO-DE-TIRANTES.pdf" TargetMode="External"/><Relationship Id="rId4907" Type="http://schemas.openxmlformats.org/officeDocument/2006/relationships/hyperlink" Target="https://www.caixa.gov.br/Downloads/sinapi-cadernos-tecnicos/SINAPI-CT-INSTALACOES-HIDRAULICAS-RESERVACAO-E-BOMBAS-DE-RECALQUE.pdf" TargetMode="External"/><Relationship Id="rId5071" Type="http://schemas.openxmlformats.org/officeDocument/2006/relationships/hyperlink" Target="https://www.caixa.gov.br/Downloads/sinapi-cadernos-tecnicos/SINAPI-CT-INSTALACOES-HIDRAULICAS-RESERVACAO-E-BOMBAS-DE-RECALQUE.pdf" TargetMode="External"/><Relationship Id="rId6122" Type="http://schemas.openxmlformats.org/officeDocument/2006/relationships/hyperlink" Target="https://www.caixa.gov.br/Downloads/sinapi-cadernos-tecnicos/SINAPI-CT-INSTALACOES-DE-GAS-E-INCENDIO-EM-ACO-E-FERRO-GALVANIZADO.pdf" TargetMode="External"/><Relationship Id="rId7520" Type="http://schemas.openxmlformats.org/officeDocument/2006/relationships/hyperlink" Target="https://www.caixa.gov.br/Downloads/sinapi-cadernos-tecnicos/SINAPI-CT-PAREDES-DE-CONCRETO-CONCRETAGEM.pdf" TargetMode="External"/><Relationship Id="rId9278" Type="http://schemas.openxmlformats.org/officeDocument/2006/relationships/hyperlink" Target="https://www.caixa.gov.br/Downloads/sinapi-cadernos-tecnicos/SINAPI-CT-TRANSPORTE-CARGA-E-DESCARGA-DE-MATERIAIS.pdf" TargetMode="External"/><Relationship Id="rId777" Type="http://schemas.openxmlformats.org/officeDocument/2006/relationships/hyperlink" Target="https://www.caixa.gov.br/Downloads/sinapi-cadernos-tecnicos/SINAPI-CT-ATERROS-BASES-SUB-BASES-E-IMPRIMACOES.pdf" TargetMode="External"/><Relationship Id="rId984" Type="http://schemas.openxmlformats.org/officeDocument/2006/relationships/hyperlink" Target="https://www.caixa.gov.br/Downloads/sinapi-cadernos-tecnicos/SINAPI-CT-BOCAS-PARA-BUEIROS.pdf" TargetMode="External"/><Relationship Id="rId2458" Type="http://schemas.openxmlformats.org/officeDocument/2006/relationships/hyperlink" Target="https://www.caixa.gov.br/Downloads/sinapi-cadernos-tecnicos/SINAPI-CT-DEPRECIACAO-JUROS-IMPOSTOS-E-SEGUROS-MANUTENCAO-E-MATERIAIS-NA-OPERACAO-DOS-EQUIPAMENTOS.pdf" TargetMode="External"/><Relationship Id="rId2665" Type="http://schemas.openxmlformats.org/officeDocument/2006/relationships/hyperlink" Target="https://www.caixa.gov.br/Downloads/sinapi-cadernos-tecnicos/SINAPI-CT-DEPRECIACAO-JUROS-IMPOSTOS-E-SEGUROS-MANUTENCAO-E-MATERIAIS-NA-OPERACAO-DOS-EQUIPAMENTOS.pdf" TargetMode="External"/><Relationship Id="rId2872" Type="http://schemas.openxmlformats.org/officeDocument/2006/relationships/hyperlink" Target="https://www.caixa.gov.br/Downloads/sinapi-cadernos-tecnicos/SINAPI-CT-ELETROCALHAS.pdf" TargetMode="External"/><Relationship Id="rId3509" Type="http://schemas.openxmlformats.org/officeDocument/2006/relationships/hyperlink" Target="https://www.caixa.gov.br/Downloads/sinapi-cadernos-tecnicos/SINAPI-CT-ESQUADRIAS-PORTAS.pdf" TargetMode="External"/><Relationship Id="rId3716" Type="http://schemas.openxmlformats.org/officeDocument/2006/relationships/hyperlink" Target="https://www.caixa.gov.br/Downloads/sinapi-cadernos-tecnicos/SINAPI-CT-ESTRUTURA-E-TRAMA-PARA-COBERTURA.pdf" TargetMode="External"/><Relationship Id="rId3923" Type="http://schemas.openxmlformats.org/officeDocument/2006/relationships/hyperlink" Target="https://www.caixa.gov.br/Downloads/sinapi-cadernos-tecnicos/SINAPI-CT-FOSSAS-E-SUMIDOUROS.pdf" TargetMode="External"/><Relationship Id="rId8087" Type="http://schemas.openxmlformats.org/officeDocument/2006/relationships/hyperlink" Target="https://www.caixa.gov.br/Downloads/sinapi-cadernos-tecnicos/SINAPI-CT-POSTES-DE-CONCRETO-E-METALICOS.pdf" TargetMode="External"/><Relationship Id="rId9485" Type="http://schemas.openxmlformats.org/officeDocument/2006/relationships/hyperlink" Target="https://www.caixa.gov.br/Downloads/sinapi-cadernos-tecnicos/SINAPI-CT-VERGAS-CONTRAVERGAS-E-FIXACAO-DE-ALVENARIA.pdf" TargetMode="External"/><Relationship Id="rId9692" Type="http://schemas.openxmlformats.org/officeDocument/2006/relationships/hyperlink" Target="https://www.caixa.gov.br/Downloads/sinapi-cadernos-tecnicos/SINAPI-CT-VALVULAS-PARA-REDES-DE-SANEAMENTO.pdf" TargetMode="External"/><Relationship Id="rId637" Type="http://schemas.openxmlformats.org/officeDocument/2006/relationships/hyperlink" Target="https://www.caixa.gov.br/Downloads/sinapi-cadernos-tecnicos/SINAPI-CT-ASSENTAMENTO-DE-TUBOS-DE-ESGOTO-OU-DRENAGEM-PLUVIAL-EM-CONCRETO.pdf" TargetMode="External"/><Relationship Id="rId844" Type="http://schemas.openxmlformats.org/officeDocument/2006/relationships/hyperlink" Target="https://www.caixa.gov.br/Downloads/sinapi-cadernos-tecnicos/SINAPI-CT-ATERROS-BASES-SUB-BASES-E-IMPRIMACOES.pdf" TargetMode="External"/><Relationship Id="rId1267" Type="http://schemas.openxmlformats.org/officeDocument/2006/relationships/hyperlink" Target="https://www.caixa.gov.br/Downloads/sinapi-cadernos-tecnicos/SINAPI-CT-CHAPISCO.pdf" TargetMode="External"/><Relationship Id="rId1474" Type="http://schemas.openxmlformats.org/officeDocument/2006/relationships/hyperlink" Target="https://www.caixa.gov.br/Downloads/sinapi-cadernos-tecnicos/SINAPI-CT-CUSTOS-HORARIOS-PRODUTIVO-E-IMPRODUTIVO-DOS-EQUIPAMENTOS.pdf" TargetMode="External"/><Relationship Id="rId1681" Type="http://schemas.openxmlformats.org/officeDocument/2006/relationships/hyperlink" Target="https://www.caixa.gov.br/Downloads/sinapi-cadernos-tecnicos/SINAPI-CT-CUSTOS-HORARIOS-PRODUTIVO-E-IMPRODUTIVO-DOS-EQUIPAMENTOS.pdf" TargetMode="External"/><Relationship Id="rId2318" Type="http://schemas.openxmlformats.org/officeDocument/2006/relationships/hyperlink" Target="https://www.caixa.gov.br/Downloads/sinapi-cadernos-tecnicos/SINAPI-CT-DEPRECIACAO-JUROS-IMPOSTOS-E-SEGUROS-MANUTENCAO-E-MATERIAIS-NA-OPERACAO-DOS-EQUIPAMENTOS.pdf" TargetMode="External"/><Relationship Id="rId2525" Type="http://schemas.openxmlformats.org/officeDocument/2006/relationships/hyperlink" Target="https://www.caixa.gov.br/Downloads/sinapi-cadernos-tecnicos/SINAPI-CT-DEPRECIACAO-JUROS-IMPOSTOS-E-SEGUROS-MANUTENCAO-E-MATERIAIS-NA-OPERACAO-DOS-EQUIPAMENTOS.pdf" TargetMode="External"/><Relationship Id="rId2732" Type="http://schemas.openxmlformats.org/officeDocument/2006/relationships/hyperlink" Target="https://www.caixa.gov.br/Downloads/sinapi-cadernos-tecnicos/SINAPI-CT-DRAGAGEM.pdf" TargetMode="External"/><Relationship Id="rId5888" Type="http://schemas.openxmlformats.org/officeDocument/2006/relationships/hyperlink" Target="https://www.caixa.gov.br/Downloads/sinapi-cadernos-tecnicos/SINAPI-CT-INSTALACOES-PREDIAIS-DE-AGUAS-PLUVIAIS-TUBOS-CONEXOES-CAIXAS-E-RALOS.pdf" TargetMode="External"/><Relationship Id="rId6939" Type="http://schemas.openxmlformats.org/officeDocument/2006/relationships/hyperlink" Target="https://www.caixa.gov.br/Downloads/sinapi-metodologia/Livro_SINAPI_Calculos_Parametros.pdf" TargetMode="External"/><Relationship Id="rId8294" Type="http://schemas.openxmlformats.org/officeDocument/2006/relationships/hyperlink" Target="https://www.caixa.gov.br/Downloads/sinapi-cadernos-tecnicos/SINAPI-CT-PRODUCAO-DE-CONCRETO.pdf" TargetMode="External"/><Relationship Id="rId9138" Type="http://schemas.openxmlformats.org/officeDocument/2006/relationships/hyperlink" Target="https://www.caixa.gov.br/Downloads/sinapi-cadernos-tecnicos/SINAPI-CT-TRANSPORTE-FLUVIAL-CARGA-E-DESCARGA.pdf" TargetMode="External"/><Relationship Id="rId9345" Type="http://schemas.openxmlformats.org/officeDocument/2006/relationships/hyperlink" Target="https://www.caixa.gov.br/Downloads/sinapi-cadernos-tecnicos/SINAPI-CT-TRANSPORTE-CARGA-E-DESCARGA-DE-MATERIAIS.pdf" TargetMode="External"/><Relationship Id="rId9552" Type="http://schemas.openxmlformats.org/officeDocument/2006/relationships/hyperlink" Target="https://www.caixa.gov.br/Downloads/sinapi-cadernos-tecnicos/SINAPI-CT-VIDROS-E-ESPELHOS.pdf" TargetMode="External"/><Relationship Id="rId704" Type="http://schemas.openxmlformats.org/officeDocument/2006/relationships/hyperlink" Target="https://www.caixa.gov.br/Downloads/sinapi-cadernos-tecnicos/SINAPI-CT-ASSENTAMENTO-DE-TUBOS-DE-ESGOTO-OU-DRENAGEM-PLUVIAL-EM-CONCRETO.pdf" TargetMode="External"/><Relationship Id="rId911" Type="http://schemas.openxmlformats.org/officeDocument/2006/relationships/hyperlink" Target="https://www.caixa.gov.br/Downloads/sinapi-cadernos-tecnicos/SINAPI-CT-ATERROS-BASES-SUB-BASES-E-IMPRIMACOES.pdf" TargetMode="External"/><Relationship Id="rId1127" Type="http://schemas.openxmlformats.org/officeDocument/2006/relationships/hyperlink" Target="https://www.caixa.gov.br/Downloads/sinapi-cadernos-tecnicos/SINAPI-CT-CAIXAS-ENTERRADAS.pdf" TargetMode="External"/><Relationship Id="rId1334" Type="http://schemas.openxmlformats.org/officeDocument/2006/relationships/hyperlink" Target="https://www.caixa.gov.br/Downloads/sinapi-cadernos-tecnicos/SINAPI-CT-CONCRETO-PROJETADO.pdf" TargetMode="External"/><Relationship Id="rId1541" Type="http://schemas.openxmlformats.org/officeDocument/2006/relationships/hyperlink" Target="https://www.caixa.gov.br/Downloads/sinapi-cadernos-tecnicos/SINAPI-CT-CUSTOS-HORARIOS-PRODUTIVO-E-IMPRODUTIVO-DOS-EQUIPAMENTOS.pdf" TargetMode="External"/><Relationship Id="rId4697" Type="http://schemas.openxmlformats.org/officeDocument/2006/relationships/hyperlink" Target="https://www.caixa.gov.br/Downloads/sinapi-cadernos-tecnicos/SINAPI-CT-INSTALACOES-ELETRICAS-QUADROS-CABOS-DISJUNTORES-CONTATORES-E-BARRAMENTOS-BLINDADOS.pdf" TargetMode="External"/><Relationship Id="rId5748" Type="http://schemas.openxmlformats.org/officeDocument/2006/relationships/hyperlink" Target="https://www.caixa.gov.br/Downloads/sinapi-cadernos-tecnicos/SINAPI-CT-INSTALACOES-PREDIAIS-DE-AGUA-QUENTE-EM-CPVC.pdf" TargetMode="External"/><Relationship Id="rId5955" Type="http://schemas.openxmlformats.org/officeDocument/2006/relationships/hyperlink" Target="https://www.caixa.gov.br/Downloads/sinapi-cadernos-tecnicos/SINAPI-CT-INSTALACOES-DE-GAS-E-INCENDIO-EM-ACO-E-FERRO-GALVANIZADO.pdf" TargetMode="External"/><Relationship Id="rId8154" Type="http://schemas.openxmlformats.org/officeDocument/2006/relationships/hyperlink" Target="https://www.caixa.gov.br/Downloads/sinapi-cadernos-tecnicos/SINAPI-CT-POCOS-DE-VISITA-E-CAIXAS-PARA-BOCAS-DE-LOBO.pdf" TargetMode="External"/><Relationship Id="rId8361" Type="http://schemas.openxmlformats.org/officeDocument/2006/relationships/hyperlink" Target="https://www.caixa.gov.br/Downloads/sinapi-cadernos-tecnicos/SINAPI-CT-RADIER-PISO-DE-CONCRETO-E-LAJE-SOBRE-SOLO.pdf" TargetMode="External"/><Relationship Id="rId9205" Type="http://schemas.openxmlformats.org/officeDocument/2006/relationships/hyperlink" Target="https://www.caixa.gov.br/Downloads/sinapi-cadernos-tecnicos/SINAPI-CT-TRANSPORTE-DE-MATERIAIS-DENTRO-DO-CANTEIRO-DE-OBRAS.pdf" TargetMode="External"/><Relationship Id="rId9412" Type="http://schemas.openxmlformats.org/officeDocument/2006/relationships/hyperlink" Target="https://www.caixa.gov.br/Downloads/sinapi-cadernos-tecnicos/SINAPI-CT-TUBULACAO-FLANGEADA-PARA-REDES-DE-AGUA.pdf" TargetMode="External"/><Relationship Id="rId40" Type="http://schemas.openxmlformats.org/officeDocument/2006/relationships/hyperlink" Target="https://www.caixa.gov.br/Downloads/sinapi-cadernos-tecnicos/SINAPI-CT-ALVENARIA-DE-VEDACAO.pdf" TargetMode="External"/><Relationship Id="rId1401" Type="http://schemas.openxmlformats.org/officeDocument/2006/relationships/hyperlink" Target="https://www.caixa.gov.br/Downloads/sinapi-cadernos-tecnicos/SINAPI-CT-CONTRAPISO.pdf" TargetMode="External"/><Relationship Id="rId3299" Type="http://schemas.openxmlformats.org/officeDocument/2006/relationships/hyperlink" Target="https://www.caixa.gov.br/Downloads/sinapi-cadernos-tecnicos/SINAPI-CT-ESCAVACAO-DE-VALAS.pdf" TargetMode="External"/><Relationship Id="rId4557" Type="http://schemas.openxmlformats.org/officeDocument/2006/relationships/hyperlink" Target="https://www.caixa.gov.br/Downloads/sinapi-cadernos-tecnicos/SINAPI-CT-INSTALACOES-ELETRICAS-ELETRODUTOS-CONEXOES-E-CONDULETES-APARENTES.pdf" TargetMode="External"/><Relationship Id="rId4764" Type="http://schemas.openxmlformats.org/officeDocument/2006/relationships/hyperlink" Target="https://www.caixa.gov.br/Downloads/sinapi-cadernos-tecnicos/SINAPI-CT-INSTALACOES-ELETRICAS-REDE-DE-DISTRIBUICAO.pdf" TargetMode="External"/><Relationship Id="rId5608" Type="http://schemas.openxmlformats.org/officeDocument/2006/relationships/hyperlink" Target="https://www.caixa.gov.br/Downloads/sinapi-cadernos-tecnicos/SINAPI-CT-INSTALACOES-PREDIAIS-DE-AGUA-FRIA-EM-PVC.pdf" TargetMode="External"/><Relationship Id="rId7170" Type="http://schemas.openxmlformats.org/officeDocument/2006/relationships/hyperlink" Target="https://www.caixa.gov.br/Downloads/sinapi-cadernos-tecnicos/SINAPI-CT-LOUCAS-E-METAIS.pdf" TargetMode="External"/><Relationship Id="rId8014" Type="http://schemas.openxmlformats.org/officeDocument/2006/relationships/hyperlink" Target="https://www.caixa.gov.br/Downloads/sinapi-cadernos-tecnicos/SINAPI-CT-PISOS.pdf" TargetMode="External"/><Relationship Id="rId8221" Type="http://schemas.openxmlformats.org/officeDocument/2006/relationships/hyperlink" Target="https://www.caixa.gov.br/Downloads/sinapi-cadernos-tecnicos/SINAPI-CT-POCOS-DE-VISITA-E-CAIXAS-PARA-BOCAS-DE-LOBO.pdf" TargetMode="External"/><Relationship Id="rId3159" Type="http://schemas.openxmlformats.org/officeDocument/2006/relationships/hyperlink" Target="https://www.caixa.gov.br/Downloads/sinapi-cadernos-tecnicos/SINAPI-CT-ESCAVACAO-HORIZONTAL.pdf" TargetMode="External"/><Relationship Id="rId3366" Type="http://schemas.openxmlformats.org/officeDocument/2006/relationships/hyperlink" Target="https://www.caixa.gov.br/Downloads/sinapi-cadernos-tecnicos/SINAPI-CT-ESCORAMENTO-E-PREPARO-DE-FUNDO-DE-VALAS.pdf" TargetMode="External"/><Relationship Id="rId3573" Type="http://schemas.openxmlformats.org/officeDocument/2006/relationships/hyperlink" Target="https://www.caixa.gov.br/Downloads/sinapi-cadernos-tecnicos/SINAPI-CT-ESQUADRIAS-PORTAS.pdf" TargetMode="External"/><Relationship Id="rId4417" Type="http://schemas.openxmlformats.org/officeDocument/2006/relationships/hyperlink" Target="https://www.caixa.gov.br/Downloads/sinapi-cadernos-tecnicos/SINAPI-CT-INSTALACOES-ELETRICAS-ELETRODUTOS-EMBUTIDOS-CABOS-CAIXAS-TOMADAS-E-INTERRUPTORES.pdf" TargetMode="External"/><Relationship Id="rId4971" Type="http://schemas.openxmlformats.org/officeDocument/2006/relationships/hyperlink" Target="https://www.caixa.gov.br/Downloads/sinapi-cadernos-tecnicos/SINAPI-CT-INSTALACOES-HIDRAULICAS-RESERVACAO-E-BOMBAS-DE-RECALQUE.pdf" TargetMode="External"/><Relationship Id="rId5815" Type="http://schemas.openxmlformats.org/officeDocument/2006/relationships/hyperlink" Target="https://www.caixa.gov.br/Downloads/sinapi-cadernos-tecnicos/SINAPI-CT-INSTALACOES-PREDIAIS-DE-AGUA-QUENTE-EM-CPVC.pdf" TargetMode="External"/><Relationship Id="rId7030" Type="http://schemas.openxmlformats.org/officeDocument/2006/relationships/hyperlink" Target="https://www.caixa.gov.br/Downloads/sinapi-metodologia/Livro_SINAPI_Calculos_Parametros.pdf" TargetMode="External"/><Relationship Id="rId287" Type="http://schemas.openxmlformats.org/officeDocument/2006/relationships/hyperlink" Target="https://www.caixa.gov.br/Downloads/sinapi-cadernos-tecnicos/SINAPI-CT-ARMACAO-PARA-ESTRUTURAS-DE-CONCRETO-ARMADO.pdf" TargetMode="External"/><Relationship Id="rId494" Type="http://schemas.openxmlformats.org/officeDocument/2006/relationships/hyperlink" Target="https://www.caixa.gov.br/Downloads/sinapi-cadernos-tecnicos/SINAPI-CT-ASSENTAMENTO-DE-TUBOS-DE-PVC-E-METALICOS-EM-REDES-DE-AGUA.pdf" TargetMode="External"/><Relationship Id="rId2175" Type="http://schemas.openxmlformats.org/officeDocument/2006/relationships/hyperlink" Target="https://www.caixa.gov.br/Downloads/sinapi-cadernos-tecnicos/SINAPI-CT-DEPRECIACAO-JUROS-IMPOSTOS-E-SEGUROS-MANUTENCAO-E-MATERIAIS-NA-OPERACAO-DOS-EQUIPAMENTOS.pdf" TargetMode="External"/><Relationship Id="rId2382" Type="http://schemas.openxmlformats.org/officeDocument/2006/relationships/hyperlink" Target="https://www.caixa.gov.br/Downloads/sinapi-cadernos-tecnicos/SINAPI-CT-DEPRECIACAO-JUROS-IMPOSTOS-E-SEGUROS-MANUTENCAO-E-MATERIAIS-NA-OPERACAO-DOS-EQUIPAMENTOS.pdf" TargetMode="External"/><Relationship Id="rId3019" Type="http://schemas.openxmlformats.org/officeDocument/2006/relationships/hyperlink" Target="https://www.caixa.gov.br/Downloads/sinapi-cadernos-tecnicos/SINAPI-CT-EQUIPAMENTOS-DE-PROTECAO-COLETIVA.pdf" TargetMode="External"/><Relationship Id="rId3226" Type="http://schemas.openxmlformats.org/officeDocument/2006/relationships/hyperlink" Target="https://www.caixa.gov.br/Downloads/sinapi-cadernos-tecnicos/SINAPI-CT-ESCAVACAO-VERTICAL-A-CEU-ABERTO.pdf" TargetMode="External"/><Relationship Id="rId3780" Type="http://schemas.openxmlformats.org/officeDocument/2006/relationships/hyperlink" Target="https://www.caixa.gov.br/Downloads/sinapi-cadernos-tecnicos/SINAPI-CT-ESTRUTURAS-DE-MADEIRA.pdf" TargetMode="External"/><Relationship Id="rId4624" Type="http://schemas.openxmlformats.org/officeDocument/2006/relationships/hyperlink" Target="https://www.caixa.gov.br/Downloads/sinapi-cadernos-tecnicos/SINAPI-CT-INSTALACOES-ELETRICAS-ELETRODUTOS-CONEXOES-E-CONDULETES-APARENTES.pdf" TargetMode="External"/><Relationship Id="rId4831" Type="http://schemas.openxmlformats.org/officeDocument/2006/relationships/hyperlink" Target="https://www.caixa.gov.br/Downloads/sinapi-cadernos-tecnicos/SINAPI-CT-INSTALACOES-HIDRAULICAS-RESERVACAO-E-BOMBAS-DE-RECALQUE.pdf" TargetMode="External"/><Relationship Id="rId7987" Type="http://schemas.openxmlformats.org/officeDocument/2006/relationships/hyperlink" Target="https://www.caixa.gov.br/Downloads/sinapi-cadernos-tecnicos/SINAPI-CT-PISOS.pdf" TargetMode="External"/><Relationship Id="rId147" Type="http://schemas.openxmlformats.org/officeDocument/2006/relationships/hyperlink" Target="https://www.caixa.gov.br/Downloads/sinapi-cadernos-tecnicos/SINAPI-CT-ARGAMASSAS.pdf" TargetMode="External"/><Relationship Id="rId354" Type="http://schemas.openxmlformats.org/officeDocument/2006/relationships/hyperlink" Target="https://www.caixa.gov.br/Downloads/sinapi-cadernos-tecnicos/SINAPI-CT-ASSENTAMENTO-DE-TUBOS-DE-ESGOTO-EM-PVC-E-PEAD.pdf" TargetMode="External"/><Relationship Id="rId1191" Type="http://schemas.openxmlformats.org/officeDocument/2006/relationships/hyperlink" Target="https://www.caixa.gov.br/Downloads/sinapi-cadernos-tecnicos/SINAPI-CT-CANALETAS-GRELHAS-E-CAIXAS-COM-GRELHA-PARA-DRENAGEM.pdf" TargetMode="External"/><Relationship Id="rId2035" Type="http://schemas.openxmlformats.org/officeDocument/2006/relationships/hyperlink" Target="https://www.caixa.gov.br/Downloads/sinapi-cadernos-tecnicos/SINAPI-CT-DEPRECIACAO-JUROS-IMPOSTOS-E-SEGUROS-MANUTENCAO-E-MATERIAIS-NA-OPERACAO-DOS-EQUIPAMENTOS.pdf" TargetMode="External"/><Relationship Id="rId3433" Type="http://schemas.openxmlformats.org/officeDocument/2006/relationships/hyperlink" Target="https://www.caixa.gov.br/Downloads/sinapi-cadernos-tecnicos/SINAPI-CT-ESQUADRIAS-JANELAS.pdf" TargetMode="External"/><Relationship Id="rId3640" Type="http://schemas.openxmlformats.org/officeDocument/2006/relationships/hyperlink" Target="https://www.caixa.gov.br/Downloads/sinapi-cadernos-tecnicos/SINAPI-CT-ESTRUTURA-E-TRAMA-PARA-COBERTURA.pdf" TargetMode="External"/><Relationship Id="rId6589" Type="http://schemas.openxmlformats.org/officeDocument/2006/relationships/hyperlink" Target="https://www.caixa.gov.br/Downloads/sinapi-cadernos-tecnicos/SINAPI-CT-INSTALACOES-EM-COBRE.pdf" TargetMode="External"/><Relationship Id="rId6796" Type="http://schemas.openxmlformats.org/officeDocument/2006/relationships/hyperlink" Target="https://www.caixa.gov.br/Downloads/sinapi-metodologia/Livro_SINAPI_Calculos_Parametros.pdf" TargetMode="External"/><Relationship Id="rId7847" Type="http://schemas.openxmlformats.org/officeDocument/2006/relationships/hyperlink" Target="https://www.caixa.gov.br/Downloads/sinapi-cadernos-tecnicos/SINAPI-CT-PINTURA-INTERNA.pdf" TargetMode="External"/><Relationship Id="rId9062" Type="http://schemas.openxmlformats.org/officeDocument/2006/relationships/hyperlink" Target="https://www.caixa.gov.br/Downloads/sinapi-cadernos-tecnicos/SINAPI-CT-TRANSPORTE-FLUVIAL-CARGA-E-DESCARGA.pdf" TargetMode="External"/><Relationship Id="rId561" Type="http://schemas.openxmlformats.org/officeDocument/2006/relationships/hyperlink" Target="https://www.caixa.gov.br/Downloads/sinapi-cadernos-tecnicos/SINAPI-CT-ASSENTAMENTO-DE-TUBOS-DE-PVC-E-METALICOS-EM-REDES-DE-AGUA.pdf" TargetMode="External"/><Relationship Id="rId2242" Type="http://schemas.openxmlformats.org/officeDocument/2006/relationships/hyperlink" Target="https://www.caixa.gov.br/Downloads/sinapi-cadernos-tecnicos/SINAPI-CT-DEPRECIACAO-JUROS-IMPOSTOS-E-SEGUROS-MANUTENCAO-E-MATERIAIS-NA-OPERACAO-DOS-EQUIPAMENTOS.pdf" TargetMode="External"/><Relationship Id="rId3500" Type="http://schemas.openxmlformats.org/officeDocument/2006/relationships/hyperlink" Target="https://www.caixa.gov.br/Downloads/sinapi-cadernos-tecnicos/SINAPI-CT-ESQUADRIAS-PORTAS.pdf" TargetMode="External"/><Relationship Id="rId5398" Type="http://schemas.openxmlformats.org/officeDocument/2006/relationships/hyperlink" Target="https://www.caixa.gov.br/Downloads/sinapi-cadernos-tecnicos/SINAPI-CT-INSTALACOES-PREDIAIS-DE-ESGOTO-TUBOS-E-CONEXOES.pdf" TargetMode="External"/><Relationship Id="rId6449" Type="http://schemas.openxmlformats.org/officeDocument/2006/relationships/hyperlink" Target="https://www.caixa.gov.br/Downloads/sinapi-cadernos-tecnicos/SINAPI-CT-INSTALACOES-EM-COBRE.pdf" TargetMode="External"/><Relationship Id="rId6656" Type="http://schemas.openxmlformats.org/officeDocument/2006/relationships/hyperlink" Target="https://www.caixa.gov.br/Downloads/sinapi-cadernos-tecnicos/SINAPI-CT-LAJES-PRE-MOLDADAS.pdf" TargetMode="External"/><Relationship Id="rId6863" Type="http://schemas.openxmlformats.org/officeDocument/2006/relationships/hyperlink" Target="https://www.caixa.gov.br/Downloads/sinapi-metodologia/Livro_SINAPI_Calculos_Parametros.pdf" TargetMode="External"/><Relationship Id="rId7707" Type="http://schemas.openxmlformats.org/officeDocument/2006/relationships/hyperlink" Target="https://www.caixa.gov.br/Downloads/sinapi-cadernos-tecnicos/SINAPI-CT-PAVIMENTO-RIGIDO-DE-CONCRETO.pdf" TargetMode="External"/><Relationship Id="rId7914" Type="http://schemas.openxmlformats.org/officeDocument/2006/relationships/hyperlink" Target="https://www.caixa.gov.br/Downloads/sinapi-cadernos-tecnicos/SINAPI-CT-PINTURA-EM-SUPERFICIES-METALICAS.pdf" TargetMode="External"/><Relationship Id="rId214" Type="http://schemas.openxmlformats.org/officeDocument/2006/relationships/hyperlink" Target="https://www.caixa.gov.br/Downloads/sinapi-cadernos-tecnicos/SINAPI-CT-ARGAMASSAS.pdf" TargetMode="External"/><Relationship Id="rId421" Type="http://schemas.openxmlformats.org/officeDocument/2006/relationships/hyperlink" Target="https://www.caixa.gov.br/Downloads/sinapi-cadernos-tecnicos/SINAPI-CT-ASSENTAMENTO-DE-TUBOS-DE-PVC-E-METALICOS-EM-REDES-DE-AGUA.pdf" TargetMode="External"/><Relationship Id="rId1051" Type="http://schemas.openxmlformats.org/officeDocument/2006/relationships/hyperlink" Target="https://www.caixa.gov.br/Downloads/sinapi-cadernos-tecnicos/SINAPI-CT-BOCAS-PARA-BUEIROS.pdf" TargetMode="External"/><Relationship Id="rId2102" Type="http://schemas.openxmlformats.org/officeDocument/2006/relationships/hyperlink" Target="https://www.caixa.gov.br/Downloads/sinapi-cadernos-tecnicos/SINAPI-CT-DEPRECIACAO-JUROS-IMPOSTOS-E-SEGUROS-MANUTENCAO-E-MATERIAIS-NA-OPERACAO-DOS-EQUIPAMENTOS.pdf" TargetMode="External"/><Relationship Id="rId5258" Type="http://schemas.openxmlformats.org/officeDocument/2006/relationships/hyperlink" Target="https://www.caixa.gov.br/Downloads/sinapi-cadernos-tecnicos/SINAPI-CT-INSTALACOES-HIDRAULICAS-EM-PEX.pdf" TargetMode="External"/><Relationship Id="rId5465" Type="http://schemas.openxmlformats.org/officeDocument/2006/relationships/hyperlink" Target="https://www.caixa.gov.br/Downloads/sinapi-cadernos-tecnicos/SINAPI-CT-INSTALACOES-PREDIAIS-DE-AGUA-FRIA-EM-PVC.pdf" TargetMode="External"/><Relationship Id="rId5672" Type="http://schemas.openxmlformats.org/officeDocument/2006/relationships/hyperlink" Target="https://www.caixa.gov.br/Downloads/sinapi-cadernos-tecnicos/SINAPI-CT-INSTALACOES-PREDIAIS-DE-AGUA-FRIA-EM-PVC.pdf" TargetMode="External"/><Relationship Id="rId6309" Type="http://schemas.openxmlformats.org/officeDocument/2006/relationships/hyperlink" Target="https://www.caixa.gov.br/Downloads/sinapi-cadernos-tecnicos/SINAPI-CT-INSTALACOES-DE-GAS-EM-PEX-MULTICAMADAS.pdf" TargetMode="External"/><Relationship Id="rId6516" Type="http://schemas.openxmlformats.org/officeDocument/2006/relationships/hyperlink" Target="https://www.caixa.gov.br/Downloads/sinapi-cadernos-tecnicos/SINAPI-CT-INSTALACOES-EM-COBRE.pdf" TargetMode="External"/><Relationship Id="rId6723" Type="http://schemas.openxmlformats.org/officeDocument/2006/relationships/hyperlink" Target="https://www.caixa.gov.br/Downloads/sinapi-cadernos-tecnicos/SINAPI-CT-LIGACOES-PREDIAIS-DE-AGUA-E-ESGOTO.pdf" TargetMode="External"/><Relationship Id="rId6930" Type="http://schemas.openxmlformats.org/officeDocument/2006/relationships/hyperlink" Target="https://www.caixa.gov.br/Downloads/sinapi-metodologia/Livro_SINAPI_Calculos_Parametros.pdf" TargetMode="External"/><Relationship Id="rId1868" Type="http://schemas.openxmlformats.org/officeDocument/2006/relationships/hyperlink" Target="https://www.caixa.gov.br/Downloads/sinapi-cadernos-tecnicos/SINAPI-CT-DEMOLICOES-E-REMOCOES.pdf" TargetMode="External"/><Relationship Id="rId4067" Type="http://schemas.openxmlformats.org/officeDocument/2006/relationships/hyperlink" Target="https://www.caixa.gov.br/Downloads/sinapi-cadernos-tecnicos/SINAPI-CT-FORMAS-PARA-ESTRUTURAS-DE-CONCRETO-ARMADO.pdf" TargetMode="External"/><Relationship Id="rId4274" Type="http://schemas.openxmlformats.org/officeDocument/2006/relationships/hyperlink" Target="https://www.caixa.gov.br/Downloads/sinapi-cadernos-tecnicos/SINAPI-CT-GUIAS-E-SARJETAS.pdf" TargetMode="External"/><Relationship Id="rId4481" Type="http://schemas.openxmlformats.org/officeDocument/2006/relationships/hyperlink" Target="https://www.caixa.gov.br/Downloads/sinapi-cadernos-tecnicos/SINAPI-CT-INSTALACOES-ELETRICAS-ELETRODUTOS-EMBUTIDOS-CABOS-CAIXAS-TOMADAS-E-INTERRUPTORES.pdf" TargetMode="External"/><Relationship Id="rId5118" Type="http://schemas.openxmlformats.org/officeDocument/2006/relationships/hyperlink" Target="https://www.caixa.gov.br/Downloads/sinapi-cadernos-tecnicos/SINAPI-CT-INSTALACOES-HIDRAULICAS-RESERVACAO-E-BOMBAS-DE-RECALQUE.pdf" TargetMode="External"/><Relationship Id="rId5325" Type="http://schemas.openxmlformats.org/officeDocument/2006/relationships/hyperlink" Target="https://www.caixa.gov.br/Downloads/sinapi-cadernos-tecnicos/SINAPI-CT-INSTALACOES-HIDRAULICAS-EM-PPR.pdf" TargetMode="External"/><Relationship Id="rId5532" Type="http://schemas.openxmlformats.org/officeDocument/2006/relationships/hyperlink" Target="https://www.caixa.gov.br/Downloads/sinapi-cadernos-tecnicos/SINAPI-CT-INSTALACOES-PREDIAIS-DE-AGUA-FRIA-EM-PVC.pdf" TargetMode="External"/><Relationship Id="rId8688" Type="http://schemas.openxmlformats.org/officeDocument/2006/relationships/hyperlink" Target="https://www.caixa.gov.br/Downloads/sinapi-cadernos-tecnicos/SINAPI-CT-REDES-DE-AGUA-E-ESGOTO-EM-PEAD-LISO-(TUBOS-E-CONEXOES).pdf" TargetMode="External"/><Relationship Id="rId8895" Type="http://schemas.openxmlformats.org/officeDocument/2006/relationships/hyperlink" Target="https://www.caixa.gov.br/Downloads/sinapi-cadernos-tecnicos/SINAPI-CT-SISTEMA-DE-PROTECAO-CONTRA-DESCARGAS-ATMOSFERICAS-SPDA.pdf" TargetMode="External"/><Relationship Id="rId2919" Type="http://schemas.openxmlformats.org/officeDocument/2006/relationships/hyperlink" Target="https://www.caixa.gov.br/Downloads/sinapi-cadernos-tecnicos/SINAPI-CT-ELETROCALHAS.pdf" TargetMode="External"/><Relationship Id="rId3083" Type="http://schemas.openxmlformats.org/officeDocument/2006/relationships/hyperlink" Target="https://www.caixa.gov.br/Downloads/sinapi-cadernos-tecnicos/SINAPI-CT-ESCADAS.pdf" TargetMode="External"/><Relationship Id="rId3290" Type="http://schemas.openxmlformats.org/officeDocument/2006/relationships/hyperlink" Target="https://www.caixa.gov.br/Downloads/sinapi-cadernos-tecnicos/SINAPI-CT-ESCAVACAO-DE-VALAS.pdf" TargetMode="External"/><Relationship Id="rId4134" Type="http://schemas.openxmlformats.org/officeDocument/2006/relationships/hyperlink" Target="https://www.caixa.gov.br/Downloads/sinapi-cadernos-tecnicos/SINAPI-CT-GABIOES-EXECUCAO-DE-MURO-E-PROTECAO-SUPERFICIAL.pdf" TargetMode="External"/><Relationship Id="rId4341" Type="http://schemas.openxmlformats.org/officeDocument/2006/relationships/hyperlink" Target="https://www.caixa.gov.br/Downloads/sinapi-cadernos-tecnicos/SINAPI-CT-IMPERMEABILIZACAO-PROTECAO-MECANICA-E-TRATAMENTO-DE-JUNTA.pdf" TargetMode="External"/><Relationship Id="rId7497" Type="http://schemas.openxmlformats.org/officeDocument/2006/relationships/hyperlink" Target="https://www.caixa.gov.br/Downloads/sinapi-cadernos-tecnicos/SINAPI-CT-PAREDES-DE-CONCRETO-ARMACAO.pdf" TargetMode="External"/><Relationship Id="rId8548" Type="http://schemas.openxmlformats.org/officeDocument/2006/relationships/hyperlink" Target="https://www.caixa.gov.br/Downloads/sinapi-cadernos-tecnicos/SINAPI-CT-REDES-ENTERRADAS-DE-DISTRIBUICAO-ELETRICA.pdf" TargetMode="External"/><Relationship Id="rId1728" Type="http://schemas.openxmlformats.org/officeDocument/2006/relationships/hyperlink" Target="https://www.caixa.gov.br/Downloads/sinapi-cadernos-tecnicos/SINAPI-CT-CUSTOS-HORARIOS-PRODUTIVO-E-IMPRODUTIVO-DOS-EQUIPAMENTOS.pdf" TargetMode="External"/><Relationship Id="rId1935" Type="http://schemas.openxmlformats.org/officeDocument/2006/relationships/hyperlink" Target="https://www.caixa.gov.br/Downloads/sinapi-cadernos-tecnicos/SINAPI-CT-DEPRECIACAO-JUROS-IMPOSTOS-E-SEGUROS-MANUTENCAO-E-MATERIAIS-NA-OPERACAO-DOS-EQUIPAMENTOS.pdf" TargetMode="External"/><Relationship Id="rId3150" Type="http://schemas.openxmlformats.org/officeDocument/2006/relationships/hyperlink" Target="https://www.caixa.gov.br/Downloads/sinapi-cadernos-tecnicos/SINAPI-CT-ESCADAS.pdf" TargetMode="External"/><Relationship Id="rId4201" Type="http://schemas.openxmlformats.org/officeDocument/2006/relationships/hyperlink" Target="https://www.caixa.gov.br/Downloads/sinapi-cadernos-tecnicos/SINAPI-CT-GRAUTE-E-ARMACAO.pdf" TargetMode="External"/><Relationship Id="rId6099" Type="http://schemas.openxmlformats.org/officeDocument/2006/relationships/hyperlink" Target="https://www.caixa.gov.br/Downloads/sinapi-cadernos-tecnicos/SINAPI-CT-INSTALACOES-DE-GAS-E-INCENDIO-EM-ACO-E-FERRO-GALVANIZADO.pdf" TargetMode="External"/><Relationship Id="rId7357" Type="http://schemas.openxmlformats.org/officeDocument/2006/relationships/hyperlink" Target="https://www.caixa.gov.br/Downloads/sinapi-cadernos-tecnicos/SINAPI-CT-MASSA-UNICA-EXTERNA.pdf" TargetMode="External"/><Relationship Id="rId8408" Type="http://schemas.openxmlformats.org/officeDocument/2006/relationships/hyperlink" Target="https://www.caixa.gov.br/Downloads/sinapi-cadernos-tecnicos/SINAPI-CT-RASGOS-E-FIXACOES.pdf" TargetMode="External"/><Relationship Id="rId8755" Type="http://schemas.openxmlformats.org/officeDocument/2006/relationships/hyperlink" Target="https://www.caixa.gov.br/Downloads/sinapi-cadernos-tecnicos/SINAPI-CT-REVESTIMENTOS-CERAMICOS-EXTERNOS.pdf" TargetMode="External"/><Relationship Id="rId8962" Type="http://schemas.openxmlformats.org/officeDocument/2006/relationships/hyperlink" Target="https://www.caixa.gov.br/Downloads/sinapi-cadernos-tecnicos/SINAPI-CT-SISTEMAS-DE-MEDICAO.pdf" TargetMode="External"/><Relationship Id="rId3010" Type="http://schemas.openxmlformats.org/officeDocument/2006/relationships/hyperlink" Target="https://www.caixa.gov.br/Downloads/sinapi-cadernos-tecnicos/SINAPI-CT-EQUIPAMENTOS-DE-PROTECAO-COLETIVA.pdf" TargetMode="External"/><Relationship Id="rId6166" Type="http://schemas.openxmlformats.org/officeDocument/2006/relationships/hyperlink" Target="https://www.caixa.gov.br/Downloads/sinapi-cadernos-tecnicos/SINAPI-CT-INSTALACOES-DE-GAS-E-INCENDIO-EM-ACO-E-FERRO-GALVANIZADO.pdf" TargetMode="External"/><Relationship Id="rId7564" Type="http://schemas.openxmlformats.org/officeDocument/2006/relationships/hyperlink" Target="https://www.caixa.gov.br/Downloads/sinapi-cadernos-tecnicos/SINAPI-CT-PAREDES-DE-CONCRETO-FORMAS.pdf" TargetMode="External"/><Relationship Id="rId7771" Type="http://schemas.openxmlformats.org/officeDocument/2006/relationships/hyperlink" Target="https://www.caixa.gov.br/Downloads/sinapi-cadernos-tecnicos/SINAPI-CT-PERFURACAO-HORIZONTAL-DIRECIONAL-HDD.pdf" TargetMode="External"/><Relationship Id="rId8615" Type="http://schemas.openxmlformats.org/officeDocument/2006/relationships/hyperlink" Target="https://www.caixa.gov.br/Downloads/sinapi-cadernos-tecnicos/SINAPI-CT-REDES-DE-LOGICA-TELEFONIA-E-IMAGEM.pdf" TargetMode="External"/><Relationship Id="rId8822" Type="http://schemas.openxmlformats.org/officeDocument/2006/relationships/hyperlink" Target="https://www.caixa.gov.br/Downloads/sinapi-cadernos-tecnicos/SINAPI-CT-SINALIZACAO-HORIZONTAL-VIARIA.pdf" TargetMode="External"/><Relationship Id="rId3967" Type="http://schemas.openxmlformats.org/officeDocument/2006/relationships/hyperlink" Target="https://www.caixa.gov.br/Downloads/sinapi-cadernos-tecnicos/SINAPI-CT-FOSSAS-E-SUMIDOUROS.pdf" TargetMode="External"/><Relationship Id="rId6373" Type="http://schemas.openxmlformats.org/officeDocument/2006/relationships/hyperlink" Target="https://www.caixa.gov.br/Downloads/sinapi-cadernos-tecnicos/SINAPI-CT-INSTALACOES-DE-AR-CONDICIONADO-EM-COBRE.pdf" TargetMode="External"/><Relationship Id="rId6580" Type="http://schemas.openxmlformats.org/officeDocument/2006/relationships/hyperlink" Target="https://www.caixa.gov.br/Downloads/sinapi-cadernos-tecnicos/SINAPI-CT-INSTALACOES-EM-COBRE.pdf" TargetMode="External"/><Relationship Id="rId7217" Type="http://schemas.openxmlformats.org/officeDocument/2006/relationships/hyperlink" Target="https://www.caixa.gov.br/Downloads/sinapi-cadernos-tecnicos/SINAPI-CT-LOUCAS-E-METAIS.pdf" TargetMode="External"/><Relationship Id="rId7424" Type="http://schemas.openxmlformats.org/officeDocument/2006/relationships/hyperlink" Target="https://www.caixa.gov.br/Downloads/sinapi-cadernos-tecnicos/SINAPI-CT-MASSA-UNICA-INTERNA.pdf" TargetMode="External"/><Relationship Id="rId7631" Type="http://schemas.openxmlformats.org/officeDocument/2006/relationships/hyperlink" Target="https://www.caixa.gov.br/Downloads/sinapi-cadernos-tecnicos/SINAPI-CT-PARQUINHOS-E-EQUIPAMENTOS-DE-GINASTICA-AO-AR-LIVRE.pdf" TargetMode="External"/><Relationship Id="rId4" Type="http://schemas.openxmlformats.org/officeDocument/2006/relationships/hyperlink" Target="https://www.caixa.gov.br/Downloads/sinapi-cadernos-tecnicos/SINAPI-CT-ACESSIBILIDADE.pdf" TargetMode="External"/><Relationship Id="rId888" Type="http://schemas.openxmlformats.org/officeDocument/2006/relationships/hyperlink" Target="https://www.caixa.gov.br/Downloads/sinapi-cadernos-tecnicos/SINAPI-CT-ATERROS-BASES-SUB-BASES-E-IMPRIMACOES.pdf" TargetMode="External"/><Relationship Id="rId2569" Type="http://schemas.openxmlformats.org/officeDocument/2006/relationships/hyperlink" Target="https://www.caixa.gov.br/Downloads/sinapi-cadernos-tecnicos/SINAPI-CT-DEPRECIACAO-JUROS-IMPOSTOS-E-SEGUROS-MANUTENCAO-E-MATERIAIS-NA-OPERACAO-DOS-EQUIPAMENTOS.pdf" TargetMode="External"/><Relationship Id="rId2776" Type="http://schemas.openxmlformats.org/officeDocument/2006/relationships/hyperlink" Target="https://www.caixa.gov.br/Downloads/sinapi-cadernos-tecnicos/SINAPI-CT-DRENOS.pdf" TargetMode="External"/><Relationship Id="rId2983" Type="http://schemas.openxmlformats.org/officeDocument/2006/relationships/hyperlink" Target="https://www.caixa.gov.br/Downloads/sinapi-cadernos-tecnicos/SINAPI-CT-EQUIPAMENTOS-DE-PROTECAO-COLETIVA.pdf" TargetMode="External"/><Relationship Id="rId3827" Type="http://schemas.openxmlformats.org/officeDocument/2006/relationships/hyperlink" Target="https://www.caixa.gov.br/Downloads/sinapi-cadernos-tecnicos/SINAPI-CT-ESTRUTURAS-DE-MADEIRA.pdf" TargetMode="External"/><Relationship Id="rId5182" Type="http://schemas.openxmlformats.org/officeDocument/2006/relationships/hyperlink" Target="https://www.caixa.gov.br/Downloads/sinapi-cadernos-tecnicos/SINAPI-CT-INSTALACOES-HIDRAULICAS-EM-PEX.pdf" TargetMode="External"/><Relationship Id="rId6026" Type="http://schemas.openxmlformats.org/officeDocument/2006/relationships/hyperlink" Target="https://www.caixa.gov.br/Downloads/sinapi-cadernos-tecnicos/SINAPI-CT-INSTALACOES-DE-GAS-E-INCENDIO-EM-ACO-E-FERRO-GALVANIZADO.pdf" TargetMode="External"/><Relationship Id="rId6233" Type="http://schemas.openxmlformats.org/officeDocument/2006/relationships/hyperlink" Target="https://www.caixa.gov.br/Downloads/sinapi-cadernos-tecnicos/SINAPI-CT-INSTALACOES-DE-GAS-E-INCENDIO-EM-ACO-E-FERRO-GALVANIZADO.pdf" TargetMode="External"/><Relationship Id="rId6440" Type="http://schemas.openxmlformats.org/officeDocument/2006/relationships/hyperlink" Target="https://www.caixa.gov.br/Downloads/sinapi-cadernos-tecnicos/SINAPI-CT-INSTALACOES-EM-COBRE.pdf" TargetMode="External"/><Relationship Id="rId9389" Type="http://schemas.openxmlformats.org/officeDocument/2006/relationships/hyperlink" Target="https://www.caixa.gov.br/Downloads/sinapi-cadernos-tecnicos/SINAPI-CT-TRATAMENTOS-SUPERFICIAIS.pdf" TargetMode="External"/><Relationship Id="rId9596" Type="http://schemas.openxmlformats.org/officeDocument/2006/relationships/hyperlink" Target="https://www.caixa.gov.br/Downloads/sinapi-cadernos-tecnicos/SINAPI-CT-VALVULAS-E-REGISTROS-PARA-SISTEMAS-PREDIAIS.pdf" TargetMode="External"/><Relationship Id="rId748" Type="http://schemas.openxmlformats.org/officeDocument/2006/relationships/hyperlink" Target="https://www.caixa.gov.br/Downloads/sinapi-cadernos-tecnicos/SINAPI-CT-ATERRO-E-REATERRO-DE-VALAS.pdf" TargetMode="External"/><Relationship Id="rId955" Type="http://schemas.openxmlformats.org/officeDocument/2006/relationships/hyperlink" Target="https://www.caixa.gov.br/Downloads/sinapi-cadernos-tecnicos/SINAPI-CT-ATERROS-BASES-SUB-BASES-E-IMPRIMACOES.pdf" TargetMode="External"/><Relationship Id="rId1378" Type="http://schemas.openxmlformats.org/officeDocument/2006/relationships/hyperlink" Target="https://www.caixa.gov.br/Downloads/sinapi-cadernos-tecnicos/SINAPI-CT-CONCRETO-PROTENDIDO.pdf" TargetMode="External"/><Relationship Id="rId1585" Type="http://schemas.openxmlformats.org/officeDocument/2006/relationships/hyperlink" Target="https://www.caixa.gov.br/Downloads/sinapi-cadernos-tecnicos/SINAPI-CT-CUSTOS-HORARIOS-PRODUTIVO-E-IMPRODUTIVO-DOS-EQUIPAMENTOS.pdf" TargetMode="External"/><Relationship Id="rId1792" Type="http://schemas.openxmlformats.org/officeDocument/2006/relationships/hyperlink" Target="https://www.caixa.gov.br/Downloads/sinapi-cadernos-tecnicos/SINAPI-CT-CUSTOS-HORARIOS-PRODUTIVO-E-IMPRODUTIVO-DOS-EQUIPAMENTOS.pdf" TargetMode="External"/><Relationship Id="rId2429" Type="http://schemas.openxmlformats.org/officeDocument/2006/relationships/hyperlink" Target="https://www.caixa.gov.br/Downloads/sinapi-cadernos-tecnicos/SINAPI-CT-DEPRECIACAO-JUROS-IMPOSTOS-E-SEGUROS-MANUTENCAO-E-MATERIAIS-NA-OPERACAO-DOS-EQUIPAMENTOS.pdf" TargetMode="External"/><Relationship Id="rId2636" Type="http://schemas.openxmlformats.org/officeDocument/2006/relationships/hyperlink" Target="https://www.caixa.gov.br/Downloads/sinapi-cadernos-tecnicos/SINAPI-CT-DEPRECIACAO-JUROS-IMPOSTOS-E-SEGUROS-MANUTENCAO-E-MATERIAIS-NA-OPERACAO-DOS-EQUIPAMENTOS.pdf" TargetMode="External"/><Relationship Id="rId2843" Type="http://schemas.openxmlformats.org/officeDocument/2006/relationships/hyperlink" Target="https://www.caixa.gov.br/Downloads/sinapi-cadernos-tecnicos/SINAPI-CT-DUTOS-PARA-AR-CONDICIONADO.pdf" TargetMode="External"/><Relationship Id="rId5042" Type="http://schemas.openxmlformats.org/officeDocument/2006/relationships/hyperlink" Target="https://www.caixa.gov.br/Downloads/sinapi-cadernos-tecnicos/SINAPI-CT-INSTALACOES-HIDRAULICAS-RESERVACAO-E-BOMBAS-DE-RECALQUE.pdf" TargetMode="External"/><Relationship Id="rId5999" Type="http://schemas.openxmlformats.org/officeDocument/2006/relationships/hyperlink" Target="https://www.caixa.gov.br/Downloads/sinapi-cadernos-tecnicos/SINAPI-CT-INSTALACOES-DE-GAS-E-INCENDIO-EM-ACO-E-FERRO-GALVANIZADO.pdf" TargetMode="External"/><Relationship Id="rId6300" Type="http://schemas.openxmlformats.org/officeDocument/2006/relationships/hyperlink" Target="https://www.caixa.gov.br/Downloads/sinapi-cadernos-tecnicos/SINAPI-CT-INSTALACOES-DE-GAS-EM-PEX-MULTICAMADAS.pdf" TargetMode="External"/><Relationship Id="rId8198" Type="http://schemas.openxmlformats.org/officeDocument/2006/relationships/hyperlink" Target="https://www.caixa.gov.br/Downloads/sinapi-cadernos-tecnicos/SINAPI-CT-POCOS-DE-VISITA-E-CAIXAS-PARA-BOCAS-DE-LOBO.pdf" TargetMode="External"/><Relationship Id="rId9249" Type="http://schemas.openxmlformats.org/officeDocument/2006/relationships/hyperlink" Target="https://www.caixa.gov.br/Downloads/sinapi-cadernos-tecnicos/SINAPI-CT-TRANSPORTE-CARGA-E-DESCARGA-DE-MATERIAIS.pdf" TargetMode="External"/><Relationship Id="rId9456" Type="http://schemas.openxmlformats.org/officeDocument/2006/relationships/hyperlink" Target="https://www.caixa.gov.br/Downloads/sinapi-cadernos-tecnicos/SINAPI-CT-TUBULOES.pdf" TargetMode="External"/><Relationship Id="rId9663" Type="http://schemas.openxmlformats.org/officeDocument/2006/relationships/hyperlink" Target="https://www.caixa.gov.br/Downloads/sinapi-cadernos-tecnicos/SINAPI-CT-VALVULAS-E-REGISTROS-PARA-SISTEMAS-PREDIAIS.pdf" TargetMode="External"/><Relationship Id="rId84" Type="http://schemas.openxmlformats.org/officeDocument/2006/relationships/hyperlink" Target="https://www.caixa.gov.br/Downloads/sinapi-cadernos-tecnicos/SINAPI-CT-ALVENARIA-DE-VEDACAO.pdf" TargetMode="External"/><Relationship Id="rId608" Type="http://schemas.openxmlformats.org/officeDocument/2006/relationships/hyperlink" Target="https://www.caixa.gov.br/Downloads/sinapi-cadernos-tecnicos/SINAPI-CT-ASSENTAMENTO-DE-TUBOS-DE-PVC-E-METALICOS-EM-REDES-DE-AGUA.pdf" TargetMode="External"/><Relationship Id="rId815" Type="http://schemas.openxmlformats.org/officeDocument/2006/relationships/hyperlink" Target="https://www.caixa.gov.br/Downloads/sinapi-cadernos-tecnicos/SINAPI-CT-ATERROS-BASES-SUB-BASES-E-IMPRIMACOES.pdf" TargetMode="External"/><Relationship Id="rId1238" Type="http://schemas.openxmlformats.org/officeDocument/2006/relationships/hyperlink" Target="https://www.caixa.gov.br/Downloads/sinapi-cadernos-tecnicos/SINAPI-CT-CERCAS-PROTETORES-E-ALAMBRADOS.pdf" TargetMode="External"/><Relationship Id="rId1445" Type="http://schemas.openxmlformats.org/officeDocument/2006/relationships/hyperlink" Target="https://www.caixa.gov.br/Downloads/sinapi-cadernos-tecnicos/SINAPI-CT-CONTRAPISO.pdf" TargetMode="External"/><Relationship Id="rId1652" Type="http://schemas.openxmlformats.org/officeDocument/2006/relationships/hyperlink" Target="https://www.caixa.gov.br/Downloads/sinapi-cadernos-tecnicos/SINAPI-CT-CUSTOS-HORARIOS-PRODUTIVO-E-IMPRODUTIVO-DOS-EQUIPAMENTOS.pdf" TargetMode="External"/><Relationship Id="rId8058" Type="http://schemas.openxmlformats.org/officeDocument/2006/relationships/hyperlink" Target="https://www.caixa.gov.br/Downloads/sinapi-cadernos-tecnicos/SINAPI-CT-POSTES-DE-CONCRETO-E-METALICOS.pdf" TargetMode="External"/><Relationship Id="rId8265" Type="http://schemas.openxmlformats.org/officeDocument/2006/relationships/hyperlink" Target="https://www.caixa.gov.br/Downloads/sinapi-cadernos-tecnicos/SINAPI-CT-POCOS-DE-VISITA-E-CAIXAS-PARA-BOCAS-DE-LOBO.pdf" TargetMode="External"/><Relationship Id="rId8472" Type="http://schemas.openxmlformats.org/officeDocument/2006/relationships/hyperlink" Target="https://www.caixa.gov.br/Downloads/sinapi-cadernos-tecnicos/SINAPI-CT-RASGOS-E-FIXACOES.pdf" TargetMode="External"/><Relationship Id="rId9109" Type="http://schemas.openxmlformats.org/officeDocument/2006/relationships/hyperlink" Target="https://www.caixa.gov.br/Downloads/sinapi-cadernos-tecnicos/SINAPI-CT-TRANSPORTE-FLUVIAL-CARGA-E-DESCARGA.pdf" TargetMode="External"/><Relationship Id="rId9316" Type="http://schemas.openxmlformats.org/officeDocument/2006/relationships/hyperlink" Target="https://www.caixa.gov.br/Downloads/sinapi-cadernos-tecnicos/SINAPI-CT-TRANSPORTE-CARGA-E-DESCARGA-DE-MATERIAIS.pdf" TargetMode="External"/><Relationship Id="rId9523" Type="http://schemas.openxmlformats.org/officeDocument/2006/relationships/hyperlink" Target="https://www.caixa.gov.br/Downloads/sinapi-cadernos-tecnicos/SINAPI-CT-VIDROS-E-ESPELHOS.pdf" TargetMode="External"/><Relationship Id="rId1305" Type="http://schemas.openxmlformats.org/officeDocument/2006/relationships/hyperlink" Target="https://www.caixa.gov.br/Downloads/sinapi-cadernos-tecnicos/SINAPI-CT-CONCRETAGEM-PARA-ESTRUTURAS-DE-CONCRETO-ARMADO.pdf" TargetMode="External"/><Relationship Id="rId2703" Type="http://schemas.openxmlformats.org/officeDocument/2006/relationships/hyperlink" Target="https://www.caixa.gov.br/Downloads/sinapi-cadernos-tecnicos/SINAPI-CT-DEPRECIACAO-JUROS-IMPOSTOS-E-SEGUROS-MANUTENCAO-E-MATERIAIS-NA-OPERACAO-DOS-EQUIPAMENTOS.pdf" TargetMode="External"/><Relationship Id="rId2910" Type="http://schemas.openxmlformats.org/officeDocument/2006/relationships/hyperlink" Target="https://www.caixa.gov.br/Downloads/sinapi-cadernos-tecnicos/SINAPI-CT-ELETROCALHAS.pdf" TargetMode="External"/><Relationship Id="rId5859" Type="http://schemas.openxmlformats.org/officeDocument/2006/relationships/hyperlink" Target="https://www.caixa.gov.br/Downloads/sinapi-cadernos-tecnicos/SINAPI-CT-INSTALACOES-PREDIAIS-DE-AGUAS-PLUVIAIS-TUBOS-CONEXOES-CAIXAS-E-RALOS.pdf" TargetMode="External"/><Relationship Id="rId7074" Type="http://schemas.openxmlformats.org/officeDocument/2006/relationships/hyperlink" Target="https://www.caixa.gov.br/Downloads/sinapi-metodologia/Livro_SINAPI_Calculos_Parametros.pdf" TargetMode="External"/><Relationship Id="rId7281" Type="http://schemas.openxmlformats.org/officeDocument/2006/relationships/hyperlink" Target="https://www.caixa.gov.br/Downloads/sinapi-cadernos-tecnicos/SINAPI-CT-MASSA-UNICA-EXTERNA.pdf" TargetMode="External"/><Relationship Id="rId8125" Type="http://schemas.openxmlformats.org/officeDocument/2006/relationships/hyperlink" Target="https://www.caixa.gov.br/Downloads/sinapi-cadernos-tecnicos/SINAPI-CT-POCOS-DE-VISITA-E-CAIXAS-PARA-BOCAS-DE-LOBO.pdf" TargetMode="External"/><Relationship Id="rId8332" Type="http://schemas.openxmlformats.org/officeDocument/2006/relationships/hyperlink" Target="https://www.caixa.gov.br/Downloads/sinapi-cadernos-tecnicos/SINAPI-CT-QUADRAS-E-SEUS-EQUIPAMENTOS.pdf" TargetMode="External"/><Relationship Id="rId1512" Type="http://schemas.openxmlformats.org/officeDocument/2006/relationships/hyperlink" Target="https://www.caixa.gov.br/Downloads/sinapi-cadernos-tecnicos/SINAPI-CT-CUSTOS-HORARIOS-PRODUTIVO-E-IMPRODUTIVO-DOS-EQUIPAMENTOS.pdf" TargetMode="External"/><Relationship Id="rId4668" Type="http://schemas.openxmlformats.org/officeDocument/2006/relationships/hyperlink" Target="https://www.caixa.gov.br/Downloads/sinapi-cadernos-tecnicos/SINAPI-CT-INSTALACOES-ELETRICAS-QUADROS-CABOS-DISJUNTORES-CONTATORES-E-BARRAMENTOS-BLINDADOS.pdf" TargetMode="External"/><Relationship Id="rId4875" Type="http://schemas.openxmlformats.org/officeDocument/2006/relationships/hyperlink" Target="https://www.caixa.gov.br/Downloads/sinapi-cadernos-tecnicos/SINAPI-CT-INSTALACOES-HIDRAULICAS-RESERVACAO-E-BOMBAS-DE-RECALQUE.pdf" TargetMode="External"/><Relationship Id="rId5719" Type="http://schemas.openxmlformats.org/officeDocument/2006/relationships/hyperlink" Target="https://www.caixa.gov.br/Downloads/sinapi-cadernos-tecnicos/SINAPI-CT-INSTALACOES-PREDIAIS-DE-AGUA-QUENTE-EM-CPVC.pdf" TargetMode="External"/><Relationship Id="rId5926" Type="http://schemas.openxmlformats.org/officeDocument/2006/relationships/hyperlink" Target="https://www.caixa.gov.br/Downloads/sinapi-cadernos-tecnicos/SINAPI-CT-INSTALACOES-DE-DIVISORIAS-DIVERSAS.pdf" TargetMode="External"/><Relationship Id="rId6090" Type="http://schemas.openxmlformats.org/officeDocument/2006/relationships/hyperlink" Target="https://www.caixa.gov.br/Downloads/sinapi-cadernos-tecnicos/SINAPI-CT-INSTALACOES-DE-GAS-E-INCENDIO-EM-ACO-E-FERRO-GALVANIZADO.pdf" TargetMode="External"/><Relationship Id="rId7141" Type="http://schemas.openxmlformats.org/officeDocument/2006/relationships/hyperlink" Target="https://www.caixa.gov.br/Downloads/sinapi-cadernos-tecnicos/SINAPI-CT-LOCACAO-DE-OBRAS.pdf" TargetMode="External"/><Relationship Id="rId11" Type="http://schemas.openxmlformats.org/officeDocument/2006/relationships/hyperlink" Target="https://www.caixa.gov.br/Downloads/sinapi-cadernos-tecnicos/SINAPI-CT-ALVENARIA-ESTRUTURAL-BLOCOS-CERAMICOS.pdf" TargetMode="External"/><Relationship Id="rId398" Type="http://schemas.openxmlformats.org/officeDocument/2006/relationships/hyperlink" Target="https://www.caixa.gov.br/Downloads/sinapi-cadernos-tecnicos/SINAPI-CT-ASSENTAMENTO-DE-TUBOS-DE-ESGOTO-EM-PVC-E-PEAD.pdf" TargetMode="External"/><Relationship Id="rId2079" Type="http://schemas.openxmlformats.org/officeDocument/2006/relationships/hyperlink" Target="https://www.caixa.gov.br/Downloads/sinapi-cadernos-tecnicos/SINAPI-CT-DEPRECIACAO-JUROS-IMPOSTOS-E-SEGUROS-MANUTENCAO-E-MATERIAIS-NA-OPERACAO-DOS-EQUIPAMENTOS.pdf" TargetMode="External"/><Relationship Id="rId3477" Type="http://schemas.openxmlformats.org/officeDocument/2006/relationships/hyperlink" Target="https://www.caixa.gov.br/Downloads/sinapi-cadernos-tecnicos/SINAPI-CT-ESQUADRIAS-PORTAS.pdf" TargetMode="External"/><Relationship Id="rId3684" Type="http://schemas.openxmlformats.org/officeDocument/2006/relationships/hyperlink" Target="https://www.caixa.gov.br/Downloads/sinapi-cadernos-tecnicos/SINAPI-CT-ESTRUTURA-E-TRAMA-PARA-COBERTURA.pdf" TargetMode="External"/><Relationship Id="rId3891" Type="http://schemas.openxmlformats.org/officeDocument/2006/relationships/hyperlink" Target="https://www.caixa.gov.br/Downloads/sinapi-cadernos-tecnicos/SINAPI-CT-EXECUCAO-DE-TIRANTES.pdf" TargetMode="External"/><Relationship Id="rId4528" Type="http://schemas.openxmlformats.org/officeDocument/2006/relationships/hyperlink" Target="https://www.caixa.gov.br/Downloads/sinapi-cadernos-tecnicos/SINAPI-CT-INSTALACOES-ELETRICAS-ELETRODUTOS-EMBUTIDOS-CABOS-CAIXAS-TOMADAS-E-INTERRUPTORES.pdf" TargetMode="External"/><Relationship Id="rId4735" Type="http://schemas.openxmlformats.org/officeDocument/2006/relationships/hyperlink" Target="https://www.caixa.gov.br/Downloads/sinapi-cadernos-tecnicos/SINAPI-CT-INSTALACOES-ELETRICAS-QUADROS-CABOS-DISJUNTORES-CONTATORES-E-BARRAMENTOS-BLINDADOS.pdf" TargetMode="External"/><Relationship Id="rId4942" Type="http://schemas.openxmlformats.org/officeDocument/2006/relationships/hyperlink" Target="https://www.caixa.gov.br/Downloads/sinapi-cadernos-tecnicos/SINAPI-CT-INSTALACOES-HIDRAULICAS-RESERVACAO-E-BOMBAS-DE-RECALQUE.pdf" TargetMode="External"/><Relationship Id="rId2286" Type="http://schemas.openxmlformats.org/officeDocument/2006/relationships/hyperlink" Target="https://www.caixa.gov.br/Downloads/sinapi-cadernos-tecnicos/SINAPI-CT-DEPRECIACAO-JUROS-IMPOSTOS-E-SEGUROS-MANUTENCAO-E-MATERIAIS-NA-OPERACAO-DOS-EQUIPAMENTOS.pdf" TargetMode="External"/><Relationship Id="rId2493" Type="http://schemas.openxmlformats.org/officeDocument/2006/relationships/hyperlink" Target="https://www.caixa.gov.br/Downloads/sinapi-cadernos-tecnicos/SINAPI-CT-DEPRECIACAO-JUROS-IMPOSTOS-E-SEGUROS-MANUTENCAO-E-MATERIAIS-NA-OPERACAO-DOS-EQUIPAMENTOS.pdf" TargetMode="External"/><Relationship Id="rId3337" Type="http://schemas.openxmlformats.org/officeDocument/2006/relationships/hyperlink" Target="https://www.caixa.gov.br/Downloads/sinapi-cadernos-tecnicos/SINAPI-CT-ESCAVACAO-EM-MATERIAL-DE-3&#170;-CATEGORIA.pdf" TargetMode="External"/><Relationship Id="rId3544" Type="http://schemas.openxmlformats.org/officeDocument/2006/relationships/hyperlink" Target="https://www.caixa.gov.br/Downloads/sinapi-cadernos-tecnicos/SINAPI-CT-ESQUADRIAS-PORTAS.pdf" TargetMode="External"/><Relationship Id="rId3751" Type="http://schemas.openxmlformats.org/officeDocument/2006/relationships/hyperlink" Target="https://www.caixa.gov.br/Downloads/sinapi-cadernos-tecnicos/SINAPI-CT-ESTRUTURAS-DE-CONTENCAO-ESTACAS-PAREDES-DIAFRAGMA-E-MURETA-GUIA.pdf" TargetMode="External"/><Relationship Id="rId4802" Type="http://schemas.openxmlformats.org/officeDocument/2006/relationships/hyperlink" Target="https://www.caixa.gov.br/Downloads/sinapi-cadernos-tecnicos/SINAPI-CT-INSTALACOES-ELETRICAS-REDE-DE-DISTRIBUICAO.pdf" TargetMode="External"/><Relationship Id="rId7001" Type="http://schemas.openxmlformats.org/officeDocument/2006/relationships/hyperlink" Target="https://www.caixa.gov.br/Downloads/sinapi-metodologia/Livro_SINAPI_Calculos_Parametros.pdf" TargetMode="External"/><Relationship Id="rId7958" Type="http://schemas.openxmlformats.org/officeDocument/2006/relationships/hyperlink" Target="https://www.caixa.gov.br/Downloads/sinapi-cadernos-tecnicos/SINAPI-CT-PINTURA-PARA-PISOS-E-PARA-SINALIZACAO-HORIZONTAL-E-VERTICAL.pdf" TargetMode="External"/><Relationship Id="rId258" Type="http://schemas.openxmlformats.org/officeDocument/2006/relationships/hyperlink" Target="https://www.caixa.gov.br/Downloads/sinapi-cadernos-tecnicos/SINAPI-CT-ARGAMASSAS.pdf" TargetMode="External"/><Relationship Id="rId465" Type="http://schemas.openxmlformats.org/officeDocument/2006/relationships/hyperlink" Target="https://www.caixa.gov.br/Downloads/sinapi-cadernos-tecnicos/SINAPI-CT-ASSENTAMENTO-DE-TUBOS-DE-PVC-E-METALICOS-EM-REDES-DE-AGUA.pdf" TargetMode="External"/><Relationship Id="rId672" Type="http://schemas.openxmlformats.org/officeDocument/2006/relationships/hyperlink" Target="https://www.caixa.gov.br/Downloads/sinapi-cadernos-tecnicos/SINAPI-CT-ASSENTAMENTO-DE-TUBOS-DE-ESGOTO-OU-DRENAGEM-PLUVIAL-EM-CONCRETO.pdf" TargetMode="External"/><Relationship Id="rId1095" Type="http://schemas.openxmlformats.org/officeDocument/2006/relationships/hyperlink" Target="https://www.caixa.gov.br/Downloads/sinapi-cadernos-tecnicos/SINAPI-CT-CAIXAS-ENTERRADAS.pdf" TargetMode="External"/><Relationship Id="rId2146" Type="http://schemas.openxmlformats.org/officeDocument/2006/relationships/hyperlink" Target="https://www.caixa.gov.br/Downloads/sinapi-cadernos-tecnicos/SINAPI-CT-DEPRECIACAO-JUROS-IMPOSTOS-E-SEGUROS-MANUTENCAO-E-MATERIAIS-NA-OPERACAO-DOS-EQUIPAMENTOS.pdf" TargetMode="External"/><Relationship Id="rId2353" Type="http://schemas.openxmlformats.org/officeDocument/2006/relationships/hyperlink" Target="https://www.caixa.gov.br/Downloads/sinapi-cadernos-tecnicos/SINAPI-CT-DEPRECIACAO-JUROS-IMPOSTOS-E-SEGUROS-MANUTENCAO-E-MATERIAIS-NA-OPERACAO-DOS-EQUIPAMENTOS.pdf" TargetMode="External"/><Relationship Id="rId2560" Type="http://schemas.openxmlformats.org/officeDocument/2006/relationships/hyperlink" Target="https://www.caixa.gov.br/Downloads/sinapi-cadernos-tecnicos/SINAPI-CT-DEPRECIACAO-JUROS-IMPOSTOS-E-SEGUROS-MANUTENCAO-E-MATERIAIS-NA-OPERACAO-DOS-EQUIPAMENTOS.pdf" TargetMode="External"/><Relationship Id="rId3404" Type="http://schemas.openxmlformats.org/officeDocument/2006/relationships/hyperlink" Target="https://www.caixa.gov.br/Downloads/sinapi-cadernos-tecnicos/SINAPI-CT-ESCORAMENTO-E-PREPARO-DE-FUNDO-DE-VALAS.pdf" TargetMode="External"/><Relationship Id="rId3611" Type="http://schemas.openxmlformats.org/officeDocument/2006/relationships/hyperlink" Target="https://www.caixa.gov.br/Downloads/sinapi-cadernos-tecnicos/SINAPI-CT-ESTACAS-RAIZ.pdf" TargetMode="External"/><Relationship Id="rId6767" Type="http://schemas.openxmlformats.org/officeDocument/2006/relationships/hyperlink" Target="https://www.caixa.gov.br/Downloads/sinapi-metodologia/Livro_SINAPI_Calculos_Parametros.pdf" TargetMode="External"/><Relationship Id="rId6974" Type="http://schemas.openxmlformats.org/officeDocument/2006/relationships/hyperlink" Target="https://www.caixa.gov.br/Downloads/sinapi-metodologia/Livro_SINAPI_Calculos_Parametros.pdf" TargetMode="External"/><Relationship Id="rId7818" Type="http://schemas.openxmlformats.org/officeDocument/2006/relationships/hyperlink" Target="https://www.caixa.gov.br/Downloads/sinapi-cadernos-tecnicos/SINAPI-CT-PINTURA-EXTERNA.pdf" TargetMode="External"/><Relationship Id="rId9173" Type="http://schemas.openxmlformats.org/officeDocument/2006/relationships/hyperlink" Target="https://www.caixa.gov.br/Downloads/sinapi-cadernos-tecnicos/SINAPI-CT-TRANSPORTE-DE-MATERIAIS-DENTRO-DO-CANTEIRO-DE-OBRAS.pdf" TargetMode="External"/><Relationship Id="rId9380" Type="http://schemas.openxmlformats.org/officeDocument/2006/relationships/hyperlink" Target="https://www.caixa.gov.br/Downloads/sinapi-cadernos-tecnicos/SINAPI-CT-TRANSPORTE-CARGA-E-DESCARGA-DE-MATERIAIS.pdf" TargetMode="External"/><Relationship Id="rId118" Type="http://schemas.openxmlformats.org/officeDocument/2006/relationships/hyperlink" Target="https://www.caixa.gov.br/Downloads/sinapi-cadernos-tecnicos/SINAPI-CT-ARGAMASSAS.pdf" TargetMode="External"/><Relationship Id="rId325" Type="http://schemas.openxmlformats.org/officeDocument/2006/relationships/hyperlink" Target="https://www.caixa.gov.br/Downloads/sinapi-cadernos-tecnicos/SINAPI-CT-ARMACAO-PARA-ESTRUTURAS-DE-CONCRETO-ARMADO.pdf" TargetMode="External"/><Relationship Id="rId532" Type="http://schemas.openxmlformats.org/officeDocument/2006/relationships/hyperlink" Target="https://www.caixa.gov.br/Downloads/sinapi-cadernos-tecnicos/SINAPI-CT-ASSENTAMENTO-DE-TUBOS-DE-PVC-E-METALICOS-EM-REDES-DE-AGUA.pdf" TargetMode="External"/><Relationship Id="rId1162" Type="http://schemas.openxmlformats.org/officeDocument/2006/relationships/hyperlink" Target="https://www.caixa.gov.br/Downloads/sinapi-cadernos-tecnicos/SINAPI-CT-CAIXAS-DE-AGUA-PARA-EDIFICACOES.pdf" TargetMode="External"/><Relationship Id="rId2006" Type="http://schemas.openxmlformats.org/officeDocument/2006/relationships/hyperlink" Target="https://www.caixa.gov.br/Downloads/sinapi-cadernos-tecnicos/SINAPI-CT-DEPRECIACAO-JUROS-IMPOSTOS-E-SEGUROS-MANUTENCAO-E-MATERIAIS-NA-OPERACAO-DOS-EQUIPAMENTOS.pdf" TargetMode="External"/><Relationship Id="rId2213" Type="http://schemas.openxmlformats.org/officeDocument/2006/relationships/hyperlink" Target="https://www.caixa.gov.br/Downloads/sinapi-cadernos-tecnicos/SINAPI-CT-DEPRECIACAO-JUROS-IMPOSTOS-E-SEGUROS-MANUTENCAO-E-MATERIAIS-NA-OPERACAO-DOS-EQUIPAMENTOS.pdf" TargetMode="External"/><Relationship Id="rId2420" Type="http://schemas.openxmlformats.org/officeDocument/2006/relationships/hyperlink" Target="https://www.caixa.gov.br/Downloads/sinapi-cadernos-tecnicos/SINAPI-CT-DEPRECIACAO-JUROS-IMPOSTOS-E-SEGUROS-MANUTENCAO-E-MATERIAIS-NA-OPERACAO-DOS-EQUIPAMENTOS.pdf" TargetMode="External"/><Relationship Id="rId5369" Type="http://schemas.openxmlformats.org/officeDocument/2006/relationships/hyperlink" Target="https://www.caixa.gov.br/Downloads/sinapi-cadernos-tecnicos/SINAPI-CT-INSTALACOES-PREDIAIS-DE-ESGOTO-TUBOS-E-CONEXOES.pdf" TargetMode="External"/><Relationship Id="rId5576" Type="http://schemas.openxmlformats.org/officeDocument/2006/relationships/hyperlink" Target="https://www.caixa.gov.br/Downloads/sinapi-cadernos-tecnicos/SINAPI-CT-INSTALACOES-PREDIAIS-DE-AGUA-FRIA-EM-PVC.pdf" TargetMode="External"/><Relationship Id="rId5783" Type="http://schemas.openxmlformats.org/officeDocument/2006/relationships/hyperlink" Target="https://www.caixa.gov.br/Downloads/sinapi-cadernos-tecnicos/SINAPI-CT-INSTALACOES-PREDIAIS-DE-AGUA-QUENTE-EM-CPVC.pdf" TargetMode="External"/><Relationship Id="rId6627" Type="http://schemas.openxmlformats.org/officeDocument/2006/relationships/hyperlink" Target="https://www.caixa.gov.br/Downloads/sinapi-cadernos-tecnicos/SINAPI-CT-INSTALACOES-PARA-CANTEIROS-DE-OBRAS.pdf" TargetMode="External"/><Relationship Id="rId9033" Type="http://schemas.openxmlformats.org/officeDocument/2006/relationships/hyperlink" Target="https://www.caixa.gov.br/Downloads/sinapi-cadernos-tecnicos/SINAPI-CT-TRANSFORMADORES.pdf" TargetMode="External"/><Relationship Id="rId9240" Type="http://schemas.openxmlformats.org/officeDocument/2006/relationships/hyperlink" Target="https://www.caixa.gov.br/Downloads/sinapi-cadernos-tecnicos/SINAPI-CT-TRANSPORTE-DE-MATERIAIS-DENTRO-DO-CANTEIRO-DE-OBRAS.pdf" TargetMode="External"/><Relationship Id="rId1022" Type="http://schemas.openxmlformats.org/officeDocument/2006/relationships/hyperlink" Target="https://www.caixa.gov.br/Downloads/sinapi-cadernos-tecnicos/SINAPI-CT-BOCAS-PARA-BUEIROS.pdf" TargetMode="External"/><Relationship Id="rId4178" Type="http://schemas.openxmlformats.org/officeDocument/2006/relationships/hyperlink" Target="https://www.caixa.gov.br/Downloads/sinapi-cadernos-tecnicos/SINAPI-CT-GESSO.pdf" TargetMode="External"/><Relationship Id="rId4385" Type="http://schemas.openxmlformats.org/officeDocument/2006/relationships/hyperlink" Target="https://www.caixa.gov.br/Downloads/sinapi-cadernos-tecnicos/SINAPI-CT-INSTALACOES-ELETRICAS-ELETRODUTOS-EMBUTIDOS-CABOS-CAIXAS-TOMADAS-E-INTERRUPTORES.pdf" TargetMode="External"/><Relationship Id="rId4592" Type="http://schemas.openxmlformats.org/officeDocument/2006/relationships/hyperlink" Target="https://www.caixa.gov.br/Downloads/sinapi-cadernos-tecnicos/SINAPI-CT-INSTALACOES-ELETRICAS-ELETRODUTOS-CONEXOES-E-CONDULETES-APARENTES.pdf" TargetMode="External"/><Relationship Id="rId5229" Type="http://schemas.openxmlformats.org/officeDocument/2006/relationships/hyperlink" Target="https://www.caixa.gov.br/Downloads/sinapi-cadernos-tecnicos/SINAPI-CT-INSTALACOES-HIDRAULICAS-EM-PEX.pdf" TargetMode="External"/><Relationship Id="rId5436" Type="http://schemas.openxmlformats.org/officeDocument/2006/relationships/hyperlink" Target="https://www.caixa.gov.br/Downloads/sinapi-cadernos-tecnicos/SINAPI-CT-INSTALACOES-PREDIAIS-DE-ESGOTO-TUBOS-E-CONEXOES.pdf" TargetMode="External"/><Relationship Id="rId5990" Type="http://schemas.openxmlformats.org/officeDocument/2006/relationships/hyperlink" Target="https://www.caixa.gov.br/Downloads/sinapi-cadernos-tecnicos/SINAPI-CT-INSTALACOES-DE-GAS-E-INCENDIO-EM-ACO-E-FERRO-GALVANIZADO.pdf" TargetMode="External"/><Relationship Id="rId6834" Type="http://schemas.openxmlformats.org/officeDocument/2006/relationships/hyperlink" Target="https://www.caixa.gov.br/Downloads/sinapi-metodologia/Livro_SINAPI_Calculos_Parametros.pdf" TargetMode="External"/><Relationship Id="rId9100" Type="http://schemas.openxmlformats.org/officeDocument/2006/relationships/hyperlink" Target="https://www.caixa.gov.br/Downloads/sinapi-cadernos-tecnicos/SINAPI-CT-TRANSPORTE-FLUVIAL-CARGA-E-DESCARGA.pdf" TargetMode="External"/><Relationship Id="rId1979" Type="http://schemas.openxmlformats.org/officeDocument/2006/relationships/hyperlink" Target="https://www.caixa.gov.br/Downloads/sinapi-cadernos-tecnicos/SINAPI-CT-DEPRECIACAO-JUROS-IMPOSTOS-E-SEGUROS-MANUTENCAO-E-MATERIAIS-NA-OPERACAO-DOS-EQUIPAMENTOS.pdf" TargetMode="External"/><Relationship Id="rId3194" Type="http://schemas.openxmlformats.org/officeDocument/2006/relationships/hyperlink" Target="https://www.caixa.gov.br/Downloads/sinapi-cadernos-tecnicos/SINAPI-CT-ESCAVACAO-VERTICAL-A-CEU-ABERTO.pdf" TargetMode="External"/><Relationship Id="rId4038" Type="http://schemas.openxmlformats.org/officeDocument/2006/relationships/hyperlink" Target="https://www.caixa.gov.br/Downloads/sinapi-cadernos-tecnicos/SINAPI-CT-FORMAS-PARA-ESTRUTURAS-DE-CONCRETO-ARMADO.pdf" TargetMode="External"/><Relationship Id="rId4245" Type="http://schemas.openxmlformats.org/officeDocument/2006/relationships/hyperlink" Target="https://www.caixa.gov.br/Downloads/sinapi-cadernos-tecnicos/SINAPI-CT-GUIAS-E-SARJETAS.pdf" TargetMode="External"/><Relationship Id="rId5643" Type="http://schemas.openxmlformats.org/officeDocument/2006/relationships/hyperlink" Target="https://www.caixa.gov.br/Downloads/sinapi-cadernos-tecnicos/SINAPI-CT-INSTALACOES-PREDIAIS-DE-AGUA-FRIA-EM-PVC.pdf" TargetMode="External"/><Relationship Id="rId5850" Type="http://schemas.openxmlformats.org/officeDocument/2006/relationships/hyperlink" Target="https://www.caixa.gov.br/Downloads/sinapi-cadernos-tecnicos/SINAPI-CT-INSTALACOES-PREDIAIS-DE-AGUAS-PLUVIAIS-TUBOS-CONEXOES-CAIXAS-E-RALOS.pdf" TargetMode="External"/><Relationship Id="rId6901" Type="http://schemas.openxmlformats.org/officeDocument/2006/relationships/hyperlink" Target="https://www.caixa.gov.br/Downloads/sinapi-metodologia/Livro_SINAPI_Calculos_Parametros.pdf" TargetMode="External"/><Relationship Id="rId8799" Type="http://schemas.openxmlformats.org/officeDocument/2006/relationships/hyperlink" Target="https://www.caixa.gov.br/Downloads/sinapi-cadernos-tecnicos/SINAPI-CT-REVESTIMENTOS-CERAMICOS-INTERNOS.pdf" TargetMode="External"/><Relationship Id="rId1839" Type="http://schemas.openxmlformats.org/officeDocument/2006/relationships/hyperlink" Target="https://www.caixa.gov.br/Downloads/sinapi-cadernos-tecnicos/SINAPI-CT-CUSTOS-HORARIOS-PRODUTIVO-E-IMPRODUTIVO-DOS-EQUIPAMENTOS.pdf" TargetMode="External"/><Relationship Id="rId3054" Type="http://schemas.openxmlformats.org/officeDocument/2006/relationships/hyperlink" Target="https://www.caixa.gov.br/Downloads/sinapi-cadernos-tecnicos/SINAPI-CT-ESCADAS.pdf" TargetMode="External"/><Relationship Id="rId4452" Type="http://schemas.openxmlformats.org/officeDocument/2006/relationships/hyperlink" Target="https://www.caixa.gov.br/Downloads/sinapi-cadernos-tecnicos/SINAPI-CT-INSTALACOES-ELETRICAS-ELETRODUTOS-EMBUTIDOS-CABOS-CAIXAS-TOMADAS-E-INTERRUPTORES.pdf" TargetMode="External"/><Relationship Id="rId5503" Type="http://schemas.openxmlformats.org/officeDocument/2006/relationships/hyperlink" Target="https://www.caixa.gov.br/Downloads/sinapi-cadernos-tecnicos/SINAPI-CT-INSTALACOES-PREDIAIS-DE-AGUA-FRIA-EM-PVC.pdf" TargetMode="External"/><Relationship Id="rId5710" Type="http://schemas.openxmlformats.org/officeDocument/2006/relationships/hyperlink" Target="https://www.caixa.gov.br/Downloads/sinapi-cadernos-tecnicos/SINAPI-CT-INSTALACOES-PREDIAIS-DE-AGUA-QUENTE-EM-CPVC.pdf" TargetMode="External"/><Relationship Id="rId8659" Type="http://schemas.openxmlformats.org/officeDocument/2006/relationships/hyperlink" Target="https://www.caixa.gov.br/Downloads/sinapi-cadernos-tecnicos/SINAPI-CT-REDES-DE-AGUA-E-ESGOTO-EM-PEAD-LISO-(TUBOS-E-CONEXOES).pdf" TargetMode="External"/><Relationship Id="rId8866" Type="http://schemas.openxmlformats.org/officeDocument/2006/relationships/hyperlink" Target="https://www.caixa.gov.br/Downloads/sinapi-cadernos-tecnicos/SINAPI-CT-SINALIZACAO-VERTICAL-VIARIA.pdf" TargetMode="External"/><Relationship Id="rId182" Type="http://schemas.openxmlformats.org/officeDocument/2006/relationships/hyperlink" Target="https://www.caixa.gov.br/Downloads/sinapi-cadernos-tecnicos/SINAPI-CT-ARGAMASSAS.pdf" TargetMode="External"/><Relationship Id="rId1906" Type="http://schemas.openxmlformats.org/officeDocument/2006/relationships/hyperlink" Target="https://www.caixa.gov.br/Downloads/sinapi-cadernos-tecnicos/SINAPI-CT-DEPRECIACAO-JUROS-IMPOSTOS-E-SEGUROS-MANUTENCAO-E-MATERIAIS-NA-OPERACAO-DOS-EQUIPAMENTOS.pdf" TargetMode="External"/><Relationship Id="rId3261" Type="http://schemas.openxmlformats.org/officeDocument/2006/relationships/hyperlink" Target="https://www.caixa.gov.br/Downloads/sinapi-cadernos-tecnicos/SINAPI-CT-ESCAVACAO-VERTICAL-A-CEU-ABERTO.pdf" TargetMode="External"/><Relationship Id="rId4105" Type="http://schemas.openxmlformats.org/officeDocument/2006/relationships/hyperlink" Target="https://www.caixa.gov.br/Downloads/sinapi-cadernos-tecnicos/SINAPI-CT-FORMAS-PARA-ESTRUTURAS-DE-CONCRETO-ARMADO.pdf" TargetMode="External"/><Relationship Id="rId4312" Type="http://schemas.openxmlformats.org/officeDocument/2006/relationships/hyperlink" Target="https://www.caixa.gov.br/Downloads/sinapi-cadernos-tecnicos/SINAPI-CT-ILUMINACAO-PREDIAL-E-MONITORAMENTO.pdf" TargetMode="External"/><Relationship Id="rId7468" Type="http://schemas.openxmlformats.org/officeDocument/2006/relationships/hyperlink" Target="https://www.caixa.gov.br/Downloads/sinapi-cadernos-tecnicos/SINAPI-CT-MONTAGEM-DE-GRUAS-E-CREMALHEIRAS.pdf" TargetMode="External"/><Relationship Id="rId7675" Type="http://schemas.openxmlformats.org/officeDocument/2006/relationships/hyperlink" Target="https://www.caixa.gov.br/Downloads/sinapi-cadernos-tecnicos/SINAPI-CT-PAVIMENTO-INTERTRAVADO.pdf" TargetMode="External"/><Relationship Id="rId7882" Type="http://schemas.openxmlformats.org/officeDocument/2006/relationships/hyperlink" Target="https://www.caixa.gov.br/Downloads/sinapi-cadernos-tecnicos/SINAPI-CT-PINTURA-EM-MADEIRA.pdf" TargetMode="External"/><Relationship Id="rId8519" Type="http://schemas.openxmlformats.org/officeDocument/2006/relationships/hyperlink" Target="https://www.caixa.gov.br/Downloads/sinapi-cadernos-tecnicos/SINAPI-CT-RECOMPOSICAO-DE-PAVIMENTOS.pdf" TargetMode="External"/><Relationship Id="rId8726" Type="http://schemas.openxmlformats.org/officeDocument/2006/relationships/hyperlink" Target="https://www.caixa.gov.br/Downloads/sinapi-cadernos-tecnicos/SINAPI-CT-REDES-DE-AGUA-E-ESGOTO-EM-PEAD-LISO-(TUBOS-E-CONEXOES).pdf" TargetMode="External"/><Relationship Id="rId8933" Type="http://schemas.openxmlformats.org/officeDocument/2006/relationships/hyperlink" Target="https://www.caixa.gov.br/Downloads/sinapi-cadernos-tecnicos/SINAPI-CT-SISTEMAS-DE-MEDICAO.pdf" TargetMode="External"/><Relationship Id="rId2070" Type="http://schemas.openxmlformats.org/officeDocument/2006/relationships/hyperlink" Target="https://www.caixa.gov.br/Downloads/sinapi-cadernos-tecnicos/SINAPI-CT-DEPRECIACAO-JUROS-IMPOSTOS-E-SEGUROS-MANUTENCAO-E-MATERIAIS-NA-OPERACAO-DOS-EQUIPAMENTOS.pdf" TargetMode="External"/><Relationship Id="rId3121" Type="http://schemas.openxmlformats.org/officeDocument/2006/relationships/hyperlink" Target="https://www.caixa.gov.br/Downloads/sinapi-cadernos-tecnicos/SINAPI-CT-ESCADAS.pdf" TargetMode="External"/><Relationship Id="rId6277" Type="http://schemas.openxmlformats.org/officeDocument/2006/relationships/hyperlink" Target="https://www.caixa.gov.br/Downloads/sinapi-cadernos-tecnicos/SINAPI-CT-INSTALACOES-DE-GAS-EM-PEX-MULTICAMADAS.pdf" TargetMode="External"/><Relationship Id="rId6484" Type="http://schemas.openxmlformats.org/officeDocument/2006/relationships/hyperlink" Target="https://www.caixa.gov.br/Downloads/sinapi-cadernos-tecnicos/SINAPI-CT-INSTALACOES-EM-COBRE.pdf" TargetMode="External"/><Relationship Id="rId6691" Type="http://schemas.openxmlformats.org/officeDocument/2006/relationships/hyperlink" Target="https://www.caixa.gov.br/Downloads/sinapi-cadernos-tecnicos/SINAPI-CT-LIGACOES-PREDIAIS-DE-AGUA-E-ESGOTO.pdf" TargetMode="External"/><Relationship Id="rId7328" Type="http://schemas.openxmlformats.org/officeDocument/2006/relationships/hyperlink" Target="https://www.caixa.gov.br/Downloads/sinapi-cadernos-tecnicos/SINAPI-CT-MASSA-UNICA-EXTERNA.pdf" TargetMode="External"/><Relationship Id="rId7535" Type="http://schemas.openxmlformats.org/officeDocument/2006/relationships/hyperlink" Target="https://www.caixa.gov.br/Downloads/sinapi-cadernos-tecnicos/SINAPI-CT-PAREDES-DE-CONCRETO-ESTUCAMENTO.pdf" TargetMode="External"/><Relationship Id="rId7742" Type="http://schemas.openxmlformats.org/officeDocument/2006/relationships/hyperlink" Target="https://www.caixa.gov.br/Downloads/sinapi-cadernos-tecnicos/SINAPI-CT-PERFURACAO-HORIZONTAL-DIRECIONAL-HDD.pdf" TargetMode="External"/><Relationship Id="rId999" Type="http://schemas.openxmlformats.org/officeDocument/2006/relationships/hyperlink" Target="https://www.caixa.gov.br/Downloads/sinapi-cadernos-tecnicos/SINAPI-CT-BOCAS-PARA-BUEIROS.pdf" TargetMode="External"/><Relationship Id="rId2887" Type="http://schemas.openxmlformats.org/officeDocument/2006/relationships/hyperlink" Target="https://www.caixa.gov.br/Downloads/sinapi-cadernos-tecnicos/SINAPI-CT-ELETROCALHAS.pdf" TargetMode="External"/><Relationship Id="rId5086" Type="http://schemas.openxmlformats.org/officeDocument/2006/relationships/hyperlink" Target="https://www.caixa.gov.br/Downloads/sinapi-cadernos-tecnicos/SINAPI-CT-INSTALACOES-HIDRAULICAS-RESERVACAO-E-BOMBAS-DE-RECALQUE.pdf" TargetMode="External"/><Relationship Id="rId5293" Type="http://schemas.openxmlformats.org/officeDocument/2006/relationships/hyperlink" Target="https://www.caixa.gov.br/Downloads/sinapi-cadernos-tecnicos/SINAPI-CT-INSTALACOES-HIDRAULICAS-EM-PPR.pdf" TargetMode="External"/><Relationship Id="rId6137" Type="http://schemas.openxmlformats.org/officeDocument/2006/relationships/hyperlink" Target="https://www.caixa.gov.br/Downloads/sinapi-cadernos-tecnicos/SINAPI-CT-INSTALACOES-DE-GAS-E-INCENDIO-EM-ACO-E-FERRO-GALVANIZADO.pdf" TargetMode="External"/><Relationship Id="rId6344" Type="http://schemas.openxmlformats.org/officeDocument/2006/relationships/hyperlink" Target="https://www.caixa.gov.br/Downloads/sinapi-cadernos-tecnicos/SINAPI-CT-INSTALACOES-DE-AR-CONDICIONADO.pdf" TargetMode="External"/><Relationship Id="rId6551" Type="http://schemas.openxmlformats.org/officeDocument/2006/relationships/hyperlink" Target="https://www.caixa.gov.br/Downloads/sinapi-cadernos-tecnicos/SINAPI-CT-INSTALACOES-EM-COBRE.pdf" TargetMode="External"/><Relationship Id="rId7602" Type="http://schemas.openxmlformats.org/officeDocument/2006/relationships/hyperlink" Target="https://www.caixa.gov.br/Downloads/sinapi-cadernos-tecnicos/SINAPI-CT-PARQUINHOS-E-EQUIPAMENTOS-DE-GINASTICA-AO-AR-LIVRE.pdf" TargetMode="External"/><Relationship Id="rId859" Type="http://schemas.openxmlformats.org/officeDocument/2006/relationships/hyperlink" Target="https://www.caixa.gov.br/Downloads/sinapi-cadernos-tecnicos/SINAPI-CT-ATERROS-BASES-SUB-BASES-E-IMPRIMACOES.pdf" TargetMode="External"/><Relationship Id="rId1489" Type="http://schemas.openxmlformats.org/officeDocument/2006/relationships/hyperlink" Target="https://www.caixa.gov.br/Downloads/sinapi-cadernos-tecnicos/SINAPI-CT-CUSTOS-HORARIOS-PRODUTIVO-E-IMPRODUTIVO-DOS-EQUIPAMENTOS.pdf" TargetMode="External"/><Relationship Id="rId1696" Type="http://schemas.openxmlformats.org/officeDocument/2006/relationships/hyperlink" Target="https://www.caixa.gov.br/Downloads/sinapi-cadernos-tecnicos/SINAPI-CT-CUSTOS-HORARIOS-PRODUTIVO-E-IMPRODUTIVO-DOS-EQUIPAMENTOS.pdf" TargetMode="External"/><Relationship Id="rId3938" Type="http://schemas.openxmlformats.org/officeDocument/2006/relationships/hyperlink" Target="https://www.caixa.gov.br/Downloads/sinapi-cadernos-tecnicos/SINAPI-CT-FOSSAS-E-SUMIDOUROS.pdf" TargetMode="External"/><Relationship Id="rId5153" Type="http://schemas.openxmlformats.org/officeDocument/2006/relationships/hyperlink" Target="https://www.caixa.gov.br/Downloads/sinapi-cadernos-tecnicos/SINAPI-CT-INSTALACOES-HIDRAULICAS-EM-PEX.pdf" TargetMode="External"/><Relationship Id="rId5360" Type="http://schemas.openxmlformats.org/officeDocument/2006/relationships/hyperlink" Target="https://www.caixa.gov.br/Downloads/sinapi-cadernos-tecnicos/SINAPI-CT-INSTALACOES-PREDIAIS-DE-ESGOTO-CAIXAS-E-RALOS.pdf" TargetMode="External"/><Relationship Id="rId6204" Type="http://schemas.openxmlformats.org/officeDocument/2006/relationships/hyperlink" Target="https://www.caixa.gov.br/Downloads/sinapi-cadernos-tecnicos/SINAPI-CT-INSTALACOES-DE-GAS-E-INCENDIO-EM-ACO-E-FERRO-GALVANIZADO.pdf" TargetMode="External"/><Relationship Id="rId6411" Type="http://schemas.openxmlformats.org/officeDocument/2006/relationships/hyperlink" Target="https://www.caixa.gov.br/Downloads/sinapi-cadernos-tecnicos/SINAPI-CT-INSTALACOES-EM-COBRE.pdf" TargetMode="External"/><Relationship Id="rId9567" Type="http://schemas.openxmlformats.org/officeDocument/2006/relationships/hyperlink" Target="https://www.caixa.gov.br/Downloads/sinapi-cadernos-tecnicos/SINAPI-CT-VALVULAS-E-REGISTROS-PARA-SISTEMAS-PREDIAIS.pdf" TargetMode="External"/><Relationship Id="rId1349" Type="http://schemas.openxmlformats.org/officeDocument/2006/relationships/hyperlink" Target="https://www.caixa.gov.br/Downloads/sinapi-cadernos-tecnicos/SINAPI-CT-CONCRETO-PROTENDIDO.pdf" TargetMode="External"/><Relationship Id="rId2747" Type="http://schemas.openxmlformats.org/officeDocument/2006/relationships/hyperlink" Target="https://www.caixa.gov.br/Downloads/sinapi-cadernos-tecnicos/SINAPI-CT-DRENAGEM-DE-AR-CONDICIONADO.pdf" TargetMode="External"/><Relationship Id="rId2954" Type="http://schemas.openxmlformats.org/officeDocument/2006/relationships/hyperlink" Target="https://www.caixa.gov.br/Downloads/sinapi-cadernos-tecnicos/SINAPI-CT-ENERGIA-SOLAR-PARA-EDIFICACOES.pdf" TargetMode="External"/><Relationship Id="rId5013" Type="http://schemas.openxmlformats.org/officeDocument/2006/relationships/hyperlink" Target="https://www.caixa.gov.br/Downloads/sinapi-cadernos-tecnicos/SINAPI-CT-INSTALACOES-HIDRAULICAS-RESERVACAO-E-BOMBAS-DE-RECALQUE.pdf" TargetMode="External"/><Relationship Id="rId5220" Type="http://schemas.openxmlformats.org/officeDocument/2006/relationships/hyperlink" Target="https://www.caixa.gov.br/Downloads/sinapi-cadernos-tecnicos/SINAPI-CT-INSTALACOES-HIDRAULICAS-EM-PEX.pdf" TargetMode="External"/><Relationship Id="rId8169" Type="http://schemas.openxmlformats.org/officeDocument/2006/relationships/hyperlink" Target="https://www.caixa.gov.br/Downloads/sinapi-cadernos-tecnicos/SINAPI-CT-POCOS-DE-VISITA-E-CAIXAS-PARA-BOCAS-DE-LOBO.pdf" TargetMode="External"/><Relationship Id="rId8376" Type="http://schemas.openxmlformats.org/officeDocument/2006/relationships/hyperlink" Target="https://www.caixa.gov.br/Downloads/sinapi-cadernos-tecnicos/SINAPI-CT-RADIER-PISO-DE-CONCRETO-E-LAJE-SOBRE-SOLO.pdf" TargetMode="External"/><Relationship Id="rId719" Type="http://schemas.openxmlformats.org/officeDocument/2006/relationships/hyperlink" Target="https://www.caixa.gov.br/Downloads/sinapi-cadernos-tecnicos/SINAPI-CT-ATERRO-E-REATERRO-DE-VALAS.pdf" TargetMode="External"/><Relationship Id="rId926" Type="http://schemas.openxmlformats.org/officeDocument/2006/relationships/hyperlink" Target="https://www.caixa.gov.br/Downloads/sinapi-cadernos-tecnicos/SINAPI-CT-ATERROS-BASES-SUB-BASES-E-IMPRIMACOES.pdf" TargetMode="External"/><Relationship Id="rId1556" Type="http://schemas.openxmlformats.org/officeDocument/2006/relationships/hyperlink" Target="https://www.caixa.gov.br/Downloads/sinapi-cadernos-tecnicos/SINAPI-CT-CUSTOS-HORARIOS-PRODUTIVO-E-IMPRODUTIVO-DOS-EQUIPAMENTOS.pdf" TargetMode="External"/><Relationship Id="rId1763" Type="http://schemas.openxmlformats.org/officeDocument/2006/relationships/hyperlink" Target="https://www.caixa.gov.br/Downloads/sinapi-cadernos-tecnicos/SINAPI-CT-CUSTOS-HORARIOS-PRODUTIVO-E-IMPRODUTIVO-DOS-EQUIPAMENTOS.pdf" TargetMode="External"/><Relationship Id="rId1970" Type="http://schemas.openxmlformats.org/officeDocument/2006/relationships/hyperlink" Target="https://www.caixa.gov.br/Downloads/sinapi-cadernos-tecnicos/SINAPI-CT-DEPRECIACAO-JUROS-IMPOSTOS-E-SEGUROS-MANUTENCAO-E-MATERIAIS-NA-OPERACAO-DOS-EQUIPAMENTOS.pdf" TargetMode="External"/><Relationship Id="rId2607" Type="http://schemas.openxmlformats.org/officeDocument/2006/relationships/hyperlink" Target="https://www.caixa.gov.br/Downloads/sinapi-cadernos-tecnicos/SINAPI-CT-DEPRECIACAO-JUROS-IMPOSTOS-E-SEGUROS-MANUTENCAO-E-MATERIAIS-NA-OPERACAO-DOS-EQUIPAMENTOS.pdf" TargetMode="External"/><Relationship Id="rId2814" Type="http://schemas.openxmlformats.org/officeDocument/2006/relationships/hyperlink" Target="https://www.caixa.gov.br/Downloads/sinapi-cadernos-tecnicos/SINAPI-CT-DUTOS-PARA-AR-CONDICIONADO.pdf" TargetMode="External"/><Relationship Id="rId7185" Type="http://schemas.openxmlformats.org/officeDocument/2006/relationships/hyperlink" Target="https://www.caixa.gov.br/Downloads/sinapi-cadernos-tecnicos/SINAPI-CT-LOUCAS-E-METAIS.pdf" TargetMode="External"/><Relationship Id="rId8029" Type="http://schemas.openxmlformats.org/officeDocument/2006/relationships/hyperlink" Target="https://www.caixa.gov.br/Downloads/sinapi-cadernos-tecnicos/SINAPI-CT-POSTES-DE-CONCRETO-E-METALICOS.pdf" TargetMode="External"/><Relationship Id="rId8583" Type="http://schemas.openxmlformats.org/officeDocument/2006/relationships/hyperlink" Target="https://www.caixa.gov.br/Downloads/sinapi-cadernos-tecnicos/SINAPI-CT-REDES-DE-LOGICA-TELEFONIA-E-IMAGEM.pdf" TargetMode="External"/><Relationship Id="rId8790" Type="http://schemas.openxmlformats.org/officeDocument/2006/relationships/hyperlink" Target="https://www.caixa.gov.br/Downloads/sinapi-cadernos-tecnicos/SINAPI-CT-REVESTIMENTOS-CERAMICOS-INTERNOS.pdf" TargetMode="External"/><Relationship Id="rId9427" Type="http://schemas.openxmlformats.org/officeDocument/2006/relationships/hyperlink" Target="https://www.caixa.gov.br/Downloads/sinapi-cadernos-tecnicos/SINAPI-CT-TUBULACAO-FLANGEADA-PARA-REDES-DE-AGUA.pdf" TargetMode="External"/><Relationship Id="rId9634" Type="http://schemas.openxmlformats.org/officeDocument/2006/relationships/hyperlink" Target="https://www.caixa.gov.br/Downloads/sinapi-cadernos-tecnicos/SINAPI-CT-VALVULAS-E-REGISTROS-PARA-SISTEMAS-PREDIAIS.pdf" TargetMode="External"/><Relationship Id="rId55" Type="http://schemas.openxmlformats.org/officeDocument/2006/relationships/hyperlink" Target="https://www.caixa.gov.br/Downloads/sinapi-cadernos-tecnicos/SINAPI-CT-ALVENARIA-DE-VEDACAO.pdf" TargetMode="External"/><Relationship Id="rId1209" Type="http://schemas.openxmlformats.org/officeDocument/2006/relationships/hyperlink" Target="https://www.caixa.gov.br/Downloads/sinapi-cadernos-tecnicos/SINAPI-CT-CANALETAS-GRELHAS-E-CAIXAS-COM-GRELHA-PARA-DRENAGEM.pdf" TargetMode="External"/><Relationship Id="rId1416" Type="http://schemas.openxmlformats.org/officeDocument/2006/relationships/hyperlink" Target="https://www.caixa.gov.br/Downloads/sinapi-cadernos-tecnicos/SINAPI-CT-CONTRAPISO.pdf" TargetMode="External"/><Relationship Id="rId1623" Type="http://schemas.openxmlformats.org/officeDocument/2006/relationships/hyperlink" Target="https://www.caixa.gov.br/Downloads/sinapi-cadernos-tecnicos/SINAPI-CT-CUSTOS-HORARIOS-PRODUTIVO-E-IMPRODUTIVO-DOS-EQUIPAMENTOS.pdf" TargetMode="External"/><Relationship Id="rId1830" Type="http://schemas.openxmlformats.org/officeDocument/2006/relationships/hyperlink" Target="https://www.caixa.gov.br/Downloads/sinapi-cadernos-tecnicos/SINAPI-CT-CUSTOS-HORARIOS-PRODUTIVO-E-IMPRODUTIVO-DOS-EQUIPAMENTOS.pdf" TargetMode="External"/><Relationship Id="rId4779" Type="http://schemas.openxmlformats.org/officeDocument/2006/relationships/hyperlink" Target="https://www.caixa.gov.br/Downloads/sinapi-cadernos-tecnicos/SINAPI-CT-INSTALACOES-ELETRICAS-REDE-DE-DISTRIBUICAO.pdf" TargetMode="External"/><Relationship Id="rId4986" Type="http://schemas.openxmlformats.org/officeDocument/2006/relationships/hyperlink" Target="https://www.caixa.gov.br/Downloads/sinapi-cadernos-tecnicos/SINAPI-CT-INSTALACOES-HIDRAULICAS-RESERVACAO-E-BOMBAS-DE-RECALQUE.pdf" TargetMode="External"/><Relationship Id="rId7392" Type="http://schemas.openxmlformats.org/officeDocument/2006/relationships/hyperlink" Target="https://www.caixa.gov.br/Downloads/sinapi-cadernos-tecnicos/SINAPI-CT-MASSA-UNICA-INTERNA.pdf" TargetMode="External"/><Relationship Id="rId8236" Type="http://schemas.openxmlformats.org/officeDocument/2006/relationships/hyperlink" Target="https://www.caixa.gov.br/Downloads/sinapi-cadernos-tecnicos/SINAPI-CT-POCOS-DE-VISITA-E-CAIXAS-PARA-BOCAS-DE-LOBO.pdf" TargetMode="External"/><Relationship Id="rId8443" Type="http://schemas.openxmlformats.org/officeDocument/2006/relationships/hyperlink" Target="https://www.caixa.gov.br/Downloads/sinapi-cadernos-tecnicos/SINAPI-CT-RASGOS-E-FIXACOES.pdf" TargetMode="External"/><Relationship Id="rId8650" Type="http://schemas.openxmlformats.org/officeDocument/2006/relationships/hyperlink" Target="https://www.caixa.gov.br/Downloads/sinapi-cadernos-tecnicos/SINAPI-CT-REDES-DE-AGUA-E-ESGOTO-EM-PEAD-LISO-(TUBOS-E-CONEXOES).pdf" TargetMode="External"/><Relationship Id="rId9701" Type="http://schemas.openxmlformats.org/officeDocument/2006/relationships/hyperlink" Target="https://www.caixa.gov.br/Downloads/sinapi-cadernos-tecnicos/SINAPI-CT-VALVULAS-PARA-REDES-DE-SANEAMENTO.pdf" TargetMode="External"/><Relationship Id="rId3588" Type="http://schemas.openxmlformats.org/officeDocument/2006/relationships/hyperlink" Target="https://www.caixa.gov.br/Downloads/sinapi-cadernos-tecnicos/SINAPI-CT-ESTACAS-BROCA-STRAUSS-E-ESCAVADA-COM-FLUIDO-ESTABILIZANTE.pdf" TargetMode="External"/><Relationship Id="rId3795" Type="http://schemas.openxmlformats.org/officeDocument/2006/relationships/hyperlink" Target="https://www.caixa.gov.br/Downloads/sinapi-cadernos-tecnicos/SINAPI-CT-ESTRUTURAS-DE-MADEIRA.pdf" TargetMode="External"/><Relationship Id="rId4639" Type="http://schemas.openxmlformats.org/officeDocument/2006/relationships/hyperlink" Target="https://www.caixa.gov.br/Downloads/sinapi-cadernos-tecnicos/SINAPI-CT-INSTALACOES-ELETRICAS-QUADROS-CABOS-DISJUNTORES-CONTATORES-E-BARRAMENTOS-BLINDADOS.pdf" TargetMode="External"/><Relationship Id="rId4846" Type="http://schemas.openxmlformats.org/officeDocument/2006/relationships/hyperlink" Target="https://www.caixa.gov.br/Downloads/sinapi-cadernos-tecnicos/SINAPI-CT-INSTALACOES-HIDRAULICAS-RESERVACAO-E-BOMBAS-DE-RECALQUE.pdf" TargetMode="External"/><Relationship Id="rId7045" Type="http://schemas.openxmlformats.org/officeDocument/2006/relationships/hyperlink" Target="https://www.caixa.gov.br/Downloads/sinapi-metodologia/Livro_SINAPI_Calculos_Parametros.pdf" TargetMode="External"/><Relationship Id="rId7252" Type="http://schemas.openxmlformats.org/officeDocument/2006/relationships/hyperlink" Target="https://www.caixa.gov.br/Downloads/sinapi-cadernos-tecnicos/SINAPI-CT-LUMINARIAS-EXTERNAS.pdf" TargetMode="External"/><Relationship Id="rId8303" Type="http://schemas.openxmlformats.org/officeDocument/2006/relationships/hyperlink" Target="https://www.caixa.gov.br/Downloads/sinapi-cadernos-tecnicos/SINAPI-CT-PRODUCAO-DE-CONCRETO.pdf" TargetMode="External"/><Relationship Id="rId8510" Type="http://schemas.openxmlformats.org/officeDocument/2006/relationships/hyperlink" Target="https://www.caixa.gov.br/Downloads/sinapi-cadernos-tecnicos/SINAPI-CT-RECOMPOSICAO-DE-PAVIMENTOS.pdf" TargetMode="External"/><Relationship Id="rId2397" Type="http://schemas.openxmlformats.org/officeDocument/2006/relationships/hyperlink" Target="https://www.caixa.gov.br/Downloads/sinapi-cadernos-tecnicos/SINAPI-CT-DEPRECIACAO-JUROS-IMPOSTOS-E-SEGUROS-MANUTENCAO-E-MATERIAIS-NA-OPERACAO-DOS-EQUIPAMENTOS.pdf" TargetMode="External"/><Relationship Id="rId3448" Type="http://schemas.openxmlformats.org/officeDocument/2006/relationships/hyperlink" Target="https://www.caixa.gov.br/Downloads/sinapi-cadernos-tecnicos/SINAPI-CT-ESQUADRIAS-JANELAS.pdf" TargetMode="External"/><Relationship Id="rId3655" Type="http://schemas.openxmlformats.org/officeDocument/2006/relationships/hyperlink" Target="https://www.caixa.gov.br/Downloads/sinapi-cadernos-tecnicos/SINAPI-CT-ESTRUTURA-E-TRAMA-PARA-COBERTURA.pdf" TargetMode="External"/><Relationship Id="rId3862" Type="http://schemas.openxmlformats.org/officeDocument/2006/relationships/hyperlink" Target="https://www.caixa.gov.br/Downloads/sinapi-cadernos-tecnicos/SINAPI-CT-EXECUCAO-DE-TIRANTES.pdf" TargetMode="External"/><Relationship Id="rId4706" Type="http://schemas.openxmlformats.org/officeDocument/2006/relationships/hyperlink" Target="https://www.caixa.gov.br/Downloads/sinapi-cadernos-tecnicos/SINAPI-CT-INSTALACOES-ELETRICAS-QUADROS-CABOS-DISJUNTORES-CONTATORES-E-BARRAMENTOS-BLINDADOS.pdf" TargetMode="External"/><Relationship Id="rId6061" Type="http://schemas.openxmlformats.org/officeDocument/2006/relationships/hyperlink" Target="https://www.caixa.gov.br/Downloads/sinapi-cadernos-tecnicos/SINAPI-CT-INSTALACOES-DE-GAS-E-INCENDIO-EM-ACO-E-FERRO-GALVANIZADO.pdf" TargetMode="External"/><Relationship Id="rId7112" Type="http://schemas.openxmlformats.org/officeDocument/2006/relationships/hyperlink" Target="https://www.caixa.gov.br/Downloads/sinapi-metodologia/Livro_SINAPI_Calculos_Parametros.pdf" TargetMode="External"/><Relationship Id="rId369" Type="http://schemas.openxmlformats.org/officeDocument/2006/relationships/hyperlink" Target="https://www.caixa.gov.br/Downloads/sinapi-cadernos-tecnicos/SINAPI-CT-ASSENTAMENTO-DE-TUBOS-DE-ESGOTO-EM-PVC-E-PEAD.pdf" TargetMode="External"/><Relationship Id="rId576" Type="http://schemas.openxmlformats.org/officeDocument/2006/relationships/hyperlink" Target="https://www.caixa.gov.br/Downloads/sinapi-cadernos-tecnicos/SINAPI-CT-ASSENTAMENTO-DE-TUBOS-DE-PVC-E-METALICOS-EM-REDES-DE-AGUA.pdf" TargetMode="External"/><Relationship Id="rId783" Type="http://schemas.openxmlformats.org/officeDocument/2006/relationships/hyperlink" Target="https://www.caixa.gov.br/Downloads/sinapi-cadernos-tecnicos/SINAPI-CT-ATERROS-BASES-SUB-BASES-E-IMPRIMACOES.pdf" TargetMode="External"/><Relationship Id="rId990" Type="http://schemas.openxmlformats.org/officeDocument/2006/relationships/hyperlink" Target="https://www.caixa.gov.br/Downloads/sinapi-cadernos-tecnicos/SINAPI-CT-BOCAS-PARA-BUEIROS.pdf" TargetMode="External"/><Relationship Id="rId2257" Type="http://schemas.openxmlformats.org/officeDocument/2006/relationships/hyperlink" Target="https://www.caixa.gov.br/Downloads/sinapi-cadernos-tecnicos/SINAPI-CT-DEPRECIACAO-JUROS-IMPOSTOS-E-SEGUROS-MANUTENCAO-E-MATERIAIS-NA-OPERACAO-DOS-EQUIPAMENTOS.pdf" TargetMode="External"/><Relationship Id="rId2464" Type="http://schemas.openxmlformats.org/officeDocument/2006/relationships/hyperlink" Target="https://www.caixa.gov.br/Downloads/sinapi-cadernos-tecnicos/SINAPI-CT-DEPRECIACAO-JUROS-IMPOSTOS-E-SEGUROS-MANUTENCAO-E-MATERIAIS-NA-OPERACAO-DOS-EQUIPAMENTOS.pdf" TargetMode="External"/><Relationship Id="rId2671" Type="http://schemas.openxmlformats.org/officeDocument/2006/relationships/hyperlink" Target="https://www.caixa.gov.br/Downloads/sinapi-cadernos-tecnicos/SINAPI-CT-DEPRECIACAO-JUROS-IMPOSTOS-E-SEGUROS-MANUTENCAO-E-MATERIAIS-NA-OPERACAO-DOS-EQUIPAMENTOS.pdf" TargetMode="External"/><Relationship Id="rId3308" Type="http://schemas.openxmlformats.org/officeDocument/2006/relationships/hyperlink" Target="https://www.caixa.gov.br/Downloads/sinapi-cadernos-tecnicos/SINAPI-CT-ESCAVACAO-DE-VALAS.pdf" TargetMode="External"/><Relationship Id="rId3515" Type="http://schemas.openxmlformats.org/officeDocument/2006/relationships/hyperlink" Target="https://www.caixa.gov.br/Downloads/sinapi-cadernos-tecnicos/SINAPI-CT-ESQUADRIAS-PORTAS.pdf" TargetMode="External"/><Relationship Id="rId4913" Type="http://schemas.openxmlformats.org/officeDocument/2006/relationships/hyperlink" Target="https://www.caixa.gov.br/Downloads/sinapi-cadernos-tecnicos/SINAPI-CT-INSTALACOES-HIDRAULICAS-RESERVACAO-E-BOMBAS-DE-RECALQUE.pdf" TargetMode="External"/><Relationship Id="rId9077" Type="http://schemas.openxmlformats.org/officeDocument/2006/relationships/hyperlink" Target="https://www.caixa.gov.br/Downloads/sinapi-cadernos-tecnicos/SINAPI-CT-TRANSPORTE-FLUVIAL-CARGA-E-DESCARGA.pdf" TargetMode="External"/><Relationship Id="rId9284" Type="http://schemas.openxmlformats.org/officeDocument/2006/relationships/hyperlink" Target="https://www.caixa.gov.br/Downloads/sinapi-cadernos-tecnicos/SINAPI-CT-TRANSPORTE-CARGA-E-DESCARGA-DE-MATERIAIS.pdf" TargetMode="External"/><Relationship Id="rId9491" Type="http://schemas.openxmlformats.org/officeDocument/2006/relationships/hyperlink" Target="https://www.caixa.gov.br/Downloads/sinapi-cadernos-tecnicos/SINAPI-CT-VERGAS-CONTRAVERGAS-E-FIXACAO-DE-ALVENARIA.pdf" TargetMode="External"/><Relationship Id="rId229" Type="http://schemas.openxmlformats.org/officeDocument/2006/relationships/hyperlink" Target="https://www.caixa.gov.br/Downloads/sinapi-cadernos-tecnicos/SINAPI-CT-ARGAMASSAS.pdf" TargetMode="External"/><Relationship Id="rId436" Type="http://schemas.openxmlformats.org/officeDocument/2006/relationships/hyperlink" Target="https://www.caixa.gov.br/Downloads/sinapi-cadernos-tecnicos/SINAPI-CT-ASSENTAMENTO-DE-TUBOS-DE-PVC-E-METALICOS-EM-REDES-DE-AGUA.pdf" TargetMode="External"/><Relationship Id="rId643" Type="http://schemas.openxmlformats.org/officeDocument/2006/relationships/hyperlink" Target="https://www.caixa.gov.br/Downloads/sinapi-cadernos-tecnicos/SINAPI-CT-ASSENTAMENTO-DE-TUBOS-DE-ESGOTO-OU-DRENAGEM-PLUVIAL-EM-CONCRETO.pdf" TargetMode="External"/><Relationship Id="rId1066" Type="http://schemas.openxmlformats.org/officeDocument/2006/relationships/hyperlink" Target="https://www.caixa.gov.br/Downloads/sinapi-cadernos-tecnicos/SINAPI-CT-BOMBAS-HIDRAULICAS-CENTRIFUGAS-HORIZONTAIS-E-SUBMERSIVEIS.pdf" TargetMode="External"/><Relationship Id="rId1273" Type="http://schemas.openxmlformats.org/officeDocument/2006/relationships/hyperlink" Target="https://www.caixa.gov.br/Downloads/sinapi-cadernos-tecnicos/SINAPI-CT-CHAPISCO.pdf" TargetMode="External"/><Relationship Id="rId1480" Type="http://schemas.openxmlformats.org/officeDocument/2006/relationships/hyperlink" Target="https://www.caixa.gov.br/Downloads/sinapi-cadernos-tecnicos/SINAPI-CT-CUSTOS-HORARIOS-PRODUTIVO-E-IMPRODUTIVO-DOS-EQUIPAMENTOS.pdf" TargetMode="External"/><Relationship Id="rId2117" Type="http://schemas.openxmlformats.org/officeDocument/2006/relationships/hyperlink" Target="https://www.caixa.gov.br/Downloads/sinapi-cadernos-tecnicos/SINAPI-CT-DEPRECIACAO-JUROS-IMPOSTOS-E-SEGUROS-MANUTENCAO-E-MATERIAIS-NA-OPERACAO-DOS-EQUIPAMENTOS.pdf" TargetMode="External"/><Relationship Id="rId2324" Type="http://schemas.openxmlformats.org/officeDocument/2006/relationships/hyperlink" Target="https://www.caixa.gov.br/Downloads/sinapi-cadernos-tecnicos/SINAPI-CT-DEPRECIACAO-JUROS-IMPOSTOS-E-SEGUROS-MANUTENCAO-E-MATERIAIS-NA-OPERACAO-DOS-EQUIPAMENTOS.pdf" TargetMode="External"/><Relationship Id="rId3722" Type="http://schemas.openxmlformats.org/officeDocument/2006/relationships/hyperlink" Target="https://www.caixa.gov.br/Downloads/sinapi-cadernos-tecnicos/SINAPI-CT-ESTRUTURA-E-TRAMA-PARA-COBERTURA.pdf" TargetMode="External"/><Relationship Id="rId6878" Type="http://schemas.openxmlformats.org/officeDocument/2006/relationships/hyperlink" Target="https://www.caixa.gov.br/Downloads/sinapi-metodologia/Livro_SINAPI_Calculos_Parametros.pdf" TargetMode="External"/><Relationship Id="rId7929" Type="http://schemas.openxmlformats.org/officeDocument/2006/relationships/hyperlink" Target="https://www.caixa.gov.br/Downloads/sinapi-cadernos-tecnicos/SINAPI-CT-PINTURA-EM-SUPERFICIES-METALICAS.pdf" TargetMode="External"/><Relationship Id="rId8093" Type="http://schemas.openxmlformats.org/officeDocument/2006/relationships/hyperlink" Target="https://www.caixa.gov.br/Downloads/sinapi-cadernos-tecnicos/SINAPI-CT-POSTES-DE-CONCRETO-E-METALICOS.pdf" TargetMode="External"/><Relationship Id="rId9144" Type="http://schemas.openxmlformats.org/officeDocument/2006/relationships/hyperlink" Target="https://www.caixa.gov.br/Downloads/sinapi-cadernos-tecnicos/SINAPI-CT-TRANSPORTE-FLUVIAL-MOMENTO-DE-TRANSPORTE.pdf" TargetMode="External"/><Relationship Id="rId9351" Type="http://schemas.openxmlformats.org/officeDocument/2006/relationships/hyperlink" Target="https://www.caixa.gov.br/Downloads/sinapi-cadernos-tecnicos/SINAPI-CT-TRANSPORTE-CARGA-E-DESCARGA-DE-MATERIAIS.pdf" TargetMode="External"/><Relationship Id="rId850" Type="http://schemas.openxmlformats.org/officeDocument/2006/relationships/hyperlink" Target="https://www.caixa.gov.br/Downloads/sinapi-cadernos-tecnicos/SINAPI-CT-ATERROS-BASES-SUB-BASES-E-IMPRIMACOES.pdf" TargetMode="External"/><Relationship Id="rId1133" Type="http://schemas.openxmlformats.org/officeDocument/2006/relationships/hyperlink" Target="https://www.caixa.gov.br/Downloads/sinapi-cadernos-tecnicos/SINAPI-CT-CAIXAS-ENTERRADAS.pdf" TargetMode="External"/><Relationship Id="rId2531" Type="http://schemas.openxmlformats.org/officeDocument/2006/relationships/hyperlink" Target="https://www.caixa.gov.br/Downloads/sinapi-cadernos-tecnicos/SINAPI-CT-DEPRECIACAO-JUROS-IMPOSTOS-E-SEGUROS-MANUTENCAO-E-MATERIAIS-NA-OPERACAO-DOS-EQUIPAMENTOS.pdf" TargetMode="External"/><Relationship Id="rId4289" Type="http://schemas.openxmlformats.org/officeDocument/2006/relationships/hyperlink" Target="https://www.caixa.gov.br/Downloads/sinapi-cadernos-tecnicos/SINAPI-CT-ILUMINACAO-PREDIAL-E-MONITORAMENTO.pdf" TargetMode="External"/><Relationship Id="rId5687" Type="http://schemas.openxmlformats.org/officeDocument/2006/relationships/hyperlink" Target="https://www.caixa.gov.br/Downloads/sinapi-cadernos-tecnicos/SINAPI-CT-INSTALACOES-PREDIAIS-DE-AGUA-FRIA-EM-PVC.pdf" TargetMode="External"/><Relationship Id="rId5894" Type="http://schemas.openxmlformats.org/officeDocument/2006/relationships/hyperlink" Target="https://www.caixa.gov.br/Downloads/sinapi-cadernos-tecnicos/SINAPI-CT-INSTALACOES-PREDIAIS-DE-AGUAS-PLUVIAIS-TUBOS-CONEXOES-CAIXAS-E-RALOS.pdf" TargetMode="External"/><Relationship Id="rId6738" Type="http://schemas.openxmlformats.org/officeDocument/2006/relationships/hyperlink" Target="https://www.caixa.gov.br/Downloads/sinapi-cadernos-tecnicos/SINAPI-CT-LIMPEZA-DE-OBRA.pdf" TargetMode="External"/><Relationship Id="rId6945" Type="http://schemas.openxmlformats.org/officeDocument/2006/relationships/hyperlink" Target="https://www.caixa.gov.br/Downloads/sinapi-metodologia/Livro_SINAPI_Calculos_Parametros.pdf" TargetMode="External"/><Relationship Id="rId8160" Type="http://schemas.openxmlformats.org/officeDocument/2006/relationships/hyperlink" Target="https://www.caixa.gov.br/Downloads/sinapi-cadernos-tecnicos/SINAPI-CT-POCOS-DE-VISITA-E-CAIXAS-PARA-BOCAS-DE-LOBO.pdf" TargetMode="External"/><Relationship Id="rId9004" Type="http://schemas.openxmlformats.org/officeDocument/2006/relationships/hyperlink" Target="https://www.caixa.gov.br/Downloads/sinapi-cadernos-tecnicos/SINAPI-CT-TELHAMENTO-PARA-COBERTURA.pdf" TargetMode="External"/><Relationship Id="rId503" Type="http://schemas.openxmlformats.org/officeDocument/2006/relationships/hyperlink" Target="https://www.caixa.gov.br/Downloads/sinapi-cadernos-tecnicos/SINAPI-CT-ASSENTAMENTO-DE-TUBOS-DE-PVC-E-METALICOS-EM-REDES-DE-AGUA.pdf" TargetMode="External"/><Relationship Id="rId710" Type="http://schemas.openxmlformats.org/officeDocument/2006/relationships/hyperlink" Target="https://www.caixa.gov.br/Downloads/sinapi-cadernos-tecnicos/SINAPI-CT-ASSENTAMENTO-DE-TUBOS-DE-ESGOTO-OU-DRENAGEM-PLUVIAL-EM-CONCRETO.pdf" TargetMode="External"/><Relationship Id="rId1340" Type="http://schemas.openxmlformats.org/officeDocument/2006/relationships/hyperlink" Target="https://www.caixa.gov.br/Downloads/sinapi-cadernos-tecnicos/SINAPI-CT-CONCRETO-PROTENDIDO.pdf" TargetMode="External"/><Relationship Id="rId3098" Type="http://schemas.openxmlformats.org/officeDocument/2006/relationships/hyperlink" Target="https://www.caixa.gov.br/Downloads/sinapi-cadernos-tecnicos/SINAPI-CT-ESCADAS.pdf" TargetMode="External"/><Relationship Id="rId4496" Type="http://schemas.openxmlformats.org/officeDocument/2006/relationships/hyperlink" Target="https://www.caixa.gov.br/Downloads/sinapi-cadernos-tecnicos/SINAPI-CT-INSTALACOES-ELETRICAS-ELETRODUTOS-EMBUTIDOS-CABOS-CAIXAS-TOMADAS-E-INTERRUPTORES.pdf" TargetMode="External"/><Relationship Id="rId5547" Type="http://schemas.openxmlformats.org/officeDocument/2006/relationships/hyperlink" Target="https://www.caixa.gov.br/Downloads/sinapi-cadernos-tecnicos/SINAPI-CT-INSTALACOES-PREDIAIS-DE-AGUA-FRIA-EM-PVC.pdf" TargetMode="External"/><Relationship Id="rId5754" Type="http://schemas.openxmlformats.org/officeDocument/2006/relationships/hyperlink" Target="https://www.caixa.gov.br/Downloads/sinapi-cadernos-tecnicos/SINAPI-CT-INSTALACOES-PREDIAIS-DE-AGUA-QUENTE-EM-CPVC.pdf" TargetMode="External"/><Relationship Id="rId5961" Type="http://schemas.openxmlformats.org/officeDocument/2006/relationships/hyperlink" Target="https://www.caixa.gov.br/Downloads/sinapi-cadernos-tecnicos/SINAPI-CT-INSTALACOES-DE-GAS-E-INCENDIO-EM-ACO-E-FERRO-GALVANIZADO.pdf" TargetMode="External"/><Relationship Id="rId6805" Type="http://schemas.openxmlformats.org/officeDocument/2006/relationships/hyperlink" Target="https://www.caixa.gov.br/Downloads/sinapi-metodologia/Livro_SINAPI_Calculos_Parametros.pdf" TargetMode="External"/><Relationship Id="rId9211" Type="http://schemas.openxmlformats.org/officeDocument/2006/relationships/hyperlink" Target="https://www.caixa.gov.br/Downloads/sinapi-cadernos-tecnicos/SINAPI-CT-TRANSPORTE-DE-MATERIAIS-DENTRO-DO-CANTEIRO-DE-OBRAS.pdf" TargetMode="External"/><Relationship Id="rId1200" Type="http://schemas.openxmlformats.org/officeDocument/2006/relationships/hyperlink" Target="https://www.caixa.gov.br/Downloads/sinapi-cadernos-tecnicos/SINAPI-CT-CANALETAS-GRELHAS-E-CAIXAS-COM-GRELHA-PARA-DRENAGEM.pdf" TargetMode="External"/><Relationship Id="rId4149" Type="http://schemas.openxmlformats.org/officeDocument/2006/relationships/hyperlink" Target="https://www.caixa.gov.br/Downloads/sinapi-cadernos-tecnicos/SINAPI-CT-GALERIAS-COM-ADUELAS-DE-CONCRETO.pdf" TargetMode="External"/><Relationship Id="rId4356" Type="http://schemas.openxmlformats.org/officeDocument/2006/relationships/hyperlink" Target="https://www.caixa.gov.br/Downloads/sinapi-cadernos-tecnicos/SINAPI-CT-INSTALACOES-ELETRICAS-ELETRODUTOS-EMBUTIDOS-CABOS-CAIXAS-TOMADAS-E-INTERRUPTORES.pdf" TargetMode="External"/><Relationship Id="rId4563" Type="http://schemas.openxmlformats.org/officeDocument/2006/relationships/hyperlink" Target="https://www.caixa.gov.br/Downloads/sinapi-cadernos-tecnicos/SINAPI-CT-INSTALACOES-ELETRICAS-ELETRODUTOS-CONEXOES-E-CONDULETES-APARENTES.pdf" TargetMode="External"/><Relationship Id="rId4770" Type="http://schemas.openxmlformats.org/officeDocument/2006/relationships/hyperlink" Target="https://www.caixa.gov.br/Downloads/sinapi-cadernos-tecnicos/SINAPI-CT-INSTALACOES-ELETRICAS-REDE-DE-DISTRIBUICAO.pdf" TargetMode="External"/><Relationship Id="rId5407" Type="http://schemas.openxmlformats.org/officeDocument/2006/relationships/hyperlink" Target="https://www.caixa.gov.br/Downloads/sinapi-cadernos-tecnicos/SINAPI-CT-INSTALACOES-PREDIAIS-DE-ESGOTO-TUBOS-E-CONEXOES.pdf" TargetMode="External"/><Relationship Id="rId5614" Type="http://schemas.openxmlformats.org/officeDocument/2006/relationships/hyperlink" Target="https://www.caixa.gov.br/Downloads/sinapi-cadernos-tecnicos/SINAPI-CT-INSTALACOES-PREDIAIS-DE-AGUA-FRIA-EM-PVC.pdf" TargetMode="External"/><Relationship Id="rId5821" Type="http://schemas.openxmlformats.org/officeDocument/2006/relationships/hyperlink" Target="https://www.caixa.gov.br/Downloads/sinapi-cadernos-tecnicos/SINAPI-CT-INSTALACOES-PREDIAIS-DE-AGUA-QUENTE-EM-CPVC.pdf" TargetMode="External"/><Relationship Id="rId8020" Type="http://schemas.openxmlformats.org/officeDocument/2006/relationships/hyperlink" Target="https://www.caixa.gov.br/Downloads/sinapi-cadernos-tecnicos/SINAPI-CT-PISOS.pdf" TargetMode="External"/><Relationship Id="rId8977" Type="http://schemas.openxmlformats.org/officeDocument/2006/relationships/hyperlink" Target="https://www.caixa.gov.br/Downloads/sinapi-cadernos-tecnicos/SINAPI-CT-SUPRESSAO-VEGETAL.pdf" TargetMode="External"/><Relationship Id="rId3165" Type="http://schemas.openxmlformats.org/officeDocument/2006/relationships/hyperlink" Target="https://www.caixa.gov.br/Downloads/sinapi-cadernos-tecnicos/SINAPI-CT-ESCAVACAO-HORIZONTAL.pdf" TargetMode="External"/><Relationship Id="rId3372" Type="http://schemas.openxmlformats.org/officeDocument/2006/relationships/hyperlink" Target="https://www.caixa.gov.br/Downloads/sinapi-cadernos-tecnicos/SINAPI-CT-ESCORAMENTO-E-PREPARO-DE-FUNDO-DE-VALAS.pdf" TargetMode="External"/><Relationship Id="rId4009" Type="http://schemas.openxmlformats.org/officeDocument/2006/relationships/hyperlink" Target="https://www.caixa.gov.br/Downloads/sinapi-cadernos-tecnicos/SINAPI-CT-FUNDACOES-RASAS-(BLOCOS-SAPATAS-VIGAS-BALDRAME).pdf" TargetMode="External"/><Relationship Id="rId4216" Type="http://schemas.openxmlformats.org/officeDocument/2006/relationships/hyperlink" Target="https://www.caixa.gov.br/Downloads/sinapi-cadernos-tecnicos/SINAPI-CT-GRAUTE-E-ARMACAO.pdf" TargetMode="External"/><Relationship Id="rId4423" Type="http://schemas.openxmlformats.org/officeDocument/2006/relationships/hyperlink" Target="https://www.caixa.gov.br/Downloads/sinapi-cadernos-tecnicos/SINAPI-CT-INSTALACOES-ELETRICAS-ELETRODUTOS-EMBUTIDOS-CABOS-CAIXAS-TOMADAS-E-INTERRUPTORES.pdf" TargetMode="External"/><Relationship Id="rId4630" Type="http://schemas.openxmlformats.org/officeDocument/2006/relationships/hyperlink" Target="https://www.caixa.gov.br/Downloads/sinapi-cadernos-tecnicos/SINAPI-CT-INSTALACOES-ELETRICAS-ELETRODUTOS-CONEXOES-E-CONDULETES-APARENTES.pdf" TargetMode="External"/><Relationship Id="rId7579" Type="http://schemas.openxmlformats.org/officeDocument/2006/relationships/hyperlink" Target="https://www.caixa.gov.br/Downloads/sinapi-cadernos-tecnicos/SINAPI-CT-PAREDES-EM-DRYWALL.pdf" TargetMode="External"/><Relationship Id="rId7786" Type="http://schemas.openxmlformats.org/officeDocument/2006/relationships/hyperlink" Target="https://www.caixa.gov.br/Downloads/sinapi-cadernos-tecnicos/SINAPI-CT-PERFURACAO-HORIZONTAL-DIRECIONAL-HDD.pdf" TargetMode="External"/><Relationship Id="rId7993" Type="http://schemas.openxmlformats.org/officeDocument/2006/relationships/hyperlink" Target="https://www.caixa.gov.br/Downloads/sinapi-cadernos-tecnicos/SINAPI-CT-PISOS.pdf" TargetMode="External"/><Relationship Id="rId8837" Type="http://schemas.openxmlformats.org/officeDocument/2006/relationships/hyperlink" Target="https://www.caixa.gov.br/Downloads/sinapi-cadernos-tecnicos/SINAPI-CT-SINALIZACAO-VERTICAL-VIARIA.pdf" TargetMode="External"/><Relationship Id="rId293" Type="http://schemas.openxmlformats.org/officeDocument/2006/relationships/hyperlink" Target="https://www.caixa.gov.br/Downloads/sinapi-cadernos-tecnicos/SINAPI-CT-ARMACAO-PARA-ESTRUTURAS-DE-CONCRETO-ARMADO.pdf" TargetMode="External"/><Relationship Id="rId2181" Type="http://schemas.openxmlformats.org/officeDocument/2006/relationships/hyperlink" Target="https://www.caixa.gov.br/Downloads/sinapi-cadernos-tecnicos/SINAPI-CT-DEPRECIACAO-JUROS-IMPOSTOS-E-SEGUROS-MANUTENCAO-E-MATERIAIS-NA-OPERACAO-DOS-EQUIPAMENTOS.pdf" TargetMode="External"/><Relationship Id="rId3025" Type="http://schemas.openxmlformats.org/officeDocument/2006/relationships/hyperlink" Target="https://www.caixa.gov.br/Downloads/sinapi-cadernos-tecnicos/SINAPI-CT-EQUIPAMENTOS-DE-PROTECAO-COLETIVA.pdf" TargetMode="External"/><Relationship Id="rId3232" Type="http://schemas.openxmlformats.org/officeDocument/2006/relationships/hyperlink" Target="https://www.caixa.gov.br/Downloads/sinapi-cadernos-tecnicos/SINAPI-CT-ESCAVACAO-VERTICAL-A-CEU-ABERTO.pdf" TargetMode="External"/><Relationship Id="rId6388" Type="http://schemas.openxmlformats.org/officeDocument/2006/relationships/hyperlink" Target="https://www.caixa.gov.br/Downloads/sinapi-cadernos-tecnicos/SINAPI-CT-INSTALACOES-EM-COBRE.pdf" TargetMode="External"/><Relationship Id="rId6595" Type="http://schemas.openxmlformats.org/officeDocument/2006/relationships/hyperlink" Target="https://www.caixa.gov.br/Downloads/sinapi-cadernos-tecnicos/SINAPI-CT-INSTALACOES-EM-COBRE.pdf" TargetMode="External"/><Relationship Id="rId7439" Type="http://schemas.openxmlformats.org/officeDocument/2006/relationships/hyperlink" Target="https://www.caixa.gov.br/Downloads/sinapi-cadernos-tecnicos/SINAPI-CT-MOBILIARIO-URBANO.pdf" TargetMode="External"/><Relationship Id="rId7646" Type="http://schemas.openxmlformats.org/officeDocument/2006/relationships/hyperlink" Target="https://www.caixa.gov.br/Downloads/sinapi-cadernos-tecnicos/SINAPI-CT-PASSEIOS-DE-CONCRETO.pdf" TargetMode="External"/><Relationship Id="rId153" Type="http://schemas.openxmlformats.org/officeDocument/2006/relationships/hyperlink" Target="https://www.caixa.gov.br/Downloads/sinapi-cadernos-tecnicos/SINAPI-CT-ARGAMASSAS.pdf" TargetMode="External"/><Relationship Id="rId360" Type="http://schemas.openxmlformats.org/officeDocument/2006/relationships/hyperlink" Target="https://www.caixa.gov.br/Downloads/sinapi-cadernos-tecnicos/SINAPI-CT-ASSENTAMENTO-DE-TUBOS-DE-ESGOTO-EM-PVC-E-PEAD.pdf" TargetMode="External"/><Relationship Id="rId2041" Type="http://schemas.openxmlformats.org/officeDocument/2006/relationships/hyperlink" Target="https://www.caixa.gov.br/Downloads/sinapi-cadernos-tecnicos/SINAPI-CT-DEPRECIACAO-JUROS-IMPOSTOS-E-SEGUROS-MANUTENCAO-E-MATERIAIS-NA-OPERACAO-DOS-EQUIPAMENTOS.pdf" TargetMode="External"/><Relationship Id="rId5197" Type="http://schemas.openxmlformats.org/officeDocument/2006/relationships/hyperlink" Target="https://www.caixa.gov.br/Downloads/sinapi-cadernos-tecnicos/SINAPI-CT-INSTALACOES-HIDRAULICAS-EM-PEX.pdf" TargetMode="External"/><Relationship Id="rId6248" Type="http://schemas.openxmlformats.org/officeDocument/2006/relationships/hyperlink" Target="https://www.caixa.gov.br/Downloads/sinapi-cadernos-tecnicos/SINAPI-CT-INSTALACOES-DE-GAS-E-INCENDIO-EM-ACO-E-FERRO-GALVANIZADO.pdf" TargetMode="External"/><Relationship Id="rId6455" Type="http://schemas.openxmlformats.org/officeDocument/2006/relationships/hyperlink" Target="https://www.caixa.gov.br/Downloads/sinapi-cadernos-tecnicos/SINAPI-CT-INSTALACOES-EM-COBRE.pdf" TargetMode="External"/><Relationship Id="rId7853" Type="http://schemas.openxmlformats.org/officeDocument/2006/relationships/hyperlink" Target="https://www.caixa.gov.br/Downloads/sinapi-cadernos-tecnicos/SINAPI-CT-PINTURA-INTERNA.pdf" TargetMode="External"/><Relationship Id="rId8904" Type="http://schemas.openxmlformats.org/officeDocument/2006/relationships/hyperlink" Target="https://www.caixa.gov.br/Downloads/sinapi-cadernos-tecnicos/SINAPI-CT-SISTEMA-DE-PROTECAO-CONTRA-DESCARGAS-ATMOSFERICAS-SPDA.pdf" TargetMode="External"/><Relationship Id="rId220" Type="http://schemas.openxmlformats.org/officeDocument/2006/relationships/hyperlink" Target="https://www.caixa.gov.br/Downloads/sinapi-cadernos-tecnicos/SINAPI-CT-ARGAMASSAS.pdf" TargetMode="External"/><Relationship Id="rId2998" Type="http://schemas.openxmlformats.org/officeDocument/2006/relationships/hyperlink" Target="https://www.caixa.gov.br/Downloads/sinapi-cadernos-tecnicos/SINAPI-CT-EQUIPAMENTOS-DE-PROTECAO-COLETIVA.pdf" TargetMode="External"/><Relationship Id="rId5057" Type="http://schemas.openxmlformats.org/officeDocument/2006/relationships/hyperlink" Target="https://www.caixa.gov.br/Downloads/sinapi-cadernos-tecnicos/SINAPI-CT-INSTALACOES-HIDRAULICAS-RESERVACAO-E-BOMBAS-DE-RECALQUE.pdf" TargetMode="External"/><Relationship Id="rId5264" Type="http://schemas.openxmlformats.org/officeDocument/2006/relationships/hyperlink" Target="https://www.caixa.gov.br/Downloads/sinapi-cadernos-tecnicos/SINAPI-CT-INSTALACOES-HIDRAULICAS-EM-PPR.pdf" TargetMode="External"/><Relationship Id="rId6108" Type="http://schemas.openxmlformats.org/officeDocument/2006/relationships/hyperlink" Target="https://www.caixa.gov.br/Downloads/sinapi-cadernos-tecnicos/SINAPI-CT-INSTALACOES-DE-GAS-E-INCENDIO-EM-ACO-E-FERRO-GALVANIZADO.pdf" TargetMode="External"/><Relationship Id="rId6662" Type="http://schemas.openxmlformats.org/officeDocument/2006/relationships/hyperlink" Target="https://www.caixa.gov.br/Downloads/sinapi-cadernos-tecnicos/SINAPI-CT-LAJES-PRE-MOLDADAS.pdf" TargetMode="External"/><Relationship Id="rId7506" Type="http://schemas.openxmlformats.org/officeDocument/2006/relationships/hyperlink" Target="https://www.caixa.gov.br/Downloads/sinapi-cadernos-tecnicos/SINAPI-CT-PAREDES-DE-CONCRETO-ARMACAO.pdf" TargetMode="External"/><Relationship Id="rId7713" Type="http://schemas.openxmlformats.org/officeDocument/2006/relationships/hyperlink" Target="https://www.caixa.gov.br/Downloads/sinapi-cadernos-tecnicos/SINAPI-CT-PAVIMENTO-RIGIDO-DE-CONCRETO.pdf" TargetMode="External"/><Relationship Id="rId7920" Type="http://schemas.openxmlformats.org/officeDocument/2006/relationships/hyperlink" Target="https://www.caixa.gov.br/Downloads/sinapi-cadernos-tecnicos/SINAPI-CT-PINTURA-EM-SUPERFICIES-METALICAS.pdf" TargetMode="External"/><Relationship Id="rId2858" Type="http://schemas.openxmlformats.org/officeDocument/2006/relationships/hyperlink" Target="https://www.caixa.gov.br/Downloads/sinapi-cadernos-tecnicos/SINAPI-CT-ELETROCALHAS.pdf" TargetMode="External"/><Relationship Id="rId3909" Type="http://schemas.openxmlformats.org/officeDocument/2006/relationships/hyperlink" Target="https://www.caixa.gov.br/Downloads/sinapi-cadernos-tecnicos/SINAPI-CT-FORROS.pdf" TargetMode="External"/><Relationship Id="rId4073" Type="http://schemas.openxmlformats.org/officeDocument/2006/relationships/hyperlink" Target="https://www.caixa.gov.br/Downloads/sinapi-cadernos-tecnicos/SINAPI-CT-FORMAS-PARA-ESTRUTURAS-DE-CONCRETO-ARMADO.pdf" TargetMode="External"/><Relationship Id="rId5471" Type="http://schemas.openxmlformats.org/officeDocument/2006/relationships/hyperlink" Target="https://www.caixa.gov.br/Downloads/sinapi-cadernos-tecnicos/SINAPI-CT-INSTALACOES-PREDIAIS-DE-AGUA-FRIA-EM-PVC.pdf" TargetMode="External"/><Relationship Id="rId6315" Type="http://schemas.openxmlformats.org/officeDocument/2006/relationships/hyperlink" Target="https://www.caixa.gov.br/Downloads/sinapi-cadernos-tecnicos/SINAPI-CT-INSTALACOES-DE-GAS-EM-PEX-MULTICAMADAS.pdf" TargetMode="External"/><Relationship Id="rId6522" Type="http://schemas.openxmlformats.org/officeDocument/2006/relationships/hyperlink" Target="https://www.caixa.gov.br/Downloads/sinapi-cadernos-tecnicos/SINAPI-CT-INSTALACOES-EM-COBRE.pdf" TargetMode="External"/><Relationship Id="rId9678" Type="http://schemas.openxmlformats.org/officeDocument/2006/relationships/hyperlink" Target="https://www.caixa.gov.br/Downloads/sinapi-cadernos-tecnicos/SINAPI-CT-VALVULAS-PARA-REDES-DE-SANEAMENTO.pdf" TargetMode="External"/><Relationship Id="rId99" Type="http://schemas.openxmlformats.org/officeDocument/2006/relationships/hyperlink" Target="https://www.caixa.gov.br/Downloads/sinapi-cadernos-tecnicos/SINAPI-CT-ARGAMASSAS.pdf" TargetMode="External"/><Relationship Id="rId1667" Type="http://schemas.openxmlformats.org/officeDocument/2006/relationships/hyperlink" Target="https://www.caixa.gov.br/Downloads/sinapi-cadernos-tecnicos/SINAPI-CT-CUSTOS-HORARIOS-PRODUTIVO-E-IMPRODUTIVO-DOS-EQUIPAMENTOS.pdf" TargetMode="External"/><Relationship Id="rId1874" Type="http://schemas.openxmlformats.org/officeDocument/2006/relationships/hyperlink" Target="https://www.caixa.gov.br/Downloads/sinapi-cadernos-tecnicos/SINAPI-CT-DEMOLICOES-E-REMOCOES.pdf" TargetMode="External"/><Relationship Id="rId2718" Type="http://schemas.openxmlformats.org/officeDocument/2006/relationships/hyperlink" Target="https://www.caixa.gov.br/Downloads/sinapi-cadernos-tecnicos/SINAPI-CT-DISSIPADORES-DE-ENERGIA.pdf" TargetMode="External"/><Relationship Id="rId2925" Type="http://schemas.openxmlformats.org/officeDocument/2006/relationships/hyperlink" Target="https://www.caixa.gov.br/Downloads/sinapi-cadernos-tecnicos/SINAPI-CT-ELETROCALHAS.pdf" TargetMode="External"/><Relationship Id="rId4280" Type="http://schemas.openxmlformats.org/officeDocument/2006/relationships/hyperlink" Target="https://www.caixa.gov.br/Downloads/sinapi-cadernos-tecnicos/SINAPI-CT-ILUMINACAO-PREDIAL-E-MONITORAMENTO.pdf" TargetMode="External"/><Relationship Id="rId5124" Type="http://schemas.openxmlformats.org/officeDocument/2006/relationships/hyperlink" Target="https://www.caixa.gov.br/Downloads/sinapi-cadernos-tecnicos/SINAPI-CT-INSTALACOES-HIDRAULICAS-EM-PEX.pdf" TargetMode="External"/><Relationship Id="rId5331" Type="http://schemas.openxmlformats.org/officeDocument/2006/relationships/hyperlink" Target="https://www.caixa.gov.br/Downloads/sinapi-cadernos-tecnicos/SINAPI-CT-INSTALACOES-HIDRAULICAS-EM-PPR.pdf" TargetMode="External"/><Relationship Id="rId8487" Type="http://schemas.openxmlformats.org/officeDocument/2006/relationships/hyperlink" Target="https://www.caixa.gov.br/Downloads/sinapi-cadernos-tecnicos/SINAPI-CT-RECOMPOSICAO-DE-PAVIMENTOS.pdf" TargetMode="External"/><Relationship Id="rId8694" Type="http://schemas.openxmlformats.org/officeDocument/2006/relationships/hyperlink" Target="https://www.caixa.gov.br/Downloads/sinapi-cadernos-tecnicos/SINAPI-CT-REDES-DE-AGUA-E-ESGOTO-EM-PEAD-LISO-(TUBOS-E-CONEXOES).pdf" TargetMode="External"/><Relationship Id="rId9538" Type="http://schemas.openxmlformats.org/officeDocument/2006/relationships/hyperlink" Target="https://www.caixa.gov.br/Downloads/sinapi-cadernos-tecnicos/SINAPI-CT-VIDROS-E-ESPELHOS.pdf" TargetMode="External"/><Relationship Id="rId1527" Type="http://schemas.openxmlformats.org/officeDocument/2006/relationships/hyperlink" Target="https://www.caixa.gov.br/Downloads/sinapi-cadernos-tecnicos/SINAPI-CT-CUSTOS-HORARIOS-PRODUTIVO-E-IMPRODUTIVO-DOS-EQUIPAMENTOS.pdf" TargetMode="External"/><Relationship Id="rId1734" Type="http://schemas.openxmlformats.org/officeDocument/2006/relationships/hyperlink" Target="https://www.caixa.gov.br/Downloads/sinapi-cadernos-tecnicos/SINAPI-CT-CUSTOS-HORARIOS-PRODUTIVO-E-IMPRODUTIVO-DOS-EQUIPAMENTOS.pdf" TargetMode="External"/><Relationship Id="rId1941" Type="http://schemas.openxmlformats.org/officeDocument/2006/relationships/hyperlink" Target="https://www.caixa.gov.br/Downloads/sinapi-cadernos-tecnicos/SINAPI-CT-DEPRECIACAO-JUROS-IMPOSTOS-E-SEGUROS-MANUTENCAO-E-MATERIAIS-NA-OPERACAO-DOS-EQUIPAMENTOS.pdf" TargetMode="External"/><Relationship Id="rId4140" Type="http://schemas.openxmlformats.org/officeDocument/2006/relationships/hyperlink" Target="https://www.caixa.gov.br/Downloads/sinapi-cadernos-tecnicos/SINAPI-CT-GABIOES-EXECUCAO-DE-MURO-E-PROTECAO-SUPERFICIAL.pdf" TargetMode="External"/><Relationship Id="rId7089" Type="http://schemas.openxmlformats.org/officeDocument/2006/relationships/hyperlink" Target="https://www.caixa.gov.br/Downloads/sinapi-metodologia/Livro_SINAPI_Calculos_Parametros.pdf" TargetMode="External"/><Relationship Id="rId7296" Type="http://schemas.openxmlformats.org/officeDocument/2006/relationships/hyperlink" Target="https://www.caixa.gov.br/Downloads/sinapi-cadernos-tecnicos/SINAPI-CT-MASSA-UNICA-EXTERNA.pdf" TargetMode="External"/><Relationship Id="rId8347" Type="http://schemas.openxmlformats.org/officeDocument/2006/relationships/hyperlink" Target="https://www.caixa.gov.br/Downloads/sinapi-cadernos-tecnicos/SINAPI-CT-RADIER-PISO-DE-CONCRETO-E-LAJE-SOBRE-SOLO.pdf" TargetMode="External"/><Relationship Id="rId8554" Type="http://schemas.openxmlformats.org/officeDocument/2006/relationships/hyperlink" Target="https://www.caixa.gov.br/Downloads/sinapi-cadernos-tecnicos/SINAPI-CT-REDES-ENTERRADAS-DE-DISTRIBUICAO-ELETRICA.pdf" TargetMode="External"/><Relationship Id="rId8761" Type="http://schemas.openxmlformats.org/officeDocument/2006/relationships/hyperlink" Target="https://www.caixa.gov.br/Downloads/sinapi-cadernos-tecnicos/SINAPI-CT-REVESTIMENTOS-CERAMICOS-EXTERNOS.pdf" TargetMode="External"/><Relationship Id="rId9605" Type="http://schemas.openxmlformats.org/officeDocument/2006/relationships/hyperlink" Target="https://www.caixa.gov.br/Downloads/sinapi-cadernos-tecnicos/SINAPI-CT-VALVULAS-E-REGISTROS-PARA-SISTEMAS-PREDIAIS.pdf" TargetMode="External"/><Relationship Id="rId26" Type="http://schemas.openxmlformats.org/officeDocument/2006/relationships/hyperlink" Target="https://www.caixa.gov.br/Downloads/sinapi-cadernos-tecnicos/SINAPI-CT-ALVENARIA-ESTRUTURAL-BLOCOS-DE-CONCRETO.pdf" TargetMode="External"/><Relationship Id="rId3699" Type="http://schemas.openxmlformats.org/officeDocument/2006/relationships/hyperlink" Target="https://www.caixa.gov.br/Downloads/sinapi-cadernos-tecnicos/SINAPI-CT-ESTRUTURA-E-TRAMA-PARA-COBERTURA.pdf" TargetMode="External"/><Relationship Id="rId4000" Type="http://schemas.openxmlformats.org/officeDocument/2006/relationships/hyperlink" Target="https://www.caixa.gov.br/Downloads/sinapi-cadernos-tecnicos/SINAPI-CT-FUNDACOES-RASAS-(BLOCOS-SAPATAS-VIGAS-BALDRAME).pdf" TargetMode="External"/><Relationship Id="rId7156" Type="http://schemas.openxmlformats.org/officeDocument/2006/relationships/hyperlink" Target="https://www.caixa.gov.br/Downloads/sinapi-cadernos-tecnicos/SINAPI-CT-LOUCAS-E-METAIS.pdf" TargetMode="External"/><Relationship Id="rId7363" Type="http://schemas.openxmlformats.org/officeDocument/2006/relationships/hyperlink" Target="https://www.caixa.gov.br/Downloads/sinapi-cadernos-tecnicos/SINAPI-CT-MASSA-UNICA-EXTERNA.pdf" TargetMode="External"/><Relationship Id="rId7570" Type="http://schemas.openxmlformats.org/officeDocument/2006/relationships/hyperlink" Target="https://www.caixa.gov.br/Downloads/sinapi-cadernos-tecnicos/SINAPI-CT-PAREDES-DE-CONCRETO-FORMAS.pdf" TargetMode="External"/><Relationship Id="rId8207" Type="http://schemas.openxmlformats.org/officeDocument/2006/relationships/hyperlink" Target="https://www.caixa.gov.br/Downloads/sinapi-cadernos-tecnicos/SINAPI-CT-POCOS-DE-VISITA-E-CAIXAS-PARA-BOCAS-DE-LOBO.pdf" TargetMode="External"/><Relationship Id="rId8414" Type="http://schemas.openxmlformats.org/officeDocument/2006/relationships/hyperlink" Target="https://www.caixa.gov.br/Downloads/sinapi-cadernos-tecnicos/SINAPI-CT-RASGOS-E-FIXACOES.pdf" TargetMode="External"/><Relationship Id="rId8621" Type="http://schemas.openxmlformats.org/officeDocument/2006/relationships/hyperlink" Target="https://www.caixa.gov.br/Downloads/sinapi-cadernos-tecnicos/SINAPI-CT-REDES-DE-LOGICA-TELEFONIA-E-IMAGEM.pdf" TargetMode="External"/><Relationship Id="rId1801" Type="http://schemas.openxmlformats.org/officeDocument/2006/relationships/hyperlink" Target="https://www.caixa.gov.br/Downloads/sinapi-cadernos-tecnicos/SINAPI-CT-CUSTOS-HORARIOS-PRODUTIVO-E-IMPRODUTIVO-DOS-EQUIPAMENTOS.pdf" TargetMode="External"/><Relationship Id="rId3559" Type="http://schemas.openxmlformats.org/officeDocument/2006/relationships/hyperlink" Target="https://www.caixa.gov.br/Downloads/sinapi-cadernos-tecnicos/SINAPI-CT-ESQUADRIAS-PORTAS.pdf" TargetMode="External"/><Relationship Id="rId4957" Type="http://schemas.openxmlformats.org/officeDocument/2006/relationships/hyperlink" Target="https://www.caixa.gov.br/Downloads/sinapi-cadernos-tecnicos/SINAPI-CT-INSTALACOES-HIDRAULICAS-RESERVACAO-E-BOMBAS-DE-RECALQUE.pdf" TargetMode="External"/><Relationship Id="rId6172" Type="http://schemas.openxmlformats.org/officeDocument/2006/relationships/hyperlink" Target="https://www.caixa.gov.br/Downloads/sinapi-cadernos-tecnicos/SINAPI-CT-INSTALACOES-DE-GAS-E-INCENDIO-EM-ACO-E-FERRO-GALVANIZADO.pdf" TargetMode="External"/><Relationship Id="rId7016" Type="http://schemas.openxmlformats.org/officeDocument/2006/relationships/hyperlink" Target="https://www.caixa.gov.br/Downloads/sinapi-metodologia/Livro_SINAPI_Calculos_Parametros.pdf" TargetMode="External"/><Relationship Id="rId7223" Type="http://schemas.openxmlformats.org/officeDocument/2006/relationships/hyperlink" Target="https://www.caixa.gov.br/Downloads/sinapi-cadernos-tecnicos/SINAPI-CT-LOUCAS-E-METAIS.pdf" TargetMode="External"/><Relationship Id="rId7430" Type="http://schemas.openxmlformats.org/officeDocument/2006/relationships/hyperlink" Target="https://www.caixa.gov.br/Downloads/sinapi-cadernos-tecnicos/SINAPI-CT-MOBILIARIO-URBANO.pdf" TargetMode="External"/><Relationship Id="rId687" Type="http://schemas.openxmlformats.org/officeDocument/2006/relationships/hyperlink" Target="https://www.caixa.gov.br/Downloads/sinapi-cadernos-tecnicos/SINAPI-CT-ASSENTAMENTO-DE-TUBOS-DE-ESGOTO-OU-DRENAGEM-PLUVIAL-EM-CONCRETO.pdf" TargetMode="External"/><Relationship Id="rId2368" Type="http://schemas.openxmlformats.org/officeDocument/2006/relationships/hyperlink" Target="https://www.caixa.gov.br/Downloads/sinapi-cadernos-tecnicos/SINAPI-CT-DEPRECIACAO-JUROS-IMPOSTOS-E-SEGUROS-MANUTENCAO-E-MATERIAIS-NA-OPERACAO-DOS-EQUIPAMENTOS.pdf" TargetMode="External"/><Relationship Id="rId3766" Type="http://schemas.openxmlformats.org/officeDocument/2006/relationships/hyperlink" Target="https://www.caixa.gov.br/Downloads/sinapi-cadernos-tecnicos/SINAPI-CT-ESTRUTURAS-DE-CONTENCAO-PERFIS-PRANCHADOS-CORTINAS-E-MUROS-DE-ARRIMO.pdf" TargetMode="External"/><Relationship Id="rId3973" Type="http://schemas.openxmlformats.org/officeDocument/2006/relationships/hyperlink" Target="https://www.caixa.gov.br/Downloads/sinapi-cadernos-tecnicos/SINAPI-CT-FUNDACOES-RASAS-(BLOCOS-SAPATAS-VIGAS-BALDRAME).pdf" TargetMode="External"/><Relationship Id="rId4817" Type="http://schemas.openxmlformats.org/officeDocument/2006/relationships/hyperlink" Target="https://www.caixa.gov.br/Downloads/sinapi-cadernos-tecnicos/SINAPI-CT-INSTALACOES-HIDRAULICAS-RESERVACAO-E-BOMBAS-DE-RECALQUE.pdf" TargetMode="External"/><Relationship Id="rId6032" Type="http://schemas.openxmlformats.org/officeDocument/2006/relationships/hyperlink" Target="https://www.caixa.gov.br/Downloads/sinapi-cadernos-tecnicos/SINAPI-CT-INSTALACOES-DE-GAS-E-INCENDIO-EM-ACO-E-FERRO-GALVANIZADO.pdf" TargetMode="External"/><Relationship Id="rId9188" Type="http://schemas.openxmlformats.org/officeDocument/2006/relationships/hyperlink" Target="https://www.caixa.gov.br/Downloads/sinapi-cadernos-tecnicos/SINAPI-CT-TRANSPORTE-DE-MATERIAIS-DENTRO-DO-CANTEIRO-DE-OBRAS.pdf" TargetMode="External"/><Relationship Id="rId9395" Type="http://schemas.openxmlformats.org/officeDocument/2006/relationships/hyperlink" Target="https://www.caixa.gov.br/Downloads/sinapi-cadernos-tecnicos/SINAPI-CT-TUBULACAO-FLANGEADA-PARA-REDES-DE-AGUA.pdf" TargetMode="External"/><Relationship Id="rId894" Type="http://schemas.openxmlformats.org/officeDocument/2006/relationships/hyperlink" Target="https://www.caixa.gov.br/Downloads/sinapi-cadernos-tecnicos/SINAPI-CT-ATERROS-BASES-SUB-BASES-E-IMPRIMACOES.pdf" TargetMode="External"/><Relationship Id="rId1177" Type="http://schemas.openxmlformats.org/officeDocument/2006/relationships/hyperlink" Target="https://www.caixa.gov.br/Downloads/sinapi-cadernos-tecnicos/SINAPI-CT-CAIXAS-DE-AGUA-PARA-EDIFICACOES.pdf" TargetMode="External"/><Relationship Id="rId2575" Type="http://schemas.openxmlformats.org/officeDocument/2006/relationships/hyperlink" Target="https://www.caixa.gov.br/Downloads/sinapi-cadernos-tecnicos/SINAPI-CT-DEPRECIACAO-JUROS-IMPOSTOS-E-SEGUROS-MANUTENCAO-E-MATERIAIS-NA-OPERACAO-DOS-EQUIPAMENTOS.pdf" TargetMode="External"/><Relationship Id="rId2782" Type="http://schemas.openxmlformats.org/officeDocument/2006/relationships/hyperlink" Target="https://www.caixa.gov.br/Downloads/sinapi-cadernos-tecnicos/SINAPI-CT-DRENOS.pdf" TargetMode="External"/><Relationship Id="rId3419" Type="http://schemas.openxmlformats.org/officeDocument/2006/relationships/hyperlink" Target="https://www.caixa.gov.br/Downloads/sinapi-cadernos-tecnicos/SINAPI-CT-ESGOTAMENTO-DE-VALA-E-REBAIXAMENTO-DO-LENCOL-FREATICO.pdf" TargetMode="External"/><Relationship Id="rId3626" Type="http://schemas.openxmlformats.org/officeDocument/2006/relationships/hyperlink" Target="https://www.caixa.gov.br/Downloads/sinapi-cadernos-tecnicos/SINAPI-CT-ESTRUTURA-E-TRAMA-PARA-COBERTURA.pdf" TargetMode="External"/><Relationship Id="rId3833" Type="http://schemas.openxmlformats.org/officeDocument/2006/relationships/hyperlink" Target="https://www.caixa.gov.br/Downloads/sinapi-cadernos-tecnicos/SINAPI-CT-ESTRUTURAS-DE-MADEIRA.pdf" TargetMode="External"/><Relationship Id="rId6989" Type="http://schemas.openxmlformats.org/officeDocument/2006/relationships/hyperlink" Target="https://www.caixa.gov.br/Downloads/sinapi-metodologia/Livro_SINAPI_Calculos_Parametros.pdf" TargetMode="External"/><Relationship Id="rId9048" Type="http://schemas.openxmlformats.org/officeDocument/2006/relationships/hyperlink" Target="https://www.caixa.gov.br/Downloads/sinapi-cadernos-tecnicos/SINAPI-CT-TRANSPORTE-FLUVIAL-CARGA-E-DESCARGA.pdf" TargetMode="External"/><Relationship Id="rId547" Type="http://schemas.openxmlformats.org/officeDocument/2006/relationships/hyperlink" Target="https://www.caixa.gov.br/Downloads/sinapi-cadernos-tecnicos/SINAPI-CT-ASSENTAMENTO-DE-TUBOS-DE-PVC-E-METALICOS-EM-REDES-DE-AGUA.pdf" TargetMode="External"/><Relationship Id="rId754" Type="http://schemas.openxmlformats.org/officeDocument/2006/relationships/hyperlink" Target="https://www.caixa.gov.br/Downloads/sinapi-cadernos-tecnicos/SINAPI-CT-ATERROS-BASES-SUB-BASES-E-IMPRIMACOES.pdf" TargetMode="External"/><Relationship Id="rId961" Type="http://schemas.openxmlformats.org/officeDocument/2006/relationships/hyperlink" Target="https://www.caixa.gov.br/Downloads/sinapi-cadernos-tecnicos/SINAPI-CT-ATERROS-BASES-SUB-BASES-E-IMPRIMACOES.pdf" TargetMode="External"/><Relationship Id="rId1384" Type="http://schemas.openxmlformats.org/officeDocument/2006/relationships/hyperlink" Target="https://www.caixa.gov.br/Downloads/sinapi-cadernos-tecnicos/SINAPI-CT-CONCRETO-PROTENDIDO.pdf" TargetMode="External"/><Relationship Id="rId1591" Type="http://schemas.openxmlformats.org/officeDocument/2006/relationships/hyperlink" Target="https://www.caixa.gov.br/Downloads/sinapi-cadernos-tecnicos/SINAPI-CT-CUSTOS-HORARIOS-PRODUTIVO-E-IMPRODUTIVO-DOS-EQUIPAMENTOS.pdf" TargetMode="External"/><Relationship Id="rId2228" Type="http://schemas.openxmlformats.org/officeDocument/2006/relationships/hyperlink" Target="https://www.caixa.gov.br/Downloads/sinapi-cadernos-tecnicos/SINAPI-CT-DEPRECIACAO-JUROS-IMPOSTOS-E-SEGUROS-MANUTENCAO-E-MATERIAIS-NA-OPERACAO-DOS-EQUIPAMENTOS.pdf" TargetMode="External"/><Relationship Id="rId2435" Type="http://schemas.openxmlformats.org/officeDocument/2006/relationships/hyperlink" Target="https://www.caixa.gov.br/Downloads/sinapi-cadernos-tecnicos/SINAPI-CT-DEPRECIACAO-JUROS-IMPOSTOS-E-SEGUROS-MANUTENCAO-E-MATERIAIS-NA-OPERACAO-DOS-EQUIPAMENTOS.pdf" TargetMode="External"/><Relationship Id="rId2642" Type="http://schemas.openxmlformats.org/officeDocument/2006/relationships/hyperlink" Target="https://www.caixa.gov.br/Downloads/sinapi-cadernos-tecnicos/SINAPI-CT-DEPRECIACAO-JUROS-IMPOSTOS-E-SEGUROS-MANUTENCAO-E-MATERIAIS-NA-OPERACAO-DOS-EQUIPAMENTOS.pdf" TargetMode="External"/><Relationship Id="rId3900" Type="http://schemas.openxmlformats.org/officeDocument/2006/relationships/hyperlink" Target="https://www.caixa.gov.br/Downloads/sinapi-cadernos-tecnicos/SINAPI-CT-FACHADAS-COM-PLACAS-CERAMICAS-E-GRANITO-INSERTADAS.pdf" TargetMode="External"/><Relationship Id="rId5798" Type="http://schemas.openxmlformats.org/officeDocument/2006/relationships/hyperlink" Target="https://www.caixa.gov.br/Downloads/sinapi-cadernos-tecnicos/SINAPI-CT-INSTALACOES-PREDIAIS-DE-AGUA-QUENTE-EM-CPVC.pdf" TargetMode="External"/><Relationship Id="rId6849" Type="http://schemas.openxmlformats.org/officeDocument/2006/relationships/hyperlink" Target="https://www.caixa.gov.br/Downloads/sinapi-metodologia/Livro_SINAPI_Calculos_Parametros.pdf" TargetMode="External"/><Relationship Id="rId9255" Type="http://schemas.openxmlformats.org/officeDocument/2006/relationships/hyperlink" Target="https://www.caixa.gov.br/Downloads/sinapi-cadernos-tecnicos/SINAPI-CT-TRANSPORTE-CARGA-E-DESCARGA-DE-MATERIAIS.pdf" TargetMode="External"/><Relationship Id="rId9462" Type="http://schemas.openxmlformats.org/officeDocument/2006/relationships/hyperlink" Target="https://www.caixa.gov.br/Downloads/sinapi-cadernos-tecnicos/SINAPI-CT-TUBULOES.pdf" TargetMode="External"/><Relationship Id="rId90" Type="http://schemas.openxmlformats.org/officeDocument/2006/relationships/hyperlink" Target="https://www.caixa.gov.br/Downloads/sinapi-cadernos-tecnicos/SINAPI-CT-ALVENARIAS-DIVERSAS.pdf" TargetMode="External"/><Relationship Id="rId407" Type="http://schemas.openxmlformats.org/officeDocument/2006/relationships/hyperlink" Target="https://www.caixa.gov.br/Downloads/sinapi-cadernos-tecnicos/SINAPI-CT-ASSENTAMENTO-DE-TUBOS-DE-PVC-E-METALICOS-EM-REDES-DE-AGUA.pdf" TargetMode="External"/><Relationship Id="rId614" Type="http://schemas.openxmlformats.org/officeDocument/2006/relationships/hyperlink" Target="https://www.caixa.gov.br/Downloads/sinapi-cadernos-tecnicos/SINAPI-CT-ASSENTAMENTO-DE-TUBOS-DE-PVC-E-METALICOS-EM-REDES-DE-AGUA.pdf" TargetMode="External"/><Relationship Id="rId821" Type="http://schemas.openxmlformats.org/officeDocument/2006/relationships/hyperlink" Target="https://www.caixa.gov.br/Downloads/sinapi-cadernos-tecnicos/SINAPI-CT-ATERROS-BASES-SUB-BASES-E-IMPRIMACOES.pdf" TargetMode="External"/><Relationship Id="rId1037" Type="http://schemas.openxmlformats.org/officeDocument/2006/relationships/hyperlink" Target="https://www.caixa.gov.br/Downloads/sinapi-cadernos-tecnicos/SINAPI-CT-BOCAS-PARA-BUEIROS.pdf" TargetMode="External"/><Relationship Id="rId1244" Type="http://schemas.openxmlformats.org/officeDocument/2006/relationships/hyperlink" Target="https://www.caixa.gov.br/Downloads/sinapi-cadernos-tecnicos/SINAPI-CT-CERCAS-PROTETORES-E-ALAMBRADOS.pdf" TargetMode="External"/><Relationship Id="rId1451" Type="http://schemas.openxmlformats.org/officeDocument/2006/relationships/hyperlink" Target="https://www.caixa.gov.br/Downloads/sinapi-cadernos-tecnicos/SINAPI-CT-CUSTOS-HORARIOS-PRODUTIVO-E-IMPRODUTIVO-DOS-EQUIPAMENTOS.pdf" TargetMode="External"/><Relationship Id="rId2502" Type="http://schemas.openxmlformats.org/officeDocument/2006/relationships/hyperlink" Target="https://www.caixa.gov.br/Downloads/sinapi-cadernos-tecnicos/SINAPI-CT-DEPRECIACAO-JUROS-IMPOSTOS-E-SEGUROS-MANUTENCAO-E-MATERIAIS-NA-OPERACAO-DOS-EQUIPAMENTOS.pdf" TargetMode="External"/><Relationship Id="rId5658" Type="http://schemas.openxmlformats.org/officeDocument/2006/relationships/hyperlink" Target="https://www.caixa.gov.br/Downloads/sinapi-cadernos-tecnicos/SINAPI-CT-INSTALACOES-PREDIAIS-DE-AGUA-FRIA-EM-PVC.pdf" TargetMode="External"/><Relationship Id="rId5865" Type="http://schemas.openxmlformats.org/officeDocument/2006/relationships/hyperlink" Target="https://www.caixa.gov.br/Downloads/sinapi-cadernos-tecnicos/SINAPI-CT-INSTALACOES-PREDIAIS-DE-AGUAS-PLUVIAIS-TUBOS-CONEXOES-CAIXAS-E-RALOS.pdf" TargetMode="External"/><Relationship Id="rId6709" Type="http://schemas.openxmlformats.org/officeDocument/2006/relationships/hyperlink" Target="https://www.caixa.gov.br/Downloads/sinapi-cadernos-tecnicos/SINAPI-CT-LIGACOES-PREDIAIS-DE-AGUA-E-ESGOTO.pdf" TargetMode="External"/><Relationship Id="rId6916" Type="http://schemas.openxmlformats.org/officeDocument/2006/relationships/hyperlink" Target="https://www.caixa.gov.br/Downloads/sinapi-metodologia/Livro_SINAPI_Calculos_Parametros.pdf" TargetMode="External"/><Relationship Id="rId8064" Type="http://schemas.openxmlformats.org/officeDocument/2006/relationships/hyperlink" Target="https://www.caixa.gov.br/Downloads/sinapi-cadernos-tecnicos/SINAPI-CT-POSTES-DE-CONCRETO-E-METALICOS.pdf" TargetMode="External"/><Relationship Id="rId8271" Type="http://schemas.openxmlformats.org/officeDocument/2006/relationships/hyperlink" Target="https://www.caixa.gov.br/Downloads/sinapi-cadernos-tecnicos/SINAPI-CT-POCOS-DE-VISITA-E-CAIXAS-PARA-BOCAS-DE-LOBO.pdf" TargetMode="External"/><Relationship Id="rId9115" Type="http://schemas.openxmlformats.org/officeDocument/2006/relationships/hyperlink" Target="https://www.caixa.gov.br/Downloads/sinapi-cadernos-tecnicos/SINAPI-CT-TRANSPORTE-FLUVIAL-CARGA-E-DESCARGA.pdf" TargetMode="External"/><Relationship Id="rId9322" Type="http://schemas.openxmlformats.org/officeDocument/2006/relationships/hyperlink" Target="https://www.caixa.gov.br/Downloads/sinapi-cadernos-tecnicos/SINAPI-CT-TRANSPORTE-CARGA-E-DESCARGA-DE-MATERIAIS.pdf" TargetMode="External"/><Relationship Id="rId1104" Type="http://schemas.openxmlformats.org/officeDocument/2006/relationships/hyperlink" Target="https://www.caixa.gov.br/Downloads/sinapi-cadernos-tecnicos/SINAPI-CT-CAIXAS-ENTERRADAS.pdf" TargetMode="External"/><Relationship Id="rId1311" Type="http://schemas.openxmlformats.org/officeDocument/2006/relationships/hyperlink" Target="https://www.caixa.gov.br/Downloads/sinapi-cadernos-tecnicos/SINAPI-CT-CONCRETO-PROJETADO.pdf" TargetMode="External"/><Relationship Id="rId4467" Type="http://schemas.openxmlformats.org/officeDocument/2006/relationships/hyperlink" Target="https://www.caixa.gov.br/Downloads/sinapi-cadernos-tecnicos/SINAPI-CT-INSTALACOES-ELETRICAS-ELETRODUTOS-EMBUTIDOS-CABOS-CAIXAS-TOMADAS-E-INTERRUPTORES.pdf" TargetMode="External"/><Relationship Id="rId4674" Type="http://schemas.openxmlformats.org/officeDocument/2006/relationships/hyperlink" Target="https://www.caixa.gov.br/Downloads/sinapi-cadernos-tecnicos/SINAPI-CT-INSTALACOES-ELETRICAS-QUADROS-CABOS-DISJUNTORES-CONTATORES-E-BARRAMENTOS-BLINDADOS.pdf" TargetMode="External"/><Relationship Id="rId4881" Type="http://schemas.openxmlformats.org/officeDocument/2006/relationships/hyperlink" Target="https://www.caixa.gov.br/Downloads/sinapi-cadernos-tecnicos/SINAPI-CT-INSTALACOES-HIDRAULICAS-RESERVACAO-E-BOMBAS-DE-RECALQUE.pdf" TargetMode="External"/><Relationship Id="rId5518" Type="http://schemas.openxmlformats.org/officeDocument/2006/relationships/hyperlink" Target="https://www.caixa.gov.br/Downloads/sinapi-cadernos-tecnicos/SINAPI-CT-INSTALACOES-PREDIAIS-DE-AGUA-FRIA-EM-PVC.pdf" TargetMode="External"/><Relationship Id="rId5725" Type="http://schemas.openxmlformats.org/officeDocument/2006/relationships/hyperlink" Target="https://www.caixa.gov.br/Downloads/sinapi-cadernos-tecnicos/SINAPI-CT-INSTALACOES-PREDIAIS-DE-AGUA-QUENTE-EM-CPVC.pdf" TargetMode="External"/><Relationship Id="rId7080" Type="http://schemas.openxmlformats.org/officeDocument/2006/relationships/hyperlink" Target="https://www.caixa.gov.br/Downloads/sinapi-metodologia/Livro_SINAPI_Calculos_Parametros.pdf" TargetMode="External"/><Relationship Id="rId8131" Type="http://schemas.openxmlformats.org/officeDocument/2006/relationships/hyperlink" Target="https://www.caixa.gov.br/Downloads/sinapi-cadernos-tecnicos/SINAPI-CT-POCOS-DE-VISITA-E-CAIXAS-PARA-BOCAS-DE-LOBO.pdf" TargetMode="External"/><Relationship Id="rId3069" Type="http://schemas.openxmlformats.org/officeDocument/2006/relationships/hyperlink" Target="https://www.caixa.gov.br/Downloads/sinapi-cadernos-tecnicos/SINAPI-CT-ESCADAS.pdf" TargetMode="External"/><Relationship Id="rId3276" Type="http://schemas.openxmlformats.org/officeDocument/2006/relationships/hyperlink" Target="https://www.caixa.gov.br/Downloads/sinapi-cadernos-tecnicos/SINAPI-CT-ESCAVACAO-DE-VALAS.pdf" TargetMode="External"/><Relationship Id="rId3483" Type="http://schemas.openxmlformats.org/officeDocument/2006/relationships/hyperlink" Target="https://www.caixa.gov.br/Downloads/sinapi-cadernos-tecnicos/SINAPI-CT-ESQUADRIAS-PORTAS.pdf" TargetMode="External"/><Relationship Id="rId3690" Type="http://schemas.openxmlformats.org/officeDocument/2006/relationships/hyperlink" Target="https://www.caixa.gov.br/Downloads/sinapi-cadernos-tecnicos/SINAPI-CT-ESTRUTURA-E-TRAMA-PARA-COBERTURA.pdf" TargetMode="External"/><Relationship Id="rId4327" Type="http://schemas.openxmlformats.org/officeDocument/2006/relationships/hyperlink" Target="https://www.caixa.gov.br/Downloads/sinapi-cadernos-tecnicos/SINAPI-CT-IMPERMEABILIZACAO-PROTECAO-MECANICA-E-TRATAMENTO-DE-JUNTA.pdf" TargetMode="External"/><Relationship Id="rId4534" Type="http://schemas.openxmlformats.org/officeDocument/2006/relationships/hyperlink" Target="https://www.caixa.gov.br/Downloads/sinapi-cadernos-tecnicos/SINAPI-CT-INSTALACOES-ELETRICAS-ELETRODUTOS-EMBUTIDOS-CABOS-CAIXAS-TOMADAS-E-INTERRUPTORES.pdf" TargetMode="External"/><Relationship Id="rId5932" Type="http://schemas.openxmlformats.org/officeDocument/2006/relationships/hyperlink" Target="https://www.caixa.gov.br/Downloads/sinapi-cadernos-tecnicos/SINAPI-CT-INSTALACOES-DE-DIVISORIAS-DIVERSAS.pdf" TargetMode="External"/><Relationship Id="rId197" Type="http://schemas.openxmlformats.org/officeDocument/2006/relationships/hyperlink" Target="https://www.caixa.gov.br/Downloads/sinapi-cadernos-tecnicos/SINAPI-CT-ARGAMASSAS.pdf" TargetMode="External"/><Relationship Id="rId2085" Type="http://schemas.openxmlformats.org/officeDocument/2006/relationships/hyperlink" Target="https://www.caixa.gov.br/Downloads/sinapi-cadernos-tecnicos/SINAPI-CT-DEPRECIACAO-JUROS-IMPOSTOS-E-SEGUROS-MANUTENCAO-E-MATERIAIS-NA-OPERACAO-DOS-EQUIPAMENTOS.pdf" TargetMode="External"/><Relationship Id="rId2292" Type="http://schemas.openxmlformats.org/officeDocument/2006/relationships/hyperlink" Target="https://www.caixa.gov.br/Downloads/sinapi-cadernos-tecnicos/SINAPI-CT-DEPRECIACAO-JUROS-IMPOSTOS-E-SEGUROS-MANUTENCAO-E-MATERIAIS-NA-OPERACAO-DOS-EQUIPAMENTOS.pdf" TargetMode="External"/><Relationship Id="rId3136" Type="http://schemas.openxmlformats.org/officeDocument/2006/relationships/hyperlink" Target="https://www.caixa.gov.br/Downloads/sinapi-cadernos-tecnicos/SINAPI-CT-ESCADAS.pdf" TargetMode="External"/><Relationship Id="rId3343" Type="http://schemas.openxmlformats.org/officeDocument/2006/relationships/hyperlink" Target="https://www.caixa.gov.br/Downloads/sinapi-cadernos-tecnicos/SINAPI-CT-ESCAVACAO-EM-MATERIAL-DE-3&#170;-CATEGORIA.pdf" TargetMode="External"/><Relationship Id="rId4741" Type="http://schemas.openxmlformats.org/officeDocument/2006/relationships/hyperlink" Target="https://www.caixa.gov.br/Downloads/sinapi-cadernos-tecnicos/SINAPI-CT-INSTALACOES-ELETRICAS-REDE-DE-DISTRIBUICAO.pdf" TargetMode="External"/><Relationship Id="rId6499" Type="http://schemas.openxmlformats.org/officeDocument/2006/relationships/hyperlink" Target="https://www.caixa.gov.br/Downloads/sinapi-cadernos-tecnicos/SINAPI-CT-INSTALACOES-EM-COBRE.pdf" TargetMode="External"/><Relationship Id="rId7897" Type="http://schemas.openxmlformats.org/officeDocument/2006/relationships/hyperlink" Target="https://www.caixa.gov.br/Downloads/sinapi-cadernos-tecnicos/SINAPI-CT-PINTURA-EM-MADEIRA.pdf" TargetMode="External"/><Relationship Id="rId8948" Type="http://schemas.openxmlformats.org/officeDocument/2006/relationships/hyperlink" Target="https://www.caixa.gov.br/Downloads/sinapi-cadernos-tecnicos/SINAPI-CT-SISTEMAS-DE-MEDICAO.pdf" TargetMode="External"/><Relationship Id="rId264" Type="http://schemas.openxmlformats.org/officeDocument/2006/relationships/hyperlink" Target="https://www.caixa.gov.br/Downloads/sinapi-cadernos-tecnicos/SINAPI-CT-ARMACAO-DE-ESTACAS.pdf" TargetMode="External"/><Relationship Id="rId471" Type="http://schemas.openxmlformats.org/officeDocument/2006/relationships/hyperlink" Target="https://www.caixa.gov.br/Downloads/sinapi-cadernos-tecnicos/SINAPI-CT-ASSENTAMENTO-DE-TUBOS-DE-PVC-E-METALICOS-EM-REDES-DE-AGUA.pdf" TargetMode="External"/><Relationship Id="rId2152" Type="http://schemas.openxmlformats.org/officeDocument/2006/relationships/hyperlink" Target="https://www.caixa.gov.br/Downloads/sinapi-cadernos-tecnicos/SINAPI-CT-DEPRECIACAO-JUROS-IMPOSTOS-E-SEGUROS-MANUTENCAO-E-MATERIAIS-NA-OPERACAO-DOS-EQUIPAMENTOS.pdf" TargetMode="External"/><Relationship Id="rId3550" Type="http://schemas.openxmlformats.org/officeDocument/2006/relationships/hyperlink" Target="https://www.caixa.gov.br/Downloads/sinapi-cadernos-tecnicos/SINAPI-CT-ESQUADRIAS-PORTAS.pdf" TargetMode="External"/><Relationship Id="rId4601" Type="http://schemas.openxmlformats.org/officeDocument/2006/relationships/hyperlink" Target="https://www.caixa.gov.br/Downloads/sinapi-cadernos-tecnicos/SINAPI-CT-INSTALACOES-ELETRICAS-ELETRODUTOS-CONEXOES-E-CONDULETES-APARENTES.pdf" TargetMode="External"/><Relationship Id="rId7757" Type="http://schemas.openxmlformats.org/officeDocument/2006/relationships/hyperlink" Target="https://www.caixa.gov.br/Downloads/sinapi-cadernos-tecnicos/SINAPI-CT-PERFURACAO-HORIZONTAL-DIRECIONAL-HDD.pdf" TargetMode="External"/><Relationship Id="rId7964" Type="http://schemas.openxmlformats.org/officeDocument/2006/relationships/hyperlink" Target="https://www.caixa.gov.br/Downloads/sinapi-cadernos-tecnicos/SINAPI-CT-PINTURA-PARA-PISOS-E-PARA-SINALIZACAO-HORIZONTAL-E-VERTICAL.pdf" TargetMode="External"/><Relationship Id="rId8808" Type="http://schemas.openxmlformats.org/officeDocument/2006/relationships/hyperlink" Target="https://www.caixa.gov.br/Downloads/sinapi-cadernos-tecnicos/SINAPI-CT-SINALIZACAO-HORIZONTAL-VIARIA.pdf" TargetMode="External"/><Relationship Id="rId124" Type="http://schemas.openxmlformats.org/officeDocument/2006/relationships/hyperlink" Target="https://www.caixa.gov.br/Downloads/sinapi-cadernos-tecnicos/SINAPI-CT-ARGAMASSAS.pdf" TargetMode="External"/><Relationship Id="rId3203" Type="http://schemas.openxmlformats.org/officeDocument/2006/relationships/hyperlink" Target="https://www.caixa.gov.br/Downloads/sinapi-cadernos-tecnicos/SINAPI-CT-ESCAVACAO-VERTICAL-A-CEU-ABERTO.pdf" TargetMode="External"/><Relationship Id="rId3410" Type="http://schemas.openxmlformats.org/officeDocument/2006/relationships/hyperlink" Target="https://www.caixa.gov.br/Downloads/sinapi-cadernos-tecnicos/SINAPI-CT-ESGOTAMENTO-DE-VALA-E-REBAIXAMENTO-DO-LENCOL-FREATICO.pdf" TargetMode="External"/><Relationship Id="rId6359" Type="http://schemas.openxmlformats.org/officeDocument/2006/relationships/hyperlink" Target="https://www.caixa.gov.br/Downloads/sinapi-cadernos-tecnicos/SINAPI-CT-INSTALACOES-DE-AR-CONDICIONADO.pdf" TargetMode="External"/><Relationship Id="rId6566" Type="http://schemas.openxmlformats.org/officeDocument/2006/relationships/hyperlink" Target="https://www.caixa.gov.br/Downloads/sinapi-cadernos-tecnicos/SINAPI-CT-INSTALACOES-EM-COBRE.pdf" TargetMode="External"/><Relationship Id="rId6773" Type="http://schemas.openxmlformats.org/officeDocument/2006/relationships/hyperlink" Target="https://www.caixa.gov.br/Downloads/sinapi-metodologia/Livro_SINAPI_Calculos_Parametros.pdf" TargetMode="External"/><Relationship Id="rId6980" Type="http://schemas.openxmlformats.org/officeDocument/2006/relationships/hyperlink" Target="https://www.caixa.gov.br/Downloads/sinapi-metodologia/Livro_SINAPI_Calculos_Parametros.pdf" TargetMode="External"/><Relationship Id="rId7617" Type="http://schemas.openxmlformats.org/officeDocument/2006/relationships/hyperlink" Target="https://www.caixa.gov.br/Downloads/sinapi-cadernos-tecnicos/SINAPI-CT-PARQUINHOS-E-EQUIPAMENTOS-DE-GINASTICA-AO-AR-LIVRE.pdf" TargetMode="External"/><Relationship Id="rId7824" Type="http://schemas.openxmlformats.org/officeDocument/2006/relationships/hyperlink" Target="https://www.caixa.gov.br/Downloads/sinapi-cadernos-tecnicos/SINAPI-CT-PINTURA-EXTERNA.pdf" TargetMode="External"/><Relationship Id="rId331" Type="http://schemas.openxmlformats.org/officeDocument/2006/relationships/hyperlink" Target="https://www.caixa.gov.br/Downloads/sinapi-cadernos-tecnicos/SINAPI-CT-ARRASAMENTO-DE-ESTACAS.pdf" TargetMode="External"/><Relationship Id="rId2012" Type="http://schemas.openxmlformats.org/officeDocument/2006/relationships/hyperlink" Target="https://www.caixa.gov.br/Downloads/sinapi-cadernos-tecnicos/SINAPI-CT-DEPRECIACAO-JUROS-IMPOSTOS-E-SEGUROS-MANUTENCAO-E-MATERIAIS-NA-OPERACAO-DOS-EQUIPAMENTOS.pdf" TargetMode="External"/><Relationship Id="rId2969" Type="http://schemas.openxmlformats.org/officeDocument/2006/relationships/hyperlink" Target="https://www.caixa.gov.br/Downloads/sinapi-cadernos-tecnicos/SINAPI-CT-ENERGIA-SOLAR-PARA-EDIFICACOES.pdf" TargetMode="External"/><Relationship Id="rId5168" Type="http://schemas.openxmlformats.org/officeDocument/2006/relationships/hyperlink" Target="https://www.caixa.gov.br/Downloads/sinapi-cadernos-tecnicos/SINAPI-CT-INSTALACOES-HIDRAULICAS-EM-PEX.pdf" TargetMode="External"/><Relationship Id="rId5375" Type="http://schemas.openxmlformats.org/officeDocument/2006/relationships/hyperlink" Target="https://www.caixa.gov.br/Downloads/sinapi-cadernos-tecnicos/SINAPI-CT-INSTALACOES-PREDIAIS-DE-ESGOTO-TUBOS-E-CONEXOES.pdf" TargetMode="External"/><Relationship Id="rId5582" Type="http://schemas.openxmlformats.org/officeDocument/2006/relationships/hyperlink" Target="https://www.caixa.gov.br/Downloads/sinapi-cadernos-tecnicos/SINAPI-CT-INSTALACOES-PREDIAIS-DE-AGUA-FRIA-EM-PVC.pdf" TargetMode="External"/><Relationship Id="rId6219" Type="http://schemas.openxmlformats.org/officeDocument/2006/relationships/hyperlink" Target="https://www.caixa.gov.br/Downloads/sinapi-cadernos-tecnicos/SINAPI-CT-INSTALACOES-DE-GAS-E-INCENDIO-EM-ACO-E-FERRO-GALVANIZADO.pdf" TargetMode="External"/><Relationship Id="rId6426" Type="http://schemas.openxmlformats.org/officeDocument/2006/relationships/hyperlink" Target="https://www.caixa.gov.br/Downloads/sinapi-cadernos-tecnicos/SINAPI-CT-INSTALACOES-EM-COBRE.pdf" TargetMode="External"/><Relationship Id="rId6633" Type="http://schemas.openxmlformats.org/officeDocument/2006/relationships/hyperlink" Target="https://www.caixa.gov.br/Downloads/sinapi-cadernos-tecnicos/SINAPI-CT-INSTALACOES-PARA-CANTEIROS-DE-OBRAS.pdf" TargetMode="External"/><Relationship Id="rId6840" Type="http://schemas.openxmlformats.org/officeDocument/2006/relationships/hyperlink" Target="https://www.caixa.gov.br/Downloads/sinapi-metodologia/Livro_SINAPI_Calculos_Parametros.pdf" TargetMode="External"/><Relationship Id="rId1778" Type="http://schemas.openxmlformats.org/officeDocument/2006/relationships/hyperlink" Target="https://www.caixa.gov.br/Downloads/sinapi-cadernos-tecnicos/SINAPI-CT-CUSTOS-HORARIOS-PRODUTIVO-E-IMPRODUTIVO-DOS-EQUIPAMENTOS.pdf" TargetMode="External"/><Relationship Id="rId1985" Type="http://schemas.openxmlformats.org/officeDocument/2006/relationships/hyperlink" Target="https://www.caixa.gov.br/Downloads/sinapi-cadernos-tecnicos/SINAPI-CT-DEPRECIACAO-JUROS-IMPOSTOS-E-SEGUROS-MANUTENCAO-E-MATERIAIS-NA-OPERACAO-DOS-EQUIPAMENTOS.pdf" TargetMode="External"/><Relationship Id="rId2829" Type="http://schemas.openxmlformats.org/officeDocument/2006/relationships/hyperlink" Target="https://www.caixa.gov.br/Downloads/sinapi-cadernos-tecnicos/SINAPI-CT-DUTOS-PARA-AR-CONDICIONADO.pdf" TargetMode="External"/><Relationship Id="rId4184" Type="http://schemas.openxmlformats.org/officeDocument/2006/relationships/hyperlink" Target="https://www.caixa.gov.br/Downloads/sinapi-cadernos-tecnicos/SINAPI-CT-GESSO.pdf" TargetMode="External"/><Relationship Id="rId4391" Type="http://schemas.openxmlformats.org/officeDocument/2006/relationships/hyperlink" Target="https://www.caixa.gov.br/Downloads/sinapi-cadernos-tecnicos/SINAPI-CT-INSTALACOES-ELETRICAS-ELETRODUTOS-EMBUTIDOS-CABOS-CAIXAS-TOMADAS-E-INTERRUPTORES.pdf" TargetMode="External"/><Relationship Id="rId5028" Type="http://schemas.openxmlformats.org/officeDocument/2006/relationships/hyperlink" Target="https://www.caixa.gov.br/Downloads/sinapi-cadernos-tecnicos/SINAPI-CT-INSTALACOES-HIDRAULICAS-RESERVACAO-E-BOMBAS-DE-RECALQUE.pdf" TargetMode="External"/><Relationship Id="rId5235" Type="http://schemas.openxmlformats.org/officeDocument/2006/relationships/hyperlink" Target="https://www.caixa.gov.br/Downloads/sinapi-cadernos-tecnicos/SINAPI-CT-INSTALACOES-HIDRAULICAS-EM-PEX.pdf" TargetMode="External"/><Relationship Id="rId5442" Type="http://schemas.openxmlformats.org/officeDocument/2006/relationships/hyperlink" Target="https://www.caixa.gov.br/Downloads/sinapi-cadernos-tecnicos/SINAPI-CT-INSTALACOES-PREDIAIS-DE-ESGOTO-TUBOS-E-CONEXOES.pdf" TargetMode="External"/><Relationship Id="rId6700" Type="http://schemas.openxmlformats.org/officeDocument/2006/relationships/hyperlink" Target="https://www.caixa.gov.br/Downloads/sinapi-cadernos-tecnicos/SINAPI-CT-LIGACOES-PREDIAIS-DE-AGUA-E-ESGOTO.pdf" TargetMode="External"/><Relationship Id="rId8598" Type="http://schemas.openxmlformats.org/officeDocument/2006/relationships/hyperlink" Target="https://www.caixa.gov.br/Downloads/sinapi-cadernos-tecnicos/SINAPI-CT-REDES-DE-LOGICA-TELEFONIA-E-IMAGEM.pdf" TargetMode="External"/><Relationship Id="rId9649" Type="http://schemas.openxmlformats.org/officeDocument/2006/relationships/hyperlink" Target="https://www.caixa.gov.br/Downloads/sinapi-cadernos-tecnicos/SINAPI-CT-VALVULAS-E-REGISTROS-PARA-SISTEMAS-PREDIAIS.pdf" TargetMode="External"/><Relationship Id="rId1638" Type="http://schemas.openxmlformats.org/officeDocument/2006/relationships/hyperlink" Target="https://www.caixa.gov.br/Downloads/sinapi-cadernos-tecnicos/SINAPI-CT-CUSTOS-HORARIOS-PRODUTIVO-E-IMPRODUTIVO-DOS-EQUIPAMENTOS.pdf" TargetMode="External"/><Relationship Id="rId4044" Type="http://schemas.openxmlformats.org/officeDocument/2006/relationships/hyperlink" Target="https://www.caixa.gov.br/Downloads/sinapi-cadernos-tecnicos/SINAPI-CT-FORMAS-PARA-ESTRUTURAS-DE-CONCRETO-ARMADO.pdf" TargetMode="External"/><Relationship Id="rId4251" Type="http://schemas.openxmlformats.org/officeDocument/2006/relationships/hyperlink" Target="https://www.caixa.gov.br/Downloads/sinapi-cadernos-tecnicos/SINAPI-CT-GUIAS-E-SARJETAS.pdf" TargetMode="External"/><Relationship Id="rId5302" Type="http://schemas.openxmlformats.org/officeDocument/2006/relationships/hyperlink" Target="https://www.caixa.gov.br/Downloads/sinapi-cadernos-tecnicos/SINAPI-CT-INSTALACOES-HIDRAULICAS-EM-PPR.pdf" TargetMode="External"/><Relationship Id="rId8458" Type="http://schemas.openxmlformats.org/officeDocument/2006/relationships/hyperlink" Target="https://www.caixa.gov.br/Downloads/sinapi-cadernos-tecnicos/SINAPI-CT-RASGOS-E-FIXACOES.pdf" TargetMode="External"/><Relationship Id="rId8665" Type="http://schemas.openxmlformats.org/officeDocument/2006/relationships/hyperlink" Target="https://www.caixa.gov.br/Downloads/sinapi-cadernos-tecnicos/SINAPI-CT-REDES-DE-AGUA-E-ESGOTO-EM-PEAD-LISO-(TUBOS-E-CONEXOES).pdf" TargetMode="External"/><Relationship Id="rId9509" Type="http://schemas.openxmlformats.org/officeDocument/2006/relationships/hyperlink" Target="https://www.caixa.gov.br/Downloads/sinapi-cadernos-tecnicos/SINAPI-CT-VERGAS-CONTRAVERGAS-E-FIXACAO-DE-ALVENARIA.pdf" TargetMode="External"/><Relationship Id="rId1845" Type="http://schemas.openxmlformats.org/officeDocument/2006/relationships/hyperlink" Target="https://www.caixa.gov.br/Downloads/sinapi-cadernos-tecnicos/SINAPI-CT-DEMOLICOES-E-REMOCOES.pdf" TargetMode="External"/><Relationship Id="rId3060" Type="http://schemas.openxmlformats.org/officeDocument/2006/relationships/hyperlink" Target="https://www.caixa.gov.br/Downloads/sinapi-cadernos-tecnicos/SINAPI-CT-ESCADAS.pdf" TargetMode="External"/><Relationship Id="rId4111" Type="http://schemas.openxmlformats.org/officeDocument/2006/relationships/hyperlink" Target="https://www.caixa.gov.br/Downloads/sinapi-cadernos-tecnicos/SINAPI-CT-FORMAS-PARA-ESTRUTURAS-DE-CONCRETO-ARMADO.pdf" TargetMode="External"/><Relationship Id="rId7267" Type="http://schemas.openxmlformats.org/officeDocument/2006/relationships/hyperlink" Target="https://www.caixa.gov.br/Downloads/sinapi-cadernos-tecnicos/SINAPI-CT-LUMINARIAS-EXTERNAS.pdf" TargetMode="External"/><Relationship Id="rId7474" Type="http://schemas.openxmlformats.org/officeDocument/2006/relationships/hyperlink" Target="https://www.caixa.gov.br/Downloads/sinapi-cadernos-tecnicos/SINAPI-CT-MONTAGEM-DE-GRUAS-E-CREMALHEIRAS.pdf" TargetMode="External"/><Relationship Id="rId8318" Type="http://schemas.openxmlformats.org/officeDocument/2006/relationships/hyperlink" Target="https://www.caixa.gov.br/Downloads/sinapi-cadernos-tecnicos/SINAPI-CT-PRODUCAO-DE-CONCRETOS-E-ARGAMASSAS-UTILIZANDO-AGREGADO-RECICLADO.pdf" TargetMode="External"/><Relationship Id="rId8872" Type="http://schemas.openxmlformats.org/officeDocument/2006/relationships/hyperlink" Target="https://www.caixa.gov.br/Downloads/sinapi-cadernos-tecnicos/SINAPI-CT-SINALIZACAO-VERTICAL-VIARIA.pdf" TargetMode="External"/><Relationship Id="rId9716" Type="http://schemas.openxmlformats.org/officeDocument/2006/relationships/hyperlink" Target="https://www.caixa.gov.br/Downloads/sinapi-cadernos-tecnicos/SINAPI-CT-VALVULAS-PARA-REDES-DE-SANEAMENTO.pdf" TargetMode="External"/><Relationship Id="rId1705" Type="http://schemas.openxmlformats.org/officeDocument/2006/relationships/hyperlink" Target="https://www.caixa.gov.br/Downloads/sinapi-cadernos-tecnicos/SINAPI-CT-CUSTOS-HORARIOS-PRODUTIVO-E-IMPRODUTIVO-DOS-EQUIPAMENTOS.pdf" TargetMode="External"/><Relationship Id="rId1912" Type="http://schemas.openxmlformats.org/officeDocument/2006/relationships/hyperlink" Target="https://www.caixa.gov.br/Downloads/sinapi-cadernos-tecnicos/SINAPI-CT-DEPRECIACAO-JUROS-IMPOSTOS-E-SEGUROS-MANUTENCAO-E-MATERIAIS-NA-OPERACAO-DOS-EQUIPAMENTOS.pdf" TargetMode="External"/><Relationship Id="rId6076" Type="http://schemas.openxmlformats.org/officeDocument/2006/relationships/hyperlink" Target="https://www.caixa.gov.br/Downloads/sinapi-cadernos-tecnicos/SINAPI-CT-INSTALACOES-DE-GAS-E-INCENDIO-EM-ACO-E-FERRO-GALVANIZADO.pdf" TargetMode="External"/><Relationship Id="rId6283" Type="http://schemas.openxmlformats.org/officeDocument/2006/relationships/hyperlink" Target="https://www.caixa.gov.br/Downloads/sinapi-cadernos-tecnicos/SINAPI-CT-INSTALACOES-DE-GAS-EM-PEX-MULTICAMADAS.pdf" TargetMode="External"/><Relationship Id="rId7127" Type="http://schemas.openxmlformats.org/officeDocument/2006/relationships/hyperlink" Target="https://www.caixa.gov.br/Downloads/sinapi-metodologia/Livro_SINAPI_Calculos_Parametros.pdf" TargetMode="External"/><Relationship Id="rId7681" Type="http://schemas.openxmlformats.org/officeDocument/2006/relationships/hyperlink" Target="https://www.caixa.gov.br/Downloads/sinapi-cadernos-tecnicos/SINAPI-CT-PAVIMENTO-INTERTRAVADO.pdf" TargetMode="External"/><Relationship Id="rId8525" Type="http://schemas.openxmlformats.org/officeDocument/2006/relationships/hyperlink" Target="https://www.caixa.gov.br/Downloads/sinapi-cadernos-tecnicos/SINAPI-CT-RECOMPOSICAO-DE-PAVIMENTOS.pdf" TargetMode="External"/><Relationship Id="rId8732" Type="http://schemas.openxmlformats.org/officeDocument/2006/relationships/hyperlink" Target="https://www.caixa.gov.br/Downloads/sinapi-cadernos-tecnicos/SINAPI-CT-REDES-DE-AGUA-E-ESGOTO-EM-PEAD-LISO-(TUBOS-E-CONEXOES).pdf" TargetMode="External"/><Relationship Id="rId3877" Type="http://schemas.openxmlformats.org/officeDocument/2006/relationships/hyperlink" Target="https://www.caixa.gov.br/Downloads/sinapi-cadernos-tecnicos/SINAPI-CT-EXECUCAO-DE-TIRANTES.pdf" TargetMode="External"/><Relationship Id="rId4928" Type="http://schemas.openxmlformats.org/officeDocument/2006/relationships/hyperlink" Target="https://www.caixa.gov.br/Downloads/sinapi-cadernos-tecnicos/SINAPI-CT-INSTALACOES-HIDRAULICAS-RESERVACAO-E-BOMBAS-DE-RECALQUE.pdf" TargetMode="External"/><Relationship Id="rId5092" Type="http://schemas.openxmlformats.org/officeDocument/2006/relationships/hyperlink" Target="https://www.caixa.gov.br/Downloads/sinapi-cadernos-tecnicos/SINAPI-CT-INSTALACOES-HIDRAULICAS-RESERVACAO-E-BOMBAS-DE-RECALQUE.pdf" TargetMode="External"/><Relationship Id="rId6490" Type="http://schemas.openxmlformats.org/officeDocument/2006/relationships/hyperlink" Target="https://www.caixa.gov.br/Downloads/sinapi-cadernos-tecnicos/SINAPI-CT-INSTALACOES-EM-COBRE.pdf" TargetMode="External"/><Relationship Id="rId7334" Type="http://schemas.openxmlformats.org/officeDocument/2006/relationships/hyperlink" Target="https://www.caixa.gov.br/Downloads/sinapi-cadernos-tecnicos/SINAPI-CT-MASSA-UNICA-EXTERNA.pdf" TargetMode="External"/><Relationship Id="rId7541" Type="http://schemas.openxmlformats.org/officeDocument/2006/relationships/hyperlink" Target="https://www.caixa.gov.br/Downloads/sinapi-cadernos-tecnicos/SINAPI-CT-PAREDES-DE-CONCRETO-ESTUCAMENTO.pdf" TargetMode="External"/><Relationship Id="rId798" Type="http://schemas.openxmlformats.org/officeDocument/2006/relationships/hyperlink" Target="https://www.caixa.gov.br/Downloads/sinapi-cadernos-tecnicos/SINAPI-CT-ATERROS-BASES-SUB-BASES-E-IMPRIMACOES.pdf" TargetMode="External"/><Relationship Id="rId2479" Type="http://schemas.openxmlformats.org/officeDocument/2006/relationships/hyperlink" Target="https://www.caixa.gov.br/Downloads/sinapi-cadernos-tecnicos/SINAPI-CT-DEPRECIACAO-JUROS-IMPOSTOS-E-SEGUROS-MANUTENCAO-E-MATERIAIS-NA-OPERACAO-DOS-EQUIPAMENTOS.pdf" TargetMode="External"/><Relationship Id="rId2686" Type="http://schemas.openxmlformats.org/officeDocument/2006/relationships/hyperlink" Target="https://www.caixa.gov.br/Downloads/sinapi-cadernos-tecnicos/SINAPI-CT-DEPRECIACAO-JUROS-IMPOSTOS-E-SEGUROS-MANUTENCAO-E-MATERIAIS-NA-OPERACAO-DOS-EQUIPAMENTOS.pdf" TargetMode="External"/><Relationship Id="rId2893" Type="http://schemas.openxmlformats.org/officeDocument/2006/relationships/hyperlink" Target="https://www.caixa.gov.br/Downloads/sinapi-cadernos-tecnicos/SINAPI-CT-ELETROCALHAS.pdf" TargetMode="External"/><Relationship Id="rId3737" Type="http://schemas.openxmlformats.org/officeDocument/2006/relationships/hyperlink" Target="https://www.caixa.gov.br/Downloads/sinapi-cadernos-tecnicos/SINAPI-CT-ESTRUTURAS-PRE-FABRICADAS-E-PRE-MOLDADAS.pdf" TargetMode="External"/><Relationship Id="rId3944" Type="http://schemas.openxmlformats.org/officeDocument/2006/relationships/hyperlink" Target="https://www.caixa.gov.br/Downloads/sinapi-cadernos-tecnicos/SINAPI-CT-FOSSAS-E-SUMIDOUROS.pdf" TargetMode="External"/><Relationship Id="rId6143" Type="http://schemas.openxmlformats.org/officeDocument/2006/relationships/hyperlink" Target="https://www.caixa.gov.br/Downloads/sinapi-cadernos-tecnicos/SINAPI-CT-INSTALACOES-DE-GAS-E-INCENDIO-EM-ACO-E-FERRO-GALVANIZADO.pdf" TargetMode="External"/><Relationship Id="rId6350" Type="http://schemas.openxmlformats.org/officeDocument/2006/relationships/hyperlink" Target="https://www.caixa.gov.br/Downloads/sinapi-cadernos-tecnicos/SINAPI-CT-INSTALACOES-DE-AR-CONDICIONADO.pdf" TargetMode="External"/><Relationship Id="rId7401" Type="http://schemas.openxmlformats.org/officeDocument/2006/relationships/hyperlink" Target="https://www.caixa.gov.br/Downloads/sinapi-cadernos-tecnicos/SINAPI-CT-MASSA-UNICA-INTERNA.pdf" TargetMode="External"/><Relationship Id="rId9299" Type="http://schemas.openxmlformats.org/officeDocument/2006/relationships/hyperlink" Target="https://www.caixa.gov.br/Downloads/sinapi-cadernos-tecnicos/SINAPI-CT-TRANSPORTE-CARGA-E-DESCARGA-DE-MATERIAIS.pdf" TargetMode="External"/><Relationship Id="rId658" Type="http://schemas.openxmlformats.org/officeDocument/2006/relationships/hyperlink" Target="https://www.caixa.gov.br/Downloads/sinapi-cadernos-tecnicos/SINAPI-CT-ASSENTAMENTO-DE-TUBOS-DE-ESGOTO-OU-DRENAGEM-PLUVIAL-EM-CONCRETO.pdf" TargetMode="External"/><Relationship Id="rId865" Type="http://schemas.openxmlformats.org/officeDocument/2006/relationships/hyperlink" Target="https://www.caixa.gov.br/Downloads/sinapi-cadernos-tecnicos/SINAPI-CT-ATERROS-BASES-SUB-BASES-E-IMPRIMACOES.pdf" TargetMode="External"/><Relationship Id="rId1288" Type="http://schemas.openxmlformats.org/officeDocument/2006/relationships/hyperlink" Target="https://www.caixa.gov.br/Downloads/sinapi-cadernos-tecnicos/SINAPI-CT-CONCRETAGEM-PARA-ESTRUTURAS-DE-CONCRETO-ARMADO.pdf" TargetMode="External"/><Relationship Id="rId1495" Type="http://schemas.openxmlformats.org/officeDocument/2006/relationships/hyperlink" Target="https://www.caixa.gov.br/Downloads/sinapi-cadernos-tecnicos/SINAPI-CT-CUSTOS-HORARIOS-PRODUTIVO-E-IMPRODUTIVO-DOS-EQUIPAMENTOS.pdf" TargetMode="External"/><Relationship Id="rId2339" Type="http://schemas.openxmlformats.org/officeDocument/2006/relationships/hyperlink" Target="https://www.caixa.gov.br/Downloads/sinapi-cadernos-tecnicos/SINAPI-CT-DEPRECIACAO-JUROS-IMPOSTOS-E-SEGUROS-MANUTENCAO-E-MATERIAIS-NA-OPERACAO-DOS-EQUIPAMENTOS.pdf" TargetMode="External"/><Relationship Id="rId2546" Type="http://schemas.openxmlformats.org/officeDocument/2006/relationships/hyperlink" Target="https://www.caixa.gov.br/Downloads/sinapi-cadernos-tecnicos/SINAPI-CT-DEPRECIACAO-JUROS-IMPOSTOS-E-SEGUROS-MANUTENCAO-E-MATERIAIS-NA-OPERACAO-DOS-EQUIPAMENTOS.pdf" TargetMode="External"/><Relationship Id="rId2753" Type="http://schemas.openxmlformats.org/officeDocument/2006/relationships/hyperlink" Target="https://www.caixa.gov.br/Downloads/sinapi-cadernos-tecnicos/SINAPI-CT-DRENOS.pdf" TargetMode="External"/><Relationship Id="rId2960" Type="http://schemas.openxmlformats.org/officeDocument/2006/relationships/hyperlink" Target="https://www.caixa.gov.br/Downloads/sinapi-cadernos-tecnicos/SINAPI-CT-ENERGIA-SOLAR-PARA-EDIFICACOES.pdf" TargetMode="External"/><Relationship Id="rId3804" Type="http://schemas.openxmlformats.org/officeDocument/2006/relationships/hyperlink" Target="https://www.caixa.gov.br/Downloads/sinapi-cadernos-tecnicos/SINAPI-CT-ESTRUTURAS-DE-MADEIRA.pdf" TargetMode="External"/><Relationship Id="rId6003" Type="http://schemas.openxmlformats.org/officeDocument/2006/relationships/hyperlink" Target="https://www.caixa.gov.br/Downloads/sinapi-cadernos-tecnicos/SINAPI-CT-INSTALACOES-DE-GAS-E-INCENDIO-EM-ACO-E-FERRO-GALVANIZADO.pdf" TargetMode="External"/><Relationship Id="rId6210" Type="http://schemas.openxmlformats.org/officeDocument/2006/relationships/hyperlink" Target="https://www.caixa.gov.br/Downloads/sinapi-cadernos-tecnicos/SINAPI-CT-INSTALACOES-DE-GAS-E-INCENDIO-EM-ACO-E-FERRO-GALVANIZADO.pdf" TargetMode="External"/><Relationship Id="rId9159" Type="http://schemas.openxmlformats.org/officeDocument/2006/relationships/hyperlink" Target="https://www.caixa.gov.br/Downloads/sinapi-cadernos-tecnicos/SINAPI-CT-TRANSPORTE-DE-MATERIAIS-DENTRO-DO-CANTEIRO-DE-OBRAS.pdf" TargetMode="External"/><Relationship Id="rId9366" Type="http://schemas.openxmlformats.org/officeDocument/2006/relationships/hyperlink" Target="https://www.caixa.gov.br/Downloads/sinapi-cadernos-tecnicos/SINAPI-CT-TRANSPORTE-CARGA-E-DESCARGA-DE-MATERIAIS.pdf" TargetMode="External"/><Relationship Id="rId9573" Type="http://schemas.openxmlformats.org/officeDocument/2006/relationships/hyperlink" Target="https://www.caixa.gov.br/Downloads/sinapi-cadernos-tecnicos/SINAPI-CT-VALVULAS-E-REGISTROS-PARA-SISTEMAS-PREDIAIS.pdf" TargetMode="External"/><Relationship Id="rId518" Type="http://schemas.openxmlformats.org/officeDocument/2006/relationships/hyperlink" Target="https://www.caixa.gov.br/Downloads/sinapi-cadernos-tecnicos/SINAPI-CT-ASSENTAMENTO-DE-TUBOS-DE-PVC-E-METALICOS-EM-REDES-DE-AGUA.pdf" TargetMode="External"/><Relationship Id="rId725" Type="http://schemas.openxmlformats.org/officeDocument/2006/relationships/hyperlink" Target="https://www.caixa.gov.br/Downloads/sinapi-cadernos-tecnicos/SINAPI-CT-ATERRO-E-REATERRO-DE-VALAS.pdf" TargetMode="External"/><Relationship Id="rId932" Type="http://schemas.openxmlformats.org/officeDocument/2006/relationships/hyperlink" Target="https://www.caixa.gov.br/Downloads/sinapi-cadernos-tecnicos/SINAPI-CT-ATERROS-BASES-SUB-BASES-E-IMPRIMACOES.pdf" TargetMode="External"/><Relationship Id="rId1148" Type="http://schemas.openxmlformats.org/officeDocument/2006/relationships/hyperlink" Target="https://www.caixa.gov.br/Downloads/sinapi-cadernos-tecnicos/SINAPI-CT-CAIXAS-ENTERRADAS.pdf" TargetMode="External"/><Relationship Id="rId1355" Type="http://schemas.openxmlformats.org/officeDocument/2006/relationships/hyperlink" Target="https://www.caixa.gov.br/Downloads/sinapi-cadernos-tecnicos/SINAPI-CT-CONCRETO-PROTENDIDO.pdf" TargetMode="External"/><Relationship Id="rId1562" Type="http://schemas.openxmlformats.org/officeDocument/2006/relationships/hyperlink" Target="https://www.caixa.gov.br/Downloads/sinapi-cadernos-tecnicos/SINAPI-CT-CUSTOS-HORARIOS-PRODUTIVO-E-IMPRODUTIVO-DOS-EQUIPAMENTOS.pdf" TargetMode="External"/><Relationship Id="rId2406" Type="http://schemas.openxmlformats.org/officeDocument/2006/relationships/hyperlink" Target="https://www.caixa.gov.br/Downloads/sinapi-cadernos-tecnicos/SINAPI-CT-DEPRECIACAO-JUROS-IMPOSTOS-E-SEGUROS-MANUTENCAO-E-MATERIAIS-NA-OPERACAO-DOS-EQUIPAMENTOS.pdf" TargetMode="External"/><Relationship Id="rId2613" Type="http://schemas.openxmlformats.org/officeDocument/2006/relationships/hyperlink" Target="https://www.caixa.gov.br/Downloads/sinapi-cadernos-tecnicos/SINAPI-CT-DEPRECIACAO-JUROS-IMPOSTOS-E-SEGUROS-MANUTENCAO-E-MATERIAIS-NA-OPERACAO-DOS-EQUIPAMENTOS.pdf" TargetMode="External"/><Relationship Id="rId5769" Type="http://schemas.openxmlformats.org/officeDocument/2006/relationships/hyperlink" Target="https://www.caixa.gov.br/Downloads/sinapi-cadernos-tecnicos/SINAPI-CT-INSTALACOES-PREDIAIS-DE-AGUA-QUENTE-EM-CPVC.pdf" TargetMode="External"/><Relationship Id="rId8175" Type="http://schemas.openxmlformats.org/officeDocument/2006/relationships/hyperlink" Target="https://www.caixa.gov.br/Downloads/sinapi-cadernos-tecnicos/SINAPI-CT-POCOS-DE-VISITA-E-CAIXAS-PARA-BOCAS-DE-LOBO.pdf" TargetMode="External"/><Relationship Id="rId8382" Type="http://schemas.openxmlformats.org/officeDocument/2006/relationships/hyperlink" Target="https://www.caixa.gov.br/Downloads/sinapi-cadernos-tecnicos/SINAPI-CT-RADIER-PISO-DE-CONCRETO-E-LAJE-SOBRE-SOLO.pdf" TargetMode="External"/><Relationship Id="rId9019" Type="http://schemas.openxmlformats.org/officeDocument/2006/relationships/hyperlink" Target="https://www.caixa.gov.br/Downloads/sinapi-cadernos-tecnicos/SINAPI-CT-TELHAMENTO-PARA-COBERTURA.pdf" TargetMode="External"/><Relationship Id="rId9226" Type="http://schemas.openxmlformats.org/officeDocument/2006/relationships/hyperlink" Target="https://www.caixa.gov.br/Downloads/sinapi-cadernos-tecnicos/SINAPI-CT-TRANSPORTE-DE-MATERIAIS-DENTRO-DO-CANTEIRO-DE-OBRAS.pdf" TargetMode="External"/><Relationship Id="rId9433" Type="http://schemas.openxmlformats.org/officeDocument/2006/relationships/hyperlink" Target="https://www.caixa.gov.br/Downloads/sinapi-cadernos-tecnicos/SINAPI-CT-TUBULACAO-FLANGEADA-PARA-REDES-DE-AGUA.pdf" TargetMode="External"/><Relationship Id="rId9640" Type="http://schemas.openxmlformats.org/officeDocument/2006/relationships/hyperlink" Target="https://www.caixa.gov.br/Downloads/sinapi-cadernos-tecnicos/SINAPI-CT-VALVULAS-E-REGISTROS-PARA-SISTEMAS-PREDIAIS.pdf" TargetMode="External"/><Relationship Id="rId1008" Type="http://schemas.openxmlformats.org/officeDocument/2006/relationships/hyperlink" Target="https://www.caixa.gov.br/Downloads/sinapi-cadernos-tecnicos/SINAPI-CT-BOCAS-PARA-BUEIROS.pdf" TargetMode="External"/><Relationship Id="rId1215" Type="http://schemas.openxmlformats.org/officeDocument/2006/relationships/hyperlink" Target="https://www.caixa.gov.br/Downloads/sinapi-cadernos-tecnicos/SINAPI-CT-CANALETAS-GRELHAS-E-CAIXAS-COM-GRELHA-PARA-DRENAGEM.pdf" TargetMode="External"/><Relationship Id="rId1422" Type="http://schemas.openxmlformats.org/officeDocument/2006/relationships/hyperlink" Target="https://www.caixa.gov.br/Downloads/sinapi-cadernos-tecnicos/SINAPI-CT-CONTRAPISO.pdf" TargetMode="External"/><Relationship Id="rId2820" Type="http://schemas.openxmlformats.org/officeDocument/2006/relationships/hyperlink" Target="https://www.caixa.gov.br/Downloads/sinapi-cadernos-tecnicos/SINAPI-CT-DUTOS-PARA-AR-CONDICIONADO.pdf" TargetMode="External"/><Relationship Id="rId4578" Type="http://schemas.openxmlformats.org/officeDocument/2006/relationships/hyperlink" Target="https://www.caixa.gov.br/Downloads/sinapi-cadernos-tecnicos/SINAPI-CT-INSTALACOES-ELETRICAS-ELETRODUTOS-CONEXOES-E-CONDULETES-APARENTES.pdf" TargetMode="External"/><Relationship Id="rId5976" Type="http://schemas.openxmlformats.org/officeDocument/2006/relationships/hyperlink" Target="https://www.caixa.gov.br/Downloads/sinapi-cadernos-tecnicos/SINAPI-CT-INSTALACOES-DE-GAS-E-INCENDIO-EM-ACO-E-FERRO-GALVANIZADO.pdf" TargetMode="External"/><Relationship Id="rId7191" Type="http://schemas.openxmlformats.org/officeDocument/2006/relationships/hyperlink" Target="https://www.caixa.gov.br/Downloads/sinapi-cadernos-tecnicos/SINAPI-CT-LOUCAS-E-METAIS.pdf" TargetMode="External"/><Relationship Id="rId8035" Type="http://schemas.openxmlformats.org/officeDocument/2006/relationships/hyperlink" Target="https://www.caixa.gov.br/Downloads/sinapi-cadernos-tecnicos/SINAPI-CT-POSTES-DE-CONCRETO-E-METALICOS.pdf" TargetMode="External"/><Relationship Id="rId8242" Type="http://schemas.openxmlformats.org/officeDocument/2006/relationships/hyperlink" Target="https://www.caixa.gov.br/Downloads/sinapi-cadernos-tecnicos/SINAPI-CT-POCOS-DE-VISITA-E-CAIXAS-PARA-BOCAS-DE-LOBO.pdf" TargetMode="External"/><Relationship Id="rId61" Type="http://schemas.openxmlformats.org/officeDocument/2006/relationships/hyperlink" Target="https://www.caixa.gov.br/Downloads/sinapi-cadernos-tecnicos/SINAPI-CT-ALVENARIA-DE-VEDACAO.pdf" TargetMode="External"/><Relationship Id="rId3387" Type="http://schemas.openxmlformats.org/officeDocument/2006/relationships/hyperlink" Target="https://www.caixa.gov.br/Downloads/sinapi-cadernos-tecnicos/SINAPI-CT-ESCORAMENTO-E-PREPARO-DE-FUNDO-DE-VALAS.pdf" TargetMode="External"/><Relationship Id="rId4785" Type="http://schemas.openxmlformats.org/officeDocument/2006/relationships/hyperlink" Target="https://www.caixa.gov.br/Downloads/sinapi-cadernos-tecnicos/SINAPI-CT-INSTALACOES-ELETRICAS-REDE-DE-DISTRIBUICAO.pdf" TargetMode="External"/><Relationship Id="rId4992" Type="http://schemas.openxmlformats.org/officeDocument/2006/relationships/hyperlink" Target="https://www.caixa.gov.br/Downloads/sinapi-cadernos-tecnicos/SINAPI-CT-INSTALACOES-HIDRAULICAS-RESERVACAO-E-BOMBAS-DE-RECALQUE.pdf" TargetMode="External"/><Relationship Id="rId5629" Type="http://schemas.openxmlformats.org/officeDocument/2006/relationships/hyperlink" Target="https://www.caixa.gov.br/Downloads/sinapi-cadernos-tecnicos/SINAPI-CT-INSTALACOES-PREDIAIS-DE-AGUA-FRIA-EM-PVC.pdf" TargetMode="External"/><Relationship Id="rId5836" Type="http://schemas.openxmlformats.org/officeDocument/2006/relationships/hyperlink" Target="https://www.caixa.gov.br/Downloads/sinapi-cadernos-tecnicos/SINAPI-CT-INSTALACOES-PREDIAIS-DE-AGUAS-PLUVIAIS-TUBOS-CONEXOES-CAIXAS-E-RALOS.pdf" TargetMode="External"/><Relationship Id="rId7051" Type="http://schemas.openxmlformats.org/officeDocument/2006/relationships/hyperlink" Target="https://www.caixa.gov.br/Downloads/sinapi-metodologia/Livro_SINAPI_Calculos_Parametros.pdf" TargetMode="External"/><Relationship Id="rId8102" Type="http://schemas.openxmlformats.org/officeDocument/2006/relationships/hyperlink" Target="https://www.caixa.gov.br/Downloads/sinapi-cadernos-tecnicos/SINAPI-CT-POSTES-DE-CONCRETO-E-METALICOS.pdf" TargetMode="External"/><Relationship Id="rId9500" Type="http://schemas.openxmlformats.org/officeDocument/2006/relationships/hyperlink" Target="https://www.caixa.gov.br/Downloads/sinapi-cadernos-tecnicos/SINAPI-CT-VERGAS-CONTRAVERGAS-E-FIXACAO-DE-ALVENARIA.pdf" TargetMode="External"/><Relationship Id="rId2196" Type="http://schemas.openxmlformats.org/officeDocument/2006/relationships/hyperlink" Target="https://www.caixa.gov.br/Downloads/sinapi-cadernos-tecnicos/SINAPI-CT-DEPRECIACAO-JUROS-IMPOSTOS-E-SEGUROS-MANUTENCAO-E-MATERIAIS-NA-OPERACAO-DOS-EQUIPAMENTOS.pdf" TargetMode="External"/><Relationship Id="rId3594" Type="http://schemas.openxmlformats.org/officeDocument/2006/relationships/hyperlink" Target="https://www.caixa.gov.br/Downloads/sinapi-cadernos-tecnicos/SINAPI-CT-ESTACAS-ESCAVADAS-SEM-FLUIDO-ESTABILIZANTE.pdf" TargetMode="External"/><Relationship Id="rId4438" Type="http://schemas.openxmlformats.org/officeDocument/2006/relationships/hyperlink" Target="https://www.caixa.gov.br/Downloads/sinapi-cadernos-tecnicos/SINAPI-CT-INSTALACOES-ELETRICAS-ELETRODUTOS-EMBUTIDOS-CABOS-CAIXAS-TOMADAS-E-INTERRUPTORES.pdf" TargetMode="External"/><Relationship Id="rId4645" Type="http://schemas.openxmlformats.org/officeDocument/2006/relationships/hyperlink" Target="https://www.caixa.gov.br/Downloads/sinapi-cadernos-tecnicos/SINAPI-CT-INSTALACOES-ELETRICAS-QUADROS-CABOS-DISJUNTORES-CONTATORES-E-BARRAMENTOS-BLINDADOS.pdf" TargetMode="External"/><Relationship Id="rId4852" Type="http://schemas.openxmlformats.org/officeDocument/2006/relationships/hyperlink" Target="https://www.caixa.gov.br/Downloads/sinapi-cadernos-tecnicos/SINAPI-CT-INSTALACOES-HIDRAULICAS-RESERVACAO-E-BOMBAS-DE-RECALQUE.pdf" TargetMode="External"/><Relationship Id="rId5903" Type="http://schemas.openxmlformats.org/officeDocument/2006/relationships/hyperlink" Target="https://www.caixa.gov.br/Downloads/sinapi-cadernos-tecnicos/SINAPI-CT-INSTALACOES-PREDIAIS-DE-AGUAS-PLUVIAIS-TUBOS-CONEXOES-CAIXAS-E-RALOS.pdf" TargetMode="External"/><Relationship Id="rId168" Type="http://schemas.openxmlformats.org/officeDocument/2006/relationships/hyperlink" Target="https://www.caixa.gov.br/Downloads/sinapi-cadernos-tecnicos/SINAPI-CT-ARGAMASSAS.pdf" TargetMode="External"/><Relationship Id="rId3247" Type="http://schemas.openxmlformats.org/officeDocument/2006/relationships/hyperlink" Target="https://www.caixa.gov.br/Downloads/sinapi-cadernos-tecnicos/SINAPI-CT-ESCAVACAO-VERTICAL-A-CEU-ABERTO.pdf" TargetMode="External"/><Relationship Id="rId3454" Type="http://schemas.openxmlformats.org/officeDocument/2006/relationships/hyperlink" Target="https://www.caixa.gov.br/Downloads/sinapi-cadernos-tecnicos/SINAPI-CT-ESQUADRIAS-PORTAS.pdf" TargetMode="External"/><Relationship Id="rId3661" Type="http://schemas.openxmlformats.org/officeDocument/2006/relationships/hyperlink" Target="https://www.caixa.gov.br/Downloads/sinapi-cadernos-tecnicos/SINAPI-CT-ESTRUTURA-E-TRAMA-PARA-COBERTURA.pdf" TargetMode="External"/><Relationship Id="rId4505" Type="http://schemas.openxmlformats.org/officeDocument/2006/relationships/hyperlink" Target="https://www.caixa.gov.br/Downloads/sinapi-cadernos-tecnicos/SINAPI-CT-INSTALACOES-ELETRICAS-ELETRODUTOS-EMBUTIDOS-CABOS-CAIXAS-TOMADAS-E-INTERRUPTORES.pdf" TargetMode="External"/><Relationship Id="rId4712" Type="http://schemas.openxmlformats.org/officeDocument/2006/relationships/hyperlink" Target="https://www.caixa.gov.br/Downloads/sinapi-cadernos-tecnicos/SINAPI-CT-INSTALACOES-ELETRICAS-QUADROS-CABOS-DISJUNTORES-CONTATORES-E-BARRAMENTOS-BLINDADOS.pdf" TargetMode="External"/><Relationship Id="rId7868" Type="http://schemas.openxmlformats.org/officeDocument/2006/relationships/hyperlink" Target="https://www.caixa.gov.br/Downloads/sinapi-cadernos-tecnicos/SINAPI-CT-PINTURA-EM-MADEIRA.pdf" TargetMode="External"/><Relationship Id="rId8919" Type="http://schemas.openxmlformats.org/officeDocument/2006/relationships/hyperlink" Target="https://www.caixa.gov.br/Downloads/sinapi-cadernos-tecnicos/SINAPI-CT-SISTEMAS-DE-MEDICAO.pdf" TargetMode="External"/><Relationship Id="rId375" Type="http://schemas.openxmlformats.org/officeDocument/2006/relationships/hyperlink" Target="https://www.caixa.gov.br/Downloads/sinapi-cadernos-tecnicos/SINAPI-CT-ASSENTAMENTO-DE-TUBOS-DE-ESGOTO-EM-PVC-E-PEAD.pdf" TargetMode="External"/><Relationship Id="rId582" Type="http://schemas.openxmlformats.org/officeDocument/2006/relationships/hyperlink" Target="https://www.caixa.gov.br/Downloads/sinapi-cadernos-tecnicos/SINAPI-CT-ASSENTAMENTO-DE-TUBOS-DE-PVC-E-METALICOS-EM-REDES-DE-AGUA.pdf" TargetMode="External"/><Relationship Id="rId2056" Type="http://schemas.openxmlformats.org/officeDocument/2006/relationships/hyperlink" Target="https://www.caixa.gov.br/Downloads/sinapi-cadernos-tecnicos/SINAPI-CT-DEPRECIACAO-JUROS-IMPOSTOS-E-SEGUROS-MANUTENCAO-E-MATERIAIS-NA-OPERACAO-DOS-EQUIPAMENTOS.pdf" TargetMode="External"/><Relationship Id="rId2263" Type="http://schemas.openxmlformats.org/officeDocument/2006/relationships/hyperlink" Target="https://www.caixa.gov.br/Downloads/sinapi-cadernos-tecnicos/SINAPI-CT-DEPRECIACAO-JUROS-IMPOSTOS-E-SEGUROS-MANUTENCAO-E-MATERIAIS-NA-OPERACAO-DOS-EQUIPAMENTOS.pdf" TargetMode="External"/><Relationship Id="rId2470" Type="http://schemas.openxmlformats.org/officeDocument/2006/relationships/hyperlink" Target="https://www.caixa.gov.br/Downloads/sinapi-cadernos-tecnicos/SINAPI-CT-DEPRECIACAO-JUROS-IMPOSTOS-E-SEGUROS-MANUTENCAO-E-MATERIAIS-NA-OPERACAO-DOS-EQUIPAMENTOS.pdf" TargetMode="External"/><Relationship Id="rId3107" Type="http://schemas.openxmlformats.org/officeDocument/2006/relationships/hyperlink" Target="https://www.caixa.gov.br/Downloads/sinapi-cadernos-tecnicos/SINAPI-CT-ESCADAS.pdf" TargetMode="External"/><Relationship Id="rId3314" Type="http://schemas.openxmlformats.org/officeDocument/2006/relationships/hyperlink" Target="https://www.caixa.gov.br/Downloads/sinapi-cadernos-tecnicos/SINAPI-CT-ESCAVACAO-DE-VALAS.pdf" TargetMode="External"/><Relationship Id="rId3521" Type="http://schemas.openxmlformats.org/officeDocument/2006/relationships/hyperlink" Target="https://www.caixa.gov.br/Downloads/sinapi-cadernos-tecnicos/SINAPI-CT-ESQUADRIAS-PORTAS.pdf" TargetMode="External"/><Relationship Id="rId6677" Type="http://schemas.openxmlformats.org/officeDocument/2006/relationships/hyperlink" Target="https://www.caixa.gov.br/Downloads/sinapi-cadernos-tecnicos/SINAPI-CT-LASTRO.pdf" TargetMode="External"/><Relationship Id="rId6884" Type="http://schemas.openxmlformats.org/officeDocument/2006/relationships/hyperlink" Target="https://www.caixa.gov.br/Downloads/sinapi-metodologia/Livro_SINAPI_Calculos_Parametros.pdf" TargetMode="External"/><Relationship Id="rId7728" Type="http://schemas.openxmlformats.org/officeDocument/2006/relationships/hyperlink" Target="https://www.caixa.gov.br/Downloads/sinapi-cadernos-tecnicos/SINAPI-CT-PEITORIS-E-CHAPINS.pdf" TargetMode="External"/><Relationship Id="rId7935" Type="http://schemas.openxmlformats.org/officeDocument/2006/relationships/hyperlink" Target="https://www.caixa.gov.br/Downloads/sinapi-cadernos-tecnicos/SINAPI-CT-PINTURA-EM-SUPERFICIES-METALICAS.pdf" TargetMode="External"/><Relationship Id="rId9083" Type="http://schemas.openxmlformats.org/officeDocument/2006/relationships/hyperlink" Target="https://www.caixa.gov.br/Downloads/sinapi-cadernos-tecnicos/SINAPI-CT-TRANSPORTE-FLUVIAL-CARGA-E-DESCARGA.pdf" TargetMode="External"/><Relationship Id="rId9290" Type="http://schemas.openxmlformats.org/officeDocument/2006/relationships/hyperlink" Target="https://www.caixa.gov.br/Downloads/sinapi-cadernos-tecnicos/SINAPI-CT-TRANSPORTE-CARGA-E-DESCARGA-DE-MATERIAIS.pdf" TargetMode="External"/><Relationship Id="rId235" Type="http://schemas.openxmlformats.org/officeDocument/2006/relationships/hyperlink" Target="https://www.caixa.gov.br/Downloads/sinapi-cadernos-tecnicos/SINAPI-CT-ARGAMASSAS.pdf" TargetMode="External"/><Relationship Id="rId442" Type="http://schemas.openxmlformats.org/officeDocument/2006/relationships/hyperlink" Target="https://www.caixa.gov.br/Downloads/sinapi-cadernos-tecnicos/SINAPI-CT-ASSENTAMENTO-DE-TUBOS-DE-PVC-E-METALICOS-EM-REDES-DE-AGUA.pdf" TargetMode="External"/><Relationship Id="rId1072" Type="http://schemas.openxmlformats.org/officeDocument/2006/relationships/hyperlink" Target="https://www.caixa.gov.br/Downloads/sinapi-cadernos-tecnicos/SINAPI-CT-BOMBAS-HIDRAULICAS-CENTRIFUGAS-HORIZONTAIS-E-SUBMERSIVEIS.pdf" TargetMode="External"/><Relationship Id="rId2123" Type="http://schemas.openxmlformats.org/officeDocument/2006/relationships/hyperlink" Target="https://www.caixa.gov.br/Downloads/sinapi-cadernos-tecnicos/SINAPI-CT-DEPRECIACAO-JUROS-IMPOSTOS-E-SEGUROS-MANUTENCAO-E-MATERIAIS-NA-OPERACAO-DOS-EQUIPAMENTOS.pdf" TargetMode="External"/><Relationship Id="rId2330" Type="http://schemas.openxmlformats.org/officeDocument/2006/relationships/hyperlink" Target="https://www.caixa.gov.br/Downloads/sinapi-cadernos-tecnicos/SINAPI-CT-DEPRECIACAO-JUROS-IMPOSTOS-E-SEGUROS-MANUTENCAO-E-MATERIAIS-NA-OPERACAO-DOS-EQUIPAMENTOS.pdf" TargetMode="External"/><Relationship Id="rId5279" Type="http://schemas.openxmlformats.org/officeDocument/2006/relationships/hyperlink" Target="https://www.caixa.gov.br/Downloads/sinapi-cadernos-tecnicos/SINAPI-CT-INSTALACOES-HIDRAULICAS-EM-PPR.pdf" TargetMode="External"/><Relationship Id="rId5486" Type="http://schemas.openxmlformats.org/officeDocument/2006/relationships/hyperlink" Target="https://www.caixa.gov.br/Downloads/sinapi-cadernos-tecnicos/SINAPI-CT-INSTALACOES-PREDIAIS-DE-AGUA-FRIA-EM-PVC.pdf" TargetMode="External"/><Relationship Id="rId5693" Type="http://schemas.openxmlformats.org/officeDocument/2006/relationships/hyperlink" Target="https://www.caixa.gov.br/Downloads/sinapi-cadernos-tecnicos/SINAPI-CT-INSTALACOES-PREDIAIS-DE-AGUA-QUENTE-EM-CPVC.pdf" TargetMode="External"/><Relationship Id="rId6537" Type="http://schemas.openxmlformats.org/officeDocument/2006/relationships/hyperlink" Target="https://www.caixa.gov.br/Downloads/sinapi-cadernos-tecnicos/SINAPI-CT-INSTALACOES-EM-COBRE.pdf" TargetMode="External"/><Relationship Id="rId6744" Type="http://schemas.openxmlformats.org/officeDocument/2006/relationships/hyperlink" Target="https://www.caixa.gov.br/Downloads/sinapi-cadernos-tecnicos/SINAPI-CT-LIMPEZA-DE-OBRA.pdf" TargetMode="External"/><Relationship Id="rId9150" Type="http://schemas.openxmlformats.org/officeDocument/2006/relationships/hyperlink" Target="https://www.caixa.gov.br/Downloads/sinapi-cadernos-tecnicos/SINAPI-CT-TRANSPORTE-DE-MATERIAIS-DENTRO-DO-CANTEIRO-DE-OBRAS.pdf" TargetMode="External"/><Relationship Id="rId302" Type="http://schemas.openxmlformats.org/officeDocument/2006/relationships/hyperlink" Target="https://www.caixa.gov.br/Downloads/sinapi-cadernos-tecnicos/SINAPI-CT-ARMACAO-PARA-ESTRUTURAS-DE-CONCRETO-ARMADO.pdf" TargetMode="External"/><Relationship Id="rId4088" Type="http://schemas.openxmlformats.org/officeDocument/2006/relationships/hyperlink" Target="https://www.caixa.gov.br/Downloads/sinapi-cadernos-tecnicos/SINAPI-CT-FORMAS-PARA-ESTRUTURAS-DE-CONCRETO-ARMADO.pdf" TargetMode="External"/><Relationship Id="rId4295" Type="http://schemas.openxmlformats.org/officeDocument/2006/relationships/hyperlink" Target="https://www.caixa.gov.br/Downloads/sinapi-cadernos-tecnicos/SINAPI-CT-ILUMINACAO-PREDIAL-E-MONITORAMENTO.pdf" TargetMode="External"/><Relationship Id="rId5139" Type="http://schemas.openxmlformats.org/officeDocument/2006/relationships/hyperlink" Target="https://www.caixa.gov.br/Downloads/sinapi-cadernos-tecnicos/SINAPI-CT-INSTALACOES-HIDRAULICAS-EM-PEX.pdf" TargetMode="External"/><Relationship Id="rId5346" Type="http://schemas.openxmlformats.org/officeDocument/2006/relationships/hyperlink" Target="https://www.caixa.gov.br/Downloads/sinapi-cadernos-tecnicos/SINAPI-CT-INSTALACOES-HIDRAULICAS-EM-PPR.pdf" TargetMode="External"/><Relationship Id="rId5553" Type="http://schemas.openxmlformats.org/officeDocument/2006/relationships/hyperlink" Target="https://www.caixa.gov.br/Downloads/sinapi-cadernos-tecnicos/SINAPI-CT-INSTALACOES-PREDIAIS-DE-AGUA-FRIA-EM-PVC.pdf" TargetMode="External"/><Relationship Id="rId6951" Type="http://schemas.openxmlformats.org/officeDocument/2006/relationships/hyperlink" Target="https://www.caixa.gov.br/Downloads/sinapi-metodologia/Livro_SINAPI_Calculos_Parametros.pdf" TargetMode="External"/><Relationship Id="rId9010" Type="http://schemas.openxmlformats.org/officeDocument/2006/relationships/hyperlink" Target="https://www.caixa.gov.br/Downloads/sinapi-cadernos-tecnicos/SINAPI-CT-TELHAMENTO-PARA-COBERTURA.pdf" TargetMode="External"/><Relationship Id="rId1889" Type="http://schemas.openxmlformats.org/officeDocument/2006/relationships/hyperlink" Target="https://www.caixa.gov.br/Downloads/sinapi-cadernos-tecnicos/SINAPI-CT-DEMOLICOES-E-REMOCOES.pdf" TargetMode="External"/><Relationship Id="rId4155" Type="http://schemas.openxmlformats.org/officeDocument/2006/relationships/hyperlink" Target="https://www.caixa.gov.br/Downloads/sinapi-cadernos-tecnicos/SINAPI-CT-GALERIAS-COM-ADUELAS-DE-CONCRETO.pdf" TargetMode="External"/><Relationship Id="rId4362" Type="http://schemas.openxmlformats.org/officeDocument/2006/relationships/hyperlink" Target="https://www.caixa.gov.br/Downloads/sinapi-cadernos-tecnicos/SINAPI-CT-INSTALACOES-ELETRICAS-ELETRODUTOS-EMBUTIDOS-CABOS-CAIXAS-TOMADAS-E-INTERRUPTORES.pdf" TargetMode="External"/><Relationship Id="rId5206" Type="http://schemas.openxmlformats.org/officeDocument/2006/relationships/hyperlink" Target="https://www.caixa.gov.br/Downloads/sinapi-cadernos-tecnicos/SINAPI-CT-INSTALACOES-HIDRAULICAS-EM-PEX.pdf" TargetMode="External"/><Relationship Id="rId5760" Type="http://schemas.openxmlformats.org/officeDocument/2006/relationships/hyperlink" Target="https://www.caixa.gov.br/Downloads/sinapi-cadernos-tecnicos/SINAPI-CT-INSTALACOES-PREDIAIS-DE-AGUA-QUENTE-EM-CPVC.pdf" TargetMode="External"/><Relationship Id="rId6604" Type="http://schemas.openxmlformats.org/officeDocument/2006/relationships/hyperlink" Target="https://www.caixa.gov.br/Downloads/sinapi-cadernos-tecnicos/SINAPI-CT-INSTALACOES-EM-COBRE.pdf" TargetMode="External"/><Relationship Id="rId6811" Type="http://schemas.openxmlformats.org/officeDocument/2006/relationships/hyperlink" Target="https://www.caixa.gov.br/Downloads/sinapi-metodologia/Livro_SINAPI_Calculos_Parametros.pdf" TargetMode="External"/><Relationship Id="rId1749" Type="http://schemas.openxmlformats.org/officeDocument/2006/relationships/hyperlink" Target="https://www.caixa.gov.br/Downloads/sinapi-cadernos-tecnicos/SINAPI-CT-CUSTOS-HORARIOS-PRODUTIVO-E-IMPRODUTIVO-DOS-EQUIPAMENTOS.pdf" TargetMode="External"/><Relationship Id="rId1956" Type="http://schemas.openxmlformats.org/officeDocument/2006/relationships/hyperlink" Target="https://www.caixa.gov.br/Downloads/sinapi-cadernos-tecnicos/SINAPI-CT-DEPRECIACAO-JUROS-IMPOSTOS-E-SEGUROS-MANUTENCAO-E-MATERIAIS-NA-OPERACAO-DOS-EQUIPAMENTOS.pdf" TargetMode="External"/><Relationship Id="rId3171" Type="http://schemas.openxmlformats.org/officeDocument/2006/relationships/hyperlink" Target="https://www.caixa.gov.br/Downloads/sinapi-cadernos-tecnicos/SINAPI-CT-ESCAVACAO-HORIZONTAL.pdf" TargetMode="External"/><Relationship Id="rId4015" Type="http://schemas.openxmlformats.org/officeDocument/2006/relationships/hyperlink" Target="https://www.caixa.gov.br/Downloads/sinapi-cadernos-tecnicos/SINAPI-CT-FUNDACOES-RASAS-(BLOCOS-SAPATAS-VIGAS-BALDRAME).pdf" TargetMode="External"/><Relationship Id="rId5413" Type="http://schemas.openxmlformats.org/officeDocument/2006/relationships/hyperlink" Target="https://www.caixa.gov.br/Downloads/sinapi-cadernos-tecnicos/SINAPI-CT-INSTALACOES-PREDIAIS-DE-ESGOTO-TUBOS-E-CONEXOES.pdf" TargetMode="External"/><Relationship Id="rId5620" Type="http://schemas.openxmlformats.org/officeDocument/2006/relationships/hyperlink" Target="https://www.caixa.gov.br/Downloads/sinapi-cadernos-tecnicos/SINAPI-CT-INSTALACOES-PREDIAIS-DE-AGUA-FRIA-EM-PVC.pdf" TargetMode="External"/><Relationship Id="rId8569" Type="http://schemas.openxmlformats.org/officeDocument/2006/relationships/hyperlink" Target="https://www.caixa.gov.br/Downloads/sinapi-cadernos-tecnicos/SINAPI-CT-REDES-ENTERRADAS-DE-DISTRIBUICAO-ELETRICA.pdf" TargetMode="External"/><Relationship Id="rId8776" Type="http://schemas.openxmlformats.org/officeDocument/2006/relationships/hyperlink" Target="https://www.caixa.gov.br/Downloads/sinapi-cadernos-tecnicos/SINAPI-CT-REVESTIMENTOS-CERAMICOS-INTERNOS.pdf" TargetMode="External"/><Relationship Id="rId8983" Type="http://schemas.openxmlformats.org/officeDocument/2006/relationships/hyperlink" Target="https://www.caixa.gov.br/Downloads/sinapi-cadernos-tecnicos/SINAPI-CT-SUPRESSAO-VEGETAL.pdf" TargetMode="External"/><Relationship Id="rId1609" Type="http://schemas.openxmlformats.org/officeDocument/2006/relationships/hyperlink" Target="https://www.caixa.gov.br/Downloads/sinapi-cadernos-tecnicos/SINAPI-CT-CUSTOS-HORARIOS-PRODUTIVO-E-IMPRODUTIVO-DOS-EQUIPAMENTOS.pdf" TargetMode="External"/><Relationship Id="rId1816" Type="http://schemas.openxmlformats.org/officeDocument/2006/relationships/hyperlink" Target="https://www.caixa.gov.br/Downloads/sinapi-cadernos-tecnicos/SINAPI-CT-CUSTOS-HORARIOS-PRODUTIVO-E-IMPRODUTIVO-DOS-EQUIPAMENTOS.pdf" TargetMode="External"/><Relationship Id="rId4222" Type="http://schemas.openxmlformats.org/officeDocument/2006/relationships/hyperlink" Target="https://www.caixa.gov.br/Downloads/sinapi-cadernos-tecnicos/SINAPI-CT-GUARDA-CORPO-CORRIMAO-E-GRADE-PARA-ESQUADRIAS.pdf" TargetMode="External"/><Relationship Id="rId7378" Type="http://schemas.openxmlformats.org/officeDocument/2006/relationships/hyperlink" Target="https://www.caixa.gov.br/Downloads/sinapi-cadernos-tecnicos/SINAPI-CT-MASSA-UNICA-EXTERNA.pdf" TargetMode="External"/><Relationship Id="rId7585" Type="http://schemas.openxmlformats.org/officeDocument/2006/relationships/hyperlink" Target="https://www.caixa.gov.br/Downloads/sinapi-cadernos-tecnicos/SINAPI-CT-PAREDES-EM-DRYWALL.pdf" TargetMode="External"/><Relationship Id="rId7792" Type="http://schemas.openxmlformats.org/officeDocument/2006/relationships/hyperlink" Target="https://www.caixa.gov.br/Downloads/sinapi-cadernos-tecnicos/SINAPI-CT-PERFURACAO-HORIZONTAL-DIRECIONAL-HDD.pdf" TargetMode="External"/><Relationship Id="rId8429" Type="http://schemas.openxmlformats.org/officeDocument/2006/relationships/hyperlink" Target="https://www.caixa.gov.br/Downloads/sinapi-cadernos-tecnicos/SINAPI-CT-RASGOS-E-FIXACOES.pdf" TargetMode="External"/><Relationship Id="rId8636" Type="http://schemas.openxmlformats.org/officeDocument/2006/relationships/hyperlink" Target="https://www.caixa.gov.br/Downloads/sinapi-cadernos-tecnicos/SINAPI-CT-REDES-DE-LOGICA-TELEFONIA-E-IMAGEM.pdf" TargetMode="External"/><Relationship Id="rId8843" Type="http://schemas.openxmlformats.org/officeDocument/2006/relationships/hyperlink" Target="https://www.caixa.gov.br/Downloads/sinapi-cadernos-tecnicos/SINAPI-CT-SINALIZACAO-VERTICAL-VIARIA.pdf" TargetMode="External"/><Relationship Id="rId3031" Type="http://schemas.openxmlformats.org/officeDocument/2006/relationships/hyperlink" Target="https://www.caixa.gov.br/Downloads/sinapi-cadernos-tecnicos/SINAPI-CT-EQUIPAMENTOS-DE-PROTECAO-COLETIVA.pdf" TargetMode="External"/><Relationship Id="rId3988" Type="http://schemas.openxmlformats.org/officeDocument/2006/relationships/hyperlink" Target="https://www.caixa.gov.br/Downloads/sinapi-cadernos-tecnicos/SINAPI-CT-FUNDACOES-RASAS-(BLOCOS-SAPATAS-VIGAS-BALDRAME).pdf" TargetMode="External"/><Relationship Id="rId6187" Type="http://schemas.openxmlformats.org/officeDocument/2006/relationships/hyperlink" Target="https://www.caixa.gov.br/Downloads/sinapi-cadernos-tecnicos/SINAPI-CT-INSTALACOES-DE-GAS-E-INCENDIO-EM-ACO-E-FERRO-GALVANIZADO.pdf" TargetMode="External"/><Relationship Id="rId6394" Type="http://schemas.openxmlformats.org/officeDocument/2006/relationships/hyperlink" Target="https://www.caixa.gov.br/Downloads/sinapi-cadernos-tecnicos/SINAPI-CT-INSTALACOES-EM-COBRE.pdf" TargetMode="External"/><Relationship Id="rId7238" Type="http://schemas.openxmlformats.org/officeDocument/2006/relationships/hyperlink" Target="https://www.caixa.gov.br/Downloads/sinapi-cadernos-tecnicos/SINAPI-CT-LOUCAS-E-METAIS.pdf" TargetMode="External"/><Relationship Id="rId7445" Type="http://schemas.openxmlformats.org/officeDocument/2006/relationships/hyperlink" Target="https://www.caixa.gov.br/Downloads/sinapi-cadernos-tecnicos/SINAPI-CT-MOBILIARIO-URBANO.pdf" TargetMode="External"/><Relationship Id="rId7652" Type="http://schemas.openxmlformats.org/officeDocument/2006/relationships/hyperlink" Target="https://www.caixa.gov.br/Downloads/sinapi-cadernos-tecnicos/SINAPI-CT-PAVIMENTACOES-DIVERSAS-PARALELEPIPEDOS-E-PEDRAS-POLIEDRICAS.pdf" TargetMode="External"/><Relationship Id="rId8703" Type="http://schemas.openxmlformats.org/officeDocument/2006/relationships/hyperlink" Target="https://www.caixa.gov.br/Downloads/sinapi-cadernos-tecnicos/SINAPI-CT-REDES-DE-AGUA-E-ESGOTO-EM-PEAD-LISO-(TUBOS-E-CONEXOES).pdf" TargetMode="External"/><Relationship Id="rId8910" Type="http://schemas.openxmlformats.org/officeDocument/2006/relationships/hyperlink" Target="https://www.caixa.gov.br/Downloads/sinapi-cadernos-tecnicos/SINAPI-CT-SISTEMAS-HOSPITALARES-PONTOS-DE-CONSUMO.pdf" TargetMode="External"/><Relationship Id="rId2797" Type="http://schemas.openxmlformats.org/officeDocument/2006/relationships/hyperlink" Target="https://www.caixa.gov.br/Downloads/sinapi-cadernos-tecnicos/SINAPI-CT-DRENOS.pdf" TargetMode="External"/><Relationship Id="rId3848" Type="http://schemas.openxmlformats.org/officeDocument/2006/relationships/hyperlink" Target="https://www.caixa.gov.br/Downloads/sinapi-cadernos-tecnicos/SINAPI-CT-EXECUCAO-DE-TIRANTES.pdf" TargetMode="External"/><Relationship Id="rId6047" Type="http://schemas.openxmlformats.org/officeDocument/2006/relationships/hyperlink" Target="https://www.caixa.gov.br/Downloads/sinapi-cadernos-tecnicos/SINAPI-CT-INSTALACOES-DE-GAS-E-INCENDIO-EM-ACO-E-FERRO-GALVANIZADO.pdf" TargetMode="External"/><Relationship Id="rId6254" Type="http://schemas.openxmlformats.org/officeDocument/2006/relationships/hyperlink" Target="https://www.caixa.gov.br/Downloads/sinapi-cadernos-tecnicos/SINAPI-CT-INSTALACOES-DE-GAS-E-INCENDIO-EM-ACO-E-FERRO-GALVANIZADO.pdf" TargetMode="External"/><Relationship Id="rId6461" Type="http://schemas.openxmlformats.org/officeDocument/2006/relationships/hyperlink" Target="https://www.caixa.gov.br/Downloads/sinapi-cadernos-tecnicos/SINAPI-CT-INSTALACOES-EM-COBRE.pdf" TargetMode="External"/><Relationship Id="rId7305" Type="http://schemas.openxmlformats.org/officeDocument/2006/relationships/hyperlink" Target="https://www.caixa.gov.br/Downloads/sinapi-cadernos-tecnicos/SINAPI-CT-MASSA-UNICA-EXTERNA.pdf" TargetMode="External"/><Relationship Id="rId7512" Type="http://schemas.openxmlformats.org/officeDocument/2006/relationships/hyperlink" Target="https://www.caixa.gov.br/Downloads/sinapi-cadernos-tecnicos/SINAPI-CT-PAREDES-DE-CONCRETO-ARMACAO.pdf" TargetMode="External"/><Relationship Id="rId769" Type="http://schemas.openxmlformats.org/officeDocument/2006/relationships/hyperlink" Target="https://www.caixa.gov.br/Downloads/sinapi-cadernos-tecnicos/SINAPI-CT-ATERROS-BASES-SUB-BASES-E-IMPRIMACOES.pdf" TargetMode="External"/><Relationship Id="rId976" Type="http://schemas.openxmlformats.org/officeDocument/2006/relationships/hyperlink" Target="https://www.caixa.gov.br/Downloads/sinapi-cadernos-tecnicos/SINAPI-CT-ATERROS-BASES-SUB-BASES-E-IMPRIMACOES.pdf" TargetMode="External"/><Relationship Id="rId1399" Type="http://schemas.openxmlformats.org/officeDocument/2006/relationships/hyperlink" Target="https://www.caixa.gov.br/Downloads/sinapi-cadernos-tecnicos/SINAPI-CT-CONTRAPISO.pdf" TargetMode="External"/><Relationship Id="rId2657" Type="http://schemas.openxmlformats.org/officeDocument/2006/relationships/hyperlink" Target="https://www.caixa.gov.br/Downloads/sinapi-cadernos-tecnicos/SINAPI-CT-DEPRECIACAO-JUROS-IMPOSTOS-E-SEGUROS-MANUTENCAO-E-MATERIAIS-NA-OPERACAO-DOS-EQUIPAMENTOS.pdf" TargetMode="External"/><Relationship Id="rId5063" Type="http://schemas.openxmlformats.org/officeDocument/2006/relationships/hyperlink" Target="https://www.caixa.gov.br/Downloads/sinapi-cadernos-tecnicos/SINAPI-CT-INSTALACOES-HIDRAULICAS-RESERVACAO-E-BOMBAS-DE-RECALQUE.pdf" TargetMode="External"/><Relationship Id="rId5270" Type="http://schemas.openxmlformats.org/officeDocument/2006/relationships/hyperlink" Target="https://www.caixa.gov.br/Downloads/sinapi-cadernos-tecnicos/SINAPI-CT-INSTALACOES-HIDRAULICAS-EM-PPR.pdf" TargetMode="External"/><Relationship Id="rId6114" Type="http://schemas.openxmlformats.org/officeDocument/2006/relationships/hyperlink" Target="https://www.caixa.gov.br/Downloads/sinapi-cadernos-tecnicos/SINAPI-CT-INSTALACOES-DE-GAS-E-INCENDIO-EM-ACO-E-FERRO-GALVANIZADO.pdf" TargetMode="External"/><Relationship Id="rId6321" Type="http://schemas.openxmlformats.org/officeDocument/2006/relationships/hyperlink" Target="https://www.caixa.gov.br/Downloads/sinapi-cadernos-tecnicos/SINAPI-CT-INSTALACOES-DE-AR-CONDICIONADO.pdf" TargetMode="External"/><Relationship Id="rId9477" Type="http://schemas.openxmlformats.org/officeDocument/2006/relationships/hyperlink" Target="https://www.caixa.gov.br/Downloads/sinapi-cadernos-tecnicos/SINAPI-CT-USINAGENS.pdf" TargetMode="External"/><Relationship Id="rId9684" Type="http://schemas.openxmlformats.org/officeDocument/2006/relationships/hyperlink" Target="https://www.caixa.gov.br/Downloads/sinapi-cadernos-tecnicos/SINAPI-CT-VALVULAS-PARA-REDES-DE-SANEAMENTO.pdf" TargetMode="External"/><Relationship Id="rId629" Type="http://schemas.openxmlformats.org/officeDocument/2006/relationships/hyperlink" Target="https://www.caixa.gov.br/Downloads/sinapi-cadernos-tecnicos/SINAPI-CT-ASSENTAMENTO-DE-TUBOS-DE-ESGOTO-OU-DRENAGEM-PLUVIAL-EM-CONCRETO.pdf" TargetMode="External"/><Relationship Id="rId1259" Type="http://schemas.openxmlformats.org/officeDocument/2006/relationships/hyperlink" Target="https://www.caixa.gov.br/Downloads/sinapi-cadernos-tecnicos/SINAPI-CT-CHAPISCO.pdf" TargetMode="External"/><Relationship Id="rId1466" Type="http://schemas.openxmlformats.org/officeDocument/2006/relationships/hyperlink" Target="https://www.caixa.gov.br/Downloads/sinapi-cadernos-tecnicos/SINAPI-CT-CUSTOS-HORARIOS-PRODUTIVO-E-IMPRODUTIVO-DOS-EQUIPAMENTOS.pdf" TargetMode="External"/><Relationship Id="rId2864" Type="http://schemas.openxmlformats.org/officeDocument/2006/relationships/hyperlink" Target="https://www.caixa.gov.br/Downloads/sinapi-cadernos-tecnicos/SINAPI-CT-ELETROCALHAS.pdf" TargetMode="External"/><Relationship Id="rId3708" Type="http://schemas.openxmlformats.org/officeDocument/2006/relationships/hyperlink" Target="https://www.caixa.gov.br/Downloads/sinapi-cadernos-tecnicos/SINAPI-CT-ESTRUTURA-E-TRAMA-PARA-COBERTURA.pdf" TargetMode="External"/><Relationship Id="rId3915" Type="http://schemas.openxmlformats.org/officeDocument/2006/relationships/hyperlink" Target="https://www.caixa.gov.br/Downloads/sinapi-cadernos-tecnicos/SINAPI-CT-FORROS.pdf" TargetMode="External"/><Relationship Id="rId5130" Type="http://schemas.openxmlformats.org/officeDocument/2006/relationships/hyperlink" Target="https://www.caixa.gov.br/Downloads/sinapi-cadernos-tecnicos/SINAPI-CT-INSTALACOES-HIDRAULICAS-EM-PEX.pdf" TargetMode="External"/><Relationship Id="rId8079" Type="http://schemas.openxmlformats.org/officeDocument/2006/relationships/hyperlink" Target="https://www.caixa.gov.br/Downloads/sinapi-cadernos-tecnicos/SINAPI-CT-POSTES-DE-CONCRETO-E-METALICOS.pdf" TargetMode="External"/><Relationship Id="rId8286" Type="http://schemas.openxmlformats.org/officeDocument/2006/relationships/hyperlink" Target="https://www.caixa.gov.br/Downloads/sinapi-cadernos-tecnicos/SINAPI-CT-PRODUCAO-DE-CONCRETO.pdf" TargetMode="External"/><Relationship Id="rId8493" Type="http://schemas.openxmlformats.org/officeDocument/2006/relationships/hyperlink" Target="https://www.caixa.gov.br/Downloads/sinapi-cadernos-tecnicos/SINAPI-CT-RECOMPOSICAO-DE-PAVIMENTOS.pdf" TargetMode="External"/><Relationship Id="rId9337" Type="http://schemas.openxmlformats.org/officeDocument/2006/relationships/hyperlink" Target="https://www.caixa.gov.br/Downloads/sinapi-cadernos-tecnicos/SINAPI-CT-TRANSPORTE-CARGA-E-DESCARGA-DE-MATERIAIS.pdf" TargetMode="External"/><Relationship Id="rId836" Type="http://schemas.openxmlformats.org/officeDocument/2006/relationships/hyperlink" Target="https://www.caixa.gov.br/Downloads/sinapi-cadernos-tecnicos/SINAPI-CT-ATERROS-BASES-SUB-BASES-E-IMPRIMACOES.pdf" TargetMode="External"/><Relationship Id="rId1119" Type="http://schemas.openxmlformats.org/officeDocument/2006/relationships/hyperlink" Target="https://www.caixa.gov.br/Downloads/sinapi-cadernos-tecnicos/SINAPI-CT-CAIXAS-ENTERRADAS.pdf" TargetMode="External"/><Relationship Id="rId1673" Type="http://schemas.openxmlformats.org/officeDocument/2006/relationships/hyperlink" Target="https://www.caixa.gov.br/Downloads/sinapi-cadernos-tecnicos/SINAPI-CT-CUSTOS-HORARIOS-PRODUTIVO-E-IMPRODUTIVO-DOS-EQUIPAMENTOS.pdf" TargetMode="External"/><Relationship Id="rId1880" Type="http://schemas.openxmlformats.org/officeDocument/2006/relationships/hyperlink" Target="https://www.caixa.gov.br/Downloads/sinapi-cadernos-tecnicos/SINAPI-CT-DEMOLICOES-E-REMOCOES.pdf" TargetMode="External"/><Relationship Id="rId2517" Type="http://schemas.openxmlformats.org/officeDocument/2006/relationships/hyperlink" Target="https://www.caixa.gov.br/Downloads/sinapi-cadernos-tecnicos/SINAPI-CT-DEPRECIACAO-JUROS-IMPOSTOS-E-SEGUROS-MANUTENCAO-E-MATERIAIS-NA-OPERACAO-DOS-EQUIPAMENTOS.pdf" TargetMode="External"/><Relationship Id="rId2724" Type="http://schemas.openxmlformats.org/officeDocument/2006/relationships/hyperlink" Target="https://www.caixa.gov.br/Downloads/sinapi-cadernos-tecnicos/SINAPI-CT-DISSIPADORES-DE-ENERGIA.pdf" TargetMode="External"/><Relationship Id="rId2931" Type="http://schemas.openxmlformats.org/officeDocument/2006/relationships/hyperlink" Target="https://www.caixa.gov.br/Downloads/sinapi-cadernos-tecnicos/SINAPI-CT-ELETROCALHAS.pdf" TargetMode="External"/><Relationship Id="rId7095" Type="http://schemas.openxmlformats.org/officeDocument/2006/relationships/hyperlink" Target="https://www.caixa.gov.br/Downloads/sinapi-metodologia/Livro_SINAPI_Calculos_Parametros.pdf" TargetMode="External"/><Relationship Id="rId8146" Type="http://schemas.openxmlformats.org/officeDocument/2006/relationships/hyperlink" Target="https://www.caixa.gov.br/Downloads/sinapi-cadernos-tecnicos/SINAPI-CT-POCOS-DE-VISITA-E-CAIXAS-PARA-BOCAS-DE-LOBO.pdf" TargetMode="External"/><Relationship Id="rId9544" Type="http://schemas.openxmlformats.org/officeDocument/2006/relationships/hyperlink" Target="https://www.caixa.gov.br/Downloads/sinapi-cadernos-tecnicos/SINAPI-CT-VIDROS-E-ESPELHOS.pdf" TargetMode="External"/><Relationship Id="rId903" Type="http://schemas.openxmlformats.org/officeDocument/2006/relationships/hyperlink" Target="https://www.caixa.gov.br/Downloads/sinapi-cadernos-tecnicos/SINAPI-CT-ATERROS-BASES-SUB-BASES-E-IMPRIMACOES.pdf" TargetMode="External"/><Relationship Id="rId1326" Type="http://schemas.openxmlformats.org/officeDocument/2006/relationships/hyperlink" Target="https://www.caixa.gov.br/Downloads/sinapi-cadernos-tecnicos/SINAPI-CT-CONCRETO-PROJETADO.pdf" TargetMode="External"/><Relationship Id="rId1533" Type="http://schemas.openxmlformats.org/officeDocument/2006/relationships/hyperlink" Target="https://www.caixa.gov.br/Downloads/sinapi-cadernos-tecnicos/SINAPI-CT-CUSTOS-HORARIOS-PRODUTIVO-E-IMPRODUTIVO-DOS-EQUIPAMENTOS.pdf" TargetMode="External"/><Relationship Id="rId1740" Type="http://schemas.openxmlformats.org/officeDocument/2006/relationships/hyperlink" Target="https://www.caixa.gov.br/Downloads/sinapi-cadernos-tecnicos/SINAPI-CT-CUSTOS-HORARIOS-PRODUTIVO-E-IMPRODUTIVO-DOS-EQUIPAMENTOS.pdf" TargetMode="External"/><Relationship Id="rId4689" Type="http://schemas.openxmlformats.org/officeDocument/2006/relationships/hyperlink" Target="https://www.caixa.gov.br/Downloads/sinapi-cadernos-tecnicos/SINAPI-CT-INSTALACOES-ELETRICAS-QUADROS-CABOS-DISJUNTORES-CONTATORES-E-BARRAMENTOS-BLINDADOS.pdf" TargetMode="External"/><Relationship Id="rId4896" Type="http://schemas.openxmlformats.org/officeDocument/2006/relationships/hyperlink" Target="https://www.caixa.gov.br/Downloads/sinapi-cadernos-tecnicos/SINAPI-CT-INSTALACOES-HIDRAULICAS-RESERVACAO-E-BOMBAS-DE-RECALQUE.pdf" TargetMode="External"/><Relationship Id="rId5947" Type="http://schemas.openxmlformats.org/officeDocument/2006/relationships/hyperlink" Target="https://www.caixa.gov.br/Downloads/sinapi-cadernos-tecnicos/SINAPI-CT-INSTALACOES-DE-GAS-E-INCENDIO-EM-ACO-E-FERRO-GALVANIZADO.pdf" TargetMode="External"/><Relationship Id="rId8353" Type="http://schemas.openxmlformats.org/officeDocument/2006/relationships/hyperlink" Target="https://www.caixa.gov.br/Downloads/sinapi-cadernos-tecnicos/SINAPI-CT-RADIER-PISO-DE-CONCRETO-E-LAJE-SOBRE-SOLO.pdf" TargetMode="External"/><Relationship Id="rId8560" Type="http://schemas.openxmlformats.org/officeDocument/2006/relationships/hyperlink" Target="https://www.caixa.gov.br/Downloads/sinapi-cadernos-tecnicos/SINAPI-CT-REDES-ENTERRADAS-DE-DISTRIBUICAO-ELETRICA.pdf" TargetMode="External"/><Relationship Id="rId9404" Type="http://schemas.openxmlformats.org/officeDocument/2006/relationships/hyperlink" Target="https://www.caixa.gov.br/Downloads/sinapi-cadernos-tecnicos/SINAPI-CT-TUBULACAO-FLANGEADA-PARA-REDES-DE-AGUA.pdf" TargetMode="External"/><Relationship Id="rId9611" Type="http://schemas.openxmlformats.org/officeDocument/2006/relationships/hyperlink" Target="https://www.caixa.gov.br/Downloads/sinapi-cadernos-tecnicos/SINAPI-CT-VALVULAS-E-REGISTROS-PARA-SISTEMAS-PREDIAIS.pdf" TargetMode="External"/><Relationship Id="rId32" Type="http://schemas.openxmlformats.org/officeDocument/2006/relationships/hyperlink" Target="https://www.caixa.gov.br/Downloads/sinapi-cadernos-tecnicos/SINAPI-CT-ALVENARIA-DE-VEDACAO.pdf" TargetMode="External"/><Relationship Id="rId1600" Type="http://schemas.openxmlformats.org/officeDocument/2006/relationships/hyperlink" Target="https://www.caixa.gov.br/Downloads/sinapi-cadernos-tecnicos/SINAPI-CT-CUSTOS-HORARIOS-PRODUTIVO-E-IMPRODUTIVO-DOS-EQUIPAMENTOS.pdf" TargetMode="External"/><Relationship Id="rId3498" Type="http://schemas.openxmlformats.org/officeDocument/2006/relationships/hyperlink" Target="https://www.caixa.gov.br/Downloads/sinapi-cadernos-tecnicos/SINAPI-CT-ESQUADRIAS-PORTAS.pdf" TargetMode="External"/><Relationship Id="rId4549" Type="http://schemas.openxmlformats.org/officeDocument/2006/relationships/hyperlink" Target="https://www.caixa.gov.br/Downloads/sinapi-cadernos-tecnicos/SINAPI-CT-INSTALACOES-ELETRICAS-ELETRODUTOS-EMBUTIDOS-CABOS-CAIXAS-TOMADAS-E-INTERRUPTORES.pdf" TargetMode="External"/><Relationship Id="rId4756" Type="http://schemas.openxmlformats.org/officeDocument/2006/relationships/hyperlink" Target="https://www.caixa.gov.br/Downloads/sinapi-cadernos-tecnicos/SINAPI-CT-INSTALACOES-ELETRICAS-REDE-DE-DISTRIBUICAO.pdf" TargetMode="External"/><Relationship Id="rId4963" Type="http://schemas.openxmlformats.org/officeDocument/2006/relationships/hyperlink" Target="https://www.caixa.gov.br/Downloads/sinapi-cadernos-tecnicos/SINAPI-CT-INSTALACOES-HIDRAULICAS-RESERVACAO-E-BOMBAS-DE-RECALQUE.pdf" TargetMode="External"/><Relationship Id="rId5807" Type="http://schemas.openxmlformats.org/officeDocument/2006/relationships/hyperlink" Target="https://www.caixa.gov.br/Downloads/sinapi-cadernos-tecnicos/SINAPI-CT-INSTALACOES-PREDIAIS-DE-AGUA-QUENTE-EM-CPVC.pdf" TargetMode="External"/><Relationship Id="rId7162" Type="http://schemas.openxmlformats.org/officeDocument/2006/relationships/hyperlink" Target="https://www.caixa.gov.br/Downloads/sinapi-cadernos-tecnicos/SINAPI-CT-LOUCAS-E-METAIS.pdf" TargetMode="External"/><Relationship Id="rId8006" Type="http://schemas.openxmlformats.org/officeDocument/2006/relationships/hyperlink" Target="https://www.caixa.gov.br/Downloads/sinapi-cadernos-tecnicos/SINAPI-CT-PISOS.pdf" TargetMode="External"/><Relationship Id="rId8213" Type="http://schemas.openxmlformats.org/officeDocument/2006/relationships/hyperlink" Target="https://www.caixa.gov.br/Downloads/sinapi-cadernos-tecnicos/SINAPI-CT-POCOS-DE-VISITA-E-CAIXAS-PARA-BOCAS-DE-LOBO.pdf" TargetMode="External"/><Relationship Id="rId8420" Type="http://schemas.openxmlformats.org/officeDocument/2006/relationships/hyperlink" Target="https://www.caixa.gov.br/Downloads/sinapi-cadernos-tecnicos/SINAPI-CT-RASGOS-E-FIXACOES.pdf" TargetMode="External"/><Relationship Id="rId3358" Type="http://schemas.openxmlformats.org/officeDocument/2006/relationships/hyperlink" Target="https://www.caixa.gov.br/Downloads/sinapi-cadernos-tecnicos/SINAPI-CT-ESCORAMENTO-E-PREPARO-DE-FUNDO-DE-VALAS.pdf" TargetMode="External"/><Relationship Id="rId3565" Type="http://schemas.openxmlformats.org/officeDocument/2006/relationships/hyperlink" Target="https://www.caixa.gov.br/Downloads/sinapi-cadernos-tecnicos/SINAPI-CT-ESQUADRIAS-PORTAS.pdf" TargetMode="External"/><Relationship Id="rId3772" Type="http://schemas.openxmlformats.org/officeDocument/2006/relationships/hyperlink" Target="https://www.caixa.gov.br/Downloads/sinapi-cadernos-tecnicos/SINAPI-CT-ESTRUTURAS-DE-CONTENCAO-PERFIS-PRANCHADOS-CORTINAS-E-MUROS-DE-ARRIMO.pdf" TargetMode="External"/><Relationship Id="rId4409" Type="http://schemas.openxmlformats.org/officeDocument/2006/relationships/hyperlink" Target="https://www.caixa.gov.br/Downloads/sinapi-cadernos-tecnicos/SINAPI-CT-INSTALACOES-ELETRICAS-ELETRODUTOS-EMBUTIDOS-CABOS-CAIXAS-TOMADAS-E-INTERRUPTORES.pdf" TargetMode="External"/><Relationship Id="rId4616" Type="http://schemas.openxmlformats.org/officeDocument/2006/relationships/hyperlink" Target="https://www.caixa.gov.br/Downloads/sinapi-cadernos-tecnicos/SINAPI-CT-INSTALACOES-ELETRICAS-ELETRODUTOS-CONEXOES-E-CONDULETES-APARENTES.pdf" TargetMode="External"/><Relationship Id="rId4823" Type="http://schemas.openxmlformats.org/officeDocument/2006/relationships/hyperlink" Target="https://www.caixa.gov.br/Downloads/sinapi-cadernos-tecnicos/SINAPI-CT-INSTALACOES-HIDRAULICAS-RESERVACAO-E-BOMBAS-DE-RECALQUE.pdf" TargetMode="External"/><Relationship Id="rId7022" Type="http://schemas.openxmlformats.org/officeDocument/2006/relationships/hyperlink" Target="https://www.caixa.gov.br/Downloads/sinapi-metodologia/Livro_SINAPI_Calculos_Parametros.pdf" TargetMode="External"/><Relationship Id="rId7979" Type="http://schemas.openxmlformats.org/officeDocument/2006/relationships/hyperlink" Target="https://www.caixa.gov.br/Downloads/sinapi-cadernos-tecnicos/SINAPI-CT-PINTURA-PARA-PISOS-E-PARA-SINALIZACAO-HORIZONTAL-E-VERTICAL.pdf" TargetMode="External"/><Relationship Id="rId279" Type="http://schemas.openxmlformats.org/officeDocument/2006/relationships/hyperlink" Target="https://www.caixa.gov.br/Downloads/sinapi-cadernos-tecnicos/SINAPI-CT-ARMACAO-PARA-ESTRUTURAS-DE-CONCRETO-ARMADO.pdf" TargetMode="External"/><Relationship Id="rId486" Type="http://schemas.openxmlformats.org/officeDocument/2006/relationships/hyperlink" Target="https://www.caixa.gov.br/Downloads/sinapi-cadernos-tecnicos/SINAPI-CT-ASSENTAMENTO-DE-TUBOS-DE-PVC-E-METALICOS-EM-REDES-DE-AGUA.pdf" TargetMode="External"/><Relationship Id="rId693" Type="http://schemas.openxmlformats.org/officeDocument/2006/relationships/hyperlink" Target="https://www.caixa.gov.br/Downloads/sinapi-cadernos-tecnicos/SINAPI-CT-ASSENTAMENTO-DE-TUBOS-DE-ESGOTO-OU-DRENAGEM-PLUVIAL-EM-CONCRETO.pdf" TargetMode="External"/><Relationship Id="rId2167" Type="http://schemas.openxmlformats.org/officeDocument/2006/relationships/hyperlink" Target="https://www.caixa.gov.br/Downloads/sinapi-cadernos-tecnicos/SINAPI-CT-DEPRECIACAO-JUROS-IMPOSTOS-E-SEGUROS-MANUTENCAO-E-MATERIAIS-NA-OPERACAO-DOS-EQUIPAMENTOS.pdf" TargetMode="External"/><Relationship Id="rId2374" Type="http://schemas.openxmlformats.org/officeDocument/2006/relationships/hyperlink" Target="https://www.caixa.gov.br/Downloads/sinapi-cadernos-tecnicos/SINAPI-CT-DEPRECIACAO-JUROS-IMPOSTOS-E-SEGUROS-MANUTENCAO-E-MATERIAIS-NA-OPERACAO-DOS-EQUIPAMENTOS.pdf" TargetMode="External"/><Relationship Id="rId2581" Type="http://schemas.openxmlformats.org/officeDocument/2006/relationships/hyperlink" Target="https://www.caixa.gov.br/Downloads/sinapi-cadernos-tecnicos/SINAPI-CT-DEPRECIACAO-JUROS-IMPOSTOS-E-SEGUROS-MANUTENCAO-E-MATERIAIS-NA-OPERACAO-DOS-EQUIPAMENTOS.pdf" TargetMode="External"/><Relationship Id="rId3218" Type="http://schemas.openxmlformats.org/officeDocument/2006/relationships/hyperlink" Target="https://www.caixa.gov.br/Downloads/sinapi-cadernos-tecnicos/SINAPI-CT-ESCAVACAO-VERTICAL-A-CEU-ABERTO.pdf" TargetMode="External"/><Relationship Id="rId3425" Type="http://schemas.openxmlformats.org/officeDocument/2006/relationships/hyperlink" Target="https://www.caixa.gov.br/Downloads/sinapi-cadernos-tecnicos/SINAPI-CT-ESQUADRIAS-JANELAS.pdf" TargetMode="External"/><Relationship Id="rId3632" Type="http://schemas.openxmlformats.org/officeDocument/2006/relationships/hyperlink" Target="https://www.caixa.gov.br/Downloads/sinapi-cadernos-tecnicos/SINAPI-CT-ESTRUTURA-E-TRAMA-PARA-COBERTURA.pdf" TargetMode="External"/><Relationship Id="rId6788" Type="http://schemas.openxmlformats.org/officeDocument/2006/relationships/hyperlink" Target="https://www.caixa.gov.br/Downloads/sinapi-metodologia/Livro_SINAPI_Calculos_Parametros.pdf" TargetMode="External"/><Relationship Id="rId9194" Type="http://schemas.openxmlformats.org/officeDocument/2006/relationships/hyperlink" Target="https://www.caixa.gov.br/Downloads/sinapi-cadernos-tecnicos/SINAPI-CT-TRANSPORTE-DE-MATERIAIS-DENTRO-DO-CANTEIRO-DE-OBRAS.pdf" TargetMode="External"/><Relationship Id="rId139" Type="http://schemas.openxmlformats.org/officeDocument/2006/relationships/hyperlink" Target="https://www.caixa.gov.br/Downloads/sinapi-cadernos-tecnicos/SINAPI-CT-ARGAMASSAS.pdf" TargetMode="External"/><Relationship Id="rId346" Type="http://schemas.openxmlformats.org/officeDocument/2006/relationships/hyperlink" Target="https://www.caixa.gov.br/Downloads/sinapi-cadernos-tecnicos/SINAPI-CT-ASFALTO.pdf" TargetMode="External"/><Relationship Id="rId553" Type="http://schemas.openxmlformats.org/officeDocument/2006/relationships/hyperlink" Target="https://www.caixa.gov.br/Downloads/sinapi-cadernos-tecnicos/SINAPI-CT-ASSENTAMENTO-DE-TUBOS-DE-PVC-E-METALICOS-EM-REDES-DE-AGUA.pdf" TargetMode="External"/><Relationship Id="rId760" Type="http://schemas.openxmlformats.org/officeDocument/2006/relationships/hyperlink" Target="https://www.caixa.gov.br/Downloads/sinapi-cadernos-tecnicos/SINAPI-CT-ATERROS-BASES-SUB-BASES-E-IMPRIMACOES.pdf" TargetMode="External"/><Relationship Id="rId1183" Type="http://schemas.openxmlformats.org/officeDocument/2006/relationships/hyperlink" Target="https://www.caixa.gov.br/Downloads/sinapi-cadernos-tecnicos/SINAPI-CT-CAIXAS-DE-AGUA-PARA-EDIFICACOES.pdf" TargetMode="External"/><Relationship Id="rId1390" Type="http://schemas.openxmlformats.org/officeDocument/2006/relationships/hyperlink" Target="https://www.caixa.gov.br/Downloads/sinapi-cadernos-tecnicos/SINAPI-CT-CONTRAPISO.pdf" TargetMode="External"/><Relationship Id="rId2027" Type="http://schemas.openxmlformats.org/officeDocument/2006/relationships/hyperlink" Target="https://www.caixa.gov.br/Downloads/sinapi-cadernos-tecnicos/SINAPI-CT-DEPRECIACAO-JUROS-IMPOSTOS-E-SEGUROS-MANUTENCAO-E-MATERIAIS-NA-OPERACAO-DOS-EQUIPAMENTOS.pdf" TargetMode="External"/><Relationship Id="rId2234" Type="http://schemas.openxmlformats.org/officeDocument/2006/relationships/hyperlink" Target="https://www.caixa.gov.br/Downloads/sinapi-cadernos-tecnicos/SINAPI-CT-DEPRECIACAO-JUROS-IMPOSTOS-E-SEGUROS-MANUTENCAO-E-MATERIAIS-NA-OPERACAO-DOS-EQUIPAMENTOS.pdf" TargetMode="External"/><Relationship Id="rId2441" Type="http://schemas.openxmlformats.org/officeDocument/2006/relationships/hyperlink" Target="https://www.caixa.gov.br/Downloads/sinapi-cadernos-tecnicos/SINAPI-CT-DEPRECIACAO-JUROS-IMPOSTOS-E-SEGUROS-MANUTENCAO-E-MATERIAIS-NA-OPERACAO-DOS-EQUIPAMENTOS.pdf" TargetMode="External"/><Relationship Id="rId5597" Type="http://schemas.openxmlformats.org/officeDocument/2006/relationships/hyperlink" Target="https://www.caixa.gov.br/Downloads/sinapi-cadernos-tecnicos/SINAPI-CT-INSTALACOES-PREDIAIS-DE-AGUA-FRIA-EM-PVC.pdf" TargetMode="External"/><Relationship Id="rId6995" Type="http://schemas.openxmlformats.org/officeDocument/2006/relationships/hyperlink" Target="https://www.caixa.gov.br/Downloads/sinapi-metodologia/Livro_SINAPI_Calculos_Parametros.pdf" TargetMode="External"/><Relationship Id="rId7839" Type="http://schemas.openxmlformats.org/officeDocument/2006/relationships/hyperlink" Target="https://www.caixa.gov.br/Downloads/sinapi-cadernos-tecnicos/SINAPI-CT-PINTURA-INTERNA.pdf" TargetMode="External"/><Relationship Id="rId9054" Type="http://schemas.openxmlformats.org/officeDocument/2006/relationships/hyperlink" Target="https://www.caixa.gov.br/Downloads/sinapi-cadernos-tecnicos/SINAPI-CT-TRANSPORTE-FLUVIAL-CARGA-E-DESCARGA.pdf" TargetMode="External"/><Relationship Id="rId9261" Type="http://schemas.openxmlformats.org/officeDocument/2006/relationships/hyperlink" Target="https://www.caixa.gov.br/Downloads/sinapi-cadernos-tecnicos/SINAPI-CT-TRANSPORTE-CARGA-E-DESCARGA-DE-MATERIAIS.pdf" TargetMode="External"/><Relationship Id="rId206" Type="http://schemas.openxmlformats.org/officeDocument/2006/relationships/hyperlink" Target="https://www.caixa.gov.br/Downloads/sinapi-cadernos-tecnicos/SINAPI-CT-ARGAMASSAS.pdf" TargetMode="External"/><Relationship Id="rId413" Type="http://schemas.openxmlformats.org/officeDocument/2006/relationships/hyperlink" Target="https://www.caixa.gov.br/Downloads/sinapi-cadernos-tecnicos/SINAPI-CT-ASSENTAMENTO-DE-TUBOS-DE-PVC-E-METALICOS-EM-REDES-DE-AGUA.pdf" TargetMode="External"/><Relationship Id="rId1043" Type="http://schemas.openxmlformats.org/officeDocument/2006/relationships/hyperlink" Target="https://www.caixa.gov.br/Downloads/sinapi-cadernos-tecnicos/SINAPI-CT-BOCAS-PARA-BUEIROS.pdf" TargetMode="External"/><Relationship Id="rId4199" Type="http://schemas.openxmlformats.org/officeDocument/2006/relationships/hyperlink" Target="https://www.caixa.gov.br/Downloads/sinapi-cadernos-tecnicos/SINAPI-CT-GRAUTE-E-ARMACAO.pdf" TargetMode="External"/><Relationship Id="rId6648" Type="http://schemas.openxmlformats.org/officeDocument/2006/relationships/hyperlink" Target="https://www.caixa.gov.br/Downloads/sinapi-cadernos-tecnicos/SINAPI-CT-INSTALACOES-PARA-CANTEIROS-DE-OBRAS.pdf" TargetMode="External"/><Relationship Id="rId6855" Type="http://schemas.openxmlformats.org/officeDocument/2006/relationships/hyperlink" Target="https://www.caixa.gov.br/Downloads/sinapi-metodologia/Livro_SINAPI_Calculos_Parametros.pdf" TargetMode="External"/><Relationship Id="rId7906" Type="http://schemas.openxmlformats.org/officeDocument/2006/relationships/hyperlink" Target="https://www.caixa.gov.br/Downloads/sinapi-cadernos-tecnicos/SINAPI-CT-PINTURA-EM-SUPERFICIES-METALICAS.pdf" TargetMode="External"/><Relationship Id="rId8070" Type="http://schemas.openxmlformats.org/officeDocument/2006/relationships/hyperlink" Target="https://www.caixa.gov.br/Downloads/sinapi-cadernos-tecnicos/SINAPI-CT-POSTES-DE-CONCRETO-E-METALICOS.pdf" TargetMode="External"/><Relationship Id="rId9121" Type="http://schemas.openxmlformats.org/officeDocument/2006/relationships/hyperlink" Target="https://www.caixa.gov.br/Downloads/sinapi-cadernos-tecnicos/SINAPI-CT-TRANSPORTE-FLUVIAL-CARGA-E-DESCARGA.pdf" TargetMode="External"/><Relationship Id="rId620" Type="http://schemas.openxmlformats.org/officeDocument/2006/relationships/hyperlink" Target="https://www.caixa.gov.br/Downloads/sinapi-cadernos-tecnicos/SINAPI-CT-ASSENTAMENTO-DE-TUBOS-DE-PVC-E-METALICOS-EM-REDES-DE-AGUA.pdf" TargetMode="External"/><Relationship Id="rId1250" Type="http://schemas.openxmlformats.org/officeDocument/2006/relationships/hyperlink" Target="https://www.caixa.gov.br/Downloads/sinapi-cadernos-tecnicos/SINAPI-CT-CERCAS-PROTETORES-E-ALAMBRADOS.pdf" TargetMode="External"/><Relationship Id="rId2301" Type="http://schemas.openxmlformats.org/officeDocument/2006/relationships/hyperlink" Target="https://www.caixa.gov.br/Downloads/sinapi-cadernos-tecnicos/SINAPI-CT-DEPRECIACAO-JUROS-IMPOSTOS-E-SEGUROS-MANUTENCAO-E-MATERIAIS-NA-OPERACAO-DOS-EQUIPAMENTOS.pdf" TargetMode="External"/><Relationship Id="rId4059" Type="http://schemas.openxmlformats.org/officeDocument/2006/relationships/hyperlink" Target="https://www.caixa.gov.br/Downloads/sinapi-cadernos-tecnicos/SINAPI-CT-FORMAS-PARA-ESTRUTURAS-DE-CONCRETO-ARMADO.pdf" TargetMode="External"/><Relationship Id="rId5457" Type="http://schemas.openxmlformats.org/officeDocument/2006/relationships/hyperlink" Target="https://www.caixa.gov.br/Downloads/sinapi-cadernos-tecnicos/SINAPI-CT-INSTALACOES-PREDIAIS-DE-AGUA-FRIA-EM-PVC.pdf" TargetMode="External"/><Relationship Id="rId5664" Type="http://schemas.openxmlformats.org/officeDocument/2006/relationships/hyperlink" Target="https://www.caixa.gov.br/Downloads/sinapi-cadernos-tecnicos/SINAPI-CT-INSTALACOES-PREDIAIS-DE-AGUA-FRIA-EM-PVC.pdf" TargetMode="External"/><Relationship Id="rId5871" Type="http://schemas.openxmlformats.org/officeDocument/2006/relationships/hyperlink" Target="https://www.caixa.gov.br/Downloads/sinapi-cadernos-tecnicos/SINAPI-CT-INSTALACOES-PREDIAIS-DE-AGUAS-PLUVIAIS-TUBOS-CONEXOES-CAIXAS-E-RALOS.pdf" TargetMode="External"/><Relationship Id="rId6508" Type="http://schemas.openxmlformats.org/officeDocument/2006/relationships/hyperlink" Target="https://www.caixa.gov.br/Downloads/sinapi-cadernos-tecnicos/SINAPI-CT-INSTALACOES-EM-COBRE.pdf" TargetMode="External"/><Relationship Id="rId6715" Type="http://schemas.openxmlformats.org/officeDocument/2006/relationships/hyperlink" Target="https://www.caixa.gov.br/Downloads/sinapi-cadernos-tecnicos/SINAPI-CT-LIGACOES-PREDIAIS-DE-AGUA-E-ESGOTO.pdf" TargetMode="External"/><Relationship Id="rId6922" Type="http://schemas.openxmlformats.org/officeDocument/2006/relationships/hyperlink" Target="https://www.caixa.gov.br/Downloads/sinapi-metodologia/Livro_SINAPI_Calculos_Parametros.pdf" TargetMode="External"/><Relationship Id="rId1110" Type="http://schemas.openxmlformats.org/officeDocument/2006/relationships/hyperlink" Target="https://www.caixa.gov.br/Downloads/sinapi-cadernos-tecnicos/SINAPI-CT-CAIXAS-ENTERRADAS.pdf" TargetMode="External"/><Relationship Id="rId4266" Type="http://schemas.openxmlformats.org/officeDocument/2006/relationships/hyperlink" Target="https://www.caixa.gov.br/Downloads/sinapi-cadernos-tecnicos/SINAPI-CT-GUIAS-E-SARJETAS.pdf" TargetMode="External"/><Relationship Id="rId4473" Type="http://schemas.openxmlformats.org/officeDocument/2006/relationships/hyperlink" Target="https://www.caixa.gov.br/Downloads/sinapi-cadernos-tecnicos/SINAPI-CT-INSTALACOES-ELETRICAS-ELETRODUTOS-EMBUTIDOS-CABOS-CAIXAS-TOMADAS-E-INTERRUPTORES.pdf" TargetMode="External"/><Relationship Id="rId4680" Type="http://schemas.openxmlformats.org/officeDocument/2006/relationships/hyperlink" Target="https://www.caixa.gov.br/Downloads/sinapi-cadernos-tecnicos/SINAPI-CT-INSTALACOES-ELETRICAS-QUADROS-CABOS-DISJUNTORES-CONTATORES-E-BARRAMENTOS-BLINDADOS.pdf" TargetMode="External"/><Relationship Id="rId5317" Type="http://schemas.openxmlformats.org/officeDocument/2006/relationships/hyperlink" Target="https://www.caixa.gov.br/Downloads/sinapi-cadernos-tecnicos/SINAPI-CT-INSTALACOES-HIDRAULICAS-EM-PPR.pdf" TargetMode="External"/><Relationship Id="rId5524" Type="http://schemas.openxmlformats.org/officeDocument/2006/relationships/hyperlink" Target="https://www.caixa.gov.br/Downloads/sinapi-cadernos-tecnicos/SINAPI-CT-INSTALACOES-PREDIAIS-DE-AGUA-FRIA-EM-PVC.pdf" TargetMode="External"/><Relationship Id="rId5731" Type="http://schemas.openxmlformats.org/officeDocument/2006/relationships/hyperlink" Target="https://www.caixa.gov.br/Downloads/sinapi-cadernos-tecnicos/SINAPI-CT-INSTALACOES-PREDIAIS-DE-AGUA-QUENTE-EM-CPVC.pdf" TargetMode="External"/><Relationship Id="rId8887" Type="http://schemas.openxmlformats.org/officeDocument/2006/relationships/hyperlink" Target="https://www.caixa.gov.br/Downloads/sinapi-cadernos-tecnicos/SINAPI-CT-SISTEMA-DE-PROTECAO-CONTRA-DESCARGAS-ATMOSFERICAS-SPDA.pdf" TargetMode="External"/><Relationship Id="rId1927" Type="http://schemas.openxmlformats.org/officeDocument/2006/relationships/hyperlink" Target="https://www.caixa.gov.br/Downloads/sinapi-cadernos-tecnicos/SINAPI-CT-DEPRECIACAO-JUROS-IMPOSTOS-E-SEGUROS-MANUTENCAO-E-MATERIAIS-NA-OPERACAO-DOS-EQUIPAMENTOS.pdf" TargetMode="External"/><Relationship Id="rId3075" Type="http://schemas.openxmlformats.org/officeDocument/2006/relationships/hyperlink" Target="https://www.caixa.gov.br/Downloads/sinapi-cadernos-tecnicos/SINAPI-CT-ESCADAS.pdf" TargetMode="External"/><Relationship Id="rId3282" Type="http://schemas.openxmlformats.org/officeDocument/2006/relationships/hyperlink" Target="https://www.caixa.gov.br/Downloads/sinapi-cadernos-tecnicos/SINAPI-CT-ESCAVACAO-DE-VALAS.pdf" TargetMode="External"/><Relationship Id="rId4126" Type="http://schemas.openxmlformats.org/officeDocument/2006/relationships/hyperlink" Target="https://www.caixa.gov.br/Downloads/sinapi-cadernos-tecnicos/SINAPI-CT-FORMAS-PARA-PILARES-CIRCULARES.pdf" TargetMode="External"/><Relationship Id="rId4333" Type="http://schemas.openxmlformats.org/officeDocument/2006/relationships/hyperlink" Target="https://www.caixa.gov.br/Downloads/sinapi-cadernos-tecnicos/SINAPI-CT-IMPERMEABILIZACAO-PROTECAO-MECANICA-E-TRATAMENTO-DE-JUNTA.pdf" TargetMode="External"/><Relationship Id="rId4540" Type="http://schemas.openxmlformats.org/officeDocument/2006/relationships/hyperlink" Target="https://www.caixa.gov.br/Downloads/sinapi-cadernos-tecnicos/SINAPI-CT-INSTALACOES-ELETRICAS-ELETRODUTOS-EMBUTIDOS-CABOS-CAIXAS-TOMADAS-E-INTERRUPTORES.pdf" TargetMode="External"/><Relationship Id="rId7489" Type="http://schemas.openxmlformats.org/officeDocument/2006/relationships/hyperlink" Target="https://www.caixa.gov.br/Downloads/sinapi-cadernos-tecnicos/SINAPI-CT-PAISAGISMO-PLANTIO.pdf" TargetMode="External"/><Relationship Id="rId7696" Type="http://schemas.openxmlformats.org/officeDocument/2006/relationships/hyperlink" Target="https://www.caixa.gov.br/Downloads/sinapi-cadernos-tecnicos/SINAPI-CT-PAVIMENTO-RIGIDO-DE-CONCRETO.pdf" TargetMode="External"/><Relationship Id="rId8747" Type="http://schemas.openxmlformats.org/officeDocument/2006/relationships/hyperlink" Target="https://www.caixa.gov.br/Downloads/sinapi-cadernos-tecnicos/SINAPI-CT-REDES-DE-AGUA-E-ESGOTO-EM-PEAD-LISO-(TUBOS-E-CONEXOES).pdf" TargetMode="External"/><Relationship Id="rId8954" Type="http://schemas.openxmlformats.org/officeDocument/2006/relationships/hyperlink" Target="https://www.caixa.gov.br/Downloads/sinapi-cadernos-tecnicos/SINAPI-CT-SISTEMAS-DE-MEDICAO.pdf" TargetMode="External"/><Relationship Id="rId2091" Type="http://schemas.openxmlformats.org/officeDocument/2006/relationships/hyperlink" Target="https://www.caixa.gov.br/Downloads/sinapi-cadernos-tecnicos/SINAPI-CT-DEPRECIACAO-JUROS-IMPOSTOS-E-SEGUROS-MANUTENCAO-E-MATERIAIS-NA-OPERACAO-DOS-EQUIPAMENTOS.pdf" TargetMode="External"/><Relationship Id="rId3142" Type="http://schemas.openxmlformats.org/officeDocument/2006/relationships/hyperlink" Target="https://www.caixa.gov.br/Downloads/sinapi-cadernos-tecnicos/SINAPI-CT-ESCADAS.pdf" TargetMode="External"/><Relationship Id="rId4400" Type="http://schemas.openxmlformats.org/officeDocument/2006/relationships/hyperlink" Target="https://www.caixa.gov.br/Downloads/sinapi-cadernos-tecnicos/SINAPI-CT-INSTALACOES-ELETRICAS-ELETRODUTOS-EMBUTIDOS-CABOS-CAIXAS-TOMADAS-E-INTERRUPTORES.pdf" TargetMode="External"/><Relationship Id="rId6298" Type="http://schemas.openxmlformats.org/officeDocument/2006/relationships/hyperlink" Target="https://www.caixa.gov.br/Downloads/sinapi-cadernos-tecnicos/SINAPI-CT-INSTALACOES-DE-GAS-EM-PEX-MULTICAMADAS.pdf" TargetMode="External"/><Relationship Id="rId7349" Type="http://schemas.openxmlformats.org/officeDocument/2006/relationships/hyperlink" Target="https://www.caixa.gov.br/Downloads/sinapi-cadernos-tecnicos/SINAPI-CT-MASSA-UNICA-EXTERNA.pdf" TargetMode="External"/><Relationship Id="rId7556" Type="http://schemas.openxmlformats.org/officeDocument/2006/relationships/hyperlink" Target="https://www.caixa.gov.br/Downloads/sinapi-cadernos-tecnicos/SINAPI-CT-PAREDES-DE-CONCRETO-ESTUCAMENTO.pdf" TargetMode="External"/><Relationship Id="rId7763" Type="http://schemas.openxmlformats.org/officeDocument/2006/relationships/hyperlink" Target="https://www.caixa.gov.br/Downloads/sinapi-cadernos-tecnicos/SINAPI-CT-PERFURACAO-HORIZONTAL-DIRECIONAL-HDD.pdf" TargetMode="External"/><Relationship Id="rId8607" Type="http://schemas.openxmlformats.org/officeDocument/2006/relationships/hyperlink" Target="https://www.caixa.gov.br/Downloads/sinapi-cadernos-tecnicos/SINAPI-CT-REDES-DE-LOGICA-TELEFONIA-E-IMAGEM.pdf" TargetMode="External"/><Relationship Id="rId270" Type="http://schemas.openxmlformats.org/officeDocument/2006/relationships/hyperlink" Target="https://www.caixa.gov.br/Downloads/sinapi-cadernos-tecnicos/SINAPI-CT-ARMACAO-DE-ESTACAS.pdf" TargetMode="External"/><Relationship Id="rId3002" Type="http://schemas.openxmlformats.org/officeDocument/2006/relationships/hyperlink" Target="https://www.caixa.gov.br/Downloads/sinapi-cadernos-tecnicos/SINAPI-CT-EQUIPAMENTOS-DE-PROTECAO-COLETIVA.pdf" TargetMode="External"/><Relationship Id="rId6158" Type="http://schemas.openxmlformats.org/officeDocument/2006/relationships/hyperlink" Target="https://www.caixa.gov.br/Downloads/sinapi-cadernos-tecnicos/SINAPI-CT-INSTALACOES-DE-GAS-E-INCENDIO-EM-ACO-E-FERRO-GALVANIZADO.pdf" TargetMode="External"/><Relationship Id="rId6365" Type="http://schemas.openxmlformats.org/officeDocument/2006/relationships/hyperlink" Target="https://www.caixa.gov.br/Downloads/sinapi-cadernos-tecnicos/SINAPI-CT-INSTALACOES-DE-AR-CONDICIONADO.pdf" TargetMode="External"/><Relationship Id="rId6572" Type="http://schemas.openxmlformats.org/officeDocument/2006/relationships/hyperlink" Target="https://www.caixa.gov.br/Downloads/sinapi-cadernos-tecnicos/SINAPI-CT-INSTALACOES-EM-COBRE.pdf" TargetMode="External"/><Relationship Id="rId7209" Type="http://schemas.openxmlformats.org/officeDocument/2006/relationships/hyperlink" Target="https://www.caixa.gov.br/Downloads/sinapi-cadernos-tecnicos/SINAPI-CT-LOUCAS-E-METAIS.pdf" TargetMode="External"/><Relationship Id="rId7416" Type="http://schemas.openxmlformats.org/officeDocument/2006/relationships/hyperlink" Target="https://www.caixa.gov.br/Downloads/sinapi-cadernos-tecnicos/SINAPI-CT-MASSA-UNICA-INTERNA.pdf" TargetMode="External"/><Relationship Id="rId7970" Type="http://schemas.openxmlformats.org/officeDocument/2006/relationships/hyperlink" Target="https://www.caixa.gov.br/Downloads/sinapi-cadernos-tecnicos/SINAPI-CT-PINTURA-PARA-PISOS-E-PARA-SINALIZACAO-HORIZONTAL-E-VERTICAL.pdf" TargetMode="External"/><Relationship Id="rId8814" Type="http://schemas.openxmlformats.org/officeDocument/2006/relationships/hyperlink" Target="https://www.caixa.gov.br/Downloads/sinapi-cadernos-tecnicos/SINAPI-CT-SINALIZACAO-HORIZONTAL-VIARIA.pdf" TargetMode="External"/><Relationship Id="rId130" Type="http://schemas.openxmlformats.org/officeDocument/2006/relationships/hyperlink" Target="https://www.caixa.gov.br/Downloads/sinapi-cadernos-tecnicos/SINAPI-CT-ARGAMASSAS.pdf" TargetMode="External"/><Relationship Id="rId3959" Type="http://schemas.openxmlformats.org/officeDocument/2006/relationships/hyperlink" Target="https://www.caixa.gov.br/Downloads/sinapi-cadernos-tecnicos/SINAPI-CT-FOSSAS-E-SUMIDOUROS.pdf" TargetMode="External"/><Relationship Id="rId5174" Type="http://schemas.openxmlformats.org/officeDocument/2006/relationships/hyperlink" Target="https://www.caixa.gov.br/Downloads/sinapi-cadernos-tecnicos/SINAPI-CT-INSTALACOES-HIDRAULICAS-EM-PEX.pdf" TargetMode="External"/><Relationship Id="rId5381" Type="http://schemas.openxmlformats.org/officeDocument/2006/relationships/hyperlink" Target="https://www.caixa.gov.br/Downloads/sinapi-cadernos-tecnicos/SINAPI-CT-INSTALACOES-PREDIAIS-DE-ESGOTO-TUBOS-E-CONEXOES.pdf" TargetMode="External"/><Relationship Id="rId6018" Type="http://schemas.openxmlformats.org/officeDocument/2006/relationships/hyperlink" Target="https://www.caixa.gov.br/Downloads/sinapi-cadernos-tecnicos/SINAPI-CT-INSTALACOES-DE-GAS-E-INCENDIO-EM-ACO-E-FERRO-GALVANIZADO.pdf" TargetMode="External"/><Relationship Id="rId6225" Type="http://schemas.openxmlformats.org/officeDocument/2006/relationships/hyperlink" Target="https://www.caixa.gov.br/Downloads/sinapi-cadernos-tecnicos/SINAPI-CT-INSTALACOES-DE-GAS-E-INCENDIO-EM-ACO-E-FERRO-GALVANIZADO.pdf" TargetMode="External"/><Relationship Id="rId7623" Type="http://schemas.openxmlformats.org/officeDocument/2006/relationships/hyperlink" Target="https://www.caixa.gov.br/Downloads/sinapi-cadernos-tecnicos/SINAPI-CT-PARQUINHOS-E-EQUIPAMENTOS-DE-GINASTICA-AO-AR-LIVRE.pdf" TargetMode="External"/><Relationship Id="rId7830" Type="http://schemas.openxmlformats.org/officeDocument/2006/relationships/hyperlink" Target="https://www.caixa.gov.br/Downloads/sinapi-cadernos-tecnicos/SINAPI-CT-PINTURA-EXTERNA.pdf" TargetMode="External"/><Relationship Id="rId2768" Type="http://schemas.openxmlformats.org/officeDocument/2006/relationships/hyperlink" Target="https://www.caixa.gov.br/Downloads/sinapi-cadernos-tecnicos/SINAPI-CT-DRENOS.pdf" TargetMode="External"/><Relationship Id="rId2975" Type="http://schemas.openxmlformats.org/officeDocument/2006/relationships/hyperlink" Target="https://www.caixa.gov.br/Downloads/sinapi-cadernos-tecnicos/SINAPI-CT-ENERGIA-SOLAR-PARA-EDIFICACOES.pdf" TargetMode="External"/><Relationship Id="rId3819" Type="http://schemas.openxmlformats.org/officeDocument/2006/relationships/hyperlink" Target="https://www.caixa.gov.br/Downloads/sinapi-cadernos-tecnicos/SINAPI-CT-ESTRUTURAS-DE-MADEIRA.pdf" TargetMode="External"/><Relationship Id="rId5034" Type="http://schemas.openxmlformats.org/officeDocument/2006/relationships/hyperlink" Target="https://www.caixa.gov.br/Downloads/sinapi-cadernos-tecnicos/SINAPI-CT-INSTALACOES-HIDRAULICAS-RESERVACAO-E-BOMBAS-DE-RECALQUE.pdf" TargetMode="External"/><Relationship Id="rId6432" Type="http://schemas.openxmlformats.org/officeDocument/2006/relationships/hyperlink" Target="https://www.caixa.gov.br/Downloads/sinapi-cadernos-tecnicos/SINAPI-CT-INSTALACOES-EM-COBRE.pdf" TargetMode="External"/><Relationship Id="rId9588" Type="http://schemas.openxmlformats.org/officeDocument/2006/relationships/hyperlink" Target="https://www.caixa.gov.br/Downloads/sinapi-cadernos-tecnicos/SINAPI-CT-VALVULAS-E-REGISTROS-PARA-SISTEMAS-PREDIAIS.pdf" TargetMode="External"/><Relationship Id="rId947" Type="http://schemas.openxmlformats.org/officeDocument/2006/relationships/hyperlink" Target="https://www.caixa.gov.br/Downloads/sinapi-cadernos-tecnicos/SINAPI-CT-ATERROS-BASES-SUB-BASES-E-IMPRIMACOES.pdf" TargetMode="External"/><Relationship Id="rId1577" Type="http://schemas.openxmlformats.org/officeDocument/2006/relationships/hyperlink" Target="https://www.caixa.gov.br/Downloads/sinapi-cadernos-tecnicos/SINAPI-CT-CUSTOS-HORARIOS-PRODUTIVO-E-IMPRODUTIVO-DOS-EQUIPAMENTOS.pdf" TargetMode="External"/><Relationship Id="rId1784" Type="http://schemas.openxmlformats.org/officeDocument/2006/relationships/hyperlink" Target="https://www.caixa.gov.br/Downloads/sinapi-cadernos-tecnicos/SINAPI-CT-CUSTOS-HORARIOS-PRODUTIVO-E-IMPRODUTIVO-DOS-EQUIPAMENTOS.pdf" TargetMode="External"/><Relationship Id="rId1991" Type="http://schemas.openxmlformats.org/officeDocument/2006/relationships/hyperlink" Target="https://www.caixa.gov.br/Downloads/sinapi-cadernos-tecnicos/SINAPI-CT-DEPRECIACAO-JUROS-IMPOSTOS-E-SEGUROS-MANUTENCAO-E-MATERIAIS-NA-OPERACAO-DOS-EQUIPAMENTOS.pdf" TargetMode="External"/><Relationship Id="rId2628" Type="http://schemas.openxmlformats.org/officeDocument/2006/relationships/hyperlink" Target="https://www.caixa.gov.br/Downloads/sinapi-cadernos-tecnicos/SINAPI-CT-DEPRECIACAO-JUROS-IMPOSTOS-E-SEGUROS-MANUTENCAO-E-MATERIAIS-NA-OPERACAO-DOS-EQUIPAMENTOS.pdf" TargetMode="External"/><Relationship Id="rId2835" Type="http://schemas.openxmlformats.org/officeDocument/2006/relationships/hyperlink" Target="https://www.caixa.gov.br/Downloads/sinapi-cadernos-tecnicos/SINAPI-CT-DUTOS-PARA-AR-CONDICIONADO.pdf" TargetMode="External"/><Relationship Id="rId4190" Type="http://schemas.openxmlformats.org/officeDocument/2006/relationships/hyperlink" Target="https://www.caixa.gov.br/Downloads/sinapi-cadernos-tecnicos/SINAPI-CT-GESSO.pdf" TargetMode="External"/><Relationship Id="rId5241" Type="http://schemas.openxmlformats.org/officeDocument/2006/relationships/hyperlink" Target="https://www.caixa.gov.br/Downloads/sinapi-cadernos-tecnicos/SINAPI-CT-INSTALACOES-HIDRAULICAS-EM-PEX.pdf" TargetMode="External"/><Relationship Id="rId8397" Type="http://schemas.openxmlformats.org/officeDocument/2006/relationships/hyperlink" Target="https://www.caixa.gov.br/Downloads/sinapi-cadernos-tecnicos/SINAPI-CT-RASGOS-E-FIXACOES.pdf" TargetMode="External"/><Relationship Id="rId9448" Type="http://schemas.openxmlformats.org/officeDocument/2006/relationships/hyperlink" Target="https://www.caixa.gov.br/Downloads/sinapi-cadernos-tecnicos/SINAPI-CT-TUBULACAO-FLANGEADA-PARA-REDES-DE-AGUA.pdf" TargetMode="External"/><Relationship Id="rId9655" Type="http://schemas.openxmlformats.org/officeDocument/2006/relationships/hyperlink" Target="https://www.caixa.gov.br/Downloads/sinapi-cadernos-tecnicos/SINAPI-CT-VALVULAS-E-REGISTROS-PARA-SISTEMAS-PREDIAIS.pdf" TargetMode="External"/><Relationship Id="rId76" Type="http://schemas.openxmlformats.org/officeDocument/2006/relationships/hyperlink" Target="https://www.caixa.gov.br/Downloads/sinapi-cadernos-tecnicos/SINAPI-CT-ALVENARIA-DE-VEDACAO.pdf" TargetMode="External"/><Relationship Id="rId807" Type="http://schemas.openxmlformats.org/officeDocument/2006/relationships/hyperlink" Target="https://www.caixa.gov.br/Downloads/sinapi-cadernos-tecnicos/SINAPI-CT-ATERROS-BASES-SUB-BASES-E-IMPRIMACOES.pdf" TargetMode="External"/><Relationship Id="rId1437" Type="http://schemas.openxmlformats.org/officeDocument/2006/relationships/hyperlink" Target="https://www.caixa.gov.br/Downloads/sinapi-cadernos-tecnicos/SINAPI-CT-CONTRAPISO.pdf" TargetMode="External"/><Relationship Id="rId1644" Type="http://schemas.openxmlformats.org/officeDocument/2006/relationships/hyperlink" Target="https://www.caixa.gov.br/Downloads/sinapi-cadernos-tecnicos/SINAPI-CT-CUSTOS-HORARIOS-PRODUTIVO-E-IMPRODUTIVO-DOS-EQUIPAMENTOS.pdf" TargetMode="External"/><Relationship Id="rId1851" Type="http://schemas.openxmlformats.org/officeDocument/2006/relationships/hyperlink" Target="https://www.caixa.gov.br/Downloads/sinapi-cadernos-tecnicos/SINAPI-CT-DEMOLICOES-E-REMOCOES.pdf" TargetMode="External"/><Relationship Id="rId2902" Type="http://schemas.openxmlformats.org/officeDocument/2006/relationships/hyperlink" Target="https://www.caixa.gov.br/Downloads/sinapi-cadernos-tecnicos/SINAPI-CT-ELETROCALHAS.pdf" TargetMode="External"/><Relationship Id="rId4050" Type="http://schemas.openxmlformats.org/officeDocument/2006/relationships/hyperlink" Target="https://www.caixa.gov.br/Downloads/sinapi-cadernos-tecnicos/SINAPI-CT-FORMAS-PARA-ESTRUTURAS-DE-CONCRETO-ARMADO.pdf" TargetMode="External"/><Relationship Id="rId5101" Type="http://schemas.openxmlformats.org/officeDocument/2006/relationships/hyperlink" Target="https://www.caixa.gov.br/Downloads/sinapi-cadernos-tecnicos/SINAPI-CT-INSTALACOES-HIDRAULICAS-RESERVACAO-E-BOMBAS-DE-RECALQUE.pdf" TargetMode="External"/><Relationship Id="rId8257" Type="http://schemas.openxmlformats.org/officeDocument/2006/relationships/hyperlink" Target="https://www.caixa.gov.br/Downloads/sinapi-cadernos-tecnicos/SINAPI-CT-POCOS-DE-VISITA-E-CAIXAS-PARA-BOCAS-DE-LOBO.pdf" TargetMode="External"/><Relationship Id="rId8464" Type="http://schemas.openxmlformats.org/officeDocument/2006/relationships/hyperlink" Target="https://www.caixa.gov.br/Downloads/sinapi-cadernos-tecnicos/SINAPI-CT-RASGOS-E-FIXACOES.pdf" TargetMode="External"/><Relationship Id="rId8671" Type="http://schemas.openxmlformats.org/officeDocument/2006/relationships/hyperlink" Target="https://www.caixa.gov.br/Downloads/sinapi-cadernos-tecnicos/SINAPI-CT-REDES-DE-AGUA-E-ESGOTO-EM-PEAD-LISO-(TUBOS-E-CONEXOES).pdf" TargetMode="External"/><Relationship Id="rId9308" Type="http://schemas.openxmlformats.org/officeDocument/2006/relationships/hyperlink" Target="https://www.caixa.gov.br/Downloads/sinapi-cadernos-tecnicos/SINAPI-CT-TRANSPORTE-CARGA-E-DESCARGA-DE-MATERIAIS.pdf" TargetMode="External"/><Relationship Id="rId9515" Type="http://schemas.openxmlformats.org/officeDocument/2006/relationships/hyperlink" Target="https://www.caixa.gov.br/Downloads/sinapi-cadernos-tecnicos/SINAPI-CT-VIDROS-E-ESPELHOS.pdf" TargetMode="External"/><Relationship Id="rId9722" Type="http://schemas.openxmlformats.org/officeDocument/2006/relationships/hyperlink" Target="https://www.caixa.gov.br/Downloads/sinapi-cadernos-tecnicos/SINAPI-CT-VALVULAS-PARA-REDES-DE-SANEAMENTO.pdf" TargetMode="External"/><Relationship Id="rId1504" Type="http://schemas.openxmlformats.org/officeDocument/2006/relationships/hyperlink" Target="https://www.caixa.gov.br/Downloads/sinapi-cadernos-tecnicos/SINAPI-CT-CUSTOS-HORARIOS-PRODUTIVO-E-IMPRODUTIVO-DOS-EQUIPAMENTOS.pdf" TargetMode="External"/><Relationship Id="rId1711" Type="http://schemas.openxmlformats.org/officeDocument/2006/relationships/hyperlink" Target="https://www.caixa.gov.br/Downloads/sinapi-cadernos-tecnicos/SINAPI-CT-CUSTOS-HORARIOS-PRODUTIVO-E-IMPRODUTIVO-DOS-EQUIPAMENTOS.pdf" TargetMode="External"/><Relationship Id="rId4867" Type="http://schemas.openxmlformats.org/officeDocument/2006/relationships/hyperlink" Target="https://www.caixa.gov.br/Downloads/sinapi-cadernos-tecnicos/SINAPI-CT-INSTALACOES-HIDRAULICAS-RESERVACAO-E-BOMBAS-DE-RECALQUE.pdf" TargetMode="External"/><Relationship Id="rId7066" Type="http://schemas.openxmlformats.org/officeDocument/2006/relationships/hyperlink" Target="https://www.caixa.gov.br/Downloads/sinapi-metodologia/Livro_SINAPI_Calculos_Parametros.pdf" TargetMode="External"/><Relationship Id="rId7273" Type="http://schemas.openxmlformats.org/officeDocument/2006/relationships/hyperlink" Target="https://www.caixa.gov.br/Downloads/sinapi-cadernos-tecnicos/SINAPI-CT-LUMINARIAS-EXTERNAS.pdf" TargetMode="External"/><Relationship Id="rId7480" Type="http://schemas.openxmlformats.org/officeDocument/2006/relationships/hyperlink" Target="https://www.caixa.gov.br/Downloads/sinapi-cadernos-tecnicos/SINAPI-CT-PAISAGISMO-PLANTIO.pdf" TargetMode="External"/><Relationship Id="rId8117" Type="http://schemas.openxmlformats.org/officeDocument/2006/relationships/hyperlink" Target="https://www.caixa.gov.br/Downloads/sinapi-cadernos-tecnicos/SINAPI-CT-POCOS-DE-VISITA-E-CAIXAS-PARA-BOCAS-DE-LOBO.pdf" TargetMode="External"/><Relationship Id="rId8324" Type="http://schemas.openxmlformats.org/officeDocument/2006/relationships/hyperlink" Target="https://www.caixa.gov.br/Downloads/sinapi-cadernos-tecnicos/SINAPI-CT-QUADRAS-E-SEUS-EQUIPAMENTOS.pdf" TargetMode="External"/><Relationship Id="rId8531" Type="http://schemas.openxmlformats.org/officeDocument/2006/relationships/hyperlink" Target="https://www.caixa.gov.br/Downloads/sinapi-cadernos-tecnicos/SINAPI-CT-RECOMPOSICAO-DE-PAVIMENTOS.pdf" TargetMode="External"/><Relationship Id="rId3469" Type="http://schemas.openxmlformats.org/officeDocument/2006/relationships/hyperlink" Target="https://www.caixa.gov.br/Downloads/sinapi-cadernos-tecnicos/SINAPI-CT-ESQUADRIAS-PORTAS.pdf" TargetMode="External"/><Relationship Id="rId3676" Type="http://schemas.openxmlformats.org/officeDocument/2006/relationships/hyperlink" Target="https://www.caixa.gov.br/Downloads/sinapi-cadernos-tecnicos/SINAPI-CT-ESTRUTURA-E-TRAMA-PARA-COBERTURA.pdf" TargetMode="External"/><Relationship Id="rId5918" Type="http://schemas.openxmlformats.org/officeDocument/2006/relationships/hyperlink" Target="https://www.caixa.gov.br/Downloads/sinapi-cadernos-tecnicos/SINAPI-CT-INSTALACOES-DE-DIVISORIAS-DIVERSAS.pdf" TargetMode="External"/><Relationship Id="rId6082" Type="http://schemas.openxmlformats.org/officeDocument/2006/relationships/hyperlink" Target="https://www.caixa.gov.br/Downloads/sinapi-cadernos-tecnicos/SINAPI-CT-INSTALACOES-DE-GAS-E-INCENDIO-EM-ACO-E-FERRO-GALVANIZADO.pdf" TargetMode="External"/><Relationship Id="rId7133" Type="http://schemas.openxmlformats.org/officeDocument/2006/relationships/hyperlink" Target="https://www.caixa.gov.br/Downloads/sinapi-metodologia/Livro_SINAPI_Calculos_Parametros.pdf" TargetMode="External"/><Relationship Id="rId7340" Type="http://schemas.openxmlformats.org/officeDocument/2006/relationships/hyperlink" Target="https://www.caixa.gov.br/Downloads/sinapi-cadernos-tecnicos/SINAPI-CT-MASSA-UNICA-EXTERNA.pdf" TargetMode="External"/><Relationship Id="rId597" Type="http://schemas.openxmlformats.org/officeDocument/2006/relationships/hyperlink" Target="https://www.caixa.gov.br/Downloads/sinapi-cadernos-tecnicos/SINAPI-CT-ASSENTAMENTO-DE-TUBOS-DE-PVC-E-METALICOS-EM-REDES-DE-AGUA.pdf" TargetMode="External"/><Relationship Id="rId2278" Type="http://schemas.openxmlformats.org/officeDocument/2006/relationships/hyperlink" Target="https://www.caixa.gov.br/Downloads/sinapi-cadernos-tecnicos/SINAPI-CT-DEPRECIACAO-JUROS-IMPOSTOS-E-SEGUROS-MANUTENCAO-E-MATERIAIS-NA-OPERACAO-DOS-EQUIPAMENTOS.pdf" TargetMode="External"/><Relationship Id="rId2485" Type="http://schemas.openxmlformats.org/officeDocument/2006/relationships/hyperlink" Target="https://www.caixa.gov.br/Downloads/sinapi-cadernos-tecnicos/SINAPI-CT-DEPRECIACAO-JUROS-IMPOSTOS-E-SEGUROS-MANUTENCAO-E-MATERIAIS-NA-OPERACAO-DOS-EQUIPAMENTOS.pdf" TargetMode="External"/><Relationship Id="rId3329" Type="http://schemas.openxmlformats.org/officeDocument/2006/relationships/hyperlink" Target="https://www.caixa.gov.br/Downloads/sinapi-cadernos-tecnicos/SINAPI-CT-ESCAVACAO-DE-VALAS.pdf" TargetMode="External"/><Relationship Id="rId3883" Type="http://schemas.openxmlformats.org/officeDocument/2006/relationships/hyperlink" Target="https://www.caixa.gov.br/Downloads/sinapi-cadernos-tecnicos/SINAPI-CT-EXECUCAO-DE-TIRANTES.pdf" TargetMode="External"/><Relationship Id="rId4727" Type="http://schemas.openxmlformats.org/officeDocument/2006/relationships/hyperlink" Target="https://www.caixa.gov.br/Downloads/sinapi-cadernos-tecnicos/SINAPI-CT-INSTALACOES-ELETRICAS-QUADROS-CABOS-DISJUNTORES-CONTATORES-E-BARRAMENTOS-BLINDADOS.pdf" TargetMode="External"/><Relationship Id="rId4934" Type="http://schemas.openxmlformats.org/officeDocument/2006/relationships/hyperlink" Target="https://www.caixa.gov.br/Downloads/sinapi-cadernos-tecnicos/SINAPI-CT-INSTALACOES-HIDRAULICAS-RESERVACAO-E-BOMBAS-DE-RECALQUE.pdf" TargetMode="External"/><Relationship Id="rId7200" Type="http://schemas.openxmlformats.org/officeDocument/2006/relationships/hyperlink" Target="https://www.caixa.gov.br/Downloads/sinapi-cadernos-tecnicos/SINAPI-CT-LOUCAS-E-METAIS.pdf" TargetMode="External"/><Relationship Id="rId9098" Type="http://schemas.openxmlformats.org/officeDocument/2006/relationships/hyperlink" Target="https://www.caixa.gov.br/Downloads/sinapi-cadernos-tecnicos/SINAPI-CT-TRANSPORTE-FLUVIAL-CARGA-E-DESCARGA.pdf" TargetMode="External"/><Relationship Id="rId457" Type="http://schemas.openxmlformats.org/officeDocument/2006/relationships/hyperlink" Target="https://www.caixa.gov.br/Downloads/sinapi-cadernos-tecnicos/SINAPI-CT-ASSENTAMENTO-DE-TUBOS-DE-PVC-E-METALICOS-EM-REDES-DE-AGUA.pdf" TargetMode="External"/><Relationship Id="rId1087" Type="http://schemas.openxmlformats.org/officeDocument/2006/relationships/hyperlink" Target="https://www.caixa.gov.br/Downloads/sinapi-cadernos-tecnicos/SINAPI-CT-BRISES.pdf" TargetMode="External"/><Relationship Id="rId1294" Type="http://schemas.openxmlformats.org/officeDocument/2006/relationships/hyperlink" Target="https://www.caixa.gov.br/Downloads/sinapi-cadernos-tecnicos/SINAPI-CT-CONCRETAGEM-PARA-ESTRUTURAS-DE-CONCRETO-ARMADO.pdf" TargetMode="External"/><Relationship Id="rId2138" Type="http://schemas.openxmlformats.org/officeDocument/2006/relationships/hyperlink" Target="https://www.caixa.gov.br/Downloads/sinapi-cadernos-tecnicos/SINAPI-CT-DEPRECIACAO-JUROS-IMPOSTOS-E-SEGUROS-MANUTENCAO-E-MATERIAIS-NA-OPERACAO-DOS-EQUIPAMENTOS.pdf" TargetMode="External"/><Relationship Id="rId2692" Type="http://schemas.openxmlformats.org/officeDocument/2006/relationships/hyperlink" Target="https://www.caixa.gov.br/Downloads/sinapi-cadernos-tecnicos/SINAPI-CT-DEPRECIACAO-JUROS-IMPOSTOS-E-SEGUROS-MANUTENCAO-E-MATERIAIS-NA-OPERACAO-DOS-EQUIPAMENTOS.pdf" TargetMode="External"/><Relationship Id="rId3536" Type="http://schemas.openxmlformats.org/officeDocument/2006/relationships/hyperlink" Target="https://www.caixa.gov.br/Downloads/sinapi-cadernos-tecnicos/SINAPI-CT-ESQUADRIAS-PORTAS.pdf" TargetMode="External"/><Relationship Id="rId3743" Type="http://schemas.openxmlformats.org/officeDocument/2006/relationships/hyperlink" Target="https://www.caixa.gov.br/Downloads/sinapi-cadernos-tecnicos/SINAPI-CT-ESTRUTURAS-PRE-FABRICADAS-E-PRE-MOLDADAS.pdf" TargetMode="External"/><Relationship Id="rId3950" Type="http://schemas.openxmlformats.org/officeDocument/2006/relationships/hyperlink" Target="https://www.caixa.gov.br/Downloads/sinapi-cadernos-tecnicos/SINAPI-CT-FOSSAS-E-SUMIDOUROS.pdf" TargetMode="External"/><Relationship Id="rId6899" Type="http://schemas.openxmlformats.org/officeDocument/2006/relationships/hyperlink" Target="https://www.caixa.gov.br/Downloads/sinapi-metodologia/Livro_SINAPI_Calculos_Parametros.pdf" TargetMode="External"/><Relationship Id="rId9165" Type="http://schemas.openxmlformats.org/officeDocument/2006/relationships/hyperlink" Target="https://www.caixa.gov.br/Downloads/sinapi-cadernos-tecnicos/SINAPI-CT-TRANSPORTE-DE-MATERIAIS-DENTRO-DO-CANTEIRO-DE-OBRAS.pdf" TargetMode="External"/><Relationship Id="rId664" Type="http://schemas.openxmlformats.org/officeDocument/2006/relationships/hyperlink" Target="https://www.caixa.gov.br/Downloads/sinapi-cadernos-tecnicos/SINAPI-CT-ASSENTAMENTO-DE-TUBOS-DE-ESGOTO-OU-DRENAGEM-PLUVIAL-EM-CONCRETO.pdf" TargetMode="External"/><Relationship Id="rId871" Type="http://schemas.openxmlformats.org/officeDocument/2006/relationships/hyperlink" Target="https://www.caixa.gov.br/Downloads/sinapi-cadernos-tecnicos/SINAPI-CT-ATERROS-BASES-SUB-BASES-E-IMPRIMACOES.pdf" TargetMode="External"/><Relationship Id="rId2345" Type="http://schemas.openxmlformats.org/officeDocument/2006/relationships/hyperlink" Target="https://www.caixa.gov.br/Downloads/sinapi-cadernos-tecnicos/SINAPI-CT-DEPRECIACAO-JUROS-IMPOSTOS-E-SEGUROS-MANUTENCAO-E-MATERIAIS-NA-OPERACAO-DOS-EQUIPAMENTOS.pdf" TargetMode="External"/><Relationship Id="rId2552" Type="http://schemas.openxmlformats.org/officeDocument/2006/relationships/hyperlink" Target="https://www.caixa.gov.br/Downloads/sinapi-cadernos-tecnicos/SINAPI-CT-DEPRECIACAO-JUROS-IMPOSTOS-E-SEGUROS-MANUTENCAO-E-MATERIAIS-NA-OPERACAO-DOS-EQUIPAMENTOS.pdf" TargetMode="External"/><Relationship Id="rId3603" Type="http://schemas.openxmlformats.org/officeDocument/2006/relationships/hyperlink" Target="https://www.caixa.gov.br/Downloads/sinapi-cadernos-tecnicos/SINAPI-CT-ESTACAS-PRE-MOLDADAS.pdf" TargetMode="External"/><Relationship Id="rId3810" Type="http://schemas.openxmlformats.org/officeDocument/2006/relationships/hyperlink" Target="https://www.caixa.gov.br/Downloads/sinapi-cadernos-tecnicos/SINAPI-CT-ESTRUTURAS-DE-MADEIRA.pdf" TargetMode="External"/><Relationship Id="rId6759" Type="http://schemas.openxmlformats.org/officeDocument/2006/relationships/hyperlink" Target="https://www.caixa.gov.br/Downloads/sinapi-metodologia/Livro_SINAPI_Calculos_Parametros.pdf" TargetMode="External"/><Relationship Id="rId6966" Type="http://schemas.openxmlformats.org/officeDocument/2006/relationships/hyperlink" Target="https://www.caixa.gov.br/Downloads/sinapi-metodologia/Livro_SINAPI_Calculos_Parametros.pdf" TargetMode="External"/><Relationship Id="rId9372" Type="http://schemas.openxmlformats.org/officeDocument/2006/relationships/hyperlink" Target="https://www.caixa.gov.br/Downloads/sinapi-cadernos-tecnicos/SINAPI-CT-TRANSPORTE-CARGA-E-DESCARGA-DE-MATERIAIS.pdf" TargetMode="External"/><Relationship Id="rId317" Type="http://schemas.openxmlformats.org/officeDocument/2006/relationships/hyperlink" Target="https://www.caixa.gov.br/Downloads/sinapi-cadernos-tecnicos/SINAPI-CT-ARMACAO-PARA-ESTRUTURAS-DE-CONCRETO-ARMADO.pdf" TargetMode="External"/><Relationship Id="rId524" Type="http://schemas.openxmlformats.org/officeDocument/2006/relationships/hyperlink" Target="https://www.caixa.gov.br/Downloads/sinapi-cadernos-tecnicos/SINAPI-CT-ASSENTAMENTO-DE-TUBOS-DE-PVC-E-METALICOS-EM-REDES-DE-AGUA.pdf" TargetMode="External"/><Relationship Id="rId731" Type="http://schemas.openxmlformats.org/officeDocument/2006/relationships/hyperlink" Target="https://www.caixa.gov.br/Downloads/sinapi-cadernos-tecnicos/SINAPI-CT-ATERRO-E-REATERRO-DE-VALAS.pdf" TargetMode="External"/><Relationship Id="rId1154" Type="http://schemas.openxmlformats.org/officeDocument/2006/relationships/hyperlink" Target="https://www.caixa.gov.br/Downloads/sinapi-cadernos-tecnicos/SINAPI-CT-CAIXAS-DE-AGUA-PARA-EDIFICACOES.pdf" TargetMode="External"/><Relationship Id="rId1361" Type="http://schemas.openxmlformats.org/officeDocument/2006/relationships/hyperlink" Target="https://www.caixa.gov.br/Downloads/sinapi-cadernos-tecnicos/SINAPI-CT-CONCRETO-PROTENDIDO.pdf" TargetMode="External"/><Relationship Id="rId2205" Type="http://schemas.openxmlformats.org/officeDocument/2006/relationships/hyperlink" Target="https://www.caixa.gov.br/Downloads/sinapi-cadernos-tecnicos/SINAPI-CT-DEPRECIACAO-JUROS-IMPOSTOS-E-SEGUROS-MANUTENCAO-E-MATERIAIS-NA-OPERACAO-DOS-EQUIPAMENTOS.pdf" TargetMode="External"/><Relationship Id="rId2412" Type="http://schemas.openxmlformats.org/officeDocument/2006/relationships/hyperlink" Target="https://www.caixa.gov.br/Downloads/sinapi-cadernos-tecnicos/SINAPI-CT-DEPRECIACAO-JUROS-IMPOSTOS-E-SEGUROS-MANUTENCAO-E-MATERIAIS-NA-OPERACAO-DOS-EQUIPAMENTOS.pdf" TargetMode="External"/><Relationship Id="rId5568" Type="http://schemas.openxmlformats.org/officeDocument/2006/relationships/hyperlink" Target="https://www.caixa.gov.br/Downloads/sinapi-cadernos-tecnicos/SINAPI-CT-INSTALACOES-PREDIAIS-DE-AGUA-FRIA-EM-PVC.pdf" TargetMode="External"/><Relationship Id="rId5775" Type="http://schemas.openxmlformats.org/officeDocument/2006/relationships/hyperlink" Target="https://www.caixa.gov.br/Downloads/sinapi-cadernos-tecnicos/SINAPI-CT-INSTALACOES-PREDIAIS-DE-AGUA-QUENTE-EM-CPVC.pdf" TargetMode="External"/><Relationship Id="rId5982" Type="http://schemas.openxmlformats.org/officeDocument/2006/relationships/hyperlink" Target="https://www.caixa.gov.br/Downloads/sinapi-cadernos-tecnicos/SINAPI-CT-INSTALACOES-DE-GAS-E-INCENDIO-EM-ACO-E-FERRO-GALVANIZADO.pdf" TargetMode="External"/><Relationship Id="rId6619" Type="http://schemas.openxmlformats.org/officeDocument/2006/relationships/hyperlink" Target="https://www.caixa.gov.br/Downloads/sinapi-cadernos-tecnicos/SINAPI-CT-INSTALACOES-PARA-CANTEIROS-DE-OBRAS.pdf" TargetMode="External"/><Relationship Id="rId6826" Type="http://schemas.openxmlformats.org/officeDocument/2006/relationships/hyperlink" Target="https://www.caixa.gov.br/Downloads/sinapi-metodologia/Livro_SINAPI_Calculos_Parametros.pdf" TargetMode="External"/><Relationship Id="rId8181" Type="http://schemas.openxmlformats.org/officeDocument/2006/relationships/hyperlink" Target="https://www.caixa.gov.br/Downloads/sinapi-cadernos-tecnicos/SINAPI-CT-POCOS-DE-VISITA-E-CAIXAS-PARA-BOCAS-DE-LOBO.pdf" TargetMode="External"/><Relationship Id="rId9025" Type="http://schemas.openxmlformats.org/officeDocument/2006/relationships/hyperlink" Target="https://www.caixa.gov.br/Downloads/sinapi-cadernos-tecnicos/SINAPI-CT-TELHAMENTO-PARA-COBERTURA.pdf" TargetMode="External"/><Relationship Id="rId9232" Type="http://schemas.openxmlformats.org/officeDocument/2006/relationships/hyperlink" Target="https://www.caixa.gov.br/Downloads/sinapi-cadernos-tecnicos/SINAPI-CT-TRANSPORTE-DE-MATERIAIS-DENTRO-DO-CANTEIRO-DE-OBRAS.pdf" TargetMode="External"/><Relationship Id="rId1014" Type="http://schemas.openxmlformats.org/officeDocument/2006/relationships/hyperlink" Target="https://www.caixa.gov.br/Downloads/sinapi-cadernos-tecnicos/SINAPI-CT-BOCAS-PARA-BUEIROS.pdf" TargetMode="External"/><Relationship Id="rId1221" Type="http://schemas.openxmlformats.org/officeDocument/2006/relationships/hyperlink" Target="https://www.caixa.gov.br/Downloads/sinapi-cadernos-tecnicos/SINAPI-CT-CANALETAS-GRELHAS-E-CAIXAS-COM-GRELHA-PARA-DRENAGEM.pdf" TargetMode="External"/><Relationship Id="rId4377" Type="http://schemas.openxmlformats.org/officeDocument/2006/relationships/hyperlink" Target="https://www.caixa.gov.br/Downloads/sinapi-cadernos-tecnicos/SINAPI-CT-INSTALACOES-ELETRICAS-ELETRODUTOS-EMBUTIDOS-CABOS-CAIXAS-TOMADAS-E-INTERRUPTORES.pdf" TargetMode="External"/><Relationship Id="rId4584" Type="http://schemas.openxmlformats.org/officeDocument/2006/relationships/hyperlink" Target="https://www.caixa.gov.br/Downloads/sinapi-cadernos-tecnicos/SINAPI-CT-INSTALACOES-ELETRICAS-ELETRODUTOS-CONEXOES-E-CONDULETES-APARENTES.pdf" TargetMode="External"/><Relationship Id="rId4791" Type="http://schemas.openxmlformats.org/officeDocument/2006/relationships/hyperlink" Target="https://www.caixa.gov.br/Downloads/sinapi-cadernos-tecnicos/SINAPI-CT-INSTALACOES-ELETRICAS-REDE-DE-DISTRIBUICAO.pdf" TargetMode="External"/><Relationship Id="rId5428" Type="http://schemas.openxmlformats.org/officeDocument/2006/relationships/hyperlink" Target="https://www.caixa.gov.br/Downloads/sinapi-cadernos-tecnicos/SINAPI-CT-INSTALACOES-PREDIAIS-DE-ESGOTO-TUBOS-E-CONEXOES.pdf" TargetMode="External"/><Relationship Id="rId5635" Type="http://schemas.openxmlformats.org/officeDocument/2006/relationships/hyperlink" Target="https://www.caixa.gov.br/Downloads/sinapi-cadernos-tecnicos/SINAPI-CT-INSTALACOES-PREDIAIS-DE-AGUA-FRIA-EM-PVC.pdf" TargetMode="External"/><Relationship Id="rId5842" Type="http://schemas.openxmlformats.org/officeDocument/2006/relationships/hyperlink" Target="https://www.caixa.gov.br/Downloads/sinapi-cadernos-tecnicos/SINAPI-CT-INSTALACOES-PREDIAIS-DE-AGUAS-PLUVIAIS-TUBOS-CONEXOES-CAIXAS-E-RALOS.pdf" TargetMode="External"/><Relationship Id="rId8041" Type="http://schemas.openxmlformats.org/officeDocument/2006/relationships/hyperlink" Target="https://www.caixa.gov.br/Downloads/sinapi-cadernos-tecnicos/SINAPI-CT-POSTES-DE-CONCRETO-E-METALICOS.pdf" TargetMode="External"/><Relationship Id="rId8998" Type="http://schemas.openxmlformats.org/officeDocument/2006/relationships/hyperlink" Target="https://www.caixa.gov.br/Downloads/sinapi-cadernos-tecnicos/SINAPI-CT-TELHAMENTO-PARA-COBERTURA.pdf" TargetMode="External"/><Relationship Id="rId3186" Type="http://schemas.openxmlformats.org/officeDocument/2006/relationships/hyperlink" Target="https://www.caixa.gov.br/Downloads/sinapi-cadernos-tecnicos/SINAPI-CT-ESCAVACAO-HORIZONTAL.pdf" TargetMode="External"/><Relationship Id="rId3393" Type="http://schemas.openxmlformats.org/officeDocument/2006/relationships/hyperlink" Target="https://www.caixa.gov.br/Downloads/sinapi-cadernos-tecnicos/SINAPI-CT-ESCORAMENTO-E-PREPARO-DE-FUNDO-DE-VALAS.pdf" TargetMode="External"/><Relationship Id="rId4237" Type="http://schemas.openxmlformats.org/officeDocument/2006/relationships/hyperlink" Target="https://www.caixa.gov.br/Downloads/sinapi-cadernos-tecnicos/SINAPI-CT-GUARDA-CORPO-CORRIMAO-E-GRADE-PARA-ESQUADRIAS.pdf" TargetMode="External"/><Relationship Id="rId4444" Type="http://schemas.openxmlformats.org/officeDocument/2006/relationships/hyperlink" Target="https://www.caixa.gov.br/Downloads/sinapi-cadernos-tecnicos/SINAPI-CT-INSTALACOES-ELETRICAS-ELETRODUTOS-EMBUTIDOS-CABOS-CAIXAS-TOMADAS-E-INTERRUPTORES.pdf" TargetMode="External"/><Relationship Id="rId4651" Type="http://schemas.openxmlformats.org/officeDocument/2006/relationships/hyperlink" Target="https://www.caixa.gov.br/Downloads/sinapi-cadernos-tecnicos/SINAPI-CT-INSTALACOES-ELETRICAS-QUADROS-CABOS-DISJUNTORES-CONTATORES-E-BARRAMENTOS-BLINDADOS.pdf" TargetMode="External"/><Relationship Id="rId3046" Type="http://schemas.openxmlformats.org/officeDocument/2006/relationships/hyperlink" Target="https://www.caixa.gov.br/Downloads/sinapi-cadernos-tecnicos/SINAPI-CT-EQUIPAMENTOS-DE-PROTECAO-COLETIVA.pdf" TargetMode="External"/><Relationship Id="rId3253" Type="http://schemas.openxmlformats.org/officeDocument/2006/relationships/hyperlink" Target="https://www.caixa.gov.br/Downloads/sinapi-cadernos-tecnicos/SINAPI-CT-ESCAVACAO-VERTICAL-A-CEU-ABERTO.pdf" TargetMode="External"/><Relationship Id="rId3460" Type="http://schemas.openxmlformats.org/officeDocument/2006/relationships/hyperlink" Target="https://www.caixa.gov.br/Downloads/sinapi-cadernos-tecnicos/SINAPI-CT-ESQUADRIAS-PORTAS.pdf" TargetMode="External"/><Relationship Id="rId4304" Type="http://schemas.openxmlformats.org/officeDocument/2006/relationships/hyperlink" Target="https://www.caixa.gov.br/Downloads/sinapi-cadernos-tecnicos/SINAPI-CT-ILUMINACAO-PREDIAL-E-MONITORAMENTO.pdf" TargetMode="External"/><Relationship Id="rId5702" Type="http://schemas.openxmlformats.org/officeDocument/2006/relationships/hyperlink" Target="https://www.caixa.gov.br/Downloads/sinapi-cadernos-tecnicos/SINAPI-CT-INSTALACOES-PREDIAIS-DE-AGUA-QUENTE-EM-CPVC.pdf" TargetMode="External"/><Relationship Id="rId8858" Type="http://schemas.openxmlformats.org/officeDocument/2006/relationships/hyperlink" Target="https://www.caixa.gov.br/Downloads/sinapi-cadernos-tecnicos/SINAPI-CT-SINALIZACAO-VERTICAL-VIARIA.pdf" TargetMode="External"/><Relationship Id="rId174" Type="http://schemas.openxmlformats.org/officeDocument/2006/relationships/hyperlink" Target="https://www.caixa.gov.br/Downloads/sinapi-cadernos-tecnicos/SINAPI-CT-ARGAMASSAS.pdf" TargetMode="External"/><Relationship Id="rId381" Type="http://schemas.openxmlformats.org/officeDocument/2006/relationships/hyperlink" Target="https://www.caixa.gov.br/Downloads/sinapi-cadernos-tecnicos/SINAPI-CT-ASSENTAMENTO-DE-TUBOS-DE-ESGOTO-EM-PVC-E-PEAD.pdf" TargetMode="External"/><Relationship Id="rId2062" Type="http://schemas.openxmlformats.org/officeDocument/2006/relationships/hyperlink" Target="https://www.caixa.gov.br/Downloads/sinapi-cadernos-tecnicos/SINAPI-CT-DEPRECIACAO-JUROS-IMPOSTOS-E-SEGUROS-MANUTENCAO-E-MATERIAIS-NA-OPERACAO-DOS-EQUIPAMENTOS.pdf" TargetMode="External"/><Relationship Id="rId3113" Type="http://schemas.openxmlformats.org/officeDocument/2006/relationships/hyperlink" Target="https://www.caixa.gov.br/Downloads/sinapi-cadernos-tecnicos/SINAPI-CT-ESCADAS.pdf" TargetMode="External"/><Relationship Id="rId4511" Type="http://schemas.openxmlformats.org/officeDocument/2006/relationships/hyperlink" Target="https://www.caixa.gov.br/Downloads/sinapi-cadernos-tecnicos/SINAPI-CT-INSTALACOES-ELETRICAS-ELETRODUTOS-EMBUTIDOS-CABOS-CAIXAS-TOMADAS-E-INTERRUPTORES.pdf" TargetMode="External"/><Relationship Id="rId6269" Type="http://schemas.openxmlformats.org/officeDocument/2006/relationships/hyperlink" Target="https://www.caixa.gov.br/Downloads/sinapi-cadernos-tecnicos/SINAPI-CT-INSTALACOES-DE-GAS-EM-PEX-MULTICAMADAS.pdf" TargetMode="External"/><Relationship Id="rId7667" Type="http://schemas.openxmlformats.org/officeDocument/2006/relationships/hyperlink" Target="https://www.caixa.gov.br/Downloads/sinapi-cadernos-tecnicos/SINAPI-CT-PAVIMENTO-INTERTRAVADO.pdf" TargetMode="External"/><Relationship Id="rId7874" Type="http://schemas.openxmlformats.org/officeDocument/2006/relationships/hyperlink" Target="https://www.caixa.gov.br/Downloads/sinapi-cadernos-tecnicos/SINAPI-CT-PINTURA-EM-MADEIRA.pdf" TargetMode="External"/><Relationship Id="rId8718" Type="http://schemas.openxmlformats.org/officeDocument/2006/relationships/hyperlink" Target="https://www.caixa.gov.br/Downloads/sinapi-cadernos-tecnicos/SINAPI-CT-REDES-DE-AGUA-E-ESGOTO-EM-PEAD-LISO-(TUBOS-E-CONEXOES).pdf" TargetMode="External"/><Relationship Id="rId8925" Type="http://schemas.openxmlformats.org/officeDocument/2006/relationships/hyperlink" Target="https://www.caixa.gov.br/Downloads/sinapi-cadernos-tecnicos/SINAPI-CT-SISTEMAS-DE-MEDICAO.pdf" TargetMode="External"/><Relationship Id="rId241" Type="http://schemas.openxmlformats.org/officeDocument/2006/relationships/hyperlink" Target="https://www.caixa.gov.br/Downloads/sinapi-cadernos-tecnicos/SINAPI-CT-ARGAMASSAS.pdf" TargetMode="External"/><Relationship Id="rId3320" Type="http://schemas.openxmlformats.org/officeDocument/2006/relationships/hyperlink" Target="https://www.caixa.gov.br/Downloads/sinapi-cadernos-tecnicos/SINAPI-CT-ESCAVACAO-DE-VALAS.pdf" TargetMode="External"/><Relationship Id="rId5078" Type="http://schemas.openxmlformats.org/officeDocument/2006/relationships/hyperlink" Target="https://www.caixa.gov.br/Downloads/sinapi-cadernos-tecnicos/SINAPI-CT-INSTALACOES-HIDRAULICAS-RESERVACAO-E-BOMBAS-DE-RECALQUE.pdf" TargetMode="External"/><Relationship Id="rId6476" Type="http://schemas.openxmlformats.org/officeDocument/2006/relationships/hyperlink" Target="https://www.caixa.gov.br/Downloads/sinapi-cadernos-tecnicos/SINAPI-CT-INSTALACOES-EM-COBRE.pdf" TargetMode="External"/><Relationship Id="rId6683" Type="http://schemas.openxmlformats.org/officeDocument/2006/relationships/hyperlink" Target="https://www.caixa.gov.br/Downloads/sinapi-cadernos-tecnicos/SINAPI-CT-LASTRO.pdf" TargetMode="External"/><Relationship Id="rId6890" Type="http://schemas.openxmlformats.org/officeDocument/2006/relationships/hyperlink" Target="https://www.caixa.gov.br/Downloads/sinapi-metodologia/Livro_SINAPI_Calculos_Parametros.pdf" TargetMode="External"/><Relationship Id="rId7527" Type="http://schemas.openxmlformats.org/officeDocument/2006/relationships/hyperlink" Target="https://www.caixa.gov.br/Downloads/sinapi-cadernos-tecnicos/SINAPI-CT-PAREDES-DE-CONCRETO-CONCRETAGEM.pdf" TargetMode="External"/><Relationship Id="rId7734" Type="http://schemas.openxmlformats.org/officeDocument/2006/relationships/hyperlink" Target="https://www.caixa.gov.br/Downloads/sinapi-cadernos-tecnicos/SINAPI-CT-PELE-DE-VIDRO-EM-FACHADAS.pdf" TargetMode="External"/><Relationship Id="rId7941" Type="http://schemas.openxmlformats.org/officeDocument/2006/relationships/hyperlink" Target="https://www.caixa.gov.br/Downloads/sinapi-cadernos-tecnicos/SINAPI-CT-PINTURA-EM-SUPERFICIES-METALICAS.pdf" TargetMode="External"/><Relationship Id="rId2879" Type="http://schemas.openxmlformats.org/officeDocument/2006/relationships/hyperlink" Target="https://www.caixa.gov.br/Downloads/sinapi-cadernos-tecnicos/SINAPI-CT-ELETROCALHAS.pdf" TargetMode="External"/><Relationship Id="rId5285" Type="http://schemas.openxmlformats.org/officeDocument/2006/relationships/hyperlink" Target="https://www.caixa.gov.br/Downloads/sinapi-cadernos-tecnicos/SINAPI-CT-INSTALACOES-HIDRAULICAS-EM-PPR.pdf" TargetMode="External"/><Relationship Id="rId5492" Type="http://schemas.openxmlformats.org/officeDocument/2006/relationships/hyperlink" Target="https://www.caixa.gov.br/Downloads/sinapi-cadernos-tecnicos/SINAPI-CT-INSTALACOES-PREDIAIS-DE-AGUA-FRIA-EM-PVC.pdf" TargetMode="External"/><Relationship Id="rId6129" Type="http://schemas.openxmlformats.org/officeDocument/2006/relationships/hyperlink" Target="https://www.caixa.gov.br/Downloads/sinapi-cadernos-tecnicos/SINAPI-CT-INSTALACOES-DE-GAS-E-INCENDIO-EM-ACO-E-FERRO-GALVANIZADO.pdf" TargetMode="External"/><Relationship Id="rId6336" Type="http://schemas.openxmlformats.org/officeDocument/2006/relationships/hyperlink" Target="https://www.caixa.gov.br/Downloads/sinapi-cadernos-tecnicos/SINAPI-CT-INSTALACOES-DE-AR-CONDICIONADO.pdf" TargetMode="External"/><Relationship Id="rId6543" Type="http://schemas.openxmlformats.org/officeDocument/2006/relationships/hyperlink" Target="https://www.caixa.gov.br/Downloads/sinapi-cadernos-tecnicos/SINAPI-CT-INSTALACOES-EM-COBRE.pdf" TargetMode="External"/><Relationship Id="rId6750" Type="http://schemas.openxmlformats.org/officeDocument/2006/relationships/hyperlink" Target="https://www.caixa.gov.br/Downloads/sinapi-cadernos-tecnicos/SINAPI-CT-LIMPEZA-DE-OBRA.pdf" TargetMode="External"/><Relationship Id="rId7801" Type="http://schemas.openxmlformats.org/officeDocument/2006/relationships/hyperlink" Target="https://www.caixa.gov.br/Downloads/sinapi-cadernos-tecnicos/SINAPI-CT-PERFURACAO-HORIZONTAL-DIRECIONAL-HDD.pdf" TargetMode="External"/><Relationship Id="rId9699" Type="http://schemas.openxmlformats.org/officeDocument/2006/relationships/hyperlink" Target="https://www.caixa.gov.br/Downloads/sinapi-cadernos-tecnicos/SINAPI-CT-VALVULAS-PARA-REDES-DE-SANEAMENTO.pdf" TargetMode="External"/><Relationship Id="rId101" Type="http://schemas.openxmlformats.org/officeDocument/2006/relationships/hyperlink" Target="https://www.caixa.gov.br/Downloads/sinapi-cadernos-tecnicos/SINAPI-CT-ARGAMASSAS.pdf" TargetMode="External"/><Relationship Id="rId1688" Type="http://schemas.openxmlformats.org/officeDocument/2006/relationships/hyperlink" Target="https://www.caixa.gov.br/Downloads/sinapi-cadernos-tecnicos/SINAPI-CT-CUSTOS-HORARIOS-PRODUTIVO-E-IMPRODUTIVO-DOS-EQUIPAMENTOS.pdf" TargetMode="External"/><Relationship Id="rId1895" Type="http://schemas.openxmlformats.org/officeDocument/2006/relationships/hyperlink" Target="https://www.caixa.gov.br/Downloads/sinapi-cadernos-tecnicos/SINAPI-CT-DEMOLICOES-E-REMOCOES.pdf" TargetMode="External"/><Relationship Id="rId2739" Type="http://schemas.openxmlformats.org/officeDocument/2006/relationships/hyperlink" Target="https://www.caixa.gov.br/Downloads/sinapi-cadernos-tecnicos/SINAPI-CT-DRENAGEM-DE-AR-CONDICIONADO.pdf" TargetMode="External"/><Relationship Id="rId2946" Type="http://schemas.openxmlformats.org/officeDocument/2006/relationships/hyperlink" Target="https://www.caixa.gov.br/Downloads/sinapi-cadernos-tecnicos/SINAPI-CT-ENERGIA-SOLAR-PARA-EDIFICACOES.pdf" TargetMode="External"/><Relationship Id="rId4094" Type="http://schemas.openxmlformats.org/officeDocument/2006/relationships/hyperlink" Target="https://www.caixa.gov.br/Downloads/sinapi-cadernos-tecnicos/SINAPI-CT-FORMAS-PARA-ESTRUTURAS-DE-CONCRETO-ARMADO.pdf" TargetMode="External"/><Relationship Id="rId5145" Type="http://schemas.openxmlformats.org/officeDocument/2006/relationships/hyperlink" Target="https://www.caixa.gov.br/Downloads/sinapi-cadernos-tecnicos/SINAPI-CT-INSTALACOES-HIDRAULICAS-EM-PEX.pdf" TargetMode="External"/><Relationship Id="rId5352" Type="http://schemas.openxmlformats.org/officeDocument/2006/relationships/hyperlink" Target="https://www.caixa.gov.br/Downloads/sinapi-cadernos-tecnicos/SINAPI-CT-INSTALACOES-HIDRAULICAS-EM-PPR.pdf" TargetMode="External"/><Relationship Id="rId6403" Type="http://schemas.openxmlformats.org/officeDocument/2006/relationships/hyperlink" Target="https://www.caixa.gov.br/Downloads/sinapi-cadernos-tecnicos/SINAPI-CT-INSTALACOES-EM-COBRE.pdf" TargetMode="External"/><Relationship Id="rId6610" Type="http://schemas.openxmlformats.org/officeDocument/2006/relationships/hyperlink" Target="https://www.caixa.gov.br/Downloads/sinapi-cadernos-tecnicos/SINAPI-CT-INSTALACOES-EM-COBRE.pdf" TargetMode="External"/><Relationship Id="rId9559" Type="http://schemas.openxmlformats.org/officeDocument/2006/relationships/hyperlink" Target="https://www.caixa.gov.br/Downloads/sinapi-cadernos-tecnicos/SINAPI-CT-VIDROS-E-ESPELHOS.pdf" TargetMode="External"/><Relationship Id="rId918" Type="http://schemas.openxmlformats.org/officeDocument/2006/relationships/hyperlink" Target="https://www.caixa.gov.br/Downloads/sinapi-cadernos-tecnicos/SINAPI-CT-ATERROS-BASES-SUB-BASES-E-IMPRIMACOES.pdf" TargetMode="External"/><Relationship Id="rId1548" Type="http://schemas.openxmlformats.org/officeDocument/2006/relationships/hyperlink" Target="https://www.caixa.gov.br/Downloads/sinapi-cadernos-tecnicos/SINAPI-CT-CUSTOS-HORARIOS-PRODUTIVO-E-IMPRODUTIVO-DOS-EQUIPAMENTOS.pdf" TargetMode="External"/><Relationship Id="rId1755" Type="http://schemas.openxmlformats.org/officeDocument/2006/relationships/hyperlink" Target="https://www.caixa.gov.br/Downloads/sinapi-cadernos-tecnicos/SINAPI-CT-CUSTOS-HORARIOS-PRODUTIVO-E-IMPRODUTIVO-DOS-EQUIPAMENTOS.pdf" TargetMode="External"/><Relationship Id="rId4161" Type="http://schemas.openxmlformats.org/officeDocument/2006/relationships/hyperlink" Target="https://www.caixa.gov.br/Downloads/sinapi-cadernos-tecnicos/SINAPI-CT-GALERIAS-COM-ADUELAS-DE-CONCRETO.pdf" TargetMode="External"/><Relationship Id="rId5005" Type="http://schemas.openxmlformats.org/officeDocument/2006/relationships/hyperlink" Target="https://www.caixa.gov.br/Downloads/sinapi-cadernos-tecnicos/SINAPI-CT-INSTALACOES-HIDRAULICAS-RESERVACAO-E-BOMBAS-DE-RECALQUE.pdf" TargetMode="External"/><Relationship Id="rId5212" Type="http://schemas.openxmlformats.org/officeDocument/2006/relationships/hyperlink" Target="https://www.caixa.gov.br/Downloads/sinapi-cadernos-tecnicos/SINAPI-CT-INSTALACOES-HIDRAULICAS-EM-PEX.pdf" TargetMode="External"/><Relationship Id="rId8368" Type="http://schemas.openxmlformats.org/officeDocument/2006/relationships/hyperlink" Target="https://www.caixa.gov.br/Downloads/sinapi-cadernos-tecnicos/SINAPI-CT-RADIER-PISO-DE-CONCRETO-E-LAJE-SOBRE-SOLO.pdf" TargetMode="External"/><Relationship Id="rId8575" Type="http://schemas.openxmlformats.org/officeDocument/2006/relationships/hyperlink" Target="https://www.caixa.gov.br/Downloads/sinapi-cadernos-tecnicos/SINAPI-CT-REDES-ENTERRADAS-DE-DISTRIBUICAO-ELETRICA.pdf" TargetMode="External"/><Relationship Id="rId8782" Type="http://schemas.openxmlformats.org/officeDocument/2006/relationships/hyperlink" Target="https://www.caixa.gov.br/Downloads/sinapi-cadernos-tecnicos/SINAPI-CT-REVESTIMENTOS-CERAMICOS-INTERNOS.pdf" TargetMode="External"/><Relationship Id="rId9419" Type="http://schemas.openxmlformats.org/officeDocument/2006/relationships/hyperlink" Target="https://www.caixa.gov.br/Downloads/sinapi-cadernos-tecnicos/SINAPI-CT-TUBULACAO-FLANGEADA-PARA-REDES-DE-AGUA.pdf" TargetMode="External"/><Relationship Id="rId9626" Type="http://schemas.openxmlformats.org/officeDocument/2006/relationships/hyperlink" Target="https://www.caixa.gov.br/Downloads/sinapi-cadernos-tecnicos/SINAPI-CT-VALVULAS-E-REGISTROS-PARA-SISTEMAS-PREDIAIS.pdf" TargetMode="External"/><Relationship Id="rId1408" Type="http://schemas.openxmlformats.org/officeDocument/2006/relationships/hyperlink" Target="https://www.caixa.gov.br/Downloads/sinapi-cadernos-tecnicos/SINAPI-CT-CONTRAPISO.pdf" TargetMode="External"/><Relationship Id="rId1962" Type="http://schemas.openxmlformats.org/officeDocument/2006/relationships/hyperlink" Target="https://www.caixa.gov.br/Downloads/sinapi-cadernos-tecnicos/SINAPI-CT-DEPRECIACAO-JUROS-IMPOSTOS-E-SEGUROS-MANUTENCAO-E-MATERIAIS-NA-OPERACAO-DOS-EQUIPAMENTOS.pdf" TargetMode="External"/><Relationship Id="rId2806" Type="http://schemas.openxmlformats.org/officeDocument/2006/relationships/hyperlink" Target="https://www.caixa.gov.br/Downloads/sinapi-cadernos-tecnicos/SINAPI-CT-DUTOS-PARA-AR-CONDICIONADO.pdf" TargetMode="External"/><Relationship Id="rId4021" Type="http://schemas.openxmlformats.org/officeDocument/2006/relationships/hyperlink" Target="https://www.caixa.gov.br/Downloads/sinapi-cadernos-tecnicos/SINAPI-CT-FORMAS-PARA-ESTRUTURAS-DE-CONCRETO-ARMADO.pdf" TargetMode="External"/><Relationship Id="rId7177" Type="http://schemas.openxmlformats.org/officeDocument/2006/relationships/hyperlink" Target="https://www.caixa.gov.br/Downloads/sinapi-cadernos-tecnicos/SINAPI-CT-LOUCAS-E-METAIS.pdf" TargetMode="External"/><Relationship Id="rId7384" Type="http://schemas.openxmlformats.org/officeDocument/2006/relationships/hyperlink" Target="https://www.caixa.gov.br/Downloads/sinapi-cadernos-tecnicos/SINAPI-CT-MASSA-UNICA-INTERNA.pdf" TargetMode="External"/><Relationship Id="rId7591" Type="http://schemas.openxmlformats.org/officeDocument/2006/relationships/hyperlink" Target="https://www.caixa.gov.br/Downloads/sinapi-cadernos-tecnicos/SINAPI-CT-PAREDES-EM-DRYWALL.pdf" TargetMode="External"/><Relationship Id="rId8228" Type="http://schemas.openxmlformats.org/officeDocument/2006/relationships/hyperlink" Target="https://www.caixa.gov.br/Downloads/sinapi-cadernos-tecnicos/SINAPI-CT-POCOS-DE-VISITA-E-CAIXAS-PARA-BOCAS-DE-LOBO.pdf" TargetMode="External"/><Relationship Id="rId8435" Type="http://schemas.openxmlformats.org/officeDocument/2006/relationships/hyperlink" Target="https://www.caixa.gov.br/Downloads/sinapi-cadernos-tecnicos/SINAPI-CT-RASGOS-E-FIXACOES.pdf" TargetMode="External"/><Relationship Id="rId47" Type="http://schemas.openxmlformats.org/officeDocument/2006/relationships/hyperlink" Target="https://www.caixa.gov.br/Downloads/sinapi-cadernos-tecnicos/SINAPI-CT-ALVENARIA-DE-VEDACAO.pdf" TargetMode="External"/><Relationship Id="rId1615" Type="http://schemas.openxmlformats.org/officeDocument/2006/relationships/hyperlink" Target="https://www.caixa.gov.br/Downloads/sinapi-cadernos-tecnicos/SINAPI-CT-CUSTOS-HORARIOS-PRODUTIVO-E-IMPRODUTIVO-DOS-EQUIPAMENTOS.pdf" TargetMode="External"/><Relationship Id="rId1822" Type="http://schemas.openxmlformats.org/officeDocument/2006/relationships/hyperlink" Target="https://www.caixa.gov.br/Downloads/sinapi-cadernos-tecnicos/SINAPI-CT-CUSTOS-HORARIOS-PRODUTIVO-E-IMPRODUTIVO-DOS-EQUIPAMENTOS.pdf" TargetMode="External"/><Relationship Id="rId4978" Type="http://schemas.openxmlformats.org/officeDocument/2006/relationships/hyperlink" Target="https://www.caixa.gov.br/Downloads/sinapi-cadernos-tecnicos/SINAPI-CT-INSTALACOES-HIDRAULICAS-RESERVACAO-E-BOMBAS-DE-RECALQUE.pdf" TargetMode="External"/><Relationship Id="rId6193" Type="http://schemas.openxmlformats.org/officeDocument/2006/relationships/hyperlink" Target="https://www.caixa.gov.br/Downloads/sinapi-cadernos-tecnicos/SINAPI-CT-INSTALACOES-DE-GAS-E-INCENDIO-EM-ACO-E-FERRO-GALVANIZADO.pdf" TargetMode="External"/><Relationship Id="rId7037" Type="http://schemas.openxmlformats.org/officeDocument/2006/relationships/hyperlink" Target="https://www.caixa.gov.br/Downloads/sinapi-metodologia/Livro_SINAPI_Calculos_Parametros.pdf" TargetMode="External"/><Relationship Id="rId7244" Type="http://schemas.openxmlformats.org/officeDocument/2006/relationships/hyperlink" Target="https://www.caixa.gov.br/Downloads/sinapi-cadernos-tecnicos/SINAPI-CT-LOUCAS-E-METAIS.pdf" TargetMode="External"/><Relationship Id="rId8642" Type="http://schemas.openxmlformats.org/officeDocument/2006/relationships/hyperlink" Target="https://www.caixa.gov.br/Downloads/sinapi-cadernos-tecnicos/SINAPI-CT-REDES-DE-AGUA-E-ESGOTO-EM-PEAD-LISO-(TUBOS-E-CONEXOES).pdf" TargetMode="External"/><Relationship Id="rId3787" Type="http://schemas.openxmlformats.org/officeDocument/2006/relationships/hyperlink" Target="https://www.caixa.gov.br/Downloads/sinapi-cadernos-tecnicos/SINAPI-CT-ESTRUTURAS-DE-MADEIRA.pdf" TargetMode="External"/><Relationship Id="rId3994" Type="http://schemas.openxmlformats.org/officeDocument/2006/relationships/hyperlink" Target="https://www.caixa.gov.br/Downloads/sinapi-cadernos-tecnicos/SINAPI-CT-FUNDACOES-RASAS-(BLOCOS-SAPATAS-VIGAS-BALDRAME).pdf" TargetMode="External"/><Relationship Id="rId4838" Type="http://schemas.openxmlformats.org/officeDocument/2006/relationships/hyperlink" Target="https://www.caixa.gov.br/Downloads/sinapi-cadernos-tecnicos/SINAPI-CT-INSTALACOES-HIDRAULICAS-RESERVACAO-E-BOMBAS-DE-RECALQUE.pdf" TargetMode="External"/><Relationship Id="rId6053" Type="http://schemas.openxmlformats.org/officeDocument/2006/relationships/hyperlink" Target="https://www.caixa.gov.br/Downloads/sinapi-cadernos-tecnicos/SINAPI-CT-INSTALACOES-DE-GAS-E-INCENDIO-EM-ACO-E-FERRO-GALVANIZADO.pdf" TargetMode="External"/><Relationship Id="rId7451" Type="http://schemas.openxmlformats.org/officeDocument/2006/relationships/hyperlink" Target="https://www.caixa.gov.br/Downloads/sinapi-cadernos-tecnicos/SINAPI-CT-MOBILIARIO-URBANO.pdf" TargetMode="External"/><Relationship Id="rId8502" Type="http://schemas.openxmlformats.org/officeDocument/2006/relationships/hyperlink" Target="https://www.caixa.gov.br/Downloads/sinapi-cadernos-tecnicos/SINAPI-CT-RECOMPOSICAO-DE-PAVIMENTOS.pdf" TargetMode="External"/><Relationship Id="rId2389" Type="http://schemas.openxmlformats.org/officeDocument/2006/relationships/hyperlink" Target="https://www.caixa.gov.br/Downloads/sinapi-cadernos-tecnicos/SINAPI-CT-DEPRECIACAO-JUROS-IMPOSTOS-E-SEGUROS-MANUTENCAO-E-MATERIAIS-NA-OPERACAO-DOS-EQUIPAMENTOS.pdf" TargetMode="External"/><Relationship Id="rId2596" Type="http://schemas.openxmlformats.org/officeDocument/2006/relationships/hyperlink" Target="https://www.caixa.gov.br/Downloads/sinapi-cadernos-tecnicos/SINAPI-CT-DEPRECIACAO-JUROS-IMPOSTOS-E-SEGUROS-MANUTENCAO-E-MATERIAIS-NA-OPERACAO-DOS-EQUIPAMENTOS.pdf" TargetMode="External"/><Relationship Id="rId3647" Type="http://schemas.openxmlformats.org/officeDocument/2006/relationships/hyperlink" Target="https://www.caixa.gov.br/Downloads/sinapi-cadernos-tecnicos/SINAPI-CT-ESTRUTURA-E-TRAMA-PARA-COBERTURA.pdf" TargetMode="External"/><Relationship Id="rId3854" Type="http://schemas.openxmlformats.org/officeDocument/2006/relationships/hyperlink" Target="https://www.caixa.gov.br/Downloads/sinapi-cadernos-tecnicos/SINAPI-CT-EXECUCAO-DE-TIRANTES.pdf" TargetMode="External"/><Relationship Id="rId4905" Type="http://schemas.openxmlformats.org/officeDocument/2006/relationships/hyperlink" Target="https://www.caixa.gov.br/Downloads/sinapi-cadernos-tecnicos/SINAPI-CT-INSTALACOES-HIDRAULICAS-RESERVACAO-E-BOMBAS-DE-RECALQUE.pdf" TargetMode="External"/><Relationship Id="rId6260" Type="http://schemas.openxmlformats.org/officeDocument/2006/relationships/hyperlink" Target="https://www.caixa.gov.br/Downloads/sinapi-cadernos-tecnicos/SINAPI-CT-INSTALACOES-DE-GAS-EM-PEX-MULTICAMADAS.pdf" TargetMode="External"/><Relationship Id="rId7104" Type="http://schemas.openxmlformats.org/officeDocument/2006/relationships/hyperlink" Target="https://www.caixa.gov.br/Downloads/sinapi-metodologia/Livro_SINAPI_Calculos_Parametros.pdf" TargetMode="External"/><Relationship Id="rId7311" Type="http://schemas.openxmlformats.org/officeDocument/2006/relationships/hyperlink" Target="https://www.caixa.gov.br/Downloads/sinapi-cadernos-tecnicos/SINAPI-CT-MASSA-UNICA-EXTERNA.pdf" TargetMode="External"/><Relationship Id="rId568" Type="http://schemas.openxmlformats.org/officeDocument/2006/relationships/hyperlink" Target="https://www.caixa.gov.br/Downloads/sinapi-cadernos-tecnicos/SINAPI-CT-ASSENTAMENTO-DE-TUBOS-DE-PVC-E-METALICOS-EM-REDES-DE-AGUA.pdf" TargetMode="External"/><Relationship Id="rId775" Type="http://schemas.openxmlformats.org/officeDocument/2006/relationships/hyperlink" Target="https://www.caixa.gov.br/Downloads/sinapi-cadernos-tecnicos/SINAPI-CT-ATERROS-BASES-SUB-BASES-E-IMPRIMACOES.pdf" TargetMode="External"/><Relationship Id="rId982" Type="http://schemas.openxmlformats.org/officeDocument/2006/relationships/hyperlink" Target="https://www.caixa.gov.br/Downloads/sinapi-cadernos-tecnicos/SINAPI-CT-ATERROS-BASES-SUB-BASES-E-IMPRIMACOES.pdf" TargetMode="External"/><Relationship Id="rId1198" Type="http://schemas.openxmlformats.org/officeDocument/2006/relationships/hyperlink" Target="https://www.caixa.gov.br/Downloads/sinapi-cadernos-tecnicos/SINAPI-CT-CANALETAS-GRELHAS-E-CAIXAS-COM-GRELHA-PARA-DRENAGEM.pdf" TargetMode="External"/><Relationship Id="rId2249" Type="http://schemas.openxmlformats.org/officeDocument/2006/relationships/hyperlink" Target="https://www.caixa.gov.br/Downloads/sinapi-cadernos-tecnicos/SINAPI-CT-DEPRECIACAO-JUROS-IMPOSTOS-E-SEGUROS-MANUTENCAO-E-MATERIAIS-NA-OPERACAO-DOS-EQUIPAMENTOS.pdf" TargetMode="External"/><Relationship Id="rId2456" Type="http://schemas.openxmlformats.org/officeDocument/2006/relationships/hyperlink" Target="https://www.caixa.gov.br/Downloads/sinapi-cadernos-tecnicos/SINAPI-CT-DEPRECIACAO-JUROS-IMPOSTOS-E-SEGUROS-MANUTENCAO-E-MATERIAIS-NA-OPERACAO-DOS-EQUIPAMENTOS.pdf" TargetMode="External"/><Relationship Id="rId2663" Type="http://schemas.openxmlformats.org/officeDocument/2006/relationships/hyperlink" Target="https://www.caixa.gov.br/Downloads/sinapi-cadernos-tecnicos/SINAPI-CT-DEPRECIACAO-JUROS-IMPOSTOS-E-SEGUROS-MANUTENCAO-E-MATERIAIS-NA-OPERACAO-DOS-EQUIPAMENTOS.pdf" TargetMode="External"/><Relationship Id="rId2870" Type="http://schemas.openxmlformats.org/officeDocument/2006/relationships/hyperlink" Target="https://www.caixa.gov.br/Downloads/sinapi-cadernos-tecnicos/SINAPI-CT-ELETROCALHAS.pdf" TargetMode="External"/><Relationship Id="rId3507" Type="http://schemas.openxmlformats.org/officeDocument/2006/relationships/hyperlink" Target="https://www.caixa.gov.br/Downloads/sinapi-cadernos-tecnicos/SINAPI-CT-ESQUADRIAS-PORTAS.pdf" TargetMode="External"/><Relationship Id="rId3714" Type="http://schemas.openxmlformats.org/officeDocument/2006/relationships/hyperlink" Target="https://www.caixa.gov.br/Downloads/sinapi-cadernos-tecnicos/SINAPI-CT-ESTRUTURA-E-TRAMA-PARA-COBERTURA.pdf" TargetMode="External"/><Relationship Id="rId3921" Type="http://schemas.openxmlformats.org/officeDocument/2006/relationships/hyperlink" Target="https://www.caixa.gov.br/Downloads/sinapi-cadernos-tecnicos/SINAPI-CT-FOSSAS-E-SUMIDOUROS.pdf" TargetMode="External"/><Relationship Id="rId6120" Type="http://schemas.openxmlformats.org/officeDocument/2006/relationships/hyperlink" Target="https://www.caixa.gov.br/Downloads/sinapi-cadernos-tecnicos/SINAPI-CT-INSTALACOES-DE-GAS-E-INCENDIO-EM-ACO-E-FERRO-GALVANIZADO.pdf" TargetMode="External"/><Relationship Id="rId9069" Type="http://schemas.openxmlformats.org/officeDocument/2006/relationships/hyperlink" Target="https://www.caixa.gov.br/Downloads/sinapi-cadernos-tecnicos/SINAPI-CT-TRANSPORTE-FLUVIAL-CARGA-E-DESCARGA.pdf" TargetMode="External"/><Relationship Id="rId9276" Type="http://schemas.openxmlformats.org/officeDocument/2006/relationships/hyperlink" Target="https://www.caixa.gov.br/Downloads/sinapi-cadernos-tecnicos/SINAPI-CT-TRANSPORTE-CARGA-E-DESCARGA-DE-MATERIAIS.pdf" TargetMode="External"/><Relationship Id="rId9483" Type="http://schemas.openxmlformats.org/officeDocument/2006/relationships/hyperlink" Target="https://www.caixa.gov.br/Downloads/sinapi-cadernos-tecnicos/SINAPI-CT-USINAGENS.pdf" TargetMode="External"/><Relationship Id="rId9690" Type="http://schemas.openxmlformats.org/officeDocument/2006/relationships/hyperlink" Target="https://www.caixa.gov.br/Downloads/sinapi-cadernos-tecnicos/SINAPI-CT-VALVULAS-PARA-REDES-DE-SANEAMENTO.pdf" TargetMode="External"/><Relationship Id="rId428" Type="http://schemas.openxmlformats.org/officeDocument/2006/relationships/hyperlink" Target="https://www.caixa.gov.br/Downloads/sinapi-cadernos-tecnicos/SINAPI-CT-ASSENTAMENTO-DE-TUBOS-DE-PVC-E-METALICOS-EM-REDES-DE-AGUA.pdf" TargetMode="External"/><Relationship Id="rId635" Type="http://schemas.openxmlformats.org/officeDocument/2006/relationships/hyperlink" Target="https://www.caixa.gov.br/Downloads/sinapi-cadernos-tecnicos/SINAPI-CT-ASSENTAMENTO-DE-TUBOS-DE-ESGOTO-OU-DRENAGEM-PLUVIAL-EM-CONCRETO.pdf" TargetMode="External"/><Relationship Id="rId842" Type="http://schemas.openxmlformats.org/officeDocument/2006/relationships/hyperlink" Target="https://www.caixa.gov.br/Downloads/sinapi-cadernos-tecnicos/SINAPI-CT-ATERROS-BASES-SUB-BASES-E-IMPRIMACOES.pdf" TargetMode="External"/><Relationship Id="rId1058" Type="http://schemas.openxmlformats.org/officeDocument/2006/relationships/hyperlink" Target="https://www.caixa.gov.br/Downloads/sinapi-cadernos-tecnicos/SINAPI-CT-BOCAS-PARA-BUEIROS.pdf" TargetMode="External"/><Relationship Id="rId1265" Type="http://schemas.openxmlformats.org/officeDocument/2006/relationships/hyperlink" Target="https://www.caixa.gov.br/Downloads/sinapi-cadernos-tecnicos/SINAPI-CT-CHAPISCO.pdf" TargetMode="External"/><Relationship Id="rId1472" Type="http://schemas.openxmlformats.org/officeDocument/2006/relationships/hyperlink" Target="https://www.caixa.gov.br/Downloads/sinapi-cadernos-tecnicos/SINAPI-CT-CUSTOS-HORARIOS-PRODUTIVO-E-IMPRODUTIVO-DOS-EQUIPAMENTOS.pdf" TargetMode="External"/><Relationship Id="rId2109" Type="http://schemas.openxmlformats.org/officeDocument/2006/relationships/hyperlink" Target="https://www.caixa.gov.br/Downloads/sinapi-cadernos-tecnicos/SINAPI-CT-DEPRECIACAO-JUROS-IMPOSTOS-E-SEGUROS-MANUTENCAO-E-MATERIAIS-NA-OPERACAO-DOS-EQUIPAMENTOS.pdf" TargetMode="External"/><Relationship Id="rId2316" Type="http://schemas.openxmlformats.org/officeDocument/2006/relationships/hyperlink" Target="https://www.caixa.gov.br/Downloads/sinapi-cadernos-tecnicos/SINAPI-CT-DEPRECIACAO-JUROS-IMPOSTOS-E-SEGUROS-MANUTENCAO-E-MATERIAIS-NA-OPERACAO-DOS-EQUIPAMENTOS.pdf" TargetMode="External"/><Relationship Id="rId2523" Type="http://schemas.openxmlformats.org/officeDocument/2006/relationships/hyperlink" Target="https://www.caixa.gov.br/Downloads/sinapi-cadernos-tecnicos/SINAPI-CT-DEPRECIACAO-JUROS-IMPOSTOS-E-SEGUROS-MANUTENCAO-E-MATERIAIS-NA-OPERACAO-DOS-EQUIPAMENTOS.pdf" TargetMode="External"/><Relationship Id="rId2730" Type="http://schemas.openxmlformats.org/officeDocument/2006/relationships/hyperlink" Target="https://www.caixa.gov.br/Downloads/sinapi-cadernos-tecnicos/SINAPI-CT-DISSIPADORES-DE-ENERGIA.pdf" TargetMode="External"/><Relationship Id="rId5679" Type="http://schemas.openxmlformats.org/officeDocument/2006/relationships/hyperlink" Target="https://www.caixa.gov.br/Downloads/sinapi-cadernos-tecnicos/SINAPI-CT-INSTALACOES-PREDIAIS-DE-AGUA-FRIA-EM-PVC.pdf" TargetMode="External"/><Relationship Id="rId5886" Type="http://schemas.openxmlformats.org/officeDocument/2006/relationships/hyperlink" Target="https://www.caixa.gov.br/Downloads/sinapi-cadernos-tecnicos/SINAPI-CT-INSTALACOES-PREDIAIS-DE-AGUAS-PLUVIAIS-TUBOS-CONEXOES-CAIXAS-E-RALOS.pdf" TargetMode="External"/><Relationship Id="rId8085" Type="http://schemas.openxmlformats.org/officeDocument/2006/relationships/hyperlink" Target="https://www.caixa.gov.br/Downloads/sinapi-cadernos-tecnicos/SINAPI-CT-POSTES-DE-CONCRETO-E-METALICOS.pdf" TargetMode="External"/><Relationship Id="rId8292" Type="http://schemas.openxmlformats.org/officeDocument/2006/relationships/hyperlink" Target="https://www.caixa.gov.br/Downloads/sinapi-cadernos-tecnicos/SINAPI-CT-PRODUCAO-DE-CONCRETO.pdf" TargetMode="External"/><Relationship Id="rId9136" Type="http://schemas.openxmlformats.org/officeDocument/2006/relationships/hyperlink" Target="https://www.caixa.gov.br/Downloads/sinapi-cadernos-tecnicos/SINAPI-CT-TRANSPORTE-FLUVIAL-CARGA-E-DESCARGA.pdf" TargetMode="External"/><Relationship Id="rId9343" Type="http://schemas.openxmlformats.org/officeDocument/2006/relationships/hyperlink" Target="https://www.caixa.gov.br/Downloads/sinapi-cadernos-tecnicos/SINAPI-CT-TRANSPORTE-CARGA-E-DESCARGA-DE-MATERIAIS.pdf" TargetMode="External"/><Relationship Id="rId9550" Type="http://schemas.openxmlformats.org/officeDocument/2006/relationships/hyperlink" Target="https://www.caixa.gov.br/Downloads/sinapi-cadernos-tecnicos/SINAPI-CT-VIDROS-E-ESPELHOS.pdf" TargetMode="External"/><Relationship Id="rId702" Type="http://schemas.openxmlformats.org/officeDocument/2006/relationships/hyperlink" Target="https://www.caixa.gov.br/Downloads/sinapi-cadernos-tecnicos/SINAPI-CT-ASSENTAMENTO-DE-TUBOS-DE-ESGOTO-OU-DRENAGEM-PLUVIAL-EM-CONCRETO.pdf" TargetMode="External"/><Relationship Id="rId1125" Type="http://schemas.openxmlformats.org/officeDocument/2006/relationships/hyperlink" Target="https://www.caixa.gov.br/Downloads/sinapi-cadernos-tecnicos/SINAPI-CT-CAIXAS-ENTERRADAS.pdf" TargetMode="External"/><Relationship Id="rId1332" Type="http://schemas.openxmlformats.org/officeDocument/2006/relationships/hyperlink" Target="https://www.caixa.gov.br/Downloads/sinapi-cadernos-tecnicos/SINAPI-CT-CONCRETO-PROJETADO.pdf" TargetMode="External"/><Relationship Id="rId4488" Type="http://schemas.openxmlformats.org/officeDocument/2006/relationships/hyperlink" Target="https://www.caixa.gov.br/Downloads/sinapi-cadernos-tecnicos/SINAPI-CT-INSTALACOES-ELETRICAS-ELETRODUTOS-EMBUTIDOS-CABOS-CAIXAS-TOMADAS-E-INTERRUPTORES.pdf" TargetMode="External"/><Relationship Id="rId4695" Type="http://schemas.openxmlformats.org/officeDocument/2006/relationships/hyperlink" Target="https://www.caixa.gov.br/Downloads/sinapi-cadernos-tecnicos/SINAPI-CT-INSTALACOES-ELETRICAS-QUADROS-CABOS-DISJUNTORES-CONTATORES-E-BARRAMENTOS-BLINDADOS.pdf" TargetMode="External"/><Relationship Id="rId5539" Type="http://schemas.openxmlformats.org/officeDocument/2006/relationships/hyperlink" Target="https://www.caixa.gov.br/Downloads/sinapi-cadernos-tecnicos/SINAPI-CT-INSTALACOES-PREDIAIS-DE-AGUA-FRIA-EM-PVC.pdf" TargetMode="External"/><Relationship Id="rId6937" Type="http://schemas.openxmlformats.org/officeDocument/2006/relationships/hyperlink" Target="https://www.caixa.gov.br/Downloads/sinapi-metodologia/Livro_SINAPI_Calculos_Parametros.pdf" TargetMode="External"/><Relationship Id="rId8152" Type="http://schemas.openxmlformats.org/officeDocument/2006/relationships/hyperlink" Target="https://www.caixa.gov.br/Downloads/sinapi-cadernos-tecnicos/SINAPI-CT-POCOS-DE-VISITA-E-CAIXAS-PARA-BOCAS-DE-LOBO.pdf" TargetMode="External"/><Relationship Id="rId9203" Type="http://schemas.openxmlformats.org/officeDocument/2006/relationships/hyperlink" Target="https://www.caixa.gov.br/Downloads/sinapi-cadernos-tecnicos/SINAPI-CT-TRANSPORTE-DE-MATERIAIS-DENTRO-DO-CANTEIRO-DE-OBRAS.pdf" TargetMode="External"/><Relationship Id="rId9410" Type="http://schemas.openxmlformats.org/officeDocument/2006/relationships/hyperlink" Target="https://www.caixa.gov.br/Downloads/sinapi-cadernos-tecnicos/SINAPI-CT-TUBULACAO-FLANGEADA-PARA-REDES-DE-AGUA.pdf" TargetMode="External"/><Relationship Id="rId3297" Type="http://schemas.openxmlformats.org/officeDocument/2006/relationships/hyperlink" Target="https://www.caixa.gov.br/Downloads/sinapi-cadernos-tecnicos/SINAPI-CT-ESCAVACAO-DE-VALAS.pdf" TargetMode="External"/><Relationship Id="rId4348" Type="http://schemas.openxmlformats.org/officeDocument/2006/relationships/hyperlink" Target="https://www.caixa.gov.br/Downloads/sinapi-cadernos-tecnicos/SINAPI-CT-IMPERMEABILIZACAO-PROTECAO-MECANICA-E-TRATAMENTO-DE-JUNTA.pdf" TargetMode="External"/><Relationship Id="rId5746" Type="http://schemas.openxmlformats.org/officeDocument/2006/relationships/hyperlink" Target="https://www.caixa.gov.br/Downloads/sinapi-cadernos-tecnicos/SINAPI-CT-INSTALACOES-PREDIAIS-DE-AGUA-QUENTE-EM-CPVC.pdf" TargetMode="External"/><Relationship Id="rId5953" Type="http://schemas.openxmlformats.org/officeDocument/2006/relationships/hyperlink" Target="https://www.caixa.gov.br/Downloads/sinapi-cadernos-tecnicos/SINAPI-CT-INSTALACOES-DE-GAS-E-INCENDIO-EM-ACO-E-FERRO-GALVANIZADO.pdf" TargetMode="External"/><Relationship Id="rId8012" Type="http://schemas.openxmlformats.org/officeDocument/2006/relationships/hyperlink" Target="https://www.caixa.gov.br/Downloads/sinapi-cadernos-tecnicos/SINAPI-CT-PISOS.pdf" TargetMode="External"/><Relationship Id="rId3157" Type="http://schemas.openxmlformats.org/officeDocument/2006/relationships/hyperlink" Target="https://www.caixa.gov.br/Downloads/sinapi-cadernos-tecnicos/SINAPI-CT-ESCAVACAO-HORIZONTAL.pdf" TargetMode="External"/><Relationship Id="rId4555" Type="http://schemas.openxmlformats.org/officeDocument/2006/relationships/hyperlink" Target="https://www.caixa.gov.br/Downloads/sinapi-cadernos-tecnicos/SINAPI-CT-INSTALACOES-ELETRICAS-ELETRODUTOS-CONEXOES-E-CONDULETES-APARENTES.pdf" TargetMode="External"/><Relationship Id="rId4762" Type="http://schemas.openxmlformats.org/officeDocument/2006/relationships/hyperlink" Target="https://www.caixa.gov.br/Downloads/sinapi-cadernos-tecnicos/SINAPI-CT-INSTALACOES-ELETRICAS-REDE-DE-DISTRIBUICAO.pdf" TargetMode="External"/><Relationship Id="rId5606" Type="http://schemas.openxmlformats.org/officeDocument/2006/relationships/hyperlink" Target="https://www.caixa.gov.br/Downloads/sinapi-cadernos-tecnicos/SINAPI-CT-INSTALACOES-PREDIAIS-DE-AGUA-FRIA-EM-PVC.pdf" TargetMode="External"/><Relationship Id="rId5813" Type="http://schemas.openxmlformats.org/officeDocument/2006/relationships/hyperlink" Target="https://www.caixa.gov.br/Downloads/sinapi-cadernos-tecnicos/SINAPI-CT-INSTALACOES-PREDIAIS-DE-AGUA-QUENTE-EM-CPVC.pdf" TargetMode="External"/><Relationship Id="rId8969" Type="http://schemas.openxmlformats.org/officeDocument/2006/relationships/hyperlink" Target="https://www.caixa.gov.br/Downloads/sinapi-cadernos-tecnicos/SINAPI-CT-SOLDA-DE-TOPO-EM-ELEMENTOS-DE-ACO.pdf" TargetMode="External"/><Relationship Id="rId285" Type="http://schemas.openxmlformats.org/officeDocument/2006/relationships/hyperlink" Target="https://www.caixa.gov.br/Downloads/sinapi-cadernos-tecnicos/SINAPI-CT-ARMACAO-PARA-ESTRUTURAS-DE-CONCRETO-ARMADO.pdf" TargetMode="External"/><Relationship Id="rId3364" Type="http://schemas.openxmlformats.org/officeDocument/2006/relationships/hyperlink" Target="https://www.caixa.gov.br/Downloads/sinapi-cadernos-tecnicos/SINAPI-CT-ESCORAMENTO-E-PREPARO-DE-FUNDO-DE-VALAS.pdf" TargetMode="External"/><Relationship Id="rId3571" Type="http://schemas.openxmlformats.org/officeDocument/2006/relationships/hyperlink" Target="https://www.caixa.gov.br/Downloads/sinapi-cadernos-tecnicos/SINAPI-CT-ESQUADRIAS-PORTAS.pdf" TargetMode="External"/><Relationship Id="rId4208" Type="http://schemas.openxmlformats.org/officeDocument/2006/relationships/hyperlink" Target="https://www.caixa.gov.br/Downloads/sinapi-cadernos-tecnicos/SINAPI-CT-GRAUTE-E-ARMACAO.pdf" TargetMode="External"/><Relationship Id="rId4415" Type="http://schemas.openxmlformats.org/officeDocument/2006/relationships/hyperlink" Target="https://www.caixa.gov.br/Downloads/sinapi-cadernos-tecnicos/SINAPI-CT-INSTALACOES-ELETRICAS-ELETRODUTOS-EMBUTIDOS-CABOS-CAIXAS-TOMADAS-E-INTERRUPTORES.pdf" TargetMode="External"/><Relationship Id="rId4622" Type="http://schemas.openxmlformats.org/officeDocument/2006/relationships/hyperlink" Target="https://www.caixa.gov.br/Downloads/sinapi-cadernos-tecnicos/SINAPI-CT-INSTALACOES-ELETRICAS-ELETRODUTOS-CONEXOES-E-CONDULETES-APARENTES.pdf" TargetMode="External"/><Relationship Id="rId7778" Type="http://schemas.openxmlformats.org/officeDocument/2006/relationships/hyperlink" Target="https://www.caixa.gov.br/Downloads/sinapi-cadernos-tecnicos/SINAPI-CT-PERFURACAO-HORIZONTAL-DIRECIONAL-HDD.pdf" TargetMode="External"/><Relationship Id="rId7985" Type="http://schemas.openxmlformats.org/officeDocument/2006/relationships/hyperlink" Target="https://www.caixa.gov.br/Downloads/sinapi-cadernos-tecnicos/SINAPI-CT-PISOS.pdf" TargetMode="External"/><Relationship Id="rId8829" Type="http://schemas.openxmlformats.org/officeDocument/2006/relationships/hyperlink" Target="https://www.caixa.gov.br/Downloads/sinapi-cadernos-tecnicos/SINAPI-CT-SINALIZACAO-HORIZONTAL-VIARIA.pdf" TargetMode="External"/><Relationship Id="rId492" Type="http://schemas.openxmlformats.org/officeDocument/2006/relationships/hyperlink" Target="https://www.caixa.gov.br/Downloads/sinapi-cadernos-tecnicos/SINAPI-CT-ASSENTAMENTO-DE-TUBOS-DE-PVC-E-METALICOS-EM-REDES-DE-AGUA.pdf" TargetMode="External"/><Relationship Id="rId2173" Type="http://schemas.openxmlformats.org/officeDocument/2006/relationships/hyperlink" Target="https://www.caixa.gov.br/Downloads/sinapi-cadernos-tecnicos/SINAPI-CT-DEPRECIACAO-JUROS-IMPOSTOS-E-SEGUROS-MANUTENCAO-E-MATERIAIS-NA-OPERACAO-DOS-EQUIPAMENTOS.pdf" TargetMode="External"/><Relationship Id="rId2380" Type="http://schemas.openxmlformats.org/officeDocument/2006/relationships/hyperlink" Target="https://www.caixa.gov.br/Downloads/sinapi-cadernos-tecnicos/SINAPI-CT-DEPRECIACAO-JUROS-IMPOSTOS-E-SEGUROS-MANUTENCAO-E-MATERIAIS-NA-OPERACAO-DOS-EQUIPAMENTOS.pdf" TargetMode="External"/><Relationship Id="rId3017" Type="http://schemas.openxmlformats.org/officeDocument/2006/relationships/hyperlink" Target="https://www.caixa.gov.br/Downloads/sinapi-cadernos-tecnicos/SINAPI-CT-EQUIPAMENTOS-DE-PROTECAO-COLETIVA.pdf" TargetMode="External"/><Relationship Id="rId3224" Type="http://schemas.openxmlformats.org/officeDocument/2006/relationships/hyperlink" Target="https://www.caixa.gov.br/Downloads/sinapi-cadernos-tecnicos/SINAPI-CT-ESCAVACAO-VERTICAL-A-CEU-ABERTO.pdf" TargetMode="External"/><Relationship Id="rId3431" Type="http://schemas.openxmlformats.org/officeDocument/2006/relationships/hyperlink" Target="https://www.caixa.gov.br/Downloads/sinapi-cadernos-tecnicos/SINAPI-CT-ESQUADRIAS-JANELAS.pdf" TargetMode="External"/><Relationship Id="rId6587" Type="http://schemas.openxmlformats.org/officeDocument/2006/relationships/hyperlink" Target="https://www.caixa.gov.br/Downloads/sinapi-cadernos-tecnicos/SINAPI-CT-INSTALACOES-EM-COBRE.pdf" TargetMode="External"/><Relationship Id="rId6794" Type="http://schemas.openxmlformats.org/officeDocument/2006/relationships/hyperlink" Target="https://www.caixa.gov.br/Downloads/sinapi-metodologia/Livro_SINAPI_Calculos_Parametros.pdf" TargetMode="External"/><Relationship Id="rId7638" Type="http://schemas.openxmlformats.org/officeDocument/2006/relationships/hyperlink" Target="https://www.caixa.gov.br/Downloads/sinapi-cadernos-tecnicos/SINAPI-CT-PASSEIOS-DE-CONCRETO.pdf" TargetMode="External"/><Relationship Id="rId7845" Type="http://schemas.openxmlformats.org/officeDocument/2006/relationships/hyperlink" Target="https://www.caixa.gov.br/Downloads/sinapi-cadernos-tecnicos/SINAPI-CT-PINTURA-INTERNA.pdf" TargetMode="External"/><Relationship Id="rId145" Type="http://schemas.openxmlformats.org/officeDocument/2006/relationships/hyperlink" Target="https://www.caixa.gov.br/Downloads/sinapi-cadernos-tecnicos/SINAPI-CT-ARGAMASSAS.pdf" TargetMode="External"/><Relationship Id="rId352" Type="http://schemas.openxmlformats.org/officeDocument/2006/relationships/hyperlink" Target="https://www.caixa.gov.br/Downloads/sinapi-cadernos-tecnicos/SINAPI-CT-ASSENTAMENTO-DE-TUBOS-DE-ESGOTO-EM-PVC-E-PEAD.pdf" TargetMode="External"/><Relationship Id="rId2033" Type="http://schemas.openxmlformats.org/officeDocument/2006/relationships/hyperlink" Target="https://www.caixa.gov.br/Downloads/sinapi-cadernos-tecnicos/SINAPI-CT-DEPRECIACAO-JUROS-IMPOSTOS-E-SEGUROS-MANUTENCAO-E-MATERIAIS-NA-OPERACAO-DOS-EQUIPAMENTOS.pdf" TargetMode="External"/><Relationship Id="rId2240" Type="http://schemas.openxmlformats.org/officeDocument/2006/relationships/hyperlink" Target="https://www.caixa.gov.br/Downloads/sinapi-cadernos-tecnicos/SINAPI-CT-DEPRECIACAO-JUROS-IMPOSTOS-E-SEGUROS-MANUTENCAO-E-MATERIAIS-NA-OPERACAO-DOS-EQUIPAMENTOS.pdf" TargetMode="External"/><Relationship Id="rId5189" Type="http://schemas.openxmlformats.org/officeDocument/2006/relationships/hyperlink" Target="https://www.caixa.gov.br/Downloads/sinapi-cadernos-tecnicos/SINAPI-CT-INSTALACOES-HIDRAULICAS-EM-PEX.pdf" TargetMode="External"/><Relationship Id="rId5396" Type="http://schemas.openxmlformats.org/officeDocument/2006/relationships/hyperlink" Target="https://www.caixa.gov.br/Downloads/sinapi-cadernos-tecnicos/SINAPI-CT-INSTALACOES-PREDIAIS-DE-ESGOTO-TUBOS-E-CONEXOES.pdf" TargetMode="External"/><Relationship Id="rId6447" Type="http://schemas.openxmlformats.org/officeDocument/2006/relationships/hyperlink" Target="https://www.caixa.gov.br/Downloads/sinapi-cadernos-tecnicos/SINAPI-CT-INSTALACOES-EM-COBRE.pdf" TargetMode="External"/><Relationship Id="rId6654" Type="http://schemas.openxmlformats.org/officeDocument/2006/relationships/hyperlink" Target="https://www.caixa.gov.br/Downloads/sinapi-cadernos-tecnicos/SINAPI-CT-INSTALACOES-PARA-CANTEIROS-DE-OBRAS.pdf" TargetMode="External"/><Relationship Id="rId6861" Type="http://schemas.openxmlformats.org/officeDocument/2006/relationships/hyperlink" Target="https://www.caixa.gov.br/Downloads/sinapi-metodologia/Livro_SINAPI_Calculos_Parametros.pdf" TargetMode="External"/><Relationship Id="rId7705" Type="http://schemas.openxmlformats.org/officeDocument/2006/relationships/hyperlink" Target="https://www.caixa.gov.br/Downloads/sinapi-cadernos-tecnicos/SINAPI-CT-PAVIMENTO-RIGIDO-DE-CONCRETO.pdf" TargetMode="External"/><Relationship Id="rId9060" Type="http://schemas.openxmlformats.org/officeDocument/2006/relationships/hyperlink" Target="https://www.caixa.gov.br/Downloads/sinapi-cadernos-tecnicos/SINAPI-CT-TRANSPORTE-FLUVIAL-CARGA-E-DESCARGA.pdf" TargetMode="External"/><Relationship Id="rId212" Type="http://schemas.openxmlformats.org/officeDocument/2006/relationships/hyperlink" Target="https://www.caixa.gov.br/Downloads/sinapi-cadernos-tecnicos/SINAPI-CT-ARGAMASSAS.pdf" TargetMode="External"/><Relationship Id="rId1799" Type="http://schemas.openxmlformats.org/officeDocument/2006/relationships/hyperlink" Target="https://www.caixa.gov.br/Downloads/sinapi-cadernos-tecnicos/SINAPI-CT-CUSTOS-HORARIOS-PRODUTIVO-E-IMPRODUTIVO-DOS-EQUIPAMENTOS.pdf" TargetMode="External"/><Relationship Id="rId2100" Type="http://schemas.openxmlformats.org/officeDocument/2006/relationships/hyperlink" Target="https://www.caixa.gov.br/Downloads/sinapi-cadernos-tecnicos/SINAPI-CT-DEPRECIACAO-JUROS-IMPOSTOS-E-SEGUROS-MANUTENCAO-E-MATERIAIS-NA-OPERACAO-DOS-EQUIPAMENTOS.pdf" TargetMode="External"/><Relationship Id="rId5049" Type="http://schemas.openxmlformats.org/officeDocument/2006/relationships/hyperlink" Target="https://www.caixa.gov.br/Downloads/sinapi-cadernos-tecnicos/SINAPI-CT-INSTALACOES-HIDRAULICAS-RESERVACAO-E-BOMBAS-DE-RECALQUE.pdf" TargetMode="External"/><Relationship Id="rId5256" Type="http://schemas.openxmlformats.org/officeDocument/2006/relationships/hyperlink" Target="https://www.caixa.gov.br/Downloads/sinapi-cadernos-tecnicos/SINAPI-CT-INSTALACOES-HIDRAULICAS-EM-PEX.pdf" TargetMode="External"/><Relationship Id="rId5463" Type="http://schemas.openxmlformats.org/officeDocument/2006/relationships/hyperlink" Target="https://www.caixa.gov.br/Downloads/sinapi-cadernos-tecnicos/SINAPI-CT-INSTALACOES-PREDIAIS-DE-AGUA-FRIA-EM-PVC.pdf" TargetMode="External"/><Relationship Id="rId5670" Type="http://schemas.openxmlformats.org/officeDocument/2006/relationships/hyperlink" Target="https://www.caixa.gov.br/Downloads/sinapi-cadernos-tecnicos/SINAPI-CT-INSTALACOES-PREDIAIS-DE-AGUA-FRIA-EM-PVC.pdf" TargetMode="External"/><Relationship Id="rId6307" Type="http://schemas.openxmlformats.org/officeDocument/2006/relationships/hyperlink" Target="https://www.caixa.gov.br/Downloads/sinapi-cadernos-tecnicos/SINAPI-CT-INSTALACOES-DE-GAS-EM-PEX-MULTICAMADAS.pdf" TargetMode="External"/><Relationship Id="rId6514" Type="http://schemas.openxmlformats.org/officeDocument/2006/relationships/hyperlink" Target="https://www.caixa.gov.br/Downloads/sinapi-cadernos-tecnicos/SINAPI-CT-INSTALACOES-EM-COBRE.pdf" TargetMode="External"/><Relationship Id="rId7912" Type="http://schemas.openxmlformats.org/officeDocument/2006/relationships/hyperlink" Target="https://www.caixa.gov.br/Downloads/sinapi-cadernos-tecnicos/SINAPI-CT-PINTURA-EM-SUPERFICIES-METALICAS.pdf" TargetMode="External"/><Relationship Id="rId4065" Type="http://schemas.openxmlformats.org/officeDocument/2006/relationships/hyperlink" Target="https://www.caixa.gov.br/Downloads/sinapi-cadernos-tecnicos/SINAPI-CT-FORMAS-PARA-ESTRUTURAS-DE-CONCRETO-ARMADO.pdf" TargetMode="External"/><Relationship Id="rId4272" Type="http://schemas.openxmlformats.org/officeDocument/2006/relationships/hyperlink" Target="https://www.caixa.gov.br/Downloads/sinapi-cadernos-tecnicos/SINAPI-CT-GUIAS-E-SARJETAS.pdf" TargetMode="External"/><Relationship Id="rId5116" Type="http://schemas.openxmlformats.org/officeDocument/2006/relationships/hyperlink" Target="https://www.caixa.gov.br/Downloads/sinapi-cadernos-tecnicos/SINAPI-CT-INSTALACOES-HIDRAULICAS-RESERVACAO-E-BOMBAS-DE-RECALQUE.pdf" TargetMode="External"/><Relationship Id="rId5323" Type="http://schemas.openxmlformats.org/officeDocument/2006/relationships/hyperlink" Target="https://www.caixa.gov.br/Downloads/sinapi-cadernos-tecnicos/SINAPI-CT-INSTALACOES-HIDRAULICAS-EM-PPR.pdf" TargetMode="External"/><Relationship Id="rId6721" Type="http://schemas.openxmlformats.org/officeDocument/2006/relationships/hyperlink" Target="https://www.caixa.gov.br/Downloads/sinapi-cadernos-tecnicos/SINAPI-CT-LIGACOES-PREDIAIS-DE-AGUA-E-ESGOTO.pdf" TargetMode="External"/><Relationship Id="rId8479" Type="http://schemas.openxmlformats.org/officeDocument/2006/relationships/hyperlink" Target="https://www.caixa.gov.br/Downloads/sinapi-cadernos-tecnicos/SINAPI-CT-RECOMPOSICAO-DE-PAVIMENTOS.pdf" TargetMode="External"/><Relationship Id="rId1659" Type="http://schemas.openxmlformats.org/officeDocument/2006/relationships/hyperlink" Target="https://www.caixa.gov.br/Downloads/sinapi-cadernos-tecnicos/SINAPI-CT-CUSTOS-HORARIOS-PRODUTIVO-E-IMPRODUTIVO-DOS-EQUIPAMENTOS.pdf" TargetMode="External"/><Relationship Id="rId1866" Type="http://schemas.openxmlformats.org/officeDocument/2006/relationships/hyperlink" Target="https://www.caixa.gov.br/Downloads/sinapi-cadernos-tecnicos/SINAPI-CT-DEMOLICOES-E-REMOCOES.pdf" TargetMode="External"/><Relationship Id="rId2917" Type="http://schemas.openxmlformats.org/officeDocument/2006/relationships/hyperlink" Target="https://www.caixa.gov.br/Downloads/sinapi-cadernos-tecnicos/SINAPI-CT-ELETROCALHAS.pdf" TargetMode="External"/><Relationship Id="rId3081" Type="http://schemas.openxmlformats.org/officeDocument/2006/relationships/hyperlink" Target="https://www.caixa.gov.br/Downloads/sinapi-cadernos-tecnicos/SINAPI-CT-ESCADAS.pdf" TargetMode="External"/><Relationship Id="rId4132" Type="http://schemas.openxmlformats.org/officeDocument/2006/relationships/hyperlink" Target="https://www.caixa.gov.br/Downloads/sinapi-cadernos-tecnicos/SINAPI-CT-GABIOES-EXECUCAO-DE-MURO-E-PROTECAO-SUPERFICIAL.pdf" TargetMode="External"/><Relationship Id="rId5530" Type="http://schemas.openxmlformats.org/officeDocument/2006/relationships/hyperlink" Target="https://www.caixa.gov.br/Downloads/sinapi-cadernos-tecnicos/SINAPI-CT-INSTALACOES-PREDIAIS-DE-AGUA-FRIA-EM-PVC.pdf" TargetMode="External"/><Relationship Id="rId7288" Type="http://schemas.openxmlformats.org/officeDocument/2006/relationships/hyperlink" Target="https://www.caixa.gov.br/Downloads/sinapi-cadernos-tecnicos/SINAPI-CT-MASSA-UNICA-EXTERNA.pdf" TargetMode="External"/><Relationship Id="rId8686" Type="http://schemas.openxmlformats.org/officeDocument/2006/relationships/hyperlink" Target="https://www.caixa.gov.br/Downloads/sinapi-cadernos-tecnicos/SINAPI-CT-REDES-DE-AGUA-E-ESGOTO-EM-PEAD-LISO-(TUBOS-E-CONEXOES).pdf" TargetMode="External"/><Relationship Id="rId8893" Type="http://schemas.openxmlformats.org/officeDocument/2006/relationships/hyperlink" Target="https://www.caixa.gov.br/Downloads/sinapi-cadernos-tecnicos/SINAPI-CT-SISTEMA-DE-PROTECAO-CONTRA-DESCARGAS-ATMOSFERICAS-SPDA.pdf" TargetMode="External"/><Relationship Id="rId1519" Type="http://schemas.openxmlformats.org/officeDocument/2006/relationships/hyperlink" Target="https://www.caixa.gov.br/Downloads/sinapi-cadernos-tecnicos/SINAPI-CT-CUSTOS-HORARIOS-PRODUTIVO-E-IMPRODUTIVO-DOS-EQUIPAMENTOS.pdf" TargetMode="External"/><Relationship Id="rId1726" Type="http://schemas.openxmlformats.org/officeDocument/2006/relationships/hyperlink" Target="https://www.caixa.gov.br/Downloads/sinapi-cadernos-tecnicos/SINAPI-CT-CUSTOS-HORARIOS-PRODUTIVO-E-IMPRODUTIVO-DOS-EQUIPAMENTOS.pdf" TargetMode="External"/><Relationship Id="rId1933" Type="http://schemas.openxmlformats.org/officeDocument/2006/relationships/hyperlink" Target="https://www.caixa.gov.br/Downloads/sinapi-cadernos-tecnicos/SINAPI-CT-DEPRECIACAO-JUROS-IMPOSTOS-E-SEGUROS-MANUTENCAO-E-MATERIAIS-NA-OPERACAO-DOS-EQUIPAMENTOS.pdf" TargetMode="External"/><Relationship Id="rId6097" Type="http://schemas.openxmlformats.org/officeDocument/2006/relationships/hyperlink" Target="https://www.caixa.gov.br/Downloads/sinapi-cadernos-tecnicos/SINAPI-CT-INSTALACOES-DE-GAS-E-INCENDIO-EM-ACO-E-FERRO-GALVANIZADO.pdf" TargetMode="External"/><Relationship Id="rId7495" Type="http://schemas.openxmlformats.org/officeDocument/2006/relationships/hyperlink" Target="https://www.caixa.gov.br/Downloads/sinapi-cadernos-tecnicos/SINAPI-CT-PAISAGISMO-PLANTIO.pdf" TargetMode="External"/><Relationship Id="rId8339" Type="http://schemas.openxmlformats.org/officeDocument/2006/relationships/hyperlink" Target="https://www.caixa.gov.br/Downloads/sinapi-cadernos-tecnicos/SINAPI-CT-QUADRAS-E-SEUS-EQUIPAMENTOS.pdf" TargetMode="External"/><Relationship Id="rId8546" Type="http://schemas.openxmlformats.org/officeDocument/2006/relationships/hyperlink" Target="https://www.caixa.gov.br/Downloads/sinapi-cadernos-tecnicos/SINAPI-CT-REDES-ENTERRADAS-DE-DISTRIBUICAO-ELETRICA.pdf" TargetMode="External"/><Relationship Id="rId8753" Type="http://schemas.openxmlformats.org/officeDocument/2006/relationships/hyperlink" Target="https://www.caixa.gov.br/Downloads/sinapi-cadernos-tecnicos/SINAPI-CT-REDES-DE-AGUA-E-ESGOTO-EM-PEAD-LISO-(TUBOS-E-CONEXOES).pdf" TargetMode="External"/><Relationship Id="rId8960" Type="http://schemas.openxmlformats.org/officeDocument/2006/relationships/hyperlink" Target="https://www.caixa.gov.br/Downloads/sinapi-cadernos-tecnicos/SINAPI-CT-SISTEMAS-DE-MEDICAO.pdf" TargetMode="External"/><Relationship Id="rId18" Type="http://schemas.openxmlformats.org/officeDocument/2006/relationships/hyperlink" Target="https://www.caixa.gov.br/Downloads/sinapi-cadernos-tecnicos/SINAPI-CT-ALVENARIA-ESTRUTURAL-BLOCOS-DE-CONCRETO.pdf" TargetMode="External"/><Relationship Id="rId3898" Type="http://schemas.openxmlformats.org/officeDocument/2006/relationships/hyperlink" Target="https://www.caixa.gov.br/Downloads/sinapi-cadernos-tecnicos/SINAPI-CT-FACHADAS-COM-PLACAS-CERAMICAS-E-GRANITO-INSERTADAS.pdf" TargetMode="External"/><Relationship Id="rId4949" Type="http://schemas.openxmlformats.org/officeDocument/2006/relationships/hyperlink" Target="https://www.caixa.gov.br/Downloads/sinapi-cadernos-tecnicos/SINAPI-CT-INSTALACOES-HIDRAULICAS-RESERVACAO-E-BOMBAS-DE-RECALQUE.pdf" TargetMode="External"/><Relationship Id="rId7148" Type="http://schemas.openxmlformats.org/officeDocument/2006/relationships/hyperlink" Target="https://www.caixa.gov.br/Downloads/sinapi-cadernos-tecnicos/SINAPI-CT-LOUCAS-E-METAIS.pdf" TargetMode="External"/><Relationship Id="rId7355" Type="http://schemas.openxmlformats.org/officeDocument/2006/relationships/hyperlink" Target="https://www.caixa.gov.br/Downloads/sinapi-cadernos-tecnicos/SINAPI-CT-MASSA-UNICA-EXTERNA.pdf" TargetMode="External"/><Relationship Id="rId7562" Type="http://schemas.openxmlformats.org/officeDocument/2006/relationships/hyperlink" Target="https://www.caixa.gov.br/Downloads/sinapi-cadernos-tecnicos/SINAPI-CT-PAREDES-DE-CONCRETO-ESTUCAMENTO.pdf" TargetMode="External"/><Relationship Id="rId8406" Type="http://schemas.openxmlformats.org/officeDocument/2006/relationships/hyperlink" Target="https://www.caixa.gov.br/Downloads/sinapi-cadernos-tecnicos/SINAPI-CT-RASGOS-E-FIXACOES.pdf" TargetMode="External"/><Relationship Id="rId8613" Type="http://schemas.openxmlformats.org/officeDocument/2006/relationships/hyperlink" Target="https://www.caixa.gov.br/Downloads/sinapi-cadernos-tecnicos/SINAPI-CT-REDES-DE-LOGICA-TELEFONIA-E-IMAGEM.pdf" TargetMode="External"/><Relationship Id="rId8820" Type="http://schemas.openxmlformats.org/officeDocument/2006/relationships/hyperlink" Target="https://www.caixa.gov.br/Downloads/sinapi-cadernos-tecnicos/SINAPI-CT-SINALIZACAO-HORIZONTAL-VIARIA.pdf" TargetMode="External"/><Relationship Id="rId3758" Type="http://schemas.openxmlformats.org/officeDocument/2006/relationships/hyperlink" Target="https://www.caixa.gov.br/Downloads/sinapi-cadernos-tecnicos/SINAPI-CT-ESTRUTURAS-DE-CONTENCAO-PERFIS-PRANCHADOS-CORTINAS-E-MUROS-DE-ARRIMO.pdf" TargetMode="External"/><Relationship Id="rId3965" Type="http://schemas.openxmlformats.org/officeDocument/2006/relationships/hyperlink" Target="https://www.caixa.gov.br/Downloads/sinapi-cadernos-tecnicos/SINAPI-CT-FOSSAS-E-SUMIDOUROS.pdf" TargetMode="External"/><Relationship Id="rId4809" Type="http://schemas.openxmlformats.org/officeDocument/2006/relationships/hyperlink" Target="https://www.caixa.gov.br/Downloads/sinapi-cadernos-tecnicos/SINAPI-CT-INSTALACOES-ELETRICAS-REDE-DE-DISTRIBUICAO.pdf" TargetMode="External"/><Relationship Id="rId6164" Type="http://schemas.openxmlformats.org/officeDocument/2006/relationships/hyperlink" Target="https://www.caixa.gov.br/Downloads/sinapi-cadernos-tecnicos/SINAPI-CT-INSTALACOES-DE-GAS-E-INCENDIO-EM-ACO-E-FERRO-GALVANIZADO.pdf" TargetMode="External"/><Relationship Id="rId6371" Type="http://schemas.openxmlformats.org/officeDocument/2006/relationships/hyperlink" Target="https://www.caixa.gov.br/Downloads/sinapi-cadernos-tecnicos/SINAPI-CT-INSTALACOES-DE-AR-CONDICIONADO-EM-COBRE.pdf" TargetMode="External"/><Relationship Id="rId7008" Type="http://schemas.openxmlformats.org/officeDocument/2006/relationships/hyperlink" Target="https://www.caixa.gov.br/Downloads/sinapi-metodologia/Livro_SINAPI_Calculos_Parametros.pdf" TargetMode="External"/><Relationship Id="rId7215" Type="http://schemas.openxmlformats.org/officeDocument/2006/relationships/hyperlink" Target="https://www.caixa.gov.br/Downloads/sinapi-cadernos-tecnicos/SINAPI-CT-LOUCAS-E-METAIS.pdf" TargetMode="External"/><Relationship Id="rId7422" Type="http://schemas.openxmlformats.org/officeDocument/2006/relationships/hyperlink" Target="https://www.caixa.gov.br/Downloads/sinapi-cadernos-tecnicos/SINAPI-CT-MASSA-UNICA-INTERNA.pdf" TargetMode="External"/><Relationship Id="rId679" Type="http://schemas.openxmlformats.org/officeDocument/2006/relationships/hyperlink" Target="https://www.caixa.gov.br/Downloads/sinapi-cadernos-tecnicos/SINAPI-CT-ASSENTAMENTO-DE-TUBOS-DE-ESGOTO-OU-DRENAGEM-PLUVIAL-EM-CONCRETO.pdf" TargetMode="External"/><Relationship Id="rId886" Type="http://schemas.openxmlformats.org/officeDocument/2006/relationships/hyperlink" Target="https://www.caixa.gov.br/Downloads/sinapi-cadernos-tecnicos/SINAPI-CT-ATERROS-BASES-SUB-BASES-E-IMPRIMACOES.pdf" TargetMode="External"/><Relationship Id="rId2567" Type="http://schemas.openxmlformats.org/officeDocument/2006/relationships/hyperlink" Target="https://www.caixa.gov.br/Downloads/sinapi-cadernos-tecnicos/SINAPI-CT-DEPRECIACAO-JUROS-IMPOSTOS-E-SEGUROS-MANUTENCAO-E-MATERIAIS-NA-OPERACAO-DOS-EQUIPAMENTOS.pdf" TargetMode="External"/><Relationship Id="rId2774" Type="http://schemas.openxmlformats.org/officeDocument/2006/relationships/hyperlink" Target="https://www.caixa.gov.br/Downloads/sinapi-cadernos-tecnicos/SINAPI-CT-DRENOS.pdf" TargetMode="External"/><Relationship Id="rId3618" Type="http://schemas.openxmlformats.org/officeDocument/2006/relationships/hyperlink" Target="https://www.caixa.gov.br/Downloads/sinapi-cadernos-tecnicos/SINAPI-CT-ESTACAS-EM-HELICE-CONTINUA.pdf" TargetMode="External"/><Relationship Id="rId5180" Type="http://schemas.openxmlformats.org/officeDocument/2006/relationships/hyperlink" Target="https://www.caixa.gov.br/Downloads/sinapi-cadernos-tecnicos/SINAPI-CT-INSTALACOES-HIDRAULICAS-EM-PEX.pdf" TargetMode="External"/><Relationship Id="rId6024" Type="http://schemas.openxmlformats.org/officeDocument/2006/relationships/hyperlink" Target="https://www.caixa.gov.br/Downloads/sinapi-cadernos-tecnicos/SINAPI-CT-INSTALACOES-DE-GAS-E-INCENDIO-EM-ACO-E-FERRO-GALVANIZADO.pdf" TargetMode="External"/><Relationship Id="rId6231" Type="http://schemas.openxmlformats.org/officeDocument/2006/relationships/hyperlink" Target="https://www.caixa.gov.br/Downloads/sinapi-cadernos-tecnicos/SINAPI-CT-INSTALACOES-DE-GAS-E-INCENDIO-EM-ACO-E-FERRO-GALVANIZADO.pdf" TargetMode="External"/><Relationship Id="rId9387" Type="http://schemas.openxmlformats.org/officeDocument/2006/relationships/hyperlink" Target="https://www.caixa.gov.br/Downloads/sinapi-cadernos-tecnicos/SINAPI-CT-TRATAMENTOS-SUPERFICIAIS.pdf" TargetMode="External"/><Relationship Id="rId9594" Type="http://schemas.openxmlformats.org/officeDocument/2006/relationships/hyperlink" Target="https://www.caixa.gov.br/Downloads/sinapi-cadernos-tecnicos/SINAPI-CT-VALVULAS-E-REGISTROS-PARA-SISTEMAS-PREDIAIS.pdf" TargetMode="External"/><Relationship Id="rId2" Type="http://schemas.openxmlformats.org/officeDocument/2006/relationships/hyperlink" Target="https://www.caixa.gov.br/Downloads/sinapi-cadernos-tecnicos/SINAPI-CT-ACESSIBILIDADE.pdf" TargetMode="External"/><Relationship Id="rId539" Type="http://schemas.openxmlformats.org/officeDocument/2006/relationships/hyperlink" Target="https://www.caixa.gov.br/Downloads/sinapi-cadernos-tecnicos/SINAPI-CT-ASSENTAMENTO-DE-TUBOS-DE-PVC-E-METALICOS-EM-REDES-DE-AGUA.pdf" TargetMode="External"/><Relationship Id="rId746" Type="http://schemas.openxmlformats.org/officeDocument/2006/relationships/hyperlink" Target="https://www.caixa.gov.br/Downloads/sinapi-cadernos-tecnicos/SINAPI-CT-ATERRO-E-REATERRO-DE-VALAS.pdf" TargetMode="External"/><Relationship Id="rId1169" Type="http://schemas.openxmlformats.org/officeDocument/2006/relationships/hyperlink" Target="https://www.caixa.gov.br/Downloads/sinapi-cadernos-tecnicos/SINAPI-CT-CAIXAS-DE-AGUA-PARA-EDIFICACOES.pdf" TargetMode="External"/><Relationship Id="rId1376" Type="http://schemas.openxmlformats.org/officeDocument/2006/relationships/hyperlink" Target="https://www.caixa.gov.br/Downloads/sinapi-cadernos-tecnicos/SINAPI-CT-CONCRETO-PROTENDIDO.pdf" TargetMode="External"/><Relationship Id="rId1583" Type="http://schemas.openxmlformats.org/officeDocument/2006/relationships/hyperlink" Target="https://www.caixa.gov.br/Downloads/sinapi-cadernos-tecnicos/SINAPI-CT-CUSTOS-HORARIOS-PRODUTIVO-E-IMPRODUTIVO-DOS-EQUIPAMENTOS.pdf" TargetMode="External"/><Relationship Id="rId2427" Type="http://schemas.openxmlformats.org/officeDocument/2006/relationships/hyperlink" Target="https://www.caixa.gov.br/Downloads/sinapi-cadernos-tecnicos/SINAPI-CT-DEPRECIACAO-JUROS-IMPOSTOS-E-SEGUROS-MANUTENCAO-E-MATERIAIS-NA-OPERACAO-DOS-EQUIPAMENTOS.pdf" TargetMode="External"/><Relationship Id="rId2981" Type="http://schemas.openxmlformats.org/officeDocument/2006/relationships/hyperlink" Target="https://www.caixa.gov.br/Downloads/sinapi-cadernos-tecnicos/SINAPI-CT-EQUIPAMENTOS-DE-PROTECAO-COLETIVA.pdf" TargetMode="External"/><Relationship Id="rId3825" Type="http://schemas.openxmlformats.org/officeDocument/2006/relationships/hyperlink" Target="https://www.caixa.gov.br/Downloads/sinapi-cadernos-tecnicos/SINAPI-CT-ESTRUTURAS-DE-MADEIRA.pdf" TargetMode="External"/><Relationship Id="rId5040" Type="http://schemas.openxmlformats.org/officeDocument/2006/relationships/hyperlink" Target="https://www.caixa.gov.br/Downloads/sinapi-cadernos-tecnicos/SINAPI-CT-INSTALACOES-HIDRAULICAS-RESERVACAO-E-BOMBAS-DE-RECALQUE.pdf" TargetMode="External"/><Relationship Id="rId8196" Type="http://schemas.openxmlformats.org/officeDocument/2006/relationships/hyperlink" Target="https://www.caixa.gov.br/Downloads/sinapi-cadernos-tecnicos/SINAPI-CT-POCOS-DE-VISITA-E-CAIXAS-PARA-BOCAS-DE-LOBO.pdf" TargetMode="External"/><Relationship Id="rId9247" Type="http://schemas.openxmlformats.org/officeDocument/2006/relationships/hyperlink" Target="https://www.caixa.gov.br/Downloads/sinapi-cadernos-tecnicos/SINAPI-CT-TRANSPORTE-CARGA-E-DESCARGA-DE-MATERIAIS.pdf" TargetMode="External"/><Relationship Id="rId9454" Type="http://schemas.openxmlformats.org/officeDocument/2006/relationships/hyperlink" Target="https://www.caixa.gov.br/Downloads/sinapi-cadernos-tecnicos/SINAPI-CT-TUBULACAO-FLANGEADA-PARA-REDES-DE-AGUA.pdf" TargetMode="External"/><Relationship Id="rId953" Type="http://schemas.openxmlformats.org/officeDocument/2006/relationships/hyperlink" Target="https://www.caixa.gov.br/Downloads/sinapi-cadernos-tecnicos/SINAPI-CT-ATERROS-BASES-SUB-BASES-E-IMPRIMACOES.pdf" TargetMode="External"/><Relationship Id="rId1029" Type="http://schemas.openxmlformats.org/officeDocument/2006/relationships/hyperlink" Target="https://www.caixa.gov.br/Downloads/sinapi-cadernos-tecnicos/SINAPI-CT-BOCAS-PARA-BUEIROS.pdf" TargetMode="External"/><Relationship Id="rId1236" Type="http://schemas.openxmlformats.org/officeDocument/2006/relationships/hyperlink" Target="https://www.caixa.gov.br/Downloads/sinapi-cadernos-tecnicos/SINAPI-CT-CERCAS-PROTETORES-E-ALAMBRADOS.pdf" TargetMode="External"/><Relationship Id="rId1790" Type="http://schemas.openxmlformats.org/officeDocument/2006/relationships/hyperlink" Target="https://www.caixa.gov.br/Downloads/sinapi-cadernos-tecnicos/SINAPI-CT-CUSTOS-HORARIOS-PRODUTIVO-E-IMPRODUTIVO-DOS-EQUIPAMENTOS.pdf" TargetMode="External"/><Relationship Id="rId2634" Type="http://schemas.openxmlformats.org/officeDocument/2006/relationships/hyperlink" Target="https://www.caixa.gov.br/Downloads/sinapi-cadernos-tecnicos/SINAPI-CT-DEPRECIACAO-JUROS-IMPOSTOS-E-SEGUROS-MANUTENCAO-E-MATERIAIS-NA-OPERACAO-DOS-EQUIPAMENTOS.pdf" TargetMode="External"/><Relationship Id="rId2841" Type="http://schemas.openxmlformats.org/officeDocument/2006/relationships/hyperlink" Target="https://www.caixa.gov.br/Downloads/sinapi-cadernos-tecnicos/SINAPI-CT-DUTOS-PARA-AR-CONDICIONADO.pdf" TargetMode="External"/><Relationship Id="rId5997" Type="http://schemas.openxmlformats.org/officeDocument/2006/relationships/hyperlink" Target="https://www.caixa.gov.br/Downloads/sinapi-cadernos-tecnicos/SINAPI-CT-INSTALACOES-DE-GAS-E-INCENDIO-EM-ACO-E-FERRO-GALVANIZADO.pdf" TargetMode="External"/><Relationship Id="rId8056" Type="http://schemas.openxmlformats.org/officeDocument/2006/relationships/hyperlink" Target="https://www.caixa.gov.br/Downloads/sinapi-cadernos-tecnicos/SINAPI-CT-POSTES-DE-CONCRETO-E-METALICOS.pdf" TargetMode="External"/><Relationship Id="rId8263" Type="http://schemas.openxmlformats.org/officeDocument/2006/relationships/hyperlink" Target="https://www.caixa.gov.br/Downloads/sinapi-cadernos-tecnicos/SINAPI-CT-POCOS-DE-VISITA-E-CAIXAS-PARA-BOCAS-DE-LOBO.pdf" TargetMode="External"/><Relationship Id="rId9107" Type="http://schemas.openxmlformats.org/officeDocument/2006/relationships/hyperlink" Target="https://www.caixa.gov.br/Downloads/sinapi-cadernos-tecnicos/SINAPI-CT-TRANSPORTE-FLUVIAL-CARGA-E-DESCARGA.pdf" TargetMode="External"/><Relationship Id="rId9661" Type="http://schemas.openxmlformats.org/officeDocument/2006/relationships/hyperlink" Target="https://www.caixa.gov.br/Downloads/sinapi-cadernos-tecnicos/SINAPI-CT-VALVULAS-E-REGISTROS-PARA-SISTEMAS-PREDIAIS.pdf" TargetMode="External"/><Relationship Id="rId82" Type="http://schemas.openxmlformats.org/officeDocument/2006/relationships/hyperlink" Target="https://www.caixa.gov.br/Downloads/sinapi-cadernos-tecnicos/SINAPI-CT-ALVENARIA-DE-VEDACAO.pdf" TargetMode="External"/><Relationship Id="rId606" Type="http://schemas.openxmlformats.org/officeDocument/2006/relationships/hyperlink" Target="https://www.caixa.gov.br/Downloads/sinapi-cadernos-tecnicos/SINAPI-CT-ASSENTAMENTO-DE-TUBOS-DE-PVC-E-METALICOS-EM-REDES-DE-AGUA.pdf" TargetMode="External"/><Relationship Id="rId813" Type="http://schemas.openxmlformats.org/officeDocument/2006/relationships/hyperlink" Target="https://www.caixa.gov.br/Downloads/sinapi-cadernos-tecnicos/SINAPI-CT-ATERROS-BASES-SUB-BASES-E-IMPRIMACOES.pdf" TargetMode="External"/><Relationship Id="rId1443" Type="http://schemas.openxmlformats.org/officeDocument/2006/relationships/hyperlink" Target="https://www.caixa.gov.br/Downloads/sinapi-cadernos-tecnicos/SINAPI-CT-CONTRAPISO.pdf" TargetMode="External"/><Relationship Id="rId1650" Type="http://schemas.openxmlformats.org/officeDocument/2006/relationships/hyperlink" Target="https://www.caixa.gov.br/Downloads/sinapi-cadernos-tecnicos/SINAPI-CT-CUSTOS-HORARIOS-PRODUTIVO-E-IMPRODUTIVO-DOS-EQUIPAMENTOS.pdf" TargetMode="External"/><Relationship Id="rId2701" Type="http://schemas.openxmlformats.org/officeDocument/2006/relationships/hyperlink" Target="https://www.caixa.gov.br/Downloads/sinapi-cadernos-tecnicos/SINAPI-CT-DEPRECIACAO-JUROS-IMPOSTOS-E-SEGUROS-MANUTENCAO-E-MATERIAIS-NA-OPERACAO-DOS-EQUIPAMENTOS.pdf" TargetMode="External"/><Relationship Id="rId4599" Type="http://schemas.openxmlformats.org/officeDocument/2006/relationships/hyperlink" Target="https://www.caixa.gov.br/Downloads/sinapi-cadernos-tecnicos/SINAPI-CT-INSTALACOES-ELETRICAS-ELETRODUTOS-CONEXOES-E-CONDULETES-APARENTES.pdf" TargetMode="External"/><Relationship Id="rId5857" Type="http://schemas.openxmlformats.org/officeDocument/2006/relationships/hyperlink" Target="https://www.caixa.gov.br/Downloads/sinapi-cadernos-tecnicos/SINAPI-CT-INSTALACOES-PREDIAIS-DE-AGUAS-PLUVIAIS-TUBOS-CONEXOES-CAIXAS-E-RALOS.pdf" TargetMode="External"/><Relationship Id="rId6908" Type="http://schemas.openxmlformats.org/officeDocument/2006/relationships/hyperlink" Target="https://www.caixa.gov.br/Downloads/sinapi-metodologia/Livro_SINAPI_Calculos_Parametros.pdf" TargetMode="External"/><Relationship Id="rId7072" Type="http://schemas.openxmlformats.org/officeDocument/2006/relationships/hyperlink" Target="https://www.caixa.gov.br/Downloads/sinapi-metodologia/Livro_SINAPI_Calculos_Parametros.pdf" TargetMode="External"/><Relationship Id="rId8470" Type="http://schemas.openxmlformats.org/officeDocument/2006/relationships/hyperlink" Target="https://www.caixa.gov.br/Downloads/sinapi-cadernos-tecnicos/SINAPI-CT-RASGOS-E-FIXACOES.pdf" TargetMode="External"/><Relationship Id="rId9314" Type="http://schemas.openxmlformats.org/officeDocument/2006/relationships/hyperlink" Target="https://www.caixa.gov.br/Downloads/sinapi-cadernos-tecnicos/SINAPI-CT-TRANSPORTE-CARGA-E-DESCARGA-DE-MATERIAIS.pdf" TargetMode="External"/><Relationship Id="rId9521" Type="http://schemas.openxmlformats.org/officeDocument/2006/relationships/hyperlink" Target="https://www.caixa.gov.br/Downloads/sinapi-cadernos-tecnicos/SINAPI-CT-VIDROS-E-ESPELHOS.pdf" TargetMode="External"/><Relationship Id="rId1303" Type="http://schemas.openxmlformats.org/officeDocument/2006/relationships/hyperlink" Target="https://www.caixa.gov.br/Downloads/sinapi-cadernos-tecnicos/SINAPI-CT-CONCRETAGEM-PARA-ESTRUTURAS-DE-CONCRETO-ARMADO.pdf" TargetMode="External"/><Relationship Id="rId1510" Type="http://schemas.openxmlformats.org/officeDocument/2006/relationships/hyperlink" Target="https://www.caixa.gov.br/Downloads/sinapi-cadernos-tecnicos/SINAPI-CT-CUSTOS-HORARIOS-PRODUTIVO-E-IMPRODUTIVO-DOS-EQUIPAMENTOS.pdf" TargetMode="External"/><Relationship Id="rId4459" Type="http://schemas.openxmlformats.org/officeDocument/2006/relationships/hyperlink" Target="https://www.caixa.gov.br/Downloads/sinapi-cadernos-tecnicos/SINAPI-CT-INSTALACOES-ELETRICAS-ELETRODUTOS-EMBUTIDOS-CABOS-CAIXAS-TOMADAS-E-INTERRUPTORES.pdf" TargetMode="External"/><Relationship Id="rId4666" Type="http://schemas.openxmlformats.org/officeDocument/2006/relationships/hyperlink" Target="https://www.caixa.gov.br/Downloads/sinapi-cadernos-tecnicos/SINAPI-CT-INSTALACOES-ELETRICAS-QUADROS-CABOS-DISJUNTORES-CONTATORES-E-BARRAMENTOS-BLINDADOS.pdf" TargetMode="External"/><Relationship Id="rId4873" Type="http://schemas.openxmlformats.org/officeDocument/2006/relationships/hyperlink" Target="https://www.caixa.gov.br/Downloads/sinapi-cadernos-tecnicos/SINAPI-CT-INSTALACOES-HIDRAULICAS-RESERVACAO-E-BOMBAS-DE-RECALQUE.pdf" TargetMode="External"/><Relationship Id="rId5717" Type="http://schemas.openxmlformats.org/officeDocument/2006/relationships/hyperlink" Target="https://www.caixa.gov.br/Downloads/sinapi-cadernos-tecnicos/SINAPI-CT-INSTALACOES-PREDIAIS-DE-AGUA-QUENTE-EM-CPVC.pdf" TargetMode="External"/><Relationship Id="rId5924" Type="http://schemas.openxmlformats.org/officeDocument/2006/relationships/hyperlink" Target="https://www.caixa.gov.br/Downloads/sinapi-cadernos-tecnicos/SINAPI-CT-INSTALACOES-DE-DIVISORIAS-DIVERSAS.pdf" TargetMode="External"/><Relationship Id="rId8123" Type="http://schemas.openxmlformats.org/officeDocument/2006/relationships/hyperlink" Target="https://www.caixa.gov.br/Downloads/sinapi-cadernos-tecnicos/SINAPI-CT-POCOS-DE-VISITA-E-CAIXAS-PARA-BOCAS-DE-LOBO.pdf" TargetMode="External"/><Relationship Id="rId8330" Type="http://schemas.openxmlformats.org/officeDocument/2006/relationships/hyperlink" Target="https://www.caixa.gov.br/Downloads/sinapi-cadernos-tecnicos/SINAPI-CT-QUADRAS-E-SEUS-EQUIPAMENTOS.pdf" TargetMode="External"/><Relationship Id="rId3268" Type="http://schemas.openxmlformats.org/officeDocument/2006/relationships/hyperlink" Target="https://www.caixa.gov.br/Downloads/sinapi-cadernos-tecnicos/SINAPI-CT-ESCAVACAO-DE-VALAS.pdf" TargetMode="External"/><Relationship Id="rId3475" Type="http://schemas.openxmlformats.org/officeDocument/2006/relationships/hyperlink" Target="https://www.caixa.gov.br/Downloads/sinapi-cadernos-tecnicos/SINAPI-CT-ESQUADRIAS-PORTAS.pdf" TargetMode="External"/><Relationship Id="rId3682" Type="http://schemas.openxmlformats.org/officeDocument/2006/relationships/hyperlink" Target="https://www.caixa.gov.br/Downloads/sinapi-cadernos-tecnicos/SINAPI-CT-ESTRUTURA-E-TRAMA-PARA-COBERTURA.pdf" TargetMode="External"/><Relationship Id="rId4319" Type="http://schemas.openxmlformats.org/officeDocument/2006/relationships/hyperlink" Target="https://www.caixa.gov.br/Downloads/sinapi-cadernos-tecnicos/SINAPI-CT-ILUMINACAO-PREDIAL-E-MONITORAMENTO.pdf" TargetMode="External"/><Relationship Id="rId4526" Type="http://schemas.openxmlformats.org/officeDocument/2006/relationships/hyperlink" Target="https://www.caixa.gov.br/Downloads/sinapi-cadernos-tecnicos/SINAPI-CT-INSTALACOES-ELETRICAS-ELETRODUTOS-EMBUTIDOS-CABOS-CAIXAS-TOMADAS-E-INTERRUPTORES.pdf" TargetMode="External"/><Relationship Id="rId4733" Type="http://schemas.openxmlformats.org/officeDocument/2006/relationships/hyperlink" Target="https://www.caixa.gov.br/Downloads/sinapi-cadernos-tecnicos/SINAPI-CT-INSTALACOES-ELETRICAS-QUADROS-CABOS-DISJUNTORES-CONTATORES-E-BARRAMENTOS-BLINDADOS.pdf" TargetMode="External"/><Relationship Id="rId4940" Type="http://schemas.openxmlformats.org/officeDocument/2006/relationships/hyperlink" Target="https://www.caixa.gov.br/Downloads/sinapi-cadernos-tecnicos/SINAPI-CT-INSTALACOES-HIDRAULICAS-RESERVACAO-E-BOMBAS-DE-RECALQUE.pdf" TargetMode="External"/><Relationship Id="rId7889" Type="http://schemas.openxmlformats.org/officeDocument/2006/relationships/hyperlink" Target="https://www.caixa.gov.br/Downloads/sinapi-cadernos-tecnicos/SINAPI-CT-PINTURA-EM-MADEIRA.pdf" TargetMode="External"/><Relationship Id="rId189" Type="http://schemas.openxmlformats.org/officeDocument/2006/relationships/hyperlink" Target="https://www.caixa.gov.br/Downloads/sinapi-cadernos-tecnicos/SINAPI-CT-ARGAMASSAS.pdf" TargetMode="External"/><Relationship Id="rId396" Type="http://schemas.openxmlformats.org/officeDocument/2006/relationships/hyperlink" Target="https://www.caixa.gov.br/Downloads/sinapi-cadernos-tecnicos/SINAPI-CT-ASSENTAMENTO-DE-TUBOS-DE-ESGOTO-EM-PVC-E-PEAD.pdf" TargetMode="External"/><Relationship Id="rId2077" Type="http://schemas.openxmlformats.org/officeDocument/2006/relationships/hyperlink" Target="https://www.caixa.gov.br/Downloads/sinapi-cadernos-tecnicos/SINAPI-CT-DEPRECIACAO-JUROS-IMPOSTOS-E-SEGUROS-MANUTENCAO-E-MATERIAIS-NA-OPERACAO-DOS-EQUIPAMENTOS.pdf" TargetMode="External"/><Relationship Id="rId2284" Type="http://schemas.openxmlformats.org/officeDocument/2006/relationships/hyperlink" Target="https://www.caixa.gov.br/Downloads/sinapi-cadernos-tecnicos/SINAPI-CT-DEPRECIACAO-JUROS-IMPOSTOS-E-SEGUROS-MANUTENCAO-E-MATERIAIS-NA-OPERACAO-DOS-EQUIPAMENTOS.pdf" TargetMode="External"/><Relationship Id="rId2491" Type="http://schemas.openxmlformats.org/officeDocument/2006/relationships/hyperlink" Target="https://www.caixa.gov.br/Downloads/sinapi-cadernos-tecnicos/SINAPI-CT-DEPRECIACAO-JUROS-IMPOSTOS-E-SEGUROS-MANUTENCAO-E-MATERIAIS-NA-OPERACAO-DOS-EQUIPAMENTOS.pdf" TargetMode="External"/><Relationship Id="rId3128" Type="http://schemas.openxmlformats.org/officeDocument/2006/relationships/hyperlink" Target="https://www.caixa.gov.br/Downloads/sinapi-cadernos-tecnicos/SINAPI-CT-ESCADAS.pdf" TargetMode="External"/><Relationship Id="rId3335" Type="http://schemas.openxmlformats.org/officeDocument/2006/relationships/hyperlink" Target="https://www.caixa.gov.br/Downloads/sinapi-cadernos-tecnicos/SINAPI-CT-ESCAVACAO-DE-VALAS.pdf" TargetMode="External"/><Relationship Id="rId3542" Type="http://schemas.openxmlformats.org/officeDocument/2006/relationships/hyperlink" Target="https://www.caixa.gov.br/Downloads/sinapi-cadernos-tecnicos/SINAPI-CT-ESQUADRIAS-PORTAS.pdf" TargetMode="External"/><Relationship Id="rId6698" Type="http://schemas.openxmlformats.org/officeDocument/2006/relationships/hyperlink" Target="https://www.caixa.gov.br/Downloads/sinapi-cadernos-tecnicos/SINAPI-CT-LIGACOES-PREDIAIS-DE-AGUA-E-ESGOTO.pdf" TargetMode="External"/><Relationship Id="rId7749" Type="http://schemas.openxmlformats.org/officeDocument/2006/relationships/hyperlink" Target="https://www.caixa.gov.br/Downloads/sinapi-cadernos-tecnicos/SINAPI-CT-PERFURACAO-HORIZONTAL-DIRECIONAL-HDD.pdf" TargetMode="External"/><Relationship Id="rId256" Type="http://schemas.openxmlformats.org/officeDocument/2006/relationships/hyperlink" Target="https://www.caixa.gov.br/Downloads/sinapi-cadernos-tecnicos/SINAPI-CT-ARGAMASSAS.pdf" TargetMode="External"/><Relationship Id="rId463" Type="http://schemas.openxmlformats.org/officeDocument/2006/relationships/hyperlink" Target="https://www.caixa.gov.br/Downloads/sinapi-cadernos-tecnicos/SINAPI-CT-ASSENTAMENTO-DE-TUBOS-DE-PVC-E-METALICOS-EM-REDES-DE-AGUA.pdf" TargetMode="External"/><Relationship Id="rId670" Type="http://schemas.openxmlformats.org/officeDocument/2006/relationships/hyperlink" Target="https://www.caixa.gov.br/Downloads/sinapi-cadernos-tecnicos/SINAPI-CT-ASSENTAMENTO-DE-TUBOS-DE-ESGOTO-OU-DRENAGEM-PLUVIAL-EM-CONCRETO.pdf" TargetMode="External"/><Relationship Id="rId1093" Type="http://schemas.openxmlformats.org/officeDocument/2006/relationships/hyperlink" Target="https://www.caixa.gov.br/Downloads/sinapi-cadernos-tecnicos/SINAPI-CT-CAIXAS-ENTERRADAS.pdf" TargetMode="External"/><Relationship Id="rId2144" Type="http://schemas.openxmlformats.org/officeDocument/2006/relationships/hyperlink" Target="https://www.caixa.gov.br/Downloads/sinapi-cadernos-tecnicos/SINAPI-CT-DEPRECIACAO-JUROS-IMPOSTOS-E-SEGUROS-MANUTENCAO-E-MATERIAIS-NA-OPERACAO-DOS-EQUIPAMENTOS.pdf" TargetMode="External"/><Relationship Id="rId2351" Type="http://schemas.openxmlformats.org/officeDocument/2006/relationships/hyperlink" Target="https://www.caixa.gov.br/Downloads/sinapi-cadernos-tecnicos/SINAPI-CT-DEPRECIACAO-JUROS-IMPOSTOS-E-SEGUROS-MANUTENCAO-E-MATERIAIS-NA-OPERACAO-DOS-EQUIPAMENTOS.pdf" TargetMode="External"/><Relationship Id="rId3402" Type="http://schemas.openxmlformats.org/officeDocument/2006/relationships/hyperlink" Target="https://www.caixa.gov.br/Downloads/sinapi-cadernos-tecnicos/SINAPI-CT-ESCORAMENTO-E-PREPARO-DE-FUNDO-DE-VALAS.pdf" TargetMode="External"/><Relationship Id="rId4800" Type="http://schemas.openxmlformats.org/officeDocument/2006/relationships/hyperlink" Target="https://www.caixa.gov.br/Downloads/sinapi-cadernos-tecnicos/SINAPI-CT-INSTALACOES-ELETRICAS-REDE-DE-DISTRIBUICAO.pdf" TargetMode="External"/><Relationship Id="rId6558" Type="http://schemas.openxmlformats.org/officeDocument/2006/relationships/hyperlink" Target="https://www.caixa.gov.br/Downloads/sinapi-cadernos-tecnicos/SINAPI-CT-INSTALACOES-EM-COBRE.pdf" TargetMode="External"/><Relationship Id="rId7956" Type="http://schemas.openxmlformats.org/officeDocument/2006/relationships/hyperlink" Target="https://www.caixa.gov.br/Downloads/sinapi-cadernos-tecnicos/SINAPI-CT-PINTURA-PARA-PISOS-E-PARA-SINALIZACAO-HORIZONTAL-E-VERTICAL.pdf" TargetMode="External"/><Relationship Id="rId9171" Type="http://schemas.openxmlformats.org/officeDocument/2006/relationships/hyperlink" Target="https://www.caixa.gov.br/Downloads/sinapi-cadernos-tecnicos/SINAPI-CT-TRANSPORTE-DE-MATERIAIS-DENTRO-DO-CANTEIRO-DE-OBRAS.pdf" TargetMode="External"/><Relationship Id="rId116" Type="http://schemas.openxmlformats.org/officeDocument/2006/relationships/hyperlink" Target="https://www.caixa.gov.br/Downloads/sinapi-cadernos-tecnicos/SINAPI-CT-ARGAMASSAS.pdf" TargetMode="External"/><Relationship Id="rId323" Type="http://schemas.openxmlformats.org/officeDocument/2006/relationships/hyperlink" Target="https://www.caixa.gov.br/Downloads/sinapi-cadernos-tecnicos/SINAPI-CT-ARMACAO-PARA-ESTRUTURAS-DE-CONCRETO-ARMADO.pdf" TargetMode="External"/><Relationship Id="rId530" Type="http://schemas.openxmlformats.org/officeDocument/2006/relationships/hyperlink" Target="https://www.caixa.gov.br/Downloads/sinapi-cadernos-tecnicos/SINAPI-CT-ASSENTAMENTO-DE-TUBOS-DE-PVC-E-METALICOS-EM-REDES-DE-AGUA.pdf" TargetMode="External"/><Relationship Id="rId1160" Type="http://schemas.openxmlformats.org/officeDocument/2006/relationships/hyperlink" Target="https://www.caixa.gov.br/Downloads/sinapi-cadernos-tecnicos/SINAPI-CT-CAIXAS-DE-AGUA-PARA-EDIFICACOES.pdf" TargetMode="External"/><Relationship Id="rId2004" Type="http://schemas.openxmlformats.org/officeDocument/2006/relationships/hyperlink" Target="https://www.caixa.gov.br/Downloads/sinapi-cadernos-tecnicos/SINAPI-CT-DEPRECIACAO-JUROS-IMPOSTOS-E-SEGUROS-MANUTENCAO-E-MATERIAIS-NA-OPERACAO-DOS-EQUIPAMENTOS.pdf" TargetMode="External"/><Relationship Id="rId2211" Type="http://schemas.openxmlformats.org/officeDocument/2006/relationships/hyperlink" Target="https://www.caixa.gov.br/Downloads/sinapi-cadernos-tecnicos/SINAPI-CT-DEPRECIACAO-JUROS-IMPOSTOS-E-SEGUROS-MANUTENCAO-E-MATERIAIS-NA-OPERACAO-DOS-EQUIPAMENTOS.pdf" TargetMode="External"/><Relationship Id="rId5367" Type="http://schemas.openxmlformats.org/officeDocument/2006/relationships/hyperlink" Target="https://www.caixa.gov.br/Downloads/sinapi-cadernos-tecnicos/SINAPI-CT-INSTALACOES-PREDIAIS-DE-ESGOTO-TUBOS-E-CONEXOES.pdf" TargetMode="External"/><Relationship Id="rId6765" Type="http://schemas.openxmlformats.org/officeDocument/2006/relationships/hyperlink" Target="https://www.caixa.gov.br/Downloads/sinapi-metodologia/Livro_SINAPI_Calculos_Parametros.pdf" TargetMode="External"/><Relationship Id="rId6972" Type="http://schemas.openxmlformats.org/officeDocument/2006/relationships/hyperlink" Target="https://www.caixa.gov.br/Downloads/sinapi-metodologia/Livro_SINAPI_Calculos_Parametros.pdf" TargetMode="External"/><Relationship Id="rId7609" Type="http://schemas.openxmlformats.org/officeDocument/2006/relationships/hyperlink" Target="https://www.caixa.gov.br/Downloads/sinapi-cadernos-tecnicos/SINAPI-CT-PARQUINHOS-E-EQUIPAMENTOS-DE-GINASTICA-AO-AR-LIVRE.pdf" TargetMode="External"/><Relationship Id="rId7816" Type="http://schemas.openxmlformats.org/officeDocument/2006/relationships/hyperlink" Target="https://www.caixa.gov.br/Downloads/sinapi-cadernos-tecnicos/SINAPI-CT-PINTURA-EXTERNA.pdf" TargetMode="External"/><Relationship Id="rId9031" Type="http://schemas.openxmlformats.org/officeDocument/2006/relationships/hyperlink" Target="https://www.caixa.gov.br/Downloads/sinapi-cadernos-tecnicos/SINAPI-CT-TRANSFORMADORES.pdf" TargetMode="External"/><Relationship Id="rId4176" Type="http://schemas.openxmlformats.org/officeDocument/2006/relationships/hyperlink" Target="https://www.caixa.gov.br/Downloads/sinapi-cadernos-tecnicos/SINAPI-CT-GESSO.pdf" TargetMode="External"/><Relationship Id="rId5574" Type="http://schemas.openxmlformats.org/officeDocument/2006/relationships/hyperlink" Target="https://www.caixa.gov.br/Downloads/sinapi-cadernos-tecnicos/SINAPI-CT-INSTALACOES-PREDIAIS-DE-AGUA-FRIA-EM-PVC.pdf" TargetMode="External"/><Relationship Id="rId5781" Type="http://schemas.openxmlformats.org/officeDocument/2006/relationships/hyperlink" Target="https://www.caixa.gov.br/Downloads/sinapi-cadernos-tecnicos/SINAPI-CT-INSTALACOES-PREDIAIS-DE-AGUA-QUENTE-EM-CPVC.pdf" TargetMode="External"/><Relationship Id="rId6418" Type="http://schemas.openxmlformats.org/officeDocument/2006/relationships/hyperlink" Target="https://www.caixa.gov.br/Downloads/sinapi-cadernos-tecnicos/SINAPI-CT-INSTALACOES-EM-COBRE.pdf" TargetMode="External"/><Relationship Id="rId6625" Type="http://schemas.openxmlformats.org/officeDocument/2006/relationships/hyperlink" Target="https://www.caixa.gov.br/Downloads/sinapi-cadernos-tecnicos/SINAPI-CT-INSTALACOES-PARA-CANTEIROS-DE-OBRAS.pdf" TargetMode="External"/><Relationship Id="rId6832" Type="http://schemas.openxmlformats.org/officeDocument/2006/relationships/hyperlink" Target="https://www.caixa.gov.br/Downloads/sinapi-metodologia/Livro_SINAPI_Calculos_Parametros.pdf" TargetMode="External"/><Relationship Id="rId1020" Type="http://schemas.openxmlformats.org/officeDocument/2006/relationships/hyperlink" Target="https://www.caixa.gov.br/Downloads/sinapi-cadernos-tecnicos/SINAPI-CT-BOCAS-PARA-BUEIROS.pdf" TargetMode="External"/><Relationship Id="rId1977" Type="http://schemas.openxmlformats.org/officeDocument/2006/relationships/hyperlink" Target="https://www.caixa.gov.br/Downloads/sinapi-cadernos-tecnicos/SINAPI-CT-DEPRECIACAO-JUROS-IMPOSTOS-E-SEGUROS-MANUTENCAO-E-MATERIAIS-NA-OPERACAO-DOS-EQUIPAMENTOS.pdf" TargetMode="External"/><Relationship Id="rId4383" Type="http://schemas.openxmlformats.org/officeDocument/2006/relationships/hyperlink" Target="https://www.caixa.gov.br/Downloads/sinapi-cadernos-tecnicos/SINAPI-CT-INSTALACOES-ELETRICAS-ELETRODUTOS-EMBUTIDOS-CABOS-CAIXAS-TOMADAS-E-INTERRUPTORES.pdf" TargetMode="External"/><Relationship Id="rId4590" Type="http://schemas.openxmlformats.org/officeDocument/2006/relationships/hyperlink" Target="https://www.caixa.gov.br/Downloads/sinapi-cadernos-tecnicos/SINAPI-CT-INSTALACOES-ELETRICAS-ELETRODUTOS-CONEXOES-E-CONDULETES-APARENTES.pdf" TargetMode="External"/><Relationship Id="rId5227" Type="http://schemas.openxmlformats.org/officeDocument/2006/relationships/hyperlink" Target="https://www.caixa.gov.br/Downloads/sinapi-cadernos-tecnicos/SINAPI-CT-INSTALACOES-HIDRAULICAS-EM-PEX.pdf" TargetMode="External"/><Relationship Id="rId5434" Type="http://schemas.openxmlformats.org/officeDocument/2006/relationships/hyperlink" Target="https://www.caixa.gov.br/Downloads/sinapi-cadernos-tecnicos/SINAPI-CT-INSTALACOES-PREDIAIS-DE-ESGOTO-TUBOS-E-CONEXOES.pdf" TargetMode="External"/><Relationship Id="rId5641" Type="http://schemas.openxmlformats.org/officeDocument/2006/relationships/hyperlink" Target="https://www.caixa.gov.br/Downloads/sinapi-cadernos-tecnicos/SINAPI-CT-INSTALACOES-PREDIAIS-DE-AGUA-FRIA-EM-PVC.pdf" TargetMode="External"/><Relationship Id="rId8797" Type="http://schemas.openxmlformats.org/officeDocument/2006/relationships/hyperlink" Target="https://www.caixa.gov.br/Downloads/sinapi-cadernos-tecnicos/SINAPI-CT-REVESTIMENTOS-CERAMICOS-INTERNOS.pdf" TargetMode="External"/><Relationship Id="rId1837" Type="http://schemas.openxmlformats.org/officeDocument/2006/relationships/hyperlink" Target="https://www.caixa.gov.br/Downloads/sinapi-cadernos-tecnicos/SINAPI-CT-CUSTOS-HORARIOS-PRODUTIVO-E-IMPRODUTIVO-DOS-EQUIPAMENTOS.pdf" TargetMode="External"/><Relationship Id="rId3192" Type="http://schemas.openxmlformats.org/officeDocument/2006/relationships/hyperlink" Target="https://www.caixa.gov.br/Downloads/sinapi-cadernos-tecnicos/SINAPI-CT-ESCAVACAO-VERTICAL-A-CEU-ABERTO.pdf" TargetMode="External"/><Relationship Id="rId4036" Type="http://schemas.openxmlformats.org/officeDocument/2006/relationships/hyperlink" Target="https://www.caixa.gov.br/Downloads/sinapi-cadernos-tecnicos/SINAPI-CT-FORMAS-PARA-ESTRUTURAS-DE-CONCRETO-ARMADO.pdf" TargetMode="External"/><Relationship Id="rId4243" Type="http://schemas.openxmlformats.org/officeDocument/2006/relationships/hyperlink" Target="https://www.caixa.gov.br/Downloads/sinapi-cadernos-tecnicos/SINAPI-CT-GUIAS-E-SARJETAS.pdf" TargetMode="External"/><Relationship Id="rId4450" Type="http://schemas.openxmlformats.org/officeDocument/2006/relationships/hyperlink" Target="https://www.caixa.gov.br/Downloads/sinapi-cadernos-tecnicos/SINAPI-CT-INSTALACOES-ELETRICAS-ELETRODUTOS-EMBUTIDOS-CABOS-CAIXAS-TOMADAS-E-INTERRUPTORES.pdf" TargetMode="External"/><Relationship Id="rId5501" Type="http://schemas.openxmlformats.org/officeDocument/2006/relationships/hyperlink" Target="https://www.caixa.gov.br/Downloads/sinapi-cadernos-tecnicos/SINAPI-CT-INSTALACOES-PREDIAIS-DE-AGUA-FRIA-EM-PVC.pdf" TargetMode="External"/><Relationship Id="rId7399" Type="http://schemas.openxmlformats.org/officeDocument/2006/relationships/hyperlink" Target="https://www.caixa.gov.br/Downloads/sinapi-cadernos-tecnicos/SINAPI-CT-MASSA-UNICA-INTERNA.pdf" TargetMode="External"/><Relationship Id="rId8657" Type="http://schemas.openxmlformats.org/officeDocument/2006/relationships/hyperlink" Target="https://www.caixa.gov.br/Downloads/sinapi-cadernos-tecnicos/SINAPI-CT-REDES-DE-AGUA-E-ESGOTO-EM-PEAD-LISO-(TUBOS-E-CONEXOES).pdf" TargetMode="External"/><Relationship Id="rId8864" Type="http://schemas.openxmlformats.org/officeDocument/2006/relationships/hyperlink" Target="https://www.caixa.gov.br/Downloads/sinapi-cadernos-tecnicos/SINAPI-CT-SINALIZACAO-VERTICAL-VIARIA.pdf" TargetMode="External"/><Relationship Id="rId9708" Type="http://schemas.openxmlformats.org/officeDocument/2006/relationships/hyperlink" Target="https://www.caixa.gov.br/Downloads/sinapi-cadernos-tecnicos/SINAPI-CT-VALVULAS-PARA-REDES-DE-SANEAMENTO.pdf" TargetMode="External"/><Relationship Id="rId3052" Type="http://schemas.openxmlformats.org/officeDocument/2006/relationships/hyperlink" Target="https://www.caixa.gov.br/Downloads/sinapi-cadernos-tecnicos/SINAPI-CT-EQUIPAMENTOS-DE-PROTECAO-COLETIVA.pdf" TargetMode="External"/><Relationship Id="rId4103" Type="http://schemas.openxmlformats.org/officeDocument/2006/relationships/hyperlink" Target="https://www.caixa.gov.br/Downloads/sinapi-cadernos-tecnicos/SINAPI-CT-FORMAS-PARA-ESTRUTURAS-DE-CONCRETO-ARMADO.pdf" TargetMode="External"/><Relationship Id="rId4310" Type="http://schemas.openxmlformats.org/officeDocument/2006/relationships/hyperlink" Target="https://www.caixa.gov.br/Downloads/sinapi-cadernos-tecnicos/SINAPI-CT-ILUMINACAO-PREDIAL-E-MONITORAMENTO.pdf" TargetMode="External"/><Relationship Id="rId7259" Type="http://schemas.openxmlformats.org/officeDocument/2006/relationships/hyperlink" Target="https://www.caixa.gov.br/Downloads/sinapi-cadernos-tecnicos/SINAPI-CT-LUMINARIAS-EXTERNAS.pdf" TargetMode="External"/><Relationship Id="rId7466" Type="http://schemas.openxmlformats.org/officeDocument/2006/relationships/hyperlink" Target="https://www.caixa.gov.br/Downloads/sinapi-cadernos-tecnicos/SINAPI-CT-MONTAGEM-DE-GRUAS-E-CREMALHEIRAS.pdf" TargetMode="External"/><Relationship Id="rId7673" Type="http://schemas.openxmlformats.org/officeDocument/2006/relationships/hyperlink" Target="https://www.caixa.gov.br/Downloads/sinapi-cadernos-tecnicos/SINAPI-CT-PAVIMENTO-INTERTRAVADO.pdf" TargetMode="External"/><Relationship Id="rId7880" Type="http://schemas.openxmlformats.org/officeDocument/2006/relationships/hyperlink" Target="https://www.caixa.gov.br/Downloads/sinapi-cadernos-tecnicos/SINAPI-CT-PINTURA-EM-MADEIRA.pdf" TargetMode="External"/><Relationship Id="rId8517" Type="http://schemas.openxmlformats.org/officeDocument/2006/relationships/hyperlink" Target="https://www.caixa.gov.br/Downloads/sinapi-cadernos-tecnicos/SINAPI-CT-RECOMPOSICAO-DE-PAVIMENTOS.pdf" TargetMode="External"/><Relationship Id="rId8724" Type="http://schemas.openxmlformats.org/officeDocument/2006/relationships/hyperlink" Target="https://www.caixa.gov.br/Downloads/sinapi-cadernos-tecnicos/SINAPI-CT-REDES-DE-AGUA-E-ESGOTO-EM-PEAD-LISO-(TUBOS-E-CONEXOES).pdf" TargetMode="External"/><Relationship Id="rId180" Type="http://schemas.openxmlformats.org/officeDocument/2006/relationships/hyperlink" Target="https://www.caixa.gov.br/Downloads/sinapi-cadernos-tecnicos/SINAPI-CT-ARGAMASSAS.pdf" TargetMode="External"/><Relationship Id="rId1904" Type="http://schemas.openxmlformats.org/officeDocument/2006/relationships/hyperlink" Target="https://www.caixa.gov.br/Downloads/sinapi-cadernos-tecnicos/SINAPI-CT-DEMOLICOES-E-REMOCOES.pdf" TargetMode="External"/><Relationship Id="rId6068" Type="http://schemas.openxmlformats.org/officeDocument/2006/relationships/hyperlink" Target="https://www.caixa.gov.br/Downloads/sinapi-cadernos-tecnicos/SINAPI-CT-INSTALACOES-DE-GAS-E-INCENDIO-EM-ACO-E-FERRO-GALVANIZADO.pdf" TargetMode="External"/><Relationship Id="rId6275" Type="http://schemas.openxmlformats.org/officeDocument/2006/relationships/hyperlink" Target="https://www.caixa.gov.br/Downloads/sinapi-cadernos-tecnicos/SINAPI-CT-INSTALACOES-DE-GAS-EM-PEX-MULTICAMADAS.pdf" TargetMode="External"/><Relationship Id="rId6482" Type="http://schemas.openxmlformats.org/officeDocument/2006/relationships/hyperlink" Target="https://www.caixa.gov.br/Downloads/sinapi-cadernos-tecnicos/SINAPI-CT-INSTALACOES-EM-COBRE.pdf" TargetMode="External"/><Relationship Id="rId7119" Type="http://schemas.openxmlformats.org/officeDocument/2006/relationships/hyperlink" Target="https://www.caixa.gov.br/Downloads/sinapi-metodologia/Livro_SINAPI_Calculos_Parametros.pdf" TargetMode="External"/><Relationship Id="rId7326" Type="http://schemas.openxmlformats.org/officeDocument/2006/relationships/hyperlink" Target="https://www.caixa.gov.br/Downloads/sinapi-cadernos-tecnicos/SINAPI-CT-MASSA-UNICA-EXTERNA.pdf" TargetMode="External"/><Relationship Id="rId7533" Type="http://schemas.openxmlformats.org/officeDocument/2006/relationships/hyperlink" Target="https://www.caixa.gov.br/Downloads/sinapi-cadernos-tecnicos/SINAPI-CT-PAREDES-DE-CONCRETO-ESTUCAMENTO.pdf" TargetMode="External"/><Relationship Id="rId8931" Type="http://schemas.openxmlformats.org/officeDocument/2006/relationships/hyperlink" Target="https://www.caixa.gov.br/Downloads/sinapi-cadernos-tecnicos/SINAPI-CT-SISTEMAS-DE-MEDICAO.pdf" TargetMode="External"/><Relationship Id="rId3869" Type="http://schemas.openxmlformats.org/officeDocument/2006/relationships/hyperlink" Target="https://www.caixa.gov.br/Downloads/sinapi-cadernos-tecnicos/SINAPI-CT-EXECUCAO-DE-TIRANTES.pdf" TargetMode="External"/><Relationship Id="rId5084" Type="http://schemas.openxmlformats.org/officeDocument/2006/relationships/hyperlink" Target="https://www.caixa.gov.br/Downloads/sinapi-cadernos-tecnicos/SINAPI-CT-INSTALACOES-HIDRAULICAS-RESERVACAO-E-BOMBAS-DE-RECALQUE.pdf" TargetMode="External"/><Relationship Id="rId5291" Type="http://schemas.openxmlformats.org/officeDocument/2006/relationships/hyperlink" Target="https://www.caixa.gov.br/Downloads/sinapi-cadernos-tecnicos/SINAPI-CT-INSTALACOES-HIDRAULICAS-EM-PPR.pdf" TargetMode="External"/><Relationship Id="rId6135" Type="http://schemas.openxmlformats.org/officeDocument/2006/relationships/hyperlink" Target="https://www.caixa.gov.br/Downloads/sinapi-cadernos-tecnicos/SINAPI-CT-INSTALACOES-DE-GAS-E-INCENDIO-EM-ACO-E-FERRO-GALVANIZADO.pdf" TargetMode="External"/><Relationship Id="rId6342" Type="http://schemas.openxmlformats.org/officeDocument/2006/relationships/hyperlink" Target="https://www.caixa.gov.br/Downloads/sinapi-cadernos-tecnicos/SINAPI-CT-INSTALACOES-DE-AR-CONDICIONADO.pdf" TargetMode="External"/><Relationship Id="rId7740" Type="http://schemas.openxmlformats.org/officeDocument/2006/relationships/hyperlink" Target="https://www.caixa.gov.br/Downloads/sinapi-cadernos-tecnicos/SINAPI-CT-PERFURACAO-HORIZONTAL-DIRECIONAL-HDD.pdf" TargetMode="External"/><Relationship Id="rId9498" Type="http://schemas.openxmlformats.org/officeDocument/2006/relationships/hyperlink" Target="https://www.caixa.gov.br/Downloads/sinapi-cadernos-tecnicos/SINAPI-CT-VERGAS-CONTRAVERGAS-E-FIXACAO-DE-ALVENARIA.pdf" TargetMode="External"/><Relationship Id="rId997" Type="http://schemas.openxmlformats.org/officeDocument/2006/relationships/hyperlink" Target="https://www.caixa.gov.br/Downloads/sinapi-cadernos-tecnicos/SINAPI-CT-BOCAS-PARA-BUEIROS.pdf" TargetMode="External"/><Relationship Id="rId2678" Type="http://schemas.openxmlformats.org/officeDocument/2006/relationships/hyperlink" Target="https://www.caixa.gov.br/Downloads/sinapi-cadernos-tecnicos/SINAPI-CT-DEPRECIACAO-JUROS-IMPOSTOS-E-SEGUROS-MANUTENCAO-E-MATERIAIS-NA-OPERACAO-DOS-EQUIPAMENTOS.pdf" TargetMode="External"/><Relationship Id="rId2885" Type="http://schemas.openxmlformats.org/officeDocument/2006/relationships/hyperlink" Target="https://www.caixa.gov.br/Downloads/sinapi-cadernos-tecnicos/SINAPI-CT-ELETROCALHAS.pdf" TargetMode="External"/><Relationship Id="rId3729" Type="http://schemas.openxmlformats.org/officeDocument/2006/relationships/hyperlink" Target="https://www.caixa.gov.br/Downloads/sinapi-cadernos-tecnicos/SINAPI-CT-ESTRUTURAS-PRE-FABRICADAS-E-PRE-MOLDADAS.pdf" TargetMode="External"/><Relationship Id="rId3936" Type="http://schemas.openxmlformats.org/officeDocument/2006/relationships/hyperlink" Target="https://www.caixa.gov.br/Downloads/sinapi-cadernos-tecnicos/SINAPI-CT-FOSSAS-E-SUMIDOUROS.pdf" TargetMode="External"/><Relationship Id="rId5151" Type="http://schemas.openxmlformats.org/officeDocument/2006/relationships/hyperlink" Target="https://www.caixa.gov.br/Downloads/sinapi-cadernos-tecnicos/SINAPI-CT-INSTALACOES-HIDRAULICAS-EM-PEX.pdf" TargetMode="External"/><Relationship Id="rId7600" Type="http://schemas.openxmlformats.org/officeDocument/2006/relationships/hyperlink" Target="https://www.caixa.gov.br/Downloads/sinapi-cadernos-tecnicos/SINAPI-CT-PARQUINHOS-E-EQUIPAMENTOS-DE-GINASTICA-AO-AR-LIVRE.pdf" TargetMode="External"/><Relationship Id="rId857" Type="http://schemas.openxmlformats.org/officeDocument/2006/relationships/hyperlink" Target="https://www.caixa.gov.br/Downloads/sinapi-cadernos-tecnicos/SINAPI-CT-ATERROS-BASES-SUB-BASES-E-IMPRIMACOES.pdf" TargetMode="External"/><Relationship Id="rId1487" Type="http://schemas.openxmlformats.org/officeDocument/2006/relationships/hyperlink" Target="https://www.caixa.gov.br/Downloads/sinapi-cadernos-tecnicos/SINAPI-CT-CUSTOS-HORARIOS-PRODUTIVO-E-IMPRODUTIVO-DOS-EQUIPAMENTOS.pdf" TargetMode="External"/><Relationship Id="rId1694" Type="http://schemas.openxmlformats.org/officeDocument/2006/relationships/hyperlink" Target="https://www.caixa.gov.br/Downloads/sinapi-cadernos-tecnicos/SINAPI-CT-CUSTOS-HORARIOS-PRODUTIVO-E-IMPRODUTIVO-DOS-EQUIPAMENTOS.pdf" TargetMode="External"/><Relationship Id="rId2538" Type="http://schemas.openxmlformats.org/officeDocument/2006/relationships/hyperlink" Target="https://www.caixa.gov.br/Downloads/sinapi-cadernos-tecnicos/SINAPI-CT-DEPRECIACAO-JUROS-IMPOSTOS-E-SEGUROS-MANUTENCAO-E-MATERIAIS-NA-OPERACAO-DOS-EQUIPAMENTOS.pdf" TargetMode="External"/><Relationship Id="rId2745" Type="http://schemas.openxmlformats.org/officeDocument/2006/relationships/hyperlink" Target="https://www.caixa.gov.br/Downloads/sinapi-cadernos-tecnicos/SINAPI-CT-DRENAGEM-DE-AR-CONDICIONADO.pdf" TargetMode="External"/><Relationship Id="rId2952" Type="http://schemas.openxmlformats.org/officeDocument/2006/relationships/hyperlink" Target="https://www.caixa.gov.br/Downloads/sinapi-cadernos-tecnicos/SINAPI-CT-ENERGIA-SOLAR-PARA-EDIFICACOES.pdf" TargetMode="External"/><Relationship Id="rId6202" Type="http://schemas.openxmlformats.org/officeDocument/2006/relationships/hyperlink" Target="https://www.caixa.gov.br/Downloads/sinapi-cadernos-tecnicos/SINAPI-CT-INSTALACOES-DE-GAS-E-INCENDIO-EM-ACO-E-FERRO-GALVANIZADO.pdf" TargetMode="External"/><Relationship Id="rId9358" Type="http://schemas.openxmlformats.org/officeDocument/2006/relationships/hyperlink" Target="https://www.caixa.gov.br/Downloads/sinapi-cadernos-tecnicos/SINAPI-CT-TRANSPORTE-CARGA-E-DESCARGA-DE-MATERIAIS.pdf" TargetMode="External"/><Relationship Id="rId9565" Type="http://schemas.openxmlformats.org/officeDocument/2006/relationships/hyperlink" Target="https://www.caixa.gov.br/Downloads/sinapi-cadernos-tecnicos/SINAPI-CT-VALVULAS-E-REGISTROS-PARA-SISTEMAS-PREDIAIS.pdf" TargetMode="External"/><Relationship Id="rId717" Type="http://schemas.openxmlformats.org/officeDocument/2006/relationships/hyperlink" Target="https://www.caixa.gov.br/Downloads/sinapi-cadernos-tecnicos/SINAPI-CT-ATERRO-E-REATERRO-DE-VALAS.pdf" TargetMode="External"/><Relationship Id="rId924" Type="http://schemas.openxmlformats.org/officeDocument/2006/relationships/hyperlink" Target="https://www.caixa.gov.br/Downloads/sinapi-cadernos-tecnicos/SINAPI-CT-ATERROS-BASES-SUB-BASES-E-IMPRIMACOES.pdf" TargetMode="External"/><Relationship Id="rId1347" Type="http://schemas.openxmlformats.org/officeDocument/2006/relationships/hyperlink" Target="https://www.caixa.gov.br/Downloads/sinapi-cadernos-tecnicos/SINAPI-CT-CONCRETO-PROTENDIDO.pdf" TargetMode="External"/><Relationship Id="rId1554" Type="http://schemas.openxmlformats.org/officeDocument/2006/relationships/hyperlink" Target="https://www.caixa.gov.br/Downloads/sinapi-cadernos-tecnicos/SINAPI-CT-CUSTOS-HORARIOS-PRODUTIVO-E-IMPRODUTIVO-DOS-EQUIPAMENTOS.pdf" TargetMode="External"/><Relationship Id="rId1761" Type="http://schemas.openxmlformats.org/officeDocument/2006/relationships/hyperlink" Target="https://www.caixa.gov.br/Downloads/sinapi-cadernos-tecnicos/SINAPI-CT-CUSTOS-HORARIOS-PRODUTIVO-E-IMPRODUTIVO-DOS-EQUIPAMENTOS.pdf" TargetMode="External"/><Relationship Id="rId2605" Type="http://schemas.openxmlformats.org/officeDocument/2006/relationships/hyperlink" Target="https://www.caixa.gov.br/Downloads/sinapi-cadernos-tecnicos/SINAPI-CT-DEPRECIACAO-JUROS-IMPOSTOS-E-SEGUROS-MANUTENCAO-E-MATERIAIS-NA-OPERACAO-DOS-EQUIPAMENTOS.pdf" TargetMode="External"/><Relationship Id="rId2812" Type="http://schemas.openxmlformats.org/officeDocument/2006/relationships/hyperlink" Target="https://www.caixa.gov.br/Downloads/sinapi-cadernos-tecnicos/SINAPI-CT-DUTOS-PARA-AR-CONDICIONADO.pdf" TargetMode="External"/><Relationship Id="rId5011" Type="http://schemas.openxmlformats.org/officeDocument/2006/relationships/hyperlink" Target="https://www.caixa.gov.br/Downloads/sinapi-cadernos-tecnicos/SINAPI-CT-INSTALACOES-HIDRAULICAS-RESERVACAO-E-BOMBAS-DE-RECALQUE.pdf" TargetMode="External"/><Relationship Id="rId5968" Type="http://schemas.openxmlformats.org/officeDocument/2006/relationships/hyperlink" Target="https://www.caixa.gov.br/Downloads/sinapi-cadernos-tecnicos/SINAPI-CT-INSTALACOES-DE-GAS-E-INCENDIO-EM-ACO-E-FERRO-GALVANIZADO.pdf" TargetMode="External"/><Relationship Id="rId8167" Type="http://schemas.openxmlformats.org/officeDocument/2006/relationships/hyperlink" Target="https://www.caixa.gov.br/Downloads/sinapi-cadernos-tecnicos/SINAPI-CT-POCOS-DE-VISITA-E-CAIXAS-PARA-BOCAS-DE-LOBO.pdf" TargetMode="External"/><Relationship Id="rId8374" Type="http://schemas.openxmlformats.org/officeDocument/2006/relationships/hyperlink" Target="https://www.caixa.gov.br/Downloads/sinapi-cadernos-tecnicos/SINAPI-CT-RADIER-PISO-DE-CONCRETO-E-LAJE-SOBRE-SOLO.pdf" TargetMode="External"/><Relationship Id="rId8581" Type="http://schemas.openxmlformats.org/officeDocument/2006/relationships/hyperlink" Target="https://www.caixa.gov.br/Downloads/sinapi-cadernos-tecnicos/SINAPI-CT-REDES-DE-LOGICA-TELEFONIA-E-IMAGEM.pdf" TargetMode="External"/><Relationship Id="rId9218" Type="http://schemas.openxmlformats.org/officeDocument/2006/relationships/hyperlink" Target="https://www.caixa.gov.br/Downloads/sinapi-cadernos-tecnicos/SINAPI-CT-TRANSPORTE-DE-MATERIAIS-DENTRO-DO-CANTEIRO-DE-OBRAS.pdf" TargetMode="External"/><Relationship Id="rId9425" Type="http://schemas.openxmlformats.org/officeDocument/2006/relationships/hyperlink" Target="https://www.caixa.gov.br/Downloads/sinapi-cadernos-tecnicos/SINAPI-CT-TUBULACAO-FLANGEADA-PARA-REDES-DE-AGUA.pdf" TargetMode="External"/><Relationship Id="rId9632" Type="http://schemas.openxmlformats.org/officeDocument/2006/relationships/hyperlink" Target="https://www.caixa.gov.br/Downloads/sinapi-cadernos-tecnicos/SINAPI-CT-VALVULAS-E-REGISTROS-PARA-SISTEMAS-PREDIAIS.pdf" TargetMode="External"/><Relationship Id="rId53" Type="http://schemas.openxmlformats.org/officeDocument/2006/relationships/hyperlink" Target="https://www.caixa.gov.br/Downloads/sinapi-cadernos-tecnicos/SINAPI-CT-ALVENARIA-DE-VEDACAO.pdf" TargetMode="External"/><Relationship Id="rId1207" Type="http://schemas.openxmlformats.org/officeDocument/2006/relationships/hyperlink" Target="https://www.caixa.gov.br/Downloads/sinapi-cadernos-tecnicos/SINAPI-CT-CANALETAS-GRELHAS-E-CAIXAS-COM-GRELHA-PARA-DRENAGEM.pdf" TargetMode="External"/><Relationship Id="rId1414" Type="http://schemas.openxmlformats.org/officeDocument/2006/relationships/hyperlink" Target="https://www.caixa.gov.br/Downloads/sinapi-cadernos-tecnicos/SINAPI-CT-CONTRAPISO.pdf" TargetMode="External"/><Relationship Id="rId1621" Type="http://schemas.openxmlformats.org/officeDocument/2006/relationships/hyperlink" Target="https://www.caixa.gov.br/Downloads/sinapi-cadernos-tecnicos/SINAPI-CT-CUSTOS-HORARIOS-PRODUTIVO-E-IMPRODUTIVO-DOS-EQUIPAMENTOS.pdf" TargetMode="External"/><Relationship Id="rId4777" Type="http://schemas.openxmlformats.org/officeDocument/2006/relationships/hyperlink" Target="https://www.caixa.gov.br/Downloads/sinapi-cadernos-tecnicos/SINAPI-CT-INSTALACOES-ELETRICAS-REDE-DE-DISTRIBUICAO.pdf" TargetMode="External"/><Relationship Id="rId4984" Type="http://schemas.openxmlformats.org/officeDocument/2006/relationships/hyperlink" Target="https://www.caixa.gov.br/Downloads/sinapi-cadernos-tecnicos/SINAPI-CT-INSTALACOES-HIDRAULICAS-RESERVACAO-E-BOMBAS-DE-RECALQUE.pdf" TargetMode="External"/><Relationship Id="rId5828" Type="http://schemas.openxmlformats.org/officeDocument/2006/relationships/hyperlink" Target="https://www.caixa.gov.br/Downloads/sinapi-cadernos-tecnicos/SINAPI-CT-INSTALACOES-PREDIAIS-DE-AGUAS-PLUVIAIS-TUBOS-CONEXOES-CAIXAS-E-RALOS.pdf" TargetMode="External"/><Relationship Id="rId7183" Type="http://schemas.openxmlformats.org/officeDocument/2006/relationships/hyperlink" Target="https://www.caixa.gov.br/Downloads/sinapi-cadernos-tecnicos/SINAPI-CT-LOUCAS-E-METAIS.pdf" TargetMode="External"/><Relationship Id="rId7390" Type="http://schemas.openxmlformats.org/officeDocument/2006/relationships/hyperlink" Target="https://www.caixa.gov.br/Downloads/sinapi-cadernos-tecnicos/SINAPI-CT-MASSA-UNICA-INTERNA.pdf" TargetMode="External"/><Relationship Id="rId8027" Type="http://schemas.openxmlformats.org/officeDocument/2006/relationships/hyperlink" Target="https://www.caixa.gov.br/Downloads/sinapi-cadernos-tecnicos/SINAPI-CT-PISOS.pdf" TargetMode="External"/><Relationship Id="rId8234" Type="http://schemas.openxmlformats.org/officeDocument/2006/relationships/hyperlink" Target="https://www.caixa.gov.br/Downloads/sinapi-cadernos-tecnicos/SINAPI-CT-POCOS-DE-VISITA-E-CAIXAS-PARA-BOCAS-DE-LOBO.pdf" TargetMode="External"/><Relationship Id="rId8441" Type="http://schemas.openxmlformats.org/officeDocument/2006/relationships/hyperlink" Target="https://www.caixa.gov.br/Downloads/sinapi-cadernos-tecnicos/SINAPI-CT-RASGOS-E-FIXACOES.pdf" TargetMode="External"/><Relationship Id="rId3379" Type="http://schemas.openxmlformats.org/officeDocument/2006/relationships/hyperlink" Target="https://www.caixa.gov.br/Downloads/sinapi-cadernos-tecnicos/SINAPI-CT-ESCORAMENTO-E-PREPARO-DE-FUNDO-DE-VALAS.pdf" TargetMode="External"/><Relationship Id="rId3586" Type="http://schemas.openxmlformats.org/officeDocument/2006/relationships/hyperlink" Target="https://www.caixa.gov.br/Downloads/sinapi-cadernos-tecnicos/SINAPI-CT-ESTACAS-BROCA-STRAUSS-E-ESCAVADA-COM-FLUIDO-ESTABILIZANTE.pdf" TargetMode="External"/><Relationship Id="rId3793" Type="http://schemas.openxmlformats.org/officeDocument/2006/relationships/hyperlink" Target="https://www.caixa.gov.br/Downloads/sinapi-cadernos-tecnicos/SINAPI-CT-ESTRUTURAS-DE-MADEIRA.pdf" TargetMode="External"/><Relationship Id="rId4637" Type="http://schemas.openxmlformats.org/officeDocument/2006/relationships/hyperlink" Target="https://www.caixa.gov.br/Downloads/sinapi-cadernos-tecnicos/SINAPI-CT-INSTALACOES-ELETRICAS-QUADROS-CABOS-DISJUNTORES-CONTATORES-E-BARRAMENTOS-BLINDADOS.pdf" TargetMode="External"/><Relationship Id="rId7043" Type="http://schemas.openxmlformats.org/officeDocument/2006/relationships/hyperlink" Target="https://www.caixa.gov.br/Downloads/sinapi-metodologia/Livro_SINAPI_Calculos_Parametros.pdf" TargetMode="External"/><Relationship Id="rId7250" Type="http://schemas.openxmlformats.org/officeDocument/2006/relationships/hyperlink" Target="https://www.caixa.gov.br/Downloads/sinapi-cadernos-tecnicos/SINAPI-CT-LUMINARIAS-EXTERNAS.pdf" TargetMode="External"/><Relationship Id="rId8301" Type="http://schemas.openxmlformats.org/officeDocument/2006/relationships/hyperlink" Target="https://www.caixa.gov.br/Downloads/sinapi-cadernos-tecnicos/SINAPI-CT-PRODUCAO-DE-CONCRETO.pdf" TargetMode="External"/><Relationship Id="rId2188" Type="http://schemas.openxmlformats.org/officeDocument/2006/relationships/hyperlink" Target="https://www.caixa.gov.br/Downloads/sinapi-cadernos-tecnicos/SINAPI-CT-DEPRECIACAO-JUROS-IMPOSTOS-E-SEGUROS-MANUTENCAO-E-MATERIAIS-NA-OPERACAO-DOS-EQUIPAMENTOS.pdf" TargetMode="External"/><Relationship Id="rId2395" Type="http://schemas.openxmlformats.org/officeDocument/2006/relationships/hyperlink" Target="https://www.caixa.gov.br/Downloads/sinapi-cadernos-tecnicos/SINAPI-CT-DEPRECIACAO-JUROS-IMPOSTOS-E-SEGUROS-MANUTENCAO-E-MATERIAIS-NA-OPERACAO-DOS-EQUIPAMENTOS.pdf" TargetMode="External"/><Relationship Id="rId3239" Type="http://schemas.openxmlformats.org/officeDocument/2006/relationships/hyperlink" Target="https://www.caixa.gov.br/Downloads/sinapi-cadernos-tecnicos/SINAPI-CT-ESCAVACAO-VERTICAL-A-CEU-ABERTO.pdf" TargetMode="External"/><Relationship Id="rId3446" Type="http://schemas.openxmlformats.org/officeDocument/2006/relationships/hyperlink" Target="https://www.caixa.gov.br/Downloads/sinapi-cadernos-tecnicos/SINAPI-CT-ESQUADRIAS-JANELAS.pdf" TargetMode="External"/><Relationship Id="rId4844" Type="http://schemas.openxmlformats.org/officeDocument/2006/relationships/hyperlink" Target="https://www.caixa.gov.br/Downloads/sinapi-cadernos-tecnicos/SINAPI-CT-INSTALACOES-HIDRAULICAS-RESERVACAO-E-BOMBAS-DE-RECALQUE.pdf" TargetMode="External"/><Relationship Id="rId7110" Type="http://schemas.openxmlformats.org/officeDocument/2006/relationships/hyperlink" Target="https://www.caixa.gov.br/Downloads/sinapi-metodologia/Livro_SINAPI_Calculos_Parametros.pdf" TargetMode="External"/><Relationship Id="rId367" Type="http://schemas.openxmlformats.org/officeDocument/2006/relationships/hyperlink" Target="https://www.caixa.gov.br/Downloads/sinapi-cadernos-tecnicos/SINAPI-CT-ASSENTAMENTO-DE-TUBOS-DE-ESGOTO-EM-PVC-E-PEAD.pdf" TargetMode="External"/><Relationship Id="rId574" Type="http://schemas.openxmlformats.org/officeDocument/2006/relationships/hyperlink" Target="https://www.caixa.gov.br/Downloads/sinapi-cadernos-tecnicos/SINAPI-CT-ASSENTAMENTO-DE-TUBOS-DE-PVC-E-METALICOS-EM-REDES-DE-AGUA.pdf" TargetMode="External"/><Relationship Id="rId2048" Type="http://schemas.openxmlformats.org/officeDocument/2006/relationships/hyperlink" Target="https://www.caixa.gov.br/Downloads/sinapi-cadernos-tecnicos/SINAPI-CT-DEPRECIACAO-JUROS-IMPOSTOS-E-SEGUROS-MANUTENCAO-E-MATERIAIS-NA-OPERACAO-DOS-EQUIPAMENTOS.pdf" TargetMode="External"/><Relationship Id="rId2255" Type="http://schemas.openxmlformats.org/officeDocument/2006/relationships/hyperlink" Target="https://www.caixa.gov.br/Downloads/sinapi-cadernos-tecnicos/SINAPI-CT-DEPRECIACAO-JUROS-IMPOSTOS-E-SEGUROS-MANUTENCAO-E-MATERIAIS-NA-OPERACAO-DOS-EQUIPAMENTOS.pdf" TargetMode="External"/><Relationship Id="rId3653" Type="http://schemas.openxmlformats.org/officeDocument/2006/relationships/hyperlink" Target="https://www.caixa.gov.br/Downloads/sinapi-cadernos-tecnicos/SINAPI-CT-ESTRUTURA-E-TRAMA-PARA-COBERTURA.pdf" TargetMode="External"/><Relationship Id="rId3860" Type="http://schemas.openxmlformats.org/officeDocument/2006/relationships/hyperlink" Target="https://www.caixa.gov.br/Downloads/sinapi-cadernos-tecnicos/SINAPI-CT-EXECUCAO-DE-TIRANTES.pdf" TargetMode="External"/><Relationship Id="rId4704" Type="http://schemas.openxmlformats.org/officeDocument/2006/relationships/hyperlink" Target="https://www.caixa.gov.br/Downloads/sinapi-cadernos-tecnicos/SINAPI-CT-INSTALACOES-ELETRICAS-QUADROS-CABOS-DISJUNTORES-CONTATORES-E-BARRAMENTOS-BLINDADOS.pdf" TargetMode="External"/><Relationship Id="rId4911" Type="http://schemas.openxmlformats.org/officeDocument/2006/relationships/hyperlink" Target="https://www.caixa.gov.br/Downloads/sinapi-cadernos-tecnicos/SINAPI-CT-INSTALACOES-HIDRAULICAS-RESERVACAO-E-BOMBAS-DE-RECALQUE.pdf" TargetMode="External"/><Relationship Id="rId9075" Type="http://schemas.openxmlformats.org/officeDocument/2006/relationships/hyperlink" Target="https://www.caixa.gov.br/Downloads/sinapi-cadernos-tecnicos/SINAPI-CT-TRANSPORTE-FLUVIAL-CARGA-E-DESCARGA.pdf" TargetMode="External"/><Relationship Id="rId9282" Type="http://schemas.openxmlformats.org/officeDocument/2006/relationships/hyperlink" Target="https://www.caixa.gov.br/Downloads/sinapi-cadernos-tecnicos/SINAPI-CT-TRANSPORTE-CARGA-E-DESCARGA-DE-MATERIAIS.pdf" TargetMode="External"/><Relationship Id="rId227" Type="http://schemas.openxmlformats.org/officeDocument/2006/relationships/hyperlink" Target="https://www.caixa.gov.br/Downloads/sinapi-cadernos-tecnicos/SINAPI-CT-ARGAMASSAS.pdf" TargetMode="External"/><Relationship Id="rId781" Type="http://schemas.openxmlformats.org/officeDocument/2006/relationships/hyperlink" Target="https://www.caixa.gov.br/Downloads/sinapi-cadernos-tecnicos/SINAPI-CT-ATERROS-BASES-SUB-BASES-E-IMPRIMACOES.pdf" TargetMode="External"/><Relationship Id="rId2462" Type="http://schemas.openxmlformats.org/officeDocument/2006/relationships/hyperlink" Target="https://www.caixa.gov.br/Downloads/sinapi-cadernos-tecnicos/SINAPI-CT-DEPRECIACAO-JUROS-IMPOSTOS-E-SEGUROS-MANUTENCAO-E-MATERIAIS-NA-OPERACAO-DOS-EQUIPAMENTOS.pdf" TargetMode="External"/><Relationship Id="rId3306" Type="http://schemas.openxmlformats.org/officeDocument/2006/relationships/hyperlink" Target="https://www.caixa.gov.br/Downloads/sinapi-cadernos-tecnicos/SINAPI-CT-ESCAVACAO-DE-VALAS.pdf" TargetMode="External"/><Relationship Id="rId3513" Type="http://schemas.openxmlformats.org/officeDocument/2006/relationships/hyperlink" Target="https://www.caixa.gov.br/Downloads/sinapi-cadernos-tecnicos/SINAPI-CT-ESQUADRIAS-PORTAS.pdf" TargetMode="External"/><Relationship Id="rId3720" Type="http://schemas.openxmlformats.org/officeDocument/2006/relationships/hyperlink" Target="https://www.caixa.gov.br/Downloads/sinapi-cadernos-tecnicos/SINAPI-CT-ESTRUTURA-E-TRAMA-PARA-COBERTURA.pdf" TargetMode="External"/><Relationship Id="rId6669" Type="http://schemas.openxmlformats.org/officeDocument/2006/relationships/hyperlink" Target="https://www.caixa.gov.br/Downloads/sinapi-cadernos-tecnicos/SINAPI-CT-LAJES-PRE-MOLDADAS.pdf" TargetMode="External"/><Relationship Id="rId6876" Type="http://schemas.openxmlformats.org/officeDocument/2006/relationships/hyperlink" Target="https://www.caixa.gov.br/Downloads/sinapi-metodologia/Livro_SINAPI_Calculos_Parametros.pdf" TargetMode="External"/><Relationship Id="rId7927" Type="http://schemas.openxmlformats.org/officeDocument/2006/relationships/hyperlink" Target="https://www.caixa.gov.br/Downloads/sinapi-cadernos-tecnicos/SINAPI-CT-PINTURA-EM-SUPERFICIES-METALICAS.pdf" TargetMode="External"/><Relationship Id="rId8091" Type="http://schemas.openxmlformats.org/officeDocument/2006/relationships/hyperlink" Target="https://www.caixa.gov.br/Downloads/sinapi-cadernos-tecnicos/SINAPI-CT-POSTES-DE-CONCRETO-E-METALICOS.pdf" TargetMode="External"/><Relationship Id="rId434" Type="http://schemas.openxmlformats.org/officeDocument/2006/relationships/hyperlink" Target="https://www.caixa.gov.br/Downloads/sinapi-cadernos-tecnicos/SINAPI-CT-ASSENTAMENTO-DE-TUBOS-DE-PVC-E-METALICOS-EM-REDES-DE-AGUA.pdf" TargetMode="External"/><Relationship Id="rId641" Type="http://schemas.openxmlformats.org/officeDocument/2006/relationships/hyperlink" Target="https://www.caixa.gov.br/Downloads/sinapi-cadernos-tecnicos/SINAPI-CT-ASSENTAMENTO-DE-TUBOS-DE-ESGOTO-OU-DRENAGEM-PLUVIAL-EM-CONCRETO.pdf" TargetMode="External"/><Relationship Id="rId1064" Type="http://schemas.openxmlformats.org/officeDocument/2006/relationships/hyperlink" Target="https://www.caixa.gov.br/Downloads/sinapi-cadernos-tecnicos/SINAPI-CT-BOMBAS-HIDRAULICAS-CENTRIFUGAS-HORIZONTAIS-E-SUBMERSIVEIS.pdf" TargetMode="External"/><Relationship Id="rId1271" Type="http://schemas.openxmlformats.org/officeDocument/2006/relationships/hyperlink" Target="https://www.caixa.gov.br/Downloads/sinapi-cadernos-tecnicos/SINAPI-CT-CHAPISCO.pdf" TargetMode="External"/><Relationship Id="rId2115" Type="http://schemas.openxmlformats.org/officeDocument/2006/relationships/hyperlink" Target="https://www.caixa.gov.br/Downloads/sinapi-cadernos-tecnicos/SINAPI-CT-DEPRECIACAO-JUROS-IMPOSTOS-E-SEGUROS-MANUTENCAO-E-MATERIAIS-NA-OPERACAO-DOS-EQUIPAMENTOS.pdf" TargetMode="External"/><Relationship Id="rId2322" Type="http://schemas.openxmlformats.org/officeDocument/2006/relationships/hyperlink" Target="https://www.caixa.gov.br/Downloads/sinapi-cadernos-tecnicos/SINAPI-CT-DEPRECIACAO-JUROS-IMPOSTOS-E-SEGUROS-MANUTENCAO-E-MATERIAIS-NA-OPERACAO-DOS-EQUIPAMENTOS.pdf" TargetMode="External"/><Relationship Id="rId5478" Type="http://schemas.openxmlformats.org/officeDocument/2006/relationships/hyperlink" Target="https://www.caixa.gov.br/Downloads/sinapi-cadernos-tecnicos/SINAPI-CT-INSTALACOES-PREDIAIS-DE-AGUA-FRIA-EM-PVC.pdf" TargetMode="External"/><Relationship Id="rId5685" Type="http://schemas.openxmlformats.org/officeDocument/2006/relationships/hyperlink" Target="https://www.caixa.gov.br/Downloads/sinapi-cadernos-tecnicos/SINAPI-CT-INSTALACOES-PREDIAIS-DE-AGUA-FRIA-EM-PVC.pdf" TargetMode="External"/><Relationship Id="rId5892" Type="http://schemas.openxmlformats.org/officeDocument/2006/relationships/hyperlink" Target="https://www.caixa.gov.br/Downloads/sinapi-cadernos-tecnicos/SINAPI-CT-INSTALACOES-PREDIAIS-DE-AGUAS-PLUVIAIS-TUBOS-CONEXOES-CAIXAS-E-RALOS.pdf" TargetMode="External"/><Relationship Id="rId6529" Type="http://schemas.openxmlformats.org/officeDocument/2006/relationships/hyperlink" Target="https://www.caixa.gov.br/Downloads/sinapi-cadernos-tecnicos/SINAPI-CT-INSTALACOES-EM-COBRE.pdf" TargetMode="External"/><Relationship Id="rId6736" Type="http://schemas.openxmlformats.org/officeDocument/2006/relationships/hyperlink" Target="https://www.caixa.gov.br/Downloads/sinapi-cadernos-tecnicos/SINAPI-CT-LIMPEZA-DE-OBRA.pdf" TargetMode="External"/><Relationship Id="rId6943" Type="http://schemas.openxmlformats.org/officeDocument/2006/relationships/hyperlink" Target="https://www.caixa.gov.br/Downloads/sinapi-metodologia/Livro_SINAPI_Calculos_Parametros.pdf" TargetMode="External"/><Relationship Id="rId9142" Type="http://schemas.openxmlformats.org/officeDocument/2006/relationships/hyperlink" Target="https://www.caixa.gov.br/Downloads/sinapi-cadernos-tecnicos/SINAPI-CT-TRANSPORTE-FLUVIAL-MOMENTO-DE-TRANSPORTE.pdf" TargetMode="External"/><Relationship Id="rId501" Type="http://schemas.openxmlformats.org/officeDocument/2006/relationships/hyperlink" Target="https://www.caixa.gov.br/Downloads/sinapi-cadernos-tecnicos/SINAPI-CT-ASSENTAMENTO-DE-TUBOS-DE-PVC-E-METALICOS-EM-REDES-DE-AGUA.pdf" TargetMode="External"/><Relationship Id="rId1131" Type="http://schemas.openxmlformats.org/officeDocument/2006/relationships/hyperlink" Target="https://www.caixa.gov.br/Downloads/sinapi-cadernos-tecnicos/SINAPI-CT-CAIXAS-ENTERRADAS.pdf" TargetMode="External"/><Relationship Id="rId4287" Type="http://schemas.openxmlformats.org/officeDocument/2006/relationships/hyperlink" Target="https://www.caixa.gov.br/Downloads/sinapi-cadernos-tecnicos/SINAPI-CT-ILUMINACAO-PREDIAL-E-MONITORAMENTO.pdf" TargetMode="External"/><Relationship Id="rId4494" Type="http://schemas.openxmlformats.org/officeDocument/2006/relationships/hyperlink" Target="https://www.caixa.gov.br/Downloads/sinapi-cadernos-tecnicos/SINAPI-CT-INSTALACOES-ELETRICAS-ELETRODUTOS-EMBUTIDOS-CABOS-CAIXAS-TOMADAS-E-INTERRUPTORES.pdf" TargetMode="External"/><Relationship Id="rId5338" Type="http://schemas.openxmlformats.org/officeDocument/2006/relationships/hyperlink" Target="https://www.caixa.gov.br/Downloads/sinapi-cadernos-tecnicos/SINAPI-CT-INSTALACOES-HIDRAULICAS-EM-PPR.pdf" TargetMode="External"/><Relationship Id="rId5545" Type="http://schemas.openxmlformats.org/officeDocument/2006/relationships/hyperlink" Target="https://www.caixa.gov.br/Downloads/sinapi-cadernos-tecnicos/SINAPI-CT-INSTALACOES-PREDIAIS-DE-AGUA-FRIA-EM-PVC.pdf" TargetMode="External"/><Relationship Id="rId5752" Type="http://schemas.openxmlformats.org/officeDocument/2006/relationships/hyperlink" Target="https://www.caixa.gov.br/Downloads/sinapi-cadernos-tecnicos/SINAPI-CT-INSTALACOES-PREDIAIS-DE-AGUA-QUENTE-EM-CPVC.pdf" TargetMode="External"/><Relationship Id="rId6803" Type="http://schemas.openxmlformats.org/officeDocument/2006/relationships/hyperlink" Target="https://www.caixa.gov.br/Downloads/sinapi-metodologia/Livro_SINAPI_Calculos_Parametros.pdf" TargetMode="External"/><Relationship Id="rId9002" Type="http://schemas.openxmlformats.org/officeDocument/2006/relationships/hyperlink" Target="https://www.caixa.gov.br/Downloads/sinapi-cadernos-tecnicos/SINAPI-CT-TELHAMENTO-PARA-COBERTURA.pdf" TargetMode="External"/><Relationship Id="rId3096" Type="http://schemas.openxmlformats.org/officeDocument/2006/relationships/hyperlink" Target="https://www.caixa.gov.br/Downloads/sinapi-cadernos-tecnicos/SINAPI-CT-ESCADAS.pdf" TargetMode="External"/><Relationship Id="rId4147" Type="http://schemas.openxmlformats.org/officeDocument/2006/relationships/hyperlink" Target="https://www.caixa.gov.br/Downloads/sinapi-cadernos-tecnicos/SINAPI-CT-GALERIAS-COM-ADUELAS-DE-CONCRETO.pdf" TargetMode="External"/><Relationship Id="rId4354" Type="http://schemas.openxmlformats.org/officeDocument/2006/relationships/hyperlink" Target="https://www.caixa.gov.br/Downloads/sinapi-cadernos-tecnicos/SINAPI-CT-INSTALACOES-ELETRICAS-ELETRODUTOS-EMBUTIDOS-CABOS-CAIXAS-TOMADAS-E-INTERRUPTORES.pdf" TargetMode="External"/><Relationship Id="rId4561" Type="http://schemas.openxmlformats.org/officeDocument/2006/relationships/hyperlink" Target="https://www.caixa.gov.br/Downloads/sinapi-cadernos-tecnicos/SINAPI-CT-INSTALACOES-ELETRICAS-ELETRODUTOS-CONEXOES-E-CONDULETES-APARENTES.pdf" TargetMode="External"/><Relationship Id="rId5405" Type="http://schemas.openxmlformats.org/officeDocument/2006/relationships/hyperlink" Target="https://www.caixa.gov.br/Downloads/sinapi-cadernos-tecnicos/SINAPI-CT-INSTALACOES-PREDIAIS-DE-ESGOTO-TUBOS-E-CONEXOES.pdf" TargetMode="External"/><Relationship Id="rId5612" Type="http://schemas.openxmlformats.org/officeDocument/2006/relationships/hyperlink" Target="https://www.caixa.gov.br/Downloads/sinapi-cadernos-tecnicos/SINAPI-CT-INSTALACOES-PREDIAIS-DE-AGUA-FRIA-EM-PVC.pdf" TargetMode="External"/><Relationship Id="rId8768" Type="http://schemas.openxmlformats.org/officeDocument/2006/relationships/hyperlink" Target="https://www.caixa.gov.br/Downloads/sinapi-cadernos-tecnicos/SINAPI-CT-REVESTIMENTOS-CERAMICOS-INTERNOS.pdf" TargetMode="External"/><Relationship Id="rId1948" Type="http://schemas.openxmlformats.org/officeDocument/2006/relationships/hyperlink" Target="https://www.caixa.gov.br/Downloads/sinapi-cadernos-tecnicos/SINAPI-CT-DEPRECIACAO-JUROS-IMPOSTOS-E-SEGUROS-MANUTENCAO-E-MATERIAIS-NA-OPERACAO-DOS-EQUIPAMENTOS.pdf" TargetMode="External"/><Relationship Id="rId3163" Type="http://schemas.openxmlformats.org/officeDocument/2006/relationships/hyperlink" Target="https://www.caixa.gov.br/Downloads/sinapi-cadernos-tecnicos/SINAPI-CT-ESCAVACAO-HORIZONTAL.pdf" TargetMode="External"/><Relationship Id="rId3370" Type="http://schemas.openxmlformats.org/officeDocument/2006/relationships/hyperlink" Target="https://www.caixa.gov.br/Downloads/sinapi-cadernos-tecnicos/SINAPI-CT-ESCORAMENTO-E-PREPARO-DE-FUNDO-DE-VALAS.pdf" TargetMode="External"/><Relationship Id="rId4007" Type="http://schemas.openxmlformats.org/officeDocument/2006/relationships/hyperlink" Target="https://www.caixa.gov.br/Downloads/sinapi-cadernos-tecnicos/SINAPI-CT-FUNDACOES-RASAS-(BLOCOS-SAPATAS-VIGAS-BALDRAME).pdf" TargetMode="External"/><Relationship Id="rId4214" Type="http://schemas.openxmlformats.org/officeDocument/2006/relationships/hyperlink" Target="https://www.caixa.gov.br/Downloads/sinapi-cadernos-tecnicos/SINAPI-CT-GRAUTE-E-ARMACAO.pdf" TargetMode="External"/><Relationship Id="rId4421" Type="http://schemas.openxmlformats.org/officeDocument/2006/relationships/hyperlink" Target="https://www.caixa.gov.br/Downloads/sinapi-cadernos-tecnicos/SINAPI-CT-INSTALACOES-ELETRICAS-ELETRODUTOS-EMBUTIDOS-CABOS-CAIXAS-TOMADAS-E-INTERRUPTORES.pdf" TargetMode="External"/><Relationship Id="rId7577" Type="http://schemas.openxmlformats.org/officeDocument/2006/relationships/hyperlink" Target="https://www.caixa.gov.br/Downloads/sinapi-cadernos-tecnicos/SINAPI-CT-PAREDES-EM-DRYWALL.pdf" TargetMode="External"/><Relationship Id="rId8975" Type="http://schemas.openxmlformats.org/officeDocument/2006/relationships/hyperlink" Target="https://www.caixa.gov.br/Downloads/sinapi-cadernos-tecnicos/SINAPI-CT-SUPRESSAO-VEGETAL.pdf" TargetMode="External"/><Relationship Id="rId291" Type="http://schemas.openxmlformats.org/officeDocument/2006/relationships/hyperlink" Target="https://www.caixa.gov.br/Downloads/sinapi-cadernos-tecnicos/SINAPI-CT-ARMACAO-PARA-ESTRUTURAS-DE-CONCRETO-ARMADO.pdf" TargetMode="External"/><Relationship Id="rId1808" Type="http://schemas.openxmlformats.org/officeDocument/2006/relationships/hyperlink" Target="https://www.caixa.gov.br/Downloads/sinapi-cadernos-tecnicos/SINAPI-CT-CUSTOS-HORARIOS-PRODUTIVO-E-IMPRODUTIVO-DOS-EQUIPAMENTOS.pdf" TargetMode="External"/><Relationship Id="rId3023" Type="http://schemas.openxmlformats.org/officeDocument/2006/relationships/hyperlink" Target="https://www.caixa.gov.br/Downloads/sinapi-cadernos-tecnicos/SINAPI-CT-EQUIPAMENTOS-DE-PROTECAO-COLETIVA.pdf" TargetMode="External"/><Relationship Id="rId6179" Type="http://schemas.openxmlformats.org/officeDocument/2006/relationships/hyperlink" Target="https://www.caixa.gov.br/Downloads/sinapi-cadernos-tecnicos/SINAPI-CT-INSTALACOES-DE-GAS-E-INCENDIO-EM-ACO-E-FERRO-GALVANIZADO.pdf" TargetMode="External"/><Relationship Id="rId6386" Type="http://schemas.openxmlformats.org/officeDocument/2006/relationships/hyperlink" Target="https://www.caixa.gov.br/Downloads/sinapi-cadernos-tecnicos/SINAPI-CT-INSTALACOES-EM-COBRE.pdf" TargetMode="External"/><Relationship Id="rId7784" Type="http://schemas.openxmlformats.org/officeDocument/2006/relationships/hyperlink" Target="https://www.caixa.gov.br/Downloads/sinapi-cadernos-tecnicos/SINAPI-CT-PERFURACAO-HORIZONTAL-DIRECIONAL-HDD.pdf" TargetMode="External"/><Relationship Id="rId7991" Type="http://schemas.openxmlformats.org/officeDocument/2006/relationships/hyperlink" Target="https://www.caixa.gov.br/Downloads/sinapi-cadernos-tecnicos/SINAPI-CT-PISOS.pdf" TargetMode="External"/><Relationship Id="rId8628" Type="http://schemas.openxmlformats.org/officeDocument/2006/relationships/hyperlink" Target="https://www.caixa.gov.br/Downloads/sinapi-cadernos-tecnicos/SINAPI-CT-REDES-DE-LOGICA-TELEFONIA-E-IMAGEM.pdf" TargetMode="External"/><Relationship Id="rId8835" Type="http://schemas.openxmlformats.org/officeDocument/2006/relationships/hyperlink" Target="https://www.caixa.gov.br/Downloads/sinapi-cadernos-tecnicos/SINAPI-CT-SINALIZACAO-VERTICAL-VIARIA.pdf" TargetMode="External"/><Relationship Id="rId151" Type="http://schemas.openxmlformats.org/officeDocument/2006/relationships/hyperlink" Target="https://www.caixa.gov.br/Downloads/sinapi-cadernos-tecnicos/SINAPI-CT-ARGAMASSAS.pdf" TargetMode="External"/><Relationship Id="rId3230" Type="http://schemas.openxmlformats.org/officeDocument/2006/relationships/hyperlink" Target="https://www.caixa.gov.br/Downloads/sinapi-cadernos-tecnicos/SINAPI-CT-ESCAVACAO-VERTICAL-A-CEU-ABERTO.pdf" TargetMode="External"/><Relationship Id="rId5195" Type="http://schemas.openxmlformats.org/officeDocument/2006/relationships/hyperlink" Target="https://www.caixa.gov.br/Downloads/sinapi-cadernos-tecnicos/SINAPI-CT-INSTALACOES-HIDRAULICAS-EM-PEX.pdf" TargetMode="External"/><Relationship Id="rId6039" Type="http://schemas.openxmlformats.org/officeDocument/2006/relationships/hyperlink" Target="https://www.caixa.gov.br/Downloads/sinapi-cadernos-tecnicos/SINAPI-CT-INSTALACOES-DE-GAS-E-INCENDIO-EM-ACO-E-FERRO-GALVANIZADO.pdf" TargetMode="External"/><Relationship Id="rId6593" Type="http://schemas.openxmlformats.org/officeDocument/2006/relationships/hyperlink" Target="https://www.caixa.gov.br/Downloads/sinapi-cadernos-tecnicos/SINAPI-CT-INSTALACOES-EM-COBRE.pdf" TargetMode="External"/><Relationship Id="rId7437" Type="http://schemas.openxmlformats.org/officeDocument/2006/relationships/hyperlink" Target="https://www.caixa.gov.br/Downloads/sinapi-cadernos-tecnicos/SINAPI-CT-MOBILIARIO-URBANO.pdf" TargetMode="External"/><Relationship Id="rId7644" Type="http://schemas.openxmlformats.org/officeDocument/2006/relationships/hyperlink" Target="https://www.caixa.gov.br/Downloads/sinapi-cadernos-tecnicos/SINAPI-CT-PASSEIOS-DE-CONCRETO.pdf" TargetMode="External"/><Relationship Id="rId7851" Type="http://schemas.openxmlformats.org/officeDocument/2006/relationships/hyperlink" Target="https://www.caixa.gov.br/Downloads/sinapi-cadernos-tecnicos/SINAPI-CT-PINTURA-INTERNA.pdf" TargetMode="External"/><Relationship Id="rId8902" Type="http://schemas.openxmlformats.org/officeDocument/2006/relationships/hyperlink" Target="https://www.caixa.gov.br/Downloads/sinapi-cadernos-tecnicos/SINAPI-CT-SISTEMA-DE-PROTECAO-CONTRA-DESCARGAS-ATMOSFERICAS-SPDA.pdf" TargetMode="External"/><Relationship Id="rId2789" Type="http://schemas.openxmlformats.org/officeDocument/2006/relationships/hyperlink" Target="https://www.caixa.gov.br/Downloads/sinapi-cadernos-tecnicos/SINAPI-CT-DRENOS.pdf" TargetMode="External"/><Relationship Id="rId2996" Type="http://schemas.openxmlformats.org/officeDocument/2006/relationships/hyperlink" Target="https://www.caixa.gov.br/Downloads/sinapi-cadernos-tecnicos/SINAPI-CT-EQUIPAMENTOS-DE-PROTECAO-COLETIVA.pdf" TargetMode="External"/><Relationship Id="rId6246" Type="http://schemas.openxmlformats.org/officeDocument/2006/relationships/hyperlink" Target="https://www.caixa.gov.br/Downloads/sinapi-cadernos-tecnicos/SINAPI-CT-INSTALACOES-DE-GAS-E-INCENDIO-EM-ACO-E-FERRO-GALVANIZADO.pdf" TargetMode="External"/><Relationship Id="rId6453" Type="http://schemas.openxmlformats.org/officeDocument/2006/relationships/hyperlink" Target="https://www.caixa.gov.br/Downloads/sinapi-cadernos-tecnicos/SINAPI-CT-INSTALACOES-EM-COBRE.pdf" TargetMode="External"/><Relationship Id="rId6660" Type="http://schemas.openxmlformats.org/officeDocument/2006/relationships/hyperlink" Target="https://www.caixa.gov.br/Downloads/sinapi-cadernos-tecnicos/SINAPI-CT-LAJES-PRE-MOLDADAS.pdf" TargetMode="External"/><Relationship Id="rId7504" Type="http://schemas.openxmlformats.org/officeDocument/2006/relationships/hyperlink" Target="https://www.caixa.gov.br/Downloads/sinapi-cadernos-tecnicos/SINAPI-CT-PAREDES-DE-CONCRETO-ARMACAO.pdf" TargetMode="External"/><Relationship Id="rId7711" Type="http://schemas.openxmlformats.org/officeDocument/2006/relationships/hyperlink" Target="https://www.caixa.gov.br/Downloads/sinapi-cadernos-tecnicos/SINAPI-CT-PAVIMENTO-RIGIDO-DE-CONCRETO.pdf" TargetMode="External"/><Relationship Id="rId968" Type="http://schemas.openxmlformats.org/officeDocument/2006/relationships/hyperlink" Target="https://www.caixa.gov.br/Downloads/sinapi-cadernos-tecnicos/SINAPI-CT-ATERROS-BASES-SUB-BASES-E-IMPRIMACOES.pdf" TargetMode="External"/><Relationship Id="rId1598" Type="http://schemas.openxmlformats.org/officeDocument/2006/relationships/hyperlink" Target="https://www.caixa.gov.br/Downloads/sinapi-cadernos-tecnicos/SINAPI-CT-CUSTOS-HORARIOS-PRODUTIVO-E-IMPRODUTIVO-DOS-EQUIPAMENTOS.pdf" TargetMode="External"/><Relationship Id="rId2649" Type="http://schemas.openxmlformats.org/officeDocument/2006/relationships/hyperlink" Target="https://www.caixa.gov.br/Downloads/sinapi-cadernos-tecnicos/SINAPI-CT-DEPRECIACAO-JUROS-IMPOSTOS-E-SEGUROS-MANUTENCAO-E-MATERIAIS-NA-OPERACAO-DOS-EQUIPAMENTOS.pdf" TargetMode="External"/><Relationship Id="rId2856" Type="http://schemas.openxmlformats.org/officeDocument/2006/relationships/hyperlink" Target="https://www.caixa.gov.br/Downloads/sinapi-cadernos-tecnicos/SINAPI-CT-ELETROCALHAS.pdf" TargetMode="External"/><Relationship Id="rId3907" Type="http://schemas.openxmlformats.org/officeDocument/2006/relationships/hyperlink" Target="https://www.caixa.gov.br/Downloads/sinapi-cadernos-tecnicos/SINAPI-CT-FORROS.pdf" TargetMode="External"/><Relationship Id="rId5055" Type="http://schemas.openxmlformats.org/officeDocument/2006/relationships/hyperlink" Target="https://www.caixa.gov.br/Downloads/sinapi-cadernos-tecnicos/SINAPI-CT-INSTALACOES-HIDRAULICAS-RESERVACAO-E-BOMBAS-DE-RECALQUE.pdf" TargetMode="External"/><Relationship Id="rId5262" Type="http://schemas.openxmlformats.org/officeDocument/2006/relationships/hyperlink" Target="https://www.caixa.gov.br/Downloads/sinapi-cadernos-tecnicos/SINAPI-CT-INSTALACOES-HIDRAULICAS-EM-PPR.pdf" TargetMode="External"/><Relationship Id="rId6106" Type="http://schemas.openxmlformats.org/officeDocument/2006/relationships/hyperlink" Target="https://www.caixa.gov.br/Downloads/sinapi-cadernos-tecnicos/SINAPI-CT-INSTALACOES-DE-GAS-E-INCENDIO-EM-ACO-E-FERRO-GALVANIZADO.pdf" TargetMode="External"/><Relationship Id="rId6313" Type="http://schemas.openxmlformats.org/officeDocument/2006/relationships/hyperlink" Target="https://www.caixa.gov.br/Downloads/sinapi-cadernos-tecnicos/SINAPI-CT-INSTALACOES-DE-GAS-EM-PEX-MULTICAMADAS.pdf" TargetMode="External"/><Relationship Id="rId6520" Type="http://schemas.openxmlformats.org/officeDocument/2006/relationships/hyperlink" Target="https://www.caixa.gov.br/Downloads/sinapi-cadernos-tecnicos/SINAPI-CT-INSTALACOES-EM-COBRE.pdf" TargetMode="External"/><Relationship Id="rId9469" Type="http://schemas.openxmlformats.org/officeDocument/2006/relationships/hyperlink" Target="https://www.caixa.gov.br/Downloads/sinapi-cadernos-tecnicos/SINAPI-CT-TUBULOES.pdf" TargetMode="External"/><Relationship Id="rId9676" Type="http://schemas.openxmlformats.org/officeDocument/2006/relationships/hyperlink" Target="https://www.caixa.gov.br/Downloads/sinapi-cadernos-tecnicos/SINAPI-CT-VALVULAS-PARA-REDES-DE-SANEAMENTO.pdf" TargetMode="External"/><Relationship Id="rId97" Type="http://schemas.openxmlformats.org/officeDocument/2006/relationships/hyperlink" Target="https://www.caixa.gov.br/Downloads/sinapi-cadernos-tecnicos/SINAPI-CT-ALVENARIAS-DIVERSAS.pdf" TargetMode="External"/><Relationship Id="rId828" Type="http://schemas.openxmlformats.org/officeDocument/2006/relationships/hyperlink" Target="https://www.caixa.gov.br/Downloads/sinapi-cadernos-tecnicos/SINAPI-CT-ATERROS-BASES-SUB-BASES-E-IMPRIMACOES.pdf" TargetMode="External"/><Relationship Id="rId1458" Type="http://schemas.openxmlformats.org/officeDocument/2006/relationships/hyperlink" Target="https://www.caixa.gov.br/Downloads/sinapi-cadernos-tecnicos/SINAPI-CT-CUSTOS-HORARIOS-PRODUTIVO-E-IMPRODUTIVO-DOS-EQUIPAMENTOS.pdf" TargetMode="External"/><Relationship Id="rId1665" Type="http://schemas.openxmlformats.org/officeDocument/2006/relationships/hyperlink" Target="https://www.caixa.gov.br/Downloads/sinapi-cadernos-tecnicos/SINAPI-CT-CUSTOS-HORARIOS-PRODUTIVO-E-IMPRODUTIVO-DOS-EQUIPAMENTOS.pdf" TargetMode="External"/><Relationship Id="rId1872" Type="http://schemas.openxmlformats.org/officeDocument/2006/relationships/hyperlink" Target="https://www.caixa.gov.br/Downloads/sinapi-cadernos-tecnicos/SINAPI-CT-DEMOLICOES-E-REMOCOES.pdf" TargetMode="External"/><Relationship Id="rId2509" Type="http://schemas.openxmlformats.org/officeDocument/2006/relationships/hyperlink" Target="https://www.caixa.gov.br/Downloads/sinapi-cadernos-tecnicos/SINAPI-CT-DEPRECIACAO-JUROS-IMPOSTOS-E-SEGUROS-MANUTENCAO-E-MATERIAIS-NA-OPERACAO-DOS-EQUIPAMENTOS.pdf" TargetMode="External"/><Relationship Id="rId2716" Type="http://schemas.openxmlformats.org/officeDocument/2006/relationships/hyperlink" Target="https://www.caixa.gov.br/Downloads/sinapi-cadernos-tecnicos/SINAPI-CT-DISSIPADORES-DE-ENERGIA.pdf" TargetMode="External"/><Relationship Id="rId4071" Type="http://schemas.openxmlformats.org/officeDocument/2006/relationships/hyperlink" Target="https://www.caixa.gov.br/Downloads/sinapi-cadernos-tecnicos/SINAPI-CT-FORMAS-PARA-ESTRUTURAS-DE-CONCRETO-ARMADO.pdf" TargetMode="External"/><Relationship Id="rId5122" Type="http://schemas.openxmlformats.org/officeDocument/2006/relationships/hyperlink" Target="https://www.caixa.gov.br/Downloads/sinapi-cadernos-tecnicos/SINAPI-CT-INSTALACOES-HIDRAULICAS-EM-PEX.pdf" TargetMode="External"/><Relationship Id="rId8278" Type="http://schemas.openxmlformats.org/officeDocument/2006/relationships/hyperlink" Target="https://www.caixa.gov.br/Downloads/sinapi-cadernos-tecnicos/SINAPI-CT-POCOS-DE-VISITA-E-CAIXAS-PARA-BOCAS-DE-LOBO.pdf" TargetMode="External"/><Relationship Id="rId8485" Type="http://schemas.openxmlformats.org/officeDocument/2006/relationships/hyperlink" Target="https://www.caixa.gov.br/Downloads/sinapi-cadernos-tecnicos/SINAPI-CT-RECOMPOSICAO-DE-PAVIMENTOS.pdf" TargetMode="External"/><Relationship Id="rId8692" Type="http://schemas.openxmlformats.org/officeDocument/2006/relationships/hyperlink" Target="https://www.caixa.gov.br/Downloads/sinapi-cadernos-tecnicos/SINAPI-CT-REDES-DE-AGUA-E-ESGOTO-EM-PEAD-LISO-(TUBOS-E-CONEXOES).pdf" TargetMode="External"/><Relationship Id="rId9329" Type="http://schemas.openxmlformats.org/officeDocument/2006/relationships/hyperlink" Target="https://www.caixa.gov.br/Downloads/sinapi-cadernos-tecnicos/SINAPI-CT-TRANSPORTE-CARGA-E-DESCARGA-DE-MATERIAIS.pdf" TargetMode="External"/><Relationship Id="rId9536" Type="http://schemas.openxmlformats.org/officeDocument/2006/relationships/hyperlink" Target="https://www.caixa.gov.br/Downloads/sinapi-cadernos-tecnicos/SINAPI-CT-VIDROS-E-ESPELHOS.pdf" TargetMode="External"/><Relationship Id="rId1318" Type="http://schemas.openxmlformats.org/officeDocument/2006/relationships/hyperlink" Target="https://www.caixa.gov.br/Downloads/sinapi-cadernos-tecnicos/SINAPI-CT-CONCRETO-PROJETADO.pdf" TargetMode="External"/><Relationship Id="rId1525" Type="http://schemas.openxmlformats.org/officeDocument/2006/relationships/hyperlink" Target="https://www.caixa.gov.br/Downloads/sinapi-cadernos-tecnicos/SINAPI-CT-CUSTOS-HORARIOS-PRODUTIVO-E-IMPRODUTIVO-DOS-EQUIPAMENTOS.pdf" TargetMode="External"/><Relationship Id="rId2923" Type="http://schemas.openxmlformats.org/officeDocument/2006/relationships/hyperlink" Target="https://www.caixa.gov.br/Downloads/sinapi-cadernos-tecnicos/SINAPI-CT-ELETROCALHAS.pdf" TargetMode="External"/><Relationship Id="rId7087" Type="http://schemas.openxmlformats.org/officeDocument/2006/relationships/hyperlink" Target="https://www.caixa.gov.br/Downloads/sinapi-metodologia/Livro_SINAPI_Calculos_Parametros.pdf" TargetMode="External"/><Relationship Id="rId7294" Type="http://schemas.openxmlformats.org/officeDocument/2006/relationships/hyperlink" Target="https://www.caixa.gov.br/Downloads/sinapi-cadernos-tecnicos/SINAPI-CT-MASSA-UNICA-EXTERNA.pdf" TargetMode="External"/><Relationship Id="rId8138" Type="http://schemas.openxmlformats.org/officeDocument/2006/relationships/hyperlink" Target="https://www.caixa.gov.br/Downloads/sinapi-cadernos-tecnicos/SINAPI-CT-POCOS-DE-VISITA-E-CAIXAS-PARA-BOCAS-DE-LOBO.pdf" TargetMode="External"/><Relationship Id="rId8345" Type="http://schemas.openxmlformats.org/officeDocument/2006/relationships/hyperlink" Target="https://www.caixa.gov.br/Downloads/sinapi-cadernos-tecnicos/SINAPI-CT-RADIER-PISO-DE-CONCRETO-E-LAJE-SOBRE-SOLO.pdf" TargetMode="External"/><Relationship Id="rId8552" Type="http://schemas.openxmlformats.org/officeDocument/2006/relationships/hyperlink" Target="https://www.caixa.gov.br/Downloads/sinapi-cadernos-tecnicos/SINAPI-CT-REDES-ENTERRADAS-DE-DISTRIBUICAO-ELETRICA.pdf" TargetMode="External"/><Relationship Id="rId1732" Type="http://schemas.openxmlformats.org/officeDocument/2006/relationships/hyperlink" Target="https://www.caixa.gov.br/Downloads/sinapi-cadernos-tecnicos/SINAPI-CT-CUSTOS-HORARIOS-PRODUTIVO-E-IMPRODUTIVO-DOS-EQUIPAMENTOS.pdf" TargetMode="External"/><Relationship Id="rId4888" Type="http://schemas.openxmlformats.org/officeDocument/2006/relationships/hyperlink" Target="https://www.caixa.gov.br/Downloads/sinapi-cadernos-tecnicos/SINAPI-CT-INSTALACOES-HIDRAULICAS-RESERVACAO-E-BOMBAS-DE-RECALQUE.pdf" TargetMode="External"/><Relationship Id="rId5939" Type="http://schemas.openxmlformats.org/officeDocument/2006/relationships/hyperlink" Target="https://www.caixa.gov.br/Downloads/sinapi-cadernos-tecnicos/SINAPI-CT-INSTALACOES-DE-GAS-E-INCENDIO-EM-ACO-E-FERRO-GALVANIZADO.pdf" TargetMode="External"/><Relationship Id="rId7154" Type="http://schemas.openxmlformats.org/officeDocument/2006/relationships/hyperlink" Target="https://www.caixa.gov.br/Downloads/sinapi-cadernos-tecnicos/SINAPI-CT-LOUCAS-E-METAIS.pdf" TargetMode="External"/><Relationship Id="rId7361" Type="http://schemas.openxmlformats.org/officeDocument/2006/relationships/hyperlink" Target="https://www.caixa.gov.br/Downloads/sinapi-cadernos-tecnicos/SINAPI-CT-MASSA-UNICA-EXTERNA.pdf" TargetMode="External"/><Relationship Id="rId8205" Type="http://schemas.openxmlformats.org/officeDocument/2006/relationships/hyperlink" Target="https://www.caixa.gov.br/Downloads/sinapi-cadernos-tecnicos/SINAPI-CT-POCOS-DE-VISITA-E-CAIXAS-PARA-BOCAS-DE-LOBO.pdf" TargetMode="External"/><Relationship Id="rId9603" Type="http://schemas.openxmlformats.org/officeDocument/2006/relationships/hyperlink" Target="https://www.caixa.gov.br/Downloads/sinapi-cadernos-tecnicos/SINAPI-CT-VALVULAS-E-REGISTROS-PARA-SISTEMAS-PREDIAIS.pdf" TargetMode="External"/><Relationship Id="rId24" Type="http://schemas.openxmlformats.org/officeDocument/2006/relationships/hyperlink" Target="https://www.caixa.gov.br/Downloads/sinapi-cadernos-tecnicos/SINAPI-CT-ALVENARIA-ESTRUTURAL-BLOCOS-DE-CONCRETO.pdf" TargetMode="External"/><Relationship Id="rId2299" Type="http://schemas.openxmlformats.org/officeDocument/2006/relationships/hyperlink" Target="https://www.caixa.gov.br/Downloads/sinapi-cadernos-tecnicos/SINAPI-CT-DEPRECIACAO-JUROS-IMPOSTOS-E-SEGUROS-MANUTENCAO-E-MATERIAIS-NA-OPERACAO-DOS-EQUIPAMENTOS.pdf" TargetMode="External"/><Relationship Id="rId3697" Type="http://schemas.openxmlformats.org/officeDocument/2006/relationships/hyperlink" Target="https://www.caixa.gov.br/Downloads/sinapi-cadernos-tecnicos/SINAPI-CT-ESTRUTURA-E-TRAMA-PARA-COBERTURA.pdf" TargetMode="External"/><Relationship Id="rId4748" Type="http://schemas.openxmlformats.org/officeDocument/2006/relationships/hyperlink" Target="https://www.caixa.gov.br/Downloads/sinapi-cadernos-tecnicos/SINAPI-CT-INSTALACOES-ELETRICAS-REDE-DE-DISTRIBUICAO.pdf" TargetMode="External"/><Relationship Id="rId4955" Type="http://schemas.openxmlformats.org/officeDocument/2006/relationships/hyperlink" Target="https://www.caixa.gov.br/Downloads/sinapi-cadernos-tecnicos/SINAPI-CT-INSTALACOES-HIDRAULICAS-RESERVACAO-E-BOMBAS-DE-RECALQUE.pdf" TargetMode="External"/><Relationship Id="rId7014" Type="http://schemas.openxmlformats.org/officeDocument/2006/relationships/hyperlink" Target="https://www.caixa.gov.br/Downloads/sinapi-metodologia/Livro_SINAPI_Calculos_Parametros.pdf" TargetMode="External"/><Relationship Id="rId8412" Type="http://schemas.openxmlformats.org/officeDocument/2006/relationships/hyperlink" Target="https://www.caixa.gov.br/Downloads/sinapi-cadernos-tecnicos/SINAPI-CT-RASGOS-E-FIXACOES.pdf" TargetMode="External"/><Relationship Id="rId3557" Type="http://schemas.openxmlformats.org/officeDocument/2006/relationships/hyperlink" Target="https://www.caixa.gov.br/Downloads/sinapi-cadernos-tecnicos/SINAPI-CT-ESQUADRIAS-PORTAS.pdf" TargetMode="External"/><Relationship Id="rId3764" Type="http://schemas.openxmlformats.org/officeDocument/2006/relationships/hyperlink" Target="https://www.caixa.gov.br/Downloads/sinapi-cadernos-tecnicos/SINAPI-CT-ESTRUTURAS-DE-CONTENCAO-PERFIS-PRANCHADOS-CORTINAS-E-MUROS-DE-ARRIMO.pdf" TargetMode="External"/><Relationship Id="rId3971" Type="http://schemas.openxmlformats.org/officeDocument/2006/relationships/hyperlink" Target="https://www.caixa.gov.br/Downloads/sinapi-cadernos-tecnicos/SINAPI-CT-FUNDACOES-RASAS-(BLOCOS-SAPATAS-VIGAS-BALDRAME).pdf" TargetMode="External"/><Relationship Id="rId4608" Type="http://schemas.openxmlformats.org/officeDocument/2006/relationships/hyperlink" Target="https://www.caixa.gov.br/Downloads/sinapi-cadernos-tecnicos/SINAPI-CT-INSTALACOES-ELETRICAS-ELETRODUTOS-CONEXOES-E-CONDULETES-APARENTES.pdf" TargetMode="External"/><Relationship Id="rId4815" Type="http://schemas.openxmlformats.org/officeDocument/2006/relationships/hyperlink" Target="https://www.caixa.gov.br/Downloads/sinapi-cadernos-tecnicos/SINAPI-CT-INSTALACOES-ELETRICAS-REDE-DE-DISTRIBUICAO.pdf" TargetMode="External"/><Relationship Id="rId6170" Type="http://schemas.openxmlformats.org/officeDocument/2006/relationships/hyperlink" Target="https://www.caixa.gov.br/Downloads/sinapi-cadernos-tecnicos/SINAPI-CT-INSTALACOES-DE-GAS-E-INCENDIO-EM-ACO-E-FERRO-GALVANIZADO.pdf" TargetMode="External"/><Relationship Id="rId7221" Type="http://schemas.openxmlformats.org/officeDocument/2006/relationships/hyperlink" Target="https://www.caixa.gov.br/Downloads/sinapi-cadernos-tecnicos/SINAPI-CT-LOUCAS-E-METAIS.pdf" TargetMode="External"/><Relationship Id="rId478" Type="http://schemas.openxmlformats.org/officeDocument/2006/relationships/hyperlink" Target="https://www.caixa.gov.br/Downloads/sinapi-cadernos-tecnicos/SINAPI-CT-ASSENTAMENTO-DE-TUBOS-DE-PVC-E-METALICOS-EM-REDES-DE-AGUA.pdf" TargetMode="External"/><Relationship Id="rId685" Type="http://schemas.openxmlformats.org/officeDocument/2006/relationships/hyperlink" Target="https://www.caixa.gov.br/Downloads/sinapi-cadernos-tecnicos/SINAPI-CT-ASSENTAMENTO-DE-TUBOS-DE-ESGOTO-OU-DRENAGEM-PLUVIAL-EM-CONCRETO.pdf" TargetMode="External"/><Relationship Id="rId892" Type="http://schemas.openxmlformats.org/officeDocument/2006/relationships/hyperlink" Target="https://www.caixa.gov.br/Downloads/sinapi-cadernos-tecnicos/SINAPI-CT-ATERROS-BASES-SUB-BASES-E-IMPRIMACOES.pdf" TargetMode="External"/><Relationship Id="rId2159" Type="http://schemas.openxmlformats.org/officeDocument/2006/relationships/hyperlink" Target="https://www.caixa.gov.br/Downloads/sinapi-cadernos-tecnicos/SINAPI-CT-DEPRECIACAO-JUROS-IMPOSTOS-E-SEGUROS-MANUTENCAO-E-MATERIAIS-NA-OPERACAO-DOS-EQUIPAMENTOS.pdf" TargetMode="External"/><Relationship Id="rId2366" Type="http://schemas.openxmlformats.org/officeDocument/2006/relationships/hyperlink" Target="https://www.caixa.gov.br/Downloads/sinapi-cadernos-tecnicos/SINAPI-CT-DEPRECIACAO-JUROS-IMPOSTOS-E-SEGUROS-MANUTENCAO-E-MATERIAIS-NA-OPERACAO-DOS-EQUIPAMENTOS.pdf" TargetMode="External"/><Relationship Id="rId2573" Type="http://schemas.openxmlformats.org/officeDocument/2006/relationships/hyperlink" Target="https://www.caixa.gov.br/Downloads/sinapi-cadernos-tecnicos/SINAPI-CT-DEPRECIACAO-JUROS-IMPOSTOS-E-SEGUROS-MANUTENCAO-E-MATERIAIS-NA-OPERACAO-DOS-EQUIPAMENTOS.pdf" TargetMode="External"/><Relationship Id="rId2780" Type="http://schemas.openxmlformats.org/officeDocument/2006/relationships/hyperlink" Target="https://www.caixa.gov.br/Downloads/sinapi-cadernos-tecnicos/SINAPI-CT-DRENOS.pdf" TargetMode="External"/><Relationship Id="rId3417" Type="http://schemas.openxmlformats.org/officeDocument/2006/relationships/hyperlink" Target="https://www.caixa.gov.br/Downloads/sinapi-cadernos-tecnicos/SINAPI-CT-ESGOTAMENTO-DE-VALA-E-REBAIXAMENTO-DO-LENCOL-FREATICO.pdf" TargetMode="External"/><Relationship Id="rId3624" Type="http://schemas.openxmlformats.org/officeDocument/2006/relationships/hyperlink" Target="https://www.caixa.gov.br/Downloads/sinapi-cadernos-tecnicos/SINAPI-CT-ESTRUTURA-E-TRAMA-PARA-COBERTURA.pdf" TargetMode="External"/><Relationship Id="rId3831" Type="http://schemas.openxmlformats.org/officeDocument/2006/relationships/hyperlink" Target="https://www.caixa.gov.br/Downloads/sinapi-cadernos-tecnicos/SINAPI-CT-ESTRUTURAS-DE-MADEIRA.pdf" TargetMode="External"/><Relationship Id="rId6030" Type="http://schemas.openxmlformats.org/officeDocument/2006/relationships/hyperlink" Target="https://www.caixa.gov.br/Downloads/sinapi-cadernos-tecnicos/SINAPI-CT-INSTALACOES-DE-GAS-E-INCENDIO-EM-ACO-E-FERRO-GALVANIZADO.pdf" TargetMode="External"/><Relationship Id="rId6987" Type="http://schemas.openxmlformats.org/officeDocument/2006/relationships/hyperlink" Target="https://www.caixa.gov.br/Downloads/sinapi-metodologia/Livro_SINAPI_Calculos_Parametros.pdf" TargetMode="External"/><Relationship Id="rId9186" Type="http://schemas.openxmlformats.org/officeDocument/2006/relationships/hyperlink" Target="https://www.caixa.gov.br/Downloads/sinapi-cadernos-tecnicos/SINAPI-CT-TRANSPORTE-DE-MATERIAIS-DENTRO-DO-CANTEIRO-DE-OBRAS.pdf" TargetMode="External"/><Relationship Id="rId9393" Type="http://schemas.openxmlformats.org/officeDocument/2006/relationships/hyperlink" Target="https://www.caixa.gov.br/Downloads/sinapi-cadernos-tecnicos/SINAPI-CT-TUBULACAO-FLANGEADA-PARA-REDES-DE-AGUA.pdf" TargetMode="External"/><Relationship Id="rId338" Type="http://schemas.openxmlformats.org/officeDocument/2006/relationships/hyperlink" Target="https://www.caixa.gov.br/Downloads/sinapi-cadernos-tecnicos/SINAPI-CT-ARRASAMENTO-DE-ESTACAS.pdf" TargetMode="External"/><Relationship Id="rId545" Type="http://schemas.openxmlformats.org/officeDocument/2006/relationships/hyperlink" Target="https://www.caixa.gov.br/Downloads/sinapi-cadernos-tecnicos/SINAPI-CT-ASSENTAMENTO-DE-TUBOS-DE-PVC-E-METALICOS-EM-REDES-DE-AGUA.pdf" TargetMode="External"/><Relationship Id="rId752" Type="http://schemas.openxmlformats.org/officeDocument/2006/relationships/hyperlink" Target="https://www.caixa.gov.br/Downloads/sinapi-cadernos-tecnicos/SINAPI-CT-ATERROS-BASES-SUB-BASES-E-IMPRIMACOES.pdf" TargetMode="External"/><Relationship Id="rId1175" Type="http://schemas.openxmlformats.org/officeDocument/2006/relationships/hyperlink" Target="https://www.caixa.gov.br/Downloads/sinapi-cadernos-tecnicos/SINAPI-CT-CAIXAS-DE-AGUA-PARA-EDIFICACOES.pdf" TargetMode="External"/><Relationship Id="rId1382" Type="http://schemas.openxmlformats.org/officeDocument/2006/relationships/hyperlink" Target="https://www.caixa.gov.br/Downloads/sinapi-cadernos-tecnicos/SINAPI-CT-CONCRETO-PROTENDIDO.pdf" TargetMode="External"/><Relationship Id="rId2019" Type="http://schemas.openxmlformats.org/officeDocument/2006/relationships/hyperlink" Target="https://www.caixa.gov.br/Downloads/sinapi-cadernos-tecnicos/SINAPI-CT-DEPRECIACAO-JUROS-IMPOSTOS-E-SEGUROS-MANUTENCAO-E-MATERIAIS-NA-OPERACAO-DOS-EQUIPAMENTOS.pdf" TargetMode="External"/><Relationship Id="rId2226" Type="http://schemas.openxmlformats.org/officeDocument/2006/relationships/hyperlink" Target="https://www.caixa.gov.br/Downloads/sinapi-cadernos-tecnicos/SINAPI-CT-DEPRECIACAO-JUROS-IMPOSTOS-E-SEGUROS-MANUTENCAO-E-MATERIAIS-NA-OPERACAO-DOS-EQUIPAMENTOS.pdf" TargetMode="External"/><Relationship Id="rId2433" Type="http://schemas.openxmlformats.org/officeDocument/2006/relationships/hyperlink" Target="https://www.caixa.gov.br/Downloads/sinapi-cadernos-tecnicos/SINAPI-CT-DEPRECIACAO-JUROS-IMPOSTOS-E-SEGUROS-MANUTENCAO-E-MATERIAIS-NA-OPERACAO-DOS-EQUIPAMENTOS.pdf" TargetMode="External"/><Relationship Id="rId2640" Type="http://schemas.openxmlformats.org/officeDocument/2006/relationships/hyperlink" Target="https://www.caixa.gov.br/Downloads/sinapi-cadernos-tecnicos/SINAPI-CT-DEPRECIACAO-JUROS-IMPOSTOS-E-SEGUROS-MANUTENCAO-E-MATERIAIS-NA-OPERACAO-DOS-EQUIPAMENTOS.pdf" TargetMode="External"/><Relationship Id="rId5589" Type="http://schemas.openxmlformats.org/officeDocument/2006/relationships/hyperlink" Target="https://www.caixa.gov.br/Downloads/sinapi-cadernos-tecnicos/SINAPI-CT-INSTALACOES-PREDIAIS-DE-AGUA-FRIA-EM-PVC.pdf" TargetMode="External"/><Relationship Id="rId5796" Type="http://schemas.openxmlformats.org/officeDocument/2006/relationships/hyperlink" Target="https://www.caixa.gov.br/Downloads/sinapi-cadernos-tecnicos/SINAPI-CT-INSTALACOES-PREDIAIS-DE-AGUA-QUENTE-EM-CPVC.pdf" TargetMode="External"/><Relationship Id="rId6847" Type="http://schemas.openxmlformats.org/officeDocument/2006/relationships/hyperlink" Target="https://www.caixa.gov.br/Downloads/sinapi-metodologia/Livro_SINAPI_Calculos_Parametros.pdf" TargetMode="External"/><Relationship Id="rId9046" Type="http://schemas.openxmlformats.org/officeDocument/2006/relationships/hyperlink" Target="https://www.caixa.gov.br/Downloads/sinapi-cadernos-tecnicos/SINAPI-CT-TRANSPORTE-FLUVIAL-CARGA-E-DESCARGA.pdf" TargetMode="External"/><Relationship Id="rId9253" Type="http://schemas.openxmlformats.org/officeDocument/2006/relationships/hyperlink" Target="https://www.caixa.gov.br/Downloads/sinapi-cadernos-tecnicos/SINAPI-CT-TRANSPORTE-CARGA-E-DESCARGA-DE-MATERIAIS.pdf" TargetMode="External"/><Relationship Id="rId9460" Type="http://schemas.openxmlformats.org/officeDocument/2006/relationships/hyperlink" Target="https://www.caixa.gov.br/Downloads/sinapi-cadernos-tecnicos/SINAPI-CT-TUBULOES.pdf" TargetMode="External"/><Relationship Id="rId405" Type="http://schemas.openxmlformats.org/officeDocument/2006/relationships/hyperlink" Target="https://www.caixa.gov.br/Downloads/sinapi-cadernos-tecnicos/SINAPI-CT-ASSENTAMENTO-DE-TUBOS-DE-PVC-E-METALICOS-EM-REDES-DE-AGUA.pdf" TargetMode="External"/><Relationship Id="rId612" Type="http://schemas.openxmlformats.org/officeDocument/2006/relationships/hyperlink" Target="https://www.caixa.gov.br/Downloads/sinapi-cadernos-tecnicos/SINAPI-CT-ASSENTAMENTO-DE-TUBOS-DE-PVC-E-METALICOS-EM-REDES-DE-AGUA.pdf" TargetMode="External"/><Relationship Id="rId1035" Type="http://schemas.openxmlformats.org/officeDocument/2006/relationships/hyperlink" Target="https://www.caixa.gov.br/Downloads/sinapi-cadernos-tecnicos/SINAPI-CT-BOCAS-PARA-BUEIROS.pdf" TargetMode="External"/><Relationship Id="rId1242" Type="http://schemas.openxmlformats.org/officeDocument/2006/relationships/hyperlink" Target="https://www.caixa.gov.br/Downloads/sinapi-cadernos-tecnicos/SINAPI-CT-CERCAS-PROTETORES-E-ALAMBRADOS.pdf" TargetMode="External"/><Relationship Id="rId2500" Type="http://schemas.openxmlformats.org/officeDocument/2006/relationships/hyperlink" Target="https://www.caixa.gov.br/Downloads/sinapi-cadernos-tecnicos/SINAPI-CT-DEPRECIACAO-JUROS-IMPOSTOS-E-SEGUROS-MANUTENCAO-E-MATERIAIS-NA-OPERACAO-DOS-EQUIPAMENTOS.pdf" TargetMode="External"/><Relationship Id="rId4398" Type="http://schemas.openxmlformats.org/officeDocument/2006/relationships/hyperlink" Target="https://www.caixa.gov.br/Downloads/sinapi-cadernos-tecnicos/SINAPI-CT-INSTALACOES-ELETRICAS-ELETRODUTOS-EMBUTIDOS-CABOS-CAIXAS-TOMADAS-E-INTERRUPTORES.pdf" TargetMode="External"/><Relationship Id="rId5449" Type="http://schemas.openxmlformats.org/officeDocument/2006/relationships/hyperlink" Target="https://www.caixa.gov.br/Downloads/sinapi-cadernos-tecnicos/SINAPI-CT-INSTALACOES-PREDIAIS-DE-ESGOTO-TUBOS-E-CONEXOES.pdf" TargetMode="External"/><Relationship Id="rId5656" Type="http://schemas.openxmlformats.org/officeDocument/2006/relationships/hyperlink" Target="https://www.caixa.gov.br/Downloads/sinapi-cadernos-tecnicos/SINAPI-CT-INSTALACOES-PREDIAIS-DE-AGUA-FRIA-EM-PVC.pdf" TargetMode="External"/><Relationship Id="rId8062" Type="http://schemas.openxmlformats.org/officeDocument/2006/relationships/hyperlink" Target="https://www.caixa.gov.br/Downloads/sinapi-cadernos-tecnicos/SINAPI-CT-POSTES-DE-CONCRETO-E-METALICOS.pdf" TargetMode="External"/><Relationship Id="rId9113" Type="http://schemas.openxmlformats.org/officeDocument/2006/relationships/hyperlink" Target="https://www.caixa.gov.br/Downloads/sinapi-cadernos-tecnicos/SINAPI-CT-TRANSPORTE-FLUVIAL-CARGA-E-DESCARGA.pdf" TargetMode="External"/><Relationship Id="rId9320" Type="http://schemas.openxmlformats.org/officeDocument/2006/relationships/hyperlink" Target="https://www.caixa.gov.br/Downloads/sinapi-cadernos-tecnicos/SINAPI-CT-TRANSPORTE-CARGA-E-DESCARGA-DE-MATERIAIS.pdf" TargetMode="External"/><Relationship Id="rId1102" Type="http://schemas.openxmlformats.org/officeDocument/2006/relationships/hyperlink" Target="https://www.caixa.gov.br/Downloads/sinapi-cadernos-tecnicos/SINAPI-CT-CAIXAS-ENTERRADAS.pdf" TargetMode="External"/><Relationship Id="rId4258" Type="http://schemas.openxmlformats.org/officeDocument/2006/relationships/hyperlink" Target="https://www.caixa.gov.br/Downloads/sinapi-cadernos-tecnicos/SINAPI-CT-GUIAS-E-SARJETAS.pdf" TargetMode="External"/><Relationship Id="rId4465" Type="http://schemas.openxmlformats.org/officeDocument/2006/relationships/hyperlink" Target="https://www.caixa.gov.br/Downloads/sinapi-cadernos-tecnicos/SINAPI-CT-INSTALACOES-ELETRICAS-ELETRODUTOS-EMBUTIDOS-CABOS-CAIXAS-TOMADAS-E-INTERRUPTORES.pdf" TargetMode="External"/><Relationship Id="rId5309" Type="http://schemas.openxmlformats.org/officeDocument/2006/relationships/hyperlink" Target="https://www.caixa.gov.br/Downloads/sinapi-cadernos-tecnicos/SINAPI-CT-INSTALACOES-HIDRAULICAS-EM-PPR.pdf" TargetMode="External"/><Relationship Id="rId5863" Type="http://schemas.openxmlformats.org/officeDocument/2006/relationships/hyperlink" Target="https://www.caixa.gov.br/Downloads/sinapi-cadernos-tecnicos/SINAPI-CT-INSTALACOES-PREDIAIS-DE-AGUAS-PLUVIAIS-TUBOS-CONEXOES-CAIXAS-E-RALOS.pdf" TargetMode="External"/><Relationship Id="rId6707" Type="http://schemas.openxmlformats.org/officeDocument/2006/relationships/hyperlink" Target="https://www.caixa.gov.br/Downloads/sinapi-cadernos-tecnicos/SINAPI-CT-LIGACOES-PREDIAIS-DE-AGUA-E-ESGOTO.pdf" TargetMode="External"/><Relationship Id="rId6914" Type="http://schemas.openxmlformats.org/officeDocument/2006/relationships/hyperlink" Target="https://www.caixa.gov.br/Downloads/sinapi-metodologia/Livro_SINAPI_Calculos_Parametros.pdf" TargetMode="External"/><Relationship Id="rId3067" Type="http://schemas.openxmlformats.org/officeDocument/2006/relationships/hyperlink" Target="https://www.caixa.gov.br/Downloads/sinapi-cadernos-tecnicos/SINAPI-CT-ESCADAS.pdf" TargetMode="External"/><Relationship Id="rId3274" Type="http://schemas.openxmlformats.org/officeDocument/2006/relationships/hyperlink" Target="https://www.caixa.gov.br/Downloads/sinapi-cadernos-tecnicos/SINAPI-CT-ESCAVACAO-DE-VALAS.pdf" TargetMode="External"/><Relationship Id="rId4118" Type="http://schemas.openxmlformats.org/officeDocument/2006/relationships/hyperlink" Target="https://www.caixa.gov.br/Downloads/sinapi-cadernos-tecnicos/SINAPI-CT-FORMAS-PARA-ESTRUTURAS-DE-CONCRETO-ARMADO.pdf" TargetMode="External"/><Relationship Id="rId4672" Type="http://schemas.openxmlformats.org/officeDocument/2006/relationships/hyperlink" Target="https://www.caixa.gov.br/Downloads/sinapi-cadernos-tecnicos/SINAPI-CT-INSTALACOES-ELETRICAS-QUADROS-CABOS-DISJUNTORES-CONTATORES-E-BARRAMENTOS-BLINDADOS.pdf" TargetMode="External"/><Relationship Id="rId5516" Type="http://schemas.openxmlformats.org/officeDocument/2006/relationships/hyperlink" Target="https://www.caixa.gov.br/Downloads/sinapi-cadernos-tecnicos/SINAPI-CT-INSTALACOES-PREDIAIS-DE-AGUA-FRIA-EM-PVC.pdf" TargetMode="External"/><Relationship Id="rId5723" Type="http://schemas.openxmlformats.org/officeDocument/2006/relationships/hyperlink" Target="https://www.caixa.gov.br/Downloads/sinapi-cadernos-tecnicos/SINAPI-CT-INSTALACOES-PREDIAIS-DE-AGUA-QUENTE-EM-CPVC.pdf" TargetMode="External"/><Relationship Id="rId5930" Type="http://schemas.openxmlformats.org/officeDocument/2006/relationships/hyperlink" Target="https://www.caixa.gov.br/Downloads/sinapi-cadernos-tecnicos/SINAPI-CT-INSTALACOES-DE-DIVISORIAS-DIVERSAS.pdf" TargetMode="External"/><Relationship Id="rId8879" Type="http://schemas.openxmlformats.org/officeDocument/2006/relationships/hyperlink" Target="https://www.caixa.gov.br/Downloads/sinapi-cadernos-tecnicos/SINAPI-CT-SISTEMA-DE-PROTECAO-CONTRA-DESCARGAS-ATMOSFERICAS-SPDA.pdf" TargetMode="External"/><Relationship Id="rId195" Type="http://schemas.openxmlformats.org/officeDocument/2006/relationships/hyperlink" Target="https://www.caixa.gov.br/Downloads/sinapi-cadernos-tecnicos/SINAPI-CT-ARGAMASSAS.pdf" TargetMode="External"/><Relationship Id="rId1919" Type="http://schemas.openxmlformats.org/officeDocument/2006/relationships/hyperlink" Target="https://www.caixa.gov.br/Downloads/sinapi-cadernos-tecnicos/SINAPI-CT-DEPRECIACAO-JUROS-IMPOSTOS-E-SEGUROS-MANUTENCAO-E-MATERIAIS-NA-OPERACAO-DOS-EQUIPAMENTOS.pdf" TargetMode="External"/><Relationship Id="rId3481" Type="http://schemas.openxmlformats.org/officeDocument/2006/relationships/hyperlink" Target="https://www.caixa.gov.br/Downloads/sinapi-cadernos-tecnicos/SINAPI-CT-ESQUADRIAS-PORTAS.pdf" TargetMode="External"/><Relationship Id="rId4325" Type="http://schemas.openxmlformats.org/officeDocument/2006/relationships/hyperlink" Target="https://www.caixa.gov.br/Downloads/sinapi-cadernos-tecnicos/SINAPI-CT-IMPERMEABILIZACAO-PROTECAO-MECANICA-E-TRATAMENTO-DE-JUNTA.pdf" TargetMode="External"/><Relationship Id="rId4532" Type="http://schemas.openxmlformats.org/officeDocument/2006/relationships/hyperlink" Target="https://www.caixa.gov.br/Downloads/sinapi-cadernos-tecnicos/SINAPI-CT-INSTALACOES-ELETRICAS-ELETRODUTOS-EMBUTIDOS-CABOS-CAIXAS-TOMADAS-E-INTERRUPTORES.pdf" TargetMode="External"/><Relationship Id="rId7688" Type="http://schemas.openxmlformats.org/officeDocument/2006/relationships/hyperlink" Target="https://www.caixa.gov.br/Downloads/sinapi-cadernos-tecnicos/SINAPI-CT-PAVIMENTO-RIGIDO-DE-CONCRETO.pdf" TargetMode="External"/><Relationship Id="rId7895" Type="http://schemas.openxmlformats.org/officeDocument/2006/relationships/hyperlink" Target="https://www.caixa.gov.br/Downloads/sinapi-cadernos-tecnicos/SINAPI-CT-PINTURA-EM-MADEIRA.pdf" TargetMode="External"/><Relationship Id="rId8739" Type="http://schemas.openxmlformats.org/officeDocument/2006/relationships/hyperlink" Target="https://www.caixa.gov.br/Downloads/sinapi-cadernos-tecnicos/SINAPI-CT-REDES-DE-AGUA-E-ESGOTO-EM-PEAD-LISO-(TUBOS-E-CONEXOES).pdf" TargetMode="External"/><Relationship Id="rId8946" Type="http://schemas.openxmlformats.org/officeDocument/2006/relationships/hyperlink" Target="https://www.caixa.gov.br/Downloads/sinapi-cadernos-tecnicos/SINAPI-CT-SISTEMAS-DE-MEDICAO.pdf" TargetMode="External"/><Relationship Id="rId2083" Type="http://schemas.openxmlformats.org/officeDocument/2006/relationships/hyperlink" Target="https://www.caixa.gov.br/Downloads/sinapi-cadernos-tecnicos/SINAPI-CT-DEPRECIACAO-JUROS-IMPOSTOS-E-SEGUROS-MANUTENCAO-E-MATERIAIS-NA-OPERACAO-DOS-EQUIPAMENTOS.pdf" TargetMode="External"/><Relationship Id="rId2290" Type="http://schemas.openxmlformats.org/officeDocument/2006/relationships/hyperlink" Target="https://www.caixa.gov.br/Downloads/sinapi-cadernos-tecnicos/SINAPI-CT-DEPRECIACAO-JUROS-IMPOSTOS-E-SEGUROS-MANUTENCAO-E-MATERIAIS-NA-OPERACAO-DOS-EQUIPAMENTOS.pdf" TargetMode="External"/><Relationship Id="rId3134" Type="http://schemas.openxmlformats.org/officeDocument/2006/relationships/hyperlink" Target="https://www.caixa.gov.br/Downloads/sinapi-cadernos-tecnicos/SINAPI-CT-ESCADAS.pdf" TargetMode="External"/><Relationship Id="rId3341" Type="http://schemas.openxmlformats.org/officeDocument/2006/relationships/hyperlink" Target="https://www.caixa.gov.br/Downloads/sinapi-cadernos-tecnicos/SINAPI-CT-ESCAVACAO-EM-MATERIAL-DE-3&#170;-CATEGORIA.pdf" TargetMode="External"/><Relationship Id="rId6497" Type="http://schemas.openxmlformats.org/officeDocument/2006/relationships/hyperlink" Target="https://www.caixa.gov.br/Downloads/sinapi-cadernos-tecnicos/SINAPI-CT-INSTALACOES-EM-COBRE.pdf" TargetMode="External"/><Relationship Id="rId7548" Type="http://schemas.openxmlformats.org/officeDocument/2006/relationships/hyperlink" Target="https://www.caixa.gov.br/Downloads/sinapi-cadernos-tecnicos/SINAPI-CT-PAREDES-DE-CONCRETO-ESTUCAMENTO.pdf" TargetMode="External"/><Relationship Id="rId7755" Type="http://schemas.openxmlformats.org/officeDocument/2006/relationships/hyperlink" Target="https://www.caixa.gov.br/Downloads/sinapi-cadernos-tecnicos/SINAPI-CT-PERFURACAO-HORIZONTAL-DIRECIONAL-HDD.pdf" TargetMode="External"/><Relationship Id="rId7962" Type="http://schemas.openxmlformats.org/officeDocument/2006/relationships/hyperlink" Target="https://www.caixa.gov.br/Downloads/sinapi-cadernos-tecnicos/SINAPI-CT-PINTURA-PARA-PISOS-E-PARA-SINALIZACAO-HORIZONTAL-E-VERTICAL.pdf" TargetMode="External"/><Relationship Id="rId8806" Type="http://schemas.openxmlformats.org/officeDocument/2006/relationships/hyperlink" Target="https://www.caixa.gov.br/Downloads/sinapi-cadernos-tecnicos/SINAPI-CT-SINALIZACAO-HORIZONTAL-VIARIA.pdf" TargetMode="External"/><Relationship Id="rId262" Type="http://schemas.openxmlformats.org/officeDocument/2006/relationships/hyperlink" Target="https://www.caixa.gov.br/Downloads/sinapi-cadernos-tecnicos/SINAPI-CT-ARGAMASSAS.pdf" TargetMode="External"/><Relationship Id="rId2150" Type="http://schemas.openxmlformats.org/officeDocument/2006/relationships/hyperlink" Target="https://www.caixa.gov.br/Downloads/sinapi-cadernos-tecnicos/SINAPI-CT-DEPRECIACAO-JUROS-IMPOSTOS-E-SEGUROS-MANUTENCAO-E-MATERIAIS-NA-OPERACAO-DOS-EQUIPAMENTOS.pdf" TargetMode="External"/><Relationship Id="rId3201" Type="http://schemas.openxmlformats.org/officeDocument/2006/relationships/hyperlink" Target="https://www.caixa.gov.br/Downloads/sinapi-cadernos-tecnicos/SINAPI-CT-ESCAVACAO-VERTICAL-A-CEU-ABERTO.pdf" TargetMode="External"/><Relationship Id="rId5099" Type="http://schemas.openxmlformats.org/officeDocument/2006/relationships/hyperlink" Target="https://www.caixa.gov.br/Downloads/sinapi-cadernos-tecnicos/SINAPI-CT-INSTALACOES-HIDRAULICAS-RESERVACAO-E-BOMBAS-DE-RECALQUE.pdf" TargetMode="External"/><Relationship Id="rId6357" Type="http://schemas.openxmlformats.org/officeDocument/2006/relationships/hyperlink" Target="https://www.caixa.gov.br/Downloads/sinapi-cadernos-tecnicos/SINAPI-CT-INSTALACOES-DE-AR-CONDICIONADO.pdf" TargetMode="External"/><Relationship Id="rId6564" Type="http://schemas.openxmlformats.org/officeDocument/2006/relationships/hyperlink" Target="https://www.caixa.gov.br/Downloads/sinapi-cadernos-tecnicos/SINAPI-CT-INSTALACOES-EM-COBRE.pdf" TargetMode="External"/><Relationship Id="rId6771" Type="http://schemas.openxmlformats.org/officeDocument/2006/relationships/hyperlink" Target="https://www.caixa.gov.br/Downloads/sinapi-metodologia/Livro_SINAPI_Calculos_Parametros.pdf" TargetMode="External"/><Relationship Id="rId7408" Type="http://schemas.openxmlformats.org/officeDocument/2006/relationships/hyperlink" Target="https://www.caixa.gov.br/Downloads/sinapi-cadernos-tecnicos/SINAPI-CT-MASSA-UNICA-INTERNA.pdf" TargetMode="External"/><Relationship Id="rId7615" Type="http://schemas.openxmlformats.org/officeDocument/2006/relationships/hyperlink" Target="https://www.caixa.gov.br/Downloads/sinapi-cadernos-tecnicos/SINAPI-CT-PARQUINHOS-E-EQUIPAMENTOS-DE-GINASTICA-AO-AR-LIVRE.pdf" TargetMode="External"/><Relationship Id="rId7822" Type="http://schemas.openxmlformats.org/officeDocument/2006/relationships/hyperlink" Target="https://www.caixa.gov.br/Downloads/sinapi-cadernos-tecnicos/SINAPI-CT-PINTURA-EXTERNA.pdf" TargetMode="External"/><Relationship Id="rId122" Type="http://schemas.openxmlformats.org/officeDocument/2006/relationships/hyperlink" Target="https://www.caixa.gov.br/Downloads/sinapi-cadernos-tecnicos/SINAPI-CT-ARGAMASSAS.pdf" TargetMode="External"/><Relationship Id="rId2010" Type="http://schemas.openxmlformats.org/officeDocument/2006/relationships/hyperlink" Target="https://www.caixa.gov.br/Downloads/sinapi-cadernos-tecnicos/SINAPI-CT-DEPRECIACAO-JUROS-IMPOSTOS-E-SEGUROS-MANUTENCAO-E-MATERIAIS-NA-OPERACAO-DOS-EQUIPAMENTOS.pdf" TargetMode="External"/><Relationship Id="rId5166" Type="http://schemas.openxmlformats.org/officeDocument/2006/relationships/hyperlink" Target="https://www.caixa.gov.br/Downloads/sinapi-cadernos-tecnicos/SINAPI-CT-INSTALACOES-HIDRAULICAS-EM-PEX.pdf" TargetMode="External"/><Relationship Id="rId5373" Type="http://schemas.openxmlformats.org/officeDocument/2006/relationships/hyperlink" Target="https://www.caixa.gov.br/Downloads/sinapi-cadernos-tecnicos/SINAPI-CT-INSTALACOES-PREDIAIS-DE-ESGOTO-TUBOS-E-CONEXOES.pdf" TargetMode="External"/><Relationship Id="rId5580" Type="http://schemas.openxmlformats.org/officeDocument/2006/relationships/hyperlink" Target="https://www.caixa.gov.br/Downloads/sinapi-cadernos-tecnicos/SINAPI-CT-INSTALACOES-PREDIAIS-DE-AGUA-FRIA-EM-PVC.pdf" TargetMode="External"/><Relationship Id="rId6217" Type="http://schemas.openxmlformats.org/officeDocument/2006/relationships/hyperlink" Target="https://www.caixa.gov.br/Downloads/sinapi-cadernos-tecnicos/SINAPI-CT-INSTALACOES-DE-GAS-E-INCENDIO-EM-ACO-E-FERRO-GALVANIZADO.pdf" TargetMode="External"/><Relationship Id="rId6424" Type="http://schemas.openxmlformats.org/officeDocument/2006/relationships/hyperlink" Target="https://www.caixa.gov.br/Downloads/sinapi-cadernos-tecnicos/SINAPI-CT-INSTALACOES-EM-COBRE.pdf" TargetMode="External"/><Relationship Id="rId6631" Type="http://schemas.openxmlformats.org/officeDocument/2006/relationships/hyperlink" Target="https://www.caixa.gov.br/Downloads/sinapi-cadernos-tecnicos/SINAPI-CT-INSTALACOES-PARA-CANTEIROS-DE-OBRAS.pdf" TargetMode="External"/><Relationship Id="rId1569" Type="http://schemas.openxmlformats.org/officeDocument/2006/relationships/hyperlink" Target="https://www.caixa.gov.br/Downloads/sinapi-cadernos-tecnicos/SINAPI-CT-CUSTOS-HORARIOS-PRODUTIVO-E-IMPRODUTIVO-DOS-EQUIPAMENTOS.pdf" TargetMode="External"/><Relationship Id="rId2967" Type="http://schemas.openxmlformats.org/officeDocument/2006/relationships/hyperlink" Target="https://www.caixa.gov.br/Downloads/sinapi-cadernos-tecnicos/SINAPI-CT-ENERGIA-SOLAR-PARA-EDIFICACOES.pdf" TargetMode="External"/><Relationship Id="rId4182" Type="http://schemas.openxmlformats.org/officeDocument/2006/relationships/hyperlink" Target="https://www.caixa.gov.br/Downloads/sinapi-cadernos-tecnicos/SINAPI-CT-GESSO.pdf" TargetMode="External"/><Relationship Id="rId5026" Type="http://schemas.openxmlformats.org/officeDocument/2006/relationships/hyperlink" Target="https://www.caixa.gov.br/Downloads/sinapi-cadernos-tecnicos/SINAPI-CT-INSTALACOES-HIDRAULICAS-RESERVACAO-E-BOMBAS-DE-RECALQUE.pdf" TargetMode="External"/><Relationship Id="rId5233" Type="http://schemas.openxmlformats.org/officeDocument/2006/relationships/hyperlink" Target="https://www.caixa.gov.br/Downloads/sinapi-cadernos-tecnicos/SINAPI-CT-INSTALACOES-HIDRAULICAS-EM-PEX.pdf" TargetMode="External"/><Relationship Id="rId5440" Type="http://schemas.openxmlformats.org/officeDocument/2006/relationships/hyperlink" Target="https://www.caixa.gov.br/Downloads/sinapi-cadernos-tecnicos/SINAPI-CT-INSTALACOES-PREDIAIS-DE-ESGOTO-TUBOS-E-CONEXOES.pdf" TargetMode="External"/><Relationship Id="rId8389" Type="http://schemas.openxmlformats.org/officeDocument/2006/relationships/hyperlink" Target="https://www.caixa.gov.br/Downloads/sinapi-cadernos-tecnicos/SINAPI-CT-RADIER-PISO-DE-CONCRETO-E-LAJE-SOBRE-SOLO.pdf" TargetMode="External"/><Relationship Id="rId8596" Type="http://schemas.openxmlformats.org/officeDocument/2006/relationships/hyperlink" Target="https://www.caixa.gov.br/Downloads/sinapi-cadernos-tecnicos/SINAPI-CT-REDES-DE-LOGICA-TELEFONIA-E-IMAGEM.pdf" TargetMode="External"/><Relationship Id="rId939" Type="http://schemas.openxmlformats.org/officeDocument/2006/relationships/hyperlink" Target="https://www.caixa.gov.br/Downloads/sinapi-cadernos-tecnicos/SINAPI-CT-ATERROS-BASES-SUB-BASES-E-IMPRIMACOES.pdf" TargetMode="External"/><Relationship Id="rId1776" Type="http://schemas.openxmlformats.org/officeDocument/2006/relationships/hyperlink" Target="https://www.caixa.gov.br/Downloads/sinapi-cadernos-tecnicos/SINAPI-CT-CUSTOS-HORARIOS-PRODUTIVO-E-IMPRODUTIVO-DOS-EQUIPAMENTOS.pdf" TargetMode="External"/><Relationship Id="rId1983" Type="http://schemas.openxmlformats.org/officeDocument/2006/relationships/hyperlink" Target="https://www.caixa.gov.br/Downloads/sinapi-cadernos-tecnicos/SINAPI-CT-DEPRECIACAO-JUROS-IMPOSTOS-E-SEGUROS-MANUTENCAO-E-MATERIAIS-NA-OPERACAO-DOS-EQUIPAMENTOS.pdf" TargetMode="External"/><Relationship Id="rId2827" Type="http://schemas.openxmlformats.org/officeDocument/2006/relationships/hyperlink" Target="https://www.caixa.gov.br/Downloads/sinapi-cadernos-tecnicos/SINAPI-CT-DUTOS-PARA-AR-CONDICIONADO.pdf" TargetMode="External"/><Relationship Id="rId4042" Type="http://schemas.openxmlformats.org/officeDocument/2006/relationships/hyperlink" Target="https://www.caixa.gov.br/Downloads/sinapi-cadernos-tecnicos/SINAPI-CT-FORMAS-PARA-ESTRUTURAS-DE-CONCRETO-ARMADO.pdf" TargetMode="External"/><Relationship Id="rId7198" Type="http://schemas.openxmlformats.org/officeDocument/2006/relationships/hyperlink" Target="https://www.caixa.gov.br/Downloads/sinapi-cadernos-tecnicos/SINAPI-CT-LOUCAS-E-METAIS.pdf" TargetMode="External"/><Relationship Id="rId8249" Type="http://schemas.openxmlformats.org/officeDocument/2006/relationships/hyperlink" Target="https://www.caixa.gov.br/Downloads/sinapi-cadernos-tecnicos/SINAPI-CT-POCOS-DE-VISITA-E-CAIXAS-PARA-BOCAS-DE-LOBO.pdf" TargetMode="External"/><Relationship Id="rId9647" Type="http://schemas.openxmlformats.org/officeDocument/2006/relationships/hyperlink" Target="https://www.caixa.gov.br/Downloads/sinapi-cadernos-tecnicos/SINAPI-CT-VALVULAS-E-REGISTROS-PARA-SISTEMAS-PREDIAIS.pdf" TargetMode="External"/><Relationship Id="rId68" Type="http://schemas.openxmlformats.org/officeDocument/2006/relationships/hyperlink" Target="https://www.caixa.gov.br/Downloads/sinapi-cadernos-tecnicos/SINAPI-CT-ALVENARIA-DE-VEDACAO.pdf" TargetMode="External"/><Relationship Id="rId1429" Type="http://schemas.openxmlformats.org/officeDocument/2006/relationships/hyperlink" Target="https://www.caixa.gov.br/Downloads/sinapi-cadernos-tecnicos/SINAPI-CT-CONTRAPISO.pdf" TargetMode="External"/><Relationship Id="rId1636" Type="http://schemas.openxmlformats.org/officeDocument/2006/relationships/hyperlink" Target="https://www.caixa.gov.br/Downloads/sinapi-cadernos-tecnicos/SINAPI-CT-CUSTOS-HORARIOS-PRODUTIVO-E-IMPRODUTIVO-DOS-EQUIPAMENTOS.pdf" TargetMode="External"/><Relationship Id="rId1843" Type="http://schemas.openxmlformats.org/officeDocument/2006/relationships/hyperlink" Target="https://www.caixa.gov.br/Downloads/sinapi-cadernos-tecnicos/SINAPI-CT-CUSTOS-HORARIOS-PRODUTIVO-E-IMPRODUTIVO-DOS-EQUIPAMENTOS.pdf" TargetMode="External"/><Relationship Id="rId4999" Type="http://schemas.openxmlformats.org/officeDocument/2006/relationships/hyperlink" Target="https://www.caixa.gov.br/Downloads/sinapi-cadernos-tecnicos/SINAPI-CT-INSTALACOES-HIDRAULICAS-RESERVACAO-E-BOMBAS-DE-RECALQUE.pdf" TargetMode="External"/><Relationship Id="rId5300" Type="http://schemas.openxmlformats.org/officeDocument/2006/relationships/hyperlink" Target="https://www.caixa.gov.br/Downloads/sinapi-cadernos-tecnicos/SINAPI-CT-INSTALACOES-HIDRAULICAS-EM-PPR.pdf" TargetMode="External"/><Relationship Id="rId7058" Type="http://schemas.openxmlformats.org/officeDocument/2006/relationships/hyperlink" Target="https://www.caixa.gov.br/Downloads/sinapi-metodologia/Livro_SINAPI_Calculos_Parametros.pdf" TargetMode="External"/><Relationship Id="rId8456" Type="http://schemas.openxmlformats.org/officeDocument/2006/relationships/hyperlink" Target="https://www.caixa.gov.br/Downloads/sinapi-cadernos-tecnicos/SINAPI-CT-RASGOS-E-FIXACOES.pdf" TargetMode="External"/><Relationship Id="rId8663" Type="http://schemas.openxmlformats.org/officeDocument/2006/relationships/hyperlink" Target="https://www.caixa.gov.br/Downloads/sinapi-cadernos-tecnicos/SINAPI-CT-REDES-DE-AGUA-E-ESGOTO-EM-PEAD-LISO-(TUBOS-E-CONEXOES).pdf" TargetMode="External"/><Relationship Id="rId8870" Type="http://schemas.openxmlformats.org/officeDocument/2006/relationships/hyperlink" Target="https://www.caixa.gov.br/Downloads/sinapi-cadernos-tecnicos/SINAPI-CT-SINALIZACAO-VERTICAL-VIARIA.pdf" TargetMode="External"/><Relationship Id="rId9507" Type="http://schemas.openxmlformats.org/officeDocument/2006/relationships/hyperlink" Target="https://www.caixa.gov.br/Downloads/sinapi-cadernos-tecnicos/SINAPI-CT-VERGAS-CONTRAVERGAS-E-FIXACAO-DE-ALVENARIA.pdf" TargetMode="External"/><Relationship Id="rId9714" Type="http://schemas.openxmlformats.org/officeDocument/2006/relationships/hyperlink" Target="https://www.caixa.gov.br/Downloads/sinapi-cadernos-tecnicos/SINAPI-CT-VALVULAS-PARA-REDES-DE-SANEAMENTO.pdf" TargetMode="External"/><Relationship Id="rId1703" Type="http://schemas.openxmlformats.org/officeDocument/2006/relationships/hyperlink" Target="https://www.caixa.gov.br/Downloads/sinapi-cadernos-tecnicos/SINAPI-CT-CUSTOS-HORARIOS-PRODUTIVO-E-IMPRODUTIVO-DOS-EQUIPAMENTOS.pdf" TargetMode="External"/><Relationship Id="rId1910" Type="http://schemas.openxmlformats.org/officeDocument/2006/relationships/hyperlink" Target="https://www.caixa.gov.br/Downloads/sinapi-cadernos-tecnicos/SINAPI-CT-DEPRECIACAO-JUROS-IMPOSTOS-E-SEGUROS-MANUTENCAO-E-MATERIAIS-NA-OPERACAO-DOS-EQUIPAMENTOS.pdf" TargetMode="External"/><Relationship Id="rId4859" Type="http://schemas.openxmlformats.org/officeDocument/2006/relationships/hyperlink" Target="https://www.caixa.gov.br/Downloads/sinapi-cadernos-tecnicos/SINAPI-CT-INSTALACOES-HIDRAULICAS-RESERVACAO-E-BOMBAS-DE-RECALQUE.pdf" TargetMode="External"/><Relationship Id="rId7265" Type="http://schemas.openxmlformats.org/officeDocument/2006/relationships/hyperlink" Target="https://www.caixa.gov.br/Downloads/sinapi-cadernos-tecnicos/SINAPI-CT-LUMINARIAS-EXTERNAS.pdf" TargetMode="External"/><Relationship Id="rId7472" Type="http://schemas.openxmlformats.org/officeDocument/2006/relationships/hyperlink" Target="https://www.caixa.gov.br/Downloads/sinapi-cadernos-tecnicos/SINAPI-CT-MONTAGEM-DE-GRUAS-E-CREMALHEIRAS.pdf" TargetMode="External"/><Relationship Id="rId8109" Type="http://schemas.openxmlformats.org/officeDocument/2006/relationships/hyperlink" Target="https://www.caixa.gov.br/Downloads/sinapi-cadernos-tecnicos/SINAPI-CT-POCOS-DE-VISITA-E-CAIXAS-PARA-BOCAS-DE-LOBO.pdf" TargetMode="External"/><Relationship Id="rId8316" Type="http://schemas.openxmlformats.org/officeDocument/2006/relationships/hyperlink" Target="https://www.caixa.gov.br/Downloads/sinapi-cadernos-tecnicos/SINAPI-CT-PRODUCAO-DE-CONCRETOS-E-ARGAMASSAS-UTILIZANDO-AGREGADO-RECICLADO.pdf" TargetMode="External"/><Relationship Id="rId8523" Type="http://schemas.openxmlformats.org/officeDocument/2006/relationships/hyperlink" Target="https://www.caixa.gov.br/Downloads/sinapi-cadernos-tecnicos/SINAPI-CT-RECOMPOSICAO-DE-PAVIMENTOS.pdf" TargetMode="External"/><Relationship Id="rId8730" Type="http://schemas.openxmlformats.org/officeDocument/2006/relationships/hyperlink" Target="https://www.caixa.gov.br/Downloads/sinapi-cadernos-tecnicos/SINAPI-CT-REDES-DE-AGUA-E-ESGOTO-EM-PEAD-LISO-(TUBOS-E-CONEXOES).pdf" TargetMode="External"/><Relationship Id="rId3668" Type="http://schemas.openxmlformats.org/officeDocument/2006/relationships/hyperlink" Target="https://www.caixa.gov.br/Downloads/sinapi-cadernos-tecnicos/SINAPI-CT-ESTRUTURA-E-TRAMA-PARA-COBERTURA.pdf" TargetMode="External"/><Relationship Id="rId3875" Type="http://schemas.openxmlformats.org/officeDocument/2006/relationships/hyperlink" Target="https://www.caixa.gov.br/Downloads/sinapi-cadernos-tecnicos/SINAPI-CT-EXECUCAO-DE-TIRANTES.pdf" TargetMode="External"/><Relationship Id="rId4719" Type="http://schemas.openxmlformats.org/officeDocument/2006/relationships/hyperlink" Target="https://www.caixa.gov.br/Downloads/sinapi-cadernos-tecnicos/SINAPI-CT-INSTALACOES-ELETRICAS-QUADROS-CABOS-DISJUNTORES-CONTATORES-E-BARRAMENTOS-BLINDADOS.pdf" TargetMode="External"/><Relationship Id="rId4926" Type="http://schemas.openxmlformats.org/officeDocument/2006/relationships/hyperlink" Target="https://www.caixa.gov.br/Downloads/sinapi-cadernos-tecnicos/SINAPI-CT-INSTALACOES-HIDRAULICAS-RESERVACAO-E-BOMBAS-DE-RECALQUE.pdf" TargetMode="External"/><Relationship Id="rId6074" Type="http://schemas.openxmlformats.org/officeDocument/2006/relationships/hyperlink" Target="https://www.caixa.gov.br/Downloads/sinapi-cadernos-tecnicos/SINAPI-CT-INSTALACOES-DE-GAS-E-INCENDIO-EM-ACO-E-FERRO-GALVANIZADO.pdf" TargetMode="External"/><Relationship Id="rId6281" Type="http://schemas.openxmlformats.org/officeDocument/2006/relationships/hyperlink" Target="https://www.caixa.gov.br/Downloads/sinapi-cadernos-tecnicos/SINAPI-CT-INSTALACOES-DE-GAS-EM-PEX-MULTICAMADAS.pdf" TargetMode="External"/><Relationship Id="rId7125" Type="http://schemas.openxmlformats.org/officeDocument/2006/relationships/hyperlink" Target="https://www.caixa.gov.br/Downloads/sinapi-metodologia/Livro_SINAPI_Calculos_Parametros.pdf" TargetMode="External"/><Relationship Id="rId7332" Type="http://schemas.openxmlformats.org/officeDocument/2006/relationships/hyperlink" Target="https://www.caixa.gov.br/Downloads/sinapi-cadernos-tecnicos/SINAPI-CT-MASSA-UNICA-EXTERNA.pdf" TargetMode="External"/><Relationship Id="rId589" Type="http://schemas.openxmlformats.org/officeDocument/2006/relationships/hyperlink" Target="https://www.caixa.gov.br/Downloads/sinapi-cadernos-tecnicos/SINAPI-CT-ASSENTAMENTO-DE-TUBOS-DE-PVC-E-METALICOS-EM-REDES-DE-AGUA.pdf" TargetMode="External"/><Relationship Id="rId796" Type="http://schemas.openxmlformats.org/officeDocument/2006/relationships/hyperlink" Target="https://www.caixa.gov.br/Downloads/sinapi-cadernos-tecnicos/SINAPI-CT-ATERROS-BASES-SUB-BASES-E-IMPRIMACOES.pdf" TargetMode="External"/><Relationship Id="rId2477" Type="http://schemas.openxmlformats.org/officeDocument/2006/relationships/hyperlink" Target="https://www.caixa.gov.br/Downloads/sinapi-cadernos-tecnicos/SINAPI-CT-DEPRECIACAO-JUROS-IMPOSTOS-E-SEGUROS-MANUTENCAO-E-MATERIAIS-NA-OPERACAO-DOS-EQUIPAMENTOS.pdf" TargetMode="External"/><Relationship Id="rId2684" Type="http://schemas.openxmlformats.org/officeDocument/2006/relationships/hyperlink" Target="https://www.caixa.gov.br/Downloads/sinapi-cadernos-tecnicos/SINAPI-CT-DEPRECIACAO-JUROS-IMPOSTOS-E-SEGUROS-MANUTENCAO-E-MATERIAIS-NA-OPERACAO-DOS-EQUIPAMENTOS.pdf" TargetMode="External"/><Relationship Id="rId3528" Type="http://schemas.openxmlformats.org/officeDocument/2006/relationships/hyperlink" Target="https://www.caixa.gov.br/Downloads/sinapi-cadernos-tecnicos/SINAPI-CT-ESQUADRIAS-PORTAS.pdf" TargetMode="External"/><Relationship Id="rId3735" Type="http://schemas.openxmlformats.org/officeDocument/2006/relationships/hyperlink" Target="https://www.caixa.gov.br/Downloads/sinapi-cadernos-tecnicos/SINAPI-CT-ESTRUTURAS-PRE-FABRICADAS-E-PRE-MOLDADAS.pdf" TargetMode="External"/><Relationship Id="rId5090" Type="http://schemas.openxmlformats.org/officeDocument/2006/relationships/hyperlink" Target="https://www.caixa.gov.br/Downloads/sinapi-cadernos-tecnicos/SINAPI-CT-INSTALACOES-HIDRAULICAS-RESERVACAO-E-BOMBAS-DE-RECALQUE.pdf" TargetMode="External"/><Relationship Id="rId6141" Type="http://schemas.openxmlformats.org/officeDocument/2006/relationships/hyperlink" Target="https://www.caixa.gov.br/Downloads/sinapi-cadernos-tecnicos/SINAPI-CT-INSTALACOES-DE-GAS-E-INCENDIO-EM-ACO-E-FERRO-GALVANIZADO.pdf" TargetMode="External"/><Relationship Id="rId9297" Type="http://schemas.openxmlformats.org/officeDocument/2006/relationships/hyperlink" Target="https://www.caixa.gov.br/Downloads/sinapi-cadernos-tecnicos/SINAPI-CT-TRANSPORTE-CARGA-E-DESCARGA-DE-MATERIAIS.pdf" TargetMode="External"/><Relationship Id="rId449" Type="http://schemas.openxmlformats.org/officeDocument/2006/relationships/hyperlink" Target="https://www.caixa.gov.br/Downloads/sinapi-cadernos-tecnicos/SINAPI-CT-ASSENTAMENTO-DE-TUBOS-DE-PVC-E-METALICOS-EM-REDES-DE-AGUA.pdf" TargetMode="External"/><Relationship Id="rId656" Type="http://schemas.openxmlformats.org/officeDocument/2006/relationships/hyperlink" Target="https://www.caixa.gov.br/Downloads/sinapi-cadernos-tecnicos/SINAPI-CT-ASSENTAMENTO-DE-TUBOS-DE-ESGOTO-OU-DRENAGEM-PLUVIAL-EM-CONCRETO.pdf" TargetMode="External"/><Relationship Id="rId863" Type="http://schemas.openxmlformats.org/officeDocument/2006/relationships/hyperlink" Target="https://www.caixa.gov.br/Downloads/sinapi-cadernos-tecnicos/SINAPI-CT-ATERROS-BASES-SUB-BASES-E-IMPRIMACOES.pdf" TargetMode="External"/><Relationship Id="rId1079" Type="http://schemas.openxmlformats.org/officeDocument/2006/relationships/hyperlink" Target="https://www.caixa.gov.br/Downloads/sinapi-cadernos-tecnicos/SINAPI-CT-BOMBAS-HIDRAULICAS-CENTRIFUGAS-HORIZONTAIS-E-SUBMERSIVEIS.pdf" TargetMode="External"/><Relationship Id="rId1286" Type="http://schemas.openxmlformats.org/officeDocument/2006/relationships/hyperlink" Target="https://www.caixa.gov.br/Downloads/sinapi-cadernos-tecnicos/SINAPI-CT-CHAPISCO.pdf" TargetMode="External"/><Relationship Id="rId1493" Type="http://schemas.openxmlformats.org/officeDocument/2006/relationships/hyperlink" Target="https://www.caixa.gov.br/Downloads/sinapi-cadernos-tecnicos/SINAPI-CT-CUSTOS-HORARIOS-PRODUTIVO-E-IMPRODUTIVO-DOS-EQUIPAMENTOS.pdf" TargetMode="External"/><Relationship Id="rId2337" Type="http://schemas.openxmlformats.org/officeDocument/2006/relationships/hyperlink" Target="https://www.caixa.gov.br/Downloads/sinapi-cadernos-tecnicos/SINAPI-CT-DEPRECIACAO-JUROS-IMPOSTOS-E-SEGUROS-MANUTENCAO-E-MATERIAIS-NA-OPERACAO-DOS-EQUIPAMENTOS.pdf" TargetMode="External"/><Relationship Id="rId2544" Type="http://schemas.openxmlformats.org/officeDocument/2006/relationships/hyperlink" Target="https://www.caixa.gov.br/Downloads/sinapi-cadernos-tecnicos/SINAPI-CT-DEPRECIACAO-JUROS-IMPOSTOS-E-SEGUROS-MANUTENCAO-E-MATERIAIS-NA-OPERACAO-DOS-EQUIPAMENTOS.pdf" TargetMode="External"/><Relationship Id="rId2891" Type="http://schemas.openxmlformats.org/officeDocument/2006/relationships/hyperlink" Target="https://www.caixa.gov.br/Downloads/sinapi-cadernos-tecnicos/SINAPI-CT-ELETROCALHAS.pdf" TargetMode="External"/><Relationship Id="rId3942" Type="http://schemas.openxmlformats.org/officeDocument/2006/relationships/hyperlink" Target="https://www.caixa.gov.br/Downloads/sinapi-cadernos-tecnicos/SINAPI-CT-FOSSAS-E-SUMIDOUROS.pdf" TargetMode="External"/><Relationship Id="rId6001" Type="http://schemas.openxmlformats.org/officeDocument/2006/relationships/hyperlink" Target="https://www.caixa.gov.br/Downloads/sinapi-cadernos-tecnicos/SINAPI-CT-INSTALACOES-DE-GAS-E-INCENDIO-EM-ACO-E-FERRO-GALVANIZADO.pdf" TargetMode="External"/><Relationship Id="rId9157" Type="http://schemas.openxmlformats.org/officeDocument/2006/relationships/hyperlink" Target="https://www.caixa.gov.br/Downloads/sinapi-cadernos-tecnicos/SINAPI-CT-TRANSPORTE-DE-MATERIAIS-DENTRO-DO-CANTEIRO-DE-OBRAS.pdf" TargetMode="External"/><Relationship Id="rId9364" Type="http://schemas.openxmlformats.org/officeDocument/2006/relationships/hyperlink" Target="https://www.caixa.gov.br/Downloads/sinapi-cadernos-tecnicos/SINAPI-CT-TRANSPORTE-CARGA-E-DESCARGA-DE-MATERIAIS.pdf" TargetMode="External"/><Relationship Id="rId9571" Type="http://schemas.openxmlformats.org/officeDocument/2006/relationships/hyperlink" Target="https://www.caixa.gov.br/Downloads/sinapi-cadernos-tecnicos/SINAPI-CT-VALVULAS-E-REGISTROS-PARA-SISTEMAS-PREDIAIS.pdf" TargetMode="External"/><Relationship Id="rId309" Type="http://schemas.openxmlformats.org/officeDocument/2006/relationships/hyperlink" Target="https://www.caixa.gov.br/Downloads/sinapi-cadernos-tecnicos/SINAPI-CT-ARMACAO-PARA-ESTRUTURAS-DE-CONCRETO-ARMADO.pdf" TargetMode="External"/><Relationship Id="rId516" Type="http://schemas.openxmlformats.org/officeDocument/2006/relationships/hyperlink" Target="https://www.caixa.gov.br/Downloads/sinapi-cadernos-tecnicos/SINAPI-CT-ASSENTAMENTO-DE-TUBOS-DE-PVC-E-METALICOS-EM-REDES-DE-AGUA.pdf" TargetMode="External"/><Relationship Id="rId1146" Type="http://schemas.openxmlformats.org/officeDocument/2006/relationships/hyperlink" Target="https://www.caixa.gov.br/Downloads/sinapi-cadernos-tecnicos/SINAPI-CT-CAIXAS-ENTERRADAS.pdf" TargetMode="External"/><Relationship Id="rId2751" Type="http://schemas.openxmlformats.org/officeDocument/2006/relationships/hyperlink" Target="https://www.caixa.gov.br/Downloads/sinapi-cadernos-tecnicos/SINAPI-CT-DRENOS.pdf" TargetMode="External"/><Relationship Id="rId3802" Type="http://schemas.openxmlformats.org/officeDocument/2006/relationships/hyperlink" Target="https://www.caixa.gov.br/Downloads/sinapi-cadernos-tecnicos/SINAPI-CT-ESTRUTURAS-DE-MADEIRA.pdf" TargetMode="External"/><Relationship Id="rId6958" Type="http://schemas.openxmlformats.org/officeDocument/2006/relationships/hyperlink" Target="https://www.caixa.gov.br/Downloads/sinapi-metodologia/Livro_SINAPI_Calculos_Parametros.pdf" TargetMode="External"/><Relationship Id="rId8173" Type="http://schemas.openxmlformats.org/officeDocument/2006/relationships/hyperlink" Target="https://www.caixa.gov.br/Downloads/sinapi-cadernos-tecnicos/SINAPI-CT-POCOS-DE-VISITA-E-CAIXAS-PARA-BOCAS-DE-LOBO.pdf" TargetMode="External"/><Relationship Id="rId8380" Type="http://schemas.openxmlformats.org/officeDocument/2006/relationships/hyperlink" Target="https://www.caixa.gov.br/Downloads/sinapi-cadernos-tecnicos/SINAPI-CT-RADIER-PISO-DE-CONCRETO-E-LAJE-SOBRE-SOLO.pdf" TargetMode="External"/><Relationship Id="rId9017" Type="http://schemas.openxmlformats.org/officeDocument/2006/relationships/hyperlink" Target="https://www.caixa.gov.br/Downloads/sinapi-cadernos-tecnicos/SINAPI-CT-TELHAMENTO-PARA-COBERTURA.pdf" TargetMode="External"/><Relationship Id="rId9224" Type="http://schemas.openxmlformats.org/officeDocument/2006/relationships/hyperlink" Target="https://www.caixa.gov.br/Downloads/sinapi-cadernos-tecnicos/SINAPI-CT-TRANSPORTE-DE-MATERIAIS-DENTRO-DO-CANTEIRO-DE-OBRAS.pdf" TargetMode="External"/><Relationship Id="rId723" Type="http://schemas.openxmlformats.org/officeDocument/2006/relationships/hyperlink" Target="https://www.caixa.gov.br/Downloads/sinapi-cadernos-tecnicos/SINAPI-CT-ATERRO-E-REATERRO-DE-VALAS.pdf" TargetMode="External"/><Relationship Id="rId930" Type="http://schemas.openxmlformats.org/officeDocument/2006/relationships/hyperlink" Target="https://www.caixa.gov.br/Downloads/sinapi-cadernos-tecnicos/SINAPI-CT-ATERROS-BASES-SUB-BASES-E-IMPRIMACOES.pdf" TargetMode="External"/><Relationship Id="rId1006" Type="http://schemas.openxmlformats.org/officeDocument/2006/relationships/hyperlink" Target="https://www.caixa.gov.br/Downloads/sinapi-cadernos-tecnicos/SINAPI-CT-BOCAS-PARA-BUEIROS.pdf" TargetMode="External"/><Relationship Id="rId1353" Type="http://schemas.openxmlformats.org/officeDocument/2006/relationships/hyperlink" Target="https://www.caixa.gov.br/Downloads/sinapi-cadernos-tecnicos/SINAPI-CT-CONCRETO-PROTENDIDO.pdf" TargetMode="External"/><Relationship Id="rId1560" Type="http://schemas.openxmlformats.org/officeDocument/2006/relationships/hyperlink" Target="https://www.caixa.gov.br/Downloads/sinapi-cadernos-tecnicos/SINAPI-CT-CUSTOS-HORARIOS-PRODUTIVO-E-IMPRODUTIVO-DOS-EQUIPAMENTOS.pdf" TargetMode="External"/><Relationship Id="rId2404" Type="http://schemas.openxmlformats.org/officeDocument/2006/relationships/hyperlink" Target="https://www.caixa.gov.br/Downloads/sinapi-cadernos-tecnicos/SINAPI-CT-DEPRECIACAO-JUROS-IMPOSTOS-E-SEGUROS-MANUTENCAO-E-MATERIAIS-NA-OPERACAO-DOS-EQUIPAMENTOS.pdf" TargetMode="External"/><Relationship Id="rId2611" Type="http://schemas.openxmlformats.org/officeDocument/2006/relationships/hyperlink" Target="https://www.caixa.gov.br/Downloads/sinapi-cadernos-tecnicos/SINAPI-CT-DEPRECIACAO-JUROS-IMPOSTOS-E-SEGUROS-MANUTENCAO-E-MATERIAIS-NA-OPERACAO-DOS-EQUIPAMENTOS.pdf" TargetMode="External"/><Relationship Id="rId5767" Type="http://schemas.openxmlformats.org/officeDocument/2006/relationships/hyperlink" Target="https://www.caixa.gov.br/Downloads/sinapi-cadernos-tecnicos/SINAPI-CT-INSTALACOES-PREDIAIS-DE-AGUA-QUENTE-EM-CPVC.pdf" TargetMode="External"/><Relationship Id="rId5974" Type="http://schemas.openxmlformats.org/officeDocument/2006/relationships/hyperlink" Target="https://www.caixa.gov.br/Downloads/sinapi-cadernos-tecnicos/SINAPI-CT-INSTALACOES-DE-GAS-E-INCENDIO-EM-ACO-E-FERRO-GALVANIZADO.pdf" TargetMode="External"/><Relationship Id="rId6818" Type="http://schemas.openxmlformats.org/officeDocument/2006/relationships/hyperlink" Target="https://www.caixa.gov.br/Downloads/sinapi-metodologia/Livro_SINAPI_Calculos_Parametros.pdf" TargetMode="External"/><Relationship Id="rId8033" Type="http://schemas.openxmlformats.org/officeDocument/2006/relationships/hyperlink" Target="https://www.caixa.gov.br/Downloads/sinapi-cadernos-tecnicos/SINAPI-CT-POSTES-DE-CONCRETO-E-METALICOS.pdf" TargetMode="External"/><Relationship Id="rId9431" Type="http://schemas.openxmlformats.org/officeDocument/2006/relationships/hyperlink" Target="https://www.caixa.gov.br/Downloads/sinapi-cadernos-tecnicos/SINAPI-CT-TUBULACAO-FLANGEADA-PARA-REDES-DE-AGUA.pdf" TargetMode="External"/><Relationship Id="rId1213" Type="http://schemas.openxmlformats.org/officeDocument/2006/relationships/hyperlink" Target="https://www.caixa.gov.br/Downloads/sinapi-cadernos-tecnicos/SINAPI-CT-CANALETAS-GRELHAS-E-CAIXAS-COM-GRELHA-PARA-DRENAGEM.pdf" TargetMode="External"/><Relationship Id="rId1420" Type="http://schemas.openxmlformats.org/officeDocument/2006/relationships/hyperlink" Target="https://www.caixa.gov.br/Downloads/sinapi-cadernos-tecnicos/SINAPI-CT-CONTRAPISO.pdf" TargetMode="External"/><Relationship Id="rId4369" Type="http://schemas.openxmlformats.org/officeDocument/2006/relationships/hyperlink" Target="https://www.caixa.gov.br/Downloads/sinapi-cadernos-tecnicos/SINAPI-CT-INSTALACOES-ELETRICAS-ELETRODUTOS-EMBUTIDOS-CABOS-CAIXAS-TOMADAS-E-INTERRUPTORES.pdf" TargetMode="External"/><Relationship Id="rId4576" Type="http://schemas.openxmlformats.org/officeDocument/2006/relationships/hyperlink" Target="https://www.caixa.gov.br/Downloads/sinapi-cadernos-tecnicos/SINAPI-CT-INSTALACOES-ELETRICAS-ELETRODUTOS-CONEXOES-E-CONDULETES-APARENTES.pdf" TargetMode="External"/><Relationship Id="rId4783" Type="http://schemas.openxmlformats.org/officeDocument/2006/relationships/hyperlink" Target="https://www.caixa.gov.br/Downloads/sinapi-cadernos-tecnicos/SINAPI-CT-INSTALACOES-ELETRICAS-REDE-DE-DISTRIBUICAO.pdf" TargetMode="External"/><Relationship Id="rId4990" Type="http://schemas.openxmlformats.org/officeDocument/2006/relationships/hyperlink" Target="https://www.caixa.gov.br/Downloads/sinapi-cadernos-tecnicos/SINAPI-CT-INSTALACOES-HIDRAULICAS-RESERVACAO-E-BOMBAS-DE-RECALQUE.pdf" TargetMode="External"/><Relationship Id="rId5627" Type="http://schemas.openxmlformats.org/officeDocument/2006/relationships/hyperlink" Target="https://www.caixa.gov.br/Downloads/sinapi-cadernos-tecnicos/SINAPI-CT-INSTALACOES-PREDIAIS-DE-AGUA-FRIA-EM-PVC.pdf" TargetMode="External"/><Relationship Id="rId5834" Type="http://schemas.openxmlformats.org/officeDocument/2006/relationships/hyperlink" Target="https://www.caixa.gov.br/Downloads/sinapi-cadernos-tecnicos/SINAPI-CT-INSTALACOES-PREDIAIS-DE-AGUAS-PLUVIAIS-TUBOS-CONEXOES-CAIXAS-E-RALOS.pdf" TargetMode="External"/><Relationship Id="rId8240" Type="http://schemas.openxmlformats.org/officeDocument/2006/relationships/hyperlink" Target="https://www.caixa.gov.br/Downloads/sinapi-cadernos-tecnicos/SINAPI-CT-POCOS-DE-VISITA-E-CAIXAS-PARA-BOCAS-DE-LOBO.pdf" TargetMode="External"/><Relationship Id="rId3178" Type="http://schemas.openxmlformats.org/officeDocument/2006/relationships/hyperlink" Target="https://www.caixa.gov.br/Downloads/sinapi-cadernos-tecnicos/SINAPI-CT-ESCAVACAO-HORIZONTAL.pdf" TargetMode="External"/><Relationship Id="rId3385" Type="http://schemas.openxmlformats.org/officeDocument/2006/relationships/hyperlink" Target="https://www.caixa.gov.br/Downloads/sinapi-cadernos-tecnicos/SINAPI-CT-ESCORAMENTO-E-PREPARO-DE-FUNDO-DE-VALAS.pdf" TargetMode="External"/><Relationship Id="rId3592" Type="http://schemas.openxmlformats.org/officeDocument/2006/relationships/hyperlink" Target="https://www.caixa.gov.br/Downloads/sinapi-cadernos-tecnicos/SINAPI-CT-ESTACAS-ESCAVADAS-SEM-FLUIDO-ESTABILIZANTE.pdf" TargetMode="External"/><Relationship Id="rId4229" Type="http://schemas.openxmlformats.org/officeDocument/2006/relationships/hyperlink" Target="https://www.caixa.gov.br/Downloads/sinapi-cadernos-tecnicos/SINAPI-CT-GUARDA-CORPO-CORRIMAO-E-GRADE-PARA-ESQUADRIAS.pdf" TargetMode="External"/><Relationship Id="rId4436" Type="http://schemas.openxmlformats.org/officeDocument/2006/relationships/hyperlink" Target="https://www.caixa.gov.br/Downloads/sinapi-cadernos-tecnicos/SINAPI-CT-INSTALACOES-ELETRICAS-ELETRODUTOS-EMBUTIDOS-CABOS-CAIXAS-TOMADAS-E-INTERRUPTORES.pdf" TargetMode="External"/><Relationship Id="rId4643" Type="http://schemas.openxmlformats.org/officeDocument/2006/relationships/hyperlink" Target="https://www.caixa.gov.br/Downloads/sinapi-cadernos-tecnicos/SINAPI-CT-INSTALACOES-ELETRICAS-QUADROS-CABOS-DISJUNTORES-CONTATORES-E-BARRAMENTOS-BLINDADOS.pdf" TargetMode="External"/><Relationship Id="rId4850" Type="http://schemas.openxmlformats.org/officeDocument/2006/relationships/hyperlink" Target="https://www.caixa.gov.br/Downloads/sinapi-cadernos-tecnicos/SINAPI-CT-INSTALACOES-HIDRAULICAS-RESERVACAO-E-BOMBAS-DE-RECALQUE.pdf" TargetMode="External"/><Relationship Id="rId5901" Type="http://schemas.openxmlformats.org/officeDocument/2006/relationships/hyperlink" Target="https://www.caixa.gov.br/Downloads/sinapi-cadernos-tecnicos/SINAPI-CT-INSTALACOES-PREDIAIS-DE-AGUAS-PLUVIAIS-TUBOS-CONEXOES-CAIXAS-E-RALOS.pdf" TargetMode="External"/><Relationship Id="rId7799" Type="http://schemas.openxmlformats.org/officeDocument/2006/relationships/hyperlink" Target="https://www.caixa.gov.br/Downloads/sinapi-cadernos-tecnicos/SINAPI-CT-PERFURACAO-HORIZONTAL-DIRECIONAL-HDD.pdf" TargetMode="External"/><Relationship Id="rId8100" Type="http://schemas.openxmlformats.org/officeDocument/2006/relationships/hyperlink" Target="https://www.caixa.gov.br/Downloads/sinapi-cadernos-tecnicos/SINAPI-CT-POSTES-DE-CONCRETO-E-METALICOS.pdf" TargetMode="External"/><Relationship Id="rId2194" Type="http://schemas.openxmlformats.org/officeDocument/2006/relationships/hyperlink" Target="https://www.caixa.gov.br/Downloads/sinapi-cadernos-tecnicos/SINAPI-CT-DEPRECIACAO-JUROS-IMPOSTOS-E-SEGUROS-MANUTENCAO-E-MATERIAIS-NA-OPERACAO-DOS-EQUIPAMENTOS.pdf" TargetMode="External"/><Relationship Id="rId3038" Type="http://schemas.openxmlformats.org/officeDocument/2006/relationships/hyperlink" Target="https://www.caixa.gov.br/Downloads/sinapi-cadernos-tecnicos/SINAPI-CT-EQUIPAMENTOS-DE-PROTECAO-COLETIVA.pdf" TargetMode="External"/><Relationship Id="rId3245" Type="http://schemas.openxmlformats.org/officeDocument/2006/relationships/hyperlink" Target="https://www.caixa.gov.br/Downloads/sinapi-cadernos-tecnicos/SINAPI-CT-ESCAVACAO-VERTICAL-A-CEU-ABERTO.pdf" TargetMode="External"/><Relationship Id="rId3452" Type="http://schemas.openxmlformats.org/officeDocument/2006/relationships/hyperlink" Target="https://www.caixa.gov.br/Downloads/sinapi-cadernos-tecnicos/SINAPI-CT-ESQUADRIAS-JANELAS.pdf" TargetMode="External"/><Relationship Id="rId4503" Type="http://schemas.openxmlformats.org/officeDocument/2006/relationships/hyperlink" Target="https://www.caixa.gov.br/Downloads/sinapi-cadernos-tecnicos/SINAPI-CT-INSTALACOES-ELETRICAS-ELETRODUTOS-EMBUTIDOS-CABOS-CAIXAS-TOMADAS-E-INTERRUPTORES.pdf" TargetMode="External"/><Relationship Id="rId4710" Type="http://schemas.openxmlformats.org/officeDocument/2006/relationships/hyperlink" Target="https://www.caixa.gov.br/Downloads/sinapi-cadernos-tecnicos/SINAPI-CT-INSTALACOES-ELETRICAS-QUADROS-CABOS-DISJUNTORES-CONTATORES-E-BARRAMENTOS-BLINDADOS.pdf" TargetMode="External"/><Relationship Id="rId7659" Type="http://schemas.openxmlformats.org/officeDocument/2006/relationships/hyperlink" Target="https://www.caixa.gov.br/Downloads/sinapi-cadernos-tecnicos/SINAPI-CT-PAVIMENTO-INTERTRAVADO.pdf" TargetMode="External"/><Relationship Id="rId7866" Type="http://schemas.openxmlformats.org/officeDocument/2006/relationships/hyperlink" Target="https://www.caixa.gov.br/Downloads/sinapi-cadernos-tecnicos/SINAPI-CT-PINTURA-EM-MADEIRA.pdf" TargetMode="External"/><Relationship Id="rId166" Type="http://schemas.openxmlformats.org/officeDocument/2006/relationships/hyperlink" Target="https://www.caixa.gov.br/Downloads/sinapi-cadernos-tecnicos/SINAPI-CT-ARGAMASSAS.pdf" TargetMode="External"/><Relationship Id="rId373" Type="http://schemas.openxmlformats.org/officeDocument/2006/relationships/hyperlink" Target="https://www.caixa.gov.br/Downloads/sinapi-cadernos-tecnicos/SINAPI-CT-ASSENTAMENTO-DE-TUBOS-DE-ESGOTO-EM-PVC-E-PEAD.pdf" TargetMode="External"/><Relationship Id="rId580" Type="http://schemas.openxmlformats.org/officeDocument/2006/relationships/hyperlink" Target="https://www.caixa.gov.br/Downloads/sinapi-cadernos-tecnicos/SINAPI-CT-ASSENTAMENTO-DE-TUBOS-DE-PVC-E-METALICOS-EM-REDES-DE-AGUA.pdf" TargetMode="External"/><Relationship Id="rId2054" Type="http://schemas.openxmlformats.org/officeDocument/2006/relationships/hyperlink" Target="https://www.caixa.gov.br/Downloads/sinapi-cadernos-tecnicos/SINAPI-CT-DEPRECIACAO-JUROS-IMPOSTOS-E-SEGUROS-MANUTENCAO-E-MATERIAIS-NA-OPERACAO-DOS-EQUIPAMENTOS.pdf" TargetMode="External"/><Relationship Id="rId2261" Type="http://schemas.openxmlformats.org/officeDocument/2006/relationships/hyperlink" Target="https://www.caixa.gov.br/Downloads/sinapi-cadernos-tecnicos/SINAPI-CT-DEPRECIACAO-JUROS-IMPOSTOS-E-SEGUROS-MANUTENCAO-E-MATERIAIS-NA-OPERACAO-DOS-EQUIPAMENTOS.pdf" TargetMode="External"/><Relationship Id="rId3105" Type="http://schemas.openxmlformats.org/officeDocument/2006/relationships/hyperlink" Target="https://www.caixa.gov.br/Downloads/sinapi-cadernos-tecnicos/SINAPI-CT-ESCADAS.pdf" TargetMode="External"/><Relationship Id="rId3312" Type="http://schemas.openxmlformats.org/officeDocument/2006/relationships/hyperlink" Target="https://www.caixa.gov.br/Downloads/sinapi-cadernos-tecnicos/SINAPI-CT-ESCAVACAO-DE-VALAS.pdf" TargetMode="External"/><Relationship Id="rId6468" Type="http://schemas.openxmlformats.org/officeDocument/2006/relationships/hyperlink" Target="https://www.caixa.gov.br/Downloads/sinapi-cadernos-tecnicos/SINAPI-CT-INSTALACOES-EM-COBRE.pdf" TargetMode="External"/><Relationship Id="rId6675" Type="http://schemas.openxmlformats.org/officeDocument/2006/relationships/hyperlink" Target="https://www.caixa.gov.br/Downloads/sinapi-cadernos-tecnicos/SINAPI-CT-LASTRO.pdf" TargetMode="External"/><Relationship Id="rId7519" Type="http://schemas.openxmlformats.org/officeDocument/2006/relationships/hyperlink" Target="https://www.caixa.gov.br/Downloads/sinapi-cadernos-tecnicos/SINAPI-CT-PAREDES-DE-CONCRETO-CONCRETAGEM.pdf" TargetMode="External"/><Relationship Id="rId8917" Type="http://schemas.openxmlformats.org/officeDocument/2006/relationships/hyperlink" Target="https://www.caixa.gov.br/Downloads/sinapi-cadernos-tecnicos/SINAPI-CT-SISTEMAS-DE-MEDICAO.pdf" TargetMode="External"/><Relationship Id="rId9081" Type="http://schemas.openxmlformats.org/officeDocument/2006/relationships/hyperlink" Target="https://www.caixa.gov.br/Downloads/sinapi-cadernos-tecnicos/SINAPI-CT-TRANSPORTE-FLUVIAL-CARGA-E-DESCARGA.pdf" TargetMode="External"/><Relationship Id="rId233" Type="http://schemas.openxmlformats.org/officeDocument/2006/relationships/hyperlink" Target="https://www.caixa.gov.br/Downloads/sinapi-cadernos-tecnicos/SINAPI-CT-ARGAMASSAS.pdf" TargetMode="External"/><Relationship Id="rId440" Type="http://schemas.openxmlformats.org/officeDocument/2006/relationships/hyperlink" Target="https://www.caixa.gov.br/Downloads/sinapi-cadernos-tecnicos/SINAPI-CT-ASSENTAMENTO-DE-TUBOS-DE-PVC-E-METALICOS-EM-REDES-DE-AGUA.pdf" TargetMode="External"/><Relationship Id="rId1070" Type="http://schemas.openxmlformats.org/officeDocument/2006/relationships/hyperlink" Target="https://www.caixa.gov.br/Downloads/sinapi-cadernos-tecnicos/SINAPI-CT-BOMBAS-HIDRAULICAS-CENTRIFUGAS-HORIZONTAIS-E-SUBMERSIVEIS.pdf" TargetMode="External"/><Relationship Id="rId2121" Type="http://schemas.openxmlformats.org/officeDocument/2006/relationships/hyperlink" Target="https://www.caixa.gov.br/Downloads/sinapi-cadernos-tecnicos/SINAPI-CT-DEPRECIACAO-JUROS-IMPOSTOS-E-SEGUROS-MANUTENCAO-E-MATERIAIS-NA-OPERACAO-DOS-EQUIPAMENTOS.pdf" TargetMode="External"/><Relationship Id="rId5277" Type="http://schemas.openxmlformats.org/officeDocument/2006/relationships/hyperlink" Target="https://www.caixa.gov.br/Downloads/sinapi-cadernos-tecnicos/SINAPI-CT-INSTALACOES-HIDRAULICAS-EM-PPR.pdf" TargetMode="External"/><Relationship Id="rId5484" Type="http://schemas.openxmlformats.org/officeDocument/2006/relationships/hyperlink" Target="https://www.caixa.gov.br/Downloads/sinapi-cadernos-tecnicos/SINAPI-CT-INSTALACOES-PREDIAIS-DE-AGUA-FRIA-EM-PVC.pdf" TargetMode="External"/><Relationship Id="rId6328" Type="http://schemas.openxmlformats.org/officeDocument/2006/relationships/hyperlink" Target="https://www.caixa.gov.br/Downloads/sinapi-cadernos-tecnicos/SINAPI-CT-INSTALACOES-DE-AR-CONDICIONADO.pdf" TargetMode="External"/><Relationship Id="rId6882" Type="http://schemas.openxmlformats.org/officeDocument/2006/relationships/hyperlink" Target="https://www.caixa.gov.br/Downloads/sinapi-metodologia/Livro_SINAPI_Calculos_Parametros.pdf" TargetMode="External"/><Relationship Id="rId7726" Type="http://schemas.openxmlformats.org/officeDocument/2006/relationships/hyperlink" Target="https://www.caixa.gov.br/Downloads/sinapi-cadernos-tecnicos/SINAPI-CT-PEITORIS-E-CHAPINS.pdf" TargetMode="External"/><Relationship Id="rId7933" Type="http://schemas.openxmlformats.org/officeDocument/2006/relationships/hyperlink" Target="https://www.caixa.gov.br/Downloads/sinapi-cadernos-tecnicos/SINAPI-CT-PINTURA-EM-SUPERFICIES-METALICAS.pdf" TargetMode="External"/><Relationship Id="rId300" Type="http://schemas.openxmlformats.org/officeDocument/2006/relationships/hyperlink" Target="https://www.caixa.gov.br/Downloads/sinapi-cadernos-tecnicos/SINAPI-CT-ARMACAO-PARA-ESTRUTURAS-DE-CONCRETO-ARMADO.pdf" TargetMode="External"/><Relationship Id="rId4086" Type="http://schemas.openxmlformats.org/officeDocument/2006/relationships/hyperlink" Target="https://www.caixa.gov.br/Downloads/sinapi-cadernos-tecnicos/SINAPI-CT-FORMAS-PARA-ESTRUTURAS-DE-CONCRETO-ARMADO.pdf" TargetMode="External"/><Relationship Id="rId5137" Type="http://schemas.openxmlformats.org/officeDocument/2006/relationships/hyperlink" Target="https://www.caixa.gov.br/Downloads/sinapi-cadernos-tecnicos/SINAPI-CT-INSTALACOES-HIDRAULICAS-EM-PEX.pdf" TargetMode="External"/><Relationship Id="rId5691" Type="http://schemas.openxmlformats.org/officeDocument/2006/relationships/hyperlink" Target="https://www.caixa.gov.br/Downloads/sinapi-cadernos-tecnicos/SINAPI-CT-INSTALACOES-PREDIAIS-DE-AGUA-QUENTE-EM-CPVC.pdf" TargetMode="External"/><Relationship Id="rId6535" Type="http://schemas.openxmlformats.org/officeDocument/2006/relationships/hyperlink" Target="https://www.caixa.gov.br/Downloads/sinapi-cadernos-tecnicos/SINAPI-CT-INSTALACOES-EM-COBRE.pdf" TargetMode="External"/><Relationship Id="rId6742" Type="http://schemas.openxmlformats.org/officeDocument/2006/relationships/hyperlink" Target="https://www.caixa.gov.br/Downloads/sinapi-cadernos-tecnicos/SINAPI-CT-LIMPEZA-DE-OBRA.pdf" TargetMode="External"/><Relationship Id="rId1887" Type="http://schemas.openxmlformats.org/officeDocument/2006/relationships/hyperlink" Target="https://www.caixa.gov.br/Downloads/sinapi-cadernos-tecnicos/SINAPI-CT-DEMOLICOES-E-REMOCOES.pdf" TargetMode="External"/><Relationship Id="rId2938" Type="http://schemas.openxmlformats.org/officeDocument/2006/relationships/hyperlink" Target="https://www.caixa.gov.br/Downloads/sinapi-cadernos-tecnicos/SINAPI-CT-ELETROCALHAS.pdf" TargetMode="External"/><Relationship Id="rId4293" Type="http://schemas.openxmlformats.org/officeDocument/2006/relationships/hyperlink" Target="https://www.caixa.gov.br/Downloads/sinapi-cadernos-tecnicos/SINAPI-CT-ILUMINACAO-PREDIAL-E-MONITORAMENTO.pdf" TargetMode="External"/><Relationship Id="rId5344" Type="http://schemas.openxmlformats.org/officeDocument/2006/relationships/hyperlink" Target="https://www.caixa.gov.br/Downloads/sinapi-cadernos-tecnicos/SINAPI-CT-INSTALACOES-HIDRAULICAS-EM-PPR.pdf" TargetMode="External"/><Relationship Id="rId5551" Type="http://schemas.openxmlformats.org/officeDocument/2006/relationships/hyperlink" Target="https://www.caixa.gov.br/Downloads/sinapi-cadernos-tecnicos/SINAPI-CT-INSTALACOES-PREDIAIS-DE-AGUA-FRIA-EM-PVC.pdf" TargetMode="External"/><Relationship Id="rId6602" Type="http://schemas.openxmlformats.org/officeDocument/2006/relationships/hyperlink" Target="https://www.caixa.gov.br/Downloads/sinapi-cadernos-tecnicos/SINAPI-CT-INSTALACOES-EM-COBRE.pdf" TargetMode="External"/><Relationship Id="rId1747" Type="http://schemas.openxmlformats.org/officeDocument/2006/relationships/hyperlink" Target="https://www.caixa.gov.br/Downloads/sinapi-cadernos-tecnicos/SINAPI-CT-CUSTOS-HORARIOS-PRODUTIVO-E-IMPRODUTIVO-DOS-EQUIPAMENTOS.pdf" TargetMode="External"/><Relationship Id="rId1954" Type="http://schemas.openxmlformats.org/officeDocument/2006/relationships/hyperlink" Target="https://www.caixa.gov.br/Downloads/sinapi-cadernos-tecnicos/SINAPI-CT-DEPRECIACAO-JUROS-IMPOSTOS-E-SEGUROS-MANUTENCAO-E-MATERIAIS-NA-OPERACAO-DOS-EQUIPAMENTOS.pdf" TargetMode="External"/><Relationship Id="rId4153" Type="http://schemas.openxmlformats.org/officeDocument/2006/relationships/hyperlink" Target="https://www.caixa.gov.br/Downloads/sinapi-cadernos-tecnicos/SINAPI-CT-GALERIAS-COM-ADUELAS-DE-CONCRETO.pdf" TargetMode="External"/><Relationship Id="rId4360" Type="http://schemas.openxmlformats.org/officeDocument/2006/relationships/hyperlink" Target="https://www.caixa.gov.br/Downloads/sinapi-cadernos-tecnicos/SINAPI-CT-INSTALACOES-ELETRICAS-ELETRODUTOS-EMBUTIDOS-CABOS-CAIXAS-TOMADAS-E-INTERRUPTORES.pdf" TargetMode="External"/><Relationship Id="rId5204" Type="http://schemas.openxmlformats.org/officeDocument/2006/relationships/hyperlink" Target="https://www.caixa.gov.br/Downloads/sinapi-cadernos-tecnicos/SINAPI-CT-INSTALACOES-HIDRAULICAS-EM-PEX.pdf" TargetMode="External"/><Relationship Id="rId5411" Type="http://schemas.openxmlformats.org/officeDocument/2006/relationships/hyperlink" Target="https://www.caixa.gov.br/Downloads/sinapi-cadernos-tecnicos/SINAPI-CT-INSTALACOES-PREDIAIS-DE-ESGOTO-TUBOS-E-CONEXOES.pdf" TargetMode="External"/><Relationship Id="rId8567" Type="http://schemas.openxmlformats.org/officeDocument/2006/relationships/hyperlink" Target="https://www.caixa.gov.br/Downloads/sinapi-cadernos-tecnicos/SINAPI-CT-REDES-ENTERRADAS-DE-DISTRIBUICAO-ELETRICA.pdf" TargetMode="External"/><Relationship Id="rId8774" Type="http://schemas.openxmlformats.org/officeDocument/2006/relationships/hyperlink" Target="https://www.caixa.gov.br/Downloads/sinapi-cadernos-tecnicos/SINAPI-CT-REVESTIMENTOS-CERAMICOS-INTERNOS.pdf" TargetMode="External"/><Relationship Id="rId8981" Type="http://schemas.openxmlformats.org/officeDocument/2006/relationships/hyperlink" Target="https://www.caixa.gov.br/Downloads/sinapi-cadernos-tecnicos/SINAPI-CT-SUPRESSAO-VEGETAL.pdf" TargetMode="External"/><Relationship Id="rId9618" Type="http://schemas.openxmlformats.org/officeDocument/2006/relationships/hyperlink" Target="https://www.caixa.gov.br/Downloads/sinapi-cadernos-tecnicos/SINAPI-CT-VALVULAS-E-REGISTROS-PARA-SISTEMAS-PREDIAIS.pdf" TargetMode="External"/><Relationship Id="rId39" Type="http://schemas.openxmlformats.org/officeDocument/2006/relationships/hyperlink" Target="https://www.caixa.gov.br/Downloads/sinapi-cadernos-tecnicos/SINAPI-CT-ALVENARIA-DE-VEDACAO.pdf" TargetMode="External"/><Relationship Id="rId1607" Type="http://schemas.openxmlformats.org/officeDocument/2006/relationships/hyperlink" Target="https://www.caixa.gov.br/Downloads/sinapi-cadernos-tecnicos/SINAPI-CT-CUSTOS-HORARIOS-PRODUTIVO-E-IMPRODUTIVO-DOS-EQUIPAMENTOS.pdf" TargetMode="External"/><Relationship Id="rId1814" Type="http://schemas.openxmlformats.org/officeDocument/2006/relationships/hyperlink" Target="https://www.caixa.gov.br/Downloads/sinapi-cadernos-tecnicos/SINAPI-CT-CUSTOS-HORARIOS-PRODUTIVO-E-IMPRODUTIVO-DOS-EQUIPAMENTOS.pdf" TargetMode="External"/><Relationship Id="rId4013" Type="http://schemas.openxmlformats.org/officeDocument/2006/relationships/hyperlink" Target="https://www.caixa.gov.br/Downloads/sinapi-cadernos-tecnicos/SINAPI-CT-FUNDACOES-RASAS-(BLOCOS-SAPATAS-VIGAS-BALDRAME).pdf" TargetMode="External"/><Relationship Id="rId4220" Type="http://schemas.openxmlformats.org/officeDocument/2006/relationships/hyperlink" Target="https://www.caixa.gov.br/Downloads/sinapi-cadernos-tecnicos/SINAPI-CT-GUARDA-CORPO-CORRIMAO-E-GRADE-PARA-ESQUADRIAS.pdf" TargetMode="External"/><Relationship Id="rId7169" Type="http://schemas.openxmlformats.org/officeDocument/2006/relationships/hyperlink" Target="https://www.caixa.gov.br/Downloads/sinapi-cadernos-tecnicos/SINAPI-CT-LOUCAS-E-METAIS.pdf" TargetMode="External"/><Relationship Id="rId7376" Type="http://schemas.openxmlformats.org/officeDocument/2006/relationships/hyperlink" Target="https://www.caixa.gov.br/Downloads/sinapi-cadernos-tecnicos/SINAPI-CT-MASSA-UNICA-EXTERNA.pdf" TargetMode="External"/><Relationship Id="rId7583" Type="http://schemas.openxmlformats.org/officeDocument/2006/relationships/hyperlink" Target="https://www.caixa.gov.br/Downloads/sinapi-cadernos-tecnicos/SINAPI-CT-PAREDES-EM-DRYWALL.pdf" TargetMode="External"/><Relationship Id="rId7790" Type="http://schemas.openxmlformats.org/officeDocument/2006/relationships/hyperlink" Target="https://www.caixa.gov.br/Downloads/sinapi-cadernos-tecnicos/SINAPI-CT-PERFURACAO-HORIZONTAL-DIRECIONAL-HDD.pdf" TargetMode="External"/><Relationship Id="rId8427" Type="http://schemas.openxmlformats.org/officeDocument/2006/relationships/hyperlink" Target="https://www.caixa.gov.br/Downloads/sinapi-cadernos-tecnicos/SINAPI-CT-RASGOS-E-FIXACOES.pdf" TargetMode="External"/><Relationship Id="rId8634" Type="http://schemas.openxmlformats.org/officeDocument/2006/relationships/hyperlink" Target="https://www.caixa.gov.br/Downloads/sinapi-cadernos-tecnicos/SINAPI-CT-REDES-DE-LOGICA-TELEFONIA-E-IMAGEM.pdf" TargetMode="External"/><Relationship Id="rId8841" Type="http://schemas.openxmlformats.org/officeDocument/2006/relationships/hyperlink" Target="https://www.caixa.gov.br/Downloads/sinapi-cadernos-tecnicos/SINAPI-CT-SINALIZACAO-VERTICAL-VIARIA.pdf" TargetMode="External"/><Relationship Id="rId3779" Type="http://schemas.openxmlformats.org/officeDocument/2006/relationships/hyperlink" Target="https://www.caixa.gov.br/Downloads/sinapi-cadernos-tecnicos/SINAPI-CT-ESTRUTURAS-DE-MADEIRA.pdf" TargetMode="External"/><Relationship Id="rId6185" Type="http://schemas.openxmlformats.org/officeDocument/2006/relationships/hyperlink" Target="https://www.caixa.gov.br/Downloads/sinapi-cadernos-tecnicos/SINAPI-CT-INSTALACOES-DE-GAS-E-INCENDIO-EM-ACO-E-FERRO-GALVANIZADO.pdf" TargetMode="External"/><Relationship Id="rId6392" Type="http://schemas.openxmlformats.org/officeDocument/2006/relationships/hyperlink" Target="https://www.caixa.gov.br/Downloads/sinapi-cadernos-tecnicos/SINAPI-CT-INSTALACOES-EM-COBRE.pdf" TargetMode="External"/><Relationship Id="rId7029" Type="http://schemas.openxmlformats.org/officeDocument/2006/relationships/hyperlink" Target="https://www.caixa.gov.br/Downloads/sinapi-metodologia/Livro_SINAPI_Calculos_Parametros.pdf" TargetMode="External"/><Relationship Id="rId7236" Type="http://schemas.openxmlformats.org/officeDocument/2006/relationships/hyperlink" Target="https://www.caixa.gov.br/Downloads/sinapi-cadernos-tecnicos/SINAPI-CT-LOUCAS-E-METAIS.pdf" TargetMode="External"/><Relationship Id="rId7443" Type="http://schemas.openxmlformats.org/officeDocument/2006/relationships/hyperlink" Target="https://www.caixa.gov.br/Downloads/sinapi-cadernos-tecnicos/SINAPI-CT-MOBILIARIO-URBANO.pdf" TargetMode="External"/><Relationship Id="rId7650" Type="http://schemas.openxmlformats.org/officeDocument/2006/relationships/hyperlink" Target="https://www.caixa.gov.br/Downloads/sinapi-cadernos-tecnicos/SINAPI-CT-PAVIMENTACOES-DIVERSAS-PARALELEPIPEDOS-E-PEDRAS-POLIEDRICAS.pdf" TargetMode="External"/><Relationship Id="rId2588" Type="http://schemas.openxmlformats.org/officeDocument/2006/relationships/hyperlink" Target="https://www.caixa.gov.br/Downloads/sinapi-cadernos-tecnicos/SINAPI-CT-DEPRECIACAO-JUROS-IMPOSTOS-E-SEGUROS-MANUTENCAO-E-MATERIAIS-NA-OPERACAO-DOS-EQUIPAMENTOS.pdf" TargetMode="External"/><Relationship Id="rId3986" Type="http://schemas.openxmlformats.org/officeDocument/2006/relationships/hyperlink" Target="https://www.caixa.gov.br/Downloads/sinapi-cadernos-tecnicos/SINAPI-CT-FUNDACOES-RASAS-(BLOCOS-SAPATAS-VIGAS-BALDRAME).pdf" TargetMode="External"/><Relationship Id="rId6045" Type="http://schemas.openxmlformats.org/officeDocument/2006/relationships/hyperlink" Target="https://www.caixa.gov.br/Downloads/sinapi-cadernos-tecnicos/SINAPI-CT-INSTALACOES-DE-GAS-E-INCENDIO-EM-ACO-E-FERRO-GALVANIZADO.pdf" TargetMode="External"/><Relationship Id="rId6252" Type="http://schemas.openxmlformats.org/officeDocument/2006/relationships/hyperlink" Target="https://www.caixa.gov.br/Downloads/sinapi-cadernos-tecnicos/SINAPI-CT-INSTALACOES-DE-GAS-E-INCENDIO-EM-ACO-E-FERRO-GALVANIZADO.pdf" TargetMode="External"/><Relationship Id="rId7303" Type="http://schemas.openxmlformats.org/officeDocument/2006/relationships/hyperlink" Target="https://www.caixa.gov.br/Downloads/sinapi-cadernos-tecnicos/SINAPI-CT-MASSA-UNICA-EXTERNA.pdf" TargetMode="External"/><Relationship Id="rId8701" Type="http://schemas.openxmlformats.org/officeDocument/2006/relationships/hyperlink" Target="https://www.caixa.gov.br/Downloads/sinapi-cadernos-tecnicos/SINAPI-CT-REDES-DE-AGUA-E-ESGOTO-EM-PEAD-LISO-(TUBOS-E-CONEXOES).pdf" TargetMode="External"/><Relationship Id="rId1397" Type="http://schemas.openxmlformats.org/officeDocument/2006/relationships/hyperlink" Target="https://www.caixa.gov.br/Downloads/sinapi-cadernos-tecnicos/SINAPI-CT-CONTRAPISO.pdf" TargetMode="External"/><Relationship Id="rId2795" Type="http://schemas.openxmlformats.org/officeDocument/2006/relationships/hyperlink" Target="https://www.caixa.gov.br/Downloads/sinapi-cadernos-tecnicos/SINAPI-CT-DRENOS.pdf" TargetMode="External"/><Relationship Id="rId3639" Type="http://schemas.openxmlformats.org/officeDocument/2006/relationships/hyperlink" Target="https://www.caixa.gov.br/Downloads/sinapi-cadernos-tecnicos/SINAPI-CT-ESTRUTURA-E-TRAMA-PARA-COBERTURA.pdf" TargetMode="External"/><Relationship Id="rId3846" Type="http://schemas.openxmlformats.org/officeDocument/2006/relationships/hyperlink" Target="https://www.caixa.gov.br/Downloads/sinapi-cadernos-tecnicos/SINAPI-CT-EXECUCAO-DE-TIRANTES.pdf" TargetMode="External"/><Relationship Id="rId5061" Type="http://schemas.openxmlformats.org/officeDocument/2006/relationships/hyperlink" Target="https://www.caixa.gov.br/Downloads/sinapi-cadernos-tecnicos/SINAPI-CT-INSTALACOES-HIDRAULICAS-RESERVACAO-E-BOMBAS-DE-RECALQUE.pdf" TargetMode="External"/><Relationship Id="rId6112" Type="http://schemas.openxmlformats.org/officeDocument/2006/relationships/hyperlink" Target="https://www.caixa.gov.br/Downloads/sinapi-cadernos-tecnicos/SINAPI-CT-INSTALACOES-DE-GAS-E-INCENDIO-EM-ACO-E-FERRO-GALVANIZADO.pdf" TargetMode="External"/><Relationship Id="rId7510" Type="http://schemas.openxmlformats.org/officeDocument/2006/relationships/hyperlink" Target="https://www.caixa.gov.br/Downloads/sinapi-cadernos-tecnicos/SINAPI-CT-PAREDES-DE-CONCRETO-ARMACAO.pdf" TargetMode="External"/><Relationship Id="rId9268" Type="http://schemas.openxmlformats.org/officeDocument/2006/relationships/hyperlink" Target="https://www.caixa.gov.br/Downloads/sinapi-cadernos-tecnicos/SINAPI-CT-TRANSPORTE-CARGA-E-DESCARGA-DE-MATERIAIS.pdf" TargetMode="External"/><Relationship Id="rId767" Type="http://schemas.openxmlformats.org/officeDocument/2006/relationships/hyperlink" Target="https://www.caixa.gov.br/Downloads/sinapi-cadernos-tecnicos/SINAPI-CT-ATERROS-BASES-SUB-BASES-E-IMPRIMACOES.pdf" TargetMode="External"/><Relationship Id="rId974" Type="http://schemas.openxmlformats.org/officeDocument/2006/relationships/hyperlink" Target="https://www.caixa.gov.br/Downloads/sinapi-cadernos-tecnicos/SINAPI-CT-ATERROS-BASES-SUB-BASES-E-IMPRIMACOES.pdf" TargetMode="External"/><Relationship Id="rId2448" Type="http://schemas.openxmlformats.org/officeDocument/2006/relationships/hyperlink" Target="https://www.caixa.gov.br/Downloads/sinapi-cadernos-tecnicos/SINAPI-CT-DEPRECIACAO-JUROS-IMPOSTOS-E-SEGUROS-MANUTENCAO-E-MATERIAIS-NA-OPERACAO-DOS-EQUIPAMENTOS.pdf" TargetMode="External"/><Relationship Id="rId2655" Type="http://schemas.openxmlformats.org/officeDocument/2006/relationships/hyperlink" Target="https://www.caixa.gov.br/Downloads/sinapi-cadernos-tecnicos/SINAPI-CT-DEPRECIACAO-JUROS-IMPOSTOS-E-SEGUROS-MANUTENCAO-E-MATERIAIS-NA-OPERACAO-DOS-EQUIPAMENTOS.pdf" TargetMode="External"/><Relationship Id="rId2862" Type="http://schemas.openxmlformats.org/officeDocument/2006/relationships/hyperlink" Target="https://www.caixa.gov.br/Downloads/sinapi-cadernos-tecnicos/SINAPI-CT-ELETROCALHAS.pdf" TargetMode="External"/><Relationship Id="rId3706" Type="http://schemas.openxmlformats.org/officeDocument/2006/relationships/hyperlink" Target="https://www.caixa.gov.br/Downloads/sinapi-cadernos-tecnicos/SINAPI-CT-ESTRUTURA-E-TRAMA-PARA-COBERTURA.pdf" TargetMode="External"/><Relationship Id="rId3913" Type="http://schemas.openxmlformats.org/officeDocument/2006/relationships/hyperlink" Target="https://www.caixa.gov.br/Downloads/sinapi-cadernos-tecnicos/SINAPI-CT-FORROS.pdf" TargetMode="External"/><Relationship Id="rId8077" Type="http://schemas.openxmlformats.org/officeDocument/2006/relationships/hyperlink" Target="https://www.caixa.gov.br/Downloads/sinapi-cadernos-tecnicos/SINAPI-CT-POSTES-DE-CONCRETO-E-METALICOS.pdf" TargetMode="External"/><Relationship Id="rId9475" Type="http://schemas.openxmlformats.org/officeDocument/2006/relationships/hyperlink" Target="https://www.caixa.gov.br/Downloads/sinapi-cadernos-tecnicos/SINAPI-CT-USINAGENS.pdf" TargetMode="External"/><Relationship Id="rId9682" Type="http://schemas.openxmlformats.org/officeDocument/2006/relationships/hyperlink" Target="https://www.caixa.gov.br/Downloads/sinapi-cadernos-tecnicos/SINAPI-CT-VALVULAS-PARA-REDES-DE-SANEAMENTO.pdf" TargetMode="External"/><Relationship Id="rId627" Type="http://schemas.openxmlformats.org/officeDocument/2006/relationships/hyperlink" Target="https://www.caixa.gov.br/Downloads/sinapi-cadernos-tecnicos/SINAPI-CT-ASSENTAMENTO-DE-TUBOS-DE-PVC-E-METALICOS-EM-REDES-DE-AGUA.pdf" TargetMode="External"/><Relationship Id="rId834" Type="http://schemas.openxmlformats.org/officeDocument/2006/relationships/hyperlink" Target="https://www.caixa.gov.br/Downloads/sinapi-cadernos-tecnicos/SINAPI-CT-ATERROS-BASES-SUB-BASES-E-IMPRIMACOES.pdf" TargetMode="External"/><Relationship Id="rId1257" Type="http://schemas.openxmlformats.org/officeDocument/2006/relationships/hyperlink" Target="https://www.caixa.gov.br/Downloads/sinapi-cadernos-tecnicos/SINAPI-CT-CERCAS-PROTETORES-E-ALAMBRADOS.pdf" TargetMode="External"/><Relationship Id="rId1464" Type="http://schemas.openxmlformats.org/officeDocument/2006/relationships/hyperlink" Target="https://www.caixa.gov.br/Downloads/sinapi-cadernos-tecnicos/SINAPI-CT-CUSTOS-HORARIOS-PRODUTIVO-E-IMPRODUTIVO-DOS-EQUIPAMENTOS.pdf" TargetMode="External"/><Relationship Id="rId1671" Type="http://schemas.openxmlformats.org/officeDocument/2006/relationships/hyperlink" Target="https://www.caixa.gov.br/Downloads/sinapi-cadernos-tecnicos/SINAPI-CT-CUSTOS-HORARIOS-PRODUTIVO-E-IMPRODUTIVO-DOS-EQUIPAMENTOS.pdf" TargetMode="External"/><Relationship Id="rId2308" Type="http://schemas.openxmlformats.org/officeDocument/2006/relationships/hyperlink" Target="https://www.caixa.gov.br/Downloads/sinapi-cadernos-tecnicos/SINAPI-CT-DEPRECIACAO-JUROS-IMPOSTOS-E-SEGUROS-MANUTENCAO-E-MATERIAIS-NA-OPERACAO-DOS-EQUIPAMENTOS.pdf" TargetMode="External"/><Relationship Id="rId2515" Type="http://schemas.openxmlformats.org/officeDocument/2006/relationships/hyperlink" Target="https://www.caixa.gov.br/Downloads/sinapi-cadernos-tecnicos/SINAPI-CT-DEPRECIACAO-JUROS-IMPOSTOS-E-SEGUROS-MANUTENCAO-E-MATERIAIS-NA-OPERACAO-DOS-EQUIPAMENTOS.pdf" TargetMode="External"/><Relationship Id="rId2722" Type="http://schemas.openxmlformats.org/officeDocument/2006/relationships/hyperlink" Target="https://www.caixa.gov.br/Downloads/sinapi-cadernos-tecnicos/SINAPI-CT-DISSIPADORES-DE-ENERGIA.pdf" TargetMode="External"/><Relationship Id="rId5878" Type="http://schemas.openxmlformats.org/officeDocument/2006/relationships/hyperlink" Target="https://www.caixa.gov.br/Downloads/sinapi-cadernos-tecnicos/SINAPI-CT-INSTALACOES-PREDIAIS-DE-AGUAS-PLUVIAIS-TUBOS-CONEXOES-CAIXAS-E-RALOS.pdf" TargetMode="External"/><Relationship Id="rId6929" Type="http://schemas.openxmlformats.org/officeDocument/2006/relationships/hyperlink" Target="https://www.caixa.gov.br/Downloads/sinapi-metodologia/Livro_SINAPI_Calculos_Parametros.pdf" TargetMode="External"/><Relationship Id="rId8284" Type="http://schemas.openxmlformats.org/officeDocument/2006/relationships/hyperlink" Target="https://www.caixa.gov.br/Downloads/sinapi-cadernos-tecnicos/SINAPI-CT-PRODUCAO-DE-CONCRETO.pdf" TargetMode="External"/><Relationship Id="rId8491" Type="http://schemas.openxmlformats.org/officeDocument/2006/relationships/hyperlink" Target="https://www.caixa.gov.br/Downloads/sinapi-cadernos-tecnicos/SINAPI-CT-RECOMPOSICAO-DE-PAVIMENTOS.pdf" TargetMode="External"/><Relationship Id="rId9128" Type="http://schemas.openxmlformats.org/officeDocument/2006/relationships/hyperlink" Target="https://www.caixa.gov.br/Downloads/sinapi-cadernos-tecnicos/SINAPI-CT-TRANSPORTE-FLUVIAL-CARGA-E-DESCARGA.pdf" TargetMode="External"/><Relationship Id="rId9335" Type="http://schemas.openxmlformats.org/officeDocument/2006/relationships/hyperlink" Target="https://www.caixa.gov.br/Downloads/sinapi-cadernos-tecnicos/SINAPI-CT-TRANSPORTE-CARGA-E-DESCARGA-DE-MATERIAIS.pdf" TargetMode="External"/><Relationship Id="rId9542" Type="http://schemas.openxmlformats.org/officeDocument/2006/relationships/hyperlink" Target="https://www.caixa.gov.br/Downloads/sinapi-cadernos-tecnicos/SINAPI-CT-VIDROS-E-ESPELHOS.pdf" TargetMode="External"/><Relationship Id="rId901" Type="http://schemas.openxmlformats.org/officeDocument/2006/relationships/hyperlink" Target="https://www.caixa.gov.br/Downloads/sinapi-cadernos-tecnicos/SINAPI-CT-ATERROS-BASES-SUB-BASES-E-IMPRIMACOES.pdf" TargetMode="External"/><Relationship Id="rId1117" Type="http://schemas.openxmlformats.org/officeDocument/2006/relationships/hyperlink" Target="https://www.caixa.gov.br/Downloads/sinapi-cadernos-tecnicos/SINAPI-CT-CAIXAS-ENTERRADAS.pdf" TargetMode="External"/><Relationship Id="rId1324" Type="http://schemas.openxmlformats.org/officeDocument/2006/relationships/hyperlink" Target="https://www.caixa.gov.br/Downloads/sinapi-cadernos-tecnicos/SINAPI-CT-CONCRETO-PROJETADO.pdf" TargetMode="External"/><Relationship Id="rId1531" Type="http://schemas.openxmlformats.org/officeDocument/2006/relationships/hyperlink" Target="https://www.caixa.gov.br/Downloads/sinapi-cadernos-tecnicos/SINAPI-CT-CUSTOS-HORARIOS-PRODUTIVO-E-IMPRODUTIVO-DOS-EQUIPAMENTOS.pdf" TargetMode="External"/><Relationship Id="rId4687" Type="http://schemas.openxmlformats.org/officeDocument/2006/relationships/hyperlink" Target="https://www.caixa.gov.br/Downloads/sinapi-cadernos-tecnicos/SINAPI-CT-INSTALACOES-ELETRICAS-QUADROS-CABOS-DISJUNTORES-CONTATORES-E-BARRAMENTOS-BLINDADOS.pdf" TargetMode="External"/><Relationship Id="rId4894" Type="http://schemas.openxmlformats.org/officeDocument/2006/relationships/hyperlink" Target="https://www.caixa.gov.br/Downloads/sinapi-cadernos-tecnicos/SINAPI-CT-INSTALACOES-HIDRAULICAS-RESERVACAO-E-BOMBAS-DE-RECALQUE.pdf" TargetMode="External"/><Relationship Id="rId5738" Type="http://schemas.openxmlformats.org/officeDocument/2006/relationships/hyperlink" Target="https://www.caixa.gov.br/Downloads/sinapi-cadernos-tecnicos/SINAPI-CT-INSTALACOES-PREDIAIS-DE-AGUA-QUENTE-EM-CPVC.pdf" TargetMode="External"/><Relationship Id="rId5945" Type="http://schemas.openxmlformats.org/officeDocument/2006/relationships/hyperlink" Target="https://www.caixa.gov.br/Downloads/sinapi-cadernos-tecnicos/SINAPI-CT-INSTALACOES-DE-GAS-E-INCENDIO-EM-ACO-E-FERRO-GALVANIZADO.pdf" TargetMode="External"/><Relationship Id="rId7093" Type="http://schemas.openxmlformats.org/officeDocument/2006/relationships/hyperlink" Target="https://www.caixa.gov.br/Downloads/sinapi-metodologia/Livro_SINAPI_Calculos_Parametros.pdf" TargetMode="External"/><Relationship Id="rId8144" Type="http://schemas.openxmlformats.org/officeDocument/2006/relationships/hyperlink" Target="https://www.caixa.gov.br/Downloads/sinapi-cadernos-tecnicos/SINAPI-CT-POCOS-DE-VISITA-E-CAIXAS-PARA-BOCAS-DE-LOBO.pdf" TargetMode="External"/><Relationship Id="rId8351" Type="http://schemas.openxmlformats.org/officeDocument/2006/relationships/hyperlink" Target="https://www.caixa.gov.br/Downloads/sinapi-cadernos-tecnicos/SINAPI-CT-RADIER-PISO-DE-CONCRETO-E-LAJE-SOBRE-SOLO.pdf" TargetMode="External"/><Relationship Id="rId9402" Type="http://schemas.openxmlformats.org/officeDocument/2006/relationships/hyperlink" Target="https://www.caixa.gov.br/Downloads/sinapi-cadernos-tecnicos/SINAPI-CT-TUBULACAO-FLANGEADA-PARA-REDES-DE-AGUA.pdf" TargetMode="External"/><Relationship Id="rId30" Type="http://schemas.openxmlformats.org/officeDocument/2006/relationships/hyperlink" Target="https://www.caixa.gov.br/Downloads/sinapi-cadernos-tecnicos/SINAPI-CT-ALVENARIA-DE-VEDACAO.pdf" TargetMode="External"/><Relationship Id="rId3289" Type="http://schemas.openxmlformats.org/officeDocument/2006/relationships/hyperlink" Target="https://www.caixa.gov.br/Downloads/sinapi-cadernos-tecnicos/SINAPI-CT-ESCAVACAO-DE-VALAS.pdf" TargetMode="External"/><Relationship Id="rId3496" Type="http://schemas.openxmlformats.org/officeDocument/2006/relationships/hyperlink" Target="https://www.caixa.gov.br/Downloads/sinapi-cadernos-tecnicos/SINAPI-CT-ESQUADRIAS-PORTAS.pdf" TargetMode="External"/><Relationship Id="rId4547" Type="http://schemas.openxmlformats.org/officeDocument/2006/relationships/hyperlink" Target="https://www.caixa.gov.br/Downloads/sinapi-cadernos-tecnicos/SINAPI-CT-INSTALACOES-ELETRICAS-ELETRODUTOS-EMBUTIDOS-CABOS-CAIXAS-TOMADAS-E-INTERRUPTORES.pdf" TargetMode="External"/><Relationship Id="rId4754" Type="http://schemas.openxmlformats.org/officeDocument/2006/relationships/hyperlink" Target="https://www.caixa.gov.br/Downloads/sinapi-cadernos-tecnicos/SINAPI-CT-INSTALACOES-ELETRICAS-REDE-DE-DISTRIBUICAO.pdf" TargetMode="External"/><Relationship Id="rId7160" Type="http://schemas.openxmlformats.org/officeDocument/2006/relationships/hyperlink" Target="https://www.caixa.gov.br/Downloads/sinapi-cadernos-tecnicos/SINAPI-CT-LOUCAS-E-METAIS.pdf" TargetMode="External"/><Relationship Id="rId8004" Type="http://schemas.openxmlformats.org/officeDocument/2006/relationships/hyperlink" Target="https://www.caixa.gov.br/Downloads/sinapi-cadernos-tecnicos/SINAPI-CT-PISOS.pdf" TargetMode="External"/><Relationship Id="rId8211" Type="http://schemas.openxmlformats.org/officeDocument/2006/relationships/hyperlink" Target="https://www.caixa.gov.br/Downloads/sinapi-cadernos-tecnicos/SINAPI-CT-POCOS-DE-VISITA-E-CAIXAS-PARA-BOCAS-DE-LOBO.pdf" TargetMode="External"/><Relationship Id="rId2098" Type="http://schemas.openxmlformats.org/officeDocument/2006/relationships/hyperlink" Target="https://www.caixa.gov.br/Downloads/sinapi-cadernos-tecnicos/SINAPI-CT-DEPRECIACAO-JUROS-IMPOSTOS-E-SEGUROS-MANUTENCAO-E-MATERIAIS-NA-OPERACAO-DOS-EQUIPAMENTOS.pdf" TargetMode="External"/><Relationship Id="rId3149" Type="http://schemas.openxmlformats.org/officeDocument/2006/relationships/hyperlink" Target="https://www.caixa.gov.br/Downloads/sinapi-cadernos-tecnicos/SINAPI-CT-ESCADAS.pdf" TargetMode="External"/><Relationship Id="rId3356" Type="http://schemas.openxmlformats.org/officeDocument/2006/relationships/hyperlink" Target="https://www.caixa.gov.br/Downloads/sinapi-cadernos-tecnicos/SINAPI-CT-ESCORAMENTO-E-PREPARO-DE-FUNDO-DE-VALAS.pdf" TargetMode="External"/><Relationship Id="rId3563" Type="http://schemas.openxmlformats.org/officeDocument/2006/relationships/hyperlink" Target="https://www.caixa.gov.br/Downloads/sinapi-cadernos-tecnicos/SINAPI-CT-ESQUADRIAS-PORTAS.pdf" TargetMode="External"/><Relationship Id="rId4407" Type="http://schemas.openxmlformats.org/officeDocument/2006/relationships/hyperlink" Target="https://www.caixa.gov.br/Downloads/sinapi-cadernos-tecnicos/SINAPI-CT-INSTALACOES-ELETRICAS-ELETRODUTOS-EMBUTIDOS-CABOS-CAIXAS-TOMADAS-E-INTERRUPTORES.pdf" TargetMode="External"/><Relationship Id="rId4961" Type="http://schemas.openxmlformats.org/officeDocument/2006/relationships/hyperlink" Target="https://www.caixa.gov.br/Downloads/sinapi-cadernos-tecnicos/SINAPI-CT-INSTALACOES-HIDRAULICAS-RESERVACAO-E-BOMBAS-DE-RECALQUE.pdf" TargetMode="External"/><Relationship Id="rId5805" Type="http://schemas.openxmlformats.org/officeDocument/2006/relationships/hyperlink" Target="https://www.caixa.gov.br/Downloads/sinapi-cadernos-tecnicos/SINAPI-CT-INSTALACOES-PREDIAIS-DE-AGUA-QUENTE-EM-CPVC.pdf" TargetMode="External"/><Relationship Id="rId7020" Type="http://schemas.openxmlformats.org/officeDocument/2006/relationships/hyperlink" Target="https://www.caixa.gov.br/Downloads/sinapi-metodologia/Livro_SINAPI_Calculos_Parametros.pdf" TargetMode="External"/><Relationship Id="rId277" Type="http://schemas.openxmlformats.org/officeDocument/2006/relationships/hyperlink" Target="https://www.caixa.gov.br/Downloads/sinapi-cadernos-tecnicos/SINAPI-CT-ARMACAO-PARA-ESTRUTURAS-DE-CONCRETO-ARMADO.pdf" TargetMode="External"/><Relationship Id="rId484" Type="http://schemas.openxmlformats.org/officeDocument/2006/relationships/hyperlink" Target="https://www.caixa.gov.br/Downloads/sinapi-cadernos-tecnicos/SINAPI-CT-ASSENTAMENTO-DE-TUBOS-DE-PVC-E-METALICOS-EM-REDES-DE-AGUA.pdf" TargetMode="External"/><Relationship Id="rId2165" Type="http://schemas.openxmlformats.org/officeDocument/2006/relationships/hyperlink" Target="https://www.caixa.gov.br/Downloads/sinapi-cadernos-tecnicos/SINAPI-CT-DEPRECIACAO-JUROS-IMPOSTOS-E-SEGUROS-MANUTENCAO-E-MATERIAIS-NA-OPERACAO-DOS-EQUIPAMENTOS.pdf" TargetMode="External"/><Relationship Id="rId3009" Type="http://schemas.openxmlformats.org/officeDocument/2006/relationships/hyperlink" Target="https://www.caixa.gov.br/Downloads/sinapi-cadernos-tecnicos/SINAPI-CT-EQUIPAMENTOS-DE-PROTECAO-COLETIVA.pdf" TargetMode="External"/><Relationship Id="rId3216" Type="http://schemas.openxmlformats.org/officeDocument/2006/relationships/hyperlink" Target="https://www.caixa.gov.br/Downloads/sinapi-cadernos-tecnicos/SINAPI-CT-ESCAVACAO-VERTICAL-A-CEU-ABERTO.pdf" TargetMode="External"/><Relationship Id="rId3770" Type="http://schemas.openxmlformats.org/officeDocument/2006/relationships/hyperlink" Target="https://www.caixa.gov.br/Downloads/sinapi-cadernos-tecnicos/SINAPI-CT-ESTRUTURAS-DE-CONTENCAO-PERFIS-PRANCHADOS-CORTINAS-E-MUROS-DE-ARRIMO.pdf" TargetMode="External"/><Relationship Id="rId4614" Type="http://schemas.openxmlformats.org/officeDocument/2006/relationships/hyperlink" Target="https://www.caixa.gov.br/Downloads/sinapi-cadernos-tecnicos/SINAPI-CT-INSTALACOES-ELETRICAS-ELETRODUTOS-CONEXOES-E-CONDULETES-APARENTES.pdf" TargetMode="External"/><Relationship Id="rId4821" Type="http://schemas.openxmlformats.org/officeDocument/2006/relationships/hyperlink" Target="https://www.caixa.gov.br/Downloads/sinapi-cadernos-tecnicos/SINAPI-CT-INSTALACOES-HIDRAULICAS-RESERVACAO-E-BOMBAS-DE-RECALQUE.pdf" TargetMode="External"/><Relationship Id="rId7977" Type="http://schemas.openxmlformats.org/officeDocument/2006/relationships/hyperlink" Target="https://www.caixa.gov.br/Downloads/sinapi-cadernos-tecnicos/SINAPI-CT-PINTURA-PARA-PISOS-E-PARA-SINALIZACAO-HORIZONTAL-E-VERTICAL.pdf" TargetMode="External"/><Relationship Id="rId9192" Type="http://schemas.openxmlformats.org/officeDocument/2006/relationships/hyperlink" Target="https://www.caixa.gov.br/Downloads/sinapi-cadernos-tecnicos/SINAPI-CT-TRANSPORTE-DE-MATERIAIS-DENTRO-DO-CANTEIRO-DE-OBRAS.pdf" TargetMode="External"/><Relationship Id="rId137" Type="http://schemas.openxmlformats.org/officeDocument/2006/relationships/hyperlink" Target="https://www.caixa.gov.br/Downloads/sinapi-cadernos-tecnicos/SINAPI-CT-ARGAMASSAS.pdf" TargetMode="External"/><Relationship Id="rId344" Type="http://schemas.openxmlformats.org/officeDocument/2006/relationships/hyperlink" Target="https://www.caixa.gov.br/Downloads/sinapi-cadernos-tecnicos/SINAPI-CT-ASFALTO.pdf" TargetMode="External"/><Relationship Id="rId691" Type="http://schemas.openxmlformats.org/officeDocument/2006/relationships/hyperlink" Target="https://www.caixa.gov.br/Downloads/sinapi-cadernos-tecnicos/SINAPI-CT-ASSENTAMENTO-DE-TUBOS-DE-ESGOTO-OU-DRENAGEM-PLUVIAL-EM-CONCRETO.pdf" TargetMode="External"/><Relationship Id="rId2025" Type="http://schemas.openxmlformats.org/officeDocument/2006/relationships/hyperlink" Target="https://www.caixa.gov.br/Downloads/sinapi-cadernos-tecnicos/SINAPI-CT-DEPRECIACAO-JUROS-IMPOSTOS-E-SEGUROS-MANUTENCAO-E-MATERIAIS-NA-OPERACAO-DOS-EQUIPAMENTOS.pdf" TargetMode="External"/><Relationship Id="rId2372" Type="http://schemas.openxmlformats.org/officeDocument/2006/relationships/hyperlink" Target="https://www.caixa.gov.br/Downloads/sinapi-cadernos-tecnicos/SINAPI-CT-DEPRECIACAO-JUROS-IMPOSTOS-E-SEGUROS-MANUTENCAO-E-MATERIAIS-NA-OPERACAO-DOS-EQUIPAMENTOS.pdf" TargetMode="External"/><Relationship Id="rId3423" Type="http://schemas.openxmlformats.org/officeDocument/2006/relationships/hyperlink" Target="https://www.caixa.gov.br/Downloads/sinapi-cadernos-tecnicos/SINAPI-CT-ESQUADRIAS-JANELAS.pdf" TargetMode="External"/><Relationship Id="rId3630" Type="http://schemas.openxmlformats.org/officeDocument/2006/relationships/hyperlink" Target="https://www.caixa.gov.br/Downloads/sinapi-cadernos-tecnicos/SINAPI-CT-ESTRUTURA-E-TRAMA-PARA-COBERTURA.pdf" TargetMode="External"/><Relationship Id="rId6579" Type="http://schemas.openxmlformats.org/officeDocument/2006/relationships/hyperlink" Target="https://www.caixa.gov.br/Downloads/sinapi-cadernos-tecnicos/SINAPI-CT-INSTALACOES-EM-COBRE.pdf" TargetMode="External"/><Relationship Id="rId6786" Type="http://schemas.openxmlformats.org/officeDocument/2006/relationships/hyperlink" Target="https://www.caixa.gov.br/Downloads/sinapi-metodologia/Livro_SINAPI_Calculos_Parametros.pdf" TargetMode="External"/><Relationship Id="rId6993" Type="http://schemas.openxmlformats.org/officeDocument/2006/relationships/hyperlink" Target="https://www.caixa.gov.br/Downloads/sinapi-metodologia/Livro_SINAPI_Calculos_Parametros.pdf" TargetMode="External"/><Relationship Id="rId7837" Type="http://schemas.openxmlformats.org/officeDocument/2006/relationships/hyperlink" Target="https://www.caixa.gov.br/Downloads/sinapi-cadernos-tecnicos/SINAPI-CT-PINTURA-INTERNA.pdf" TargetMode="External"/><Relationship Id="rId9052" Type="http://schemas.openxmlformats.org/officeDocument/2006/relationships/hyperlink" Target="https://www.caixa.gov.br/Downloads/sinapi-cadernos-tecnicos/SINAPI-CT-TRANSPORTE-FLUVIAL-CARGA-E-DESCARGA.pdf" TargetMode="External"/><Relationship Id="rId551" Type="http://schemas.openxmlformats.org/officeDocument/2006/relationships/hyperlink" Target="https://www.caixa.gov.br/Downloads/sinapi-cadernos-tecnicos/SINAPI-CT-ASSENTAMENTO-DE-TUBOS-DE-PVC-E-METALICOS-EM-REDES-DE-AGUA.pdf" TargetMode="External"/><Relationship Id="rId1181" Type="http://schemas.openxmlformats.org/officeDocument/2006/relationships/hyperlink" Target="https://www.caixa.gov.br/Downloads/sinapi-cadernos-tecnicos/SINAPI-CT-CAIXAS-DE-AGUA-PARA-EDIFICACOES.pdf" TargetMode="External"/><Relationship Id="rId2232" Type="http://schemas.openxmlformats.org/officeDocument/2006/relationships/hyperlink" Target="https://www.caixa.gov.br/Downloads/sinapi-cadernos-tecnicos/SINAPI-CT-DEPRECIACAO-JUROS-IMPOSTOS-E-SEGUROS-MANUTENCAO-E-MATERIAIS-NA-OPERACAO-DOS-EQUIPAMENTOS.pdf" TargetMode="External"/><Relationship Id="rId5388" Type="http://schemas.openxmlformats.org/officeDocument/2006/relationships/hyperlink" Target="https://www.caixa.gov.br/Downloads/sinapi-cadernos-tecnicos/SINAPI-CT-INSTALACOES-PREDIAIS-DE-ESGOTO-TUBOS-E-CONEXOES.pdf" TargetMode="External"/><Relationship Id="rId5595" Type="http://schemas.openxmlformats.org/officeDocument/2006/relationships/hyperlink" Target="https://www.caixa.gov.br/Downloads/sinapi-cadernos-tecnicos/SINAPI-CT-INSTALACOES-PREDIAIS-DE-AGUA-FRIA-EM-PVC.pdf" TargetMode="External"/><Relationship Id="rId6439" Type="http://schemas.openxmlformats.org/officeDocument/2006/relationships/hyperlink" Target="https://www.caixa.gov.br/Downloads/sinapi-cadernos-tecnicos/SINAPI-CT-INSTALACOES-EM-COBRE.pdf" TargetMode="External"/><Relationship Id="rId6646" Type="http://schemas.openxmlformats.org/officeDocument/2006/relationships/hyperlink" Target="https://www.caixa.gov.br/Downloads/sinapi-cadernos-tecnicos/SINAPI-CT-INSTALACOES-PARA-CANTEIROS-DE-OBRAS.pdf" TargetMode="External"/><Relationship Id="rId6853" Type="http://schemas.openxmlformats.org/officeDocument/2006/relationships/hyperlink" Target="https://www.caixa.gov.br/Downloads/sinapi-metodologia/Livro_SINAPI_Calculos_Parametros.pdf" TargetMode="External"/><Relationship Id="rId7904" Type="http://schemas.openxmlformats.org/officeDocument/2006/relationships/hyperlink" Target="https://www.caixa.gov.br/Downloads/sinapi-cadernos-tecnicos/SINAPI-CT-PINTURA-EM-SUPERFICIES-METALICAS.pdf" TargetMode="External"/><Relationship Id="rId204" Type="http://schemas.openxmlformats.org/officeDocument/2006/relationships/hyperlink" Target="https://www.caixa.gov.br/Downloads/sinapi-cadernos-tecnicos/SINAPI-CT-ARGAMASSAS.pdf" TargetMode="External"/><Relationship Id="rId411" Type="http://schemas.openxmlformats.org/officeDocument/2006/relationships/hyperlink" Target="https://www.caixa.gov.br/Downloads/sinapi-cadernos-tecnicos/SINAPI-CT-ASSENTAMENTO-DE-TUBOS-DE-PVC-E-METALICOS-EM-REDES-DE-AGUA.pdf" TargetMode="External"/><Relationship Id="rId1041" Type="http://schemas.openxmlformats.org/officeDocument/2006/relationships/hyperlink" Target="https://www.caixa.gov.br/Downloads/sinapi-cadernos-tecnicos/SINAPI-CT-BOCAS-PARA-BUEIROS.pdf" TargetMode="External"/><Relationship Id="rId1998" Type="http://schemas.openxmlformats.org/officeDocument/2006/relationships/hyperlink" Target="https://www.caixa.gov.br/Downloads/sinapi-cadernos-tecnicos/SINAPI-CT-DEPRECIACAO-JUROS-IMPOSTOS-E-SEGUROS-MANUTENCAO-E-MATERIAIS-NA-OPERACAO-DOS-EQUIPAMENTOS.pdf" TargetMode="External"/><Relationship Id="rId4197" Type="http://schemas.openxmlformats.org/officeDocument/2006/relationships/hyperlink" Target="https://www.caixa.gov.br/Downloads/sinapi-cadernos-tecnicos/SINAPI-CT-GRAUTE-E-ARMACAO.pdf" TargetMode="External"/><Relationship Id="rId5248" Type="http://schemas.openxmlformats.org/officeDocument/2006/relationships/hyperlink" Target="https://www.caixa.gov.br/Downloads/sinapi-cadernos-tecnicos/SINAPI-CT-INSTALACOES-HIDRAULICAS-EM-PEX.pdf" TargetMode="External"/><Relationship Id="rId5455" Type="http://schemas.openxmlformats.org/officeDocument/2006/relationships/hyperlink" Target="https://www.caixa.gov.br/Downloads/sinapi-cadernos-tecnicos/SINAPI-CT-INSTALACOES-PREDIAIS-DE-AGUA-FRIA-EM-PVC.pdf" TargetMode="External"/><Relationship Id="rId5662" Type="http://schemas.openxmlformats.org/officeDocument/2006/relationships/hyperlink" Target="https://www.caixa.gov.br/Downloads/sinapi-cadernos-tecnicos/SINAPI-CT-INSTALACOES-PREDIAIS-DE-AGUA-FRIA-EM-PVC.pdf" TargetMode="External"/><Relationship Id="rId6506" Type="http://schemas.openxmlformats.org/officeDocument/2006/relationships/hyperlink" Target="https://www.caixa.gov.br/Downloads/sinapi-cadernos-tecnicos/SINAPI-CT-INSTALACOES-EM-COBRE.pdf" TargetMode="External"/><Relationship Id="rId6713" Type="http://schemas.openxmlformats.org/officeDocument/2006/relationships/hyperlink" Target="https://www.caixa.gov.br/Downloads/sinapi-cadernos-tecnicos/SINAPI-CT-LIGACOES-PREDIAIS-DE-AGUA-E-ESGOTO.pdf" TargetMode="External"/><Relationship Id="rId6920" Type="http://schemas.openxmlformats.org/officeDocument/2006/relationships/hyperlink" Target="https://www.caixa.gov.br/Downloads/sinapi-metodologia/Livro_SINAPI_Calculos_Parametros.pdf" TargetMode="External"/><Relationship Id="rId1858" Type="http://schemas.openxmlformats.org/officeDocument/2006/relationships/hyperlink" Target="https://www.caixa.gov.br/Downloads/sinapi-cadernos-tecnicos/SINAPI-CT-DEMOLICOES-E-REMOCOES.pdf" TargetMode="External"/><Relationship Id="rId4057" Type="http://schemas.openxmlformats.org/officeDocument/2006/relationships/hyperlink" Target="https://www.caixa.gov.br/Downloads/sinapi-cadernos-tecnicos/SINAPI-CT-FORMAS-PARA-ESTRUTURAS-DE-CONCRETO-ARMADO.pdf" TargetMode="External"/><Relationship Id="rId4264" Type="http://schemas.openxmlformats.org/officeDocument/2006/relationships/hyperlink" Target="https://www.caixa.gov.br/Downloads/sinapi-cadernos-tecnicos/SINAPI-CT-GUIAS-E-SARJETAS.pdf" TargetMode="External"/><Relationship Id="rId4471" Type="http://schemas.openxmlformats.org/officeDocument/2006/relationships/hyperlink" Target="https://www.caixa.gov.br/Downloads/sinapi-cadernos-tecnicos/SINAPI-CT-INSTALACOES-ELETRICAS-ELETRODUTOS-EMBUTIDOS-CABOS-CAIXAS-TOMADAS-E-INTERRUPTORES.pdf" TargetMode="External"/><Relationship Id="rId5108" Type="http://schemas.openxmlformats.org/officeDocument/2006/relationships/hyperlink" Target="https://www.caixa.gov.br/Downloads/sinapi-cadernos-tecnicos/SINAPI-CT-INSTALACOES-HIDRAULICAS-RESERVACAO-E-BOMBAS-DE-RECALQUE.pdf" TargetMode="External"/><Relationship Id="rId5315" Type="http://schemas.openxmlformats.org/officeDocument/2006/relationships/hyperlink" Target="https://www.caixa.gov.br/Downloads/sinapi-cadernos-tecnicos/SINAPI-CT-INSTALACOES-HIDRAULICAS-EM-PPR.pdf" TargetMode="External"/><Relationship Id="rId5522" Type="http://schemas.openxmlformats.org/officeDocument/2006/relationships/hyperlink" Target="https://www.caixa.gov.br/Downloads/sinapi-cadernos-tecnicos/SINAPI-CT-INSTALACOES-PREDIAIS-DE-AGUA-FRIA-EM-PVC.pdf" TargetMode="External"/><Relationship Id="rId8678" Type="http://schemas.openxmlformats.org/officeDocument/2006/relationships/hyperlink" Target="https://www.caixa.gov.br/Downloads/sinapi-cadernos-tecnicos/SINAPI-CT-REDES-DE-AGUA-E-ESGOTO-EM-PEAD-LISO-(TUBOS-E-CONEXOES).pdf" TargetMode="External"/><Relationship Id="rId8885" Type="http://schemas.openxmlformats.org/officeDocument/2006/relationships/hyperlink" Target="https://www.caixa.gov.br/Downloads/sinapi-cadernos-tecnicos/SINAPI-CT-SISTEMA-DE-PROTECAO-CONTRA-DESCARGAS-ATMOSFERICAS-SPDA.pdf" TargetMode="External"/><Relationship Id="rId2909" Type="http://schemas.openxmlformats.org/officeDocument/2006/relationships/hyperlink" Target="https://www.caixa.gov.br/Downloads/sinapi-cadernos-tecnicos/SINAPI-CT-ELETROCALHAS.pdf" TargetMode="External"/><Relationship Id="rId3073" Type="http://schemas.openxmlformats.org/officeDocument/2006/relationships/hyperlink" Target="https://www.caixa.gov.br/Downloads/sinapi-cadernos-tecnicos/SINAPI-CT-ESCADAS.pdf" TargetMode="External"/><Relationship Id="rId3280" Type="http://schemas.openxmlformats.org/officeDocument/2006/relationships/hyperlink" Target="https://www.caixa.gov.br/Downloads/sinapi-cadernos-tecnicos/SINAPI-CT-ESCAVACAO-DE-VALAS.pdf" TargetMode="External"/><Relationship Id="rId4124" Type="http://schemas.openxmlformats.org/officeDocument/2006/relationships/hyperlink" Target="https://www.caixa.gov.br/Downloads/sinapi-cadernos-tecnicos/SINAPI-CT-FORMAS-PARA-PILARES-CIRCULARES.pdf" TargetMode="External"/><Relationship Id="rId4331" Type="http://schemas.openxmlformats.org/officeDocument/2006/relationships/hyperlink" Target="https://www.caixa.gov.br/Downloads/sinapi-cadernos-tecnicos/SINAPI-CT-IMPERMEABILIZACAO-PROTECAO-MECANICA-E-TRATAMENTO-DE-JUNTA.pdf" TargetMode="External"/><Relationship Id="rId7487" Type="http://schemas.openxmlformats.org/officeDocument/2006/relationships/hyperlink" Target="https://www.caixa.gov.br/Downloads/sinapi-cadernos-tecnicos/SINAPI-CT-PAISAGISMO-PLANTIO.pdf" TargetMode="External"/><Relationship Id="rId7694" Type="http://schemas.openxmlformats.org/officeDocument/2006/relationships/hyperlink" Target="https://www.caixa.gov.br/Downloads/sinapi-cadernos-tecnicos/SINAPI-CT-PAVIMENTO-RIGIDO-DE-CONCRETO.pdf" TargetMode="External"/><Relationship Id="rId8538" Type="http://schemas.openxmlformats.org/officeDocument/2006/relationships/hyperlink" Target="https://www.caixa.gov.br/Downloads/sinapi-cadernos-tecnicos/SINAPI-CT-RECOMPOSICAO-DE-PAVIMENTOS.pdf" TargetMode="External"/><Relationship Id="rId1718" Type="http://schemas.openxmlformats.org/officeDocument/2006/relationships/hyperlink" Target="https://www.caixa.gov.br/Downloads/sinapi-cadernos-tecnicos/SINAPI-CT-CUSTOS-HORARIOS-PRODUTIVO-E-IMPRODUTIVO-DOS-EQUIPAMENTOS.pdf" TargetMode="External"/><Relationship Id="rId1925" Type="http://schemas.openxmlformats.org/officeDocument/2006/relationships/hyperlink" Target="https://www.caixa.gov.br/Downloads/sinapi-cadernos-tecnicos/SINAPI-CT-DEPRECIACAO-JUROS-IMPOSTOS-E-SEGUROS-MANUTENCAO-E-MATERIAIS-NA-OPERACAO-DOS-EQUIPAMENTOS.pdf" TargetMode="External"/><Relationship Id="rId3140" Type="http://schemas.openxmlformats.org/officeDocument/2006/relationships/hyperlink" Target="https://www.caixa.gov.br/Downloads/sinapi-cadernos-tecnicos/SINAPI-CT-ESCADAS.pdf" TargetMode="External"/><Relationship Id="rId6089" Type="http://schemas.openxmlformats.org/officeDocument/2006/relationships/hyperlink" Target="https://www.caixa.gov.br/Downloads/sinapi-cadernos-tecnicos/SINAPI-CT-INSTALACOES-DE-GAS-E-INCENDIO-EM-ACO-E-FERRO-GALVANIZADO.pdf" TargetMode="External"/><Relationship Id="rId6296" Type="http://schemas.openxmlformats.org/officeDocument/2006/relationships/hyperlink" Target="https://www.caixa.gov.br/Downloads/sinapi-cadernos-tecnicos/SINAPI-CT-INSTALACOES-DE-GAS-EM-PEX-MULTICAMADAS.pdf" TargetMode="External"/><Relationship Id="rId7347" Type="http://schemas.openxmlformats.org/officeDocument/2006/relationships/hyperlink" Target="https://www.caixa.gov.br/Downloads/sinapi-cadernos-tecnicos/SINAPI-CT-MASSA-UNICA-EXTERNA.pdf" TargetMode="External"/><Relationship Id="rId8745" Type="http://schemas.openxmlformats.org/officeDocument/2006/relationships/hyperlink" Target="https://www.caixa.gov.br/Downloads/sinapi-cadernos-tecnicos/SINAPI-CT-REDES-DE-AGUA-E-ESGOTO-EM-PEAD-LISO-(TUBOS-E-CONEXOES).pdf" TargetMode="External"/><Relationship Id="rId8952" Type="http://schemas.openxmlformats.org/officeDocument/2006/relationships/hyperlink" Target="https://www.caixa.gov.br/Downloads/sinapi-cadernos-tecnicos/SINAPI-CT-SISTEMAS-DE-MEDICAO.pdf" TargetMode="External"/><Relationship Id="rId6156" Type="http://schemas.openxmlformats.org/officeDocument/2006/relationships/hyperlink" Target="https://www.caixa.gov.br/Downloads/sinapi-cadernos-tecnicos/SINAPI-CT-INSTALACOES-DE-GAS-E-INCENDIO-EM-ACO-E-FERRO-GALVANIZADO.pdf" TargetMode="External"/><Relationship Id="rId7554" Type="http://schemas.openxmlformats.org/officeDocument/2006/relationships/hyperlink" Target="https://www.caixa.gov.br/Downloads/sinapi-cadernos-tecnicos/SINAPI-CT-PAREDES-DE-CONCRETO-ESTUCAMENTO.pdf" TargetMode="External"/><Relationship Id="rId7761" Type="http://schemas.openxmlformats.org/officeDocument/2006/relationships/hyperlink" Target="https://www.caixa.gov.br/Downloads/sinapi-cadernos-tecnicos/SINAPI-CT-PERFURACAO-HORIZONTAL-DIRECIONAL-HDD.pdf" TargetMode="External"/><Relationship Id="rId8605" Type="http://schemas.openxmlformats.org/officeDocument/2006/relationships/hyperlink" Target="https://www.caixa.gov.br/Downloads/sinapi-cadernos-tecnicos/SINAPI-CT-REDES-DE-LOGICA-TELEFONIA-E-IMAGEM.pdf" TargetMode="External"/><Relationship Id="rId8812" Type="http://schemas.openxmlformats.org/officeDocument/2006/relationships/hyperlink" Target="https://www.caixa.gov.br/Downloads/sinapi-cadernos-tecnicos/SINAPI-CT-SINALIZACAO-HORIZONTAL-VIARIA.pdf" TargetMode="External"/><Relationship Id="rId2699" Type="http://schemas.openxmlformats.org/officeDocument/2006/relationships/hyperlink" Target="https://www.caixa.gov.br/Downloads/sinapi-cadernos-tecnicos/SINAPI-CT-DEPRECIACAO-JUROS-IMPOSTOS-E-SEGUROS-MANUTENCAO-E-MATERIAIS-NA-OPERACAO-DOS-EQUIPAMENTOS.pdf" TargetMode="External"/><Relationship Id="rId3000" Type="http://schemas.openxmlformats.org/officeDocument/2006/relationships/hyperlink" Target="https://www.caixa.gov.br/Downloads/sinapi-cadernos-tecnicos/SINAPI-CT-EQUIPAMENTOS-DE-PROTECAO-COLETIVA.pdf" TargetMode="External"/><Relationship Id="rId3957" Type="http://schemas.openxmlformats.org/officeDocument/2006/relationships/hyperlink" Target="https://www.caixa.gov.br/Downloads/sinapi-cadernos-tecnicos/SINAPI-CT-FOSSAS-E-SUMIDOUROS.pdf" TargetMode="External"/><Relationship Id="rId6363" Type="http://schemas.openxmlformats.org/officeDocument/2006/relationships/hyperlink" Target="https://www.caixa.gov.br/Downloads/sinapi-cadernos-tecnicos/SINAPI-CT-INSTALACOES-DE-AR-CONDICIONADO.pdf" TargetMode="External"/><Relationship Id="rId6570" Type="http://schemas.openxmlformats.org/officeDocument/2006/relationships/hyperlink" Target="https://www.caixa.gov.br/Downloads/sinapi-cadernos-tecnicos/SINAPI-CT-INSTALACOES-EM-COBRE.pdf" TargetMode="External"/><Relationship Id="rId7207" Type="http://schemas.openxmlformats.org/officeDocument/2006/relationships/hyperlink" Target="https://www.caixa.gov.br/Downloads/sinapi-cadernos-tecnicos/SINAPI-CT-LOUCAS-E-METAIS.pdf" TargetMode="External"/><Relationship Id="rId7414" Type="http://schemas.openxmlformats.org/officeDocument/2006/relationships/hyperlink" Target="https://www.caixa.gov.br/Downloads/sinapi-cadernos-tecnicos/SINAPI-CT-MASSA-UNICA-INTERNA.pdf" TargetMode="External"/><Relationship Id="rId7621" Type="http://schemas.openxmlformats.org/officeDocument/2006/relationships/hyperlink" Target="https://www.caixa.gov.br/Downloads/sinapi-cadernos-tecnicos/SINAPI-CT-PARQUINHOS-E-EQUIPAMENTOS-DE-GINASTICA-AO-AR-LIVRE.pdf" TargetMode="External"/><Relationship Id="rId878" Type="http://schemas.openxmlformats.org/officeDocument/2006/relationships/hyperlink" Target="https://www.caixa.gov.br/Downloads/sinapi-cadernos-tecnicos/SINAPI-CT-ATERROS-BASES-SUB-BASES-E-IMPRIMACOES.pdf" TargetMode="External"/><Relationship Id="rId2559" Type="http://schemas.openxmlformats.org/officeDocument/2006/relationships/hyperlink" Target="https://www.caixa.gov.br/Downloads/sinapi-cadernos-tecnicos/SINAPI-CT-DEPRECIACAO-JUROS-IMPOSTOS-E-SEGUROS-MANUTENCAO-E-MATERIAIS-NA-OPERACAO-DOS-EQUIPAMENTOS.pdf" TargetMode="External"/><Relationship Id="rId2766" Type="http://schemas.openxmlformats.org/officeDocument/2006/relationships/hyperlink" Target="https://www.caixa.gov.br/Downloads/sinapi-cadernos-tecnicos/SINAPI-CT-DRENOS.pdf" TargetMode="External"/><Relationship Id="rId2973" Type="http://schemas.openxmlformats.org/officeDocument/2006/relationships/hyperlink" Target="https://www.caixa.gov.br/Downloads/sinapi-cadernos-tecnicos/SINAPI-CT-ENERGIA-SOLAR-PARA-EDIFICACOES.pdf" TargetMode="External"/><Relationship Id="rId3817" Type="http://schemas.openxmlformats.org/officeDocument/2006/relationships/hyperlink" Target="https://www.caixa.gov.br/Downloads/sinapi-cadernos-tecnicos/SINAPI-CT-ESTRUTURAS-DE-MADEIRA.pdf" TargetMode="External"/><Relationship Id="rId5172" Type="http://schemas.openxmlformats.org/officeDocument/2006/relationships/hyperlink" Target="https://www.caixa.gov.br/Downloads/sinapi-cadernos-tecnicos/SINAPI-CT-INSTALACOES-HIDRAULICAS-EM-PEX.pdf" TargetMode="External"/><Relationship Id="rId6016" Type="http://schemas.openxmlformats.org/officeDocument/2006/relationships/hyperlink" Target="https://www.caixa.gov.br/Downloads/sinapi-cadernos-tecnicos/SINAPI-CT-INSTALACOES-DE-GAS-E-INCENDIO-EM-ACO-E-FERRO-GALVANIZADO.pdf" TargetMode="External"/><Relationship Id="rId6223" Type="http://schemas.openxmlformats.org/officeDocument/2006/relationships/hyperlink" Target="https://www.caixa.gov.br/Downloads/sinapi-cadernos-tecnicos/SINAPI-CT-INSTALACOES-DE-GAS-E-INCENDIO-EM-ACO-E-FERRO-GALVANIZADO.pdf" TargetMode="External"/><Relationship Id="rId6430" Type="http://schemas.openxmlformats.org/officeDocument/2006/relationships/hyperlink" Target="https://www.caixa.gov.br/Downloads/sinapi-cadernos-tecnicos/SINAPI-CT-INSTALACOES-EM-COBRE.pdf" TargetMode="External"/><Relationship Id="rId9379" Type="http://schemas.openxmlformats.org/officeDocument/2006/relationships/hyperlink" Target="https://www.caixa.gov.br/Downloads/sinapi-cadernos-tecnicos/SINAPI-CT-TRANSPORTE-CARGA-E-DESCARGA-DE-MATERIAIS.pdf" TargetMode="External"/><Relationship Id="rId9586" Type="http://schemas.openxmlformats.org/officeDocument/2006/relationships/hyperlink" Target="https://www.caixa.gov.br/Downloads/sinapi-cadernos-tecnicos/SINAPI-CT-VALVULAS-E-REGISTROS-PARA-SISTEMAS-PREDIAIS.pdf" TargetMode="External"/><Relationship Id="rId738" Type="http://schemas.openxmlformats.org/officeDocument/2006/relationships/hyperlink" Target="https://www.caixa.gov.br/Downloads/sinapi-cadernos-tecnicos/SINAPI-CT-ATERRO-E-REATERRO-DE-VALAS.pdf" TargetMode="External"/><Relationship Id="rId945" Type="http://schemas.openxmlformats.org/officeDocument/2006/relationships/hyperlink" Target="https://www.caixa.gov.br/Downloads/sinapi-cadernos-tecnicos/SINAPI-CT-ATERROS-BASES-SUB-BASES-E-IMPRIMACOES.pdf" TargetMode="External"/><Relationship Id="rId1368" Type="http://schemas.openxmlformats.org/officeDocument/2006/relationships/hyperlink" Target="https://www.caixa.gov.br/Downloads/sinapi-cadernos-tecnicos/SINAPI-CT-CONCRETO-PROTENDIDO.pdf" TargetMode="External"/><Relationship Id="rId1575" Type="http://schemas.openxmlformats.org/officeDocument/2006/relationships/hyperlink" Target="https://www.caixa.gov.br/Downloads/sinapi-cadernos-tecnicos/SINAPI-CT-CUSTOS-HORARIOS-PRODUTIVO-E-IMPRODUTIVO-DOS-EQUIPAMENTOS.pdf" TargetMode="External"/><Relationship Id="rId1782" Type="http://schemas.openxmlformats.org/officeDocument/2006/relationships/hyperlink" Target="https://www.caixa.gov.br/Downloads/sinapi-cadernos-tecnicos/SINAPI-CT-CUSTOS-HORARIOS-PRODUTIVO-E-IMPRODUTIVO-DOS-EQUIPAMENTOS.pdf" TargetMode="External"/><Relationship Id="rId2419" Type="http://schemas.openxmlformats.org/officeDocument/2006/relationships/hyperlink" Target="https://www.caixa.gov.br/Downloads/sinapi-cadernos-tecnicos/SINAPI-CT-DEPRECIACAO-JUROS-IMPOSTOS-E-SEGUROS-MANUTENCAO-E-MATERIAIS-NA-OPERACAO-DOS-EQUIPAMENTOS.pdf" TargetMode="External"/><Relationship Id="rId2626" Type="http://schemas.openxmlformats.org/officeDocument/2006/relationships/hyperlink" Target="https://www.caixa.gov.br/Downloads/sinapi-cadernos-tecnicos/SINAPI-CT-DEPRECIACAO-JUROS-IMPOSTOS-E-SEGUROS-MANUTENCAO-E-MATERIAIS-NA-OPERACAO-DOS-EQUIPAMENTOS.pdf" TargetMode="External"/><Relationship Id="rId2833" Type="http://schemas.openxmlformats.org/officeDocument/2006/relationships/hyperlink" Target="https://www.caixa.gov.br/Downloads/sinapi-cadernos-tecnicos/SINAPI-CT-DUTOS-PARA-AR-CONDICIONADO.pdf" TargetMode="External"/><Relationship Id="rId5032" Type="http://schemas.openxmlformats.org/officeDocument/2006/relationships/hyperlink" Target="https://www.caixa.gov.br/Downloads/sinapi-cadernos-tecnicos/SINAPI-CT-INSTALACOES-HIDRAULICAS-RESERVACAO-E-BOMBAS-DE-RECALQUE.pdf" TargetMode="External"/><Relationship Id="rId5989" Type="http://schemas.openxmlformats.org/officeDocument/2006/relationships/hyperlink" Target="https://www.caixa.gov.br/Downloads/sinapi-cadernos-tecnicos/SINAPI-CT-INSTALACOES-DE-GAS-E-INCENDIO-EM-ACO-E-FERRO-GALVANIZADO.pdf" TargetMode="External"/><Relationship Id="rId8188" Type="http://schemas.openxmlformats.org/officeDocument/2006/relationships/hyperlink" Target="https://www.caixa.gov.br/Downloads/sinapi-cadernos-tecnicos/SINAPI-CT-POCOS-DE-VISITA-E-CAIXAS-PARA-BOCAS-DE-LOBO.pdf" TargetMode="External"/><Relationship Id="rId8395" Type="http://schemas.openxmlformats.org/officeDocument/2006/relationships/hyperlink" Target="https://www.caixa.gov.br/Downloads/sinapi-cadernos-tecnicos/SINAPI-CT-RASGOS-E-FIXACOES.pdf" TargetMode="External"/><Relationship Id="rId9239" Type="http://schemas.openxmlformats.org/officeDocument/2006/relationships/hyperlink" Target="https://www.caixa.gov.br/Downloads/sinapi-cadernos-tecnicos/SINAPI-CT-TRANSPORTE-DE-MATERIAIS-DENTRO-DO-CANTEIRO-DE-OBRAS.pdf" TargetMode="External"/><Relationship Id="rId9446" Type="http://schemas.openxmlformats.org/officeDocument/2006/relationships/hyperlink" Target="https://www.caixa.gov.br/Downloads/sinapi-cadernos-tecnicos/SINAPI-CT-TUBULACAO-FLANGEADA-PARA-REDES-DE-AGUA.pdf" TargetMode="External"/><Relationship Id="rId9653" Type="http://schemas.openxmlformats.org/officeDocument/2006/relationships/hyperlink" Target="https://www.caixa.gov.br/Downloads/sinapi-cadernos-tecnicos/SINAPI-CT-VALVULAS-E-REGISTROS-PARA-SISTEMAS-PREDIAIS.pdf" TargetMode="External"/><Relationship Id="rId74" Type="http://schemas.openxmlformats.org/officeDocument/2006/relationships/hyperlink" Target="https://www.caixa.gov.br/Downloads/sinapi-cadernos-tecnicos/SINAPI-CT-ALVENARIA-DE-VEDACAO.pdf" TargetMode="External"/><Relationship Id="rId805" Type="http://schemas.openxmlformats.org/officeDocument/2006/relationships/hyperlink" Target="https://www.caixa.gov.br/Downloads/sinapi-cadernos-tecnicos/SINAPI-CT-ATERROS-BASES-SUB-BASES-E-IMPRIMACOES.pdf" TargetMode="External"/><Relationship Id="rId1228" Type="http://schemas.openxmlformats.org/officeDocument/2006/relationships/hyperlink" Target="https://www.caixa.gov.br/Downloads/sinapi-cadernos-tecnicos/SINAPI-CT-CANALETAS-GRELHAS-E-CAIXAS-COM-GRELHA-PARA-DRENAGEM.pdf" TargetMode="External"/><Relationship Id="rId1435" Type="http://schemas.openxmlformats.org/officeDocument/2006/relationships/hyperlink" Target="https://www.caixa.gov.br/Downloads/sinapi-cadernos-tecnicos/SINAPI-CT-CONTRAPISO.pdf" TargetMode="External"/><Relationship Id="rId4798" Type="http://schemas.openxmlformats.org/officeDocument/2006/relationships/hyperlink" Target="https://www.caixa.gov.br/Downloads/sinapi-cadernos-tecnicos/SINAPI-CT-INSTALACOES-ELETRICAS-REDE-DE-DISTRIBUICAO.pdf" TargetMode="External"/><Relationship Id="rId8048" Type="http://schemas.openxmlformats.org/officeDocument/2006/relationships/hyperlink" Target="https://www.caixa.gov.br/Downloads/sinapi-cadernos-tecnicos/SINAPI-CT-POSTES-DE-CONCRETO-E-METALICOS.pdf" TargetMode="External"/><Relationship Id="rId8255" Type="http://schemas.openxmlformats.org/officeDocument/2006/relationships/hyperlink" Target="https://www.caixa.gov.br/Downloads/sinapi-cadernos-tecnicos/SINAPI-CT-POCOS-DE-VISITA-E-CAIXAS-PARA-BOCAS-DE-LOBO.pdf" TargetMode="External"/><Relationship Id="rId8462" Type="http://schemas.openxmlformats.org/officeDocument/2006/relationships/hyperlink" Target="https://www.caixa.gov.br/Downloads/sinapi-cadernos-tecnicos/SINAPI-CT-RASGOS-E-FIXACOES.pdf" TargetMode="External"/><Relationship Id="rId9306" Type="http://schemas.openxmlformats.org/officeDocument/2006/relationships/hyperlink" Target="https://www.caixa.gov.br/Downloads/sinapi-cadernos-tecnicos/SINAPI-CT-TRANSPORTE-CARGA-E-DESCARGA-DE-MATERIAIS.pdf" TargetMode="External"/><Relationship Id="rId9513" Type="http://schemas.openxmlformats.org/officeDocument/2006/relationships/hyperlink" Target="https://www.caixa.gov.br/Downloads/sinapi-cadernos-tecnicos/SINAPI-CT-VERGAS-CONTRAVERGAS-E-FIXACAO-DE-ALVENARIA.pdf" TargetMode="External"/><Relationship Id="rId1642" Type="http://schemas.openxmlformats.org/officeDocument/2006/relationships/hyperlink" Target="https://www.caixa.gov.br/Downloads/sinapi-cadernos-tecnicos/SINAPI-CT-CUSTOS-HORARIOS-PRODUTIVO-E-IMPRODUTIVO-DOS-EQUIPAMENTOS.pdf" TargetMode="External"/><Relationship Id="rId2900" Type="http://schemas.openxmlformats.org/officeDocument/2006/relationships/hyperlink" Target="https://www.caixa.gov.br/Downloads/sinapi-cadernos-tecnicos/SINAPI-CT-ELETROCALHAS.pdf" TargetMode="External"/><Relationship Id="rId5849" Type="http://schemas.openxmlformats.org/officeDocument/2006/relationships/hyperlink" Target="https://www.caixa.gov.br/Downloads/sinapi-cadernos-tecnicos/SINAPI-CT-INSTALACOES-PREDIAIS-DE-AGUAS-PLUVIAIS-TUBOS-CONEXOES-CAIXAS-E-RALOS.pdf" TargetMode="External"/><Relationship Id="rId7064" Type="http://schemas.openxmlformats.org/officeDocument/2006/relationships/hyperlink" Target="https://www.caixa.gov.br/Downloads/sinapi-metodologia/Livro_SINAPI_Calculos_Parametros.pdf" TargetMode="External"/><Relationship Id="rId7271" Type="http://schemas.openxmlformats.org/officeDocument/2006/relationships/hyperlink" Target="https://www.caixa.gov.br/Downloads/sinapi-cadernos-tecnicos/SINAPI-CT-LUMINARIAS-EXTERNAS.pdf" TargetMode="External"/><Relationship Id="rId8115" Type="http://schemas.openxmlformats.org/officeDocument/2006/relationships/hyperlink" Target="https://www.caixa.gov.br/Downloads/sinapi-cadernos-tecnicos/SINAPI-CT-POCOS-DE-VISITA-E-CAIXAS-PARA-BOCAS-DE-LOBO.pdf" TargetMode="External"/><Relationship Id="rId8322" Type="http://schemas.openxmlformats.org/officeDocument/2006/relationships/hyperlink" Target="https://www.caixa.gov.br/Downloads/sinapi-cadernos-tecnicos/SINAPI-CT-PRODUCAO-DE-CONCRETOS-E-ARGAMASSAS-UTILIZANDO-AGREGADO-RECICLADO.pdf" TargetMode="External"/><Relationship Id="rId9720" Type="http://schemas.openxmlformats.org/officeDocument/2006/relationships/hyperlink" Target="https://www.caixa.gov.br/Downloads/sinapi-cadernos-tecnicos/SINAPI-CT-VALVULAS-PARA-REDES-DE-SANEAMENTO.pdf" TargetMode="External"/><Relationship Id="rId1502" Type="http://schemas.openxmlformats.org/officeDocument/2006/relationships/hyperlink" Target="https://www.caixa.gov.br/Downloads/sinapi-cadernos-tecnicos/SINAPI-CT-CUSTOS-HORARIOS-PRODUTIVO-E-IMPRODUTIVO-DOS-EQUIPAMENTOS.pdf" TargetMode="External"/><Relationship Id="rId4658" Type="http://schemas.openxmlformats.org/officeDocument/2006/relationships/hyperlink" Target="https://www.caixa.gov.br/Downloads/sinapi-cadernos-tecnicos/SINAPI-CT-INSTALACOES-ELETRICAS-QUADROS-CABOS-DISJUNTORES-CONTATORES-E-BARRAMENTOS-BLINDADOS.pdf" TargetMode="External"/><Relationship Id="rId4865" Type="http://schemas.openxmlformats.org/officeDocument/2006/relationships/hyperlink" Target="https://www.caixa.gov.br/Downloads/sinapi-cadernos-tecnicos/SINAPI-CT-INSTALACOES-HIDRAULICAS-RESERVACAO-E-BOMBAS-DE-RECALQUE.pdf" TargetMode="External"/><Relationship Id="rId5709" Type="http://schemas.openxmlformats.org/officeDocument/2006/relationships/hyperlink" Target="https://www.caixa.gov.br/Downloads/sinapi-cadernos-tecnicos/SINAPI-CT-INSTALACOES-PREDIAIS-DE-AGUA-QUENTE-EM-CPVC.pdf" TargetMode="External"/><Relationship Id="rId5916" Type="http://schemas.openxmlformats.org/officeDocument/2006/relationships/hyperlink" Target="https://www.caixa.gov.br/Downloads/sinapi-cadernos-tecnicos/SINAPI-CT-INSTALACOES-DE-DIVISORIAS-DIVERSAS.pdf" TargetMode="External"/><Relationship Id="rId6080" Type="http://schemas.openxmlformats.org/officeDocument/2006/relationships/hyperlink" Target="https://www.caixa.gov.br/Downloads/sinapi-cadernos-tecnicos/SINAPI-CT-INSTALACOES-DE-GAS-E-INCENDIO-EM-ACO-E-FERRO-GALVANIZADO.pdf" TargetMode="External"/><Relationship Id="rId7131" Type="http://schemas.openxmlformats.org/officeDocument/2006/relationships/hyperlink" Target="https://www.caixa.gov.br/Downloads/sinapi-metodologia/Livro_SINAPI_Calculos_Parametros.pdf" TargetMode="External"/><Relationship Id="rId388" Type="http://schemas.openxmlformats.org/officeDocument/2006/relationships/hyperlink" Target="https://www.caixa.gov.br/Downloads/sinapi-cadernos-tecnicos/SINAPI-CT-ASSENTAMENTO-DE-TUBOS-DE-ESGOTO-EM-PVC-E-PEAD.pdf" TargetMode="External"/><Relationship Id="rId2069" Type="http://schemas.openxmlformats.org/officeDocument/2006/relationships/hyperlink" Target="https://www.caixa.gov.br/Downloads/sinapi-cadernos-tecnicos/SINAPI-CT-DEPRECIACAO-JUROS-IMPOSTOS-E-SEGUROS-MANUTENCAO-E-MATERIAIS-NA-OPERACAO-DOS-EQUIPAMENTOS.pdf" TargetMode="External"/><Relationship Id="rId3467" Type="http://schemas.openxmlformats.org/officeDocument/2006/relationships/hyperlink" Target="https://www.caixa.gov.br/Downloads/sinapi-cadernos-tecnicos/SINAPI-CT-ESQUADRIAS-PORTAS.pdf" TargetMode="External"/><Relationship Id="rId3674" Type="http://schemas.openxmlformats.org/officeDocument/2006/relationships/hyperlink" Target="https://www.caixa.gov.br/Downloads/sinapi-cadernos-tecnicos/SINAPI-CT-ESTRUTURA-E-TRAMA-PARA-COBERTURA.pdf" TargetMode="External"/><Relationship Id="rId3881" Type="http://schemas.openxmlformats.org/officeDocument/2006/relationships/hyperlink" Target="https://www.caixa.gov.br/Downloads/sinapi-cadernos-tecnicos/SINAPI-CT-EXECUCAO-DE-TIRANTES.pdf" TargetMode="External"/><Relationship Id="rId4518" Type="http://schemas.openxmlformats.org/officeDocument/2006/relationships/hyperlink" Target="https://www.caixa.gov.br/Downloads/sinapi-cadernos-tecnicos/SINAPI-CT-INSTALACOES-ELETRICAS-ELETRODUTOS-EMBUTIDOS-CABOS-CAIXAS-TOMADAS-E-INTERRUPTORES.pdf" TargetMode="External"/><Relationship Id="rId4725" Type="http://schemas.openxmlformats.org/officeDocument/2006/relationships/hyperlink" Target="https://www.caixa.gov.br/Downloads/sinapi-cadernos-tecnicos/SINAPI-CT-INSTALACOES-ELETRICAS-QUADROS-CABOS-DISJUNTORES-CONTATORES-E-BARRAMENTOS-BLINDADOS.pdf" TargetMode="External"/><Relationship Id="rId4932" Type="http://schemas.openxmlformats.org/officeDocument/2006/relationships/hyperlink" Target="https://www.caixa.gov.br/Downloads/sinapi-cadernos-tecnicos/SINAPI-CT-INSTALACOES-HIDRAULICAS-RESERVACAO-E-BOMBAS-DE-RECALQUE.pdf" TargetMode="External"/><Relationship Id="rId9096" Type="http://schemas.openxmlformats.org/officeDocument/2006/relationships/hyperlink" Target="https://www.caixa.gov.br/Downloads/sinapi-cadernos-tecnicos/SINAPI-CT-TRANSPORTE-FLUVIAL-CARGA-E-DESCARGA.pdf" TargetMode="External"/><Relationship Id="rId595" Type="http://schemas.openxmlformats.org/officeDocument/2006/relationships/hyperlink" Target="https://www.caixa.gov.br/Downloads/sinapi-cadernos-tecnicos/SINAPI-CT-ASSENTAMENTO-DE-TUBOS-DE-PVC-E-METALICOS-EM-REDES-DE-AGUA.pdf" TargetMode="External"/><Relationship Id="rId2276" Type="http://schemas.openxmlformats.org/officeDocument/2006/relationships/hyperlink" Target="https://www.caixa.gov.br/Downloads/sinapi-cadernos-tecnicos/SINAPI-CT-DEPRECIACAO-JUROS-IMPOSTOS-E-SEGUROS-MANUTENCAO-E-MATERIAIS-NA-OPERACAO-DOS-EQUIPAMENTOS.pdf" TargetMode="External"/><Relationship Id="rId2483" Type="http://schemas.openxmlformats.org/officeDocument/2006/relationships/hyperlink" Target="https://www.caixa.gov.br/Downloads/sinapi-cadernos-tecnicos/SINAPI-CT-DEPRECIACAO-JUROS-IMPOSTOS-E-SEGUROS-MANUTENCAO-E-MATERIAIS-NA-OPERACAO-DOS-EQUIPAMENTOS.pdf" TargetMode="External"/><Relationship Id="rId2690" Type="http://schemas.openxmlformats.org/officeDocument/2006/relationships/hyperlink" Target="https://www.caixa.gov.br/Downloads/sinapi-cadernos-tecnicos/SINAPI-CT-DEPRECIACAO-JUROS-IMPOSTOS-E-SEGUROS-MANUTENCAO-E-MATERIAIS-NA-OPERACAO-DOS-EQUIPAMENTOS.pdf" TargetMode="External"/><Relationship Id="rId3327" Type="http://schemas.openxmlformats.org/officeDocument/2006/relationships/hyperlink" Target="https://www.caixa.gov.br/Downloads/sinapi-cadernos-tecnicos/SINAPI-CT-ESCAVACAO-DE-VALAS.pdf" TargetMode="External"/><Relationship Id="rId3534" Type="http://schemas.openxmlformats.org/officeDocument/2006/relationships/hyperlink" Target="https://www.caixa.gov.br/Downloads/sinapi-cadernos-tecnicos/SINAPI-CT-ESQUADRIAS-PORTAS.pdf" TargetMode="External"/><Relationship Id="rId3741" Type="http://schemas.openxmlformats.org/officeDocument/2006/relationships/hyperlink" Target="https://www.caixa.gov.br/Downloads/sinapi-cadernos-tecnicos/SINAPI-CT-ESTRUTURAS-PRE-FABRICADAS-E-PRE-MOLDADAS.pdf" TargetMode="External"/><Relationship Id="rId6897" Type="http://schemas.openxmlformats.org/officeDocument/2006/relationships/hyperlink" Target="https://www.caixa.gov.br/Downloads/sinapi-metodologia/Livro_SINAPI_Calculos_Parametros.pdf" TargetMode="External"/><Relationship Id="rId7948" Type="http://schemas.openxmlformats.org/officeDocument/2006/relationships/hyperlink" Target="https://www.caixa.gov.br/Downloads/sinapi-cadernos-tecnicos/SINAPI-CT-PINTURA-PARA-PISOS-E-PARA-SINALIZACAO-HORIZONTAL-E-VERTICAL.pdf" TargetMode="External"/><Relationship Id="rId248" Type="http://schemas.openxmlformats.org/officeDocument/2006/relationships/hyperlink" Target="https://www.caixa.gov.br/Downloads/sinapi-cadernos-tecnicos/SINAPI-CT-ARGAMASSAS.pdf" TargetMode="External"/><Relationship Id="rId455" Type="http://schemas.openxmlformats.org/officeDocument/2006/relationships/hyperlink" Target="https://www.caixa.gov.br/Downloads/sinapi-cadernos-tecnicos/SINAPI-CT-ASSENTAMENTO-DE-TUBOS-DE-PVC-E-METALICOS-EM-REDES-DE-AGUA.pdf" TargetMode="External"/><Relationship Id="rId662" Type="http://schemas.openxmlformats.org/officeDocument/2006/relationships/hyperlink" Target="https://www.caixa.gov.br/Downloads/sinapi-cadernos-tecnicos/SINAPI-CT-ASSENTAMENTO-DE-TUBOS-DE-ESGOTO-OU-DRENAGEM-PLUVIAL-EM-CONCRETO.pdf" TargetMode="External"/><Relationship Id="rId1085" Type="http://schemas.openxmlformats.org/officeDocument/2006/relationships/hyperlink" Target="https://www.caixa.gov.br/Downloads/sinapi-cadernos-tecnicos/SINAPI-CT-BOMBAS-HIDRAULICAS-CENTRIFUGAS-HORIZONTAIS-E-SUBMERSIVEIS.pdf" TargetMode="External"/><Relationship Id="rId1292" Type="http://schemas.openxmlformats.org/officeDocument/2006/relationships/hyperlink" Target="https://www.caixa.gov.br/Downloads/sinapi-cadernos-tecnicos/SINAPI-CT-CONCRETAGEM-PARA-ESTRUTURAS-DE-CONCRETO-ARMADO.pdf" TargetMode="External"/><Relationship Id="rId2136" Type="http://schemas.openxmlformats.org/officeDocument/2006/relationships/hyperlink" Target="https://www.caixa.gov.br/Downloads/sinapi-cadernos-tecnicos/SINAPI-CT-DEPRECIACAO-JUROS-IMPOSTOS-E-SEGUROS-MANUTENCAO-E-MATERIAIS-NA-OPERACAO-DOS-EQUIPAMENTOS.pdf" TargetMode="External"/><Relationship Id="rId2343" Type="http://schemas.openxmlformats.org/officeDocument/2006/relationships/hyperlink" Target="https://www.caixa.gov.br/Downloads/sinapi-cadernos-tecnicos/SINAPI-CT-DEPRECIACAO-JUROS-IMPOSTOS-E-SEGUROS-MANUTENCAO-E-MATERIAIS-NA-OPERACAO-DOS-EQUIPAMENTOS.pdf" TargetMode="External"/><Relationship Id="rId2550" Type="http://schemas.openxmlformats.org/officeDocument/2006/relationships/hyperlink" Target="https://www.caixa.gov.br/Downloads/sinapi-cadernos-tecnicos/SINAPI-CT-DEPRECIACAO-JUROS-IMPOSTOS-E-SEGUROS-MANUTENCAO-E-MATERIAIS-NA-OPERACAO-DOS-EQUIPAMENTOS.pdf" TargetMode="External"/><Relationship Id="rId3601" Type="http://schemas.openxmlformats.org/officeDocument/2006/relationships/hyperlink" Target="https://www.caixa.gov.br/Downloads/sinapi-cadernos-tecnicos/SINAPI-CT-ESTACAS-METALICAS.pdf" TargetMode="External"/><Relationship Id="rId5499" Type="http://schemas.openxmlformats.org/officeDocument/2006/relationships/hyperlink" Target="https://www.caixa.gov.br/Downloads/sinapi-cadernos-tecnicos/SINAPI-CT-INSTALACOES-PREDIAIS-DE-AGUA-FRIA-EM-PVC.pdf" TargetMode="External"/><Relationship Id="rId6757" Type="http://schemas.openxmlformats.org/officeDocument/2006/relationships/hyperlink" Target="https://www.caixa.gov.br/Downloads/sinapi-cadernos-tecnicos/SINAPI-CT-LIMPEZA-DE-OBRA.pdf" TargetMode="External"/><Relationship Id="rId6964" Type="http://schemas.openxmlformats.org/officeDocument/2006/relationships/hyperlink" Target="https://www.caixa.gov.br/Downloads/sinapi-metodologia/Livro_SINAPI_Calculos_Parametros.pdf" TargetMode="External"/><Relationship Id="rId7808" Type="http://schemas.openxmlformats.org/officeDocument/2006/relationships/hyperlink" Target="https://www.caixa.gov.br/Downloads/sinapi-cadernos-tecnicos/SINAPI-CT-PINTURA-EXTERNA.pdf" TargetMode="External"/><Relationship Id="rId9163" Type="http://schemas.openxmlformats.org/officeDocument/2006/relationships/hyperlink" Target="https://www.caixa.gov.br/Downloads/sinapi-cadernos-tecnicos/SINAPI-CT-TRANSPORTE-DE-MATERIAIS-DENTRO-DO-CANTEIRO-DE-OBRAS.pdf" TargetMode="External"/><Relationship Id="rId9370" Type="http://schemas.openxmlformats.org/officeDocument/2006/relationships/hyperlink" Target="https://www.caixa.gov.br/Downloads/sinapi-cadernos-tecnicos/SINAPI-CT-TRANSPORTE-CARGA-E-DESCARGA-DE-MATERIAIS.pdf" TargetMode="External"/><Relationship Id="rId108" Type="http://schemas.openxmlformats.org/officeDocument/2006/relationships/hyperlink" Target="https://www.caixa.gov.br/Downloads/sinapi-cadernos-tecnicos/SINAPI-CT-ARGAMASSAS.pdf" TargetMode="External"/><Relationship Id="rId315" Type="http://schemas.openxmlformats.org/officeDocument/2006/relationships/hyperlink" Target="https://www.caixa.gov.br/Downloads/sinapi-cadernos-tecnicos/SINAPI-CT-ARMACAO-PARA-ESTRUTURAS-DE-CONCRETO-ARMADO.pdf" TargetMode="External"/><Relationship Id="rId522" Type="http://schemas.openxmlformats.org/officeDocument/2006/relationships/hyperlink" Target="https://www.caixa.gov.br/Downloads/sinapi-cadernos-tecnicos/SINAPI-CT-ASSENTAMENTO-DE-TUBOS-DE-PVC-E-METALICOS-EM-REDES-DE-AGUA.pdf" TargetMode="External"/><Relationship Id="rId1152" Type="http://schemas.openxmlformats.org/officeDocument/2006/relationships/hyperlink" Target="https://www.caixa.gov.br/Downloads/sinapi-cadernos-tecnicos/SINAPI-CT-CAIXAS-DE-AGUA-PARA-EDIFICACOES.pdf" TargetMode="External"/><Relationship Id="rId2203" Type="http://schemas.openxmlformats.org/officeDocument/2006/relationships/hyperlink" Target="https://www.caixa.gov.br/Downloads/sinapi-cadernos-tecnicos/SINAPI-CT-DEPRECIACAO-JUROS-IMPOSTOS-E-SEGUROS-MANUTENCAO-E-MATERIAIS-NA-OPERACAO-DOS-EQUIPAMENTOS.pdf" TargetMode="External"/><Relationship Id="rId2410" Type="http://schemas.openxmlformats.org/officeDocument/2006/relationships/hyperlink" Target="https://www.caixa.gov.br/Downloads/sinapi-cadernos-tecnicos/SINAPI-CT-DEPRECIACAO-JUROS-IMPOSTOS-E-SEGUROS-MANUTENCAO-E-MATERIAIS-NA-OPERACAO-DOS-EQUIPAMENTOS.pdf" TargetMode="External"/><Relationship Id="rId5359" Type="http://schemas.openxmlformats.org/officeDocument/2006/relationships/hyperlink" Target="https://www.caixa.gov.br/Downloads/sinapi-cadernos-tecnicos/SINAPI-CT-INSTALACOES-PREDIAIS-DE-ESGOTO-CAIXAS-E-RALOS.pdf" TargetMode="External"/><Relationship Id="rId5566" Type="http://schemas.openxmlformats.org/officeDocument/2006/relationships/hyperlink" Target="https://www.caixa.gov.br/Downloads/sinapi-cadernos-tecnicos/SINAPI-CT-INSTALACOES-PREDIAIS-DE-AGUA-FRIA-EM-PVC.pdf" TargetMode="External"/><Relationship Id="rId5773" Type="http://schemas.openxmlformats.org/officeDocument/2006/relationships/hyperlink" Target="https://www.caixa.gov.br/Downloads/sinapi-cadernos-tecnicos/SINAPI-CT-INSTALACOES-PREDIAIS-DE-AGUA-QUENTE-EM-CPVC.pdf" TargetMode="External"/><Relationship Id="rId6617" Type="http://schemas.openxmlformats.org/officeDocument/2006/relationships/hyperlink" Target="https://www.caixa.gov.br/Downloads/sinapi-cadernos-tecnicos/SINAPI-CT-INSTALACOES-PARA-CANTEIROS-DE-OBRAS.pdf" TargetMode="External"/><Relationship Id="rId9023" Type="http://schemas.openxmlformats.org/officeDocument/2006/relationships/hyperlink" Target="https://www.caixa.gov.br/Downloads/sinapi-cadernos-tecnicos/SINAPI-CT-TELHAMENTO-PARA-COBERTURA.pdf" TargetMode="External"/><Relationship Id="rId9230" Type="http://schemas.openxmlformats.org/officeDocument/2006/relationships/hyperlink" Target="https://www.caixa.gov.br/Downloads/sinapi-cadernos-tecnicos/SINAPI-CT-TRANSPORTE-DE-MATERIAIS-DENTRO-DO-CANTEIRO-DE-OBRAS.pdf" TargetMode="External"/><Relationship Id="rId1012" Type="http://schemas.openxmlformats.org/officeDocument/2006/relationships/hyperlink" Target="https://www.caixa.gov.br/Downloads/sinapi-cadernos-tecnicos/SINAPI-CT-BOCAS-PARA-BUEIROS.pdf" TargetMode="External"/><Relationship Id="rId4168" Type="http://schemas.openxmlformats.org/officeDocument/2006/relationships/hyperlink" Target="https://www.caixa.gov.br/Downloads/sinapi-cadernos-tecnicos/SINAPI-CT-GALERIAS-COM-ADUELAS-DE-CONCRETO.pdf" TargetMode="External"/><Relationship Id="rId4375" Type="http://schemas.openxmlformats.org/officeDocument/2006/relationships/hyperlink" Target="https://www.caixa.gov.br/Downloads/sinapi-cadernos-tecnicos/SINAPI-CT-INSTALACOES-ELETRICAS-ELETRODUTOS-EMBUTIDOS-CABOS-CAIXAS-TOMADAS-E-INTERRUPTORES.pdf" TargetMode="External"/><Relationship Id="rId5219" Type="http://schemas.openxmlformats.org/officeDocument/2006/relationships/hyperlink" Target="https://www.caixa.gov.br/Downloads/sinapi-cadernos-tecnicos/SINAPI-CT-INSTALACOES-HIDRAULICAS-EM-PEX.pdf" TargetMode="External"/><Relationship Id="rId5426" Type="http://schemas.openxmlformats.org/officeDocument/2006/relationships/hyperlink" Target="https://www.caixa.gov.br/Downloads/sinapi-cadernos-tecnicos/SINAPI-CT-INSTALACOES-PREDIAIS-DE-ESGOTO-TUBOS-E-CONEXOES.pdf" TargetMode="External"/><Relationship Id="rId5980" Type="http://schemas.openxmlformats.org/officeDocument/2006/relationships/hyperlink" Target="https://www.caixa.gov.br/Downloads/sinapi-cadernos-tecnicos/SINAPI-CT-INSTALACOES-DE-GAS-E-INCENDIO-EM-ACO-E-FERRO-GALVANIZADO.pdf" TargetMode="External"/><Relationship Id="rId6824" Type="http://schemas.openxmlformats.org/officeDocument/2006/relationships/hyperlink" Target="https://www.caixa.gov.br/Downloads/sinapi-metodologia/Livro_SINAPI_Calculos_Parametros.pdf" TargetMode="External"/><Relationship Id="rId1969" Type="http://schemas.openxmlformats.org/officeDocument/2006/relationships/hyperlink" Target="https://www.caixa.gov.br/Downloads/sinapi-cadernos-tecnicos/SINAPI-CT-DEPRECIACAO-JUROS-IMPOSTOS-E-SEGUROS-MANUTENCAO-E-MATERIAIS-NA-OPERACAO-DOS-EQUIPAMENTOS.pdf" TargetMode="External"/><Relationship Id="rId3184" Type="http://schemas.openxmlformats.org/officeDocument/2006/relationships/hyperlink" Target="https://www.caixa.gov.br/Downloads/sinapi-cadernos-tecnicos/SINAPI-CT-ESCAVACAO-HORIZONTAL.pdf" TargetMode="External"/><Relationship Id="rId4028" Type="http://schemas.openxmlformats.org/officeDocument/2006/relationships/hyperlink" Target="https://www.caixa.gov.br/Downloads/sinapi-cadernos-tecnicos/SINAPI-CT-FORMAS-PARA-ESTRUTURAS-DE-CONCRETO-ARMADO.pdf" TargetMode="External"/><Relationship Id="rId4235" Type="http://schemas.openxmlformats.org/officeDocument/2006/relationships/hyperlink" Target="https://www.caixa.gov.br/Downloads/sinapi-cadernos-tecnicos/SINAPI-CT-GUARDA-CORPO-CORRIMAO-E-GRADE-PARA-ESQUADRIAS.pdf" TargetMode="External"/><Relationship Id="rId4582" Type="http://schemas.openxmlformats.org/officeDocument/2006/relationships/hyperlink" Target="https://www.caixa.gov.br/Downloads/sinapi-cadernos-tecnicos/SINAPI-CT-INSTALACOES-ELETRICAS-ELETRODUTOS-CONEXOES-E-CONDULETES-APARENTES.pdf" TargetMode="External"/><Relationship Id="rId5633" Type="http://schemas.openxmlformats.org/officeDocument/2006/relationships/hyperlink" Target="https://www.caixa.gov.br/Downloads/sinapi-cadernos-tecnicos/SINAPI-CT-INSTALACOES-PREDIAIS-DE-AGUA-FRIA-EM-PVC.pdf" TargetMode="External"/><Relationship Id="rId5840" Type="http://schemas.openxmlformats.org/officeDocument/2006/relationships/hyperlink" Target="https://www.caixa.gov.br/Downloads/sinapi-cadernos-tecnicos/SINAPI-CT-INSTALACOES-PREDIAIS-DE-AGUAS-PLUVIAIS-TUBOS-CONEXOES-CAIXAS-E-RALOS.pdf" TargetMode="External"/><Relationship Id="rId8789" Type="http://schemas.openxmlformats.org/officeDocument/2006/relationships/hyperlink" Target="https://www.caixa.gov.br/Downloads/sinapi-cadernos-tecnicos/SINAPI-CT-REVESTIMENTOS-CERAMICOS-INTERNOS.pdf" TargetMode="External"/><Relationship Id="rId8996" Type="http://schemas.openxmlformats.org/officeDocument/2006/relationships/hyperlink" Target="https://www.caixa.gov.br/Downloads/sinapi-cadernos-tecnicos/SINAPI-CT-TELHAMENTO-PARA-COBERTURA.pdf" TargetMode="External"/><Relationship Id="rId1829" Type="http://schemas.openxmlformats.org/officeDocument/2006/relationships/hyperlink" Target="https://www.caixa.gov.br/Downloads/sinapi-cadernos-tecnicos/SINAPI-CT-CUSTOS-HORARIOS-PRODUTIVO-E-IMPRODUTIVO-DOS-EQUIPAMENTOS.pdf" TargetMode="External"/><Relationship Id="rId3391" Type="http://schemas.openxmlformats.org/officeDocument/2006/relationships/hyperlink" Target="https://www.caixa.gov.br/Downloads/sinapi-cadernos-tecnicos/SINAPI-CT-ESCORAMENTO-E-PREPARO-DE-FUNDO-DE-VALAS.pdf" TargetMode="External"/><Relationship Id="rId4442" Type="http://schemas.openxmlformats.org/officeDocument/2006/relationships/hyperlink" Target="https://www.caixa.gov.br/Downloads/sinapi-cadernos-tecnicos/SINAPI-CT-INSTALACOES-ELETRICAS-ELETRODUTOS-EMBUTIDOS-CABOS-CAIXAS-TOMADAS-E-INTERRUPTORES.pdf" TargetMode="External"/><Relationship Id="rId5700" Type="http://schemas.openxmlformats.org/officeDocument/2006/relationships/hyperlink" Target="https://www.caixa.gov.br/Downloads/sinapi-cadernos-tecnicos/SINAPI-CT-INSTALACOES-PREDIAIS-DE-AGUA-QUENTE-EM-CPVC.pdf" TargetMode="External"/><Relationship Id="rId7598" Type="http://schemas.openxmlformats.org/officeDocument/2006/relationships/hyperlink" Target="https://www.caixa.gov.br/Downloads/sinapi-cadernos-tecnicos/SINAPI-CT-PARQUINHOS-E-EQUIPAMENTOS-DE-GINASTICA-AO-AR-LIVRE.pdf" TargetMode="External"/><Relationship Id="rId8649" Type="http://schemas.openxmlformats.org/officeDocument/2006/relationships/hyperlink" Target="https://www.caixa.gov.br/Downloads/sinapi-cadernos-tecnicos/SINAPI-CT-REDES-DE-AGUA-E-ESGOTO-EM-PEAD-LISO-(TUBOS-E-CONEXOES).pdf" TargetMode="External"/><Relationship Id="rId8856" Type="http://schemas.openxmlformats.org/officeDocument/2006/relationships/hyperlink" Target="https://www.caixa.gov.br/Downloads/sinapi-cadernos-tecnicos/SINAPI-CT-SINALIZACAO-VERTICAL-VIARIA.pdf" TargetMode="External"/><Relationship Id="rId3044" Type="http://schemas.openxmlformats.org/officeDocument/2006/relationships/hyperlink" Target="https://www.caixa.gov.br/Downloads/sinapi-cadernos-tecnicos/SINAPI-CT-EQUIPAMENTOS-DE-PROTECAO-COLETIVA.pdf" TargetMode="External"/><Relationship Id="rId3251" Type="http://schemas.openxmlformats.org/officeDocument/2006/relationships/hyperlink" Target="https://www.caixa.gov.br/Downloads/sinapi-cadernos-tecnicos/SINAPI-CT-ESCAVACAO-VERTICAL-A-CEU-ABERTO.pdf" TargetMode="External"/><Relationship Id="rId4302" Type="http://schemas.openxmlformats.org/officeDocument/2006/relationships/hyperlink" Target="https://www.caixa.gov.br/Downloads/sinapi-cadernos-tecnicos/SINAPI-CT-ILUMINACAO-PREDIAL-E-MONITORAMENTO.pdf" TargetMode="External"/><Relationship Id="rId7458" Type="http://schemas.openxmlformats.org/officeDocument/2006/relationships/hyperlink" Target="https://www.caixa.gov.br/Downloads/sinapi-cadernos-tecnicos/SINAPI-CT-MONOCAPA.pdf" TargetMode="External"/><Relationship Id="rId7665" Type="http://schemas.openxmlformats.org/officeDocument/2006/relationships/hyperlink" Target="https://www.caixa.gov.br/Downloads/sinapi-cadernos-tecnicos/SINAPI-CT-PAVIMENTO-INTERTRAVADO.pdf" TargetMode="External"/><Relationship Id="rId7872" Type="http://schemas.openxmlformats.org/officeDocument/2006/relationships/hyperlink" Target="https://www.caixa.gov.br/Downloads/sinapi-cadernos-tecnicos/SINAPI-CT-PINTURA-EM-MADEIRA.pdf" TargetMode="External"/><Relationship Id="rId8509" Type="http://schemas.openxmlformats.org/officeDocument/2006/relationships/hyperlink" Target="https://www.caixa.gov.br/Downloads/sinapi-cadernos-tecnicos/SINAPI-CT-RECOMPOSICAO-DE-PAVIMENTOS.pdf" TargetMode="External"/><Relationship Id="rId8716" Type="http://schemas.openxmlformats.org/officeDocument/2006/relationships/hyperlink" Target="https://www.caixa.gov.br/Downloads/sinapi-cadernos-tecnicos/SINAPI-CT-REDES-DE-AGUA-E-ESGOTO-EM-PEAD-LISO-(TUBOS-E-CONEXOES).pdf" TargetMode="External"/><Relationship Id="rId8923" Type="http://schemas.openxmlformats.org/officeDocument/2006/relationships/hyperlink" Target="https://www.caixa.gov.br/Downloads/sinapi-cadernos-tecnicos/SINAPI-CT-SISTEMAS-DE-MEDICAO.pdf" TargetMode="External"/><Relationship Id="rId172" Type="http://schemas.openxmlformats.org/officeDocument/2006/relationships/hyperlink" Target="https://www.caixa.gov.br/Downloads/sinapi-cadernos-tecnicos/SINAPI-CT-ARGAMASSAS.pdf" TargetMode="External"/><Relationship Id="rId2060" Type="http://schemas.openxmlformats.org/officeDocument/2006/relationships/hyperlink" Target="https://www.caixa.gov.br/Downloads/sinapi-cadernos-tecnicos/SINAPI-CT-DEPRECIACAO-JUROS-IMPOSTOS-E-SEGUROS-MANUTENCAO-E-MATERIAIS-NA-OPERACAO-DOS-EQUIPAMENTOS.pdf" TargetMode="External"/><Relationship Id="rId3111" Type="http://schemas.openxmlformats.org/officeDocument/2006/relationships/hyperlink" Target="https://www.caixa.gov.br/Downloads/sinapi-cadernos-tecnicos/SINAPI-CT-ESCADAS.pdf" TargetMode="External"/><Relationship Id="rId6267" Type="http://schemas.openxmlformats.org/officeDocument/2006/relationships/hyperlink" Target="https://www.caixa.gov.br/Downloads/sinapi-cadernos-tecnicos/SINAPI-CT-INSTALACOES-DE-GAS-EM-PEX-MULTICAMADAS.pdf" TargetMode="External"/><Relationship Id="rId6474" Type="http://schemas.openxmlformats.org/officeDocument/2006/relationships/hyperlink" Target="https://www.caixa.gov.br/Downloads/sinapi-cadernos-tecnicos/SINAPI-CT-INSTALACOES-EM-COBRE.pdf" TargetMode="External"/><Relationship Id="rId6681" Type="http://schemas.openxmlformats.org/officeDocument/2006/relationships/hyperlink" Target="https://www.caixa.gov.br/Downloads/sinapi-cadernos-tecnicos/SINAPI-CT-LASTRO.pdf" TargetMode="External"/><Relationship Id="rId7318" Type="http://schemas.openxmlformats.org/officeDocument/2006/relationships/hyperlink" Target="https://www.caixa.gov.br/Downloads/sinapi-cadernos-tecnicos/SINAPI-CT-MASSA-UNICA-EXTERNA.pdf" TargetMode="External"/><Relationship Id="rId7525" Type="http://schemas.openxmlformats.org/officeDocument/2006/relationships/hyperlink" Target="https://www.caixa.gov.br/Downloads/sinapi-cadernos-tecnicos/SINAPI-CT-PAREDES-DE-CONCRETO-CONCRETAGEM.pdf" TargetMode="External"/><Relationship Id="rId7732" Type="http://schemas.openxmlformats.org/officeDocument/2006/relationships/hyperlink" Target="https://www.caixa.gov.br/Downloads/sinapi-cadernos-tecnicos/SINAPI-CT-PELE-DE-VIDRO-EM-FACHADAS.pdf" TargetMode="External"/><Relationship Id="rId989" Type="http://schemas.openxmlformats.org/officeDocument/2006/relationships/hyperlink" Target="https://www.caixa.gov.br/Downloads/sinapi-cadernos-tecnicos/SINAPI-CT-BOCAS-PARA-BUEIROS.pdf" TargetMode="External"/><Relationship Id="rId2877" Type="http://schemas.openxmlformats.org/officeDocument/2006/relationships/hyperlink" Target="https://www.caixa.gov.br/Downloads/sinapi-cadernos-tecnicos/SINAPI-CT-ELETROCALHAS.pdf" TargetMode="External"/><Relationship Id="rId5076" Type="http://schemas.openxmlformats.org/officeDocument/2006/relationships/hyperlink" Target="https://www.caixa.gov.br/Downloads/sinapi-cadernos-tecnicos/SINAPI-CT-INSTALACOES-HIDRAULICAS-RESERVACAO-E-BOMBAS-DE-RECALQUE.pdf" TargetMode="External"/><Relationship Id="rId5283" Type="http://schemas.openxmlformats.org/officeDocument/2006/relationships/hyperlink" Target="https://www.caixa.gov.br/Downloads/sinapi-cadernos-tecnicos/SINAPI-CT-INSTALACOES-HIDRAULICAS-EM-PPR.pdf" TargetMode="External"/><Relationship Id="rId5490" Type="http://schemas.openxmlformats.org/officeDocument/2006/relationships/hyperlink" Target="https://www.caixa.gov.br/Downloads/sinapi-cadernos-tecnicos/SINAPI-CT-INSTALACOES-PREDIAIS-DE-AGUA-FRIA-EM-PVC.pdf" TargetMode="External"/><Relationship Id="rId6127" Type="http://schemas.openxmlformats.org/officeDocument/2006/relationships/hyperlink" Target="https://www.caixa.gov.br/Downloads/sinapi-cadernos-tecnicos/SINAPI-CT-INSTALACOES-DE-GAS-E-INCENDIO-EM-ACO-E-FERRO-GALVANIZADO.pdf" TargetMode="External"/><Relationship Id="rId6334" Type="http://schemas.openxmlformats.org/officeDocument/2006/relationships/hyperlink" Target="https://www.caixa.gov.br/Downloads/sinapi-cadernos-tecnicos/SINAPI-CT-INSTALACOES-DE-AR-CONDICIONADO.pdf" TargetMode="External"/><Relationship Id="rId6541" Type="http://schemas.openxmlformats.org/officeDocument/2006/relationships/hyperlink" Target="https://www.caixa.gov.br/Downloads/sinapi-cadernos-tecnicos/SINAPI-CT-INSTALACOES-EM-COBRE.pdf" TargetMode="External"/><Relationship Id="rId9697" Type="http://schemas.openxmlformats.org/officeDocument/2006/relationships/hyperlink" Target="https://www.caixa.gov.br/Downloads/sinapi-cadernos-tecnicos/SINAPI-CT-VALVULAS-PARA-REDES-DE-SANEAMENTO.pdf" TargetMode="External"/><Relationship Id="rId849" Type="http://schemas.openxmlformats.org/officeDocument/2006/relationships/hyperlink" Target="https://www.caixa.gov.br/Downloads/sinapi-cadernos-tecnicos/SINAPI-CT-ATERROS-BASES-SUB-BASES-E-IMPRIMACOES.pdf" TargetMode="External"/><Relationship Id="rId1479" Type="http://schemas.openxmlformats.org/officeDocument/2006/relationships/hyperlink" Target="https://www.caixa.gov.br/Downloads/sinapi-cadernos-tecnicos/SINAPI-CT-CUSTOS-HORARIOS-PRODUTIVO-E-IMPRODUTIVO-DOS-EQUIPAMENTOS.pdf" TargetMode="External"/><Relationship Id="rId1686" Type="http://schemas.openxmlformats.org/officeDocument/2006/relationships/hyperlink" Target="https://www.caixa.gov.br/Downloads/sinapi-cadernos-tecnicos/SINAPI-CT-CUSTOS-HORARIOS-PRODUTIVO-E-IMPRODUTIVO-DOS-EQUIPAMENTOS.pdf" TargetMode="External"/><Relationship Id="rId3928" Type="http://schemas.openxmlformats.org/officeDocument/2006/relationships/hyperlink" Target="https://www.caixa.gov.br/Downloads/sinapi-cadernos-tecnicos/SINAPI-CT-FOSSAS-E-SUMIDOUROS.pdf" TargetMode="External"/><Relationship Id="rId4092" Type="http://schemas.openxmlformats.org/officeDocument/2006/relationships/hyperlink" Target="https://www.caixa.gov.br/Downloads/sinapi-cadernos-tecnicos/SINAPI-CT-FORMAS-PARA-ESTRUTURAS-DE-CONCRETO-ARMADO.pdf" TargetMode="External"/><Relationship Id="rId5143" Type="http://schemas.openxmlformats.org/officeDocument/2006/relationships/hyperlink" Target="https://www.caixa.gov.br/Downloads/sinapi-cadernos-tecnicos/SINAPI-CT-INSTALACOES-HIDRAULICAS-EM-PEX.pdf" TargetMode="External"/><Relationship Id="rId5350" Type="http://schemas.openxmlformats.org/officeDocument/2006/relationships/hyperlink" Target="https://www.caixa.gov.br/Downloads/sinapi-cadernos-tecnicos/SINAPI-CT-INSTALACOES-HIDRAULICAS-EM-PPR.pdf" TargetMode="External"/><Relationship Id="rId6401" Type="http://schemas.openxmlformats.org/officeDocument/2006/relationships/hyperlink" Target="https://www.caixa.gov.br/Downloads/sinapi-cadernos-tecnicos/SINAPI-CT-INSTALACOES-EM-COBRE.pdf" TargetMode="External"/><Relationship Id="rId8299" Type="http://schemas.openxmlformats.org/officeDocument/2006/relationships/hyperlink" Target="https://www.caixa.gov.br/Downloads/sinapi-cadernos-tecnicos/SINAPI-CT-PRODUCAO-DE-CONCRETO.pdf" TargetMode="External"/><Relationship Id="rId9557" Type="http://schemas.openxmlformats.org/officeDocument/2006/relationships/hyperlink" Target="https://www.caixa.gov.br/Downloads/sinapi-cadernos-tecnicos/SINAPI-CT-VIDROS-E-ESPELHOS.pdf" TargetMode="External"/><Relationship Id="rId1339" Type="http://schemas.openxmlformats.org/officeDocument/2006/relationships/hyperlink" Target="https://www.caixa.gov.br/Downloads/sinapi-cadernos-tecnicos/SINAPI-CT-CONCRETO-PROJETADO.pdf" TargetMode="External"/><Relationship Id="rId1893" Type="http://schemas.openxmlformats.org/officeDocument/2006/relationships/hyperlink" Target="https://www.caixa.gov.br/Downloads/sinapi-cadernos-tecnicos/SINAPI-CT-DEMOLICOES-E-REMOCOES.pdf" TargetMode="External"/><Relationship Id="rId2737" Type="http://schemas.openxmlformats.org/officeDocument/2006/relationships/hyperlink" Target="https://www.caixa.gov.br/Downloads/sinapi-cadernos-tecnicos/SINAPI-CT-DRENAGEM-DE-AR-CONDICIONADO.pdf" TargetMode="External"/><Relationship Id="rId2944" Type="http://schemas.openxmlformats.org/officeDocument/2006/relationships/hyperlink" Target="https://www.caixa.gov.br/Downloads/sinapi-cadernos-tecnicos/SINAPI-CT-ENERGIA-SOLAR-PARA-EDIFICACOES.pdf" TargetMode="External"/><Relationship Id="rId5003" Type="http://schemas.openxmlformats.org/officeDocument/2006/relationships/hyperlink" Target="https://www.caixa.gov.br/Downloads/sinapi-cadernos-tecnicos/SINAPI-CT-INSTALACOES-HIDRAULICAS-RESERVACAO-E-BOMBAS-DE-RECALQUE.pdf" TargetMode="External"/><Relationship Id="rId5210" Type="http://schemas.openxmlformats.org/officeDocument/2006/relationships/hyperlink" Target="https://www.caixa.gov.br/Downloads/sinapi-cadernos-tecnicos/SINAPI-CT-INSTALACOES-HIDRAULICAS-EM-PEX.pdf" TargetMode="External"/><Relationship Id="rId8159" Type="http://schemas.openxmlformats.org/officeDocument/2006/relationships/hyperlink" Target="https://www.caixa.gov.br/Downloads/sinapi-cadernos-tecnicos/SINAPI-CT-POCOS-DE-VISITA-E-CAIXAS-PARA-BOCAS-DE-LOBO.pdf" TargetMode="External"/><Relationship Id="rId8366" Type="http://schemas.openxmlformats.org/officeDocument/2006/relationships/hyperlink" Target="https://www.caixa.gov.br/Downloads/sinapi-cadernos-tecnicos/SINAPI-CT-RADIER-PISO-DE-CONCRETO-E-LAJE-SOBRE-SOLO.pdf" TargetMode="External"/><Relationship Id="rId709" Type="http://schemas.openxmlformats.org/officeDocument/2006/relationships/hyperlink" Target="https://www.caixa.gov.br/Downloads/sinapi-cadernos-tecnicos/SINAPI-CT-ASSENTAMENTO-DE-TUBOS-DE-ESGOTO-OU-DRENAGEM-PLUVIAL-EM-CONCRETO.pdf" TargetMode="External"/><Relationship Id="rId916" Type="http://schemas.openxmlformats.org/officeDocument/2006/relationships/hyperlink" Target="https://www.caixa.gov.br/Downloads/sinapi-cadernos-tecnicos/SINAPI-CT-ATERROS-BASES-SUB-BASES-E-IMPRIMACOES.pdf" TargetMode="External"/><Relationship Id="rId1546" Type="http://schemas.openxmlformats.org/officeDocument/2006/relationships/hyperlink" Target="https://www.caixa.gov.br/Downloads/sinapi-cadernos-tecnicos/SINAPI-CT-CUSTOS-HORARIOS-PRODUTIVO-E-IMPRODUTIVO-DOS-EQUIPAMENTOS.pdf" TargetMode="External"/><Relationship Id="rId1753" Type="http://schemas.openxmlformats.org/officeDocument/2006/relationships/hyperlink" Target="https://www.caixa.gov.br/Downloads/sinapi-cadernos-tecnicos/SINAPI-CT-CUSTOS-HORARIOS-PRODUTIVO-E-IMPRODUTIVO-DOS-EQUIPAMENTOS.pdf" TargetMode="External"/><Relationship Id="rId1960" Type="http://schemas.openxmlformats.org/officeDocument/2006/relationships/hyperlink" Target="https://www.caixa.gov.br/Downloads/sinapi-cadernos-tecnicos/SINAPI-CT-DEPRECIACAO-JUROS-IMPOSTOS-E-SEGUROS-MANUTENCAO-E-MATERIAIS-NA-OPERACAO-DOS-EQUIPAMENTOS.pdf" TargetMode="External"/><Relationship Id="rId2804" Type="http://schemas.openxmlformats.org/officeDocument/2006/relationships/hyperlink" Target="https://www.caixa.gov.br/Downloads/sinapi-cadernos-tecnicos/SINAPI-CT-DUTOS-PARA-AR-CONDICIONADO.pdf" TargetMode="External"/><Relationship Id="rId7175" Type="http://schemas.openxmlformats.org/officeDocument/2006/relationships/hyperlink" Target="https://www.caixa.gov.br/Downloads/sinapi-cadernos-tecnicos/SINAPI-CT-LOUCAS-E-METAIS.pdf" TargetMode="External"/><Relationship Id="rId8019" Type="http://schemas.openxmlformats.org/officeDocument/2006/relationships/hyperlink" Target="https://www.caixa.gov.br/Downloads/sinapi-cadernos-tecnicos/SINAPI-CT-PISOS.pdf" TargetMode="External"/><Relationship Id="rId8573" Type="http://schemas.openxmlformats.org/officeDocument/2006/relationships/hyperlink" Target="https://www.caixa.gov.br/Downloads/sinapi-cadernos-tecnicos/SINAPI-CT-REDES-ENTERRADAS-DE-DISTRIBUICAO-ELETRICA.pdf" TargetMode="External"/><Relationship Id="rId8780" Type="http://schemas.openxmlformats.org/officeDocument/2006/relationships/hyperlink" Target="https://www.caixa.gov.br/Downloads/sinapi-cadernos-tecnicos/SINAPI-CT-REVESTIMENTOS-CERAMICOS-INTERNOS.pdf" TargetMode="External"/><Relationship Id="rId9417" Type="http://schemas.openxmlformats.org/officeDocument/2006/relationships/hyperlink" Target="https://www.caixa.gov.br/Downloads/sinapi-cadernos-tecnicos/SINAPI-CT-TUBULACAO-FLANGEADA-PARA-REDES-DE-AGUA.pdf" TargetMode="External"/><Relationship Id="rId9624" Type="http://schemas.openxmlformats.org/officeDocument/2006/relationships/hyperlink" Target="https://www.caixa.gov.br/Downloads/sinapi-cadernos-tecnicos/SINAPI-CT-VALVULAS-E-REGISTROS-PARA-SISTEMAS-PREDIAIS.pdf" TargetMode="External"/><Relationship Id="rId45" Type="http://schemas.openxmlformats.org/officeDocument/2006/relationships/hyperlink" Target="https://www.caixa.gov.br/Downloads/sinapi-cadernos-tecnicos/SINAPI-CT-ALVENARIA-DE-VEDACAO.pdf" TargetMode="External"/><Relationship Id="rId1406" Type="http://schemas.openxmlformats.org/officeDocument/2006/relationships/hyperlink" Target="https://www.caixa.gov.br/Downloads/sinapi-cadernos-tecnicos/SINAPI-CT-CONTRAPISO.pdf" TargetMode="External"/><Relationship Id="rId1613" Type="http://schemas.openxmlformats.org/officeDocument/2006/relationships/hyperlink" Target="https://www.caixa.gov.br/Downloads/sinapi-cadernos-tecnicos/SINAPI-CT-CUSTOS-HORARIOS-PRODUTIVO-E-IMPRODUTIVO-DOS-EQUIPAMENTOS.pdf" TargetMode="External"/><Relationship Id="rId1820" Type="http://schemas.openxmlformats.org/officeDocument/2006/relationships/hyperlink" Target="https://www.caixa.gov.br/Downloads/sinapi-cadernos-tecnicos/SINAPI-CT-CUSTOS-HORARIOS-PRODUTIVO-E-IMPRODUTIVO-DOS-EQUIPAMENTOS.pdf" TargetMode="External"/><Relationship Id="rId4769" Type="http://schemas.openxmlformats.org/officeDocument/2006/relationships/hyperlink" Target="https://www.caixa.gov.br/Downloads/sinapi-cadernos-tecnicos/SINAPI-CT-INSTALACOES-ELETRICAS-REDE-DE-DISTRIBUICAO.pdf" TargetMode="External"/><Relationship Id="rId4976" Type="http://schemas.openxmlformats.org/officeDocument/2006/relationships/hyperlink" Target="https://www.caixa.gov.br/Downloads/sinapi-cadernos-tecnicos/SINAPI-CT-INSTALACOES-HIDRAULICAS-RESERVACAO-E-BOMBAS-DE-RECALQUE.pdf" TargetMode="External"/><Relationship Id="rId7382" Type="http://schemas.openxmlformats.org/officeDocument/2006/relationships/hyperlink" Target="https://www.caixa.gov.br/Downloads/sinapi-cadernos-tecnicos/SINAPI-CT-MASSA-UNICA-INTERNA.pdf" TargetMode="External"/><Relationship Id="rId8226" Type="http://schemas.openxmlformats.org/officeDocument/2006/relationships/hyperlink" Target="https://www.caixa.gov.br/Downloads/sinapi-cadernos-tecnicos/SINAPI-CT-POCOS-DE-VISITA-E-CAIXAS-PARA-BOCAS-DE-LOBO.pdf" TargetMode="External"/><Relationship Id="rId8433" Type="http://schemas.openxmlformats.org/officeDocument/2006/relationships/hyperlink" Target="https://www.caixa.gov.br/Downloads/sinapi-cadernos-tecnicos/SINAPI-CT-RASGOS-E-FIXACOES.pdf" TargetMode="External"/><Relationship Id="rId8640" Type="http://schemas.openxmlformats.org/officeDocument/2006/relationships/hyperlink" Target="https://www.caixa.gov.br/Downloads/sinapi-cadernos-tecnicos/SINAPI-CT-REDES-DE-LOGICA-TELEFONIA-E-IMAGEM.pdf" TargetMode="External"/><Relationship Id="rId3578" Type="http://schemas.openxmlformats.org/officeDocument/2006/relationships/hyperlink" Target="https://www.caixa.gov.br/Downloads/sinapi-cadernos-tecnicos/SINAPI-CT-ESTACAS-BROCA-STRAUSS-E-ESCAVADA-COM-FLUIDO-ESTABILIZANTE.pdf" TargetMode="External"/><Relationship Id="rId3785" Type="http://schemas.openxmlformats.org/officeDocument/2006/relationships/hyperlink" Target="https://www.caixa.gov.br/Downloads/sinapi-cadernos-tecnicos/SINAPI-CT-ESTRUTURAS-DE-MADEIRA.pdf" TargetMode="External"/><Relationship Id="rId3992" Type="http://schemas.openxmlformats.org/officeDocument/2006/relationships/hyperlink" Target="https://www.caixa.gov.br/Downloads/sinapi-cadernos-tecnicos/SINAPI-CT-FUNDACOES-RASAS-(BLOCOS-SAPATAS-VIGAS-BALDRAME).pdf" TargetMode="External"/><Relationship Id="rId4629" Type="http://schemas.openxmlformats.org/officeDocument/2006/relationships/hyperlink" Target="https://www.caixa.gov.br/Downloads/sinapi-cadernos-tecnicos/SINAPI-CT-INSTALACOES-ELETRICAS-ELETRODUTOS-CONEXOES-E-CONDULETES-APARENTES.pdf" TargetMode="External"/><Relationship Id="rId4836" Type="http://schemas.openxmlformats.org/officeDocument/2006/relationships/hyperlink" Target="https://www.caixa.gov.br/Downloads/sinapi-cadernos-tecnicos/SINAPI-CT-INSTALACOES-HIDRAULICAS-RESERVACAO-E-BOMBAS-DE-RECALQUE.pdf" TargetMode="External"/><Relationship Id="rId6191" Type="http://schemas.openxmlformats.org/officeDocument/2006/relationships/hyperlink" Target="https://www.caixa.gov.br/Downloads/sinapi-cadernos-tecnicos/SINAPI-CT-INSTALACOES-DE-GAS-E-INCENDIO-EM-ACO-E-FERRO-GALVANIZADO.pdf" TargetMode="External"/><Relationship Id="rId7035" Type="http://schemas.openxmlformats.org/officeDocument/2006/relationships/hyperlink" Target="https://www.caixa.gov.br/Downloads/sinapi-metodologia/Livro_SINAPI_Calculos_Parametros.pdf" TargetMode="External"/><Relationship Id="rId7242" Type="http://schemas.openxmlformats.org/officeDocument/2006/relationships/hyperlink" Target="https://www.caixa.gov.br/Downloads/sinapi-cadernos-tecnicos/SINAPI-CT-LOUCAS-E-METAIS.pdf" TargetMode="External"/><Relationship Id="rId8500" Type="http://schemas.openxmlformats.org/officeDocument/2006/relationships/hyperlink" Target="https://www.caixa.gov.br/Downloads/sinapi-cadernos-tecnicos/SINAPI-CT-RECOMPOSICAO-DE-PAVIMENTOS.pdf" TargetMode="External"/><Relationship Id="rId499" Type="http://schemas.openxmlformats.org/officeDocument/2006/relationships/hyperlink" Target="https://www.caixa.gov.br/Downloads/sinapi-cadernos-tecnicos/SINAPI-CT-ASSENTAMENTO-DE-TUBOS-DE-PVC-E-METALICOS-EM-REDES-DE-AGUA.pdf" TargetMode="External"/><Relationship Id="rId2387" Type="http://schemas.openxmlformats.org/officeDocument/2006/relationships/hyperlink" Target="https://www.caixa.gov.br/Downloads/sinapi-cadernos-tecnicos/SINAPI-CT-DEPRECIACAO-JUROS-IMPOSTOS-E-SEGUROS-MANUTENCAO-E-MATERIAIS-NA-OPERACAO-DOS-EQUIPAMENTOS.pdf" TargetMode="External"/><Relationship Id="rId2594" Type="http://schemas.openxmlformats.org/officeDocument/2006/relationships/hyperlink" Target="https://www.caixa.gov.br/Downloads/sinapi-cadernos-tecnicos/SINAPI-CT-DEPRECIACAO-JUROS-IMPOSTOS-E-SEGUROS-MANUTENCAO-E-MATERIAIS-NA-OPERACAO-DOS-EQUIPAMENTOS.pdf" TargetMode="External"/><Relationship Id="rId3438" Type="http://schemas.openxmlformats.org/officeDocument/2006/relationships/hyperlink" Target="https://www.caixa.gov.br/Downloads/sinapi-cadernos-tecnicos/SINAPI-CT-ESQUADRIAS-JANELAS.pdf" TargetMode="External"/><Relationship Id="rId3645" Type="http://schemas.openxmlformats.org/officeDocument/2006/relationships/hyperlink" Target="https://www.caixa.gov.br/Downloads/sinapi-cadernos-tecnicos/SINAPI-CT-ESTRUTURA-E-TRAMA-PARA-COBERTURA.pdf" TargetMode="External"/><Relationship Id="rId3852" Type="http://schemas.openxmlformats.org/officeDocument/2006/relationships/hyperlink" Target="https://www.caixa.gov.br/Downloads/sinapi-cadernos-tecnicos/SINAPI-CT-EXECUCAO-DE-TIRANTES.pdf" TargetMode="External"/><Relationship Id="rId6051" Type="http://schemas.openxmlformats.org/officeDocument/2006/relationships/hyperlink" Target="https://www.caixa.gov.br/Downloads/sinapi-cadernos-tecnicos/SINAPI-CT-INSTALACOES-DE-GAS-E-INCENDIO-EM-ACO-E-FERRO-GALVANIZADO.pdf" TargetMode="External"/><Relationship Id="rId7102" Type="http://schemas.openxmlformats.org/officeDocument/2006/relationships/hyperlink" Target="https://www.caixa.gov.br/Downloads/sinapi-metodologia/Livro_SINAPI_Calculos_Parametros.pdf" TargetMode="External"/><Relationship Id="rId359" Type="http://schemas.openxmlformats.org/officeDocument/2006/relationships/hyperlink" Target="https://www.caixa.gov.br/Downloads/sinapi-cadernos-tecnicos/SINAPI-CT-ASSENTAMENTO-DE-TUBOS-DE-ESGOTO-EM-PVC-E-PEAD.pdf" TargetMode="External"/><Relationship Id="rId566" Type="http://schemas.openxmlformats.org/officeDocument/2006/relationships/hyperlink" Target="https://www.caixa.gov.br/Downloads/sinapi-cadernos-tecnicos/SINAPI-CT-ASSENTAMENTO-DE-TUBOS-DE-PVC-E-METALICOS-EM-REDES-DE-AGUA.pdf" TargetMode="External"/><Relationship Id="rId773" Type="http://schemas.openxmlformats.org/officeDocument/2006/relationships/hyperlink" Target="https://www.caixa.gov.br/Downloads/sinapi-cadernos-tecnicos/SINAPI-CT-ATERROS-BASES-SUB-BASES-E-IMPRIMACOES.pdf" TargetMode="External"/><Relationship Id="rId1196" Type="http://schemas.openxmlformats.org/officeDocument/2006/relationships/hyperlink" Target="https://www.caixa.gov.br/Downloads/sinapi-cadernos-tecnicos/SINAPI-CT-CANALETAS-GRELHAS-E-CAIXAS-COM-GRELHA-PARA-DRENAGEM.pdf" TargetMode="External"/><Relationship Id="rId2247" Type="http://schemas.openxmlformats.org/officeDocument/2006/relationships/hyperlink" Target="https://www.caixa.gov.br/Downloads/sinapi-cadernos-tecnicos/SINAPI-CT-DEPRECIACAO-JUROS-IMPOSTOS-E-SEGUROS-MANUTENCAO-E-MATERIAIS-NA-OPERACAO-DOS-EQUIPAMENTOS.pdf" TargetMode="External"/><Relationship Id="rId2454" Type="http://schemas.openxmlformats.org/officeDocument/2006/relationships/hyperlink" Target="https://www.caixa.gov.br/Downloads/sinapi-cadernos-tecnicos/SINAPI-CT-DEPRECIACAO-JUROS-IMPOSTOS-E-SEGUROS-MANUTENCAO-E-MATERIAIS-NA-OPERACAO-DOS-EQUIPAMENTOS.pdf" TargetMode="External"/><Relationship Id="rId3505" Type="http://schemas.openxmlformats.org/officeDocument/2006/relationships/hyperlink" Target="https://www.caixa.gov.br/Downloads/sinapi-cadernos-tecnicos/SINAPI-CT-ESQUADRIAS-PORTAS.pdf" TargetMode="External"/><Relationship Id="rId4903" Type="http://schemas.openxmlformats.org/officeDocument/2006/relationships/hyperlink" Target="https://www.caixa.gov.br/Downloads/sinapi-cadernos-tecnicos/SINAPI-CT-INSTALACOES-HIDRAULICAS-RESERVACAO-E-BOMBAS-DE-RECALQUE.pdf" TargetMode="External"/><Relationship Id="rId9067" Type="http://schemas.openxmlformats.org/officeDocument/2006/relationships/hyperlink" Target="https://www.caixa.gov.br/Downloads/sinapi-cadernos-tecnicos/SINAPI-CT-TRANSPORTE-FLUVIAL-CARGA-E-DESCARGA.pdf" TargetMode="External"/><Relationship Id="rId9274" Type="http://schemas.openxmlformats.org/officeDocument/2006/relationships/hyperlink" Target="https://www.caixa.gov.br/Downloads/sinapi-cadernos-tecnicos/SINAPI-CT-TRANSPORTE-CARGA-E-DESCARGA-DE-MATERIAIS.pdf" TargetMode="External"/><Relationship Id="rId9481" Type="http://schemas.openxmlformats.org/officeDocument/2006/relationships/hyperlink" Target="https://www.caixa.gov.br/Downloads/sinapi-cadernos-tecnicos/SINAPI-CT-USINAGENS.pdf" TargetMode="External"/><Relationship Id="rId219" Type="http://schemas.openxmlformats.org/officeDocument/2006/relationships/hyperlink" Target="https://www.caixa.gov.br/Downloads/sinapi-cadernos-tecnicos/SINAPI-CT-ARGAMASSAS.pdf" TargetMode="External"/><Relationship Id="rId426" Type="http://schemas.openxmlformats.org/officeDocument/2006/relationships/hyperlink" Target="https://www.caixa.gov.br/Downloads/sinapi-cadernos-tecnicos/SINAPI-CT-ASSENTAMENTO-DE-TUBOS-DE-PVC-E-METALICOS-EM-REDES-DE-AGUA.pdf" TargetMode="External"/><Relationship Id="rId633" Type="http://schemas.openxmlformats.org/officeDocument/2006/relationships/hyperlink" Target="https://www.caixa.gov.br/Downloads/sinapi-cadernos-tecnicos/SINAPI-CT-ASSENTAMENTO-DE-TUBOS-DE-ESGOTO-OU-DRENAGEM-PLUVIAL-EM-CONCRETO.pdf" TargetMode="External"/><Relationship Id="rId980" Type="http://schemas.openxmlformats.org/officeDocument/2006/relationships/hyperlink" Target="https://www.caixa.gov.br/Downloads/sinapi-cadernos-tecnicos/SINAPI-CT-ATERROS-BASES-SUB-BASES-E-IMPRIMACOES.pdf" TargetMode="External"/><Relationship Id="rId1056" Type="http://schemas.openxmlformats.org/officeDocument/2006/relationships/hyperlink" Target="https://www.caixa.gov.br/Downloads/sinapi-cadernos-tecnicos/SINAPI-CT-BOCAS-PARA-BUEIROS.pdf" TargetMode="External"/><Relationship Id="rId1263" Type="http://schemas.openxmlformats.org/officeDocument/2006/relationships/hyperlink" Target="https://www.caixa.gov.br/Downloads/sinapi-cadernos-tecnicos/SINAPI-CT-CHAPISCO.pdf" TargetMode="External"/><Relationship Id="rId2107" Type="http://schemas.openxmlformats.org/officeDocument/2006/relationships/hyperlink" Target="https://www.caixa.gov.br/Downloads/sinapi-cadernos-tecnicos/SINAPI-CT-DEPRECIACAO-JUROS-IMPOSTOS-E-SEGUROS-MANUTENCAO-E-MATERIAIS-NA-OPERACAO-DOS-EQUIPAMENTOS.pdf" TargetMode="External"/><Relationship Id="rId2314" Type="http://schemas.openxmlformats.org/officeDocument/2006/relationships/hyperlink" Target="https://www.caixa.gov.br/Downloads/sinapi-cadernos-tecnicos/SINAPI-CT-DEPRECIACAO-JUROS-IMPOSTOS-E-SEGUROS-MANUTENCAO-E-MATERIAIS-NA-OPERACAO-DOS-EQUIPAMENTOS.pdf" TargetMode="External"/><Relationship Id="rId2661" Type="http://schemas.openxmlformats.org/officeDocument/2006/relationships/hyperlink" Target="https://www.caixa.gov.br/Downloads/sinapi-cadernos-tecnicos/SINAPI-CT-DEPRECIACAO-JUROS-IMPOSTOS-E-SEGUROS-MANUTENCAO-E-MATERIAIS-NA-OPERACAO-DOS-EQUIPAMENTOS.pdf" TargetMode="External"/><Relationship Id="rId3712" Type="http://schemas.openxmlformats.org/officeDocument/2006/relationships/hyperlink" Target="https://www.caixa.gov.br/Downloads/sinapi-cadernos-tecnicos/SINAPI-CT-ESTRUTURA-E-TRAMA-PARA-COBERTURA.pdf" TargetMode="External"/><Relationship Id="rId6868" Type="http://schemas.openxmlformats.org/officeDocument/2006/relationships/hyperlink" Target="https://www.caixa.gov.br/Downloads/sinapi-metodologia/Livro_SINAPI_Calculos_Parametros.pdf" TargetMode="External"/><Relationship Id="rId7919" Type="http://schemas.openxmlformats.org/officeDocument/2006/relationships/hyperlink" Target="https://www.caixa.gov.br/Downloads/sinapi-cadernos-tecnicos/SINAPI-CT-PINTURA-EM-SUPERFICIES-METALICAS.pdf" TargetMode="External"/><Relationship Id="rId8083" Type="http://schemas.openxmlformats.org/officeDocument/2006/relationships/hyperlink" Target="https://www.caixa.gov.br/Downloads/sinapi-cadernos-tecnicos/SINAPI-CT-POSTES-DE-CONCRETO-E-METALICOS.pdf" TargetMode="External"/><Relationship Id="rId8290" Type="http://schemas.openxmlformats.org/officeDocument/2006/relationships/hyperlink" Target="https://www.caixa.gov.br/Downloads/sinapi-cadernos-tecnicos/SINAPI-CT-PRODUCAO-DE-CONCRETO.pdf" TargetMode="External"/><Relationship Id="rId9134" Type="http://schemas.openxmlformats.org/officeDocument/2006/relationships/hyperlink" Target="https://www.caixa.gov.br/Downloads/sinapi-cadernos-tecnicos/SINAPI-CT-TRANSPORTE-FLUVIAL-CARGA-E-DESCARGA.pdf" TargetMode="External"/><Relationship Id="rId9341" Type="http://schemas.openxmlformats.org/officeDocument/2006/relationships/hyperlink" Target="https://www.caixa.gov.br/Downloads/sinapi-cadernos-tecnicos/SINAPI-CT-TRANSPORTE-CARGA-E-DESCARGA-DE-MATERIAIS.pdf" TargetMode="External"/><Relationship Id="rId840" Type="http://schemas.openxmlformats.org/officeDocument/2006/relationships/hyperlink" Target="https://www.caixa.gov.br/Downloads/sinapi-cadernos-tecnicos/SINAPI-CT-ATERROS-BASES-SUB-BASES-E-IMPRIMACOES.pdf" TargetMode="External"/><Relationship Id="rId1470" Type="http://schemas.openxmlformats.org/officeDocument/2006/relationships/hyperlink" Target="https://www.caixa.gov.br/Downloads/sinapi-cadernos-tecnicos/SINAPI-CT-CUSTOS-HORARIOS-PRODUTIVO-E-IMPRODUTIVO-DOS-EQUIPAMENTOS.pdf" TargetMode="External"/><Relationship Id="rId2521" Type="http://schemas.openxmlformats.org/officeDocument/2006/relationships/hyperlink" Target="https://www.caixa.gov.br/Downloads/sinapi-cadernos-tecnicos/SINAPI-CT-DEPRECIACAO-JUROS-IMPOSTOS-E-SEGUROS-MANUTENCAO-E-MATERIAIS-NA-OPERACAO-DOS-EQUIPAMENTOS.pdf" TargetMode="External"/><Relationship Id="rId4279" Type="http://schemas.openxmlformats.org/officeDocument/2006/relationships/hyperlink" Target="https://www.caixa.gov.br/Downloads/sinapi-cadernos-tecnicos/SINAPI-CT-ILUMINACAO-PREDIAL-E-MONITORAMENTO.pdf" TargetMode="External"/><Relationship Id="rId5677" Type="http://schemas.openxmlformats.org/officeDocument/2006/relationships/hyperlink" Target="https://www.caixa.gov.br/Downloads/sinapi-cadernos-tecnicos/SINAPI-CT-INSTALACOES-PREDIAIS-DE-AGUA-FRIA-EM-PVC.pdf" TargetMode="External"/><Relationship Id="rId5884" Type="http://schemas.openxmlformats.org/officeDocument/2006/relationships/hyperlink" Target="https://www.caixa.gov.br/Downloads/sinapi-cadernos-tecnicos/SINAPI-CT-INSTALACOES-PREDIAIS-DE-AGUAS-PLUVIAIS-TUBOS-CONEXOES-CAIXAS-E-RALOS.pdf" TargetMode="External"/><Relationship Id="rId6728" Type="http://schemas.openxmlformats.org/officeDocument/2006/relationships/hyperlink" Target="https://www.caixa.gov.br/Downloads/sinapi-cadernos-tecnicos/SINAPI-CT-LIGACOES-PREDIAIS-DE-AGUA-E-ESGOTO.pdf" TargetMode="External"/><Relationship Id="rId6935" Type="http://schemas.openxmlformats.org/officeDocument/2006/relationships/hyperlink" Target="https://www.caixa.gov.br/Downloads/sinapi-metodologia/Livro_SINAPI_Calculos_Parametros.pdf" TargetMode="External"/><Relationship Id="rId700" Type="http://schemas.openxmlformats.org/officeDocument/2006/relationships/hyperlink" Target="https://www.caixa.gov.br/Downloads/sinapi-cadernos-tecnicos/SINAPI-CT-ASSENTAMENTO-DE-TUBOS-DE-ESGOTO-OU-DRENAGEM-PLUVIAL-EM-CONCRETO.pdf" TargetMode="External"/><Relationship Id="rId1123" Type="http://schemas.openxmlformats.org/officeDocument/2006/relationships/hyperlink" Target="https://www.caixa.gov.br/Downloads/sinapi-cadernos-tecnicos/SINAPI-CT-CAIXAS-ENTERRADAS.pdf" TargetMode="External"/><Relationship Id="rId1330" Type="http://schemas.openxmlformats.org/officeDocument/2006/relationships/hyperlink" Target="https://www.caixa.gov.br/Downloads/sinapi-cadernos-tecnicos/SINAPI-CT-CONCRETO-PROJETADO.pdf" TargetMode="External"/><Relationship Id="rId3088" Type="http://schemas.openxmlformats.org/officeDocument/2006/relationships/hyperlink" Target="https://www.caixa.gov.br/Downloads/sinapi-cadernos-tecnicos/SINAPI-CT-ESCADAS.pdf" TargetMode="External"/><Relationship Id="rId4486" Type="http://schemas.openxmlformats.org/officeDocument/2006/relationships/hyperlink" Target="https://www.caixa.gov.br/Downloads/sinapi-cadernos-tecnicos/SINAPI-CT-INSTALACOES-ELETRICAS-ELETRODUTOS-EMBUTIDOS-CABOS-CAIXAS-TOMADAS-E-INTERRUPTORES.pdf" TargetMode="External"/><Relationship Id="rId4693" Type="http://schemas.openxmlformats.org/officeDocument/2006/relationships/hyperlink" Target="https://www.caixa.gov.br/Downloads/sinapi-cadernos-tecnicos/SINAPI-CT-INSTALACOES-ELETRICAS-QUADROS-CABOS-DISJUNTORES-CONTATORES-E-BARRAMENTOS-BLINDADOS.pdf" TargetMode="External"/><Relationship Id="rId5537" Type="http://schemas.openxmlformats.org/officeDocument/2006/relationships/hyperlink" Target="https://www.caixa.gov.br/Downloads/sinapi-cadernos-tecnicos/SINAPI-CT-INSTALACOES-PREDIAIS-DE-AGUA-FRIA-EM-PVC.pdf" TargetMode="External"/><Relationship Id="rId5744" Type="http://schemas.openxmlformats.org/officeDocument/2006/relationships/hyperlink" Target="https://www.caixa.gov.br/Downloads/sinapi-cadernos-tecnicos/SINAPI-CT-INSTALACOES-PREDIAIS-DE-AGUA-QUENTE-EM-CPVC.pdf" TargetMode="External"/><Relationship Id="rId5951" Type="http://schemas.openxmlformats.org/officeDocument/2006/relationships/hyperlink" Target="https://www.caixa.gov.br/Downloads/sinapi-cadernos-tecnicos/SINAPI-CT-INSTALACOES-DE-GAS-E-INCENDIO-EM-ACO-E-FERRO-GALVANIZADO.pdf" TargetMode="External"/><Relationship Id="rId8150" Type="http://schemas.openxmlformats.org/officeDocument/2006/relationships/hyperlink" Target="https://www.caixa.gov.br/Downloads/sinapi-cadernos-tecnicos/SINAPI-CT-POCOS-DE-VISITA-E-CAIXAS-PARA-BOCAS-DE-LOBO.pdf" TargetMode="External"/><Relationship Id="rId9201" Type="http://schemas.openxmlformats.org/officeDocument/2006/relationships/hyperlink" Target="https://www.caixa.gov.br/Downloads/sinapi-cadernos-tecnicos/SINAPI-CT-TRANSPORTE-DE-MATERIAIS-DENTRO-DO-CANTEIRO-DE-OBRAS.pdf" TargetMode="External"/><Relationship Id="rId3295" Type="http://schemas.openxmlformats.org/officeDocument/2006/relationships/hyperlink" Target="https://www.caixa.gov.br/Downloads/sinapi-cadernos-tecnicos/SINAPI-CT-ESCAVACAO-DE-VALAS.pdf" TargetMode="External"/><Relationship Id="rId4139" Type="http://schemas.openxmlformats.org/officeDocument/2006/relationships/hyperlink" Target="https://www.caixa.gov.br/Downloads/sinapi-cadernos-tecnicos/SINAPI-CT-GABIOES-EXECUCAO-DE-MURO-E-PROTECAO-SUPERFICIAL.pdf" TargetMode="External"/><Relationship Id="rId4346" Type="http://schemas.openxmlformats.org/officeDocument/2006/relationships/hyperlink" Target="https://www.caixa.gov.br/Downloads/sinapi-cadernos-tecnicos/SINAPI-CT-IMPERMEABILIZACAO-PROTECAO-MECANICA-E-TRATAMENTO-DE-JUNTA.pdf" TargetMode="External"/><Relationship Id="rId4553" Type="http://schemas.openxmlformats.org/officeDocument/2006/relationships/hyperlink" Target="https://www.caixa.gov.br/Downloads/sinapi-cadernos-tecnicos/SINAPI-CT-INSTALACOES-ELETRICAS-ELETRODUTOS-EMBUTIDOS-CABOS-CAIXAS-TOMADAS-E-INTERRUPTORES.pdf" TargetMode="External"/><Relationship Id="rId4760" Type="http://schemas.openxmlformats.org/officeDocument/2006/relationships/hyperlink" Target="https://www.caixa.gov.br/Downloads/sinapi-cadernos-tecnicos/SINAPI-CT-INSTALACOES-ELETRICAS-REDE-DE-DISTRIBUICAO.pdf" TargetMode="External"/><Relationship Id="rId5604" Type="http://schemas.openxmlformats.org/officeDocument/2006/relationships/hyperlink" Target="https://www.caixa.gov.br/Downloads/sinapi-cadernos-tecnicos/SINAPI-CT-INSTALACOES-PREDIAIS-DE-AGUA-FRIA-EM-PVC.pdf" TargetMode="External"/><Relationship Id="rId5811" Type="http://schemas.openxmlformats.org/officeDocument/2006/relationships/hyperlink" Target="https://www.caixa.gov.br/Downloads/sinapi-cadernos-tecnicos/SINAPI-CT-INSTALACOES-PREDIAIS-DE-AGUA-QUENTE-EM-CPVC.pdf" TargetMode="External"/><Relationship Id="rId8010" Type="http://schemas.openxmlformats.org/officeDocument/2006/relationships/hyperlink" Target="https://www.caixa.gov.br/Downloads/sinapi-cadernos-tecnicos/SINAPI-CT-PISOS.pdf" TargetMode="External"/><Relationship Id="rId8967" Type="http://schemas.openxmlformats.org/officeDocument/2006/relationships/hyperlink" Target="https://www.caixa.gov.br/Downloads/sinapi-cadernos-tecnicos/SINAPI-CT-SOLDA-DE-TOPO-EM-ELEMENTOS-DE-ACO.pdf" TargetMode="External"/><Relationship Id="rId3155" Type="http://schemas.openxmlformats.org/officeDocument/2006/relationships/hyperlink" Target="https://www.caixa.gov.br/Downloads/sinapi-cadernos-tecnicos/SINAPI-CT-ESCAVACAO-HORIZONTAL.pdf" TargetMode="External"/><Relationship Id="rId3362" Type="http://schemas.openxmlformats.org/officeDocument/2006/relationships/hyperlink" Target="https://www.caixa.gov.br/Downloads/sinapi-cadernos-tecnicos/SINAPI-CT-ESCORAMENTO-E-PREPARO-DE-FUNDO-DE-VALAS.pdf" TargetMode="External"/><Relationship Id="rId4206" Type="http://schemas.openxmlformats.org/officeDocument/2006/relationships/hyperlink" Target="https://www.caixa.gov.br/Downloads/sinapi-cadernos-tecnicos/SINAPI-CT-GRAUTE-E-ARMACAO.pdf" TargetMode="External"/><Relationship Id="rId4413" Type="http://schemas.openxmlformats.org/officeDocument/2006/relationships/hyperlink" Target="https://www.caixa.gov.br/Downloads/sinapi-cadernos-tecnicos/SINAPI-CT-INSTALACOES-ELETRICAS-ELETRODUTOS-EMBUTIDOS-CABOS-CAIXAS-TOMADAS-E-INTERRUPTORES.pdf" TargetMode="External"/><Relationship Id="rId4620" Type="http://schemas.openxmlformats.org/officeDocument/2006/relationships/hyperlink" Target="https://www.caixa.gov.br/Downloads/sinapi-cadernos-tecnicos/SINAPI-CT-INSTALACOES-ELETRICAS-ELETRODUTOS-CONEXOES-E-CONDULETES-APARENTES.pdf" TargetMode="External"/><Relationship Id="rId7569" Type="http://schemas.openxmlformats.org/officeDocument/2006/relationships/hyperlink" Target="https://www.caixa.gov.br/Downloads/sinapi-cadernos-tecnicos/SINAPI-CT-PAREDES-DE-CONCRETO-FORMAS.pdf" TargetMode="External"/><Relationship Id="rId7776" Type="http://schemas.openxmlformats.org/officeDocument/2006/relationships/hyperlink" Target="https://www.caixa.gov.br/Downloads/sinapi-cadernos-tecnicos/SINAPI-CT-PERFURACAO-HORIZONTAL-DIRECIONAL-HDD.pdf" TargetMode="External"/><Relationship Id="rId7983" Type="http://schemas.openxmlformats.org/officeDocument/2006/relationships/hyperlink" Target="https://www.caixa.gov.br/Downloads/sinapi-cadernos-tecnicos/SINAPI-CT-PISOS.pdf" TargetMode="External"/><Relationship Id="rId8827" Type="http://schemas.openxmlformats.org/officeDocument/2006/relationships/hyperlink" Target="https://www.caixa.gov.br/Downloads/sinapi-cadernos-tecnicos/SINAPI-CT-SINALIZACAO-HORIZONTAL-VIARIA.pdf" TargetMode="External"/><Relationship Id="rId283" Type="http://schemas.openxmlformats.org/officeDocument/2006/relationships/hyperlink" Target="https://www.caixa.gov.br/Downloads/sinapi-cadernos-tecnicos/SINAPI-CT-ARMACAO-PARA-ESTRUTURAS-DE-CONCRETO-ARMADO.pdf" TargetMode="External"/><Relationship Id="rId490" Type="http://schemas.openxmlformats.org/officeDocument/2006/relationships/hyperlink" Target="https://www.caixa.gov.br/Downloads/sinapi-cadernos-tecnicos/SINAPI-CT-ASSENTAMENTO-DE-TUBOS-DE-PVC-E-METALICOS-EM-REDES-DE-AGUA.pdf" TargetMode="External"/><Relationship Id="rId2171" Type="http://schemas.openxmlformats.org/officeDocument/2006/relationships/hyperlink" Target="https://www.caixa.gov.br/Downloads/sinapi-cadernos-tecnicos/SINAPI-CT-DEPRECIACAO-JUROS-IMPOSTOS-E-SEGUROS-MANUTENCAO-E-MATERIAIS-NA-OPERACAO-DOS-EQUIPAMENTOS.pdf" TargetMode="External"/><Relationship Id="rId3015" Type="http://schemas.openxmlformats.org/officeDocument/2006/relationships/hyperlink" Target="https://www.caixa.gov.br/Downloads/sinapi-cadernos-tecnicos/SINAPI-CT-EQUIPAMENTOS-DE-PROTECAO-COLETIVA.pdf" TargetMode="External"/><Relationship Id="rId3222" Type="http://schemas.openxmlformats.org/officeDocument/2006/relationships/hyperlink" Target="https://www.caixa.gov.br/Downloads/sinapi-cadernos-tecnicos/SINAPI-CT-ESCAVACAO-VERTICAL-A-CEU-ABERTO.pdf" TargetMode="External"/><Relationship Id="rId6378" Type="http://schemas.openxmlformats.org/officeDocument/2006/relationships/hyperlink" Target="https://www.caixa.gov.br/Downloads/sinapi-cadernos-tecnicos/SINAPI-CT-INSTALACOES-EM-COBRE.pdf" TargetMode="External"/><Relationship Id="rId6585" Type="http://schemas.openxmlformats.org/officeDocument/2006/relationships/hyperlink" Target="https://www.caixa.gov.br/Downloads/sinapi-cadernos-tecnicos/SINAPI-CT-INSTALACOES-EM-COBRE.pdf" TargetMode="External"/><Relationship Id="rId7429" Type="http://schemas.openxmlformats.org/officeDocument/2006/relationships/hyperlink" Target="https://www.caixa.gov.br/Downloads/sinapi-cadernos-tecnicos/SINAPI-CT-MASSA-UNICA-INTERNA.pdf" TargetMode="External"/><Relationship Id="rId7636" Type="http://schemas.openxmlformats.org/officeDocument/2006/relationships/hyperlink" Target="https://www.caixa.gov.br/Downloads/sinapi-cadernos-tecnicos/SINAPI-CT-PASSEIOS-DE-CONCRETO.pdf" TargetMode="External"/><Relationship Id="rId143" Type="http://schemas.openxmlformats.org/officeDocument/2006/relationships/hyperlink" Target="https://www.caixa.gov.br/Downloads/sinapi-cadernos-tecnicos/SINAPI-CT-ARGAMASSAS.pdf" TargetMode="External"/><Relationship Id="rId350" Type="http://schemas.openxmlformats.org/officeDocument/2006/relationships/hyperlink" Target="https://www.caixa.gov.br/Downloads/sinapi-cadernos-tecnicos/SINAPI-CT-ASSENTAMENTO-DE-TUBOS-DE-ESGOTO-EM-PVC-E-PEAD.pdf" TargetMode="External"/><Relationship Id="rId2031" Type="http://schemas.openxmlformats.org/officeDocument/2006/relationships/hyperlink" Target="https://www.caixa.gov.br/Downloads/sinapi-cadernos-tecnicos/SINAPI-CT-DEPRECIACAO-JUROS-IMPOSTOS-E-SEGUROS-MANUTENCAO-E-MATERIAIS-NA-OPERACAO-DOS-EQUIPAMENTOS.pdf" TargetMode="External"/><Relationship Id="rId5187" Type="http://schemas.openxmlformats.org/officeDocument/2006/relationships/hyperlink" Target="https://www.caixa.gov.br/Downloads/sinapi-cadernos-tecnicos/SINAPI-CT-INSTALACOES-HIDRAULICAS-EM-PEX.pdf" TargetMode="External"/><Relationship Id="rId5394" Type="http://schemas.openxmlformats.org/officeDocument/2006/relationships/hyperlink" Target="https://www.caixa.gov.br/Downloads/sinapi-cadernos-tecnicos/SINAPI-CT-INSTALACOES-PREDIAIS-DE-ESGOTO-TUBOS-E-CONEXOES.pdf" TargetMode="External"/><Relationship Id="rId6238" Type="http://schemas.openxmlformats.org/officeDocument/2006/relationships/hyperlink" Target="https://www.caixa.gov.br/Downloads/sinapi-cadernos-tecnicos/SINAPI-CT-INSTALACOES-DE-GAS-E-INCENDIO-EM-ACO-E-FERRO-GALVANIZADO.pdf" TargetMode="External"/><Relationship Id="rId6445" Type="http://schemas.openxmlformats.org/officeDocument/2006/relationships/hyperlink" Target="https://www.caixa.gov.br/Downloads/sinapi-cadernos-tecnicos/SINAPI-CT-INSTALACOES-EM-COBRE.pdf" TargetMode="External"/><Relationship Id="rId6792" Type="http://schemas.openxmlformats.org/officeDocument/2006/relationships/hyperlink" Target="https://www.caixa.gov.br/Downloads/sinapi-metodologia/Livro_SINAPI_Calculos_Parametros.pdf" TargetMode="External"/><Relationship Id="rId7843" Type="http://schemas.openxmlformats.org/officeDocument/2006/relationships/hyperlink" Target="https://www.caixa.gov.br/Downloads/sinapi-cadernos-tecnicos/SINAPI-CT-PINTURA-INTERNA.pdf" TargetMode="External"/><Relationship Id="rId9" Type="http://schemas.openxmlformats.org/officeDocument/2006/relationships/hyperlink" Target="https://www.caixa.gov.br/Downloads/sinapi-cadernos-tecnicos/SINAPI-CT-ACESSIBILIDADE.pdf" TargetMode="External"/><Relationship Id="rId210" Type="http://schemas.openxmlformats.org/officeDocument/2006/relationships/hyperlink" Target="https://www.caixa.gov.br/Downloads/sinapi-cadernos-tecnicos/SINAPI-CT-ARGAMASSAS.pdf" TargetMode="External"/><Relationship Id="rId2988" Type="http://schemas.openxmlformats.org/officeDocument/2006/relationships/hyperlink" Target="https://www.caixa.gov.br/Downloads/sinapi-cadernos-tecnicos/SINAPI-CT-EQUIPAMENTOS-DE-PROTECAO-COLETIVA.pdf" TargetMode="External"/><Relationship Id="rId5047" Type="http://schemas.openxmlformats.org/officeDocument/2006/relationships/hyperlink" Target="https://www.caixa.gov.br/Downloads/sinapi-cadernos-tecnicos/SINAPI-CT-INSTALACOES-HIDRAULICAS-RESERVACAO-E-BOMBAS-DE-RECALQUE.pdf" TargetMode="External"/><Relationship Id="rId5254" Type="http://schemas.openxmlformats.org/officeDocument/2006/relationships/hyperlink" Target="https://www.caixa.gov.br/Downloads/sinapi-cadernos-tecnicos/SINAPI-CT-INSTALACOES-HIDRAULICAS-EM-PEX.pdf" TargetMode="External"/><Relationship Id="rId6652" Type="http://schemas.openxmlformats.org/officeDocument/2006/relationships/hyperlink" Target="https://www.caixa.gov.br/Downloads/sinapi-cadernos-tecnicos/SINAPI-CT-INSTALACOES-PARA-CANTEIROS-DE-OBRAS.pdf" TargetMode="External"/><Relationship Id="rId7703" Type="http://schemas.openxmlformats.org/officeDocument/2006/relationships/hyperlink" Target="https://www.caixa.gov.br/Downloads/sinapi-cadernos-tecnicos/SINAPI-CT-PAVIMENTO-RIGIDO-DE-CONCRETO.pdf" TargetMode="External"/><Relationship Id="rId7910" Type="http://schemas.openxmlformats.org/officeDocument/2006/relationships/hyperlink" Target="https://www.caixa.gov.br/Downloads/sinapi-cadernos-tecnicos/SINAPI-CT-PINTURA-EM-SUPERFICIES-METALICAS.pdf" TargetMode="External"/><Relationship Id="rId1797" Type="http://schemas.openxmlformats.org/officeDocument/2006/relationships/hyperlink" Target="https://www.caixa.gov.br/Downloads/sinapi-cadernos-tecnicos/SINAPI-CT-CUSTOS-HORARIOS-PRODUTIVO-E-IMPRODUTIVO-DOS-EQUIPAMENTOS.pdf" TargetMode="External"/><Relationship Id="rId2848" Type="http://schemas.openxmlformats.org/officeDocument/2006/relationships/hyperlink" Target="https://www.caixa.gov.br/Downloads/sinapi-cadernos-tecnicos/SINAPI-CT-DUTOS-PARA-AR-CONDICIONADO.pdf" TargetMode="External"/><Relationship Id="rId5461" Type="http://schemas.openxmlformats.org/officeDocument/2006/relationships/hyperlink" Target="https://www.caixa.gov.br/Downloads/sinapi-cadernos-tecnicos/SINAPI-CT-INSTALACOES-PREDIAIS-DE-AGUA-FRIA-EM-PVC.pdf" TargetMode="External"/><Relationship Id="rId6305" Type="http://schemas.openxmlformats.org/officeDocument/2006/relationships/hyperlink" Target="https://www.caixa.gov.br/Downloads/sinapi-cadernos-tecnicos/SINAPI-CT-INSTALACOES-DE-GAS-EM-PEX-MULTICAMADAS.pdf" TargetMode="External"/><Relationship Id="rId6512" Type="http://schemas.openxmlformats.org/officeDocument/2006/relationships/hyperlink" Target="https://www.caixa.gov.br/Downloads/sinapi-cadernos-tecnicos/SINAPI-CT-INSTALACOES-EM-COBRE.pdf" TargetMode="External"/><Relationship Id="rId9668" Type="http://schemas.openxmlformats.org/officeDocument/2006/relationships/hyperlink" Target="https://www.caixa.gov.br/Downloads/sinapi-cadernos-tecnicos/SINAPI-CT-VALVULAS-PARA-REDES-DE-SANEAMENTO.pdf" TargetMode="External"/><Relationship Id="rId89" Type="http://schemas.openxmlformats.org/officeDocument/2006/relationships/hyperlink" Target="https://www.caixa.gov.br/Downloads/sinapi-cadernos-tecnicos/SINAPI-CT-ALVENARIAS-DIVERSAS.pdf" TargetMode="External"/><Relationship Id="rId1657" Type="http://schemas.openxmlformats.org/officeDocument/2006/relationships/hyperlink" Target="https://www.caixa.gov.br/Downloads/sinapi-cadernos-tecnicos/SINAPI-CT-CUSTOS-HORARIOS-PRODUTIVO-E-IMPRODUTIVO-DOS-EQUIPAMENTOS.pdf" TargetMode="External"/><Relationship Id="rId1864" Type="http://schemas.openxmlformats.org/officeDocument/2006/relationships/hyperlink" Target="https://www.caixa.gov.br/Downloads/sinapi-cadernos-tecnicos/SINAPI-CT-DEMOLICOES-E-REMOCOES.pdf" TargetMode="External"/><Relationship Id="rId2708" Type="http://schemas.openxmlformats.org/officeDocument/2006/relationships/hyperlink" Target="https://www.caixa.gov.br/Downloads/sinapi-cadernos-tecnicos/SINAPI-CT-DEPRECIACAO-JUROS-IMPOSTOS-E-SEGUROS-MANUTENCAO-E-MATERIAIS-NA-OPERACAO-DOS-EQUIPAMENTOS.pdf" TargetMode="External"/><Relationship Id="rId2915" Type="http://schemas.openxmlformats.org/officeDocument/2006/relationships/hyperlink" Target="https://www.caixa.gov.br/Downloads/sinapi-cadernos-tecnicos/SINAPI-CT-ELETROCALHAS.pdf" TargetMode="External"/><Relationship Id="rId4063" Type="http://schemas.openxmlformats.org/officeDocument/2006/relationships/hyperlink" Target="https://www.caixa.gov.br/Downloads/sinapi-cadernos-tecnicos/SINAPI-CT-FORMAS-PARA-ESTRUTURAS-DE-CONCRETO-ARMADO.pdf" TargetMode="External"/><Relationship Id="rId4270" Type="http://schemas.openxmlformats.org/officeDocument/2006/relationships/hyperlink" Target="https://www.caixa.gov.br/Downloads/sinapi-cadernos-tecnicos/SINAPI-CT-GUIAS-E-SARJETAS.pdf" TargetMode="External"/><Relationship Id="rId5114" Type="http://schemas.openxmlformats.org/officeDocument/2006/relationships/hyperlink" Target="https://www.caixa.gov.br/Downloads/sinapi-cadernos-tecnicos/SINAPI-CT-INSTALACOES-HIDRAULICAS-RESERVACAO-E-BOMBAS-DE-RECALQUE.pdf" TargetMode="External"/><Relationship Id="rId5321" Type="http://schemas.openxmlformats.org/officeDocument/2006/relationships/hyperlink" Target="https://www.caixa.gov.br/Downloads/sinapi-cadernos-tecnicos/SINAPI-CT-INSTALACOES-HIDRAULICAS-EM-PPR.pdf" TargetMode="External"/><Relationship Id="rId8477" Type="http://schemas.openxmlformats.org/officeDocument/2006/relationships/hyperlink" Target="https://www.caixa.gov.br/Downloads/sinapi-cadernos-tecnicos/SINAPI-CT-RASGOS-E-FIXACOES.pdf" TargetMode="External"/><Relationship Id="rId8684" Type="http://schemas.openxmlformats.org/officeDocument/2006/relationships/hyperlink" Target="https://www.caixa.gov.br/Downloads/sinapi-cadernos-tecnicos/SINAPI-CT-REDES-DE-AGUA-E-ESGOTO-EM-PEAD-LISO-(TUBOS-E-CONEXOES).pdf" TargetMode="External"/><Relationship Id="rId8891" Type="http://schemas.openxmlformats.org/officeDocument/2006/relationships/hyperlink" Target="https://www.caixa.gov.br/Downloads/sinapi-cadernos-tecnicos/SINAPI-CT-SISTEMA-DE-PROTECAO-CONTRA-DESCARGAS-ATMOSFERICAS-SPDA.pdf" TargetMode="External"/><Relationship Id="rId9528" Type="http://schemas.openxmlformats.org/officeDocument/2006/relationships/hyperlink" Target="https://www.caixa.gov.br/Downloads/sinapi-cadernos-tecnicos/SINAPI-CT-VIDROS-E-ESPELHOS.pdf" TargetMode="External"/><Relationship Id="rId1517" Type="http://schemas.openxmlformats.org/officeDocument/2006/relationships/hyperlink" Target="https://www.caixa.gov.br/Downloads/sinapi-cadernos-tecnicos/SINAPI-CT-CUSTOS-HORARIOS-PRODUTIVO-E-IMPRODUTIVO-DOS-EQUIPAMENTOS.pdf" TargetMode="External"/><Relationship Id="rId1724" Type="http://schemas.openxmlformats.org/officeDocument/2006/relationships/hyperlink" Target="https://www.caixa.gov.br/Downloads/sinapi-cadernos-tecnicos/SINAPI-CT-CUSTOS-HORARIOS-PRODUTIVO-E-IMPRODUTIVO-DOS-EQUIPAMENTOS.pdf" TargetMode="External"/><Relationship Id="rId4130" Type="http://schemas.openxmlformats.org/officeDocument/2006/relationships/hyperlink" Target="https://www.caixa.gov.br/Downloads/sinapi-cadernos-tecnicos/SINAPI-CT-FORMAS-PARA-PILARES-CIRCULARES.pdf" TargetMode="External"/><Relationship Id="rId7079" Type="http://schemas.openxmlformats.org/officeDocument/2006/relationships/hyperlink" Target="https://www.caixa.gov.br/Downloads/sinapi-metodologia/Livro_SINAPI_Calculos_Parametros.pdf" TargetMode="External"/><Relationship Id="rId7286" Type="http://schemas.openxmlformats.org/officeDocument/2006/relationships/hyperlink" Target="https://www.caixa.gov.br/Downloads/sinapi-cadernos-tecnicos/SINAPI-CT-MASSA-UNICA-EXTERNA.pdf" TargetMode="External"/><Relationship Id="rId7493" Type="http://schemas.openxmlformats.org/officeDocument/2006/relationships/hyperlink" Target="https://www.caixa.gov.br/Downloads/sinapi-cadernos-tecnicos/SINAPI-CT-PAISAGISMO-PLANTIO.pdf" TargetMode="External"/><Relationship Id="rId8337" Type="http://schemas.openxmlformats.org/officeDocument/2006/relationships/hyperlink" Target="https://www.caixa.gov.br/Downloads/sinapi-cadernos-tecnicos/SINAPI-CT-QUADRAS-E-SEUS-EQUIPAMENTOS.pdf" TargetMode="External"/><Relationship Id="rId8544" Type="http://schemas.openxmlformats.org/officeDocument/2006/relationships/hyperlink" Target="https://www.caixa.gov.br/Downloads/sinapi-cadernos-tecnicos/SINAPI-CT-RECOMPOSICAO-DE-PAVIMENTOS.pdf" TargetMode="External"/><Relationship Id="rId8751" Type="http://schemas.openxmlformats.org/officeDocument/2006/relationships/hyperlink" Target="https://www.caixa.gov.br/Downloads/sinapi-cadernos-tecnicos/SINAPI-CT-REDES-DE-AGUA-E-ESGOTO-EM-PEAD-LISO-(TUBOS-E-CONEXOES).pdf" TargetMode="External"/><Relationship Id="rId16" Type="http://schemas.openxmlformats.org/officeDocument/2006/relationships/hyperlink" Target="https://www.caixa.gov.br/Downloads/sinapi-cadernos-tecnicos/SINAPI-CT-ALVENARIA-ESTRUTURAL-BLOCOS-CERAMICOS.pdf" TargetMode="External"/><Relationship Id="rId1931" Type="http://schemas.openxmlformats.org/officeDocument/2006/relationships/hyperlink" Target="https://www.caixa.gov.br/Downloads/sinapi-cadernos-tecnicos/SINAPI-CT-DEPRECIACAO-JUROS-IMPOSTOS-E-SEGUROS-MANUTENCAO-E-MATERIAIS-NA-OPERACAO-DOS-EQUIPAMENTOS.pdf" TargetMode="External"/><Relationship Id="rId3689" Type="http://schemas.openxmlformats.org/officeDocument/2006/relationships/hyperlink" Target="https://www.caixa.gov.br/Downloads/sinapi-cadernos-tecnicos/SINAPI-CT-ESTRUTURA-E-TRAMA-PARA-COBERTURA.pdf" TargetMode="External"/><Relationship Id="rId3896" Type="http://schemas.openxmlformats.org/officeDocument/2006/relationships/hyperlink" Target="https://www.caixa.gov.br/Downloads/sinapi-cadernos-tecnicos/SINAPI-CT-EXECUCAO-DE-TIRANTES.pdf" TargetMode="External"/><Relationship Id="rId6095" Type="http://schemas.openxmlformats.org/officeDocument/2006/relationships/hyperlink" Target="https://www.caixa.gov.br/Downloads/sinapi-cadernos-tecnicos/SINAPI-CT-INSTALACOES-DE-GAS-E-INCENDIO-EM-ACO-E-FERRO-GALVANIZADO.pdf" TargetMode="External"/><Relationship Id="rId7146" Type="http://schemas.openxmlformats.org/officeDocument/2006/relationships/hyperlink" Target="https://www.caixa.gov.br/Downloads/sinapi-cadernos-tecnicos/SINAPI-CT-LOCACAO-DE-OBRAS.pdf" TargetMode="External"/><Relationship Id="rId7353" Type="http://schemas.openxmlformats.org/officeDocument/2006/relationships/hyperlink" Target="https://www.caixa.gov.br/Downloads/sinapi-cadernos-tecnicos/SINAPI-CT-MASSA-UNICA-EXTERNA.pdf" TargetMode="External"/><Relationship Id="rId7560" Type="http://schemas.openxmlformats.org/officeDocument/2006/relationships/hyperlink" Target="https://www.caixa.gov.br/Downloads/sinapi-cadernos-tecnicos/SINAPI-CT-PAREDES-DE-CONCRETO-ESTUCAMENTO.pdf" TargetMode="External"/><Relationship Id="rId8404" Type="http://schemas.openxmlformats.org/officeDocument/2006/relationships/hyperlink" Target="https://www.caixa.gov.br/Downloads/sinapi-cadernos-tecnicos/SINAPI-CT-RASGOS-E-FIXACOES.pdf" TargetMode="External"/><Relationship Id="rId8611" Type="http://schemas.openxmlformats.org/officeDocument/2006/relationships/hyperlink" Target="https://www.caixa.gov.br/Downloads/sinapi-cadernos-tecnicos/SINAPI-CT-REDES-DE-LOGICA-TELEFONIA-E-IMAGEM.pdf" TargetMode="External"/><Relationship Id="rId2498" Type="http://schemas.openxmlformats.org/officeDocument/2006/relationships/hyperlink" Target="https://www.caixa.gov.br/Downloads/sinapi-cadernos-tecnicos/SINAPI-CT-DEPRECIACAO-JUROS-IMPOSTOS-E-SEGUROS-MANUTENCAO-E-MATERIAIS-NA-OPERACAO-DOS-EQUIPAMENTOS.pdf" TargetMode="External"/><Relationship Id="rId3549" Type="http://schemas.openxmlformats.org/officeDocument/2006/relationships/hyperlink" Target="https://www.caixa.gov.br/Downloads/sinapi-cadernos-tecnicos/SINAPI-CT-ESQUADRIAS-PORTAS.pdf" TargetMode="External"/><Relationship Id="rId4947" Type="http://schemas.openxmlformats.org/officeDocument/2006/relationships/hyperlink" Target="https://www.caixa.gov.br/Downloads/sinapi-cadernos-tecnicos/SINAPI-CT-INSTALACOES-HIDRAULICAS-RESERVACAO-E-BOMBAS-DE-RECALQUE.pdf" TargetMode="External"/><Relationship Id="rId6162" Type="http://schemas.openxmlformats.org/officeDocument/2006/relationships/hyperlink" Target="https://www.caixa.gov.br/Downloads/sinapi-cadernos-tecnicos/SINAPI-CT-INSTALACOES-DE-GAS-E-INCENDIO-EM-ACO-E-FERRO-GALVANIZADO.pdf" TargetMode="External"/><Relationship Id="rId7006" Type="http://schemas.openxmlformats.org/officeDocument/2006/relationships/hyperlink" Target="https://www.caixa.gov.br/Downloads/sinapi-metodologia/Livro_SINAPI_Calculos_Parametros.pdf" TargetMode="External"/><Relationship Id="rId7213" Type="http://schemas.openxmlformats.org/officeDocument/2006/relationships/hyperlink" Target="https://www.caixa.gov.br/Downloads/sinapi-cadernos-tecnicos/SINAPI-CT-LOUCAS-E-METAIS.pdf" TargetMode="External"/><Relationship Id="rId7420" Type="http://schemas.openxmlformats.org/officeDocument/2006/relationships/hyperlink" Target="https://www.caixa.gov.br/Downloads/sinapi-cadernos-tecnicos/SINAPI-CT-MASSA-UNICA-INTERNA.pdf" TargetMode="External"/><Relationship Id="rId677" Type="http://schemas.openxmlformats.org/officeDocument/2006/relationships/hyperlink" Target="https://www.caixa.gov.br/Downloads/sinapi-cadernos-tecnicos/SINAPI-CT-ASSENTAMENTO-DE-TUBOS-DE-ESGOTO-OU-DRENAGEM-PLUVIAL-EM-CONCRETO.pdf" TargetMode="External"/><Relationship Id="rId2358" Type="http://schemas.openxmlformats.org/officeDocument/2006/relationships/hyperlink" Target="https://www.caixa.gov.br/Downloads/sinapi-cadernos-tecnicos/SINAPI-CT-DEPRECIACAO-JUROS-IMPOSTOS-E-SEGUROS-MANUTENCAO-E-MATERIAIS-NA-OPERACAO-DOS-EQUIPAMENTOS.pdf" TargetMode="External"/><Relationship Id="rId3756" Type="http://schemas.openxmlformats.org/officeDocument/2006/relationships/hyperlink" Target="https://www.caixa.gov.br/Downloads/sinapi-cadernos-tecnicos/SINAPI-CT-ESTRUTURAS-DE-CONTENCAO-ESTACAS-PAREDES-DIAFRAGMA-E-MURETA-GUIA.pdf" TargetMode="External"/><Relationship Id="rId3963" Type="http://schemas.openxmlformats.org/officeDocument/2006/relationships/hyperlink" Target="https://www.caixa.gov.br/Downloads/sinapi-cadernos-tecnicos/SINAPI-CT-FOSSAS-E-SUMIDOUROS.pdf" TargetMode="External"/><Relationship Id="rId4807" Type="http://schemas.openxmlformats.org/officeDocument/2006/relationships/hyperlink" Target="https://www.caixa.gov.br/Downloads/sinapi-cadernos-tecnicos/SINAPI-CT-INSTALACOES-ELETRICAS-REDE-DE-DISTRIBUICAO.pdf" TargetMode="External"/><Relationship Id="rId6022" Type="http://schemas.openxmlformats.org/officeDocument/2006/relationships/hyperlink" Target="https://www.caixa.gov.br/Downloads/sinapi-cadernos-tecnicos/SINAPI-CT-INSTALACOES-DE-GAS-E-INCENDIO-EM-ACO-E-FERRO-GALVANIZADO.pdf" TargetMode="External"/><Relationship Id="rId9178" Type="http://schemas.openxmlformats.org/officeDocument/2006/relationships/hyperlink" Target="https://www.caixa.gov.br/Downloads/sinapi-cadernos-tecnicos/SINAPI-CT-TRANSPORTE-DE-MATERIAIS-DENTRO-DO-CANTEIRO-DE-OBRAS.pdf" TargetMode="External"/><Relationship Id="rId9385" Type="http://schemas.openxmlformats.org/officeDocument/2006/relationships/hyperlink" Target="https://www.caixa.gov.br/Downloads/sinapi-cadernos-tecnicos/SINAPI-CT-TRATAMENTOS-SUPERFICIAIS.pdf" TargetMode="External"/><Relationship Id="rId884" Type="http://schemas.openxmlformats.org/officeDocument/2006/relationships/hyperlink" Target="https://www.caixa.gov.br/Downloads/sinapi-cadernos-tecnicos/SINAPI-CT-ATERROS-BASES-SUB-BASES-E-IMPRIMACOES.pdf" TargetMode="External"/><Relationship Id="rId2565" Type="http://schemas.openxmlformats.org/officeDocument/2006/relationships/hyperlink" Target="https://www.caixa.gov.br/Downloads/sinapi-cadernos-tecnicos/SINAPI-CT-DEPRECIACAO-JUROS-IMPOSTOS-E-SEGUROS-MANUTENCAO-E-MATERIAIS-NA-OPERACAO-DOS-EQUIPAMENTOS.pdf" TargetMode="External"/><Relationship Id="rId2772" Type="http://schemas.openxmlformats.org/officeDocument/2006/relationships/hyperlink" Target="https://www.caixa.gov.br/Downloads/sinapi-cadernos-tecnicos/SINAPI-CT-DRENOS.pdf" TargetMode="External"/><Relationship Id="rId3409" Type="http://schemas.openxmlformats.org/officeDocument/2006/relationships/hyperlink" Target="https://www.caixa.gov.br/Downloads/sinapi-cadernos-tecnicos/SINAPI-CT-ESGOTAMENTO-DE-VALA-E-REBAIXAMENTO-DO-LENCOL-FREATICO.pdf" TargetMode="External"/><Relationship Id="rId3616" Type="http://schemas.openxmlformats.org/officeDocument/2006/relationships/hyperlink" Target="https://www.caixa.gov.br/Downloads/sinapi-cadernos-tecnicos/SINAPI-CT-ESTACAS-EM-HELICE-CONTINUA.pdf" TargetMode="External"/><Relationship Id="rId3823" Type="http://schemas.openxmlformats.org/officeDocument/2006/relationships/hyperlink" Target="https://www.caixa.gov.br/Downloads/sinapi-cadernos-tecnicos/SINAPI-CT-ESTRUTURAS-DE-MADEIRA.pdf" TargetMode="External"/><Relationship Id="rId6979" Type="http://schemas.openxmlformats.org/officeDocument/2006/relationships/hyperlink" Target="https://www.caixa.gov.br/Downloads/sinapi-metodologia/Livro_SINAPI_Calculos_Parametros.pdf" TargetMode="External"/><Relationship Id="rId8194" Type="http://schemas.openxmlformats.org/officeDocument/2006/relationships/hyperlink" Target="https://www.caixa.gov.br/Downloads/sinapi-cadernos-tecnicos/SINAPI-CT-POCOS-DE-VISITA-E-CAIXAS-PARA-BOCAS-DE-LOBO.pdf" TargetMode="External"/><Relationship Id="rId9038" Type="http://schemas.openxmlformats.org/officeDocument/2006/relationships/hyperlink" Target="https://www.caixa.gov.br/Downloads/sinapi-cadernos-tecnicos/SINAPI-CT-TRANSFORMADORES.pdf" TargetMode="External"/><Relationship Id="rId9592" Type="http://schemas.openxmlformats.org/officeDocument/2006/relationships/hyperlink" Target="https://www.caixa.gov.br/Downloads/sinapi-cadernos-tecnicos/SINAPI-CT-VALVULAS-E-REGISTROS-PARA-SISTEMAS-PREDIAIS.pdf" TargetMode="External"/><Relationship Id="rId537" Type="http://schemas.openxmlformats.org/officeDocument/2006/relationships/hyperlink" Target="https://www.caixa.gov.br/Downloads/sinapi-cadernos-tecnicos/SINAPI-CT-ASSENTAMENTO-DE-TUBOS-DE-PVC-E-METALICOS-EM-REDES-DE-AGUA.pdf" TargetMode="External"/><Relationship Id="rId744" Type="http://schemas.openxmlformats.org/officeDocument/2006/relationships/hyperlink" Target="https://www.caixa.gov.br/Downloads/sinapi-cadernos-tecnicos/SINAPI-CT-ATERRO-E-REATERRO-DE-VALAS.pdf" TargetMode="External"/><Relationship Id="rId951" Type="http://schemas.openxmlformats.org/officeDocument/2006/relationships/hyperlink" Target="https://www.caixa.gov.br/Downloads/sinapi-cadernos-tecnicos/SINAPI-CT-ATERROS-BASES-SUB-BASES-E-IMPRIMACOES.pdf" TargetMode="External"/><Relationship Id="rId1167" Type="http://schemas.openxmlformats.org/officeDocument/2006/relationships/hyperlink" Target="https://www.caixa.gov.br/Downloads/sinapi-cadernos-tecnicos/SINAPI-CT-CAIXAS-DE-AGUA-PARA-EDIFICACOES.pdf" TargetMode="External"/><Relationship Id="rId1374" Type="http://schemas.openxmlformats.org/officeDocument/2006/relationships/hyperlink" Target="https://www.caixa.gov.br/Downloads/sinapi-cadernos-tecnicos/SINAPI-CT-CONCRETO-PROTENDIDO.pdf" TargetMode="External"/><Relationship Id="rId1581" Type="http://schemas.openxmlformats.org/officeDocument/2006/relationships/hyperlink" Target="https://www.caixa.gov.br/Downloads/sinapi-cadernos-tecnicos/SINAPI-CT-CUSTOS-HORARIOS-PRODUTIVO-E-IMPRODUTIVO-DOS-EQUIPAMENTOS.pdf" TargetMode="External"/><Relationship Id="rId2218" Type="http://schemas.openxmlformats.org/officeDocument/2006/relationships/hyperlink" Target="https://www.caixa.gov.br/Downloads/sinapi-cadernos-tecnicos/SINAPI-CT-DEPRECIACAO-JUROS-IMPOSTOS-E-SEGUROS-MANUTENCAO-E-MATERIAIS-NA-OPERACAO-DOS-EQUIPAMENTOS.pdf" TargetMode="External"/><Relationship Id="rId2425" Type="http://schemas.openxmlformats.org/officeDocument/2006/relationships/hyperlink" Target="https://www.caixa.gov.br/Downloads/sinapi-cadernos-tecnicos/SINAPI-CT-DEPRECIACAO-JUROS-IMPOSTOS-E-SEGUROS-MANUTENCAO-E-MATERIAIS-NA-OPERACAO-DOS-EQUIPAMENTOS.pdf" TargetMode="External"/><Relationship Id="rId2632" Type="http://schemas.openxmlformats.org/officeDocument/2006/relationships/hyperlink" Target="https://www.caixa.gov.br/Downloads/sinapi-cadernos-tecnicos/SINAPI-CT-DEPRECIACAO-JUROS-IMPOSTOS-E-SEGUROS-MANUTENCAO-E-MATERIAIS-NA-OPERACAO-DOS-EQUIPAMENTOS.pdf" TargetMode="External"/><Relationship Id="rId5788" Type="http://schemas.openxmlformats.org/officeDocument/2006/relationships/hyperlink" Target="https://www.caixa.gov.br/Downloads/sinapi-cadernos-tecnicos/SINAPI-CT-INSTALACOES-PREDIAIS-DE-AGUA-QUENTE-EM-CPVC.pdf" TargetMode="External"/><Relationship Id="rId5995" Type="http://schemas.openxmlformats.org/officeDocument/2006/relationships/hyperlink" Target="https://www.caixa.gov.br/Downloads/sinapi-cadernos-tecnicos/SINAPI-CT-INSTALACOES-DE-GAS-E-INCENDIO-EM-ACO-E-FERRO-GALVANIZADO.pdf" TargetMode="External"/><Relationship Id="rId6839" Type="http://schemas.openxmlformats.org/officeDocument/2006/relationships/hyperlink" Target="https://www.caixa.gov.br/Downloads/sinapi-metodologia/Livro_SINAPI_Calculos_Parametros.pdf" TargetMode="External"/><Relationship Id="rId9245" Type="http://schemas.openxmlformats.org/officeDocument/2006/relationships/hyperlink" Target="https://www.caixa.gov.br/Downloads/sinapi-cadernos-tecnicos/SINAPI-CT-TRANSPORTE-CARGA-E-DESCARGA-DE-MATERIAIS.pdf" TargetMode="External"/><Relationship Id="rId9452" Type="http://schemas.openxmlformats.org/officeDocument/2006/relationships/hyperlink" Target="https://www.caixa.gov.br/Downloads/sinapi-cadernos-tecnicos/SINAPI-CT-TUBULACAO-FLANGEADA-PARA-REDES-DE-AGUA.pdf" TargetMode="External"/><Relationship Id="rId80" Type="http://schemas.openxmlformats.org/officeDocument/2006/relationships/hyperlink" Target="https://www.caixa.gov.br/Downloads/sinapi-cadernos-tecnicos/SINAPI-CT-ALVENARIA-DE-VEDACAO.pdf" TargetMode="External"/><Relationship Id="rId604" Type="http://schemas.openxmlformats.org/officeDocument/2006/relationships/hyperlink" Target="https://www.caixa.gov.br/Downloads/sinapi-cadernos-tecnicos/SINAPI-CT-ASSENTAMENTO-DE-TUBOS-DE-PVC-E-METALICOS-EM-REDES-DE-AGUA.pdf" TargetMode="External"/><Relationship Id="rId811" Type="http://schemas.openxmlformats.org/officeDocument/2006/relationships/hyperlink" Target="https://www.caixa.gov.br/Downloads/sinapi-cadernos-tecnicos/SINAPI-CT-ATERROS-BASES-SUB-BASES-E-IMPRIMACOES.pdf" TargetMode="External"/><Relationship Id="rId1027" Type="http://schemas.openxmlformats.org/officeDocument/2006/relationships/hyperlink" Target="https://www.caixa.gov.br/Downloads/sinapi-cadernos-tecnicos/SINAPI-CT-BOCAS-PARA-BUEIROS.pdf" TargetMode="External"/><Relationship Id="rId1234" Type="http://schemas.openxmlformats.org/officeDocument/2006/relationships/hyperlink" Target="https://www.caixa.gov.br/Downloads/sinapi-cadernos-tecnicos/SINAPI-CT-CANALETAS-GRELHAS-E-CAIXAS-COM-GRELHA-PARA-DRENAGEM.pdf" TargetMode="External"/><Relationship Id="rId1441" Type="http://schemas.openxmlformats.org/officeDocument/2006/relationships/hyperlink" Target="https://www.caixa.gov.br/Downloads/sinapi-cadernos-tecnicos/SINAPI-CT-CONTRAPISO.pdf" TargetMode="External"/><Relationship Id="rId4597" Type="http://schemas.openxmlformats.org/officeDocument/2006/relationships/hyperlink" Target="https://www.caixa.gov.br/Downloads/sinapi-cadernos-tecnicos/SINAPI-CT-INSTALACOES-ELETRICAS-ELETRODUTOS-CONEXOES-E-CONDULETES-APARENTES.pdf" TargetMode="External"/><Relationship Id="rId5648" Type="http://schemas.openxmlformats.org/officeDocument/2006/relationships/hyperlink" Target="https://www.caixa.gov.br/Downloads/sinapi-cadernos-tecnicos/SINAPI-CT-INSTALACOES-PREDIAIS-DE-AGUA-FRIA-EM-PVC.pdf" TargetMode="External"/><Relationship Id="rId5855" Type="http://schemas.openxmlformats.org/officeDocument/2006/relationships/hyperlink" Target="https://www.caixa.gov.br/Downloads/sinapi-cadernos-tecnicos/SINAPI-CT-INSTALACOES-PREDIAIS-DE-AGUAS-PLUVIAIS-TUBOS-CONEXOES-CAIXAS-E-RALOS.pdf" TargetMode="External"/><Relationship Id="rId6906" Type="http://schemas.openxmlformats.org/officeDocument/2006/relationships/hyperlink" Target="https://www.caixa.gov.br/Downloads/sinapi-metodologia/Livro_SINAPI_Calculos_Parametros.pdf" TargetMode="External"/><Relationship Id="rId8054" Type="http://schemas.openxmlformats.org/officeDocument/2006/relationships/hyperlink" Target="https://www.caixa.gov.br/Downloads/sinapi-cadernos-tecnicos/SINAPI-CT-POSTES-DE-CONCRETO-E-METALICOS.pdf" TargetMode="External"/><Relationship Id="rId8261" Type="http://schemas.openxmlformats.org/officeDocument/2006/relationships/hyperlink" Target="https://www.caixa.gov.br/Downloads/sinapi-cadernos-tecnicos/SINAPI-CT-POCOS-DE-VISITA-E-CAIXAS-PARA-BOCAS-DE-LOBO.pdf" TargetMode="External"/><Relationship Id="rId9105" Type="http://schemas.openxmlformats.org/officeDocument/2006/relationships/hyperlink" Target="https://www.caixa.gov.br/Downloads/sinapi-cadernos-tecnicos/SINAPI-CT-TRANSPORTE-FLUVIAL-CARGA-E-DESCARGA.pdf" TargetMode="External"/><Relationship Id="rId9312" Type="http://schemas.openxmlformats.org/officeDocument/2006/relationships/hyperlink" Target="https://www.caixa.gov.br/Downloads/sinapi-cadernos-tecnicos/SINAPI-CT-TRANSPORTE-CARGA-E-DESCARGA-DE-MATERIAIS.pdf" TargetMode="External"/><Relationship Id="rId1301" Type="http://schemas.openxmlformats.org/officeDocument/2006/relationships/hyperlink" Target="https://www.caixa.gov.br/Downloads/sinapi-cadernos-tecnicos/SINAPI-CT-CONCRETAGEM-PARA-ESTRUTURAS-DE-CONCRETO-ARMADO.pdf" TargetMode="External"/><Relationship Id="rId3199" Type="http://schemas.openxmlformats.org/officeDocument/2006/relationships/hyperlink" Target="https://www.caixa.gov.br/Downloads/sinapi-cadernos-tecnicos/SINAPI-CT-ESCAVACAO-VERTICAL-A-CEU-ABERTO.pdf" TargetMode="External"/><Relationship Id="rId4457" Type="http://schemas.openxmlformats.org/officeDocument/2006/relationships/hyperlink" Target="https://www.caixa.gov.br/Downloads/sinapi-cadernos-tecnicos/SINAPI-CT-INSTALACOES-ELETRICAS-ELETRODUTOS-EMBUTIDOS-CABOS-CAIXAS-TOMADAS-E-INTERRUPTORES.pdf" TargetMode="External"/><Relationship Id="rId4664" Type="http://schemas.openxmlformats.org/officeDocument/2006/relationships/hyperlink" Target="https://www.caixa.gov.br/Downloads/sinapi-cadernos-tecnicos/SINAPI-CT-INSTALACOES-ELETRICAS-QUADROS-CABOS-DISJUNTORES-CONTATORES-E-BARRAMENTOS-BLINDADOS.pdf" TargetMode="External"/><Relationship Id="rId5508" Type="http://schemas.openxmlformats.org/officeDocument/2006/relationships/hyperlink" Target="https://www.caixa.gov.br/Downloads/sinapi-cadernos-tecnicos/SINAPI-CT-INSTALACOES-PREDIAIS-DE-AGUA-FRIA-EM-PVC.pdf" TargetMode="External"/><Relationship Id="rId5715" Type="http://schemas.openxmlformats.org/officeDocument/2006/relationships/hyperlink" Target="https://www.caixa.gov.br/Downloads/sinapi-cadernos-tecnicos/SINAPI-CT-INSTALACOES-PREDIAIS-DE-AGUA-QUENTE-EM-CPVC.pdf" TargetMode="External"/><Relationship Id="rId7070" Type="http://schemas.openxmlformats.org/officeDocument/2006/relationships/hyperlink" Target="https://www.caixa.gov.br/Downloads/sinapi-metodologia/Livro_SINAPI_Calculos_Parametros.pdf" TargetMode="External"/><Relationship Id="rId8121" Type="http://schemas.openxmlformats.org/officeDocument/2006/relationships/hyperlink" Target="https://www.caixa.gov.br/Downloads/sinapi-cadernos-tecnicos/SINAPI-CT-POCOS-DE-VISITA-E-CAIXAS-PARA-BOCAS-DE-LOBO.pdf" TargetMode="External"/><Relationship Id="rId3059" Type="http://schemas.openxmlformats.org/officeDocument/2006/relationships/hyperlink" Target="https://www.caixa.gov.br/Downloads/sinapi-cadernos-tecnicos/SINAPI-CT-ESCADAS.pdf" TargetMode="External"/><Relationship Id="rId3266" Type="http://schemas.openxmlformats.org/officeDocument/2006/relationships/hyperlink" Target="https://www.caixa.gov.br/Downloads/sinapi-cadernos-tecnicos/SINAPI-CT-ESCAVACAO-DE-VALAS.pdf" TargetMode="External"/><Relationship Id="rId3473" Type="http://schemas.openxmlformats.org/officeDocument/2006/relationships/hyperlink" Target="https://www.caixa.gov.br/Downloads/sinapi-cadernos-tecnicos/SINAPI-CT-ESQUADRIAS-PORTAS.pdf" TargetMode="External"/><Relationship Id="rId4317" Type="http://schemas.openxmlformats.org/officeDocument/2006/relationships/hyperlink" Target="https://www.caixa.gov.br/Downloads/sinapi-cadernos-tecnicos/SINAPI-CT-ILUMINACAO-PREDIAL-E-MONITORAMENTO.pdf" TargetMode="External"/><Relationship Id="rId4524" Type="http://schemas.openxmlformats.org/officeDocument/2006/relationships/hyperlink" Target="https://www.caixa.gov.br/Downloads/sinapi-cadernos-tecnicos/SINAPI-CT-INSTALACOES-ELETRICAS-ELETRODUTOS-EMBUTIDOS-CABOS-CAIXAS-TOMADAS-E-INTERRUPTORES.pdf" TargetMode="External"/><Relationship Id="rId4871" Type="http://schemas.openxmlformats.org/officeDocument/2006/relationships/hyperlink" Target="https://www.caixa.gov.br/Downloads/sinapi-cadernos-tecnicos/SINAPI-CT-INSTALACOES-HIDRAULICAS-RESERVACAO-E-BOMBAS-DE-RECALQUE.pdf" TargetMode="External"/><Relationship Id="rId5922" Type="http://schemas.openxmlformats.org/officeDocument/2006/relationships/hyperlink" Target="https://www.caixa.gov.br/Downloads/sinapi-cadernos-tecnicos/SINAPI-CT-INSTALACOES-DE-DIVISORIAS-DIVERSAS.pdf" TargetMode="External"/><Relationship Id="rId187" Type="http://schemas.openxmlformats.org/officeDocument/2006/relationships/hyperlink" Target="https://www.caixa.gov.br/Downloads/sinapi-cadernos-tecnicos/SINAPI-CT-ARGAMASSAS.pdf" TargetMode="External"/><Relationship Id="rId394" Type="http://schemas.openxmlformats.org/officeDocument/2006/relationships/hyperlink" Target="https://www.caixa.gov.br/Downloads/sinapi-cadernos-tecnicos/SINAPI-CT-ASSENTAMENTO-DE-TUBOS-DE-ESGOTO-EM-PVC-E-PEAD.pdf" TargetMode="External"/><Relationship Id="rId2075" Type="http://schemas.openxmlformats.org/officeDocument/2006/relationships/hyperlink" Target="https://www.caixa.gov.br/Downloads/sinapi-cadernos-tecnicos/SINAPI-CT-DEPRECIACAO-JUROS-IMPOSTOS-E-SEGUROS-MANUTENCAO-E-MATERIAIS-NA-OPERACAO-DOS-EQUIPAMENTOS.pdf" TargetMode="External"/><Relationship Id="rId2282" Type="http://schemas.openxmlformats.org/officeDocument/2006/relationships/hyperlink" Target="https://www.caixa.gov.br/Downloads/sinapi-cadernos-tecnicos/SINAPI-CT-DEPRECIACAO-JUROS-IMPOSTOS-E-SEGUROS-MANUTENCAO-E-MATERIAIS-NA-OPERACAO-DOS-EQUIPAMENTOS.pdf" TargetMode="External"/><Relationship Id="rId3126" Type="http://schemas.openxmlformats.org/officeDocument/2006/relationships/hyperlink" Target="https://www.caixa.gov.br/Downloads/sinapi-cadernos-tecnicos/SINAPI-CT-ESCADAS.pdf" TargetMode="External"/><Relationship Id="rId3680" Type="http://schemas.openxmlformats.org/officeDocument/2006/relationships/hyperlink" Target="https://www.caixa.gov.br/Downloads/sinapi-cadernos-tecnicos/SINAPI-CT-ESTRUTURA-E-TRAMA-PARA-COBERTURA.pdf" TargetMode="External"/><Relationship Id="rId4731" Type="http://schemas.openxmlformats.org/officeDocument/2006/relationships/hyperlink" Target="https://www.caixa.gov.br/Downloads/sinapi-cadernos-tecnicos/SINAPI-CT-INSTALACOES-ELETRICAS-QUADROS-CABOS-DISJUNTORES-CONTATORES-E-BARRAMENTOS-BLINDADOS.pdf" TargetMode="External"/><Relationship Id="rId6489" Type="http://schemas.openxmlformats.org/officeDocument/2006/relationships/hyperlink" Target="https://www.caixa.gov.br/Downloads/sinapi-cadernos-tecnicos/SINAPI-CT-INSTALACOES-EM-COBRE.pdf" TargetMode="External"/><Relationship Id="rId7887" Type="http://schemas.openxmlformats.org/officeDocument/2006/relationships/hyperlink" Target="https://www.caixa.gov.br/Downloads/sinapi-cadernos-tecnicos/SINAPI-CT-PINTURA-EM-MADEIRA.pdf" TargetMode="External"/><Relationship Id="rId8938" Type="http://schemas.openxmlformats.org/officeDocument/2006/relationships/hyperlink" Target="https://www.caixa.gov.br/Downloads/sinapi-cadernos-tecnicos/SINAPI-CT-SISTEMAS-DE-MEDICAO.pdf" TargetMode="External"/><Relationship Id="rId254" Type="http://schemas.openxmlformats.org/officeDocument/2006/relationships/hyperlink" Target="https://www.caixa.gov.br/Downloads/sinapi-cadernos-tecnicos/SINAPI-CT-ARGAMASSAS.pdf" TargetMode="External"/><Relationship Id="rId1091" Type="http://schemas.openxmlformats.org/officeDocument/2006/relationships/hyperlink" Target="https://www.caixa.gov.br/Downloads/sinapi-cadernos-tecnicos/SINAPI-CT-CAIXAS-ENTERRADAS.pdf" TargetMode="External"/><Relationship Id="rId3333" Type="http://schemas.openxmlformats.org/officeDocument/2006/relationships/hyperlink" Target="https://www.caixa.gov.br/Downloads/sinapi-cadernos-tecnicos/SINAPI-CT-ESCAVACAO-DE-VALAS.pdf" TargetMode="External"/><Relationship Id="rId3540" Type="http://schemas.openxmlformats.org/officeDocument/2006/relationships/hyperlink" Target="https://www.caixa.gov.br/Downloads/sinapi-cadernos-tecnicos/SINAPI-CT-ESQUADRIAS-PORTAS.pdf" TargetMode="External"/><Relationship Id="rId5298" Type="http://schemas.openxmlformats.org/officeDocument/2006/relationships/hyperlink" Target="https://www.caixa.gov.br/Downloads/sinapi-cadernos-tecnicos/SINAPI-CT-INSTALACOES-HIDRAULICAS-EM-PPR.pdf" TargetMode="External"/><Relationship Id="rId6696" Type="http://schemas.openxmlformats.org/officeDocument/2006/relationships/hyperlink" Target="https://www.caixa.gov.br/Downloads/sinapi-cadernos-tecnicos/SINAPI-CT-LIGACOES-PREDIAIS-DE-AGUA-E-ESGOTO.pdf" TargetMode="External"/><Relationship Id="rId7747" Type="http://schemas.openxmlformats.org/officeDocument/2006/relationships/hyperlink" Target="https://www.caixa.gov.br/Downloads/sinapi-cadernos-tecnicos/SINAPI-CT-PERFURACAO-HORIZONTAL-DIRECIONAL-HDD.pdf" TargetMode="External"/><Relationship Id="rId7954" Type="http://schemas.openxmlformats.org/officeDocument/2006/relationships/hyperlink" Target="https://www.caixa.gov.br/Downloads/sinapi-cadernos-tecnicos/SINAPI-CT-PINTURA-PARA-PISOS-E-PARA-SINALIZACAO-HORIZONTAL-E-VERTICAL.pdf" TargetMode="External"/><Relationship Id="rId114" Type="http://schemas.openxmlformats.org/officeDocument/2006/relationships/hyperlink" Target="https://www.caixa.gov.br/Downloads/sinapi-cadernos-tecnicos/SINAPI-CT-ARGAMASSAS.pdf" TargetMode="External"/><Relationship Id="rId461" Type="http://schemas.openxmlformats.org/officeDocument/2006/relationships/hyperlink" Target="https://www.caixa.gov.br/Downloads/sinapi-cadernos-tecnicos/SINAPI-CT-ASSENTAMENTO-DE-TUBOS-DE-PVC-E-METALICOS-EM-REDES-DE-AGUA.pdf" TargetMode="External"/><Relationship Id="rId2142" Type="http://schemas.openxmlformats.org/officeDocument/2006/relationships/hyperlink" Target="https://www.caixa.gov.br/Downloads/sinapi-cadernos-tecnicos/SINAPI-CT-DEPRECIACAO-JUROS-IMPOSTOS-E-SEGUROS-MANUTENCAO-E-MATERIAIS-NA-OPERACAO-DOS-EQUIPAMENTOS.pdf" TargetMode="External"/><Relationship Id="rId3400" Type="http://schemas.openxmlformats.org/officeDocument/2006/relationships/hyperlink" Target="https://www.caixa.gov.br/Downloads/sinapi-cadernos-tecnicos/SINAPI-CT-ESCORAMENTO-E-PREPARO-DE-FUNDO-DE-VALAS.pdf" TargetMode="External"/><Relationship Id="rId6349" Type="http://schemas.openxmlformats.org/officeDocument/2006/relationships/hyperlink" Target="https://www.caixa.gov.br/Downloads/sinapi-cadernos-tecnicos/SINAPI-CT-INSTALACOES-DE-AR-CONDICIONADO.pdf" TargetMode="External"/><Relationship Id="rId6556" Type="http://schemas.openxmlformats.org/officeDocument/2006/relationships/hyperlink" Target="https://www.caixa.gov.br/Downloads/sinapi-cadernos-tecnicos/SINAPI-CT-INSTALACOES-EM-COBRE.pdf" TargetMode="External"/><Relationship Id="rId6763" Type="http://schemas.openxmlformats.org/officeDocument/2006/relationships/hyperlink" Target="https://www.caixa.gov.br/Downloads/sinapi-metodologia/Livro_SINAPI_Calculos_Parametros.pdf" TargetMode="External"/><Relationship Id="rId6970" Type="http://schemas.openxmlformats.org/officeDocument/2006/relationships/hyperlink" Target="https://www.caixa.gov.br/Downloads/sinapi-metodologia/Livro_SINAPI_Calculos_Parametros.pdf" TargetMode="External"/><Relationship Id="rId7607" Type="http://schemas.openxmlformats.org/officeDocument/2006/relationships/hyperlink" Target="https://www.caixa.gov.br/Downloads/sinapi-cadernos-tecnicos/SINAPI-CT-PARQUINHOS-E-EQUIPAMENTOS-DE-GINASTICA-AO-AR-LIVRE.pdf" TargetMode="External"/><Relationship Id="rId7814" Type="http://schemas.openxmlformats.org/officeDocument/2006/relationships/hyperlink" Target="https://www.caixa.gov.br/Downloads/sinapi-cadernos-tecnicos/SINAPI-CT-PINTURA-EXTERNA.pdf" TargetMode="External"/><Relationship Id="rId321" Type="http://schemas.openxmlformats.org/officeDocument/2006/relationships/hyperlink" Target="https://www.caixa.gov.br/Downloads/sinapi-cadernos-tecnicos/SINAPI-CT-ARMACAO-PARA-ESTRUTURAS-DE-CONCRETO-ARMADO.pdf" TargetMode="External"/><Relationship Id="rId2002" Type="http://schemas.openxmlformats.org/officeDocument/2006/relationships/hyperlink" Target="https://www.caixa.gov.br/Downloads/sinapi-cadernos-tecnicos/SINAPI-CT-DEPRECIACAO-JUROS-IMPOSTOS-E-SEGUROS-MANUTENCAO-E-MATERIAIS-NA-OPERACAO-DOS-EQUIPAMENTOS.pdf" TargetMode="External"/><Relationship Id="rId2959" Type="http://schemas.openxmlformats.org/officeDocument/2006/relationships/hyperlink" Target="https://www.caixa.gov.br/Downloads/sinapi-cadernos-tecnicos/SINAPI-CT-ENERGIA-SOLAR-PARA-EDIFICACOES.pdf" TargetMode="External"/><Relationship Id="rId5158" Type="http://schemas.openxmlformats.org/officeDocument/2006/relationships/hyperlink" Target="https://www.caixa.gov.br/Downloads/sinapi-cadernos-tecnicos/SINAPI-CT-INSTALACOES-HIDRAULICAS-EM-PEX.pdf" TargetMode="External"/><Relationship Id="rId5365" Type="http://schemas.openxmlformats.org/officeDocument/2006/relationships/hyperlink" Target="https://www.caixa.gov.br/Downloads/sinapi-cadernos-tecnicos/SINAPI-CT-INSTALACOES-PREDIAIS-DE-ESGOTO-TUBOS-E-CONEXOES.pdf" TargetMode="External"/><Relationship Id="rId5572" Type="http://schemas.openxmlformats.org/officeDocument/2006/relationships/hyperlink" Target="https://www.caixa.gov.br/Downloads/sinapi-cadernos-tecnicos/SINAPI-CT-INSTALACOES-PREDIAIS-DE-AGUA-FRIA-EM-PVC.pdf" TargetMode="External"/><Relationship Id="rId6209" Type="http://schemas.openxmlformats.org/officeDocument/2006/relationships/hyperlink" Target="https://www.caixa.gov.br/Downloads/sinapi-cadernos-tecnicos/SINAPI-CT-INSTALACOES-DE-GAS-E-INCENDIO-EM-ACO-E-FERRO-GALVANIZADO.pdf" TargetMode="External"/><Relationship Id="rId6416" Type="http://schemas.openxmlformats.org/officeDocument/2006/relationships/hyperlink" Target="https://www.caixa.gov.br/Downloads/sinapi-cadernos-tecnicos/SINAPI-CT-INSTALACOES-EM-COBRE.pdf" TargetMode="External"/><Relationship Id="rId6623" Type="http://schemas.openxmlformats.org/officeDocument/2006/relationships/hyperlink" Target="https://www.caixa.gov.br/Downloads/sinapi-cadernos-tecnicos/SINAPI-CT-INSTALACOES-PARA-CANTEIROS-DE-OBRAS.pdf" TargetMode="External"/><Relationship Id="rId6830" Type="http://schemas.openxmlformats.org/officeDocument/2006/relationships/hyperlink" Target="https://www.caixa.gov.br/Downloads/sinapi-metodologia/Livro_SINAPI_Calculos_Parametros.pdf" TargetMode="External"/><Relationship Id="rId1768" Type="http://schemas.openxmlformats.org/officeDocument/2006/relationships/hyperlink" Target="https://www.caixa.gov.br/Downloads/sinapi-cadernos-tecnicos/SINAPI-CT-CUSTOS-HORARIOS-PRODUTIVO-E-IMPRODUTIVO-DOS-EQUIPAMENTOS.pdf" TargetMode="External"/><Relationship Id="rId2819" Type="http://schemas.openxmlformats.org/officeDocument/2006/relationships/hyperlink" Target="https://www.caixa.gov.br/Downloads/sinapi-cadernos-tecnicos/SINAPI-CT-DUTOS-PARA-AR-CONDICIONADO.pdf" TargetMode="External"/><Relationship Id="rId4174" Type="http://schemas.openxmlformats.org/officeDocument/2006/relationships/hyperlink" Target="https://www.caixa.gov.br/Downloads/sinapi-cadernos-tecnicos/SINAPI-CT-GESSO.pdf" TargetMode="External"/><Relationship Id="rId4381" Type="http://schemas.openxmlformats.org/officeDocument/2006/relationships/hyperlink" Target="https://www.caixa.gov.br/Downloads/sinapi-cadernos-tecnicos/SINAPI-CT-INSTALACOES-ELETRICAS-ELETRODUTOS-EMBUTIDOS-CABOS-CAIXAS-TOMADAS-E-INTERRUPTORES.pdf" TargetMode="External"/><Relationship Id="rId5018" Type="http://schemas.openxmlformats.org/officeDocument/2006/relationships/hyperlink" Target="https://www.caixa.gov.br/Downloads/sinapi-cadernos-tecnicos/SINAPI-CT-INSTALACOES-HIDRAULICAS-RESERVACAO-E-BOMBAS-DE-RECALQUE.pdf" TargetMode="External"/><Relationship Id="rId5225" Type="http://schemas.openxmlformats.org/officeDocument/2006/relationships/hyperlink" Target="https://www.caixa.gov.br/Downloads/sinapi-cadernos-tecnicos/SINAPI-CT-INSTALACOES-HIDRAULICAS-EM-PEX.pdf" TargetMode="External"/><Relationship Id="rId5432" Type="http://schemas.openxmlformats.org/officeDocument/2006/relationships/hyperlink" Target="https://www.caixa.gov.br/Downloads/sinapi-cadernos-tecnicos/SINAPI-CT-INSTALACOES-PREDIAIS-DE-ESGOTO-TUBOS-E-CONEXOES.pdf" TargetMode="External"/><Relationship Id="rId8588" Type="http://schemas.openxmlformats.org/officeDocument/2006/relationships/hyperlink" Target="https://www.caixa.gov.br/Downloads/sinapi-cadernos-tecnicos/SINAPI-CT-REDES-DE-LOGICA-TELEFONIA-E-IMAGEM.pdf" TargetMode="External"/><Relationship Id="rId8795" Type="http://schemas.openxmlformats.org/officeDocument/2006/relationships/hyperlink" Target="https://www.caixa.gov.br/Downloads/sinapi-cadernos-tecnicos/SINAPI-CT-REVESTIMENTOS-CERAMICOS-INTERNOS.pdf" TargetMode="External"/><Relationship Id="rId9639" Type="http://schemas.openxmlformats.org/officeDocument/2006/relationships/hyperlink" Target="https://www.caixa.gov.br/Downloads/sinapi-cadernos-tecnicos/SINAPI-CT-VALVULAS-E-REGISTROS-PARA-SISTEMAS-PREDIAIS.pdf" TargetMode="External"/><Relationship Id="rId1628" Type="http://schemas.openxmlformats.org/officeDocument/2006/relationships/hyperlink" Target="https://www.caixa.gov.br/Downloads/sinapi-cadernos-tecnicos/SINAPI-CT-CUSTOS-HORARIOS-PRODUTIVO-E-IMPRODUTIVO-DOS-EQUIPAMENTOS.pdf" TargetMode="External"/><Relationship Id="rId1975" Type="http://schemas.openxmlformats.org/officeDocument/2006/relationships/hyperlink" Target="https://www.caixa.gov.br/Downloads/sinapi-cadernos-tecnicos/SINAPI-CT-DEPRECIACAO-JUROS-IMPOSTOS-E-SEGUROS-MANUTENCAO-E-MATERIAIS-NA-OPERACAO-DOS-EQUIPAMENTOS.pdf" TargetMode="External"/><Relationship Id="rId3190" Type="http://schemas.openxmlformats.org/officeDocument/2006/relationships/hyperlink" Target="https://www.caixa.gov.br/Downloads/sinapi-cadernos-tecnicos/SINAPI-CT-ESCAVACAO-HORIZONTAL.pdf" TargetMode="External"/><Relationship Id="rId4034" Type="http://schemas.openxmlformats.org/officeDocument/2006/relationships/hyperlink" Target="https://www.caixa.gov.br/Downloads/sinapi-cadernos-tecnicos/SINAPI-CT-FORMAS-PARA-ESTRUTURAS-DE-CONCRETO-ARMADO.pdf" TargetMode="External"/><Relationship Id="rId4241" Type="http://schemas.openxmlformats.org/officeDocument/2006/relationships/hyperlink" Target="https://www.caixa.gov.br/Downloads/sinapi-cadernos-tecnicos/SINAPI-CT-GUARDA-CORPO-CORRIMAO-E-GRADE-PARA-ESQUADRIAS.pdf" TargetMode="External"/><Relationship Id="rId7397" Type="http://schemas.openxmlformats.org/officeDocument/2006/relationships/hyperlink" Target="https://www.caixa.gov.br/Downloads/sinapi-cadernos-tecnicos/SINAPI-CT-MASSA-UNICA-INTERNA.pdf" TargetMode="External"/><Relationship Id="rId8448" Type="http://schemas.openxmlformats.org/officeDocument/2006/relationships/hyperlink" Target="https://www.caixa.gov.br/Downloads/sinapi-cadernos-tecnicos/SINAPI-CT-RASGOS-E-FIXACOES.pdf" TargetMode="External"/><Relationship Id="rId8655" Type="http://schemas.openxmlformats.org/officeDocument/2006/relationships/hyperlink" Target="https://www.caixa.gov.br/Downloads/sinapi-cadernos-tecnicos/SINAPI-CT-REDES-DE-AGUA-E-ESGOTO-EM-PEAD-LISO-(TUBOS-E-CONEXOES).pdf" TargetMode="External"/><Relationship Id="rId1835" Type="http://schemas.openxmlformats.org/officeDocument/2006/relationships/hyperlink" Target="https://www.caixa.gov.br/Downloads/sinapi-cadernos-tecnicos/SINAPI-CT-CUSTOS-HORARIOS-PRODUTIVO-E-IMPRODUTIVO-DOS-EQUIPAMENTOS.pdf" TargetMode="External"/><Relationship Id="rId3050" Type="http://schemas.openxmlformats.org/officeDocument/2006/relationships/hyperlink" Target="https://www.caixa.gov.br/Downloads/sinapi-cadernos-tecnicos/SINAPI-CT-EQUIPAMENTOS-DE-PROTECAO-COLETIVA.pdf" TargetMode="External"/><Relationship Id="rId4101" Type="http://schemas.openxmlformats.org/officeDocument/2006/relationships/hyperlink" Target="https://www.caixa.gov.br/Downloads/sinapi-cadernos-tecnicos/SINAPI-CT-FORMAS-PARA-ESTRUTURAS-DE-CONCRETO-ARMADO.pdf" TargetMode="External"/><Relationship Id="rId7257" Type="http://schemas.openxmlformats.org/officeDocument/2006/relationships/hyperlink" Target="https://www.caixa.gov.br/Downloads/sinapi-cadernos-tecnicos/SINAPI-CT-LUMINARIAS-EXTERNAS.pdf" TargetMode="External"/><Relationship Id="rId7464" Type="http://schemas.openxmlformats.org/officeDocument/2006/relationships/hyperlink" Target="https://www.caixa.gov.br/Downloads/sinapi-cadernos-tecnicos/SINAPI-CT-MONOCAPA.pdf" TargetMode="External"/><Relationship Id="rId8308" Type="http://schemas.openxmlformats.org/officeDocument/2006/relationships/hyperlink" Target="https://www.caixa.gov.br/Downloads/sinapi-cadernos-tecnicos/SINAPI-CT-PRODUCAO-DE-CONCRETO.pdf" TargetMode="External"/><Relationship Id="rId8862" Type="http://schemas.openxmlformats.org/officeDocument/2006/relationships/hyperlink" Target="https://www.caixa.gov.br/Downloads/sinapi-cadernos-tecnicos/SINAPI-CT-SINALIZACAO-VERTICAL-VIARIA.pdf" TargetMode="External"/><Relationship Id="rId9706" Type="http://schemas.openxmlformats.org/officeDocument/2006/relationships/hyperlink" Target="https://www.caixa.gov.br/Downloads/sinapi-cadernos-tecnicos/SINAPI-CT-VALVULAS-PARA-REDES-DE-SANEAMENTO.pdf" TargetMode="External"/><Relationship Id="rId1902" Type="http://schemas.openxmlformats.org/officeDocument/2006/relationships/hyperlink" Target="https://www.caixa.gov.br/Downloads/sinapi-cadernos-tecnicos/SINAPI-CT-DEMOLICOES-E-REMOCOES.pdf" TargetMode="External"/><Relationship Id="rId6066" Type="http://schemas.openxmlformats.org/officeDocument/2006/relationships/hyperlink" Target="https://www.caixa.gov.br/Downloads/sinapi-cadernos-tecnicos/SINAPI-CT-INSTALACOES-DE-GAS-E-INCENDIO-EM-ACO-E-FERRO-GALVANIZADO.pdf" TargetMode="External"/><Relationship Id="rId7117" Type="http://schemas.openxmlformats.org/officeDocument/2006/relationships/hyperlink" Target="https://www.caixa.gov.br/Downloads/sinapi-metodologia/Livro_SINAPI_Calculos_Parametros.pdf" TargetMode="External"/><Relationship Id="rId7671" Type="http://schemas.openxmlformats.org/officeDocument/2006/relationships/hyperlink" Target="https://www.caixa.gov.br/Downloads/sinapi-cadernos-tecnicos/SINAPI-CT-PAVIMENTO-INTERTRAVADO.pdf" TargetMode="External"/><Relationship Id="rId8515" Type="http://schemas.openxmlformats.org/officeDocument/2006/relationships/hyperlink" Target="https://www.caixa.gov.br/Downloads/sinapi-cadernos-tecnicos/SINAPI-CT-RECOMPOSICAO-DE-PAVIMENTOS.pdf" TargetMode="External"/><Relationship Id="rId8722" Type="http://schemas.openxmlformats.org/officeDocument/2006/relationships/hyperlink" Target="https://www.caixa.gov.br/Downloads/sinapi-cadernos-tecnicos/SINAPI-CT-REDES-DE-AGUA-E-ESGOTO-EM-PEAD-LISO-(TUBOS-E-CONEXOES).pdf" TargetMode="External"/><Relationship Id="rId3867" Type="http://schemas.openxmlformats.org/officeDocument/2006/relationships/hyperlink" Target="https://www.caixa.gov.br/Downloads/sinapi-cadernos-tecnicos/SINAPI-CT-EXECUCAO-DE-TIRANTES.pdf" TargetMode="External"/><Relationship Id="rId4918" Type="http://schemas.openxmlformats.org/officeDocument/2006/relationships/hyperlink" Target="https://www.caixa.gov.br/Downloads/sinapi-cadernos-tecnicos/SINAPI-CT-INSTALACOES-HIDRAULICAS-RESERVACAO-E-BOMBAS-DE-RECALQUE.pdf" TargetMode="External"/><Relationship Id="rId6273" Type="http://schemas.openxmlformats.org/officeDocument/2006/relationships/hyperlink" Target="https://www.caixa.gov.br/Downloads/sinapi-cadernos-tecnicos/SINAPI-CT-INSTALACOES-DE-GAS-EM-PEX-MULTICAMADAS.pdf" TargetMode="External"/><Relationship Id="rId6480" Type="http://schemas.openxmlformats.org/officeDocument/2006/relationships/hyperlink" Target="https://www.caixa.gov.br/Downloads/sinapi-cadernos-tecnicos/SINAPI-CT-INSTALACOES-EM-COBRE.pdf" TargetMode="External"/><Relationship Id="rId7324" Type="http://schemas.openxmlformats.org/officeDocument/2006/relationships/hyperlink" Target="https://www.caixa.gov.br/Downloads/sinapi-cadernos-tecnicos/SINAPI-CT-MASSA-UNICA-EXTERNA.pdf" TargetMode="External"/><Relationship Id="rId7531" Type="http://schemas.openxmlformats.org/officeDocument/2006/relationships/hyperlink" Target="https://www.caixa.gov.br/Downloads/sinapi-cadernos-tecnicos/SINAPI-CT-PAREDES-DE-CONCRETO-CONCRETAGEM.pdf" TargetMode="External"/><Relationship Id="rId788" Type="http://schemas.openxmlformats.org/officeDocument/2006/relationships/hyperlink" Target="https://www.caixa.gov.br/Downloads/sinapi-cadernos-tecnicos/SINAPI-CT-ATERROS-BASES-SUB-BASES-E-IMPRIMACOES.pdf" TargetMode="External"/><Relationship Id="rId995" Type="http://schemas.openxmlformats.org/officeDocument/2006/relationships/hyperlink" Target="https://www.caixa.gov.br/Downloads/sinapi-cadernos-tecnicos/SINAPI-CT-BOCAS-PARA-BUEIROS.pdf" TargetMode="External"/><Relationship Id="rId2469" Type="http://schemas.openxmlformats.org/officeDocument/2006/relationships/hyperlink" Target="https://www.caixa.gov.br/Downloads/sinapi-cadernos-tecnicos/SINAPI-CT-DEPRECIACAO-JUROS-IMPOSTOS-E-SEGUROS-MANUTENCAO-E-MATERIAIS-NA-OPERACAO-DOS-EQUIPAMENTOS.pdf" TargetMode="External"/><Relationship Id="rId2676" Type="http://schemas.openxmlformats.org/officeDocument/2006/relationships/hyperlink" Target="https://www.caixa.gov.br/Downloads/sinapi-cadernos-tecnicos/SINAPI-CT-DEPRECIACAO-JUROS-IMPOSTOS-E-SEGUROS-MANUTENCAO-E-MATERIAIS-NA-OPERACAO-DOS-EQUIPAMENTOS.pdf" TargetMode="External"/><Relationship Id="rId2883" Type="http://schemas.openxmlformats.org/officeDocument/2006/relationships/hyperlink" Target="https://www.caixa.gov.br/Downloads/sinapi-cadernos-tecnicos/SINAPI-CT-ELETROCALHAS.pdf" TargetMode="External"/><Relationship Id="rId3727" Type="http://schemas.openxmlformats.org/officeDocument/2006/relationships/hyperlink" Target="https://www.caixa.gov.br/Downloads/sinapi-cadernos-tecnicos/SINAPI-CT-ESTRUTURAS-PRE-FABRICADAS-E-PRE-MOLDADAS.pdf" TargetMode="External"/><Relationship Id="rId3934" Type="http://schemas.openxmlformats.org/officeDocument/2006/relationships/hyperlink" Target="https://www.caixa.gov.br/Downloads/sinapi-cadernos-tecnicos/SINAPI-CT-FOSSAS-E-SUMIDOUROS.pdf" TargetMode="External"/><Relationship Id="rId5082" Type="http://schemas.openxmlformats.org/officeDocument/2006/relationships/hyperlink" Target="https://www.caixa.gov.br/Downloads/sinapi-cadernos-tecnicos/SINAPI-CT-INSTALACOES-HIDRAULICAS-RESERVACAO-E-BOMBAS-DE-RECALQUE.pdf" TargetMode="External"/><Relationship Id="rId6133" Type="http://schemas.openxmlformats.org/officeDocument/2006/relationships/hyperlink" Target="https://www.caixa.gov.br/Downloads/sinapi-cadernos-tecnicos/SINAPI-CT-INSTALACOES-DE-GAS-E-INCENDIO-EM-ACO-E-FERRO-GALVANIZADO.pdf" TargetMode="External"/><Relationship Id="rId6340" Type="http://schemas.openxmlformats.org/officeDocument/2006/relationships/hyperlink" Target="https://www.caixa.gov.br/Downloads/sinapi-cadernos-tecnicos/SINAPI-CT-INSTALACOES-DE-AR-CONDICIONADO.pdf" TargetMode="External"/><Relationship Id="rId9289" Type="http://schemas.openxmlformats.org/officeDocument/2006/relationships/hyperlink" Target="https://www.caixa.gov.br/Downloads/sinapi-cadernos-tecnicos/SINAPI-CT-TRANSPORTE-CARGA-E-DESCARGA-DE-MATERIAIS.pdf" TargetMode="External"/><Relationship Id="rId9496" Type="http://schemas.openxmlformats.org/officeDocument/2006/relationships/hyperlink" Target="https://www.caixa.gov.br/Downloads/sinapi-cadernos-tecnicos/SINAPI-CT-VERGAS-CONTRAVERGAS-E-FIXACAO-DE-ALVENARIA.pdf" TargetMode="External"/><Relationship Id="rId648" Type="http://schemas.openxmlformats.org/officeDocument/2006/relationships/hyperlink" Target="https://www.caixa.gov.br/Downloads/sinapi-cadernos-tecnicos/SINAPI-CT-ASSENTAMENTO-DE-TUBOS-DE-ESGOTO-OU-DRENAGEM-PLUVIAL-EM-CONCRETO.pdf" TargetMode="External"/><Relationship Id="rId855" Type="http://schemas.openxmlformats.org/officeDocument/2006/relationships/hyperlink" Target="https://www.caixa.gov.br/Downloads/sinapi-cadernos-tecnicos/SINAPI-CT-ATERROS-BASES-SUB-BASES-E-IMPRIMACOES.pdf" TargetMode="External"/><Relationship Id="rId1278" Type="http://schemas.openxmlformats.org/officeDocument/2006/relationships/hyperlink" Target="https://www.caixa.gov.br/Downloads/sinapi-cadernos-tecnicos/SINAPI-CT-CHAPISCO.pdf" TargetMode="External"/><Relationship Id="rId1485" Type="http://schemas.openxmlformats.org/officeDocument/2006/relationships/hyperlink" Target="https://www.caixa.gov.br/Downloads/sinapi-cadernos-tecnicos/SINAPI-CT-CUSTOS-HORARIOS-PRODUTIVO-E-IMPRODUTIVO-DOS-EQUIPAMENTOS.pdf" TargetMode="External"/><Relationship Id="rId1692" Type="http://schemas.openxmlformats.org/officeDocument/2006/relationships/hyperlink" Target="https://www.caixa.gov.br/Downloads/sinapi-cadernos-tecnicos/SINAPI-CT-CUSTOS-HORARIOS-PRODUTIVO-E-IMPRODUTIVO-DOS-EQUIPAMENTOS.pdf" TargetMode="External"/><Relationship Id="rId2329" Type="http://schemas.openxmlformats.org/officeDocument/2006/relationships/hyperlink" Target="https://www.caixa.gov.br/Downloads/sinapi-cadernos-tecnicos/SINAPI-CT-DEPRECIACAO-JUROS-IMPOSTOS-E-SEGUROS-MANUTENCAO-E-MATERIAIS-NA-OPERACAO-DOS-EQUIPAMENTOS.pdf" TargetMode="External"/><Relationship Id="rId2536" Type="http://schemas.openxmlformats.org/officeDocument/2006/relationships/hyperlink" Target="https://www.caixa.gov.br/Downloads/sinapi-cadernos-tecnicos/SINAPI-CT-DEPRECIACAO-JUROS-IMPOSTOS-E-SEGUROS-MANUTENCAO-E-MATERIAIS-NA-OPERACAO-DOS-EQUIPAMENTOS.pdf" TargetMode="External"/><Relationship Id="rId2743" Type="http://schemas.openxmlformats.org/officeDocument/2006/relationships/hyperlink" Target="https://www.caixa.gov.br/Downloads/sinapi-cadernos-tecnicos/SINAPI-CT-DRENAGEM-DE-AR-CONDICIONADO.pdf" TargetMode="External"/><Relationship Id="rId5899" Type="http://schemas.openxmlformats.org/officeDocument/2006/relationships/hyperlink" Target="https://www.caixa.gov.br/Downloads/sinapi-cadernos-tecnicos/SINAPI-CT-INSTALACOES-PREDIAIS-DE-AGUAS-PLUVIAIS-TUBOS-CONEXOES-CAIXAS-E-RALOS.pdf" TargetMode="External"/><Relationship Id="rId6200" Type="http://schemas.openxmlformats.org/officeDocument/2006/relationships/hyperlink" Target="https://www.caixa.gov.br/Downloads/sinapi-cadernos-tecnicos/SINAPI-CT-INSTALACOES-DE-GAS-E-INCENDIO-EM-ACO-E-FERRO-GALVANIZADO.pdf" TargetMode="External"/><Relationship Id="rId8098" Type="http://schemas.openxmlformats.org/officeDocument/2006/relationships/hyperlink" Target="https://www.caixa.gov.br/Downloads/sinapi-cadernos-tecnicos/SINAPI-CT-POSTES-DE-CONCRETO-E-METALICOS.pdf" TargetMode="External"/><Relationship Id="rId9149" Type="http://schemas.openxmlformats.org/officeDocument/2006/relationships/hyperlink" Target="https://www.caixa.gov.br/Downloads/sinapi-cadernos-tecnicos/SINAPI-CT-TRANSPORTE-DE-MATERIAIS-DENTRO-DO-CANTEIRO-DE-OBRAS.pdf" TargetMode="External"/><Relationship Id="rId9356" Type="http://schemas.openxmlformats.org/officeDocument/2006/relationships/hyperlink" Target="https://www.caixa.gov.br/Downloads/sinapi-cadernos-tecnicos/SINAPI-CT-TRANSPORTE-CARGA-E-DESCARGA-DE-MATERIAIS.pdf" TargetMode="External"/><Relationship Id="rId9563" Type="http://schemas.openxmlformats.org/officeDocument/2006/relationships/hyperlink" Target="https://www.caixa.gov.br/Downloads/sinapi-cadernos-tecnicos/SINAPI-CT-VIDROS-E-ESPELHOS.pdf" TargetMode="External"/><Relationship Id="rId508" Type="http://schemas.openxmlformats.org/officeDocument/2006/relationships/hyperlink" Target="https://www.caixa.gov.br/Downloads/sinapi-cadernos-tecnicos/SINAPI-CT-ASSENTAMENTO-DE-TUBOS-DE-PVC-E-METALICOS-EM-REDES-DE-AGUA.pdf" TargetMode="External"/><Relationship Id="rId715" Type="http://schemas.openxmlformats.org/officeDocument/2006/relationships/hyperlink" Target="https://www.caixa.gov.br/Downloads/sinapi-cadernos-tecnicos/SINAPI-CT-ATERRO-E-REATERRO-DE-VALAS.pdf" TargetMode="External"/><Relationship Id="rId922" Type="http://schemas.openxmlformats.org/officeDocument/2006/relationships/hyperlink" Target="https://www.caixa.gov.br/Downloads/sinapi-cadernos-tecnicos/SINAPI-CT-ATERROS-BASES-SUB-BASES-E-IMPRIMACOES.pdf" TargetMode="External"/><Relationship Id="rId1138" Type="http://schemas.openxmlformats.org/officeDocument/2006/relationships/hyperlink" Target="https://www.caixa.gov.br/Downloads/sinapi-cadernos-tecnicos/SINAPI-CT-CAIXAS-ENTERRADAS.pdf" TargetMode="External"/><Relationship Id="rId1345" Type="http://schemas.openxmlformats.org/officeDocument/2006/relationships/hyperlink" Target="https://www.caixa.gov.br/Downloads/sinapi-cadernos-tecnicos/SINAPI-CT-CONCRETO-PROTENDIDO.pdf" TargetMode="External"/><Relationship Id="rId1552" Type="http://schemas.openxmlformats.org/officeDocument/2006/relationships/hyperlink" Target="https://www.caixa.gov.br/Downloads/sinapi-cadernos-tecnicos/SINAPI-CT-CUSTOS-HORARIOS-PRODUTIVO-E-IMPRODUTIVO-DOS-EQUIPAMENTOS.pdf" TargetMode="External"/><Relationship Id="rId2603" Type="http://schemas.openxmlformats.org/officeDocument/2006/relationships/hyperlink" Target="https://www.caixa.gov.br/Downloads/sinapi-cadernos-tecnicos/SINAPI-CT-DEPRECIACAO-JUROS-IMPOSTOS-E-SEGUROS-MANUTENCAO-E-MATERIAIS-NA-OPERACAO-DOS-EQUIPAMENTOS.pdf" TargetMode="External"/><Relationship Id="rId2950" Type="http://schemas.openxmlformats.org/officeDocument/2006/relationships/hyperlink" Target="https://www.caixa.gov.br/Downloads/sinapi-cadernos-tecnicos/SINAPI-CT-ENERGIA-SOLAR-PARA-EDIFICACOES.pdf" TargetMode="External"/><Relationship Id="rId5759" Type="http://schemas.openxmlformats.org/officeDocument/2006/relationships/hyperlink" Target="https://www.caixa.gov.br/Downloads/sinapi-cadernos-tecnicos/SINAPI-CT-INSTALACOES-PREDIAIS-DE-AGUA-QUENTE-EM-CPVC.pdf" TargetMode="External"/><Relationship Id="rId8165" Type="http://schemas.openxmlformats.org/officeDocument/2006/relationships/hyperlink" Target="https://www.caixa.gov.br/Downloads/sinapi-cadernos-tecnicos/SINAPI-CT-POCOS-DE-VISITA-E-CAIXAS-PARA-BOCAS-DE-LOBO.pdf" TargetMode="External"/><Relationship Id="rId8372" Type="http://schemas.openxmlformats.org/officeDocument/2006/relationships/hyperlink" Target="https://www.caixa.gov.br/Downloads/sinapi-cadernos-tecnicos/SINAPI-CT-RADIER-PISO-DE-CONCRETO-E-LAJE-SOBRE-SOLO.pdf" TargetMode="External"/><Relationship Id="rId9009" Type="http://schemas.openxmlformats.org/officeDocument/2006/relationships/hyperlink" Target="https://www.caixa.gov.br/Downloads/sinapi-cadernos-tecnicos/SINAPI-CT-TELHAMENTO-PARA-COBERTURA.pdf" TargetMode="External"/><Relationship Id="rId9216" Type="http://schemas.openxmlformats.org/officeDocument/2006/relationships/hyperlink" Target="https://www.caixa.gov.br/Downloads/sinapi-cadernos-tecnicos/SINAPI-CT-TRANSPORTE-DE-MATERIAIS-DENTRO-DO-CANTEIRO-DE-OBRAS.pdf" TargetMode="External"/><Relationship Id="rId9423" Type="http://schemas.openxmlformats.org/officeDocument/2006/relationships/hyperlink" Target="https://www.caixa.gov.br/Downloads/sinapi-cadernos-tecnicos/SINAPI-CT-TUBULACAO-FLANGEADA-PARA-REDES-DE-AGUA.pdf" TargetMode="External"/><Relationship Id="rId9630" Type="http://schemas.openxmlformats.org/officeDocument/2006/relationships/hyperlink" Target="https://www.caixa.gov.br/Downloads/sinapi-cadernos-tecnicos/SINAPI-CT-VALVULAS-E-REGISTROS-PARA-SISTEMAS-PREDIAIS.pdf" TargetMode="External"/><Relationship Id="rId1205" Type="http://schemas.openxmlformats.org/officeDocument/2006/relationships/hyperlink" Target="https://www.caixa.gov.br/Downloads/sinapi-cadernos-tecnicos/SINAPI-CT-CANALETAS-GRELHAS-E-CAIXAS-COM-GRELHA-PARA-DRENAGEM.pdf" TargetMode="External"/><Relationship Id="rId2810" Type="http://schemas.openxmlformats.org/officeDocument/2006/relationships/hyperlink" Target="https://www.caixa.gov.br/Downloads/sinapi-cadernos-tecnicos/SINAPI-CT-DUTOS-PARA-AR-CONDICIONADO.pdf" TargetMode="External"/><Relationship Id="rId4568" Type="http://schemas.openxmlformats.org/officeDocument/2006/relationships/hyperlink" Target="https://www.caixa.gov.br/Downloads/sinapi-cadernos-tecnicos/SINAPI-CT-INSTALACOES-ELETRICAS-ELETRODUTOS-CONEXOES-E-CONDULETES-APARENTES.pdf" TargetMode="External"/><Relationship Id="rId5966" Type="http://schemas.openxmlformats.org/officeDocument/2006/relationships/hyperlink" Target="https://www.caixa.gov.br/Downloads/sinapi-cadernos-tecnicos/SINAPI-CT-INSTALACOES-DE-GAS-E-INCENDIO-EM-ACO-E-FERRO-GALVANIZADO.pdf" TargetMode="External"/><Relationship Id="rId7181" Type="http://schemas.openxmlformats.org/officeDocument/2006/relationships/hyperlink" Target="https://www.caixa.gov.br/Downloads/sinapi-cadernos-tecnicos/SINAPI-CT-LOUCAS-E-METAIS.pdf" TargetMode="External"/><Relationship Id="rId8025" Type="http://schemas.openxmlformats.org/officeDocument/2006/relationships/hyperlink" Target="https://www.caixa.gov.br/Downloads/sinapi-cadernos-tecnicos/SINAPI-CT-PISOS.pdf" TargetMode="External"/><Relationship Id="rId8232" Type="http://schemas.openxmlformats.org/officeDocument/2006/relationships/hyperlink" Target="https://www.caixa.gov.br/Downloads/sinapi-cadernos-tecnicos/SINAPI-CT-POCOS-DE-VISITA-E-CAIXAS-PARA-BOCAS-DE-LOBO.pdf" TargetMode="External"/><Relationship Id="rId51" Type="http://schemas.openxmlformats.org/officeDocument/2006/relationships/hyperlink" Target="https://www.caixa.gov.br/Downloads/sinapi-cadernos-tecnicos/SINAPI-CT-ALVENARIA-DE-VEDACAO.pdf" TargetMode="External"/><Relationship Id="rId1412" Type="http://schemas.openxmlformats.org/officeDocument/2006/relationships/hyperlink" Target="https://www.caixa.gov.br/Downloads/sinapi-cadernos-tecnicos/SINAPI-CT-CONTRAPISO.pdf" TargetMode="External"/><Relationship Id="rId3377" Type="http://schemas.openxmlformats.org/officeDocument/2006/relationships/hyperlink" Target="https://www.caixa.gov.br/Downloads/sinapi-cadernos-tecnicos/SINAPI-CT-ESCORAMENTO-E-PREPARO-DE-FUNDO-DE-VALAS.pdf" TargetMode="External"/><Relationship Id="rId4775" Type="http://schemas.openxmlformats.org/officeDocument/2006/relationships/hyperlink" Target="https://www.caixa.gov.br/Downloads/sinapi-cadernos-tecnicos/SINAPI-CT-INSTALACOES-ELETRICAS-REDE-DE-DISTRIBUICAO.pdf" TargetMode="External"/><Relationship Id="rId4982" Type="http://schemas.openxmlformats.org/officeDocument/2006/relationships/hyperlink" Target="https://www.caixa.gov.br/Downloads/sinapi-cadernos-tecnicos/SINAPI-CT-INSTALACOES-HIDRAULICAS-RESERVACAO-E-BOMBAS-DE-RECALQUE.pdf" TargetMode="External"/><Relationship Id="rId5619" Type="http://schemas.openxmlformats.org/officeDocument/2006/relationships/hyperlink" Target="https://www.caixa.gov.br/Downloads/sinapi-cadernos-tecnicos/SINAPI-CT-INSTALACOES-PREDIAIS-DE-AGUA-FRIA-EM-PVC.pdf" TargetMode="External"/><Relationship Id="rId5826" Type="http://schemas.openxmlformats.org/officeDocument/2006/relationships/hyperlink" Target="https://www.caixa.gov.br/Downloads/sinapi-cadernos-tecnicos/SINAPI-CT-INSTALACOES-PREDIAIS-DE-AGUAS-PLUVIAIS-TUBOS-CONEXOES-CAIXAS-E-RALOS.pdf" TargetMode="External"/><Relationship Id="rId7041" Type="http://schemas.openxmlformats.org/officeDocument/2006/relationships/hyperlink" Target="https://www.caixa.gov.br/Downloads/sinapi-metodologia/Livro_SINAPI_Calculos_Parametros.pdf" TargetMode="External"/><Relationship Id="rId298" Type="http://schemas.openxmlformats.org/officeDocument/2006/relationships/hyperlink" Target="https://www.caixa.gov.br/Downloads/sinapi-cadernos-tecnicos/SINAPI-CT-ARMACAO-PARA-ESTRUTURAS-DE-CONCRETO-ARMADO.pdf" TargetMode="External"/><Relationship Id="rId3584" Type="http://schemas.openxmlformats.org/officeDocument/2006/relationships/hyperlink" Target="https://www.caixa.gov.br/Downloads/sinapi-cadernos-tecnicos/SINAPI-CT-ESTACAS-BROCA-STRAUSS-E-ESCAVADA-COM-FLUIDO-ESTABILIZANTE.pdf" TargetMode="External"/><Relationship Id="rId3791" Type="http://schemas.openxmlformats.org/officeDocument/2006/relationships/hyperlink" Target="https://www.caixa.gov.br/Downloads/sinapi-cadernos-tecnicos/SINAPI-CT-ESTRUTURAS-DE-MADEIRA.pdf" TargetMode="External"/><Relationship Id="rId4428" Type="http://schemas.openxmlformats.org/officeDocument/2006/relationships/hyperlink" Target="https://www.caixa.gov.br/Downloads/sinapi-cadernos-tecnicos/SINAPI-CT-INSTALACOES-ELETRICAS-ELETRODUTOS-EMBUTIDOS-CABOS-CAIXAS-TOMADAS-E-INTERRUPTORES.pdf" TargetMode="External"/><Relationship Id="rId4635" Type="http://schemas.openxmlformats.org/officeDocument/2006/relationships/hyperlink" Target="https://www.caixa.gov.br/Downloads/sinapi-cadernos-tecnicos/SINAPI-CT-INSTALACOES-ELETRICAS-ELETRODUTOS-CONEXOES-E-CONDULETES-APARENTES.pdf" TargetMode="External"/><Relationship Id="rId4842" Type="http://schemas.openxmlformats.org/officeDocument/2006/relationships/hyperlink" Target="https://www.caixa.gov.br/Downloads/sinapi-cadernos-tecnicos/SINAPI-CT-INSTALACOES-HIDRAULICAS-RESERVACAO-E-BOMBAS-DE-RECALQUE.pdf" TargetMode="External"/><Relationship Id="rId7998" Type="http://schemas.openxmlformats.org/officeDocument/2006/relationships/hyperlink" Target="https://www.caixa.gov.br/Downloads/sinapi-cadernos-tecnicos/SINAPI-CT-PISOS.pdf" TargetMode="External"/><Relationship Id="rId158" Type="http://schemas.openxmlformats.org/officeDocument/2006/relationships/hyperlink" Target="https://www.caixa.gov.br/Downloads/sinapi-cadernos-tecnicos/SINAPI-CT-ARGAMASSAS.pdf" TargetMode="External"/><Relationship Id="rId2186" Type="http://schemas.openxmlformats.org/officeDocument/2006/relationships/hyperlink" Target="https://www.caixa.gov.br/Downloads/sinapi-cadernos-tecnicos/SINAPI-CT-DEPRECIACAO-JUROS-IMPOSTOS-E-SEGUROS-MANUTENCAO-E-MATERIAIS-NA-OPERACAO-DOS-EQUIPAMENTOS.pdf" TargetMode="External"/><Relationship Id="rId2393" Type="http://schemas.openxmlformats.org/officeDocument/2006/relationships/hyperlink" Target="https://www.caixa.gov.br/Downloads/sinapi-cadernos-tecnicos/SINAPI-CT-DEPRECIACAO-JUROS-IMPOSTOS-E-SEGUROS-MANUTENCAO-E-MATERIAIS-NA-OPERACAO-DOS-EQUIPAMENTOS.pdf" TargetMode="External"/><Relationship Id="rId3237" Type="http://schemas.openxmlformats.org/officeDocument/2006/relationships/hyperlink" Target="https://www.caixa.gov.br/Downloads/sinapi-cadernos-tecnicos/SINAPI-CT-ESCAVACAO-VERTICAL-A-CEU-ABERTO.pdf" TargetMode="External"/><Relationship Id="rId3444" Type="http://schemas.openxmlformats.org/officeDocument/2006/relationships/hyperlink" Target="https://www.caixa.gov.br/Downloads/sinapi-cadernos-tecnicos/SINAPI-CT-ESQUADRIAS-JANELAS.pdf" TargetMode="External"/><Relationship Id="rId3651" Type="http://schemas.openxmlformats.org/officeDocument/2006/relationships/hyperlink" Target="https://www.caixa.gov.br/Downloads/sinapi-cadernos-tecnicos/SINAPI-CT-ESTRUTURA-E-TRAMA-PARA-COBERTURA.pdf" TargetMode="External"/><Relationship Id="rId4702" Type="http://schemas.openxmlformats.org/officeDocument/2006/relationships/hyperlink" Target="https://www.caixa.gov.br/Downloads/sinapi-cadernos-tecnicos/SINAPI-CT-INSTALACOES-ELETRICAS-QUADROS-CABOS-DISJUNTORES-CONTATORES-E-BARRAMENTOS-BLINDADOS.pdf" TargetMode="External"/><Relationship Id="rId7858" Type="http://schemas.openxmlformats.org/officeDocument/2006/relationships/hyperlink" Target="https://www.caixa.gov.br/Downloads/sinapi-cadernos-tecnicos/SINAPI-CT-PINTURA-EM-MADEIRA.pdf" TargetMode="External"/><Relationship Id="rId8909" Type="http://schemas.openxmlformats.org/officeDocument/2006/relationships/hyperlink" Target="https://www.caixa.gov.br/Downloads/sinapi-cadernos-tecnicos/SINAPI-CT-SISTEMA-DE-PROTECAO-CONTRA-DESCARGAS-ATMOSFERICAS-SPDA.pdf" TargetMode="External"/><Relationship Id="rId365" Type="http://schemas.openxmlformats.org/officeDocument/2006/relationships/hyperlink" Target="https://www.caixa.gov.br/Downloads/sinapi-cadernos-tecnicos/SINAPI-CT-ASSENTAMENTO-DE-TUBOS-DE-ESGOTO-EM-PVC-E-PEAD.pdf" TargetMode="External"/><Relationship Id="rId572" Type="http://schemas.openxmlformats.org/officeDocument/2006/relationships/hyperlink" Target="https://www.caixa.gov.br/Downloads/sinapi-cadernos-tecnicos/SINAPI-CT-ASSENTAMENTO-DE-TUBOS-DE-PVC-E-METALICOS-EM-REDES-DE-AGUA.pdf" TargetMode="External"/><Relationship Id="rId2046" Type="http://schemas.openxmlformats.org/officeDocument/2006/relationships/hyperlink" Target="https://www.caixa.gov.br/Downloads/sinapi-cadernos-tecnicos/SINAPI-CT-DEPRECIACAO-JUROS-IMPOSTOS-E-SEGUROS-MANUTENCAO-E-MATERIAIS-NA-OPERACAO-DOS-EQUIPAMENTOS.pdf" TargetMode="External"/><Relationship Id="rId2253" Type="http://schemas.openxmlformats.org/officeDocument/2006/relationships/hyperlink" Target="https://www.caixa.gov.br/Downloads/sinapi-cadernos-tecnicos/SINAPI-CT-DEPRECIACAO-JUROS-IMPOSTOS-E-SEGUROS-MANUTENCAO-E-MATERIAIS-NA-OPERACAO-DOS-EQUIPAMENTOS.pdf" TargetMode="External"/><Relationship Id="rId2460" Type="http://schemas.openxmlformats.org/officeDocument/2006/relationships/hyperlink" Target="https://www.caixa.gov.br/Downloads/sinapi-cadernos-tecnicos/SINAPI-CT-DEPRECIACAO-JUROS-IMPOSTOS-E-SEGUROS-MANUTENCAO-E-MATERIAIS-NA-OPERACAO-DOS-EQUIPAMENTOS.pdf" TargetMode="External"/><Relationship Id="rId3304" Type="http://schemas.openxmlformats.org/officeDocument/2006/relationships/hyperlink" Target="https://www.caixa.gov.br/Downloads/sinapi-cadernos-tecnicos/SINAPI-CT-ESCAVACAO-DE-VALAS.pdf" TargetMode="External"/><Relationship Id="rId3511" Type="http://schemas.openxmlformats.org/officeDocument/2006/relationships/hyperlink" Target="https://www.caixa.gov.br/Downloads/sinapi-cadernos-tecnicos/SINAPI-CT-ESQUADRIAS-PORTAS.pdf" TargetMode="External"/><Relationship Id="rId6667" Type="http://schemas.openxmlformats.org/officeDocument/2006/relationships/hyperlink" Target="https://www.caixa.gov.br/Downloads/sinapi-cadernos-tecnicos/SINAPI-CT-LAJES-PRE-MOLDADAS.pdf" TargetMode="External"/><Relationship Id="rId6874" Type="http://schemas.openxmlformats.org/officeDocument/2006/relationships/hyperlink" Target="https://www.caixa.gov.br/Downloads/sinapi-metodologia/Livro_SINAPI_Calculos_Parametros.pdf" TargetMode="External"/><Relationship Id="rId7718" Type="http://schemas.openxmlformats.org/officeDocument/2006/relationships/hyperlink" Target="https://www.caixa.gov.br/Downloads/sinapi-cadernos-tecnicos/SINAPI-CT-PAVIMENTO-RIGIDO-DE-CONCRETO.pdf" TargetMode="External"/><Relationship Id="rId7925" Type="http://schemas.openxmlformats.org/officeDocument/2006/relationships/hyperlink" Target="https://www.caixa.gov.br/Downloads/sinapi-cadernos-tecnicos/SINAPI-CT-PINTURA-EM-SUPERFICIES-METALICAS.pdf" TargetMode="External"/><Relationship Id="rId9073" Type="http://schemas.openxmlformats.org/officeDocument/2006/relationships/hyperlink" Target="https://www.caixa.gov.br/Downloads/sinapi-cadernos-tecnicos/SINAPI-CT-TRANSPORTE-FLUVIAL-CARGA-E-DESCARGA.pdf" TargetMode="External"/><Relationship Id="rId9280" Type="http://schemas.openxmlformats.org/officeDocument/2006/relationships/hyperlink" Target="https://www.caixa.gov.br/Downloads/sinapi-cadernos-tecnicos/SINAPI-CT-TRANSPORTE-CARGA-E-DESCARGA-DE-MATERIAIS.pdf" TargetMode="External"/><Relationship Id="rId225" Type="http://schemas.openxmlformats.org/officeDocument/2006/relationships/hyperlink" Target="https://www.caixa.gov.br/Downloads/sinapi-cadernos-tecnicos/SINAPI-CT-ARGAMASSAS.pdf" TargetMode="External"/><Relationship Id="rId432" Type="http://schemas.openxmlformats.org/officeDocument/2006/relationships/hyperlink" Target="https://www.caixa.gov.br/Downloads/sinapi-cadernos-tecnicos/SINAPI-CT-ASSENTAMENTO-DE-TUBOS-DE-PVC-E-METALICOS-EM-REDES-DE-AGUA.pdf" TargetMode="External"/><Relationship Id="rId1062" Type="http://schemas.openxmlformats.org/officeDocument/2006/relationships/hyperlink" Target="https://www.caixa.gov.br/Downloads/sinapi-cadernos-tecnicos/SINAPI-CT-BOMBAS-HIDRAULICAS-CENTRIFUGAS-HORIZONTAIS-E-SUBMERSIVEIS.pdf" TargetMode="External"/><Relationship Id="rId2113" Type="http://schemas.openxmlformats.org/officeDocument/2006/relationships/hyperlink" Target="https://www.caixa.gov.br/Downloads/sinapi-cadernos-tecnicos/SINAPI-CT-DEPRECIACAO-JUROS-IMPOSTOS-E-SEGUROS-MANUTENCAO-E-MATERIAIS-NA-OPERACAO-DOS-EQUIPAMENTOS.pdf" TargetMode="External"/><Relationship Id="rId2320" Type="http://schemas.openxmlformats.org/officeDocument/2006/relationships/hyperlink" Target="https://www.caixa.gov.br/Downloads/sinapi-cadernos-tecnicos/SINAPI-CT-DEPRECIACAO-JUROS-IMPOSTOS-E-SEGUROS-MANUTENCAO-E-MATERIAIS-NA-OPERACAO-DOS-EQUIPAMENTOS.pdf" TargetMode="External"/><Relationship Id="rId5269" Type="http://schemas.openxmlformats.org/officeDocument/2006/relationships/hyperlink" Target="https://www.caixa.gov.br/Downloads/sinapi-cadernos-tecnicos/SINAPI-CT-INSTALACOES-HIDRAULICAS-EM-PPR.pdf" TargetMode="External"/><Relationship Id="rId5476" Type="http://schemas.openxmlformats.org/officeDocument/2006/relationships/hyperlink" Target="https://www.caixa.gov.br/Downloads/sinapi-cadernos-tecnicos/SINAPI-CT-INSTALACOES-PREDIAIS-DE-AGUA-FRIA-EM-PVC.pdf" TargetMode="External"/><Relationship Id="rId5683" Type="http://schemas.openxmlformats.org/officeDocument/2006/relationships/hyperlink" Target="https://www.caixa.gov.br/Downloads/sinapi-cadernos-tecnicos/SINAPI-CT-INSTALACOES-PREDIAIS-DE-AGUA-FRIA-EM-PVC.pdf" TargetMode="External"/><Relationship Id="rId6527" Type="http://schemas.openxmlformats.org/officeDocument/2006/relationships/hyperlink" Target="https://www.caixa.gov.br/Downloads/sinapi-cadernos-tecnicos/SINAPI-CT-INSTALACOES-EM-COBRE.pdf" TargetMode="External"/><Relationship Id="rId6734" Type="http://schemas.openxmlformats.org/officeDocument/2006/relationships/hyperlink" Target="https://www.caixa.gov.br/Downloads/sinapi-cadernos-tecnicos/SINAPI-CT-LIMPEZA-DE-OBRA.pdf" TargetMode="External"/><Relationship Id="rId9140" Type="http://schemas.openxmlformats.org/officeDocument/2006/relationships/hyperlink" Target="https://www.caixa.gov.br/Downloads/sinapi-cadernos-tecnicos/SINAPI-CT-TRANSPORTE-FLUVIAL-MOMENTO-DE-TRANSPORTE.pdf" TargetMode="External"/><Relationship Id="rId4078" Type="http://schemas.openxmlformats.org/officeDocument/2006/relationships/hyperlink" Target="https://www.caixa.gov.br/Downloads/sinapi-cadernos-tecnicos/SINAPI-CT-FORMAS-PARA-ESTRUTURAS-DE-CONCRETO-ARMADO.pdf" TargetMode="External"/><Relationship Id="rId4285" Type="http://schemas.openxmlformats.org/officeDocument/2006/relationships/hyperlink" Target="https://www.caixa.gov.br/Downloads/sinapi-cadernos-tecnicos/SINAPI-CT-ILUMINACAO-PREDIAL-E-MONITORAMENTO.pdf" TargetMode="External"/><Relationship Id="rId4492" Type="http://schemas.openxmlformats.org/officeDocument/2006/relationships/hyperlink" Target="https://www.caixa.gov.br/Downloads/sinapi-cadernos-tecnicos/SINAPI-CT-INSTALACOES-ELETRICAS-ELETRODUTOS-EMBUTIDOS-CABOS-CAIXAS-TOMADAS-E-INTERRUPTORES.pdf" TargetMode="External"/><Relationship Id="rId5129" Type="http://schemas.openxmlformats.org/officeDocument/2006/relationships/hyperlink" Target="https://www.caixa.gov.br/Downloads/sinapi-cadernos-tecnicos/SINAPI-CT-INSTALACOES-HIDRAULICAS-EM-PEX.pdf" TargetMode="External"/><Relationship Id="rId5336" Type="http://schemas.openxmlformats.org/officeDocument/2006/relationships/hyperlink" Target="https://www.caixa.gov.br/Downloads/sinapi-cadernos-tecnicos/SINAPI-CT-INSTALACOES-HIDRAULICAS-EM-PPR.pdf" TargetMode="External"/><Relationship Id="rId5543" Type="http://schemas.openxmlformats.org/officeDocument/2006/relationships/hyperlink" Target="https://www.caixa.gov.br/Downloads/sinapi-cadernos-tecnicos/SINAPI-CT-INSTALACOES-PREDIAIS-DE-AGUA-FRIA-EM-PVC.pdf" TargetMode="External"/><Relationship Id="rId5890" Type="http://schemas.openxmlformats.org/officeDocument/2006/relationships/hyperlink" Target="https://www.caixa.gov.br/Downloads/sinapi-cadernos-tecnicos/SINAPI-CT-INSTALACOES-PREDIAIS-DE-AGUAS-PLUVIAIS-TUBOS-CONEXOES-CAIXAS-E-RALOS.pdf" TargetMode="External"/><Relationship Id="rId6941" Type="http://schemas.openxmlformats.org/officeDocument/2006/relationships/hyperlink" Target="https://www.caixa.gov.br/Downloads/sinapi-metodologia/Livro_SINAPI_Calculos_Parametros.pdf" TargetMode="External"/><Relationship Id="rId8699" Type="http://schemas.openxmlformats.org/officeDocument/2006/relationships/hyperlink" Target="https://www.caixa.gov.br/Downloads/sinapi-cadernos-tecnicos/SINAPI-CT-REDES-DE-AGUA-E-ESGOTO-EM-PEAD-LISO-(TUBOS-E-CONEXOES).pdf" TargetMode="External"/><Relationship Id="rId9000" Type="http://schemas.openxmlformats.org/officeDocument/2006/relationships/hyperlink" Target="https://www.caixa.gov.br/Downloads/sinapi-cadernos-tecnicos/SINAPI-CT-TELHAMENTO-PARA-COBERTURA.pdf" TargetMode="External"/><Relationship Id="rId1879" Type="http://schemas.openxmlformats.org/officeDocument/2006/relationships/hyperlink" Target="https://www.caixa.gov.br/Downloads/sinapi-cadernos-tecnicos/SINAPI-CT-DEMOLICOES-E-REMOCOES.pdf" TargetMode="External"/><Relationship Id="rId3094" Type="http://schemas.openxmlformats.org/officeDocument/2006/relationships/hyperlink" Target="https://www.caixa.gov.br/Downloads/sinapi-cadernos-tecnicos/SINAPI-CT-ESCADAS.pdf" TargetMode="External"/><Relationship Id="rId4145" Type="http://schemas.openxmlformats.org/officeDocument/2006/relationships/hyperlink" Target="https://www.caixa.gov.br/Downloads/sinapi-cadernos-tecnicos/SINAPI-CT-GABIOES-EXECUCAO-DE-MURO-E-PROTECAO-SUPERFICIAL.pdf" TargetMode="External"/><Relationship Id="rId5750" Type="http://schemas.openxmlformats.org/officeDocument/2006/relationships/hyperlink" Target="https://www.caixa.gov.br/Downloads/sinapi-cadernos-tecnicos/SINAPI-CT-INSTALACOES-PREDIAIS-DE-AGUA-QUENTE-EM-CPVC.pdf" TargetMode="External"/><Relationship Id="rId6801" Type="http://schemas.openxmlformats.org/officeDocument/2006/relationships/hyperlink" Target="https://www.caixa.gov.br/Downloads/sinapi-metodologia/Livro_SINAPI_Calculos_Parametros.pdf" TargetMode="External"/><Relationship Id="rId1739" Type="http://schemas.openxmlformats.org/officeDocument/2006/relationships/hyperlink" Target="https://www.caixa.gov.br/Downloads/sinapi-cadernos-tecnicos/SINAPI-CT-CUSTOS-HORARIOS-PRODUTIVO-E-IMPRODUTIVO-DOS-EQUIPAMENTOS.pdf" TargetMode="External"/><Relationship Id="rId1946" Type="http://schemas.openxmlformats.org/officeDocument/2006/relationships/hyperlink" Target="https://www.caixa.gov.br/Downloads/sinapi-cadernos-tecnicos/SINAPI-CT-DEPRECIACAO-JUROS-IMPOSTOS-E-SEGUROS-MANUTENCAO-E-MATERIAIS-NA-OPERACAO-DOS-EQUIPAMENTOS.pdf" TargetMode="External"/><Relationship Id="rId4005" Type="http://schemas.openxmlformats.org/officeDocument/2006/relationships/hyperlink" Target="https://www.caixa.gov.br/Downloads/sinapi-cadernos-tecnicos/SINAPI-CT-FUNDACOES-RASAS-(BLOCOS-SAPATAS-VIGAS-BALDRAME).pdf" TargetMode="External"/><Relationship Id="rId4352" Type="http://schemas.openxmlformats.org/officeDocument/2006/relationships/hyperlink" Target="https://www.caixa.gov.br/Downloads/sinapi-cadernos-tecnicos/SINAPI-CT-INSTALACOES-ELETRICAS-ELETRODUTOS-EMBUTIDOS-CABOS-CAIXAS-TOMADAS-E-INTERRUPTORES.pdf" TargetMode="External"/><Relationship Id="rId5403" Type="http://schemas.openxmlformats.org/officeDocument/2006/relationships/hyperlink" Target="https://www.caixa.gov.br/Downloads/sinapi-cadernos-tecnicos/SINAPI-CT-INSTALACOES-PREDIAIS-DE-ESGOTO-TUBOS-E-CONEXOES.pdf" TargetMode="External"/><Relationship Id="rId5610" Type="http://schemas.openxmlformats.org/officeDocument/2006/relationships/hyperlink" Target="https://www.caixa.gov.br/Downloads/sinapi-cadernos-tecnicos/SINAPI-CT-INSTALACOES-PREDIAIS-DE-AGUA-FRIA-EM-PVC.pdf" TargetMode="External"/><Relationship Id="rId8559" Type="http://schemas.openxmlformats.org/officeDocument/2006/relationships/hyperlink" Target="https://www.caixa.gov.br/Downloads/sinapi-cadernos-tecnicos/SINAPI-CT-REDES-ENTERRADAS-DE-DISTRIBUICAO-ELETRICA.pdf" TargetMode="External"/><Relationship Id="rId8766" Type="http://schemas.openxmlformats.org/officeDocument/2006/relationships/hyperlink" Target="https://www.caixa.gov.br/Downloads/sinapi-cadernos-tecnicos/SINAPI-CT-REVESTIMENTOS-CERAMICOS-INTERNOS.pdf" TargetMode="External"/><Relationship Id="rId8973" Type="http://schemas.openxmlformats.org/officeDocument/2006/relationships/hyperlink" Target="https://www.caixa.gov.br/Downloads/sinapi-cadernos-tecnicos/SINAPI-CT-SUPRESSAO-VEGETAL.pdf" TargetMode="External"/><Relationship Id="rId1806" Type="http://schemas.openxmlformats.org/officeDocument/2006/relationships/hyperlink" Target="https://www.caixa.gov.br/Downloads/sinapi-cadernos-tecnicos/SINAPI-CT-CUSTOS-HORARIOS-PRODUTIVO-E-IMPRODUTIVO-DOS-EQUIPAMENTOS.pdf" TargetMode="External"/><Relationship Id="rId3161" Type="http://schemas.openxmlformats.org/officeDocument/2006/relationships/hyperlink" Target="https://www.caixa.gov.br/Downloads/sinapi-cadernos-tecnicos/SINAPI-CT-ESCAVACAO-HORIZONTAL.pdf" TargetMode="External"/><Relationship Id="rId4212" Type="http://schemas.openxmlformats.org/officeDocument/2006/relationships/hyperlink" Target="https://www.caixa.gov.br/Downloads/sinapi-cadernos-tecnicos/SINAPI-CT-GRAUTE-E-ARMACAO.pdf" TargetMode="External"/><Relationship Id="rId7368" Type="http://schemas.openxmlformats.org/officeDocument/2006/relationships/hyperlink" Target="https://www.caixa.gov.br/Downloads/sinapi-cadernos-tecnicos/SINAPI-CT-MASSA-UNICA-EXTERNA.pdf" TargetMode="External"/><Relationship Id="rId7575" Type="http://schemas.openxmlformats.org/officeDocument/2006/relationships/hyperlink" Target="https://www.caixa.gov.br/Downloads/sinapi-cadernos-tecnicos/SINAPI-CT-PAREDES-EM-DRYWALL.pdf" TargetMode="External"/><Relationship Id="rId7782" Type="http://schemas.openxmlformats.org/officeDocument/2006/relationships/hyperlink" Target="https://www.caixa.gov.br/Downloads/sinapi-cadernos-tecnicos/SINAPI-CT-PERFURACAO-HORIZONTAL-DIRECIONAL-HDD.pdf" TargetMode="External"/><Relationship Id="rId8419" Type="http://schemas.openxmlformats.org/officeDocument/2006/relationships/hyperlink" Target="https://www.caixa.gov.br/Downloads/sinapi-cadernos-tecnicos/SINAPI-CT-RASGOS-E-FIXACOES.pdf" TargetMode="External"/><Relationship Id="rId8626" Type="http://schemas.openxmlformats.org/officeDocument/2006/relationships/hyperlink" Target="https://www.caixa.gov.br/Downloads/sinapi-cadernos-tecnicos/SINAPI-CT-REDES-DE-LOGICA-TELEFONIA-E-IMAGEM.pdf" TargetMode="External"/><Relationship Id="rId8833" Type="http://schemas.openxmlformats.org/officeDocument/2006/relationships/hyperlink" Target="https://www.caixa.gov.br/Downloads/sinapi-cadernos-tecnicos/SINAPI-CT-SINALIZACAO-VERTICAL-VIARIA.pdf" TargetMode="External"/><Relationship Id="rId3021" Type="http://schemas.openxmlformats.org/officeDocument/2006/relationships/hyperlink" Target="https://www.caixa.gov.br/Downloads/sinapi-cadernos-tecnicos/SINAPI-CT-EQUIPAMENTOS-DE-PROTECAO-COLETIVA.pdf" TargetMode="External"/><Relationship Id="rId3978" Type="http://schemas.openxmlformats.org/officeDocument/2006/relationships/hyperlink" Target="https://www.caixa.gov.br/Downloads/sinapi-cadernos-tecnicos/SINAPI-CT-FUNDACOES-RASAS-(BLOCOS-SAPATAS-VIGAS-BALDRAME).pdf" TargetMode="External"/><Relationship Id="rId6177" Type="http://schemas.openxmlformats.org/officeDocument/2006/relationships/hyperlink" Target="https://www.caixa.gov.br/Downloads/sinapi-cadernos-tecnicos/SINAPI-CT-INSTALACOES-DE-GAS-E-INCENDIO-EM-ACO-E-FERRO-GALVANIZADO.pdf" TargetMode="External"/><Relationship Id="rId6384" Type="http://schemas.openxmlformats.org/officeDocument/2006/relationships/hyperlink" Target="https://www.caixa.gov.br/Downloads/sinapi-cadernos-tecnicos/SINAPI-CT-INSTALACOES-EM-COBRE.pdf" TargetMode="External"/><Relationship Id="rId6591" Type="http://schemas.openxmlformats.org/officeDocument/2006/relationships/hyperlink" Target="https://www.caixa.gov.br/Downloads/sinapi-cadernos-tecnicos/SINAPI-CT-INSTALACOES-EM-COBRE.pdf" TargetMode="External"/><Relationship Id="rId7228" Type="http://schemas.openxmlformats.org/officeDocument/2006/relationships/hyperlink" Target="https://www.caixa.gov.br/Downloads/sinapi-cadernos-tecnicos/SINAPI-CT-LOUCAS-E-METAIS.pdf" TargetMode="External"/><Relationship Id="rId7435" Type="http://schemas.openxmlformats.org/officeDocument/2006/relationships/hyperlink" Target="https://www.caixa.gov.br/Downloads/sinapi-cadernos-tecnicos/SINAPI-CT-MOBILIARIO-URBANO.pdf" TargetMode="External"/><Relationship Id="rId7642" Type="http://schemas.openxmlformats.org/officeDocument/2006/relationships/hyperlink" Target="https://www.caixa.gov.br/Downloads/sinapi-cadernos-tecnicos/SINAPI-CT-PASSEIOS-DE-CONCRETO.pdf" TargetMode="External"/><Relationship Id="rId8900" Type="http://schemas.openxmlformats.org/officeDocument/2006/relationships/hyperlink" Target="https://www.caixa.gov.br/Downloads/sinapi-cadernos-tecnicos/SINAPI-CT-SISTEMA-DE-PROTECAO-CONTRA-DESCARGAS-ATMOSFERICAS-SPDA.pdf" TargetMode="External"/><Relationship Id="rId899" Type="http://schemas.openxmlformats.org/officeDocument/2006/relationships/hyperlink" Target="https://www.caixa.gov.br/Downloads/sinapi-cadernos-tecnicos/SINAPI-CT-ATERROS-BASES-SUB-BASES-E-IMPRIMACOES.pdf" TargetMode="External"/><Relationship Id="rId2787" Type="http://schemas.openxmlformats.org/officeDocument/2006/relationships/hyperlink" Target="https://www.caixa.gov.br/Downloads/sinapi-cadernos-tecnicos/SINAPI-CT-DRENOS.pdf" TargetMode="External"/><Relationship Id="rId3838" Type="http://schemas.openxmlformats.org/officeDocument/2006/relationships/hyperlink" Target="https://www.caixa.gov.br/Downloads/sinapi-cadernos-tecnicos/SINAPI-CT-ESTRUTURAS-DE-MADEIRA.pdf" TargetMode="External"/><Relationship Id="rId5193" Type="http://schemas.openxmlformats.org/officeDocument/2006/relationships/hyperlink" Target="https://www.caixa.gov.br/Downloads/sinapi-cadernos-tecnicos/SINAPI-CT-INSTALACOES-HIDRAULICAS-EM-PEX.pdf" TargetMode="External"/><Relationship Id="rId6037" Type="http://schemas.openxmlformats.org/officeDocument/2006/relationships/hyperlink" Target="https://www.caixa.gov.br/Downloads/sinapi-cadernos-tecnicos/SINAPI-CT-INSTALACOES-DE-GAS-E-INCENDIO-EM-ACO-E-FERRO-GALVANIZADO.pdf" TargetMode="External"/><Relationship Id="rId6244" Type="http://schemas.openxmlformats.org/officeDocument/2006/relationships/hyperlink" Target="https://www.caixa.gov.br/Downloads/sinapi-cadernos-tecnicos/SINAPI-CT-INSTALACOES-DE-GAS-E-INCENDIO-EM-ACO-E-FERRO-GALVANIZADO.pdf" TargetMode="External"/><Relationship Id="rId6451" Type="http://schemas.openxmlformats.org/officeDocument/2006/relationships/hyperlink" Target="https://www.caixa.gov.br/Downloads/sinapi-cadernos-tecnicos/SINAPI-CT-INSTALACOES-EM-COBRE.pdf" TargetMode="External"/><Relationship Id="rId7502" Type="http://schemas.openxmlformats.org/officeDocument/2006/relationships/hyperlink" Target="https://www.caixa.gov.br/Downloads/sinapi-cadernos-tecnicos/SINAPI-CT-PAREDES-DE-CONCRETO-ARMACAO.pdf" TargetMode="External"/><Relationship Id="rId759" Type="http://schemas.openxmlformats.org/officeDocument/2006/relationships/hyperlink" Target="https://www.caixa.gov.br/Downloads/sinapi-cadernos-tecnicos/SINAPI-CT-ATERROS-BASES-SUB-BASES-E-IMPRIMACOES.pdf" TargetMode="External"/><Relationship Id="rId966" Type="http://schemas.openxmlformats.org/officeDocument/2006/relationships/hyperlink" Target="https://www.caixa.gov.br/Downloads/sinapi-cadernos-tecnicos/SINAPI-CT-ATERROS-BASES-SUB-BASES-E-IMPRIMACOES.pdf" TargetMode="External"/><Relationship Id="rId1389" Type="http://schemas.openxmlformats.org/officeDocument/2006/relationships/hyperlink" Target="https://www.caixa.gov.br/Downloads/sinapi-cadernos-tecnicos/SINAPI-CT-CONTRAPISO.pdf" TargetMode="External"/><Relationship Id="rId1596" Type="http://schemas.openxmlformats.org/officeDocument/2006/relationships/hyperlink" Target="https://www.caixa.gov.br/Downloads/sinapi-cadernos-tecnicos/SINAPI-CT-CUSTOS-HORARIOS-PRODUTIVO-E-IMPRODUTIVO-DOS-EQUIPAMENTOS.pdf" TargetMode="External"/><Relationship Id="rId2647" Type="http://schemas.openxmlformats.org/officeDocument/2006/relationships/hyperlink" Target="https://www.caixa.gov.br/Downloads/sinapi-cadernos-tecnicos/SINAPI-CT-DEPRECIACAO-JUROS-IMPOSTOS-E-SEGUROS-MANUTENCAO-E-MATERIAIS-NA-OPERACAO-DOS-EQUIPAMENTOS.pdf" TargetMode="External"/><Relationship Id="rId2994" Type="http://schemas.openxmlformats.org/officeDocument/2006/relationships/hyperlink" Target="https://www.caixa.gov.br/Downloads/sinapi-cadernos-tecnicos/SINAPI-CT-EQUIPAMENTOS-DE-PROTECAO-COLETIVA.pdf" TargetMode="External"/><Relationship Id="rId5053" Type="http://schemas.openxmlformats.org/officeDocument/2006/relationships/hyperlink" Target="https://www.caixa.gov.br/Downloads/sinapi-cadernos-tecnicos/SINAPI-CT-INSTALACOES-HIDRAULICAS-RESERVACAO-E-BOMBAS-DE-RECALQUE.pdf" TargetMode="External"/><Relationship Id="rId5260" Type="http://schemas.openxmlformats.org/officeDocument/2006/relationships/hyperlink" Target="https://www.caixa.gov.br/Downloads/sinapi-cadernos-tecnicos/SINAPI-CT-INSTALACOES-HIDRAULICAS-EM-PPR.pdf" TargetMode="External"/><Relationship Id="rId6104" Type="http://schemas.openxmlformats.org/officeDocument/2006/relationships/hyperlink" Target="https://www.caixa.gov.br/Downloads/sinapi-cadernos-tecnicos/SINAPI-CT-INSTALACOES-DE-GAS-E-INCENDIO-EM-ACO-E-FERRO-GALVANIZADO.pdf" TargetMode="External"/><Relationship Id="rId6311" Type="http://schemas.openxmlformats.org/officeDocument/2006/relationships/hyperlink" Target="https://www.caixa.gov.br/Downloads/sinapi-cadernos-tecnicos/SINAPI-CT-INSTALACOES-DE-GAS-EM-PEX-MULTICAMADAS.pdf" TargetMode="External"/><Relationship Id="rId9467" Type="http://schemas.openxmlformats.org/officeDocument/2006/relationships/hyperlink" Target="https://www.caixa.gov.br/Downloads/sinapi-cadernos-tecnicos/SINAPI-CT-TUBULOES.pdf" TargetMode="External"/><Relationship Id="rId9674" Type="http://schemas.openxmlformats.org/officeDocument/2006/relationships/hyperlink" Target="https://www.caixa.gov.br/Downloads/sinapi-cadernos-tecnicos/SINAPI-CT-VALVULAS-PARA-REDES-DE-SANEAMENTO.pdf" TargetMode="External"/><Relationship Id="rId619" Type="http://schemas.openxmlformats.org/officeDocument/2006/relationships/hyperlink" Target="https://www.caixa.gov.br/Downloads/sinapi-cadernos-tecnicos/SINAPI-CT-ASSENTAMENTO-DE-TUBOS-DE-PVC-E-METALICOS-EM-REDES-DE-AGUA.pdf" TargetMode="External"/><Relationship Id="rId1249" Type="http://schemas.openxmlformats.org/officeDocument/2006/relationships/hyperlink" Target="https://www.caixa.gov.br/Downloads/sinapi-cadernos-tecnicos/SINAPI-CT-CERCAS-PROTETORES-E-ALAMBRADOS.pdf" TargetMode="External"/><Relationship Id="rId2854" Type="http://schemas.openxmlformats.org/officeDocument/2006/relationships/hyperlink" Target="https://www.caixa.gov.br/Downloads/sinapi-cadernos-tecnicos/SINAPI-CT-ELETROCALHAS.pdf" TargetMode="External"/><Relationship Id="rId3905" Type="http://schemas.openxmlformats.org/officeDocument/2006/relationships/hyperlink" Target="https://www.caixa.gov.br/Downloads/sinapi-cadernos-tecnicos/SINAPI-CT-FORROS.pdf" TargetMode="External"/><Relationship Id="rId5120" Type="http://schemas.openxmlformats.org/officeDocument/2006/relationships/hyperlink" Target="https://www.caixa.gov.br/Downloads/sinapi-cadernos-tecnicos/SINAPI-CT-INSTALACOES-HIDRAULICAS-RESERVACAO-E-BOMBAS-DE-RECALQUE.pdf" TargetMode="External"/><Relationship Id="rId8069" Type="http://schemas.openxmlformats.org/officeDocument/2006/relationships/hyperlink" Target="https://www.caixa.gov.br/Downloads/sinapi-cadernos-tecnicos/SINAPI-CT-POSTES-DE-CONCRETO-E-METALICOS.pdf" TargetMode="External"/><Relationship Id="rId8276" Type="http://schemas.openxmlformats.org/officeDocument/2006/relationships/hyperlink" Target="https://www.caixa.gov.br/Downloads/sinapi-cadernos-tecnicos/SINAPI-CT-POCOS-DE-VISITA-E-CAIXAS-PARA-BOCAS-DE-LOBO.pdf" TargetMode="External"/><Relationship Id="rId8483" Type="http://schemas.openxmlformats.org/officeDocument/2006/relationships/hyperlink" Target="https://www.caixa.gov.br/Downloads/sinapi-cadernos-tecnicos/SINAPI-CT-RECOMPOSICAO-DE-PAVIMENTOS.pdf" TargetMode="External"/><Relationship Id="rId9327" Type="http://schemas.openxmlformats.org/officeDocument/2006/relationships/hyperlink" Target="https://www.caixa.gov.br/Downloads/sinapi-cadernos-tecnicos/SINAPI-CT-TRANSPORTE-CARGA-E-DESCARGA-DE-MATERIAIS.pdf" TargetMode="External"/><Relationship Id="rId95" Type="http://schemas.openxmlformats.org/officeDocument/2006/relationships/hyperlink" Target="https://www.caixa.gov.br/Downloads/sinapi-cadernos-tecnicos/SINAPI-CT-ALVENARIAS-DIVERSAS.pdf" TargetMode="External"/><Relationship Id="rId826" Type="http://schemas.openxmlformats.org/officeDocument/2006/relationships/hyperlink" Target="https://www.caixa.gov.br/Downloads/sinapi-cadernos-tecnicos/SINAPI-CT-ATERROS-BASES-SUB-BASES-E-IMPRIMACOES.pdf" TargetMode="External"/><Relationship Id="rId1109" Type="http://schemas.openxmlformats.org/officeDocument/2006/relationships/hyperlink" Target="https://www.caixa.gov.br/Downloads/sinapi-cadernos-tecnicos/SINAPI-CT-CAIXAS-ENTERRADAS.pdf" TargetMode="External"/><Relationship Id="rId1456" Type="http://schemas.openxmlformats.org/officeDocument/2006/relationships/hyperlink" Target="https://www.caixa.gov.br/Downloads/sinapi-cadernos-tecnicos/SINAPI-CT-CUSTOS-HORARIOS-PRODUTIVO-E-IMPRODUTIVO-DOS-EQUIPAMENTOS.pdf" TargetMode="External"/><Relationship Id="rId1663" Type="http://schemas.openxmlformats.org/officeDocument/2006/relationships/hyperlink" Target="https://www.caixa.gov.br/Downloads/sinapi-cadernos-tecnicos/SINAPI-CT-CUSTOS-HORARIOS-PRODUTIVO-E-IMPRODUTIVO-DOS-EQUIPAMENTOS.pdf" TargetMode="External"/><Relationship Id="rId1870" Type="http://schemas.openxmlformats.org/officeDocument/2006/relationships/hyperlink" Target="https://www.caixa.gov.br/Downloads/sinapi-cadernos-tecnicos/SINAPI-CT-DEMOLICOES-E-REMOCOES.pdf" TargetMode="External"/><Relationship Id="rId2507" Type="http://schemas.openxmlformats.org/officeDocument/2006/relationships/hyperlink" Target="https://www.caixa.gov.br/Downloads/sinapi-cadernos-tecnicos/SINAPI-CT-DEPRECIACAO-JUROS-IMPOSTOS-E-SEGUROS-MANUTENCAO-E-MATERIAIS-NA-OPERACAO-DOS-EQUIPAMENTOS.pdf" TargetMode="External"/><Relationship Id="rId2714" Type="http://schemas.openxmlformats.org/officeDocument/2006/relationships/hyperlink" Target="https://www.caixa.gov.br/Downloads/sinapi-cadernos-tecnicos/SINAPI-CT-DEPRECIACAO-JUROS-IMPOSTOS-E-SEGUROS-MANUTENCAO-E-MATERIAIS-NA-OPERACAO-DOS-EQUIPAMENTOS.pdf" TargetMode="External"/><Relationship Id="rId2921" Type="http://schemas.openxmlformats.org/officeDocument/2006/relationships/hyperlink" Target="https://www.caixa.gov.br/Downloads/sinapi-cadernos-tecnicos/SINAPI-CT-ELETROCALHAS.pdf" TargetMode="External"/><Relationship Id="rId7085" Type="http://schemas.openxmlformats.org/officeDocument/2006/relationships/hyperlink" Target="https://www.caixa.gov.br/Downloads/sinapi-metodologia/Livro_SINAPI_Calculos_Parametros.pdf" TargetMode="External"/><Relationship Id="rId8136" Type="http://schemas.openxmlformats.org/officeDocument/2006/relationships/hyperlink" Target="https://www.caixa.gov.br/Downloads/sinapi-cadernos-tecnicos/SINAPI-CT-POCOS-DE-VISITA-E-CAIXAS-PARA-BOCAS-DE-LOBO.pdf" TargetMode="External"/><Relationship Id="rId8690" Type="http://schemas.openxmlformats.org/officeDocument/2006/relationships/hyperlink" Target="https://www.caixa.gov.br/Downloads/sinapi-cadernos-tecnicos/SINAPI-CT-REDES-DE-AGUA-E-ESGOTO-EM-PEAD-LISO-(TUBOS-E-CONEXOES).pdf" TargetMode="External"/><Relationship Id="rId9534" Type="http://schemas.openxmlformats.org/officeDocument/2006/relationships/hyperlink" Target="https://www.caixa.gov.br/Downloads/sinapi-cadernos-tecnicos/SINAPI-CT-VIDROS-E-ESPELHOS.pdf" TargetMode="External"/><Relationship Id="rId1316" Type="http://schemas.openxmlformats.org/officeDocument/2006/relationships/hyperlink" Target="https://www.caixa.gov.br/Downloads/sinapi-cadernos-tecnicos/SINAPI-CT-CONCRETO-PROJETADO.pdf" TargetMode="External"/><Relationship Id="rId1523" Type="http://schemas.openxmlformats.org/officeDocument/2006/relationships/hyperlink" Target="https://www.caixa.gov.br/Downloads/sinapi-cadernos-tecnicos/SINAPI-CT-CUSTOS-HORARIOS-PRODUTIVO-E-IMPRODUTIVO-DOS-EQUIPAMENTOS.pdf" TargetMode="External"/><Relationship Id="rId1730" Type="http://schemas.openxmlformats.org/officeDocument/2006/relationships/hyperlink" Target="https://www.caixa.gov.br/Downloads/sinapi-cadernos-tecnicos/SINAPI-CT-CUSTOS-HORARIOS-PRODUTIVO-E-IMPRODUTIVO-DOS-EQUIPAMENTOS.pdf" TargetMode="External"/><Relationship Id="rId4679" Type="http://schemas.openxmlformats.org/officeDocument/2006/relationships/hyperlink" Target="https://www.caixa.gov.br/Downloads/sinapi-cadernos-tecnicos/SINAPI-CT-INSTALACOES-ELETRICAS-QUADROS-CABOS-DISJUNTORES-CONTATORES-E-BARRAMENTOS-BLINDADOS.pdf" TargetMode="External"/><Relationship Id="rId4886" Type="http://schemas.openxmlformats.org/officeDocument/2006/relationships/hyperlink" Target="https://www.caixa.gov.br/Downloads/sinapi-cadernos-tecnicos/SINAPI-CT-INSTALACOES-HIDRAULICAS-RESERVACAO-E-BOMBAS-DE-RECALQUE.pdf" TargetMode="External"/><Relationship Id="rId5937" Type="http://schemas.openxmlformats.org/officeDocument/2006/relationships/hyperlink" Target="https://www.caixa.gov.br/Downloads/sinapi-cadernos-tecnicos/SINAPI-CT-INSTALACOES-DE-DIVISORIAS-DIVERSAS.pdf" TargetMode="External"/><Relationship Id="rId7292" Type="http://schemas.openxmlformats.org/officeDocument/2006/relationships/hyperlink" Target="https://www.caixa.gov.br/Downloads/sinapi-cadernos-tecnicos/SINAPI-CT-MASSA-UNICA-EXTERNA.pdf" TargetMode="External"/><Relationship Id="rId8343" Type="http://schemas.openxmlformats.org/officeDocument/2006/relationships/hyperlink" Target="https://www.caixa.gov.br/Downloads/sinapi-cadernos-tecnicos/SINAPI-CT-RADIER-PISO-DE-CONCRETO-E-LAJE-SOBRE-SOLO.pdf" TargetMode="External"/><Relationship Id="rId8550" Type="http://schemas.openxmlformats.org/officeDocument/2006/relationships/hyperlink" Target="https://www.caixa.gov.br/Downloads/sinapi-cadernos-tecnicos/SINAPI-CT-REDES-ENTERRADAS-DE-DISTRIBUICAO-ELETRICA.pdf" TargetMode="External"/><Relationship Id="rId9601" Type="http://schemas.openxmlformats.org/officeDocument/2006/relationships/hyperlink" Target="https://www.caixa.gov.br/Downloads/sinapi-cadernos-tecnicos/SINAPI-CT-VALVULAS-E-REGISTROS-PARA-SISTEMAS-PREDIAIS.pdf" TargetMode="External"/><Relationship Id="rId22" Type="http://schemas.openxmlformats.org/officeDocument/2006/relationships/hyperlink" Target="https://www.caixa.gov.br/Downloads/sinapi-cadernos-tecnicos/SINAPI-CT-ALVENARIA-ESTRUTURAL-BLOCOS-DE-CONCRETO.pdf" TargetMode="External"/><Relationship Id="rId3488" Type="http://schemas.openxmlformats.org/officeDocument/2006/relationships/hyperlink" Target="https://www.caixa.gov.br/Downloads/sinapi-cadernos-tecnicos/SINAPI-CT-ESQUADRIAS-PORTAS.pdf" TargetMode="External"/><Relationship Id="rId3695" Type="http://schemas.openxmlformats.org/officeDocument/2006/relationships/hyperlink" Target="https://www.caixa.gov.br/Downloads/sinapi-cadernos-tecnicos/SINAPI-CT-ESTRUTURA-E-TRAMA-PARA-COBERTURA.pdf" TargetMode="External"/><Relationship Id="rId4539" Type="http://schemas.openxmlformats.org/officeDocument/2006/relationships/hyperlink" Target="https://www.caixa.gov.br/Downloads/sinapi-cadernos-tecnicos/SINAPI-CT-INSTALACOES-ELETRICAS-ELETRODUTOS-EMBUTIDOS-CABOS-CAIXAS-TOMADAS-E-INTERRUPTORES.pdf" TargetMode="External"/><Relationship Id="rId4746" Type="http://schemas.openxmlformats.org/officeDocument/2006/relationships/hyperlink" Target="https://www.caixa.gov.br/Downloads/sinapi-cadernos-tecnicos/SINAPI-CT-INSTALACOES-ELETRICAS-REDE-DE-DISTRIBUICAO.pdf" TargetMode="External"/><Relationship Id="rId4953" Type="http://schemas.openxmlformats.org/officeDocument/2006/relationships/hyperlink" Target="https://www.caixa.gov.br/Downloads/sinapi-cadernos-tecnicos/SINAPI-CT-INSTALACOES-HIDRAULICAS-RESERVACAO-E-BOMBAS-DE-RECALQUE.pdf" TargetMode="External"/><Relationship Id="rId7152" Type="http://schemas.openxmlformats.org/officeDocument/2006/relationships/hyperlink" Target="https://www.caixa.gov.br/Downloads/sinapi-cadernos-tecnicos/SINAPI-CT-LOUCAS-E-METAIS.pdf" TargetMode="External"/><Relationship Id="rId8203" Type="http://schemas.openxmlformats.org/officeDocument/2006/relationships/hyperlink" Target="https://www.caixa.gov.br/Downloads/sinapi-cadernos-tecnicos/SINAPI-CT-POCOS-DE-VISITA-E-CAIXAS-PARA-BOCAS-DE-LOBO.pdf" TargetMode="External"/><Relationship Id="rId8410" Type="http://schemas.openxmlformats.org/officeDocument/2006/relationships/hyperlink" Target="https://www.caixa.gov.br/Downloads/sinapi-cadernos-tecnicos/SINAPI-CT-RASGOS-E-FIXACOES.pdf" TargetMode="External"/><Relationship Id="rId2297" Type="http://schemas.openxmlformats.org/officeDocument/2006/relationships/hyperlink" Target="https://www.caixa.gov.br/Downloads/sinapi-cadernos-tecnicos/SINAPI-CT-DEPRECIACAO-JUROS-IMPOSTOS-E-SEGUROS-MANUTENCAO-E-MATERIAIS-NA-OPERACAO-DOS-EQUIPAMENTOS.pdf" TargetMode="External"/><Relationship Id="rId3348" Type="http://schemas.openxmlformats.org/officeDocument/2006/relationships/hyperlink" Target="https://www.caixa.gov.br/Downloads/sinapi-cadernos-tecnicos/SINAPI-CT-ESCAVACAO-EM-MATERIAL-DE-3&#170;-CATEGORIA.pdf" TargetMode="External"/><Relationship Id="rId3555" Type="http://schemas.openxmlformats.org/officeDocument/2006/relationships/hyperlink" Target="https://www.caixa.gov.br/Downloads/sinapi-cadernos-tecnicos/SINAPI-CT-ESQUADRIAS-PORTAS.pdf" TargetMode="External"/><Relationship Id="rId3762" Type="http://schemas.openxmlformats.org/officeDocument/2006/relationships/hyperlink" Target="https://www.caixa.gov.br/Downloads/sinapi-cadernos-tecnicos/SINAPI-CT-ESTRUTURAS-DE-CONTENCAO-PERFIS-PRANCHADOS-CORTINAS-E-MUROS-DE-ARRIMO.pdf" TargetMode="External"/><Relationship Id="rId4606" Type="http://schemas.openxmlformats.org/officeDocument/2006/relationships/hyperlink" Target="https://www.caixa.gov.br/Downloads/sinapi-cadernos-tecnicos/SINAPI-CT-INSTALACOES-ELETRICAS-ELETRODUTOS-CONEXOES-E-CONDULETES-APARENTES.pdf" TargetMode="External"/><Relationship Id="rId4813" Type="http://schemas.openxmlformats.org/officeDocument/2006/relationships/hyperlink" Target="https://www.caixa.gov.br/Downloads/sinapi-cadernos-tecnicos/SINAPI-CT-INSTALACOES-ELETRICAS-REDE-DE-DISTRIBUICAO.pdf" TargetMode="External"/><Relationship Id="rId7012" Type="http://schemas.openxmlformats.org/officeDocument/2006/relationships/hyperlink" Target="https://www.caixa.gov.br/Downloads/sinapi-metodologia/Livro_SINAPI_Calculos_Parametros.pdf" TargetMode="External"/><Relationship Id="rId7969" Type="http://schemas.openxmlformats.org/officeDocument/2006/relationships/hyperlink" Target="https://www.caixa.gov.br/Downloads/sinapi-cadernos-tecnicos/SINAPI-CT-PINTURA-PARA-PISOS-E-PARA-SINALIZACAO-HORIZONTAL-E-VERTICAL.pdf" TargetMode="External"/><Relationship Id="rId269" Type="http://schemas.openxmlformats.org/officeDocument/2006/relationships/hyperlink" Target="https://www.caixa.gov.br/Downloads/sinapi-cadernos-tecnicos/SINAPI-CT-ARMACAO-DE-ESTACAS.pdf" TargetMode="External"/><Relationship Id="rId476" Type="http://schemas.openxmlformats.org/officeDocument/2006/relationships/hyperlink" Target="https://www.caixa.gov.br/Downloads/sinapi-cadernos-tecnicos/SINAPI-CT-ASSENTAMENTO-DE-TUBOS-DE-PVC-E-METALICOS-EM-REDES-DE-AGUA.pdf" TargetMode="External"/><Relationship Id="rId683" Type="http://schemas.openxmlformats.org/officeDocument/2006/relationships/hyperlink" Target="https://www.caixa.gov.br/Downloads/sinapi-cadernos-tecnicos/SINAPI-CT-ASSENTAMENTO-DE-TUBOS-DE-ESGOTO-OU-DRENAGEM-PLUVIAL-EM-CONCRETO.pdf" TargetMode="External"/><Relationship Id="rId890" Type="http://schemas.openxmlformats.org/officeDocument/2006/relationships/hyperlink" Target="https://www.caixa.gov.br/Downloads/sinapi-cadernos-tecnicos/SINAPI-CT-ATERROS-BASES-SUB-BASES-E-IMPRIMACOES.pdf" TargetMode="External"/><Relationship Id="rId2157" Type="http://schemas.openxmlformats.org/officeDocument/2006/relationships/hyperlink" Target="https://www.caixa.gov.br/Downloads/sinapi-cadernos-tecnicos/SINAPI-CT-DEPRECIACAO-JUROS-IMPOSTOS-E-SEGUROS-MANUTENCAO-E-MATERIAIS-NA-OPERACAO-DOS-EQUIPAMENTOS.pdf" TargetMode="External"/><Relationship Id="rId2364" Type="http://schemas.openxmlformats.org/officeDocument/2006/relationships/hyperlink" Target="https://www.caixa.gov.br/Downloads/sinapi-cadernos-tecnicos/SINAPI-CT-DEPRECIACAO-JUROS-IMPOSTOS-E-SEGUROS-MANUTENCAO-E-MATERIAIS-NA-OPERACAO-DOS-EQUIPAMENTOS.pdf" TargetMode="External"/><Relationship Id="rId2571" Type="http://schemas.openxmlformats.org/officeDocument/2006/relationships/hyperlink" Target="https://www.caixa.gov.br/Downloads/sinapi-cadernos-tecnicos/SINAPI-CT-DEPRECIACAO-JUROS-IMPOSTOS-E-SEGUROS-MANUTENCAO-E-MATERIAIS-NA-OPERACAO-DOS-EQUIPAMENTOS.pdf" TargetMode="External"/><Relationship Id="rId3208" Type="http://schemas.openxmlformats.org/officeDocument/2006/relationships/hyperlink" Target="https://www.caixa.gov.br/Downloads/sinapi-cadernos-tecnicos/SINAPI-CT-ESCAVACAO-VERTICAL-A-CEU-ABERTO.pdf" TargetMode="External"/><Relationship Id="rId3415" Type="http://schemas.openxmlformats.org/officeDocument/2006/relationships/hyperlink" Target="https://www.caixa.gov.br/Downloads/sinapi-cadernos-tecnicos/SINAPI-CT-ESGOTAMENTO-DE-VALA-E-REBAIXAMENTO-DO-LENCOL-FREATICO.pdf" TargetMode="External"/><Relationship Id="rId6778" Type="http://schemas.openxmlformats.org/officeDocument/2006/relationships/hyperlink" Target="https://www.caixa.gov.br/Downloads/sinapi-metodologia/Livro_SINAPI_Calculos_Parametros.pdf" TargetMode="External"/><Relationship Id="rId9184" Type="http://schemas.openxmlformats.org/officeDocument/2006/relationships/hyperlink" Target="https://www.caixa.gov.br/Downloads/sinapi-cadernos-tecnicos/SINAPI-CT-TRANSPORTE-DE-MATERIAIS-DENTRO-DO-CANTEIRO-DE-OBRAS.pdf" TargetMode="External"/><Relationship Id="rId9391" Type="http://schemas.openxmlformats.org/officeDocument/2006/relationships/hyperlink" Target="https://www.caixa.gov.br/Downloads/sinapi-cadernos-tecnicos/SINAPI-CT-TRATAMENTOS-SUPERFICIAIS.pdf" TargetMode="External"/><Relationship Id="rId129" Type="http://schemas.openxmlformats.org/officeDocument/2006/relationships/hyperlink" Target="https://www.caixa.gov.br/Downloads/sinapi-cadernos-tecnicos/SINAPI-CT-ARGAMASSAS.pdf" TargetMode="External"/><Relationship Id="rId336" Type="http://schemas.openxmlformats.org/officeDocument/2006/relationships/hyperlink" Target="https://www.caixa.gov.br/Downloads/sinapi-cadernos-tecnicos/SINAPI-CT-ARRASAMENTO-DE-ESTACAS.pdf" TargetMode="External"/><Relationship Id="rId543" Type="http://schemas.openxmlformats.org/officeDocument/2006/relationships/hyperlink" Target="https://www.caixa.gov.br/Downloads/sinapi-cadernos-tecnicos/SINAPI-CT-ASSENTAMENTO-DE-TUBOS-DE-PVC-E-METALICOS-EM-REDES-DE-AGUA.pdf" TargetMode="External"/><Relationship Id="rId1173" Type="http://schemas.openxmlformats.org/officeDocument/2006/relationships/hyperlink" Target="https://www.caixa.gov.br/Downloads/sinapi-cadernos-tecnicos/SINAPI-CT-CAIXAS-DE-AGUA-PARA-EDIFICACOES.pdf" TargetMode="External"/><Relationship Id="rId1380" Type="http://schemas.openxmlformats.org/officeDocument/2006/relationships/hyperlink" Target="https://www.caixa.gov.br/Downloads/sinapi-cadernos-tecnicos/SINAPI-CT-CONCRETO-PROTENDIDO.pdf" TargetMode="External"/><Relationship Id="rId2017" Type="http://schemas.openxmlformats.org/officeDocument/2006/relationships/hyperlink" Target="https://www.caixa.gov.br/Downloads/sinapi-cadernos-tecnicos/SINAPI-CT-DEPRECIACAO-JUROS-IMPOSTOS-E-SEGUROS-MANUTENCAO-E-MATERIAIS-NA-OPERACAO-DOS-EQUIPAMENTOS.pdf" TargetMode="External"/><Relationship Id="rId2224" Type="http://schemas.openxmlformats.org/officeDocument/2006/relationships/hyperlink" Target="https://www.caixa.gov.br/Downloads/sinapi-cadernos-tecnicos/SINAPI-CT-DEPRECIACAO-JUROS-IMPOSTOS-E-SEGUROS-MANUTENCAO-E-MATERIAIS-NA-OPERACAO-DOS-EQUIPAMENTOS.pdf" TargetMode="External"/><Relationship Id="rId3622" Type="http://schemas.openxmlformats.org/officeDocument/2006/relationships/hyperlink" Target="https://www.caixa.gov.br/Downloads/sinapi-cadernos-tecnicos/SINAPI-CT-ESTRUTURA-E-TRAMA-PARA-COBERTURA.pdf" TargetMode="External"/><Relationship Id="rId5587" Type="http://schemas.openxmlformats.org/officeDocument/2006/relationships/hyperlink" Target="https://www.caixa.gov.br/Downloads/sinapi-cadernos-tecnicos/SINAPI-CT-INSTALACOES-PREDIAIS-DE-AGUA-FRIA-EM-PVC.pdf" TargetMode="External"/><Relationship Id="rId6985" Type="http://schemas.openxmlformats.org/officeDocument/2006/relationships/hyperlink" Target="https://www.caixa.gov.br/Downloads/sinapi-metodologia/Livro_SINAPI_Calculos_Parametros.pdf" TargetMode="External"/><Relationship Id="rId7829" Type="http://schemas.openxmlformats.org/officeDocument/2006/relationships/hyperlink" Target="https://www.caixa.gov.br/Downloads/sinapi-cadernos-tecnicos/SINAPI-CT-PINTURA-EXTERNA.pdf" TargetMode="External"/><Relationship Id="rId9044" Type="http://schemas.openxmlformats.org/officeDocument/2006/relationships/hyperlink" Target="https://www.caixa.gov.br/Downloads/sinapi-cadernos-tecnicos/SINAPI-CT-TRANSPORTE-FLUVIAL-CARGA-E-DESCARGA.pdf" TargetMode="External"/><Relationship Id="rId9251" Type="http://schemas.openxmlformats.org/officeDocument/2006/relationships/hyperlink" Target="https://www.caixa.gov.br/Downloads/sinapi-cadernos-tecnicos/SINAPI-CT-TRANSPORTE-CARGA-E-DESCARGA-DE-MATERIAIS.pdf" TargetMode="External"/><Relationship Id="rId403" Type="http://schemas.openxmlformats.org/officeDocument/2006/relationships/hyperlink" Target="https://www.caixa.gov.br/Downloads/sinapi-cadernos-tecnicos/SINAPI-CT-ASSENTAMENTO-DE-TUBOS-DE-PVC-E-METALICOS-EM-REDES-DE-AGUA.pdf" TargetMode="External"/><Relationship Id="rId750" Type="http://schemas.openxmlformats.org/officeDocument/2006/relationships/hyperlink" Target="https://www.caixa.gov.br/Downloads/sinapi-cadernos-tecnicos/SINAPI-CT-ATERRO-E-REATERRO-DE-VALAS.pdf" TargetMode="External"/><Relationship Id="rId1033" Type="http://schemas.openxmlformats.org/officeDocument/2006/relationships/hyperlink" Target="https://www.caixa.gov.br/Downloads/sinapi-cadernos-tecnicos/SINAPI-CT-BOCAS-PARA-BUEIROS.pdf" TargetMode="External"/><Relationship Id="rId2431" Type="http://schemas.openxmlformats.org/officeDocument/2006/relationships/hyperlink" Target="https://www.caixa.gov.br/Downloads/sinapi-cadernos-tecnicos/SINAPI-CT-DEPRECIACAO-JUROS-IMPOSTOS-E-SEGUROS-MANUTENCAO-E-MATERIAIS-NA-OPERACAO-DOS-EQUIPAMENTOS.pdf" TargetMode="External"/><Relationship Id="rId4189" Type="http://schemas.openxmlformats.org/officeDocument/2006/relationships/hyperlink" Target="https://www.caixa.gov.br/Downloads/sinapi-cadernos-tecnicos/SINAPI-CT-GESSO.pdf" TargetMode="External"/><Relationship Id="rId5794" Type="http://schemas.openxmlformats.org/officeDocument/2006/relationships/hyperlink" Target="https://www.caixa.gov.br/Downloads/sinapi-cadernos-tecnicos/SINAPI-CT-INSTALACOES-PREDIAIS-DE-AGUA-QUENTE-EM-CPVC.pdf" TargetMode="External"/><Relationship Id="rId6638" Type="http://schemas.openxmlformats.org/officeDocument/2006/relationships/hyperlink" Target="https://www.caixa.gov.br/Downloads/sinapi-cadernos-tecnicos/SINAPI-CT-INSTALACOES-PARA-CANTEIROS-DE-OBRAS.pdf" TargetMode="External"/><Relationship Id="rId6845" Type="http://schemas.openxmlformats.org/officeDocument/2006/relationships/hyperlink" Target="https://www.caixa.gov.br/Downloads/sinapi-metodologia/Livro_SINAPI_Calculos_Parametros.pdf" TargetMode="External"/><Relationship Id="rId8060" Type="http://schemas.openxmlformats.org/officeDocument/2006/relationships/hyperlink" Target="https://www.caixa.gov.br/Downloads/sinapi-cadernos-tecnicos/SINAPI-CT-POSTES-DE-CONCRETO-E-METALICOS.pdf" TargetMode="External"/><Relationship Id="rId9111" Type="http://schemas.openxmlformats.org/officeDocument/2006/relationships/hyperlink" Target="https://www.caixa.gov.br/Downloads/sinapi-cadernos-tecnicos/SINAPI-CT-TRANSPORTE-FLUVIAL-CARGA-E-DESCARGA.pdf" TargetMode="External"/><Relationship Id="rId610" Type="http://schemas.openxmlformats.org/officeDocument/2006/relationships/hyperlink" Target="https://www.caixa.gov.br/Downloads/sinapi-cadernos-tecnicos/SINAPI-CT-ASSENTAMENTO-DE-TUBOS-DE-PVC-E-METALICOS-EM-REDES-DE-AGUA.pdf" TargetMode="External"/><Relationship Id="rId1240" Type="http://schemas.openxmlformats.org/officeDocument/2006/relationships/hyperlink" Target="https://www.caixa.gov.br/Downloads/sinapi-cadernos-tecnicos/SINAPI-CT-CERCAS-PROTETORES-E-ALAMBRADOS.pdf" TargetMode="External"/><Relationship Id="rId4049" Type="http://schemas.openxmlformats.org/officeDocument/2006/relationships/hyperlink" Target="https://www.caixa.gov.br/Downloads/sinapi-cadernos-tecnicos/SINAPI-CT-FORMAS-PARA-ESTRUTURAS-DE-CONCRETO-ARMADO.pdf" TargetMode="External"/><Relationship Id="rId4396" Type="http://schemas.openxmlformats.org/officeDocument/2006/relationships/hyperlink" Target="https://www.caixa.gov.br/Downloads/sinapi-cadernos-tecnicos/SINAPI-CT-INSTALACOES-ELETRICAS-ELETRODUTOS-EMBUTIDOS-CABOS-CAIXAS-TOMADAS-E-INTERRUPTORES.pdf" TargetMode="External"/><Relationship Id="rId5447" Type="http://schemas.openxmlformats.org/officeDocument/2006/relationships/hyperlink" Target="https://www.caixa.gov.br/Downloads/sinapi-cadernos-tecnicos/SINAPI-CT-INSTALACOES-PREDIAIS-DE-ESGOTO-TUBOS-E-CONEXOES.pdf" TargetMode="External"/><Relationship Id="rId5654" Type="http://schemas.openxmlformats.org/officeDocument/2006/relationships/hyperlink" Target="https://www.caixa.gov.br/Downloads/sinapi-cadernos-tecnicos/SINAPI-CT-INSTALACOES-PREDIAIS-DE-AGUA-FRIA-EM-PVC.pdf" TargetMode="External"/><Relationship Id="rId5861" Type="http://schemas.openxmlformats.org/officeDocument/2006/relationships/hyperlink" Target="https://www.caixa.gov.br/Downloads/sinapi-cadernos-tecnicos/SINAPI-CT-INSTALACOES-PREDIAIS-DE-AGUAS-PLUVIAIS-TUBOS-CONEXOES-CAIXAS-E-RALOS.pdf" TargetMode="External"/><Relationship Id="rId6705" Type="http://schemas.openxmlformats.org/officeDocument/2006/relationships/hyperlink" Target="https://www.caixa.gov.br/Downloads/sinapi-cadernos-tecnicos/SINAPI-CT-LIGACOES-PREDIAIS-DE-AGUA-E-ESGOTO.pdf" TargetMode="External"/><Relationship Id="rId6912" Type="http://schemas.openxmlformats.org/officeDocument/2006/relationships/hyperlink" Target="https://www.caixa.gov.br/Downloads/sinapi-metodologia/Livro_SINAPI_Calculos_Parametros.pdf" TargetMode="External"/><Relationship Id="rId1100" Type="http://schemas.openxmlformats.org/officeDocument/2006/relationships/hyperlink" Target="https://www.caixa.gov.br/Downloads/sinapi-cadernos-tecnicos/SINAPI-CT-CAIXAS-ENTERRADAS.pdf" TargetMode="External"/><Relationship Id="rId4256" Type="http://schemas.openxmlformats.org/officeDocument/2006/relationships/hyperlink" Target="https://www.caixa.gov.br/Downloads/sinapi-cadernos-tecnicos/SINAPI-CT-GUIAS-E-SARJETAS.pdf" TargetMode="External"/><Relationship Id="rId4463" Type="http://schemas.openxmlformats.org/officeDocument/2006/relationships/hyperlink" Target="https://www.caixa.gov.br/Downloads/sinapi-cadernos-tecnicos/SINAPI-CT-INSTALACOES-ELETRICAS-ELETRODUTOS-EMBUTIDOS-CABOS-CAIXAS-TOMADAS-E-INTERRUPTORES.pdf" TargetMode="External"/><Relationship Id="rId4670" Type="http://schemas.openxmlformats.org/officeDocument/2006/relationships/hyperlink" Target="https://www.caixa.gov.br/Downloads/sinapi-cadernos-tecnicos/SINAPI-CT-INSTALACOES-ELETRICAS-QUADROS-CABOS-DISJUNTORES-CONTATORES-E-BARRAMENTOS-BLINDADOS.pdf" TargetMode="External"/><Relationship Id="rId5307" Type="http://schemas.openxmlformats.org/officeDocument/2006/relationships/hyperlink" Target="https://www.caixa.gov.br/Downloads/sinapi-cadernos-tecnicos/SINAPI-CT-INSTALACOES-HIDRAULICAS-EM-PPR.pdf" TargetMode="External"/><Relationship Id="rId5514" Type="http://schemas.openxmlformats.org/officeDocument/2006/relationships/hyperlink" Target="https://www.caixa.gov.br/Downloads/sinapi-cadernos-tecnicos/SINAPI-CT-INSTALACOES-PREDIAIS-DE-AGUA-FRIA-EM-PVC.pdf" TargetMode="External"/><Relationship Id="rId5721" Type="http://schemas.openxmlformats.org/officeDocument/2006/relationships/hyperlink" Target="https://www.caixa.gov.br/Downloads/sinapi-cadernos-tecnicos/SINAPI-CT-INSTALACOES-PREDIAIS-DE-AGUA-QUENTE-EM-CPVC.pdf" TargetMode="External"/><Relationship Id="rId8877" Type="http://schemas.openxmlformats.org/officeDocument/2006/relationships/hyperlink" Target="https://www.caixa.gov.br/Downloads/sinapi-cadernos-tecnicos/SINAPI-CT-SISTEMA-DE-PROTECAO-CONTRA-DESCARGAS-ATMOSFERICAS-SPDA.pdf" TargetMode="External"/><Relationship Id="rId1917" Type="http://schemas.openxmlformats.org/officeDocument/2006/relationships/hyperlink" Target="https://www.caixa.gov.br/Downloads/sinapi-cadernos-tecnicos/SINAPI-CT-DEPRECIACAO-JUROS-IMPOSTOS-E-SEGUROS-MANUTENCAO-E-MATERIAIS-NA-OPERACAO-DOS-EQUIPAMENTOS.pdf" TargetMode="External"/><Relationship Id="rId3065" Type="http://schemas.openxmlformats.org/officeDocument/2006/relationships/hyperlink" Target="https://www.caixa.gov.br/Downloads/sinapi-cadernos-tecnicos/SINAPI-CT-ESCADAS.pdf" TargetMode="External"/><Relationship Id="rId3272" Type="http://schemas.openxmlformats.org/officeDocument/2006/relationships/hyperlink" Target="https://www.caixa.gov.br/Downloads/sinapi-cadernos-tecnicos/SINAPI-CT-ESCAVACAO-DE-VALAS.pdf" TargetMode="External"/><Relationship Id="rId4116" Type="http://schemas.openxmlformats.org/officeDocument/2006/relationships/hyperlink" Target="https://www.caixa.gov.br/Downloads/sinapi-cadernos-tecnicos/SINAPI-CT-FORMAS-PARA-ESTRUTURAS-DE-CONCRETO-ARMADO.pdf" TargetMode="External"/><Relationship Id="rId4323" Type="http://schemas.openxmlformats.org/officeDocument/2006/relationships/hyperlink" Target="https://www.caixa.gov.br/Downloads/sinapi-cadernos-tecnicos/SINAPI-CT-IMPERMEABILIZACAO-PROTECAO-MECANICA-E-TRATAMENTO-DE-JUNTA.pdf" TargetMode="External"/><Relationship Id="rId4530" Type="http://schemas.openxmlformats.org/officeDocument/2006/relationships/hyperlink" Target="https://www.caixa.gov.br/Downloads/sinapi-cadernos-tecnicos/SINAPI-CT-INSTALACOES-ELETRICAS-ELETRODUTOS-EMBUTIDOS-CABOS-CAIXAS-TOMADAS-E-INTERRUPTORES.pdf" TargetMode="External"/><Relationship Id="rId7479" Type="http://schemas.openxmlformats.org/officeDocument/2006/relationships/hyperlink" Target="https://www.caixa.gov.br/Downloads/sinapi-cadernos-tecnicos/SINAPI-CT-PAISAGISMO-PLANTIO.pdf" TargetMode="External"/><Relationship Id="rId7686" Type="http://schemas.openxmlformats.org/officeDocument/2006/relationships/hyperlink" Target="https://www.caixa.gov.br/Downloads/sinapi-cadernos-tecnicos/SINAPI-CT-PAVIMENTO-INTERTRAVADO.pdf" TargetMode="External"/><Relationship Id="rId7893" Type="http://schemas.openxmlformats.org/officeDocument/2006/relationships/hyperlink" Target="https://www.caixa.gov.br/Downloads/sinapi-cadernos-tecnicos/SINAPI-CT-PINTURA-EM-MADEIRA.pdf" TargetMode="External"/><Relationship Id="rId8737" Type="http://schemas.openxmlformats.org/officeDocument/2006/relationships/hyperlink" Target="https://www.caixa.gov.br/Downloads/sinapi-cadernos-tecnicos/SINAPI-CT-REDES-DE-AGUA-E-ESGOTO-EM-PEAD-LISO-(TUBOS-E-CONEXOES).pdf" TargetMode="External"/><Relationship Id="rId8944" Type="http://schemas.openxmlformats.org/officeDocument/2006/relationships/hyperlink" Target="https://www.caixa.gov.br/Downloads/sinapi-cadernos-tecnicos/SINAPI-CT-SISTEMAS-DE-MEDICAO.pdf" TargetMode="External"/><Relationship Id="rId193" Type="http://schemas.openxmlformats.org/officeDocument/2006/relationships/hyperlink" Target="https://www.caixa.gov.br/Downloads/sinapi-cadernos-tecnicos/SINAPI-CT-ARGAMASSAS.pdf" TargetMode="External"/><Relationship Id="rId2081" Type="http://schemas.openxmlformats.org/officeDocument/2006/relationships/hyperlink" Target="https://www.caixa.gov.br/Downloads/sinapi-cadernos-tecnicos/SINAPI-CT-DEPRECIACAO-JUROS-IMPOSTOS-E-SEGUROS-MANUTENCAO-E-MATERIAIS-NA-OPERACAO-DOS-EQUIPAMENTOS.pdf" TargetMode="External"/><Relationship Id="rId3132" Type="http://schemas.openxmlformats.org/officeDocument/2006/relationships/hyperlink" Target="https://www.caixa.gov.br/Downloads/sinapi-cadernos-tecnicos/SINAPI-CT-ESCADAS.pdf" TargetMode="External"/><Relationship Id="rId6288" Type="http://schemas.openxmlformats.org/officeDocument/2006/relationships/hyperlink" Target="https://www.caixa.gov.br/Downloads/sinapi-cadernos-tecnicos/SINAPI-CT-INSTALACOES-DE-GAS-EM-PEX-MULTICAMADAS.pdf" TargetMode="External"/><Relationship Id="rId6495" Type="http://schemas.openxmlformats.org/officeDocument/2006/relationships/hyperlink" Target="https://www.caixa.gov.br/Downloads/sinapi-cadernos-tecnicos/SINAPI-CT-INSTALACOES-EM-COBRE.pdf" TargetMode="External"/><Relationship Id="rId7339" Type="http://schemas.openxmlformats.org/officeDocument/2006/relationships/hyperlink" Target="https://www.caixa.gov.br/Downloads/sinapi-cadernos-tecnicos/SINAPI-CT-MASSA-UNICA-EXTERNA.pdf" TargetMode="External"/><Relationship Id="rId7546" Type="http://schemas.openxmlformats.org/officeDocument/2006/relationships/hyperlink" Target="https://www.caixa.gov.br/Downloads/sinapi-cadernos-tecnicos/SINAPI-CT-PAREDES-DE-CONCRETO-ESTUCAMENTO.pdf" TargetMode="External"/><Relationship Id="rId7753" Type="http://schemas.openxmlformats.org/officeDocument/2006/relationships/hyperlink" Target="https://www.caixa.gov.br/Downloads/sinapi-cadernos-tecnicos/SINAPI-CT-PERFURACAO-HORIZONTAL-DIRECIONAL-HDD.pdf" TargetMode="External"/><Relationship Id="rId260" Type="http://schemas.openxmlformats.org/officeDocument/2006/relationships/hyperlink" Target="https://www.caixa.gov.br/Downloads/sinapi-cadernos-tecnicos/SINAPI-CT-ARGAMASSAS.pdf" TargetMode="External"/><Relationship Id="rId5097" Type="http://schemas.openxmlformats.org/officeDocument/2006/relationships/hyperlink" Target="https://www.caixa.gov.br/Downloads/sinapi-cadernos-tecnicos/SINAPI-CT-INSTALACOES-HIDRAULICAS-RESERVACAO-E-BOMBAS-DE-RECALQUE.pdf" TargetMode="External"/><Relationship Id="rId6148" Type="http://schemas.openxmlformats.org/officeDocument/2006/relationships/hyperlink" Target="https://www.caixa.gov.br/Downloads/sinapi-cadernos-tecnicos/SINAPI-CT-INSTALACOES-DE-GAS-E-INCENDIO-EM-ACO-E-FERRO-GALVANIZADO.pdf" TargetMode="External"/><Relationship Id="rId6355" Type="http://schemas.openxmlformats.org/officeDocument/2006/relationships/hyperlink" Target="https://www.caixa.gov.br/Downloads/sinapi-cadernos-tecnicos/SINAPI-CT-INSTALACOES-DE-AR-CONDICIONADO.pdf" TargetMode="External"/><Relationship Id="rId7406" Type="http://schemas.openxmlformats.org/officeDocument/2006/relationships/hyperlink" Target="https://www.caixa.gov.br/Downloads/sinapi-cadernos-tecnicos/SINAPI-CT-MASSA-UNICA-INTERNA.pdf" TargetMode="External"/><Relationship Id="rId7960" Type="http://schemas.openxmlformats.org/officeDocument/2006/relationships/hyperlink" Target="https://www.caixa.gov.br/Downloads/sinapi-cadernos-tecnicos/SINAPI-CT-PINTURA-PARA-PISOS-E-PARA-SINALIZACAO-HORIZONTAL-E-VERTICAL.pdf" TargetMode="External"/><Relationship Id="rId8804" Type="http://schemas.openxmlformats.org/officeDocument/2006/relationships/hyperlink" Target="https://www.caixa.gov.br/Downloads/sinapi-cadernos-tecnicos/SINAPI-CT-REVESTIMENTOS-CERAMICOS-INTERNOS.pdf" TargetMode="External"/><Relationship Id="rId120" Type="http://schemas.openxmlformats.org/officeDocument/2006/relationships/hyperlink" Target="https://www.caixa.gov.br/Downloads/sinapi-cadernos-tecnicos/SINAPI-CT-ARGAMASSAS.pdf" TargetMode="External"/><Relationship Id="rId2898" Type="http://schemas.openxmlformats.org/officeDocument/2006/relationships/hyperlink" Target="https://www.caixa.gov.br/Downloads/sinapi-cadernos-tecnicos/SINAPI-CT-ELETROCALHAS.pdf" TargetMode="External"/><Relationship Id="rId3949" Type="http://schemas.openxmlformats.org/officeDocument/2006/relationships/hyperlink" Target="https://www.caixa.gov.br/Downloads/sinapi-cadernos-tecnicos/SINAPI-CT-FOSSAS-E-SUMIDOUROS.pdf" TargetMode="External"/><Relationship Id="rId5164" Type="http://schemas.openxmlformats.org/officeDocument/2006/relationships/hyperlink" Target="https://www.caixa.gov.br/Downloads/sinapi-cadernos-tecnicos/SINAPI-CT-INSTALACOES-HIDRAULICAS-EM-PEX.pdf" TargetMode="External"/><Relationship Id="rId6008" Type="http://schemas.openxmlformats.org/officeDocument/2006/relationships/hyperlink" Target="https://www.caixa.gov.br/Downloads/sinapi-cadernos-tecnicos/SINAPI-CT-INSTALACOES-DE-GAS-E-INCENDIO-EM-ACO-E-FERRO-GALVANIZADO.pdf" TargetMode="External"/><Relationship Id="rId6215" Type="http://schemas.openxmlformats.org/officeDocument/2006/relationships/hyperlink" Target="https://www.caixa.gov.br/Downloads/sinapi-cadernos-tecnicos/SINAPI-CT-INSTALACOES-DE-GAS-E-INCENDIO-EM-ACO-E-FERRO-GALVANIZADO.pdf" TargetMode="External"/><Relationship Id="rId6562" Type="http://schemas.openxmlformats.org/officeDocument/2006/relationships/hyperlink" Target="https://www.caixa.gov.br/Downloads/sinapi-cadernos-tecnicos/SINAPI-CT-INSTALACOES-EM-COBRE.pdf" TargetMode="External"/><Relationship Id="rId7613" Type="http://schemas.openxmlformats.org/officeDocument/2006/relationships/hyperlink" Target="https://www.caixa.gov.br/Downloads/sinapi-cadernos-tecnicos/SINAPI-CT-PARQUINHOS-E-EQUIPAMENTOS-DE-GINASTICA-AO-AR-LIVRE.pdf" TargetMode="External"/><Relationship Id="rId7820" Type="http://schemas.openxmlformats.org/officeDocument/2006/relationships/hyperlink" Target="https://www.caixa.gov.br/Downloads/sinapi-cadernos-tecnicos/SINAPI-CT-PINTURA-EXTERNA.pdf" TargetMode="External"/><Relationship Id="rId2758" Type="http://schemas.openxmlformats.org/officeDocument/2006/relationships/hyperlink" Target="https://www.caixa.gov.br/Downloads/sinapi-cadernos-tecnicos/SINAPI-CT-DRENOS.pdf" TargetMode="External"/><Relationship Id="rId2965" Type="http://schemas.openxmlformats.org/officeDocument/2006/relationships/hyperlink" Target="https://www.caixa.gov.br/Downloads/sinapi-cadernos-tecnicos/SINAPI-CT-ENERGIA-SOLAR-PARA-EDIFICACOES.pdf" TargetMode="External"/><Relationship Id="rId3809" Type="http://schemas.openxmlformats.org/officeDocument/2006/relationships/hyperlink" Target="https://www.caixa.gov.br/Downloads/sinapi-cadernos-tecnicos/SINAPI-CT-ESTRUTURAS-DE-MADEIRA.pdf" TargetMode="External"/><Relationship Id="rId5024" Type="http://schemas.openxmlformats.org/officeDocument/2006/relationships/hyperlink" Target="https://www.caixa.gov.br/Downloads/sinapi-cadernos-tecnicos/SINAPI-CT-INSTALACOES-HIDRAULICAS-RESERVACAO-E-BOMBAS-DE-RECALQUE.pdf" TargetMode="External"/><Relationship Id="rId5371" Type="http://schemas.openxmlformats.org/officeDocument/2006/relationships/hyperlink" Target="https://www.caixa.gov.br/Downloads/sinapi-cadernos-tecnicos/SINAPI-CT-INSTALACOES-PREDIAIS-DE-ESGOTO-TUBOS-E-CONEXOES.pdf" TargetMode="External"/><Relationship Id="rId6422" Type="http://schemas.openxmlformats.org/officeDocument/2006/relationships/hyperlink" Target="https://www.caixa.gov.br/Downloads/sinapi-cadernos-tecnicos/SINAPI-CT-INSTALACOES-EM-COBRE.pdf" TargetMode="External"/><Relationship Id="rId9578" Type="http://schemas.openxmlformats.org/officeDocument/2006/relationships/hyperlink" Target="https://www.caixa.gov.br/Downloads/sinapi-cadernos-tecnicos/SINAPI-CT-VALVULAS-E-REGISTROS-PARA-SISTEMAS-PREDIAIS.pdf" TargetMode="External"/><Relationship Id="rId937" Type="http://schemas.openxmlformats.org/officeDocument/2006/relationships/hyperlink" Target="https://www.caixa.gov.br/Downloads/sinapi-cadernos-tecnicos/SINAPI-CT-ATERROS-BASES-SUB-BASES-E-IMPRIMACOES.pdf" TargetMode="External"/><Relationship Id="rId1567" Type="http://schemas.openxmlformats.org/officeDocument/2006/relationships/hyperlink" Target="https://www.caixa.gov.br/Downloads/sinapi-cadernos-tecnicos/SINAPI-CT-CUSTOS-HORARIOS-PRODUTIVO-E-IMPRODUTIVO-DOS-EQUIPAMENTOS.pdf" TargetMode="External"/><Relationship Id="rId1774" Type="http://schemas.openxmlformats.org/officeDocument/2006/relationships/hyperlink" Target="https://www.caixa.gov.br/Downloads/sinapi-cadernos-tecnicos/SINAPI-CT-CUSTOS-HORARIOS-PRODUTIVO-E-IMPRODUTIVO-DOS-EQUIPAMENTOS.pdf" TargetMode="External"/><Relationship Id="rId1981" Type="http://schemas.openxmlformats.org/officeDocument/2006/relationships/hyperlink" Target="https://www.caixa.gov.br/Downloads/sinapi-cadernos-tecnicos/SINAPI-CT-DEPRECIACAO-JUROS-IMPOSTOS-E-SEGUROS-MANUTENCAO-E-MATERIAIS-NA-OPERACAO-DOS-EQUIPAMENTOS.pdf" TargetMode="External"/><Relationship Id="rId2618" Type="http://schemas.openxmlformats.org/officeDocument/2006/relationships/hyperlink" Target="https://www.caixa.gov.br/Downloads/sinapi-cadernos-tecnicos/SINAPI-CT-DEPRECIACAO-JUROS-IMPOSTOS-E-SEGUROS-MANUTENCAO-E-MATERIAIS-NA-OPERACAO-DOS-EQUIPAMENTOS.pdf" TargetMode="External"/><Relationship Id="rId2825" Type="http://schemas.openxmlformats.org/officeDocument/2006/relationships/hyperlink" Target="https://www.caixa.gov.br/Downloads/sinapi-cadernos-tecnicos/SINAPI-CT-DUTOS-PARA-AR-CONDICIONADO.pdf" TargetMode="External"/><Relationship Id="rId4180" Type="http://schemas.openxmlformats.org/officeDocument/2006/relationships/hyperlink" Target="https://www.caixa.gov.br/Downloads/sinapi-cadernos-tecnicos/SINAPI-CT-GESSO.pdf" TargetMode="External"/><Relationship Id="rId5231" Type="http://schemas.openxmlformats.org/officeDocument/2006/relationships/hyperlink" Target="https://www.caixa.gov.br/Downloads/sinapi-cadernos-tecnicos/SINAPI-CT-INSTALACOES-HIDRAULICAS-EM-PEX.pdf" TargetMode="External"/><Relationship Id="rId8387" Type="http://schemas.openxmlformats.org/officeDocument/2006/relationships/hyperlink" Target="https://www.caixa.gov.br/Downloads/sinapi-cadernos-tecnicos/SINAPI-CT-RADIER-PISO-DE-CONCRETO-E-LAJE-SOBRE-SOLO.pdf" TargetMode="External"/><Relationship Id="rId8594" Type="http://schemas.openxmlformats.org/officeDocument/2006/relationships/hyperlink" Target="https://www.caixa.gov.br/Downloads/sinapi-cadernos-tecnicos/SINAPI-CT-REDES-DE-LOGICA-TELEFONIA-E-IMAGEM.pdf" TargetMode="External"/><Relationship Id="rId9438" Type="http://schemas.openxmlformats.org/officeDocument/2006/relationships/hyperlink" Target="https://www.caixa.gov.br/Downloads/sinapi-cadernos-tecnicos/SINAPI-CT-TUBULACAO-FLANGEADA-PARA-REDES-DE-AGUA.pdf" TargetMode="External"/><Relationship Id="rId9645" Type="http://schemas.openxmlformats.org/officeDocument/2006/relationships/hyperlink" Target="https://www.caixa.gov.br/Downloads/sinapi-cadernos-tecnicos/SINAPI-CT-VALVULAS-E-REGISTROS-PARA-SISTEMAS-PREDIAIS.pdf" TargetMode="External"/><Relationship Id="rId66" Type="http://schemas.openxmlformats.org/officeDocument/2006/relationships/hyperlink" Target="https://www.caixa.gov.br/Downloads/sinapi-cadernos-tecnicos/SINAPI-CT-ALVENARIA-DE-VEDACAO.pdf" TargetMode="External"/><Relationship Id="rId1427" Type="http://schemas.openxmlformats.org/officeDocument/2006/relationships/hyperlink" Target="https://www.caixa.gov.br/Downloads/sinapi-cadernos-tecnicos/SINAPI-CT-CONTRAPISO.pdf" TargetMode="External"/><Relationship Id="rId1634" Type="http://schemas.openxmlformats.org/officeDocument/2006/relationships/hyperlink" Target="https://www.caixa.gov.br/Downloads/sinapi-cadernos-tecnicos/SINAPI-CT-CUSTOS-HORARIOS-PRODUTIVO-E-IMPRODUTIVO-DOS-EQUIPAMENTOS.pdf" TargetMode="External"/><Relationship Id="rId1841" Type="http://schemas.openxmlformats.org/officeDocument/2006/relationships/hyperlink" Target="https://www.caixa.gov.br/Downloads/sinapi-cadernos-tecnicos/SINAPI-CT-CUSTOS-HORARIOS-PRODUTIVO-E-IMPRODUTIVO-DOS-EQUIPAMENTOS.pdf" TargetMode="External"/><Relationship Id="rId4040" Type="http://schemas.openxmlformats.org/officeDocument/2006/relationships/hyperlink" Target="https://www.caixa.gov.br/Downloads/sinapi-cadernos-tecnicos/SINAPI-CT-FORMAS-PARA-ESTRUTURAS-DE-CONCRETO-ARMADO.pdf" TargetMode="External"/><Relationship Id="rId4997" Type="http://schemas.openxmlformats.org/officeDocument/2006/relationships/hyperlink" Target="https://www.caixa.gov.br/Downloads/sinapi-cadernos-tecnicos/SINAPI-CT-INSTALACOES-HIDRAULICAS-RESERVACAO-E-BOMBAS-DE-RECALQUE.pdf" TargetMode="External"/><Relationship Id="rId7196" Type="http://schemas.openxmlformats.org/officeDocument/2006/relationships/hyperlink" Target="https://www.caixa.gov.br/Downloads/sinapi-cadernos-tecnicos/SINAPI-CT-LOUCAS-E-METAIS.pdf" TargetMode="External"/><Relationship Id="rId8247" Type="http://schemas.openxmlformats.org/officeDocument/2006/relationships/hyperlink" Target="https://www.caixa.gov.br/Downloads/sinapi-cadernos-tecnicos/SINAPI-CT-POCOS-DE-VISITA-E-CAIXAS-PARA-BOCAS-DE-LOBO.pdf" TargetMode="External"/><Relationship Id="rId8454" Type="http://schemas.openxmlformats.org/officeDocument/2006/relationships/hyperlink" Target="https://www.caixa.gov.br/Downloads/sinapi-cadernos-tecnicos/SINAPI-CT-RASGOS-E-FIXACOES.pdf" TargetMode="External"/><Relationship Id="rId8661" Type="http://schemas.openxmlformats.org/officeDocument/2006/relationships/hyperlink" Target="https://www.caixa.gov.br/Downloads/sinapi-cadernos-tecnicos/SINAPI-CT-REDES-DE-AGUA-E-ESGOTO-EM-PEAD-LISO-(TUBOS-E-CONEXOES).pdf" TargetMode="External"/><Relationship Id="rId9505" Type="http://schemas.openxmlformats.org/officeDocument/2006/relationships/hyperlink" Target="https://www.caixa.gov.br/Downloads/sinapi-cadernos-tecnicos/SINAPI-CT-VERGAS-CONTRAVERGAS-E-FIXACAO-DE-ALVENARIA.pdf" TargetMode="External"/><Relationship Id="rId9712" Type="http://schemas.openxmlformats.org/officeDocument/2006/relationships/hyperlink" Target="https://www.caixa.gov.br/Downloads/sinapi-cadernos-tecnicos/SINAPI-CT-VALVULAS-PARA-REDES-DE-SANEAMENTO.pdf" TargetMode="External"/><Relationship Id="rId3599" Type="http://schemas.openxmlformats.org/officeDocument/2006/relationships/hyperlink" Target="https://www.caixa.gov.br/Downloads/sinapi-cadernos-tecnicos/SINAPI-CT-ESTACAS-METALICAS.pdf" TargetMode="External"/><Relationship Id="rId4857" Type="http://schemas.openxmlformats.org/officeDocument/2006/relationships/hyperlink" Target="https://www.caixa.gov.br/Downloads/sinapi-cadernos-tecnicos/SINAPI-CT-INSTALACOES-HIDRAULICAS-RESERVACAO-E-BOMBAS-DE-RECALQUE.pdf" TargetMode="External"/><Relationship Id="rId7056" Type="http://schemas.openxmlformats.org/officeDocument/2006/relationships/hyperlink" Target="https://www.caixa.gov.br/Downloads/sinapi-metodologia/Livro_SINAPI_Calculos_Parametros.pdf" TargetMode="External"/><Relationship Id="rId7263" Type="http://schemas.openxmlformats.org/officeDocument/2006/relationships/hyperlink" Target="https://www.caixa.gov.br/Downloads/sinapi-cadernos-tecnicos/SINAPI-CT-LUMINARIAS-EXTERNAS.pdf" TargetMode="External"/><Relationship Id="rId7470" Type="http://schemas.openxmlformats.org/officeDocument/2006/relationships/hyperlink" Target="https://www.caixa.gov.br/Downloads/sinapi-cadernos-tecnicos/SINAPI-CT-MONTAGEM-DE-GRUAS-E-CREMALHEIRAS.pdf" TargetMode="External"/><Relationship Id="rId8107" Type="http://schemas.openxmlformats.org/officeDocument/2006/relationships/hyperlink" Target="https://www.caixa.gov.br/Downloads/sinapi-cadernos-tecnicos/SINAPI-CT-POSTES-DE-CONCRETO-E-METALICOS.pdf" TargetMode="External"/><Relationship Id="rId8314" Type="http://schemas.openxmlformats.org/officeDocument/2006/relationships/hyperlink" Target="https://www.caixa.gov.br/Downloads/sinapi-cadernos-tecnicos/SINAPI-CT-PRODUCAO-DE-CONCRETOS-E-ARGAMASSAS-UTILIZANDO-AGREGADO-RECICLADO.pdf" TargetMode="External"/><Relationship Id="rId8521" Type="http://schemas.openxmlformats.org/officeDocument/2006/relationships/hyperlink" Target="https://www.caixa.gov.br/Downloads/sinapi-cadernos-tecnicos/SINAPI-CT-RECOMPOSICAO-DE-PAVIMENTOS.pdf" TargetMode="External"/><Relationship Id="rId1701" Type="http://schemas.openxmlformats.org/officeDocument/2006/relationships/hyperlink" Target="https://www.caixa.gov.br/Downloads/sinapi-cadernos-tecnicos/SINAPI-CT-CUSTOS-HORARIOS-PRODUTIVO-E-IMPRODUTIVO-DOS-EQUIPAMENTOS.pdf" TargetMode="External"/><Relationship Id="rId3459" Type="http://schemas.openxmlformats.org/officeDocument/2006/relationships/hyperlink" Target="https://www.caixa.gov.br/Downloads/sinapi-cadernos-tecnicos/SINAPI-CT-ESQUADRIAS-PORTAS.pdf" TargetMode="External"/><Relationship Id="rId3666" Type="http://schemas.openxmlformats.org/officeDocument/2006/relationships/hyperlink" Target="https://www.caixa.gov.br/Downloads/sinapi-cadernos-tecnicos/SINAPI-CT-ESTRUTURA-E-TRAMA-PARA-COBERTURA.pdf" TargetMode="External"/><Relationship Id="rId5908" Type="http://schemas.openxmlformats.org/officeDocument/2006/relationships/hyperlink" Target="https://www.caixa.gov.br/Downloads/sinapi-cadernos-tecnicos/SINAPI-CT-INSTALACOES-PREDIAIS-DE-AGUAS-PLUVIAIS-TUBOS-CONEXOES-CAIXAS-E-RALOS.pdf" TargetMode="External"/><Relationship Id="rId6072" Type="http://schemas.openxmlformats.org/officeDocument/2006/relationships/hyperlink" Target="https://www.caixa.gov.br/Downloads/sinapi-cadernos-tecnicos/SINAPI-CT-INSTALACOES-DE-GAS-E-INCENDIO-EM-ACO-E-FERRO-GALVANIZADO.pdf" TargetMode="External"/><Relationship Id="rId7123" Type="http://schemas.openxmlformats.org/officeDocument/2006/relationships/hyperlink" Target="https://www.caixa.gov.br/Downloads/sinapi-metodologia/Livro_SINAPI_Calculos_Parametros.pdf" TargetMode="External"/><Relationship Id="rId7330" Type="http://schemas.openxmlformats.org/officeDocument/2006/relationships/hyperlink" Target="https://www.caixa.gov.br/Downloads/sinapi-cadernos-tecnicos/SINAPI-CT-MASSA-UNICA-EXTERNA.pdf" TargetMode="External"/><Relationship Id="rId587" Type="http://schemas.openxmlformats.org/officeDocument/2006/relationships/hyperlink" Target="https://www.caixa.gov.br/Downloads/sinapi-cadernos-tecnicos/SINAPI-CT-ASSENTAMENTO-DE-TUBOS-DE-PVC-E-METALICOS-EM-REDES-DE-AGUA.pdf" TargetMode="External"/><Relationship Id="rId2268" Type="http://schemas.openxmlformats.org/officeDocument/2006/relationships/hyperlink" Target="https://www.caixa.gov.br/Downloads/sinapi-cadernos-tecnicos/SINAPI-CT-DEPRECIACAO-JUROS-IMPOSTOS-E-SEGUROS-MANUTENCAO-E-MATERIAIS-NA-OPERACAO-DOS-EQUIPAMENTOS.pdf" TargetMode="External"/><Relationship Id="rId3319" Type="http://schemas.openxmlformats.org/officeDocument/2006/relationships/hyperlink" Target="https://www.caixa.gov.br/Downloads/sinapi-cadernos-tecnicos/SINAPI-CT-ESCAVACAO-DE-VALAS.pdf" TargetMode="External"/><Relationship Id="rId3873" Type="http://schemas.openxmlformats.org/officeDocument/2006/relationships/hyperlink" Target="https://www.caixa.gov.br/Downloads/sinapi-cadernos-tecnicos/SINAPI-CT-EXECUCAO-DE-TIRANTES.pdf" TargetMode="External"/><Relationship Id="rId4717" Type="http://schemas.openxmlformats.org/officeDocument/2006/relationships/hyperlink" Target="https://www.caixa.gov.br/Downloads/sinapi-cadernos-tecnicos/SINAPI-CT-INSTALACOES-ELETRICAS-QUADROS-CABOS-DISJUNTORES-CONTATORES-E-BARRAMENTOS-BLINDADOS.pdf" TargetMode="External"/><Relationship Id="rId4924" Type="http://schemas.openxmlformats.org/officeDocument/2006/relationships/hyperlink" Target="https://www.caixa.gov.br/Downloads/sinapi-cadernos-tecnicos/SINAPI-CT-INSTALACOES-HIDRAULICAS-RESERVACAO-E-BOMBAS-DE-RECALQUE.pdf" TargetMode="External"/><Relationship Id="rId9088" Type="http://schemas.openxmlformats.org/officeDocument/2006/relationships/hyperlink" Target="https://www.caixa.gov.br/Downloads/sinapi-cadernos-tecnicos/SINAPI-CT-TRANSPORTE-FLUVIAL-CARGA-E-DESCARGA.pdf" TargetMode="External"/><Relationship Id="rId9295" Type="http://schemas.openxmlformats.org/officeDocument/2006/relationships/hyperlink" Target="https://www.caixa.gov.br/Downloads/sinapi-cadernos-tecnicos/SINAPI-CT-TRANSPORTE-CARGA-E-DESCARGA-DE-MATERIAIS.pdf" TargetMode="External"/><Relationship Id="rId447" Type="http://schemas.openxmlformats.org/officeDocument/2006/relationships/hyperlink" Target="https://www.caixa.gov.br/Downloads/sinapi-cadernos-tecnicos/SINAPI-CT-ASSENTAMENTO-DE-TUBOS-DE-PVC-E-METALICOS-EM-REDES-DE-AGUA.pdf" TargetMode="External"/><Relationship Id="rId794" Type="http://schemas.openxmlformats.org/officeDocument/2006/relationships/hyperlink" Target="https://www.caixa.gov.br/Downloads/sinapi-cadernos-tecnicos/SINAPI-CT-ATERROS-BASES-SUB-BASES-E-IMPRIMACOES.pdf" TargetMode="External"/><Relationship Id="rId1077" Type="http://schemas.openxmlformats.org/officeDocument/2006/relationships/hyperlink" Target="https://www.caixa.gov.br/Downloads/sinapi-cadernos-tecnicos/SINAPI-CT-BOMBAS-HIDRAULICAS-CENTRIFUGAS-HORIZONTAIS-E-SUBMERSIVEIS.pdf" TargetMode="External"/><Relationship Id="rId2128" Type="http://schemas.openxmlformats.org/officeDocument/2006/relationships/hyperlink" Target="https://www.caixa.gov.br/Downloads/sinapi-cadernos-tecnicos/SINAPI-CT-DEPRECIACAO-JUROS-IMPOSTOS-E-SEGUROS-MANUTENCAO-E-MATERIAIS-NA-OPERACAO-DOS-EQUIPAMENTOS.pdf" TargetMode="External"/><Relationship Id="rId2475" Type="http://schemas.openxmlformats.org/officeDocument/2006/relationships/hyperlink" Target="https://www.caixa.gov.br/Downloads/sinapi-cadernos-tecnicos/SINAPI-CT-DEPRECIACAO-JUROS-IMPOSTOS-E-SEGUROS-MANUTENCAO-E-MATERIAIS-NA-OPERACAO-DOS-EQUIPAMENTOS.pdf" TargetMode="External"/><Relationship Id="rId2682" Type="http://schemas.openxmlformats.org/officeDocument/2006/relationships/hyperlink" Target="https://www.caixa.gov.br/Downloads/sinapi-cadernos-tecnicos/SINAPI-CT-DEPRECIACAO-JUROS-IMPOSTOS-E-SEGUROS-MANUTENCAO-E-MATERIAIS-NA-OPERACAO-DOS-EQUIPAMENTOS.pdf" TargetMode="External"/><Relationship Id="rId3526" Type="http://schemas.openxmlformats.org/officeDocument/2006/relationships/hyperlink" Target="https://www.caixa.gov.br/Downloads/sinapi-cadernos-tecnicos/SINAPI-CT-ESQUADRIAS-PORTAS.pdf" TargetMode="External"/><Relationship Id="rId3733" Type="http://schemas.openxmlformats.org/officeDocument/2006/relationships/hyperlink" Target="https://www.caixa.gov.br/Downloads/sinapi-cadernos-tecnicos/SINAPI-CT-ESTRUTURAS-PRE-FABRICADAS-E-PRE-MOLDADAS.pdf" TargetMode="External"/><Relationship Id="rId3940" Type="http://schemas.openxmlformats.org/officeDocument/2006/relationships/hyperlink" Target="https://www.caixa.gov.br/Downloads/sinapi-cadernos-tecnicos/SINAPI-CT-FOSSAS-E-SUMIDOUROS.pdf" TargetMode="External"/><Relationship Id="rId6889" Type="http://schemas.openxmlformats.org/officeDocument/2006/relationships/hyperlink" Target="https://www.caixa.gov.br/Downloads/sinapi-metodologia/Livro_SINAPI_Calculos_Parametros.pdf" TargetMode="External"/><Relationship Id="rId9155" Type="http://schemas.openxmlformats.org/officeDocument/2006/relationships/hyperlink" Target="https://www.caixa.gov.br/Downloads/sinapi-cadernos-tecnicos/SINAPI-CT-TRANSPORTE-DE-MATERIAIS-DENTRO-DO-CANTEIRO-DE-OBRAS.pdf" TargetMode="External"/><Relationship Id="rId654" Type="http://schemas.openxmlformats.org/officeDocument/2006/relationships/hyperlink" Target="https://www.caixa.gov.br/Downloads/sinapi-cadernos-tecnicos/SINAPI-CT-ASSENTAMENTO-DE-TUBOS-DE-ESGOTO-OU-DRENAGEM-PLUVIAL-EM-CONCRETO.pdf" TargetMode="External"/><Relationship Id="rId861" Type="http://schemas.openxmlformats.org/officeDocument/2006/relationships/hyperlink" Target="https://www.caixa.gov.br/Downloads/sinapi-cadernos-tecnicos/SINAPI-CT-ATERROS-BASES-SUB-BASES-E-IMPRIMACOES.pdf" TargetMode="External"/><Relationship Id="rId1284" Type="http://schemas.openxmlformats.org/officeDocument/2006/relationships/hyperlink" Target="https://www.caixa.gov.br/Downloads/sinapi-cadernos-tecnicos/SINAPI-CT-CHAPISCO.pdf" TargetMode="External"/><Relationship Id="rId1491" Type="http://schemas.openxmlformats.org/officeDocument/2006/relationships/hyperlink" Target="https://www.caixa.gov.br/Downloads/sinapi-cadernos-tecnicos/SINAPI-CT-CUSTOS-HORARIOS-PRODUTIVO-E-IMPRODUTIVO-DOS-EQUIPAMENTOS.pdf" TargetMode="External"/><Relationship Id="rId2335" Type="http://schemas.openxmlformats.org/officeDocument/2006/relationships/hyperlink" Target="https://www.caixa.gov.br/Downloads/sinapi-cadernos-tecnicos/SINAPI-CT-DEPRECIACAO-JUROS-IMPOSTOS-E-SEGUROS-MANUTENCAO-E-MATERIAIS-NA-OPERACAO-DOS-EQUIPAMENTOS.pdf" TargetMode="External"/><Relationship Id="rId2542" Type="http://schemas.openxmlformats.org/officeDocument/2006/relationships/hyperlink" Target="https://www.caixa.gov.br/Downloads/sinapi-cadernos-tecnicos/SINAPI-CT-DEPRECIACAO-JUROS-IMPOSTOS-E-SEGUROS-MANUTENCAO-E-MATERIAIS-NA-OPERACAO-DOS-EQUIPAMENTOS.pdf" TargetMode="External"/><Relationship Id="rId3800" Type="http://schemas.openxmlformats.org/officeDocument/2006/relationships/hyperlink" Target="https://www.caixa.gov.br/Downloads/sinapi-cadernos-tecnicos/SINAPI-CT-ESTRUTURAS-DE-MADEIRA.pdf" TargetMode="External"/><Relationship Id="rId5698" Type="http://schemas.openxmlformats.org/officeDocument/2006/relationships/hyperlink" Target="https://www.caixa.gov.br/Downloads/sinapi-cadernos-tecnicos/SINAPI-CT-INSTALACOES-PREDIAIS-DE-AGUA-QUENTE-EM-CPVC.pdf" TargetMode="External"/><Relationship Id="rId6749" Type="http://schemas.openxmlformats.org/officeDocument/2006/relationships/hyperlink" Target="https://www.caixa.gov.br/Downloads/sinapi-cadernos-tecnicos/SINAPI-CT-LIMPEZA-DE-OBRA.pdf" TargetMode="External"/><Relationship Id="rId6956" Type="http://schemas.openxmlformats.org/officeDocument/2006/relationships/hyperlink" Target="https://www.caixa.gov.br/Downloads/sinapi-metodologia/Livro_SINAPI_Calculos_Parametros.pdf" TargetMode="External"/><Relationship Id="rId9362" Type="http://schemas.openxmlformats.org/officeDocument/2006/relationships/hyperlink" Target="https://www.caixa.gov.br/Downloads/sinapi-cadernos-tecnicos/SINAPI-CT-TRANSPORTE-CARGA-E-DESCARGA-DE-MATERIAIS.pdf" TargetMode="External"/><Relationship Id="rId307" Type="http://schemas.openxmlformats.org/officeDocument/2006/relationships/hyperlink" Target="https://www.caixa.gov.br/Downloads/sinapi-cadernos-tecnicos/SINAPI-CT-ARMACAO-PARA-ESTRUTURAS-DE-CONCRETO-ARMADO.pdf" TargetMode="External"/><Relationship Id="rId514" Type="http://schemas.openxmlformats.org/officeDocument/2006/relationships/hyperlink" Target="https://www.caixa.gov.br/Downloads/sinapi-cadernos-tecnicos/SINAPI-CT-ASSENTAMENTO-DE-TUBOS-DE-PVC-E-METALICOS-EM-REDES-DE-AGUA.pdf" TargetMode="External"/><Relationship Id="rId721" Type="http://schemas.openxmlformats.org/officeDocument/2006/relationships/hyperlink" Target="https://www.caixa.gov.br/Downloads/sinapi-cadernos-tecnicos/SINAPI-CT-ATERRO-E-REATERRO-DE-VALAS.pdf" TargetMode="External"/><Relationship Id="rId1144" Type="http://schemas.openxmlformats.org/officeDocument/2006/relationships/hyperlink" Target="https://www.caixa.gov.br/Downloads/sinapi-cadernos-tecnicos/SINAPI-CT-CAIXAS-ENTERRADAS.pdf" TargetMode="External"/><Relationship Id="rId1351" Type="http://schemas.openxmlformats.org/officeDocument/2006/relationships/hyperlink" Target="https://www.caixa.gov.br/Downloads/sinapi-cadernos-tecnicos/SINAPI-CT-CONCRETO-PROTENDIDO.pdf" TargetMode="External"/><Relationship Id="rId2402" Type="http://schemas.openxmlformats.org/officeDocument/2006/relationships/hyperlink" Target="https://www.caixa.gov.br/Downloads/sinapi-cadernos-tecnicos/SINAPI-CT-DEPRECIACAO-JUROS-IMPOSTOS-E-SEGUROS-MANUTENCAO-E-MATERIAIS-NA-OPERACAO-DOS-EQUIPAMENTOS.pdf" TargetMode="External"/><Relationship Id="rId5558" Type="http://schemas.openxmlformats.org/officeDocument/2006/relationships/hyperlink" Target="https://www.caixa.gov.br/Downloads/sinapi-cadernos-tecnicos/SINAPI-CT-INSTALACOES-PREDIAIS-DE-AGUA-FRIA-EM-PVC.pdf" TargetMode="External"/><Relationship Id="rId5765" Type="http://schemas.openxmlformats.org/officeDocument/2006/relationships/hyperlink" Target="https://www.caixa.gov.br/Downloads/sinapi-cadernos-tecnicos/SINAPI-CT-INSTALACOES-PREDIAIS-DE-AGUA-QUENTE-EM-CPVC.pdf" TargetMode="External"/><Relationship Id="rId5972" Type="http://schemas.openxmlformats.org/officeDocument/2006/relationships/hyperlink" Target="https://www.caixa.gov.br/Downloads/sinapi-cadernos-tecnicos/SINAPI-CT-INSTALACOES-DE-GAS-E-INCENDIO-EM-ACO-E-FERRO-GALVANIZADO.pdf" TargetMode="External"/><Relationship Id="rId6609" Type="http://schemas.openxmlformats.org/officeDocument/2006/relationships/hyperlink" Target="https://www.caixa.gov.br/Downloads/sinapi-cadernos-tecnicos/SINAPI-CT-INSTALACOES-EM-COBRE.pdf" TargetMode="External"/><Relationship Id="rId6816" Type="http://schemas.openxmlformats.org/officeDocument/2006/relationships/hyperlink" Target="https://www.caixa.gov.br/Downloads/sinapi-metodologia/Livro_SINAPI_Calculos_Parametros.pdf" TargetMode="External"/><Relationship Id="rId8171" Type="http://schemas.openxmlformats.org/officeDocument/2006/relationships/hyperlink" Target="https://www.caixa.gov.br/Downloads/sinapi-cadernos-tecnicos/SINAPI-CT-POCOS-DE-VISITA-E-CAIXAS-PARA-BOCAS-DE-LOBO.pdf" TargetMode="External"/><Relationship Id="rId9015" Type="http://schemas.openxmlformats.org/officeDocument/2006/relationships/hyperlink" Target="https://www.caixa.gov.br/Downloads/sinapi-cadernos-tecnicos/SINAPI-CT-TELHAMENTO-PARA-COBERTURA.pdf" TargetMode="External"/><Relationship Id="rId9222" Type="http://schemas.openxmlformats.org/officeDocument/2006/relationships/hyperlink" Target="https://www.caixa.gov.br/Downloads/sinapi-cadernos-tecnicos/SINAPI-CT-TRANSPORTE-DE-MATERIAIS-DENTRO-DO-CANTEIRO-DE-OBRAS.pdf" TargetMode="External"/><Relationship Id="rId1004" Type="http://schemas.openxmlformats.org/officeDocument/2006/relationships/hyperlink" Target="https://www.caixa.gov.br/Downloads/sinapi-cadernos-tecnicos/SINAPI-CT-BOCAS-PARA-BUEIROS.pdf" TargetMode="External"/><Relationship Id="rId1211" Type="http://schemas.openxmlformats.org/officeDocument/2006/relationships/hyperlink" Target="https://www.caixa.gov.br/Downloads/sinapi-cadernos-tecnicos/SINAPI-CT-CANALETAS-GRELHAS-E-CAIXAS-COM-GRELHA-PARA-DRENAGEM.pdf" TargetMode="External"/><Relationship Id="rId4367" Type="http://schemas.openxmlformats.org/officeDocument/2006/relationships/hyperlink" Target="https://www.caixa.gov.br/Downloads/sinapi-cadernos-tecnicos/SINAPI-CT-INSTALACOES-ELETRICAS-ELETRODUTOS-EMBUTIDOS-CABOS-CAIXAS-TOMADAS-E-INTERRUPTORES.pdf" TargetMode="External"/><Relationship Id="rId4574" Type="http://schemas.openxmlformats.org/officeDocument/2006/relationships/hyperlink" Target="https://www.caixa.gov.br/Downloads/sinapi-cadernos-tecnicos/SINAPI-CT-INSTALACOES-ELETRICAS-ELETRODUTOS-CONEXOES-E-CONDULETES-APARENTES.pdf" TargetMode="External"/><Relationship Id="rId4781" Type="http://schemas.openxmlformats.org/officeDocument/2006/relationships/hyperlink" Target="https://www.caixa.gov.br/Downloads/sinapi-cadernos-tecnicos/SINAPI-CT-INSTALACOES-ELETRICAS-REDE-DE-DISTRIBUICAO.pdf" TargetMode="External"/><Relationship Id="rId5418" Type="http://schemas.openxmlformats.org/officeDocument/2006/relationships/hyperlink" Target="https://www.caixa.gov.br/Downloads/sinapi-cadernos-tecnicos/SINAPI-CT-INSTALACOES-PREDIAIS-DE-ESGOTO-TUBOS-E-CONEXOES.pdf" TargetMode="External"/><Relationship Id="rId5625" Type="http://schemas.openxmlformats.org/officeDocument/2006/relationships/hyperlink" Target="https://www.caixa.gov.br/Downloads/sinapi-cadernos-tecnicos/SINAPI-CT-INSTALACOES-PREDIAIS-DE-AGUA-FRIA-EM-PVC.pdf" TargetMode="External"/><Relationship Id="rId5832" Type="http://schemas.openxmlformats.org/officeDocument/2006/relationships/hyperlink" Target="https://www.caixa.gov.br/Downloads/sinapi-cadernos-tecnicos/SINAPI-CT-INSTALACOES-PREDIAIS-DE-AGUAS-PLUVIAIS-TUBOS-CONEXOES-CAIXAS-E-RALOS.pdf" TargetMode="External"/><Relationship Id="rId8031" Type="http://schemas.openxmlformats.org/officeDocument/2006/relationships/hyperlink" Target="https://www.caixa.gov.br/Downloads/sinapi-cadernos-tecnicos/SINAPI-CT-POSTES-DE-CONCRETO-E-METALICOS.pdf" TargetMode="External"/><Relationship Id="rId8988" Type="http://schemas.openxmlformats.org/officeDocument/2006/relationships/hyperlink" Target="https://www.caixa.gov.br/Downloads/sinapi-cadernos-tecnicos/SINAPI-CT-TELHAMENTO-PARA-COBERTURA.pdf" TargetMode="External"/><Relationship Id="rId3176" Type="http://schemas.openxmlformats.org/officeDocument/2006/relationships/hyperlink" Target="https://www.caixa.gov.br/Downloads/sinapi-cadernos-tecnicos/SINAPI-CT-ESCAVACAO-HORIZONTAL.pdf" TargetMode="External"/><Relationship Id="rId3383" Type="http://schemas.openxmlformats.org/officeDocument/2006/relationships/hyperlink" Target="https://www.caixa.gov.br/Downloads/sinapi-cadernos-tecnicos/SINAPI-CT-ESCORAMENTO-E-PREPARO-DE-FUNDO-DE-VALAS.pdf" TargetMode="External"/><Relationship Id="rId3590" Type="http://schemas.openxmlformats.org/officeDocument/2006/relationships/hyperlink" Target="https://www.caixa.gov.br/Downloads/sinapi-cadernos-tecnicos/SINAPI-CT-ESTACAS-BROCA-STRAUSS-E-ESCAVADA-COM-FLUIDO-ESTABILIZANTE.pdf" TargetMode="External"/><Relationship Id="rId4227" Type="http://schemas.openxmlformats.org/officeDocument/2006/relationships/hyperlink" Target="https://www.caixa.gov.br/Downloads/sinapi-cadernos-tecnicos/SINAPI-CT-GUARDA-CORPO-CORRIMAO-E-GRADE-PARA-ESQUADRIAS.pdf" TargetMode="External"/><Relationship Id="rId4434" Type="http://schemas.openxmlformats.org/officeDocument/2006/relationships/hyperlink" Target="https://www.caixa.gov.br/Downloads/sinapi-cadernos-tecnicos/SINAPI-CT-INSTALACOES-ELETRICAS-ELETRODUTOS-EMBUTIDOS-CABOS-CAIXAS-TOMADAS-E-INTERRUPTORES.pdf" TargetMode="External"/><Relationship Id="rId7797" Type="http://schemas.openxmlformats.org/officeDocument/2006/relationships/hyperlink" Target="https://www.caixa.gov.br/Downloads/sinapi-cadernos-tecnicos/SINAPI-CT-PERFURACAO-HORIZONTAL-DIRECIONAL-HDD.pdf" TargetMode="External"/><Relationship Id="rId2192" Type="http://schemas.openxmlformats.org/officeDocument/2006/relationships/hyperlink" Target="https://www.caixa.gov.br/Downloads/sinapi-cadernos-tecnicos/SINAPI-CT-DEPRECIACAO-JUROS-IMPOSTOS-E-SEGUROS-MANUTENCAO-E-MATERIAIS-NA-OPERACAO-DOS-EQUIPAMENTOS.pdf" TargetMode="External"/><Relationship Id="rId3036" Type="http://schemas.openxmlformats.org/officeDocument/2006/relationships/hyperlink" Target="https://www.caixa.gov.br/Downloads/sinapi-cadernos-tecnicos/SINAPI-CT-EQUIPAMENTOS-DE-PROTECAO-COLETIVA.pdf" TargetMode="External"/><Relationship Id="rId3243" Type="http://schemas.openxmlformats.org/officeDocument/2006/relationships/hyperlink" Target="https://www.caixa.gov.br/Downloads/sinapi-cadernos-tecnicos/SINAPI-CT-ESCAVACAO-VERTICAL-A-CEU-ABERTO.pdf" TargetMode="External"/><Relationship Id="rId4641" Type="http://schemas.openxmlformats.org/officeDocument/2006/relationships/hyperlink" Target="https://www.caixa.gov.br/Downloads/sinapi-cadernos-tecnicos/SINAPI-CT-INSTALACOES-ELETRICAS-QUADROS-CABOS-DISJUNTORES-CONTATORES-E-BARRAMENTOS-BLINDADOS.pdf" TargetMode="External"/><Relationship Id="rId6399" Type="http://schemas.openxmlformats.org/officeDocument/2006/relationships/hyperlink" Target="https://www.caixa.gov.br/Downloads/sinapi-cadernos-tecnicos/SINAPI-CT-INSTALACOES-EM-COBRE.pdf" TargetMode="External"/><Relationship Id="rId8848" Type="http://schemas.openxmlformats.org/officeDocument/2006/relationships/hyperlink" Target="https://www.caixa.gov.br/Downloads/sinapi-cadernos-tecnicos/SINAPI-CT-SINALIZACAO-VERTICAL-VIARIA.pdf" TargetMode="External"/><Relationship Id="rId164" Type="http://schemas.openxmlformats.org/officeDocument/2006/relationships/hyperlink" Target="https://www.caixa.gov.br/Downloads/sinapi-cadernos-tecnicos/SINAPI-CT-ARGAMASSAS.pdf" TargetMode="External"/><Relationship Id="rId371" Type="http://schemas.openxmlformats.org/officeDocument/2006/relationships/hyperlink" Target="https://www.caixa.gov.br/Downloads/sinapi-cadernos-tecnicos/SINAPI-CT-ASSENTAMENTO-DE-TUBOS-DE-ESGOTO-EM-PVC-E-PEAD.pdf" TargetMode="External"/><Relationship Id="rId2052" Type="http://schemas.openxmlformats.org/officeDocument/2006/relationships/hyperlink" Target="https://www.caixa.gov.br/Downloads/sinapi-cadernos-tecnicos/SINAPI-CT-DEPRECIACAO-JUROS-IMPOSTOS-E-SEGUROS-MANUTENCAO-E-MATERIAIS-NA-OPERACAO-DOS-EQUIPAMENTOS.pdf" TargetMode="External"/><Relationship Id="rId3450" Type="http://schemas.openxmlformats.org/officeDocument/2006/relationships/hyperlink" Target="https://www.caixa.gov.br/Downloads/sinapi-cadernos-tecnicos/SINAPI-CT-ESQUADRIAS-JANELAS.pdf" TargetMode="External"/><Relationship Id="rId4501" Type="http://schemas.openxmlformats.org/officeDocument/2006/relationships/hyperlink" Target="https://www.caixa.gov.br/Downloads/sinapi-cadernos-tecnicos/SINAPI-CT-INSTALACOES-ELETRICAS-ELETRODUTOS-EMBUTIDOS-CABOS-CAIXAS-TOMADAS-E-INTERRUPTORES.pdf" TargetMode="External"/><Relationship Id="rId6259" Type="http://schemas.openxmlformats.org/officeDocument/2006/relationships/hyperlink" Target="https://www.caixa.gov.br/Downloads/sinapi-cadernos-tecnicos/SINAPI-CT-INSTALACOES-DE-GAS-EM-PEX-MULTICAMADAS.pdf" TargetMode="External"/><Relationship Id="rId7657" Type="http://schemas.openxmlformats.org/officeDocument/2006/relationships/hyperlink" Target="https://www.caixa.gov.br/Downloads/sinapi-cadernos-tecnicos/SINAPI-CT-PAVIMENTO-INTERTRAVADO.pdf" TargetMode="External"/><Relationship Id="rId7864" Type="http://schemas.openxmlformats.org/officeDocument/2006/relationships/hyperlink" Target="https://www.caixa.gov.br/Downloads/sinapi-cadernos-tecnicos/SINAPI-CT-PINTURA-EM-MADEIRA.pdf" TargetMode="External"/><Relationship Id="rId8708" Type="http://schemas.openxmlformats.org/officeDocument/2006/relationships/hyperlink" Target="https://www.caixa.gov.br/Downloads/sinapi-cadernos-tecnicos/SINAPI-CT-REDES-DE-AGUA-E-ESGOTO-EM-PEAD-LISO-(TUBOS-E-CONEXOES).pdf" TargetMode="External"/><Relationship Id="rId8915" Type="http://schemas.openxmlformats.org/officeDocument/2006/relationships/hyperlink" Target="https://www.caixa.gov.br/Downloads/sinapi-cadernos-tecnicos/SINAPI-CT-SISTEMAS-DE-MEDICAO.pdf" TargetMode="External"/><Relationship Id="rId3103" Type="http://schemas.openxmlformats.org/officeDocument/2006/relationships/hyperlink" Target="https://www.caixa.gov.br/Downloads/sinapi-cadernos-tecnicos/SINAPI-CT-ESCADAS.pdf" TargetMode="External"/><Relationship Id="rId3310" Type="http://schemas.openxmlformats.org/officeDocument/2006/relationships/hyperlink" Target="https://www.caixa.gov.br/Downloads/sinapi-cadernos-tecnicos/SINAPI-CT-ESCAVACAO-DE-VALAS.pdf" TargetMode="External"/><Relationship Id="rId5068" Type="http://schemas.openxmlformats.org/officeDocument/2006/relationships/hyperlink" Target="https://www.caixa.gov.br/Downloads/sinapi-cadernos-tecnicos/SINAPI-CT-INSTALACOES-HIDRAULICAS-RESERVACAO-E-BOMBAS-DE-RECALQUE.pdf" TargetMode="External"/><Relationship Id="rId6466" Type="http://schemas.openxmlformats.org/officeDocument/2006/relationships/hyperlink" Target="https://www.caixa.gov.br/Downloads/sinapi-cadernos-tecnicos/SINAPI-CT-INSTALACOES-EM-COBRE.pdf" TargetMode="External"/><Relationship Id="rId6673" Type="http://schemas.openxmlformats.org/officeDocument/2006/relationships/hyperlink" Target="https://www.caixa.gov.br/Downloads/sinapi-cadernos-tecnicos/SINAPI-CT-LAJES-PRE-MOLDADAS.pdf" TargetMode="External"/><Relationship Id="rId6880" Type="http://schemas.openxmlformats.org/officeDocument/2006/relationships/hyperlink" Target="https://www.caixa.gov.br/Downloads/sinapi-metodologia/Livro_SINAPI_Calculos_Parametros.pdf" TargetMode="External"/><Relationship Id="rId7517" Type="http://schemas.openxmlformats.org/officeDocument/2006/relationships/hyperlink" Target="https://www.caixa.gov.br/Downloads/sinapi-cadernos-tecnicos/SINAPI-CT-PAREDES-DE-CONCRETO-CONCRETAGEM.pdf" TargetMode="External"/><Relationship Id="rId7724" Type="http://schemas.openxmlformats.org/officeDocument/2006/relationships/hyperlink" Target="https://www.caixa.gov.br/Downloads/sinapi-cadernos-tecnicos/SINAPI-CT-PEITORIS-E-CHAPINS.pdf" TargetMode="External"/><Relationship Id="rId7931" Type="http://schemas.openxmlformats.org/officeDocument/2006/relationships/hyperlink" Target="https://www.caixa.gov.br/Downloads/sinapi-cadernos-tecnicos/SINAPI-CT-PINTURA-EM-SUPERFICIES-METALICAS.pdf" TargetMode="External"/><Relationship Id="rId231" Type="http://schemas.openxmlformats.org/officeDocument/2006/relationships/hyperlink" Target="https://www.caixa.gov.br/Downloads/sinapi-cadernos-tecnicos/SINAPI-CT-ARGAMASSAS.pdf" TargetMode="External"/><Relationship Id="rId2869" Type="http://schemas.openxmlformats.org/officeDocument/2006/relationships/hyperlink" Target="https://www.caixa.gov.br/Downloads/sinapi-cadernos-tecnicos/SINAPI-CT-ELETROCALHAS.pdf" TargetMode="External"/><Relationship Id="rId5275" Type="http://schemas.openxmlformats.org/officeDocument/2006/relationships/hyperlink" Target="https://www.caixa.gov.br/Downloads/sinapi-cadernos-tecnicos/SINAPI-CT-INSTALACOES-HIDRAULICAS-EM-PPR.pdf" TargetMode="External"/><Relationship Id="rId5482" Type="http://schemas.openxmlformats.org/officeDocument/2006/relationships/hyperlink" Target="https://www.caixa.gov.br/Downloads/sinapi-cadernos-tecnicos/SINAPI-CT-INSTALACOES-PREDIAIS-DE-AGUA-FRIA-EM-PVC.pdf" TargetMode="External"/><Relationship Id="rId6119" Type="http://schemas.openxmlformats.org/officeDocument/2006/relationships/hyperlink" Target="https://www.caixa.gov.br/Downloads/sinapi-cadernos-tecnicos/SINAPI-CT-INSTALACOES-DE-GAS-E-INCENDIO-EM-ACO-E-FERRO-GALVANIZADO.pdf" TargetMode="External"/><Relationship Id="rId6326" Type="http://schemas.openxmlformats.org/officeDocument/2006/relationships/hyperlink" Target="https://www.caixa.gov.br/Downloads/sinapi-cadernos-tecnicos/SINAPI-CT-INSTALACOES-DE-AR-CONDICIONADO.pdf" TargetMode="External"/><Relationship Id="rId6533" Type="http://schemas.openxmlformats.org/officeDocument/2006/relationships/hyperlink" Target="https://www.caixa.gov.br/Downloads/sinapi-cadernos-tecnicos/SINAPI-CT-INSTALACOES-EM-COBRE.pdf" TargetMode="External"/><Relationship Id="rId6740" Type="http://schemas.openxmlformats.org/officeDocument/2006/relationships/hyperlink" Target="https://www.caixa.gov.br/Downloads/sinapi-cadernos-tecnicos/SINAPI-CT-LIMPEZA-DE-OBRA.pdf" TargetMode="External"/><Relationship Id="rId9689" Type="http://schemas.openxmlformats.org/officeDocument/2006/relationships/hyperlink" Target="https://www.caixa.gov.br/Downloads/sinapi-cadernos-tecnicos/SINAPI-CT-VALVULAS-PARA-REDES-DE-SANEAMENTO.pdf" TargetMode="External"/><Relationship Id="rId1678" Type="http://schemas.openxmlformats.org/officeDocument/2006/relationships/hyperlink" Target="https://www.caixa.gov.br/Downloads/sinapi-cadernos-tecnicos/SINAPI-CT-CUSTOS-HORARIOS-PRODUTIVO-E-IMPRODUTIVO-DOS-EQUIPAMENTOS.pdf" TargetMode="External"/><Relationship Id="rId1885" Type="http://schemas.openxmlformats.org/officeDocument/2006/relationships/hyperlink" Target="https://www.caixa.gov.br/Downloads/sinapi-cadernos-tecnicos/SINAPI-CT-DEMOLICOES-E-REMOCOES.pdf" TargetMode="External"/><Relationship Id="rId2729" Type="http://schemas.openxmlformats.org/officeDocument/2006/relationships/hyperlink" Target="https://www.caixa.gov.br/Downloads/sinapi-cadernos-tecnicos/SINAPI-CT-DISSIPADORES-DE-ENERGIA.pdf" TargetMode="External"/><Relationship Id="rId2936" Type="http://schemas.openxmlformats.org/officeDocument/2006/relationships/hyperlink" Target="https://www.caixa.gov.br/Downloads/sinapi-cadernos-tecnicos/SINAPI-CT-ELETROCALHAS.pdf" TargetMode="External"/><Relationship Id="rId4084" Type="http://schemas.openxmlformats.org/officeDocument/2006/relationships/hyperlink" Target="https://www.caixa.gov.br/Downloads/sinapi-cadernos-tecnicos/SINAPI-CT-FORMAS-PARA-ESTRUTURAS-DE-CONCRETO-ARMADO.pdf" TargetMode="External"/><Relationship Id="rId4291" Type="http://schemas.openxmlformats.org/officeDocument/2006/relationships/hyperlink" Target="https://www.caixa.gov.br/Downloads/sinapi-cadernos-tecnicos/SINAPI-CT-ILUMINACAO-PREDIAL-E-MONITORAMENTO.pdf" TargetMode="External"/><Relationship Id="rId5135" Type="http://schemas.openxmlformats.org/officeDocument/2006/relationships/hyperlink" Target="https://www.caixa.gov.br/Downloads/sinapi-cadernos-tecnicos/SINAPI-CT-INSTALACOES-HIDRAULICAS-EM-PEX.pdf" TargetMode="External"/><Relationship Id="rId5342" Type="http://schemas.openxmlformats.org/officeDocument/2006/relationships/hyperlink" Target="https://www.caixa.gov.br/Downloads/sinapi-cadernos-tecnicos/SINAPI-CT-INSTALACOES-HIDRAULICAS-EM-PPR.pdf" TargetMode="External"/><Relationship Id="rId6600" Type="http://schemas.openxmlformats.org/officeDocument/2006/relationships/hyperlink" Target="https://www.caixa.gov.br/Downloads/sinapi-cadernos-tecnicos/SINAPI-CT-INSTALACOES-EM-COBRE.pdf" TargetMode="External"/><Relationship Id="rId8498" Type="http://schemas.openxmlformats.org/officeDocument/2006/relationships/hyperlink" Target="https://www.caixa.gov.br/Downloads/sinapi-cadernos-tecnicos/SINAPI-CT-RECOMPOSICAO-DE-PAVIMENTOS.pdf" TargetMode="External"/><Relationship Id="rId9549" Type="http://schemas.openxmlformats.org/officeDocument/2006/relationships/hyperlink" Target="https://www.caixa.gov.br/Downloads/sinapi-cadernos-tecnicos/SINAPI-CT-VIDROS-E-ESPELHOS.pdf" TargetMode="External"/><Relationship Id="rId908" Type="http://schemas.openxmlformats.org/officeDocument/2006/relationships/hyperlink" Target="https://www.caixa.gov.br/Downloads/sinapi-cadernos-tecnicos/SINAPI-CT-ATERROS-BASES-SUB-BASES-E-IMPRIMACOES.pdf" TargetMode="External"/><Relationship Id="rId1538" Type="http://schemas.openxmlformats.org/officeDocument/2006/relationships/hyperlink" Target="https://www.caixa.gov.br/Downloads/sinapi-cadernos-tecnicos/SINAPI-CT-CUSTOS-HORARIOS-PRODUTIVO-E-IMPRODUTIVO-DOS-EQUIPAMENTOS.pdf" TargetMode="External"/><Relationship Id="rId4151" Type="http://schemas.openxmlformats.org/officeDocument/2006/relationships/hyperlink" Target="https://www.caixa.gov.br/Downloads/sinapi-cadernos-tecnicos/SINAPI-CT-GALERIAS-COM-ADUELAS-DE-CONCRETO.pdf" TargetMode="External"/><Relationship Id="rId5202" Type="http://schemas.openxmlformats.org/officeDocument/2006/relationships/hyperlink" Target="https://www.caixa.gov.br/Downloads/sinapi-cadernos-tecnicos/SINAPI-CT-INSTALACOES-HIDRAULICAS-EM-PEX.pdf" TargetMode="External"/><Relationship Id="rId8358" Type="http://schemas.openxmlformats.org/officeDocument/2006/relationships/hyperlink" Target="https://www.caixa.gov.br/Downloads/sinapi-cadernos-tecnicos/SINAPI-CT-RADIER-PISO-DE-CONCRETO-E-LAJE-SOBRE-SOLO.pdf" TargetMode="External"/><Relationship Id="rId8565" Type="http://schemas.openxmlformats.org/officeDocument/2006/relationships/hyperlink" Target="https://www.caixa.gov.br/Downloads/sinapi-cadernos-tecnicos/SINAPI-CT-REDES-ENTERRADAS-DE-DISTRIBUICAO-ELETRICA.pdf" TargetMode="External"/><Relationship Id="rId9409" Type="http://schemas.openxmlformats.org/officeDocument/2006/relationships/hyperlink" Target="https://www.caixa.gov.br/Downloads/sinapi-cadernos-tecnicos/SINAPI-CT-TUBULACAO-FLANGEADA-PARA-REDES-DE-AGUA.pdf" TargetMode="External"/><Relationship Id="rId9616" Type="http://schemas.openxmlformats.org/officeDocument/2006/relationships/hyperlink" Target="https://www.caixa.gov.br/Downloads/sinapi-cadernos-tecnicos/SINAPI-CT-VALVULAS-E-REGISTROS-PARA-SISTEMAS-PREDIAIS.pdf" TargetMode="External"/><Relationship Id="rId1745" Type="http://schemas.openxmlformats.org/officeDocument/2006/relationships/hyperlink" Target="https://www.caixa.gov.br/Downloads/sinapi-cadernos-tecnicos/SINAPI-CT-CUSTOS-HORARIOS-PRODUTIVO-E-IMPRODUTIVO-DOS-EQUIPAMENTOS.pdf" TargetMode="External"/><Relationship Id="rId1952" Type="http://schemas.openxmlformats.org/officeDocument/2006/relationships/hyperlink" Target="https://www.caixa.gov.br/Downloads/sinapi-cadernos-tecnicos/SINAPI-CT-DEPRECIACAO-JUROS-IMPOSTOS-E-SEGUROS-MANUTENCAO-E-MATERIAIS-NA-OPERACAO-DOS-EQUIPAMENTOS.pdf" TargetMode="External"/><Relationship Id="rId4011" Type="http://schemas.openxmlformats.org/officeDocument/2006/relationships/hyperlink" Target="https://www.caixa.gov.br/Downloads/sinapi-cadernos-tecnicos/SINAPI-CT-FUNDACOES-RASAS-(BLOCOS-SAPATAS-VIGAS-BALDRAME).pdf" TargetMode="External"/><Relationship Id="rId7167" Type="http://schemas.openxmlformats.org/officeDocument/2006/relationships/hyperlink" Target="https://www.caixa.gov.br/Downloads/sinapi-cadernos-tecnicos/SINAPI-CT-LOUCAS-E-METAIS.pdf" TargetMode="External"/><Relationship Id="rId7374" Type="http://schemas.openxmlformats.org/officeDocument/2006/relationships/hyperlink" Target="https://www.caixa.gov.br/Downloads/sinapi-cadernos-tecnicos/SINAPI-CT-MASSA-UNICA-EXTERNA.pdf" TargetMode="External"/><Relationship Id="rId8218" Type="http://schemas.openxmlformats.org/officeDocument/2006/relationships/hyperlink" Target="https://www.caixa.gov.br/Downloads/sinapi-cadernos-tecnicos/SINAPI-CT-POCOS-DE-VISITA-E-CAIXAS-PARA-BOCAS-DE-LOBO.pdf" TargetMode="External"/><Relationship Id="rId8425" Type="http://schemas.openxmlformats.org/officeDocument/2006/relationships/hyperlink" Target="https://www.caixa.gov.br/Downloads/sinapi-cadernos-tecnicos/SINAPI-CT-RASGOS-E-FIXACOES.pdf" TargetMode="External"/><Relationship Id="rId8772" Type="http://schemas.openxmlformats.org/officeDocument/2006/relationships/hyperlink" Target="https://www.caixa.gov.br/Downloads/sinapi-cadernos-tecnicos/SINAPI-CT-REVESTIMENTOS-CERAMICOS-INTERNOS.pdf" TargetMode="External"/><Relationship Id="rId37" Type="http://schemas.openxmlformats.org/officeDocument/2006/relationships/hyperlink" Target="https://www.caixa.gov.br/Downloads/sinapi-cadernos-tecnicos/SINAPI-CT-ALVENARIA-DE-VEDACAO.pdf" TargetMode="External"/><Relationship Id="rId1605" Type="http://schemas.openxmlformats.org/officeDocument/2006/relationships/hyperlink" Target="https://www.caixa.gov.br/Downloads/sinapi-cadernos-tecnicos/SINAPI-CT-CUSTOS-HORARIOS-PRODUTIVO-E-IMPRODUTIVO-DOS-EQUIPAMENTOS.pdf" TargetMode="External"/><Relationship Id="rId1812" Type="http://schemas.openxmlformats.org/officeDocument/2006/relationships/hyperlink" Target="https://www.caixa.gov.br/Downloads/sinapi-cadernos-tecnicos/SINAPI-CT-CUSTOS-HORARIOS-PRODUTIVO-E-IMPRODUTIVO-DOS-EQUIPAMENTOS.pdf" TargetMode="External"/><Relationship Id="rId4968" Type="http://schemas.openxmlformats.org/officeDocument/2006/relationships/hyperlink" Target="https://www.caixa.gov.br/Downloads/sinapi-cadernos-tecnicos/SINAPI-CT-INSTALACOES-HIDRAULICAS-RESERVACAO-E-BOMBAS-DE-RECALQUE.pdf" TargetMode="External"/><Relationship Id="rId6183" Type="http://schemas.openxmlformats.org/officeDocument/2006/relationships/hyperlink" Target="https://www.caixa.gov.br/Downloads/sinapi-cadernos-tecnicos/SINAPI-CT-INSTALACOES-DE-GAS-E-INCENDIO-EM-ACO-E-FERRO-GALVANIZADO.pdf" TargetMode="External"/><Relationship Id="rId7027" Type="http://schemas.openxmlformats.org/officeDocument/2006/relationships/hyperlink" Target="https://www.caixa.gov.br/Downloads/sinapi-metodologia/Livro_SINAPI_Calculos_Parametros.pdf" TargetMode="External"/><Relationship Id="rId7234" Type="http://schemas.openxmlformats.org/officeDocument/2006/relationships/hyperlink" Target="https://www.caixa.gov.br/Downloads/sinapi-cadernos-tecnicos/SINAPI-CT-LOUCAS-E-METAIS.pdf" TargetMode="External"/><Relationship Id="rId7581" Type="http://schemas.openxmlformats.org/officeDocument/2006/relationships/hyperlink" Target="https://www.caixa.gov.br/Downloads/sinapi-cadernos-tecnicos/SINAPI-CT-PAREDES-EM-DRYWALL.pdf" TargetMode="External"/><Relationship Id="rId8632" Type="http://schemas.openxmlformats.org/officeDocument/2006/relationships/hyperlink" Target="https://www.caixa.gov.br/Downloads/sinapi-cadernos-tecnicos/SINAPI-CT-REDES-DE-LOGICA-TELEFONIA-E-IMAGEM.pdf" TargetMode="External"/><Relationship Id="rId3777" Type="http://schemas.openxmlformats.org/officeDocument/2006/relationships/hyperlink" Target="https://www.caixa.gov.br/Downloads/sinapi-cadernos-tecnicos/SINAPI-CT-ESTRUTURAS-DE-MADEIRA.pdf" TargetMode="External"/><Relationship Id="rId3984" Type="http://schemas.openxmlformats.org/officeDocument/2006/relationships/hyperlink" Target="https://www.caixa.gov.br/Downloads/sinapi-cadernos-tecnicos/SINAPI-CT-FUNDACOES-RASAS-(BLOCOS-SAPATAS-VIGAS-BALDRAME).pdf" TargetMode="External"/><Relationship Id="rId4828" Type="http://schemas.openxmlformats.org/officeDocument/2006/relationships/hyperlink" Target="https://www.caixa.gov.br/Downloads/sinapi-cadernos-tecnicos/SINAPI-CT-INSTALACOES-HIDRAULICAS-RESERVACAO-E-BOMBAS-DE-RECALQUE.pdf" TargetMode="External"/><Relationship Id="rId6390" Type="http://schemas.openxmlformats.org/officeDocument/2006/relationships/hyperlink" Target="https://www.caixa.gov.br/Downloads/sinapi-cadernos-tecnicos/SINAPI-CT-INSTALACOES-EM-COBRE.pdf" TargetMode="External"/><Relationship Id="rId7441" Type="http://schemas.openxmlformats.org/officeDocument/2006/relationships/hyperlink" Target="https://www.caixa.gov.br/Downloads/sinapi-cadernos-tecnicos/SINAPI-CT-MOBILIARIO-URBANO.pdf" TargetMode="External"/><Relationship Id="rId9199" Type="http://schemas.openxmlformats.org/officeDocument/2006/relationships/hyperlink" Target="https://www.caixa.gov.br/Downloads/sinapi-cadernos-tecnicos/SINAPI-CT-TRANSPORTE-DE-MATERIAIS-DENTRO-DO-CANTEIRO-DE-OBRAS.pdf" TargetMode="External"/><Relationship Id="rId698" Type="http://schemas.openxmlformats.org/officeDocument/2006/relationships/hyperlink" Target="https://www.caixa.gov.br/Downloads/sinapi-cadernos-tecnicos/SINAPI-CT-ASSENTAMENTO-DE-TUBOS-DE-ESGOTO-OU-DRENAGEM-PLUVIAL-EM-CONCRETO.pdf" TargetMode="External"/><Relationship Id="rId2379" Type="http://schemas.openxmlformats.org/officeDocument/2006/relationships/hyperlink" Target="https://www.caixa.gov.br/Downloads/sinapi-cadernos-tecnicos/SINAPI-CT-DEPRECIACAO-JUROS-IMPOSTOS-E-SEGUROS-MANUTENCAO-E-MATERIAIS-NA-OPERACAO-DOS-EQUIPAMENTOS.pdf" TargetMode="External"/><Relationship Id="rId2586" Type="http://schemas.openxmlformats.org/officeDocument/2006/relationships/hyperlink" Target="https://www.caixa.gov.br/Downloads/sinapi-cadernos-tecnicos/SINAPI-CT-DEPRECIACAO-JUROS-IMPOSTOS-E-SEGUROS-MANUTENCAO-E-MATERIAIS-NA-OPERACAO-DOS-EQUIPAMENTOS.pdf" TargetMode="External"/><Relationship Id="rId2793" Type="http://schemas.openxmlformats.org/officeDocument/2006/relationships/hyperlink" Target="https://www.caixa.gov.br/Downloads/sinapi-cadernos-tecnicos/SINAPI-CT-DRENOS.pdf" TargetMode="External"/><Relationship Id="rId3637" Type="http://schemas.openxmlformats.org/officeDocument/2006/relationships/hyperlink" Target="https://www.caixa.gov.br/Downloads/sinapi-cadernos-tecnicos/SINAPI-CT-ESTRUTURA-E-TRAMA-PARA-COBERTURA.pdf" TargetMode="External"/><Relationship Id="rId3844" Type="http://schemas.openxmlformats.org/officeDocument/2006/relationships/hyperlink" Target="https://www.caixa.gov.br/Downloads/sinapi-cadernos-tecnicos/SINAPI-CT-EXECUCAO-DE-GRAMPO-PARA-SOLO-GRAMPEADO.pdf" TargetMode="External"/><Relationship Id="rId6043" Type="http://schemas.openxmlformats.org/officeDocument/2006/relationships/hyperlink" Target="https://www.caixa.gov.br/Downloads/sinapi-cadernos-tecnicos/SINAPI-CT-INSTALACOES-DE-GAS-E-INCENDIO-EM-ACO-E-FERRO-GALVANIZADO.pdf" TargetMode="External"/><Relationship Id="rId6250" Type="http://schemas.openxmlformats.org/officeDocument/2006/relationships/hyperlink" Target="https://www.caixa.gov.br/Downloads/sinapi-cadernos-tecnicos/SINAPI-CT-INSTALACOES-DE-GAS-E-INCENDIO-EM-ACO-E-FERRO-GALVANIZADO.pdf" TargetMode="External"/><Relationship Id="rId7301" Type="http://schemas.openxmlformats.org/officeDocument/2006/relationships/hyperlink" Target="https://www.caixa.gov.br/Downloads/sinapi-cadernos-tecnicos/SINAPI-CT-MASSA-UNICA-EXTERNA.pdf" TargetMode="External"/><Relationship Id="rId558" Type="http://schemas.openxmlformats.org/officeDocument/2006/relationships/hyperlink" Target="https://www.caixa.gov.br/Downloads/sinapi-cadernos-tecnicos/SINAPI-CT-ASSENTAMENTO-DE-TUBOS-DE-PVC-E-METALICOS-EM-REDES-DE-AGUA.pdf" TargetMode="External"/><Relationship Id="rId765" Type="http://schemas.openxmlformats.org/officeDocument/2006/relationships/hyperlink" Target="https://www.caixa.gov.br/Downloads/sinapi-cadernos-tecnicos/SINAPI-CT-ATERROS-BASES-SUB-BASES-E-IMPRIMACOES.pdf" TargetMode="External"/><Relationship Id="rId972" Type="http://schemas.openxmlformats.org/officeDocument/2006/relationships/hyperlink" Target="https://www.caixa.gov.br/Downloads/sinapi-cadernos-tecnicos/SINAPI-CT-ATERROS-BASES-SUB-BASES-E-IMPRIMACOES.pdf" TargetMode="External"/><Relationship Id="rId1188" Type="http://schemas.openxmlformats.org/officeDocument/2006/relationships/hyperlink" Target="https://www.caixa.gov.br/Downloads/sinapi-cadernos-tecnicos/SINAPI-CT-CANALETAS-GRELHAS-E-CAIXAS-COM-GRELHA-PARA-DRENAGEM.pdf" TargetMode="External"/><Relationship Id="rId1395" Type="http://schemas.openxmlformats.org/officeDocument/2006/relationships/hyperlink" Target="https://www.caixa.gov.br/Downloads/sinapi-cadernos-tecnicos/SINAPI-CT-CONTRAPISO.pdf" TargetMode="External"/><Relationship Id="rId2239" Type="http://schemas.openxmlformats.org/officeDocument/2006/relationships/hyperlink" Target="https://www.caixa.gov.br/Downloads/sinapi-cadernos-tecnicos/SINAPI-CT-DEPRECIACAO-JUROS-IMPOSTOS-E-SEGUROS-MANUTENCAO-E-MATERIAIS-NA-OPERACAO-DOS-EQUIPAMENTOS.pdf" TargetMode="External"/><Relationship Id="rId2446" Type="http://schemas.openxmlformats.org/officeDocument/2006/relationships/hyperlink" Target="https://www.caixa.gov.br/Downloads/sinapi-cadernos-tecnicos/SINAPI-CT-DEPRECIACAO-JUROS-IMPOSTOS-E-SEGUROS-MANUTENCAO-E-MATERIAIS-NA-OPERACAO-DOS-EQUIPAMENTOS.pdf" TargetMode="External"/><Relationship Id="rId2653" Type="http://schemas.openxmlformats.org/officeDocument/2006/relationships/hyperlink" Target="https://www.caixa.gov.br/Downloads/sinapi-cadernos-tecnicos/SINAPI-CT-DEPRECIACAO-JUROS-IMPOSTOS-E-SEGUROS-MANUTENCAO-E-MATERIAIS-NA-OPERACAO-DOS-EQUIPAMENTOS.pdf" TargetMode="External"/><Relationship Id="rId2860" Type="http://schemas.openxmlformats.org/officeDocument/2006/relationships/hyperlink" Target="https://www.caixa.gov.br/Downloads/sinapi-cadernos-tecnicos/SINAPI-CT-ELETROCALHAS.pdf" TargetMode="External"/><Relationship Id="rId3704" Type="http://schemas.openxmlformats.org/officeDocument/2006/relationships/hyperlink" Target="https://www.caixa.gov.br/Downloads/sinapi-cadernos-tecnicos/SINAPI-CT-ESTRUTURA-E-TRAMA-PARA-COBERTURA.pdf" TargetMode="External"/><Relationship Id="rId6110" Type="http://schemas.openxmlformats.org/officeDocument/2006/relationships/hyperlink" Target="https://www.caixa.gov.br/Downloads/sinapi-cadernos-tecnicos/SINAPI-CT-INSTALACOES-DE-GAS-E-INCENDIO-EM-ACO-E-FERRO-GALVANIZADO.pdf" TargetMode="External"/><Relationship Id="rId9059" Type="http://schemas.openxmlformats.org/officeDocument/2006/relationships/hyperlink" Target="https://www.caixa.gov.br/Downloads/sinapi-cadernos-tecnicos/SINAPI-CT-TRANSPORTE-FLUVIAL-CARGA-E-DESCARGA.pdf" TargetMode="External"/><Relationship Id="rId9266" Type="http://schemas.openxmlformats.org/officeDocument/2006/relationships/hyperlink" Target="https://www.caixa.gov.br/Downloads/sinapi-cadernos-tecnicos/SINAPI-CT-TRANSPORTE-CARGA-E-DESCARGA-DE-MATERIAIS.pdf" TargetMode="External"/><Relationship Id="rId9473" Type="http://schemas.openxmlformats.org/officeDocument/2006/relationships/hyperlink" Target="https://www.caixa.gov.br/Downloads/sinapi-cadernos-tecnicos/SINAPI-CT-TUBULOES.pdf" TargetMode="External"/><Relationship Id="rId9680" Type="http://schemas.openxmlformats.org/officeDocument/2006/relationships/hyperlink" Target="https://www.caixa.gov.br/Downloads/sinapi-cadernos-tecnicos/SINAPI-CT-VALVULAS-PARA-REDES-DE-SANEAMENTO.pdf" TargetMode="External"/><Relationship Id="rId418" Type="http://schemas.openxmlformats.org/officeDocument/2006/relationships/hyperlink" Target="https://www.caixa.gov.br/Downloads/sinapi-cadernos-tecnicos/SINAPI-CT-ASSENTAMENTO-DE-TUBOS-DE-PVC-E-METALICOS-EM-REDES-DE-AGUA.pdf" TargetMode="External"/><Relationship Id="rId625" Type="http://schemas.openxmlformats.org/officeDocument/2006/relationships/hyperlink" Target="https://www.caixa.gov.br/Downloads/sinapi-cadernos-tecnicos/SINAPI-CT-ASSENTAMENTO-DE-TUBOS-DE-PVC-E-METALICOS-EM-REDES-DE-AGUA.pdf" TargetMode="External"/><Relationship Id="rId832" Type="http://schemas.openxmlformats.org/officeDocument/2006/relationships/hyperlink" Target="https://www.caixa.gov.br/Downloads/sinapi-cadernos-tecnicos/SINAPI-CT-ATERROS-BASES-SUB-BASES-E-IMPRIMACOES.pdf" TargetMode="External"/><Relationship Id="rId1048" Type="http://schemas.openxmlformats.org/officeDocument/2006/relationships/hyperlink" Target="https://www.caixa.gov.br/Downloads/sinapi-cadernos-tecnicos/SINAPI-CT-BOCAS-PARA-BUEIROS.pdf" TargetMode="External"/><Relationship Id="rId1255" Type="http://schemas.openxmlformats.org/officeDocument/2006/relationships/hyperlink" Target="https://www.caixa.gov.br/Downloads/sinapi-cadernos-tecnicos/SINAPI-CT-CERCAS-PROTETORES-E-ALAMBRADOS.pdf" TargetMode="External"/><Relationship Id="rId1462" Type="http://schemas.openxmlformats.org/officeDocument/2006/relationships/hyperlink" Target="https://www.caixa.gov.br/Downloads/sinapi-cadernos-tecnicos/SINAPI-CT-CUSTOS-HORARIOS-PRODUTIVO-E-IMPRODUTIVO-DOS-EQUIPAMENTOS.pdf" TargetMode="External"/><Relationship Id="rId2306" Type="http://schemas.openxmlformats.org/officeDocument/2006/relationships/hyperlink" Target="https://www.caixa.gov.br/Downloads/sinapi-cadernos-tecnicos/SINAPI-CT-DEPRECIACAO-JUROS-IMPOSTOS-E-SEGUROS-MANUTENCAO-E-MATERIAIS-NA-OPERACAO-DOS-EQUIPAMENTOS.pdf" TargetMode="External"/><Relationship Id="rId2513" Type="http://schemas.openxmlformats.org/officeDocument/2006/relationships/hyperlink" Target="https://www.caixa.gov.br/Downloads/sinapi-cadernos-tecnicos/SINAPI-CT-DEPRECIACAO-JUROS-IMPOSTOS-E-SEGUROS-MANUTENCAO-E-MATERIAIS-NA-OPERACAO-DOS-EQUIPAMENTOS.pdf" TargetMode="External"/><Relationship Id="rId3911" Type="http://schemas.openxmlformats.org/officeDocument/2006/relationships/hyperlink" Target="https://www.caixa.gov.br/Downloads/sinapi-cadernos-tecnicos/SINAPI-CT-FORROS.pdf" TargetMode="External"/><Relationship Id="rId5669" Type="http://schemas.openxmlformats.org/officeDocument/2006/relationships/hyperlink" Target="https://www.caixa.gov.br/Downloads/sinapi-cadernos-tecnicos/SINAPI-CT-INSTALACOES-PREDIAIS-DE-AGUA-FRIA-EM-PVC.pdf" TargetMode="External"/><Relationship Id="rId5876" Type="http://schemas.openxmlformats.org/officeDocument/2006/relationships/hyperlink" Target="https://www.caixa.gov.br/Downloads/sinapi-cadernos-tecnicos/SINAPI-CT-INSTALACOES-PREDIAIS-DE-AGUAS-PLUVIAIS-TUBOS-CONEXOES-CAIXAS-E-RALOS.pdf" TargetMode="External"/><Relationship Id="rId8075" Type="http://schemas.openxmlformats.org/officeDocument/2006/relationships/hyperlink" Target="https://www.caixa.gov.br/Downloads/sinapi-cadernos-tecnicos/SINAPI-CT-POSTES-DE-CONCRETO-E-METALICOS.pdf" TargetMode="External"/><Relationship Id="rId8282" Type="http://schemas.openxmlformats.org/officeDocument/2006/relationships/hyperlink" Target="https://www.caixa.gov.br/Downloads/sinapi-cadernos-tecnicos/SINAPI-CT-POCOS-DE-VISITA-E-CAIXAS-PARA-BOCAS-DE-LOBO.pdf" TargetMode="External"/><Relationship Id="rId9126" Type="http://schemas.openxmlformats.org/officeDocument/2006/relationships/hyperlink" Target="https://www.caixa.gov.br/Downloads/sinapi-cadernos-tecnicos/SINAPI-CT-TRANSPORTE-FLUVIAL-CARGA-E-DESCARGA.pdf" TargetMode="External"/><Relationship Id="rId9333" Type="http://schemas.openxmlformats.org/officeDocument/2006/relationships/hyperlink" Target="https://www.caixa.gov.br/Downloads/sinapi-cadernos-tecnicos/SINAPI-CT-TRANSPORTE-CARGA-E-DESCARGA-DE-MATERIAIS.pdf" TargetMode="External"/><Relationship Id="rId9540" Type="http://schemas.openxmlformats.org/officeDocument/2006/relationships/hyperlink" Target="https://www.caixa.gov.br/Downloads/sinapi-cadernos-tecnicos/SINAPI-CT-VIDROS-E-ESPELHOS.pdf" TargetMode="External"/><Relationship Id="rId1115" Type="http://schemas.openxmlformats.org/officeDocument/2006/relationships/hyperlink" Target="https://www.caixa.gov.br/Downloads/sinapi-cadernos-tecnicos/SINAPI-CT-CAIXAS-ENTERRADAS.pdf" TargetMode="External"/><Relationship Id="rId1322" Type="http://schemas.openxmlformats.org/officeDocument/2006/relationships/hyperlink" Target="https://www.caixa.gov.br/Downloads/sinapi-cadernos-tecnicos/SINAPI-CT-CONCRETO-PROJETADO.pdf" TargetMode="External"/><Relationship Id="rId2720" Type="http://schemas.openxmlformats.org/officeDocument/2006/relationships/hyperlink" Target="https://www.caixa.gov.br/Downloads/sinapi-cadernos-tecnicos/SINAPI-CT-DISSIPADORES-DE-ENERGIA.pdf" TargetMode="External"/><Relationship Id="rId4478" Type="http://schemas.openxmlformats.org/officeDocument/2006/relationships/hyperlink" Target="https://www.caixa.gov.br/Downloads/sinapi-cadernos-tecnicos/SINAPI-CT-INSTALACOES-ELETRICAS-ELETRODUTOS-EMBUTIDOS-CABOS-CAIXAS-TOMADAS-E-INTERRUPTORES.pdf" TargetMode="External"/><Relationship Id="rId5529" Type="http://schemas.openxmlformats.org/officeDocument/2006/relationships/hyperlink" Target="https://www.caixa.gov.br/Downloads/sinapi-cadernos-tecnicos/SINAPI-CT-INSTALACOES-PREDIAIS-DE-AGUA-FRIA-EM-PVC.pdf" TargetMode="External"/><Relationship Id="rId6927" Type="http://schemas.openxmlformats.org/officeDocument/2006/relationships/hyperlink" Target="https://www.caixa.gov.br/Downloads/sinapi-metodologia/Livro_SINAPI_Calculos_Parametros.pdf" TargetMode="External"/><Relationship Id="rId7091" Type="http://schemas.openxmlformats.org/officeDocument/2006/relationships/hyperlink" Target="https://www.caixa.gov.br/Downloads/sinapi-metodologia/Livro_SINAPI_Calculos_Parametros.pdf" TargetMode="External"/><Relationship Id="rId8142" Type="http://schemas.openxmlformats.org/officeDocument/2006/relationships/hyperlink" Target="https://www.caixa.gov.br/Downloads/sinapi-cadernos-tecnicos/SINAPI-CT-POCOS-DE-VISITA-E-CAIXAS-PARA-BOCAS-DE-LOBO.pdf" TargetMode="External"/><Relationship Id="rId9400" Type="http://schemas.openxmlformats.org/officeDocument/2006/relationships/hyperlink" Target="https://www.caixa.gov.br/Downloads/sinapi-cadernos-tecnicos/SINAPI-CT-TUBULACAO-FLANGEADA-PARA-REDES-DE-AGUA.pdf" TargetMode="External"/><Relationship Id="rId3287" Type="http://schemas.openxmlformats.org/officeDocument/2006/relationships/hyperlink" Target="https://www.caixa.gov.br/Downloads/sinapi-cadernos-tecnicos/SINAPI-CT-ESCAVACAO-DE-VALAS.pdf" TargetMode="External"/><Relationship Id="rId4338" Type="http://schemas.openxmlformats.org/officeDocument/2006/relationships/hyperlink" Target="https://www.caixa.gov.br/Downloads/sinapi-cadernos-tecnicos/SINAPI-CT-IMPERMEABILIZACAO-PROTECAO-MECANICA-E-TRATAMENTO-DE-JUNTA.pdf" TargetMode="External"/><Relationship Id="rId4685" Type="http://schemas.openxmlformats.org/officeDocument/2006/relationships/hyperlink" Target="https://www.caixa.gov.br/Downloads/sinapi-cadernos-tecnicos/SINAPI-CT-INSTALACOES-ELETRICAS-QUADROS-CABOS-DISJUNTORES-CONTATORES-E-BARRAMENTOS-BLINDADOS.pdf" TargetMode="External"/><Relationship Id="rId4892" Type="http://schemas.openxmlformats.org/officeDocument/2006/relationships/hyperlink" Target="https://www.caixa.gov.br/Downloads/sinapi-cadernos-tecnicos/SINAPI-CT-INSTALACOES-HIDRAULICAS-RESERVACAO-E-BOMBAS-DE-RECALQUE.pdf" TargetMode="External"/><Relationship Id="rId5736" Type="http://schemas.openxmlformats.org/officeDocument/2006/relationships/hyperlink" Target="https://www.caixa.gov.br/Downloads/sinapi-cadernos-tecnicos/SINAPI-CT-INSTALACOES-PREDIAIS-DE-AGUA-QUENTE-EM-CPVC.pdf" TargetMode="External"/><Relationship Id="rId5943" Type="http://schemas.openxmlformats.org/officeDocument/2006/relationships/hyperlink" Target="https://www.caixa.gov.br/Downloads/sinapi-cadernos-tecnicos/SINAPI-CT-INSTALACOES-DE-GAS-E-INCENDIO-EM-ACO-E-FERRO-GALVANIZADO.pdf" TargetMode="External"/><Relationship Id="rId8002" Type="http://schemas.openxmlformats.org/officeDocument/2006/relationships/hyperlink" Target="https://www.caixa.gov.br/Downloads/sinapi-cadernos-tecnicos/SINAPI-CT-PISOS.pdf" TargetMode="External"/><Relationship Id="rId2096" Type="http://schemas.openxmlformats.org/officeDocument/2006/relationships/hyperlink" Target="https://www.caixa.gov.br/Downloads/sinapi-cadernos-tecnicos/SINAPI-CT-DEPRECIACAO-JUROS-IMPOSTOS-E-SEGUROS-MANUTENCAO-E-MATERIAIS-NA-OPERACAO-DOS-EQUIPAMENTOS.pdf" TargetMode="External"/><Relationship Id="rId3494" Type="http://schemas.openxmlformats.org/officeDocument/2006/relationships/hyperlink" Target="https://www.caixa.gov.br/Downloads/sinapi-cadernos-tecnicos/SINAPI-CT-ESQUADRIAS-PORTAS.pdf" TargetMode="External"/><Relationship Id="rId4545" Type="http://schemas.openxmlformats.org/officeDocument/2006/relationships/hyperlink" Target="https://www.caixa.gov.br/Downloads/sinapi-cadernos-tecnicos/SINAPI-CT-INSTALACOES-ELETRICAS-ELETRODUTOS-EMBUTIDOS-CABOS-CAIXAS-TOMADAS-E-INTERRUPTORES.pdf" TargetMode="External"/><Relationship Id="rId4752" Type="http://schemas.openxmlformats.org/officeDocument/2006/relationships/hyperlink" Target="https://www.caixa.gov.br/Downloads/sinapi-cadernos-tecnicos/SINAPI-CT-INSTALACOES-ELETRICAS-REDE-DE-DISTRIBUICAO.pdf" TargetMode="External"/><Relationship Id="rId5803" Type="http://schemas.openxmlformats.org/officeDocument/2006/relationships/hyperlink" Target="https://www.caixa.gov.br/Downloads/sinapi-cadernos-tecnicos/SINAPI-CT-INSTALACOES-PREDIAIS-DE-AGUA-QUENTE-EM-CPVC.pdf" TargetMode="External"/><Relationship Id="rId8959" Type="http://schemas.openxmlformats.org/officeDocument/2006/relationships/hyperlink" Target="https://www.caixa.gov.br/Downloads/sinapi-cadernos-tecnicos/SINAPI-CT-SISTEMAS-DE-MEDICAO.pdf" TargetMode="External"/><Relationship Id="rId3147" Type="http://schemas.openxmlformats.org/officeDocument/2006/relationships/hyperlink" Target="https://www.caixa.gov.br/Downloads/sinapi-cadernos-tecnicos/SINAPI-CT-ESCADAS.pdf" TargetMode="External"/><Relationship Id="rId3354" Type="http://schemas.openxmlformats.org/officeDocument/2006/relationships/hyperlink" Target="https://www.caixa.gov.br/Downloads/sinapi-cadernos-tecnicos/SINAPI-CT-ESCORAMENTO-E-PREPARO-DE-FUNDO-DE-VALAS.pdf" TargetMode="External"/><Relationship Id="rId3561" Type="http://schemas.openxmlformats.org/officeDocument/2006/relationships/hyperlink" Target="https://www.caixa.gov.br/Downloads/sinapi-cadernos-tecnicos/SINAPI-CT-ESQUADRIAS-PORTAS.pdf" TargetMode="External"/><Relationship Id="rId4405" Type="http://schemas.openxmlformats.org/officeDocument/2006/relationships/hyperlink" Target="https://www.caixa.gov.br/Downloads/sinapi-cadernos-tecnicos/SINAPI-CT-INSTALACOES-ELETRICAS-ELETRODUTOS-EMBUTIDOS-CABOS-CAIXAS-TOMADAS-E-INTERRUPTORES.pdf" TargetMode="External"/><Relationship Id="rId4612" Type="http://schemas.openxmlformats.org/officeDocument/2006/relationships/hyperlink" Target="https://www.caixa.gov.br/Downloads/sinapi-cadernos-tecnicos/SINAPI-CT-INSTALACOES-ELETRICAS-ELETRODUTOS-CONEXOES-E-CONDULETES-APARENTES.pdf" TargetMode="External"/><Relationship Id="rId7768" Type="http://schemas.openxmlformats.org/officeDocument/2006/relationships/hyperlink" Target="https://www.caixa.gov.br/Downloads/sinapi-cadernos-tecnicos/SINAPI-CT-PERFURACAO-HORIZONTAL-DIRECIONAL-HDD.pdf" TargetMode="External"/><Relationship Id="rId7975" Type="http://schemas.openxmlformats.org/officeDocument/2006/relationships/hyperlink" Target="https://www.caixa.gov.br/Downloads/sinapi-cadernos-tecnicos/SINAPI-CT-PINTURA-PARA-PISOS-E-PARA-SINALIZACAO-HORIZONTAL-E-VERTICAL.pdf" TargetMode="External"/><Relationship Id="rId8819" Type="http://schemas.openxmlformats.org/officeDocument/2006/relationships/hyperlink" Target="https://www.caixa.gov.br/Downloads/sinapi-cadernos-tecnicos/SINAPI-CT-SINALIZACAO-HORIZONTAL-VIARIA.pdf" TargetMode="External"/><Relationship Id="rId275" Type="http://schemas.openxmlformats.org/officeDocument/2006/relationships/hyperlink" Target="https://www.caixa.gov.br/Downloads/sinapi-cadernos-tecnicos/SINAPI-CT-ARMACAO-PARA-ESTRUTURAS-DE-CONCRETO-ARMADO.pdf" TargetMode="External"/><Relationship Id="rId482" Type="http://schemas.openxmlformats.org/officeDocument/2006/relationships/hyperlink" Target="https://www.caixa.gov.br/Downloads/sinapi-cadernos-tecnicos/SINAPI-CT-ASSENTAMENTO-DE-TUBOS-DE-PVC-E-METALICOS-EM-REDES-DE-AGUA.pdf" TargetMode="External"/><Relationship Id="rId2163" Type="http://schemas.openxmlformats.org/officeDocument/2006/relationships/hyperlink" Target="https://www.caixa.gov.br/Downloads/sinapi-cadernos-tecnicos/SINAPI-CT-DEPRECIACAO-JUROS-IMPOSTOS-E-SEGUROS-MANUTENCAO-E-MATERIAIS-NA-OPERACAO-DOS-EQUIPAMENTOS.pdf" TargetMode="External"/><Relationship Id="rId2370" Type="http://schemas.openxmlformats.org/officeDocument/2006/relationships/hyperlink" Target="https://www.caixa.gov.br/Downloads/sinapi-cadernos-tecnicos/SINAPI-CT-DEPRECIACAO-JUROS-IMPOSTOS-E-SEGUROS-MANUTENCAO-E-MATERIAIS-NA-OPERACAO-DOS-EQUIPAMENTOS.pdf" TargetMode="External"/><Relationship Id="rId3007" Type="http://schemas.openxmlformats.org/officeDocument/2006/relationships/hyperlink" Target="https://www.caixa.gov.br/Downloads/sinapi-cadernos-tecnicos/SINAPI-CT-EQUIPAMENTOS-DE-PROTECAO-COLETIVA.pdf" TargetMode="External"/><Relationship Id="rId3214" Type="http://schemas.openxmlformats.org/officeDocument/2006/relationships/hyperlink" Target="https://www.caixa.gov.br/Downloads/sinapi-cadernos-tecnicos/SINAPI-CT-ESCAVACAO-VERTICAL-A-CEU-ABERTO.pdf" TargetMode="External"/><Relationship Id="rId3421" Type="http://schemas.openxmlformats.org/officeDocument/2006/relationships/hyperlink" Target="https://www.caixa.gov.br/Downloads/sinapi-cadernos-tecnicos/SINAPI-CT-ESGOTAMENTO-DE-VALA-E-REBAIXAMENTO-DO-LENCOL-FREATICO.pdf" TargetMode="External"/><Relationship Id="rId6577" Type="http://schemas.openxmlformats.org/officeDocument/2006/relationships/hyperlink" Target="https://www.caixa.gov.br/Downloads/sinapi-cadernos-tecnicos/SINAPI-CT-INSTALACOES-EM-COBRE.pdf" TargetMode="External"/><Relationship Id="rId6784" Type="http://schemas.openxmlformats.org/officeDocument/2006/relationships/hyperlink" Target="https://www.caixa.gov.br/Downloads/sinapi-metodologia/Livro_SINAPI_Calculos_Parametros.pdf" TargetMode="External"/><Relationship Id="rId6991" Type="http://schemas.openxmlformats.org/officeDocument/2006/relationships/hyperlink" Target="https://www.caixa.gov.br/Downloads/sinapi-metodologia/Livro_SINAPI_Calculos_Parametros.pdf" TargetMode="External"/><Relationship Id="rId7628" Type="http://schemas.openxmlformats.org/officeDocument/2006/relationships/hyperlink" Target="https://www.caixa.gov.br/Downloads/sinapi-cadernos-tecnicos/SINAPI-CT-PARQUINHOS-E-EQUIPAMENTOS-DE-GINASTICA-AO-AR-LIVRE.pdf" TargetMode="External"/><Relationship Id="rId7835" Type="http://schemas.openxmlformats.org/officeDocument/2006/relationships/hyperlink" Target="https://www.caixa.gov.br/Downloads/sinapi-cadernos-tecnicos/SINAPI-CT-PINTURA-EXTERNA.pdf" TargetMode="External"/><Relationship Id="rId9190" Type="http://schemas.openxmlformats.org/officeDocument/2006/relationships/hyperlink" Target="https://www.caixa.gov.br/Downloads/sinapi-cadernos-tecnicos/SINAPI-CT-TRANSPORTE-DE-MATERIAIS-DENTRO-DO-CANTEIRO-DE-OBRAS.pdf" TargetMode="External"/><Relationship Id="rId135" Type="http://schemas.openxmlformats.org/officeDocument/2006/relationships/hyperlink" Target="https://www.caixa.gov.br/Downloads/sinapi-cadernos-tecnicos/SINAPI-CT-ARGAMASSAS.pdf" TargetMode="External"/><Relationship Id="rId342" Type="http://schemas.openxmlformats.org/officeDocument/2006/relationships/hyperlink" Target="https://www.caixa.gov.br/Downloads/sinapi-cadernos-tecnicos/SINAPI-CT-ASFALTO.pdf" TargetMode="External"/><Relationship Id="rId2023" Type="http://schemas.openxmlformats.org/officeDocument/2006/relationships/hyperlink" Target="https://www.caixa.gov.br/Downloads/sinapi-cadernos-tecnicos/SINAPI-CT-DEPRECIACAO-JUROS-IMPOSTOS-E-SEGUROS-MANUTENCAO-E-MATERIAIS-NA-OPERACAO-DOS-EQUIPAMENTOS.pdf" TargetMode="External"/><Relationship Id="rId2230" Type="http://schemas.openxmlformats.org/officeDocument/2006/relationships/hyperlink" Target="https://www.caixa.gov.br/Downloads/sinapi-cadernos-tecnicos/SINAPI-CT-DEPRECIACAO-JUROS-IMPOSTOS-E-SEGUROS-MANUTENCAO-E-MATERIAIS-NA-OPERACAO-DOS-EQUIPAMENTOS.pdf" TargetMode="External"/><Relationship Id="rId5179" Type="http://schemas.openxmlformats.org/officeDocument/2006/relationships/hyperlink" Target="https://www.caixa.gov.br/Downloads/sinapi-cadernos-tecnicos/SINAPI-CT-INSTALACOES-HIDRAULICAS-EM-PEX.pdf" TargetMode="External"/><Relationship Id="rId5386" Type="http://schemas.openxmlformats.org/officeDocument/2006/relationships/hyperlink" Target="https://www.caixa.gov.br/Downloads/sinapi-cadernos-tecnicos/SINAPI-CT-INSTALACOES-PREDIAIS-DE-ESGOTO-TUBOS-E-CONEXOES.pdf" TargetMode="External"/><Relationship Id="rId5593" Type="http://schemas.openxmlformats.org/officeDocument/2006/relationships/hyperlink" Target="https://www.caixa.gov.br/Downloads/sinapi-cadernos-tecnicos/SINAPI-CT-INSTALACOES-PREDIAIS-DE-AGUA-FRIA-EM-PVC.pdf" TargetMode="External"/><Relationship Id="rId6437" Type="http://schemas.openxmlformats.org/officeDocument/2006/relationships/hyperlink" Target="https://www.caixa.gov.br/Downloads/sinapi-cadernos-tecnicos/SINAPI-CT-INSTALACOES-EM-COBRE.pdf" TargetMode="External"/><Relationship Id="rId6644" Type="http://schemas.openxmlformats.org/officeDocument/2006/relationships/hyperlink" Target="https://www.caixa.gov.br/Downloads/sinapi-cadernos-tecnicos/SINAPI-CT-INSTALACOES-PARA-CANTEIROS-DE-OBRAS.pdf" TargetMode="External"/><Relationship Id="rId9050" Type="http://schemas.openxmlformats.org/officeDocument/2006/relationships/hyperlink" Target="https://www.caixa.gov.br/Downloads/sinapi-cadernos-tecnicos/SINAPI-CT-TRANSPORTE-FLUVIAL-CARGA-E-DESCARGA.pdf" TargetMode="External"/><Relationship Id="rId202" Type="http://schemas.openxmlformats.org/officeDocument/2006/relationships/hyperlink" Target="https://www.caixa.gov.br/Downloads/sinapi-cadernos-tecnicos/SINAPI-CT-ARGAMASSAS.pdf" TargetMode="External"/><Relationship Id="rId4195" Type="http://schemas.openxmlformats.org/officeDocument/2006/relationships/hyperlink" Target="https://www.caixa.gov.br/Downloads/sinapi-cadernos-tecnicos/SINAPI-CT-GESSO.pdf" TargetMode="External"/><Relationship Id="rId5039" Type="http://schemas.openxmlformats.org/officeDocument/2006/relationships/hyperlink" Target="https://www.caixa.gov.br/Downloads/sinapi-cadernos-tecnicos/SINAPI-CT-INSTALACOES-HIDRAULICAS-RESERVACAO-E-BOMBAS-DE-RECALQUE.pdf" TargetMode="External"/><Relationship Id="rId5246" Type="http://schemas.openxmlformats.org/officeDocument/2006/relationships/hyperlink" Target="https://www.caixa.gov.br/Downloads/sinapi-cadernos-tecnicos/SINAPI-CT-INSTALACOES-HIDRAULICAS-EM-PEX.pdf" TargetMode="External"/><Relationship Id="rId5453" Type="http://schemas.openxmlformats.org/officeDocument/2006/relationships/hyperlink" Target="https://www.caixa.gov.br/Downloads/sinapi-cadernos-tecnicos/SINAPI-CT-INSTALACOES-PREDIAIS-DE-ESGOTO-TUBOS-E-CONEXOES.pdf" TargetMode="External"/><Relationship Id="rId6504" Type="http://schemas.openxmlformats.org/officeDocument/2006/relationships/hyperlink" Target="https://www.caixa.gov.br/Downloads/sinapi-cadernos-tecnicos/SINAPI-CT-INSTALACOES-EM-COBRE.pdf" TargetMode="External"/><Relationship Id="rId6851" Type="http://schemas.openxmlformats.org/officeDocument/2006/relationships/hyperlink" Target="https://www.caixa.gov.br/Downloads/sinapi-metodologia/Livro_SINAPI_Calculos_Parametros.pdf" TargetMode="External"/><Relationship Id="rId7902" Type="http://schemas.openxmlformats.org/officeDocument/2006/relationships/hyperlink" Target="https://www.caixa.gov.br/Downloads/sinapi-cadernos-tecnicos/SINAPI-CT-PINTURA-EM-SUPERFICIES-METALICAS.pdf" TargetMode="External"/><Relationship Id="rId1789" Type="http://schemas.openxmlformats.org/officeDocument/2006/relationships/hyperlink" Target="https://www.caixa.gov.br/Downloads/sinapi-cadernos-tecnicos/SINAPI-CT-CUSTOS-HORARIOS-PRODUTIVO-E-IMPRODUTIVO-DOS-EQUIPAMENTOS.pdf" TargetMode="External"/><Relationship Id="rId1996" Type="http://schemas.openxmlformats.org/officeDocument/2006/relationships/hyperlink" Target="https://www.caixa.gov.br/Downloads/sinapi-cadernos-tecnicos/SINAPI-CT-DEPRECIACAO-JUROS-IMPOSTOS-E-SEGUROS-MANUTENCAO-E-MATERIAIS-NA-OPERACAO-DOS-EQUIPAMENTOS.pdf" TargetMode="External"/><Relationship Id="rId4055" Type="http://schemas.openxmlformats.org/officeDocument/2006/relationships/hyperlink" Target="https://www.caixa.gov.br/Downloads/sinapi-cadernos-tecnicos/SINAPI-CT-FORMAS-PARA-ESTRUTURAS-DE-CONCRETO-ARMADO.pdf" TargetMode="External"/><Relationship Id="rId4262" Type="http://schemas.openxmlformats.org/officeDocument/2006/relationships/hyperlink" Target="https://www.caixa.gov.br/Downloads/sinapi-cadernos-tecnicos/SINAPI-CT-GUIAS-E-SARJETAS.pdf" TargetMode="External"/><Relationship Id="rId5106" Type="http://schemas.openxmlformats.org/officeDocument/2006/relationships/hyperlink" Target="https://www.caixa.gov.br/Downloads/sinapi-cadernos-tecnicos/SINAPI-CT-INSTALACOES-HIDRAULICAS-RESERVACAO-E-BOMBAS-DE-RECALQUE.pdf" TargetMode="External"/><Relationship Id="rId5660" Type="http://schemas.openxmlformats.org/officeDocument/2006/relationships/hyperlink" Target="https://www.caixa.gov.br/Downloads/sinapi-cadernos-tecnicos/SINAPI-CT-INSTALACOES-PREDIAIS-DE-AGUA-FRIA-EM-PVC.pdf" TargetMode="External"/><Relationship Id="rId6711" Type="http://schemas.openxmlformats.org/officeDocument/2006/relationships/hyperlink" Target="https://www.caixa.gov.br/Downloads/sinapi-cadernos-tecnicos/SINAPI-CT-LIGACOES-PREDIAIS-DE-AGUA-E-ESGOTO.pdf" TargetMode="External"/><Relationship Id="rId8469" Type="http://schemas.openxmlformats.org/officeDocument/2006/relationships/hyperlink" Target="https://www.caixa.gov.br/Downloads/sinapi-cadernos-tecnicos/SINAPI-CT-RASGOS-E-FIXACOES.pdf" TargetMode="External"/><Relationship Id="rId1649" Type="http://schemas.openxmlformats.org/officeDocument/2006/relationships/hyperlink" Target="https://www.caixa.gov.br/Downloads/sinapi-cadernos-tecnicos/SINAPI-CT-CUSTOS-HORARIOS-PRODUTIVO-E-IMPRODUTIVO-DOS-EQUIPAMENTOS.pdf" TargetMode="External"/><Relationship Id="rId1856" Type="http://schemas.openxmlformats.org/officeDocument/2006/relationships/hyperlink" Target="https://www.caixa.gov.br/Downloads/sinapi-cadernos-tecnicos/SINAPI-CT-DEMOLICOES-E-REMOCOES.pdf" TargetMode="External"/><Relationship Id="rId2907" Type="http://schemas.openxmlformats.org/officeDocument/2006/relationships/hyperlink" Target="https://www.caixa.gov.br/Downloads/sinapi-cadernos-tecnicos/SINAPI-CT-ELETROCALHAS.pdf" TargetMode="External"/><Relationship Id="rId3071" Type="http://schemas.openxmlformats.org/officeDocument/2006/relationships/hyperlink" Target="https://www.caixa.gov.br/Downloads/sinapi-cadernos-tecnicos/SINAPI-CT-ESCADAS.pdf" TargetMode="External"/><Relationship Id="rId5313" Type="http://schemas.openxmlformats.org/officeDocument/2006/relationships/hyperlink" Target="https://www.caixa.gov.br/Downloads/sinapi-cadernos-tecnicos/SINAPI-CT-INSTALACOES-HIDRAULICAS-EM-PPR.pdf" TargetMode="External"/><Relationship Id="rId5520" Type="http://schemas.openxmlformats.org/officeDocument/2006/relationships/hyperlink" Target="https://www.caixa.gov.br/Downloads/sinapi-cadernos-tecnicos/SINAPI-CT-INSTALACOES-PREDIAIS-DE-AGUA-FRIA-EM-PVC.pdf" TargetMode="External"/><Relationship Id="rId7278" Type="http://schemas.openxmlformats.org/officeDocument/2006/relationships/hyperlink" Target="https://www.caixa.gov.br/Downloads/sinapi-cadernos-tecnicos/SINAPI-CT-MASSA-UNICA-EXTERNA.pdf" TargetMode="External"/><Relationship Id="rId8676" Type="http://schemas.openxmlformats.org/officeDocument/2006/relationships/hyperlink" Target="https://www.caixa.gov.br/Downloads/sinapi-cadernos-tecnicos/SINAPI-CT-REDES-DE-AGUA-E-ESGOTO-EM-PEAD-LISO-(TUBOS-E-CONEXOES).pdf" TargetMode="External"/><Relationship Id="rId8883" Type="http://schemas.openxmlformats.org/officeDocument/2006/relationships/hyperlink" Target="https://www.caixa.gov.br/Downloads/sinapi-cadernos-tecnicos/SINAPI-CT-SISTEMA-DE-PROTECAO-CONTRA-DESCARGAS-ATMOSFERICAS-SPDA.pdf" TargetMode="External"/><Relationship Id="rId1509" Type="http://schemas.openxmlformats.org/officeDocument/2006/relationships/hyperlink" Target="https://www.caixa.gov.br/Downloads/sinapi-cadernos-tecnicos/SINAPI-CT-CUSTOS-HORARIOS-PRODUTIVO-E-IMPRODUTIVO-DOS-EQUIPAMENTOS.pdf" TargetMode="External"/><Relationship Id="rId1716" Type="http://schemas.openxmlformats.org/officeDocument/2006/relationships/hyperlink" Target="https://www.caixa.gov.br/Downloads/sinapi-cadernos-tecnicos/SINAPI-CT-CUSTOS-HORARIOS-PRODUTIVO-E-IMPRODUTIVO-DOS-EQUIPAMENTOS.pdf" TargetMode="External"/><Relationship Id="rId1923" Type="http://schemas.openxmlformats.org/officeDocument/2006/relationships/hyperlink" Target="https://www.caixa.gov.br/Downloads/sinapi-cadernos-tecnicos/SINAPI-CT-DEPRECIACAO-JUROS-IMPOSTOS-E-SEGUROS-MANUTENCAO-E-MATERIAIS-NA-OPERACAO-DOS-EQUIPAMENTOS.pdf" TargetMode="External"/><Relationship Id="rId4122" Type="http://schemas.openxmlformats.org/officeDocument/2006/relationships/hyperlink" Target="https://www.caixa.gov.br/Downloads/sinapi-cadernos-tecnicos/SINAPI-CT-FORMAS-PARA-PILARES-CIRCULARES.pdf" TargetMode="External"/><Relationship Id="rId7485" Type="http://schemas.openxmlformats.org/officeDocument/2006/relationships/hyperlink" Target="https://www.caixa.gov.br/Downloads/sinapi-cadernos-tecnicos/SINAPI-CT-PAISAGISMO-PLANTIO.pdf" TargetMode="External"/><Relationship Id="rId7692" Type="http://schemas.openxmlformats.org/officeDocument/2006/relationships/hyperlink" Target="https://www.caixa.gov.br/Downloads/sinapi-cadernos-tecnicos/SINAPI-CT-PAVIMENTO-RIGIDO-DE-CONCRETO.pdf" TargetMode="External"/><Relationship Id="rId8329" Type="http://schemas.openxmlformats.org/officeDocument/2006/relationships/hyperlink" Target="https://www.caixa.gov.br/Downloads/sinapi-cadernos-tecnicos/SINAPI-CT-QUADRAS-E-SEUS-EQUIPAMENTOS.pdf" TargetMode="External"/><Relationship Id="rId8536" Type="http://schemas.openxmlformats.org/officeDocument/2006/relationships/hyperlink" Target="https://www.caixa.gov.br/Downloads/sinapi-cadernos-tecnicos/SINAPI-CT-RECOMPOSICAO-DE-PAVIMENTOS.pdf" TargetMode="External"/><Relationship Id="rId8743" Type="http://schemas.openxmlformats.org/officeDocument/2006/relationships/hyperlink" Target="https://www.caixa.gov.br/Downloads/sinapi-cadernos-tecnicos/SINAPI-CT-REDES-DE-AGUA-E-ESGOTO-EM-PEAD-LISO-(TUBOS-E-CONEXOES).pdf" TargetMode="External"/><Relationship Id="rId8950" Type="http://schemas.openxmlformats.org/officeDocument/2006/relationships/hyperlink" Target="https://www.caixa.gov.br/Downloads/sinapi-cadernos-tecnicos/SINAPI-CT-SISTEMAS-DE-MEDICAO.pdf" TargetMode="External"/><Relationship Id="rId3888" Type="http://schemas.openxmlformats.org/officeDocument/2006/relationships/hyperlink" Target="https://www.caixa.gov.br/Downloads/sinapi-cadernos-tecnicos/SINAPI-CT-EXECUCAO-DE-TIRANTES.pdf" TargetMode="External"/><Relationship Id="rId4939" Type="http://schemas.openxmlformats.org/officeDocument/2006/relationships/hyperlink" Target="https://www.caixa.gov.br/Downloads/sinapi-cadernos-tecnicos/SINAPI-CT-INSTALACOES-HIDRAULICAS-RESERVACAO-E-BOMBAS-DE-RECALQUE.pdf" TargetMode="External"/><Relationship Id="rId6087" Type="http://schemas.openxmlformats.org/officeDocument/2006/relationships/hyperlink" Target="https://www.caixa.gov.br/Downloads/sinapi-cadernos-tecnicos/SINAPI-CT-INSTALACOES-DE-GAS-E-INCENDIO-EM-ACO-E-FERRO-GALVANIZADO.pdf" TargetMode="External"/><Relationship Id="rId6294" Type="http://schemas.openxmlformats.org/officeDocument/2006/relationships/hyperlink" Target="https://www.caixa.gov.br/Downloads/sinapi-cadernos-tecnicos/SINAPI-CT-INSTALACOES-DE-GAS-EM-PEX-MULTICAMADAS.pdf" TargetMode="External"/><Relationship Id="rId7138" Type="http://schemas.openxmlformats.org/officeDocument/2006/relationships/hyperlink" Target="https://www.caixa.gov.br/Downloads/sinapi-cadernos-tecnicos/SINAPI-CT-LOCACAO-DE-OBRAS.pdf" TargetMode="External"/><Relationship Id="rId7345" Type="http://schemas.openxmlformats.org/officeDocument/2006/relationships/hyperlink" Target="https://www.caixa.gov.br/Downloads/sinapi-cadernos-tecnicos/SINAPI-CT-MASSA-UNICA-EXTERNA.pdf" TargetMode="External"/><Relationship Id="rId7552" Type="http://schemas.openxmlformats.org/officeDocument/2006/relationships/hyperlink" Target="https://www.caixa.gov.br/Downloads/sinapi-cadernos-tecnicos/SINAPI-CT-PAREDES-DE-CONCRETO-ESTUCAMENTO.pdf" TargetMode="External"/><Relationship Id="rId8603" Type="http://schemas.openxmlformats.org/officeDocument/2006/relationships/hyperlink" Target="https://www.caixa.gov.br/Downloads/sinapi-cadernos-tecnicos/SINAPI-CT-REDES-DE-LOGICA-TELEFONIA-E-IMAGEM.pdf" TargetMode="External"/><Relationship Id="rId8810" Type="http://schemas.openxmlformats.org/officeDocument/2006/relationships/hyperlink" Target="https://www.caixa.gov.br/Downloads/sinapi-cadernos-tecnicos/SINAPI-CT-SINALIZACAO-HORIZONTAL-VIARIA.pdf" TargetMode="External"/><Relationship Id="rId2697" Type="http://schemas.openxmlformats.org/officeDocument/2006/relationships/hyperlink" Target="https://www.caixa.gov.br/Downloads/sinapi-cadernos-tecnicos/SINAPI-CT-DEPRECIACAO-JUROS-IMPOSTOS-E-SEGUROS-MANUTENCAO-E-MATERIAIS-NA-OPERACAO-DOS-EQUIPAMENTOS.pdf" TargetMode="External"/><Relationship Id="rId3748" Type="http://schemas.openxmlformats.org/officeDocument/2006/relationships/hyperlink" Target="https://www.caixa.gov.br/Downloads/sinapi-cadernos-tecnicos/SINAPI-CT-ESTRUTURAS-DE-CONTENCAO-ESTACAS-PAREDES-DIAFRAGMA-E-MURETA-GUIA.pdf" TargetMode="External"/><Relationship Id="rId6154" Type="http://schemas.openxmlformats.org/officeDocument/2006/relationships/hyperlink" Target="https://www.caixa.gov.br/Downloads/sinapi-cadernos-tecnicos/SINAPI-CT-INSTALACOES-DE-GAS-E-INCENDIO-EM-ACO-E-FERRO-GALVANIZADO.pdf" TargetMode="External"/><Relationship Id="rId6361" Type="http://schemas.openxmlformats.org/officeDocument/2006/relationships/hyperlink" Target="https://www.caixa.gov.br/Downloads/sinapi-cadernos-tecnicos/SINAPI-CT-INSTALACOES-DE-AR-CONDICIONADO.pdf" TargetMode="External"/><Relationship Id="rId7205" Type="http://schemas.openxmlformats.org/officeDocument/2006/relationships/hyperlink" Target="https://www.caixa.gov.br/Downloads/sinapi-cadernos-tecnicos/SINAPI-CT-LOUCAS-E-METAIS.pdf" TargetMode="External"/><Relationship Id="rId7412" Type="http://schemas.openxmlformats.org/officeDocument/2006/relationships/hyperlink" Target="https://www.caixa.gov.br/Downloads/sinapi-cadernos-tecnicos/SINAPI-CT-MASSA-UNICA-INTERNA.pdf" TargetMode="External"/><Relationship Id="rId669" Type="http://schemas.openxmlformats.org/officeDocument/2006/relationships/hyperlink" Target="https://www.caixa.gov.br/Downloads/sinapi-cadernos-tecnicos/SINAPI-CT-ASSENTAMENTO-DE-TUBOS-DE-ESGOTO-OU-DRENAGEM-PLUVIAL-EM-CONCRETO.pdf" TargetMode="External"/><Relationship Id="rId876" Type="http://schemas.openxmlformats.org/officeDocument/2006/relationships/hyperlink" Target="https://www.caixa.gov.br/Downloads/sinapi-cadernos-tecnicos/SINAPI-CT-ATERROS-BASES-SUB-BASES-E-IMPRIMACOES.pdf" TargetMode="External"/><Relationship Id="rId1299" Type="http://schemas.openxmlformats.org/officeDocument/2006/relationships/hyperlink" Target="https://www.caixa.gov.br/Downloads/sinapi-cadernos-tecnicos/SINAPI-CT-CONCRETAGEM-PARA-ESTRUTURAS-DE-CONCRETO-ARMADO.pdf" TargetMode="External"/><Relationship Id="rId2557" Type="http://schemas.openxmlformats.org/officeDocument/2006/relationships/hyperlink" Target="https://www.caixa.gov.br/Downloads/sinapi-cadernos-tecnicos/SINAPI-CT-DEPRECIACAO-JUROS-IMPOSTOS-E-SEGUROS-MANUTENCAO-E-MATERIAIS-NA-OPERACAO-DOS-EQUIPAMENTOS.pdf" TargetMode="External"/><Relationship Id="rId3608" Type="http://schemas.openxmlformats.org/officeDocument/2006/relationships/hyperlink" Target="https://www.caixa.gov.br/Downloads/sinapi-cadernos-tecnicos/SINAPI-CT-ESTACAS-RAIZ.pdf" TargetMode="External"/><Relationship Id="rId3955" Type="http://schemas.openxmlformats.org/officeDocument/2006/relationships/hyperlink" Target="https://www.caixa.gov.br/Downloads/sinapi-cadernos-tecnicos/SINAPI-CT-FOSSAS-E-SUMIDOUROS.pdf" TargetMode="External"/><Relationship Id="rId5170" Type="http://schemas.openxmlformats.org/officeDocument/2006/relationships/hyperlink" Target="https://www.caixa.gov.br/Downloads/sinapi-cadernos-tecnicos/SINAPI-CT-INSTALACOES-HIDRAULICAS-EM-PEX.pdf" TargetMode="External"/><Relationship Id="rId6014" Type="http://schemas.openxmlformats.org/officeDocument/2006/relationships/hyperlink" Target="https://www.caixa.gov.br/Downloads/sinapi-cadernos-tecnicos/SINAPI-CT-INSTALACOES-DE-GAS-E-INCENDIO-EM-ACO-E-FERRO-GALVANIZADO.pdf" TargetMode="External"/><Relationship Id="rId6221" Type="http://schemas.openxmlformats.org/officeDocument/2006/relationships/hyperlink" Target="https://www.caixa.gov.br/Downloads/sinapi-cadernos-tecnicos/SINAPI-CT-INSTALACOES-DE-GAS-E-INCENDIO-EM-ACO-E-FERRO-GALVANIZADO.pdf" TargetMode="External"/><Relationship Id="rId9377" Type="http://schemas.openxmlformats.org/officeDocument/2006/relationships/hyperlink" Target="https://www.caixa.gov.br/Downloads/sinapi-cadernos-tecnicos/SINAPI-CT-TRANSPORTE-CARGA-E-DESCARGA-DE-MATERIAIS.pdf" TargetMode="External"/><Relationship Id="rId9584" Type="http://schemas.openxmlformats.org/officeDocument/2006/relationships/hyperlink" Target="https://www.caixa.gov.br/Downloads/sinapi-cadernos-tecnicos/SINAPI-CT-VALVULAS-E-REGISTROS-PARA-SISTEMAS-PREDIAIS.pdf" TargetMode="External"/><Relationship Id="rId529" Type="http://schemas.openxmlformats.org/officeDocument/2006/relationships/hyperlink" Target="https://www.caixa.gov.br/Downloads/sinapi-cadernos-tecnicos/SINAPI-CT-ASSENTAMENTO-DE-TUBOS-DE-PVC-E-METALICOS-EM-REDES-DE-AGUA.pdf" TargetMode="External"/><Relationship Id="rId736" Type="http://schemas.openxmlformats.org/officeDocument/2006/relationships/hyperlink" Target="https://www.caixa.gov.br/Downloads/sinapi-cadernos-tecnicos/SINAPI-CT-ATERRO-E-REATERRO-DE-VALAS.pdf" TargetMode="External"/><Relationship Id="rId1159" Type="http://schemas.openxmlformats.org/officeDocument/2006/relationships/hyperlink" Target="https://www.caixa.gov.br/Downloads/sinapi-cadernos-tecnicos/SINAPI-CT-CAIXAS-DE-AGUA-PARA-EDIFICACOES.pdf" TargetMode="External"/><Relationship Id="rId1366" Type="http://schemas.openxmlformats.org/officeDocument/2006/relationships/hyperlink" Target="https://www.caixa.gov.br/Downloads/sinapi-cadernos-tecnicos/SINAPI-CT-CONCRETO-PROTENDIDO.pdf" TargetMode="External"/><Relationship Id="rId2417" Type="http://schemas.openxmlformats.org/officeDocument/2006/relationships/hyperlink" Target="https://www.caixa.gov.br/Downloads/sinapi-cadernos-tecnicos/SINAPI-CT-DEPRECIACAO-JUROS-IMPOSTOS-E-SEGUROS-MANUTENCAO-E-MATERIAIS-NA-OPERACAO-DOS-EQUIPAMENTOS.pdf" TargetMode="External"/><Relationship Id="rId2764" Type="http://schemas.openxmlformats.org/officeDocument/2006/relationships/hyperlink" Target="https://www.caixa.gov.br/Downloads/sinapi-cadernos-tecnicos/SINAPI-CT-DRENOS.pdf" TargetMode="External"/><Relationship Id="rId2971" Type="http://schemas.openxmlformats.org/officeDocument/2006/relationships/hyperlink" Target="https://www.caixa.gov.br/Downloads/sinapi-cadernos-tecnicos/SINAPI-CT-ENERGIA-SOLAR-PARA-EDIFICACOES.pdf" TargetMode="External"/><Relationship Id="rId3815" Type="http://schemas.openxmlformats.org/officeDocument/2006/relationships/hyperlink" Target="https://www.caixa.gov.br/Downloads/sinapi-cadernos-tecnicos/SINAPI-CT-ESTRUTURAS-DE-MADEIRA.pdf" TargetMode="External"/><Relationship Id="rId5030" Type="http://schemas.openxmlformats.org/officeDocument/2006/relationships/hyperlink" Target="https://www.caixa.gov.br/Downloads/sinapi-cadernos-tecnicos/SINAPI-CT-INSTALACOES-HIDRAULICAS-RESERVACAO-E-BOMBAS-DE-RECALQUE.pdf" TargetMode="External"/><Relationship Id="rId8186" Type="http://schemas.openxmlformats.org/officeDocument/2006/relationships/hyperlink" Target="https://www.caixa.gov.br/Downloads/sinapi-cadernos-tecnicos/SINAPI-CT-POCOS-DE-VISITA-E-CAIXAS-PARA-BOCAS-DE-LOBO.pdf" TargetMode="External"/><Relationship Id="rId8393" Type="http://schemas.openxmlformats.org/officeDocument/2006/relationships/hyperlink" Target="https://www.caixa.gov.br/Downloads/sinapi-cadernos-tecnicos/SINAPI-CT-RASGOS-E-FIXACOES.pdf" TargetMode="External"/><Relationship Id="rId9237" Type="http://schemas.openxmlformats.org/officeDocument/2006/relationships/hyperlink" Target="https://www.caixa.gov.br/Downloads/sinapi-cadernos-tecnicos/SINAPI-CT-TRANSPORTE-DE-MATERIAIS-DENTRO-DO-CANTEIRO-DE-OBRAS.pdf" TargetMode="External"/><Relationship Id="rId9444" Type="http://schemas.openxmlformats.org/officeDocument/2006/relationships/hyperlink" Target="https://www.caixa.gov.br/Downloads/sinapi-cadernos-tecnicos/SINAPI-CT-TUBULACAO-FLANGEADA-PARA-REDES-DE-AGUA.pdf" TargetMode="External"/><Relationship Id="rId943" Type="http://schemas.openxmlformats.org/officeDocument/2006/relationships/hyperlink" Target="https://www.caixa.gov.br/Downloads/sinapi-cadernos-tecnicos/SINAPI-CT-ATERROS-BASES-SUB-BASES-E-IMPRIMACOES.pdf" TargetMode="External"/><Relationship Id="rId1019" Type="http://schemas.openxmlformats.org/officeDocument/2006/relationships/hyperlink" Target="https://www.caixa.gov.br/Downloads/sinapi-cadernos-tecnicos/SINAPI-CT-BOCAS-PARA-BUEIROS.pdf" TargetMode="External"/><Relationship Id="rId1573" Type="http://schemas.openxmlformats.org/officeDocument/2006/relationships/hyperlink" Target="https://www.caixa.gov.br/Downloads/sinapi-cadernos-tecnicos/SINAPI-CT-CUSTOS-HORARIOS-PRODUTIVO-E-IMPRODUTIVO-DOS-EQUIPAMENTOS.pdf" TargetMode="External"/><Relationship Id="rId1780" Type="http://schemas.openxmlformats.org/officeDocument/2006/relationships/hyperlink" Target="https://www.caixa.gov.br/Downloads/sinapi-cadernos-tecnicos/SINAPI-CT-CUSTOS-HORARIOS-PRODUTIVO-E-IMPRODUTIVO-DOS-EQUIPAMENTOS.pdf" TargetMode="External"/><Relationship Id="rId2624" Type="http://schemas.openxmlformats.org/officeDocument/2006/relationships/hyperlink" Target="https://www.caixa.gov.br/Downloads/sinapi-cadernos-tecnicos/SINAPI-CT-DEPRECIACAO-JUROS-IMPOSTOS-E-SEGUROS-MANUTENCAO-E-MATERIAIS-NA-OPERACAO-DOS-EQUIPAMENTOS.pdf" TargetMode="External"/><Relationship Id="rId2831" Type="http://schemas.openxmlformats.org/officeDocument/2006/relationships/hyperlink" Target="https://www.caixa.gov.br/Downloads/sinapi-cadernos-tecnicos/SINAPI-CT-DUTOS-PARA-AR-CONDICIONADO.pdf" TargetMode="External"/><Relationship Id="rId5987" Type="http://schemas.openxmlformats.org/officeDocument/2006/relationships/hyperlink" Target="https://www.caixa.gov.br/Downloads/sinapi-cadernos-tecnicos/SINAPI-CT-INSTALACOES-DE-GAS-E-INCENDIO-EM-ACO-E-FERRO-GALVANIZADO.pdf" TargetMode="External"/><Relationship Id="rId8046" Type="http://schemas.openxmlformats.org/officeDocument/2006/relationships/hyperlink" Target="https://www.caixa.gov.br/Downloads/sinapi-cadernos-tecnicos/SINAPI-CT-POSTES-DE-CONCRETO-E-METALICOS.pdf" TargetMode="External"/><Relationship Id="rId9651" Type="http://schemas.openxmlformats.org/officeDocument/2006/relationships/hyperlink" Target="https://www.caixa.gov.br/Downloads/sinapi-cadernos-tecnicos/SINAPI-CT-VALVULAS-E-REGISTROS-PARA-SISTEMAS-PREDIAIS.pdf" TargetMode="External"/><Relationship Id="rId72" Type="http://schemas.openxmlformats.org/officeDocument/2006/relationships/hyperlink" Target="https://www.caixa.gov.br/Downloads/sinapi-cadernos-tecnicos/SINAPI-CT-ALVENARIA-DE-VEDACAO.pdf" TargetMode="External"/><Relationship Id="rId803" Type="http://schemas.openxmlformats.org/officeDocument/2006/relationships/hyperlink" Target="https://www.caixa.gov.br/Downloads/sinapi-cadernos-tecnicos/SINAPI-CT-ATERROS-BASES-SUB-BASES-E-IMPRIMACOES.pdf" TargetMode="External"/><Relationship Id="rId1226" Type="http://schemas.openxmlformats.org/officeDocument/2006/relationships/hyperlink" Target="https://www.caixa.gov.br/Downloads/sinapi-cadernos-tecnicos/SINAPI-CT-CANALETAS-GRELHAS-E-CAIXAS-COM-GRELHA-PARA-DRENAGEM.pdf" TargetMode="External"/><Relationship Id="rId1433" Type="http://schemas.openxmlformats.org/officeDocument/2006/relationships/hyperlink" Target="https://www.caixa.gov.br/Downloads/sinapi-cadernos-tecnicos/SINAPI-CT-CONTRAPISO.pdf" TargetMode="External"/><Relationship Id="rId1640" Type="http://schemas.openxmlformats.org/officeDocument/2006/relationships/hyperlink" Target="https://www.caixa.gov.br/Downloads/sinapi-cadernos-tecnicos/SINAPI-CT-CUSTOS-HORARIOS-PRODUTIVO-E-IMPRODUTIVO-DOS-EQUIPAMENTOS.pdf" TargetMode="External"/><Relationship Id="rId4589" Type="http://schemas.openxmlformats.org/officeDocument/2006/relationships/hyperlink" Target="https://www.caixa.gov.br/Downloads/sinapi-cadernos-tecnicos/SINAPI-CT-INSTALACOES-ELETRICAS-ELETRODUTOS-CONEXOES-E-CONDULETES-APARENTES.pdf" TargetMode="External"/><Relationship Id="rId4796" Type="http://schemas.openxmlformats.org/officeDocument/2006/relationships/hyperlink" Target="https://www.caixa.gov.br/Downloads/sinapi-cadernos-tecnicos/SINAPI-CT-INSTALACOES-ELETRICAS-REDE-DE-DISTRIBUICAO.pdf" TargetMode="External"/><Relationship Id="rId5847" Type="http://schemas.openxmlformats.org/officeDocument/2006/relationships/hyperlink" Target="https://www.caixa.gov.br/Downloads/sinapi-cadernos-tecnicos/SINAPI-CT-INSTALACOES-PREDIAIS-DE-AGUAS-PLUVIAIS-TUBOS-CONEXOES-CAIXAS-E-RALOS.pdf" TargetMode="External"/><Relationship Id="rId8253" Type="http://schemas.openxmlformats.org/officeDocument/2006/relationships/hyperlink" Target="https://www.caixa.gov.br/Downloads/sinapi-cadernos-tecnicos/SINAPI-CT-POCOS-DE-VISITA-E-CAIXAS-PARA-BOCAS-DE-LOBO.pdf" TargetMode="External"/><Relationship Id="rId8460" Type="http://schemas.openxmlformats.org/officeDocument/2006/relationships/hyperlink" Target="https://www.caixa.gov.br/Downloads/sinapi-cadernos-tecnicos/SINAPI-CT-RASGOS-E-FIXACOES.pdf" TargetMode="External"/><Relationship Id="rId9304" Type="http://schemas.openxmlformats.org/officeDocument/2006/relationships/hyperlink" Target="https://www.caixa.gov.br/Downloads/sinapi-cadernos-tecnicos/SINAPI-CT-TRANSPORTE-CARGA-E-DESCARGA-DE-MATERIAIS.pdf" TargetMode="External"/><Relationship Id="rId9511" Type="http://schemas.openxmlformats.org/officeDocument/2006/relationships/hyperlink" Target="https://www.caixa.gov.br/Downloads/sinapi-cadernos-tecnicos/SINAPI-CT-VERGAS-CONTRAVERGAS-E-FIXACAO-DE-ALVENARIA.pdf" TargetMode="External"/><Relationship Id="rId1500" Type="http://schemas.openxmlformats.org/officeDocument/2006/relationships/hyperlink" Target="https://www.caixa.gov.br/Downloads/sinapi-cadernos-tecnicos/SINAPI-CT-CUSTOS-HORARIOS-PRODUTIVO-E-IMPRODUTIVO-DOS-EQUIPAMENTOS.pdf" TargetMode="External"/><Relationship Id="rId3398" Type="http://schemas.openxmlformats.org/officeDocument/2006/relationships/hyperlink" Target="https://www.caixa.gov.br/Downloads/sinapi-cadernos-tecnicos/SINAPI-CT-ESCORAMENTO-E-PREPARO-DE-FUNDO-DE-VALAS.pdf" TargetMode="External"/><Relationship Id="rId4449" Type="http://schemas.openxmlformats.org/officeDocument/2006/relationships/hyperlink" Target="https://www.caixa.gov.br/Downloads/sinapi-cadernos-tecnicos/SINAPI-CT-INSTALACOES-ELETRICAS-ELETRODUTOS-EMBUTIDOS-CABOS-CAIXAS-TOMADAS-E-INTERRUPTORES.pdf" TargetMode="External"/><Relationship Id="rId4656" Type="http://schemas.openxmlformats.org/officeDocument/2006/relationships/hyperlink" Target="https://www.caixa.gov.br/Downloads/sinapi-cadernos-tecnicos/SINAPI-CT-INSTALACOES-ELETRICAS-QUADROS-CABOS-DISJUNTORES-CONTATORES-E-BARRAMENTOS-BLINDADOS.pdf" TargetMode="External"/><Relationship Id="rId4863" Type="http://schemas.openxmlformats.org/officeDocument/2006/relationships/hyperlink" Target="https://www.caixa.gov.br/Downloads/sinapi-cadernos-tecnicos/SINAPI-CT-INSTALACOES-HIDRAULICAS-RESERVACAO-E-BOMBAS-DE-RECALQUE.pdf" TargetMode="External"/><Relationship Id="rId5707" Type="http://schemas.openxmlformats.org/officeDocument/2006/relationships/hyperlink" Target="https://www.caixa.gov.br/Downloads/sinapi-cadernos-tecnicos/SINAPI-CT-INSTALACOES-PREDIAIS-DE-AGUA-QUENTE-EM-CPVC.pdf" TargetMode="External"/><Relationship Id="rId5914" Type="http://schemas.openxmlformats.org/officeDocument/2006/relationships/hyperlink" Target="https://www.caixa.gov.br/Downloads/sinapi-cadernos-tecnicos/SINAPI-CT-INSTALACOES-DE-DIVISORIAS-DIVERSAS.pdf" TargetMode="External"/><Relationship Id="rId7062" Type="http://schemas.openxmlformats.org/officeDocument/2006/relationships/hyperlink" Target="https://www.caixa.gov.br/Downloads/sinapi-metodologia/Livro_SINAPI_Calculos_Parametros.pdf" TargetMode="External"/><Relationship Id="rId8113" Type="http://schemas.openxmlformats.org/officeDocument/2006/relationships/hyperlink" Target="https://www.caixa.gov.br/Downloads/sinapi-cadernos-tecnicos/SINAPI-CT-POCOS-DE-VISITA-E-CAIXAS-PARA-BOCAS-DE-LOBO.pdf" TargetMode="External"/><Relationship Id="rId8320" Type="http://schemas.openxmlformats.org/officeDocument/2006/relationships/hyperlink" Target="https://www.caixa.gov.br/Downloads/sinapi-cadernos-tecnicos/SINAPI-CT-PRODUCAO-DE-CONCRETOS-E-ARGAMASSAS-UTILIZANDO-AGREGADO-RECICLADO.pdf" TargetMode="External"/><Relationship Id="rId3258" Type="http://schemas.openxmlformats.org/officeDocument/2006/relationships/hyperlink" Target="https://www.caixa.gov.br/Downloads/sinapi-cadernos-tecnicos/SINAPI-CT-ESCAVACAO-VERTICAL-A-CEU-ABERTO.pdf" TargetMode="External"/><Relationship Id="rId3465" Type="http://schemas.openxmlformats.org/officeDocument/2006/relationships/hyperlink" Target="https://www.caixa.gov.br/Downloads/sinapi-cadernos-tecnicos/SINAPI-CT-ESQUADRIAS-PORTAS.pdf" TargetMode="External"/><Relationship Id="rId3672" Type="http://schemas.openxmlformats.org/officeDocument/2006/relationships/hyperlink" Target="https://www.caixa.gov.br/Downloads/sinapi-cadernos-tecnicos/SINAPI-CT-ESTRUTURA-E-TRAMA-PARA-COBERTURA.pdf" TargetMode="External"/><Relationship Id="rId4309" Type="http://schemas.openxmlformats.org/officeDocument/2006/relationships/hyperlink" Target="https://www.caixa.gov.br/Downloads/sinapi-cadernos-tecnicos/SINAPI-CT-ILUMINACAO-PREDIAL-E-MONITORAMENTO.pdf" TargetMode="External"/><Relationship Id="rId4516" Type="http://schemas.openxmlformats.org/officeDocument/2006/relationships/hyperlink" Target="https://www.caixa.gov.br/Downloads/sinapi-cadernos-tecnicos/SINAPI-CT-INSTALACOES-ELETRICAS-ELETRODUTOS-EMBUTIDOS-CABOS-CAIXAS-TOMADAS-E-INTERRUPTORES.pdf" TargetMode="External"/><Relationship Id="rId4723" Type="http://schemas.openxmlformats.org/officeDocument/2006/relationships/hyperlink" Target="https://www.caixa.gov.br/Downloads/sinapi-cadernos-tecnicos/SINAPI-CT-INSTALACOES-ELETRICAS-QUADROS-CABOS-DISJUNTORES-CONTATORES-E-BARRAMENTOS-BLINDADOS.pdf" TargetMode="External"/><Relationship Id="rId7879" Type="http://schemas.openxmlformats.org/officeDocument/2006/relationships/hyperlink" Target="https://www.caixa.gov.br/Downloads/sinapi-cadernos-tecnicos/SINAPI-CT-PINTURA-EM-MADEIRA.pdf" TargetMode="External"/><Relationship Id="rId179" Type="http://schemas.openxmlformats.org/officeDocument/2006/relationships/hyperlink" Target="https://www.caixa.gov.br/Downloads/sinapi-cadernos-tecnicos/SINAPI-CT-ARGAMASSAS.pdf" TargetMode="External"/><Relationship Id="rId386" Type="http://schemas.openxmlformats.org/officeDocument/2006/relationships/hyperlink" Target="https://www.caixa.gov.br/Downloads/sinapi-cadernos-tecnicos/SINAPI-CT-ASSENTAMENTO-DE-TUBOS-DE-ESGOTO-EM-PVC-E-PEAD.pdf" TargetMode="External"/><Relationship Id="rId593" Type="http://schemas.openxmlformats.org/officeDocument/2006/relationships/hyperlink" Target="https://www.caixa.gov.br/Downloads/sinapi-cadernos-tecnicos/SINAPI-CT-ASSENTAMENTO-DE-TUBOS-DE-PVC-E-METALICOS-EM-REDES-DE-AGUA.pdf" TargetMode="External"/><Relationship Id="rId2067" Type="http://schemas.openxmlformats.org/officeDocument/2006/relationships/hyperlink" Target="https://www.caixa.gov.br/Downloads/sinapi-cadernos-tecnicos/SINAPI-CT-DEPRECIACAO-JUROS-IMPOSTOS-E-SEGUROS-MANUTENCAO-E-MATERIAIS-NA-OPERACAO-DOS-EQUIPAMENTOS.pdf" TargetMode="External"/><Relationship Id="rId2274" Type="http://schemas.openxmlformats.org/officeDocument/2006/relationships/hyperlink" Target="https://www.caixa.gov.br/Downloads/sinapi-cadernos-tecnicos/SINAPI-CT-DEPRECIACAO-JUROS-IMPOSTOS-E-SEGUROS-MANUTENCAO-E-MATERIAIS-NA-OPERACAO-DOS-EQUIPAMENTOS.pdf" TargetMode="External"/><Relationship Id="rId2481" Type="http://schemas.openxmlformats.org/officeDocument/2006/relationships/hyperlink" Target="https://www.caixa.gov.br/Downloads/sinapi-cadernos-tecnicos/SINAPI-CT-DEPRECIACAO-JUROS-IMPOSTOS-E-SEGUROS-MANUTENCAO-E-MATERIAIS-NA-OPERACAO-DOS-EQUIPAMENTOS.pdf" TargetMode="External"/><Relationship Id="rId3118" Type="http://schemas.openxmlformats.org/officeDocument/2006/relationships/hyperlink" Target="https://www.caixa.gov.br/Downloads/sinapi-cadernos-tecnicos/SINAPI-CT-ESCADAS.pdf" TargetMode="External"/><Relationship Id="rId3325" Type="http://schemas.openxmlformats.org/officeDocument/2006/relationships/hyperlink" Target="https://www.caixa.gov.br/Downloads/sinapi-cadernos-tecnicos/SINAPI-CT-ESCAVACAO-DE-VALAS.pdf" TargetMode="External"/><Relationship Id="rId3532" Type="http://schemas.openxmlformats.org/officeDocument/2006/relationships/hyperlink" Target="https://www.caixa.gov.br/Downloads/sinapi-cadernos-tecnicos/SINAPI-CT-ESQUADRIAS-PORTAS.pdf" TargetMode="External"/><Relationship Id="rId4930" Type="http://schemas.openxmlformats.org/officeDocument/2006/relationships/hyperlink" Target="https://www.caixa.gov.br/Downloads/sinapi-cadernos-tecnicos/SINAPI-CT-INSTALACOES-HIDRAULICAS-RESERVACAO-E-BOMBAS-DE-RECALQUE.pdf" TargetMode="External"/><Relationship Id="rId6688" Type="http://schemas.openxmlformats.org/officeDocument/2006/relationships/hyperlink" Target="https://www.caixa.gov.br/Downloads/sinapi-cadernos-tecnicos/SINAPI-CT-LIGACOES-PREDIAIS-DE-AGUA-E-ESGOTO.pdf" TargetMode="External"/><Relationship Id="rId7739" Type="http://schemas.openxmlformats.org/officeDocument/2006/relationships/hyperlink" Target="https://www.caixa.gov.br/Downloads/sinapi-cadernos-tecnicos/SINAPI-CT-PERFURACAO-HORIZONTAL-DIRECIONAL-HDD.pdf" TargetMode="External"/><Relationship Id="rId9094" Type="http://schemas.openxmlformats.org/officeDocument/2006/relationships/hyperlink" Target="https://www.caixa.gov.br/Downloads/sinapi-cadernos-tecnicos/SINAPI-CT-TRANSPORTE-FLUVIAL-CARGA-E-DESCARGA.pdf" TargetMode="External"/><Relationship Id="rId246" Type="http://schemas.openxmlformats.org/officeDocument/2006/relationships/hyperlink" Target="https://www.caixa.gov.br/Downloads/sinapi-cadernos-tecnicos/SINAPI-CT-ARGAMASSAS.pdf" TargetMode="External"/><Relationship Id="rId453" Type="http://schemas.openxmlformats.org/officeDocument/2006/relationships/hyperlink" Target="https://www.caixa.gov.br/Downloads/sinapi-cadernos-tecnicos/SINAPI-CT-ASSENTAMENTO-DE-TUBOS-DE-PVC-E-METALICOS-EM-REDES-DE-AGUA.pdf" TargetMode="External"/><Relationship Id="rId660" Type="http://schemas.openxmlformats.org/officeDocument/2006/relationships/hyperlink" Target="https://www.caixa.gov.br/Downloads/sinapi-cadernos-tecnicos/SINAPI-CT-ASSENTAMENTO-DE-TUBOS-DE-ESGOTO-OU-DRENAGEM-PLUVIAL-EM-CONCRETO.pdf" TargetMode="External"/><Relationship Id="rId1083" Type="http://schemas.openxmlformats.org/officeDocument/2006/relationships/hyperlink" Target="https://www.caixa.gov.br/Downloads/sinapi-cadernos-tecnicos/SINAPI-CT-BOMBAS-HIDRAULICAS-CENTRIFUGAS-HORIZONTAIS-E-SUBMERSIVEIS.pdf" TargetMode="External"/><Relationship Id="rId1290" Type="http://schemas.openxmlformats.org/officeDocument/2006/relationships/hyperlink" Target="https://www.caixa.gov.br/Downloads/sinapi-cadernos-tecnicos/SINAPI-CT-CONCRETAGEM-PARA-ESTRUTURAS-DE-CONCRETO-ARMADO.pdf" TargetMode="External"/><Relationship Id="rId2134" Type="http://schemas.openxmlformats.org/officeDocument/2006/relationships/hyperlink" Target="https://www.caixa.gov.br/Downloads/sinapi-cadernos-tecnicos/SINAPI-CT-DEPRECIACAO-JUROS-IMPOSTOS-E-SEGUROS-MANUTENCAO-E-MATERIAIS-NA-OPERACAO-DOS-EQUIPAMENTOS.pdf" TargetMode="External"/><Relationship Id="rId2341" Type="http://schemas.openxmlformats.org/officeDocument/2006/relationships/hyperlink" Target="https://www.caixa.gov.br/Downloads/sinapi-cadernos-tecnicos/SINAPI-CT-DEPRECIACAO-JUROS-IMPOSTOS-E-SEGUROS-MANUTENCAO-E-MATERIAIS-NA-OPERACAO-DOS-EQUIPAMENTOS.pdf" TargetMode="External"/><Relationship Id="rId5497" Type="http://schemas.openxmlformats.org/officeDocument/2006/relationships/hyperlink" Target="https://www.caixa.gov.br/Downloads/sinapi-cadernos-tecnicos/SINAPI-CT-INSTALACOES-PREDIAIS-DE-AGUA-FRIA-EM-PVC.pdf" TargetMode="External"/><Relationship Id="rId6548" Type="http://schemas.openxmlformats.org/officeDocument/2006/relationships/hyperlink" Target="https://www.caixa.gov.br/Downloads/sinapi-cadernos-tecnicos/SINAPI-CT-INSTALACOES-EM-COBRE.pdf" TargetMode="External"/><Relationship Id="rId6895" Type="http://schemas.openxmlformats.org/officeDocument/2006/relationships/hyperlink" Target="https://www.caixa.gov.br/Downloads/sinapi-metodologia/Livro_SINAPI_Calculos_Parametros.pdf" TargetMode="External"/><Relationship Id="rId7946" Type="http://schemas.openxmlformats.org/officeDocument/2006/relationships/hyperlink" Target="https://www.caixa.gov.br/Downloads/sinapi-cadernos-tecnicos/SINAPI-CT-PINTURA-EM-SUPERFICIES-METALICAS.pdf" TargetMode="External"/><Relationship Id="rId9161" Type="http://schemas.openxmlformats.org/officeDocument/2006/relationships/hyperlink" Target="https://www.caixa.gov.br/Downloads/sinapi-cadernos-tecnicos/SINAPI-CT-TRANSPORTE-DE-MATERIAIS-DENTRO-DO-CANTEIRO-DE-OBRAS.pdf" TargetMode="External"/><Relationship Id="rId106" Type="http://schemas.openxmlformats.org/officeDocument/2006/relationships/hyperlink" Target="https://www.caixa.gov.br/Downloads/sinapi-cadernos-tecnicos/SINAPI-CT-ARGAMASSAS.pdf" TargetMode="External"/><Relationship Id="rId313" Type="http://schemas.openxmlformats.org/officeDocument/2006/relationships/hyperlink" Target="https://www.caixa.gov.br/Downloads/sinapi-cadernos-tecnicos/SINAPI-CT-ARMACAO-PARA-ESTRUTURAS-DE-CONCRETO-ARMADO.pdf" TargetMode="External"/><Relationship Id="rId1150" Type="http://schemas.openxmlformats.org/officeDocument/2006/relationships/hyperlink" Target="https://www.caixa.gov.br/Downloads/sinapi-cadernos-tecnicos/SINAPI-CT-CAIXAS-DE-AGUA-PARA-EDIFICACOES.pdf" TargetMode="External"/><Relationship Id="rId4099" Type="http://schemas.openxmlformats.org/officeDocument/2006/relationships/hyperlink" Target="https://www.caixa.gov.br/Downloads/sinapi-cadernos-tecnicos/SINAPI-CT-FORMAS-PARA-ESTRUTURAS-DE-CONCRETO-ARMADO.pdf" TargetMode="External"/><Relationship Id="rId5357" Type="http://schemas.openxmlformats.org/officeDocument/2006/relationships/hyperlink" Target="https://www.caixa.gov.br/Downloads/sinapi-cadernos-tecnicos/SINAPI-CT-INSTALACOES-PREDIAIS-DE-ESGOTO-CAIXAS-E-RALOS.pdf" TargetMode="External"/><Relationship Id="rId6755" Type="http://schemas.openxmlformats.org/officeDocument/2006/relationships/hyperlink" Target="https://www.caixa.gov.br/Downloads/sinapi-cadernos-tecnicos/SINAPI-CT-LIMPEZA-DE-OBRA.pdf" TargetMode="External"/><Relationship Id="rId6962" Type="http://schemas.openxmlformats.org/officeDocument/2006/relationships/hyperlink" Target="https://www.caixa.gov.br/Downloads/sinapi-metodologia/Livro_SINAPI_Calculos_Parametros.pdf" TargetMode="External"/><Relationship Id="rId7806" Type="http://schemas.openxmlformats.org/officeDocument/2006/relationships/hyperlink" Target="https://www.caixa.gov.br/Downloads/sinapi-cadernos-tecnicos/SINAPI-CT-PINTURA-EXTERNA.pdf" TargetMode="External"/><Relationship Id="rId9021" Type="http://schemas.openxmlformats.org/officeDocument/2006/relationships/hyperlink" Target="https://www.caixa.gov.br/Downloads/sinapi-cadernos-tecnicos/SINAPI-CT-TELHAMENTO-PARA-COBERTURA.pdf" TargetMode="External"/><Relationship Id="rId520" Type="http://schemas.openxmlformats.org/officeDocument/2006/relationships/hyperlink" Target="https://www.caixa.gov.br/Downloads/sinapi-cadernos-tecnicos/SINAPI-CT-ASSENTAMENTO-DE-TUBOS-DE-PVC-E-METALICOS-EM-REDES-DE-AGUA.pdf" TargetMode="External"/><Relationship Id="rId2201" Type="http://schemas.openxmlformats.org/officeDocument/2006/relationships/hyperlink" Target="https://www.caixa.gov.br/Downloads/sinapi-cadernos-tecnicos/SINAPI-CT-DEPRECIACAO-JUROS-IMPOSTOS-E-SEGUROS-MANUTENCAO-E-MATERIAIS-NA-OPERACAO-DOS-EQUIPAMENTOS.pdf" TargetMode="External"/><Relationship Id="rId5564" Type="http://schemas.openxmlformats.org/officeDocument/2006/relationships/hyperlink" Target="https://www.caixa.gov.br/Downloads/sinapi-cadernos-tecnicos/SINAPI-CT-INSTALACOES-PREDIAIS-DE-AGUA-FRIA-EM-PVC.pdf" TargetMode="External"/><Relationship Id="rId5771" Type="http://schemas.openxmlformats.org/officeDocument/2006/relationships/hyperlink" Target="https://www.caixa.gov.br/Downloads/sinapi-cadernos-tecnicos/SINAPI-CT-INSTALACOES-PREDIAIS-DE-AGUA-QUENTE-EM-CPVC.pdf" TargetMode="External"/><Relationship Id="rId6408" Type="http://schemas.openxmlformats.org/officeDocument/2006/relationships/hyperlink" Target="https://www.caixa.gov.br/Downloads/sinapi-cadernos-tecnicos/SINAPI-CT-INSTALACOES-EM-COBRE.pdf" TargetMode="External"/><Relationship Id="rId6615" Type="http://schemas.openxmlformats.org/officeDocument/2006/relationships/hyperlink" Target="https://www.caixa.gov.br/Downloads/sinapi-cadernos-tecnicos/SINAPI-CT-INSTALACOES-EM-COBRE.pdf" TargetMode="External"/><Relationship Id="rId6822" Type="http://schemas.openxmlformats.org/officeDocument/2006/relationships/hyperlink" Target="https://www.caixa.gov.br/Downloads/sinapi-metodologia/Livro_SINAPI_Calculos_Parametros.pdf" TargetMode="External"/><Relationship Id="rId1010" Type="http://schemas.openxmlformats.org/officeDocument/2006/relationships/hyperlink" Target="https://www.caixa.gov.br/Downloads/sinapi-cadernos-tecnicos/SINAPI-CT-BOCAS-PARA-BUEIROS.pdf" TargetMode="External"/><Relationship Id="rId1967" Type="http://schemas.openxmlformats.org/officeDocument/2006/relationships/hyperlink" Target="https://www.caixa.gov.br/Downloads/sinapi-cadernos-tecnicos/SINAPI-CT-DEPRECIACAO-JUROS-IMPOSTOS-E-SEGUROS-MANUTENCAO-E-MATERIAIS-NA-OPERACAO-DOS-EQUIPAMENTOS.pdf" TargetMode="External"/><Relationship Id="rId4166" Type="http://schemas.openxmlformats.org/officeDocument/2006/relationships/hyperlink" Target="https://www.caixa.gov.br/Downloads/sinapi-cadernos-tecnicos/SINAPI-CT-GALERIAS-COM-ADUELAS-DE-CONCRETO.pdf" TargetMode="External"/><Relationship Id="rId4373" Type="http://schemas.openxmlformats.org/officeDocument/2006/relationships/hyperlink" Target="https://www.caixa.gov.br/Downloads/sinapi-cadernos-tecnicos/SINAPI-CT-INSTALACOES-ELETRICAS-ELETRODUTOS-EMBUTIDOS-CABOS-CAIXAS-TOMADAS-E-INTERRUPTORES.pdf" TargetMode="External"/><Relationship Id="rId4580" Type="http://schemas.openxmlformats.org/officeDocument/2006/relationships/hyperlink" Target="https://www.caixa.gov.br/Downloads/sinapi-cadernos-tecnicos/SINAPI-CT-INSTALACOES-ELETRICAS-ELETRODUTOS-CONEXOES-E-CONDULETES-APARENTES.pdf" TargetMode="External"/><Relationship Id="rId5217" Type="http://schemas.openxmlformats.org/officeDocument/2006/relationships/hyperlink" Target="https://www.caixa.gov.br/Downloads/sinapi-cadernos-tecnicos/SINAPI-CT-INSTALACOES-HIDRAULICAS-EM-PEX.pdf" TargetMode="External"/><Relationship Id="rId5424" Type="http://schemas.openxmlformats.org/officeDocument/2006/relationships/hyperlink" Target="https://www.caixa.gov.br/Downloads/sinapi-cadernos-tecnicos/SINAPI-CT-INSTALACOES-PREDIAIS-DE-ESGOTO-TUBOS-E-CONEXOES.pdf" TargetMode="External"/><Relationship Id="rId5631" Type="http://schemas.openxmlformats.org/officeDocument/2006/relationships/hyperlink" Target="https://www.caixa.gov.br/Downloads/sinapi-cadernos-tecnicos/SINAPI-CT-INSTALACOES-PREDIAIS-DE-AGUA-FRIA-EM-PVC.pdf" TargetMode="External"/><Relationship Id="rId8787" Type="http://schemas.openxmlformats.org/officeDocument/2006/relationships/hyperlink" Target="https://www.caixa.gov.br/Downloads/sinapi-cadernos-tecnicos/SINAPI-CT-REVESTIMENTOS-CERAMICOS-INTERNOS.pdf" TargetMode="External"/><Relationship Id="rId8994" Type="http://schemas.openxmlformats.org/officeDocument/2006/relationships/hyperlink" Target="https://www.caixa.gov.br/Downloads/sinapi-cadernos-tecnicos/SINAPI-CT-TELHAMENTO-PARA-COBERTURA.pdf" TargetMode="External"/><Relationship Id="rId4026" Type="http://schemas.openxmlformats.org/officeDocument/2006/relationships/hyperlink" Target="https://www.caixa.gov.br/Downloads/sinapi-cadernos-tecnicos/SINAPI-CT-FORMAS-PARA-ESTRUTURAS-DE-CONCRETO-ARMADO.pdf" TargetMode="External"/><Relationship Id="rId4440" Type="http://schemas.openxmlformats.org/officeDocument/2006/relationships/hyperlink" Target="https://www.caixa.gov.br/Downloads/sinapi-cadernos-tecnicos/SINAPI-CT-INSTALACOES-ELETRICAS-ELETRODUTOS-EMBUTIDOS-CABOS-CAIXAS-TOMADAS-E-INTERRUPTORES.pdf" TargetMode="External"/><Relationship Id="rId7596" Type="http://schemas.openxmlformats.org/officeDocument/2006/relationships/hyperlink" Target="https://www.caixa.gov.br/Downloads/sinapi-cadernos-tecnicos/SINAPI-CT-PAREDES-EM-DRYWALL.pdf" TargetMode="External"/><Relationship Id="rId8647" Type="http://schemas.openxmlformats.org/officeDocument/2006/relationships/hyperlink" Target="https://www.caixa.gov.br/Downloads/sinapi-cadernos-tecnicos/SINAPI-CT-REDES-DE-AGUA-E-ESGOTO-EM-PEAD-LISO-(TUBOS-E-CONEXOES).pdf" TargetMode="External"/><Relationship Id="rId3042" Type="http://schemas.openxmlformats.org/officeDocument/2006/relationships/hyperlink" Target="https://www.caixa.gov.br/Downloads/sinapi-cadernos-tecnicos/SINAPI-CT-EQUIPAMENTOS-DE-PROTECAO-COLETIVA.pdf" TargetMode="External"/><Relationship Id="rId6198" Type="http://schemas.openxmlformats.org/officeDocument/2006/relationships/hyperlink" Target="https://www.caixa.gov.br/Downloads/sinapi-cadernos-tecnicos/SINAPI-CT-INSTALACOES-DE-GAS-E-INCENDIO-EM-ACO-E-FERRO-GALVANIZADO.pdf" TargetMode="External"/><Relationship Id="rId7249" Type="http://schemas.openxmlformats.org/officeDocument/2006/relationships/hyperlink" Target="https://www.caixa.gov.br/Downloads/sinapi-cadernos-tecnicos/SINAPI-CT-LOUCAS-E-METAIS.pdf" TargetMode="External"/><Relationship Id="rId7663" Type="http://schemas.openxmlformats.org/officeDocument/2006/relationships/hyperlink" Target="https://www.caixa.gov.br/Downloads/sinapi-cadernos-tecnicos/SINAPI-CT-PAVIMENTO-INTERTRAVADO.pdf" TargetMode="External"/><Relationship Id="rId8714" Type="http://schemas.openxmlformats.org/officeDocument/2006/relationships/hyperlink" Target="https://www.caixa.gov.br/Downloads/sinapi-cadernos-tecnicos/SINAPI-CT-REDES-DE-AGUA-E-ESGOTO-EM-PEAD-LISO-(TUBOS-E-CONEXOES).pdf" TargetMode="External"/><Relationship Id="rId6265" Type="http://schemas.openxmlformats.org/officeDocument/2006/relationships/hyperlink" Target="https://www.caixa.gov.br/Downloads/sinapi-cadernos-tecnicos/SINAPI-CT-INSTALACOES-DE-GAS-EM-PEX-MULTICAMADAS.pdf" TargetMode="External"/><Relationship Id="rId7316" Type="http://schemas.openxmlformats.org/officeDocument/2006/relationships/hyperlink" Target="https://www.caixa.gov.br/Downloads/sinapi-cadernos-tecnicos/SINAPI-CT-MASSA-UNICA-EXTERNA.pdf" TargetMode="External"/><Relationship Id="rId3859" Type="http://schemas.openxmlformats.org/officeDocument/2006/relationships/hyperlink" Target="https://www.caixa.gov.br/Downloads/sinapi-cadernos-tecnicos/SINAPI-CT-EXECUCAO-DE-TIRANTES.pdf" TargetMode="External"/><Relationship Id="rId5281" Type="http://schemas.openxmlformats.org/officeDocument/2006/relationships/hyperlink" Target="https://www.caixa.gov.br/Downloads/sinapi-cadernos-tecnicos/SINAPI-CT-INSTALACOES-HIDRAULICAS-EM-PPR.pdf" TargetMode="External"/><Relationship Id="rId7730" Type="http://schemas.openxmlformats.org/officeDocument/2006/relationships/hyperlink" Target="https://www.caixa.gov.br/Downloads/sinapi-cadernos-tecnicos/SINAPI-CT-PEITORIS-E-CHAPINS.pdf" TargetMode="External"/><Relationship Id="rId9488" Type="http://schemas.openxmlformats.org/officeDocument/2006/relationships/hyperlink" Target="https://www.caixa.gov.br/Downloads/sinapi-cadernos-tecnicos/SINAPI-CT-VERGAS-CONTRAVERGAS-E-FIXACAO-DE-ALVENARIA.pdf" TargetMode="External"/><Relationship Id="rId2875" Type="http://schemas.openxmlformats.org/officeDocument/2006/relationships/hyperlink" Target="https://www.caixa.gov.br/Downloads/sinapi-cadernos-tecnicos/SINAPI-CT-ELETROCALHAS.pdf" TargetMode="External"/><Relationship Id="rId3926" Type="http://schemas.openxmlformats.org/officeDocument/2006/relationships/hyperlink" Target="https://www.caixa.gov.br/Downloads/sinapi-cadernos-tecnicos/SINAPI-CT-FOSSAS-E-SUMIDOUROS.pdf" TargetMode="External"/><Relationship Id="rId6332" Type="http://schemas.openxmlformats.org/officeDocument/2006/relationships/hyperlink" Target="https://www.caixa.gov.br/Downloads/sinapi-cadernos-tecnicos/SINAPI-CT-INSTALACOES-DE-AR-CONDICIONADO.pdf" TargetMode="External"/><Relationship Id="rId847" Type="http://schemas.openxmlformats.org/officeDocument/2006/relationships/hyperlink" Target="https://www.caixa.gov.br/Downloads/sinapi-cadernos-tecnicos/SINAPI-CT-ATERROS-BASES-SUB-BASES-E-IMPRIMACOES.pdf" TargetMode="External"/><Relationship Id="rId1477" Type="http://schemas.openxmlformats.org/officeDocument/2006/relationships/hyperlink" Target="https://www.caixa.gov.br/Downloads/sinapi-cadernos-tecnicos/SINAPI-CT-CUSTOS-HORARIOS-PRODUTIVO-E-IMPRODUTIVO-DOS-EQUIPAMENTOS.pdf" TargetMode="External"/><Relationship Id="rId1891" Type="http://schemas.openxmlformats.org/officeDocument/2006/relationships/hyperlink" Target="https://www.caixa.gov.br/Downloads/sinapi-cadernos-tecnicos/SINAPI-CT-DEMOLICOES-E-REMOCOES.pdf" TargetMode="External"/><Relationship Id="rId2528" Type="http://schemas.openxmlformats.org/officeDocument/2006/relationships/hyperlink" Target="https://www.caixa.gov.br/Downloads/sinapi-cadernos-tecnicos/SINAPI-CT-DEPRECIACAO-JUROS-IMPOSTOS-E-SEGUROS-MANUTENCAO-E-MATERIAIS-NA-OPERACAO-DOS-EQUIPAMENTOS.pdf" TargetMode="External"/><Relationship Id="rId2942" Type="http://schemas.openxmlformats.org/officeDocument/2006/relationships/hyperlink" Target="https://www.caixa.gov.br/Downloads/sinapi-cadernos-tecnicos/SINAPI-CT-ENERGIA-SOLAR-PARA-EDIFICACOES.pdf" TargetMode="External"/><Relationship Id="rId9555" Type="http://schemas.openxmlformats.org/officeDocument/2006/relationships/hyperlink" Target="https://www.caixa.gov.br/Downloads/sinapi-cadernos-tecnicos/SINAPI-CT-VIDROS-E-ESPELHOS.pdf" TargetMode="External"/><Relationship Id="rId914" Type="http://schemas.openxmlformats.org/officeDocument/2006/relationships/hyperlink" Target="https://www.caixa.gov.br/Downloads/sinapi-cadernos-tecnicos/SINAPI-CT-ATERROS-BASES-SUB-BASES-E-IMPRIMACOES.pdf" TargetMode="External"/><Relationship Id="rId1544" Type="http://schemas.openxmlformats.org/officeDocument/2006/relationships/hyperlink" Target="https://www.caixa.gov.br/Downloads/sinapi-cadernos-tecnicos/SINAPI-CT-CUSTOS-HORARIOS-PRODUTIVO-E-IMPRODUTIVO-DOS-EQUIPAMENTOS.pdf" TargetMode="External"/><Relationship Id="rId5001" Type="http://schemas.openxmlformats.org/officeDocument/2006/relationships/hyperlink" Target="https://www.caixa.gov.br/Downloads/sinapi-cadernos-tecnicos/SINAPI-CT-INSTALACOES-HIDRAULICAS-RESERVACAO-E-BOMBAS-DE-RECALQUE.pdf" TargetMode="External"/><Relationship Id="rId8157" Type="http://schemas.openxmlformats.org/officeDocument/2006/relationships/hyperlink" Target="https://www.caixa.gov.br/Downloads/sinapi-cadernos-tecnicos/SINAPI-CT-POCOS-DE-VISITA-E-CAIXAS-PARA-BOCAS-DE-LOBO.pdf" TargetMode="External"/><Relationship Id="rId8571" Type="http://schemas.openxmlformats.org/officeDocument/2006/relationships/hyperlink" Target="https://www.caixa.gov.br/Downloads/sinapi-cadernos-tecnicos/SINAPI-CT-REDES-ENTERRADAS-DE-DISTRIBUICAO-ELETRICA.pdf" TargetMode="External"/><Relationship Id="rId9208" Type="http://schemas.openxmlformats.org/officeDocument/2006/relationships/hyperlink" Target="https://www.caixa.gov.br/Downloads/sinapi-cadernos-tecnicos/SINAPI-CT-TRANSPORTE-DE-MATERIAIS-DENTRO-DO-CANTEIRO-DE-OBRAS.pdf" TargetMode="External"/><Relationship Id="rId9622" Type="http://schemas.openxmlformats.org/officeDocument/2006/relationships/hyperlink" Target="https://www.caixa.gov.br/Downloads/sinapi-cadernos-tecnicos/SINAPI-CT-VALVULAS-E-REGISTROS-PARA-SISTEMAS-PREDIAIS.pdf" TargetMode="External"/><Relationship Id="rId1611" Type="http://schemas.openxmlformats.org/officeDocument/2006/relationships/hyperlink" Target="https://www.caixa.gov.br/Downloads/sinapi-cadernos-tecnicos/SINAPI-CT-CUSTOS-HORARIOS-PRODUTIVO-E-IMPRODUTIVO-DOS-EQUIPAMENTOS.pdf" TargetMode="External"/><Relationship Id="rId4767" Type="http://schemas.openxmlformats.org/officeDocument/2006/relationships/hyperlink" Target="https://www.caixa.gov.br/Downloads/sinapi-cadernos-tecnicos/SINAPI-CT-INSTALACOES-ELETRICAS-REDE-DE-DISTRIBUICAO.pdf" TargetMode="External"/><Relationship Id="rId5818" Type="http://schemas.openxmlformats.org/officeDocument/2006/relationships/hyperlink" Target="https://www.caixa.gov.br/Downloads/sinapi-cadernos-tecnicos/SINAPI-CT-INSTALACOES-PREDIAIS-DE-AGUA-QUENTE-EM-CPVC.pdf" TargetMode="External"/><Relationship Id="rId7173" Type="http://schemas.openxmlformats.org/officeDocument/2006/relationships/hyperlink" Target="https://www.caixa.gov.br/Downloads/sinapi-cadernos-tecnicos/SINAPI-CT-LOUCAS-E-METAIS.pdf" TargetMode="External"/><Relationship Id="rId8224" Type="http://schemas.openxmlformats.org/officeDocument/2006/relationships/hyperlink" Target="https://www.caixa.gov.br/Downloads/sinapi-cadernos-tecnicos/SINAPI-CT-POCOS-DE-VISITA-E-CAIXAS-PARA-BOCAS-DE-LOBO.pdf" TargetMode="External"/><Relationship Id="rId3369" Type="http://schemas.openxmlformats.org/officeDocument/2006/relationships/hyperlink" Target="https://www.caixa.gov.br/Downloads/sinapi-cadernos-tecnicos/SINAPI-CT-ESCORAMENTO-E-PREPARO-DE-FUNDO-DE-VALAS.pdf" TargetMode="External"/><Relationship Id="rId7240" Type="http://schemas.openxmlformats.org/officeDocument/2006/relationships/hyperlink" Target="https://www.caixa.gov.br/Downloads/sinapi-cadernos-tecnicos/SINAPI-CT-LOUCAS-E-METAIS.pdf" TargetMode="External"/><Relationship Id="rId2385" Type="http://schemas.openxmlformats.org/officeDocument/2006/relationships/hyperlink" Target="https://www.caixa.gov.br/Downloads/sinapi-cadernos-tecnicos/SINAPI-CT-DEPRECIACAO-JUROS-IMPOSTOS-E-SEGUROS-MANUTENCAO-E-MATERIAIS-NA-OPERACAO-DOS-EQUIPAMENTOS.pdf" TargetMode="External"/><Relationship Id="rId3783" Type="http://schemas.openxmlformats.org/officeDocument/2006/relationships/hyperlink" Target="https://www.caixa.gov.br/Downloads/sinapi-cadernos-tecnicos/SINAPI-CT-ESTRUTURAS-DE-MADEIRA.pdf" TargetMode="External"/><Relationship Id="rId4834" Type="http://schemas.openxmlformats.org/officeDocument/2006/relationships/hyperlink" Target="https://www.caixa.gov.br/Downloads/sinapi-cadernos-tecnicos/SINAPI-CT-INSTALACOES-HIDRAULICAS-RESERVACAO-E-BOMBAS-DE-RECALQUE.pdf" TargetMode="External"/><Relationship Id="rId357" Type="http://schemas.openxmlformats.org/officeDocument/2006/relationships/hyperlink" Target="https://www.caixa.gov.br/Downloads/sinapi-cadernos-tecnicos/SINAPI-CT-ASSENTAMENTO-DE-TUBOS-DE-ESGOTO-EM-PVC-E-PEAD.pdf" TargetMode="External"/><Relationship Id="rId2038" Type="http://schemas.openxmlformats.org/officeDocument/2006/relationships/hyperlink" Target="https://www.caixa.gov.br/Downloads/sinapi-cadernos-tecnicos/SINAPI-CT-DEPRECIACAO-JUROS-IMPOSTOS-E-SEGUROS-MANUTENCAO-E-MATERIAIS-NA-OPERACAO-DOS-EQUIPAMENTOS.pdf" TargetMode="External"/><Relationship Id="rId3436" Type="http://schemas.openxmlformats.org/officeDocument/2006/relationships/hyperlink" Target="https://www.caixa.gov.br/Downloads/sinapi-cadernos-tecnicos/SINAPI-CT-ESQUADRIAS-JANELAS.pdf" TargetMode="External"/><Relationship Id="rId3850" Type="http://schemas.openxmlformats.org/officeDocument/2006/relationships/hyperlink" Target="https://www.caixa.gov.br/Downloads/sinapi-cadernos-tecnicos/SINAPI-CT-EXECUCAO-DE-TIRANTES.pdf" TargetMode="External"/><Relationship Id="rId4901" Type="http://schemas.openxmlformats.org/officeDocument/2006/relationships/hyperlink" Target="https://www.caixa.gov.br/Downloads/sinapi-cadernos-tecnicos/SINAPI-CT-INSTALACOES-HIDRAULICAS-RESERVACAO-E-BOMBAS-DE-RECALQUE.pdf" TargetMode="External"/><Relationship Id="rId9065" Type="http://schemas.openxmlformats.org/officeDocument/2006/relationships/hyperlink" Target="https://www.caixa.gov.br/Downloads/sinapi-cadernos-tecnicos/SINAPI-CT-TRANSPORTE-FLUVIAL-CARGA-E-DESCARGA.pdf" TargetMode="External"/><Relationship Id="rId771" Type="http://schemas.openxmlformats.org/officeDocument/2006/relationships/hyperlink" Target="https://www.caixa.gov.br/Downloads/sinapi-cadernos-tecnicos/SINAPI-CT-ATERROS-BASES-SUB-BASES-E-IMPRIMACOES.pdf" TargetMode="External"/><Relationship Id="rId2452" Type="http://schemas.openxmlformats.org/officeDocument/2006/relationships/hyperlink" Target="https://www.caixa.gov.br/Downloads/sinapi-cadernos-tecnicos/SINAPI-CT-DEPRECIACAO-JUROS-IMPOSTOS-E-SEGUROS-MANUTENCAO-E-MATERIAIS-NA-OPERACAO-DOS-EQUIPAMENTOS.pdf" TargetMode="External"/><Relationship Id="rId3503" Type="http://schemas.openxmlformats.org/officeDocument/2006/relationships/hyperlink" Target="https://www.caixa.gov.br/Downloads/sinapi-cadernos-tecnicos/SINAPI-CT-ESQUADRIAS-PORTAS.pdf" TargetMode="External"/><Relationship Id="rId6659" Type="http://schemas.openxmlformats.org/officeDocument/2006/relationships/hyperlink" Target="https://www.caixa.gov.br/Downloads/sinapi-cadernos-tecnicos/SINAPI-CT-LAJES-PRE-MOLDADAS.pdf" TargetMode="External"/><Relationship Id="rId424" Type="http://schemas.openxmlformats.org/officeDocument/2006/relationships/hyperlink" Target="https://www.caixa.gov.br/Downloads/sinapi-cadernos-tecnicos/SINAPI-CT-ASSENTAMENTO-DE-TUBOS-DE-PVC-E-METALICOS-EM-REDES-DE-AGUA.pdf" TargetMode="External"/><Relationship Id="rId1054" Type="http://schemas.openxmlformats.org/officeDocument/2006/relationships/hyperlink" Target="https://www.caixa.gov.br/Downloads/sinapi-cadernos-tecnicos/SINAPI-CT-BOCAS-PARA-BUEIROS.pdf" TargetMode="External"/><Relationship Id="rId2105" Type="http://schemas.openxmlformats.org/officeDocument/2006/relationships/hyperlink" Target="https://www.caixa.gov.br/Downloads/sinapi-cadernos-tecnicos/SINAPI-CT-DEPRECIACAO-JUROS-IMPOSTOS-E-SEGUROS-MANUTENCAO-E-MATERIAIS-NA-OPERACAO-DOS-EQUIPAMENTOS.pdf" TargetMode="External"/><Relationship Id="rId5675" Type="http://schemas.openxmlformats.org/officeDocument/2006/relationships/hyperlink" Target="https://www.caixa.gov.br/Downloads/sinapi-cadernos-tecnicos/SINAPI-CT-INSTALACOES-PREDIAIS-DE-AGUA-FRIA-EM-PVC.pdf" TargetMode="External"/><Relationship Id="rId6726" Type="http://schemas.openxmlformats.org/officeDocument/2006/relationships/hyperlink" Target="https://www.caixa.gov.br/Downloads/sinapi-cadernos-tecnicos/SINAPI-CT-LIGACOES-PREDIAIS-DE-AGUA-E-ESGOTO.pdf" TargetMode="External"/><Relationship Id="rId8081" Type="http://schemas.openxmlformats.org/officeDocument/2006/relationships/hyperlink" Target="https://www.caixa.gov.br/Downloads/sinapi-cadernos-tecnicos/SINAPI-CT-POSTES-DE-CONCRETO-E-METALICOS.pdf" TargetMode="External"/><Relationship Id="rId9132" Type="http://schemas.openxmlformats.org/officeDocument/2006/relationships/hyperlink" Target="https://www.caixa.gov.br/Downloads/sinapi-cadernos-tecnicos/SINAPI-CT-TRANSPORTE-FLUVIAL-CARGA-E-DESCARGA.pdf" TargetMode="External"/><Relationship Id="rId1121" Type="http://schemas.openxmlformats.org/officeDocument/2006/relationships/hyperlink" Target="https://www.caixa.gov.br/Downloads/sinapi-cadernos-tecnicos/SINAPI-CT-CAIXAS-ENTERRADAS.pdf" TargetMode="External"/><Relationship Id="rId4277" Type="http://schemas.openxmlformats.org/officeDocument/2006/relationships/hyperlink" Target="https://www.caixa.gov.br/Downloads/sinapi-cadernos-tecnicos/SINAPI-CT-ILUMINACAO-PREDIAL-E-MONITORAMENTO.pdf" TargetMode="External"/><Relationship Id="rId4691" Type="http://schemas.openxmlformats.org/officeDocument/2006/relationships/hyperlink" Target="https://www.caixa.gov.br/Downloads/sinapi-cadernos-tecnicos/SINAPI-CT-INSTALACOES-ELETRICAS-QUADROS-CABOS-DISJUNTORES-CONTATORES-E-BARRAMENTOS-BLINDADOS.pdf" TargetMode="External"/><Relationship Id="rId5328" Type="http://schemas.openxmlformats.org/officeDocument/2006/relationships/hyperlink" Target="https://www.caixa.gov.br/Downloads/sinapi-cadernos-tecnicos/SINAPI-CT-INSTALACOES-HIDRAULICAS-EM-PPR.pdf" TargetMode="External"/><Relationship Id="rId5742" Type="http://schemas.openxmlformats.org/officeDocument/2006/relationships/hyperlink" Target="https://www.caixa.gov.br/Downloads/sinapi-cadernos-tecnicos/SINAPI-CT-INSTALACOES-PREDIAIS-DE-AGUA-QUENTE-EM-CPVC.pdf" TargetMode="External"/><Relationship Id="rId8898" Type="http://schemas.openxmlformats.org/officeDocument/2006/relationships/hyperlink" Target="https://www.caixa.gov.br/Downloads/sinapi-cadernos-tecnicos/SINAPI-CT-SISTEMA-DE-PROTECAO-CONTRA-DESCARGAS-ATMOSFERICAS-SPDA.pdf" TargetMode="External"/><Relationship Id="rId3293" Type="http://schemas.openxmlformats.org/officeDocument/2006/relationships/hyperlink" Target="https://www.caixa.gov.br/Downloads/sinapi-cadernos-tecnicos/SINAPI-CT-ESCAVACAO-DE-VALAS.pdf" TargetMode="External"/><Relationship Id="rId4344" Type="http://schemas.openxmlformats.org/officeDocument/2006/relationships/hyperlink" Target="https://www.caixa.gov.br/Downloads/sinapi-cadernos-tecnicos/SINAPI-CT-IMPERMEABILIZACAO-PROTECAO-MECANICA-E-TRATAMENTO-DE-JUNTA.pdf" TargetMode="External"/><Relationship Id="rId1938" Type="http://schemas.openxmlformats.org/officeDocument/2006/relationships/hyperlink" Target="https://www.caixa.gov.br/Downloads/sinapi-cadernos-tecnicos/SINAPI-CT-DEPRECIACAO-JUROS-IMPOSTOS-E-SEGUROS-MANUTENCAO-E-MATERIAIS-NA-OPERACAO-DOS-EQUIPAMENTOS.pdf" TargetMode="External"/><Relationship Id="rId3360" Type="http://schemas.openxmlformats.org/officeDocument/2006/relationships/hyperlink" Target="https://www.caixa.gov.br/Downloads/sinapi-cadernos-tecnicos/SINAPI-CT-ESCORAMENTO-E-PREPARO-DE-FUNDO-DE-VALAS.pdf" TargetMode="External"/><Relationship Id="rId7567" Type="http://schemas.openxmlformats.org/officeDocument/2006/relationships/hyperlink" Target="https://www.caixa.gov.br/Downloads/sinapi-cadernos-tecnicos/SINAPI-CT-PAREDES-DE-CONCRETO-FORMAS.pdf" TargetMode="External"/><Relationship Id="rId8965" Type="http://schemas.openxmlformats.org/officeDocument/2006/relationships/hyperlink" Target="https://www.caixa.gov.br/Downloads/sinapi-cadernos-tecnicos/SINAPI-CT-SISTEMAS-DE-MEDICAO.pdf" TargetMode="External"/><Relationship Id="rId281" Type="http://schemas.openxmlformats.org/officeDocument/2006/relationships/hyperlink" Target="https://www.caixa.gov.br/Downloads/sinapi-cadernos-tecnicos/SINAPI-CT-ARMACAO-PARA-ESTRUTURAS-DE-CONCRETO-ARMADO.pdf" TargetMode="External"/><Relationship Id="rId3013" Type="http://schemas.openxmlformats.org/officeDocument/2006/relationships/hyperlink" Target="https://www.caixa.gov.br/Downloads/sinapi-cadernos-tecnicos/SINAPI-CT-EQUIPAMENTOS-DE-PROTECAO-COLETIVA.pdf" TargetMode="External"/><Relationship Id="rId4411" Type="http://schemas.openxmlformats.org/officeDocument/2006/relationships/hyperlink" Target="https://www.caixa.gov.br/Downloads/sinapi-cadernos-tecnicos/SINAPI-CT-INSTALACOES-ELETRICAS-ELETRODUTOS-EMBUTIDOS-CABOS-CAIXAS-TOMADAS-E-INTERRUPTORES.pdf" TargetMode="External"/><Relationship Id="rId6169" Type="http://schemas.openxmlformats.org/officeDocument/2006/relationships/hyperlink" Target="https://www.caixa.gov.br/Downloads/sinapi-cadernos-tecnicos/SINAPI-CT-INSTALACOES-DE-GAS-E-INCENDIO-EM-ACO-E-FERRO-GALVANIZADO.pdf" TargetMode="External"/><Relationship Id="rId7981" Type="http://schemas.openxmlformats.org/officeDocument/2006/relationships/hyperlink" Target="https://www.caixa.gov.br/Downloads/sinapi-cadernos-tecnicos/SINAPI-CT-PISOS.pdf" TargetMode="External"/><Relationship Id="rId8618" Type="http://schemas.openxmlformats.org/officeDocument/2006/relationships/hyperlink" Target="https://www.caixa.gov.br/Downloads/sinapi-cadernos-tecnicos/SINAPI-CT-REDES-DE-LOGICA-TELEFONIA-E-IMAGEM.pdf" TargetMode="External"/><Relationship Id="rId6583" Type="http://schemas.openxmlformats.org/officeDocument/2006/relationships/hyperlink" Target="https://www.caixa.gov.br/Downloads/sinapi-cadernos-tecnicos/SINAPI-CT-INSTALACOES-EM-COBRE.pdf" TargetMode="External"/><Relationship Id="rId7634" Type="http://schemas.openxmlformats.org/officeDocument/2006/relationships/hyperlink" Target="https://www.caixa.gov.br/Downloads/sinapi-cadernos-tecnicos/SINAPI-CT-PASSEIOS-DE-CONCRETO.pdf" TargetMode="External"/><Relationship Id="rId2779" Type="http://schemas.openxmlformats.org/officeDocument/2006/relationships/hyperlink" Target="https://www.caixa.gov.br/Downloads/sinapi-cadernos-tecnicos/SINAPI-CT-DRENOS.pdf" TargetMode="External"/><Relationship Id="rId5185" Type="http://schemas.openxmlformats.org/officeDocument/2006/relationships/hyperlink" Target="https://www.caixa.gov.br/Downloads/sinapi-cadernos-tecnicos/SINAPI-CT-INSTALACOES-HIDRAULICAS-EM-PEX.pdf" TargetMode="External"/><Relationship Id="rId6236" Type="http://schemas.openxmlformats.org/officeDocument/2006/relationships/hyperlink" Target="https://www.caixa.gov.br/Downloads/sinapi-cadernos-tecnicos/SINAPI-CT-INSTALACOES-DE-GAS-E-INCENDIO-EM-ACO-E-FERRO-GALVANIZADO.pdf" TargetMode="External"/><Relationship Id="rId6650" Type="http://schemas.openxmlformats.org/officeDocument/2006/relationships/hyperlink" Target="https://www.caixa.gov.br/Downloads/sinapi-cadernos-tecnicos/SINAPI-CT-INSTALACOES-PARA-CANTEIROS-DE-OBRAS.pdf" TargetMode="External"/><Relationship Id="rId7701" Type="http://schemas.openxmlformats.org/officeDocument/2006/relationships/hyperlink" Target="https://www.caixa.gov.br/Downloads/sinapi-cadernos-tecnicos/SINAPI-CT-PAVIMENTO-RIGIDO-DE-CONCRETO.pdf" TargetMode="External"/><Relationship Id="rId1795" Type="http://schemas.openxmlformats.org/officeDocument/2006/relationships/hyperlink" Target="https://www.caixa.gov.br/Downloads/sinapi-cadernos-tecnicos/SINAPI-CT-CUSTOS-HORARIOS-PRODUTIVO-E-IMPRODUTIVO-DOS-EQUIPAMENTOS.pdf" TargetMode="External"/><Relationship Id="rId2846" Type="http://schemas.openxmlformats.org/officeDocument/2006/relationships/hyperlink" Target="https://www.caixa.gov.br/Downloads/sinapi-cadernos-tecnicos/SINAPI-CT-DUTOS-PARA-AR-CONDICIONADO.pdf" TargetMode="External"/><Relationship Id="rId5252" Type="http://schemas.openxmlformats.org/officeDocument/2006/relationships/hyperlink" Target="https://www.caixa.gov.br/Downloads/sinapi-cadernos-tecnicos/SINAPI-CT-INSTALACOES-HIDRAULICAS-EM-PEX.pdf" TargetMode="External"/><Relationship Id="rId6303" Type="http://schemas.openxmlformats.org/officeDocument/2006/relationships/hyperlink" Target="https://www.caixa.gov.br/Downloads/sinapi-cadernos-tecnicos/SINAPI-CT-INSTALACOES-DE-GAS-EM-PEX-MULTICAMADAS.pdf" TargetMode="External"/><Relationship Id="rId9459" Type="http://schemas.openxmlformats.org/officeDocument/2006/relationships/hyperlink" Target="https://www.caixa.gov.br/Downloads/sinapi-cadernos-tecnicos/SINAPI-CT-TUBULOES.pdf" TargetMode="External"/><Relationship Id="rId87" Type="http://schemas.openxmlformats.org/officeDocument/2006/relationships/hyperlink" Target="https://www.caixa.gov.br/Downloads/sinapi-cadernos-tecnicos/SINAPI-CT-ALVENARIAS-DIVERSAS.pdf" TargetMode="External"/><Relationship Id="rId818" Type="http://schemas.openxmlformats.org/officeDocument/2006/relationships/hyperlink" Target="https://www.caixa.gov.br/Downloads/sinapi-cadernos-tecnicos/SINAPI-CT-ATERROS-BASES-SUB-BASES-E-IMPRIMACOES.pdf" TargetMode="External"/><Relationship Id="rId1448" Type="http://schemas.openxmlformats.org/officeDocument/2006/relationships/hyperlink" Target="https://www.caixa.gov.br/Downloads/sinapi-cadernos-tecnicos/SINAPI-CT-CUSTOS-HORARIOS-PRODUTIVO-E-IMPRODUTIVO-DOS-EQUIPAMENTOS.pdf" TargetMode="External"/><Relationship Id="rId8475" Type="http://schemas.openxmlformats.org/officeDocument/2006/relationships/hyperlink" Target="https://www.caixa.gov.br/Downloads/sinapi-cadernos-tecnicos/SINAPI-CT-RASGOS-E-FIXACOES.pdf" TargetMode="External"/><Relationship Id="rId9526" Type="http://schemas.openxmlformats.org/officeDocument/2006/relationships/hyperlink" Target="https://www.caixa.gov.br/Downloads/sinapi-cadernos-tecnicos/SINAPI-CT-VIDROS-E-ESPELHOS.pdf" TargetMode="External"/><Relationship Id="rId1862" Type="http://schemas.openxmlformats.org/officeDocument/2006/relationships/hyperlink" Target="https://www.caixa.gov.br/Downloads/sinapi-cadernos-tecnicos/SINAPI-CT-DEMOLICOES-E-REMOCOES.pdf" TargetMode="External"/><Relationship Id="rId2913" Type="http://schemas.openxmlformats.org/officeDocument/2006/relationships/hyperlink" Target="https://www.caixa.gov.br/Downloads/sinapi-cadernos-tecnicos/SINAPI-CT-ELETROCALHAS.pdf" TargetMode="External"/><Relationship Id="rId7077" Type="http://schemas.openxmlformats.org/officeDocument/2006/relationships/hyperlink" Target="https://www.caixa.gov.br/Downloads/sinapi-metodologia/Livro_SINAPI_Calculos_Parametros.pdf" TargetMode="External"/><Relationship Id="rId7491" Type="http://schemas.openxmlformats.org/officeDocument/2006/relationships/hyperlink" Target="https://www.caixa.gov.br/Downloads/sinapi-cadernos-tecnicos/SINAPI-CT-PAISAGISMO-PLANTIO.pdf" TargetMode="External"/><Relationship Id="rId8128" Type="http://schemas.openxmlformats.org/officeDocument/2006/relationships/hyperlink" Target="https://www.caixa.gov.br/Downloads/sinapi-cadernos-tecnicos/SINAPI-CT-POCOS-DE-VISITA-E-CAIXAS-PARA-BOCAS-DE-LOBO.pdf" TargetMode="External"/><Relationship Id="rId1515" Type="http://schemas.openxmlformats.org/officeDocument/2006/relationships/hyperlink" Target="https://www.caixa.gov.br/Downloads/sinapi-cadernos-tecnicos/SINAPI-CT-CUSTOS-HORARIOS-PRODUTIVO-E-IMPRODUTIVO-DOS-EQUIPAMENTOS.pdf" TargetMode="External"/><Relationship Id="rId6093" Type="http://schemas.openxmlformats.org/officeDocument/2006/relationships/hyperlink" Target="https://www.caixa.gov.br/Downloads/sinapi-cadernos-tecnicos/SINAPI-CT-INSTALACOES-DE-GAS-E-INCENDIO-EM-ACO-E-FERRO-GALVANIZADO.pdf" TargetMode="External"/><Relationship Id="rId7144" Type="http://schemas.openxmlformats.org/officeDocument/2006/relationships/hyperlink" Target="https://www.caixa.gov.br/Downloads/sinapi-cadernos-tecnicos/SINAPI-CT-LOCACAO-DE-OBRAS.pdf" TargetMode="External"/><Relationship Id="rId8542" Type="http://schemas.openxmlformats.org/officeDocument/2006/relationships/hyperlink" Target="https://www.caixa.gov.br/Downloads/sinapi-cadernos-tecnicos/SINAPI-CT-RECOMPOSICAO-DE-PAVIMENTOS.pdf" TargetMode="External"/><Relationship Id="rId3687" Type="http://schemas.openxmlformats.org/officeDocument/2006/relationships/hyperlink" Target="https://www.caixa.gov.br/Downloads/sinapi-cadernos-tecnicos/SINAPI-CT-ESTRUTURA-E-TRAMA-PARA-COBERTURA.pdf" TargetMode="External"/><Relationship Id="rId4738" Type="http://schemas.openxmlformats.org/officeDocument/2006/relationships/hyperlink" Target="https://www.caixa.gov.br/Downloads/sinapi-cadernos-tecnicos/SINAPI-CT-INSTALACOES-ELETRICAS-QUADROS-CABOS-DISJUNTORES-CONTATORES-E-BARRAMENTOS-BLINDADOS.pdf" TargetMode="External"/><Relationship Id="rId2289" Type="http://schemas.openxmlformats.org/officeDocument/2006/relationships/hyperlink" Target="https://www.caixa.gov.br/Downloads/sinapi-cadernos-tecnicos/SINAPI-CT-DEPRECIACAO-JUROS-IMPOSTOS-E-SEGUROS-MANUTENCAO-E-MATERIAIS-NA-OPERACAO-DOS-EQUIPAMENTOS.pdf" TargetMode="External"/><Relationship Id="rId3754" Type="http://schemas.openxmlformats.org/officeDocument/2006/relationships/hyperlink" Target="https://www.caixa.gov.br/Downloads/sinapi-cadernos-tecnicos/SINAPI-CT-ESTRUTURAS-DE-CONTENCAO-ESTACAS-PAREDES-DIAFRAGMA-E-MURETA-GUIA.pdf" TargetMode="External"/><Relationship Id="rId4805" Type="http://schemas.openxmlformats.org/officeDocument/2006/relationships/hyperlink" Target="https://www.caixa.gov.br/Downloads/sinapi-cadernos-tecnicos/SINAPI-CT-INSTALACOES-ELETRICAS-REDE-DE-DISTRIBUICAO.pdf" TargetMode="External"/><Relationship Id="rId6160" Type="http://schemas.openxmlformats.org/officeDocument/2006/relationships/hyperlink" Target="https://www.caixa.gov.br/Downloads/sinapi-cadernos-tecnicos/SINAPI-CT-INSTALACOES-DE-GAS-E-INCENDIO-EM-ACO-E-FERRO-GALVANIZADO.pdf" TargetMode="External"/><Relationship Id="rId7211" Type="http://schemas.openxmlformats.org/officeDocument/2006/relationships/hyperlink" Target="https://www.caixa.gov.br/Downloads/sinapi-cadernos-tecnicos/SINAPI-CT-LOUCAS-E-METAIS.pdf" TargetMode="External"/><Relationship Id="rId675" Type="http://schemas.openxmlformats.org/officeDocument/2006/relationships/hyperlink" Target="https://www.caixa.gov.br/Downloads/sinapi-cadernos-tecnicos/SINAPI-CT-ASSENTAMENTO-DE-TUBOS-DE-ESGOTO-OU-DRENAGEM-PLUVIAL-EM-CONCRETO.pdf" TargetMode="External"/><Relationship Id="rId2356" Type="http://schemas.openxmlformats.org/officeDocument/2006/relationships/hyperlink" Target="https://www.caixa.gov.br/Downloads/sinapi-cadernos-tecnicos/SINAPI-CT-DEPRECIACAO-JUROS-IMPOSTOS-E-SEGUROS-MANUTENCAO-E-MATERIAIS-NA-OPERACAO-DOS-EQUIPAMENTOS.pdf" TargetMode="External"/><Relationship Id="rId2770" Type="http://schemas.openxmlformats.org/officeDocument/2006/relationships/hyperlink" Target="https://www.caixa.gov.br/Downloads/sinapi-cadernos-tecnicos/SINAPI-CT-DRENOS.pdf" TargetMode="External"/><Relationship Id="rId3407" Type="http://schemas.openxmlformats.org/officeDocument/2006/relationships/hyperlink" Target="https://www.caixa.gov.br/Downloads/sinapi-cadernos-tecnicos/SINAPI-CT-ESCORAMENTO-E-PREPARO-DE-FUNDO-DE-VALAS.pdf" TargetMode="External"/><Relationship Id="rId3821" Type="http://schemas.openxmlformats.org/officeDocument/2006/relationships/hyperlink" Target="https://www.caixa.gov.br/Downloads/sinapi-cadernos-tecnicos/SINAPI-CT-ESTRUTURAS-DE-MADEIRA.pdf" TargetMode="External"/><Relationship Id="rId6977" Type="http://schemas.openxmlformats.org/officeDocument/2006/relationships/hyperlink" Target="https://www.caixa.gov.br/Downloads/sinapi-metodologia/Livro_SINAPI_Calculos_Parametros.pdf" TargetMode="External"/><Relationship Id="rId9383" Type="http://schemas.openxmlformats.org/officeDocument/2006/relationships/hyperlink" Target="https://www.caixa.gov.br/Downloads/sinapi-cadernos-tecnicos/SINAPI-CT-TRATAMENTOS-SUPERFICIAIS.pdf" TargetMode="External"/><Relationship Id="rId328" Type="http://schemas.openxmlformats.org/officeDocument/2006/relationships/hyperlink" Target="https://www.caixa.gov.br/Downloads/sinapi-cadernos-tecnicos/SINAPI-CT-ARMACAO-PARA-ESTRUTURAS-DE-CONCRETO-ARMADO.pdf" TargetMode="External"/><Relationship Id="rId742" Type="http://schemas.openxmlformats.org/officeDocument/2006/relationships/hyperlink" Target="https://www.caixa.gov.br/Downloads/sinapi-cadernos-tecnicos/SINAPI-CT-ATERRO-E-REATERRO-DE-VALAS.pdf" TargetMode="External"/><Relationship Id="rId1372" Type="http://schemas.openxmlformats.org/officeDocument/2006/relationships/hyperlink" Target="https://www.caixa.gov.br/Downloads/sinapi-cadernos-tecnicos/SINAPI-CT-CONCRETO-PROTENDIDO.pdf" TargetMode="External"/><Relationship Id="rId2009" Type="http://schemas.openxmlformats.org/officeDocument/2006/relationships/hyperlink" Target="https://www.caixa.gov.br/Downloads/sinapi-cadernos-tecnicos/SINAPI-CT-DEPRECIACAO-JUROS-IMPOSTOS-E-SEGUROS-MANUTENCAO-E-MATERIAIS-NA-OPERACAO-DOS-EQUIPAMENTOS.pdf" TargetMode="External"/><Relationship Id="rId2423" Type="http://schemas.openxmlformats.org/officeDocument/2006/relationships/hyperlink" Target="https://www.caixa.gov.br/Downloads/sinapi-cadernos-tecnicos/SINAPI-CT-DEPRECIACAO-JUROS-IMPOSTOS-E-SEGUROS-MANUTENCAO-E-MATERIAIS-NA-OPERACAO-DOS-EQUIPAMENTOS.pdf" TargetMode="External"/><Relationship Id="rId5579" Type="http://schemas.openxmlformats.org/officeDocument/2006/relationships/hyperlink" Target="https://www.caixa.gov.br/Downloads/sinapi-cadernos-tecnicos/SINAPI-CT-INSTALACOES-PREDIAIS-DE-AGUA-FRIA-EM-PVC.pdf" TargetMode="External"/><Relationship Id="rId9036" Type="http://schemas.openxmlformats.org/officeDocument/2006/relationships/hyperlink" Target="https://www.caixa.gov.br/Downloads/sinapi-cadernos-tecnicos/SINAPI-CT-TRANSFORMADORES.pdf" TargetMode="External"/><Relationship Id="rId9450" Type="http://schemas.openxmlformats.org/officeDocument/2006/relationships/hyperlink" Target="https://www.caixa.gov.br/Downloads/sinapi-cadernos-tecnicos/SINAPI-CT-TUBULACAO-FLANGEADA-PARA-REDES-DE-AGUA.pdf" TargetMode="External"/><Relationship Id="rId1025" Type="http://schemas.openxmlformats.org/officeDocument/2006/relationships/hyperlink" Target="https://www.caixa.gov.br/Downloads/sinapi-cadernos-tecnicos/SINAPI-CT-BOCAS-PARA-BUEIROS.pdf" TargetMode="External"/><Relationship Id="rId4595" Type="http://schemas.openxmlformats.org/officeDocument/2006/relationships/hyperlink" Target="https://www.caixa.gov.br/Downloads/sinapi-cadernos-tecnicos/SINAPI-CT-INSTALACOES-ELETRICAS-ELETRODUTOS-CONEXOES-E-CONDULETES-APARENTES.pdf" TargetMode="External"/><Relationship Id="rId5646" Type="http://schemas.openxmlformats.org/officeDocument/2006/relationships/hyperlink" Target="https://www.caixa.gov.br/Downloads/sinapi-cadernos-tecnicos/SINAPI-CT-INSTALACOES-PREDIAIS-DE-AGUA-FRIA-EM-PVC.pdf" TargetMode="External"/><Relationship Id="rId5993" Type="http://schemas.openxmlformats.org/officeDocument/2006/relationships/hyperlink" Target="https://www.caixa.gov.br/Downloads/sinapi-cadernos-tecnicos/SINAPI-CT-INSTALACOES-DE-GAS-E-INCENDIO-EM-ACO-E-FERRO-GALVANIZADO.pdf" TargetMode="External"/><Relationship Id="rId8052" Type="http://schemas.openxmlformats.org/officeDocument/2006/relationships/hyperlink" Target="https://www.caixa.gov.br/Downloads/sinapi-cadernos-tecnicos/SINAPI-CT-POSTES-DE-CONCRETO-E-METALICOS.pdf" TargetMode="External"/><Relationship Id="rId9103" Type="http://schemas.openxmlformats.org/officeDocument/2006/relationships/hyperlink" Target="https://www.caixa.gov.br/Downloads/sinapi-cadernos-tecnicos/SINAPI-CT-TRANSPORTE-FLUVIAL-CARGA-E-DESCARGA.pdf" TargetMode="External"/><Relationship Id="rId3197" Type="http://schemas.openxmlformats.org/officeDocument/2006/relationships/hyperlink" Target="https://www.caixa.gov.br/Downloads/sinapi-cadernos-tecnicos/SINAPI-CT-ESCAVACAO-VERTICAL-A-CEU-ABERTO.pdf" TargetMode="External"/><Relationship Id="rId4248" Type="http://schemas.openxmlformats.org/officeDocument/2006/relationships/hyperlink" Target="https://www.caixa.gov.br/Downloads/sinapi-cadernos-tecnicos/SINAPI-CT-GUIAS-E-SARJETAS.pdf" TargetMode="External"/><Relationship Id="rId4662" Type="http://schemas.openxmlformats.org/officeDocument/2006/relationships/hyperlink" Target="https://www.caixa.gov.br/Downloads/sinapi-cadernos-tecnicos/SINAPI-CT-INSTALACOES-ELETRICAS-QUADROS-CABOS-DISJUNTORES-CONTATORES-E-BARRAMENTOS-BLINDADOS.pdf" TargetMode="External"/><Relationship Id="rId5713" Type="http://schemas.openxmlformats.org/officeDocument/2006/relationships/hyperlink" Target="https://www.caixa.gov.br/Downloads/sinapi-cadernos-tecnicos/SINAPI-CT-INSTALACOES-PREDIAIS-DE-AGUA-QUENTE-EM-CPVC.pdf" TargetMode="External"/><Relationship Id="rId8869" Type="http://schemas.openxmlformats.org/officeDocument/2006/relationships/hyperlink" Target="https://www.caixa.gov.br/Downloads/sinapi-cadernos-tecnicos/SINAPI-CT-SINALIZACAO-VERTICAL-VIARIA.pdf" TargetMode="External"/><Relationship Id="rId185" Type="http://schemas.openxmlformats.org/officeDocument/2006/relationships/hyperlink" Target="https://www.caixa.gov.br/Downloads/sinapi-cadernos-tecnicos/SINAPI-CT-ARGAMASSAS.pdf" TargetMode="External"/><Relationship Id="rId1909" Type="http://schemas.openxmlformats.org/officeDocument/2006/relationships/hyperlink" Target="https://www.caixa.gov.br/Downloads/sinapi-cadernos-tecnicos/SINAPI-CT-DEPRECIACAO-JUROS-IMPOSTOS-E-SEGUROS-MANUTENCAO-E-MATERIAIS-NA-OPERACAO-DOS-EQUIPAMENTOS.pdf" TargetMode="External"/><Relationship Id="rId3264" Type="http://schemas.openxmlformats.org/officeDocument/2006/relationships/hyperlink" Target="https://www.caixa.gov.br/Downloads/sinapi-cadernos-tecnicos/SINAPI-CT-ESCAVACAO-DE-VALAS.pdf" TargetMode="External"/><Relationship Id="rId4315" Type="http://schemas.openxmlformats.org/officeDocument/2006/relationships/hyperlink" Target="https://www.caixa.gov.br/Downloads/sinapi-cadernos-tecnicos/SINAPI-CT-ILUMINACAO-PREDIAL-E-MONITORAMENTO.pdf" TargetMode="External"/><Relationship Id="rId7885" Type="http://schemas.openxmlformats.org/officeDocument/2006/relationships/hyperlink" Target="https://www.caixa.gov.br/Downloads/sinapi-cadernos-tecnicos/SINAPI-CT-PINTURA-EM-MADEIRA.pdf" TargetMode="External"/><Relationship Id="rId8936" Type="http://schemas.openxmlformats.org/officeDocument/2006/relationships/hyperlink" Target="https://www.caixa.gov.br/Downloads/sinapi-cadernos-tecnicos/SINAPI-CT-SISTEMAS-DE-MEDICAO.pdf" TargetMode="External"/><Relationship Id="rId2280" Type="http://schemas.openxmlformats.org/officeDocument/2006/relationships/hyperlink" Target="https://www.caixa.gov.br/Downloads/sinapi-cadernos-tecnicos/SINAPI-CT-DEPRECIACAO-JUROS-IMPOSTOS-E-SEGUROS-MANUTENCAO-E-MATERIAIS-NA-OPERACAO-DOS-EQUIPAMENTOS.pdf" TargetMode="External"/><Relationship Id="rId3331" Type="http://schemas.openxmlformats.org/officeDocument/2006/relationships/hyperlink" Target="https://www.caixa.gov.br/Downloads/sinapi-cadernos-tecnicos/SINAPI-CT-ESCAVACAO-DE-VALAS.pdf" TargetMode="External"/><Relationship Id="rId6487" Type="http://schemas.openxmlformats.org/officeDocument/2006/relationships/hyperlink" Target="https://www.caixa.gov.br/Downloads/sinapi-cadernos-tecnicos/SINAPI-CT-INSTALACOES-EM-COBRE.pdf" TargetMode="External"/><Relationship Id="rId7538" Type="http://schemas.openxmlformats.org/officeDocument/2006/relationships/hyperlink" Target="https://www.caixa.gov.br/Downloads/sinapi-cadernos-tecnicos/SINAPI-CT-PAREDES-DE-CONCRETO-ESTUCAMENTO.pdf" TargetMode="External"/><Relationship Id="rId7952" Type="http://schemas.openxmlformats.org/officeDocument/2006/relationships/hyperlink" Target="https://www.caixa.gov.br/Downloads/sinapi-cadernos-tecnicos/SINAPI-CT-PINTURA-PARA-PISOS-E-PARA-SINALIZACAO-HORIZONTAL-E-VERTICAL.pdf" TargetMode="External"/><Relationship Id="rId252" Type="http://schemas.openxmlformats.org/officeDocument/2006/relationships/hyperlink" Target="https://www.caixa.gov.br/Downloads/sinapi-cadernos-tecnicos/SINAPI-CT-ARGAMASSAS.pdf" TargetMode="External"/><Relationship Id="rId5089" Type="http://schemas.openxmlformats.org/officeDocument/2006/relationships/hyperlink" Target="https://www.caixa.gov.br/Downloads/sinapi-cadernos-tecnicos/SINAPI-CT-INSTALACOES-HIDRAULICAS-RESERVACAO-E-BOMBAS-DE-RECALQUE.pdf" TargetMode="External"/><Relationship Id="rId6554" Type="http://schemas.openxmlformats.org/officeDocument/2006/relationships/hyperlink" Target="https://www.caixa.gov.br/Downloads/sinapi-cadernos-tecnicos/SINAPI-CT-INSTALACOES-EM-COBRE.pdf" TargetMode="External"/><Relationship Id="rId7605" Type="http://schemas.openxmlformats.org/officeDocument/2006/relationships/hyperlink" Target="https://www.caixa.gov.br/Downloads/sinapi-cadernos-tecnicos/SINAPI-CT-PARQUINHOS-E-EQUIPAMENTOS-DE-GINASTICA-AO-AR-LIVRE.pdf" TargetMode="External"/><Relationship Id="rId1699" Type="http://schemas.openxmlformats.org/officeDocument/2006/relationships/hyperlink" Target="https://www.caixa.gov.br/Downloads/sinapi-cadernos-tecnicos/SINAPI-CT-CUSTOS-HORARIOS-PRODUTIVO-E-IMPRODUTIVO-DOS-EQUIPAMENTOS.pdf" TargetMode="External"/><Relationship Id="rId2000" Type="http://schemas.openxmlformats.org/officeDocument/2006/relationships/hyperlink" Target="https://www.caixa.gov.br/Downloads/sinapi-cadernos-tecnicos/SINAPI-CT-DEPRECIACAO-JUROS-IMPOSTOS-E-SEGUROS-MANUTENCAO-E-MATERIAIS-NA-OPERACAO-DOS-EQUIPAMENTOS.pdf" TargetMode="External"/><Relationship Id="rId5156" Type="http://schemas.openxmlformats.org/officeDocument/2006/relationships/hyperlink" Target="https://www.caixa.gov.br/Downloads/sinapi-cadernos-tecnicos/SINAPI-CT-INSTALACOES-HIDRAULICAS-EM-PEX.pdf" TargetMode="External"/><Relationship Id="rId5570" Type="http://schemas.openxmlformats.org/officeDocument/2006/relationships/hyperlink" Target="https://www.caixa.gov.br/Downloads/sinapi-cadernos-tecnicos/SINAPI-CT-INSTALACOES-PREDIAIS-DE-AGUA-FRIA-EM-PVC.pdf" TargetMode="External"/><Relationship Id="rId6207" Type="http://schemas.openxmlformats.org/officeDocument/2006/relationships/hyperlink" Target="https://www.caixa.gov.br/Downloads/sinapi-cadernos-tecnicos/SINAPI-CT-INSTALACOES-DE-GAS-E-INCENDIO-EM-ACO-E-FERRO-GALVANIZADO.pdf" TargetMode="External"/><Relationship Id="rId4172" Type="http://schemas.openxmlformats.org/officeDocument/2006/relationships/hyperlink" Target="https://www.caixa.gov.br/Downloads/sinapi-cadernos-tecnicos/SINAPI-CT-GESSO.pdf" TargetMode="External"/><Relationship Id="rId5223" Type="http://schemas.openxmlformats.org/officeDocument/2006/relationships/hyperlink" Target="https://www.caixa.gov.br/Downloads/sinapi-cadernos-tecnicos/SINAPI-CT-INSTALACOES-HIDRAULICAS-EM-PEX.pdf" TargetMode="External"/><Relationship Id="rId6621" Type="http://schemas.openxmlformats.org/officeDocument/2006/relationships/hyperlink" Target="https://www.caixa.gov.br/Downloads/sinapi-cadernos-tecnicos/SINAPI-CT-INSTALACOES-PARA-CANTEIROS-DE-OBRAS.pdf" TargetMode="External"/><Relationship Id="rId8379" Type="http://schemas.openxmlformats.org/officeDocument/2006/relationships/hyperlink" Target="https://www.caixa.gov.br/Downloads/sinapi-cadernos-tecnicos/SINAPI-CT-RADIER-PISO-DE-CONCRETO-E-LAJE-SOBRE-SOLO.pdf" TargetMode="External"/><Relationship Id="rId1766" Type="http://schemas.openxmlformats.org/officeDocument/2006/relationships/hyperlink" Target="https://www.caixa.gov.br/Downloads/sinapi-cadernos-tecnicos/SINAPI-CT-CUSTOS-HORARIOS-PRODUTIVO-E-IMPRODUTIVO-DOS-EQUIPAMENTOS.pdf" TargetMode="External"/><Relationship Id="rId2817" Type="http://schemas.openxmlformats.org/officeDocument/2006/relationships/hyperlink" Target="https://www.caixa.gov.br/Downloads/sinapi-cadernos-tecnicos/SINAPI-CT-DUTOS-PARA-AR-CONDICIONADO.pdf" TargetMode="External"/><Relationship Id="rId8793" Type="http://schemas.openxmlformats.org/officeDocument/2006/relationships/hyperlink" Target="https://www.caixa.gov.br/Downloads/sinapi-cadernos-tecnicos/SINAPI-CT-REVESTIMENTOS-CERAMICOS-INTERNOS.pdf" TargetMode="External"/><Relationship Id="rId58" Type="http://schemas.openxmlformats.org/officeDocument/2006/relationships/hyperlink" Target="https://www.caixa.gov.br/Downloads/sinapi-cadernos-tecnicos/SINAPI-CT-ALVENARIA-DE-VEDACAO.pdf" TargetMode="External"/><Relationship Id="rId1419" Type="http://schemas.openxmlformats.org/officeDocument/2006/relationships/hyperlink" Target="https://www.caixa.gov.br/Downloads/sinapi-cadernos-tecnicos/SINAPI-CT-CONTRAPISO.pdf" TargetMode="External"/><Relationship Id="rId1833" Type="http://schemas.openxmlformats.org/officeDocument/2006/relationships/hyperlink" Target="https://www.caixa.gov.br/Downloads/sinapi-cadernos-tecnicos/SINAPI-CT-CUSTOS-HORARIOS-PRODUTIVO-E-IMPRODUTIVO-DOS-EQUIPAMENTOS.pdf" TargetMode="External"/><Relationship Id="rId4989" Type="http://schemas.openxmlformats.org/officeDocument/2006/relationships/hyperlink" Target="https://www.caixa.gov.br/Downloads/sinapi-cadernos-tecnicos/SINAPI-CT-INSTALACOES-HIDRAULICAS-RESERVACAO-E-BOMBAS-DE-RECALQUE.pdf" TargetMode="External"/><Relationship Id="rId7048" Type="http://schemas.openxmlformats.org/officeDocument/2006/relationships/hyperlink" Target="https://www.caixa.gov.br/Downloads/sinapi-metodologia/Livro_SINAPI_Calculos_Parametros.pdf" TargetMode="External"/><Relationship Id="rId7395" Type="http://schemas.openxmlformats.org/officeDocument/2006/relationships/hyperlink" Target="https://www.caixa.gov.br/Downloads/sinapi-cadernos-tecnicos/SINAPI-CT-MASSA-UNICA-INTERNA.pdf" TargetMode="External"/><Relationship Id="rId8446" Type="http://schemas.openxmlformats.org/officeDocument/2006/relationships/hyperlink" Target="https://www.caixa.gov.br/Downloads/sinapi-cadernos-tecnicos/SINAPI-CT-RASGOS-E-FIXACOES.pdf" TargetMode="External"/><Relationship Id="rId8860" Type="http://schemas.openxmlformats.org/officeDocument/2006/relationships/hyperlink" Target="https://www.caixa.gov.br/Downloads/sinapi-cadernos-tecnicos/SINAPI-CT-SINALIZACAO-VERTICAL-VIARIA.pdf" TargetMode="External"/><Relationship Id="rId1900" Type="http://schemas.openxmlformats.org/officeDocument/2006/relationships/hyperlink" Target="https://www.caixa.gov.br/Downloads/sinapi-cadernos-tecnicos/SINAPI-CT-DEMOLICOES-E-REMOCOES.pdf" TargetMode="External"/><Relationship Id="rId7462" Type="http://schemas.openxmlformats.org/officeDocument/2006/relationships/hyperlink" Target="https://www.caixa.gov.br/Downloads/sinapi-cadernos-tecnicos/SINAPI-CT-MONOCAPA.pdf" TargetMode="External"/><Relationship Id="rId8513" Type="http://schemas.openxmlformats.org/officeDocument/2006/relationships/hyperlink" Target="https://www.caixa.gov.br/Downloads/sinapi-cadernos-tecnicos/SINAPI-CT-RECOMPOSICAO-DE-PAVIMENTOS.pdf" TargetMode="External"/><Relationship Id="rId3658" Type="http://schemas.openxmlformats.org/officeDocument/2006/relationships/hyperlink" Target="https://www.caixa.gov.br/Downloads/sinapi-cadernos-tecnicos/SINAPI-CT-ESTRUTURA-E-TRAMA-PARA-COBERTURA.pdf" TargetMode="External"/><Relationship Id="rId4709" Type="http://schemas.openxmlformats.org/officeDocument/2006/relationships/hyperlink" Target="https://www.caixa.gov.br/Downloads/sinapi-cadernos-tecnicos/SINAPI-CT-INSTALACOES-ELETRICAS-QUADROS-CABOS-DISJUNTORES-CONTATORES-E-BARRAMENTOS-BLINDADOS.pdf" TargetMode="External"/><Relationship Id="rId6064" Type="http://schemas.openxmlformats.org/officeDocument/2006/relationships/hyperlink" Target="https://www.caixa.gov.br/Downloads/sinapi-cadernos-tecnicos/SINAPI-CT-INSTALACOES-DE-GAS-E-INCENDIO-EM-ACO-E-FERRO-GALVANIZADO.pdf" TargetMode="External"/><Relationship Id="rId7115" Type="http://schemas.openxmlformats.org/officeDocument/2006/relationships/hyperlink" Target="https://www.caixa.gov.br/Downloads/sinapi-metodologia/Livro_SINAPI_Calculos_Parametros.pdf" TargetMode="External"/><Relationship Id="rId579" Type="http://schemas.openxmlformats.org/officeDocument/2006/relationships/hyperlink" Target="https://www.caixa.gov.br/Downloads/sinapi-cadernos-tecnicos/SINAPI-CT-ASSENTAMENTO-DE-TUBOS-DE-PVC-E-METALICOS-EM-REDES-DE-AGUA.pdf" TargetMode="External"/><Relationship Id="rId993" Type="http://schemas.openxmlformats.org/officeDocument/2006/relationships/hyperlink" Target="https://www.caixa.gov.br/Downloads/sinapi-cadernos-tecnicos/SINAPI-CT-BOCAS-PARA-BUEIROS.pdf" TargetMode="External"/><Relationship Id="rId2674" Type="http://schemas.openxmlformats.org/officeDocument/2006/relationships/hyperlink" Target="https://www.caixa.gov.br/Downloads/sinapi-cadernos-tecnicos/SINAPI-CT-DEPRECIACAO-JUROS-IMPOSTOS-E-SEGUROS-MANUTENCAO-E-MATERIAIS-NA-OPERACAO-DOS-EQUIPAMENTOS.pdf" TargetMode="External"/><Relationship Id="rId5080" Type="http://schemas.openxmlformats.org/officeDocument/2006/relationships/hyperlink" Target="https://www.caixa.gov.br/Downloads/sinapi-cadernos-tecnicos/SINAPI-CT-INSTALACOES-HIDRAULICAS-RESERVACAO-E-BOMBAS-DE-RECALQUE.pdf" TargetMode="External"/><Relationship Id="rId6131" Type="http://schemas.openxmlformats.org/officeDocument/2006/relationships/hyperlink" Target="https://www.caixa.gov.br/Downloads/sinapi-cadernos-tecnicos/SINAPI-CT-INSTALACOES-DE-GAS-E-INCENDIO-EM-ACO-E-FERRO-GALVANIZADO.pdf" TargetMode="External"/><Relationship Id="rId9287" Type="http://schemas.openxmlformats.org/officeDocument/2006/relationships/hyperlink" Target="https://www.caixa.gov.br/Downloads/sinapi-cadernos-tecnicos/SINAPI-CT-TRANSPORTE-CARGA-E-DESCARGA-DE-MATERIAIS.pdf" TargetMode="External"/><Relationship Id="rId646" Type="http://schemas.openxmlformats.org/officeDocument/2006/relationships/hyperlink" Target="https://www.caixa.gov.br/Downloads/sinapi-cadernos-tecnicos/SINAPI-CT-ASSENTAMENTO-DE-TUBOS-DE-ESGOTO-OU-DRENAGEM-PLUVIAL-EM-CONCRETO.pdf" TargetMode="External"/><Relationship Id="rId1276" Type="http://schemas.openxmlformats.org/officeDocument/2006/relationships/hyperlink" Target="https://www.caixa.gov.br/Downloads/sinapi-cadernos-tecnicos/SINAPI-CT-CHAPISCO.pdf" TargetMode="External"/><Relationship Id="rId2327" Type="http://schemas.openxmlformats.org/officeDocument/2006/relationships/hyperlink" Target="https://www.caixa.gov.br/Downloads/sinapi-cadernos-tecnicos/SINAPI-CT-DEPRECIACAO-JUROS-IMPOSTOS-E-SEGUROS-MANUTENCAO-E-MATERIAIS-NA-OPERACAO-DOS-EQUIPAMENTOS.pdf" TargetMode="External"/><Relationship Id="rId3725" Type="http://schemas.openxmlformats.org/officeDocument/2006/relationships/hyperlink" Target="https://www.caixa.gov.br/Downloads/sinapi-cadernos-tecnicos/SINAPI-CT-ESTRUTURA-E-TRAMA-PARA-COBERTURA.pdf" TargetMode="External"/><Relationship Id="rId9354" Type="http://schemas.openxmlformats.org/officeDocument/2006/relationships/hyperlink" Target="https://www.caixa.gov.br/Downloads/sinapi-cadernos-tecnicos/SINAPI-CT-TRANSPORTE-CARGA-E-DESCARGA-DE-MATERIAIS.pdf" TargetMode="External"/><Relationship Id="rId1690" Type="http://schemas.openxmlformats.org/officeDocument/2006/relationships/hyperlink" Target="https://www.caixa.gov.br/Downloads/sinapi-cadernos-tecnicos/SINAPI-CT-CUSTOS-HORARIOS-PRODUTIVO-E-IMPRODUTIVO-DOS-EQUIPAMENTOS.pdf" TargetMode="External"/><Relationship Id="rId2741" Type="http://schemas.openxmlformats.org/officeDocument/2006/relationships/hyperlink" Target="https://www.caixa.gov.br/Downloads/sinapi-cadernos-tecnicos/SINAPI-CT-DRENAGEM-DE-AR-CONDICIONADO.pdf" TargetMode="External"/><Relationship Id="rId5897" Type="http://schemas.openxmlformats.org/officeDocument/2006/relationships/hyperlink" Target="https://www.caixa.gov.br/Downloads/sinapi-cadernos-tecnicos/SINAPI-CT-INSTALACOES-PREDIAIS-DE-AGUAS-PLUVIAIS-TUBOS-CONEXOES-CAIXAS-E-RALOS.pdf" TargetMode="External"/><Relationship Id="rId6948" Type="http://schemas.openxmlformats.org/officeDocument/2006/relationships/hyperlink" Target="https://www.caixa.gov.br/Downloads/sinapi-metodologia/Livro_SINAPI_Calculos_Parametros.pdf" TargetMode="External"/><Relationship Id="rId9007" Type="http://schemas.openxmlformats.org/officeDocument/2006/relationships/hyperlink" Target="https://www.caixa.gov.br/Downloads/sinapi-cadernos-tecnicos/SINAPI-CT-TELHAMENTO-PARA-COBERTURA.pdf" TargetMode="External"/><Relationship Id="rId713" Type="http://schemas.openxmlformats.org/officeDocument/2006/relationships/hyperlink" Target="https://www.caixa.gov.br/Downloads/sinapi-cadernos-tecnicos/SINAPI-CT-ASSENTAMENTO-DE-TUBOS-DE-ESGOTO-OU-DRENAGEM-PLUVIAL-EM-CONCRETO.pdf" TargetMode="External"/><Relationship Id="rId1343" Type="http://schemas.openxmlformats.org/officeDocument/2006/relationships/hyperlink" Target="https://www.caixa.gov.br/Downloads/sinapi-cadernos-tecnicos/SINAPI-CT-CONCRETO-PROTENDIDO.pdf" TargetMode="External"/><Relationship Id="rId4499" Type="http://schemas.openxmlformats.org/officeDocument/2006/relationships/hyperlink" Target="https://www.caixa.gov.br/Downloads/sinapi-cadernos-tecnicos/SINAPI-CT-INSTALACOES-ELETRICAS-ELETRODUTOS-EMBUTIDOS-CABOS-CAIXAS-TOMADAS-E-INTERRUPTORES.pdf" TargetMode="External"/><Relationship Id="rId5964" Type="http://schemas.openxmlformats.org/officeDocument/2006/relationships/hyperlink" Target="https://www.caixa.gov.br/Downloads/sinapi-cadernos-tecnicos/SINAPI-CT-INSTALACOES-DE-GAS-E-INCENDIO-EM-ACO-E-FERRO-GALVANIZADO.pdf" TargetMode="External"/><Relationship Id="rId8370" Type="http://schemas.openxmlformats.org/officeDocument/2006/relationships/hyperlink" Target="https://www.caixa.gov.br/Downloads/sinapi-cadernos-tecnicos/SINAPI-CT-RADIER-PISO-DE-CONCRETO-E-LAJE-SOBRE-SOLO.pdf" TargetMode="External"/><Relationship Id="rId9421" Type="http://schemas.openxmlformats.org/officeDocument/2006/relationships/hyperlink" Target="https://www.caixa.gov.br/Downloads/sinapi-cadernos-tecnicos/SINAPI-CT-TUBULACAO-FLANGEADA-PARA-REDES-DE-AGUA.pdf" TargetMode="External"/><Relationship Id="rId1410" Type="http://schemas.openxmlformats.org/officeDocument/2006/relationships/hyperlink" Target="https://www.caixa.gov.br/Downloads/sinapi-cadernos-tecnicos/SINAPI-CT-CONTRAPISO.pdf" TargetMode="External"/><Relationship Id="rId4566" Type="http://schemas.openxmlformats.org/officeDocument/2006/relationships/hyperlink" Target="https://www.caixa.gov.br/Downloads/sinapi-cadernos-tecnicos/SINAPI-CT-INSTALACOES-ELETRICAS-ELETRODUTOS-CONEXOES-E-CONDULETES-APARENTES.pdf" TargetMode="External"/><Relationship Id="rId4980" Type="http://schemas.openxmlformats.org/officeDocument/2006/relationships/hyperlink" Target="https://www.caixa.gov.br/Downloads/sinapi-cadernos-tecnicos/SINAPI-CT-INSTALACOES-HIDRAULICAS-RESERVACAO-E-BOMBAS-DE-RECALQUE.pdf" TargetMode="External"/><Relationship Id="rId5617" Type="http://schemas.openxmlformats.org/officeDocument/2006/relationships/hyperlink" Target="https://www.caixa.gov.br/Downloads/sinapi-cadernos-tecnicos/SINAPI-CT-INSTALACOES-PREDIAIS-DE-AGUA-FRIA-EM-PVC.pdf" TargetMode="External"/><Relationship Id="rId8023" Type="http://schemas.openxmlformats.org/officeDocument/2006/relationships/hyperlink" Target="https://www.caixa.gov.br/Downloads/sinapi-cadernos-tecnicos/SINAPI-CT-PISOS.pdf" TargetMode="External"/><Relationship Id="rId3168" Type="http://schemas.openxmlformats.org/officeDocument/2006/relationships/hyperlink" Target="https://www.caixa.gov.br/Downloads/sinapi-cadernos-tecnicos/SINAPI-CT-ESCAVACAO-HORIZONTAL.pdf" TargetMode="External"/><Relationship Id="rId3582" Type="http://schemas.openxmlformats.org/officeDocument/2006/relationships/hyperlink" Target="https://www.caixa.gov.br/Downloads/sinapi-cadernos-tecnicos/SINAPI-CT-ESTACAS-BROCA-STRAUSS-E-ESCAVADA-COM-FLUIDO-ESTABILIZANTE.pdf" TargetMode="External"/><Relationship Id="rId4219" Type="http://schemas.openxmlformats.org/officeDocument/2006/relationships/hyperlink" Target="https://www.caixa.gov.br/Downloads/sinapi-cadernos-tecnicos/SINAPI-CT-GUARDA-CORPO-CORRIMAO-E-GRADE-PARA-ESQUADRIAS.pdf" TargetMode="External"/><Relationship Id="rId4633" Type="http://schemas.openxmlformats.org/officeDocument/2006/relationships/hyperlink" Target="https://www.caixa.gov.br/Downloads/sinapi-cadernos-tecnicos/SINAPI-CT-INSTALACOES-ELETRICAS-ELETRODUTOS-CONEXOES-E-CONDULETES-APARENTES.pdf" TargetMode="External"/><Relationship Id="rId7789" Type="http://schemas.openxmlformats.org/officeDocument/2006/relationships/hyperlink" Target="https://www.caixa.gov.br/Downloads/sinapi-cadernos-tecnicos/SINAPI-CT-PERFURACAO-HORIZONTAL-DIRECIONAL-HDD.pdf" TargetMode="External"/><Relationship Id="rId2184" Type="http://schemas.openxmlformats.org/officeDocument/2006/relationships/hyperlink" Target="https://www.caixa.gov.br/Downloads/sinapi-cadernos-tecnicos/SINAPI-CT-DEPRECIACAO-JUROS-IMPOSTOS-E-SEGUROS-MANUTENCAO-E-MATERIAIS-NA-OPERACAO-DOS-EQUIPAMENTOS.pdf" TargetMode="External"/><Relationship Id="rId3235" Type="http://schemas.openxmlformats.org/officeDocument/2006/relationships/hyperlink" Target="https://www.caixa.gov.br/Downloads/sinapi-cadernos-tecnicos/SINAPI-CT-ESCAVACAO-VERTICAL-A-CEU-ABERTO.pdf" TargetMode="External"/><Relationship Id="rId7856" Type="http://schemas.openxmlformats.org/officeDocument/2006/relationships/hyperlink" Target="https://www.caixa.gov.br/Downloads/sinapi-cadernos-tecnicos/SINAPI-CT-PINTURA-INTERNA.pdf" TargetMode="External"/><Relationship Id="rId156" Type="http://schemas.openxmlformats.org/officeDocument/2006/relationships/hyperlink" Target="https://www.caixa.gov.br/Downloads/sinapi-cadernos-tecnicos/SINAPI-CT-ARGAMASSAS.pdf" TargetMode="External"/><Relationship Id="rId570" Type="http://schemas.openxmlformats.org/officeDocument/2006/relationships/hyperlink" Target="https://www.caixa.gov.br/Downloads/sinapi-cadernos-tecnicos/SINAPI-CT-ASSENTAMENTO-DE-TUBOS-DE-PVC-E-METALICOS-EM-REDES-DE-AGUA.pdf" TargetMode="External"/><Relationship Id="rId2251" Type="http://schemas.openxmlformats.org/officeDocument/2006/relationships/hyperlink" Target="https://www.caixa.gov.br/Downloads/sinapi-cadernos-tecnicos/SINAPI-CT-DEPRECIACAO-JUROS-IMPOSTOS-E-SEGUROS-MANUTENCAO-E-MATERIAIS-NA-OPERACAO-DOS-EQUIPAMENTOS.pdf" TargetMode="External"/><Relationship Id="rId3302" Type="http://schemas.openxmlformats.org/officeDocument/2006/relationships/hyperlink" Target="https://www.caixa.gov.br/Downloads/sinapi-cadernos-tecnicos/SINAPI-CT-ESCAVACAO-DE-VALAS.pdf" TargetMode="External"/><Relationship Id="rId4700" Type="http://schemas.openxmlformats.org/officeDocument/2006/relationships/hyperlink" Target="https://www.caixa.gov.br/Downloads/sinapi-cadernos-tecnicos/SINAPI-CT-INSTALACOES-ELETRICAS-QUADROS-CABOS-DISJUNTORES-CONTATORES-E-BARRAMENTOS-BLINDADOS.pdf" TargetMode="External"/><Relationship Id="rId6458" Type="http://schemas.openxmlformats.org/officeDocument/2006/relationships/hyperlink" Target="https://www.caixa.gov.br/Downloads/sinapi-cadernos-tecnicos/SINAPI-CT-INSTALACOES-EM-COBRE.pdf" TargetMode="External"/><Relationship Id="rId7509" Type="http://schemas.openxmlformats.org/officeDocument/2006/relationships/hyperlink" Target="https://www.caixa.gov.br/Downloads/sinapi-cadernos-tecnicos/SINAPI-CT-PAREDES-DE-CONCRETO-ARMACAO.pdf" TargetMode="External"/><Relationship Id="rId8907" Type="http://schemas.openxmlformats.org/officeDocument/2006/relationships/hyperlink" Target="https://www.caixa.gov.br/Downloads/sinapi-cadernos-tecnicos/SINAPI-CT-SISTEMA-DE-PROTECAO-CONTRA-DESCARGAS-ATMOSFERICAS-SPDA.pdf" TargetMode="External"/><Relationship Id="rId223" Type="http://schemas.openxmlformats.org/officeDocument/2006/relationships/hyperlink" Target="https://www.caixa.gov.br/Downloads/sinapi-cadernos-tecnicos/SINAPI-CT-ARGAMASSAS.pdf" TargetMode="External"/><Relationship Id="rId6872" Type="http://schemas.openxmlformats.org/officeDocument/2006/relationships/hyperlink" Target="https://www.caixa.gov.br/Downloads/sinapi-metodologia/Livro_SINAPI_Calculos_Parametros.pdf" TargetMode="External"/><Relationship Id="rId7923" Type="http://schemas.openxmlformats.org/officeDocument/2006/relationships/hyperlink" Target="https://www.caixa.gov.br/Downloads/sinapi-cadernos-tecnicos/SINAPI-CT-PINTURA-EM-SUPERFICIES-METALICAS.pdf" TargetMode="External"/><Relationship Id="rId4076" Type="http://schemas.openxmlformats.org/officeDocument/2006/relationships/hyperlink" Target="https://www.caixa.gov.br/Downloads/sinapi-cadernos-tecnicos/SINAPI-CT-FORMAS-PARA-ESTRUTURAS-DE-CONCRETO-ARMADO.pdf" TargetMode="External"/><Relationship Id="rId5474" Type="http://schemas.openxmlformats.org/officeDocument/2006/relationships/hyperlink" Target="https://www.caixa.gov.br/Downloads/sinapi-cadernos-tecnicos/SINAPI-CT-INSTALACOES-PREDIAIS-DE-AGUA-FRIA-EM-PVC.pdf" TargetMode="External"/><Relationship Id="rId6525" Type="http://schemas.openxmlformats.org/officeDocument/2006/relationships/hyperlink" Target="https://www.caixa.gov.br/Downloads/sinapi-cadernos-tecnicos/SINAPI-CT-INSTALACOES-EM-COBRE.pdf" TargetMode="External"/><Relationship Id="rId4490" Type="http://schemas.openxmlformats.org/officeDocument/2006/relationships/hyperlink" Target="https://www.caixa.gov.br/Downloads/sinapi-cadernos-tecnicos/SINAPI-CT-INSTALACOES-ELETRICAS-ELETRODUTOS-EMBUTIDOS-CABOS-CAIXAS-TOMADAS-E-INTERRUPTORES.pdf" TargetMode="External"/><Relationship Id="rId5127" Type="http://schemas.openxmlformats.org/officeDocument/2006/relationships/hyperlink" Target="https://www.caixa.gov.br/Downloads/sinapi-cadernos-tecnicos/SINAPI-CT-INSTALACOES-HIDRAULICAS-EM-PEX.pdf" TargetMode="External"/><Relationship Id="rId5541" Type="http://schemas.openxmlformats.org/officeDocument/2006/relationships/hyperlink" Target="https://www.caixa.gov.br/Downloads/sinapi-cadernos-tecnicos/SINAPI-CT-INSTALACOES-PREDIAIS-DE-AGUA-FRIA-EM-PVC.pdf" TargetMode="External"/><Relationship Id="rId8697" Type="http://schemas.openxmlformats.org/officeDocument/2006/relationships/hyperlink" Target="https://www.caixa.gov.br/Downloads/sinapi-cadernos-tecnicos/SINAPI-CT-REDES-DE-AGUA-E-ESGOTO-EM-PEAD-LISO-(TUBOS-E-CONEXOES).pdf" TargetMode="External"/><Relationship Id="rId1737" Type="http://schemas.openxmlformats.org/officeDocument/2006/relationships/hyperlink" Target="https://www.caixa.gov.br/Downloads/sinapi-cadernos-tecnicos/SINAPI-CT-CUSTOS-HORARIOS-PRODUTIVO-E-IMPRODUTIVO-DOS-EQUIPAMENTOS.pdf" TargetMode="External"/><Relationship Id="rId3092" Type="http://schemas.openxmlformats.org/officeDocument/2006/relationships/hyperlink" Target="https://www.caixa.gov.br/Downloads/sinapi-cadernos-tecnicos/SINAPI-CT-ESCADAS.pdf" TargetMode="External"/><Relationship Id="rId4143" Type="http://schemas.openxmlformats.org/officeDocument/2006/relationships/hyperlink" Target="https://www.caixa.gov.br/Downloads/sinapi-cadernos-tecnicos/SINAPI-CT-GABIOES-EXECUCAO-DE-MURO-E-PROTECAO-SUPERFICIAL.pdf" TargetMode="External"/><Relationship Id="rId7299" Type="http://schemas.openxmlformats.org/officeDocument/2006/relationships/hyperlink" Target="https://www.caixa.gov.br/Downloads/sinapi-cadernos-tecnicos/SINAPI-CT-MASSA-UNICA-EXTERNA.pdf" TargetMode="External"/><Relationship Id="rId8764" Type="http://schemas.openxmlformats.org/officeDocument/2006/relationships/hyperlink" Target="https://www.caixa.gov.br/Downloads/sinapi-cadernos-tecnicos/SINAPI-CT-REVESTIMENTOS-CERAMICOS-INTERNOS.pdf" TargetMode="External"/><Relationship Id="rId29" Type="http://schemas.openxmlformats.org/officeDocument/2006/relationships/hyperlink" Target="https://www.caixa.gov.br/Downloads/sinapi-cadernos-tecnicos/SINAPI-CT-ALVENARIA-ESTRUTURAL-BLOCOS-DE-CONCRETO.pdf" TargetMode="External"/><Relationship Id="rId4210" Type="http://schemas.openxmlformats.org/officeDocument/2006/relationships/hyperlink" Target="https://www.caixa.gov.br/Downloads/sinapi-cadernos-tecnicos/SINAPI-CT-GRAUTE-E-ARMACAO.pdf" TargetMode="External"/><Relationship Id="rId7366" Type="http://schemas.openxmlformats.org/officeDocument/2006/relationships/hyperlink" Target="https://www.caixa.gov.br/Downloads/sinapi-cadernos-tecnicos/SINAPI-CT-MASSA-UNICA-EXTERNA.pdf" TargetMode="External"/><Relationship Id="rId7780" Type="http://schemas.openxmlformats.org/officeDocument/2006/relationships/hyperlink" Target="https://www.caixa.gov.br/Downloads/sinapi-cadernos-tecnicos/SINAPI-CT-PERFURACAO-HORIZONTAL-DIRECIONAL-HDD.pdf" TargetMode="External"/><Relationship Id="rId8417" Type="http://schemas.openxmlformats.org/officeDocument/2006/relationships/hyperlink" Target="https://www.caixa.gov.br/Downloads/sinapi-cadernos-tecnicos/SINAPI-CT-RASGOS-E-FIXACOES.pdf" TargetMode="External"/><Relationship Id="rId1804" Type="http://schemas.openxmlformats.org/officeDocument/2006/relationships/hyperlink" Target="https://www.caixa.gov.br/Downloads/sinapi-cadernos-tecnicos/SINAPI-CT-CUSTOS-HORARIOS-PRODUTIVO-E-IMPRODUTIVO-DOS-EQUIPAMENTOS.pdf" TargetMode="External"/><Relationship Id="rId6382" Type="http://schemas.openxmlformats.org/officeDocument/2006/relationships/hyperlink" Target="https://www.caixa.gov.br/Downloads/sinapi-cadernos-tecnicos/SINAPI-CT-INSTALACOES-EM-COBRE.pdf" TargetMode="External"/><Relationship Id="rId7019" Type="http://schemas.openxmlformats.org/officeDocument/2006/relationships/hyperlink" Target="https://www.caixa.gov.br/Downloads/sinapi-metodologia/Livro_SINAPI_Calculos_Parametros.pdf" TargetMode="External"/><Relationship Id="rId7433" Type="http://schemas.openxmlformats.org/officeDocument/2006/relationships/hyperlink" Target="https://www.caixa.gov.br/Downloads/sinapi-cadernos-tecnicos/SINAPI-CT-MOBILIARIO-URBANO.pdf" TargetMode="External"/><Relationship Id="rId8831" Type="http://schemas.openxmlformats.org/officeDocument/2006/relationships/hyperlink" Target="https://www.caixa.gov.br/Downloads/sinapi-cadernos-tecnicos/SINAPI-CT-SINALIZACAO-VERTICAL-VIARIA.pdf" TargetMode="External"/><Relationship Id="rId3976" Type="http://schemas.openxmlformats.org/officeDocument/2006/relationships/hyperlink" Target="https://www.caixa.gov.br/Downloads/sinapi-cadernos-tecnicos/SINAPI-CT-FUNDACOES-RASAS-(BLOCOS-SAPATAS-VIGAS-BALDRAME).pdf" TargetMode="External"/><Relationship Id="rId6035" Type="http://schemas.openxmlformats.org/officeDocument/2006/relationships/hyperlink" Target="https://www.caixa.gov.br/Downloads/sinapi-cadernos-tecnicos/SINAPI-CT-INSTALACOES-DE-GAS-E-INCENDIO-EM-ACO-E-FERRO-GALVANIZADO.pdf" TargetMode="External"/><Relationship Id="rId897" Type="http://schemas.openxmlformats.org/officeDocument/2006/relationships/hyperlink" Target="https://www.caixa.gov.br/Downloads/sinapi-cadernos-tecnicos/SINAPI-CT-ATERROS-BASES-SUB-BASES-E-IMPRIMACOES.pdf" TargetMode="External"/><Relationship Id="rId2578" Type="http://schemas.openxmlformats.org/officeDocument/2006/relationships/hyperlink" Target="https://www.caixa.gov.br/Downloads/sinapi-cadernos-tecnicos/SINAPI-CT-DEPRECIACAO-JUROS-IMPOSTOS-E-SEGUROS-MANUTENCAO-E-MATERIAIS-NA-OPERACAO-DOS-EQUIPAMENTOS.pdf" TargetMode="External"/><Relationship Id="rId2992" Type="http://schemas.openxmlformats.org/officeDocument/2006/relationships/hyperlink" Target="https://www.caixa.gov.br/Downloads/sinapi-cadernos-tecnicos/SINAPI-CT-EQUIPAMENTOS-DE-PROTECAO-COLETIVA.pdf" TargetMode="External"/><Relationship Id="rId3629" Type="http://schemas.openxmlformats.org/officeDocument/2006/relationships/hyperlink" Target="https://www.caixa.gov.br/Downloads/sinapi-cadernos-tecnicos/SINAPI-CT-ESTRUTURA-E-TRAMA-PARA-COBERTURA.pdf" TargetMode="External"/><Relationship Id="rId5051" Type="http://schemas.openxmlformats.org/officeDocument/2006/relationships/hyperlink" Target="https://www.caixa.gov.br/Downloads/sinapi-cadernos-tecnicos/SINAPI-CT-INSTALACOES-HIDRAULICAS-RESERVACAO-E-BOMBAS-DE-RECALQUE.pdf" TargetMode="External"/><Relationship Id="rId7500" Type="http://schemas.openxmlformats.org/officeDocument/2006/relationships/hyperlink" Target="https://www.caixa.gov.br/Downloads/sinapi-cadernos-tecnicos/SINAPI-CT-PAREDES-DE-CONCRETO-ARMACAO.pdf" TargetMode="External"/><Relationship Id="rId9258" Type="http://schemas.openxmlformats.org/officeDocument/2006/relationships/hyperlink" Target="https://www.caixa.gov.br/Downloads/sinapi-cadernos-tecnicos/SINAPI-CT-TRANSPORTE-CARGA-E-DESCARGA-DE-MATERIAIS.pdf" TargetMode="External"/><Relationship Id="rId964" Type="http://schemas.openxmlformats.org/officeDocument/2006/relationships/hyperlink" Target="https://www.caixa.gov.br/Downloads/sinapi-cadernos-tecnicos/SINAPI-CT-ATERROS-BASES-SUB-BASES-E-IMPRIMACOES.pdf" TargetMode="External"/><Relationship Id="rId1594" Type="http://schemas.openxmlformats.org/officeDocument/2006/relationships/hyperlink" Target="https://www.caixa.gov.br/Downloads/sinapi-cadernos-tecnicos/SINAPI-CT-CUSTOS-HORARIOS-PRODUTIVO-E-IMPRODUTIVO-DOS-EQUIPAMENTOS.pdf" TargetMode="External"/><Relationship Id="rId2645" Type="http://schemas.openxmlformats.org/officeDocument/2006/relationships/hyperlink" Target="https://www.caixa.gov.br/Downloads/sinapi-cadernos-tecnicos/SINAPI-CT-DEPRECIACAO-JUROS-IMPOSTOS-E-SEGUROS-MANUTENCAO-E-MATERIAIS-NA-OPERACAO-DOS-EQUIPAMENTOS.pdf" TargetMode="External"/><Relationship Id="rId6102" Type="http://schemas.openxmlformats.org/officeDocument/2006/relationships/hyperlink" Target="https://www.caixa.gov.br/Downloads/sinapi-cadernos-tecnicos/SINAPI-CT-INSTALACOES-DE-GAS-E-INCENDIO-EM-ACO-E-FERRO-GALVANIZADO.pdf" TargetMode="External"/><Relationship Id="rId9672" Type="http://schemas.openxmlformats.org/officeDocument/2006/relationships/hyperlink" Target="https://www.caixa.gov.br/Downloads/sinapi-cadernos-tecnicos/SINAPI-CT-VALVULAS-PARA-REDES-DE-SANEAMENTO.pdf" TargetMode="External"/><Relationship Id="rId617" Type="http://schemas.openxmlformats.org/officeDocument/2006/relationships/hyperlink" Target="https://www.caixa.gov.br/Downloads/sinapi-cadernos-tecnicos/SINAPI-CT-ASSENTAMENTO-DE-TUBOS-DE-PVC-E-METALICOS-EM-REDES-DE-AGUA.pdf" TargetMode="External"/><Relationship Id="rId1247" Type="http://schemas.openxmlformats.org/officeDocument/2006/relationships/hyperlink" Target="https://www.caixa.gov.br/Downloads/sinapi-cadernos-tecnicos/SINAPI-CT-CERCAS-PROTETORES-E-ALAMBRADOS.pdf" TargetMode="External"/><Relationship Id="rId1661" Type="http://schemas.openxmlformats.org/officeDocument/2006/relationships/hyperlink" Target="https://www.caixa.gov.br/Downloads/sinapi-cadernos-tecnicos/SINAPI-CT-CUSTOS-HORARIOS-PRODUTIVO-E-IMPRODUTIVO-DOS-EQUIPAMENTOS.pdf" TargetMode="External"/><Relationship Id="rId2712" Type="http://schemas.openxmlformats.org/officeDocument/2006/relationships/hyperlink" Target="https://www.caixa.gov.br/Downloads/sinapi-cadernos-tecnicos/SINAPI-CT-DEPRECIACAO-JUROS-IMPOSTOS-E-SEGUROS-MANUTENCAO-E-MATERIAIS-NA-OPERACAO-DOS-EQUIPAMENTOS.pdf" TargetMode="External"/><Relationship Id="rId5868" Type="http://schemas.openxmlformats.org/officeDocument/2006/relationships/hyperlink" Target="https://www.caixa.gov.br/Downloads/sinapi-cadernos-tecnicos/SINAPI-CT-INSTALACOES-PREDIAIS-DE-AGUAS-PLUVIAIS-TUBOS-CONEXOES-CAIXAS-E-RALOS.pdf" TargetMode="External"/><Relationship Id="rId6919" Type="http://schemas.openxmlformats.org/officeDocument/2006/relationships/hyperlink" Target="https://www.caixa.gov.br/Downloads/sinapi-metodologia/Livro_SINAPI_Calculos_Parametros.pdf" TargetMode="External"/><Relationship Id="rId8274" Type="http://schemas.openxmlformats.org/officeDocument/2006/relationships/hyperlink" Target="https://www.caixa.gov.br/Downloads/sinapi-cadernos-tecnicos/SINAPI-CT-POCOS-DE-VISITA-E-CAIXAS-PARA-BOCAS-DE-LOBO.pdf" TargetMode="External"/><Relationship Id="rId9325" Type="http://schemas.openxmlformats.org/officeDocument/2006/relationships/hyperlink" Target="https://www.caixa.gov.br/Downloads/sinapi-cadernos-tecnicos/SINAPI-CT-TRANSPORTE-CARGA-E-DESCARGA-DE-MATERIAIS.pdf" TargetMode="External"/><Relationship Id="rId1314" Type="http://schemas.openxmlformats.org/officeDocument/2006/relationships/hyperlink" Target="https://www.caixa.gov.br/Downloads/sinapi-cadernos-tecnicos/SINAPI-CT-CONCRETO-PROJETADO.pdf" TargetMode="External"/><Relationship Id="rId4884" Type="http://schemas.openxmlformats.org/officeDocument/2006/relationships/hyperlink" Target="https://www.caixa.gov.br/Downloads/sinapi-cadernos-tecnicos/SINAPI-CT-INSTALACOES-HIDRAULICAS-RESERVACAO-E-BOMBAS-DE-RECALQUE.pdf" TargetMode="External"/><Relationship Id="rId5935" Type="http://schemas.openxmlformats.org/officeDocument/2006/relationships/hyperlink" Target="https://www.caixa.gov.br/Downloads/sinapi-cadernos-tecnicos/SINAPI-CT-INSTALACOES-DE-DIVISORIAS-DIVERSAS.pdf" TargetMode="External"/><Relationship Id="rId7290" Type="http://schemas.openxmlformats.org/officeDocument/2006/relationships/hyperlink" Target="https://www.caixa.gov.br/Downloads/sinapi-cadernos-tecnicos/SINAPI-CT-MASSA-UNICA-EXTERNA.pdf" TargetMode="External"/><Relationship Id="rId8341" Type="http://schemas.openxmlformats.org/officeDocument/2006/relationships/hyperlink" Target="https://www.caixa.gov.br/Downloads/sinapi-cadernos-tecnicos/SINAPI-CT-QUADRAS-E-SEUS-EQUIPAMENTOS.pdf" TargetMode="External"/><Relationship Id="rId3486" Type="http://schemas.openxmlformats.org/officeDocument/2006/relationships/hyperlink" Target="https://www.caixa.gov.br/Downloads/sinapi-cadernos-tecnicos/SINAPI-CT-ESQUADRIAS-PORTAS.pdf" TargetMode="External"/><Relationship Id="rId4537" Type="http://schemas.openxmlformats.org/officeDocument/2006/relationships/hyperlink" Target="https://www.caixa.gov.br/Downloads/sinapi-cadernos-tecnicos/SINAPI-CT-INSTALACOES-ELETRICAS-ELETRODUTOS-EMBUTIDOS-CABOS-CAIXAS-TOMADAS-E-INTERRUPTORES.pdf" TargetMode="External"/><Relationship Id="rId20" Type="http://schemas.openxmlformats.org/officeDocument/2006/relationships/hyperlink" Target="https://www.caixa.gov.br/Downloads/sinapi-cadernos-tecnicos/SINAPI-CT-ALVENARIA-ESTRUTURAL-BLOCOS-DE-CONCRETO.pdf" TargetMode="External"/><Relationship Id="rId2088" Type="http://schemas.openxmlformats.org/officeDocument/2006/relationships/hyperlink" Target="https://www.caixa.gov.br/Downloads/sinapi-cadernos-tecnicos/SINAPI-CT-DEPRECIACAO-JUROS-IMPOSTOS-E-SEGUROS-MANUTENCAO-E-MATERIAIS-NA-OPERACAO-DOS-EQUIPAMENTOS.pdf" TargetMode="External"/><Relationship Id="rId3139" Type="http://schemas.openxmlformats.org/officeDocument/2006/relationships/hyperlink" Target="https://www.caixa.gov.br/Downloads/sinapi-cadernos-tecnicos/SINAPI-CT-ESCADAS.pdf" TargetMode="External"/><Relationship Id="rId4951" Type="http://schemas.openxmlformats.org/officeDocument/2006/relationships/hyperlink" Target="https://www.caixa.gov.br/Downloads/sinapi-cadernos-tecnicos/SINAPI-CT-INSTALACOES-HIDRAULICAS-RESERVACAO-E-BOMBAS-DE-RECALQUE.pdf" TargetMode="External"/><Relationship Id="rId7010" Type="http://schemas.openxmlformats.org/officeDocument/2006/relationships/hyperlink" Target="https://www.caixa.gov.br/Downloads/sinapi-metodologia/Livro_SINAPI_Calculos_Parametros.pdf" TargetMode="External"/><Relationship Id="rId474" Type="http://schemas.openxmlformats.org/officeDocument/2006/relationships/hyperlink" Target="https://www.caixa.gov.br/Downloads/sinapi-cadernos-tecnicos/SINAPI-CT-ASSENTAMENTO-DE-TUBOS-DE-PVC-E-METALICOS-EM-REDES-DE-AGUA.pdf" TargetMode="External"/><Relationship Id="rId2155" Type="http://schemas.openxmlformats.org/officeDocument/2006/relationships/hyperlink" Target="https://www.caixa.gov.br/Downloads/sinapi-cadernos-tecnicos/SINAPI-CT-DEPRECIACAO-JUROS-IMPOSTOS-E-SEGUROS-MANUTENCAO-E-MATERIAIS-NA-OPERACAO-DOS-EQUIPAMENTOS.pdf" TargetMode="External"/><Relationship Id="rId3553" Type="http://schemas.openxmlformats.org/officeDocument/2006/relationships/hyperlink" Target="https://www.caixa.gov.br/Downloads/sinapi-cadernos-tecnicos/SINAPI-CT-ESQUADRIAS-PORTAS.pdf" TargetMode="External"/><Relationship Id="rId4604" Type="http://schemas.openxmlformats.org/officeDocument/2006/relationships/hyperlink" Target="https://www.caixa.gov.br/Downloads/sinapi-cadernos-tecnicos/SINAPI-CT-INSTALACOES-ELETRICAS-ELETRODUTOS-CONEXOES-E-CONDULETES-APARENTES.pdf" TargetMode="External"/><Relationship Id="rId9182" Type="http://schemas.openxmlformats.org/officeDocument/2006/relationships/hyperlink" Target="https://www.caixa.gov.br/Downloads/sinapi-cadernos-tecnicos/SINAPI-CT-TRANSPORTE-DE-MATERIAIS-DENTRO-DO-CANTEIRO-DE-OBRAS.pdf" TargetMode="External"/><Relationship Id="rId127" Type="http://schemas.openxmlformats.org/officeDocument/2006/relationships/hyperlink" Target="https://www.caixa.gov.br/Downloads/sinapi-cadernos-tecnicos/SINAPI-CT-ARGAMASSAS.pdf" TargetMode="External"/><Relationship Id="rId3206" Type="http://schemas.openxmlformats.org/officeDocument/2006/relationships/hyperlink" Target="https://www.caixa.gov.br/Downloads/sinapi-cadernos-tecnicos/SINAPI-CT-ESCAVACAO-VERTICAL-A-CEU-ABERTO.pdf" TargetMode="External"/><Relationship Id="rId3620" Type="http://schemas.openxmlformats.org/officeDocument/2006/relationships/hyperlink" Target="https://www.caixa.gov.br/Downloads/sinapi-cadernos-tecnicos/SINAPI-CT-ESTRUTURA-E-TRAMA-PARA-COBERTURA.pdf" TargetMode="External"/><Relationship Id="rId6776" Type="http://schemas.openxmlformats.org/officeDocument/2006/relationships/hyperlink" Target="https://www.caixa.gov.br/Downloads/sinapi-metodologia/Livro_SINAPI_Calculos_Parametros.pdf" TargetMode="External"/><Relationship Id="rId7827" Type="http://schemas.openxmlformats.org/officeDocument/2006/relationships/hyperlink" Target="https://www.caixa.gov.br/Downloads/sinapi-cadernos-tecnicos/SINAPI-CT-PINTURA-EXTERNA.pdf" TargetMode="External"/><Relationship Id="rId541" Type="http://schemas.openxmlformats.org/officeDocument/2006/relationships/hyperlink" Target="https://www.caixa.gov.br/Downloads/sinapi-cadernos-tecnicos/SINAPI-CT-ASSENTAMENTO-DE-TUBOS-DE-PVC-E-METALICOS-EM-REDES-DE-AGUA.pdf" TargetMode="External"/><Relationship Id="rId1171" Type="http://schemas.openxmlformats.org/officeDocument/2006/relationships/hyperlink" Target="https://www.caixa.gov.br/Downloads/sinapi-cadernos-tecnicos/SINAPI-CT-CAIXAS-DE-AGUA-PARA-EDIFICACOES.pdf" TargetMode="External"/><Relationship Id="rId2222" Type="http://schemas.openxmlformats.org/officeDocument/2006/relationships/hyperlink" Target="https://www.caixa.gov.br/Downloads/sinapi-cadernos-tecnicos/SINAPI-CT-DEPRECIACAO-JUROS-IMPOSTOS-E-SEGUROS-MANUTENCAO-E-MATERIAIS-NA-OPERACAO-DOS-EQUIPAMENTOS.pdf" TargetMode="External"/><Relationship Id="rId5378" Type="http://schemas.openxmlformats.org/officeDocument/2006/relationships/hyperlink" Target="https://www.caixa.gov.br/Downloads/sinapi-cadernos-tecnicos/SINAPI-CT-INSTALACOES-PREDIAIS-DE-ESGOTO-TUBOS-E-CONEXOES.pdf" TargetMode="External"/><Relationship Id="rId5792" Type="http://schemas.openxmlformats.org/officeDocument/2006/relationships/hyperlink" Target="https://www.caixa.gov.br/Downloads/sinapi-cadernos-tecnicos/SINAPI-CT-INSTALACOES-PREDIAIS-DE-AGUA-QUENTE-EM-CPVC.pdf" TargetMode="External"/><Relationship Id="rId6429" Type="http://schemas.openxmlformats.org/officeDocument/2006/relationships/hyperlink" Target="https://www.caixa.gov.br/Downloads/sinapi-cadernos-tecnicos/SINAPI-CT-INSTALACOES-EM-COBRE.pdf" TargetMode="External"/><Relationship Id="rId6843" Type="http://schemas.openxmlformats.org/officeDocument/2006/relationships/hyperlink" Target="https://www.caixa.gov.br/Downloads/sinapi-metodologia/Livro_SINAPI_Calculos_Parametros.pdf" TargetMode="External"/><Relationship Id="rId1988" Type="http://schemas.openxmlformats.org/officeDocument/2006/relationships/hyperlink" Target="https://www.caixa.gov.br/Downloads/sinapi-cadernos-tecnicos/SINAPI-CT-DEPRECIACAO-JUROS-IMPOSTOS-E-SEGUROS-MANUTENCAO-E-MATERIAIS-NA-OPERACAO-DOS-EQUIPAMENTOS.pdf" TargetMode="External"/><Relationship Id="rId4394" Type="http://schemas.openxmlformats.org/officeDocument/2006/relationships/hyperlink" Target="https://www.caixa.gov.br/Downloads/sinapi-cadernos-tecnicos/SINAPI-CT-INSTALACOES-ELETRICAS-ELETRODUTOS-EMBUTIDOS-CABOS-CAIXAS-TOMADAS-E-INTERRUPTORES.pdf" TargetMode="External"/><Relationship Id="rId5445" Type="http://schemas.openxmlformats.org/officeDocument/2006/relationships/hyperlink" Target="https://www.caixa.gov.br/Downloads/sinapi-cadernos-tecnicos/SINAPI-CT-INSTALACOES-PREDIAIS-DE-ESGOTO-TUBOS-E-CONEXOES.pdf" TargetMode="External"/><Relationship Id="rId4047" Type="http://schemas.openxmlformats.org/officeDocument/2006/relationships/hyperlink" Target="https://www.caixa.gov.br/Downloads/sinapi-cadernos-tecnicos/SINAPI-CT-FORMAS-PARA-ESTRUTURAS-DE-CONCRETO-ARMADO.pdf" TargetMode="External"/><Relationship Id="rId4461" Type="http://schemas.openxmlformats.org/officeDocument/2006/relationships/hyperlink" Target="https://www.caixa.gov.br/Downloads/sinapi-cadernos-tecnicos/SINAPI-CT-INSTALACOES-ELETRICAS-ELETRODUTOS-EMBUTIDOS-CABOS-CAIXAS-TOMADAS-E-INTERRUPTORES.pdf" TargetMode="External"/><Relationship Id="rId5512" Type="http://schemas.openxmlformats.org/officeDocument/2006/relationships/hyperlink" Target="https://www.caixa.gov.br/Downloads/sinapi-cadernos-tecnicos/SINAPI-CT-INSTALACOES-PREDIAIS-DE-AGUA-FRIA-EM-PVC.pdf" TargetMode="External"/><Relationship Id="rId6910" Type="http://schemas.openxmlformats.org/officeDocument/2006/relationships/hyperlink" Target="https://www.caixa.gov.br/Downloads/sinapi-metodologia/Livro_SINAPI_Calculos_Parametros.pdf" TargetMode="External"/><Relationship Id="rId8668" Type="http://schemas.openxmlformats.org/officeDocument/2006/relationships/hyperlink" Target="https://www.caixa.gov.br/Downloads/sinapi-cadernos-tecnicos/SINAPI-CT-REDES-DE-AGUA-E-ESGOTO-EM-PEAD-LISO-(TUBOS-E-CONEXOES).pdf" TargetMode="External"/><Relationship Id="rId9719" Type="http://schemas.openxmlformats.org/officeDocument/2006/relationships/hyperlink" Target="https://www.caixa.gov.br/Downloads/sinapi-cadernos-tecnicos/SINAPI-CT-VALVULAS-PARA-REDES-DE-SANEAMENTO.pdf" TargetMode="External"/><Relationship Id="rId3063" Type="http://schemas.openxmlformats.org/officeDocument/2006/relationships/hyperlink" Target="https://www.caixa.gov.br/Downloads/sinapi-cadernos-tecnicos/SINAPI-CT-ESCADAS.pdf" TargetMode="External"/><Relationship Id="rId4114" Type="http://schemas.openxmlformats.org/officeDocument/2006/relationships/hyperlink" Target="https://www.caixa.gov.br/Downloads/sinapi-cadernos-tecnicos/SINAPI-CT-FORMAS-PARA-ESTRUTURAS-DE-CONCRETO-ARMADO.pdf" TargetMode="External"/><Relationship Id="rId1708" Type="http://schemas.openxmlformats.org/officeDocument/2006/relationships/hyperlink" Target="https://www.caixa.gov.br/Downloads/sinapi-cadernos-tecnicos/SINAPI-CT-CUSTOS-HORARIOS-PRODUTIVO-E-IMPRODUTIVO-DOS-EQUIPAMENTOS.pdf" TargetMode="External"/><Relationship Id="rId3130" Type="http://schemas.openxmlformats.org/officeDocument/2006/relationships/hyperlink" Target="https://www.caixa.gov.br/Downloads/sinapi-cadernos-tecnicos/SINAPI-CT-ESCADAS.pdf" TargetMode="External"/><Relationship Id="rId6286" Type="http://schemas.openxmlformats.org/officeDocument/2006/relationships/hyperlink" Target="https://www.caixa.gov.br/Downloads/sinapi-cadernos-tecnicos/SINAPI-CT-INSTALACOES-DE-GAS-EM-PEX-MULTICAMADAS.pdf" TargetMode="External"/><Relationship Id="rId7337" Type="http://schemas.openxmlformats.org/officeDocument/2006/relationships/hyperlink" Target="https://www.caixa.gov.br/Downloads/sinapi-cadernos-tecnicos/SINAPI-CT-MASSA-UNICA-EXTERNA.pdf" TargetMode="External"/><Relationship Id="rId7684" Type="http://schemas.openxmlformats.org/officeDocument/2006/relationships/hyperlink" Target="https://www.caixa.gov.br/Downloads/sinapi-cadernos-tecnicos/SINAPI-CT-PAVIMENTO-INTERTRAVADO.pdf" TargetMode="External"/><Relationship Id="rId8735" Type="http://schemas.openxmlformats.org/officeDocument/2006/relationships/hyperlink" Target="https://www.caixa.gov.br/Downloads/sinapi-cadernos-tecnicos/SINAPI-CT-REDES-DE-AGUA-E-ESGOTO-EM-PEAD-LISO-(TUBOS-E-CONEXOES).pdf" TargetMode="External"/><Relationship Id="rId7751" Type="http://schemas.openxmlformats.org/officeDocument/2006/relationships/hyperlink" Target="https://www.caixa.gov.br/Downloads/sinapi-cadernos-tecnicos/SINAPI-CT-PERFURACAO-HORIZONTAL-DIRECIONAL-HDD.pdf" TargetMode="External"/><Relationship Id="rId8802" Type="http://schemas.openxmlformats.org/officeDocument/2006/relationships/hyperlink" Target="https://www.caixa.gov.br/Downloads/sinapi-cadernos-tecnicos/SINAPI-CT-REVESTIMENTOS-CERAMICOS-INTERNOS.pdf" TargetMode="External"/><Relationship Id="rId2896" Type="http://schemas.openxmlformats.org/officeDocument/2006/relationships/hyperlink" Target="https://www.caixa.gov.br/Downloads/sinapi-cadernos-tecnicos/SINAPI-CT-ELETROCALHAS.pdf" TargetMode="External"/><Relationship Id="rId3947" Type="http://schemas.openxmlformats.org/officeDocument/2006/relationships/hyperlink" Target="https://www.caixa.gov.br/Downloads/sinapi-cadernos-tecnicos/SINAPI-CT-FOSSAS-E-SUMIDOUROS.pdf" TargetMode="External"/><Relationship Id="rId6353" Type="http://schemas.openxmlformats.org/officeDocument/2006/relationships/hyperlink" Target="https://www.caixa.gov.br/Downloads/sinapi-cadernos-tecnicos/SINAPI-CT-INSTALACOES-DE-AR-CONDICIONADO.pdf" TargetMode="External"/><Relationship Id="rId7404" Type="http://schemas.openxmlformats.org/officeDocument/2006/relationships/hyperlink" Target="https://www.caixa.gov.br/Downloads/sinapi-cadernos-tecnicos/SINAPI-CT-MASSA-UNICA-INTERNA.pdf" TargetMode="External"/><Relationship Id="rId868" Type="http://schemas.openxmlformats.org/officeDocument/2006/relationships/hyperlink" Target="https://www.caixa.gov.br/Downloads/sinapi-cadernos-tecnicos/SINAPI-CT-ATERROS-BASES-SUB-BASES-E-IMPRIMACOES.pdf" TargetMode="External"/><Relationship Id="rId1498" Type="http://schemas.openxmlformats.org/officeDocument/2006/relationships/hyperlink" Target="https://www.caixa.gov.br/Downloads/sinapi-cadernos-tecnicos/SINAPI-CT-CUSTOS-HORARIOS-PRODUTIVO-E-IMPRODUTIVO-DOS-EQUIPAMENTOS.pdf" TargetMode="External"/><Relationship Id="rId2549" Type="http://schemas.openxmlformats.org/officeDocument/2006/relationships/hyperlink" Target="https://www.caixa.gov.br/Downloads/sinapi-cadernos-tecnicos/SINAPI-CT-DEPRECIACAO-JUROS-IMPOSTOS-E-SEGUROS-MANUTENCAO-E-MATERIAIS-NA-OPERACAO-DOS-EQUIPAMENTOS.pdf" TargetMode="External"/><Relationship Id="rId2963" Type="http://schemas.openxmlformats.org/officeDocument/2006/relationships/hyperlink" Target="https://www.caixa.gov.br/Downloads/sinapi-cadernos-tecnicos/SINAPI-CT-ENERGIA-SOLAR-PARA-EDIFICACOES.pdf" TargetMode="External"/><Relationship Id="rId6006" Type="http://schemas.openxmlformats.org/officeDocument/2006/relationships/hyperlink" Target="https://www.caixa.gov.br/Downloads/sinapi-cadernos-tecnicos/SINAPI-CT-INSTALACOES-DE-GAS-E-INCENDIO-EM-ACO-E-FERRO-GALVANIZADO.pdf" TargetMode="External"/><Relationship Id="rId6420" Type="http://schemas.openxmlformats.org/officeDocument/2006/relationships/hyperlink" Target="https://www.caixa.gov.br/Downloads/sinapi-cadernos-tecnicos/SINAPI-CT-INSTALACOES-EM-COBRE.pdf" TargetMode="External"/><Relationship Id="rId9576" Type="http://schemas.openxmlformats.org/officeDocument/2006/relationships/hyperlink" Target="https://www.caixa.gov.br/Downloads/sinapi-cadernos-tecnicos/SINAPI-CT-VALVULAS-E-REGISTROS-PARA-SISTEMAS-PREDIAIS.pdf" TargetMode="External"/><Relationship Id="rId935" Type="http://schemas.openxmlformats.org/officeDocument/2006/relationships/hyperlink" Target="https://www.caixa.gov.br/Downloads/sinapi-cadernos-tecnicos/SINAPI-CT-ATERROS-BASES-SUB-BASES-E-IMPRIMACOES.pdf" TargetMode="External"/><Relationship Id="rId1565" Type="http://schemas.openxmlformats.org/officeDocument/2006/relationships/hyperlink" Target="https://www.caixa.gov.br/Downloads/sinapi-cadernos-tecnicos/SINAPI-CT-CUSTOS-HORARIOS-PRODUTIVO-E-IMPRODUTIVO-DOS-EQUIPAMENTOS.pdf" TargetMode="External"/><Relationship Id="rId2616" Type="http://schemas.openxmlformats.org/officeDocument/2006/relationships/hyperlink" Target="https://www.caixa.gov.br/Downloads/sinapi-cadernos-tecnicos/SINAPI-CT-DEPRECIACAO-JUROS-IMPOSTOS-E-SEGUROS-MANUTENCAO-E-MATERIAIS-NA-OPERACAO-DOS-EQUIPAMENTOS.pdf" TargetMode="External"/><Relationship Id="rId5022" Type="http://schemas.openxmlformats.org/officeDocument/2006/relationships/hyperlink" Target="https://www.caixa.gov.br/Downloads/sinapi-cadernos-tecnicos/SINAPI-CT-INSTALACOES-HIDRAULICAS-RESERVACAO-E-BOMBAS-DE-RECALQUE.pdf" TargetMode="External"/><Relationship Id="rId8178" Type="http://schemas.openxmlformats.org/officeDocument/2006/relationships/hyperlink" Target="https://www.caixa.gov.br/Downloads/sinapi-cadernos-tecnicos/SINAPI-CT-POCOS-DE-VISITA-E-CAIXAS-PARA-BOCAS-DE-LOBO.pdf" TargetMode="External"/><Relationship Id="rId8592" Type="http://schemas.openxmlformats.org/officeDocument/2006/relationships/hyperlink" Target="https://www.caixa.gov.br/Downloads/sinapi-cadernos-tecnicos/SINAPI-CT-REDES-DE-LOGICA-TELEFONIA-E-IMAGEM.pdf" TargetMode="External"/><Relationship Id="rId9229" Type="http://schemas.openxmlformats.org/officeDocument/2006/relationships/hyperlink" Target="https://www.caixa.gov.br/Downloads/sinapi-cadernos-tecnicos/SINAPI-CT-TRANSPORTE-DE-MATERIAIS-DENTRO-DO-CANTEIRO-DE-OBRAS.pdf" TargetMode="External"/><Relationship Id="rId9643" Type="http://schemas.openxmlformats.org/officeDocument/2006/relationships/hyperlink" Target="https://www.caixa.gov.br/Downloads/sinapi-cadernos-tecnicos/SINAPI-CT-VALVULAS-E-REGISTROS-PARA-SISTEMAS-PREDIAIS.pdf" TargetMode="External"/><Relationship Id="rId1218" Type="http://schemas.openxmlformats.org/officeDocument/2006/relationships/hyperlink" Target="https://www.caixa.gov.br/Downloads/sinapi-cadernos-tecnicos/SINAPI-CT-CANALETAS-GRELHAS-E-CAIXAS-COM-GRELHA-PARA-DRENAGEM.pdf" TargetMode="External"/><Relationship Id="rId7194" Type="http://schemas.openxmlformats.org/officeDocument/2006/relationships/hyperlink" Target="https://www.caixa.gov.br/Downloads/sinapi-cadernos-tecnicos/SINAPI-CT-LOUCAS-E-METAIS.pdf" TargetMode="External"/><Relationship Id="rId8245" Type="http://schemas.openxmlformats.org/officeDocument/2006/relationships/hyperlink" Target="https://www.caixa.gov.br/Downloads/sinapi-cadernos-tecnicos/SINAPI-CT-POCOS-DE-VISITA-E-CAIXAS-PARA-BOCAS-DE-LOBO.pdf" TargetMode="External"/><Relationship Id="rId1632" Type="http://schemas.openxmlformats.org/officeDocument/2006/relationships/hyperlink" Target="https://www.caixa.gov.br/Downloads/sinapi-cadernos-tecnicos/SINAPI-CT-CUSTOS-HORARIOS-PRODUTIVO-E-IMPRODUTIVO-DOS-EQUIPAMENTOS.pdf" TargetMode="External"/><Relationship Id="rId4788" Type="http://schemas.openxmlformats.org/officeDocument/2006/relationships/hyperlink" Target="https://www.caixa.gov.br/Downloads/sinapi-cadernos-tecnicos/SINAPI-CT-INSTALACOES-ELETRICAS-REDE-DE-DISTRIBUICAO.pdf" TargetMode="External"/><Relationship Id="rId5839" Type="http://schemas.openxmlformats.org/officeDocument/2006/relationships/hyperlink" Target="https://www.caixa.gov.br/Downloads/sinapi-cadernos-tecnicos/SINAPI-CT-INSTALACOES-PREDIAIS-DE-AGUAS-PLUVIAIS-TUBOS-CONEXOES-CAIXAS-E-RALOS.pdf" TargetMode="External"/><Relationship Id="rId7261" Type="http://schemas.openxmlformats.org/officeDocument/2006/relationships/hyperlink" Target="https://www.caixa.gov.br/Downloads/sinapi-cadernos-tecnicos/SINAPI-CT-LUMINARIAS-EXTERNAS.pdf" TargetMode="External"/><Relationship Id="rId9710" Type="http://schemas.openxmlformats.org/officeDocument/2006/relationships/hyperlink" Target="https://www.caixa.gov.br/Downloads/sinapi-cadernos-tecnicos/SINAPI-CT-VALVULAS-PARA-REDES-DE-SANEAMENTO.pdf" TargetMode="External"/><Relationship Id="rId4855" Type="http://schemas.openxmlformats.org/officeDocument/2006/relationships/hyperlink" Target="https://www.caixa.gov.br/Downloads/sinapi-cadernos-tecnicos/SINAPI-CT-INSTALACOES-HIDRAULICAS-RESERVACAO-E-BOMBAS-DE-RECALQUE.pdf" TargetMode="External"/><Relationship Id="rId5906" Type="http://schemas.openxmlformats.org/officeDocument/2006/relationships/hyperlink" Target="https://www.caixa.gov.br/Downloads/sinapi-cadernos-tecnicos/SINAPI-CT-INSTALACOES-PREDIAIS-DE-AGUAS-PLUVIAIS-TUBOS-CONEXOES-CAIXAS-E-RALOS.pdf" TargetMode="External"/><Relationship Id="rId8312" Type="http://schemas.openxmlformats.org/officeDocument/2006/relationships/hyperlink" Target="https://www.caixa.gov.br/Downloads/sinapi-cadernos-tecnicos/SINAPI-CT-PRODUCAO-DE-CONCRETOS-E-ARGAMASSAS-UTILIZANDO-AGREGADO-RECICLADO.pdf" TargetMode="External"/><Relationship Id="rId3457" Type="http://schemas.openxmlformats.org/officeDocument/2006/relationships/hyperlink" Target="https://www.caixa.gov.br/Downloads/sinapi-cadernos-tecnicos/SINAPI-CT-ESQUADRIAS-PORTAS.pdf" TargetMode="External"/><Relationship Id="rId3871" Type="http://schemas.openxmlformats.org/officeDocument/2006/relationships/hyperlink" Target="https://www.caixa.gov.br/Downloads/sinapi-cadernos-tecnicos/SINAPI-CT-EXECUCAO-DE-TIRANTES.pdf" TargetMode="External"/><Relationship Id="rId4508" Type="http://schemas.openxmlformats.org/officeDocument/2006/relationships/hyperlink" Target="https://www.caixa.gov.br/Downloads/sinapi-cadernos-tecnicos/SINAPI-CT-INSTALACOES-ELETRICAS-ELETRODUTOS-EMBUTIDOS-CABOS-CAIXAS-TOMADAS-E-INTERRUPTORES.pdf" TargetMode="External"/><Relationship Id="rId4922" Type="http://schemas.openxmlformats.org/officeDocument/2006/relationships/hyperlink" Target="https://www.caixa.gov.br/Downloads/sinapi-cadernos-tecnicos/SINAPI-CT-INSTALACOES-HIDRAULICAS-RESERVACAO-E-BOMBAS-DE-RECALQUE.pdf" TargetMode="External"/><Relationship Id="rId378" Type="http://schemas.openxmlformats.org/officeDocument/2006/relationships/hyperlink" Target="https://www.caixa.gov.br/Downloads/sinapi-cadernos-tecnicos/SINAPI-CT-ASSENTAMENTO-DE-TUBOS-DE-ESGOTO-EM-PVC-E-PEAD.pdf" TargetMode="External"/><Relationship Id="rId792" Type="http://schemas.openxmlformats.org/officeDocument/2006/relationships/hyperlink" Target="https://www.caixa.gov.br/Downloads/sinapi-cadernos-tecnicos/SINAPI-CT-ATERROS-BASES-SUB-BASES-E-IMPRIMACOES.pdf" TargetMode="External"/><Relationship Id="rId2059" Type="http://schemas.openxmlformats.org/officeDocument/2006/relationships/hyperlink" Target="https://www.caixa.gov.br/Downloads/sinapi-cadernos-tecnicos/SINAPI-CT-DEPRECIACAO-JUROS-IMPOSTOS-E-SEGUROS-MANUTENCAO-E-MATERIAIS-NA-OPERACAO-DOS-EQUIPAMENTOS.pdf" TargetMode="External"/><Relationship Id="rId2473" Type="http://schemas.openxmlformats.org/officeDocument/2006/relationships/hyperlink" Target="https://www.caixa.gov.br/Downloads/sinapi-cadernos-tecnicos/SINAPI-CT-DEPRECIACAO-JUROS-IMPOSTOS-E-SEGUROS-MANUTENCAO-E-MATERIAIS-NA-OPERACAO-DOS-EQUIPAMENTOS.pdf" TargetMode="External"/><Relationship Id="rId3524" Type="http://schemas.openxmlformats.org/officeDocument/2006/relationships/hyperlink" Target="https://www.caixa.gov.br/Downloads/sinapi-cadernos-tecnicos/SINAPI-CT-ESQUADRIAS-PORTAS.pdf" TargetMode="External"/><Relationship Id="rId9086" Type="http://schemas.openxmlformats.org/officeDocument/2006/relationships/hyperlink" Target="https://www.caixa.gov.br/Downloads/sinapi-cadernos-tecnicos/SINAPI-CT-TRANSPORTE-FLUVIAL-CARGA-E-DESCARGA.pdf" TargetMode="External"/><Relationship Id="rId445" Type="http://schemas.openxmlformats.org/officeDocument/2006/relationships/hyperlink" Target="https://www.caixa.gov.br/Downloads/sinapi-cadernos-tecnicos/SINAPI-CT-ASSENTAMENTO-DE-TUBOS-DE-PVC-E-METALICOS-EM-REDES-DE-AGUA.pdf" TargetMode="External"/><Relationship Id="rId1075" Type="http://schemas.openxmlformats.org/officeDocument/2006/relationships/hyperlink" Target="https://www.caixa.gov.br/Downloads/sinapi-cadernos-tecnicos/SINAPI-CT-BOMBAS-HIDRAULICAS-CENTRIFUGAS-HORIZONTAIS-E-SUBMERSIVEIS.pdf" TargetMode="External"/><Relationship Id="rId2126" Type="http://schemas.openxmlformats.org/officeDocument/2006/relationships/hyperlink" Target="https://www.caixa.gov.br/Downloads/sinapi-cadernos-tecnicos/SINAPI-CT-DEPRECIACAO-JUROS-IMPOSTOS-E-SEGUROS-MANUTENCAO-E-MATERIAIS-NA-OPERACAO-DOS-EQUIPAMENTOS.pdf" TargetMode="External"/><Relationship Id="rId2540" Type="http://schemas.openxmlformats.org/officeDocument/2006/relationships/hyperlink" Target="https://www.caixa.gov.br/Downloads/sinapi-cadernos-tecnicos/SINAPI-CT-DEPRECIACAO-JUROS-IMPOSTOS-E-SEGUROS-MANUTENCAO-E-MATERIAIS-NA-OPERACAO-DOS-EQUIPAMENTOS.pdf" TargetMode="External"/><Relationship Id="rId5696" Type="http://schemas.openxmlformats.org/officeDocument/2006/relationships/hyperlink" Target="https://www.caixa.gov.br/Downloads/sinapi-cadernos-tecnicos/SINAPI-CT-INSTALACOES-PREDIAIS-DE-AGUA-QUENTE-EM-CPVC.pdf" TargetMode="External"/><Relationship Id="rId6747" Type="http://schemas.openxmlformats.org/officeDocument/2006/relationships/hyperlink" Target="https://www.caixa.gov.br/Downloads/sinapi-cadernos-tecnicos/SINAPI-CT-LIMPEZA-DE-OBRA.pdf" TargetMode="External"/><Relationship Id="rId9153" Type="http://schemas.openxmlformats.org/officeDocument/2006/relationships/hyperlink" Target="https://www.caixa.gov.br/Downloads/sinapi-cadernos-tecnicos/SINAPI-CT-TRANSPORTE-DE-MATERIAIS-DENTRO-DO-CANTEIRO-DE-OBRAS.pdf" TargetMode="External"/><Relationship Id="rId512" Type="http://schemas.openxmlformats.org/officeDocument/2006/relationships/hyperlink" Target="https://www.caixa.gov.br/Downloads/sinapi-cadernos-tecnicos/SINAPI-CT-ASSENTAMENTO-DE-TUBOS-DE-PVC-E-METALICOS-EM-REDES-DE-AGUA.pdf" TargetMode="External"/><Relationship Id="rId1142" Type="http://schemas.openxmlformats.org/officeDocument/2006/relationships/hyperlink" Target="https://www.caixa.gov.br/Downloads/sinapi-cadernos-tecnicos/SINAPI-CT-CAIXAS-ENTERRADAS.pdf" TargetMode="External"/><Relationship Id="rId4298" Type="http://schemas.openxmlformats.org/officeDocument/2006/relationships/hyperlink" Target="https://www.caixa.gov.br/Downloads/sinapi-cadernos-tecnicos/SINAPI-CT-ILUMINACAO-PREDIAL-E-MONITORAMENTO.pdf" TargetMode="External"/><Relationship Id="rId5349" Type="http://schemas.openxmlformats.org/officeDocument/2006/relationships/hyperlink" Target="https://www.caixa.gov.br/Downloads/sinapi-cadernos-tecnicos/SINAPI-CT-INSTALACOES-HIDRAULICAS-EM-PPR.pdf" TargetMode="External"/><Relationship Id="rId9220" Type="http://schemas.openxmlformats.org/officeDocument/2006/relationships/hyperlink" Target="https://www.caixa.gov.br/Downloads/sinapi-cadernos-tecnicos/SINAPI-CT-TRANSPORTE-DE-MATERIAIS-DENTRO-DO-CANTEIRO-DE-OBRAS.pdf" TargetMode="External"/><Relationship Id="rId4365" Type="http://schemas.openxmlformats.org/officeDocument/2006/relationships/hyperlink" Target="https://www.caixa.gov.br/Downloads/sinapi-cadernos-tecnicos/SINAPI-CT-INSTALACOES-ELETRICAS-ELETRODUTOS-EMBUTIDOS-CABOS-CAIXAS-TOMADAS-E-INTERRUPTORES.pdf" TargetMode="External"/><Relationship Id="rId5763" Type="http://schemas.openxmlformats.org/officeDocument/2006/relationships/hyperlink" Target="https://www.caixa.gov.br/Downloads/sinapi-cadernos-tecnicos/SINAPI-CT-INSTALACOES-PREDIAIS-DE-AGUA-QUENTE-EM-CPVC.pdf" TargetMode="External"/><Relationship Id="rId6814" Type="http://schemas.openxmlformats.org/officeDocument/2006/relationships/hyperlink" Target="https://www.caixa.gov.br/Downloads/sinapi-metodologia/Livro_SINAPI_Calculos_Parametros.pdf" TargetMode="External"/><Relationship Id="rId1959" Type="http://schemas.openxmlformats.org/officeDocument/2006/relationships/hyperlink" Target="https://www.caixa.gov.br/Downloads/sinapi-cadernos-tecnicos/SINAPI-CT-DEPRECIACAO-JUROS-IMPOSTOS-E-SEGUROS-MANUTENCAO-E-MATERIAIS-NA-OPERACAO-DOS-EQUIPAMENTOS.pdf" TargetMode="External"/><Relationship Id="rId4018" Type="http://schemas.openxmlformats.org/officeDocument/2006/relationships/hyperlink" Target="https://www.caixa.gov.br/Downloads/sinapi-cadernos-tecnicos/SINAPI-CT-FORMAS-CURVAS-PARA-PAREDES-DE-RESERVATORIOS-DE-CONCRETO.pdf" TargetMode="External"/><Relationship Id="rId5416" Type="http://schemas.openxmlformats.org/officeDocument/2006/relationships/hyperlink" Target="https://www.caixa.gov.br/Downloads/sinapi-cadernos-tecnicos/SINAPI-CT-INSTALACOES-PREDIAIS-DE-ESGOTO-TUBOS-E-CONEXOES.pdf" TargetMode="External"/><Relationship Id="rId5830" Type="http://schemas.openxmlformats.org/officeDocument/2006/relationships/hyperlink" Target="https://www.caixa.gov.br/Downloads/sinapi-cadernos-tecnicos/SINAPI-CT-INSTALACOES-PREDIAIS-DE-AGUAS-PLUVIAIS-TUBOS-CONEXOES-CAIXAS-E-RALOS.pdf" TargetMode="External"/><Relationship Id="rId8986" Type="http://schemas.openxmlformats.org/officeDocument/2006/relationships/hyperlink" Target="https://www.caixa.gov.br/Downloads/sinapi-cadernos-tecnicos/SINAPI-CT-TELHAMENTO-PARA-COBERTURA.pdf" TargetMode="External"/><Relationship Id="rId3381" Type="http://schemas.openxmlformats.org/officeDocument/2006/relationships/hyperlink" Target="https://www.caixa.gov.br/Downloads/sinapi-cadernos-tecnicos/SINAPI-CT-ESCORAMENTO-E-PREPARO-DE-FUNDO-DE-VALAS.pdf" TargetMode="External"/><Relationship Id="rId4432" Type="http://schemas.openxmlformats.org/officeDocument/2006/relationships/hyperlink" Target="https://www.caixa.gov.br/Downloads/sinapi-cadernos-tecnicos/SINAPI-CT-INSTALACOES-ELETRICAS-ELETRODUTOS-EMBUTIDOS-CABOS-CAIXAS-TOMADAS-E-INTERRUPTORES.pdf" TargetMode="External"/><Relationship Id="rId7588" Type="http://schemas.openxmlformats.org/officeDocument/2006/relationships/hyperlink" Target="https://www.caixa.gov.br/Downloads/sinapi-cadernos-tecnicos/SINAPI-CT-PAREDES-EM-DRYWALL.pdf" TargetMode="External"/><Relationship Id="rId8639" Type="http://schemas.openxmlformats.org/officeDocument/2006/relationships/hyperlink" Target="https://www.caixa.gov.br/Downloads/sinapi-cadernos-tecnicos/SINAPI-CT-REDES-DE-LOGICA-TELEFONIA-E-IMAGEM.pdf" TargetMode="External"/><Relationship Id="rId3034" Type="http://schemas.openxmlformats.org/officeDocument/2006/relationships/hyperlink" Target="https://www.caixa.gov.br/Downloads/sinapi-cadernos-tecnicos/SINAPI-CT-EQUIPAMENTOS-DE-PROTECAO-COLETIVA.pdf" TargetMode="External"/><Relationship Id="rId7655" Type="http://schemas.openxmlformats.org/officeDocument/2006/relationships/hyperlink" Target="https://www.caixa.gov.br/Downloads/sinapi-cadernos-tecnicos/SINAPI-CT-PAVIMENTACOES-DIVERSAS-PARALELEPIPEDOS-E-PEDRAS-POLIEDRICAS.pdf" TargetMode="External"/><Relationship Id="rId8706" Type="http://schemas.openxmlformats.org/officeDocument/2006/relationships/hyperlink" Target="https://www.caixa.gov.br/Downloads/sinapi-cadernos-tecnicos/SINAPI-CT-REDES-DE-AGUA-E-ESGOTO-EM-PEAD-LISO-(TUBOS-E-CONEXOES).pdf" TargetMode="External"/><Relationship Id="rId2050" Type="http://schemas.openxmlformats.org/officeDocument/2006/relationships/hyperlink" Target="https://www.caixa.gov.br/Downloads/sinapi-cadernos-tecnicos/SINAPI-CT-DEPRECIACAO-JUROS-IMPOSTOS-E-SEGUROS-MANUTENCAO-E-MATERIAIS-NA-OPERACAO-DOS-EQUIPAMENTOS.pdf" TargetMode="External"/><Relationship Id="rId3101" Type="http://schemas.openxmlformats.org/officeDocument/2006/relationships/hyperlink" Target="https://www.caixa.gov.br/Downloads/sinapi-cadernos-tecnicos/SINAPI-CT-ESCADAS.pdf" TargetMode="External"/><Relationship Id="rId6257" Type="http://schemas.openxmlformats.org/officeDocument/2006/relationships/hyperlink" Target="https://www.caixa.gov.br/Downloads/sinapi-cadernos-tecnicos/SINAPI-CT-INSTALACOES-DE-GAS-E-INCENDIO-EM-ACO-E-FERRO-GALVANIZADO.pdf" TargetMode="External"/><Relationship Id="rId6671" Type="http://schemas.openxmlformats.org/officeDocument/2006/relationships/hyperlink" Target="https://www.caixa.gov.br/Downloads/sinapi-cadernos-tecnicos/SINAPI-CT-LAJES-PRE-MOLDADAS.pdf" TargetMode="External"/><Relationship Id="rId7308" Type="http://schemas.openxmlformats.org/officeDocument/2006/relationships/hyperlink" Target="https://www.caixa.gov.br/Downloads/sinapi-cadernos-tecnicos/SINAPI-CT-MASSA-UNICA-EXTERNA.pdf" TargetMode="External"/><Relationship Id="rId7722" Type="http://schemas.openxmlformats.org/officeDocument/2006/relationships/hyperlink" Target="https://www.caixa.gov.br/Downloads/sinapi-cadernos-tecnicos/SINAPI-CT-PEITORIS-E-CHAPINS.pdf" TargetMode="External"/><Relationship Id="rId5273" Type="http://schemas.openxmlformats.org/officeDocument/2006/relationships/hyperlink" Target="https://www.caixa.gov.br/Downloads/sinapi-cadernos-tecnicos/SINAPI-CT-INSTALACOES-HIDRAULICAS-EM-PPR.pdf" TargetMode="External"/><Relationship Id="rId6324" Type="http://schemas.openxmlformats.org/officeDocument/2006/relationships/hyperlink" Target="https://www.caixa.gov.br/Downloads/sinapi-cadernos-tecnicos/SINAPI-CT-INSTALACOES-DE-AR-CONDICIONADO.pdf" TargetMode="External"/><Relationship Id="rId839" Type="http://schemas.openxmlformats.org/officeDocument/2006/relationships/hyperlink" Target="https://www.caixa.gov.br/Downloads/sinapi-cadernos-tecnicos/SINAPI-CT-ATERROS-BASES-SUB-BASES-E-IMPRIMACOES.pdf" TargetMode="External"/><Relationship Id="rId1469" Type="http://schemas.openxmlformats.org/officeDocument/2006/relationships/hyperlink" Target="https://www.caixa.gov.br/Downloads/sinapi-cadernos-tecnicos/SINAPI-CT-CUSTOS-HORARIOS-PRODUTIVO-E-IMPRODUTIVO-DOS-EQUIPAMENTOS.pdf" TargetMode="External"/><Relationship Id="rId2867" Type="http://schemas.openxmlformats.org/officeDocument/2006/relationships/hyperlink" Target="https://www.caixa.gov.br/Downloads/sinapi-cadernos-tecnicos/SINAPI-CT-ELETROCALHAS.pdf" TargetMode="External"/><Relationship Id="rId3918" Type="http://schemas.openxmlformats.org/officeDocument/2006/relationships/hyperlink" Target="https://www.caixa.gov.br/Downloads/sinapi-cadernos-tecnicos/SINAPI-CT-FORROS.pdf" TargetMode="External"/><Relationship Id="rId5340" Type="http://schemas.openxmlformats.org/officeDocument/2006/relationships/hyperlink" Target="https://www.caixa.gov.br/Downloads/sinapi-cadernos-tecnicos/SINAPI-CT-INSTALACOES-HIDRAULICAS-EM-PPR.pdf" TargetMode="External"/><Relationship Id="rId8496" Type="http://schemas.openxmlformats.org/officeDocument/2006/relationships/hyperlink" Target="https://www.caixa.gov.br/Downloads/sinapi-cadernos-tecnicos/SINAPI-CT-RECOMPOSICAO-DE-PAVIMENTOS.pdf" TargetMode="External"/><Relationship Id="rId9547" Type="http://schemas.openxmlformats.org/officeDocument/2006/relationships/hyperlink" Target="https://www.caixa.gov.br/Downloads/sinapi-cadernos-tecnicos/SINAPI-CT-VIDROS-E-ESPELHOS.pdf" TargetMode="External"/><Relationship Id="rId1883" Type="http://schemas.openxmlformats.org/officeDocument/2006/relationships/hyperlink" Target="https://www.caixa.gov.br/Downloads/sinapi-cadernos-tecnicos/SINAPI-CT-DEMOLICOES-E-REMOCOES.pdf" TargetMode="External"/><Relationship Id="rId2934" Type="http://schemas.openxmlformats.org/officeDocument/2006/relationships/hyperlink" Target="https://www.caixa.gov.br/Downloads/sinapi-cadernos-tecnicos/SINAPI-CT-ELETROCALHAS.pdf" TargetMode="External"/><Relationship Id="rId7098" Type="http://schemas.openxmlformats.org/officeDocument/2006/relationships/hyperlink" Target="https://www.caixa.gov.br/Downloads/sinapi-metodologia/Livro_SINAPI_Calculos_Parametros.pdf" TargetMode="External"/><Relationship Id="rId8149" Type="http://schemas.openxmlformats.org/officeDocument/2006/relationships/hyperlink" Target="https://www.caixa.gov.br/Downloads/sinapi-cadernos-tecnicos/SINAPI-CT-POCOS-DE-VISITA-E-CAIXAS-PARA-BOCAS-DE-LOBO.pdf" TargetMode="External"/><Relationship Id="rId906" Type="http://schemas.openxmlformats.org/officeDocument/2006/relationships/hyperlink" Target="https://www.caixa.gov.br/Downloads/sinapi-cadernos-tecnicos/SINAPI-CT-ATERROS-BASES-SUB-BASES-E-IMPRIMACOES.pdf" TargetMode="External"/><Relationship Id="rId1536" Type="http://schemas.openxmlformats.org/officeDocument/2006/relationships/hyperlink" Target="https://www.caixa.gov.br/Downloads/sinapi-cadernos-tecnicos/SINAPI-CT-CUSTOS-HORARIOS-PRODUTIVO-E-IMPRODUTIVO-DOS-EQUIPAMENTOS.pdf" TargetMode="External"/><Relationship Id="rId1950" Type="http://schemas.openxmlformats.org/officeDocument/2006/relationships/hyperlink" Target="https://www.caixa.gov.br/Downloads/sinapi-cadernos-tecnicos/SINAPI-CT-DEPRECIACAO-JUROS-IMPOSTOS-E-SEGUROS-MANUTENCAO-E-MATERIAIS-NA-OPERACAO-DOS-EQUIPAMENTOS.pdf" TargetMode="External"/><Relationship Id="rId8563" Type="http://schemas.openxmlformats.org/officeDocument/2006/relationships/hyperlink" Target="https://www.caixa.gov.br/Downloads/sinapi-cadernos-tecnicos/SINAPI-CT-REDES-ENTERRADAS-DE-DISTRIBUICAO-ELETRICA.pdf" TargetMode="External"/><Relationship Id="rId9614" Type="http://schemas.openxmlformats.org/officeDocument/2006/relationships/hyperlink" Target="https://www.caixa.gov.br/Downloads/sinapi-cadernos-tecnicos/SINAPI-CT-VALVULAS-E-REGISTROS-PARA-SISTEMAS-PREDIAIS.pdf" TargetMode="External"/><Relationship Id="rId1603" Type="http://schemas.openxmlformats.org/officeDocument/2006/relationships/hyperlink" Target="https://www.caixa.gov.br/Downloads/sinapi-cadernos-tecnicos/SINAPI-CT-CUSTOS-HORARIOS-PRODUTIVO-E-IMPRODUTIVO-DOS-EQUIPAMENTOS.pdf" TargetMode="External"/><Relationship Id="rId4759" Type="http://schemas.openxmlformats.org/officeDocument/2006/relationships/hyperlink" Target="https://www.caixa.gov.br/Downloads/sinapi-cadernos-tecnicos/SINAPI-CT-INSTALACOES-ELETRICAS-REDE-DE-DISTRIBUICAO.pdf" TargetMode="External"/><Relationship Id="rId7165" Type="http://schemas.openxmlformats.org/officeDocument/2006/relationships/hyperlink" Target="https://www.caixa.gov.br/Downloads/sinapi-cadernos-tecnicos/SINAPI-CT-LOUCAS-E-METAIS.pdf" TargetMode="External"/><Relationship Id="rId8216" Type="http://schemas.openxmlformats.org/officeDocument/2006/relationships/hyperlink" Target="https://www.caixa.gov.br/Downloads/sinapi-cadernos-tecnicos/SINAPI-CT-POCOS-DE-VISITA-E-CAIXAS-PARA-BOCAS-DE-LOBO.pdf" TargetMode="External"/><Relationship Id="rId8630" Type="http://schemas.openxmlformats.org/officeDocument/2006/relationships/hyperlink" Target="https://www.caixa.gov.br/Downloads/sinapi-cadernos-tecnicos/SINAPI-CT-REDES-DE-LOGICA-TELEFONIA-E-IMAGEM.pdf" TargetMode="External"/><Relationship Id="rId3775" Type="http://schemas.openxmlformats.org/officeDocument/2006/relationships/hyperlink" Target="https://www.caixa.gov.br/Downloads/sinapi-cadernos-tecnicos/SINAPI-CT-ESTRUTURAS-DE-CONTENCAO-PERFIS-PRANCHADOS-CORTINAS-E-MUROS-DE-ARRIMO.pdf" TargetMode="External"/><Relationship Id="rId4826" Type="http://schemas.openxmlformats.org/officeDocument/2006/relationships/hyperlink" Target="https://www.caixa.gov.br/Downloads/sinapi-cadernos-tecnicos/SINAPI-CT-INSTALACOES-HIDRAULICAS-RESERVACAO-E-BOMBAS-DE-RECALQUE.pdf" TargetMode="External"/><Relationship Id="rId6181" Type="http://schemas.openxmlformats.org/officeDocument/2006/relationships/hyperlink" Target="https://www.caixa.gov.br/Downloads/sinapi-cadernos-tecnicos/SINAPI-CT-INSTALACOES-DE-GAS-E-INCENDIO-EM-ACO-E-FERRO-GALVANIZADO.pdf" TargetMode="External"/><Relationship Id="rId7232" Type="http://schemas.openxmlformats.org/officeDocument/2006/relationships/hyperlink" Target="https://www.caixa.gov.br/Downloads/sinapi-cadernos-tecnicos/SINAPI-CT-LOUCAS-E-METAIS.pdf" TargetMode="External"/><Relationship Id="rId696" Type="http://schemas.openxmlformats.org/officeDocument/2006/relationships/hyperlink" Target="https://www.caixa.gov.br/Downloads/sinapi-cadernos-tecnicos/SINAPI-CT-ASSENTAMENTO-DE-TUBOS-DE-ESGOTO-OU-DRENAGEM-PLUVIAL-EM-CONCRETO.pdf" TargetMode="External"/><Relationship Id="rId2377" Type="http://schemas.openxmlformats.org/officeDocument/2006/relationships/hyperlink" Target="https://www.caixa.gov.br/Downloads/sinapi-cadernos-tecnicos/SINAPI-CT-DEPRECIACAO-JUROS-IMPOSTOS-E-SEGUROS-MANUTENCAO-E-MATERIAIS-NA-OPERACAO-DOS-EQUIPAMENTOS.pdf" TargetMode="External"/><Relationship Id="rId2791" Type="http://schemas.openxmlformats.org/officeDocument/2006/relationships/hyperlink" Target="https://www.caixa.gov.br/Downloads/sinapi-cadernos-tecnicos/SINAPI-CT-DRENOS.pdf" TargetMode="External"/><Relationship Id="rId3428" Type="http://schemas.openxmlformats.org/officeDocument/2006/relationships/hyperlink" Target="https://www.caixa.gov.br/Downloads/sinapi-cadernos-tecnicos/SINAPI-CT-ESQUADRIAS-JANELAS.pdf" TargetMode="External"/><Relationship Id="rId349" Type="http://schemas.openxmlformats.org/officeDocument/2006/relationships/hyperlink" Target="https://www.caixa.gov.br/Downloads/sinapi-cadernos-tecnicos/SINAPI-CT-ASSENTAMENTO-DE-TUBOS-DE-ESGOTO-EM-PVC-E-PEAD.pdf" TargetMode="External"/><Relationship Id="rId763" Type="http://schemas.openxmlformats.org/officeDocument/2006/relationships/hyperlink" Target="https://www.caixa.gov.br/Downloads/sinapi-cadernos-tecnicos/SINAPI-CT-ATERROS-BASES-SUB-BASES-E-IMPRIMACOES.pdf" TargetMode="External"/><Relationship Id="rId1393" Type="http://schemas.openxmlformats.org/officeDocument/2006/relationships/hyperlink" Target="https://www.caixa.gov.br/Downloads/sinapi-cadernos-tecnicos/SINAPI-CT-CONTRAPISO.pdf" TargetMode="External"/><Relationship Id="rId2444" Type="http://schemas.openxmlformats.org/officeDocument/2006/relationships/hyperlink" Target="https://www.caixa.gov.br/Downloads/sinapi-cadernos-tecnicos/SINAPI-CT-DEPRECIACAO-JUROS-IMPOSTOS-E-SEGUROS-MANUTENCAO-E-MATERIAIS-NA-OPERACAO-DOS-EQUIPAMENTOS.pdf" TargetMode="External"/><Relationship Id="rId3842" Type="http://schemas.openxmlformats.org/officeDocument/2006/relationships/hyperlink" Target="https://www.caixa.gov.br/Downloads/sinapi-cadernos-tecnicos/SINAPI-CT-EXECUCAO-DE-GRAMPO-PARA-SOLO-GRAMPEADO.pdf" TargetMode="External"/><Relationship Id="rId6998" Type="http://schemas.openxmlformats.org/officeDocument/2006/relationships/hyperlink" Target="https://www.caixa.gov.br/Downloads/sinapi-metodologia/Livro_SINAPI_Calculos_Parametros.pdf" TargetMode="External"/><Relationship Id="rId9057" Type="http://schemas.openxmlformats.org/officeDocument/2006/relationships/hyperlink" Target="https://www.caixa.gov.br/Downloads/sinapi-cadernos-tecnicos/SINAPI-CT-TRANSPORTE-FLUVIAL-CARGA-E-DESCARGA.pdf" TargetMode="External"/><Relationship Id="rId9471" Type="http://schemas.openxmlformats.org/officeDocument/2006/relationships/hyperlink" Target="https://www.caixa.gov.br/Downloads/sinapi-cadernos-tecnicos/SINAPI-CT-TUBULOES.pdf" TargetMode="External"/><Relationship Id="rId416" Type="http://schemas.openxmlformats.org/officeDocument/2006/relationships/hyperlink" Target="https://www.caixa.gov.br/Downloads/sinapi-cadernos-tecnicos/SINAPI-CT-ASSENTAMENTO-DE-TUBOS-DE-PVC-E-METALICOS-EM-REDES-DE-AGUA.pdf" TargetMode="External"/><Relationship Id="rId1046" Type="http://schemas.openxmlformats.org/officeDocument/2006/relationships/hyperlink" Target="https://www.caixa.gov.br/Downloads/sinapi-cadernos-tecnicos/SINAPI-CT-BOCAS-PARA-BUEIROS.pdf" TargetMode="External"/><Relationship Id="rId8073" Type="http://schemas.openxmlformats.org/officeDocument/2006/relationships/hyperlink" Target="https://www.caixa.gov.br/Downloads/sinapi-cadernos-tecnicos/SINAPI-CT-POSTES-DE-CONCRETO-E-METALICOS.pdf" TargetMode="External"/><Relationship Id="rId9124" Type="http://schemas.openxmlformats.org/officeDocument/2006/relationships/hyperlink" Target="https://www.caixa.gov.br/Downloads/sinapi-cadernos-tecnicos/SINAPI-CT-TRANSPORTE-FLUVIAL-CARGA-E-DESCARGA.pdf" TargetMode="External"/><Relationship Id="rId830" Type="http://schemas.openxmlformats.org/officeDocument/2006/relationships/hyperlink" Target="https://www.caixa.gov.br/Downloads/sinapi-cadernos-tecnicos/SINAPI-CT-ATERROS-BASES-SUB-BASES-E-IMPRIMACOES.pdf" TargetMode="External"/><Relationship Id="rId1460" Type="http://schemas.openxmlformats.org/officeDocument/2006/relationships/hyperlink" Target="https://www.caixa.gov.br/Downloads/sinapi-cadernos-tecnicos/SINAPI-CT-CUSTOS-HORARIOS-PRODUTIVO-E-IMPRODUTIVO-DOS-EQUIPAMENTOS.pdf" TargetMode="External"/><Relationship Id="rId2511" Type="http://schemas.openxmlformats.org/officeDocument/2006/relationships/hyperlink" Target="https://www.caixa.gov.br/Downloads/sinapi-cadernos-tecnicos/SINAPI-CT-DEPRECIACAO-JUROS-IMPOSTOS-E-SEGUROS-MANUTENCAO-E-MATERIAIS-NA-OPERACAO-DOS-EQUIPAMENTOS.pdf" TargetMode="External"/><Relationship Id="rId5667" Type="http://schemas.openxmlformats.org/officeDocument/2006/relationships/hyperlink" Target="https://www.caixa.gov.br/Downloads/sinapi-cadernos-tecnicos/SINAPI-CT-INSTALACOES-PREDIAIS-DE-AGUA-FRIA-EM-PVC.pdf" TargetMode="External"/><Relationship Id="rId6718" Type="http://schemas.openxmlformats.org/officeDocument/2006/relationships/hyperlink" Target="https://www.caixa.gov.br/Downloads/sinapi-cadernos-tecnicos/SINAPI-CT-LIGACOES-PREDIAIS-DE-AGUA-E-ESGOTO.pdf" TargetMode="External"/><Relationship Id="rId1113" Type="http://schemas.openxmlformats.org/officeDocument/2006/relationships/hyperlink" Target="https://www.caixa.gov.br/Downloads/sinapi-cadernos-tecnicos/SINAPI-CT-CAIXAS-ENTERRADAS.pdf" TargetMode="External"/><Relationship Id="rId4269" Type="http://schemas.openxmlformats.org/officeDocument/2006/relationships/hyperlink" Target="https://www.caixa.gov.br/Downloads/sinapi-cadernos-tecnicos/SINAPI-CT-GUIAS-E-SARJETAS.pdf" TargetMode="External"/><Relationship Id="rId4683" Type="http://schemas.openxmlformats.org/officeDocument/2006/relationships/hyperlink" Target="https://www.caixa.gov.br/Downloads/sinapi-cadernos-tecnicos/SINAPI-CT-INSTALACOES-ELETRICAS-QUADROS-CABOS-DISJUNTORES-CONTATORES-E-BARRAMENTOS-BLINDADOS.pdf" TargetMode="External"/><Relationship Id="rId5734" Type="http://schemas.openxmlformats.org/officeDocument/2006/relationships/hyperlink" Target="https://www.caixa.gov.br/Downloads/sinapi-cadernos-tecnicos/SINAPI-CT-INSTALACOES-PREDIAIS-DE-AGUA-QUENTE-EM-CPVC.pdf" TargetMode="External"/><Relationship Id="rId8140" Type="http://schemas.openxmlformats.org/officeDocument/2006/relationships/hyperlink" Target="https://www.caixa.gov.br/Downloads/sinapi-cadernos-tecnicos/SINAPI-CT-POCOS-DE-VISITA-E-CAIXAS-PARA-BOCAS-DE-LOBO.pdf" TargetMode="External"/><Relationship Id="rId3285" Type="http://schemas.openxmlformats.org/officeDocument/2006/relationships/hyperlink" Target="https://www.caixa.gov.br/Downloads/sinapi-cadernos-tecnicos/SINAPI-CT-ESCAVACAO-DE-VALAS.pdf" TargetMode="External"/><Relationship Id="rId4336" Type="http://schemas.openxmlformats.org/officeDocument/2006/relationships/hyperlink" Target="https://www.caixa.gov.br/Downloads/sinapi-cadernos-tecnicos/SINAPI-CT-IMPERMEABILIZACAO-PROTECAO-MECANICA-E-TRATAMENTO-DE-JUNTA.pdf" TargetMode="External"/><Relationship Id="rId4750" Type="http://schemas.openxmlformats.org/officeDocument/2006/relationships/hyperlink" Target="https://www.caixa.gov.br/Downloads/sinapi-cadernos-tecnicos/SINAPI-CT-INSTALACOES-ELETRICAS-REDE-DE-DISTRIBUICAO.pdf" TargetMode="External"/><Relationship Id="rId5801" Type="http://schemas.openxmlformats.org/officeDocument/2006/relationships/hyperlink" Target="https://www.caixa.gov.br/Downloads/sinapi-cadernos-tecnicos/SINAPI-CT-INSTALACOES-PREDIAIS-DE-AGUA-QUENTE-EM-CPVC.pdf" TargetMode="External"/><Relationship Id="rId8957" Type="http://schemas.openxmlformats.org/officeDocument/2006/relationships/hyperlink" Target="https://www.caixa.gov.br/Downloads/sinapi-cadernos-tecnicos/SINAPI-CT-SISTEMAS-DE-MEDICAO.pdf" TargetMode="External"/><Relationship Id="rId3352" Type="http://schemas.openxmlformats.org/officeDocument/2006/relationships/hyperlink" Target="https://www.caixa.gov.br/Downloads/sinapi-cadernos-tecnicos/SINAPI-CT-ESCAVACAO-EM-MATERIAL-DE-3&#170;-CATEGORIA.pdf" TargetMode="External"/><Relationship Id="rId4403" Type="http://schemas.openxmlformats.org/officeDocument/2006/relationships/hyperlink" Target="https://www.caixa.gov.br/Downloads/sinapi-cadernos-tecnicos/SINAPI-CT-INSTALACOES-ELETRICAS-ELETRODUTOS-EMBUTIDOS-CABOS-CAIXAS-TOMADAS-E-INTERRUPTORES.pdf" TargetMode="External"/><Relationship Id="rId7559" Type="http://schemas.openxmlformats.org/officeDocument/2006/relationships/hyperlink" Target="https://www.caixa.gov.br/Downloads/sinapi-cadernos-tecnicos/SINAPI-CT-PAREDES-DE-CONCRETO-ESTUCAMENTO.pdf" TargetMode="External"/><Relationship Id="rId273" Type="http://schemas.openxmlformats.org/officeDocument/2006/relationships/hyperlink" Target="https://www.caixa.gov.br/Downloads/sinapi-cadernos-tecnicos/SINAPI-CT-ARMACAO-DE-ESTACAS.pdf" TargetMode="External"/><Relationship Id="rId3005" Type="http://schemas.openxmlformats.org/officeDocument/2006/relationships/hyperlink" Target="https://www.caixa.gov.br/Downloads/sinapi-cadernos-tecnicos/SINAPI-CT-EQUIPAMENTOS-DE-PROTECAO-COLETIVA.pdf" TargetMode="External"/><Relationship Id="rId6575" Type="http://schemas.openxmlformats.org/officeDocument/2006/relationships/hyperlink" Target="https://www.caixa.gov.br/Downloads/sinapi-cadernos-tecnicos/SINAPI-CT-INSTALACOES-EM-COBRE.pdf" TargetMode="External"/><Relationship Id="rId7626" Type="http://schemas.openxmlformats.org/officeDocument/2006/relationships/hyperlink" Target="https://www.caixa.gov.br/Downloads/sinapi-cadernos-tecnicos/SINAPI-CT-PARQUINHOS-E-EQUIPAMENTOS-DE-GINASTICA-AO-AR-LIVRE.pdf" TargetMode="External"/><Relationship Id="rId7973" Type="http://schemas.openxmlformats.org/officeDocument/2006/relationships/hyperlink" Target="https://www.caixa.gov.br/Downloads/sinapi-cadernos-tecnicos/SINAPI-CT-PINTURA-PARA-PISOS-E-PARA-SINALIZACAO-HORIZONTAL-E-VERTICAL.pdf" TargetMode="External"/><Relationship Id="rId340" Type="http://schemas.openxmlformats.org/officeDocument/2006/relationships/hyperlink" Target="https://www.caixa.gov.br/Downloads/sinapi-cadernos-tecnicos/SINAPI-CT-ARRASAMENTO-DE-ESTACAS.pdf" TargetMode="External"/><Relationship Id="rId2021" Type="http://schemas.openxmlformats.org/officeDocument/2006/relationships/hyperlink" Target="https://www.caixa.gov.br/Downloads/sinapi-cadernos-tecnicos/SINAPI-CT-DEPRECIACAO-JUROS-IMPOSTOS-E-SEGUROS-MANUTENCAO-E-MATERIAIS-NA-OPERACAO-DOS-EQUIPAMENTOS.pdf" TargetMode="External"/><Relationship Id="rId5177" Type="http://schemas.openxmlformats.org/officeDocument/2006/relationships/hyperlink" Target="https://www.caixa.gov.br/Downloads/sinapi-cadernos-tecnicos/SINAPI-CT-INSTALACOES-HIDRAULICAS-EM-PEX.pdf" TargetMode="External"/><Relationship Id="rId6228" Type="http://schemas.openxmlformats.org/officeDocument/2006/relationships/hyperlink" Target="https://www.caixa.gov.br/Downloads/sinapi-cadernos-tecnicos/SINAPI-CT-INSTALACOES-DE-GAS-E-INCENDIO-EM-ACO-E-FERRO-GALVANIZADO.pdf" TargetMode="External"/><Relationship Id="rId4193" Type="http://schemas.openxmlformats.org/officeDocument/2006/relationships/hyperlink" Target="https://www.caixa.gov.br/Downloads/sinapi-cadernos-tecnicos/SINAPI-CT-GESSO.pdf" TargetMode="External"/><Relationship Id="rId5591" Type="http://schemas.openxmlformats.org/officeDocument/2006/relationships/hyperlink" Target="https://www.caixa.gov.br/Downloads/sinapi-cadernos-tecnicos/SINAPI-CT-INSTALACOES-PREDIAIS-DE-AGUA-FRIA-EM-PVC.pdf" TargetMode="External"/><Relationship Id="rId6642" Type="http://schemas.openxmlformats.org/officeDocument/2006/relationships/hyperlink" Target="https://www.caixa.gov.br/Downloads/sinapi-cadernos-tecnicos/SINAPI-CT-INSTALACOES-PARA-CANTEIROS-DE-OBRAS.pdf" TargetMode="External"/><Relationship Id="rId1787" Type="http://schemas.openxmlformats.org/officeDocument/2006/relationships/hyperlink" Target="https://www.caixa.gov.br/Downloads/sinapi-cadernos-tecnicos/SINAPI-CT-CUSTOS-HORARIOS-PRODUTIVO-E-IMPRODUTIVO-DOS-EQUIPAMENTOS.pdf" TargetMode="External"/><Relationship Id="rId2838" Type="http://schemas.openxmlformats.org/officeDocument/2006/relationships/hyperlink" Target="https://www.caixa.gov.br/Downloads/sinapi-cadernos-tecnicos/SINAPI-CT-DUTOS-PARA-AR-CONDICIONADO.pdf" TargetMode="External"/><Relationship Id="rId5244" Type="http://schemas.openxmlformats.org/officeDocument/2006/relationships/hyperlink" Target="https://www.caixa.gov.br/Downloads/sinapi-cadernos-tecnicos/SINAPI-CT-INSTALACOES-HIDRAULICAS-EM-PEX.pdf" TargetMode="External"/><Relationship Id="rId79" Type="http://schemas.openxmlformats.org/officeDocument/2006/relationships/hyperlink" Target="https://www.caixa.gov.br/Downloads/sinapi-cadernos-tecnicos/SINAPI-CT-ALVENARIA-DE-VEDACAO.pdf" TargetMode="External"/><Relationship Id="rId1854" Type="http://schemas.openxmlformats.org/officeDocument/2006/relationships/hyperlink" Target="https://www.caixa.gov.br/Downloads/sinapi-cadernos-tecnicos/SINAPI-CT-DEMOLICOES-E-REMOCOES.pdf" TargetMode="External"/><Relationship Id="rId2905" Type="http://schemas.openxmlformats.org/officeDocument/2006/relationships/hyperlink" Target="https://www.caixa.gov.br/Downloads/sinapi-cadernos-tecnicos/SINAPI-CT-ELETROCALHAS.pdf" TargetMode="External"/><Relationship Id="rId4260" Type="http://schemas.openxmlformats.org/officeDocument/2006/relationships/hyperlink" Target="https://www.caixa.gov.br/Downloads/sinapi-cadernos-tecnicos/SINAPI-CT-GUIAS-E-SARJETAS.pdf" TargetMode="External"/><Relationship Id="rId5311" Type="http://schemas.openxmlformats.org/officeDocument/2006/relationships/hyperlink" Target="https://www.caixa.gov.br/Downloads/sinapi-cadernos-tecnicos/SINAPI-CT-INSTALACOES-HIDRAULICAS-EM-PPR.pdf" TargetMode="External"/><Relationship Id="rId8467" Type="http://schemas.openxmlformats.org/officeDocument/2006/relationships/hyperlink" Target="https://www.caixa.gov.br/Downloads/sinapi-cadernos-tecnicos/SINAPI-CT-RASGOS-E-FIXACOES.pdf" TargetMode="External"/><Relationship Id="rId8881" Type="http://schemas.openxmlformats.org/officeDocument/2006/relationships/hyperlink" Target="https://www.caixa.gov.br/Downloads/sinapi-cadernos-tecnicos/SINAPI-CT-SISTEMA-DE-PROTECAO-CONTRA-DESCARGAS-ATMOSFERICAS-SPDA.pdf" TargetMode="External"/><Relationship Id="rId9518" Type="http://schemas.openxmlformats.org/officeDocument/2006/relationships/hyperlink" Target="https://www.caixa.gov.br/Downloads/sinapi-cadernos-tecnicos/SINAPI-CT-VIDROS-E-ESPELHOS.pdf" TargetMode="External"/><Relationship Id="rId1507" Type="http://schemas.openxmlformats.org/officeDocument/2006/relationships/hyperlink" Target="https://www.caixa.gov.br/Downloads/sinapi-cadernos-tecnicos/SINAPI-CT-CUSTOS-HORARIOS-PRODUTIVO-E-IMPRODUTIVO-DOS-EQUIPAMENTOS.pdf" TargetMode="External"/><Relationship Id="rId7069" Type="http://schemas.openxmlformats.org/officeDocument/2006/relationships/hyperlink" Target="https://www.caixa.gov.br/Downloads/sinapi-metodologia/Livro_SINAPI_Calculos_Parametros.pdf" TargetMode="External"/><Relationship Id="rId7483" Type="http://schemas.openxmlformats.org/officeDocument/2006/relationships/hyperlink" Target="https://www.caixa.gov.br/Downloads/sinapi-cadernos-tecnicos/SINAPI-CT-PAISAGISMO-PLANTIO.pdf" TargetMode="External"/><Relationship Id="rId8534" Type="http://schemas.openxmlformats.org/officeDocument/2006/relationships/hyperlink" Target="https://www.caixa.gov.br/Downloads/sinapi-cadernos-tecnicos/SINAPI-CT-RECOMPOSICAO-DE-PAVIMENTOS.pdf" TargetMode="External"/><Relationship Id="rId1921" Type="http://schemas.openxmlformats.org/officeDocument/2006/relationships/hyperlink" Target="https://www.caixa.gov.br/Downloads/sinapi-cadernos-tecnicos/SINAPI-CT-DEPRECIACAO-JUROS-IMPOSTOS-E-SEGUROS-MANUTENCAO-E-MATERIAIS-NA-OPERACAO-DOS-EQUIPAMENTOS.pdf" TargetMode="External"/><Relationship Id="rId3679" Type="http://schemas.openxmlformats.org/officeDocument/2006/relationships/hyperlink" Target="https://www.caixa.gov.br/Downloads/sinapi-cadernos-tecnicos/SINAPI-CT-ESTRUTURA-E-TRAMA-PARA-COBERTURA.pdf" TargetMode="External"/><Relationship Id="rId6085" Type="http://schemas.openxmlformats.org/officeDocument/2006/relationships/hyperlink" Target="https://www.caixa.gov.br/Downloads/sinapi-cadernos-tecnicos/SINAPI-CT-INSTALACOES-DE-GAS-E-INCENDIO-EM-ACO-E-FERRO-GALVANIZADO.pdf" TargetMode="External"/><Relationship Id="rId7136" Type="http://schemas.openxmlformats.org/officeDocument/2006/relationships/hyperlink" Target="https://www.caixa.gov.br/Downloads/sinapi-cadernos-tecnicos/SINAPI-CT-LOCACAO-DE-OBRAS.pdf" TargetMode="External"/><Relationship Id="rId7550" Type="http://schemas.openxmlformats.org/officeDocument/2006/relationships/hyperlink" Target="https://www.caixa.gov.br/Downloads/sinapi-cadernos-tecnicos/SINAPI-CT-PAREDES-DE-CONCRETO-ESTUCAMENTO.pdf" TargetMode="External"/><Relationship Id="rId6152" Type="http://schemas.openxmlformats.org/officeDocument/2006/relationships/hyperlink" Target="https://www.caixa.gov.br/Downloads/sinapi-cadernos-tecnicos/SINAPI-CT-INSTALACOES-DE-GAS-E-INCENDIO-EM-ACO-E-FERRO-GALVANIZADO.pdf" TargetMode="External"/><Relationship Id="rId7203" Type="http://schemas.openxmlformats.org/officeDocument/2006/relationships/hyperlink" Target="https://www.caixa.gov.br/Downloads/sinapi-cadernos-tecnicos/SINAPI-CT-LOUCAS-E-METAIS.pdf" TargetMode="External"/><Relationship Id="rId8601" Type="http://schemas.openxmlformats.org/officeDocument/2006/relationships/hyperlink" Target="https://www.caixa.gov.br/Downloads/sinapi-cadernos-tecnicos/SINAPI-CT-REDES-DE-LOGICA-TELEFONIA-E-IMAGEM.pdf" TargetMode="External"/><Relationship Id="rId1297" Type="http://schemas.openxmlformats.org/officeDocument/2006/relationships/hyperlink" Target="https://www.caixa.gov.br/Downloads/sinapi-cadernos-tecnicos/SINAPI-CT-CONCRETAGEM-PARA-ESTRUTURAS-DE-CONCRETO-ARMADO.pdf" TargetMode="External"/><Relationship Id="rId2695" Type="http://schemas.openxmlformats.org/officeDocument/2006/relationships/hyperlink" Target="https://www.caixa.gov.br/Downloads/sinapi-cadernos-tecnicos/SINAPI-CT-DEPRECIACAO-JUROS-IMPOSTOS-E-SEGUROS-MANUTENCAO-E-MATERIAIS-NA-OPERACAO-DOS-EQUIPAMENTOS.pdf" TargetMode="External"/><Relationship Id="rId3746" Type="http://schemas.openxmlformats.org/officeDocument/2006/relationships/hyperlink" Target="https://www.caixa.gov.br/Downloads/sinapi-cadernos-tecnicos/SINAPI-CT-ESTRUTURAS-DE-CONTENCAO-ESTACAS-PAREDES-DIAFRAGMA-E-MURETA-GUIA.pdf" TargetMode="External"/><Relationship Id="rId667" Type="http://schemas.openxmlformats.org/officeDocument/2006/relationships/hyperlink" Target="https://www.caixa.gov.br/Downloads/sinapi-cadernos-tecnicos/SINAPI-CT-ASSENTAMENTO-DE-TUBOS-DE-ESGOTO-OU-DRENAGEM-PLUVIAL-EM-CONCRETO.pdf" TargetMode="External"/><Relationship Id="rId2348" Type="http://schemas.openxmlformats.org/officeDocument/2006/relationships/hyperlink" Target="https://www.caixa.gov.br/Downloads/sinapi-cadernos-tecnicos/SINAPI-CT-DEPRECIACAO-JUROS-IMPOSTOS-E-SEGUROS-MANUTENCAO-E-MATERIAIS-NA-OPERACAO-DOS-EQUIPAMENTOS.pdf" TargetMode="External"/><Relationship Id="rId2762" Type="http://schemas.openxmlformats.org/officeDocument/2006/relationships/hyperlink" Target="https://www.caixa.gov.br/Downloads/sinapi-cadernos-tecnicos/SINAPI-CT-DRENOS.pdf" TargetMode="External"/><Relationship Id="rId3813" Type="http://schemas.openxmlformats.org/officeDocument/2006/relationships/hyperlink" Target="https://www.caixa.gov.br/Downloads/sinapi-cadernos-tecnicos/SINAPI-CT-ESTRUTURAS-DE-MADEIRA.pdf" TargetMode="External"/><Relationship Id="rId6969" Type="http://schemas.openxmlformats.org/officeDocument/2006/relationships/hyperlink" Target="https://www.caixa.gov.br/Downloads/sinapi-metodologia/Livro_SINAPI_Calculos_Parametros.pdf" TargetMode="External"/><Relationship Id="rId9028" Type="http://schemas.openxmlformats.org/officeDocument/2006/relationships/hyperlink" Target="https://www.caixa.gov.br/Downloads/sinapi-cadernos-tecnicos/SINAPI-CT-TRANSFORMADORES.pdf" TargetMode="External"/><Relationship Id="rId9375" Type="http://schemas.openxmlformats.org/officeDocument/2006/relationships/hyperlink" Target="https://www.caixa.gov.br/Downloads/sinapi-cadernos-tecnicos/SINAPI-CT-TRANSPORTE-CARGA-E-DESCARGA-DE-MATERIAIS.pdf" TargetMode="External"/><Relationship Id="rId734" Type="http://schemas.openxmlformats.org/officeDocument/2006/relationships/hyperlink" Target="https://www.caixa.gov.br/Downloads/sinapi-cadernos-tecnicos/SINAPI-CT-ATERRO-E-REATERRO-DE-VALAS.pdf" TargetMode="External"/><Relationship Id="rId1364" Type="http://schemas.openxmlformats.org/officeDocument/2006/relationships/hyperlink" Target="https://www.caixa.gov.br/Downloads/sinapi-cadernos-tecnicos/SINAPI-CT-CONCRETO-PROTENDIDO.pdf" TargetMode="External"/><Relationship Id="rId2415" Type="http://schemas.openxmlformats.org/officeDocument/2006/relationships/hyperlink" Target="https://www.caixa.gov.br/Downloads/sinapi-cadernos-tecnicos/SINAPI-CT-DEPRECIACAO-JUROS-IMPOSTOS-E-SEGUROS-MANUTENCAO-E-MATERIAIS-NA-OPERACAO-DOS-EQUIPAMENTOS.pdf" TargetMode="External"/><Relationship Id="rId5985" Type="http://schemas.openxmlformats.org/officeDocument/2006/relationships/hyperlink" Target="https://www.caixa.gov.br/Downloads/sinapi-cadernos-tecnicos/SINAPI-CT-INSTALACOES-DE-GAS-E-INCENDIO-EM-ACO-E-FERRO-GALVANIZADO.pdf" TargetMode="External"/><Relationship Id="rId8391" Type="http://schemas.openxmlformats.org/officeDocument/2006/relationships/hyperlink" Target="https://www.caixa.gov.br/Downloads/sinapi-cadernos-tecnicos/SINAPI-CT-RASGOS-E-FIXACOES.pdf" TargetMode="External"/><Relationship Id="rId9442" Type="http://schemas.openxmlformats.org/officeDocument/2006/relationships/hyperlink" Target="https://www.caixa.gov.br/Downloads/sinapi-cadernos-tecnicos/SINAPI-CT-TUBULACAO-FLANGEADA-PARA-REDES-DE-AGUA.pdf" TargetMode="External"/><Relationship Id="rId70" Type="http://schemas.openxmlformats.org/officeDocument/2006/relationships/hyperlink" Target="https://www.caixa.gov.br/Downloads/sinapi-cadernos-tecnicos/SINAPI-CT-ALVENARIA-DE-VEDACAO.pdf" TargetMode="External"/><Relationship Id="rId801" Type="http://schemas.openxmlformats.org/officeDocument/2006/relationships/hyperlink" Target="https://www.caixa.gov.br/Downloads/sinapi-cadernos-tecnicos/SINAPI-CT-ATERROS-BASES-SUB-BASES-E-IMPRIMACOES.pdf" TargetMode="External"/><Relationship Id="rId1017" Type="http://schemas.openxmlformats.org/officeDocument/2006/relationships/hyperlink" Target="https://www.caixa.gov.br/Downloads/sinapi-cadernos-tecnicos/SINAPI-CT-BOCAS-PARA-BUEIROS.pdf" TargetMode="External"/><Relationship Id="rId1431" Type="http://schemas.openxmlformats.org/officeDocument/2006/relationships/hyperlink" Target="https://www.caixa.gov.br/Downloads/sinapi-cadernos-tecnicos/SINAPI-CT-CONTRAPISO.pdf" TargetMode="External"/><Relationship Id="rId4587" Type="http://schemas.openxmlformats.org/officeDocument/2006/relationships/hyperlink" Target="https://www.caixa.gov.br/Downloads/sinapi-cadernos-tecnicos/SINAPI-CT-INSTALACOES-ELETRICAS-ELETRODUTOS-CONEXOES-E-CONDULETES-APARENTES.pdf" TargetMode="External"/><Relationship Id="rId5638" Type="http://schemas.openxmlformats.org/officeDocument/2006/relationships/hyperlink" Target="https://www.caixa.gov.br/Downloads/sinapi-cadernos-tecnicos/SINAPI-CT-INSTALACOES-PREDIAIS-DE-AGUA-FRIA-EM-PVC.pdf" TargetMode="External"/><Relationship Id="rId8044" Type="http://schemas.openxmlformats.org/officeDocument/2006/relationships/hyperlink" Target="https://www.caixa.gov.br/Downloads/sinapi-cadernos-tecnicos/SINAPI-CT-POSTES-DE-CONCRETO-E-METALICOS.pdf" TargetMode="External"/><Relationship Id="rId3189" Type="http://schemas.openxmlformats.org/officeDocument/2006/relationships/hyperlink" Target="https://www.caixa.gov.br/Downloads/sinapi-cadernos-tecnicos/SINAPI-CT-ESCAVACAO-HORIZONTAL.pdf" TargetMode="External"/><Relationship Id="rId4654" Type="http://schemas.openxmlformats.org/officeDocument/2006/relationships/hyperlink" Target="https://www.caixa.gov.br/Downloads/sinapi-cadernos-tecnicos/SINAPI-CT-INSTALACOES-ELETRICAS-QUADROS-CABOS-DISJUNTORES-CONTATORES-E-BARRAMENTOS-BLINDADOS.pdf" TargetMode="External"/><Relationship Id="rId7060" Type="http://schemas.openxmlformats.org/officeDocument/2006/relationships/hyperlink" Target="https://www.caixa.gov.br/Downloads/sinapi-metodologia/Livro_SINAPI_Calculos_Parametros.pdf" TargetMode="External"/><Relationship Id="rId8111" Type="http://schemas.openxmlformats.org/officeDocument/2006/relationships/hyperlink" Target="https://www.caixa.gov.br/Downloads/sinapi-cadernos-tecnicos/SINAPI-CT-POCOS-DE-VISITA-E-CAIXAS-PARA-BOCAS-DE-LOBO.pdf" TargetMode="External"/><Relationship Id="rId3256" Type="http://schemas.openxmlformats.org/officeDocument/2006/relationships/hyperlink" Target="https://www.caixa.gov.br/Downloads/sinapi-cadernos-tecnicos/SINAPI-CT-ESCAVACAO-VERTICAL-A-CEU-ABERTO.pdf" TargetMode="External"/><Relationship Id="rId4307" Type="http://schemas.openxmlformats.org/officeDocument/2006/relationships/hyperlink" Target="https://www.caixa.gov.br/Downloads/sinapi-cadernos-tecnicos/SINAPI-CT-ILUMINACAO-PREDIAL-E-MONITORAMENTO.pdf" TargetMode="External"/><Relationship Id="rId5705" Type="http://schemas.openxmlformats.org/officeDocument/2006/relationships/hyperlink" Target="https://www.caixa.gov.br/Downloads/sinapi-cadernos-tecnicos/SINAPI-CT-INSTALACOES-PREDIAIS-DE-AGUA-QUENTE-EM-CPVC.pdf" TargetMode="External"/><Relationship Id="rId177" Type="http://schemas.openxmlformats.org/officeDocument/2006/relationships/hyperlink" Target="https://www.caixa.gov.br/Downloads/sinapi-cadernos-tecnicos/SINAPI-CT-ARGAMASSAS.pdf" TargetMode="External"/><Relationship Id="rId591" Type="http://schemas.openxmlformats.org/officeDocument/2006/relationships/hyperlink" Target="https://www.caixa.gov.br/Downloads/sinapi-cadernos-tecnicos/SINAPI-CT-ASSENTAMENTO-DE-TUBOS-DE-PVC-E-METALICOS-EM-REDES-DE-AGUA.pdf" TargetMode="External"/><Relationship Id="rId2272" Type="http://schemas.openxmlformats.org/officeDocument/2006/relationships/hyperlink" Target="https://www.caixa.gov.br/Downloads/sinapi-cadernos-tecnicos/SINAPI-CT-DEPRECIACAO-JUROS-IMPOSTOS-E-SEGUROS-MANUTENCAO-E-MATERIAIS-NA-OPERACAO-DOS-EQUIPAMENTOS.pdf" TargetMode="External"/><Relationship Id="rId3670" Type="http://schemas.openxmlformats.org/officeDocument/2006/relationships/hyperlink" Target="https://www.caixa.gov.br/Downloads/sinapi-cadernos-tecnicos/SINAPI-CT-ESTRUTURA-E-TRAMA-PARA-COBERTURA.pdf" TargetMode="External"/><Relationship Id="rId4721" Type="http://schemas.openxmlformats.org/officeDocument/2006/relationships/hyperlink" Target="https://www.caixa.gov.br/Downloads/sinapi-cadernos-tecnicos/SINAPI-CT-INSTALACOES-ELETRICAS-QUADROS-CABOS-DISJUNTORES-CONTATORES-E-BARRAMENTOS-BLINDADOS.pdf" TargetMode="External"/><Relationship Id="rId7877" Type="http://schemas.openxmlformats.org/officeDocument/2006/relationships/hyperlink" Target="https://www.caixa.gov.br/Downloads/sinapi-cadernos-tecnicos/SINAPI-CT-PINTURA-EM-MADEIRA.pdf" TargetMode="External"/><Relationship Id="rId8928" Type="http://schemas.openxmlformats.org/officeDocument/2006/relationships/hyperlink" Target="https://www.caixa.gov.br/Downloads/sinapi-cadernos-tecnicos/SINAPI-CT-SISTEMAS-DE-MEDICAO.pdf" TargetMode="External"/><Relationship Id="rId244" Type="http://schemas.openxmlformats.org/officeDocument/2006/relationships/hyperlink" Target="https://www.caixa.gov.br/Downloads/sinapi-cadernos-tecnicos/SINAPI-CT-ARGAMASSAS.pdf" TargetMode="External"/><Relationship Id="rId3323" Type="http://schemas.openxmlformats.org/officeDocument/2006/relationships/hyperlink" Target="https://www.caixa.gov.br/Downloads/sinapi-cadernos-tecnicos/SINAPI-CT-ESCAVACAO-DE-VALAS.pdf" TargetMode="External"/><Relationship Id="rId6479" Type="http://schemas.openxmlformats.org/officeDocument/2006/relationships/hyperlink" Target="https://www.caixa.gov.br/Downloads/sinapi-cadernos-tecnicos/SINAPI-CT-INSTALACOES-EM-COBRE.pdf" TargetMode="External"/><Relationship Id="rId6893" Type="http://schemas.openxmlformats.org/officeDocument/2006/relationships/hyperlink" Target="https://www.caixa.gov.br/Downloads/sinapi-metodologia/Livro_SINAPI_Calculos_Parametros.pdf" TargetMode="External"/><Relationship Id="rId7944" Type="http://schemas.openxmlformats.org/officeDocument/2006/relationships/hyperlink" Target="https://www.caixa.gov.br/Downloads/sinapi-cadernos-tecnicos/SINAPI-CT-PINTURA-EM-SUPERFICIES-METALICAS.pdf" TargetMode="External"/><Relationship Id="rId5495" Type="http://schemas.openxmlformats.org/officeDocument/2006/relationships/hyperlink" Target="https://www.caixa.gov.br/Downloads/sinapi-cadernos-tecnicos/SINAPI-CT-INSTALACOES-PREDIAIS-DE-AGUA-FRIA-EM-PVC.pdf" TargetMode="External"/><Relationship Id="rId6546" Type="http://schemas.openxmlformats.org/officeDocument/2006/relationships/hyperlink" Target="https://www.caixa.gov.br/Downloads/sinapi-cadernos-tecnicos/SINAPI-CT-INSTALACOES-EM-COBRE.pdf" TargetMode="External"/><Relationship Id="rId6960" Type="http://schemas.openxmlformats.org/officeDocument/2006/relationships/hyperlink" Target="https://www.caixa.gov.br/Downloads/sinapi-metodologia/Livro_SINAPI_Calculos_Parametros.pdf" TargetMode="External"/><Relationship Id="rId311" Type="http://schemas.openxmlformats.org/officeDocument/2006/relationships/hyperlink" Target="https://www.caixa.gov.br/Downloads/sinapi-cadernos-tecnicos/SINAPI-CT-ARMACAO-PARA-ESTRUTURAS-DE-CONCRETO-ARMADO.pdf" TargetMode="External"/><Relationship Id="rId4097" Type="http://schemas.openxmlformats.org/officeDocument/2006/relationships/hyperlink" Target="https://www.caixa.gov.br/Downloads/sinapi-cadernos-tecnicos/SINAPI-CT-FORMAS-PARA-ESTRUTURAS-DE-CONCRETO-ARMADO.pdf" TargetMode="External"/><Relationship Id="rId5148" Type="http://schemas.openxmlformats.org/officeDocument/2006/relationships/hyperlink" Target="https://www.caixa.gov.br/Downloads/sinapi-cadernos-tecnicos/SINAPI-CT-INSTALACOES-HIDRAULICAS-EM-PEX.pdf" TargetMode="External"/><Relationship Id="rId5562" Type="http://schemas.openxmlformats.org/officeDocument/2006/relationships/hyperlink" Target="https://www.caixa.gov.br/Downloads/sinapi-cadernos-tecnicos/SINAPI-CT-INSTALACOES-PREDIAIS-DE-AGUA-FRIA-EM-PVC.pdf" TargetMode="External"/><Relationship Id="rId6613" Type="http://schemas.openxmlformats.org/officeDocument/2006/relationships/hyperlink" Target="https://www.caixa.gov.br/Downloads/sinapi-cadernos-tecnicos/SINAPI-CT-INSTALACOES-EM-COBRE.pdf" TargetMode="External"/><Relationship Id="rId1758" Type="http://schemas.openxmlformats.org/officeDocument/2006/relationships/hyperlink" Target="https://www.caixa.gov.br/Downloads/sinapi-cadernos-tecnicos/SINAPI-CT-CUSTOS-HORARIOS-PRODUTIVO-E-IMPRODUTIVO-DOS-EQUIPAMENTOS.pdf" TargetMode="External"/><Relationship Id="rId2809" Type="http://schemas.openxmlformats.org/officeDocument/2006/relationships/hyperlink" Target="https://www.caixa.gov.br/Downloads/sinapi-cadernos-tecnicos/SINAPI-CT-DUTOS-PARA-AR-CONDICIONADO.pdf" TargetMode="External"/><Relationship Id="rId4164" Type="http://schemas.openxmlformats.org/officeDocument/2006/relationships/hyperlink" Target="https://www.caixa.gov.br/Downloads/sinapi-cadernos-tecnicos/SINAPI-CT-GALERIAS-COM-ADUELAS-DE-CONCRETO.pdf" TargetMode="External"/><Relationship Id="rId5215" Type="http://schemas.openxmlformats.org/officeDocument/2006/relationships/hyperlink" Target="https://www.caixa.gov.br/Downloads/sinapi-cadernos-tecnicos/SINAPI-CT-INSTALACOES-HIDRAULICAS-EM-PEX.pdf" TargetMode="External"/><Relationship Id="rId8785" Type="http://schemas.openxmlformats.org/officeDocument/2006/relationships/hyperlink" Target="https://www.caixa.gov.br/Downloads/sinapi-cadernos-tecnicos/SINAPI-CT-REVESTIMENTOS-CERAMICOS-INTERNOS.pdf" TargetMode="External"/><Relationship Id="rId3180" Type="http://schemas.openxmlformats.org/officeDocument/2006/relationships/hyperlink" Target="https://www.caixa.gov.br/Downloads/sinapi-cadernos-tecnicos/SINAPI-CT-ESCAVACAO-HORIZONTAL.pdf" TargetMode="External"/><Relationship Id="rId4231" Type="http://schemas.openxmlformats.org/officeDocument/2006/relationships/hyperlink" Target="https://www.caixa.gov.br/Downloads/sinapi-cadernos-tecnicos/SINAPI-CT-GUARDA-CORPO-CORRIMAO-E-GRADE-PARA-ESQUADRIAS.pdf" TargetMode="External"/><Relationship Id="rId7387" Type="http://schemas.openxmlformats.org/officeDocument/2006/relationships/hyperlink" Target="https://www.caixa.gov.br/Downloads/sinapi-cadernos-tecnicos/SINAPI-CT-MASSA-UNICA-INTERNA.pdf" TargetMode="External"/><Relationship Id="rId8438" Type="http://schemas.openxmlformats.org/officeDocument/2006/relationships/hyperlink" Target="https://www.caixa.gov.br/Downloads/sinapi-cadernos-tecnicos/SINAPI-CT-RASGOS-E-FIXACOES.pdf" TargetMode="External"/><Relationship Id="rId1825" Type="http://schemas.openxmlformats.org/officeDocument/2006/relationships/hyperlink" Target="https://www.caixa.gov.br/Downloads/sinapi-cadernos-tecnicos/SINAPI-CT-CUSTOS-HORARIOS-PRODUTIVO-E-IMPRODUTIVO-DOS-EQUIPAMENTOS.pdf" TargetMode="External"/><Relationship Id="rId8852" Type="http://schemas.openxmlformats.org/officeDocument/2006/relationships/hyperlink" Target="https://www.caixa.gov.br/Downloads/sinapi-cadernos-tecnicos/SINAPI-CT-SINALIZACAO-VERTICAL-VIARIA.pdf" TargetMode="External"/><Relationship Id="rId3997" Type="http://schemas.openxmlformats.org/officeDocument/2006/relationships/hyperlink" Target="https://www.caixa.gov.br/Downloads/sinapi-cadernos-tecnicos/SINAPI-CT-FUNDACOES-RASAS-(BLOCOS-SAPATAS-VIGAS-BALDRAME).pdf" TargetMode="External"/><Relationship Id="rId6056" Type="http://schemas.openxmlformats.org/officeDocument/2006/relationships/hyperlink" Target="https://www.caixa.gov.br/Downloads/sinapi-cadernos-tecnicos/SINAPI-CT-INSTALACOES-DE-GAS-E-INCENDIO-EM-ACO-E-FERRO-GALVANIZADO.pdf" TargetMode="External"/><Relationship Id="rId7454" Type="http://schemas.openxmlformats.org/officeDocument/2006/relationships/hyperlink" Target="https://www.caixa.gov.br/Downloads/sinapi-cadernos-tecnicos/SINAPI-CT-MONOCAPA.pdf" TargetMode="External"/><Relationship Id="rId8505" Type="http://schemas.openxmlformats.org/officeDocument/2006/relationships/hyperlink" Target="https://www.caixa.gov.br/Downloads/sinapi-cadernos-tecnicos/SINAPI-CT-RECOMPOSICAO-DE-PAVIMENTOS.pdf" TargetMode="External"/><Relationship Id="rId2599" Type="http://schemas.openxmlformats.org/officeDocument/2006/relationships/hyperlink" Target="https://www.caixa.gov.br/Downloads/sinapi-cadernos-tecnicos/SINAPI-CT-DEPRECIACAO-JUROS-IMPOSTOS-E-SEGUROS-MANUTENCAO-E-MATERIAIS-NA-OPERACAO-DOS-EQUIPAMENTOS.pdf" TargetMode="External"/><Relationship Id="rId6470" Type="http://schemas.openxmlformats.org/officeDocument/2006/relationships/hyperlink" Target="https://www.caixa.gov.br/Downloads/sinapi-cadernos-tecnicos/SINAPI-CT-INSTALACOES-EM-COBRE.pdf" TargetMode="External"/><Relationship Id="rId7107" Type="http://schemas.openxmlformats.org/officeDocument/2006/relationships/hyperlink" Target="https://www.caixa.gov.br/Downloads/sinapi-metodologia/Livro_SINAPI_Calculos_Parametros.pdf" TargetMode="External"/><Relationship Id="rId7521" Type="http://schemas.openxmlformats.org/officeDocument/2006/relationships/hyperlink" Target="https://www.caixa.gov.br/Downloads/sinapi-cadernos-tecnicos/SINAPI-CT-PAREDES-DE-CONCRETO-CONCRETAGEM.pdf" TargetMode="External"/><Relationship Id="rId985" Type="http://schemas.openxmlformats.org/officeDocument/2006/relationships/hyperlink" Target="https://www.caixa.gov.br/Downloads/sinapi-cadernos-tecnicos/SINAPI-CT-BOCAS-PARA-BUEIROS.pdf" TargetMode="External"/><Relationship Id="rId2666" Type="http://schemas.openxmlformats.org/officeDocument/2006/relationships/hyperlink" Target="https://www.caixa.gov.br/Downloads/sinapi-cadernos-tecnicos/SINAPI-CT-DEPRECIACAO-JUROS-IMPOSTOS-E-SEGUROS-MANUTENCAO-E-MATERIAIS-NA-OPERACAO-DOS-EQUIPAMENTOS.pdf" TargetMode="External"/><Relationship Id="rId3717" Type="http://schemas.openxmlformats.org/officeDocument/2006/relationships/hyperlink" Target="https://www.caixa.gov.br/Downloads/sinapi-cadernos-tecnicos/SINAPI-CT-ESTRUTURA-E-TRAMA-PARA-COBERTURA.pdf" TargetMode="External"/><Relationship Id="rId5072" Type="http://schemas.openxmlformats.org/officeDocument/2006/relationships/hyperlink" Target="https://www.caixa.gov.br/Downloads/sinapi-cadernos-tecnicos/SINAPI-CT-INSTALACOES-HIDRAULICAS-RESERVACAO-E-BOMBAS-DE-RECALQUE.pdf" TargetMode="External"/><Relationship Id="rId6123" Type="http://schemas.openxmlformats.org/officeDocument/2006/relationships/hyperlink" Target="https://www.caixa.gov.br/Downloads/sinapi-cadernos-tecnicos/SINAPI-CT-INSTALACOES-DE-GAS-E-INCENDIO-EM-ACO-E-FERRO-GALVANIZADO.pdf" TargetMode="External"/><Relationship Id="rId9279" Type="http://schemas.openxmlformats.org/officeDocument/2006/relationships/hyperlink" Target="https://www.caixa.gov.br/Downloads/sinapi-cadernos-tecnicos/SINAPI-CT-TRANSPORTE-CARGA-E-DESCARGA-DE-MATERIAIS.pdf" TargetMode="External"/><Relationship Id="rId9693" Type="http://schemas.openxmlformats.org/officeDocument/2006/relationships/hyperlink" Target="https://www.caixa.gov.br/Downloads/sinapi-cadernos-tecnicos/SINAPI-CT-VALVULAS-PARA-REDES-DE-SANEAMENTO.pdf" TargetMode="External"/><Relationship Id="rId638" Type="http://schemas.openxmlformats.org/officeDocument/2006/relationships/hyperlink" Target="https://www.caixa.gov.br/Downloads/sinapi-cadernos-tecnicos/SINAPI-CT-ASSENTAMENTO-DE-TUBOS-DE-ESGOTO-OU-DRENAGEM-PLUVIAL-EM-CONCRETO.pdf" TargetMode="External"/><Relationship Id="rId1268" Type="http://schemas.openxmlformats.org/officeDocument/2006/relationships/hyperlink" Target="https://www.caixa.gov.br/Downloads/sinapi-cadernos-tecnicos/SINAPI-CT-CHAPISCO.pdf" TargetMode="External"/><Relationship Id="rId1682" Type="http://schemas.openxmlformats.org/officeDocument/2006/relationships/hyperlink" Target="https://www.caixa.gov.br/Downloads/sinapi-cadernos-tecnicos/SINAPI-CT-CUSTOS-HORARIOS-PRODUTIVO-E-IMPRODUTIVO-DOS-EQUIPAMENTOS.pdf" TargetMode="External"/><Relationship Id="rId2319" Type="http://schemas.openxmlformats.org/officeDocument/2006/relationships/hyperlink" Target="https://www.caixa.gov.br/Downloads/sinapi-cadernos-tecnicos/SINAPI-CT-DEPRECIACAO-JUROS-IMPOSTOS-E-SEGUROS-MANUTENCAO-E-MATERIAIS-NA-OPERACAO-DOS-EQUIPAMENTOS.pdf" TargetMode="External"/><Relationship Id="rId2733" Type="http://schemas.openxmlformats.org/officeDocument/2006/relationships/hyperlink" Target="https://www.caixa.gov.br/Downloads/sinapi-cadernos-tecnicos/SINAPI-CT-DRAGAGEM.pdf" TargetMode="External"/><Relationship Id="rId5889" Type="http://schemas.openxmlformats.org/officeDocument/2006/relationships/hyperlink" Target="https://www.caixa.gov.br/Downloads/sinapi-cadernos-tecnicos/SINAPI-CT-INSTALACOES-PREDIAIS-DE-AGUAS-PLUVIAIS-TUBOS-CONEXOES-CAIXAS-E-RALOS.pdf" TargetMode="External"/><Relationship Id="rId8295" Type="http://schemas.openxmlformats.org/officeDocument/2006/relationships/hyperlink" Target="https://www.caixa.gov.br/Downloads/sinapi-cadernos-tecnicos/SINAPI-CT-PRODUCAO-DE-CONCRETO.pdf" TargetMode="External"/><Relationship Id="rId9346" Type="http://schemas.openxmlformats.org/officeDocument/2006/relationships/hyperlink" Target="https://www.caixa.gov.br/Downloads/sinapi-cadernos-tecnicos/SINAPI-CT-TRANSPORTE-CARGA-E-DESCARGA-DE-MATERIAIS.pdf" TargetMode="External"/><Relationship Id="rId705" Type="http://schemas.openxmlformats.org/officeDocument/2006/relationships/hyperlink" Target="https://www.caixa.gov.br/Downloads/sinapi-cadernos-tecnicos/SINAPI-CT-ASSENTAMENTO-DE-TUBOS-DE-ESGOTO-OU-DRENAGEM-PLUVIAL-EM-CONCRETO.pdf" TargetMode="External"/><Relationship Id="rId1335" Type="http://schemas.openxmlformats.org/officeDocument/2006/relationships/hyperlink" Target="https://www.caixa.gov.br/Downloads/sinapi-cadernos-tecnicos/SINAPI-CT-CONCRETO-PROJETADO.pdf" TargetMode="External"/><Relationship Id="rId8362" Type="http://schemas.openxmlformats.org/officeDocument/2006/relationships/hyperlink" Target="https://www.caixa.gov.br/Downloads/sinapi-cadernos-tecnicos/SINAPI-CT-RADIER-PISO-DE-CONCRETO-E-LAJE-SOBRE-SOLO.pdf" TargetMode="External"/><Relationship Id="rId9413" Type="http://schemas.openxmlformats.org/officeDocument/2006/relationships/hyperlink" Target="https://www.caixa.gov.br/Downloads/sinapi-cadernos-tecnicos/SINAPI-CT-TUBULACAO-FLANGEADA-PARA-REDES-DE-AGUA.pdf" TargetMode="External"/><Relationship Id="rId2800" Type="http://schemas.openxmlformats.org/officeDocument/2006/relationships/hyperlink" Target="https://www.caixa.gov.br/Downloads/sinapi-cadernos-tecnicos/SINAPI-CT-DRENOS.pdf" TargetMode="External"/><Relationship Id="rId5956" Type="http://schemas.openxmlformats.org/officeDocument/2006/relationships/hyperlink" Target="https://www.caixa.gov.br/Downloads/sinapi-cadernos-tecnicos/SINAPI-CT-INSTALACOES-DE-GAS-E-INCENDIO-EM-ACO-E-FERRO-GALVANIZADO.pdf" TargetMode="External"/><Relationship Id="rId8015" Type="http://schemas.openxmlformats.org/officeDocument/2006/relationships/hyperlink" Target="https://www.caixa.gov.br/Downloads/sinapi-cadernos-tecnicos/SINAPI-CT-PISOS.pdf" TargetMode="External"/><Relationship Id="rId41" Type="http://schemas.openxmlformats.org/officeDocument/2006/relationships/hyperlink" Target="https://www.caixa.gov.br/Downloads/sinapi-cadernos-tecnicos/SINAPI-CT-ALVENARIA-DE-VEDACAO.pdf" TargetMode="External"/><Relationship Id="rId1402" Type="http://schemas.openxmlformats.org/officeDocument/2006/relationships/hyperlink" Target="https://www.caixa.gov.br/Downloads/sinapi-cadernos-tecnicos/SINAPI-CT-CONTRAPISO.pdf" TargetMode="External"/><Relationship Id="rId4558" Type="http://schemas.openxmlformats.org/officeDocument/2006/relationships/hyperlink" Target="https://www.caixa.gov.br/Downloads/sinapi-cadernos-tecnicos/SINAPI-CT-INSTALACOES-ELETRICAS-ELETRODUTOS-CONEXOES-E-CONDULETES-APARENTES.pdf" TargetMode="External"/><Relationship Id="rId4972" Type="http://schemas.openxmlformats.org/officeDocument/2006/relationships/hyperlink" Target="https://www.caixa.gov.br/Downloads/sinapi-cadernos-tecnicos/SINAPI-CT-INSTALACOES-HIDRAULICAS-RESERVACAO-E-BOMBAS-DE-RECALQUE.pdf" TargetMode="External"/><Relationship Id="rId5609" Type="http://schemas.openxmlformats.org/officeDocument/2006/relationships/hyperlink" Target="https://www.caixa.gov.br/Downloads/sinapi-cadernos-tecnicos/SINAPI-CT-INSTALACOES-PREDIAIS-DE-AGUA-FRIA-EM-PVC.pdf" TargetMode="External"/><Relationship Id="rId7031" Type="http://schemas.openxmlformats.org/officeDocument/2006/relationships/hyperlink" Target="https://www.caixa.gov.br/Downloads/sinapi-metodologia/Livro_SINAPI_Calculos_Parametros.pdf" TargetMode="External"/><Relationship Id="rId3574" Type="http://schemas.openxmlformats.org/officeDocument/2006/relationships/hyperlink" Target="https://www.caixa.gov.br/Downloads/sinapi-cadernos-tecnicos/SINAPI-CT-ESQUADRIAS-PORTAS.pdf" TargetMode="External"/><Relationship Id="rId4625" Type="http://schemas.openxmlformats.org/officeDocument/2006/relationships/hyperlink" Target="https://www.caixa.gov.br/Downloads/sinapi-cadernos-tecnicos/SINAPI-CT-INSTALACOES-ELETRICAS-ELETRODUTOS-CONEXOES-E-CONDULETES-APARENTES.pdf" TargetMode="External"/><Relationship Id="rId495" Type="http://schemas.openxmlformats.org/officeDocument/2006/relationships/hyperlink" Target="https://www.caixa.gov.br/Downloads/sinapi-cadernos-tecnicos/SINAPI-CT-ASSENTAMENTO-DE-TUBOS-DE-PVC-E-METALICOS-EM-REDES-DE-AGUA.pdf" TargetMode="External"/><Relationship Id="rId2176" Type="http://schemas.openxmlformats.org/officeDocument/2006/relationships/hyperlink" Target="https://www.caixa.gov.br/Downloads/sinapi-cadernos-tecnicos/SINAPI-CT-DEPRECIACAO-JUROS-IMPOSTOS-E-SEGUROS-MANUTENCAO-E-MATERIAIS-NA-OPERACAO-DOS-EQUIPAMENTOS.pdf" TargetMode="External"/><Relationship Id="rId2590" Type="http://schemas.openxmlformats.org/officeDocument/2006/relationships/hyperlink" Target="https://www.caixa.gov.br/Downloads/sinapi-cadernos-tecnicos/SINAPI-CT-DEPRECIACAO-JUROS-IMPOSTOS-E-SEGUROS-MANUTENCAO-E-MATERIAIS-NA-OPERACAO-DOS-EQUIPAMENTOS.pdf" TargetMode="External"/><Relationship Id="rId3227" Type="http://schemas.openxmlformats.org/officeDocument/2006/relationships/hyperlink" Target="https://www.caixa.gov.br/Downloads/sinapi-cadernos-tecnicos/SINAPI-CT-ESCAVACAO-VERTICAL-A-CEU-ABERTO.pdf" TargetMode="External"/><Relationship Id="rId3641" Type="http://schemas.openxmlformats.org/officeDocument/2006/relationships/hyperlink" Target="https://www.caixa.gov.br/Downloads/sinapi-cadernos-tecnicos/SINAPI-CT-ESTRUTURA-E-TRAMA-PARA-COBERTURA.pdf" TargetMode="External"/><Relationship Id="rId6797" Type="http://schemas.openxmlformats.org/officeDocument/2006/relationships/hyperlink" Target="https://www.caixa.gov.br/Downloads/sinapi-metodologia/Livro_SINAPI_Calculos_Parametros.pdf" TargetMode="External"/><Relationship Id="rId7848" Type="http://schemas.openxmlformats.org/officeDocument/2006/relationships/hyperlink" Target="https://www.caixa.gov.br/Downloads/sinapi-cadernos-tecnicos/SINAPI-CT-PINTURA-INTERNA.pdf" TargetMode="External"/><Relationship Id="rId148" Type="http://schemas.openxmlformats.org/officeDocument/2006/relationships/hyperlink" Target="https://www.caixa.gov.br/Downloads/sinapi-cadernos-tecnicos/SINAPI-CT-ARGAMASSAS.pdf" TargetMode="External"/><Relationship Id="rId562" Type="http://schemas.openxmlformats.org/officeDocument/2006/relationships/hyperlink" Target="https://www.caixa.gov.br/Downloads/sinapi-cadernos-tecnicos/SINAPI-CT-ASSENTAMENTO-DE-TUBOS-DE-PVC-E-METALICOS-EM-REDES-DE-AGUA.pdf" TargetMode="External"/><Relationship Id="rId1192" Type="http://schemas.openxmlformats.org/officeDocument/2006/relationships/hyperlink" Target="https://www.caixa.gov.br/Downloads/sinapi-cadernos-tecnicos/SINAPI-CT-CANALETAS-GRELHAS-E-CAIXAS-COM-GRELHA-PARA-DRENAGEM.pdf" TargetMode="External"/><Relationship Id="rId2243" Type="http://schemas.openxmlformats.org/officeDocument/2006/relationships/hyperlink" Target="https://www.caixa.gov.br/Downloads/sinapi-cadernos-tecnicos/SINAPI-CT-DEPRECIACAO-JUROS-IMPOSTOS-E-SEGUROS-MANUTENCAO-E-MATERIAIS-NA-OPERACAO-DOS-EQUIPAMENTOS.pdf" TargetMode="External"/><Relationship Id="rId5399" Type="http://schemas.openxmlformats.org/officeDocument/2006/relationships/hyperlink" Target="https://www.caixa.gov.br/Downloads/sinapi-cadernos-tecnicos/SINAPI-CT-INSTALACOES-PREDIAIS-DE-ESGOTO-TUBOS-E-CONEXOES.pdf" TargetMode="External"/><Relationship Id="rId6864" Type="http://schemas.openxmlformats.org/officeDocument/2006/relationships/hyperlink" Target="https://www.caixa.gov.br/Downloads/sinapi-metodologia/Livro_SINAPI_Calculos_Parametros.pdf" TargetMode="External"/><Relationship Id="rId7915" Type="http://schemas.openxmlformats.org/officeDocument/2006/relationships/hyperlink" Target="https://www.caixa.gov.br/Downloads/sinapi-cadernos-tecnicos/SINAPI-CT-PINTURA-EM-SUPERFICIES-METALICAS.pdf" TargetMode="External"/><Relationship Id="rId9270" Type="http://schemas.openxmlformats.org/officeDocument/2006/relationships/hyperlink" Target="https://www.caixa.gov.br/Downloads/sinapi-cadernos-tecnicos/SINAPI-CT-TRANSPORTE-CARGA-E-DESCARGA-DE-MATERIAIS.pdf" TargetMode="External"/><Relationship Id="rId215" Type="http://schemas.openxmlformats.org/officeDocument/2006/relationships/hyperlink" Target="https://www.caixa.gov.br/Downloads/sinapi-cadernos-tecnicos/SINAPI-CT-ARGAMASSAS.pdf" TargetMode="External"/><Relationship Id="rId2310" Type="http://schemas.openxmlformats.org/officeDocument/2006/relationships/hyperlink" Target="https://www.caixa.gov.br/Downloads/sinapi-cadernos-tecnicos/SINAPI-CT-DEPRECIACAO-JUROS-IMPOSTOS-E-SEGUROS-MANUTENCAO-E-MATERIAIS-NA-OPERACAO-DOS-EQUIPAMENTOS.pdf" TargetMode="External"/><Relationship Id="rId5466" Type="http://schemas.openxmlformats.org/officeDocument/2006/relationships/hyperlink" Target="https://www.caixa.gov.br/Downloads/sinapi-cadernos-tecnicos/SINAPI-CT-INSTALACOES-PREDIAIS-DE-AGUA-FRIA-EM-PVC.pdf" TargetMode="External"/><Relationship Id="rId6517" Type="http://schemas.openxmlformats.org/officeDocument/2006/relationships/hyperlink" Target="https://www.caixa.gov.br/Downloads/sinapi-cadernos-tecnicos/SINAPI-CT-INSTALACOES-EM-COBRE.pdf" TargetMode="External"/><Relationship Id="rId4068" Type="http://schemas.openxmlformats.org/officeDocument/2006/relationships/hyperlink" Target="https://www.caixa.gov.br/Downloads/sinapi-cadernos-tecnicos/SINAPI-CT-FORMAS-PARA-ESTRUTURAS-DE-CONCRETO-ARMADO.pdf" TargetMode="External"/><Relationship Id="rId4482" Type="http://schemas.openxmlformats.org/officeDocument/2006/relationships/hyperlink" Target="https://www.caixa.gov.br/Downloads/sinapi-cadernos-tecnicos/SINAPI-CT-INSTALACOES-ELETRICAS-ELETRODUTOS-EMBUTIDOS-CABOS-CAIXAS-TOMADAS-E-INTERRUPTORES.pdf" TargetMode="External"/><Relationship Id="rId5119" Type="http://schemas.openxmlformats.org/officeDocument/2006/relationships/hyperlink" Target="https://www.caixa.gov.br/Downloads/sinapi-cadernos-tecnicos/SINAPI-CT-INSTALACOES-HIDRAULICAS-RESERVACAO-E-BOMBAS-DE-RECALQUE.pdf" TargetMode="External"/><Relationship Id="rId5880" Type="http://schemas.openxmlformats.org/officeDocument/2006/relationships/hyperlink" Target="https://www.caixa.gov.br/Downloads/sinapi-cadernos-tecnicos/SINAPI-CT-INSTALACOES-PREDIAIS-DE-AGUAS-PLUVIAIS-TUBOS-CONEXOES-CAIXAS-E-RALOS.pdf" TargetMode="External"/><Relationship Id="rId6931" Type="http://schemas.openxmlformats.org/officeDocument/2006/relationships/hyperlink" Target="https://www.caixa.gov.br/Downloads/sinapi-metodologia/Livro_SINAPI_Calculos_Parametros.pdf" TargetMode="External"/><Relationship Id="rId3084" Type="http://schemas.openxmlformats.org/officeDocument/2006/relationships/hyperlink" Target="https://www.caixa.gov.br/Downloads/sinapi-cadernos-tecnicos/SINAPI-CT-ESCADAS.pdf" TargetMode="External"/><Relationship Id="rId4135" Type="http://schemas.openxmlformats.org/officeDocument/2006/relationships/hyperlink" Target="https://www.caixa.gov.br/Downloads/sinapi-cadernos-tecnicos/SINAPI-CT-GABIOES-EXECUCAO-DE-MURO-E-PROTECAO-SUPERFICIAL.pdf" TargetMode="External"/><Relationship Id="rId5533" Type="http://schemas.openxmlformats.org/officeDocument/2006/relationships/hyperlink" Target="https://www.caixa.gov.br/Downloads/sinapi-cadernos-tecnicos/SINAPI-CT-INSTALACOES-PREDIAIS-DE-AGUA-FRIA-EM-PVC.pdf" TargetMode="External"/><Relationship Id="rId8689" Type="http://schemas.openxmlformats.org/officeDocument/2006/relationships/hyperlink" Target="https://www.caixa.gov.br/Downloads/sinapi-cadernos-tecnicos/SINAPI-CT-REDES-DE-AGUA-E-ESGOTO-EM-PEAD-LISO-(TUBOS-E-CONEXOES).pdf" TargetMode="External"/><Relationship Id="rId1729" Type="http://schemas.openxmlformats.org/officeDocument/2006/relationships/hyperlink" Target="https://www.caixa.gov.br/Downloads/sinapi-cadernos-tecnicos/SINAPI-CT-CUSTOS-HORARIOS-PRODUTIVO-E-IMPRODUTIVO-DOS-EQUIPAMENTOS.pdf" TargetMode="External"/><Relationship Id="rId5600" Type="http://schemas.openxmlformats.org/officeDocument/2006/relationships/hyperlink" Target="https://www.caixa.gov.br/Downloads/sinapi-cadernos-tecnicos/SINAPI-CT-INSTALACOES-PREDIAIS-DE-AGUA-FRIA-EM-PVC.pdf" TargetMode="External"/><Relationship Id="rId8756" Type="http://schemas.openxmlformats.org/officeDocument/2006/relationships/hyperlink" Target="https://www.caixa.gov.br/Downloads/sinapi-cadernos-tecnicos/SINAPI-CT-REVESTIMENTOS-CERAMICOS-EXTERNOS.pdf" TargetMode="External"/><Relationship Id="rId3151" Type="http://schemas.openxmlformats.org/officeDocument/2006/relationships/hyperlink" Target="https://www.caixa.gov.br/Downloads/sinapi-cadernos-tecnicos/SINAPI-CT-ESCADAS.pdf" TargetMode="External"/><Relationship Id="rId4202" Type="http://schemas.openxmlformats.org/officeDocument/2006/relationships/hyperlink" Target="https://www.caixa.gov.br/Downloads/sinapi-cadernos-tecnicos/SINAPI-CT-GRAUTE-E-ARMACAO.pdf" TargetMode="External"/><Relationship Id="rId7358" Type="http://schemas.openxmlformats.org/officeDocument/2006/relationships/hyperlink" Target="https://www.caixa.gov.br/Downloads/sinapi-cadernos-tecnicos/SINAPI-CT-MASSA-UNICA-EXTERNA.pdf" TargetMode="External"/><Relationship Id="rId7772" Type="http://schemas.openxmlformats.org/officeDocument/2006/relationships/hyperlink" Target="https://www.caixa.gov.br/Downloads/sinapi-cadernos-tecnicos/SINAPI-CT-PERFURACAO-HORIZONTAL-DIRECIONAL-HDD.pdf" TargetMode="External"/><Relationship Id="rId8409" Type="http://schemas.openxmlformats.org/officeDocument/2006/relationships/hyperlink" Target="https://www.caixa.gov.br/Downloads/sinapi-cadernos-tecnicos/SINAPI-CT-RASGOS-E-FIXACOES.pdf" TargetMode="External"/><Relationship Id="rId8823" Type="http://schemas.openxmlformats.org/officeDocument/2006/relationships/hyperlink" Target="https://www.caixa.gov.br/Downloads/sinapi-cadernos-tecnicos/SINAPI-CT-SINALIZACAO-HORIZONTAL-VIARIA.pdf" TargetMode="External"/><Relationship Id="rId3968" Type="http://schemas.openxmlformats.org/officeDocument/2006/relationships/hyperlink" Target="https://www.caixa.gov.br/Downloads/sinapi-cadernos-tecnicos/SINAPI-CT-FOSSAS-E-SUMIDOUROS.pdf" TargetMode="External"/><Relationship Id="rId6374" Type="http://schemas.openxmlformats.org/officeDocument/2006/relationships/hyperlink" Target="https://www.caixa.gov.br/Downloads/sinapi-cadernos-tecnicos/SINAPI-CT-INSTALACOES-EM-COBRE.pdf" TargetMode="External"/><Relationship Id="rId7425" Type="http://schemas.openxmlformats.org/officeDocument/2006/relationships/hyperlink" Target="https://www.caixa.gov.br/Downloads/sinapi-cadernos-tecnicos/SINAPI-CT-MASSA-UNICA-INTERNA.pdf" TargetMode="External"/><Relationship Id="rId5" Type="http://schemas.openxmlformats.org/officeDocument/2006/relationships/hyperlink" Target="https://www.caixa.gov.br/Downloads/sinapi-cadernos-tecnicos/SINAPI-CT-ACESSIBILIDADE.pdf" TargetMode="External"/><Relationship Id="rId889" Type="http://schemas.openxmlformats.org/officeDocument/2006/relationships/hyperlink" Target="https://www.caixa.gov.br/Downloads/sinapi-cadernos-tecnicos/SINAPI-CT-ATERROS-BASES-SUB-BASES-E-IMPRIMACOES.pdf" TargetMode="External"/><Relationship Id="rId5390" Type="http://schemas.openxmlformats.org/officeDocument/2006/relationships/hyperlink" Target="https://www.caixa.gov.br/Downloads/sinapi-cadernos-tecnicos/SINAPI-CT-INSTALACOES-PREDIAIS-DE-ESGOTO-TUBOS-E-CONEXOES.pdf" TargetMode="External"/><Relationship Id="rId6027" Type="http://schemas.openxmlformats.org/officeDocument/2006/relationships/hyperlink" Target="https://www.caixa.gov.br/Downloads/sinapi-cadernos-tecnicos/SINAPI-CT-INSTALACOES-DE-GAS-E-INCENDIO-EM-ACO-E-FERRO-GALVANIZADO.pdf" TargetMode="External"/><Relationship Id="rId6441" Type="http://schemas.openxmlformats.org/officeDocument/2006/relationships/hyperlink" Target="https://www.caixa.gov.br/Downloads/sinapi-cadernos-tecnicos/SINAPI-CT-INSTALACOES-EM-COBRE.pdf" TargetMode="External"/><Relationship Id="rId9597" Type="http://schemas.openxmlformats.org/officeDocument/2006/relationships/hyperlink" Target="https://www.caixa.gov.br/Downloads/sinapi-cadernos-tecnicos/SINAPI-CT-VALVULAS-E-REGISTROS-PARA-SISTEMAS-PREDIAIS.pdf" TargetMode="External"/><Relationship Id="rId1586" Type="http://schemas.openxmlformats.org/officeDocument/2006/relationships/hyperlink" Target="https://www.caixa.gov.br/Downloads/sinapi-cadernos-tecnicos/SINAPI-CT-CUSTOS-HORARIOS-PRODUTIVO-E-IMPRODUTIVO-DOS-EQUIPAMENTOS.pdf" TargetMode="External"/><Relationship Id="rId2984" Type="http://schemas.openxmlformats.org/officeDocument/2006/relationships/hyperlink" Target="https://www.caixa.gov.br/Downloads/sinapi-cadernos-tecnicos/SINAPI-CT-EQUIPAMENTOS-DE-PROTECAO-COLETIVA.pdf" TargetMode="External"/><Relationship Id="rId5043" Type="http://schemas.openxmlformats.org/officeDocument/2006/relationships/hyperlink" Target="https://www.caixa.gov.br/Downloads/sinapi-cadernos-tecnicos/SINAPI-CT-INSTALACOES-HIDRAULICAS-RESERVACAO-E-BOMBAS-DE-RECALQUE.pdf" TargetMode="External"/><Relationship Id="rId8199" Type="http://schemas.openxmlformats.org/officeDocument/2006/relationships/hyperlink" Target="https://www.caixa.gov.br/Downloads/sinapi-cadernos-tecnicos/SINAPI-CT-POCOS-DE-VISITA-E-CAIXAS-PARA-BOCAS-DE-LOBO.pdf" TargetMode="External"/><Relationship Id="rId609" Type="http://schemas.openxmlformats.org/officeDocument/2006/relationships/hyperlink" Target="https://www.caixa.gov.br/Downloads/sinapi-cadernos-tecnicos/SINAPI-CT-ASSENTAMENTO-DE-TUBOS-DE-PVC-E-METALICOS-EM-REDES-DE-AGUA.pdf" TargetMode="External"/><Relationship Id="rId956" Type="http://schemas.openxmlformats.org/officeDocument/2006/relationships/hyperlink" Target="https://www.caixa.gov.br/Downloads/sinapi-cadernos-tecnicos/SINAPI-CT-ATERROS-BASES-SUB-BASES-E-IMPRIMACOES.pdf" TargetMode="External"/><Relationship Id="rId1239" Type="http://schemas.openxmlformats.org/officeDocument/2006/relationships/hyperlink" Target="https://www.caixa.gov.br/Downloads/sinapi-cadernos-tecnicos/SINAPI-CT-CERCAS-PROTETORES-E-ALAMBRADOS.pdf" TargetMode="External"/><Relationship Id="rId2637" Type="http://schemas.openxmlformats.org/officeDocument/2006/relationships/hyperlink" Target="https://www.caixa.gov.br/Downloads/sinapi-cadernos-tecnicos/SINAPI-CT-DEPRECIACAO-JUROS-IMPOSTOS-E-SEGUROS-MANUTENCAO-E-MATERIAIS-NA-OPERACAO-DOS-EQUIPAMENTOS.pdf" TargetMode="External"/><Relationship Id="rId5110" Type="http://schemas.openxmlformats.org/officeDocument/2006/relationships/hyperlink" Target="https://www.caixa.gov.br/Downloads/sinapi-cadernos-tecnicos/SINAPI-CT-INSTALACOES-HIDRAULICAS-RESERVACAO-E-BOMBAS-DE-RECALQUE.pdf" TargetMode="External"/><Relationship Id="rId8266" Type="http://schemas.openxmlformats.org/officeDocument/2006/relationships/hyperlink" Target="https://www.caixa.gov.br/Downloads/sinapi-cadernos-tecnicos/SINAPI-CT-POCOS-DE-VISITA-E-CAIXAS-PARA-BOCAS-DE-LOBO.pdf" TargetMode="External"/><Relationship Id="rId9317" Type="http://schemas.openxmlformats.org/officeDocument/2006/relationships/hyperlink" Target="https://www.caixa.gov.br/Downloads/sinapi-cadernos-tecnicos/SINAPI-CT-TRANSPORTE-CARGA-E-DESCARGA-DE-MATERIAIS.pdf" TargetMode="External"/><Relationship Id="rId9664" Type="http://schemas.openxmlformats.org/officeDocument/2006/relationships/hyperlink" Target="https://www.caixa.gov.br/Downloads/sinapi-cadernos-tecnicos/SINAPI-CT-VALVULAS-PARA-REDES-DE-SANEAMENTO.pdf" TargetMode="External"/><Relationship Id="rId1653" Type="http://schemas.openxmlformats.org/officeDocument/2006/relationships/hyperlink" Target="https://www.caixa.gov.br/Downloads/sinapi-cadernos-tecnicos/SINAPI-CT-CUSTOS-HORARIOS-PRODUTIVO-E-IMPRODUTIVO-DOS-EQUIPAMENTOS.pdf" TargetMode="External"/><Relationship Id="rId2704" Type="http://schemas.openxmlformats.org/officeDocument/2006/relationships/hyperlink" Target="https://www.caixa.gov.br/Downloads/sinapi-cadernos-tecnicos/SINAPI-CT-DEPRECIACAO-JUROS-IMPOSTOS-E-SEGUROS-MANUTENCAO-E-MATERIAIS-NA-OPERACAO-DOS-EQUIPAMENTOS.pdf" TargetMode="External"/><Relationship Id="rId8680" Type="http://schemas.openxmlformats.org/officeDocument/2006/relationships/hyperlink" Target="https://www.caixa.gov.br/Downloads/sinapi-cadernos-tecnicos/SINAPI-CT-REDES-DE-AGUA-E-ESGOTO-EM-PEAD-LISO-(TUBOS-E-CONEXOES).pdf" TargetMode="External"/><Relationship Id="rId1306" Type="http://schemas.openxmlformats.org/officeDocument/2006/relationships/hyperlink" Target="https://www.caixa.gov.br/Downloads/sinapi-cadernos-tecnicos/SINAPI-CT-CONCRETAGEM-PARA-ESTRUTURAS-DE-CONCRETO-ARMADO.pdf" TargetMode="External"/><Relationship Id="rId1720" Type="http://schemas.openxmlformats.org/officeDocument/2006/relationships/hyperlink" Target="https://www.caixa.gov.br/Downloads/sinapi-cadernos-tecnicos/SINAPI-CT-CUSTOS-HORARIOS-PRODUTIVO-E-IMPRODUTIVO-DOS-EQUIPAMENTOS.pdf" TargetMode="External"/><Relationship Id="rId4876" Type="http://schemas.openxmlformats.org/officeDocument/2006/relationships/hyperlink" Target="https://www.caixa.gov.br/Downloads/sinapi-cadernos-tecnicos/SINAPI-CT-INSTALACOES-HIDRAULICAS-RESERVACAO-E-BOMBAS-DE-RECALQUE.pdf" TargetMode="External"/><Relationship Id="rId5927" Type="http://schemas.openxmlformats.org/officeDocument/2006/relationships/hyperlink" Target="https://www.caixa.gov.br/Downloads/sinapi-cadernos-tecnicos/SINAPI-CT-INSTALACOES-DE-DIVISORIAS-DIVERSAS.pdf" TargetMode="External"/><Relationship Id="rId7282" Type="http://schemas.openxmlformats.org/officeDocument/2006/relationships/hyperlink" Target="https://www.caixa.gov.br/Downloads/sinapi-cadernos-tecnicos/SINAPI-CT-MASSA-UNICA-EXTERNA.pdf" TargetMode="External"/><Relationship Id="rId8333" Type="http://schemas.openxmlformats.org/officeDocument/2006/relationships/hyperlink" Target="https://www.caixa.gov.br/Downloads/sinapi-cadernos-tecnicos/SINAPI-CT-QUADRAS-E-SEUS-EQUIPAMENTOS.pdf" TargetMode="External"/><Relationship Id="rId12" Type="http://schemas.openxmlformats.org/officeDocument/2006/relationships/hyperlink" Target="https://www.caixa.gov.br/Downloads/sinapi-cadernos-tecnicos/SINAPI-CT-ALVENARIA-ESTRUTURAL-BLOCOS-CERAMICOS.pdf" TargetMode="External"/><Relationship Id="rId3478" Type="http://schemas.openxmlformats.org/officeDocument/2006/relationships/hyperlink" Target="https://www.caixa.gov.br/Downloads/sinapi-cadernos-tecnicos/SINAPI-CT-ESQUADRIAS-PORTAS.pdf" TargetMode="External"/><Relationship Id="rId3892" Type="http://schemas.openxmlformats.org/officeDocument/2006/relationships/hyperlink" Target="https://www.caixa.gov.br/Downloads/sinapi-cadernos-tecnicos/SINAPI-CT-EXECUCAO-DE-TIRANTES.pdf" TargetMode="External"/><Relationship Id="rId4529" Type="http://schemas.openxmlformats.org/officeDocument/2006/relationships/hyperlink" Target="https://www.caixa.gov.br/Downloads/sinapi-cadernos-tecnicos/SINAPI-CT-INSTALACOES-ELETRICAS-ELETRODUTOS-EMBUTIDOS-CABOS-CAIXAS-TOMADAS-E-INTERRUPTORES.pdf" TargetMode="External"/><Relationship Id="rId4943" Type="http://schemas.openxmlformats.org/officeDocument/2006/relationships/hyperlink" Target="https://www.caixa.gov.br/Downloads/sinapi-cadernos-tecnicos/SINAPI-CT-INSTALACOES-HIDRAULICAS-RESERVACAO-E-BOMBAS-DE-RECALQUE.pdf" TargetMode="External"/><Relationship Id="rId8400" Type="http://schemas.openxmlformats.org/officeDocument/2006/relationships/hyperlink" Target="https://www.caixa.gov.br/Downloads/sinapi-cadernos-tecnicos/SINAPI-CT-RASGOS-E-FIXACOES.pdf" TargetMode="External"/><Relationship Id="rId399" Type="http://schemas.openxmlformats.org/officeDocument/2006/relationships/hyperlink" Target="https://www.caixa.gov.br/Downloads/sinapi-cadernos-tecnicos/SINAPI-CT-ASSENTAMENTO-DE-TUBOS-DE-ESGOTO-EM-PVC-E-PEAD.pdf" TargetMode="External"/><Relationship Id="rId2494" Type="http://schemas.openxmlformats.org/officeDocument/2006/relationships/hyperlink" Target="https://www.caixa.gov.br/Downloads/sinapi-cadernos-tecnicos/SINAPI-CT-DEPRECIACAO-JUROS-IMPOSTOS-E-SEGUROS-MANUTENCAO-E-MATERIAIS-NA-OPERACAO-DOS-EQUIPAMENTOS.pdf" TargetMode="External"/><Relationship Id="rId3545" Type="http://schemas.openxmlformats.org/officeDocument/2006/relationships/hyperlink" Target="https://www.caixa.gov.br/Downloads/sinapi-cadernos-tecnicos/SINAPI-CT-ESQUADRIAS-PORTAS.pdf" TargetMode="External"/><Relationship Id="rId7002" Type="http://schemas.openxmlformats.org/officeDocument/2006/relationships/hyperlink" Target="https://www.caixa.gov.br/Downloads/sinapi-metodologia/Livro_SINAPI_Calculos_Parametros.pdf" TargetMode="External"/><Relationship Id="rId466" Type="http://schemas.openxmlformats.org/officeDocument/2006/relationships/hyperlink" Target="https://www.caixa.gov.br/Downloads/sinapi-cadernos-tecnicos/SINAPI-CT-ASSENTAMENTO-DE-TUBOS-DE-PVC-E-METALICOS-EM-REDES-DE-AGUA.pdf" TargetMode="External"/><Relationship Id="rId880" Type="http://schemas.openxmlformats.org/officeDocument/2006/relationships/hyperlink" Target="https://www.caixa.gov.br/Downloads/sinapi-cadernos-tecnicos/SINAPI-CT-ATERROS-BASES-SUB-BASES-E-IMPRIMACOES.pdf" TargetMode="External"/><Relationship Id="rId1096" Type="http://schemas.openxmlformats.org/officeDocument/2006/relationships/hyperlink" Target="https://www.caixa.gov.br/Downloads/sinapi-cadernos-tecnicos/SINAPI-CT-CAIXAS-ENTERRADAS.pdf" TargetMode="External"/><Relationship Id="rId2147" Type="http://schemas.openxmlformats.org/officeDocument/2006/relationships/hyperlink" Target="https://www.caixa.gov.br/Downloads/sinapi-cadernos-tecnicos/SINAPI-CT-DEPRECIACAO-JUROS-IMPOSTOS-E-SEGUROS-MANUTENCAO-E-MATERIAIS-NA-OPERACAO-DOS-EQUIPAMENTOS.pdf" TargetMode="External"/><Relationship Id="rId2561" Type="http://schemas.openxmlformats.org/officeDocument/2006/relationships/hyperlink" Target="https://www.caixa.gov.br/Downloads/sinapi-cadernos-tecnicos/SINAPI-CT-DEPRECIACAO-JUROS-IMPOSTOS-E-SEGUROS-MANUTENCAO-E-MATERIAIS-NA-OPERACAO-DOS-EQUIPAMENTOS.pdf" TargetMode="External"/><Relationship Id="rId9174" Type="http://schemas.openxmlformats.org/officeDocument/2006/relationships/hyperlink" Target="https://www.caixa.gov.br/Downloads/sinapi-cadernos-tecnicos/SINAPI-CT-TRANSPORTE-DE-MATERIAIS-DENTRO-DO-CANTEIRO-DE-OBRAS.pdf" TargetMode="External"/><Relationship Id="rId119" Type="http://schemas.openxmlformats.org/officeDocument/2006/relationships/hyperlink" Target="https://www.caixa.gov.br/Downloads/sinapi-cadernos-tecnicos/SINAPI-CT-ARGAMASSAS.pdf" TargetMode="External"/><Relationship Id="rId533" Type="http://schemas.openxmlformats.org/officeDocument/2006/relationships/hyperlink" Target="https://www.caixa.gov.br/Downloads/sinapi-cadernos-tecnicos/SINAPI-CT-ASSENTAMENTO-DE-TUBOS-DE-PVC-E-METALICOS-EM-REDES-DE-AGUA.pdf" TargetMode="External"/><Relationship Id="rId1163" Type="http://schemas.openxmlformats.org/officeDocument/2006/relationships/hyperlink" Target="https://www.caixa.gov.br/Downloads/sinapi-cadernos-tecnicos/SINAPI-CT-CAIXAS-DE-AGUA-PARA-EDIFICACOES.pdf" TargetMode="External"/><Relationship Id="rId2214" Type="http://schemas.openxmlformats.org/officeDocument/2006/relationships/hyperlink" Target="https://www.caixa.gov.br/Downloads/sinapi-cadernos-tecnicos/SINAPI-CT-DEPRECIACAO-JUROS-IMPOSTOS-E-SEGUROS-MANUTENCAO-E-MATERIAIS-NA-OPERACAO-DOS-EQUIPAMENTOS.pdf" TargetMode="External"/><Relationship Id="rId3612" Type="http://schemas.openxmlformats.org/officeDocument/2006/relationships/hyperlink" Target="https://www.caixa.gov.br/Downloads/sinapi-cadernos-tecnicos/SINAPI-CT-ESTACAS-RAIZ.pdf" TargetMode="External"/><Relationship Id="rId6768" Type="http://schemas.openxmlformats.org/officeDocument/2006/relationships/hyperlink" Target="https://www.caixa.gov.br/Downloads/sinapi-metodologia/Livro_SINAPI_Calculos_Parametros.pdf" TargetMode="External"/><Relationship Id="rId7819" Type="http://schemas.openxmlformats.org/officeDocument/2006/relationships/hyperlink" Target="https://www.caixa.gov.br/Downloads/sinapi-cadernos-tecnicos/SINAPI-CT-PINTURA-EXTERNA.pdf" TargetMode="External"/><Relationship Id="rId8190" Type="http://schemas.openxmlformats.org/officeDocument/2006/relationships/hyperlink" Target="https://www.caixa.gov.br/Downloads/sinapi-cadernos-tecnicos/SINAPI-CT-POCOS-DE-VISITA-E-CAIXAS-PARA-BOCAS-DE-LOBO.pdf" TargetMode="External"/><Relationship Id="rId9241" Type="http://schemas.openxmlformats.org/officeDocument/2006/relationships/hyperlink" Target="https://www.caixa.gov.br/Downloads/sinapi-cadernos-tecnicos/SINAPI-CT-TRANSPORTE-CARGA-E-DESCARGA-DE-MATERIAIS.pdf" TargetMode="External"/><Relationship Id="rId5784" Type="http://schemas.openxmlformats.org/officeDocument/2006/relationships/hyperlink" Target="https://www.caixa.gov.br/Downloads/sinapi-cadernos-tecnicos/SINAPI-CT-INSTALACOES-PREDIAIS-DE-AGUA-QUENTE-EM-CPVC.pdf" TargetMode="External"/><Relationship Id="rId6835" Type="http://schemas.openxmlformats.org/officeDocument/2006/relationships/hyperlink" Target="https://www.caixa.gov.br/Downloads/sinapi-metodologia/Livro_SINAPI_Calculos_Parametros.pdf" TargetMode="External"/><Relationship Id="rId600" Type="http://schemas.openxmlformats.org/officeDocument/2006/relationships/hyperlink" Target="https://www.caixa.gov.br/Downloads/sinapi-cadernos-tecnicos/SINAPI-CT-ASSENTAMENTO-DE-TUBOS-DE-PVC-E-METALICOS-EM-REDES-DE-AGUA.pdf" TargetMode="External"/><Relationship Id="rId1230" Type="http://schemas.openxmlformats.org/officeDocument/2006/relationships/hyperlink" Target="https://www.caixa.gov.br/Downloads/sinapi-cadernos-tecnicos/SINAPI-CT-CANALETAS-GRELHAS-E-CAIXAS-COM-GRELHA-PARA-DRENAGEM.pdf" TargetMode="External"/><Relationship Id="rId4386" Type="http://schemas.openxmlformats.org/officeDocument/2006/relationships/hyperlink" Target="https://www.caixa.gov.br/Downloads/sinapi-cadernos-tecnicos/SINAPI-CT-INSTALACOES-ELETRICAS-ELETRODUTOS-EMBUTIDOS-CABOS-CAIXAS-TOMADAS-E-INTERRUPTORES.pdf" TargetMode="External"/><Relationship Id="rId5437" Type="http://schemas.openxmlformats.org/officeDocument/2006/relationships/hyperlink" Target="https://www.caixa.gov.br/Downloads/sinapi-cadernos-tecnicos/SINAPI-CT-INSTALACOES-PREDIAIS-DE-ESGOTO-TUBOS-E-CONEXOES.pdf" TargetMode="External"/><Relationship Id="rId5851" Type="http://schemas.openxmlformats.org/officeDocument/2006/relationships/hyperlink" Target="https://www.caixa.gov.br/Downloads/sinapi-cadernos-tecnicos/SINAPI-CT-INSTALACOES-PREDIAIS-DE-AGUAS-PLUVIAIS-TUBOS-CONEXOES-CAIXAS-E-RALOS.pdf" TargetMode="External"/><Relationship Id="rId6902" Type="http://schemas.openxmlformats.org/officeDocument/2006/relationships/hyperlink" Target="https://www.caixa.gov.br/Downloads/sinapi-metodologia/Livro_SINAPI_Calculos_Parametros.pdf" TargetMode="External"/><Relationship Id="rId4039" Type="http://schemas.openxmlformats.org/officeDocument/2006/relationships/hyperlink" Target="https://www.caixa.gov.br/Downloads/sinapi-cadernos-tecnicos/SINAPI-CT-FORMAS-PARA-ESTRUTURAS-DE-CONCRETO-ARMADO.pdf" TargetMode="External"/><Relationship Id="rId4453" Type="http://schemas.openxmlformats.org/officeDocument/2006/relationships/hyperlink" Target="https://www.caixa.gov.br/Downloads/sinapi-cadernos-tecnicos/SINAPI-CT-INSTALACOES-ELETRICAS-ELETRODUTOS-EMBUTIDOS-CABOS-CAIXAS-TOMADAS-E-INTERRUPTORES.pdf" TargetMode="External"/><Relationship Id="rId5504" Type="http://schemas.openxmlformats.org/officeDocument/2006/relationships/hyperlink" Target="https://www.caixa.gov.br/Downloads/sinapi-cadernos-tecnicos/SINAPI-CT-INSTALACOES-PREDIAIS-DE-AGUA-FRIA-EM-PVC.pdf" TargetMode="External"/><Relationship Id="rId3055" Type="http://schemas.openxmlformats.org/officeDocument/2006/relationships/hyperlink" Target="https://www.caixa.gov.br/Downloads/sinapi-cadernos-tecnicos/SINAPI-CT-ESCADAS.pdf" TargetMode="External"/><Relationship Id="rId4106" Type="http://schemas.openxmlformats.org/officeDocument/2006/relationships/hyperlink" Target="https://www.caixa.gov.br/Downloads/sinapi-cadernos-tecnicos/SINAPI-CT-FORMAS-PARA-ESTRUTURAS-DE-CONCRETO-ARMADO.pdf" TargetMode="External"/><Relationship Id="rId4520" Type="http://schemas.openxmlformats.org/officeDocument/2006/relationships/hyperlink" Target="https://www.caixa.gov.br/Downloads/sinapi-cadernos-tecnicos/SINAPI-CT-INSTALACOES-ELETRICAS-ELETRODUTOS-EMBUTIDOS-CABOS-CAIXAS-TOMADAS-E-INTERRUPTORES.pdf" TargetMode="External"/><Relationship Id="rId7676" Type="http://schemas.openxmlformats.org/officeDocument/2006/relationships/hyperlink" Target="https://www.caixa.gov.br/Downloads/sinapi-cadernos-tecnicos/SINAPI-CT-PAVIMENTO-INTERTRAVADO.pdf" TargetMode="External"/><Relationship Id="rId8727" Type="http://schemas.openxmlformats.org/officeDocument/2006/relationships/hyperlink" Target="https://www.caixa.gov.br/Downloads/sinapi-cadernos-tecnicos/SINAPI-CT-REDES-DE-AGUA-E-ESGOTO-EM-PEAD-LISO-(TUBOS-E-CONEXOES).pdf" TargetMode="External"/><Relationship Id="rId390" Type="http://schemas.openxmlformats.org/officeDocument/2006/relationships/hyperlink" Target="https://www.caixa.gov.br/Downloads/sinapi-cadernos-tecnicos/SINAPI-CT-ASSENTAMENTO-DE-TUBOS-DE-ESGOTO-EM-PVC-E-PEAD.pdf" TargetMode="External"/><Relationship Id="rId2071" Type="http://schemas.openxmlformats.org/officeDocument/2006/relationships/hyperlink" Target="https://www.caixa.gov.br/Downloads/sinapi-cadernos-tecnicos/SINAPI-CT-DEPRECIACAO-JUROS-IMPOSTOS-E-SEGUROS-MANUTENCAO-E-MATERIAIS-NA-OPERACAO-DOS-EQUIPAMENTOS.pdf" TargetMode="External"/><Relationship Id="rId3122" Type="http://schemas.openxmlformats.org/officeDocument/2006/relationships/hyperlink" Target="https://www.caixa.gov.br/Downloads/sinapi-cadernos-tecnicos/SINAPI-CT-ESCADAS.pdf" TargetMode="External"/><Relationship Id="rId6278" Type="http://schemas.openxmlformats.org/officeDocument/2006/relationships/hyperlink" Target="https://www.caixa.gov.br/Downloads/sinapi-cadernos-tecnicos/SINAPI-CT-INSTALACOES-DE-GAS-EM-PEX-MULTICAMADAS.pdf" TargetMode="External"/><Relationship Id="rId6692" Type="http://schemas.openxmlformats.org/officeDocument/2006/relationships/hyperlink" Target="https://www.caixa.gov.br/Downloads/sinapi-cadernos-tecnicos/SINAPI-CT-LIGACOES-PREDIAIS-DE-AGUA-E-ESGOTO.pdf" TargetMode="External"/><Relationship Id="rId7329" Type="http://schemas.openxmlformats.org/officeDocument/2006/relationships/hyperlink" Target="https://www.caixa.gov.br/Downloads/sinapi-cadernos-tecnicos/SINAPI-CT-MASSA-UNICA-EXTERNA.pdf" TargetMode="External"/><Relationship Id="rId5294" Type="http://schemas.openxmlformats.org/officeDocument/2006/relationships/hyperlink" Target="https://www.caixa.gov.br/Downloads/sinapi-cadernos-tecnicos/SINAPI-CT-INSTALACOES-HIDRAULICAS-EM-PPR.pdf" TargetMode="External"/><Relationship Id="rId6345" Type="http://schemas.openxmlformats.org/officeDocument/2006/relationships/hyperlink" Target="https://www.caixa.gov.br/Downloads/sinapi-cadernos-tecnicos/SINAPI-CT-INSTALACOES-DE-AR-CONDICIONADO.pdf" TargetMode="External"/><Relationship Id="rId7743" Type="http://schemas.openxmlformats.org/officeDocument/2006/relationships/hyperlink" Target="https://www.caixa.gov.br/Downloads/sinapi-cadernos-tecnicos/SINAPI-CT-PERFURACAO-HORIZONTAL-DIRECIONAL-HDD.pdf" TargetMode="External"/><Relationship Id="rId110" Type="http://schemas.openxmlformats.org/officeDocument/2006/relationships/hyperlink" Target="https://www.caixa.gov.br/Downloads/sinapi-cadernos-tecnicos/SINAPI-CT-ARGAMASSAS.pdf" TargetMode="External"/><Relationship Id="rId2888" Type="http://schemas.openxmlformats.org/officeDocument/2006/relationships/hyperlink" Target="https://www.caixa.gov.br/Downloads/sinapi-cadernos-tecnicos/SINAPI-CT-ELETROCALHAS.pdf" TargetMode="External"/><Relationship Id="rId3939" Type="http://schemas.openxmlformats.org/officeDocument/2006/relationships/hyperlink" Target="https://www.caixa.gov.br/Downloads/sinapi-cadernos-tecnicos/SINAPI-CT-FOSSAS-E-SUMIDOUROS.pdf" TargetMode="External"/><Relationship Id="rId7810" Type="http://schemas.openxmlformats.org/officeDocument/2006/relationships/hyperlink" Target="https://www.caixa.gov.br/Downloads/sinapi-cadernos-tecnicos/SINAPI-CT-PINTURA-EXTERNA.pdf" TargetMode="External"/><Relationship Id="rId2955" Type="http://schemas.openxmlformats.org/officeDocument/2006/relationships/hyperlink" Target="https://www.caixa.gov.br/Downloads/sinapi-cadernos-tecnicos/SINAPI-CT-ENERGIA-SOLAR-PARA-EDIFICACOES.pdf" TargetMode="External"/><Relationship Id="rId5361" Type="http://schemas.openxmlformats.org/officeDocument/2006/relationships/hyperlink" Target="https://www.caixa.gov.br/Downloads/sinapi-cadernos-tecnicos/SINAPI-CT-INSTALACOES-PREDIAIS-DE-ESGOTO-CAIXAS-E-RALOS.pdf" TargetMode="External"/><Relationship Id="rId6412" Type="http://schemas.openxmlformats.org/officeDocument/2006/relationships/hyperlink" Target="https://www.caixa.gov.br/Downloads/sinapi-cadernos-tecnicos/SINAPI-CT-INSTALACOES-EM-COBRE.pdf" TargetMode="External"/><Relationship Id="rId9568" Type="http://schemas.openxmlformats.org/officeDocument/2006/relationships/hyperlink" Target="https://www.caixa.gov.br/Downloads/sinapi-cadernos-tecnicos/SINAPI-CT-VALVULAS-E-REGISTROS-PARA-SISTEMAS-PREDIAIS.pdf" TargetMode="External"/><Relationship Id="rId927" Type="http://schemas.openxmlformats.org/officeDocument/2006/relationships/hyperlink" Target="https://www.caixa.gov.br/Downloads/sinapi-cadernos-tecnicos/SINAPI-CT-ATERROS-BASES-SUB-BASES-E-IMPRIMACOES.pdf" TargetMode="External"/><Relationship Id="rId1557" Type="http://schemas.openxmlformats.org/officeDocument/2006/relationships/hyperlink" Target="https://www.caixa.gov.br/Downloads/sinapi-cadernos-tecnicos/SINAPI-CT-CUSTOS-HORARIOS-PRODUTIVO-E-IMPRODUTIVO-DOS-EQUIPAMENTOS.pdf" TargetMode="External"/><Relationship Id="rId1971" Type="http://schemas.openxmlformats.org/officeDocument/2006/relationships/hyperlink" Target="https://www.caixa.gov.br/Downloads/sinapi-cadernos-tecnicos/SINAPI-CT-DEPRECIACAO-JUROS-IMPOSTOS-E-SEGUROS-MANUTENCAO-E-MATERIAIS-NA-OPERACAO-DOS-EQUIPAMENTOS.pdf" TargetMode="External"/><Relationship Id="rId2608" Type="http://schemas.openxmlformats.org/officeDocument/2006/relationships/hyperlink" Target="https://www.caixa.gov.br/Downloads/sinapi-cadernos-tecnicos/SINAPI-CT-DEPRECIACAO-JUROS-IMPOSTOS-E-SEGUROS-MANUTENCAO-E-MATERIAIS-NA-OPERACAO-DOS-EQUIPAMENTOS.pdf" TargetMode="External"/><Relationship Id="rId5014" Type="http://schemas.openxmlformats.org/officeDocument/2006/relationships/hyperlink" Target="https://www.caixa.gov.br/Downloads/sinapi-cadernos-tecnicos/SINAPI-CT-INSTALACOES-HIDRAULICAS-RESERVACAO-E-BOMBAS-DE-RECALQUE.pdf" TargetMode="External"/><Relationship Id="rId8584" Type="http://schemas.openxmlformats.org/officeDocument/2006/relationships/hyperlink" Target="https://www.caixa.gov.br/Downloads/sinapi-cadernos-tecnicos/SINAPI-CT-REDES-DE-LOGICA-TELEFONIA-E-IMAGEM.pdf" TargetMode="External"/><Relationship Id="rId9635" Type="http://schemas.openxmlformats.org/officeDocument/2006/relationships/hyperlink" Target="https://www.caixa.gov.br/Downloads/sinapi-cadernos-tecnicos/SINAPI-CT-VALVULAS-E-REGISTROS-PARA-SISTEMAS-PREDIAIS.pdf" TargetMode="External"/><Relationship Id="rId1624" Type="http://schemas.openxmlformats.org/officeDocument/2006/relationships/hyperlink" Target="https://www.caixa.gov.br/Downloads/sinapi-cadernos-tecnicos/SINAPI-CT-CUSTOS-HORARIOS-PRODUTIVO-E-IMPRODUTIVO-DOS-EQUIPAMENTOS.pdf" TargetMode="External"/><Relationship Id="rId4030" Type="http://schemas.openxmlformats.org/officeDocument/2006/relationships/hyperlink" Target="https://www.caixa.gov.br/Downloads/sinapi-cadernos-tecnicos/SINAPI-CT-FORMAS-PARA-ESTRUTURAS-DE-CONCRETO-ARMADO.pdf" TargetMode="External"/><Relationship Id="rId7186" Type="http://schemas.openxmlformats.org/officeDocument/2006/relationships/hyperlink" Target="https://www.caixa.gov.br/Downloads/sinapi-cadernos-tecnicos/SINAPI-CT-LOUCAS-E-METAIS.pdf" TargetMode="External"/><Relationship Id="rId8237" Type="http://schemas.openxmlformats.org/officeDocument/2006/relationships/hyperlink" Target="https://www.caixa.gov.br/Downloads/sinapi-cadernos-tecnicos/SINAPI-CT-POCOS-DE-VISITA-E-CAIXAS-PARA-BOCAS-DE-LOBO.pdf" TargetMode="External"/><Relationship Id="rId8651" Type="http://schemas.openxmlformats.org/officeDocument/2006/relationships/hyperlink" Target="https://www.caixa.gov.br/Downloads/sinapi-cadernos-tecnicos/SINAPI-CT-REDES-DE-AGUA-E-ESGOTO-EM-PEAD-LISO-(TUBOS-E-CONEXOES).pdf" TargetMode="External"/><Relationship Id="rId9702" Type="http://schemas.openxmlformats.org/officeDocument/2006/relationships/hyperlink" Target="https://www.caixa.gov.br/Downloads/sinapi-cadernos-tecnicos/SINAPI-CT-VALVULAS-PARA-REDES-DE-SANEAMENTO.pdf" TargetMode="External"/><Relationship Id="rId3796" Type="http://schemas.openxmlformats.org/officeDocument/2006/relationships/hyperlink" Target="https://www.caixa.gov.br/Downloads/sinapi-cadernos-tecnicos/SINAPI-CT-ESTRUTURAS-DE-MADEIRA.pdf" TargetMode="External"/><Relationship Id="rId7253" Type="http://schemas.openxmlformats.org/officeDocument/2006/relationships/hyperlink" Target="https://www.caixa.gov.br/Downloads/sinapi-cadernos-tecnicos/SINAPI-CT-LUMINARIAS-EXTERNAS.pdf" TargetMode="External"/><Relationship Id="rId8304" Type="http://schemas.openxmlformats.org/officeDocument/2006/relationships/hyperlink" Target="https://www.caixa.gov.br/Downloads/sinapi-cadernos-tecnicos/SINAPI-CT-PRODUCAO-DE-CONCRETO.pdf" TargetMode="External"/><Relationship Id="rId2398" Type="http://schemas.openxmlformats.org/officeDocument/2006/relationships/hyperlink" Target="https://www.caixa.gov.br/Downloads/sinapi-cadernos-tecnicos/SINAPI-CT-DEPRECIACAO-JUROS-IMPOSTOS-E-SEGUROS-MANUTENCAO-E-MATERIAIS-NA-OPERACAO-DOS-EQUIPAMENTOS.pdf" TargetMode="External"/><Relationship Id="rId3449" Type="http://schemas.openxmlformats.org/officeDocument/2006/relationships/hyperlink" Target="https://www.caixa.gov.br/Downloads/sinapi-cadernos-tecnicos/SINAPI-CT-ESQUADRIAS-JANELAS.pdf" TargetMode="External"/><Relationship Id="rId4847" Type="http://schemas.openxmlformats.org/officeDocument/2006/relationships/hyperlink" Target="https://www.caixa.gov.br/Downloads/sinapi-cadernos-tecnicos/SINAPI-CT-INSTALACOES-HIDRAULICAS-RESERVACAO-E-BOMBAS-DE-RECALQUE.pdf" TargetMode="External"/><Relationship Id="rId7320" Type="http://schemas.openxmlformats.org/officeDocument/2006/relationships/hyperlink" Target="https://www.caixa.gov.br/Downloads/sinapi-cadernos-tecnicos/SINAPI-CT-MASSA-UNICA-EXTERNA.pdf" TargetMode="External"/><Relationship Id="rId3863" Type="http://schemas.openxmlformats.org/officeDocument/2006/relationships/hyperlink" Target="https://www.caixa.gov.br/Downloads/sinapi-cadernos-tecnicos/SINAPI-CT-EXECUCAO-DE-TIRANTES.pdf" TargetMode="External"/><Relationship Id="rId4914" Type="http://schemas.openxmlformats.org/officeDocument/2006/relationships/hyperlink" Target="https://www.caixa.gov.br/Downloads/sinapi-cadernos-tecnicos/SINAPI-CT-INSTALACOES-HIDRAULICAS-RESERVACAO-E-BOMBAS-DE-RECALQUE.pdf" TargetMode="External"/><Relationship Id="rId9078" Type="http://schemas.openxmlformats.org/officeDocument/2006/relationships/hyperlink" Target="https://www.caixa.gov.br/Downloads/sinapi-cadernos-tecnicos/SINAPI-CT-TRANSPORTE-FLUVIAL-CARGA-E-DESCARGA.pdf" TargetMode="External"/><Relationship Id="rId784" Type="http://schemas.openxmlformats.org/officeDocument/2006/relationships/hyperlink" Target="https://www.caixa.gov.br/Downloads/sinapi-cadernos-tecnicos/SINAPI-CT-ATERROS-BASES-SUB-BASES-E-IMPRIMACOES.pdf" TargetMode="External"/><Relationship Id="rId1067" Type="http://schemas.openxmlformats.org/officeDocument/2006/relationships/hyperlink" Target="https://www.caixa.gov.br/Downloads/sinapi-cadernos-tecnicos/SINAPI-CT-BOMBAS-HIDRAULICAS-CENTRIFUGAS-HORIZONTAIS-E-SUBMERSIVEIS.pdf" TargetMode="External"/><Relationship Id="rId2465" Type="http://schemas.openxmlformats.org/officeDocument/2006/relationships/hyperlink" Target="https://www.caixa.gov.br/Downloads/sinapi-cadernos-tecnicos/SINAPI-CT-DEPRECIACAO-JUROS-IMPOSTOS-E-SEGUROS-MANUTENCAO-E-MATERIAIS-NA-OPERACAO-DOS-EQUIPAMENTOS.pdf" TargetMode="External"/><Relationship Id="rId3516" Type="http://schemas.openxmlformats.org/officeDocument/2006/relationships/hyperlink" Target="https://www.caixa.gov.br/Downloads/sinapi-cadernos-tecnicos/SINAPI-CT-ESQUADRIAS-PORTAS.pdf" TargetMode="External"/><Relationship Id="rId3930" Type="http://schemas.openxmlformats.org/officeDocument/2006/relationships/hyperlink" Target="https://www.caixa.gov.br/Downloads/sinapi-cadernos-tecnicos/SINAPI-CT-FOSSAS-E-SUMIDOUROS.pdf" TargetMode="External"/><Relationship Id="rId8094" Type="http://schemas.openxmlformats.org/officeDocument/2006/relationships/hyperlink" Target="https://www.caixa.gov.br/Downloads/sinapi-cadernos-tecnicos/SINAPI-CT-POSTES-DE-CONCRETO-E-METALICOS.pdf" TargetMode="External"/><Relationship Id="rId9492" Type="http://schemas.openxmlformats.org/officeDocument/2006/relationships/hyperlink" Target="https://www.caixa.gov.br/Downloads/sinapi-cadernos-tecnicos/SINAPI-CT-VERGAS-CONTRAVERGAS-E-FIXACAO-DE-ALVENARIA.pdf" TargetMode="External"/><Relationship Id="rId437" Type="http://schemas.openxmlformats.org/officeDocument/2006/relationships/hyperlink" Target="https://www.caixa.gov.br/Downloads/sinapi-cadernos-tecnicos/SINAPI-CT-ASSENTAMENTO-DE-TUBOS-DE-PVC-E-METALICOS-EM-REDES-DE-AGUA.pdf" TargetMode="External"/><Relationship Id="rId851" Type="http://schemas.openxmlformats.org/officeDocument/2006/relationships/hyperlink" Target="https://www.caixa.gov.br/Downloads/sinapi-cadernos-tecnicos/SINAPI-CT-ATERROS-BASES-SUB-BASES-E-IMPRIMACOES.pdf" TargetMode="External"/><Relationship Id="rId1481" Type="http://schemas.openxmlformats.org/officeDocument/2006/relationships/hyperlink" Target="https://www.caixa.gov.br/Downloads/sinapi-cadernos-tecnicos/SINAPI-CT-CUSTOS-HORARIOS-PRODUTIVO-E-IMPRODUTIVO-DOS-EQUIPAMENTOS.pdf" TargetMode="External"/><Relationship Id="rId2118" Type="http://schemas.openxmlformats.org/officeDocument/2006/relationships/hyperlink" Target="https://www.caixa.gov.br/Downloads/sinapi-cadernos-tecnicos/SINAPI-CT-DEPRECIACAO-JUROS-IMPOSTOS-E-SEGUROS-MANUTENCAO-E-MATERIAIS-NA-OPERACAO-DOS-EQUIPAMENTOS.pdf" TargetMode="External"/><Relationship Id="rId2532" Type="http://schemas.openxmlformats.org/officeDocument/2006/relationships/hyperlink" Target="https://www.caixa.gov.br/Downloads/sinapi-cadernos-tecnicos/SINAPI-CT-DEPRECIACAO-JUROS-IMPOSTOS-E-SEGUROS-MANUTENCAO-E-MATERIAIS-NA-OPERACAO-DOS-EQUIPAMENTOS.pdf" TargetMode="External"/><Relationship Id="rId5688" Type="http://schemas.openxmlformats.org/officeDocument/2006/relationships/hyperlink" Target="https://www.caixa.gov.br/Downloads/sinapi-cadernos-tecnicos/SINAPI-CT-INSTALACOES-PREDIAIS-DE-AGUA-FRIA-EM-PVC.pdf" TargetMode="External"/><Relationship Id="rId6739" Type="http://schemas.openxmlformats.org/officeDocument/2006/relationships/hyperlink" Target="https://www.caixa.gov.br/Downloads/sinapi-cadernos-tecnicos/SINAPI-CT-LIMPEZA-DE-OBRA.pdf" TargetMode="External"/><Relationship Id="rId9145" Type="http://schemas.openxmlformats.org/officeDocument/2006/relationships/hyperlink" Target="https://www.caixa.gov.br/Downloads/sinapi-cadernos-tecnicos/SINAPI-CT-TRANSPORTE-FLUVIAL-MOMENTO-DE-TRANSPORTE.pdf" TargetMode="External"/><Relationship Id="rId504" Type="http://schemas.openxmlformats.org/officeDocument/2006/relationships/hyperlink" Target="https://www.caixa.gov.br/Downloads/sinapi-cadernos-tecnicos/SINAPI-CT-ASSENTAMENTO-DE-TUBOS-DE-PVC-E-METALICOS-EM-REDES-DE-AGUA.pdf" TargetMode="External"/><Relationship Id="rId1134" Type="http://schemas.openxmlformats.org/officeDocument/2006/relationships/hyperlink" Target="https://www.caixa.gov.br/Downloads/sinapi-cadernos-tecnicos/SINAPI-CT-CAIXAS-ENTERRADAS.pdf" TargetMode="External"/><Relationship Id="rId5755" Type="http://schemas.openxmlformats.org/officeDocument/2006/relationships/hyperlink" Target="https://www.caixa.gov.br/Downloads/sinapi-cadernos-tecnicos/SINAPI-CT-INSTALACOES-PREDIAIS-DE-AGUA-QUENTE-EM-CPVC.pdf" TargetMode="External"/><Relationship Id="rId6806" Type="http://schemas.openxmlformats.org/officeDocument/2006/relationships/hyperlink" Target="https://www.caixa.gov.br/Downloads/sinapi-metodologia/Livro_SINAPI_Calculos_Parametros.pdf" TargetMode="External"/><Relationship Id="rId8161" Type="http://schemas.openxmlformats.org/officeDocument/2006/relationships/hyperlink" Target="https://www.caixa.gov.br/Downloads/sinapi-cadernos-tecnicos/SINAPI-CT-POCOS-DE-VISITA-E-CAIXAS-PARA-BOCAS-DE-LOBO.pdf" TargetMode="External"/><Relationship Id="rId9212" Type="http://schemas.openxmlformats.org/officeDocument/2006/relationships/hyperlink" Target="https://www.caixa.gov.br/Downloads/sinapi-cadernos-tecnicos/SINAPI-CT-TRANSPORTE-DE-MATERIAIS-DENTRO-DO-CANTEIRO-DE-OBRAS.pdf" TargetMode="External"/><Relationship Id="rId1201" Type="http://schemas.openxmlformats.org/officeDocument/2006/relationships/hyperlink" Target="https://www.caixa.gov.br/Downloads/sinapi-cadernos-tecnicos/SINAPI-CT-CANALETAS-GRELHAS-E-CAIXAS-COM-GRELHA-PARA-DRENAGEM.pdf" TargetMode="External"/><Relationship Id="rId4357" Type="http://schemas.openxmlformats.org/officeDocument/2006/relationships/hyperlink" Target="https://www.caixa.gov.br/Downloads/sinapi-cadernos-tecnicos/SINAPI-CT-INSTALACOES-ELETRICAS-ELETRODUTOS-EMBUTIDOS-CABOS-CAIXAS-TOMADAS-E-INTERRUPTORES.pdf" TargetMode="External"/><Relationship Id="rId4771" Type="http://schemas.openxmlformats.org/officeDocument/2006/relationships/hyperlink" Target="https://www.caixa.gov.br/Downloads/sinapi-cadernos-tecnicos/SINAPI-CT-INSTALACOES-ELETRICAS-REDE-DE-DISTRIBUICAO.pdf" TargetMode="External"/><Relationship Id="rId5408" Type="http://schemas.openxmlformats.org/officeDocument/2006/relationships/hyperlink" Target="https://www.caixa.gov.br/Downloads/sinapi-cadernos-tecnicos/SINAPI-CT-INSTALACOES-PREDIAIS-DE-ESGOTO-TUBOS-E-CONEXOES.pdf" TargetMode="External"/><Relationship Id="rId3373" Type="http://schemas.openxmlformats.org/officeDocument/2006/relationships/hyperlink" Target="https://www.caixa.gov.br/Downloads/sinapi-cadernos-tecnicos/SINAPI-CT-ESCORAMENTO-E-PREPARO-DE-FUNDO-DE-VALAS.pdf" TargetMode="External"/><Relationship Id="rId4424" Type="http://schemas.openxmlformats.org/officeDocument/2006/relationships/hyperlink" Target="https://www.caixa.gov.br/Downloads/sinapi-cadernos-tecnicos/SINAPI-CT-INSTALACOES-ELETRICAS-ELETRODUTOS-EMBUTIDOS-CABOS-CAIXAS-TOMADAS-E-INTERRUPTORES.pdf" TargetMode="External"/><Relationship Id="rId5822" Type="http://schemas.openxmlformats.org/officeDocument/2006/relationships/hyperlink" Target="https://www.caixa.gov.br/Downloads/sinapi-cadernos-tecnicos/SINAPI-CT-INSTALACOES-PREDIAIS-DE-AGUA-QUENTE-EM-CPVC.pdf" TargetMode="External"/><Relationship Id="rId8978" Type="http://schemas.openxmlformats.org/officeDocument/2006/relationships/hyperlink" Target="https://www.caixa.gov.br/Downloads/sinapi-cadernos-tecnicos/SINAPI-CT-SUPRESSAO-VEGETAL.pdf" TargetMode="External"/><Relationship Id="rId294" Type="http://schemas.openxmlformats.org/officeDocument/2006/relationships/hyperlink" Target="https://www.caixa.gov.br/Downloads/sinapi-cadernos-tecnicos/SINAPI-CT-ARMACAO-PARA-ESTRUTURAS-DE-CONCRETO-ARMADO.pdf" TargetMode="External"/><Relationship Id="rId3026" Type="http://schemas.openxmlformats.org/officeDocument/2006/relationships/hyperlink" Target="https://www.caixa.gov.br/Downloads/sinapi-cadernos-tecnicos/SINAPI-CT-EQUIPAMENTOS-DE-PROTECAO-COLETIVA.pdf" TargetMode="External"/><Relationship Id="rId7994" Type="http://schemas.openxmlformats.org/officeDocument/2006/relationships/hyperlink" Target="https://www.caixa.gov.br/Downloads/sinapi-cadernos-tecnicos/SINAPI-CT-PISOS.pdf" TargetMode="External"/><Relationship Id="rId361" Type="http://schemas.openxmlformats.org/officeDocument/2006/relationships/hyperlink" Target="https://www.caixa.gov.br/Downloads/sinapi-cadernos-tecnicos/SINAPI-CT-ASSENTAMENTO-DE-TUBOS-DE-ESGOTO-EM-PVC-E-PEAD.pdf" TargetMode="External"/><Relationship Id="rId2042" Type="http://schemas.openxmlformats.org/officeDocument/2006/relationships/hyperlink" Target="https://www.caixa.gov.br/Downloads/sinapi-cadernos-tecnicos/SINAPI-CT-DEPRECIACAO-JUROS-IMPOSTOS-E-SEGUROS-MANUTENCAO-E-MATERIAIS-NA-OPERACAO-DOS-EQUIPAMENTOS.pdf" TargetMode="External"/><Relationship Id="rId3440" Type="http://schemas.openxmlformats.org/officeDocument/2006/relationships/hyperlink" Target="https://www.caixa.gov.br/Downloads/sinapi-cadernos-tecnicos/SINAPI-CT-ESQUADRIAS-JANELAS.pdf" TargetMode="External"/><Relationship Id="rId5198" Type="http://schemas.openxmlformats.org/officeDocument/2006/relationships/hyperlink" Target="https://www.caixa.gov.br/Downloads/sinapi-cadernos-tecnicos/SINAPI-CT-INSTALACOES-HIDRAULICAS-EM-PEX.pdf" TargetMode="External"/><Relationship Id="rId6596" Type="http://schemas.openxmlformats.org/officeDocument/2006/relationships/hyperlink" Target="https://www.caixa.gov.br/Downloads/sinapi-cadernos-tecnicos/SINAPI-CT-INSTALACOES-EM-COBRE.pdf" TargetMode="External"/><Relationship Id="rId7647" Type="http://schemas.openxmlformats.org/officeDocument/2006/relationships/hyperlink" Target="https://www.caixa.gov.br/Downloads/sinapi-cadernos-tecnicos/SINAPI-CT-PASSEIOS-DE-CONCRETO.pdf" TargetMode="External"/><Relationship Id="rId6249" Type="http://schemas.openxmlformats.org/officeDocument/2006/relationships/hyperlink" Target="https://www.caixa.gov.br/Downloads/sinapi-cadernos-tecnicos/SINAPI-CT-INSTALACOES-DE-GAS-E-INCENDIO-EM-ACO-E-FERRO-GALVANIZADO.pdf" TargetMode="External"/><Relationship Id="rId6663" Type="http://schemas.openxmlformats.org/officeDocument/2006/relationships/hyperlink" Target="https://www.caixa.gov.br/Downloads/sinapi-cadernos-tecnicos/SINAPI-CT-LAJES-PRE-MOLDADAS.pdf" TargetMode="External"/><Relationship Id="rId7714" Type="http://schemas.openxmlformats.org/officeDocument/2006/relationships/hyperlink" Target="https://www.caixa.gov.br/Downloads/sinapi-cadernos-tecnicos/SINAPI-CT-PAVIMENTO-RIGIDO-DE-CONCRETO.pdf" TargetMode="External"/><Relationship Id="rId2859" Type="http://schemas.openxmlformats.org/officeDocument/2006/relationships/hyperlink" Target="https://www.caixa.gov.br/Downloads/sinapi-cadernos-tecnicos/SINAPI-CT-ELETROCALHAS.pdf" TargetMode="External"/><Relationship Id="rId5265" Type="http://schemas.openxmlformats.org/officeDocument/2006/relationships/hyperlink" Target="https://www.caixa.gov.br/Downloads/sinapi-cadernos-tecnicos/SINAPI-CT-INSTALACOES-HIDRAULICAS-EM-PPR.pdf" TargetMode="External"/><Relationship Id="rId6316" Type="http://schemas.openxmlformats.org/officeDocument/2006/relationships/hyperlink" Target="https://www.caixa.gov.br/Downloads/sinapi-cadernos-tecnicos/SINAPI-CT-INSTALACOES-DE-GAS-EM-PEX-MULTICAMADAS.pdf" TargetMode="External"/><Relationship Id="rId6730" Type="http://schemas.openxmlformats.org/officeDocument/2006/relationships/hyperlink" Target="https://www.caixa.gov.br/Downloads/sinapi-cadernos-tecnicos/SINAPI-CT-LIGACOES-PREDIAIS-DE-AGUA-E-ESGOTO.pdf" TargetMode="External"/><Relationship Id="rId1875" Type="http://schemas.openxmlformats.org/officeDocument/2006/relationships/hyperlink" Target="https://www.caixa.gov.br/Downloads/sinapi-cadernos-tecnicos/SINAPI-CT-DEMOLICOES-E-REMOCOES.pdf" TargetMode="External"/><Relationship Id="rId4281" Type="http://schemas.openxmlformats.org/officeDocument/2006/relationships/hyperlink" Target="https://www.caixa.gov.br/Downloads/sinapi-cadernos-tecnicos/SINAPI-CT-ILUMINACAO-PREDIAL-E-MONITORAMENTO.pdf" TargetMode="External"/><Relationship Id="rId5332" Type="http://schemas.openxmlformats.org/officeDocument/2006/relationships/hyperlink" Target="https://www.caixa.gov.br/Downloads/sinapi-cadernos-tecnicos/SINAPI-CT-INSTALACOES-HIDRAULICAS-EM-PPR.pdf" TargetMode="External"/><Relationship Id="rId8488" Type="http://schemas.openxmlformats.org/officeDocument/2006/relationships/hyperlink" Target="https://www.caixa.gov.br/Downloads/sinapi-cadernos-tecnicos/SINAPI-CT-RECOMPOSICAO-DE-PAVIMENTOS.pdf" TargetMode="External"/><Relationship Id="rId9539" Type="http://schemas.openxmlformats.org/officeDocument/2006/relationships/hyperlink" Target="https://www.caixa.gov.br/Downloads/sinapi-cadernos-tecnicos/SINAPI-CT-VIDROS-E-ESPELHOS.pdf" TargetMode="External"/><Relationship Id="rId1528" Type="http://schemas.openxmlformats.org/officeDocument/2006/relationships/hyperlink" Target="https://www.caixa.gov.br/Downloads/sinapi-cadernos-tecnicos/SINAPI-CT-CUSTOS-HORARIOS-PRODUTIVO-E-IMPRODUTIVO-DOS-EQUIPAMENTOS.pdf" TargetMode="External"/><Relationship Id="rId2926" Type="http://schemas.openxmlformats.org/officeDocument/2006/relationships/hyperlink" Target="https://www.caixa.gov.br/Downloads/sinapi-cadernos-tecnicos/SINAPI-CT-ELETROCALHAS.pdf" TargetMode="External"/><Relationship Id="rId8555" Type="http://schemas.openxmlformats.org/officeDocument/2006/relationships/hyperlink" Target="https://www.caixa.gov.br/Downloads/sinapi-cadernos-tecnicos/SINAPI-CT-REDES-ENTERRADAS-DE-DISTRIBUICAO-ELETRICA.pdf" TargetMode="External"/><Relationship Id="rId9606" Type="http://schemas.openxmlformats.org/officeDocument/2006/relationships/hyperlink" Target="https://www.caixa.gov.br/Downloads/sinapi-cadernos-tecnicos/SINAPI-CT-VALVULAS-E-REGISTROS-PARA-SISTEMAS-PREDIAIS.pdf" TargetMode="External"/><Relationship Id="rId1942" Type="http://schemas.openxmlformats.org/officeDocument/2006/relationships/hyperlink" Target="https://www.caixa.gov.br/Downloads/sinapi-cadernos-tecnicos/SINAPI-CT-DEPRECIACAO-JUROS-IMPOSTOS-E-SEGUROS-MANUTENCAO-E-MATERIAIS-NA-OPERACAO-DOS-EQUIPAMENTOS.pdf" TargetMode="External"/><Relationship Id="rId4001" Type="http://schemas.openxmlformats.org/officeDocument/2006/relationships/hyperlink" Target="https://www.caixa.gov.br/Downloads/sinapi-cadernos-tecnicos/SINAPI-CT-FUNDACOES-RASAS-(BLOCOS-SAPATAS-VIGAS-BALDRAME).pdf" TargetMode="External"/><Relationship Id="rId7157" Type="http://schemas.openxmlformats.org/officeDocument/2006/relationships/hyperlink" Target="https://www.caixa.gov.br/Downloads/sinapi-cadernos-tecnicos/SINAPI-CT-LOUCAS-E-METAIS.pdf" TargetMode="External"/><Relationship Id="rId8208" Type="http://schemas.openxmlformats.org/officeDocument/2006/relationships/hyperlink" Target="https://www.caixa.gov.br/Downloads/sinapi-cadernos-tecnicos/SINAPI-CT-POCOS-DE-VISITA-E-CAIXAS-PARA-BOCAS-DE-LOBO.pdf" TargetMode="External"/><Relationship Id="rId6173" Type="http://schemas.openxmlformats.org/officeDocument/2006/relationships/hyperlink" Target="https://www.caixa.gov.br/Downloads/sinapi-cadernos-tecnicos/SINAPI-CT-INSTALACOES-DE-GAS-E-INCENDIO-EM-ACO-E-FERRO-GALVANIZADO.pdf" TargetMode="External"/><Relationship Id="rId7571" Type="http://schemas.openxmlformats.org/officeDocument/2006/relationships/hyperlink" Target="https://www.caixa.gov.br/Downloads/sinapi-cadernos-tecnicos/SINAPI-CT-PAREDES-DE-CONCRETO-FORMAS.pdf" TargetMode="External"/><Relationship Id="rId8622" Type="http://schemas.openxmlformats.org/officeDocument/2006/relationships/hyperlink" Target="https://www.caixa.gov.br/Downloads/sinapi-cadernos-tecnicos/SINAPI-CT-REDES-DE-LOGICA-TELEFONIA-E-IMAGEM.pdf" TargetMode="External"/><Relationship Id="rId3767" Type="http://schemas.openxmlformats.org/officeDocument/2006/relationships/hyperlink" Target="https://www.caixa.gov.br/Downloads/sinapi-cadernos-tecnicos/SINAPI-CT-ESTRUTURAS-DE-CONTENCAO-PERFIS-PRANCHADOS-CORTINAS-E-MUROS-DE-ARRIMO.pdf" TargetMode="External"/><Relationship Id="rId4818" Type="http://schemas.openxmlformats.org/officeDocument/2006/relationships/hyperlink" Target="https://www.caixa.gov.br/Downloads/sinapi-cadernos-tecnicos/SINAPI-CT-INSTALACOES-HIDRAULICAS-RESERVACAO-E-BOMBAS-DE-RECALQUE.pdf" TargetMode="External"/><Relationship Id="rId7224" Type="http://schemas.openxmlformats.org/officeDocument/2006/relationships/hyperlink" Target="https://www.caixa.gov.br/Downloads/sinapi-cadernos-tecnicos/SINAPI-CT-LOUCAS-E-METAIS.pdf" TargetMode="External"/><Relationship Id="rId688" Type="http://schemas.openxmlformats.org/officeDocument/2006/relationships/hyperlink" Target="https://www.caixa.gov.br/Downloads/sinapi-cadernos-tecnicos/SINAPI-CT-ASSENTAMENTO-DE-TUBOS-DE-ESGOTO-OU-DRENAGEM-PLUVIAL-EM-CONCRETO.pdf" TargetMode="External"/><Relationship Id="rId2369" Type="http://schemas.openxmlformats.org/officeDocument/2006/relationships/hyperlink" Target="https://www.caixa.gov.br/Downloads/sinapi-cadernos-tecnicos/SINAPI-CT-DEPRECIACAO-JUROS-IMPOSTOS-E-SEGUROS-MANUTENCAO-E-MATERIAIS-NA-OPERACAO-DOS-EQUIPAMENTOS.pdf" TargetMode="External"/><Relationship Id="rId2783" Type="http://schemas.openxmlformats.org/officeDocument/2006/relationships/hyperlink" Target="https://www.caixa.gov.br/Downloads/sinapi-cadernos-tecnicos/SINAPI-CT-DRENOS.pdf" TargetMode="External"/><Relationship Id="rId3834" Type="http://schemas.openxmlformats.org/officeDocument/2006/relationships/hyperlink" Target="https://www.caixa.gov.br/Downloads/sinapi-cadernos-tecnicos/SINAPI-CT-ESTRUTURAS-DE-MADEIRA.pdf" TargetMode="External"/><Relationship Id="rId6240" Type="http://schemas.openxmlformats.org/officeDocument/2006/relationships/hyperlink" Target="https://www.caixa.gov.br/Downloads/sinapi-cadernos-tecnicos/SINAPI-CT-INSTALACOES-DE-GAS-E-INCENDIO-EM-ACO-E-FERRO-GALVANIZADO.pdf" TargetMode="External"/><Relationship Id="rId9396" Type="http://schemas.openxmlformats.org/officeDocument/2006/relationships/hyperlink" Target="https://www.caixa.gov.br/Downloads/sinapi-cadernos-tecnicos/SINAPI-CT-TUBULACAO-FLANGEADA-PARA-REDES-DE-AGUA.pdf" TargetMode="External"/><Relationship Id="rId755" Type="http://schemas.openxmlformats.org/officeDocument/2006/relationships/hyperlink" Target="https://www.caixa.gov.br/Downloads/sinapi-cadernos-tecnicos/SINAPI-CT-ATERROS-BASES-SUB-BASES-E-IMPRIMACOES.pdf" TargetMode="External"/><Relationship Id="rId1385" Type="http://schemas.openxmlformats.org/officeDocument/2006/relationships/hyperlink" Target="https://www.caixa.gov.br/Downloads/sinapi-cadernos-tecnicos/SINAPI-CT-CONCRETO-PROTENDIDO.pdf" TargetMode="External"/><Relationship Id="rId2436" Type="http://schemas.openxmlformats.org/officeDocument/2006/relationships/hyperlink" Target="https://www.caixa.gov.br/Downloads/sinapi-cadernos-tecnicos/SINAPI-CT-DEPRECIACAO-JUROS-IMPOSTOS-E-SEGUROS-MANUTENCAO-E-MATERIAIS-NA-OPERACAO-DOS-EQUIPAMENTOS.pdf" TargetMode="External"/><Relationship Id="rId2850" Type="http://schemas.openxmlformats.org/officeDocument/2006/relationships/hyperlink" Target="https://www.caixa.gov.br/Downloads/sinapi-cadernos-tecnicos/SINAPI-CT-DUTOS-PARA-AR-CONDICIONADO.pdf" TargetMode="External"/><Relationship Id="rId9049" Type="http://schemas.openxmlformats.org/officeDocument/2006/relationships/hyperlink" Target="https://www.caixa.gov.br/Downloads/sinapi-cadernos-tecnicos/SINAPI-CT-TRANSPORTE-FLUVIAL-CARGA-E-DESCARGA.pdf" TargetMode="External"/><Relationship Id="rId9463" Type="http://schemas.openxmlformats.org/officeDocument/2006/relationships/hyperlink" Target="https://www.caixa.gov.br/Downloads/sinapi-cadernos-tecnicos/SINAPI-CT-TUBULOES.pdf" TargetMode="External"/><Relationship Id="rId91" Type="http://schemas.openxmlformats.org/officeDocument/2006/relationships/hyperlink" Target="https://www.caixa.gov.br/Downloads/sinapi-cadernos-tecnicos/SINAPI-CT-ALVENARIAS-DIVERSAS.pdf" TargetMode="External"/><Relationship Id="rId408" Type="http://schemas.openxmlformats.org/officeDocument/2006/relationships/hyperlink" Target="https://www.caixa.gov.br/Downloads/sinapi-cadernos-tecnicos/SINAPI-CT-ASSENTAMENTO-DE-TUBOS-DE-PVC-E-METALICOS-EM-REDES-DE-AGUA.pdf" TargetMode="External"/><Relationship Id="rId822" Type="http://schemas.openxmlformats.org/officeDocument/2006/relationships/hyperlink" Target="https://www.caixa.gov.br/Downloads/sinapi-cadernos-tecnicos/SINAPI-CT-ATERROS-BASES-SUB-BASES-E-IMPRIMACOES.pdf" TargetMode="External"/><Relationship Id="rId1038" Type="http://schemas.openxmlformats.org/officeDocument/2006/relationships/hyperlink" Target="https://www.caixa.gov.br/Downloads/sinapi-cadernos-tecnicos/SINAPI-CT-BOCAS-PARA-BUEIROS.pdf" TargetMode="External"/><Relationship Id="rId1452" Type="http://schemas.openxmlformats.org/officeDocument/2006/relationships/hyperlink" Target="https://www.caixa.gov.br/Downloads/sinapi-cadernos-tecnicos/SINAPI-CT-CUSTOS-HORARIOS-PRODUTIVO-E-IMPRODUTIVO-DOS-EQUIPAMENTOS.pdf" TargetMode="External"/><Relationship Id="rId2503" Type="http://schemas.openxmlformats.org/officeDocument/2006/relationships/hyperlink" Target="https://www.caixa.gov.br/Downloads/sinapi-cadernos-tecnicos/SINAPI-CT-DEPRECIACAO-JUROS-IMPOSTOS-E-SEGUROS-MANUTENCAO-E-MATERIAIS-NA-OPERACAO-DOS-EQUIPAMENTOS.pdf" TargetMode="External"/><Relationship Id="rId3901" Type="http://schemas.openxmlformats.org/officeDocument/2006/relationships/hyperlink" Target="https://www.caixa.gov.br/Downloads/sinapi-cadernos-tecnicos/SINAPI-CT-FACHADAS-COM-PLACAS-CERAMICAS-E-GRANITO-INSERTADAS.pdf" TargetMode="External"/><Relationship Id="rId5659" Type="http://schemas.openxmlformats.org/officeDocument/2006/relationships/hyperlink" Target="https://www.caixa.gov.br/Downloads/sinapi-cadernos-tecnicos/SINAPI-CT-INSTALACOES-PREDIAIS-DE-AGUA-FRIA-EM-PVC.pdf" TargetMode="External"/><Relationship Id="rId8065" Type="http://schemas.openxmlformats.org/officeDocument/2006/relationships/hyperlink" Target="https://www.caixa.gov.br/Downloads/sinapi-cadernos-tecnicos/SINAPI-CT-POSTES-DE-CONCRETO-E-METALICOS.pdf" TargetMode="External"/><Relationship Id="rId9116" Type="http://schemas.openxmlformats.org/officeDocument/2006/relationships/hyperlink" Target="https://www.caixa.gov.br/Downloads/sinapi-cadernos-tecnicos/SINAPI-CT-TRANSPORTE-FLUVIAL-CARGA-E-DESCARGA.pdf" TargetMode="External"/><Relationship Id="rId9530" Type="http://schemas.openxmlformats.org/officeDocument/2006/relationships/hyperlink" Target="https://www.caixa.gov.br/Downloads/sinapi-cadernos-tecnicos/SINAPI-CT-VIDROS-E-ESPELHOS.pdf" TargetMode="External"/><Relationship Id="rId1105" Type="http://schemas.openxmlformats.org/officeDocument/2006/relationships/hyperlink" Target="https://www.caixa.gov.br/Downloads/sinapi-cadernos-tecnicos/SINAPI-CT-CAIXAS-ENTERRADAS.pdf" TargetMode="External"/><Relationship Id="rId7081" Type="http://schemas.openxmlformats.org/officeDocument/2006/relationships/hyperlink" Target="https://www.caixa.gov.br/Downloads/sinapi-metodologia/Livro_SINAPI_Calculos_Parametros.pdf" TargetMode="External"/><Relationship Id="rId8132" Type="http://schemas.openxmlformats.org/officeDocument/2006/relationships/hyperlink" Target="https://www.caixa.gov.br/Downloads/sinapi-cadernos-tecnicos/SINAPI-CT-POCOS-DE-VISITA-E-CAIXAS-PARA-BOCAS-DE-LOBO.pdf" TargetMode="External"/><Relationship Id="rId3277" Type="http://schemas.openxmlformats.org/officeDocument/2006/relationships/hyperlink" Target="https://www.caixa.gov.br/Downloads/sinapi-cadernos-tecnicos/SINAPI-CT-ESCAVACAO-DE-VALAS.pdf" TargetMode="External"/><Relationship Id="rId4675" Type="http://schemas.openxmlformats.org/officeDocument/2006/relationships/hyperlink" Target="https://www.caixa.gov.br/Downloads/sinapi-cadernos-tecnicos/SINAPI-CT-INSTALACOES-ELETRICAS-QUADROS-CABOS-DISJUNTORES-CONTATORES-E-BARRAMENTOS-BLINDADOS.pdf" TargetMode="External"/><Relationship Id="rId5726" Type="http://schemas.openxmlformats.org/officeDocument/2006/relationships/hyperlink" Target="https://www.caixa.gov.br/Downloads/sinapi-cadernos-tecnicos/SINAPI-CT-INSTALACOES-PREDIAIS-DE-AGUA-QUENTE-EM-CPVC.pdf" TargetMode="External"/><Relationship Id="rId198" Type="http://schemas.openxmlformats.org/officeDocument/2006/relationships/hyperlink" Target="https://www.caixa.gov.br/Downloads/sinapi-cadernos-tecnicos/SINAPI-CT-ARGAMASSAS.pdf" TargetMode="External"/><Relationship Id="rId3691" Type="http://schemas.openxmlformats.org/officeDocument/2006/relationships/hyperlink" Target="https://www.caixa.gov.br/Downloads/sinapi-cadernos-tecnicos/SINAPI-CT-ESTRUTURA-E-TRAMA-PARA-COBERTURA.pdf" TargetMode="External"/><Relationship Id="rId4328" Type="http://schemas.openxmlformats.org/officeDocument/2006/relationships/hyperlink" Target="https://www.caixa.gov.br/Downloads/sinapi-cadernos-tecnicos/SINAPI-CT-IMPERMEABILIZACAO-PROTECAO-MECANICA-E-TRATAMENTO-DE-JUNTA.pdf" TargetMode="External"/><Relationship Id="rId4742" Type="http://schemas.openxmlformats.org/officeDocument/2006/relationships/hyperlink" Target="https://www.caixa.gov.br/Downloads/sinapi-cadernos-tecnicos/SINAPI-CT-INSTALACOES-ELETRICAS-REDE-DE-DISTRIBUICAO.pdf" TargetMode="External"/><Relationship Id="rId7898" Type="http://schemas.openxmlformats.org/officeDocument/2006/relationships/hyperlink" Target="https://www.caixa.gov.br/Downloads/sinapi-cadernos-tecnicos/SINAPI-CT-PINTURA-EM-MADEIRA.pdf" TargetMode="External"/><Relationship Id="rId8949" Type="http://schemas.openxmlformats.org/officeDocument/2006/relationships/hyperlink" Target="https://www.caixa.gov.br/Downloads/sinapi-cadernos-tecnicos/SINAPI-CT-SISTEMAS-DE-MEDICAO.pdf" TargetMode="External"/><Relationship Id="rId2293" Type="http://schemas.openxmlformats.org/officeDocument/2006/relationships/hyperlink" Target="https://www.caixa.gov.br/Downloads/sinapi-cadernos-tecnicos/SINAPI-CT-DEPRECIACAO-JUROS-IMPOSTOS-E-SEGUROS-MANUTENCAO-E-MATERIAIS-NA-OPERACAO-DOS-EQUIPAMENTOS.pdf" TargetMode="External"/><Relationship Id="rId3344" Type="http://schemas.openxmlformats.org/officeDocument/2006/relationships/hyperlink" Target="https://www.caixa.gov.br/Downloads/sinapi-cadernos-tecnicos/SINAPI-CT-ESCAVACAO-EM-MATERIAL-DE-3&#170;-CATEGORIA.pdf" TargetMode="External"/><Relationship Id="rId7965" Type="http://schemas.openxmlformats.org/officeDocument/2006/relationships/hyperlink" Target="https://www.caixa.gov.br/Downloads/sinapi-cadernos-tecnicos/SINAPI-CT-PINTURA-PARA-PISOS-E-PARA-SINALIZACAO-HORIZONTAL-E-VERTICAL.pdf" TargetMode="External"/><Relationship Id="rId265" Type="http://schemas.openxmlformats.org/officeDocument/2006/relationships/hyperlink" Target="https://www.caixa.gov.br/Downloads/sinapi-cadernos-tecnicos/SINAPI-CT-ARMACAO-DE-ESTACAS.pdf" TargetMode="External"/><Relationship Id="rId2360" Type="http://schemas.openxmlformats.org/officeDocument/2006/relationships/hyperlink" Target="https://www.caixa.gov.br/Downloads/sinapi-cadernos-tecnicos/SINAPI-CT-DEPRECIACAO-JUROS-IMPOSTOS-E-SEGUROS-MANUTENCAO-E-MATERIAIS-NA-OPERACAO-DOS-EQUIPAMENTOS.pdf" TargetMode="External"/><Relationship Id="rId3411" Type="http://schemas.openxmlformats.org/officeDocument/2006/relationships/hyperlink" Target="https://www.caixa.gov.br/Downloads/sinapi-cadernos-tecnicos/SINAPI-CT-ESGOTAMENTO-DE-VALA-E-REBAIXAMENTO-DO-LENCOL-FREATICO.pdf" TargetMode="External"/><Relationship Id="rId6567" Type="http://schemas.openxmlformats.org/officeDocument/2006/relationships/hyperlink" Target="https://www.caixa.gov.br/Downloads/sinapi-cadernos-tecnicos/SINAPI-CT-INSTALACOES-EM-COBRE.pdf" TargetMode="External"/><Relationship Id="rId6981" Type="http://schemas.openxmlformats.org/officeDocument/2006/relationships/hyperlink" Target="https://www.caixa.gov.br/Downloads/sinapi-metodologia/Livro_SINAPI_Calculos_Parametros.pdf" TargetMode="External"/><Relationship Id="rId7618" Type="http://schemas.openxmlformats.org/officeDocument/2006/relationships/hyperlink" Target="https://www.caixa.gov.br/Downloads/sinapi-cadernos-tecnicos/SINAPI-CT-PARQUINHOS-E-EQUIPAMENTOS-DE-GINASTICA-AO-AR-LIVRE.pdf" TargetMode="External"/><Relationship Id="rId332" Type="http://schemas.openxmlformats.org/officeDocument/2006/relationships/hyperlink" Target="https://www.caixa.gov.br/Downloads/sinapi-cadernos-tecnicos/SINAPI-CT-ARRASAMENTO-DE-ESTACAS.pdf" TargetMode="External"/><Relationship Id="rId2013" Type="http://schemas.openxmlformats.org/officeDocument/2006/relationships/hyperlink" Target="https://www.caixa.gov.br/Downloads/sinapi-cadernos-tecnicos/SINAPI-CT-DEPRECIACAO-JUROS-IMPOSTOS-E-SEGUROS-MANUTENCAO-E-MATERIAIS-NA-OPERACAO-DOS-EQUIPAMENTOS.pdf" TargetMode="External"/><Relationship Id="rId5169" Type="http://schemas.openxmlformats.org/officeDocument/2006/relationships/hyperlink" Target="https://www.caixa.gov.br/Downloads/sinapi-cadernos-tecnicos/SINAPI-CT-INSTALACOES-HIDRAULICAS-EM-PEX.pdf" TargetMode="External"/><Relationship Id="rId5583" Type="http://schemas.openxmlformats.org/officeDocument/2006/relationships/hyperlink" Target="https://www.caixa.gov.br/Downloads/sinapi-cadernos-tecnicos/SINAPI-CT-INSTALACOES-PREDIAIS-DE-AGUA-FRIA-EM-PVC.pdf" TargetMode="External"/><Relationship Id="rId6634" Type="http://schemas.openxmlformats.org/officeDocument/2006/relationships/hyperlink" Target="https://www.caixa.gov.br/Downloads/sinapi-cadernos-tecnicos/SINAPI-CT-INSTALACOES-PARA-CANTEIROS-DE-OBRAS.pdf" TargetMode="External"/><Relationship Id="rId9040" Type="http://schemas.openxmlformats.org/officeDocument/2006/relationships/hyperlink" Target="https://www.caixa.gov.br/Downloads/sinapi-cadernos-tecnicos/SINAPI-CT-TRANSPORTE-FLUVIAL-CARGA-E-DESCARGA.pdf" TargetMode="External"/><Relationship Id="rId4185" Type="http://schemas.openxmlformats.org/officeDocument/2006/relationships/hyperlink" Target="https://www.caixa.gov.br/Downloads/sinapi-cadernos-tecnicos/SINAPI-CT-GESSO.pdf" TargetMode="External"/><Relationship Id="rId5236" Type="http://schemas.openxmlformats.org/officeDocument/2006/relationships/hyperlink" Target="https://www.caixa.gov.br/Downloads/sinapi-cadernos-tecnicos/SINAPI-CT-INSTALACOES-HIDRAULICAS-EM-PEX.pdf" TargetMode="External"/><Relationship Id="rId1779" Type="http://schemas.openxmlformats.org/officeDocument/2006/relationships/hyperlink" Target="https://www.caixa.gov.br/Downloads/sinapi-cadernos-tecnicos/SINAPI-CT-CUSTOS-HORARIOS-PRODUTIVO-E-IMPRODUTIVO-DOS-EQUIPAMENTOS.pdf" TargetMode="External"/><Relationship Id="rId4252" Type="http://schemas.openxmlformats.org/officeDocument/2006/relationships/hyperlink" Target="https://www.caixa.gov.br/Downloads/sinapi-cadernos-tecnicos/SINAPI-CT-GUIAS-E-SARJETAS.pdf" TargetMode="External"/><Relationship Id="rId5650" Type="http://schemas.openxmlformats.org/officeDocument/2006/relationships/hyperlink" Target="https://www.caixa.gov.br/Downloads/sinapi-cadernos-tecnicos/SINAPI-CT-INSTALACOES-PREDIAIS-DE-AGUA-FRIA-EM-PVC.pdf" TargetMode="External"/><Relationship Id="rId6701" Type="http://schemas.openxmlformats.org/officeDocument/2006/relationships/hyperlink" Target="https://www.caixa.gov.br/Downloads/sinapi-cadernos-tecnicos/SINAPI-CT-LIGACOES-PREDIAIS-DE-AGUA-E-ESGOTO.pdf" TargetMode="External"/><Relationship Id="rId1846" Type="http://schemas.openxmlformats.org/officeDocument/2006/relationships/hyperlink" Target="https://www.caixa.gov.br/Downloads/sinapi-cadernos-tecnicos/SINAPI-CT-DEMOLICOES-E-REMOCOES.pdf" TargetMode="External"/><Relationship Id="rId5303" Type="http://schemas.openxmlformats.org/officeDocument/2006/relationships/hyperlink" Target="https://www.caixa.gov.br/Downloads/sinapi-cadernos-tecnicos/SINAPI-CT-INSTALACOES-HIDRAULICAS-EM-PPR.pdf" TargetMode="External"/><Relationship Id="rId8459" Type="http://schemas.openxmlformats.org/officeDocument/2006/relationships/hyperlink" Target="https://www.caixa.gov.br/Downloads/sinapi-cadernos-tecnicos/SINAPI-CT-RASGOS-E-FIXACOES.pdf" TargetMode="External"/><Relationship Id="rId8873" Type="http://schemas.openxmlformats.org/officeDocument/2006/relationships/hyperlink" Target="https://www.caixa.gov.br/Downloads/sinapi-cadernos-tecnicos/SINAPI-CT-SINALIZACAO-VERTICAL-VIARIA.pdf" TargetMode="External"/><Relationship Id="rId1913" Type="http://schemas.openxmlformats.org/officeDocument/2006/relationships/hyperlink" Target="https://www.caixa.gov.br/Downloads/sinapi-cadernos-tecnicos/SINAPI-CT-DEPRECIACAO-JUROS-IMPOSTOS-E-SEGUROS-MANUTENCAO-E-MATERIAIS-NA-OPERACAO-DOS-EQUIPAMENTOS.pdf" TargetMode="External"/><Relationship Id="rId7475" Type="http://schemas.openxmlformats.org/officeDocument/2006/relationships/hyperlink" Target="https://www.caixa.gov.br/Downloads/sinapi-cadernos-tecnicos/SINAPI-CT-PAISAGISMO-PLANTIO.pdf" TargetMode="External"/><Relationship Id="rId8526" Type="http://schemas.openxmlformats.org/officeDocument/2006/relationships/hyperlink" Target="https://www.caixa.gov.br/Downloads/sinapi-cadernos-tecnicos/SINAPI-CT-RECOMPOSICAO-DE-PAVIMENTOS.pdf" TargetMode="External"/><Relationship Id="rId8940" Type="http://schemas.openxmlformats.org/officeDocument/2006/relationships/hyperlink" Target="https://www.caixa.gov.br/Downloads/sinapi-cadernos-tecnicos/SINAPI-CT-SISTEMAS-DE-MEDICAO.pdf" TargetMode="External"/><Relationship Id="rId6077" Type="http://schemas.openxmlformats.org/officeDocument/2006/relationships/hyperlink" Target="https://www.caixa.gov.br/Downloads/sinapi-cadernos-tecnicos/SINAPI-CT-INSTALACOES-DE-GAS-E-INCENDIO-EM-ACO-E-FERRO-GALVANIZADO.pdf" TargetMode="External"/><Relationship Id="rId6491" Type="http://schemas.openxmlformats.org/officeDocument/2006/relationships/hyperlink" Target="https://www.caixa.gov.br/Downloads/sinapi-cadernos-tecnicos/SINAPI-CT-INSTALACOES-EM-COBRE.pdf" TargetMode="External"/><Relationship Id="rId7128" Type="http://schemas.openxmlformats.org/officeDocument/2006/relationships/hyperlink" Target="https://www.caixa.gov.br/Downloads/sinapi-metodologia/Livro_SINAPI_Calculos_Parametros.pdf" TargetMode="External"/><Relationship Id="rId7542" Type="http://schemas.openxmlformats.org/officeDocument/2006/relationships/hyperlink" Target="https://www.caixa.gov.br/Downloads/sinapi-cadernos-tecnicos/SINAPI-CT-PAREDES-DE-CONCRETO-ESTUCAMENTO.pdf" TargetMode="External"/><Relationship Id="rId2687" Type="http://schemas.openxmlformats.org/officeDocument/2006/relationships/hyperlink" Target="https://www.caixa.gov.br/Downloads/sinapi-cadernos-tecnicos/SINAPI-CT-DEPRECIACAO-JUROS-IMPOSTOS-E-SEGUROS-MANUTENCAO-E-MATERIAIS-NA-OPERACAO-DOS-EQUIPAMENTOS.pdf" TargetMode="External"/><Relationship Id="rId3738" Type="http://schemas.openxmlformats.org/officeDocument/2006/relationships/hyperlink" Target="https://www.caixa.gov.br/Downloads/sinapi-cadernos-tecnicos/SINAPI-CT-ESTRUTURAS-PRE-FABRICADAS-E-PRE-MOLDADAS.pdf" TargetMode="External"/><Relationship Id="rId5093" Type="http://schemas.openxmlformats.org/officeDocument/2006/relationships/hyperlink" Target="https://www.caixa.gov.br/Downloads/sinapi-cadernos-tecnicos/SINAPI-CT-INSTALACOES-HIDRAULICAS-RESERVACAO-E-BOMBAS-DE-RECALQUE.pdf" TargetMode="External"/><Relationship Id="rId6144" Type="http://schemas.openxmlformats.org/officeDocument/2006/relationships/hyperlink" Target="https://www.caixa.gov.br/Downloads/sinapi-cadernos-tecnicos/SINAPI-CT-INSTALACOES-DE-GAS-E-INCENDIO-EM-ACO-E-FERRO-GALVANIZADO.pdf" TargetMode="External"/><Relationship Id="rId659" Type="http://schemas.openxmlformats.org/officeDocument/2006/relationships/hyperlink" Target="https://www.caixa.gov.br/Downloads/sinapi-cadernos-tecnicos/SINAPI-CT-ASSENTAMENTO-DE-TUBOS-DE-ESGOTO-OU-DRENAGEM-PLUVIAL-EM-CONCRETO.pdf" TargetMode="External"/><Relationship Id="rId1289" Type="http://schemas.openxmlformats.org/officeDocument/2006/relationships/hyperlink" Target="https://www.caixa.gov.br/Downloads/sinapi-cadernos-tecnicos/SINAPI-CT-CONCRETAGEM-PARA-ESTRUTURAS-DE-CONCRETO-ARMADO.pdf" TargetMode="External"/><Relationship Id="rId5160" Type="http://schemas.openxmlformats.org/officeDocument/2006/relationships/hyperlink" Target="https://www.caixa.gov.br/Downloads/sinapi-cadernos-tecnicos/SINAPI-CT-INSTALACOES-HIDRAULICAS-EM-PEX.pdf" TargetMode="External"/><Relationship Id="rId6211" Type="http://schemas.openxmlformats.org/officeDocument/2006/relationships/hyperlink" Target="https://www.caixa.gov.br/Downloads/sinapi-cadernos-tecnicos/SINAPI-CT-INSTALACOES-DE-GAS-E-INCENDIO-EM-ACO-E-FERRO-GALVANIZADO.pdf" TargetMode="External"/><Relationship Id="rId9367" Type="http://schemas.openxmlformats.org/officeDocument/2006/relationships/hyperlink" Target="https://www.caixa.gov.br/Downloads/sinapi-cadernos-tecnicos/SINAPI-CT-TRANSPORTE-CARGA-E-DESCARGA-DE-MATERIAIS.pdf" TargetMode="External"/><Relationship Id="rId1356" Type="http://schemas.openxmlformats.org/officeDocument/2006/relationships/hyperlink" Target="https://www.caixa.gov.br/Downloads/sinapi-cadernos-tecnicos/SINAPI-CT-CONCRETO-PROTENDIDO.pdf" TargetMode="External"/><Relationship Id="rId2754" Type="http://schemas.openxmlformats.org/officeDocument/2006/relationships/hyperlink" Target="https://www.caixa.gov.br/Downloads/sinapi-cadernos-tecnicos/SINAPI-CT-DRENOS.pdf" TargetMode="External"/><Relationship Id="rId3805" Type="http://schemas.openxmlformats.org/officeDocument/2006/relationships/hyperlink" Target="https://www.caixa.gov.br/Downloads/sinapi-cadernos-tecnicos/SINAPI-CT-ESTRUTURAS-DE-MADEIRA.pdf" TargetMode="External"/><Relationship Id="rId8383" Type="http://schemas.openxmlformats.org/officeDocument/2006/relationships/hyperlink" Target="https://www.caixa.gov.br/Downloads/sinapi-cadernos-tecnicos/SINAPI-CT-RADIER-PISO-DE-CONCRETO-E-LAJE-SOBRE-SOLO.pdf" TargetMode="External"/><Relationship Id="rId726" Type="http://schemas.openxmlformats.org/officeDocument/2006/relationships/hyperlink" Target="https://www.caixa.gov.br/Downloads/sinapi-cadernos-tecnicos/SINAPI-CT-ATERRO-E-REATERRO-DE-VALAS.pdf" TargetMode="External"/><Relationship Id="rId1009" Type="http://schemas.openxmlformats.org/officeDocument/2006/relationships/hyperlink" Target="https://www.caixa.gov.br/Downloads/sinapi-cadernos-tecnicos/SINAPI-CT-BOCAS-PARA-BUEIROS.pdf" TargetMode="External"/><Relationship Id="rId1770" Type="http://schemas.openxmlformats.org/officeDocument/2006/relationships/hyperlink" Target="https://www.caixa.gov.br/Downloads/sinapi-cadernos-tecnicos/SINAPI-CT-CUSTOS-HORARIOS-PRODUTIVO-E-IMPRODUTIVO-DOS-EQUIPAMENTOS.pdf" TargetMode="External"/><Relationship Id="rId2407" Type="http://schemas.openxmlformats.org/officeDocument/2006/relationships/hyperlink" Target="https://www.caixa.gov.br/Downloads/sinapi-cadernos-tecnicos/SINAPI-CT-DEPRECIACAO-JUROS-IMPOSTOS-E-SEGUROS-MANUTENCAO-E-MATERIAIS-NA-OPERACAO-DOS-EQUIPAMENTOS.pdf" TargetMode="External"/><Relationship Id="rId2821" Type="http://schemas.openxmlformats.org/officeDocument/2006/relationships/hyperlink" Target="https://www.caixa.gov.br/Downloads/sinapi-cadernos-tecnicos/SINAPI-CT-DUTOS-PARA-AR-CONDICIONADO.pdf" TargetMode="External"/><Relationship Id="rId5977" Type="http://schemas.openxmlformats.org/officeDocument/2006/relationships/hyperlink" Target="https://www.caixa.gov.br/Downloads/sinapi-cadernos-tecnicos/SINAPI-CT-INSTALACOES-DE-GAS-E-INCENDIO-EM-ACO-E-FERRO-GALVANIZADO.pdf" TargetMode="External"/><Relationship Id="rId8036" Type="http://schemas.openxmlformats.org/officeDocument/2006/relationships/hyperlink" Target="https://www.caixa.gov.br/Downloads/sinapi-cadernos-tecnicos/SINAPI-CT-POSTES-DE-CONCRETO-E-METALICOS.pdf" TargetMode="External"/><Relationship Id="rId9434" Type="http://schemas.openxmlformats.org/officeDocument/2006/relationships/hyperlink" Target="https://www.caixa.gov.br/Downloads/sinapi-cadernos-tecnicos/SINAPI-CT-TUBULACAO-FLANGEADA-PARA-REDES-DE-AGUA.pdf" TargetMode="External"/><Relationship Id="rId62" Type="http://schemas.openxmlformats.org/officeDocument/2006/relationships/hyperlink" Target="https://www.caixa.gov.br/Downloads/sinapi-cadernos-tecnicos/SINAPI-CT-ALVENARIA-DE-VEDACAO.pdf" TargetMode="External"/><Relationship Id="rId1423" Type="http://schemas.openxmlformats.org/officeDocument/2006/relationships/hyperlink" Target="https://www.caixa.gov.br/Downloads/sinapi-cadernos-tecnicos/SINAPI-CT-CONTRAPISO.pdf" TargetMode="External"/><Relationship Id="rId4579" Type="http://schemas.openxmlformats.org/officeDocument/2006/relationships/hyperlink" Target="https://www.caixa.gov.br/Downloads/sinapi-cadernos-tecnicos/SINAPI-CT-INSTALACOES-ELETRICAS-ELETRODUTOS-CONEXOES-E-CONDULETES-APARENTES.pdf" TargetMode="External"/><Relationship Id="rId4993" Type="http://schemas.openxmlformats.org/officeDocument/2006/relationships/hyperlink" Target="https://www.caixa.gov.br/Downloads/sinapi-cadernos-tecnicos/SINAPI-CT-INSTALACOES-HIDRAULICAS-RESERVACAO-E-BOMBAS-DE-RECALQUE.pdf" TargetMode="External"/><Relationship Id="rId8450" Type="http://schemas.openxmlformats.org/officeDocument/2006/relationships/hyperlink" Target="https://www.caixa.gov.br/Downloads/sinapi-cadernos-tecnicos/SINAPI-CT-RASGOS-E-FIXACOES.pdf" TargetMode="External"/><Relationship Id="rId9501" Type="http://schemas.openxmlformats.org/officeDocument/2006/relationships/hyperlink" Target="https://www.caixa.gov.br/Downloads/sinapi-cadernos-tecnicos/SINAPI-CT-VERGAS-CONTRAVERGAS-E-FIXACAO-DE-ALVENARIA.pdf" TargetMode="External"/><Relationship Id="rId3595" Type="http://schemas.openxmlformats.org/officeDocument/2006/relationships/hyperlink" Target="https://www.caixa.gov.br/Downloads/sinapi-cadernos-tecnicos/SINAPI-CT-ESTACAS-ESCAVADAS-SEM-FLUIDO-ESTABILIZANTE.pdf" TargetMode="External"/><Relationship Id="rId4646" Type="http://schemas.openxmlformats.org/officeDocument/2006/relationships/hyperlink" Target="https://www.caixa.gov.br/Downloads/sinapi-cadernos-tecnicos/SINAPI-CT-INSTALACOES-ELETRICAS-QUADROS-CABOS-DISJUNTORES-CONTATORES-E-BARRAMENTOS-BLINDADOS.pdf" TargetMode="External"/><Relationship Id="rId7052" Type="http://schemas.openxmlformats.org/officeDocument/2006/relationships/hyperlink" Target="https://www.caixa.gov.br/Downloads/sinapi-metodologia/Livro_SINAPI_Calculos_Parametros.pdf" TargetMode="External"/><Relationship Id="rId8103" Type="http://schemas.openxmlformats.org/officeDocument/2006/relationships/hyperlink" Target="https://www.caixa.gov.br/Downloads/sinapi-cadernos-tecnicos/SINAPI-CT-POSTES-DE-CONCRETO-E-METALICOS.pdf" TargetMode="External"/><Relationship Id="rId2197" Type="http://schemas.openxmlformats.org/officeDocument/2006/relationships/hyperlink" Target="https://www.caixa.gov.br/Downloads/sinapi-cadernos-tecnicos/SINAPI-CT-DEPRECIACAO-JUROS-IMPOSTOS-E-SEGUROS-MANUTENCAO-E-MATERIAIS-NA-OPERACAO-DOS-EQUIPAMENTOS.pdf" TargetMode="External"/><Relationship Id="rId3248" Type="http://schemas.openxmlformats.org/officeDocument/2006/relationships/hyperlink" Target="https://www.caixa.gov.br/Downloads/sinapi-cadernos-tecnicos/SINAPI-CT-ESCAVACAO-VERTICAL-A-CEU-ABERTO.pdf" TargetMode="External"/><Relationship Id="rId3662" Type="http://schemas.openxmlformats.org/officeDocument/2006/relationships/hyperlink" Target="https://www.caixa.gov.br/Downloads/sinapi-cadernos-tecnicos/SINAPI-CT-ESTRUTURA-E-TRAMA-PARA-COBERTURA.pdf" TargetMode="External"/><Relationship Id="rId4713" Type="http://schemas.openxmlformats.org/officeDocument/2006/relationships/hyperlink" Target="https://www.caixa.gov.br/Downloads/sinapi-cadernos-tecnicos/SINAPI-CT-INSTALACOES-ELETRICAS-QUADROS-CABOS-DISJUNTORES-CONTATORES-E-BARRAMENTOS-BLINDADOS.pdf" TargetMode="External"/><Relationship Id="rId7869" Type="http://schemas.openxmlformats.org/officeDocument/2006/relationships/hyperlink" Target="https://www.caixa.gov.br/Downloads/sinapi-cadernos-tecnicos/SINAPI-CT-PINTURA-EM-MADEIRA.pdf" TargetMode="External"/><Relationship Id="rId169" Type="http://schemas.openxmlformats.org/officeDocument/2006/relationships/hyperlink" Target="https://www.caixa.gov.br/Downloads/sinapi-cadernos-tecnicos/SINAPI-CT-ARGAMASSAS.pdf" TargetMode="External"/><Relationship Id="rId583" Type="http://schemas.openxmlformats.org/officeDocument/2006/relationships/hyperlink" Target="https://www.caixa.gov.br/Downloads/sinapi-cadernos-tecnicos/SINAPI-CT-ASSENTAMENTO-DE-TUBOS-DE-PVC-E-METALICOS-EM-REDES-DE-AGUA.pdf" TargetMode="External"/><Relationship Id="rId2264" Type="http://schemas.openxmlformats.org/officeDocument/2006/relationships/hyperlink" Target="https://www.caixa.gov.br/Downloads/sinapi-cadernos-tecnicos/SINAPI-CT-DEPRECIACAO-JUROS-IMPOSTOS-E-SEGUROS-MANUTENCAO-E-MATERIAIS-NA-OPERACAO-DOS-EQUIPAMENTOS.pdf" TargetMode="External"/><Relationship Id="rId3315" Type="http://schemas.openxmlformats.org/officeDocument/2006/relationships/hyperlink" Target="https://www.caixa.gov.br/Downloads/sinapi-cadernos-tecnicos/SINAPI-CT-ESCAVACAO-DE-VALAS.pdf" TargetMode="External"/><Relationship Id="rId9291" Type="http://schemas.openxmlformats.org/officeDocument/2006/relationships/hyperlink" Target="https://www.caixa.gov.br/Downloads/sinapi-cadernos-tecnicos/SINAPI-CT-TRANSPORTE-CARGA-E-DESCARGA-DE-MATERIAIS.pdf" TargetMode="External"/><Relationship Id="rId236" Type="http://schemas.openxmlformats.org/officeDocument/2006/relationships/hyperlink" Target="https://www.caixa.gov.br/Downloads/sinapi-cadernos-tecnicos/SINAPI-CT-ARGAMASSAS.pdf" TargetMode="External"/><Relationship Id="rId650" Type="http://schemas.openxmlformats.org/officeDocument/2006/relationships/hyperlink" Target="https://www.caixa.gov.br/Downloads/sinapi-cadernos-tecnicos/SINAPI-CT-ASSENTAMENTO-DE-TUBOS-DE-ESGOTO-OU-DRENAGEM-PLUVIAL-EM-CONCRETO.pdf" TargetMode="External"/><Relationship Id="rId1280" Type="http://schemas.openxmlformats.org/officeDocument/2006/relationships/hyperlink" Target="https://www.caixa.gov.br/Downloads/sinapi-cadernos-tecnicos/SINAPI-CT-CHAPISCO.pdf" TargetMode="External"/><Relationship Id="rId2331" Type="http://schemas.openxmlformats.org/officeDocument/2006/relationships/hyperlink" Target="https://www.caixa.gov.br/Downloads/sinapi-cadernos-tecnicos/SINAPI-CT-DEPRECIACAO-JUROS-IMPOSTOS-E-SEGUROS-MANUTENCAO-E-MATERIAIS-NA-OPERACAO-DOS-EQUIPAMENTOS.pdf" TargetMode="External"/><Relationship Id="rId5487" Type="http://schemas.openxmlformats.org/officeDocument/2006/relationships/hyperlink" Target="https://www.caixa.gov.br/Downloads/sinapi-cadernos-tecnicos/SINAPI-CT-INSTALACOES-PREDIAIS-DE-AGUA-FRIA-EM-PVC.pdf" TargetMode="External"/><Relationship Id="rId6885" Type="http://schemas.openxmlformats.org/officeDocument/2006/relationships/hyperlink" Target="https://www.caixa.gov.br/Downloads/sinapi-metodologia/Livro_SINAPI_Calculos_Parametros.pdf" TargetMode="External"/><Relationship Id="rId7936" Type="http://schemas.openxmlformats.org/officeDocument/2006/relationships/hyperlink" Target="https://www.caixa.gov.br/Downloads/sinapi-cadernos-tecnicos/SINAPI-CT-PINTURA-EM-SUPERFICIES-METALICAS.pdf" TargetMode="External"/><Relationship Id="rId303" Type="http://schemas.openxmlformats.org/officeDocument/2006/relationships/hyperlink" Target="https://www.caixa.gov.br/Downloads/sinapi-cadernos-tecnicos/SINAPI-CT-ARMACAO-PARA-ESTRUTURAS-DE-CONCRETO-ARMADO.pdf" TargetMode="External"/><Relationship Id="rId4089" Type="http://schemas.openxmlformats.org/officeDocument/2006/relationships/hyperlink" Target="https://www.caixa.gov.br/Downloads/sinapi-cadernos-tecnicos/SINAPI-CT-FORMAS-PARA-ESTRUTURAS-DE-CONCRETO-ARMADO.pdf" TargetMode="External"/><Relationship Id="rId6538" Type="http://schemas.openxmlformats.org/officeDocument/2006/relationships/hyperlink" Target="https://www.caixa.gov.br/Downloads/sinapi-cadernos-tecnicos/SINAPI-CT-INSTALACOES-EM-COBRE.pdf" TargetMode="External"/><Relationship Id="rId6952" Type="http://schemas.openxmlformats.org/officeDocument/2006/relationships/hyperlink" Target="https://www.caixa.gov.br/Downloads/sinapi-metodologia/Livro_SINAPI_Calculos_Parametros.pdf" TargetMode="External"/><Relationship Id="rId9011" Type="http://schemas.openxmlformats.org/officeDocument/2006/relationships/hyperlink" Target="https://www.caixa.gov.br/Downloads/sinapi-cadernos-tecnicos/SINAPI-CT-TELHAMENTO-PARA-COBERTURA.pdf" TargetMode="External"/><Relationship Id="rId5554" Type="http://schemas.openxmlformats.org/officeDocument/2006/relationships/hyperlink" Target="https://www.caixa.gov.br/Downloads/sinapi-cadernos-tecnicos/SINAPI-CT-INSTALACOES-PREDIAIS-DE-AGUA-FRIA-EM-PVC.pdf" TargetMode="External"/><Relationship Id="rId6605" Type="http://schemas.openxmlformats.org/officeDocument/2006/relationships/hyperlink" Target="https://www.caixa.gov.br/Downloads/sinapi-cadernos-tecnicos/SINAPI-CT-INSTALACOES-EM-COBRE.pdf" TargetMode="External"/><Relationship Id="rId1000" Type="http://schemas.openxmlformats.org/officeDocument/2006/relationships/hyperlink" Target="https://www.caixa.gov.br/Downloads/sinapi-cadernos-tecnicos/SINAPI-CT-BOCAS-PARA-BUEIROS.pdf" TargetMode="External"/><Relationship Id="rId4156" Type="http://schemas.openxmlformats.org/officeDocument/2006/relationships/hyperlink" Target="https://www.caixa.gov.br/Downloads/sinapi-cadernos-tecnicos/SINAPI-CT-GALERIAS-COM-ADUELAS-DE-CONCRETO.pdf" TargetMode="External"/><Relationship Id="rId4570" Type="http://schemas.openxmlformats.org/officeDocument/2006/relationships/hyperlink" Target="https://www.caixa.gov.br/Downloads/sinapi-cadernos-tecnicos/SINAPI-CT-INSTALACOES-ELETRICAS-ELETRODUTOS-CONEXOES-E-CONDULETES-APARENTES.pdf" TargetMode="External"/><Relationship Id="rId5207" Type="http://schemas.openxmlformats.org/officeDocument/2006/relationships/hyperlink" Target="https://www.caixa.gov.br/Downloads/sinapi-cadernos-tecnicos/SINAPI-CT-INSTALACOES-HIDRAULICAS-EM-PEX.pdf" TargetMode="External"/><Relationship Id="rId5621" Type="http://schemas.openxmlformats.org/officeDocument/2006/relationships/hyperlink" Target="https://www.caixa.gov.br/Downloads/sinapi-cadernos-tecnicos/SINAPI-CT-INSTALACOES-PREDIAIS-DE-AGUA-FRIA-EM-PVC.pdf" TargetMode="External"/><Relationship Id="rId8777" Type="http://schemas.openxmlformats.org/officeDocument/2006/relationships/hyperlink" Target="https://www.caixa.gov.br/Downloads/sinapi-cadernos-tecnicos/SINAPI-CT-REVESTIMENTOS-CERAMICOS-INTERNOS.pdf" TargetMode="External"/><Relationship Id="rId1817" Type="http://schemas.openxmlformats.org/officeDocument/2006/relationships/hyperlink" Target="https://www.caixa.gov.br/Downloads/sinapi-cadernos-tecnicos/SINAPI-CT-CUSTOS-HORARIOS-PRODUTIVO-E-IMPRODUTIVO-DOS-EQUIPAMENTOS.pdf" TargetMode="External"/><Relationship Id="rId3172" Type="http://schemas.openxmlformats.org/officeDocument/2006/relationships/hyperlink" Target="https://www.caixa.gov.br/Downloads/sinapi-cadernos-tecnicos/SINAPI-CT-ESCAVACAO-HORIZONTAL.pdf" TargetMode="External"/><Relationship Id="rId4223" Type="http://schemas.openxmlformats.org/officeDocument/2006/relationships/hyperlink" Target="https://www.caixa.gov.br/Downloads/sinapi-cadernos-tecnicos/SINAPI-CT-GUARDA-CORPO-CORRIMAO-E-GRADE-PARA-ESQUADRIAS.pdf" TargetMode="External"/><Relationship Id="rId7379" Type="http://schemas.openxmlformats.org/officeDocument/2006/relationships/hyperlink" Target="https://www.caixa.gov.br/Downloads/sinapi-cadernos-tecnicos/SINAPI-CT-MASSA-UNICA-EXTERNA.pdf" TargetMode="External"/><Relationship Id="rId7793" Type="http://schemas.openxmlformats.org/officeDocument/2006/relationships/hyperlink" Target="https://www.caixa.gov.br/Downloads/sinapi-cadernos-tecnicos/SINAPI-CT-PERFURACAO-HORIZONTAL-DIRECIONAL-HDD.pdf" TargetMode="External"/><Relationship Id="rId8844" Type="http://schemas.openxmlformats.org/officeDocument/2006/relationships/hyperlink" Target="https://www.caixa.gov.br/Downloads/sinapi-cadernos-tecnicos/SINAPI-CT-SINALIZACAO-VERTICAL-VIARIA.pdf" TargetMode="External"/><Relationship Id="rId6395" Type="http://schemas.openxmlformats.org/officeDocument/2006/relationships/hyperlink" Target="https://www.caixa.gov.br/Downloads/sinapi-cadernos-tecnicos/SINAPI-CT-INSTALACOES-EM-COBRE.pdf" TargetMode="External"/><Relationship Id="rId7446" Type="http://schemas.openxmlformats.org/officeDocument/2006/relationships/hyperlink" Target="https://www.caixa.gov.br/Downloads/sinapi-cadernos-tecnicos/SINAPI-CT-MOBILIARIO-URBANO.pdf" TargetMode="External"/><Relationship Id="rId160" Type="http://schemas.openxmlformats.org/officeDocument/2006/relationships/hyperlink" Target="https://www.caixa.gov.br/Downloads/sinapi-cadernos-tecnicos/SINAPI-CT-ARGAMASSAS.pdf" TargetMode="External"/><Relationship Id="rId3989" Type="http://schemas.openxmlformats.org/officeDocument/2006/relationships/hyperlink" Target="https://www.caixa.gov.br/Downloads/sinapi-cadernos-tecnicos/SINAPI-CT-FUNDACOES-RASAS-(BLOCOS-SAPATAS-VIGAS-BALDRAME).pdf" TargetMode="External"/><Relationship Id="rId6048" Type="http://schemas.openxmlformats.org/officeDocument/2006/relationships/hyperlink" Target="https://www.caixa.gov.br/Downloads/sinapi-cadernos-tecnicos/SINAPI-CT-INSTALACOES-DE-GAS-E-INCENDIO-EM-ACO-E-FERRO-GALVANIZADO.pdf" TargetMode="External"/><Relationship Id="rId6462" Type="http://schemas.openxmlformats.org/officeDocument/2006/relationships/hyperlink" Target="https://www.caixa.gov.br/Downloads/sinapi-cadernos-tecnicos/SINAPI-CT-INSTALACOES-EM-COBRE.pdf" TargetMode="External"/><Relationship Id="rId7860" Type="http://schemas.openxmlformats.org/officeDocument/2006/relationships/hyperlink" Target="https://www.caixa.gov.br/Downloads/sinapi-cadernos-tecnicos/SINAPI-CT-PINTURA-EM-MADEIRA.pdf" TargetMode="External"/><Relationship Id="rId8911" Type="http://schemas.openxmlformats.org/officeDocument/2006/relationships/hyperlink" Target="https://www.caixa.gov.br/Downloads/sinapi-cadernos-tecnicos/SINAPI-CT-SISTEMAS-HOSPITALARES-PONTOS-DE-CONSUMO.pdf" TargetMode="External"/><Relationship Id="rId5064" Type="http://schemas.openxmlformats.org/officeDocument/2006/relationships/hyperlink" Target="https://www.caixa.gov.br/Downloads/sinapi-cadernos-tecnicos/SINAPI-CT-INSTALACOES-HIDRAULICAS-RESERVACAO-E-BOMBAS-DE-RECALQUE.pdf" TargetMode="External"/><Relationship Id="rId6115" Type="http://schemas.openxmlformats.org/officeDocument/2006/relationships/hyperlink" Target="https://www.caixa.gov.br/Downloads/sinapi-cadernos-tecnicos/SINAPI-CT-INSTALACOES-DE-GAS-E-INCENDIO-EM-ACO-E-FERRO-GALVANIZADO.pdf" TargetMode="External"/><Relationship Id="rId7513" Type="http://schemas.openxmlformats.org/officeDocument/2006/relationships/hyperlink" Target="https://www.caixa.gov.br/Downloads/sinapi-cadernos-tecnicos/SINAPI-CT-PAREDES-DE-CONCRETO-ARMACAO.pdf" TargetMode="External"/><Relationship Id="rId977" Type="http://schemas.openxmlformats.org/officeDocument/2006/relationships/hyperlink" Target="https://www.caixa.gov.br/Downloads/sinapi-cadernos-tecnicos/SINAPI-CT-ATERROS-BASES-SUB-BASES-E-IMPRIMACOES.pdf" TargetMode="External"/><Relationship Id="rId2658" Type="http://schemas.openxmlformats.org/officeDocument/2006/relationships/hyperlink" Target="https://www.caixa.gov.br/Downloads/sinapi-cadernos-tecnicos/SINAPI-CT-DEPRECIACAO-JUROS-IMPOSTOS-E-SEGUROS-MANUTENCAO-E-MATERIAIS-NA-OPERACAO-DOS-EQUIPAMENTOS.pdf" TargetMode="External"/><Relationship Id="rId3709" Type="http://schemas.openxmlformats.org/officeDocument/2006/relationships/hyperlink" Target="https://www.caixa.gov.br/Downloads/sinapi-cadernos-tecnicos/SINAPI-CT-ESTRUTURA-E-TRAMA-PARA-COBERTURA.pdf" TargetMode="External"/><Relationship Id="rId4080" Type="http://schemas.openxmlformats.org/officeDocument/2006/relationships/hyperlink" Target="https://www.caixa.gov.br/Downloads/sinapi-cadernos-tecnicos/SINAPI-CT-FORMAS-PARA-ESTRUTURAS-DE-CONCRETO-ARMADO.pdf" TargetMode="External"/><Relationship Id="rId9685" Type="http://schemas.openxmlformats.org/officeDocument/2006/relationships/hyperlink" Target="https://www.caixa.gov.br/Downloads/sinapi-cadernos-tecnicos/SINAPI-CT-VALVULAS-PARA-REDES-DE-SANEAMENTO.pdf" TargetMode="External"/><Relationship Id="rId1674" Type="http://schemas.openxmlformats.org/officeDocument/2006/relationships/hyperlink" Target="https://www.caixa.gov.br/Downloads/sinapi-cadernos-tecnicos/SINAPI-CT-CUSTOS-HORARIOS-PRODUTIVO-E-IMPRODUTIVO-DOS-EQUIPAMENTOS.pdf" TargetMode="External"/><Relationship Id="rId2725" Type="http://schemas.openxmlformats.org/officeDocument/2006/relationships/hyperlink" Target="https://www.caixa.gov.br/Downloads/sinapi-cadernos-tecnicos/SINAPI-CT-DISSIPADORES-DE-ENERGIA.pdf" TargetMode="External"/><Relationship Id="rId5131" Type="http://schemas.openxmlformats.org/officeDocument/2006/relationships/hyperlink" Target="https://www.caixa.gov.br/Downloads/sinapi-cadernos-tecnicos/SINAPI-CT-INSTALACOES-HIDRAULICAS-EM-PEX.pdf" TargetMode="External"/><Relationship Id="rId8287" Type="http://schemas.openxmlformats.org/officeDocument/2006/relationships/hyperlink" Target="https://www.caixa.gov.br/Downloads/sinapi-cadernos-tecnicos/SINAPI-CT-PRODUCAO-DE-CONCRETO.pdf" TargetMode="External"/><Relationship Id="rId9338" Type="http://schemas.openxmlformats.org/officeDocument/2006/relationships/hyperlink" Target="https://www.caixa.gov.br/Downloads/sinapi-cadernos-tecnicos/SINAPI-CT-TRANSPORTE-CARGA-E-DESCARGA-DE-MATERIAIS.pdf" TargetMode="External"/><Relationship Id="rId1327" Type="http://schemas.openxmlformats.org/officeDocument/2006/relationships/hyperlink" Target="https://www.caixa.gov.br/Downloads/sinapi-cadernos-tecnicos/SINAPI-CT-CONCRETO-PROJETADO.pdf" TargetMode="External"/><Relationship Id="rId1741" Type="http://schemas.openxmlformats.org/officeDocument/2006/relationships/hyperlink" Target="https://www.caixa.gov.br/Downloads/sinapi-cadernos-tecnicos/SINAPI-CT-CUSTOS-HORARIOS-PRODUTIVO-E-IMPRODUTIVO-DOS-EQUIPAMENTOS.pdf" TargetMode="External"/><Relationship Id="rId4897" Type="http://schemas.openxmlformats.org/officeDocument/2006/relationships/hyperlink" Target="https://www.caixa.gov.br/Downloads/sinapi-cadernos-tecnicos/SINAPI-CT-INSTALACOES-HIDRAULICAS-RESERVACAO-E-BOMBAS-DE-RECALQUE.pdf" TargetMode="External"/><Relationship Id="rId5948" Type="http://schemas.openxmlformats.org/officeDocument/2006/relationships/hyperlink" Target="https://www.caixa.gov.br/Downloads/sinapi-cadernos-tecnicos/SINAPI-CT-INSTALACOES-DE-GAS-E-INCENDIO-EM-ACO-E-FERRO-GALVANIZADO.pdf" TargetMode="External"/><Relationship Id="rId8354" Type="http://schemas.openxmlformats.org/officeDocument/2006/relationships/hyperlink" Target="https://www.caixa.gov.br/Downloads/sinapi-cadernos-tecnicos/SINAPI-CT-RADIER-PISO-DE-CONCRETO-E-LAJE-SOBRE-SOLO.pdf" TargetMode="External"/><Relationship Id="rId9405" Type="http://schemas.openxmlformats.org/officeDocument/2006/relationships/hyperlink" Target="https://www.caixa.gov.br/Downloads/sinapi-cadernos-tecnicos/SINAPI-CT-TUBULACAO-FLANGEADA-PARA-REDES-DE-AGUA.pdf" TargetMode="External"/><Relationship Id="rId33" Type="http://schemas.openxmlformats.org/officeDocument/2006/relationships/hyperlink" Target="https://www.caixa.gov.br/Downloads/sinapi-cadernos-tecnicos/SINAPI-CT-ALVENARIA-DE-VEDACAO.pdf" TargetMode="External"/><Relationship Id="rId3499" Type="http://schemas.openxmlformats.org/officeDocument/2006/relationships/hyperlink" Target="https://www.caixa.gov.br/Downloads/sinapi-cadernos-tecnicos/SINAPI-CT-ESQUADRIAS-PORTAS.pdf" TargetMode="External"/><Relationship Id="rId7370" Type="http://schemas.openxmlformats.org/officeDocument/2006/relationships/hyperlink" Target="https://www.caixa.gov.br/Downloads/sinapi-cadernos-tecnicos/SINAPI-CT-MASSA-UNICA-EXTERNA.pdf" TargetMode="External"/><Relationship Id="rId8007" Type="http://schemas.openxmlformats.org/officeDocument/2006/relationships/hyperlink" Target="https://www.caixa.gov.br/Downloads/sinapi-cadernos-tecnicos/SINAPI-CT-PISOS.pdf" TargetMode="External"/><Relationship Id="rId8421" Type="http://schemas.openxmlformats.org/officeDocument/2006/relationships/hyperlink" Target="https://www.caixa.gov.br/Downloads/sinapi-cadernos-tecnicos/SINAPI-CT-RASGOS-E-FIXACOES.pdf" TargetMode="External"/><Relationship Id="rId3566" Type="http://schemas.openxmlformats.org/officeDocument/2006/relationships/hyperlink" Target="https://www.caixa.gov.br/Downloads/sinapi-cadernos-tecnicos/SINAPI-CT-ESQUADRIAS-PORTAS.pdf" TargetMode="External"/><Relationship Id="rId4964" Type="http://schemas.openxmlformats.org/officeDocument/2006/relationships/hyperlink" Target="https://www.caixa.gov.br/Downloads/sinapi-cadernos-tecnicos/SINAPI-CT-INSTALACOES-HIDRAULICAS-RESERVACAO-E-BOMBAS-DE-RECALQUE.pdf" TargetMode="External"/><Relationship Id="rId7023" Type="http://schemas.openxmlformats.org/officeDocument/2006/relationships/hyperlink" Target="https://www.caixa.gov.br/Downloads/sinapi-metodologia/Livro_SINAPI_Calculos_Parametros.pdf" TargetMode="External"/><Relationship Id="rId487" Type="http://schemas.openxmlformats.org/officeDocument/2006/relationships/hyperlink" Target="https://www.caixa.gov.br/Downloads/sinapi-cadernos-tecnicos/SINAPI-CT-ASSENTAMENTO-DE-TUBOS-DE-PVC-E-METALICOS-EM-REDES-DE-AGUA.pdf" TargetMode="External"/><Relationship Id="rId2168" Type="http://schemas.openxmlformats.org/officeDocument/2006/relationships/hyperlink" Target="https://www.caixa.gov.br/Downloads/sinapi-cadernos-tecnicos/SINAPI-CT-DEPRECIACAO-JUROS-IMPOSTOS-E-SEGUROS-MANUTENCAO-E-MATERIAIS-NA-OPERACAO-DOS-EQUIPAMENTOS.pdf" TargetMode="External"/><Relationship Id="rId3219" Type="http://schemas.openxmlformats.org/officeDocument/2006/relationships/hyperlink" Target="https://www.caixa.gov.br/Downloads/sinapi-cadernos-tecnicos/SINAPI-CT-ESCAVACAO-VERTICAL-A-CEU-ABERTO.pdf" TargetMode="External"/><Relationship Id="rId3980" Type="http://schemas.openxmlformats.org/officeDocument/2006/relationships/hyperlink" Target="https://www.caixa.gov.br/Downloads/sinapi-cadernos-tecnicos/SINAPI-CT-FUNDACOES-RASAS-(BLOCOS-SAPATAS-VIGAS-BALDRAME).pdf" TargetMode="External"/><Relationship Id="rId4617" Type="http://schemas.openxmlformats.org/officeDocument/2006/relationships/hyperlink" Target="https://www.caixa.gov.br/Downloads/sinapi-cadernos-tecnicos/SINAPI-CT-INSTALACOES-ELETRICAS-ELETRODUTOS-CONEXOES-E-CONDULETES-APARENTES.pdf" TargetMode="External"/><Relationship Id="rId9195" Type="http://schemas.openxmlformats.org/officeDocument/2006/relationships/hyperlink" Target="https://www.caixa.gov.br/Downloads/sinapi-cadernos-tecnicos/SINAPI-CT-TRANSPORTE-DE-MATERIAIS-DENTRO-DO-CANTEIRO-DE-OBRAS.pdf" TargetMode="External"/><Relationship Id="rId1184" Type="http://schemas.openxmlformats.org/officeDocument/2006/relationships/hyperlink" Target="https://www.caixa.gov.br/Downloads/sinapi-cadernos-tecnicos/SINAPI-CT-CAIXAS-DE-AGUA-PARA-EDIFICACOES.pdf" TargetMode="External"/><Relationship Id="rId2582" Type="http://schemas.openxmlformats.org/officeDocument/2006/relationships/hyperlink" Target="https://www.caixa.gov.br/Downloads/sinapi-cadernos-tecnicos/SINAPI-CT-DEPRECIACAO-JUROS-IMPOSTOS-E-SEGUROS-MANUTENCAO-E-MATERIAIS-NA-OPERACAO-DOS-EQUIPAMENTOS.pdf" TargetMode="External"/><Relationship Id="rId3633" Type="http://schemas.openxmlformats.org/officeDocument/2006/relationships/hyperlink" Target="https://www.caixa.gov.br/Downloads/sinapi-cadernos-tecnicos/SINAPI-CT-ESTRUTURA-E-TRAMA-PARA-COBERTURA.pdf" TargetMode="External"/><Relationship Id="rId6789" Type="http://schemas.openxmlformats.org/officeDocument/2006/relationships/hyperlink" Target="https://www.caixa.gov.br/Downloads/sinapi-metodologia/Livro_SINAPI_Calculos_Parametros.pdf" TargetMode="External"/><Relationship Id="rId554" Type="http://schemas.openxmlformats.org/officeDocument/2006/relationships/hyperlink" Target="https://www.caixa.gov.br/Downloads/sinapi-cadernos-tecnicos/SINAPI-CT-ASSENTAMENTO-DE-TUBOS-DE-PVC-E-METALICOS-EM-REDES-DE-AGUA.pdf" TargetMode="External"/><Relationship Id="rId2235" Type="http://schemas.openxmlformats.org/officeDocument/2006/relationships/hyperlink" Target="https://www.caixa.gov.br/Downloads/sinapi-cadernos-tecnicos/SINAPI-CT-DEPRECIACAO-JUROS-IMPOSTOS-E-SEGUROS-MANUTENCAO-E-MATERIAIS-NA-OPERACAO-DOS-EQUIPAMENTOS.pdf" TargetMode="External"/><Relationship Id="rId3700" Type="http://schemas.openxmlformats.org/officeDocument/2006/relationships/hyperlink" Target="https://www.caixa.gov.br/Downloads/sinapi-cadernos-tecnicos/SINAPI-CT-ESTRUTURA-E-TRAMA-PARA-COBERTURA.pdf" TargetMode="External"/><Relationship Id="rId6856" Type="http://schemas.openxmlformats.org/officeDocument/2006/relationships/hyperlink" Target="https://www.caixa.gov.br/Downloads/sinapi-metodologia/Livro_SINAPI_Calculos_Parametros.pdf" TargetMode="External"/><Relationship Id="rId7907" Type="http://schemas.openxmlformats.org/officeDocument/2006/relationships/hyperlink" Target="https://www.caixa.gov.br/Downloads/sinapi-cadernos-tecnicos/SINAPI-CT-PINTURA-EM-SUPERFICIES-METALICAS.pdf" TargetMode="External"/><Relationship Id="rId9262" Type="http://schemas.openxmlformats.org/officeDocument/2006/relationships/hyperlink" Target="https://www.caixa.gov.br/Downloads/sinapi-cadernos-tecnicos/SINAPI-CT-TRANSPORTE-CARGA-E-DESCARGA-DE-MATERIAIS.pdf" TargetMode="External"/><Relationship Id="rId207" Type="http://schemas.openxmlformats.org/officeDocument/2006/relationships/hyperlink" Target="https://www.caixa.gov.br/Downloads/sinapi-cadernos-tecnicos/SINAPI-CT-ARGAMASSAS.pdf" TargetMode="External"/><Relationship Id="rId621" Type="http://schemas.openxmlformats.org/officeDocument/2006/relationships/hyperlink" Target="https://www.caixa.gov.br/Downloads/sinapi-cadernos-tecnicos/SINAPI-CT-ASSENTAMENTO-DE-TUBOS-DE-PVC-E-METALICOS-EM-REDES-DE-AGUA.pdf" TargetMode="External"/><Relationship Id="rId1251" Type="http://schemas.openxmlformats.org/officeDocument/2006/relationships/hyperlink" Target="https://www.caixa.gov.br/Downloads/sinapi-cadernos-tecnicos/SINAPI-CT-CERCAS-PROTETORES-E-ALAMBRADOS.pdf" TargetMode="External"/><Relationship Id="rId2302" Type="http://schemas.openxmlformats.org/officeDocument/2006/relationships/hyperlink" Target="https://www.caixa.gov.br/Downloads/sinapi-cadernos-tecnicos/SINAPI-CT-DEPRECIACAO-JUROS-IMPOSTOS-E-SEGUROS-MANUTENCAO-E-MATERIAIS-NA-OPERACAO-DOS-EQUIPAMENTOS.pdf" TargetMode="External"/><Relationship Id="rId5458" Type="http://schemas.openxmlformats.org/officeDocument/2006/relationships/hyperlink" Target="https://www.caixa.gov.br/Downloads/sinapi-cadernos-tecnicos/SINAPI-CT-INSTALACOES-PREDIAIS-DE-AGUA-FRIA-EM-PVC.pdf" TargetMode="External"/><Relationship Id="rId5872" Type="http://schemas.openxmlformats.org/officeDocument/2006/relationships/hyperlink" Target="https://www.caixa.gov.br/Downloads/sinapi-cadernos-tecnicos/SINAPI-CT-INSTALACOES-PREDIAIS-DE-AGUAS-PLUVIAIS-TUBOS-CONEXOES-CAIXAS-E-RALOS.pdf" TargetMode="External"/><Relationship Id="rId6509" Type="http://schemas.openxmlformats.org/officeDocument/2006/relationships/hyperlink" Target="https://www.caixa.gov.br/Downloads/sinapi-cadernos-tecnicos/SINAPI-CT-INSTALACOES-EM-COBRE.pdf" TargetMode="External"/><Relationship Id="rId6923" Type="http://schemas.openxmlformats.org/officeDocument/2006/relationships/hyperlink" Target="https://www.caixa.gov.br/Downloads/sinapi-metodologia/Livro_SINAPI_Calculos_Parametros.pdf" TargetMode="External"/><Relationship Id="rId4474" Type="http://schemas.openxmlformats.org/officeDocument/2006/relationships/hyperlink" Target="https://www.caixa.gov.br/Downloads/sinapi-cadernos-tecnicos/SINAPI-CT-INSTALACOES-ELETRICAS-ELETRODUTOS-EMBUTIDOS-CABOS-CAIXAS-TOMADAS-E-INTERRUPTORES.pdf" TargetMode="External"/><Relationship Id="rId5525" Type="http://schemas.openxmlformats.org/officeDocument/2006/relationships/hyperlink" Target="https://www.caixa.gov.br/Downloads/sinapi-cadernos-tecnicos/SINAPI-CT-INSTALACOES-PREDIAIS-DE-AGUA-FRIA-EM-PVC.pdf" TargetMode="External"/><Relationship Id="rId3076" Type="http://schemas.openxmlformats.org/officeDocument/2006/relationships/hyperlink" Target="https://www.caixa.gov.br/Downloads/sinapi-cadernos-tecnicos/SINAPI-CT-ESCADAS.pdf" TargetMode="External"/><Relationship Id="rId3490" Type="http://schemas.openxmlformats.org/officeDocument/2006/relationships/hyperlink" Target="https://www.caixa.gov.br/Downloads/sinapi-cadernos-tecnicos/SINAPI-CT-ESQUADRIAS-PORTAS.pdf" TargetMode="External"/><Relationship Id="rId4127" Type="http://schemas.openxmlformats.org/officeDocument/2006/relationships/hyperlink" Target="https://www.caixa.gov.br/Downloads/sinapi-cadernos-tecnicos/SINAPI-CT-FORMAS-PARA-PILARES-CIRCULARES.pdf" TargetMode="External"/><Relationship Id="rId4541" Type="http://schemas.openxmlformats.org/officeDocument/2006/relationships/hyperlink" Target="https://www.caixa.gov.br/Downloads/sinapi-cadernos-tecnicos/SINAPI-CT-INSTALACOES-ELETRICAS-ELETRODUTOS-EMBUTIDOS-CABOS-CAIXAS-TOMADAS-E-INTERRUPTORES.pdf" TargetMode="External"/><Relationship Id="rId7697" Type="http://schemas.openxmlformats.org/officeDocument/2006/relationships/hyperlink" Target="https://www.caixa.gov.br/Downloads/sinapi-cadernos-tecnicos/SINAPI-CT-PAVIMENTO-RIGIDO-DE-CONCRETO.pdf" TargetMode="External"/><Relationship Id="rId2092" Type="http://schemas.openxmlformats.org/officeDocument/2006/relationships/hyperlink" Target="https://www.caixa.gov.br/Downloads/sinapi-cadernos-tecnicos/SINAPI-CT-DEPRECIACAO-JUROS-IMPOSTOS-E-SEGUROS-MANUTENCAO-E-MATERIAIS-NA-OPERACAO-DOS-EQUIPAMENTOS.pdf" TargetMode="External"/><Relationship Id="rId3143" Type="http://schemas.openxmlformats.org/officeDocument/2006/relationships/hyperlink" Target="https://www.caixa.gov.br/Downloads/sinapi-cadernos-tecnicos/SINAPI-CT-ESCADAS.pdf" TargetMode="External"/><Relationship Id="rId6299" Type="http://schemas.openxmlformats.org/officeDocument/2006/relationships/hyperlink" Target="https://www.caixa.gov.br/Downloads/sinapi-cadernos-tecnicos/SINAPI-CT-INSTALACOES-DE-GAS-EM-PEX-MULTICAMADAS.pdf" TargetMode="External"/><Relationship Id="rId8748" Type="http://schemas.openxmlformats.org/officeDocument/2006/relationships/hyperlink" Target="https://www.caixa.gov.br/Downloads/sinapi-cadernos-tecnicos/SINAPI-CT-REDES-DE-AGUA-E-ESGOTO-EM-PEAD-LISO-(TUBOS-E-CONEXOES).pdf" TargetMode="External"/><Relationship Id="rId7764" Type="http://schemas.openxmlformats.org/officeDocument/2006/relationships/hyperlink" Target="https://www.caixa.gov.br/Downloads/sinapi-cadernos-tecnicos/SINAPI-CT-PERFURACAO-HORIZONTAL-DIRECIONAL-HDD.pdf" TargetMode="External"/><Relationship Id="rId8815" Type="http://schemas.openxmlformats.org/officeDocument/2006/relationships/hyperlink" Target="https://www.caixa.gov.br/Downloads/sinapi-cadernos-tecnicos/SINAPI-CT-SINALIZACAO-HORIZONTAL-VIARIA.pdf" TargetMode="External"/><Relationship Id="rId131" Type="http://schemas.openxmlformats.org/officeDocument/2006/relationships/hyperlink" Target="https://www.caixa.gov.br/Downloads/sinapi-cadernos-tecnicos/SINAPI-CT-ARGAMASSAS.pdf" TargetMode="External"/><Relationship Id="rId3210" Type="http://schemas.openxmlformats.org/officeDocument/2006/relationships/hyperlink" Target="https://www.caixa.gov.br/Downloads/sinapi-cadernos-tecnicos/SINAPI-CT-ESCAVACAO-VERTICAL-A-CEU-ABERTO.pdf" TargetMode="External"/><Relationship Id="rId6366" Type="http://schemas.openxmlformats.org/officeDocument/2006/relationships/hyperlink" Target="https://www.caixa.gov.br/Downloads/sinapi-cadernos-tecnicos/SINAPI-CT-INSTALACOES-DE-AR-CONDICIONADO-EM-COBRE.pdf" TargetMode="External"/><Relationship Id="rId6780" Type="http://schemas.openxmlformats.org/officeDocument/2006/relationships/hyperlink" Target="https://www.caixa.gov.br/Downloads/sinapi-metodologia/Livro_SINAPI_Calculos_Parametros.pdf" TargetMode="External"/><Relationship Id="rId7417" Type="http://schemas.openxmlformats.org/officeDocument/2006/relationships/hyperlink" Target="https://www.caixa.gov.br/Downloads/sinapi-cadernos-tecnicos/SINAPI-CT-MASSA-UNICA-INTERNA.pdf" TargetMode="External"/><Relationship Id="rId7831" Type="http://schemas.openxmlformats.org/officeDocument/2006/relationships/hyperlink" Target="https://www.caixa.gov.br/Downloads/sinapi-cadernos-tecnicos/SINAPI-CT-PINTURA-EXTERNA.pdf" TargetMode="External"/><Relationship Id="rId2976" Type="http://schemas.openxmlformats.org/officeDocument/2006/relationships/hyperlink" Target="https://www.caixa.gov.br/Downloads/sinapi-cadernos-tecnicos/SINAPI-CT-EQUIPAMENTOS-DE-PROTECAO-COLETIVA.pdf" TargetMode="External"/><Relationship Id="rId5382" Type="http://schemas.openxmlformats.org/officeDocument/2006/relationships/hyperlink" Target="https://www.caixa.gov.br/Downloads/sinapi-cadernos-tecnicos/SINAPI-CT-INSTALACOES-PREDIAIS-DE-ESGOTO-TUBOS-E-CONEXOES.pdf" TargetMode="External"/><Relationship Id="rId6019" Type="http://schemas.openxmlformats.org/officeDocument/2006/relationships/hyperlink" Target="https://www.caixa.gov.br/Downloads/sinapi-cadernos-tecnicos/SINAPI-CT-INSTALACOES-DE-GAS-E-INCENDIO-EM-ACO-E-FERRO-GALVANIZADO.pdf" TargetMode="External"/><Relationship Id="rId6433" Type="http://schemas.openxmlformats.org/officeDocument/2006/relationships/hyperlink" Target="https://www.caixa.gov.br/Downloads/sinapi-cadernos-tecnicos/SINAPI-CT-INSTALACOES-EM-COBRE.pdf" TargetMode="External"/><Relationship Id="rId9589" Type="http://schemas.openxmlformats.org/officeDocument/2006/relationships/hyperlink" Target="https://www.caixa.gov.br/Downloads/sinapi-cadernos-tecnicos/SINAPI-CT-VALVULAS-E-REGISTROS-PARA-SISTEMAS-PREDIAIS.pdf" TargetMode="External"/><Relationship Id="rId948" Type="http://schemas.openxmlformats.org/officeDocument/2006/relationships/hyperlink" Target="https://www.caixa.gov.br/Downloads/sinapi-cadernos-tecnicos/SINAPI-CT-ATERROS-BASES-SUB-BASES-E-IMPRIMACOES.pdf" TargetMode="External"/><Relationship Id="rId1578" Type="http://schemas.openxmlformats.org/officeDocument/2006/relationships/hyperlink" Target="https://www.caixa.gov.br/Downloads/sinapi-cadernos-tecnicos/SINAPI-CT-CUSTOS-HORARIOS-PRODUTIVO-E-IMPRODUTIVO-DOS-EQUIPAMENTOS.pdf" TargetMode="External"/><Relationship Id="rId1992" Type="http://schemas.openxmlformats.org/officeDocument/2006/relationships/hyperlink" Target="https://www.caixa.gov.br/Downloads/sinapi-cadernos-tecnicos/SINAPI-CT-DEPRECIACAO-JUROS-IMPOSTOS-E-SEGUROS-MANUTENCAO-E-MATERIAIS-NA-OPERACAO-DOS-EQUIPAMENTOS.pdf" TargetMode="External"/><Relationship Id="rId2629" Type="http://schemas.openxmlformats.org/officeDocument/2006/relationships/hyperlink" Target="https://www.caixa.gov.br/Downloads/sinapi-cadernos-tecnicos/SINAPI-CT-DEPRECIACAO-JUROS-IMPOSTOS-E-SEGUROS-MANUTENCAO-E-MATERIAIS-NA-OPERACAO-DOS-EQUIPAMENTOS.pdf" TargetMode="External"/><Relationship Id="rId5035" Type="http://schemas.openxmlformats.org/officeDocument/2006/relationships/hyperlink" Target="https://www.caixa.gov.br/Downloads/sinapi-cadernos-tecnicos/SINAPI-CT-INSTALACOES-HIDRAULICAS-RESERVACAO-E-BOMBAS-DE-RECALQUE.pdf" TargetMode="External"/><Relationship Id="rId6500" Type="http://schemas.openxmlformats.org/officeDocument/2006/relationships/hyperlink" Target="https://www.caixa.gov.br/Downloads/sinapi-cadernos-tecnicos/SINAPI-CT-INSTALACOES-EM-COBRE.pdf" TargetMode="External"/><Relationship Id="rId9656" Type="http://schemas.openxmlformats.org/officeDocument/2006/relationships/hyperlink" Target="https://www.caixa.gov.br/Downloads/sinapi-cadernos-tecnicos/SINAPI-CT-VALVULAS-E-REGISTROS-PARA-SISTEMAS-PREDIAIS.pdf" TargetMode="External"/><Relationship Id="rId1645" Type="http://schemas.openxmlformats.org/officeDocument/2006/relationships/hyperlink" Target="https://www.caixa.gov.br/Downloads/sinapi-cadernos-tecnicos/SINAPI-CT-CUSTOS-HORARIOS-PRODUTIVO-E-IMPRODUTIVO-DOS-EQUIPAMENTOS.pdf" TargetMode="External"/><Relationship Id="rId4051" Type="http://schemas.openxmlformats.org/officeDocument/2006/relationships/hyperlink" Target="https://www.caixa.gov.br/Downloads/sinapi-cadernos-tecnicos/SINAPI-CT-FORMAS-PARA-ESTRUTURAS-DE-CONCRETO-ARMADO.pdf" TargetMode="External"/><Relationship Id="rId5102" Type="http://schemas.openxmlformats.org/officeDocument/2006/relationships/hyperlink" Target="https://www.caixa.gov.br/Downloads/sinapi-cadernos-tecnicos/SINAPI-CT-INSTALACOES-HIDRAULICAS-RESERVACAO-E-BOMBAS-DE-RECALQUE.pdf" TargetMode="External"/><Relationship Id="rId8258" Type="http://schemas.openxmlformats.org/officeDocument/2006/relationships/hyperlink" Target="https://www.caixa.gov.br/Downloads/sinapi-cadernos-tecnicos/SINAPI-CT-POCOS-DE-VISITA-E-CAIXAS-PARA-BOCAS-DE-LOBO.pdf" TargetMode="External"/><Relationship Id="rId8672" Type="http://schemas.openxmlformats.org/officeDocument/2006/relationships/hyperlink" Target="https://www.caixa.gov.br/Downloads/sinapi-cadernos-tecnicos/SINAPI-CT-REDES-DE-AGUA-E-ESGOTO-EM-PEAD-LISO-(TUBOS-E-CONEXOES).pdf" TargetMode="External"/><Relationship Id="rId9309" Type="http://schemas.openxmlformats.org/officeDocument/2006/relationships/hyperlink" Target="https://www.caixa.gov.br/Downloads/sinapi-cadernos-tecnicos/SINAPI-CT-TRANSPORTE-CARGA-E-DESCARGA-DE-MATERIAIS.pdf" TargetMode="External"/><Relationship Id="rId7274" Type="http://schemas.openxmlformats.org/officeDocument/2006/relationships/hyperlink" Target="https://www.caixa.gov.br/Downloads/sinapi-cadernos-tecnicos/SINAPI-CT-LUMINARIAS-EXTERNAS.pdf" TargetMode="External"/><Relationship Id="rId8325" Type="http://schemas.openxmlformats.org/officeDocument/2006/relationships/hyperlink" Target="https://www.caixa.gov.br/Downloads/sinapi-cadernos-tecnicos/SINAPI-CT-QUADRAS-E-SEUS-EQUIPAMENTOS.pdf" TargetMode="External"/><Relationship Id="rId9723" Type="http://schemas.openxmlformats.org/officeDocument/2006/relationships/hyperlink" Target="https://www.caixa.gov.br/Downloads/sinapi-cadernos-tecnicos/SINAPI-CT-VALVULAS-PARA-REDES-DE-SANEAMENTO.pdf" TargetMode="External"/><Relationship Id="rId1712" Type="http://schemas.openxmlformats.org/officeDocument/2006/relationships/hyperlink" Target="https://www.caixa.gov.br/Downloads/sinapi-cadernos-tecnicos/SINAPI-CT-CUSTOS-HORARIOS-PRODUTIVO-E-IMPRODUTIVO-DOS-EQUIPAMENTOS.pdf" TargetMode="External"/><Relationship Id="rId4868" Type="http://schemas.openxmlformats.org/officeDocument/2006/relationships/hyperlink" Target="https://www.caixa.gov.br/Downloads/sinapi-cadernos-tecnicos/SINAPI-CT-INSTALACOES-HIDRAULICAS-RESERVACAO-E-BOMBAS-DE-RECALQUE.pdf" TargetMode="External"/><Relationship Id="rId5919" Type="http://schemas.openxmlformats.org/officeDocument/2006/relationships/hyperlink" Target="https://www.caixa.gov.br/Downloads/sinapi-cadernos-tecnicos/SINAPI-CT-INSTALACOES-DE-DIVISORIAS-DIVERSAS.pdf" TargetMode="External"/><Relationship Id="rId6290" Type="http://schemas.openxmlformats.org/officeDocument/2006/relationships/hyperlink" Target="https://www.caixa.gov.br/Downloads/sinapi-cadernos-tecnicos/SINAPI-CT-INSTALACOES-DE-GAS-EM-PEX-MULTICAMADAS.pdf" TargetMode="External"/><Relationship Id="rId3884" Type="http://schemas.openxmlformats.org/officeDocument/2006/relationships/hyperlink" Target="https://www.caixa.gov.br/Downloads/sinapi-cadernos-tecnicos/SINAPI-CT-EXECUCAO-DE-TIRANTES.pdf" TargetMode="External"/><Relationship Id="rId4935" Type="http://schemas.openxmlformats.org/officeDocument/2006/relationships/hyperlink" Target="https://www.caixa.gov.br/Downloads/sinapi-cadernos-tecnicos/SINAPI-CT-INSTALACOES-HIDRAULICAS-RESERVACAO-E-BOMBAS-DE-RECALQUE.pdf" TargetMode="External"/><Relationship Id="rId7341" Type="http://schemas.openxmlformats.org/officeDocument/2006/relationships/hyperlink" Target="https://www.caixa.gov.br/Downloads/sinapi-cadernos-tecnicos/SINAPI-CT-MASSA-UNICA-EXTERNA.pdf" TargetMode="External"/><Relationship Id="rId9099" Type="http://schemas.openxmlformats.org/officeDocument/2006/relationships/hyperlink" Target="https://www.caixa.gov.br/Downloads/sinapi-cadernos-tecnicos/SINAPI-CT-TRANSPORTE-FLUVIAL-CARGA-E-DESCARGA.pdf" TargetMode="External"/><Relationship Id="rId2486" Type="http://schemas.openxmlformats.org/officeDocument/2006/relationships/hyperlink" Target="https://www.caixa.gov.br/Downloads/sinapi-cadernos-tecnicos/SINAPI-CT-DEPRECIACAO-JUROS-IMPOSTOS-E-SEGUROS-MANUTENCAO-E-MATERIAIS-NA-OPERACAO-DOS-EQUIPAMENTOS.pdf" TargetMode="External"/><Relationship Id="rId3537" Type="http://schemas.openxmlformats.org/officeDocument/2006/relationships/hyperlink" Target="https://www.caixa.gov.br/Downloads/sinapi-cadernos-tecnicos/SINAPI-CT-ESQUADRIAS-PORTAS.pdf" TargetMode="External"/><Relationship Id="rId3951" Type="http://schemas.openxmlformats.org/officeDocument/2006/relationships/hyperlink" Target="https://www.caixa.gov.br/Downloads/sinapi-cadernos-tecnicos/SINAPI-CT-FOSSAS-E-SUMIDOUROS.pdf" TargetMode="External"/><Relationship Id="rId458" Type="http://schemas.openxmlformats.org/officeDocument/2006/relationships/hyperlink" Target="https://www.caixa.gov.br/Downloads/sinapi-cadernos-tecnicos/SINAPI-CT-ASSENTAMENTO-DE-TUBOS-DE-PVC-E-METALICOS-EM-REDES-DE-AGUA.pdf" TargetMode="External"/><Relationship Id="rId872" Type="http://schemas.openxmlformats.org/officeDocument/2006/relationships/hyperlink" Target="https://www.caixa.gov.br/Downloads/sinapi-cadernos-tecnicos/SINAPI-CT-ATERROS-BASES-SUB-BASES-E-IMPRIMACOES.pdf" TargetMode="External"/><Relationship Id="rId1088" Type="http://schemas.openxmlformats.org/officeDocument/2006/relationships/hyperlink" Target="https://www.caixa.gov.br/Downloads/sinapi-cadernos-tecnicos/SINAPI-CT-BRISES.pdf" TargetMode="External"/><Relationship Id="rId2139" Type="http://schemas.openxmlformats.org/officeDocument/2006/relationships/hyperlink" Target="https://www.caixa.gov.br/Downloads/sinapi-cadernos-tecnicos/SINAPI-CT-DEPRECIACAO-JUROS-IMPOSTOS-E-SEGUROS-MANUTENCAO-E-MATERIAIS-NA-OPERACAO-DOS-EQUIPAMENTOS.pdf" TargetMode="External"/><Relationship Id="rId2553" Type="http://schemas.openxmlformats.org/officeDocument/2006/relationships/hyperlink" Target="https://www.caixa.gov.br/Downloads/sinapi-cadernos-tecnicos/SINAPI-CT-DEPRECIACAO-JUROS-IMPOSTOS-E-SEGUROS-MANUTENCAO-E-MATERIAIS-NA-OPERACAO-DOS-EQUIPAMENTOS.pdf" TargetMode="External"/><Relationship Id="rId3604" Type="http://schemas.openxmlformats.org/officeDocument/2006/relationships/hyperlink" Target="https://www.caixa.gov.br/Downloads/sinapi-cadernos-tecnicos/SINAPI-CT-ESTACAS-PRE-MOLDADAS.pdf" TargetMode="External"/><Relationship Id="rId6010" Type="http://schemas.openxmlformats.org/officeDocument/2006/relationships/hyperlink" Target="https://www.caixa.gov.br/Downloads/sinapi-cadernos-tecnicos/SINAPI-CT-INSTALACOES-DE-GAS-E-INCENDIO-EM-ACO-E-FERRO-GALVANIZADO.pdf" TargetMode="External"/><Relationship Id="rId9166" Type="http://schemas.openxmlformats.org/officeDocument/2006/relationships/hyperlink" Target="https://www.caixa.gov.br/Downloads/sinapi-cadernos-tecnicos/SINAPI-CT-TRANSPORTE-DE-MATERIAIS-DENTRO-DO-CANTEIRO-DE-OBRAS.pdf" TargetMode="External"/><Relationship Id="rId9580" Type="http://schemas.openxmlformats.org/officeDocument/2006/relationships/hyperlink" Target="https://www.caixa.gov.br/Downloads/sinapi-cadernos-tecnicos/SINAPI-CT-VALVULAS-E-REGISTROS-PARA-SISTEMAS-PREDIAIS.pdf" TargetMode="External"/><Relationship Id="rId525" Type="http://schemas.openxmlformats.org/officeDocument/2006/relationships/hyperlink" Target="https://www.caixa.gov.br/Downloads/sinapi-cadernos-tecnicos/SINAPI-CT-ASSENTAMENTO-DE-TUBOS-DE-PVC-E-METALICOS-EM-REDES-DE-AGUA.pdf" TargetMode="External"/><Relationship Id="rId1155" Type="http://schemas.openxmlformats.org/officeDocument/2006/relationships/hyperlink" Target="https://www.caixa.gov.br/Downloads/sinapi-cadernos-tecnicos/SINAPI-CT-CAIXAS-DE-AGUA-PARA-EDIFICACOES.pdf" TargetMode="External"/><Relationship Id="rId2206" Type="http://schemas.openxmlformats.org/officeDocument/2006/relationships/hyperlink" Target="https://www.caixa.gov.br/Downloads/sinapi-cadernos-tecnicos/SINAPI-CT-DEPRECIACAO-JUROS-IMPOSTOS-E-SEGUROS-MANUTENCAO-E-MATERIAIS-NA-OPERACAO-DOS-EQUIPAMENTOS.pdf" TargetMode="External"/><Relationship Id="rId2620" Type="http://schemas.openxmlformats.org/officeDocument/2006/relationships/hyperlink" Target="https://www.caixa.gov.br/Downloads/sinapi-cadernos-tecnicos/SINAPI-CT-DEPRECIACAO-JUROS-IMPOSTOS-E-SEGUROS-MANUTENCAO-E-MATERIAIS-NA-OPERACAO-DOS-EQUIPAMENTOS.pdf" TargetMode="External"/><Relationship Id="rId5776" Type="http://schemas.openxmlformats.org/officeDocument/2006/relationships/hyperlink" Target="https://www.caixa.gov.br/Downloads/sinapi-cadernos-tecnicos/SINAPI-CT-INSTALACOES-PREDIAIS-DE-AGUA-QUENTE-EM-CPVC.pdf" TargetMode="External"/><Relationship Id="rId8182" Type="http://schemas.openxmlformats.org/officeDocument/2006/relationships/hyperlink" Target="https://www.caixa.gov.br/Downloads/sinapi-cadernos-tecnicos/SINAPI-CT-POCOS-DE-VISITA-E-CAIXAS-PARA-BOCAS-DE-LOBO.pdf" TargetMode="External"/><Relationship Id="rId9233" Type="http://schemas.openxmlformats.org/officeDocument/2006/relationships/hyperlink" Target="https://www.caixa.gov.br/Downloads/sinapi-cadernos-tecnicos/SINAPI-CT-TRANSPORTE-DE-MATERIAIS-DENTRO-DO-CANTEIRO-DE-OBRAS.pdf" TargetMode="External"/><Relationship Id="rId1222" Type="http://schemas.openxmlformats.org/officeDocument/2006/relationships/hyperlink" Target="https://www.caixa.gov.br/Downloads/sinapi-cadernos-tecnicos/SINAPI-CT-CANALETAS-GRELHAS-E-CAIXAS-COM-GRELHA-PARA-DRENAGEM.pdf" TargetMode="External"/><Relationship Id="rId4378" Type="http://schemas.openxmlformats.org/officeDocument/2006/relationships/hyperlink" Target="https://www.caixa.gov.br/Downloads/sinapi-cadernos-tecnicos/SINAPI-CT-INSTALACOES-ELETRICAS-ELETRODUTOS-EMBUTIDOS-CABOS-CAIXAS-TOMADAS-E-INTERRUPTORES.pdf" TargetMode="External"/><Relationship Id="rId5429" Type="http://schemas.openxmlformats.org/officeDocument/2006/relationships/hyperlink" Target="https://www.caixa.gov.br/Downloads/sinapi-cadernos-tecnicos/SINAPI-CT-INSTALACOES-PREDIAIS-DE-ESGOTO-TUBOS-E-CONEXOES.pdf" TargetMode="External"/><Relationship Id="rId6827" Type="http://schemas.openxmlformats.org/officeDocument/2006/relationships/hyperlink" Target="https://www.caixa.gov.br/Downloads/sinapi-metodologia/Livro_SINAPI_Calculos_Parametros.pdf" TargetMode="External"/><Relationship Id="rId9300" Type="http://schemas.openxmlformats.org/officeDocument/2006/relationships/hyperlink" Target="https://www.caixa.gov.br/Downloads/sinapi-cadernos-tecnicos/SINAPI-CT-TRANSPORTE-CARGA-E-DESCARGA-DE-MATERIAIS.pdf" TargetMode="External"/><Relationship Id="rId3394" Type="http://schemas.openxmlformats.org/officeDocument/2006/relationships/hyperlink" Target="https://www.caixa.gov.br/Downloads/sinapi-cadernos-tecnicos/SINAPI-CT-ESCORAMENTO-E-PREPARO-DE-FUNDO-DE-VALAS.pdf" TargetMode="External"/><Relationship Id="rId4792" Type="http://schemas.openxmlformats.org/officeDocument/2006/relationships/hyperlink" Target="https://www.caixa.gov.br/Downloads/sinapi-cadernos-tecnicos/SINAPI-CT-INSTALACOES-ELETRICAS-REDE-DE-DISTRIBUICAO.pdf" TargetMode="External"/><Relationship Id="rId5843" Type="http://schemas.openxmlformats.org/officeDocument/2006/relationships/hyperlink" Target="https://www.caixa.gov.br/Downloads/sinapi-cadernos-tecnicos/SINAPI-CT-INSTALACOES-PREDIAIS-DE-AGUAS-PLUVIAIS-TUBOS-CONEXOES-CAIXAS-E-RALOS.pdf" TargetMode="External"/><Relationship Id="rId8999" Type="http://schemas.openxmlformats.org/officeDocument/2006/relationships/hyperlink" Target="https://www.caixa.gov.br/Downloads/sinapi-cadernos-tecnicos/SINAPI-CT-TELHAMENTO-PARA-COBERTURA.pdf" TargetMode="External"/><Relationship Id="rId3047" Type="http://schemas.openxmlformats.org/officeDocument/2006/relationships/hyperlink" Target="https://www.caixa.gov.br/Downloads/sinapi-cadernos-tecnicos/SINAPI-CT-EQUIPAMENTOS-DE-PROTECAO-COLETIVA.pdf" TargetMode="External"/><Relationship Id="rId4445" Type="http://schemas.openxmlformats.org/officeDocument/2006/relationships/hyperlink" Target="https://www.caixa.gov.br/Downloads/sinapi-cadernos-tecnicos/SINAPI-CT-INSTALACOES-ELETRICAS-ELETRODUTOS-EMBUTIDOS-CABOS-CAIXAS-TOMADAS-E-INTERRUPTORES.pdf" TargetMode="External"/><Relationship Id="rId5910" Type="http://schemas.openxmlformats.org/officeDocument/2006/relationships/hyperlink" Target="https://www.caixa.gov.br/Downloads/sinapi-cadernos-tecnicos/SINAPI-CT-INSTALACOES-PREDIAIS-DE-AGUAS-PLUVIAIS-TUBOS-CONEXOES-CAIXAS-E-RALOS.pdf" TargetMode="External"/><Relationship Id="rId3461" Type="http://schemas.openxmlformats.org/officeDocument/2006/relationships/hyperlink" Target="https://www.caixa.gov.br/Downloads/sinapi-cadernos-tecnicos/SINAPI-CT-ESQUADRIAS-PORTAS.pdf" TargetMode="External"/><Relationship Id="rId4512" Type="http://schemas.openxmlformats.org/officeDocument/2006/relationships/hyperlink" Target="https://www.caixa.gov.br/Downloads/sinapi-cadernos-tecnicos/SINAPI-CT-INSTALACOES-ELETRICAS-ELETRODUTOS-EMBUTIDOS-CABOS-CAIXAS-TOMADAS-E-INTERRUPTORES.pdf" TargetMode="External"/><Relationship Id="rId7668" Type="http://schemas.openxmlformats.org/officeDocument/2006/relationships/hyperlink" Target="https://www.caixa.gov.br/Downloads/sinapi-cadernos-tecnicos/SINAPI-CT-PAVIMENTO-INTERTRAVADO.pdf" TargetMode="External"/><Relationship Id="rId8719" Type="http://schemas.openxmlformats.org/officeDocument/2006/relationships/hyperlink" Target="https://www.caixa.gov.br/Downloads/sinapi-cadernos-tecnicos/SINAPI-CT-REDES-DE-AGUA-E-ESGOTO-EM-PEAD-LISO-(TUBOS-E-CONEXOES).pdf" TargetMode="External"/><Relationship Id="rId382" Type="http://schemas.openxmlformats.org/officeDocument/2006/relationships/hyperlink" Target="https://www.caixa.gov.br/Downloads/sinapi-cadernos-tecnicos/SINAPI-CT-ASSENTAMENTO-DE-TUBOS-DE-ESGOTO-EM-PVC-E-PEAD.pdf" TargetMode="External"/><Relationship Id="rId2063" Type="http://schemas.openxmlformats.org/officeDocument/2006/relationships/hyperlink" Target="https://www.caixa.gov.br/Downloads/sinapi-cadernos-tecnicos/SINAPI-CT-DEPRECIACAO-JUROS-IMPOSTOS-E-SEGUROS-MANUTENCAO-E-MATERIAIS-NA-OPERACAO-DOS-EQUIPAMENTOS.pdf" TargetMode="External"/><Relationship Id="rId3114" Type="http://schemas.openxmlformats.org/officeDocument/2006/relationships/hyperlink" Target="https://www.caixa.gov.br/Downloads/sinapi-cadernos-tecnicos/SINAPI-CT-ESCADAS.pdf" TargetMode="External"/><Relationship Id="rId6684" Type="http://schemas.openxmlformats.org/officeDocument/2006/relationships/hyperlink" Target="https://www.caixa.gov.br/Downloads/sinapi-cadernos-tecnicos/SINAPI-CT-LASTRO.pdf" TargetMode="External"/><Relationship Id="rId7735" Type="http://schemas.openxmlformats.org/officeDocument/2006/relationships/hyperlink" Target="https://www.caixa.gov.br/Downloads/sinapi-cadernos-tecnicos/SINAPI-CT-PELE-DE-VIDRO-EM-FACHADAS.pdf" TargetMode="External"/><Relationship Id="rId9090" Type="http://schemas.openxmlformats.org/officeDocument/2006/relationships/hyperlink" Target="https://www.caixa.gov.br/Downloads/sinapi-cadernos-tecnicos/SINAPI-CT-TRANSPORTE-FLUVIAL-CARGA-E-DESCARGA.pdf" TargetMode="External"/><Relationship Id="rId2130" Type="http://schemas.openxmlformats.org/officeDocument/2006/relationships/hyperlink" Target="https://www.caixa.gov.br/Downloads/sinapi-cadernos-tecnicos/SINAPI-CT-DEPRECIACAO-JUROS-IMPOSTOS-E-SEGUROS-MANUTENCAO-E-MATERIAIS-NA-OPERACAO-DOS-EQUIPAMENTOS.pdf" TargetMode="External"/><Relationship Id="rId5286" Type="http://schemas.openxmlformats.org/officeDocument/2006/relationships/hyperlink" Target="https://www.caixa.gov.br/Downloads/sinapi-cadernos-tecnicos/SINAPI-CT-INSTALACOES-HIDRAULICAS-EM-PPR.pdf" TargetMode="External"/><Relationship Id="rId6337" Type="http://schemas.openxmlformats.org/officeDocument/2006/relationships/hyperlink" Target="https://www.caixa.gov.br/Downloads/sinapi-cadernos-tecnicos/SINAPI-CT-INSTALACOES-DE-AR-CONDICIONADO.pdf" TargetMode="External"/><Relationship Id="rId6751" Type="http://schemas.openxmlformats.org/officeDocument/2006/relationships/hyperlink" Target="https://www.caixa.gov.br/Downloads/sinapi-cadernos-tecnicos/SINAPI-CT-LIMPEZA-DE-OBRA.pdf" TargetMode="External"/><Relationship Id="rId102" Type="http://schemas.openxmlformats.org/officeDocument/2006/relationships/hyperlink" Target="https://www.caixa.gov.br/Downloads/sinapi-cadernos-tecnicos/SINAPI-CT-ARGAMASSAS.pdf" TargetMode="External"/><Relationship Id="rId5353" Type="http://schemas.openxmlformats.org/officeDocument/2006/relationships/hyperlink" Target="https://www.caixa.gov.br/Downloads/sinapi-cadernos-tecnicos/SINAPI-CT-INSTALACOES-HIDRAULICAS-EM-PPR.pdf" TargetMode="External"/><Relationship Id="rId6404" Type="http://schemas.openxmlformats.org/officeDocument/2006/relationships/hyperlink" Target="https://www.caixa.gov.br/Downloads/sinapi-cadernos-tecnicos/SINAPI-CT-INSTALACOES-EM-COBRE.pdf" TargetMode="External"/><Relationship Id="rId7802" Type="http://schemas.openxmlformats.org/officeDocument/2006/relationships/hyperlink" Target="https://www.caixa.gov.br/Downloads/sinapi-cadernos-tecnicos/SINAPI-CT-PERFURACAO-HORIZONTAL-DIRECIONAL-HDD.pdf" TargetMode="External"/><Relationship Id="rId1896" Type="http://schemas.openxmlformats.org/officeDocument/2006/relationships/hyperlink" Target="https://www.caixa.gov.br/Downloads/sinapi-cadernos-tecnicos/SINAPI-CT-DEMOLICOES-E-REMOCOES.pdf" TargetMode="External"/><Relationship Id="rId2947" Type="http://schemas.openxmlformats.org/officeDocument/2006/relationships/hyperlink" Target="https://www.caixa.gov.br/Downloads/sinapi-cadernos-tecnicos/SINAPI-CT-ENERGIA-SOLAR-PARA-EDIFICACOES.pdf" TargetMode="External"/><Relationship Id="rId5006" Type="http://schemas.openxmlformats.org/officeDocument/2006/relationships/hyperlink" Target="https://www.caixa.gov.br/Downloads/sinapi-cadernos-tecnicos/SINAPI-CT-INSTALACOES-HIDRAULICAS-RESERVACAO-E-BOMBAS-DE-RECALQUE.pdf" TargetMode="External"/><Relationship Id="rId919" Type="http://schemas.openxmlformats.org/officeDocument/2006/relationships/hyperlink" Target="https://www.caixa.gov.br/Downloads/sinapi-cadernos-tecnicos/SINAPI-CT-ATERROS-BASES-SUB-BASES-E-IMPRIMACOES.pdf" TargetMode="External"/><Relationship Id="rId1549" Type="http://schemas.openxmlformats.org/officeDocument/2006/relationships/hyperlink" Target="https://www.caixa.gov.br/Downloads/sinapi-cadernos-tecnicos/SINAPI-CT-CUSTOS-HORARIOS-PRODUTIVO-E-IMPRODUTIVO-DOS-EQUIPAMENTOS.pdf" TargetMode="External"/><Relationship Id="rId1963" Type="http://schemas.openxmlformats.org/officeDocument/2006/relationships/hyperlink" Target="https://www.caixa.gov.br/Downloads/sinapi-cadernos-tecnicos/SINAPI-CT-DEPRECIACAO-JUROS-IMPOSTOS-E-SEGUROS-MANUTENCAO-E-MATERIAIS-NA-OPERACAO-DOS-EQUIPAMENTOS.pdf" TargetMode="External"/><Relationship Id="rId4022" Type="http://schemas.openxmlformats.org/officeDocument/2006/relationships/hyperlink" Target="https://www.caixa.gov.br/Downloads/sinapi-cadernos-tecnicos/SINAPI-CT-FORMAS-PARA-ESTRUTURAS-DE-CONCRETO-ARMADO.pdf" TargetMode="External"/><Relationship Id="rId5420" Type="http://schemas.openxmlformats.org/officeDocument/2006/relationships/hyperlink" Target="https://www.caixa.gov.br/Downloads/sinapi-cadernos-tecnicos/SINAPI-CT-INSTALACOES-PREDIAIS-DE-ESGOTO-TUBOS-E-CONEXOES.pdf" TargetMode="External"/><Relationship Id="rId7178" Type="http://schemas.openxmlformats.org/officeDocument/2006/relationships/hyperlink" Target="https://www.caixa.gov.br/Downloads/sinapi-cadernos-tecnicos/SINAPI-CT-LOUCAS-E-METAIS.pdf" TargetMode="External"/><Relationship Id="rId8576" Type="http://schemas.openxmlformats.org/officeDocument/2006/relationships/hyperlink" Target="https://www.caixa.gov.br/Downloads/sinapi-cadernos-tecnicos/SINAPI-CT-REDES-ENTERRADAS-DE-DISTRIBUICAO-ELETRICA.pdf" TargetMode="External"/><Relationship Id="rId8990" Type="http://schemas.openxmlformats.org/officeDocument/2006/relationships/hyperlink" Target="https://www.caixa.gov.br/Downloads/sinapi-cadernos-tecnicos/SINAPI-CT-TELHAMENTO-PARA-COBERTURA.pdf" TargetMode="External"/><Relationship Id="rId9627" Type="http://schemas.openxmlformats.org/officeDocument/2006/relationships/hyperlink" Target="https://www.caixa.gov.br/Downloads/sinapi-cadernos-tecnicos/SINAPI-CT-VALVULAS-E-REGISTROS-PARA-SISTEMAS-PREDIAIS.pdf" TargetMode="External"/><Relationship Id="rId1616" Type="http://schemas.openxmlformats.org/officeDocument/2006/relationships/hyperlink" Target="https://www.caixa.gov.br/Downloads/sinapi-cadernos-tecnicos/SINAPI-CT-CUSTOS-HORARIOS-PRODUTIVO-E-IMPRODUTIVO-DOS-EQUIPAMENTOS.pdf" TargetMode="External"/><Relationship Id="rId7592" Type="http://schemas.openxmlformats.org/officeDocument/2006/relationships/hyperlink" Target="https://www.caixa.gov.br/Downloads/sinapi-cadernos-tecnicos/SINAPI-CT-PAREDES-EM-DRYWALL.pdf" TargetMode="External"/><Relationship Id="rId8229" Type="http://schemas.openxmlformats.org/officeDocument/2006/relationships/hyperlink" Target="https://www.caixa.gov.br/Downloads/sinapi-cadernos-tecnicos/SINAPI-CT-POCOS-DE-VISITA-E-CAIXAS-PARA-BOCAS-DE-LOBO.pdf" TargetMode="External"/><Relationship Id="rId8643" Type="http://schemas.openxmlformats.org/officeDocument/2006/relationships/hyperlink" Target="https://www.caixa.gov.br/Downloads/sinapi-cadernos-tecnicos/SINAPI-CT-REDES-DE-AGUA-E-ESGOTO-EM-PEAD-LISO-(TUBOS-E-CONEXOES).pdf" TargetMode="External"/><Relationship Id="rId3788" Type="http://schemas.openxmlformats.org/officeDocument/2006/relationships/hyperlink" Target="https://www.caixa.gov.br/Downloads/sinapi-cadernos-tecnicos/SINAPI-CT-ESTRUTURAS-DE-MADEIRA.pdf" TargetMode="External"/><Relationship Id="rId4839" Type="http://schemas.openxmlformats.org/officeDocument/2006/relationships/hyperlink" Target="https://www.caixa.gov.br/Downloads/sinapi-cadernos-tecnicos/SINAPI-CT-INSTALACOES-HIDRAULICAS-RESERVACAO-E-BOMBAS-DE-RECALQUE.pdf" TargetMode="External"/><Relationship Id="rId6194" Type="http://schemas.openxmlformats.org/officeDocument/2006/relationships/hyperlink" Target="https://www.caixa.gov.br/Downloads/sinapi-cadernos-tecnicos/SINAPI-CT-INSTALACOES-DE-GAS-E-INCENDIO-EM-ACO-E-FERRO-GALVANIZADO.pdf" TargetMode="External"/><Relationship Id="rId7245" Type="http://schemas.openxmlformats.org/officeDocument/2006/relationships/hyperlink" Target="https://www.caixa.gov.br/Downloads/sinapi-cadernos-tecnicos/SINAPI-CT-LOUCAS-E-METAIS.pdf" TargetMode="External"/><Relationship Id="rId8710" Type="http://schemas.openxmlformats.org/officeDocument/2006/relationships/hyperlink" Target="https://www.caixa.gov.br/Downloads/sinapi-cadernos-tecnicos/SINAPI-CT-REDES-DE-AGUA-E-ESGOTO-EM-PEAD-LISO-(TUBOS-E-CONEXOES).pdf" TargetMode="External"/><Relationship Id="rId3855" Type="http://schemas.openxmlformats.org/officeDocument/2006/relationships/hyperlink" Target="https://www.caixa.gov.br/Downloads/sinapi-cadernos-tecnicos/SINAPI-CT-EXECUCAO-DE-TIRANTES.pdf" TargetMode="External"/><Relationship Id="rId6261" Type="http://schemas.openxmlformats.org/officeDocument/2006/relationships/hyperlink" Target="https://www.caixa.gov.br/Downloads/sinapi-cadernos-tecnicos/SINAPI-CT-INSTALACOES-DE-GAS-EM-PEX-MULTICAMADAS.pdf" TargetMode="External"/><Relationship Id="rId7312" Type="http://schemas.openxmlformats.org/officeDocument/2006/relationships/hyperlink" Target="https://www.caixa.gov.br/Downloads/sinapi-cadernos-tecnicos/SINAPI-CT-MASSA-UNICA-EXTERNA.pdf" TargetMode="External"/><Relationship Id="rId776" Type="http://schemas.openxmlformats.org/officeDocument/2006/relationships/hyperlink" Target="https://www.caixa.gov.br/Downloads/sinapi-cadernos-tecnicos/SINAPI-CT-ATERROS-BASES-SUB-BASES-E-IMPRIMACOES.pdf" TargetMode="External"/><Relationship Id="rId2457" Type="http://schemas.openxmlformats.org/officeDocument/2006/relationships/hyperlink" Target="https://www.caixa.gov.br/Downloads/sinapi-cadernos-tecnicos/SINAPI-CT-DEPRECIACAO-JUROS-IMPOSTOS-E-SEGUROS-MANUTENCAO-E-MATERIAIS-NA-OPERACAO-DOS-EQUIPAMENTOS.pdf" TargetMode="External"/><Relationship Id="rId3508" Type="http://schemas.openxmlformats.org/officeDocument/2006/relationships/hyperlink" Target="https://www.caixa.gov.br/Downloads/sinapi-cadernos-tecnicos/SINAPI-CT-ESQUADRIAS-PORTAS.pdf" TargetMode="External"/><Relationship Id="rId4906" Type="http://schemas.openxmlformats.org/officeDocument/2006/relationships/hyperlink" Target="https://www.caixa.gov.br/Downloads/sinapi-cadernos-tecnicos/SINAPI-CT-INSTALACOES-HIDRAULICAS-RESERVACAO-E-BOMBAS-DE-RECALQUE.pdf" TargetMode="External"/><Relationship Id="rId9484" Type="http://schemas.openxmlformats.org/officeDocument/2006/relationships/hyperlink" Target="https://www.caixa.gov.br/Downloads/sinapi-cadernos-tecnicos/SINAPI-CT-USINAGENS.pdf" TargetMode="External"/><Relationship Id="rId429" Type="http://schemas.openxmlformats.org/officeDocument/2006/relationships/hyperlink" Target="https://www.caixa.gov.br/Downloads/sinapi-cadernos-tecnicos/SINAPI-CT-ASSENTAMENTO-DE-TUBOS-DE-PVC-E-METALICOS-EM-REDES-DE-AGUA.pdf" TargetMode="External"/><Relationship Id="rId1059" Type="http://schemas.openxmlformats.org/officeDocument/2006/relationships/hyperlink" Target="https://www.caixa.gov.br/Downloads/sinapi-cadernos-tecnicos/SINAPI-CT-BOCAS-PARA-BUEIROS.pdf" TargetMode="External"/><Relationship Id="rId1473" Type="http://schemas.openxmlformats.org/officeDocument/2006/relationships/hyperlink" Target="https://www.caixa.gov.br/Downloads/sinapi-cadernos-tecnicos/SINAPI-CT-CUSTOS-HORARIOS-PRODUTIVO-E-IMPRODUTIVO-DOS-EQUIPAMENTOS.pdf" TargetMode="External"/><Relationship Id="rId2871" Type="http://schemas.openxmlformats.org/officeDocument/2006/relationships/hyperlink" Target="https://www.caixa.gov.br/Downloads/sinapi-cadernos-tecnicos/SINAPI-CT-ELETROCALHAS.pdf" TargetMode="External"/><Relationship Id="rId3922" Type="http://schemas.openxmlformats.org/officeDocument/2006/relationships/hyperlink" Target="https://www.caixa.gov.br/Downloads/sinapi-cadernos-tecnicos/SINAPI-CT-FOSSAS-E-SUMIDOUROS.pdf" TargetMode="External"/><Relationship Id="rId8086" Type="http://schemas.openxmlformats.org/officeDocument/2006/relationships/hyperlink" Target="https://www.caixa.gov.br/Downloads/sinapi-cadernos-tecnicos/SINAPI-CT-POSTES-DE-CONCRETO-E-METALICOS.pdf" TargetMode="External"/><Relationship Id="rId9137" Type="http://schemas.openxmlformats.org/officeDocument/2006/relationships/hyperlink" Target="https://www.caixa.gov.br/Downloads/sinapi-cadernos-tecnicos/SINAPI-CT-TRANSPORTE-FLUVIAL-CARGA-E-DESCARGA.pdf" TargetMode="External"/><Relationship Id="rId843" Type="http://schemas.openxmlformats.org/officeDocument/2006/relationships/hyperlink" Target="https://www.caixa.gov.br/Downloads/sinapi-cadernos-tecnicos/SINAPI-CT-ATERROS-BASES-SUB-BASES-E-IMPRIMACOES.pdf" TargetMode="External"/><Relationship Id="rId1126" Type="http://schemas.openxmlformats.org/officeDocument/2006/relationships/hyperlink" Target="https://www.caixa.gov.br/Downloads/sinapi-cadernos-tecnicos/SINAPI-CT-CAIXAS-ENTERRADAS.pdf" TargetMode="External"/><Relationship Id="rId2524" Type="http://schemas.openxmlformats.org/officeDocument/2006/relationships/hyperlink" Target="https://www.caixa.gov.br/Downloads/sinapi-cadernos-tecnicos/SINAPI-CT-DEPRECIACAO-JUROS-IMPOSTOS-E-SEGUROS-MANUTENCAO-E-MATERIAIS-NA-OPERACAO-DOS-EQUIPAMENTOS.pdf" TargetMode="External"/><Relationship Id="rId8153" Type="http://schemas.openxmlformats.org/officeDocument/2006/relationships/hyperlink" Target="https://www.caixa.gov.br/Downloads/sinapi-cadernos-tecnicos/SINAPI-CT-POCOS-DE-VISITA-E-CAIXAS-PARA-BOCAS-DE-LOBO.pdf" TargetMode="External"/><Relationship Id="rId9551" Type="http://schemas.openxmlformats.org/officeDocument/2006/relationships/hyperlink" Target="https://www.caixa.gov.br/Downloads/sinapi-cadernos-tecnicos/SINAPI-CT-VIDROS-E-ESPELHOS.pdf" TargetMode="External"/><Relationship Id="rId910" Type="http://schemas.openxmlformats.org/officeDocument/2006/relationships/hyperlink" Target="https://www.caixa.gov.br/Downloads/sinapi-cadernos-tecnicos/SINAPI-CT-ATERROS-BASES-SUB-BASES-E-IMPRIMACOES.pdf" TargetMode="External"/><Relationship Id="rId1540" Type="http://schemas.openxmlformats.org/officeDocument/2006/relationships/hyperlink" Target="https://www.caixa.gov.br/Downloads/sinapi-cadernos-tecnicos/SINAPI-CT-CUSTOS-HORARIOS-PRODUTIVO-E-IMPRODUTIVO-DOS-EQUIPAMENTOS.pdf" TargetMode="External"/><Relationship Id="rId4696" Type="http://schemas.openxmlformats.org/officeDocument/2006/relationships/hyperlink" Target="https://www.caixa.gov.br/Downloads/sinapi-cadernos-tecnicos/SINAPI-CT-INSTALACOES-ELETRICAS-QUADROS-CABOS-DISJUNTORES-CONTATORES-E-BARRAMENTOS-BLINDADOS.pdf" TargetMode="External"/><Relationship Id="rId5747" Type="http://schemas.openxmlformats.org/officeDocument/2006/relationships/hyperlink" Target="https://www.caixa.gov.br/Downloads/sinapi-cadernos-tecnicos/SINAPI-CT-INSTALACOES-PREDIAIS-DE-AGUA-QUENTE-EM-CPVC.pdf" TargetMode="External"/><Relationship Id="rId9204" Type="http://schemas.openxmlformats.org/officeDocument/2006/relationships/hyperlink" Target="https://www.caixa.gov.br/Downloads/sinapi-cadernos-tecnicos/SINAPI-CT-TRANSPORTE-DE-MATERIAIS-DENTRO-DO-CANTEIRO-DE-OBRAS.pdf" TargetMode="External"/><Relationship Id="rId3298" Type="http://schemas.openxmlformats.org/officeDocument/2006/relationships/hyperlink" Target="https://www.caixa.gov.br/Downloads/sinapi-cadernos-tecnicos/SINAPI-CT-ESCAVACAO-DE-VALAS.pdf" TargetMode="External"/><Relationship Id="rId4349" Type="http://schemas.openxmlformats.org/officeDocument/2006/relationships/hyperlink" Target="https://www.caixa.gov.br/Downloads/sinapi-cadernos-tecnicos/SINAPI-CT-IMPERMEABILIZACAO-PROTECAO-MECANICA-E-TRATAMENTO-DE-JUNTA.pdf" TargetMode="External"/><Relationship Id="rId4763" Type="http://schemas.openxmlformats.org/officeDocument/2006/relationships/hyperlink" Target="https://www.caixa.gov.br/Downloads/sinapi-cadernos-tecnicos/SINAPI-CT-INSTALACOES-ELETRICAS-REDE-DE-DISTRIBUICAO.pdf" TargetMode="External"/><Relationship Id="rId5814" Type="http://schemas.openxmlformats.org/officeDocument/2006/relationships/hyperlink" Target="https://www.caixa.gov.br/Downloads/sinapi-cadernos-tecnicos/SINAPI-CT-INSTALACOES-PREDIAIS-DE-AGUA-QUENTE-EM-CPVC.pdf" TargetMode="External"/><Relationship Id="rId8220" Type="http://schemas.openxmlformats.org/officeDocument/2006/relationships/hyperlink" Target="https://www.caixa.gov.br/Downloads/sinapi-cadernos-tecnicos/SINAPI-CT-POCOS-DE-VISITA-E-CAIXAS-PARA-BOCAS-DE-LOBO.pdf" TargetMode="External"/><Relationship Id="rId3365" Type="http://schemas.openxmlformats.org/officeDocument/2006/relationships/hyperlink" Target="https://www.caixa.gov.br/Downloads/sinapi-cadernos-tecnicos/SINAPI-CT-ESCORAMENTO-E-PREPARO-DE-FUNDO-DE-VALAS.pdf" TargetMode="External"/><Relationship Id="rId4416" Type="http://schemas.openxmlformats.org/officeDocument/2006/relationships/hyperlink" Target="https://www.caixa.gov.br/Downloads/sinapi-cadernos-tecnicos/SINAPI-CT-INSTALACOES-ELETRICAS-ELETRODUTOS-EMBUTIDOS-CABOS-CAIXAS-TOMADAS-E-INTERRUPTORES.pdf" TargetMode="External"/><Relationship Id="rId4830" Type="http://schemas.openxmlformats.org/officeDocument/2006/relationships/hyperlink" Target="https://www.caixa.gov.br/Downloads/sinapi-cadernos-tecnicos/SINAPI-CT-INSTALACOES-HIDRAULICAS-RESERVACAO-E-BOMBAS-DE-RECALQUE.pdf" TargetMode="External"/><Relationship Id="rId7986" Type="http://schemas.openxmlformats.org/officeDocument/2006/relationships/hyperlink" Target="https://www.caixa.gov.br/Downloads/sinapi-cadernos-tecnicos/SINAPI-CT-PISOS.pdf" TargetMode="External"/><Relationship Id="rId286" Type="http://schemas.openxmlformats.org/officeDocument/2006/relationships/hyperlink" Target="https://www.caixa.gov.br/Downloads/sinapi-cadernos-tecnicos/SINAPI-CT-ARMACAO-PARA-ESTRUTURAS-DE-CONCRETO-ARMADO.pdf" TargetMode="External"/><Relationship Id="rId2381" Type="http://schemas.openxmlformats.org/officeDocument/2006/relationships/hyperlink" Target="https://www.caixa.gov.br/Downloads/sinapi-cadernos-tecnicos/SINAPI-CT-DEPRECIACAO-JUROS-IMPOSTOS-E-SEGUROS-MANUTENCAO-E-MATERIAIS-NA-OPERACAO-DOS-EQUIPAMENTOS.pdf" TargetMode="External"/><Relationship Id="rId3018" Type="http://schemas.openxmlformats.org/officeDocument/2006/relationships/hyperlink" Target="https://www.caixa.gov.br/Downloads/sinapi-cadernos-tecnicos/SINAPI-CT-EQUIPAMENTOS-DE-PROTECAO-COLETIVA.pdf" TargetMode="External"/><Relationship Id="rId3432" Type="http://schemas.openxmlformats.org/officeDocument/2006/relationships/hyperlink" Target="https://www.caixa.gov.br/Downloads/sinapi-cadernos-tecnicos/SINAPI-CT-ESQUADRIAS-JANELAS.pdf" TargetMode="External"/><Relationship Id="rId6588" Type="http://schemas.openxmlformats.org/officeDocument/2006/relationships/hyperlink" Target="https://www.caixa.gov.br/Downloads/sinapi-cadernos-tecnicos/SINAPI-CT-INSTALACOES-EM-COBRE.pdf" TargetMode="External"/><Relationship Id="rId7639" Type="http://schemas.openxmlformats.org/officeDocument/2006/relationships/hyperlink" Target="https://www.caixa.gov.br/Downloads/sinapi-cadernos-tecnicos/SINAPI-CT-PASSEIOS-DE-CONCRETO.pdf" TargetMode="External"/><Relationship Id="rId353" Type="http://schemas.openxmlformats.org/officeDocument/2006/relationships/hyperlink" Target="https://www.caixa.gov.br/Downloads/sinapi-cadernos-tecnicos/SINAPI-CT-ASSENTAMENTO-DE-TUBOS-DE-ESGOTO-EM-PVC-E-PEAD.pdf" TargetMode="External"/><Relationship Id="rId2034" Type="http://schemas.openxmlformats.org/officeDocument/2006/relationships/hyperlink" Target="https://www.caixa.gov.br/Downloads/sinapi-cadernos-tecnicos/SINAPI-CT-DEPRECIACAO-JUROS-IMPOSTOS-E-SEGUROS-MANUTENCAO-E-MATERIAIS-NA-OPERACAO-DOS-EQUIPAMENTOS.pdf" TargetMode="External"/><Relationship Id="rId9061" Type="http://schemas.openxmlformats.org/officeDocument/2006/relationships/hyperlink" Target="https://www.caixa.gov.br/Downloads/sinapi-cadernos-tecnicos/SINAPI-CT-TRANSPORTE-FLUVIAL-CARGA-E-DESCARGA.pdf" TargetMode="External"/><Relationship Id="rId420" Type="http://schemas.openxmlformats.org/officeDocument/2006/relationships/hyperlink" Target="https://www.caixa.gov.br/Downloads/sinapi-cadernos-tecnicos/SINAPI-CT-ASSENTAMENTO-DE-TUBOS-DE-PVC-E-METALICOS-EM-REDES-DE-AGUA.pdf" TargetMode="External"/><Relationship Id="rId1050" Type="http://schemas.openxmlformats.org/officeDocument/2006/relationships/hyperlink" Target="https://www.caixa.gov.br/Downloads/sinapi-cadernos-tecnicos/SINAPI-CT-BOCAS-PARA-BUEIROS.pdf" TargetMode="External"/><Relationship Id="rId2101" Type="http://schemas.openxmlformats.org/officeDocument/2006/relationships/hyperlink" Target="https://www.caixa.gov.br/Downloads/sinapi-cadernos-tecnicos/SINAPI-CT-DEPRECIACAO-JUROS-IMPOSTOS-E-SEGUROS-MANUTENCAO-E-MATERIAIS-NA-OPERACAO-DOS-EQUIPAMENTOS.pdf" TargetMode="External"/><Relationship Id="rId5257" Type="http://schemas.openxmlformats.org/officeDocument/2006/relationships/hyperlink" Target="https://www.caixa.gov.br/Downloads/sinapi-cadernos-tecnicos/SINAPI-CT-INSTALACOES-HIDRAULICAS-EM-PEX.pdf" TargetMode="External"/><Relationship Id="rId6655" Type="http://schemas.openxmlformats.org/officeDocument/2006/relationships/hyperlink" Target="https://www.caixa.gov.br/Downloads/sinapi-cadernos-tecnicos/SINAPI-CT-INSTALACOES-PARA-CANTEIROS-DE-OBRAS.pdf" TargetMode="External"/><Relationship Id="rId7706" Type="http://schemas.openxmlformats.org/officeDocument/2006/relationships/hyperlink" Target="https://www.caixa.gov.br/Downloads/sinapi-cadernos-tecnicos/SINAPI-CT-PAVIMENTO-RIGIDO-DE-CONCRETO.pdf" TargetMode="External"/><Relationship Id="rId5671" Type="http://schemas.openxmlformats.org/officeDocument/2006/relationships/hyperlink" Target="https://www.caixa.gov.br/Downloads/sinapi-cadernos-tecnicos/SINAPI-CT-INSTALACOES-PREDIAIS-DE-AGUA-FRIA-EM-PVC.pdf" TargetMode="External"/><Relationship Id="rId6308" Type="http://schemas.openxmlformats.org/officeDocument/2006/relationships/hyperlink" Target="https://www.caixa.gov.br/Downloads/sinapi-cadernos-tecnicos/SINAPI-CT-INSTALACOES-DE-GAS-EM-PEX-MULTICAMADAS.pdf" TargetMode="External"/><Relationship Id="rId6722" Type="http://schemas.openxmlformats.org/officeDocument/2006/relationships/hyperlink" Target="https://www.caixa.gov.br/Downloads/sinapi-cadernos-tecnicos/SINAPI-CT-LIGACOES-PREDIAIS-DE-AGUA-E-ESGOTO.pdf" TargetMode="External"/><Relationship Id="rId1867" Type="http://schemas.openxmlformats.org/officeDocument/2006/relationships/hyperlink" Target="https://www.caixa.gov.br/Downloads/sinapi-cadernos-tecnicos/SINAPI-CT-DEMOLICOES-E-REMOCOES.pdf" TargetMode="External"/><Relationship Id="rId2918" Type="http://schemas.openxmlformats.org/officeDocument/2006/relationships/hyperlink" Target="https://www.caixa.gov.br/Downloads/sinapi-cadernos-tecnicos/SINAPI-CT-ELETROCALHAS.pdf" TargetMode="External"/><Relationship Id="rId4273" Type="http://schemas.openxmlformats.org/officeDocument/2006/relationships/hyperlink" Target="https://www.caixa.gov.br/Downloads/sinapi-cadernos-tecnicos/SINAPI-CT-GUIAS-E-SARJETAS.pdf" TargetMode="External"/><Relationship Id="rId5324" Type="http://schemas.openxmlformats.org/officeDocument/2006/relationships/hyperlink" Target="https://www.caixa.gov.br/Downloads/sinapi-cadernos-tecnicos/SINAPI-CT-INSTALACOES-HIDRAULICAS-EM-PPR.pdf" TargetMode="External"/><Relationship Id="rId8894" Type="http://schemas.openxmlformats.org/officeDocument/2006/relationships/hyperlink" Target="https://www.caixa.gov.br/Downloads/sinapi-cadernos-tecnicos/SINAPI-CT-SISTEMA-DE-PROTECAO-CONTRA-DESCARGAS-ATMOSFERICAS-SPDA.pdf" TargetMode="External"/><Relationship Id="rId1934" Type="http://schemas.openxmlformats.org/officeDocument/2006/relationships/hyperlink" Target="https://www.caixa.gov.br/Downloads/sinapi-cadernos-tecnicos/SINAPI-CT-DEPRECIACAO-JUROS-IMPOSTOS-E-SEGUROS-MANUTENCAO-E-MATERIAIS-NA-OPERACAO-DOS-EQUIPAMENTOS.pdf" TargetMode="External"/><Relationship Id="rId4340" Type="http://schemas.openxmlformats.org/officeDocument/2006/relationships/hyperlink" Target="https://www.caixa.gov.br/Downloads/sinapi-cadernos-tecnicos/SINAPI-CT-IMPERMEABILIZACAO-PROTECAO-MECANICA-E-TRATAMENTO-DE-JUNTA.pdf" TargetMode="External"/><Relationship Id="rId7496" Type="http://schemas.openxmlformats.org/officeDocument/2006/relationships/hyperlink" Target="https://www.caixa.gov.br/Downloads/sinapi-cadernos-tecnicos/SINAPI-CT-PAREDES-DE-CONCRETO-ARMACAO.pdf" TargetMode="External"/><Relationship Id="rId8547" Type="http://schemas.openxmlformats.org/officeDocument/2006/relationships/hyperlink" Target="https://www.caixa.gov.br/Downloads/sinapi-cadernos-tecnicos/SINAPI-CT-REDES-ENTERRADAS-DE-DISTRIBUICAO-ELETRICA.pdf" TargetMode="External"/><Relationship Id="rId8961" Type="http://schemas.openxmlformats.org/officeDocument/2006/relationships/hyperlink" Target="https://www.caixa.gov.br/Downloads/sinapi-cadernos-tecnicos/SINAPI-CT-SISTEMAS-DE-MEDICAO.pdf" TargetMode="External"/><Relationship Id="rId6098" Type="http://schemas.openxmlformats.org/officeDocument/2006/relationships/hyperlink" Target="https://www.caixa.gov.br/Downloads/sinapi-cadernos-tecnicos/SINAPI-CT-INSTALACOES-DE-GAS-E-INCENDIO-EM-ACO-E-FERRO-GALVANIZADO.pdf" TargetMode="External"/><Relationship Id="rId7149" Type="http://schemas.openxmlformats.org/officeDocument/2006/relationships/hyperlink" Target="https://www.caixa.gov.br/Downloads/sinapi-cadernos-tecnicos/SINAPI-CT-LOUCAS-E-METAIS.pdf" TargetMode="External"/><Relationship Id="rId7563" Type="http://schemas.openxmlformats.org/officeDocument/2006/relationships/hyperlink" Target="https://www.caixa.gov.br/Downloads/sinapi-cadernos-tecnicos/SINAPI-CT-PAREDES-DE-CONCRETO-FORMAS.pdf" TargetMode="External"/><Relationship Id="rId8614" Type="http://schemas.openxmlformats.org/officeDocument/2006/relationships/hyperlink" Target="https://www.caixa.gov.br/Downloads/sinapi-cadernos-tecnicos/SINAPI-CT-REDES-DE-LOGICA-TELEFONIA-E-IMAGEM.pdf" TargetMode="External"/><Relationship Id="rId6165" Type="http://schemas.openxmlformats.org/officeDocument/2006/relationships/hyperlink" Target="https://www.caixa.gov.br/Downloads/sinapi-cadernos-tecnicos/SINAPI-CT-INSTALACOES-DE-GAS-E-INCENDIO-EM-ACO-E-FERRO-GALVANIZADO.pdf" TargetMode="External"/><Relationship Id="rId7216" Type="http://schemas.openxmlformats.org/officeDocument/2006/relationships/hyperlink" Target="https://www.caixa.gov.br/Downloads/sinapi-cadernos-tecnicos/SINAPI-CT-LOUCAS-E-METAIS.pdf" TargetMode="External"/><Relationship Id="rId3759" Type="http://schemas.openxmlformats.org/officeDocument/2006/relationships/hyperlink" Target="https://www.caixa.gov.br/Downloads/sinapi-cadernos-tecnicos/SINAPI-CT-ESTRUTURAS-DE-CONTENCAO-PERFIS-PRANCHADOS-CORTINAS-E-MUROS-DE-ARRIMO.pdf" TargetMode="External"/><Relationship Id="rId5181" Type="http://schemas.openxmlformats.org/officeDocument/2006/relationships/hyperlink" Target="https://www.caixa.gov.br/Downloads/sinapi-cadernos-tecnicos/SINAPI-CT-INSTALACOES-HIDRAULICAS-EM-PEX.pdf" TargetMode="External"/><Relationship Id="rId6232" Type="http://schemas.openxmlformats.org/officeDocument/2006/relationships/hyperlink" Target="https://www.caixa.gov.br/Downloads/sinapi-cadernos-tecnicos/SINAPI-CT-INSTALACOES-DE-GAS-E-INCENDIO-EM-ACO-E-FERRO-GALVANIZADO.pdf" TargetMode="External"/><Relationship Id="rId7630" Type="http://schemas.openxmlformats.org/officeDocument/2006/relationships/hyperlink" Target="https://www.caixa.gov.br/Downloads/sinapi-cadernos-tecnicos/SINAPI-CT-PARQUINHOS-E-EQUIPAMENTOS-DE-GINASTICA-AO-AR-LIVRE.pdf" TargetMode="External"/><Relationship Id="rId9388" Type="http://schemas.openxmlformats.org/officeDocument/2006/relationships/hyperlink" Target="https://www.caixa.gov.br/Downloads/sinapi-cadernos-tecnicos/SINAPI-CT-TRATAMENTOS-SUPERFICIAIS.pdf" TargetMode="External"/><Relationship Id="rId2775" Type="http://schemas.openxmlformats.org/officeDocument/2006/relationships/hyperlink" Target="https://www.caixa.gov.br/Downloads/sinapi-cadernos-tecnicos/SINAPI-CT-DRENOS.pdf" TargetMode="External"/><Relationship Id="rId3826" Type="http://schemas.openxmlformats.org/officeDocument/2006/relationships/hyperlink" Target="https://www.caixa.gov.br/Downloads/sinapi-cadernos-tecnicos/SINAPI-CT-ESTRUTURAS-DE-MADEIRA.pdf" TargetMode="External"/><Relationship Id="rId747" Type="http://schemas.openxmlformats.org/officeDocument/2006/relationships/hyperlink" Target="https://www.caixa.gov.br/Downloads/sinapi-cadernos-tecnicos/SINAPI-CT-ATERRO-E-REATERRO-DE-VALAS.pdf" TargetMode="External"/><Relationship Id="rId1377" Type="http://schemas.openxmlformats.org/officeDocument/2006/relationships/hyperlink" Target="https://www.caixa.gov.br/Downloads/sinapi-cadernos-tecnicos/SINAPI-CT-CONCRETO-PROTENDIDO.pdf" TargetMode="External"/><Relationship Id="rId1791" Type="http://schemas.openxmlformats.org/officeDocument/2006/relationships/hyperlink" Target="https://www.caixa.gov.br/Downloads/sinapi-cadernos-tecnicos/SINAPI-CT-CUSTOS-HORARIOS-PRODUTIVO-E-IMPRODUTIVO-DOS-EQUIPAMENTOS.pdf" TargetMode="External"/><Relationship Id="rId2428" Type="http://schemas.openxmlformats.org/officeDocument/2006/relationships/hyperlink" Target="https://www.caixa.gov.br/Downloads/sinapi-cadernos-tecnicos/SINAPI-CT-DEPRECIACAO-JUROS-IMPOSTOS-E-SEGUROS-MANUTENCAO-E-MATERIAIS-NA-OPERACAO-DOS-EQUIPAMENTOS.pdf" TargetMode="External"/><Relationship Id="rId2842" Type="http://schemas.openxmlformats.org/officeDocument/2006/relationships/hyperlink" Target="https://www.caixa.gov.br/Downloads/sinapi-cadernos-tecnicos/SINAPI-CT-DUTOS-PARA-AR-CONDICIONADO.pdf" TargetMode="External"/><Relationship Id="rId5998" Type="http://schemas.openxmlformats.org/officeDocument/2006/relationships/hyperlink" Target="https://www.caixa.gov.br/Downloads/sinapi-cadernos-tecnicos/SINAPI-CT-INSTALACOES-DE-GAS-E-INCENDIO-EM-ACO-E-FERRO-GALVANIZADO.pdf" TargetMode="External"/><Relationship Id="rId9455" Type="http://schemas.openxmlformats.org/officeDocument/2006/relationships/hyperlink" Target="https://www.caixa.gov.br/Downloads/sinapi-cadernos-tecnicos/SINAPI-CT-TUBULACAO-FLANGEADA-PARA-REDES-DE-AGUA.pdf" TargetMode="External"/><Relationship Id="rId83" Type="http://schemas.openxmlformats.org/officeDocument/2006/relationships/hyperlink" Target="https://www.caixa.gov.br/Downloads/sinapi-cadernos-tecnicos/SINAPI-CT-ALVENARIA-DE-VEDACAO.pdf" TargetMode="External"/><Relationship Id="rId814" Type="http://schemas.openxmlformats.org/officeDocument/2006/relationships/hyperlink" Target="https://www.caixa.gov.br/Downloads/sinapi-cadernos-tecnicos/SINAPI-CT-ATERROS-BASES-SUB-BASES-E-IMPRIMACOES.pdf" TargetMode="External"/><Relationship Id="rId1444" Type="http://schemas.openxmlformats.org/officeDocument/2006/relationships/hyperlink" Target="https://www.caixa.gov.br/Downloads/sinapi-cadernos-tecnicos/SINAPI-CT-CONTRAPISO.pdf" TargetMode="External"/><Relationship Id="rId8057" Type="http://schemas.openxmlformats.org/officeDocument/2006/relationships/hyperlink" Target="https://www.caixa.gov.br/Downloads/sinapi-cadernos-tecnicos/SINAPI-CT-POSTES-DE-CONCRETO-E-METALICOS.pdf" TargetMode="External"/><Relationship Id="rId8471" Type="http://schemas.openxmlformats.org/officeDocument/2006/relationships/hyperlink" Target="https://www.caixa.gov.br/Downloads/sinapi-cadernos-tecnicos/SINAPI-CT-RASGOS-E-FIXACOES.pdf" TargetMode="External"/><Relationship Id="rId9108" Type="http://schemas.openxmlformats.org/officeDocument/2006/relationships/hyperlink" Target="https://www.caixa.gov.br/Downloads/sinapi-cadernos-tecnicos/SINAPI-CT-TRANSPORTE-FLUVIAL-CARGA-E-DESCARGA.pdf" TargetMode="External"/><Relationship Id="rId9522" Type="http://schemas.openxmlformats.org/officeDocument/2006/relationships/hyperlink" Target="https://www.caixa.gov.br/Downloads/sinapi-cadernos-tecnicos/SINAPI-CT-VIDROS-E-ESPELHOS.pdf" TargetMode="External"/><Relationship Id="rId1511" Type="http://schemas.openxmlformats.org/officeDocument/2006/relationships/hyperlink" Target="https://www.caixa.gov.br/Downloads/sinapi-cadernos-tecnicos/SINAPI-CT-CUSTOS-HORARIOS-PRODUTIVO-E-IMPRODUTIVO-DOS-EQUIPAMENTOS.pdf" TargetMode="External"/><Relationship Id="rId4667" Type="http://schemas.openxmlformats.org/officeDocument/2006/relationships/hyperlink" Target="https://www.caixa.gov.br/Downloads/sinapi-cadernos-tecnicos/SINAPI-CT-INSTALACOES-ELETRICAS-QUADROS-CABOS-DISJUNTORES-CONTATORES-E-BARRAMENTOS-BLINDADOS.pdf" TargetMode="External"/><Relationship Id="rId5718" Type="http://schemas.openxmlformats.org/officeDocument/2006/relationships/hyperlink" Target="https://www.caixa.gov.br/Downloads/sinapi-cadernos-tecnicos/SINAPI-CT-INSTALACOES-PREDIAIS-DE-AGUA-QUENTE-EM-CPVC.pdf" TargetMode="External"/><Relationship Id="rId7073" Type="http://schemas.openxmlformats.org/officeDocument/2006/relationships/hyperlink" Target="https://www.caixa.gov.br/Downloads/sinapi-metodologia/Livro_SINAPI_Calculos_Parametros.pdf" TargetMode="External"/><Relationship Id="rId8124" Type="http://schemas.openxmlformats.org/officeDocument/2006/relationships/hyperlink" Target="https://www.caixa.gov.br/Downloads/sinapi-cadernos-tecnicos/SINAPI-CT-POCOS-DE-VISITA-E-CAIXAS-PARA-BOCAS-DE-LOBO.pdf" TargetMode="External"/><Relationship Id="rId3269" Type="http://schemas.openxmlformats.org/officeDocument/2006/relationships/hyperlink" Target="https://www.caixa.gov.br/Downloads/sinapi-cadernos-tecnicos/SINAPI-CT-ESCAVACAO-DE-VALAS.pdf" TargetMode="External"/><Relationship Id="rId3683" Type="http://schemas.openxmlformats.org/officeDocument/2006/relationships/hyperlink" Target="https://www.caixa.gov.br/Downloads/sinapi-cadernos-tecnicos/SINAPI-CT-ESTRUTURA-E-TRAMA-PARA-COBERTURA.pdf" TargetMode="External"/><Relationship Id="rId7140" Type="http://schemas.openxmlformats.org/officeDocument/2006/relationships/hyperlink" Target="https://www.caixa.gov.br/Downloads/sinapi-cadernos-tecnicos/SINAPI-CT-LOCACAO-DE-OBRAS.pdf" TargetMode="External"/><Relationship Id="rId2285" Type="http://schemas.openxmlformats.org/officeDocument/2006/relationships/hyperlink" Target="https://www.caixa.gov.br/Downloads/sinapi-cadernos-tecnicos/SINAPI-CT-DEPRECIACAO-JUROS-IMPOSTOS-E-SEGUROS-MANUTENCAO-E-MATERIAIS-NA-OPERACAO-DOS-EQUIPAMENTOS.pdf" TargetMode="External"/><Relationship Id="rId3336" Type="http://schemas.openxmlformats.org/officeDocument/2006/relationships/hyperlink" Target="https://www.caixa.gov.br/Downloads/sinapi-cadernos-tecnicos/SINAPI-CT-ESCAVACAO-DE-VALAS.pdf" TargetMode="External"/><Relationship Id="rId4734" Type="http://schemas.openxmlformats.org/officeDocument/2006/relationships/hyperlink" Target="https://www.caixa.gov.br/Downloads/sinapi-cadernos-tecnicos/SINAPI-CT-INSTALACOES-ELETRICAS-QUADROS-CABOS-DISJUNTORES-CONTATORES-E-BARRAMENTOS-BLINDADOS.pdf" TargetMode="External"/><Relationship Id="rId257" Type="http://schemas.openxmlformats.org/officeDocument/2006/relationships/hyperlink" Target="https://www.caixa.gov.br/Downloads/sinapi-cadernos-tecnicos/SINAPI-CT-ARGAMASSAS.pdf" TargetMode="External"/><Relationship Id="rId3750" Type="http://schemas.openxmlformats.org/officeDocument/2006/relationships/hyperlink" Target="https://www.caixa.gov.br/Downloads/sinapi-cadernos-tecnicos/SINAPI-CT-ESTRUTURAS-DE-CONTENCAO-ESTACAS-PAREDES-DIAFRAGMA-E-MURETA-GUIA.pdf" TargetMode="External"/><Relationship Id="rId4801" Type="http://schemas.openxmlformats.org/officeDocument/2006/relationships/hyperlink" Target="https://www.caixa.gov.br/Downloads/sinapi-cadernos-tecnicos/SINAPI-CT-INSTALACOES-ELETRICAS-REDE-DE-DISTRIBUICAO.pdf" TargetMode="External"/><Relationship Id="rId7957" Type="http://schemas.openxmlformats.org/officeDocument/2006/relationships/hyperlink" Target="https://www.caixa.gov.br/Downloads/sinapi-cadernos-tecnicos/SINAPI-CT-PINTURA-PARA-PISOS-E-PARA-SINALIZACAO-HORIZONTAL-E-VERTICAL.pdf" TargetMode="External"/><Relationship Id="rId671" Type="http://schemas.openxmlformats.org/officeDocument/2006/relationships/hyperlink" Target="https://www.caixa.gov.br/Downloads/sinapi-cadernos-tecnicos/SINAPI-CT-ASSENTAMENTO-DE-TUBOS-DE-ESGOTO-OU-DRENAGEM-PLUVIAL-EM-CONCRETO.pdf" TargetMode="External"/><Relationship Id="rId2352" Type="http://schemas.openxmlformats.org/officeDocument/2006/relationships/hyperlink" Target="https://www.caixa.gov.br/Downloads/sinapi-cadernos-tecnicos/SINAPI-CT-DEPRECIACAO-JUROS-IMPOSTOS-E-SEGUROS-MANUTENCAO-E-MATERIAIS-NA-OPERACAO-DOS-EQUIPAMENTOS.pdf" TargetMode="External"/><Relationship Id="rId3403" Type="http://schemas.openxmlformats.org/officeDocument/2006/relationships/hyperlink" Target="https://www.caixa.gov.br/Downloads/sinapi-cadernos-tecnicos/SINAPI-CT-ESCORAMENTO-E-PREPARO-DE-FUNDO-DE-VALAS.pdf" TargetMode="External"/><Relationship Id="rId6559" Type="http://schemas.openxmlformats.org/officeDocument/2006/relationships/hyperlink" Target="https://www.caixa.gov.br/Downloads/sinapi-cadernos-tecnicos/SINAPI-CT-INSTALACOES-EM-COBRE.pdf" TargetMode="External"/><Relationship Id="rId6973" Type="http://schemas.openxmlformats.org/officeDocument/2006/relationships/hyperlink" Target="https://www.caixa.gov.br/Downloads/sinapi-metodologia/Livro_SINAPI_Calculos_Parametros.pdf" TargetMode="External"/><Relationship Id="rId324" Type="http://schemas.openxmlformats.org/officeDocument/2006/relationships/hyperlink" Target="https://www.caixa.gov.br/Downloads/sinapi-cadernos-tecnicos/SINAPI-CT-ARMACAO-PARA-ESTRUTURAS-DE-CONCRETO-ARMADO.pdf" TargetMode="External"/><Relationship Id="rId2005" Type="http://schemas.openxmlformats.org/officeDocument/2006/relationships/hyperlink" Target="https://www.caixa.gov.br/Downloads/sinapi-cadernos-tecnicos/SINAPI-CT-DEPRECIACAO-JUROS-IMPOSTOS-E-SEGUROS-MANUTENCAO-E-MATERIAIS-NA-OPERACAO-DOS-EQUIPAMENTOS.pdf" TargetMode="External"/><Relationship Id="rId5575" Type="http://schemas.openxmlformats.org/officeDocument/2006/relationships/hyperlink" Target="https://www.caixa.gov.br/Downloads/sinapi-cadernos-tecnicos/SINAPI-CT-INSTALACOES-PREDIAIS-DE-AGUA-FRIA-EM-PVC.pdf" TargetMode="External"/><Relationship Id="rId6626" Type="http://schemas.openxmlformats.org/officeDocument/2006/relationships/hyperlink" Target="https://www.caixa.gov.br/Downloads/sinapi-cadernos-tecnicos/SINAPI-CT-INSTALACOES-PARA-CANTEIROS-DE-OBRAS.pdf" TargetMode="External"/><Relationship Id="rId9032" Type="http://schemas.openxmlformats.org/officeDocument/2006/relationships/hyperlink" Target="https://www.caixa.gov.br/Downloads/sinapi-cadernos-tecnicos/SINAPI-CT-TRANSFORMADORES.pdf" TargetMode="External"/><Relationship Id="rId1021" Type="http://schemas.openxmlformats.org/officeDocument/2006/relationships/hyperlink" Target="https://www.caixa.gov.br/Downloads/sinapi-cadernos-tecnicos/SINAPI-CT-BOCAS-PARA-BUEIROS.pdf" TargetMode="External"/><Relationship Id="rId4177" Type="http://schemas.openxmlformats.org/officeDocument/2006/relationships/hyperlink" Target="https://www.caixa.gov.br/Downloads/sinapi-cadernos-tecnicos/SINAPI-CT-GESSO.pdf" TargetMode="External"/><Relationship Id="rId4591" Type="http://schemas.openxmlformats.org/officeDocument/2006/relationships/hyperlink" Target="https://www.caixa.gov.br/Downloads/sinapi-cadernos-tecnicos/SINAPI-CT-INSTALACOES-ELETRICAS-ELETRODUTOS-CONEXOES-E-CONDULETES-APARENTES.pdf" TargetMode="External"/><Relationship Id="rId5228" Type="http://schemas.openxmlformats.org/officeDocument/2006/relationships/hyperlink" Target="https://www.caixa.gov.br/Downloads/sinapi-cadernos-tecnicos/SINAPI-CT-INSTALACOES-HIDRAULICAS-EM-PEX.pdf" TargetMode="External"/><Relationship Id="rId5642" Type="http://schemas.openxmlformats.org/officeDocument/2006/relationships/hyperlink" Target="https://www.caixa.gov.br/Downloads/sinapi-cadernos-tecnicos/SINAPI-CT-INSTALACOES-PREDIAIS-DE-AGUA-FRIA-EM-PVC.pdf" TargetMode="External"/><Relationship Id="rId8798" Type="http://schemas.openxmlformats.org/officeDocument/2006/relationships/hyperlink" Target="https://www.caixa.gov.br/Downloads/sinapi-cadernos-tecnicos/SINAPI-CT-REVESTIMENTOS-CERAMICOS-INTERNOS.pdf" TargetMode="External"/><Relationship Id="rId3193" Type="http://schemas.openxmlformats.org/officeDocument/2006/relationships/hyperlink" Target="https://www.caixa.gov.br/Downloads/sinapi-cadernos-tecnicos/SINAPI-CT-ESCAVACAO-VERTICAL-A-CEU-ABERTO.pdf" TargetMode="External"/><Relationship Id="rId4244" Type="http://schemas.openxmlformats.org/officeDocument/2006/relationships/hyperlink" Target="https://www.caixa.gov.br/Downloads/sinapi-cadernos-tecnicos/SINAPI-CT-GUIAS-E-SARJETAS.pdf" TargetMode="External"/><Relationship Id="rId1838" Type="http://schemas.openxmlformats.org/officeDocument/2006/relationships/hyperlink" Target="https://www.caixa.gov.br/Downloads/sinapi-cadernos-tecnicos/SINAPI-CT-CUSTOS-HORARIOS-PRODUTIVO-E-IMPRODUTIVO-DOS-EQUIPAMENTOS.pdf" TargetMode="External"/><Relationship Id="rId3260" Type="http://schemas.openxmlformats.org/officeDocument/2006/relationships/hyperlink" Target="https://www.caixa.gov.br/Downloads/sinapi-cadernos-tecnicos/SINAPI-CT-ESCAVACAO-VERTICAL-A-CEU-ABERTO.pdf" TargetMode="External"/><Relationship Id="rId4311" Type="http://schemas.openxmlformats.org/officeDocument/2006/relationships/hyperlink" Target="https://www.caixa.gov.br/Downloads/sinapi-cadernos-tecnicos/SINAPI-CT-ILUMINACAO-PREDIAL-E-MONITORAMENTO.pdf" TargetMode="External"/><Relationship Id="rId7467" Type="http://schemas.openxmlformats.org/officeDocument/2006/relationships/hyperlink" Target="https://www.caixa.gov.br/Downloads/sinapi-cadernos-tecnicos/SINAPI-CT-MONTAGEM-DE-GRUAS-E-CREMALHEIRAS.pdf" TargetMode="External"/><Relationship Id="rId8865" Type="http://schemas.openxmlformats.org/officeDocument/2006/relationships/hyperlink" Target="https://www.caixa.gov.br/Downloads/sinapi-cadernos-tecnicos/SINAPI-CT-SINALIZACAO-VERTICAL-VIARIA.pdf" TargetMode="External"/><Relationship Id="rId181" Type="http://schemas.openxmlformats.org/officeDocument/2006/relationships/hyperlink" Target="https://www.caixa.gov.br/Downloads/sinapi-cadernos-tecnicos/SINAPI-CT-ARGAMASSAS.pdf" TargetMode="External"/><Relationship Id="rId1905" Type="http://schemas.openxmlformats.org/officeDocument/2006/relationships/hyperlink" Target="https://www.caixa.gov.br/Downloads/sinapi-cadernos-tecnicos/SINAPI-CT-DEPRECIACAO-JUROS-IMPOSTOS-E-SEGUROS-MANUTENCAO-E-MATERIAIS-NA-OPERACAO-DOS-EQUIPAMENTOS.pdf" TargetMode="External"/><Relationship Id="rId6069" Type="http://schemas.openxmlformats.org/officeDocument/2006/relationships/hyperlink" Target="https://www.caixa.gov.br/Downloads/sinapi-cadernos-tecnicos/SINAPI-CT-INSTALACOES-DE-GAS-E-INCENDIO-EM-ACO-E-FERRO-GALVANIZADO.pdf" TargetMode="External"/><Relationship Id="rId7881" Type="http://schemas.openxmlformats.org/officeDocument/2006/relationships/hyperlink" Target="https://www.caixa.gov.br/Downloads/sinapi-cadernos-tecnicos/SINAPI-CT-PINTURA-EM-MADEIRA.pdf" TargetMode="External"/><Relationship Id="rId8518" Type="http://schemas.openxmlformats.org/officeDocument/2006/relationships/hyperlink" Target="https://www.caixa.gov.br/Downloads/sinapi-cadernos-tecnicos/SINAPI-CT-RECOMPOSICAO-DE-PAVIMENTOS.pdf" TargetMode="External"/><Relationship Id="rId8932" Type="http://schemas.openxmlformats.org/officeDocument/2006/relationships/hyperlink" Target="https://www.caixa.gov.br/Downloads/sinapi-cadernos-tecnicos/SINAPI-CT-SISTEMAS-DE-MEDICAO.pdf" TargetMode="External"/><Relationship Id="rId5085" Type="http://schemas.openxmlformats.org/officeDocument/2006/relationships/hyperlink" Target="https://www.caixa.gov.br/Downloads/sinapi-cadernos-tecnicos/SINAPI-CT-INSTALACOES-HIDRAULICAS-RESERVACAO-E-BOMBAS-DE-RECALQUE.pdf" TargetMode="External"/><Relationship Id="rId6483" Type="http://schemas.openxmlformats.org/officeDocument/2006/relationships/hyperlink" Target="https://www.caixa.gov.br/Downloads/sinapi-cadernos-tecnicos/SINAPI-CT-INSTALACOES-EM-COBRE.pdf" TargetMode="External"/><Relationship Id="rId7534" Type="http://schemas.openxmlformats.org/officeDocument/2006/relationships/hyperlink" Target="https://www.caixa.gov.br/Downloads/sinapi-cadernos-tecnicos/SINAPI-CT-PAREDES-DE-CONCRETO-ESTUCAMENTO.pdf" TargetMode="External"/><Relationship Id="rId998" Type="http://schemas.openxmlformats.org/officeDocument/2006/relationships/hyperlink" Target="https://www.caixa.gov.br/Downloads/sinapi-cadernos-tecnicos/SINAPI-CT-BOCAS-PARA-BUEIROS.pdf" TargetMode="External"/><Relationship Id="rId2679" Type="http://schemas.openxmlformats.org/officeDocument/2006/relationships/hyperlink" Target="https://www.caixa.gov.br/Downloads/sinapi-cadernos-tecnicos/SINAPI-CT-DEPRECIACAO-JUROS-IMPOSTOS-E-SEGUROS-MANUTENCAO-E-MATERIAIS-NA-OPERACAO-DOS-EQUIPAMENTOS.pdf" TargetMode="External"/><Relationship Id="rId6136" Type="http://schemas.openxmlformats.org/officeDocument/2006/relationships/hyperlink" Target="https://www.caixa.gov.br/Downloads/sinapi-cadernos-tecnicos/SINAPI-CT-INSTALACOES-DE-GAS-E-INCENDIO-EM-ACO-E-FERRO-GALVANIZADO.pdf" TargetMode="External"/><Relationship Id="rId6550" Type="http://schemas.openxmlformats.org/officeDocument/2006/relationships/hyperlink" Target="https://www.caixa.gov.br/Downloads/sinapi-cadernos-tecnicos/SINAPI-CT-INSTALACOES-EM-COBRE.pdf" TargetMode="External"/><Relationship Id="rId7601" Type="http://schemas.openxmlformats.org/officeDocument/2006/relationships/hyperlink" Target="https://www.caixa.gov.br/Downloads/sinapi-cadernos-tecnicos/SINAPI-CT-PARQUINHOS-E-EQUIPAMENTOS-DE-GINASTICA-AO-AR-LIVRE.pdf" TargetMode="External"/><Relationship Id="rId1695" Type="http://schemas.openxmlformats.org/officeDocument/2006/relationships/hyperlink" Target="https://www.caixa.gov.br/Downloads/sinapi-cadernos-tecnicos/SINAPI-CT-CUSTOS-HORARIOS-PRODUTIVO-E-IMPRODUTIVO-DOS-EQUIPAMENTOS.pdf" TargetMode="External"/><Relationship Id="rId2746" Type="http://schemas.openxmlformats.org/officeDocument/2006/relationships/hyperlink" Target="https://www.caixa.gov.br/Downloads/sinapi-cadernos-tecnicos/SINAPI-CT-DRENAGEM-DE-AR-CONDICIONADO.pdf" TargetMode="External"/><Relationship Id="rId5152" Type="http://schemas.openxmlformats.org/officeDocument/2006/relationships/hyperlink" Target="https://www.caixa.gov.br/Downloads/sinapi-cadernos-tecnicos/SINAPI-CT-INSTALACOES-HIDRAULICAS-EM-PEX.pdf" TargetMode="External"/><Relationship Id="rId6203" Type="http://schemas.openxmlformats.org/officeDocument/2006/relationships/hyperlink" Target="https://www.caixa.gov.br/Downloads/sinapi-cadernos-tecnicos/SINAPI-CT-INSTALACOES-DE-GAS-E-INCENDIO-EM-ACO-E-FERRO-GALVANIZADO.pdf" TargetMode="External"/><Relationship Id="rId9359" Type="http://schemas.openxmlformats.org/officeDocument/2006/relationships/hyperlink" Target="https://www.caixa.gov.br/Downloads/sinapi-cadernos-tecnicos/SINAPI-CT-TRANSPORTE-CARGA-E-DESCARGA-DE-MATERIAIS.pdf" TargetMode="External"/><Relationship Id="rId718" Type="http://schemas.openxmlformats.org/officeDocument/2006/relationships/hyperlink" Target="https://www.caixa.gov.br/Downloads/sinapi-cadernos-tecnicos/SINAPI-CT-ATERRO-E-REATERRO-DE-VALAS.pdf" TargetMode="External"/><Relationship Id="rId1348" Type="http://schemas.openxmlformats.org/officeDocument/2006/relationships/hyperlink" Target="https://www.caixa.gov.br/Downloads/sinapi-cadernos-tecnicos/SINAPI-CT-CONCRETO-PROTENDIDO.pdf" TargetMode="External"/><Relationship Id="rId1762" Type="http://schemas.openxmlformats.org/officeDocument/2006/relationships/hyperlink" Target="https://www.caixa.gov.br/Downloads/sinapi-cadernos-tecnicos/SINAPI-CT-CUSTOS-HORARIOS-PRODUTIVO-E-IMPRODUTIVO-DOS-EQUIPAMENTOS.pdf" TargetMode="External"/><Relationship Id="rId8375" Type="http://schemas.openxmlformats.org/officeDocument/2006/relationships/hyperlink" Target="https://www.caixa.gov.br/Downloads/sinapi-cadernos-tecnicos/SINAPI-CT-RADIER-PISO-DE-CONCRETO-E-LAJE-SOBRE-SOLO.pdf" TargetMode="External"/><Relationship Id="rId9426" Type="http://schemas.openxmlformats.org/officeDocument/2006/relationships/hyperlink" Target="https://www.caixa.gov.br/Downloads/sinapi-cadernos-tecnicos/SINAPI-CT-TUBULACAO-FLANGEADA-PARA-REDES-DE-AGUA.pdf" TargetMode="External"/><Relationship Id="rId1415" Type="http://schemas.openxmlformats.org/officeDocument/2006/relationships/hyperlink" Target="https://www.caixa.gov.br/Downloads/sinapi-cadernos-tecnicos/SINAPI-CT-CONTRAPISO.pdf" TargetMode="External"/><Relationship Id="rId2813" Type="http://schemas.openxmlformats.org/officeDocument/2006/relationships/hyperlink" Target="https://www.caixa.gov.br/Downloads/sinapi-cadernos-tecnicos/SINAPI-CT-DUTOS-PARA-AR-CONDICIONADO.pdf" TargetMode="External"/><Relationship Id="rId5969" Type="http://schemas.openxmlformats.org/officeDocument/2006/relationships/hyperlink" Target="https://www.caixa.gov.br/Downloads/sinapi-cadernos-tecnicos/SINAPI-CT-INSTALACOES-DE-GAS-E-INCENDIO-EM-ACO-E-FERRO-GALVANIZADO.pdf" TargetMode="External"/><Relationship Id="rId7391" Type="http://schemas.openxmlformats.org/officeDocument/2006/relationships/hyperlink" Target="https://www.caixa.gov.br/Downloads/sinapi-cadernos-tecnicos/SINAPI-CT-MASSA-UNICA-INTERNA.pdf" TargetMode="External"/><Relationship Id="rId8028" Type="http://schemas.openxmlformats.org/officeDocument/2006/relationships/hyperlink" Target="https://www.caixa.gov.br/Downloads/sinapi-cadernos-tecnicos/SINAPI-CT-PISOS.pdf" TargetMode="External"/><Relationship Id="rId8442" Type="http://schemas.openxmlformats.org/officeDocument/2006/relationships/hyperlink" Target="https://www.caixa.gov.br/Downloads/sinapi-cadernos-tecnicos/SINAPI-CT-RASGOS-E-FIXACOES.pdf" TargetMode="External"/><Relationship Id="rId54" Type="http://schemas.openxmlformats.org/officeDocument/2006/relationships/hyperlink" Target="https://www.caixa.gov.br/Downloads/sinapi-cadernos-tecnicos/SINAPI-CT-ALVENARIA-DE-VEDACAO.pdf" TargetMode="External"/><Relationship Id="rId4985" Type="http://schemas.openxmlformats.org/officeDocument/2006/relationships/hyperlink" Target="https://www.caixa.gov.br/Downloads/sinapi-cadernos-tecnicos/SINAPI-CT-INSTALACOES-HIDRAULICAS-RESERVACAO-E-BOMBAS-DE-RECALQUE.pdf" TargetMode="External"/><Relationship Id="rId7044" Type="http://schemas.openxmlformats.org/officeDocument/2006/relationships/hyperlink" Target="https://www.caixa.gov.br/Downloads/sinapi-metodologia/Livro_SINAPI_Calculos_Parametros.pdf" TargetMode="External"/><Relationship Id="rId2189" Type="http://schemas.openxmlformats.org/officeDocument/2006/relationships/hyperlink" Target="https://www.caixa.gov.br/Downloads/sinapi-cadernos-tecnicos/SINAPI-CT-DEPRECIACAO-JUROS-IMPOSTOS-E-SEGUROS-MANUTENCAO-E-MATERIAIS-NA-OPERACAO-DOS-EQUIPAMENTOS.pdf" TargetMode="External"/><Relationship Id="rId3587" Type="http://schemas.openxmlformats.org/officeDocument/2006/relationships/hyperlink" Target="https://www.caixa.gov.br/Downloads/sinapi-cadernos-tecnicos/SINAPI-CT-ESTACAS-BROCA-STRAUSS-E-ESCAVADA-COM-FLUIDO-ESTABILIZANTE.pdf" TargetMode="External"/><Relationship Id="rId4638" Type="http://schemas.openxmlformats.org/officeDocument/2006/relationships/hyperlink" Target="https://www.caixa.gov.br/Downloads/sinapi-cadernos-tecnicos/SINAPI-CT-INSTALACOES-ELETRICAS-QUADROS-CABOS-DISJUNTORES-CONTATORES-E-BARRAMENTOS-BLINDADOS.pdf" TargetMode="External"/><Relationship Id="rId6060" Type="http://schemas.openxmlformats.org/officeDocument/2006/relationships/hyperlink" Target="https://www.caixa.gov.br/Downloads/sinapi-cadernos-tecnicos/SINAPI-CT-INSTALACOES-DE-GAS-E-INCENDIO-EM-ACO-E-FERRO-GALVANIZADO.pdf" TargetMode="External"/><Relationship Id="rId3654" Type="http://schemas.openxmlformats.org/officeDocument/2006/relationships/hyperlink" Target="https://www.caixa.gov.br/Downloads/sinapi-cadernos-tecnicos/SINAPI-CT-ESTRUTURA-E-TRAMA-PARA-COBERTURA.pdf" TargetMode="External"/><Relationship Id="rId4705" Type="http://schemas.openxmlformats.org/officeDocument/2006/relationships/hyperlink" Target="https://www.caixa.gov.br/Downloads/sinapi-cadernos-tecnicos/SINAPI-CT-INSTALACOES-ELETRICAS-QUADROS-CABOS-DISJUNTORES-CONTATORES-E-BARRAMENTOS-BLINDADOS.pdf" TargetMode="External"/><Relationship Id="rId7111" Type="http://schemas.openxmlformats.org/officeDocument/2006/relationships/hyperlink" Target="https://www.caixa.gov.br/Downloads/sinapi-metodologia/Livro_SINAPI_Calculos_Parametros.pdf" TargetMode="External"/><Relationship Id="rId575" Type="http://schemas.openxmlformats.org/officeDocument/2006/relationships/hyperlink" Target="https://www.caixa.gov.br/Downloads/sinapi-cadernos-tecnicos/SINAPI-CT-ASSENTAMENTO-DE-TUBOS-DE-PVC-E-METALICOS-EM-REDES-DE-AGUA.pdf" TargetMode="External"/><Relationship Id="rId2256" Type="http://schemas.openxmlformats.org/officeDocument/2006/relationships/hyperlink" Target="https://www.caixa.gov.br/Downloads/sinapi-cadernos-tecnicos/SINAPI-CT-DEPRECIACAO-JUROS-IMPOSTOS-E-SEGUROS-MANUTENCAO-E-MATERIAIS-NA-OPERACAO-DOS-EQUIPAMENTOS.pdf" TargetMode="External"/><Relationship Id="rId2670" Type="http://schemas.openxmlformats.org/officeDocument/2006/relationships/hyperlink" Target="https://www.caixa.gov.br/Downloads/sinapi-cadernos-tecnicos/SINAPI-CT-DEPRECIACAO-JUROS-IMPOSTOS-E-SEGUROS-MANUTENCAO-E-MATERIAIS-NA-OPERACAO-DOS-EQUIPAMENTOS.pdf" TargetMode="External"/><Relationship Id="rId3307" Type="http://schemas.openxmlformats.org/officeDocument/2006/relationships/hyperlink" Target="https://www.caixa.gov.br/Downloads/sinapi-cadernos-tecnicos/SINAPI-CT-ESCAVACAO-DE-VALAS.pdf" TargetMode="External"/><Relationship Id="rId3721" Type="http://schemas.openxmlformats.org/officeDocument/2006/relationships/hyperlink" Target="https://www.caixa.gov.br/Downloads/sinapi-cadernos-tecnicos/SINAPI-CT-ESTRUTURA-E-TRAMA-PARA-COBERTURA.pdf" TargetMode="External"/><Relationship Id="rId6877" Type="http://schemas.openxmlformats.org/officeDocument/2006/relationships/hyperlink" Target="https://www.caixa.gov.br/Downloads/sinapi-metodologia/Livro_SINAPI_Calculos_Parametros.pdf" TargetMode="External"/><Relationship Id="rId7928" Type="http://schemas.openxmlformats.org/officeDocument/2006/relationships/hyperlink" Target="https://www.caixa.gov.br/Downloads/sinapi-cadernos-tecnicos/SINAPI-CT-PINTURA-EM-SUPERFICIES-METALICAS.pdf" TargetMode="External"/><Relationship Id="rId9283" Type="http://schemas.openxmlformats.org/officeDocument/2006/relationships/hyperlink" Target="https://www.caixa.gov.br/Downloads/sinapi-cadernos-tecnicos/SINAPI-CT-TRANSPORTE-CARGA-E-DESCARGA-DE-MATERIAIS.pdf" TargetMode="External"/><Relationship Id="rId228" Type="http://schemas.openxmlformats.org/officeDocument/2006/relationships/hyperlink" Target="https://www.caixa.gov.br/Downloads/sinapi-cadernos-tecnicos/SINAPI-CT-ARGAMASSAS.pdf" TargetMode="External"/><Relationship Id="rId642" Type="http://schemas.openxmlformats.org/officeDocument/2006/relationships/hyperlink" Target="https://www.caixa.gov.br/Downloads/sinapi-cadernos-tecnicos/SINAPI-CT-ASSENTAMENTO-DE-TUBOS-DE-ESGOTO-OU-DRENAGEM-PLUVIAL-EM-CONCRETO.pdf" TargetMode="External"/><Relationship Id="rId1272" Type="http://schemas.openxmlformats.org/officeDocument/2006/relationships/hyperlink" Target="https://www.caixa.gov.br/Downloads/sinapi-cadernos-tecnicos/SINAPI-CT-CHAPISCO.pdf" TargetMode="External"/><Relationship Id="rId2323" Type="http://schemas.openxmlformats.org/officeDocument/2006/relationships/hyperlink" Target="https://www.caixa.gov.br/Downloads/sinapi-cadernos-tecnicos/SINAPI-CT-DEPRECIACAO-JUROS-IMPOSTOS-E-SEGUROS-MANUTENCAO-E-MATERIAIS-NA-OPERACAO-DOS-EQUIPAMENTOS.pdf" TargetMode="External"/><Relationship Id="rId5479" Type="http://schemas.openxmlformats.org/officeDocument/2006/relationships/hyperlink" Target="https://www.caixa.gov.br/Downloads/sinapi-cadernos-tecnicos/SINAPI-CT-INSTALACOES-PREDIAIS-DE-AGUA-FRIA-EM-PVC.pdf" TargetMode="External"/><Relationship Id="rId5893" Type="http://schemas.openxmlformats.org/officeDocument/2006/relationships/hyperlink" Target="https://www.caixa.gov.br/Downloads/sinapi-cadernos-tecnicos/SINAPI-CT-INSTALACOES-PREDIAIS-DE-AGUAS-PLUVIAIS-TUBOS-CONEXOES-CAIXAS-E-RALOS.pdf" TargetMode="External"/><Relationship Id="rId9350" Type="http://schemas.openxmlformats.org/officeDocument/2006/relationships/hyperlink" Target="https://www.caixa.gov.br/Downloads/sinapi-cadernos-tecnicos/SINAPI-CT-TRANSPORTE-CARGA-E-DESCARGA-DE-MATERIAIS.pdf" TargetMode="External"/><Relationship Id="rId4495" Type="http://schemas.openxmlformats.org/officeDocument/2006/relationships/hyperlink" Target="https://www.caixa.gov.br/Downloads/sinapi-cadernos-tecnicos/SINAPI-CT-INSTALACOES-ELETRICAS-ELETRODUTOS-EMBUTIDOS-CABOS-CAIXAS-TOMADAS-E-INTERRUPTORES.pdf" TargetMode="External"/><Relationship Id="rId5546" Type="http://schemas.openxmlformats.org/officeDocument/2006/relationships/hyperlink" Target="https://www.caixa.gov.br/Downloads/sinapi-cadernos-tecnicos/SINAPI-CT-INSTALACOES-PREDIAIS-DE-AGUA-FRIA-EM-PVC.pdf" TargetMode="External"/><Relationship Id="rId6944" Type="http://schemas.openxmlformats.org/officeDocument/2006/relationships/hyperlink" Target="https://www.caixa.gov.br/Downloads/sinapi-metodologia/Livro_SINAPI_Calculos_Parametros.pdf" TargetMode="External"/><Relationship Id="rId9003" Type="http://schemas.openxmlformats.org/officeDocument/2006/relationships/hyperlink" Target="https://www.caixa.gov.br/Downloads/sinapi-cadernos-tecnicos/SINAPI-CT-TELHAMENTO-PARA-COBERTURA.pdf" TargetMode="External"/><Relationship Id="rId3097" Type="http://schemas.openxmlformats.org/officeDocument/2006/relationships/hyperlink" Target="https://www.caixa.gov.br/Downloads/sinapi-cadernos-tecnicos/SINAPI-CT-ESCADAS.pdf" TargetMode="External"/><Relationship Id="rId4148" Type="http://schemas.openxmlformats.org/officeDocument/2006/relationships/hyperlink" Target="https://www.caixa.gov.br/Downloads/sinapi-cadernos-tecnicos/SINAPI-CT-GALERIAS-COM-ADUELAS-DE-CONCRETO.pdf" TargetMode="External"/><Relationship Id="rId5960" Type="http://schemas.openxmlformats.org/officeDocument/2006/relationships/hyperlink" Target="https://www.caixa.gov.br/Downloads/sinapi-cadernos-tecnicos/SINAPI-CT-INSTALACOES-DE-GAS-E-INCENDIO-EM-ACO-E-FERRO-GALVANIZADO.pdf" TargetMode="External"/><Relationship Id="rId3164" Type="http://schemas.openxmlformats.org/officeDocument/2006/relationships/hyperlink" Target="https://www.caixa.gov.br/Downloads/sinapi-cadernos-tecnicos/SINAPI-CT-ESCAVACAO-HORIZONTAL.pdf" TargetMode="External"/><Relationship Id="rId4562" Type="http://schemas.openxmlformats.org/officeDocument/2006/relationships/hyperlink" Target="https://www.caixa.gov.br/Downloads/sinapi-cadernos-tecnicos/SINAPI-CT-INSTALACOES-ELETRICAS-ELETRODUTOS-CONEXOES-E-CONDULETES-APARENTES.pdf" TargetMode="External"/><Relationship Id="rId5613" Type="http://schemas.openxmlformats.org/officeDocument/2006/relationships/hyperlink" Target="https://www.caixa.gov.br/Downloads/sinapi-cadernos-tecnicos/SINAPI-CT-INSTALACOES-PREDIAIS-DE-AGUA-FRIA-EM-PVC.pdf" TargetMode="External"/><Relationship Id="rId8769" Type="http://schemas.openxmlformats.org/officeDocument/2006/relationships/hyperlink" Target="https://www.caixa.gov.br/Downloads/sinapi-cadernos-tecnicos/SINAPI-CT-REVESTIMENTOS-CERAMICOS-INTERNOS.pdf" TargetMode="External"/><Relationship Id="rId1809" Type="http://schemas.openxmlformats.org/officeDocument/2006/relationships/hyperlink" Target="https://www.caixa.gov.br/Downloads/sinapi-cadernos-tecnicos/SINAPI-CT-CUSTOS-HORARIOS-PRODUTIVO-E-IMPRODUTIVO-DOS-EQUIPAMENTOS.pdf" TargetMode="External"/><Relationship Id="rId4215" Type="http://schemas.openxmlformats.org/officeDocument/2006/relationships/hyperlink" Target="https://www.caixa.gov.br/Downloads/sinapi-cadernos-tecnicos/SINAPI-CT-GRAUTE-E-ARMACAO.pdf" TargetMode="External"/><Relationship Id="rId7785" Type="http://schemas.openxmlformats.org/officeDocument/2006/relationships/hyperlink" Target="https://www.caixa.gov.br/Downloads/sinapi-cadernos-tecnicos/SINAPI-CT-PERFURACAO-HORIZONTAL-DIRECIONAL-HDD.pdf" TargetMode="External"/><Relationship Id="rId8836" Type="http://schemas.openxmlformats.org/officeDocument/2006/relationships/hyperlink" Target="https://www.caixa.gov.br/Downloads/sinapi-cadernos-tecnicos/SINAPI-CT-SINALIZACAO-VERTICAL-VIARIA.pdf" TargetMode="External"/><Relationship Id="rId2180" Type="http://schemas.openxmlformats.org/officeDocument/2006/relationships/hyperlink" Target="https://www.caixa.gov.br/Downloads/sinapi-cadernos-tecnicos/SINAPI-CT-DEPRECIACAO-JUROS-IMPOSTOS-E-SEGUROS-MANUTENCAO-E-MATERIAIS-NA-OPERACAO-DOS-EQUIPAMENTOS.pdf" TargetMode="External"/><Relationship Id="rId3231" Type="http://schemas.openxmlformats.org/officeDocument/2006/relationships/hyperlink" Target="https://www.caixa.gov.br/Downloads/sinapi-cadernos-tecnicos/SINAPI-CT-ESCAVACAO-VERTICAL-A-CEU-ABERTO.pdf" TargetMode="External"/><Relationship Id="rId6387" Type="http://schemas.openxmlformats.org/officeDocument/2006/relationships/hyperlink" Target="https://www.caixa.gov.br/Downloads/sinapi-cadernos-tecnicos/SINAPI-CT-INSTALACOES-EM-COBRE.pdf" TargetMode="External"/><Relationship Id="rId7438" Type="http://schemas.openxmlformats.org/officeDocument/2006/relationships/hyperlink" Target="https://www.caixa.gov.br/Downloads/sinapi-cadernos-tecnicos/SINAPI-CT-MOBILIARIO-URBANO.pdf" TargetMode="External"/><Relationship Id="rId7852" Type="http://schemas.openxmlformats.org/officeDocument/2006/relationships/hyperlink" Target="https://www.caixa.gov.br/Downloads/sinapi-cadernos-tecnicos/SINAPI-CT-PINTURA-INTERNA.pdf" TargetMode="External"/><Relationship Id="rId8903" Type="http://schemas.openxmlformats.org/officeDocument/2006/relationships/hyperlink" Target="https://www.caixa.gov.br/Downloads/sinapi-cadernos-tecnicos/SINAPI-CT-SISTEMA-DE-PROTECAO-CONTRA-DESCARGAS-ATMOSFERICAS-SPDA.pdf" TargetMode="External"/><Relationship Id="rId152" Type="http://schemas.openxmlformats.org/officeDocument/2006/relationships/hyperlink" Target="https://www.caixa.gov.br/Downloads/sinapi-cadernos-tecnicos/SINAPI-CT-ARGAMASSAS.pdf" TargetMode="External"/><Relationship Id="rId2997" Type="http://schemas.openxmlformats.org/officeDocument/2006/relationships/hyperlink" Target="https://www.caixa.gov.br/Downloads/sinapi-cadernos-tecnicos/SINAPI-CT-EQUIPAMENTOS-DE-PROTECAO-COLETIVA.pdf" TargetMode="External"/><Relationship Id="rId6454" Type="http://schemas.openxmlformats.org/officeDocument/2006/relationships/hyperlink" Target="https://www.caixa.gov.br/Downloads/sinapi-cadernos-tecnicos/SINAPI-CT-INSTALACOES-EM-COBRE.pdf" TargetMode="External"/><Relationship Id="rId7505" Type="http://schemas.openxmlformats.org/officeDocument/2006/relationships/hyperlink" Target="https://www.caixa.gov.br/Downloads/sinapi-cadernos-tecnicos/SINAPI-CT-PAREDES-DE-CONCRETO-ARMACAO.pdf" TargetMode="External"/><Relationship Id="rId969" Type="http://schemas.openxmlformats.org/officeDocument/2006/relationships/hyperlink" Target="https://www.caixa.gov.br/Downloads/sinapi-cadernos-tecnicos/SINAPI-CT-ATERROS-BASES-SUB-BASES-E-IMPRIMACOES.pdf" TargetMode="External"/><Relationship Id="rId1599" Type="http://schemas.openxmlformats.org/officeDocument/2006/relationships/hyperlink" Target="https://www.caixa.gov.br/Downloads/sinapi-cadernos-tecnicos/SINAPI-CT-CUSTOS-HORARIOS-PRODUTIVO-E-IMPRODUTIVO-DOS-EQUIPAMENTOS.pdf" TargetMode="External"/><Relationship Id="rId5056" Type="http://schemas.openxmlformats.org/officeDocument/2006/relationships/hyperlink" Target="https://www.caixa.gov.br/Downloads/sinapi-cadernos-tecnicos/SINAPI-CT-INSTALACOES-HIDRAULICAS-RESERVACAO-E-BOMBAS-DE-RECALQUE.pdf" TargetMode="External"/><Relationship Id="rId5470" Type="http://schemas.openxmlformats.org/officeDocument/2006/relationships/hyperlink" Target="https://www.caixa.gov.br/Downloads/sinapi-cadernos-tecnicos/SINAPI-CT-INSTALACOES-PREDIAIS-DE-AGUA-FRIA-EM-PVC.pdf" TargetMode="External"/><Relationship Id="rId6107" Type="http://schemas.openxmlformats.org/officeDocument/2006/relationships/hyperlink" Target="https://www.caixa.gov.br/Downloads/sinapi-cadernos-tecnicos/SINAPI-CT-INSTALACOES-DE-GAS-E-INCENDIO-EM-ACO-E-FERRO-GALVANIZADO.pdf" TargetMode="External"/><Relationship Id="rId6521" Type="http://schemas.openxmlformats.org/officeDocument/2006/relationships/hyperlink" Target="https://www.caixa.gov.br/Downloads/sinapi-cadernos-tecnicos/SINAPI-CT-INSTALACOES-EM-COBRE.pdf" TargetMode="External"/><Relationship Id="rId9677" Type="http://schemas.openxmlformats.org/officeDocument/2006/relationships/hyperlink" Target="https://www.caixa.gov.br/Downloads/sinapi-cadernos-tecnicos/SINAPI-CT-VALVULAS-PARA-REDES-DE-SANEAMENTO.pdf" TargetMode="External"/><Relationship Id="rId4072" Type="http://schemas.openxmlformats.org/officeDocument/2006/relationships/hyperlink" Target="https://www.caixa.gov.br/Downloads/sinapi-cadernos-tecnicos/SINAPI-CT-FORMAS-PARA-ESTRUTURAS-DE-CONCRETO-ARMADO.pdf" TargetMode="External"/><Relationship Id="rId5123" Type="http://schemas.openxmlformats.org/officeDocument/2006/relationships/hyperlink" Target="https://www.caixa.gov.br/Downloads/sinapi-cadernos-tecnicos/SINAPI-CT-INSTALACOES-HIDRAULICAS-EM-PEX.pdf" TargetMode="External"/><Relationship Id="rId8279" Type="http://schemas.openxmlformats.org/officeDocument/2006/relationships/hyperlink" Target="https://www.caixa.gov.br/Downloads/sinapi-cadernos-tecnicos/SINAPI-CT-POCOS-DE-VISITA-E-CAIXAS-PARA-BOCAS-DE-LOBO.pdf" TargetMode="External"/><Relationship Id="rId1666" Type="http://schemas.openxmlformats.org/officeDocument/2006/relationships/hyperlink" Target="https://www.caixa.gov.br/Downloads/sinapi-cadernos-tecnicos/SINAPI-CT-CUSTOS-HORARIOS-PRODUTIVO-E-IMPRODUTIVO-DOS-EQUIPAMENTOS.pdf" TargetMode="External"/><Relationship Id="rId2717" Type="http://schemas.openxmlformats.org/officeDocument/2006/relationships/hyperlink" Target="https://www.caixa.gov.br/Downloads/sinapi-cadernos-tecnicos/SINAPI-CT-DISSIPADORES-DE-ENERGIA.pdf" TargetMode="External"/><Relationship Id="rId7295" Type="http://schemas.openxmlformats.org/officeDocument/2006/relationships/hyperlink" Target="https://www.caixa.gov.br/Downloads/sinapi-cadernos-tecnicos/SINAPI-CT-MASSA-UNICA-EXTERNA.pdf" TargetMode="External"/><Relationship Id="rId8693" Type="http://schemas.openxmlformats.org/officeDocument/2006/relationships/hyperlink" Target="https://www.caixa.gov.br/Downloads/sinapi-cadernos-tecnicos/SINAPI-CT-REDES-DE-AGUA-E-ESGOTO-EM-PEAD-LISO-(TUBOS-E-CONEXOES).pdf" TargetMode="External"/><Relationship Id="rId1319" Type="http://schemas.openxmlformats.org/officeDocument/2006/relationships/hyperlink" Target="https://www.caixa.gov.br/Downloads/sinapi-cadernos-tecnicos/SINAPI-CT-CONCRETO-PROJETADO.pdf" TargetMode="External"/><Relationship Id="rId1733" Type="http://schemas.openxmlformats.org/officeDocument/2006/relationships/hyperlink" Target="https://www.caixa.gov.br/Downloads/sinapi-cadernos-tecnicos/SINAPI-CT-CUSTOS-HORARIOS-PRODUTIVO-E-IMPRODUTIVO-DOS-EQUIPAMENTOS.pdf" TargetMode="External"/><Relationship Id="rId4889" Type="http://schemas.openxmlformats.org/officeDocument/2006/relationships/hyperlink" Target="https://www.caixa.gov.br/Downloads/sinapi-cadernos-tecnicos/SINAPI-CT-INSTALACOES-HIDRAULICAS-RESERVACAO-E-BOMBAS-DE-RECALQUE.pdf" TargetMode="External"/><Relationship Id="rId8346" Type="http://schemas.openxmlformats.org/officeDocument/2006/relationships/hyperlink" Target="https://www.caixa.gov.br/Downloads/sinapi-cadernos-tecnicos/SINAPI-CT-RADIER-PISO-DE-CONCRETO-E-LAJE-SOBRE-SOLO.pdf" TargetMode="External"/><Relationship Id="rId8760" Type="http://schemas.openxmlformats.org/officeDocument/2006/relationships/hyperlink" Target="https://www.caixa.gov.br/Downloads/sinapi-cadernos-tecnicos/SINAPI-CT-REVESTIMENTOS-CERAMICOS-EXTERNOS.pdf" TargetMode="External"/><Relationship Id="rId25" Type="http://schemas.openxmlformats.org/officeDocument/2006/relationships/hyperlink" Target="https://www.caixa.gov.br/Downloads/sinapi-cadernos-tecnicos/SINAPI-CT-ALVENARIA-ESTRUTURAL-BLOCOS-DE-CONCRETO.pdf" TargetMode="External"/><Relationship Id="rId1800" Type="http://schemas.openxmlformats.org/officeDocument/2006/relationships/hyperlink" Target="https://www.caixa.gov.br/Downloads/sinapi-cadernos-tecnicos/SINAPI-CT-CUSTOS-HORARIOS-PRODUTIVO-E-IMPRODUTIVO-DOS-EQUIPAMENTOS.pdf" TargetMode="External"/><Relationship Id="rId4956" Type="http://schemas.openxmlformats.org/officeDocument/2006/relationships/hyperlink" Target="https://www.caixa.gov.br/Downloads/sinapi-cadernos-tecnicos/SINAPI-CT-INSTALACOES-HIDRAULICAS-RESERVACAO-E-BOMBAS-DE-RECALQUE.pdf" TargetMode="External"/><Relationship Id="rId7362" Type="http://schemas.openxmlformats.org/officeDocument/2006/relationships/hyperlink" Target="https://www.caixa.gov.br/Downloads/sinapi-cadernos-tecnicos/SINAPI-CT-MASSA-UNICA-EXTERNA.pdf" TargetMode="External"/><Relationship Id="rId8413" Type="http://schemas.openxmlformats.org/officeDocument/2006/relationships/hyperlink" Target="https://www.caixa.gov.br/Downloads/sinapi-cadernos-tecnicos/SINAPI-CT-RASGOS-E-FIXACOES.pdf" TargetMode="External"/><Relationship Id="rId3558" Type="http://schemas.openxmlformats.org/officeDocument/2006/relationships/hyperlink" Target="https://www.caixa.gov.br/Downloads/sinapi-cadernos-tecnicos/SINAPI-CT-ESQUADRIAS-PORTAS.pdf" TargetMode="External"/><Relationship Id="rId3972" Type="http://schemas.openxmlformats.org/officeDocument/2006/relationships/hyperlink" Target="https://www.caixa.gov.br/Downloads/sinapi-cadernos-tecnicos/SINAPI-CT-FUNDACOES-RASAS-(BLOCOS-SAPATAS-VIGAS-BALDRAME).pdf" TargetMode="External"/><Relationship Id="rId4609" Type="http://schemas.openxmlformats.org/officeDocument/2006/relationships/hyperlink" Target="https://www.caixa.gov.br/Downloads/sinapi-cadernos-tecnicos/SINAPI-CT-INSTALACOES-ELETRICAS-ELETRODUTOS-CONEXOES-E-CONDULETES-APARENTES.pdf" TargetMode="External"/><Relationship Id="rId7015" Type="http://schemas.openxmlformats.org/officeDocument/2006/relationships/hyperlink" Target="https://www.caixa.gov.br/Downloads/sinapi-metodologia/Livro_SINAPI_Calculos_Parametros.pdf" TargetMode="External"/><Relationship Id="rId479" Type="http://schemas.openxmlformats.org/officeDocument/2006/relationships/hyperlink" Target="https://www.caixa.gov.br/Downloads/sinapi-cadernos-tecnicos/SINAPI-CT-ASSENTAMENTO-DE-TUBOS-DE-PVC-E-METALICOS-EM-REDES-DE-AGUA.pdf" TargetMode="External"/><Relationship Id="rId893" Type="http://schemas.openxmlformats.org/officeDocument/2006/relationships/hyperlink" Target="https://www.caixa.gov.br/Downloads/sinapi-cadernos-tecnicos/SINAPI-CT-ATERROS-BASES-SUB-BASES-E-IMPRIMACOES.pdf" TargetMode="External"/><Relationship Id="rId2574" Type="http://schemas.openxmlformats.org/officeDocument/2006/relationships/hyperlink" Target="https://www.caixa.gov.br/Downloads/sinapi-cadernos-tecnicos/SINAPI-CT-DEPRECIACAO-JUROS-IMPOSTOS-E-SEGUROS-MANUTENCAO-E-MATERIAIS-NA-OPERACAO-DOS-EQUIPAMENTOS.pdf" TargetMode="External"/><Relationship Id="rId3625" Type="http://schemas.openxmlformats.org/officeDocument/2006/relationships/hyperlink" Target="https://www.caixa.gov.br/Downloads/sinapi-cadernos-tecnicos/SINAPI-CT-ESTRUTURA-E-TRAMA-PARA-COBERTURA.pdf" TargetMode="External"/><Relationship Id="rId6031" Type="http://schemas.openxmlformats.org/officeDocument/2006/relationships/hyperlink" Target="https://www.caixa.gov.br/Downloads/sinapi-cadernos-tecnicos/SINAPI-CT-INSTALACOES-DE-GAS-E-INCENDIO-EM-ACO-E-FERRO-GALVANIZADO.pdf" TargetMode="External"/><Relationship Id="rId9187" Type="http://schemas.openxmlformats.org/officeDocument/2006/relationships/hyperlink" Target="https://www.caixa.gov.br/Downloads/sinapi-cadernos-tecnicos/SINAPI-CT-TRANSPORTE-DE-MATERIAIS-DENTRO-DO-CANTEIRO-DE-OBRAS.pdf" TargetMode="External"/><Relationship Id="rId546" Type="http://schemas.openxmlformats.org/officeDocument/2006/relationships/hyperlink" Target="https://www.caixa.gov.br/Downloads/sinapi-cadernos-tecnicos/SINAPI-CT-ASSENTAMENTO-DE-TUBOS-DE-PVC-E-METALICOS-EM-REDES-DE-AGUA.pdf" TargetMode="External"/><Relationship Id="rId1176" Type="http://schemas.openxmlformats.org/officeDocument/2006/relationships/hyperlink" Target="https://www.caixa.gov.br/Downloads/sinapi-cadernos-tecnicos/SINAPI-CT-CAIXAS-DE-AGUA-PARA-EDIFICACOES.pdf" TargetMode="External"/><Relationship Id="rId2227" Type="http://schemas.openxmlformats.org/officeDocument/2006/relationships/hyperlink" Target="https://www.caixa.gov.br/Downloads/sinapi-cadernos-tecnicos/SINAPI-CT-DEPRECIACAO-JUROS-IMPOSTOS-E-SEGUROS-MANUTENCAO-E-MATERIAIS-NA-OPERACAO-DOS-EQUIPAMENTOS.pdf" TargetMode="External"/><Relationship Id="rId9254" Type="http://schemas.openxmlformats.org/officeDocument/2006/relationships/hyperlink" Target="https://www.caixa.gov.br/Downloads/sinapi-cadernos-tecnicos/SINAPI-CT-TRANSPORTE-CARGA-E-DESCARGA-DE-MATERIAIS.pdf" TargetMode="External"/><Relationship Id="rId960" Type="http://schemas.openxmlformats.org/officeDocument/2006/relationships/hyperlink" Target="https://www.caixa.gov.br/Downloads/sinapi-cadernos-tecnicos/SINAPI-CT-ATERROS-BASES-SUB-BASES-E-IMPRIMACOES.pdf" TargetMode="External"/><Relationship Id="rId1243" Type="http://schemas.openxmlformats.org/officeDocument/2006/relationships/hyperlink" Target="https://www.caixa.gov.br/Downloads/sinapi-cadernos-tecnicos/SINAPI-CT-CERCAS-PROTETORES-E-ALAMBRADOS.pdf" TargetMode="External"/><Relationship Id="rId1590" Type="http://schemas.openxmlformats.org/officeDocument/2006/relationships/hyperlink" Target="https://www.caixa.gov.br/Downloads/sinapi-cadernos-tecnicos/SINAPI-CT-CUSTOS-HORARIOS-PRODUTIVO-E-IMPRODUTIVO-DOS-EQUIPAMENTOS.pdf" TargetMode="External"/><Relationship Id="rId2641" Type="http://schemas.openxmlformats.org/officeDocument/2006/relationships/hyperlink" Target="https://www.caixa.gov.br/Downloads/sinapi-cadernos-tecnicos/SINAPI-CT-DEPRECIACAO-JUROS-IMPOSTOS-E-SEGUROS-MANUTENCAO-E-MATERIAIS-NA-OPERACAO-DOS-EQUIPAMENTOS.pdf" TargetMode="External"/><Relationship Id="rId4399" Type="http://schemas.openxmlformats.org/officeDocument/2006/relationships/hyperlink" Target="https://www.caixa.gov.br/Downloads/sinapi-cadernos-tecnicos/SINAPI-CT-INSTALACOES-ELETRICAS-ELETRODUTOS-EMBUTIDOS-CABOS-CAIXAS-TOMADAS-E-INTERRUPTORES.pdf" TargetMode="External"/><Relationship Id="rId5797" Type="http://schemas.openxmlformats.org/officeDocument/2006/relationships/hyperlink" Target="https://www.caixa.gov.br/Downloads/sinapi-cadernos-tecnicos/SINAPI-CT-INSTALACOES-PREDIAIS-DE-AGUA-QUENTE-EM-CPVC.pdf" TargetMode="External"/><Relationship Id="rId6848" Type="http://schemas.openxmlformats.org/officeDocument/2006/relationships/hyperlink" Target="https://www.caixa.gov.br/Downloads/sinapi-metodologia/Livro_SINAPI_Calculos_Parametros.pdf" TargetMode="External"/><Relationship Id="rId8270" Type="http://schemas.openxmlformats.org/officeDocument/2006/relationships/hyperlink" Target="https://www.caixa.gov.br/Downloads/sinapi-cadernos-tecnicos/SINAPI-CT-POCOS-DE-VISITA-E-CAIXAS-PARA-BOCAS-DE-LOBO.pdf" TargetMode="External"/><Relationship Id="rId613" Type="http://schemas.openxmlformats.org/officeDocument/2006/relationships/hyperlink" Target="https://www.caixa.gov.br/Downloads/sinapi-cadernos-tecnicos/SINAPI-CT-ASSENTAMENTO-DE-TUBOS-DE-PVC-E-METALICOS-EM-REDES-DE-AGUA.pdf" TargetMode="External"/><Relationship Id="rId5864" Type="http://schemas.openxmlformats.org/officeDocument/2006/relationships/hyperlink" Target="https://www.caixa.gov.br/Downloads/sinapi-cadernos-tecnicos/SINAPI-CT-INSTALACOES-PREDIAIS-DE-AGUAS-PLUVIAIS-TUBOS-CONEXOES-CAIXAS-E-RALOS.pdf" TargetMode="External"/><Relationship Id="rId6915" Type="http://schemas.openxmlformats.org/officeDocument/2006/relationships/hyperlink" Target="https://www.caixa.gov.br/Downloads/sinapi-metodologia/Livro_SINAPI_Calculos_Parametros.pdf" TargetMode="External"/><Relationship Id="rId9321" Type="http://schemas.openxmlformats.org/officeDocument/2006/relationships/hyperlink" Target="https://www.caixa.gov.br/Downloads/sinapi-cadernos-tecnicos/SINAPI-CT-TRANSPORTE-CARGA-E-DESCARGA-DE-MATERIAIS.pdf" TargetMode="External"/><Relationship Id="rId1310" Type="http://schemas.openxmlformats.org/officeDocument/2006/relationships/hyperlink" Target="https://www.caixa.gov.br/Downloads/sinapi-cadernos-tecnicos/SINAPI-CT-CONCRETO-PROJETADO.pdf" TargetMode="External"/><Relationship Id="rId4466" Type="http://schemas.openxmlformats.org/officeDocument/2006/relationships/hyperlink" Target="https://www.caixa.gov.br/Downloads/sinapi-cadernos-tecnicos/SINAPI-CT-INSTALACOES-ELETRICAS-ELETRODUTOS-EMBUTIDOS-CABOS-CAIXAS-TOMADAS-E-INTERRUPTORES.pdf" TargetMode="External"/><Relationship Id="rId4880" Type="http://schemas.openxmlformats.org/officeDocument/2006/relationships/hyperlink" Target="https://www.caixa.gov.br/Downloads/sinapi-cadernos-tecnicos/SINAPI-CT-INSTALACOES-HIDRAULICAS-RESERVACAO-E-BOMBAS-DE-RECALQUE.pdf" TargetMode="External"/><Relationship Id="rId5517" Type="http://schemas.openxmlformats.org/officeDocument/2006/relationships/hyperlink" Target="https://www.caixa.gov.br/Downloads/sinapi-cadernos-tecnicos/SINAPI-CT-INSTALACOES-PREDIAIS-DE-AGUA-FRIA-EM-PVC.pdf" TargetMode="External"/><Relationship Id="rId5931" Type="http://schemas.openxmlformats.org/officeDocument/2006/relationships/hyperlink" Target="https://www.caixa.gov.br/Downloads/sinapi-cadernos-tecnicos/SINAPI-CT-INSTALACOES-DE-DIVISORIAS-DIVERSAS.pdf" TargetMode="External"/><Relationship Id="rId3068" Type="http://schemas.openxmlformats.org/officeDocument/2006/relationships/hyperlink" Target="https://www.caixa.gov.br/Downloads/sinapi-cadernos-tecnicos/SINAPI-CT-ESCADAS.pdf" TargetMode="External"/><Relationship Id="rId3482" Type="http://schemas.openxmlformats.org/officeDocument/2006/relationships/hyperlink" Target="https://www.caixa.gov.br/Downloads/sinapi-cadernos-tecnicos/SINAPI-CT-ESQUADRIAS-PORTAS.pdf" TargetMode="External"/><Relationship Id="rId4119" Type="http://schemas.openxmlformats.org/officeDocument/2006/relationships/hyperlink" Target="https://www.caixa.gov.br/Downloads/sinapi-cadernos-tecnicos/SINAPI-CT-FORMAS-PARA-ESTRUTURAS-DE-CONCRETO-ARMADO.pdf" TargetMode="External"/><Relationship Id="rId4533" Type="http://schemas.openxmlformats.org/officeDocument/2006/relationships/hyperlink" Target="https://www.caixa.gov.br/Downloads/sinapi-cadernos-tecnicos/SINAPI-CT-INSTALACOES-ELETRICAS-ELETRODUTOS-EMBUTIDOS-CABOS-CAIXAS-TOMADAS-E-INTERRUPTORES.pdf" TargetMode="External"/><Relationship Id="rId7689" Type="http://schemas.openxmlformats.org/officeDocument/2006/relationships/hyperlink" Target="https://www.caixa.gov.br/Downloads/sinapi-cadernos-tecnicos/SINAPI-CT-PAVIMENTO-RIGIDO-DE-CONCRETO.pdf" TargetMode="External"/><Relationship Id="rId2084" Type="http://schemas.openxmlformats.org/officeDocument/2006/relationships/hyperlink" Target="https://www.caixa.gov.br/Downloads/sinapi-cadernos-tecnicos/SINAPI-CT-DEPRECIACAO-JUROS-IMPOSTOS-E-SEGUROS-MANUTENCAO-E-MATERIAIS-NA-OPERACAO-DOS-EQUIPAMENTOS.pdf" TargetMode="External"/><Relationship Id="rId3135" Type="http://schemas.openxmlformats.org/officeDocument/2006/relationships/hyperlink" Target="https://www.caixa.gov.br/Downloads/sinapi-cadernos-tecnicos/SINAPI-CT-ESCADAS.pdf" TargetMode="External"/><Relationship Id="rId4600" Type="http://schemas.openxmlformats.org/officeDocument/2006/relationships/hyperlink" Target="https://www.caixa.gov.br/Downloads/sinapi-cadernos-tecnicos/SINAPI-CT-INSTALACOES-ELETRICAS-ELETRODUTOS-CONEXOES-E-CONDULETES-APARENTES.pdf" TargetMode="External"/><Relationship Id="rId7756" Type="http://schemas.openxmlformats.org/officeDocument/2006/relationships/hyperlink" Target="https://www.caixa.gov.br/Downloads/sinapi-cadernos-tecnicos/SINAPI-CT-PERFURACAO-HORIZONTAL-DIRECIONAL-HDD.pdf" TargetMode="External"/><Relationship Id="rId470" Type="http://schemas.openxmlformats.org/officeDocument/2006/relationships/hyperlink" Target="https://www.caixa.gov.br/Downloads/sinapi-cadernos-tecnicos/SINAPI-CT-ASSENTAMENTO-DE-TUBOS-DE-PVC-E-METALICOS-EM-REDES-DE-AGUA.pdf" TargetMode="External"/><Relationship Id="rId2151" Type="http://schemas.openxmlformats.org/officeDocument/2006/relationships/hyperlink" Target="https://www.caixa.gov.br/Downloads/sinapi-cadernos-tecnicos/SINAPI-CT-DEPRECIACAO-JUROS-IMPOSTOS-E-SEGUROS-MANUTENCAO-E-MATERIAIS-NA-OPERACAO-DOS-EQUIPAMENTOS.pdf" TargetMode="External"/><Relationship Id="rId3202" Type="http://schemas.openxmlformats.org/officeDocument/2006/relationships/hyperlink" Target="https://www.caixa.gov.br/Downloads/sinapi-cadernos-tecnicos/SINAPI-CT-ESCAVACAO-VERTICAL-A-CEU-ABERTO.pdf" TargetMode="External"/><Relationship Id="rId6358" Type="http://schemas.openxmlformats.org/officeDocument/2006/relationships/hyperlink" Target="https://www.caixa.gov.br/Downloads/sinapi-cadernos-tecnicos/SINAPI-CT-INSTALACOES-DE-AR-CONDICIONADO.pdf" TargetMode="External"/><Relationship Id="rId7409" Type="http://schemas.openxmlformats.org/officeDocument/2006/relationships/hyperlink" Target="https://www.caixa.gov.br/Downloads/sinapi-cadernos-tecnicos/SINAPI-CT-MASSA-UNICA-INTERNA.pdf" TargetMode="External"/><Relationship Id="rId8807" Type="http://schemas.openxmlformats.org/officeDocument/2006/relationships/hyperlink" Target="https://www.caixa.gov.br/Downloads/sinapi-cadernos-tecnicos/SINAPI-CT-SINALIZACAO-HORIZONTAL-VIARIA.pdf" TargetMode="External"/><Relationship Id="rId123" Type="http://schemas.openxmlformats.org/officeDocument/2006/relationships/hyperlink" Target="https://www.caixa.gov.br/Downloads/sinapi-cadernos-tecnicos/SINAPI-CT-ARGAMASSAS.pdf" TargetMode="External"/><Relationship Id="rId5374" Type="http://schemas.openxmlformats.org/officeDocument/2006/relationships/hyperlink" Target="https://www.caixa.gov.br/Downloads/sinapi-cadernos-tecnicos/SINAPI-CT-INSTALACOES-PREDIAIS-DE-ESGOTO-TUBOS-E-CONEXOES.pdf" TargetMode="External"/><Relationship Id="rId6772" Type="http://schemas.openxmlformats.org/officeDocument/2006/relationships/hyperlink" Target="https://www.caixa.gov.br/Downloads/sinapi-metodologia/Livro_SINAPI_Calculos_Parametros.pdf" TargetMode="External"/><Relationship Id="rId7823" Type="http://schemas.openxmlformats.org/officeDocument/2006/relationships/hyperlink" Target="https://www.caixa.gov.br/Downloads/sinapi-cadernos-tecnicos/SINAPI-CT-PINTURA-EXTERNA.pdf" TargetMode="External"/><Relationship Id="rId2968" Type="http://schemas.openxmlformats.org/officeDocument/2006/relationships/hyperlink" Target="https://www.caixa.gov.br/Downloads/sinapi-cadernos-tecnicos/SINAPI-CT-ENERGIA-SOLAR-PARA-EDIFICACOES.pdf" TargetMode="External"/><Relationship Id="rId5027" Type="http://schemas.openxmlformats.org/officeDocument/2006/relationships/hyperlink" Target="https://www.caixa.gov.br/Downloads/sinapi-cadernos-tecnicos/SINAPI-CT-INSTALACOES-HIDRAULICAS-RESERVACAO-E-BOMBAS-DE-RECALQUE.pdf" TargetMode="External"/><Relationship Id="rId6425" Type="http://schemas.openxmlformats.org/officeDocument/2006/relationships/hyperlink" Target="https://www.caixa.gov.br/Downloads/sinapi-cadernos-tecnicos/SINAPI-CT-INSTALACOES-EM-COBRE.pdf" TargetMode="External"/><Relationship Id="rId1984" Type="http://schemas.openxmlformats.org/officeDocument/2006/relationships/hyperlink" Target="https://www.caixa.gov.br/Downloads/sinapi-cadernos-tecnicos/SINAPI-CT-DEPRECIACAO-JUROS-IMPOSTOS-E-SEGUROS-MANUTENCAO-E-MATERIAIS-NA-OPERACAO-DOS-EQUIPAMENTOS.pdf" TargetMode="External"/><Relationship Id="rId4390" Type="http://schemas.openxmlformats.org/officeDocument/2006/relationships/hyperlink" Target="https://www.caixa.gov.br/Downloads/sinapi-cadernos-tecnicos/SINAPI-CT-INSTALACOES-ELETRICAS-ELETRODUTOS-EMBUTIDOS-CABOS-CAIXAS-TOMADAS-E-INTERRUPTORES.pdf" TargetMode="External"/><Relationship Id="rId5441" Type="http://schemas.openxmlformats.org/officeDocument/2006/relationships/hyperlink" Target="https://www.caixa.gov.br/Downloads/sinapi-cadernos-tecnicos/SINAPI-CT-INSTALACOES-PREDIAIS-DE-ESGOTO-TUBOS-E-CONEXOES.pdf" TargetMode="External"/><Relationship Id="rId8597" Type="http://schemas.openxmlformats.org/officeDocument/2006/relationships/hyperlink" Target="https://www.caixa.gov.br/Downloads/sinapi-cadernos-tecnicos/SINAPI-CT-REDES-DE-LOGICA-TELEFONIA-E-IMAGEM.pdf" TargetMode="External"/><Relationship Id="rId9648" Type="http://schemas.openxmlformats.org/officeDocument/2006/relationships/hyperlink" Target="https://www.caixa.gov.br/Downloads/sinapi-cadernos-tecnicos/SINAPI-CT-VALVULAS-E-REGISTROS-PARA-SISTEMAS-PREDIAIS.pdf" TargetMode="External"/><Relationship Id="rId1637" Type="http://schemas.openxmlformats.org/officeDocument/2006/relationships/hyperlink" Target="https://www.caixa.gov.br/Downloads/sinapi-cadernos-tecnicos/SINAPI-CT-CUSTOS-HORARIOS-PRODUTIVO-E-IMPRODUTIVO-DOS-EQUIPAMENTOS.pdf" TargetMode="External"/><Relationship Id="rId4043" Type="http://schemas.openxmlformats.org/officeDocument/2006/relationships/hyperlink" Target="https://www.caixa.gov.br/Downloads/sinapi-cadernos-tecnicos/SINAPI-CT-FORMAS-PARA-ESTRUTURAS-DE-CONCRETO-ARMADO.pdf" TargetMode="External"/><Relationship Id="rId7199" Type="http://schemas.openxmlformats.org/officeDocument/2006/relationships/hyperlink" Target="https://www.caixa.gov.br/Downloads/sinapi-cadernos-tecnicos/SINAPI-CT-LOUCAS-E-METAIS.pdf" TargetMode="External"/><Relationship Id="rId8664" Type="http://schemas.openxmlformats.org/officeDocument/2006/relationships/hyperlink" Target="https://www.caixa.gov.br/Downloads/sinapi-cadernos-tecnicos/SINAPI-CT-REDES-DE-AGUA-E-ESGOTO-EM-PEAD-LISO-(TUBOS-E-CONEXOES).pdf" TargetMode="External"/><Relationship Id="rId9715" Type="http://schemas.openxmlformats.org/officeDocument/2006/relationships/hyperlink" Target="https://www.caixa.gov.br/Downloads/sinapi-cadernos-tecnicos/SINAPI-CT-VALVULAS-PARA-REDES-DE-SANEAMENTO.pdf" TargetMode="External"/><Relationship Id="rId1704" Type="http://schemas.openxmlformats.org/officeDocument/2006/relationships/hyperlink" Target="https://www.caixa.gov.br/Downloads/sinapi-cadernos-tecnicos/SINAPI-CT-CUSTOS-HORARIOS-PRODUTIVO-E-IMPRODUTIVO-DOS-EQUIPAMENTOS.pdf" TargetMode="External"/><Relationship Id="rId4110" Type="http://schemas.openxmlformats.org/officeDocument/2006/relationships/hyperlink" Target="https://www.caixa.gov.br/Downloads/sinapi-cadernos-tecnicos/SINAPI-CT-FORMAS-PARA-ESTRUTURAS-DE-CONCRETO-ARMADO.pdf" TargetMode="External"/><Relationship Id="rId7266" Type="http://schemas.openxmlformats.org/officeDocument/2006/relationships/hyperlink" Target="https://www.caixa.gov.br/Downloads/sinapi-cadernos-tecnicos/SINAPI-CT-LUMINARIAS-EXTERNAS.pdf" TargetMode="External"/><Relationship Id="rId7680" Type="http://schemas.openxmlformats.org/officeDocument/2006/relationships/hyperlink" Target="https://www.caixa.gov.br/Downloads/sinapi-cadernos-tecnicos/SINAPI-CT-PAVIMENTO-INTERTRAVADO.pdf" TargetMode="External"/><Relationship Id="rId8317" Type="http://schemas.openxmlformats.org/officeDocument/2006/relationships/hyperlink" Target="https://www.caixa.gov.br/Downloads/sinapi-cadernos-tecnicos/SINAPI-CT-PRODUCAO-DE-CONCRETOS-E-ARGAMASSAS-UTILIZANDO-AGREGADO-RECICLADO.pdf" TargetMode="External"/><Relationship Id="rId8731" Type="http://schemas.openxmlformats.org/officeDocument/2006/relationships/hyperlink" Target="https://www.caixa.gov.br/Downloads/sinapi-cadernos-tecnicos/SINAPI-CT-REDES-DE-AGUA-E-ESGOTO-EM-PEAD-LISO-(TUBOS-E-CONEXOES).pdf" TargetMode="External"/><Relationship Id="rId6282" Type="http://schemas.openxmlformats.org/officeDocument/2006/relationships/hyperlink" Target="https://www.caixa.gov.br/Downloads/sinapi-cadernos-tecnicos/SINAPI-CT-INSTALACOES-DE-GAS-EM-PEX-MULTICAMADAS.pdf" TargetMode="External"/><Relationship Id="rId7333" Type="http://schemas.openxmlformats.org/officeDocument/2006/relationships/hyperlink" Target="https://www.caixa.gov.br/Downloads/sinapi-cadernos-tecnicos/SINAPI-CT-MASSA-UNICA-EXTERNA.pdf" TargetMode="External"/><Relationship Id="rId797" Type="http://schemas.openxmlformats.org/officeDocument/2006/relationships/hyperlink" Target="https://www.caixa.gov.br/Downloads/sinapi-cadernos-tecnicos/SINAPI-CT-ATERROS-BASES-SUB-BASES-E-IMPRIMACOES.pdf" TargetMode="External"/><Relationship Id="rId2478" Type="http://schemas.openxmlformats.org/officeDocument/2006/relationships/hyperlink" Target="https://www.caixa.gov.br/Downloads/sinapi-cadernos-tecnicos/SINAPI-CT-DEPRECIACAO-JUROS-IMPOSTOS-E-SEGUROS-MANUTENCAO-E-MATERIAIS-NA-OPERACAO-DOS-EQUIPAMENTOS.pdf" TargetMode="External"/><Relationship Id="rId3876" Type="http://schemas.openxmlformats.org/officeDocument/2006/relationships/hyperlink" Target="https://www.caixa.gov.br/Downloads/sinapi-cadernos-tecnicos/SINAPI-CT-EXECUCAO-DE-TIRANTES.pdf" TargetMode="External"/><Relationship Id="rId4927" Type="http://schemas.openxmlformats.org/officeDocument/2006/relationships/hyperlink" Target="https://www.caixa.gov.br/Downloads/sinapi-cadernos-tecnicos/SINAPI-CT-INSTALACOES-HIDRAULICAS-RESERVACAO-E-BOMBAS-DE-RECALQUE.pdf" TargetMode="External"/><Relationship Id="rId2892" Type="http://schemas.openxmlformats.org/officeDocument/2006/relationships/hyperlink" Target="https://www.caixa.gov.br/Downloads/sinapi-cadernos-tecnicos/SINAPI-CT-ELETROCALHAS.pdf" TargetMode="External"/><Relationship Id="rId3529" Type="http://schemas.openxmlformats.org/officeDocument/2006/relationships/hyperlink" Target="https://www.caixa.gov.br/Downloads/sinapi-cadernos-tecnicos/SINAPI-CT-ESQUADRIAS-PORTAS.pdf" TargetMode="External"/><Relationship Id="rId3943" Type="http://schemas.openxmlformats.org/officeDocument/2006/relationships/hyperlink" Target="https://www.caixa.gov.br/Downloads/sinapi-cadernos-tecnicos/SINAPI-CT-FOSSAS-E-SUMIDOUROS.pdf" TargetMode="External"/><Relationship Id="rId6002" Type="http://schemas.openxmlformats.org/officeDocument/2006/relationships/hyperlink" Target="https://www.caixa.gov.br/Downloads/sinapi-cadernos-tecnicos/SINAPI-CT-INSTALACOES-DE-GAS-E-INCENDIO-EM-ACO-E-FERRO-GALVANIZADO.pdf" TargetMode="External"/><Relationship Id="rId7400" Type="http://schemas.openxmlformats.org/officeDocument/2006/relationships/hyperlink" Target="https://www.caixa.gov.br/Downloads/sinapi-cadernos-tecnicos/SINAPI-CT-MASSA-UNICA-INTERNA.pdf" TargetMode="External"/><Relationship Id="rId9158" Type="http://schemas.openxmlformats.org/officeDocument/2006/relationships/hyperlink" Target="https://www.caixa.gov.br/Downloads/sinapi-cadernos-tecnicos/SINAPI-CT-TRANSPORTE-DE-MATERIAIS-DENTRO-DO-CANTEIRO-DE-OBRAS.pdf" TargetMode="External"/><Relationship Id="rId864" Type="http://schemas.openxmlformats.org/officeDocument/2006/relationships/hyperlink" Target="https://www.caixa.gov.br/Downloads/sinapi-cadernos-tecnicos/SINAPI-CT-ATERROS-BASES-SUB-BASES-E-IMPRIMACOES.pdf" TargetMode="External"/><Relationship Id="rId1494" Type="http://schemas.openxmlformats.org/officeDocument/2006/relationships/hyperlink" Target="https://www.caixa.gov.br/Downloads/sinapi-cadernos-tecnicos/SINAPI-CT-CUSTOS-HORARIOS-PRODUTIVO-E-IMPRODUTIVO-DOS-EQUIPAMENTOS.pdf" TargetMode="External"/><Relationship Id="rId2545" Type="http://schemas.openxmlformats.org/officeDocument/2006/relationships/hyperlink" Target="https://www.caixa.gov.br/Downloads/sinapi-cadernos-tecnicos/SINAPI-CT-DEPRECIACAO-JUROS-IMPOSTOS-E-SEGUROS-MANUTENCAO-E-MATERIAIS-NA-OPERACAO-DOS-EQUIPAMENTOS.pdf" TargetMode="External"/><Relationship Id="rId9572" Type="http://schemas.openxmlformats.org/officeDocument/2006/relationships/hyperlink" Target="https://www.caixa.gov.br/Downloads/sinapi-cadernos-tecnicos/SINAPI-CT-VALVULAS-E-REGISTROS-PARA-SISTEMAS-PREDIAIS.pdf" TargetMode="External"/><Relationship Id="rId517" Type="http://schemas.openxmlformats.org/officeDocument/2006/relationships/hyperlink" Target="https://www.caixa.gov.br/Downloads/sinapi-cadernos-tecnicos/SINAPI-CT-ASSENTAMENTO-DE-TUBOS-DE-PVC-E-METALICOS-EM-REDES-DE-AGUA.pdf" TargetMode="External"/><Relationship Id="rId931" Type="http://schemas.openxmlformats.org/officeDocument/2006/relationships/hyperlink" Target="https://www.caixa.gov.br/Downloads/sinapi-cadernos-tecnicos/SINAPI-CT-ATERROS-BASES-SUB-BASES-E-IMPRIMACOES.pdf" TargetMode="External"/><Relationship Id="rId1147" Type="http://schemas.openxmlformats.org/officeDocument/2006/relationships/hyperlink" Target="https://www.caixa.gov.br/Downloads/sinapi-cadernos-tecnicos/SINAPI-CT-CAIXAS-ENTERRADAS.pdf" TargetMode="External"/><Relationship Id="rId1561" Type="http://schemas.openxmlformats.org/officeDocument/2006/relationships/hyperlink" Target="https://www.caixa.gov.br/Downloads/sinapi-cadernos-tecnicos/SINAPI-CT-CUSTOS-HORARIOS-PRODUTIVO-E-IMPRODUTIVO-DOS-EQUIPAMENTOS.pdf" TargetMode="External"/><Relationship Id="rId2612" Type="http://schemas.openxmlformats.org/officeDocument/2006/relationships/hyperlink" Target="https://www.caixa.gov.br/Downloads/sinapi-cadernos-tecnicos/SINAPI-CT-DEPRECIACAO-JUROS-IMPOSTOS-E-SEGUROS-MANUTENCAO-E-MATERIAIS-NA-OPERACAO-DOS-EQUIPAMENTOS.pdf" TargetMode="External"/><Relationship Id="rId5768" Type="http://schemas.openxmlformats.org/officeDocument/2006/relationships/hyperlink" Target="https://www.caixa.gov.br/Downloads/sinapi-cadernos-tecnicos/SINAPI-CT-INSTALACOES-PREDIAIS-DE-AGUA-QUENTE-EM-CPVC.pdf" TargetMode="External"/><Relationship Id="rId6819" Type="http://schemas.openxmlformats.org/officeDocument/2006/relationships/hyperlink" Target="https://www.caixa.gov.br/Downloads/sinapi-metodologia/Livro_SINAPI_Calculos_Parametros.pdf" TargetMode="External"/><Relationship Id="rId8174" Type="http://schemas.openxmlformats.org/officeDocument/2006/relationships/hyperlink" Target="https://www.caixa.gov.br/Downloads/sinapi-cadernos-tecnicos/SINAPI-CT-POCOS-DE-VISITA-E-CAIXAS-PARA-BOCAS-DE-LOBO.pdf" TargetMode="External"/><Relationship Id="rId9225" Type="http://schemas.openxmlformats.org/officeDocument/2006/relationships/hyperlink" Target="https://www.caixa.gov.br/Downloads/sinapi-cadernos-tecnicos/SINAPI-CT-TRANSPORTE-DE-MATERIAIS-DENTRO-DO-CANTEIRO-DE-OBRAS.pdf" TargetMode="External"/><Relationship Id="rId1214" Type="http://schemas.openxmlformats.org/officeDocument/2006/relationships/hyperlink" Target="https://www.caixa.gov.br/Downloads/sinapi-cadernos-tecnicos/SINAPI-CT-CANALETAS-GRELHAS-E-CAIXAS-COM-GRELHA-PARA-DRENAGEM.pdf" TargetMode="External"/><Relationship Id="rId4784" Type="http://schemas.openxmlformats.org/officeDocument/2006/relationships/hyperlink" Target="https://www.caixa.gov.br/Downloads/sinapi-cadernos-tecnicos/SINAPI-CT-INSTALACOES-ELETRICAS-REDE-DE-DISTRIBUICAO.pdf" TargetMode="External"/><Relationship Id="rId5835" Type="http://schemas.openxmlformats.org/officeDocument/2006/relationships/hyperlink" Target="https://www.caixa.gov.br/Downloads/sinapi-cadernos-tecnicos/SINAPI-CT-INSTALACOES-PREDIAIS-DE-AGUAS-PLUVIAIS-TUBOS-CONEXOES-CAIXAS-E-RALOS.pdf" TargetMode="External"/><Relationship Id="rId7190" Type="http://schemas.openxmlformats.org/officeDocument/2006/relationships/hyperlink" Target="https://www.caixa.gov.br/Downloads/sinapi-cadernos-tecnicos/SINAPI-CT-LOUCAS-E-METAIS.pdf" TargetMode="External"/><Relationship Id="rId8241" Type="http://schemas.openxmlformats.org/officeDocument/2006/relationships/hyperlink" Target="https://www.caixa.gov.br/Downloads/sinapi-cadernos-tecnicos/SINAPI-CT-POCOS-DE-VISITA-E-CAIXAS-PARA-BOCAS-DE-LOBO.pdf" TargetMode="External"/><Relationship Id="rId3386" Type="http://schemas.openxmlformats.org/officeDocument/2006/relationships/hyperlink" Target="https://www.caixa.gov.br/Downloads/sinapi-cadernos-tecnicos/SINAPI-CT-ESCORAMENTO-E-PREPARO-DE-FUNDO-DE-VALAS.pdf" TargetMode="External"/><Relationship Id="rId4437" Type="http://schemas.openxmlformats.org/officeDocument/2006/relationships/hyperlink" Target="https://www.caixa.gov.br/Downloads/sinapi-cadernos-tecnicos/SINAPI-CT-INSTALACOES-ELETRICAS-ELETRODUTOS-EMBUTIDOS-CABOS-CAIXAS-TOMADAS-E-INTERRUPTORES.pdf" TargetMode="External"/><Relationship Id="rId3039" Type="http://schemas.openxmlformats.org/officeDocument/2006/relationships/hyperlink" Target="https://www.caixa.gov.br/Downloads/sinapi-cadernos-tecnicos/SINAPI-CT-EQUIPAMENTOS-DE-PROTECAO-COLETIVA.pdf" TargetMode="External"/><Relationship Id="rId3453" Type="http://schemas.openxmlformats.org/officeDocument/2006/relationships/hyperlink" Target="https://www.caixa.gov.br/Downloads/sinapi-cadernos-tecnicos/SINAPI-CT-ESQUADRIAS-JANELAS.pdf" TargetMode="External"/><Relationship Id="rId4851" Type="http://schemas.openxmlformats.org/officeDocument/2006/relationships/hyperlink" Target="https://www.caixa.gov.br/Downloads/sinapi-cadernos-tecnicos/SINAPI-CT-INSTALACOES-HIDRAULICAS-RESERVACAO-E-BOMBAS-DE-RECALQUE.pdf" TargetMode="External"/><Relationship Id="rId5902" Type="http://schemas.openxmlformats.org/officeDocument/2006/relationships/hyperlink" Target="https://www.caixa.gov.br/Downloads/sinapi-cadernos-tecnicos/SINAPI-CT-INSTALACOES-PREDIAIS-DE-AGUAS-PLUVIAIS-TUBOS-CONEXOES-CAIXAS-E-RALOS.pdf" TargetMode="External"/><Relationship Id="rId374" Type="http://schemas.openxmlformats.org/officeDocument/2006/relationships/hyperlink" Target="https://www.caixa.gov.br/Downloads/sinapi-cadernos-tecnicos/SINAPI-CT-ASSENTAMENTO-DE-TUBOS-DE-ESGOTO-EM-PVC-E-PEAD.pdf" TargetMode="External"/><Relationship Id="rId2055" Type="http://schemas.openxmlformats.org/officeDocument/2006/relationships/hyperlink" Target="https://www.caixa.gov.br/Downloads/sinapi-cadernos-tecnicos/SINAPI-CT-DEPRECIACAO-JUROS-IMPOSTOS-E-SEGUROS-MANUTENCAO-E-MATERIAIS-NA-OPERACAO-DOS-EQUIPAMENTOS.pdf" TargetMode="External"/><Relationship Id="rId3106" Type="http://schemas.openxmlformats.org/officeDocument/2006/relationships/hyperlink" Target="https://www.caixa.gov.br/Downloads/sinapi-cadernos-tecnicos/SINAPI-CT-ESCADAS.pdf" TargetMode="External"/><Relationship Id="rId4504" Type="http://schemas.openxmlformats.org/officeDocument/2006/relationships/hyperlink" Target="https://www.caixa.gov.br/Downloads/sinapi-cadernos-tecnicos/SINAPI-CT-INSTALACOES-ELETRICAS-ELETRODUTOS-EMBUTIDOS-CABOS-CAIXAS-TOMADAS-E-INTERRUPTORES.pdf" TargetMode="External"/><Relationship Id="rId9082" Type="http://schemas.openxmlformats.org/officeDocument/2006/relationships/hyperlink" Target="https://www.caixa.gov.br/Downloads/sinapi-cadernos-tecnicos/SINAPI-CT-TRANSPORTE-FLUVIAL-CARGA-E-DESCARGA.pdf" TargetMode="External"/><Relationship Id="rId3520" Type="http://schemas.openxmlformats.org/officeDocument/2006/relationships/hyperlink" Target="https://www.caixa.gov.br/Downloads/sinapi-cadernos-tecnicos/SINAPI-CT-ESQUADRIAS-PORTAS.pdf" TargetMode="External"/><Relationship Id="rId6676" Type="http://schemas.openxmlformats.org/officeDocument/2006/relationships/hyperlink" Target="https://www.caixa.gov.br/Downloads/sinapi-cadernos-tecnicos/SINAPI-CT-LASTRO.pdf" TargetMode="External"/><Relationship Id="rId7727" Type="http://schemas.openxmlformats.org/officeDocument/2006/relationships/hyperlink" Target="https://www.caixa.gov.br/Downloads/sinapi-cadernos-tecnicos/SINAPI-CT-PEITORIS-E-CHAPINS.pdf" TargetMode="External"/><Relationship Id="rId441" Type="http://schemas.openxmlformats.org/officeDocument/2006/relationships/hyperlink" Target="https://www.caixa.gov.br/Downloads/sinapi-cadernos-tecnicos/SINAPI-CT-ASSENTAMENTO-DE-TUBOS-DE-PVC-E-METALICOS-EM-REDES-DE-AGUA.pdf" TargetMode="External"/><Relationship Id="rId1071" Type="http://schemas.openxmlformats.org/officeDocument/2006/relationships/hyperlink" Target="https://www.caixa.gov.br/Downloads/sinapi-cadernos-tecnicos/SINAPI-CT-BOMBAS-HIDRAULICAS-CENTRIFUGAS-HORIZONTAIS-E-SUBMERSIVEIS.pdf" TargetMode="External"/><Relationship Id="rId2122" Type="http://schemas.openxmlformats.org/officeDocument/2006/relationships/hyperlink" Target="https://www.caixa.gov.br/Downloads/sinapi-cadernos-tecnicos/SINAPI-CT-DEPRECIACAO-JUROS-IMPOSTOS-E-SEGUROS-MANUTENCAO-E-MATERIAIS-NA-OPERACAO-DOS-EQUIPAMENTOS.pdf" TargetMode="External"/><Relationship Id="rId5278" Type="http://schemas.openxmlformats.org/officeDocument/2006/relationships/hyperlink" Target="https://www.caixa.gov.br/Downloads/sinapi-cadernos-tecnicos/SINAPI-CT-INSTALACOES-HIDRAULICAS-EM-PPR.pdf" TargetMode="External"/><Relationship Id="rId5692" Type="http://schemas.openxmlformats.org/officeDocument/2006/relationships/hyperlink" Target="https://www.caixa.gov.br/Downloads/sinapi-cadernos-tecnicos/SINAPI-CT-INSTALACOES-PREDIAIS-DE-AGUA-QUENTE-EM-CPVC.pdf" TargetMode="External"/><Relationship Id="rId6329" Type="http://schemas.openxmlformats.org/officeDocument/2006/relationships/hyperlink" Target="https://www.caixa.gov.br/Downloads/sinapi-cadernos-tecnicos/SINAPI-CT-INSTALACOES-DE-AR-CONDICIONADO.pdf" TargetMode="External"/><Relationship Id="rId6743" Type="http://schemas.openxmlformats.org/officeDocument/2006/relationships/hyperlink" Target="https://www.caixa.gov.br/Downloads/sinapi-cadernos-tecnicos/SINAPI-CT-LIMPEZA-DE-OBRA.pdf" TargetMode="External"/><Relationship Id="rId1888" Type="http://schemas.openxmlformats.org/officeDocument/2006/relationships/hyperlink" Target="https://www.caixa.gov.br/Downloads/sinapi-cadernos-tecnicos/SINAPI-CT-DEMOLICOES-E-REMOCOES.pdf" TargetMode="External"/><Relationship Id="rId2939" Type="http://schemas.openxmlformats.org/officeDocument/2006/relationships/hyperlink" Target="https://www.caixa.gov.br/Downloads/sinapi-cadernos-tecnicos/SINAPI-CT-ELETROCALHAS.pdf" TargetMode="External"/><Relationship Id="rId4294" Type="http://schemas.openxmlformats.org/officeDocument/2006/relationships/hyperlink" Target="https://www.caixa.gov.br/Downloads/sinapi-cadernos-tecnicos/SINAPI-CT-ILUMINACAO-PREDIAL-E-MONITORAMENTO.pdf" TargetMode="External"/><Relationship Id="rId5345" Type="http://schemas.openxmlformats.org/officeDocument/2006/relationships/hyperlink" Target="https://www.caixa.gov.br/Downloads/sinapi-cadernos-tecnicos/SINAPI-CT-INSTALACOES-HIDRAULICAS-EM-PPR.pdf" TargetMode="External"/><Relationship Id="rId6810" Type="http://schemas.openxmlformats.org/officeDocument/2006/relationships/hyperlink" Target="https://www.caixa.gov.br/Downloads/sinapi-metodologia/Livro_SINAPI_Calculos_Parametros.pdf" TargetMode="External"/><Relationship Id="rId4361" Type="http://schemas.openxmlformats.org/officeDocument/2006/relationships/hyperlink" Target="https://www.caixa.gov.br/Downloads/sinapi-cadernos-tecnicos/SINAPI-CT-INSTALACOES-ELETRICAS-ELETRODUTOS-EMBUTIDOS-CABOS-CAIXAS-TOMADAS-E-INTERRUPTORES.pdf" TargetMode="External"/><Relationship Id="rId5412" Type="http://schemas.openxmlformats.org/officeDocument/2006/relationships/hyperlink" Target="https://www.caixa.gov.br/Downloads/sinapi-cadernos-tecnicos/SINAPI-CT-INSTALACOES-PREDIAIS-DE-ESGOTO-TUBOS-E-CONEXOES.pdf" TargetMode="External"/><Relationship Id="rId8568" Type="http://schemas.openxmlformats.org/officeDocument/2006/relationships/hyperlink" Target="https://www.caixa.gov.br/Downloads/sinapi-cadernos-tecnicos/SINAPI-CT-REDES-ENTERRADAS-DE-DISTRIBUICAO-ELETRICA.pdf" TargetMode="External"/><Relationship Id="rId9619" Type="http://schemas.openxmlformats.org/officeDocument/2006/relationships/hyperlink" Target="https://www.caixa.gov.br/Downloads/sinapi-cadernos-tecnicos/SINAPI-CT-VALVULAS-E-REGISTROS-PARA-SISTEMAS-PREDIAIS.pdf" TargetMode="External"/><Relationship Id="rId1955" Type="http://schemas.openxmlformats.org/officeDocument/2006/relationships/hyperlink" Target="https://www.caixa.gov.br/Downloads/sinapi-cadernos-tecnicos/SINAPI-CT-DEPRECIACAO-JUROS-IMPOSTOS-E-SEGUROS-MANUTENCAO-E-MATERIAIS-NA-OPERACAO-DOS-EQUIPAMENTOS.pdf" TargetMode="External"/><Relationship Id="rId4014" Type="http://schemas.openxmlformats.org/officeDocument/2006/relationships/hyperlink" Target="https://www.caixa.gov.br/Downloads/sinapi-cadernos-tecnicos/SINAPI-CT-FUNDACOES-RASAS-(BLOCOS-SAPATAS-VIGAS-BALDRAME).pdf" TargetMode="External"/><Relationship Id="rId7584" Type="http://schemas.openxmlformats.org/officeDocument/2006/relationships/hyperlink" Target="https://www.caixa.gov.br/Downloads/sinapi-cadernos-tecnicos/SINAPI-CT-PAREDES-EM-DRYWALL.pdf" TargetMode="External"/><Relationship Id="rId8982" Type="http://schemas.openxmlformats.org/officeDocument/2006/relationships/hyperlink" Target="https://www.caixa.gov.br/Downloads/sinapi-cadernos-tecnicos/SINAPI-CT-SUPRESSAO-VEGETAL.pdf" TargetMode="External"/><Relationship Id="rId1608" Type="http://schemas.openxmlformats.org/officeDocument/2006/relationships/hyperlink" Target="https://www.caixa.gov.br/Downloads/sinapi-cadernos-tecnicos/SINAPI-CT-CUSTOS-HORARIOS-PRODUTIVO-E-IMPRODUTIVO-DOS-EQUIPAMENTOS.pdf" TargetMode="External"/><Relationship Id="rId3030" Type="http://schemas.openxmlformats.org/officeDocument/2006/relationships/hyperlink" Target="https://www.caixa.gov.br/Downloads/sinapi-cadernos-tecnicos/SINAPI-CT-EQUIPAMENTOS-DE-PROTECAO-COLETIVA.pdf" TargetMode="External"/><Relationship Id="rId6186" Type="http://schemas.openxmlformats.org/officeDocument/2006/relationships/hyperlink" Target="https://www.caixa.gov.br/Downloads/sinapi-cadernos-tecnicos/SINAPI-CT-INSTALACOES-DE-GAS-E-INCENDIO-EM-ACO-E-FERRO-GALVANIZADO.pdf" TargetMode="External"/><Relationship Id="rId7237" Type="http://schemas.openxmlformats.org/officeDocument/2006/relationships/hyperlink" Target="https://www.caixa.gov.br/Downloads/sinapi-cadernos-tecnicos/SINAPI-CT-LOUCAS-E-METAIS.pdf" TargetMode="External"/><Relationship Id="rId8635" Type="http://schemas.openxmlformats.org/officeDocument/2006/relationships/hyperlink" Target="https://www.caixa.gov.br/Downloads/sinapi-cadernos-tecnicos/SINAPI-CT-REDES-DE-LOGICA-TELEFONIA-E-IMAGEM.pdf" TargetMode="External"/><Relationship Id="rId7651" Type="http://schemas.openxmlformats.org/officeDocument/2006/relationships/hyperlink" Target="https://www.caixa.gov.br/Downloads/sinapi-cadernos-tecnicos/SINAPI-CT-PAVIMENTACOES-DIVERSAS-PARALELEPIPEDOS-E-PEDRAS-POLIEDRICAS.pdf" TargetMode="External"/><Relationship Id="rId8702" Type="http://schemas.openxmlformats.org/officeDocument/2006/relationships/hyperlink" Target="https://www.caixa.gov.br/Downloads/sinapi-cadernos-tecnicos/SINAPI-CT-REDES-DE-AGUA-E-ESGOTO-EM-PEAD-LISO-(TUBOS-E-CONEXOES).pdf" TargetMode="External"/><Relationship Id="rId2796" Type="http://schemas.openxmlformats.org/officeDocument/2006/relationships/hyperlink" Target="https://www.caixa.gov.br/Downloads/sinapi-cadernos-tecnicos/SINAPI-CT-DRENOS.pdf" TargetMode="External"/><Relationship Id="rId3847" Type="http://schemas.openxmlformats.org/officeDocument/2006/relationships/hyperlink" Target="https://www.caixa.gov.br/Downloads/sinapi-cadernos-tecnicos/SINAPI-CT-EXECUCAO-DE-TIRANTES.pdf" TargetMode="External"/><Relationship Id="rId6253" Type="http://schemas.openxmlformats.org/officeDocument/2006/relationships/hyperlink" Target="https://www.caixa.gov.br/Downloads/sinapi-cadernos-tecnicos/SINAPI-CT-INSTALACOES-DE-GAS-E-INCENDIO-EM-ACO-E-FERRO-GALVANIZADO.pdf" TargetMode="External"/><Relationship Id="rId7304" Type="http://schemas.openxmlformats.org/officeDocument/2006/relationships/hyperlink" Target="https://www.caixa.gov.br/Downloads/sinapi-cadernos-tecnicos/SINAPI-CT-MASSA-UNICA-EXTERNA.pdf" TargetMode="External"/><Relationship Id="rId768" Type="http://schemas.openxmlformats.org/officeDocument/2006/relationships/hyperlink" Target="https://www.caixa.gov.br/Downloads/sinapi-cadernos-tecnicos/SINAPI-CT-ATERROS-BASES-SUB-BASES-E-IMPRIMACOES.pdf" TargetMode="External"/><Relationship Id="rId1398" Type="http://schemas.openxmlformats.org/officeDocument/2006/relationships/hyperlink" Target="https://www.caixa.gov.br/Downloads/sinapi-cadernos-tecnicos/SINAPI-CT-CONTRAPISO.pdf" TargetMode="External"/><Relationship Id="rId2449" Type="http://schemas.openxmlformats.org/officeDocument/2006/relationships/hyperlink" Target="https://www.caixa.gov.br/Downloads/sinapi-cadernos-tecnicos/SINAPI-CT-DEPRECIACAO-JUROS-IMPOSTOS-E-SEGUROS-MANUTENCAO-E-MATERIAIS-NA-OPERACAO-DOS-EQUIPAMENTOS.pdf" TargetMode="External"/><Relationship Id="rId2863" Type="http://schemas.openxmlformats.org/officeDocument/2006/relationships/hyperlink" Target="https://www.caixa.gov.br/Downloads/sinapi-cadernos-tecnicos/SINAPI-CT-ELETROCALHAS.pdf" TargetMode="External"/><Relationship Id="rId3914" Type="http://schemas.openxmlformats.org/officeDocument/2006/relationships/hyperlink" Target="https://www.caixa.gov.br/Downloads/sinapi-cadernos-tecnicos/SINAPI-CT-FORROS.pdf" TargetMode="External"/><Relationship Id="rId6320" Type="http://schemas.openxmlformats.org/officeDocument/2006/relationships/hyperlink" Target="https://www.caixa.gov.br/Downloads/sinapi-cadernos-tecnicos/SINAPI-CT-INSTALACOES-DE-AR-CONDICIONADO.pdf" TargetMode="External"/><Relationship Id="rId9476" Type="http://schemas.openxmlformats.org/officeDocument/2006/relationships/hyperlink" Target="https://www.caixa.gov.br/Downloads/sinapi-cadernos-tecnicos/SINAPI-CT-USINAGENS.pdf" TargetMode="External"/><Relationship Id="rId835" Type="http://schemas.openxmlformats.org/officeDocument/2006/relationships/hyperlink" Target="https://www.caixa.gov.br/Downloads/sinapi-cadernos-tecnicos/SINAPI-CT-ATERROS-BASES-SUB-BASES-E-IMPRIMACOES.pdf" TargetMode="External"/><Relationship Id="rId1465" Type="http://schemas.openxmlformats.org/officeDocument/2006/relationships/hyperlink" Target="https://www.caixa.gov.br/Downloads/sinapi-cadernos-tecnicos/SINAPI-CT-CUSTOS-HORARIOS-PRODUTIVO-E-IMPRODUTIVO-DOS-EQUIPAMENTOS.pdf" TargetMode="External"/><Relationship Id="rId2516" Type="http://schemas.openxmlformats.org/officeDocument/2006/relationships/hyperlink" Target="https://www.caixa.gov.br/Downloads/sinapi-cadernos-tecnicos/SINAPI-CT-DEPRECIACAO-JUROS-IMPOSTOS-E-SEGUROS-MANUTENCAO-E-MATERIAIS-NA-OPERACAO-DOS-EQUIPAMENTOS.pdf" TargetMode="External"/><Relationship Id="rId8078" Type="http://schemas.openxmlformats.org/officeDocument/2006/relationships/hyperlink" Target="https://www.caixa.gov.br/Downloads/sinapi-cadernos-tecnicos/SINAPI-CT-POSTES-DE-CONCRETO-E-METALICOS.pdf" TargetMode="External"/><Relationship Id="rId8492" Type="http://schemas.openxmlformats.org/officeDocument/2006/relationships/hyperlink" Target="https://www.caixa.gov.br/Downloads/sinapi-cadernos-tecnicos/SINAPI-CT-RECOMPOSICAO-DE-PAVIMENTOS.pdf" TargetMode="External"/><Relationship Id="rId9129" Type="http://schemas.openxmlformats.org/officeDocument/2006/relationships/hyperlink" Target="https://www.caixa.gov.br/Downloads/sinapi-cadernos-tecnicos/SINAPI-CT-TRANSPORTE-FLUVIAL-CARGA-E-DESCARGA.pdf" TargetMode="External"/><Relationship Id="rId9543" Type="http://schemas.openxmlformats.org/officeDocument/2006/relationships/hyperlink" Target="https://www.caixa.gov.br/Downloads/sinapi-cadernos-tecnicos/SINAPI-CT-VIDROS-E-ESPELHOS.pdf" TargetMode="External"/><Relationship Id="rId1118" Type="http://schemas.openxmlformats.org/officeDocument/2006/relationships/hyperlink" Target="https://www.caixa.gov.br/Downloads/sinapi-cadernos-tecnicos/SINAPI-CT-CAIXAS-ENTERRADAS.pdf" TargetMode="External"/><Relationship Id="rId1532" Type="http://schemas.openxmlformats.org/officeDocument/2006/relationships/hyperlink" Target="https://www.caixa.gov.br/Downloads/sinapi-cadernos-tecnicos/SINAPI-CT-CUSTOS-HORARIOS-PRODUTIVO-E-IMPRODUTIVO-DOS-EQUIPAMENTOS.pdf" TargetMode="External"/><Relationship Id="rId2930" Type="http://schemas.openxmlformats.org/officeDocument/2006/relationships/hyperlink" Target="https://www.caixa.gov.br/Downloads/sinapi-cadernos-tecnicos/SINAPI-CT-ELETROCALHAS.pdf" TargetMode="External"/><Relationship Id="rId4688" Type="http://schemas.openxmlformats.org/officeDocument/2006/relationships/hyperlink" Target="https://www.caixa.gov.br/Downloads/sinapi-cadernos-tecnicos/SINAPI-CT-INSTALACOES-ELETRICAS-QUADROS-CABOS-DISJUNTORES-CONTATORES-E-BARRAMENTOS-BLINDADOS.pdf" TargetMode="External"/><Relationship Id="rId7094" Type="http://schemas.openxmlformats.org/officeDocument/2006/relationships/hyperlink" Target="https://www.caixa.gov.br/Downloads/sinapi-metodologia/Livro_SINAPI_Calculos_Parametros.pdf" TargetMode="External"/><Relationship Id="rId8145" Type="http://schemas.openxmlformats.org/officeDocument/2006/relationships/hyperlink" Target="https://www.caixa.gov.br/Downloads/sinapi-cadernos-tecnicos/SINAPI-CT-POCOS-DE-VISITA-E-CAIXAS-PARA-BOCAS-DE-LOBO.pdf" TargetMode="External"/><Relationship Id="rId902" Type="http://schemas.openxmlformats.org/officeDocument/2006/relationships/hyperlink" Target="https://www.caixa.gov.br/Downloads/sinapi-cadernos-tecnicos/SINAPI-CT-ATERROS-BASES-SUB-BASES-E-IMPRIMACOES.pdf" TargetMode="External"/><Relationship Id="rId5739" Type="http://schemas.openxmlformats.org/officeDocument/2006/relationships/hyperlink" Target="https://www.caixa.gov.br/Downloads/sinapi-cadernos-tecnicos/SINAPI-CT-INSTALACOES-PREDIAIS-DE-AGUA-QUENTE-EM-CPVC.pdf" TargetMode="External"/><Relationship Id="rId7161" Type="http://schemas.openxmlformats.org/officeDocument/2006/relationships/hyperlink" Target="https://www.caixa.gov.br/Downloads/sinapi-cadernos-tecnicos/SINAPI-CT-LOUCAS-E-METAIS.pdf" TargetMode="External"/><Relationship Id="rId8212" Type="http://schemas.openxmlformats.org/officeDocument/2006/relationships/hyperlink" Target="https://www.caixa.gov.br/Downloads/sinapi-cadernos-tecnicos/SINAPI-CT-POCOS-DE-VISITA-E-CAIXAS-PARA-BOCAS-DE-LOBO.pdf" TargetMode="External"/><Relationship Id="rId9610" Type="http://schemas.openxmlformats.org/officeDocument/2006/relationships/hyperlink" Target="https://www.caixa.gov.br/Downloads/sinapi-cadernos-tecnicos/SINAPI-CT-VALVULAS-E-REGISTROS-PARA-SISTEMAS-PREDIAIS.pdf" TargetMode="External"/><Relationship Id="rId4755" Type="http://schemas.openxmlformats.org/officeDocument/2006/relationships/hyperlink" Target="https://www.caixa.gov.br/Downloads/sinapi-cadernos-tecnicos/SINAPI-CT-INSTALACOES-ELETRICAS-REDE-DE-DISTRIBUICAO.pdf" TargetMode="External"/><Relationship Id="rId5806" Type="http://schemas.openxmlformats.org/officeDocument/2006/relationships/hyperlink" Target="https://www.caixa.gov.br/Downloads/sinapi-cadernos-tecnicos/SINAPI-CT-INSTALACOES-PREDIAIS-DE-AGUA-QUENTE-EM-CPVC.pdf" TargetMode="External"/><Relationship Id="rId278" Type="http://schemas.openxmlformats.org/officeDocument/2006/relationships/hyperlink" Target="https://www.caixa.gov.br/Downloads/sinapi-cadernos-tecnicos/SINAPI-CT-ARMACAO-PARA-ESTRUTURAS-DE-CONCRETO-ARMADO.pdf" TargetMode="External"/><Relationship Id="rId3357" Type="http://schemas.openxmlformats.org/officeDocument/2006/relationships/hyperlink" Target="https://www.caixa.gov.br/Downloads/sinapi-cadernos-tecnicos/SINAPI-CT-ESCORAMENTO-E-PREPARO-DE-FUNDO-DE-VALAS.pdf" TargetMode="External"/><Relationship Id="rId3771" Type="http://schemas.openxmlformats.org/officeDocument/2006/relationships/hyperlink" Target="https://www.caixa.gov.br/Downloads/sinapi-cadernos-tecnicos/SINAPI-CT-ESTRUTURAS-DE-CONTENCAO-PERFIS-PRANCHADOS-CORTINAS-E-MUROS-DE-ARRIMO.pdf" TargetMode="External"/><Relationship Id="rId4408" Type="http://schemas.openxmlformats.org/officeDocument/2006/relationships/hyperlink" Target="https://www.caixa.gov.br/Downloads/sinapi-cadernos-tecnicos/SINAPI-CT-INSTALACOES-ELETRICAS-ELETRODUTOS-EMBUTIDOS-CABOS-CAIXAS-TOMADAS-E-INTERRUPTORES.pdf" TargetMode="External"/><Relationship Id="rId4822" Type="http://schemas.openxmlformats.org/officeDocument/2006/relationships/hyperlink" Target="https://www.caixa.gov.br/Downloads/sinapi-cadernos-tecnicos/SINAPI-CT-INSTALACOES-HIDRAULICAS-RESERVACAO-E-BOMBAS-DE-RECALQUE.pdf" TargetMode="External"/><Relationship Id="rId7978" Type="http://schemas.openxmlformats.org/officeDocument/2006/relationships/hyperlink" Target="https://www.caixa.gov.br/Downloads/sinapi-cadernos-tecnicos/SINAPI-CT-PINTURA-PARA-PISOS-E-PARA-SINALIZACAO-HORIZONTAL-E-VERTICAL.pdf" TargetMode="External"/><Relationship Id="rId692" Type="http://schemas.openxmlformats.org/officeDocument/2006/relationships/hyperlink" Target="https://www.caixa.gov.br/Downloads/sinapi-cadernos-tecnicos/SINAPI-CT-ASSENTAMENTO-DE-TUBOS-DE-ESGOTO-OU-DRENAGEM-PLUVIAL-EM-CONCRETO.pdf" TargetMode="External"/><Relationship Id="rId2373" Type="http://schemas.openxmlformats.org/officeDocument/2006/relationships/hyperlink" Target="https://www.caixa.gov.br/Downloads/sinapi-cadernos-tecnicos/SINAPI-CT-DEPRECIACAO-JUROS-IMPOSTOS-E-SEGUROS-MANUTENCAO-E-MATERIAIS-NA-OPERACAO-DOS-EQUIPAMENTOS.pdf" TargetMode="External"/><Relationship Id="rId3424" Type="http://schemas.openxmlformats.org/officeDocument/2006/relationships/hyperlink" Target="https://www.caixa.gov.br/Downloads/sinapi-cadernos-tecnicos/SINAPI-CT-ESQUADRIAS-JANELAS.pdf" TargetMode="External"/><Relationship Id="rId6994" Type="http://schemas.openxmlformats.org/officeDocument/2006/relationships/hyperlink" Target="https://www.caixa.gov.br/Downloads/sinapi-metodologia/Livro_SINAPI_Calculos_Parametros.pdf" TargetMode="External"/><Relationship Id="rId345" Type="http://schemas.openxmlformats.org/officeDocument/2006/relationships/hyperlink" Target="https://www.caixa.gov.br/Downloads/sinapi-cadernos-tecnicos/SINAPI-CT-ASFALTO.pdf" TargetMode="External"/><Relationship Id="rId2026" Type="http://schemas.openxmlformats.org/officeDocument/2006/relationships/hyperlink" Target="https://www.caixa.gov.br/Downloads/sinapi-cadernos-tecnicos/SINAPI-CT-DEPRECIACAO-JUROS-IMPOSTOS-E-SEGUROS-MANUTENCAO-E-MATERIAIS-NA-OPERACAO-DOS-EQUIPAMENTOS.pdf" TargetMode="External"/><Relationship Id="rId2440" Type="http://schemas.openxmlformats.org/officeDocument/2006/relationships/hyperlink" Target="https://www.caixa.gov.br/Downloads/sinapi-cadernos-tecnicos/SINAPI-CT-DEPRECIACAO-JUROS-IMPOSTOS-E-SEGUROS-MANUTENCAO-E-MATERIAIS-NA-OPERACAO-DOS-EQUIPAMENTOS.pdf" TargetMode="External"/><Relationship Id="rId5596" Type="http://schemas.openxmlformats.org/officeDocument/2006/relationships/hyperlink" Target="https://www.caixa.gov.br/Downloads/sinapi-cadernos-tecnicos/SINAPI-CT-INSTALACOES-PREDIAIS-DE-AGUA-FRIA-EM-PVC.pdf" TargetMode="External"/><Relationship Id="rId6647" Type="http://schemas.openxmlformats.org/officeDocument/2006/relationships/hyperlink" Target="https://www.caixa.gov.br/Downloads/sinapi-cadernos-tecnicos/SINAPI-CT-INSTALACOES-PARA-CANTEIROS-DE-OBRAS.pdf" TargetMode="External"/><Relationship Id="rId9053" Type="http://schemas.openxmlformats.org/officeDocument/2006/relationships/hyperlink" Target="https://www.caixa.gov.br/Downloads/sinapi-cadernos-tecnicos/SINAPI-CT-TRANSPORTE-FLUVIAL-CARGA-E-DESCARGA.pdf" TargetMode="External"/><Relationship Id="rId412" Type="http://schemas.openxmlformats.org/officeDocument/2006/relationships/hyperlink" Target="https://www.caixa.gov.br/Downloads/sinapi-cadernos-tecnicos/SINAPI-CT-ASSENTAMENTO-DE-TUBOS-DE-PVC-E-METALICOS-EM-REDES-DE-AGUA.pdf" TargetMode="External"/><Relationship Id="rId1042" Type="http://schemas.openxmlformats.org/officeDocument/2006/relationships/hyperlink" Target="https://www.caixa.gov.br/Downloads/sinapi-cadernos-tecnicos/SINAPI-CT-BOCAS-PARA-BUEIROS.pdf" TargetMode="External"/><Relationship Id="rId4198" Type="http://schemas.openxmlformats.org/officeDocument/2006/relationships/hyperlink" Target="https://www.caixa.gov.br/Downloads/sinapi-cadernos-tecnicos/SINAPI-CT-GRAUTE-E-ARMACAO.pdf" TargetMode="External"/><Relationship Id="rId5249" Type="http://schemas.openxmlformats.org/officeDocument/2006/relationships/hyperlink" Target="https://www.caixa.gov.br/Downloads/sinapi-cadernos-tecnicos/SINAPI-CT-INSTALACOES-HIDRAULICAS-EM-PEX.pdf" TargetMode="External"/><Relationship Id="rId5663" Type="http://schemas.openxmlformats.org/officeDocument/2006/relationships/hyperlink" Target="https://www.caixa.gov.br/Downloads/sinapi-cadernos-tecnicos/SINAPI-CT-INSTALACOES-PREDIAIS-DE-AGUA-FRIA-EM-PVC.pdf" TargetMode="External"/><Relationship Id="rId9120" Type="http://schemas.openxmlformats.org/officeDocument/2006/relationships/hyperlink" Target="https://www.caixa.gov.br/Downloads/sinapi-cadernos-tecnicos/SINAPI-CT-TRANSPORTE-FLUVIAL-CARGA-E-DESCARGA.pdf" TargetMode="External"/><Relationship Id="rId4265" Type="http://schemas.openxmlformats.org/officeDocument/2006/relationships/hyperlink" Target="https://www.caixa.gov.br/Downloads/sinapi-cadernos-tecnicos/SINAPI-CT-GUIAS-E-SARJETAS.pdf" TargetMode="External"/><Relationship Id="rId5316" Type="http://schemas.openxmlformats.org/officeDocument/2006/relationships/hyperlink" Target="https://www.caixa.gov.br/Downloads/sinapi-cadernos-tecnicos/SINAPI-CT-INSTALACOES-HIDRAULICAS-EM-PPR.pdf" TargetMode="External"/><Relationship Id="rId6714" Type="http://schemas.openxmlformats.org/officeDocument/2006/relationships/hyperlink" Target="https://www.caixa.gov.br/Downloads/sinapi-cadernos-tecnicos/SINAPI-CT-LIGACOES-PREDIAIS-DE-AGUA-E-ESGOTO.pdf" TargetMode="External"/><Relationship Id="rId1859" Type="http://schemas.openxmlformats.org/officeDocument/2006/relationships/hyperlink" Target="https://www.caixa.gov.br/Downloads/sinapi-cadernos-tecnicos/SINAPI-CT-DEMOLICOES-E-REMOCOES.pdf" TargetMode="External"/><Relationship Id="rId5730" Type="http://schemas.openxmlformats.org/officeDocument/2006/relationships/hyperlink" Target="https://www.caixa.gov.br/Downloads/sinapi-cadernos-tecnicos/SINAPI-CT-INSTALACOES-PREDIAIS-DE-AGUA-QUENTE-EM-CPVC.pdf" TargetMode="External"/><Relationship Id="rId8886" Type="http://schemas.openxmlformats.org/officeDocument/2006/relationships/hyperlink" Target="https://www.caixa.gov.br/Downloads/sinapi-cadernos-tecnicos/SINAPI-CT-SISTEMA-DE-PROTECAO-CONTRA-DESCARGAS-ATMOSFERICAS-SPDA.pdf" TargetMode="External"/><Relationship Id="rId1926" Type="http://schemas.openxmlformats.org/officeDocument/2006/relationships/hyperlink" Target="https://www.caixa.gov.br/Downloads/sinapi-cadernos-tecnicos/SINAPI-CT-DEPRECIACAO-JUROS-IMPOSTOS-E-SEGUROS-MANUTENCAO-E-MATERIAIS-NA-OPERACAO-DOS-EQUIPAMENTOS.pdf" TargetMode="External"/><Relationship Id="rId3281" Type="http://schemas.openxmlformats.org/officeDocument/2006/relationships/hyperlink" Target="https://www.caixa.gov.br/Downloads/sinapi-cadernos-tecnicos/SINAPI-CT-ESCAVACAO-DE-VALAS.pdf" TargetMode="External"/><Relationship Id="rId4332" Type="http://schemas.openxmlformats.org/officeDocument/2006/relationships/hyperlink" Target="https://www.caixa.gov.br/Downloads/sinapi-cadernos-tecnicos/SINAPI-CT-IMPERMEABILIZACAO-PROTECAO-MECANICA-E-TRATAMENTO-DE-JUNTA.pdf" TargetMode="External"/><Relationship Id="rId7488" Type="http://schemas.openxmlformats.org/officeDocument/2006/relationships/hyperlink" Target="https://www.caixa.gov.br/Downloads/sinapi-cadernos-tecnicos/SINAPI-CT-PAISAGISMO-PLANTIO.pdf" TargetMode="External"/><Relationship Id="rId8539" Type="http://schemas.openxmlformats.org/officeDocument/2006/relationships/hyperlink" Target="https://www.caixa.gov.br/Downloads/sinapi-cadernos-tecnicos/SINAPI-CT-RECOMPOSICAO-DE-PAVIMENTOS.pdf" TargetMode="External"/><Relationship Id="rId8953" Type="http://schemas.openxmlformats.org/officeDocument/2006/relationships/hyperlink" Target="https://www.caixa.gov.br/Downloads/sinapi-cadernos-tecnicos/SINAPI-CT-SISTEMAS-DE-MEDICAO.pdf" TargetMode="External"/><Relationship Id="rId7555" Type="http://schemas.openxmlformats.org/officeDocument/2006/relationships/hyperlink" Target="https://www.caixa.gov.br/Downloads/sinapi-cadernos-tecnicos/SINAPI-CT-PAREDES-DE-CONCRETO-ESTUCAMENTO.pdf" TargetMode="External"/><Relationship Id="rId8606" Type="http://schemas.openxmlformats.org/officeDocument/2006/relationships/hyperlink" Target="https://www.caixa.gov.br/Downloads/sinapi-cadernos-tecnicos/SINAPI-CT-REDES-DE-LOGICA-TELEFONIA-E-IMAGEM.pdf" TargetMode="External"/><Relationship Id="rId3001" Type="http://schemas.openxmlformats.org/officeDocument/2006/relationships/hyperlink" Target="https://www.caixa.gov.br/Downloads/sinapi-cadernos-tecnicos/SINAPI-CT-EQUIPAMENTOS-DE-PROTECAO-COLETIVA.pdf" TargetMode="External"/><Relationship Id="rId6157" Type="http://schemas.openxmlformats.org/officeDocument/2006/relationships/hyperlink" Target="https://www.caixa.gov.br/Downloads/sinapi-cadernos-tecnicos/SINAPI-CT-INSTALACOES-DE-GAS-E-INCENDIO-EM-ACO-E-FERRO-GALVANIZADO.pdf" TargetMode="External"/><Relationship Id="rId6571" Type="http://schemas.openxmlformats.org/officeDocument/2006/relationships/hyperlink" Target="https://www.caixa.gov.br/Downloads/sinapi-cadernos-tecnicos/SINAPI-CT-INSTALACOES-EM-COBRE.pdf" TargetMode="External"/><Relationship Id="rId7208" Type="http://schemas.openxmlformats.org/officeDocument/2006/relationships/hyperlink" Target="https://www.caixa.gov.br/Downloads/sinapi-cadernos-tecnicos/SINAPI-CT-LOUCAS-E-METAIS.pdf" TargetMode="External"/><Relationship Id="rId7622" Type="http://schemas.openxmlformats.org/officeDocument/2006/relationships/hyperlink" Target="https://www.caixa.gov.br/Downloads/sinapi-cadernos-tecnicos/SINAPI-CT-PARQUINHOS-E-EQUIPAMENTOS-DE-GINASTICA-AO-AR-LIVRE.pdf" TargetMode="External"/><Relationship Id="rId2767" Type="http://schemas.openxmlformats.org/officeDocument/2006/relationships/hyperlink" Target="https://www.caixa.gov.br/Downloads/sinapi-cadernos-tecnicos/SINAPI-CT-DRENOS.pdf" TargetMode="External"/><Relationship Id="rId5173" Type="http://schemas.openxmlformats.org/officeDocument/2006/relationships/hyperlink" Target="https://www.caixa.gov.br/Downloads/sinapi-cadernos-tecnicos/SINAPI-CT-INSTALACOES-HIDRAULICAS-EM-PEX.pdf" TargetMode="External"/><Relationship Id="rId6224" Type="http://schemas.openxmlformats.org/officeDocument/2006/relationships/hyperlink" Target="https://www.caixa.gov.br/Downloads/sinapi-cadernos-tecnicos/SINAPI-CT-INSTALACOES-DE-GAS-E-INCENDIO-EM-ACO-E-FERRO-GALVANIZADO.pdf" TargetMode="External"/><Relationship Id="rId739" Type="http://schemas.openxmlformats.org/officeDocument/2006/relationships/hyperlink" Target="https://www.caixa.gov.br/Downloads/sinapi-cadernos-tecnicos/SINAPI-CT-ATERRO-E-REATERRO-DE-VALAS.pdf" TargetMode="External"/><Relationship Id="rId1369" Type="http://schemas.openxmlformats.org/officeDocument/2006/relationships/hyperlink" Target="https://www.caixa.gov.br/Downloads/sinapi-cadernos-tecnicos/SINAPI-CT-CONCRETO-PROTENDIDO.pdf" TargetMode="External"/><Relationship Id="rId3818" Type="http://schemas.openxmlformats.org/officeDocument/2006/relationships/hyperlink" Target="https://www.caixa.gov.br/Downloads/sinapi-cadernos-tecnicos/SINAPI-CT-ESTRUTURAS-DE-MADEIRA.pdf" TargetMode="External"/><Relationship Id="rId5240" Type="http://schemas.openxmlformats.org/officeDocument/2006/relationships/hyperlink" Target="https://www.caixa.gov.br/Downloads/sinapi-cadernos-tecnicos/SINAPI-CT-INSTALACOES-HIDRAULICAS-EM-PEX.pdf" TargetMode="External"/><Relationship Id="rId8396" Type="http://schemas.openxmlformats.org/officeDocument/2006/relationships/hyperlink" Target="https://www.caixa.gov.br/Downloads/sinapi-cadernos-tecnicos/SINAPI-CT-RASGOS-E-FIXACOES.pdf" TargetMode="External"/><Relationship Id="rId9447" Type="http://schemas.openxmlformats.org/officeDocument/2006/relationships/hyperlink" Target="https://www.caixa.gov.br/Downloads/sinapi-cadernos-tecnicos/SINAPI-CT-TUBULACAO-FLANGEADA-PARA-REDES-DE-AGUA.pdf" TargetMode="External"/><Relationship Id="rId1783" Type="http://schemas.openxmlformats.org/officeDocument/2006/relationships/hyperlink" Target="https://www.caixa.gov.br/Downloads/sinapi-cadernos-tecnicos/SINAPI-CT-CUSTOS-HORARIOS-PRODUTIVO-E-IMPRODUTIVO-DOS-EQUIPAMENTOS.pdf" TargetMode="External"/><Relationship Id="rId2834" Type="http://schemas.openxmlformats.org/officeDocument/2006/relationships/hyperlink" Target="https://www.caixa.gov.br/Downloads/sinapi-cadernos-tecnicos/SINAPI-CT-DUTOS-PARA-AR-CONDICIONADO.pdf" TargetMode="External"/><Relationship Id="rId8049" Type="http://schemas.openxmlformats.org/officeDocument/2006/relationships/hyperlink" Target="https://www.caixa.gov.br/Downloads/sinapi-cadernos-tecnicos/SINAPI-CT-POSTES-DE-CONCRETO-E-METALICOS.pdf" TargetMode="External"/><Relationship Id="rId75" Type="http://schemas.openxmlformats.org/officeDocument/2006/relationships/hyperlink" Target="https://www.caixa.gov.br/Downloads/sinapi-cadernos-tecnicos/SINAPI-CT-ALVENARIA-DE-VEDACAO.pdf" TargetMode="External"/><Relationship Id="rId806" Type="http://schemas.openxmlformats.org/officeDocument/2006/relationships/hyperlink" Target="https://www.caixa.gov.br/Downloads/sinapi-cadernos-tecnicos/SINAPI-CT-ATERROS-BASES-SUB-BASES-E-IMPRIMACOES.pdf" TargetMode="External"/><Relationship Id="rId1436" Type="http://schemas.openxmlformats.org/officeDocument/2006/relationships/hyperlink" Target="https://www.caixa.gov.br/Downloads/sinapi-cadernos-tecnicos/SINAPI-CT-CONTRAPISO.pdf" TargetMode="External"/><Relationship Id="rId1850" Type="http://schemas.openxmlformats.org/officeDocument/2006/relationships/hyperlink" Target="https://www.caixa.gov.br/Downloads/sinapi-cadernos-tecnicos/SINAPI-CT-DEMOLICOES-E-REMOCOES.pdf" TargetMode="External"/><Relationship Id="rId2901" Type="http://schemas.openxmlformats.org/officeDocument/2006/relationships/hyperlink" Target="https://www.caixa.gov.br/Downloads/sinapi-cadernos-tecnicos/SINAPI-CT-ELETROCALHAS.pdf" TargetMode="External"/><Relationship Id="rId7065" Type="http://schemas.openxmlformats.org/officeDocument/2006/relationships/hyperlink" Target="https://www.caixa.gov.br/Downloads/sinapi-metodologia/Livro_SINAPI_Calculos_Parametros.pdf" TargetMode="External"/><Relationship Id="rId8463" Type="http://schemas.openxmlformats.org/officeDocument/2006/relationships/hyperlink" Target="https://www.caixa.gov.br/Downloads/sinapi-cadernos-tecnicos/SINAPI-CT-RASGOS-E-FIXACOES.pdf" TargetMode="External"/><Relationship Id="rId9514" Type="http://schemas.openxmlformats.org/officeDocument/2006/relationships/hyperlink" Target="https://www.caixa.gov.br/Downloads/sinapi-cadernos-tecnicos/SINAPI-CT-VERGAS-CONTRAVERGAS-E-FIXACAO-DE-ALVENARIA.pdf" TargetMode="External"/><Relationship Id="rId1503" Type="http://schemas.openxmlformats.org/officeDocument/2006/relationships/hyperlink" Target="https://www.caixa.gov.br/Downloads/sinapi-cadernos-tecnicos/SINAPI-CT-CUSTOS-HORARIOS-PRODUTIVO-E-IMPRODUTIVO-DOS-EQUIPAMENTOS.pdf" TargetMode="External"/><Relationship Id="rId4659" Type="http://schemas.openxmlformats.org/officeDocument/2006/relationships/hyperlink" Target="https://www.caixa.gov.br/Downloads/sinapi-cadernos-tecnicos/SINAPI-CT-INSTALACOES-ELETRICAS-QUADROS-CABOS-DISJUNTORES-CONTATORES-E-BARRAMENTOS-BLINDADOS.pdf" TargetMode="External"/><Relationship Id="rId8116" Type="http://schemas.openxmlformats.org/officeDocument/2006/relationships/hyperlink" Target="https://www.caixa.gov.br/Downloads/sinapi-cadernos-tecnicos/SINAPI-CT-POCOS-DE-VISITA-E-CAIXAS-PARA-BOCAS-DE-LOBO.pdf" TargetMode="External"/><Relationship Id="rId8530" Type="http://schemas.openxmlformats.org/officeDocument/2006/relationships/hyperlink" Target="https://www.caixa.gov.br/Downloads/sinapi-cadernos-tecnicos/SINAPI-CT-RECOMPOSICAO-DE-PAVIMENTOS.pdf" TargetMode="External"/><Relationship Id="rId3675" Type="http://schemas.openxmlformats.org/officeDocument/2006/relationships/hyperlink" Target="https://www.caixa.gov.br/Downloads/sinapi-cadernos-tecnicos/SINAPI-CT-ESTRUTURA-E-TRAMA-PARA-COBERTURA.pdf" TargetMode="External"/><Relationship Id="rId4726" Type="http://schemas.openxmlformats.org/officeDocument/2006/relationships/hyperlink" Target="https://www.caixa.gov.br/Downloads/sinapi-cadernos-tecnicos/SINAPI-CT-INSTALACOES-ELETRICAS-QUADROS-CABOS-DISJUNTORES-CONTATORES-E-BARRAMENTOS-BLINDADOS.pdf" TargetMode="External"/><Relationship Id="rId6081" Type="http://schemas.openxmlformats.org/officeDocument/2006/relationships/hyperlink" Target="https://www.caixa.gov.br/Downloads/sinapi-cadernos-tecnicos/SINAPI-CT-INSTALACOES-DE-GAS-E-INCENDIO-EM-ACO-E-FERRO-GALVANIZADO.pdf" TargetMode="External"/><Relationship Id="rId7132" Type="http://schemas.openxmlformats.org/officeDocument/2006/relationships/hyperlink" Target="https://www.caixa.gov.br/Downloads/sinapi-metodologia/Livro_SINAPI_Calculos_Parametros.pdf" TargetMode="External"/><Relationship Id="rId596" Type="http://schemas.openxmlformats.org/officeDocument/2006/relationships/hyperlink" Target="https://www.caixa.gov.br/Downloads/sinapi-cadernos-tecnicos/SINAPI-CT-ASSENTAMENTO-DE-TUBOS-DE-PVC-E-METALICOS-EM-REDES-DE-AGUA.pdf" TargetMode="External"/><Relationship Id="rId2277" Type="http://schemas.openxmlformats.org/officeDocument/2006/relationships/hyperlink" Target="https://www.caixa.gov.br/Downloads/sinapi-cadernos-tecnicos/SINAPI-CT-DEPRECIACAO-JUROS-IMPOSTOS-E-SEGUROS-MANUTENCAO-E-MATERIAIS-NA-OPERACAO-DOS-EQUIPAMENTOS.pdf" TargetMode="External"/><Relationship Id="rId2691" Type="http://schemas.openxmlformats.org/officeDocument/2006/relationships/hyperlink" Target="https://www.caixa.gov.br/Downloads/sinapi-cadernos-tecnicos/SINAPI-CT-DEPRECIACAO-JUROS-IMPOSTOS-E-SEGUROS-MANUTENCAO-E-MATERIAIS-NA-OPERACAO-DOS-EQUIPAMENTOS.pdf" TargetMode="External"/><Relationship Id="rId3328" Type="http://schemas.openxmlformats.org/officeDocument/2006/relationships/hyperlink" Target="https://www.caixa.gov.br/Downloads/sinapi-cadernos-tecnicos/SINAPI-CT-ESCAVACAO-DE-VALAS.pdf" TargetMode="External"/><Relationship Id="rId3742" Type="http://schemas.openxmlformats.org/officeDocument/2006/relationships/hyperlink" Target="https://www.caixa.gov.br/Downloads/sinapi-cadernos-tecnicos/SINAPI-CT-ESTRUTURAS-PRE-FABRICADAS-E-PRE-MOLDADAS.pdf" TargetMode="External"/><Relationship Id="rId6898" Type="http://schemas.openxmlformats.org/officeDocument/2006/relationships/hyperlink" Target="https://www.caixa.gov.br/Downloads/sinapi-metodologia/Livro_SINAPI_Calculos_Parametros.pdf" TargetMode="External"/><Relationship Id="rId249" Type="http://schemas.openxmlformats.org/officeDocument/2006/relationships/hyperlink" Target="https://www.caixa.gov.br/Downloads/sinapi-cadernos-tecnicos/SINAPI-CT-ARGAMASSAS.pdf" TargetMode="External"/><Relationship Id="rId663" Type="http://schemas.openxmlformats.org/officeDocument/2006/relationships/hyperlink" Target="https://www.caixa.gov.br/Downloads/sinapi-cadernos-tecnicos/SINAPI-CT-ASSENTAMENTO-DE-TUBOS-DE-ESGOTO-OU-DRENAGEM-PLUVIAL-EM-CONCRETO.pdf" TargetMode="External"/><Relationship Id="rId1293" Type="http://schemas.openxmlformats.org/officeDocument/2006/relationships/hyperlink" Target="https://www.caixa.gov.br/Downloads/sinapi-cadernos-tecnicos/SINAPI-CT-CONCRETAGEM-PARA-ESTRUTURAS-DE-CONCRETO-ARMADO.pdf" TargetMode="External"/><Relationship Id="rId2344" Type="http://schemas.openxmlformats.org/officeDocument/2006/relationships/hyperlink" Target="https://www.caixa.gov.br/Downloads/sinapi-cadernos-tecnicos/SINAPI-CT-DEPRECIACAO-JUROS-IMPOSTOS-E-SEGUROS-MANUTENCAO-E-MATERIAIS-NA-OPERACAO-DOS-EQUIPAMENTOS.pdf" TargetMode="External"/><Relationship Id="rId7949" Type="http://schemas.openxmlformats.org/officeDocument/2006/relationships/hyperlink" Target="https://www.caixa.gov.br/Downloads/sinapi-cadernos-tecnicos/SINAPI-CT-PINTURA-PARA-PISOS-E-PARA-SINALIZACAO-HORIZONTAL-E-VERTICAL.pdf" TargetMode="External"/><Relationship Id="rId9371" Type="http://schemas.openxmlformats.org/officeDocument/2006/relationships/hyperlink" Target="https://www.caixa.gov.br/Downloads/sinapi-cadernos-tecnicos/SINAPI-CT-TRANSPORTE-CARGA-E-DESCARGA-DE-MATERIAIS.pdf" TargetMode="External"/><Relationship Id="rId316" Type="http://schemas.openxmlformats.org/officeDocument/2006/relationships/hyperlink" Target="https://www.caixa.gov.br/Downloads/sinapi-cadernos-tecnicos/SINAPI-CT-ARMACAO-PARA-ESTRUTURAS-DE-CONCRETO-ARMADO.pdf" TargetMode="External"/><Relationship Id="rId6965" Type="http://schemas.openxmlformats.org/officeDocument/2006/relationships/hyperlink" Target="https://www.caixa.gov.br/Downloads/sinapi-metodologia/Livro_SINAPI_Calculos_Parametros.pdf" TargetMode="External"/><Relationship Id="rId9024" Type="http://schemas.openxmlformats.org/officeDocument/2006/relationships/hyperlink" Target="https://www.caixa.gov.br/Downloads/sinapi-cadernos-tecnicos/SINAPI-CT-TELHAMENTO-PARA-COBERTURA.pdf" TargetMode="External"/><Relationship Id="rId730" Type="http://schemas.openxmlformats.org/officeDocument/2006/relationships/hyperlink" Target="https://www.caixa.gov.br/Downloads/sinapi-cadernos-tecnicos/SINAPI-CT-ATERRO-E-REATERRO-DE-VALAS.pdf" TargetMode="External"/><Relationship Id="rId1013" Type="http://schemas.openxmlformats.org/officeDocument/2006/relationships/hyperlink" Target="https://www.caixa.gov.br/Downloads/sinapi-cadernos-tecnicos/SINAPI-CT-BOCAS-PARA-BUEIROS.pdf" TargetMode="External"/><Relationship Id="rId1360" Type="http://schemas.openxmlformats.org/officeDocument/2006/relationships/hyperlink" Target="https://www.caixa.gov.br/Downloads/sinapi-cadernos-tecnicos/SINAPI-CT-CONCRETO-PROTENDIDO.pdf" TargetMode="External"/><Relationship Id="rId2411" Type="http://schemas.openxmlformats.org/officeDocument/2006/relationships/hyperlink" Target="https://www.caixa.gov.br/Downloads/sinapi-cadernos-tecnicos/SINAPI-CT-DEPRECIACAO-JUROS-IMPOSTOS-E-SEGUROS-MANUTENCAO-E-MATERIAIS-NA-OPERACAO-DOS-EQUIPAMENTOS.pdf" TargetMode="External"/><Relationship Id="rId4169" Type="http://schemas.openxmlformats.org/officeDocument/2006/relationships/hyperlink" Target="https://www.caixa.gov.br/Downloads/sinapi-cadernos-tecnicos/SINAPI-CT-GALERIAS-COM-ADUELAS-DE-CONCRETO.pdf" TargetMode="External"/><Relationship Id="rId5567" Type="http://schemas.openxmlformats.org/officeDocument/2006/relationships/hyperlink" Target="https://www.caixa.gov.br/Downloads/sinapi-cadernos-tecnicos/SINAPI-CT-INSTALACOES-PREDIAIS-DE-AGUA-FRIA-EM-PVC.pdf" TargetMode="External"/><Relationship Id="rId5981" Type="http://schemas.openxmlformats.org/officeDocument/2006/relationships/hyperlink" Target="https://www.caixa.gov.br/Downloads/sinapi-cadernos-tecnicos/SINAPI-CT-INSTALACOES-DE-GAS-E-INCENDIO-EM-ACO-E-FERRO-GALVANIZADO.pdf" TargetMode="External"/><Relationship Id="rId6618" Type="http://schemas.openxmlformats.org/officeDocument/2006/relationships/hyperlink" Target="https://www.caixa.gov.br/Downloads/sinapi-cadernos-tecnicos/SINAPI-CT-INSTALACOES-PARA-CANTEIROS-DE-OBRAS.pdf" TargetMode="External"/><Relationship Id="rId8040" Type="http://schemas.openxmlformats.org/officeDocument/2006/relationships/hyperlink" Target="https://www.caixa.gov.br/Downloads/sinapi-cadernos-tecnicos/SINAPI-CT-POSTES-DE-CONCRETO-E-METALICOS.pdf" TargetMode="External"/><Relationship Id="rId4583" Type="http://schemas.openxmlformats.org/officeDocument/2006/relationships/hyperlink" Target="https://www.caixa.gov.br/Downloads/sinapi-cadernos-tecnicos/SINAPI-CT-INSTALACOES-ELETRICAS-ELETRODUTOS-CONEXOES-E-CONDULETES-APARENTES.pdf" TargetMode="External"/><Relationship Id="rId5634" Type="http://schemas.openxmlformats.org/officeDocument/2006/relationships/hyperlink" Target="https://www.caixa.gov.br/Downloads/sinapi-cadernos-tecnicos/SINAPI-CT-INSTALACOES-PREDIAIS-DE-AGUA-FRIA-EM-PVC.pdf" TargetMode="External"/><Relationship Id="rId3185" Type="http://schemas.openxmlformats.org/officeDocument/2006/relationships/hyperlink" Target="https://www.caixa.gov.br/Downloads/sinapi-cadernos-tecnicos/SINAPI-CT-ESCAVACAO-HORIZONTAL.pdf" TargetMode="External"/><Relationship Id="rId4236" Type="http://schemas.openxmlformats.org/officeDocument/2006/relationships/hyperlink" Target="https://www.caixa.gov.br/Downloads/sinapi-cadernos-tecnicos/SINAPI-CT-GUARDA-CORPO-CORRIMAO-E-GRADE-PARA-ESQUADRIAS.pdf" TargetMode="External"/><Relationship Id="rId4650" Type="http://schemas.openxmlformats.org/officeDocument/2006/relationships/hyperlink" Target="https://www.caixa.gov.br/Downloads/sinapi-cadernos-tecnicos/SINAPI-CT-INSTALACOES-ELETRICAS-QUADROS-CABOS-DISJUNTORES-CONTATORES-E-BARRAMENTOS-BLINDADOS.pdf" TargetMode="External"/><Relationship Id="rId5701" Type="http://schemas.openxmlformats.org/officeDocument/2006/relationships/hyperlink" Target="https://www.caixa.gov.br/Downloads/sinapi-cadernos-tecnicos/SINAPI-CT-INSTALACOES-PREDIAIS-DE-AGUA-QUENTE-EM-CPVC.pdf" TargetMode="External"/><Relationship Id="rId8857" Type="http://schemas.openxmlformats.org/officeDocument/2006/relationships/hyperlink" Target="https://www.caixa.gov.br/Downloads/sinapi-cadernos-tecnicos/SINAPI-CT-SINALIZACAO-VERTICAL-VIARIA.pdf" TargetMode="External"/><Relationship Id="rId3252" Type="http://schemas.openxmlformats.org/officeDocument/2006/relationships/hyperlink" Target="https://www.caixa.gov.br/Downloads/sinapi-cadernos-tecnicos/SINAPI-CT-ESCAVACAO-VERTICAL-A-CEU-ABERTO.pdf" TargetMode="External"/><Relationship Id="rId4303" Type="http://schemas.openxmlformats.org/officeDocument/2006/relationships/hyperlink" Target="https://www.caixa.gov.br/Downloads/sinapi-cadernos-tecnicos/SINAPI-CT-ILUMINACAO-PREDIAL-E-MONITORAMENTO.pdf" TargetMode="External"/><Relationship Id="rId7459" Type="http://schemas.openxmlformats.org/officeDocument/2006/relationships/hyperlink" Target="https://www.caixa.gov.br/Downloads/sinapi-cadernos-tecnicos/SINAPI-CT-MONOCAPA.pdf" TargetMode="External"/><Relationship Id="rId7873" Type="http://schemas.openxmlformats.org/officeDocument/2006/relationships/hyperlink" Target="https://www.caixa.gov.br/Downloads/sinapi-cadernos-tecnicos/SINAPI-CT-PINTURA-EM-MADEIRA.pdf" TargetMode="External"/><Relationship Id="rId173" Type="http://schemas.openxmlformats.org/officeDocument/2006/relationships/hyperlink" Target="https://www.caixa.gov.br/Downloads/sinapi-cadernos-tecnicos/SINAPI-CT-ARGAMASSAS.pdf" TargetMode="External"/><Relationship Id="rId6475" Type="http://schemas.openxmlformats.org/officeDocument/2006/relationships/hyperlink" Target="https://www.caixa.gov.br/Downloads/sinapi-cadernos-tecnicos/SINAPI-CT-INSTALACOES-EM-COBRE.pdf" TargetMode="External"/><Relationship Id="rId7526" Type="http://schemas.openxmlformats.org/officeDocument/2006/relationships/hyperlink" Target="https://www.caixa.gov.br/Downloads/sinapi-cadernos-tecnicos/SINAPI-CT-PAREDES-DE-CONCRETO-CONCRETAGEM.pdf" TargetMode="External"/><Relationship Id="rId8924" Type="http://schemas.openxmlformats.org/officeDocument/2006/relationships/hyperlink" Target="https://www.caixa.gov.br/Downloads/sinapi-cadernos-tecnicos/SINAPI-CT-SISTEMAS-DE-MEDICAO.pdf" TargetMode="External"/><Relationship Id="rId240" Type="http://schemas.openxmlformats.org/officeDocument/2006/relationships/hyperlink" Target="https://www.caixa.gov.br/Downloads/sinapi-cadernos-tecnicos/SINAPI-CT-ARGAMASSAS.pdf" TargetMode="External"/><Relationship Id="rId5077" Type="http://schemas.openxmlformats.org/officeDocument/2006/relationships/hyperlink" Target="https://www.caixa.gov.br/Downloads/sinapi-cadernos-tecnicos/SINAPI-CT-INSTALACOES-HIDRAULICAS-RESERVACAO-E-BOMBAS-DE-RECALQUE.pdf" TargetMode="External"/><Relationship Id="rId6128" Type="http://schemas.openxmlformats.org/officeDocument/2006/relationships/hyperlink" Target="https://www.caixa.gov.br/Downloads/sinapi-cadernos-tecnicos/SINAPI-CT-INSTALACOES-DE-GAS-E-INCENDIO-EM-ACO-E-FERRO-GALVANIZADO.pdf" TargetMode="External"/><Relationship Id="rId7940" Type="http://schemas.openxmlformats.org/officeDocument/2006/relationships/hyperlink" Target="https://www.caixa.gov.br/Downloads/sinapi-cadernos-tecnicos/SINAPI-CT-PINTURA-EM-SUPERFICIES-METALICAS.pdf" TargetMode="External"/><Relationship Id="rId4093" Type="http://schemas.openxmlformats.org/officeDocument/2006/relationships/hyperlink" Target="https://www.caixa.gov.br/Downloads/sinapi-cadernos-tecnicos/SINAPI-CT-FORMAS-PARA-ESTRUTURAS-DE-CONCRETO-ARMADO.pdf" TargetMode="External"/><Relationship Id="rId5144" Type="http://schemas.openxmlformats.org/officeDocument/2006/relationships/hyperlink" Target="https://www.caixa.gov.br/Downloads/sinapi-cadernos-tecnicos/SINAPI-CT-INSTALACOES-HIDRAULICAS-EM-PEX.pdf" TargetMode="External"/><Relationship Id="rId5491" Type="http://schemas.openxmlformats.org/officeDocument/2006/relationships/hyperlink" Target="https://www.caixa.gov.br/Downloads/sinapi-cadernos-tecnicos/SINAPI-CT-INSTALACOES-PREDIAIS-DE-AGUA-FRIA-EM-PVC.pdf" TargetMode="External"/><Relationship Id="rId6542" Type="http://schemas.openxmlformats.org/officeDocument/2006/relationships/hyperlink" Target="https://www.caixa.gov.br/Downloads/sinapi-cadernos-tecnicos/SINAPI-CT-INSTALACOES-EM-COBRE.pdf" TargetMode="External"/><Relationship Id="rId9698" Type="http://schemas.openxmlformats.org/officeDocument/2006/relationships/hyperlink" Target="https://www.caixa.gov.br/Downloads/sinapi-cadernos-tecnicos/SINAPI-CT-VALVULAS-PARA-REDES-DE-SANEAMENTO.pdf" TargetMode="External"/><Relationship Id="rId1687" Type="http://schemas.openxmlformats.org/officeDocument/2006/relationships/hyperlink" Target="https://www.caixa.gov.br/Downloads/sinapi-cadernos-tecnicos/SINAPI-CT-CUSTOS-HORARIOS-PRODUTIVO-E-IMPRODUTIVO-DOS-EQUIPAMENTOS.pdf" TargetMode="External"/><Relationship Id="rId2738" Type="http://schemas.openxmlformats.org/officeDocument/2006/relationships/hyperlink" Target="https://www.caixa.gov.br/Downloads/sinapi-cadernos-tecnicos/SINAPI-CT-DRENAGEM-DE-AR-CONDICIONADO.pdf" TargetMode="External"/><Relationship Id="rId1754" Type="http://schemas.openxmlformats.org/officeDocument/2006/relationships/hyperlink" Target="https://www.caixa.gov.br/Downloads/sinapi-cadernos-tecnicos/SINAPI-CT-CUSTOS-HORARIOS-PRODUTIVO-E-IMPRODUTIVO-DOS-EQUIPAMENTOS.pdf" TargetMode="External"/><Relationship Id="rId2805" Type="http://schemas.openxmlformats.org/officeDocument/2006/relationships/hyperlink" Target="https://www.caixa.gov.br/Downloads/sinapi-cadernos-tecnicos/SINAPI-CT-DUTOS-PARA-AR-CONDICIONADO.pdf" TargetMode="External"/><Relationship Id="rId4160" Type="http://schemas.openxmlformats.org/officeDocument/2006/relationships/hyperlink" Target="https://www.caixa.gov.br/Downloads/sinapi-cadernos-tecnicos/SINAPI-CT-GALERIAS-COM-ADUELAS-DE-CONCRETO.pdf" TargetMode="External"/><Relationship Id="rId5211" Type="http://schemas.openxmlformats.org/officeDocument/2006/relationships/hyperlink" Target="https://www.caixa.gov.br/Downloads/sinapi-cadernos-tecnicos/SINAPI-CT-INSTALACOES-HIDRAULICAS-EM-PEX.pdf" TargetMode="External"/><Relationship Id="rId8367" Type="http://schemas.openxmlformats.org/officeDocument/2006/relationships/hyperlink" Target="https://www.caixa.gov.br/Downloads/sinapi-cadernos-tecnicos/SINAPI-CT-RADIER-PISO-DE-CONCRETO-E-LAJE-SOBRE-SOLO.pdf" TargetMode="External"/><Relationship Id="rId8781" Type="http://schemas.openxmlformats.org/officeDocument/2006/relationships/hyperlink" Target="https://www.caixa.gov.br/Downloads/sinapi-cadernos-tecnicos/SINAPI-CT-REVESTIMENTOS-CERAMICOS-INTERNOS.pdf" TargetMode="External"/><Relationship Id="rId9418" Type="http://schemas.openxmlformats.org/officeDocument/2006/relationships/hyperlink" Target="https://www.caixa.gov.br/Downloads/sinapi-cadernos-tecnicos/SINAPI-CT-TUBULACAO-FLANGEADA-PARA-REDES-DE-AGUA.pdf" TargetMode="External"/><Relationship Id="rId46" Type="http://schemas.openxmlformats.org/officeDocument/2006/relationships/hyperlink" Target="https://www.caixa.gov.br/Downloads/sinapi-cadernos-tecnicos/SINAPI-CT-ALVENARIA-DE-VEDACAO.pdf" TargetMode="External"/><Relationship Id="rId1407" Type="http://schemas.openxmlformats.org/officeDocument/2006/relationships/hyperlink" Target="https://www.caixa.gov.br/Downloads/sinapi-cadernos-tecnicos/SINAPI-CT-CONTRAPISO.pdf" TargetMode="External"/><Relationship Id="rId1821" Type="http://schemas.openxmlformats.org/officeDocument/2006/relationships/hyperlink" Target="https://www.caixa.gov.br/Downloads/sinapi-cadernos-tecnicos/SINAPI-CT-CUSTOS-HORARIOS-PRODUTIVO-E-IMPRODUTIVO-DOS-EQUIPAMENTOS.pdf" TargetMode="External"/><Relationship Id="rId4977" Type="http://schemas.openxmlformats.org/officeDocument/2006/relationships/hyperlink" Target="https://www.caixa.gov.br/Downloads/sinapi-cadernos-tecnicos/SINAPI-CT-INSTALACOES-HIDRAULICAS-RESERVACAO-E-BOMBAS-DE-RECALQUE.pdf" TargetMode="External"/><Relationship Id="rId7383" Type="http://schemas.openxmlformats.org/officeDocument/2006/relationships/hyperlink" Target="https://www.caixa.gov.br/Downloads/sinapi-cadernos-tecnicos/SINAPI-CT-MASSA-UNICA-INTERNA.pdf" TargetMode="External"/><Relationship Id="rId8434" Type="http://schemas.openxmlformats.org/officeDocument/2006/relationships/hyperlink" Target="https://www.caixa.gov.br/Downloads/sinapi-cadernos-tecnicos/SINAPI-CT-RASGOS-E-FIXACOES.pdf" TargetMode="External"/><Relationship Id="rId3579" Type="http://schemas.openxmlformats.org/officeDocument/2006/relationships/hyperlink" Target="https://www.caixa.gov.br/Downloads/sinapi-cadernos-tecnicos/SINAPI-CT-ESTACAS-BROCA-STRAUSS-E-ESCAVADA-COM-FLUIDO-ESTABILIZANTE.pdf" TargetMode="External"/><Relationship Id="rId7036" Type="http://schemas.openxmlformats.org/officeDocument/2006/relationships/hyperlink" Target="https://www.caixa.gov.br/Downloads/sinapi-metodologia/Livro_SINAPI_Calculos_Parametros.pdf" TargetMode="External"/><Relationship Id="rId7450" Type="http://schemas.openxmlformats.org/officeDocument/2006/relationships/hyperlink" Target="https://www.caixa.gov.br/Downloads/sinapi-cadernos-tecnicos/SINAPI-CT-MOBILIARIO-URBANO.pdf" TargetMode="External"/><Relationship Id="rId8501" Type="http://schemas.openxmlformats.org/officeDocument/2006/relationships/hyperlink" Target="https://www.caixa.gov.br/Downloads/sinapi-cadernos-tecnicos/SINAPI-CT-RECOMPOSICAO-DE-PAVIMENTOS.pdf" TargetMode="External"/><Relationship Id="rId2595" Type="http://schemas.openxmlformats.org/officeDocument/2006/relationships/hyperlink" Target="https://www.caixa.gov.br/Downloads/sinapi-cadernos-tecnicos/SINAPI-CT-DEPRECIACAO-JUROS-IMPOSTOS-E-SEGUROS-MANUTENCAO-E-MATERIAIS-NA-OPERACAO-DOS-EQUIPAMENTOS.pdf" TargetMode="External"/><Relationship Id="rId3993" Type="http://schemas.openxmlformats.org/officeDocument/2006/relationships/hyperlink" Target="https://www.caixa.gov.br/Downloads/sinapi-cadernos-tecnicos/SINAPI-CT-FUNDACOES-RASAS-(BLOCOS-SAPATAS-VIGAS-BALDRAME).pdf" TargetMode="External"/><Relationship Id="rId6052" Type="http://schemas.openxmlformats.org/officeDocument/2006/relationships/hyperlink" Target="https://www.caixa.gov.br/Downloads/sinapi-cadernos-tecnicos/SINAPI-CT-INSTALACOES-DE-GAS-E-INCENDIO-EM-ACO-E-FERRO-GALVANIZADO.pdf" TargetMode="External"/><Relationship Id="rId7103" Type="http://schemas.openxmlformats.org/officeDocument/2006/relationships/hyperlink" Target="https://www.caixa.gov.br/Downloads/sinapi-metodologia/Livro_SINAPI_Calculos_Parametros.pdf" TargetMode="External"/><Relationship Id="rId567" Type="http://schemas.openxmlformats.org/officeDocument/2006/relationships/hyperlink" Target="https://www.caixa.gov.br/Downloads/sinapi-cadernos-tecnicos/SINAPI-CT-ASSENTAMENTO-DE-TUBOS-DE-PVC-E-METALICOS-EM-REDES-DE-AGUA.pdf" TargetMode="External"/><Relationship Id="rId1197" Type="http://schemas.openxmlformats.org/officeDocument/2006/relationships/hyperlink" Target="https://www.caixa.gov.br/Downloads/sinapi-cadernos-tecnicos/SINAPI-CT-CANALETAS-GRELHAS-E-CAIXAS-COM-GRELHA-PARA-DRENAGEM.pdf" TargetMode="External"/><Relationship Id="rId2248" Type="http://schemas.openxmlformats.org/officeDocument/2006/relationships/hyperlink" Target="https://www.caixa.gov.br/Downloads/sinapi-cadernos-tecnicos/SINAPI-CT-DEPRECIACAO-JUROS-IMPOSTOS-E-SEGUROS-MANUTENCAO-E-MATERIAIS-NA-OPERACAO-DOS-EQUIPAMENTOS.pdf" TargetMode="External"/><Relationship Id="rId3646" Type="http://schemas.openxmlformats.org/officeDocument/2006/relationships/hyperlink" Target="https://www.caixa.gov.br/Downloads/sinapi-cadernos-tecnicos/SINAPI-CT-ESTRUTURA-E-TRAMA-PARA-COBERTURA.pdf" TargetMode="External"/><Relationship Id="rId9275" Type="http://schemas.openxmlformats.org/officeDocument/2006/relationships/hyperlink" Target="https://www.caixa.gov.br/Downloads/sinapi-cadernos-tecnicos/SINAPI-CT-TRANSPORTE-CARGA-E-DESCARGA-DE-MATERIAIS.pdf" TargetMode="External"/><Relationship Id="rId981" Type="http://schemas.openxmlformats.org/officeDocument/2006/relationships/hyperlink" Target="https://www.caixa.gov.br/Downloads/sinapi-cadernos-tecnicos/SINAPI-CT-ATERROS-BASES-SUB-BASES-E-IMPRIMACOES.pdf" TargetMode="External"/><Relationship Id="rId2662" Type="http://schemas.openxmlformats.org/officeDocument/2006/relationships/hyperlink" Target="https://www.caixa.gov.br/Downloads/sinapi-cadernos-tecnicos/SINAPI-CT-DEPRECIACAO-JUROS-IMPOSTOS-E-SEGUROS-MANUTENCAO-E-MATERIAIS-NA-OPERACAO-DOS-EQUIPAMENTOS.pdf" TargetMode="External"/><Relationship Id="rId3713" Type="http://schemas.openxmlformats.org/officeDocument/2006/relationships/hyperlink" Target="https://www.caixa.gov.br/Downloads/sinapi-cadernos-tecnicos/SINAPI-CT-ESTRUTURA-E-TRAMA-PARA-COBERTURA.pdf" TargetMode="External"/><Relationship Id="rId6869" Type="http://schemas.openxmlformats.org/officeDocument/2006/relationships/hyperlink" Target="https://www.caixa.gov.br/Downloads/sinapi-metodologia/Livro_SINAPI_Calculos_Parametros.pdf" TargetMode="External"/><Relationship Id="rId634" Type="http://schemas.openxmlformats.org/officeDocument/2006/relationships/hyperlink" Target="https://www.caixa.gov.br/Downloads/sinapi-cadernos-tecnicos/SINAPI-CT-ASSENTAMENTO-DE-TUBOS-DE-ESGOTO-OU-DRENAGEM-PLUVIAL-EM-CONCRETO.pdf" TargetMode="External"/><Relationship Id="rId1264" Type="http://schemas.openxmlformats.org/officeDocument/2006/relationships/hyperlink" Target="https://www.caixa.gov.br/Downloads/sinapi-cadernos-tecnicos/SINAPI-CT-CHAPISCO.pdf" TargetMode="External"/><Relationship Id="rId2315" Type="http://schemas.openxmlformats.org/officeDocument/2006/relationships/hyperlink" Target="https://www.caixa.gov.br/Downloads/sinapi-cadernos-tecnicos/SINAPI-CT-DEPRECIACAO-JUROS-IMPOSTOS-E-SEGUROS-MANUTENCAO-E-MATERIAIS-NA-OPERACAO-DOS-EQUIPAMENTOS.pdf" TargetMode="External"/><Relationship Id="rId5885" Type="http://schemas.openxmlformats.org/officeDocument/2006/relationships/hyperlink" Target="https://www.caixa.gov.br/Downloads/sinapi-cadernos-tecnicos/SINAPI-CT-INSTALACOES-PREDIAIS-DE-AGUAS-PLUVIAIS-TUBOS-CONEXOES-CAIXAS-E-RALOS.pdf" TargetMode="External"/><Relationship Id="rId6936" Type="http://schemas.openxmlformats.org/officeDocument/2006/relationships/hyperlink" Target="https://www.caixa.gov.br/Downloads/sinapi-metodologia/Livro_SINAPI_Calculos_Parametros.pdf" TargetMode="External"/><Relationship Id="rId8291" Type="http://schemas.openxmlformats.org/officeDocument/2006/relationships/hyperlink" Target="https://www.caixa.gov.br/Downloads/sinapi-cadernos-tecnicos/SINAPI-CT-PRODUCAO-DE-CONCRETO.pdf" TargetMode="External"/><Relationship Id="rId9342" Type="http://schemas.openxmlformats.org/officeDocument/2006/relationships/hyperlink" Target="https://www.caixa.gov.br/Downloads/sinapi-cadernos-tecnicos/SINAPI-CT-TRANSPORTE-CARGA-E-DESCARGA-DE-MATERIAIS.pdf" TargetMode="External"/><Relationship Id="rId701" Type="http://schemas.openxmlformats.org/officeDocument/2006/relationships/hyperlink" Target="https://www.caixa.gov.br/Downloads/sinapi-cadernos-tecnicos/SINAPI-CT-ASSENTAMENTO-DE-TUBOS-DE-ESGOTO-OU-DRENAGEM-PLUVIAL-EM-CONCRETO.pdf" TargetMode="External"/><Relationship Id="rId1331" Type="http://schemas.openxmlformats.org/officeDocument/2006/relationships/hyperlink" Target="https://www.caixa.gov.br/Downloads/sinapi-cadernos-tecnicos/SINAPI-CT-CONCRETO-PROJETADO.pdf" TargetMode="External"/><Relationship Id="rId4487" Type="http://schemas.openxmlformats.org/officeDocument/2006/relationships/hyperlink" Target="https://www.caixa.gov.br/Downloads/sinapi-cadernos-tecnicos/SINAPI-CT-INSTALACOES-ELETRICAS-ELETRODUTOS-EMBUTIDOS-CABOS-CAIXAS-TOMADAS-E-INTERRUPTORES.pdf" TargetMode="External"/><Relationship Id="rId5538" Type="http://schemas.openxmlformats.org/officeDocument/2006/relationships/hyperlink" Target="https://www.caixa.gov.br/Downloads/sinapi-cadernos-tecnicos/SINAPI-CT-INSTALACOES-PREDIAIS-DE-AGUA-FRIA-EM-PVC.pdf" TargetMode="External"/><Relationship Id="rId5952" Type="http://schemas.openxmlformats.org/officeDocument/2006/relationships/hyperlink" Target="https://www.caixa.gov.br/Downloads/sinapi-cadernos-tecnicos/SINAPI-CT-INSTALACOES-DE-GAS-E-INCENDIO-EM-ACO-E-FERRO-GALVANIZADO.pdf" TargetMode="External"/><Relationship Id="rId3089" Type="http://schemas.openxmlformats.org/officeDocument/2006/relationships/hyperlink" Target="https://www.caixa.gov.br/Downloads/sinapi-cadernos-tecnicos/SINAPI-CT-ESCADAS.pdf" TargetMode="External"/><Relationship Id="rId4554" Type="http://schemas.openxmlformats.org/officeDocument/2006/relationships/hyperlink" Target="https://www.caixa.gov.br/Downloads/sinapi-cadernos-tecnicos/SINAPI-CT-INSTALACOES-ELETRICAS-ELETRODUTOS-CONEXOES-E-CONDULETES-APARENTES.pdf" TargetMode="External"/><Relationship Id="rId5605" Type="http://schemas.openxmlformats.org/officeDocument/2006/relationships/hyperlink" Target="https://www.caixa.gov.br/Downloads/sinapi-cadernos-tecnicos/SINAPI-CT-INSTALACOES-PREDIAIS-DE-AGUA-FRIA-EM-PVC.pdf" TargetMode="External"/><Relationship Id="rId8011" Type="http://schemas.openxmlformats.org/officeDocument/2006/relationships/hyperlink" Target="https://www.caixa.gov.br/Downloads/sinapi-cadernos-tecnicos/SINAPI-CT-PISOS.pdf" TargetMode="External"/><Relationship Id="rId3156" Type="http://schemas.openxmlformats.org/officeDocument/2006/relationships/hyperlink" Target="https://www.caixa.gov.br/Downloads/sinapi-cadernos-tecnicos/SINAPI-CT-ESCAVACAO-HORIZONTAL.pdf" TargetMode="External"/><Relationship Id="rId4207" Type="http://schemas.openxmlformats.org/officeDocument/2006/relationships/hyperlink" Target="https://www.caixa.gov.br/Downloads/sinapi-cadernos-tecnicos/SINAPI-CT-GRAUTE-E-ARMACAO.pdf" TargetMode="External"/><Relationship Id="rId491" Type="http://schemas.openxmlformats.org/officeDocument/2006/relationships/hyperlink" Target="https://www.caixa.gov.br/Downloads/sinapi-cadernos-tecnicos/SINAPI-CT-ASSENTAMENTO-DE-TUBOS-DE-PVC-E-METALICOS-EM-REDES-DE-AGUA.pdf" TargetMode="External"/><Relationship Id="rId2172" Type="http://schemas.openxmlformats.org/officeDocument/2006/relationships/hyperlink" Target="https://www.caixa.gov.br/Downloads/sinapi-cadernos-tecnicos/SINAPI-CT-DEPRECIACAO-JUROS-IMPOSTOS-E-SEGUROS-MANUTENCAO-E-MATERIAIS-NA-OPERACAO-DOS-EQUIPAMENTOS.pdf" TargetMode="External"/><Relationship Id="rId3223" Type="http://schemas.openxmlformats.org/officeDocument/2006/relationships/hyperlink" Target="https://www.caixa.gov.br/Downloads/sinapi-cadernos-tecnicos/SINAPI-CT-ESCAVACAO-VERTICAL-A-CEU-ABERTO.pdf" TargetMode="External"/><Relationship Id="rId3570" Type="http://schemas.openxmlformats.org/officeDocument/2006/relationships/hyperlink" Target="https://www.caixa.gov.br/Downloads/sinapi-cadernos-tecnicos/SINAPI-CT-ESQUADRIAS-PORTAS.pdf" TargetMode="External"/><Relationship Id="rId4621" Type="http://schemas.openxmlformats.org/officeDocument/2006/relationships/hyperlink" Target="https://www.caixa.gov.br/Downloads/sinapi-cadernos-tecnicos/SINAPI-CT-INSTALACOES-ELETRICAS-ELETRODUTOS-CONEXOES-E-CONDULETES-APARENTES.pdf" TargetMode="External"/><Relationship Id="rId6379" Type="http://schemas.openxmlformats.org/officeDocument/2006/relationships/hyperlink" Target="https://www.caixa.gov.br/Downloads/sinapi-cadernos-tecnicos/SINAPI-CT-INSTALACOES-EM-COBRE.pdf" TargetMode="External"/><Relationship Id="rId7777" Type="http://schemas.openxmlformats.org/officeDocument/2006/relationships/hyperlink" Target="https://www.caixa.gov.br/Downloads/sinapi-cadernos-tecnicos/SINAPI-CT-PERFURACAO-HORIZONTAL-DIRECIONAL-HDD.pdf" TargetMode="External"/><Relationship Id="rId8828" Type="http://schemas.openxmlformats.org/officeDocument/2006/relationships/hyperlink" Target="https://www.caixa.gov.br/Downloads/sinapi-cadernos-tecnicos/SINAPI-CT-SINALIZACAO-HORIZONTAL-VIARIA.pdf" TargetMode="External"/><Relationship Id="rId144" Type="http://schemas.openxmlformats.org/officeDocument/2006/relationships/hyperlink" Target="https://www.caixa.gov.br/Downloads/sinapi-cadernos-tecnicos/SINAPI-CT-ARGAMASSAS.pdf" TargetMode="External"/><Relationship Id="rId6793" Type="http://schemas.openxmlformats.org/officeDocument/2006/relationships/hyperlink" Target="https://www.caixa.gov.br/Downloads/sinapi-metodologia/Livro_SINAPI_Calculos_Parametros.pdf" TargetMode="External"/><Relationship Id="rId7844" Type="http://schemas.openxmlformats.org/officeDocument/2006/relationships/hyperlink" Target="https://www.caixa.gov.br/Downloads/sinapi-cadernos-tecnicos/SINAPI-CT-PINTURA-INTERNA.pdf" TargetMode="External"/><Relationship Id="rId2989" Type="http://schemas.openxmlformats.org/officeDocument/2006/relationships/hyperlink" Target="https://www.caixa.gov.br/Downloads/sinapi-cadernos-tecnicos/SINAPI-CT-EQUIPAMENTOS-DE-PROTECAO-COLETIVA.pdf" TargetMode="External"/><Relationship Id="rId5395" Type="http://schemas.openxmlformats.org/officeDocument/2006/relationships/hyperlink" Target="https://www.caixa.gov.br/Downloads/sinapi-cadernos-tecnicos/SINAPI-CT-INSTALACOES-PREDIAIS-DE-ESGOTO-TUBOS-E-CONEXOES.pdf" TargetMode="External"/><Relationship Id="rId6446" Type="http://schemas.openxmlformats.org/officeDocument/2006/relationships/hyperlink" Target="https://www.caixa.gov.br/Downloads/sinapi-cadernos-tecnicos/SINAPI-CT-INSTALACOES-EM-COBRE.pdf" TargetMode="External"/><Relationship Id="rId6860" Type="http://schemas.openxmlformats.org/officeDocument/2006/relationships/hyperlink" Target="https://www.caixa.gov.br/Downloads/sinapi-metodologia/Livro_SINAPI_Calculos_Parametros.pdf" TargetMode="External"/><Relationship Id="rId7911" Type="http://schemas.openxmlformats.org/officeDocument/2006/relationships/hyperlink" Target="https://www.caixa.gov.br/Downloads/sinapi-cadernos-tecnicos/SINAPI-CT-PINTURA-EM-SUPERFICIES-METALICAS.pdf" TargetMode="External"/><Relationship Id="rId211" Type="http://schemas.openxmlformats.org/officeDocument/2006/relationships/hyperlink" Target="https://www.caixa.gov.br/Downloads/sinapi-cadernos-tecnicos/SINAPI-CT-ARGAMASSAS.pdf" TargetMode="External"/><Relationship Id="rId5048" Type="http://schemas.openxmlformats.org/officeDocument/2006/relationships/hyperlink" Target="https://www.caixa.gov.br/Downloads/sinapi-cadernos-tecnicos/SINAPI-CT-INSTALACOES-HIDRAULICAS-RESERVACAO-E-BOMBAS-DE-RECALQUE.pdf" TargetMode="External"/><Relationship Id="rId5462" Type="http://schemas.openxmlformats.org/officeDocument/2006/relationships/hyperlink" Target="https://www.caixa.gov.br/Downloads/sinapi-cadernos-tecnicos/SINAPI-CT-INSTALACOES-PREDIAIS-DE-AGUA-FRIA-EM-PVC.pdf" TargetMode="External"/><Relationship Id="rId6513" Type="http://schemas.openxmlformats.org/officeDocument/2006/relationships/hyperlink" Target="https://www.caixa.gov.br/Downloads/sinapi-cadernos-tecnicos/SINAPI-CT-INSTALACOES-EM-COBRE.pdf" TargetMode="External"/><Relationship Id="rId9669" Type="http://schemas.openxmlformats.org/officeDocument/2006/relationships/hyperlink" Target="https://www.caixa.gov.br/Downloads/sinapi-cadernos-tecnicos/SINAPI-CT-VALVULAS-PARA-REDES-DE-SANEAMENTO.pdf" TargetMode="External"/><Relationship Id="rId1658" Type="http://schemas.openxmlformats.org/officeDocument/2006/relationships/hyperlink" Target="https://www.caixa.gov.br/Downloads/sinapi-cadernos-tecnicos/SINAPI-CT-CUSTOS-HORARIOS-PRODUTIVO-E-IMPRODUTIVO-DOS-EQUIPAMENTOS.pdf" TargetMode="External"/><Relationship Id="rId2709" Type="http://schemas.openxmlformats.org/officeDocument/2006/relationships/hyperlink" Target="https://www.caixa.gov.br/Downloads/sinapi-cadernos-tecnicos/SINAPI-CT-DEPRECIACAO-JUROS-IMPOSTOS-E-SEGUROS-MANUTENCAO-E-MATERIAIS-NA-OPERACAO-DOS-EQUIPAMENTOS.pdf" TargetMode="External"/><Relationship Id="rId4064" Type="http://schemas.openxmlformats.org/officeDocument/2006/relationships/hyperlink" Target="https://www.caixa.gov.br/Downloads/sinapi-cadernos-tecnicos/SINAPI-CT-FORMAS-PARA-ESTRUTURAS-DE-CONCRETO-ARMADO.pdf" TargetMode="External"/><Relationship Id="rId5115" Type="http://schemas.openxmlformats.org/officeDocument/2006/relationships/hyperlink" Target="https://www.caixa.gov.br/Downloads/sinapi-cadernos-tecnicos/SINAPI-CT-INSTALACOES-HIDRAULICAS-RESERVACAO-E-BOMBAS-DE-RECALQUE.pdf" TargetMode="External"/><Relationship Id="rId8685" Type="http://schemas.openxmlformats.org/officeDocument/2006/relationships/hyperlink" Target="https://www.caixa.gov.br/Downloads/sinapi-cadernos-tecnicos/SINAPI-CT-REDES-DE-AGUA-E-ESGOTO-EM-PEAD-LISO-(TUBOS-E-CONEXOES).pdf" TargetMode="External"/><Relationship Id="rId3080" Type="http://schemas.openxmlformats.org/officeDocument/2006/relationships/hyperlink" Target="https://www.caixa.gov.br/Downloads/sinapi-cadernos-tecnicos/SINAPI-CT-ESCADAS.pdf" TargetMode="External"/><Relationship Id="rId4131" Type="http://schemas.openxmlformats.org/officeDocument/2006/relationships/hyperlink" Target="https://www.caixa.gov.br/Downloads/sinapi-cadernos-tecnicos/SINAPI-CT-GABIOES-EXECUCAO-DE-MURO-E-PROTECAO-SUPERFICIAL.pdf" TargetMode="External"/><Relationship Id="rId7287" Type="http://schemas.openxmlformats.org/officeDocument/2006/relationships/hyperlink" Target="https://www.caixa.gov.br/Downloads/sinapi-cadernos-tecnicos/SINAPI-CT-MASSA-UNICA-EXTERNA.pdf" TargetMode="External"/><Relationship Id="rId8338" Type="http://schemas.openxmlformats.org/officeDocument/2006/relationships/hyperlink" Target="https://www.caixa.gov.br/Downloads/sinapi-cadernos-tecnicos/SINAPI-CT-QUADRAS-E-SEUS-EQUIPAMENTOS.pdf" TargetMode="External"/><Relationship Id="rId1725" Type="http://schemas.openxmlformats.org/officeDocument/2006/relationships/hyperlink" Target="https://www.caixa.gov.br/Downloads/sinapi-cadernos-tecnicos/SINAPI-CT-CUSTOS-HORARIOS-PRODUTIVO-E-IMPRODUTIVO-DOS-EQUIPAMENTOS.pdf" TargetMode="External"/><Relationship Id="rId7354" Type="http://schemas.openxmlformats.org/officeDocument/2006/relationships/hyperlink" Target="https://www.caixa.gov.br/Downloads/sinapi-cadernos-tecnicos/SINAPI-CT-MASSA-UNICA-EXTERNA.pdf" TargetMode="External"/><Relationship Id="rId8752" Type="http://schemas.openxmlformats.org/officeDocument/2006/relationships/hyperlink" Target="https://www.caixa.gov.br/Downloads/sinapi-cadernos-tecnicos/SINAPI-CT-REDES-DE-AGUA-E-ESGOTO-EM-PEAD-LISO-(TUBOS-E-CONEXOES).pdf" TargetMode="External"/><Relationship Id="rId17" Type="http://schemas.openxmlformats.org/officeDocument/2006/relationships/hyperlink" Target="https://www.caixa.gov.br/Downloads/sinapi-cadernos-tecnicos/SINAPI-CT-ALVENARIA-ESTRUTURAL-BLOCOS-CERAMICOS.pdf" TargetMode="External"/><Relationship Id="rId3897" Type="http://schemas.openxmlformats.org/officeDocument/2006/relationships/hyperlink" Target="https://www.caixa.gov.br/Downloads/sinapi-cadernos-tecnicos/SINAPI-CT-EXECUCAO-DE-TIRANTES.pdf" TargetMode="External"/><Relationship Id="rId4948" Type="http://schemas.openxmlformats.org/officeDocument/2006/relationships/hyperlink" Target="https://www.caixa.gov.br/Downloads/sinapi-cadernos-tecnicos/SINAPI-CT-INSTALACOES-HIDRAULICAS-RESERVACAO-E-BOMBAS-DE-RECALQUE.pdf" TargetMode="External"/><Relationship Id="rId7007" Type="http://schemas.openxmlformats.org/officeDocument/2006/relationships/hyperlink" Target="https://www.caixa.gov.br/Downloads/sinapi-metodologia/Livro_SINAPI_Calculos_Parametros.pdf" TargetMode="External"/><Relationship Id="rId8405" Type="http://schemas.openxmlformats.org/officeDocument/2006/relationships/hyperlink" Target="https://www.caixa.gov.br/Downloads/sinapi-cadernos-tecnicos/SINAPI-CT-RASGOS-E-FIXACOES.pdf" TargetMode="External"/><Relationship Id="rId2499" Type="http://schemas.openxmlformats.org/officeDocument/2006/relationships/hyperlink" Target="https://www.caixa.gov.br/Downloads/sinapi-cadernos-tecnicos/SINAPI-CT-DEPRECIACAO-JUROS-IMPOSTOS-E-SEGUROS-MANUTENCAO-E-MATERIAIS-NA-OPERACAO-DOS-EQUIPAMENTOS.pdf" TargetMode="External"/><Relationship Id="rId3964" Type="http://schemas.openxmlformats.org/officeDocument/2006/relationships/hyperlink" Target="https://www.caixa.gov.br/Downloads/sinapi-cadernos-tecnicos/SINAPI-CT-FOSSAS-E-SUMIDOUROS.pdf" TargetMode="External"/><Relationship Id="rId6370" Type="http://schemas.openxmlformats.org/officeDocument/2006/relationships/hyperlink" Target="https://www.caixa.gov.br/Downloads/sinapi-cadernos-tecnicos/SINAPI-CT-INSTALACOES-DE-AR-CONDICIONADO-EM-COBRE.pdf" TargetMode="External"/><Relationship Id="rId7421" Type="http://schemas.openxmlformats.org/officeDocument/2006/relationships/hyperlink" Target="https://www.caixa.gov.br/Downloads/sinapi-cadernos-tecnicos/SINAPI-CT-MASSA-UNICA-INTERNA.pdf" TargetMode="External"/><Relationship Id="rId1" Type="http://schemas.openxmlformats.org/officeDocument/2006/relationships/hyperlink" Target="https://www.caixa.gov.br/Downloads/sinapi-cadernos-tecnicos/SINAPI-CT-ACESSIBILIDADE.pdf" TargetMode="External"/><Relationship Id="rId885" Type="http://schemas.openxmlformats.org/officeDocument/2006/relationships/hyperlink" Target="https://www.caixa.gov.br/Downloads/sinapi-cadernos-tecnicos/SINAPI-CT-ATERROS-BASES-SUB-BASES-E-IMPRIMACOES.pdf" TargetMode="External"/><Relationship Id="rId2566" Type="http://schemas.openxmlformats.org/officeDocument/2006/relationships/hyperlink" Target="https://www.caixa.gov.br/Downloads/sinapi-cadernos-tecnicos/SINAPI-CT-DEPRECIACAO-JUROS-IMPOSTOS-E-SEGUROS-MANUTENCAO-E-MATERIAIS-NA-OPERACAO-DOS-EQUIPAMENTOS.pdf" TargetMode="External"/><Relationship Id="rId2980" Type="http://schemas.openxmlformats.org/officeDocument/2006/relationships/hyperlink" Target="https://www.caixa.gov.br/Downloads/sinapi-cadernos-tecnicos/SINAPI-CT-EQUIPAMENTOS-DE-PROTECAO-COLETIVA.pdf" TargetMode="External"/><Relationship Id="rId3617" Type="http://schemas.openxmlformats.org/officeDocument/2006/relationships/hyperlink" Target="https://www.caixa.gov.br/Downloads/sinapi-cadernos-tecnicos/SINAPI-CT-ESTACAS-EM-HELICE-CONTINUA.pdf" TargetMode="External"/><Relationship Id="rId6023" Type="http://schemas.openxmlformats.org/officeDocument/2006/relationships/hyperlink" Target="https://www.caixa.gov.br/Downloads/sinapi-cadernos-tecnicos/SINAPI-CT-INSTALACOES-DE-GAS-E-INCENDIO-EM-ACO-E-FERRO-GALVANIZADO.pdf" TargetMode="External"/><Relationship Id="rId9179" Type="http://schemas.openxmlformats.org/officeDocument/2006/relationships/hyperlink" Target="https://www.caixa.gov.br/Downloads/sinapi-cadernos-tecnicos/SINAPI-CT-TRANSPORTE-DE-MATERIAIS-DENTRO-DO-CANTEIRO-DE-OBRAS.pdf" TargetMode="External"/><Relationship Id="rId9593" Type="http://schemas.openxmlformats.org/officeDocument/2006/relationships/hyperlink" Target="https://www.caixa.gov.br/Downloads/sinapi-cadernos-tecnicos/SINAPI-CT-VALVULAS-E-REGISTROS-PARA-SISTEMAS-PREDIAIS.pdf" TargetMode="External"/><Relationship Id="rId538" Type="http://schemas.openxmlformats.org/officeDocument/2006/relationships/hyperlink" Target="https://www.caixa.gov.br/Downloads/sinapi-cadernos-tecnicos/SINAPI-CT-ASSENTAMENTO-DE-TUBOS-DE-PVC-E-METALICOS-EM-REDES-DE-AGUA.pdf" TargetMode="External"/><Relationship Id="rId952" Type="http://schemas.openxmlformats.org/officeDocument/2006/relationships/hyperlink" Target="https://www.caixa.gov.br/Downloads/sinapi-cadernos-tecnicos/SINAPI-CT-ATERROS-BASES-SUB-BASES-E-IMPRIMACOES.pdf" TargetMode="External"/><Relationship Id="rId1168" Type="http://schemas.openxmlformats.org/officeDocument/2006/relationships/hyperlink" Target="https://www.caixa.gov.br/Downloads/sinapi-cadernos-tecnicos/SINAPI-CT-CAIXAS-DE-AGUA-PARA-EDIFICACOES.pdf" TargetMode="External"/><Relationship Id="rId1582" Type="http://schemas.openxmlformats.org/officeDocument/2006/relationships/hyperlink" Target="https://www.caixa.gov.br/Downloads/sinapi-cadernos-tecnicos/SINAPI-CT-CUSTOS-HORARIOS-PRODUTIVO-E-IMPRODUTIVO-DOS-EQUIPAMENTOS.pdf" TargetMode="External"/><Relationship Id="rId2219" Type="http://schemas.openxmlformats.org/officeDocument/2006/relationships/hyperlink" Target="https://www.caixa.gov.br/Downloads/sinapi-cadernos-tecnicos/SINAPI-CT-DEPRECIACAO-JUROS-IMPOSTOS-E-SEGUROS-MANUTENCAO-E-MATERIAIS-NA-OPERACAO-DOS-EQUIPAMENTOS.pdf" TargetMode="External"/><Relationship Id="rId2633" Type="http://schemas.openxmlformats.org/officeDocument/2006/relationships/hyperlink" Target="https://www.caixa.gov.br/Downloads/sinapi-cadernos-tecnicos/SINAPI-CT-DEPRECIACAO-JUROS-IMPOSTOS-E-SEGUROS-MANUTENCAO-E-MATERIAIS-NA-OPERACAO-DOS-EQUIPAMENTOS.pdf" TargetMode="External"/><Relationship Id="rId5789" Type="http://schemas.openxmlformats.org/officeDocument/2006/relationships/hyperlink" Target="https://www.caixa.gov.br/Downloads/sinapi-cadernos-tecnicos/SINAPI-CT-INSTALACOES-PREDIAIS-DE-AGUA-QUENTE-EM-CPVC.pdf" TargetMode="External"/><Relationship Id="rId8195" Type="http://schemas.openxmlformats.org/officeDocument/2006/relationships/hyperlink" Target="https://www.caixa.gov.br/Downloads/sinapi-cadernos-tecnicos/SINAPI-CT-POCOS-DE-VISITA-E-CAIXAS-PARA-BOCAS-DE-LOBO.pdf" TargetMode="External"/><Relationship Id="rId9246" Type="http://schemas.openxmlformats.org/officeDocument/2006/relationships/hyperlink" Target="https://www.caixa.gov.br/Downloads/sinapi-cadernos-tecnicos/SINAPI-CT-TRANSPORTE-CARGA-E-DESCARGA-DE-MATERIAIS.pdf" TargetMode="External"/><Relationship Id="rId9660" Type="http://schemas.openxmlformats.org/officeDocument/2006/relationships/hyperlink" Target="https://www.caixa.gov.br/Downloads/sinapi-cadernos-tecnicos/SINAPI-CT-VALVULAS-E-REGISTROS-PARA-SISTEMAS-PREDIAIS.pdf" TargetMode="External"/><Relationship Id="rId605" Type="http://schemas.openxmlformats.org/officeDocument/2006/relationships/hyperlink" Target="https://www.caixa.gov.br/Downloads/sinapi-cadernos-tecnicos/SINAPI-CT-ASSENTAMENTO-DE-TUBOS-DE-PVC-E-METALICOS-EM-REDES-DE-AGUA.pdf" TargetMode="External"/><Relationship Id="rId1235" Type="http://schemas.openxmlformats.org/officeDocument/2006/relationships/hyperlink" Target="https://www.caixa.gov.br/Downloads/sinapi-cadernos-tecnicos/SINAPI-CT-CANALETAS-GRELHAS-E-CAIXAS-COM-GRELHA-PARA-DRENAGEM.pdf" TargetMode="External"/><Relationship Id="rId8262" Type="http://schemas.openxmlformats.org/officeDocument/2006/relationships/hyperlink" Target="https://www.caixa.gov.br/Downloads/sinapi-cadernos-tecnicos/SINAPI-CT-POCOS-DE-VISITA-E-CAIXAS-PARA-BOCAS-DE-LOBO.pdf" TargetMode="External"/><Relationship Id="rId9313" Type="http://schemas.openxmlformats.org/officeDocument/2006/relationships/hyperlink" Target="https://www.caixa.gov.br/Downloads/sinapi-cadernos-tecnicos/SINAPI-CT-TRANSPORTE-CARGA-E-DESCARGA-DE-MATERIAIS.pdf" TargetMode="External"/><Relationship Id="rId1302" Type="http://schemas.openxmlformats.org/officeDocument/2006/relationships/hyperlink" Target="https://www.caixa.gov.br/Downloads/sinapi-cadernos-tecnicos/SINAPI-CT-CONCRETAGEM-PARA-ESTRUTURAS-DE-CONCRETO-ARMADO.pdf" TargetMode="External"/><Relationship Id="rId2700" Type="http://schemas.openxmlformats.org/officeDocument/2006/relationships/hyperlink" Target="https://www.caixa.gov.br/Downloads/sinapi-cadernos-tecnicos/SINAPI-CT-DEPRECIACAO-JUROS-IMPOSTOS-E-SEGUROS-MANUTENCAO-E-MATERIAIS-NA-OPERACAO-DOS-EQUIPAMENTOS.pdf" TargetMode="External"/><Relationship Id="rId4458" Type="http://schemas.openxmlformats.org/officeDocument/2006/relationships/hyperlink" Target="https://www.caixa.gov.br/Downloads/sinapi-cadernos-tecnicos/SINAPI-CT-INSTALACOES-ELETRICAS-ELETRODUTOS-EMBUTIDOS-CABOS-CAIXAS-TOMADAS-E-INTERRUPTORES.pdf" TargetMode="External"/><Relationship Id="rId5856" Type="http://schemas.openxmlformats.org/officeDocument/2006/relationships/hyperlink" Target="https://www.caixa.gov.br/Downloads/sinapi-cadernos-tecnicos/SINAPI-CT-INSTALACOES-PREDIAIS-DE-AGUAS-PLUVIAIS-TUBOS-CONEXOES-CAIXAS-E-RALOS.pdf" TargetMode="External"/><Relationship Id="rId6907" Type="http://schemas.openxmlformats.org/officeDocument/2006/relationships/hyperlink" Target="https://www.caixa.gov.br/Downloads/sinapi-metodologia/Livro_SINAPI_Calculos_Parametros.pdf" TargetMode="External"/><Relationship Id="rId4872" Type="http://schemas.openxmlformats.org/officeDocument/2006/relationships/hyperlink" Target="https://www.caixa.gov.br/Downloads/sinapi-cadernos-tecnicos/SINAPI-CT-INSTALACOES-HIDRAULICAS-RESERVACAO-E-BOMBAS-DE-RECALQUE.pdf" TargetMode="External"/><Relationship Id="rId5509" Type="http://schemas.openxmlformats.org/officeDocument/2006/relationships/hyperlink" Target="https://www.caixa.gov.br/Downloads/sinapi-cadernos-tecnicos/SINAPI-CT-INSTALACOES-PREDIAIS-DE-AGUA-FRIA-EM-PVC.pdf" TargetMode="External"/><Relationship Id="rId5923" Type="http://schemas.openxmlformats.org/officeDocument/2006/relationships/hyperlink" Target="https://www.caixa.gov.br/Downloads/sinapi-cadernos-tecnicos/SINAPI-CT-INSTALACOES-DE-DIVISORIAS-DIVERSAS.pdf" TargetMode="External"/><Relationship Id="rId395" Type="http://schemas.openxmlformats.org/officeDocument/2006/relationships/hyperlink" Target="https://www.caixa.gov.br/Downloads/sinapi-cadernos-tecnicos/SINAPI-CT-ASSENTAMENTO-DE-TUBOS-DE-ESGOTO-EM-PVC-E-PEAD.pdf" TargetMode="External"/><Relationship Id="rId2076" Type="http://schemas.openxmlformats.org/officeDocument/2006/relationships/hyperlink" Target="https://www.caixa.gov.br/Downloads/sinapi-cadernos-tecnicos/SINAPI-CT-DEPRECIACAO-JUROS-IMPOSTOS-E-SEGUROS-MANUTENCAO-E-MATERIAIS-NA-OPERACAO-DOS-EQUIPAMENTOS.pdf" TargetMode="External"/><Relationship Id="rId3474" Type="http://schemas.openxmlformats.org/officeDocument/2006/relationships/hyperlink" Target="https://www.caixa.gov.br/Downloads/sinapi-cadernos-tecnicos/SINAPI-CT-ESQUADRIAS-PORTAS.pdf" TargetMode="External"/><Relationship Id="rId4525" Type="http://schemas.openxmlformats.org/officeDocument/2006/relationships/hyperlink" Target="https://www.caixa.gov.br/Downloads/sinapi-cadernos-tecnicos/SINAPI-CT-INSTALACOES-ELETRICAS-ELETRODUTOS-EMBUTIDOS-CABOS-CAIXAS-TOMADAS-E-INTERRUPTORES.pdf" TargetMode="External"/><Relationship Id="rId2490" Type="http://schemas.openxmlformats.org/officeDocument/2006/relationships/hyperlink" Target="https://www.caixa.gov.br/Downloads/sinapi-cadernos-tecnicos/SINAPI-CT-DEPRECIACAO-JUROS-IMPOSTOS-E-SEGUROS-MANUTENCAO-E-MATERIAIS-NA-OPERACAO-DOS-EQUIPAMENTOS.pdf" TargetMode="External"/><Relationship Id="rId3127" Type="http://schemas.openxmlformats.org/officeDocument/2006/relationships/hyperlink" Target="https://www.caixa.gov.br/Downloads/sinapi-cadernos-tecnicos/SINAPI-CT-ESCADAS.pdf" TargetMode="External"/><Relationship Id="rId3541" Type="http://schemas.openxmlformats.org/officeDocument/2006/relationships/hyperlink" Target="https://www.caixa.gov.br/Downloads/sinapi-cadernos-tecnicos/SINAPI-CT-ESQUADRIAS-PORTAS.pdf" TargetMode="External"/><Relationship Id="rId6697" Type="http://schemas.openxmlformats.org/officeDocument/2006/relationships/hyperlink" Target="https://www.caixa.gov.br/Downloads/sinapi-cadernos-tecnicos/SINAPI-CT-LIGACOES-PREDIAIS-DE-AGUA-E-ESGOTO.pdf" TargetMode="External"/><Relationship Id="rId7748" Type="http://schemas.openxmlformats.org/officeDocument/2006/relationships/hyperlink" Target="https://www.caixa.gov.br/Downloads/sinapi-cadernos-tecnicos/SINAPI-CT-PERFURACAO-HORIZONTAL-DIRECIONAL-HDD.pdf" TargetMode="External"/><Relationship Id="rId462" Type="http://schemas.openxmlformats.org/officeDocument/2006/relationships/hyperlink" Target="https://www.caixa.gov.br/Downloads/sinapi-cadernos-tecnicos/SINAPI-CT-ASSENTAMENTO-DE-TUBOS-DE-PVC-E-METALICOS-EM-REDES-DE-AGUA.pdf" TargetMode="External"/><Relationship Id="rId1092" Type="http://schemas.openxmlformats.org/officeDocument/2006/relationships/hyperlink" Target="https://www.caixa.gov.br/Downloads/sinapi-cadernos-tecnicos/SINAPI-CT-CAIXAS-ENTERRADAS.pdf" TargetMode="External"/><Relationship Id="rId2143" Type="http://schemas.openxmlformats.org/officeDocument/2006/relationships/hyperlink" Target="https://www.caixa.gov.br/Downloads/sinapi-cadernos-tecnicos/SINAPI-CT-DEPRECIACAO-JUROS-IMPOSTOS-E-SEGUROS-MANUTENCAO-E-MATERIAIS-NA-OPERACAO-DOS-EQUIPAMENTOS.pdf" TargetMode="External"/><Relationship Id="rId5299" Type="http://schemas.openxmlformats.org/officeDocument/2006/relationships/hyperlink" Target="https://www.caixa.gov.br/Downloads/sinapi-cadernos-tecnicos/SINAPI-CT-INSTALACOES-HIDRAULICAS-EM-PPR.pdf" TargetMode="External"/><Relationship Id="rId6764" Type="http://schemas.openxmlformats.org/officeDocument/2006/relationships/hyperlink" Target="https://www.caixa.gov.br/Downloads/sinapi-metodologia/Livro_SINAPI_Calculos_Parametros.pdf" TargetMode="External"/><Relationship Id="rId7815" Type="http://schemas.openxmlformats.org/officeDocument/2006/relationships/hyperlink" Target="https://www.caixa.gov.br/Downloads/sinapi-cadernos-tecnicos/SINAPI-CT-PINTURA-EXTERNA.pdf" TargetMode="External"/><Relationship Id="rId9170" Type="http://schemas.openxmlformats.org/officeDocument/2006/relationships/hyperlink" Target="https://www.caixa.gov.br/Downloads/sinapi-cadernos-tecnicos/SINAPI-CT-TRANSPORTE-DE-MATERIAIS-DENTRO-DO-CANTEIRO-DE-OBRAS.pdf" TargetMode="External"/><Relationship Id="rId115" Type="http://schemas.openxmlformats.org/officeDocument/2006/relationships/hyperlink" Target="https://www.caixa.gov.br/Downloads/sinapi-cadernos-tecnicos/SINAPI-CT-ARGAMASSAS.pdf" TargetMode="External"/><Relationship Id="rId2210" Type="http://schemas.openxmlformats.org/officeDocument/2006/relationships/hyperlink" Target="https://www.caixa.gov.br/Downloads/sinapi-cadernos-tecnicos/SINAPI-CT-DEPRECIACAO-JUROS-IMPOSTOS-E-SEGUROS-MANUTENCAO-E-MATERIAIS-NA-OPERACAO-DOS-EQUIPAMENTOS.pdf" TargetMode="External"/><Relationship Id="rId5366" Type="http://schemas.openxmlformats.org/officeDocument/2006/relationships/hyperlink" Target="https://www.caixa.gov.br/Downloads/sinapi-cadernos-tecnicos/SINAPI-CT-INSTALACOES-PREDIAIS-DE-ESGOTO-TUBOS-E-CONEXOES.pdf" TargetMode="External"/><Relationship Id="rId6417" Type="http://schemas.openxmlformats.org/officeDocument/2006/relationships/hyperlink" Target="https://www.caixa.gov.br/Downloads/sinapi-cadernos-tecnicos/SINAPI-CT-INSTALACOES-EM-COBRE.pdf" TargetMode="External"/><Relationship Id="rId4382" Type="http://schemas.openxmlformats.org/officeDocument/2006/relationships/hyperlink" Target="https://www.caixa.gov.br/Downloads/sinapi-cadernos-tecnicos/SINAPI-CT-INSTALACOES-ELETRICAS-ELETRODUTOS-EMBUTIDOS-CABOS-CAIXAS-TOMADAS-E-INTERRUPTORES.pdf" TargetMode="External"/><Relationship Id="rId5019" Type="http://schemas.openxmlformats.org/officeDocument/2006/relationships/hyperlink" Target="https://www.caixa.gov.br/Downloads/sinapi-cadernos-tecnicos/SINAPI-CT-INSTALACOES-HIDRAULICAS-RESERVACAO-E-BOMBAS-DE-RECALQUE.pdf" TargetMode="External"/><Relationship Id="rId5433" Type="http://schemas.openxmlformats.org/officeDocument/2006/relationships/hyperlink" Target="https://www.caixa.gov.br/Downloads/sinapi-cadernos-tecnicos/SINAPI-CT-INSTALACOES-PREDIAIS-DE-ESGOTO-TUBOS-E-CONEXOES.pdf" TargetMode="External"/><Relationship Id="rId5780" Type="http://schemas.openxmlformats.org/officeDocument/2006/relationships/hyperlink" Target="https://www.caixa.gov.br/Downloads/sinapi-cadernos-tecnicos/SINAPI-CT-INSTALACOES-PREDIAIS-DE-AGUA-QUENTE-EM-CPVC.pdf" TargetMode="External"/><Relationship Id="rId6831" Type="http://schemas.openxmlformats.org/officeDocument/2006/relationships/hyperlink" Target="https://www.caixa.gov.br/Downloads/sinapi-metodologia/Livro_SINAPI_Calculos_Parametros.pdf" TargetMode="External"/><Relationship Id="rId8589" Type="http://schemas.openxmlformats.org/officeDocument/2006/relationships/hyperlink" Target="https://www.caixa.gov.br/Downloads/sinapi-cadernos-tecnicos/SINAPI-CT-REDES-DE-LOGICA-TELEFONIA-E-IMAGEM.pdf" TargetMode="External"/><Relationship Id="rId1976" Type="http://schemas.openxmlformats.org/officeDocument/2006/relationships/hyperlink" Target="https://www.caixa.gov.br/Downloads/sinapi-cadernos-tecnicos/SINAPI-CT-DEPRECIACAO-JUROS-IMPOSTOS-E-SEGUROS-MANUTENCAO-E-MATERIAIS-NA-OPERACAO-DOS-EQUIPAMENTOS.pdf" TargetMode="External"/><Relationship Id="rId4035" Type="http://schemas.openxmlformats.org/officeDocument/2006/relationships/hyperlink" Target="https://www.caixa.gov.br/Downloads/sinapi-cadernos-tecnicos/SINAPI-CT-FORMAS-PARA-ESTRUTURAS-DE-CONCRETO-ARMADO.pdf" TargetMode="External"/><Relationship Id="rId1629" Type="http://schemas.openxmlformats.org/officeDocument/2006/relationships/hyperlink" Target="https://www.caixa.gov.br/Downloads/sinapi-cadernos-tecnicos/SINAPI-CT-CUSTOS-HORARIOS-PRODUTIVO-E-IMPRODUTIVO-DOS-EQUIPAMENTOS.pdf" TargetMode="External"/><Relationship Id="rId5500" Type="http://schemas.openxmlformats.org/officeDocument/2006/relationships/hyperlink" Target="https://www.caixa.gov.br/Downloads/sinapi-cadernos-tecnicos/SINAPI-CT-INSTALACOES-PREDIAIS-DE-AGUA-FRIA-EM-PVC.pdf" TargetMode="External"/><Relationship Id="rId8656" Type="http://schemas.openxmlformats.org/officeDocument/2006/relationships/hyperlink" Target="https://www.caixa.gov.br/Downloads/sinapi-cadernos-tecnicos/SINAPI-CT-REDES-DE-AGUA-E-ESGOTO-EM-PEAD-LISO-(TUBOS-E-CONEXOES).pdf" TargetMode="External"/><Relationship Id="rId9707" Type="http://schemas.openxmlformats.org/officeDocument/2006/relationships/hyperlink" Target="https://www.caixa.gov.br/Downloads/sinapi-cadernos-tecnicos/SINAPI-CT-VALVULAS-PARA-REDES-DE-SANEAMENTO.pdf" TargetMode="External"/><Relationship Id="rId3051" Type="http://schemas.openxmlformats.org/officeDocument/2006/relationships/hyperlink" Target="https://www.caixa.gov.br/Downloads/sinapi-cadernos-tecnicos/SINAPI-CT-EQUIPAMENTOS-DE-PROTECAO-COLETIVA.pdf" TargetMode="External"/><Relationship Id="rId4102" Type="http://schemas.openxmlformats.org/officeDocument/2006/relationships/hyperlink" Target="https://www.caixa.gov.br/Downloads/sinapi-cadernos-tecnicos/SINAPI-CT-FORMAS-PARA-ESTRUTURAS-DE-CONCRETO-ARMADO.pdf" TargetMode="External"/><Relationship Id="rId7258" Type="http://schemas.openxmlformats.org/officeDocument/2006/relationships/hyperlink" Target="https://www.caixa.gov.br/Downloads/sinapi-cadernos-tecnicos/SINAPI-CT-LUMINARIAS-EXTERNAS.pdf" TargetMode="External"/><Relationship Id="rId7672" Type="http://schemas.openxmlformats.org/officeDocument/2006/relationships/hyperlink" Target="https://www.caixa.gov.br/Downloads/sinapi-cadernos-tecnicos/SINAPI-CT-PAVIMENTO-INTERTRAVADO.pdf" TargetMode="External"/><Relationship Id="rId8309" Type="http://schemas.openxmlformats.org/officeDocument/2006/relationships/hyperlink" Target="https://www.caixa.gov.br/Downloads/sinapi-cadernos-tecnicos/SINAPI-CT-PRODUCAO-DE-CONCRETO.pdf" TargetMode="External"/><Relationship Id="rId8723" Type="http://schemas.openxmlformats.org/officeDocument/2006/relationships/hyperlink" Target="https://www.caixa.gov.br/Downloads/sinapi-cadernos-tecnicos/SINAPI-CT-REDES-DE-AGUA-E-ESGOTO-EM-PEAD-LISO-(TUBOS-E-CONEXOES).pdf" TargetMode="External"/><Relationship Id="rId3868" Type="http://schemas.openxmlformats.org/officeDocument/2006/relationships/hyperlink" Target="https://www.caixa.gov.br/Downloads/sinapi-cadernos-tecnicos/SINAPI-CT-EXECUCAO-DE-TIRANTES.pdf" TargetMode="External"/><Relationship Id="rId4919" Type="http://schemas.openxmlformats.org/officeDocument/2006/relationships/hyperlink" Target="https://www.caixa.gov.br/Downloads/sinapi-cadernos-tecnicos/SINAPI-CT-INSTALACOES-HIDRAULICAS-RESERVACAO-E-BOMBAS-DE-RECALQUE.pdf" TargetMode="External"/><Relationship Id="rId6274" Type="http://schemas.openxmlformats.org/officeDocument/2006/relationships/hyperlink" Target="https://www.caixa.gov.br/Downloads/sinapi-cadernos-tecnicos/SINAPI-CT-INSTALACOES-DE-GAS-EM-PEX-MULTICAMADAS.pdf" TargetMode="External"/><Relationship Id="rId7325" Type="http://schemas.openxmlformats.org/officeDocument/2006/relationships/hyperlink" Target="https://www.caixa.gov.br/Downloads/sinapi-cadernos-tecnicos/SINAPI-CT-MASSA-UNICA-EXTERNA.pdf" TargetMode="External"/><Relationship Id="rId789" Type="http://schemas.openxmlformats.org/officeDocument/2006/relationships/hyperlink" Target="https://www.caixa.gov.br/Downloads/sinapi-cadernos-tecnicos/SINAPI-CT-ATERROS-BASES-SUB-BASES-E-IMPRIMACOES.pdf" TargetMode="External"/><Relationship Id="rId2884" Type="http://schemas.openxmlformats.org/officeDocument/2006/relationships/hyperlink" Target="https://www.caixa.gov.br/Downloads/sinapi-cadernos-tecnicos/SINAPI-CT-ELETROCALHAS.pdf" TargetMode="External"/><Relationship Id="rId5290" Type="http://schemas.openxmlformats.org/officeDocument/2006/relationships/hyperlink" Target="https://www.caixa.gov.br/Downloads/sinapi-cadernos-tecnicos/SINAPI-CT-INSTALACOES-HIDRAULICAS-EM-PPR.pdf" TargetMode="External"/><Relationship Id="rId6341" Type="http://schemas.openxmlformats.org/officeDocument/2006/relationships/hyperlink" Target="https://www.caixa.gov.br/Downloads/sinapi-cadernos-tecnicos/SINAPI-CT-INSTALACOES-DE-AR-CONDICIONADO.pdf" TargetMode="External"/><Relationship Id="rId9497" Type="http://schemas.openxmlformats.org/officeDocument/2006/relationships/hyperlink" Target="https://www.caixa.gov.br/Downloads/sinapi-cadernos-tecnicos/SINAPI-CT-VERGAS-CONTRAVERGAS-E-FIXACAO-DE-ALVENARIA.pdf" TargetMode="External"/><Relationship Id="rId856" Type="http://schemas.openxmlformats.org/officeDocument/2006/relationships/hyperlink" Target="https://www.caixa.gov.br/Downloads/sinapi-cadernos-tecnicos/SINAPI-CT-ATERROS-BASES-SUB-BASES-E-IMPRIMACOES.pdf" TargetMode="External"/><Relationship Id="rId1486" Type="http://schemas.openxmlformats.org/officeDocument/2006/relationships/hyperlink" Target="https://www.caixa.gov.br/Downloads/sinapi-cadernos-tecnicos/SINAPI-CT-CUSTOS-HORARIOS-PRODUTIVO-E-IMPRODUTIVO-DOS-EQUIPAMENTOS.pdf" TargetMode="External"/><Relationship Id="rId2537" Type="http://schemas.openxmlformats.org/officeDocument/2006/relationships/hyperlink" Target="https://www.caixa.gov.br/Downloads/sinapi-cadernos-tecnicos/SINAPI-CT-DEPRECIACAO-JUROS-IMPOSTOS-E-SEGUROS-MANUTENCAO-E-MATERIAIS-NA-OPERACAO-DOS-EQUIPAMENTOS.pdf" TargetMode="External"/><Relationship Id="rId3935" Type="http://schemas.openxmlformats.org/officeDocument/2006/relationships/hyperlink" Target="https://www.caixa.gov.br/Downloads/sinapi-cadernos-tecnicos/SINAPI-CT-FOSSAS-E-SUMIDOUROS.pdf" TargetMode="External"/><Relationship Id="rId8099" Type="http://schemas.openxmlformats.org/officeDocument/2006/relationships/hyperlink" Target="https://www.caixa.gov.br/Downloads/sinapi-cadernos-tecnicos/SINAPI-CT-POSTES-DE-CONCRETO-E-METALICOS.pdf" TargetMode="External"/><Relationship Id="rId9564" Type="http://schemas.openxmlformats.org/officeDocument/2006/relationships/hyperlink" Target="https://www.caixa.gov.br/Downloads/sinapi-cadernos-tecnicos/SINAPI-CT-VIDROS-E-ESPELHOS.pdf" TargetMode="External"/><Relationship Id="rId509" Type="http://schemas.openxmlformats.org/officeDocument/2006/relationships/hyperlink" Target="https://www.caixa.gov.br/Downloads/sinapi-cadernos-tecnicos/SINAPI-CT-ASSENTAMENTO-DE-TUBOS-DE-PVC-E-METALICOS-EM-REDES-DE-AGUA.pdf" TargetMode="External"/><Relationship Id="rId1139" Type="http://schemas.openxmlformats.org/officeDocument/2006/relationships/hyperlink" Target="https://www.caixa.gov.br/Downloads/sinapi-cadernos-tecnicos/SINAPI-CT-CAIXAS-ENTERRADAS.pdf" TargetMode="External"/><Relationship Id="rId2951" Type="http://schemas.openxmlformats.org/officeDocument/2006/relationships/hyperlink" Target="https://www.caixa.gov.br/Downloads/sinapi-cadernos-tecnicos/SINAPI-CT-ENERGIA-SOLAR-PARA-EDIFICACOES.pdf" TargetMode="External"/><Relationship Id="rId5010" Type="http://schemas.openxmlformats.org/officeDocument/2006/relationships/hyperlink" Target="https://www.caixa.gov.br/Downloads/sinapi-cadernos-tecnicos/SINAPI-CT-INSTALACOES-HIDRAULICAS-RESERVACAO-E-BOMBAS-DE-RECALQUE.pdf" TargetMode="External"/><Relationship Id="rId8166" Type="http://schemas.openxmlformats.org/officeDocument/2006/relationships/hyperlink" Target="https://www.caixa.gov.br/Downloads/sinapi-cadernos-tecnicos/SINAPI-CT-POCOS-DE-VISITA-E-CAIXAS-PARA-BOCAS-DE-LOBO.pdf" TargetMode="External"/><Relationship Id="rId9217" Type="http://schemas.openxmlformats.org/officeDocument/2006/relationships/hyperlink" Target="https://www.caixa.gov.br/Downloads/sinapi-cadernos-tecnicos/SINAPI-CT-TRANSPORTE-DE-MATERIAIS-DENTRO-DO-CANTEIRO-DE-OBRAS.pdf" TargetMode="External"/><Relationship Id="rId923" Type="http://schemas.openxmlformats.org/officeDocument/2006/relationships/hyperlink" Target="https://www.caixa.gov.br/Downloads/sinapi-cadernos-tecnicos/SINAPI-CT-ATERROS-BASES-SUB-BASES-E-IMPRIMACOES.pdf" TargetMode="External"/><Relationship Id="rId1553" Type="http://schemas.openxmlformats.org/officeDocument/2006/relationships/hyperlink" Target="https://www.caixa.gov.br/Downloads/sinapi-cadernos-tecnicos/SINAPI-CT-CUSTOS-HORARIOS-PRODUTIVO-E-IMPRODUTIVO-DOS-EQUIPAMENTOS.pdf" TargetMode="External"/><Relationship Id="rId2604" Type="http://schemas.openxmlformats.org/officeDocument/2006/relationships/hyperlink" Target="https://www.caixa.gov.br/Downloads/sinapi-cadernos-tecnicos/SINAPI-CT-DEPRECIACAO-JUROS-IMPOSTOS-E-SEGUROS-MANUTENCAO-E-MATERIAIS-NA-OPERACAO-DOS-EQUIPAMENTOS.pdf" TargetMode="External"/><Relationship Id="rId8580" Type="http://schemas.openxmlformats.org/officeDocument/2006/relationships/hyperlink" Target="https://www.caixa.gov.br/Downloads/sinapi-cadernos-tecnicos/SINAPI-CT-REDES-ENTERRADAS-DE-DISTRIBUICAO-ELETRICA.pdf" TargetMode="External"/><Relationship Id="rId9631" Type="http://schemas.openxmlformats.org/officeDocument/2006/relationships/hyperlink" Target="https://www.caixa.gov.br/Downloads/sinapi-cadernos-tecnicos/SINAPI-CT-VALVULAS-E-REGISTROS-PARA-SISTEMAS-PREDIAIS.pdf" TargetMode="External"/><Relationship Id="rId1206" Type="http://schemas.openxmlformats.org/officeDocument/2006/relationships/hyperlink" Target="https://www.caixa.gov.br/Downloads/sinapi-cadernos-tecnicos/SINAPI-CT-CANALETAS-GRELHAS-E-CAIXAS-COM-GRELHA-PARA-DRENAGEM.pdf" TargetMode="External"/><Relationship Id="rId1620" Type="http://schemas.openxmlformats.org/officeDocument/2006/relationships/hyperlink" Target="https://www.caixa.gov.br/Downloads/sinapi-cadernos-tecnicos/SINAPI-CT-CUSTOS-HORARIOS-PRODUTIVO-E-IMPRODUTIVO-DOS-EQUIPAMENTOS.pdf" TargetMode="External"/><Relationship Id="rId4776" Type="http://schemas.openxmlformats.org/officeDocument/2006/relationships/hyperlink" Target="https://www.caixa.gov.br/Downloads/sinapi-cadernos-tecnicos/SINAPI-CT-INSTALACOES-ELETRICAS-REDE-DE-DISTRIBUICAO.pdf" TargetMode="External"/><Relationship Id="rId5827" Type="http://schemas.openxmlformats.org/officeDocument/2006/relationships/hyperlink" Target="https://www.caixa.gov.br/Downloads/sinapi-cadernos-tecnicos/SINAPI-CT-INSTALACOES-PREDIAIS-DE-AGUAS-PLUVIAIS-TUBOS-CONEXOES-CAIXAS-E-RALOS.pdf" TargetMode="External"/><Relationship Id="rId7182" Type="http://schemas.openxmlformats.org/officeDocument/2006/relationships/hyperlink" Target="https://www.caixa.gov.br/Downloads/sinapi-cadernos-tecnicos/SINAPI-CT-LOUCAS-E-METAIS.pdf" TargetMode="External"/><Relationship Id="rId8233" Type="http://schemas.openxmlformats.org/officeDocument/2006/relationships/hyperlink" Target="https://www.caixa.gov.br/Downloads/sinapi-cadernos-tecnicos/SINAPI-CT-POCOS-DE-VISITA-E-CAIXAS-PARA-BOCAS-DE-LOBO.pdf" TargetMode="External"/><Relationship Id="rId3378" Type="http://schemas.openxmlformats.org/officeDocument/2006/relationships/hyperlink" Target="https://www.caixa.gov.br/Downloads/sinapi-cadernos-tecnicos/SINAPI-CT-ESCORAMENTO-E-PREPARO-DE-FUNDO-DE-VALAS.pdf" TargetMode="External"/><Relationship Id="rId3792" Type="http://schemas.openxmlformats.org/officeDocument/2006/relationships/hyperlink" Target="https://www.caixa.gov.br/Downloads/sinapi-cadernos-tecnicos/SINAPI-CT-ESTRUTURAS-DE-MADEIRA.pdf" TargetMode="External"/><Relationship Id="rId4429" Type="http://schemas.openxmlformats.org/officeDocument/2006/relationships/hyperlink" Target="https://www.caixa.gov.br/Downloads/sinapi-cadernos-tecnicos/SINAPI-CT-INSTALACOES-ELETRICAS-ELETRODUTOS-EMBUTIDOS-CABOS-CAIXAS-TOMADAS-E-INTERRUPTORES.pdf" TargetMode="External"/><Relationship Id="rId4843" Type="http://schemas.openxmlformats.org/officeDocument/2006/relationships/hyperlink" Target="https://www.caixa.gov.br/Downloads/sinapi-cadernos-tecnicos/SINAPI-CT-INSTALACOES-HIDRAULICAS-RESERVACAO-E-BOMBAS-DE-RECALQUE.pdf" TargetMode="External"/><Relationship Id="rId7999" Type="http://schemas.openxmlformats.org/officeDocument/2006/relationships/hyperlink" Target="https://www.caixa.gov.br/Downloads/sinapi-cadernos-tecnicos/SINAPI-CT-PISOS.pdf" TargetMode="External"/><Relationship Id="rId8300" Type="http://schemas.openxmlformats.org/officeDocument/2006/relationships/hyperlink" Target="https://www.caixa.gov.br/Downloads/sinapi-cadernos-tecnicos/SINAPI-CT-PRODUCAO-DE-CONCRETO.pdf" TargetMode="External"/><Relationship Id="rId299" Type="http://schemas.openxmlformats.org/officeDocument/2006/relationships/hyperlink" Target="https://www.caixa.gov.br/Downloads/sinapi-cadernos-tecnicos/SINAPI-CT-ARMACAO-PARA-ESTRUTURAS-DE-CONCRETO-ARMADO.pdf" TargetMode="External"/><Relationship Id="rId2394" Type="http://schemas.openxmlformats.org/officeDocument/2006/relationships/hyperlink" Target="https://www.caixa.gov.br/Downloads/sinapi-cadernos-tecnicos/SINAPI-CT-DEPRECIACAO-JUROS-IMPOSTOS-E-SEGUROS-MANUTENCAO-E-MATERIAIS-NA-OPERACAO-DOS-EQUIPAMENTOS.pdf" TargetMode="External"/><Relationship Id="rId3445" Type="http://schemas.openxmlformats.org/officeDocument/2006/relationships/hyperlink" Target="https://www.caixa.gov.br/Downloads/sinapi-cadernos-tecnicos/SINAPI-CT-ESQUADRIAS-JANELAS.pdf" TargetMode="External"/><Relationship Id="rId366" Type="http://schemas.openxmlformats.org/officeDocument/2006/relationships/hyperlink" Target="https://www.caixa.gov.br/Downloads/sinapi-cadernos-tecnicos/SINAPI-CT-ASSENTAMENTO-DE-TUBOS-DE-ESGOTO-EM-PVC-E-PEAD.pdf" TargetMode="External"/><Relationship Id="rId780" Type="http://schemas.openxmlformats.org/officeDocument/2006/relationships/hyperlink" Target="https://www.caixa.gov.br/Downloads/sinapi-cadernos-tecnicos/SINAPI-CT-ATERROS-BASES-SUB-BASES-E-IMPRIMACOES.pdf" TargetMode="External"/><Relationship Id="rId2047" Type="http://schemas.openxmlformats.org/officeDocument/2006/relationships/hyperlink" Target="https://www.caixa.gov.br/Downloads/sinapi-cadernos-tecnicos/SINAPI-CT-DEPRECIACAO-JUROS-IMPOSTOS-E-SEGUROS-MANUTENCAO-E-MATERIAIS-NA-OPERACAO-DOS-EQUIPAMENTOS.pdf" TargetMode="External"/><Relationship Id="rId2461" Type="http://schemas.openxmlformats.org/officeDocument/2006/relationships/hyperlink" Target="https://www.caixa.gov.br/Downloads/sinapi-cadernos-tecnicos/SINAPI-CT-DEPRECIACAO-JUROS-IMPOSTOS-E-SEGUROS-MANUTENCAO-E-MATERIAIS-NA-OPERACAO-DOS-EQUIPAMENTOS.pdf" TargetMode="External"/><Relationship Id="rId3512" Type="http://schemas.openxmlformats.org/officeDocument/2006/relationships/hyperlink" Target="https://www.caixa.gov.br/Downloads/sinapi-cadernos-tecnicos/SINAPI-CT-ESQUADRIAS-PORTAS.pdf" TargetMode="External"/><Relationship Id="rId4910" Type="http://schemas.openxmlformats.org/officeDocument/2006/relationships/hyperlink" Target="https://www.caixa.gov.br/Downloads/sinapi-cadernos-tecnicos/SINAPI-CT-INSTALACOES-HIDRAULICAS-RESERVACAO-E-BOMBAS-DE-RECALQUE.pdf" TargetMode="External"/><Relationship Id="rId6668" Type="http://schemas.openxmlformats.org/officeDocument/2006/relationships/hyperlink" Target="https://www.caixa.gov.br/Downloads/sinapi-cadernos-tecnicos/SINAPI-CT-LAJES-PRE-MOLDADAS.pdf" TargetMode="External"/><Relationship Id="rId9074" Type="http://schemas.openxmlformats.org/officeDocument/2006/relationships/hyperlink" Target="https://www.caixa.gov.br/Downloads/sinapi-cadernos-tecnicos/SINAPI-CT-TRANSPORTE-FLUVIAL-CARGA-E-DESCARGA.pdf" TargetMode="External"/><Relationship Id="rId433" Type="http://schemas.openxmlformats.org/officeDocument/2006/relationships/hyperlink" Target="https://www.caixa.gov.br/Downloads/sinapi-cadernos-tecnicos/SINAPI-CT-ASSENTAMENTO-DE-TUBOS-DE-PVC-E-METALICOS-EM-REDES-DE-AGUA.pdf" TargetMode="External"/><Relationship Id="rId1063" Type="http://schemas.openxmlformats.org/officeDocument/2006/relationships/hyperlink" Target="https://www.caixa.gov.br/Downloads/sinapi-cadernos-tecnicos/SINAPI-CT-BOMBAS-HIDRAULICAS-CENTRIFUGAS-HORIZONTAIS-E-SUBMERSIVEIS.pdf" TargetMode="External"/><Relationship Id="rId2114" Type="http://schemas.openxmlformats.org/officeDocument/2006/relationships/hyperlink" Target="https://www.caixa.gov.br/Downloads/sinapi-cadernos-tecnicos/SINAPI-CT-DEPRECIACAO-JUROS-IMPOSTOS-E-SEGUROS-MANUTENCAO-E-MATERIAIS-NA-OPERACAO-DOS-EQUIPAMENTOS.pdf" TargetMode="External"/><Relationship Id="rId7719" Type="http://schemas.openxmlformats.org/officeDocument/2006/relationships/hyperlink" Target="https://www.caixa.gov.br/Downloads/sinapi-cadernos-tecnicos/SINAPI-CT-PAVIMENTO-RIGIDO-DE-CONCRETO.pdf" TargetMode="External"/><Relationship Id="rId8090" Type="http://schemas.openxmlformats.org/officeDocument/2006/relationships/hyperlink" Target="https://www.caixa.gov.br/Downloads/sinapi-cadernos-tecnicos/SINAPI-CT-POSTES-DE-CONCRETO-E-METALICOS.pdf" TargetMode="External"/><Relationship Id="rId9141" Type="http://schemas.openxmlformats.org/officeDocument/2006/relationships/hyperlink" Target="https://www.caixa.gov.br/Downloads/sinapi-cadernos-tecnicos/SINAPI-CT-TRANSPORTE-FLUVIAL-MOMENTO-DE-TRANSPORTE.pdf" TargetMode="External"/><Relationship Id="rId4286" Type="http://schemas.openxmlformats.org/officeDocument/2006/relationships/hyperlink" Target="https://www.caixa.gov.br/Downloads/sinapi-cadernos-tecnicos/SINAPI-CT-ILUMINACAO-PREDIAL-E-MONITORAMENTO.pdf" TargetMode="External"/><Relationship Id="rId5684" Type="http://schemas.openxmlformats.org/officeDocument/2006/relationships/hyperlink" Target="https://www.caixa.gov.br/Downloads/sinapi-cadernos-tecnicos/SINAPI-CT-INSTALACOES-PREDIAIS-DE-AGUA-FRIA-EM-PVC.pdf" TargetMode="External"/><Relationship Id="rId6735" Type="http://schemas.openxmlformats.org/officeDocument/2006/relationships/hyperlink" Target="https://www.caixa.gov.br/Downloads/sinapi-cadernos-tecnicos/SINAPI-CT-LIMPEZA-DE-OBRA.pdf" TargetMode="External"/><Relationship Id="rId500" Type="http://schemas.openxmlformats.org/officeDocument/2006/relationships/hyperlink" Target="https://www.caixa.gov.br/Downloads/sinapi-cadernos-tecnicos/SINAPI-CT-ASSENTAMENTO-DE-TUBOS-DE-PVC-E-METALICOS-EM-REDES-DE-AGUA.pdf" TargetMode="External"/><Relationship Id="rId1130" Type="http://schemas.openxmlformats.org/officeDocument/2006/relationships/hyperlink" Target="https://www.caixa.gov.br/Downloads/sinapi-cadernos-tecnicos/SINAPI-CT-CAIXAS-ENTERRADAS.pdf" TargetMode="External"/><Relationship Id="rId5337" Type="http://schemas.openxmlformats.org/officeDocument/2006/relationships/hyperlink" Target="https://www.caixa.gov.br/Downloads/sinapi-cadernos-tecnicos/SINAPI-CT-INSTALACOES-HIDRAULICAS-EM-PPR.pdf" TargetMode="External"/><Relationship Id="rId5751" Type="http://schemas.openxmlformats.org/officeDocument/2006/relationships/hyperlink" Target="https://www.caixa.gov.br/Downloads/sinapi-cadernos-tecnicos/SINAPI-CT-INSTALACOES-PREDIAIS-DE-AGUA-QUENTE-EM-CPVC.pdf" TargetMode="External"/><Relationship Id="rId6802" Type="http://schemas.openxmlformats.org/officeDocument/2006/relationships/hyperlink" Target="https://www.caixa.gov.br/Downloads/sinapi-metodologia/Livro_SINAPI_Calculos_Parametros.pdf" TargetMode="External"/><Relationship Id="rId1947" Type="http://schemas.openxmlformats.org/officeDocument/2006/relationships/hyperlink" Target="https://www.caixa.gov.br/Downloads/sinapi-cadernos-tecnicos/SINAPI-CT-DEPRECIACAO-JUROS-IMPOSTOS-E-SEGUROS-MANUTENCAO-E-MATERIAIS-NA-OPERACAO-DOS-EQUIPAMENTOS.pdf" TargetMode="External"/><Relationship Id="rId4353" Type="http://schemas.openxmlformats.org/officeDocument/2006/relationships/hyperlink" Target="https://www.caixa.gov.br/Downloads/sinapi-cadernos-tecnicos/SINAPI-CT-INSTALACOES-ELETRICAS-ELETRODUTOS-EMBUTIDOS-CABOS-CAIXAS-TOMADAS-E-INTERRUPTORES.pdf" TargetMode="External"/><Relationship Id="rId5404" Type="http://schemas.openxmlformats.org/officeDocument/2006/relationships/hyperlink" Target="https://www.caixa.gov.br/Downloads/sinapi-cadernos-tecnicos/SINAPI-CT-INSTALACOES-PREDIAIS-DE-ESGOTO-TUBOS-E-CONEXOES.pdf" TargetMode="External"/><Relationship Id="rId8974" Type="http://schemas.openxmlformats.org/officeDocument/2006/relationships/hyperlink" Target="https://www.caixa.gov.br/Downloads/sinapi-cadernos-tecnicos/SINAPI-CT-SUPRESSAO-VEGETAL.pdf" TargetMode="External"/><Relationship Id="rId4006" Type="http://schemas.openxmlformats.org/officeDocument/2006/relationships/hyperlink" Target="https://www.caixa.gov.br/Downloads/sinapi-cadernos-tecnicos/SINAPI-CT-FUNDACOES-RASAS-(BLOCOS-SAPATAS-VIGAS-BALDRAME).pdf" TargetMode="External"/><Relationship Id="rId4420" Type="http://schemas.openxmlformats.org/officeDocument/2006/relationships/hyperlink" Target="https://www.caixa.gov.br/Downloads/sinapi-cadernos-tecnicos/SINAPI-CT-INSTALACOES-ELETRICAS-ELETRODUTOS-EMBUTIDOS-CABOS-CAIXAS-TOMADAS-E-INTERRUPTORES.pdf" TargetMode="External"/><Relationship Id="rId7576" Type="http://schemas.openxmlformats.org/officeDocument/2006/relationships/hyperlink" Target="https://www.caixa.gov.br/Downloads/sinapi-cadernos-tecnicos/SINAPI-CT-PAREDES-EM-DRYWALL.pdf" TargetMode="External"/><Relationship Id="rId7990" Type="http://schemas.openxmlformats.org/officeDocument/2006/relationships/hyperlink" Target="https://www.caixa.gov.br/Downloads/sinapi-cadernos-tecnicos/SINAPI-CT-PISOS.pdf" TargetMode="External"/><Relationship Id="rId8627" Type="http://schemas.openxmlformats.org/officeDocument/2006/relationships/hyperlink" Target="https://www.caixa.gov.br/Downloads/sinapi-cadernos-tecnicos/SINAPI-CT-REDES-DE-LOGICA-TELEFONIA-E-IMAGEM.pdf" TargetMode="External"/><Relationship Id="rId290" Type="http://schemas.openxmlformats.org/officeDocument/2006/relationships/hyperlink" Target="https://www.caixa.gov.br/Downloads/sinapi-cadernos-tecnicos/SINAPI-CT-ARMACAO-PARA-ESTRUTURAS-DE-CONCRETO-ARMADO.pdf" TargetMode="External"/><Relationship Id="rId3022" Type="http://schemas.openxmlformats.org/officeDocument/2006/relationships/hyperlink" Target="https://www.caixa.gov.br/Downloads/sinapi-cadernos-tecnicos/SINAPI-CT-EQUIPAMENTOS-DE-PROTECAO-COLETIVA.pdf" TargetMode="External"/><Relationship Id="rId6178" Type="http://schemas.openxmlformats.org/officeDocument/2006/relationships/hyperlink" Target="https://www.caixa.gov.br/Downloads/sinapi-cadernos-tecnicos/SINAPI-CT-INSTALACOES-DE-GAS-E-INCENDIO-EM-ACO-E-FERRO-GALVANIZADO.pdf" TargetMode="External"/><Relationship Id="rId6592" Type="http://schemas.openxmlformats.org/officeDocument/2006/relationships/hyperlink" Target="https://www.caixa.gov.br/Downloads/sinapi-cadernos-tecnicos/SINAPI-CT-INSTALACOES-EM-COBRE.pdf" TargetMode="External"/><Relationship Id="rId7229" Type="http://schemas.openxmlformats.org/officeDocument/2006/relationships/hyperlink" Target="https://www.caixa.gov.br/Downloads/sinapi-cadernos-tecnicos/SINAPI-CT-LOUCAS-E-METAIS.pdf" TargetMode="External"/><Relationship Id="rId7643" Type="http://schemas.openxmlformats.org/officeDocument/2006/relationships/hyperlink" Target="https://www.caixa.gov.br/Downloads/sinapi-cadernos-tecnicos/SINAPI-CT-PASSEIOS-DE-CONCRETO.pdf" TargetMode="External"/><Relationship Id="rId5194" Type="http://schemas.openxmlformats.org/officeDocument/2006/relationships/hyperlink" Target="https://www.caixa.gov.br/Downloads/sinapi-cadernos-tecnicos/SINAPI-CT-INSTALACOES-HIDRAULICAS-EM-PEX.pdf" TargetMode="External"/><Relationship Id="rId6245" Type="http://schemas.openxmlformats.org/officeDocument/2006/relationships/hyperlink" Target="https://www.caixa.gov.br/Downloads/sinapi-cadernos-tecnicos/SINAPI-CT-INSTALACOES-DE-GAS-E-INCENDIO-EM-ACO-E-FERRO-GALVANIZADO.pdf" TargetMode="External"/><Relationship Id="rId2788" Type="http://schemas.openxmlformats.org/officeDocument/2006/relationships/hyperlink" Target="https://www.caixa.gov.br/Downloads/sinapi-cadernos-tecnicos/SINAPI-CT-DRENOS.pdf" TargetMode="External"/><Relationship Id="rId3839" Type="http://schemas.openxmlformats.org/officeDocument/2006/relationships/hyperlink" Target="https://www.caixa.gov.br/Downloads/sinapi-cadernos-tecnicos/SINAPI-CT-EXECUCAO-DE-GRAMPO-PARA-SOLO-GRAMPEADO.pdf" TargetMode="External"/><Relationship Id="rId7710" Type="http://schemas.openxmlformats.org/officeDocument/2006/relationships/hyperlink" Target="https://www.caixa.gov.br/Downloads/sinapi-cadernos-tecnicos/SINAPI-CT-PAVIMENTO-RIGIDO-DE-CONCRETO.pdf" TargetMode="External"/><Relationship Id="rId2855" Type="http://schemas.openxmlformats.org/officeDocument/2006/relationships/hyperlink" Target="https://www.caixa.gov.br/Downloads/sinapi-cadernos-tecnicos/SINAPI-CT-ELETROCALHAS.pdf" TargetMode="External"/><Relationship Id="rId3906" Type="http://schemas.openxmlformats.org/officeDocument/2006/relationships/hyperlink" Target="https://www.caixa.gov.br/Downloads/sinapi-cadernos-tecnicos/SINAPI-CT-FORROS.pdf" TargetMode="External"/><Relationship Id="rId5261" Type="http://schemas.openxmlformats.org/officeDocument/2006/relationships/hyperlink" Target="https://www.caixa.gov.br/Downloads/sinapi-cadernos-tecnicos/SINAPI-CT-INSTALACOES-HIDRAULICAS-EM-PPR.pdf" TargetMode="External"/><Relationship Id="rId6312" Type="http://schemas.openxmlformats.org/officeDocument/2006/relationships/hyperlink" Target="https://www.caixa.gov.br/Downloads/sinapi-cadernos-tecnicos/SINAPI-CT-INSTALACOES-DE-GAS-EM-PEX-MULTICAMADAS.pdf" TargetMode="External"/><Relationship Id="rId9468" Type="http://schemas.openxmlformats.org/officeDocument/2006/relationships/hyperlink" Target="https://www.caixa.gov.br/Downloads/sinapi-cadernos-tecnicos/SINAPI-CT-TUBULOES.pdf" TargetMode="External"/><Relationship Id="rId96" Type="http://schemas.openxmlformats.org/officeDocument/2006/relationships/hyperlink" Target="https://www.caixa.gov.br/Downloads/sinapi-cadernos-tecnicos/SINAPI-CT-ALVENARIAS-DIVERSAS.pdf" TargetMode="External"/><Relationship Id="rId827" Type="http://schemas.openxmlformats.org/officeDocument/2006/relationships/hyperlink" Target="https://www.caixa.gov.br/Downloads/sinapi-cadernos-tecnicos/SINAPI-CT-ATERROS-BASES-SUB-BASES-E-IMPRIMACOES.pdf" TargetMode="External"/><Relationship Id="rId1457" Type="http://schemas.openxmlformats.org/officeDocument/2006/relationships/hyperlink" Target="https://www.caixa.gov.br/Downloads/sinapi-cadernos-tecnicos/SINAPI-CT-CUSTOS-HORARIOS-PRODUTIVO-E-IMPRODUTIVO-DOS-EQUIPAMENTOS.pdf" TargetMode="External"/><Relationship Id="rId1871" Type="http://schemas.openxmlformats.org/officeDocument/2006/relationships/hyperlink" Target="https://www.caixa.gov.br/Downloads/sinapi-cadernos-tecnicos/SINAPI-CT-DEMOLICOES-E-REMOCOES.pdf" TargetMode="External"/><Relationship Id="rId2508" Type="http://schemas.openxmlformats.org/officeDocument/2006/relationships/hyperlink" Target="https://www.caixa.gov.br/Downloads/sinapi-cadernos-tecnicos/SINAPI-CT-DEPRECIACAO-JUROS-IMPOSTOS-E-SEGUROS-MANUTENCAO-E-MATERIAIS-NA-OPERACAO-DOS-EQUIPAMENTOS.pdf" TargetMode="External"/><Relationship Id="rId2922" Type="http://schemas.openxmlformats.org/officeDocument/2006/relationships/hyperlink" Target="https://www.caixa.gov.br/Downloads/sinapi-cadernos-tecnicos/SINAPI-CT-ELETROCALHAS.pdf" TargetMode="External"/><Relationship Id="rId8484" Type="http://schemas.openxmlformats.org/officeDocument/2006/relationships/hyperlink" Target="https://www.caixa.gov.br/Downloads/sinapi-cadernos-tecnicos/SINAPI-CT-RECOMPOSICAO-DE-PAVIMENTOS.pdf" TargetMode="External"/><Relationship Id="rId9535" Type="http://schemas.openxmlformats.org/officeDocument/2006/relationships/hyperlink" Target="https://www.caixa.gov.br/Downloads/sinapi-cadernos-tecnicos/SINAPI-CT-VIDROS-E-ESPELHOS.pdf" TargetMode="External"/><Relationship Id="rId1524" Type="http://schemas.openxmlformats.org/officeDocument/2006/relationships/hyperlink" Target="https://www.caixa.gov.br/Downloads/sinapi-cadernos-tecnicos/SINAPI-CT-CUSTOS-HORARIOS-PRODUTIVO-E-IMPRODUTIVO-DOS-EQUIPAMENTOS.pdf" TargetMode="External"/><Relationship Id="rId7086" Type="http://schemas.openxmlformats.org/officeDocument/2006/relationships/hyperlink" Target="https://www.caixa.gov.br/Downloads/sinapi-metodologia/Livro_SINAPI_Calculos_Parametros.pdf" TargetMode="External"/><Relationship Id="rId8137" Type="http://schemas.openxmlformats.org/officeDocument/2006/relationships/hyperlink" Target="https://www.caixa.gov.br/Downloads/sinapi-cadernos-tecnicos/SINAPI-CT-POCOS-DE-VISITA-E-CAIXAS-PARA-BOCAS-DE-LOBO.pdf" TargetMode="External"/><Relationship Id="rId8551" Type="http://schemas.openxmlformats.org/officeDocument/2006/relationships/hyperlink" Target="https://www.caixa.gov.br/Downloads/sinapi-cadernos-tecnicos/SINAPI-CT-REDES-ENTERRADAS-DE-DISTRIBUICAO-ELETRICA.pdf" TargetMode="External"/><Relationship Id="rId9602" Type="http://schemas.openxmlformats.org/officeDocument/2006/relationships/hyperlink" Target="https://www.caixa.gov.br/Downloads/sinapi-cadernos-tecnicos/SINAPI-CT-VALVULAS-E-REGISTROS-PARA-SISTEMAS-PREDIAIS.pdf" TargetMode="External"/><Relationship Id="rId3696" Type="http://schemas.openxmlformats.org/officeDocument/2006/relationships/hyperlink" Target="https://www.caixa.gov.br/Downloads/sinapi-cadernos-tecnicos/SINAPI-CT-ESTRUTURA-E-TRAMA-PARA-COBERTURA.pdf" TargetMode="External"/><Relationship Id="rId4747" Type="http://schemas.openxmlformats.org/officeDocument/2006/relationships/hyperlink" Target="https://www.caixa.gov.br/Downloads/sinapi-cadernos-tecnicos/SINAPI-CT-INSTALACOES-ELETRICAS-REDE-DE-DISTRIBUICAO.pdf" TargetMode="External"/><Relationship Id="rId7153" Type="http://schemas.openxmlformats.org/officeDocument/2006/relationships/hyperlink" Target="https://www.caixa.gov.br/Downloads/sinapi-cadernos-tecnicos/SINAPI-CT-LOUCAS-E-METAIS.pdf" TargetMode="External"/><Relationship Id="rId8204" Type="http://schemas.openxmlformats.org/officeDocument/2006/relationships/hyperlink" Target="https://www.caixa.gov.br/Downloads/sinapi-cadernos-tecnicos/SINAPI-CT-POCOS-DE-VISITA-E-CAIXAS-PARA-BOCAS-DE-LOBO.pdf" TargetMode="External"/><Relationship Id="rId2298" Type="http://schemas.openxmlformats.org/officeDocument/2006/relationships/hyperlink" Target="https://www.caixa.gov.br/Downloads/sinapi-cadernos-tecnicos/SINAPI-CT-DEPRECIACAO-JUROS-IMPOSTOS-E-SEGUROS-MANUTENCAO-E-MATERIAIS-NA-OPERACAO-DOS-EQUIPAMENTOS.pdf" TargetMode="External"/><Relationship Id="rId3349" Type="http://schemas.openxmlformats.org/officeDocument/2006/relationships/hyperlink" Target="https://www.caixa.gov.br/Downloads/sinapi-cadernos-tecnicos/SINAPI-CT-ESCAVACAO-EM-MATERIAL-DE-3&#170;-CATEGORIA.pdf" TargetMode="External"/><Relationship Id="rId7220" Type="http://schemas.openxmlformats.org/officeDocument/2006/relationships/hyperlink" Target="https://www.caixa.gov.br/Downloads/sinapi-cadernos-tecnicos/SINAPI-CT-LOUCAS-E-METAIS.pdf" TargetMode="External"/><Relationship Id="rId684" Type="http://schemas.openxmlformats.org/officeDocument/2006/relationships/hyperlink" Target="https://www.caixa.gov.br/Downloads/sinapi-cadernos-tecnicos/SINAPI-CT-ASSENTAMENTO-DE-TUBOS-DE-ESGOTO-OU-DRENAGEM-PLUVIAL-EM-CONCRETO.pdf" TargetMode="External"/><Relationship Id="rId2365" Type="http://schemas.openxmlformats.org/officeDocument/2006/relationships/hyperlink" Target="https://www.caixa.gov.br/Downloads/sinapi-cadernos-tecnicos/SINAPI-CT-DEPRECIACAO-JUROS-IMPOSTOS-E-SEGUROS-MANUTENCAO-E-MATERIAIS-NA-OPERACAO-DOS-EQUIPAMENTOS.pdf" TargetMode="External"/><Relationship Id="rId3763" Type="http://schemas.openxmlformats.org/officeDocument/2006/relationships/hyperlink" Target="https://www.caixa.gov.br/Downloads/sinapi-cadernos-tecnicos/SINAPI-CT-ESTRUTURAS-DE-CONTENCAO-PERFIS-PRANCHADOS-CORTINAS-E-MUROS-DE-ARRIMO.pdf" TargetMode="External"/><Relationship Id="rId4814" Type="http://schemas.openxmlformats.org/officeDocument/2006/relationships/hyperlink" Target="https://www.caixa.gov.br/Downloads/sinapi-cadernos-tecnicos/SINAPI-CT-INSTALACOES-ELETRICAS-REDE-DE-DISTRIBUICAO.pdf" TargetMode="External"/><Relationship Id="rId9392" Type="http://schemas.openxmlformats.org/officeDocument/2006/relationships/hyperlink" Target="https://www.caixa.gov.br/Downloads/sinapi-cadernos-tecnicos/SINAPI-CT-TUBULACAO-FLANGEADA-PARA-REDES-DE-AGUA.pdf" TargetMode="External"/><Relationship Id="rId337" Type="http://schemas.openxmlformats.org/officeDocument/2006/relationships/hyperlink" Target="https://www.caixa.gov.br/Downloads/sinapi-cadernos-tecnicos/SINAPI-CT-ARRASAMENTO-DE-ESTACAS.pdf" TargetMode="External"/><Relationship Id="rId2018" Type="http://schemas.openxmlformats.org/officeDocument/2006/relationships/hyperlink" Target="https://www.caixa.gov.br/Downloads/sinapi-cadernos-tecnicos/SINAPI-CT-DEPRECIACAO-JUROS-IMPOSTOS-E-SEGUROS-MANUTENCAO-E-MATERIAIS-NA-OPERACAO-DOS-EQUIPAMENTOS.pdf" TargetMode="External"/><Relationship Id="rId3416" Type="http://schemas.openxmlformats.org/officeDocument/2006/relationships/hyperlink" Target="https://www.caixa.gov.br/Downloads/sinapi-cadernos-tecnicos/SINAPI-CT-ESGOTAMENTO-DE-VALA-E-REBAIXAMENTO-DO-LENCOL-FREATICO.pdf" TargetMode="External"/><Relationship Id="rId3830" Type="http://schemas.openxmlformats.org/officeDocument/2006/relationships/hyperlink" Target="https://www.caixa.gov.br/Downloads/sinapi-cadernos-tecnicos/SINAPI-CT-ESTRUTURAS-DE-MADEIRA.pdf" TargetMode="External"/><Relationship Id="rId6986" Type="http://schemas.openxmlformats.org/officeDocument/2006/relationships/hyperlink" Target="https://www.caixa.gov.br/Downloads/sinapi-metodologia/Livro_SINAPI_Calculos_Parametros.pdf" TargetMode="External"/><Relationship Id="rId9045" Type="http://schemas.openxmlformats.org/officeDocument/2006/relationships/hyperlink" Target="https://www.caixa.gov.br/Downloads/sinapi-cadernos-tecnicos/SINAPI-CT-TRANSPORTE-FLUVIAL-CARGA-E-DESCARGA.pdf" TargetMode="External"/><Relationship Id="rId751" Type="http://schemas.openxmlformats.org/officeDocument/2006/relationships/hyperlink" Target="https://www.caixa.gov.br/Downloads/sinapi-cadernos-tecnicos/SINAPI-CT-ATERRO-E-REATERRO-DE-VALAS.pdf" TargetMode="External"/><Relationship Id="rId1381" Type="http://schemas.openxmlformats.org/officeDocument/2006/relationships/hyperlink" Target="https://www.caixa.gov.br/Downloads/sinapi-cadernos-tecnicos/SINAPI-CT-CONCRETO-PROTENDIDO.pdf" TargetMode="External"/><Relationship Id="rId2432" Type="http://schemas.openxmlformats.org/officeDocument/2006/relationships/hyperlink" Target="https://www.caixa.gov.br/Downloads/sinapi-cadernos-tecnicos/SINAPI-CT-DEPRECIACAO-JUROS-IMPOSTOS-E-SEGUROS-MANUTENCAO-E-MATERIAIS-NA-OPERACAO-DOS-EQUIPAMENTOS.pdf" TargetMode="External"/><Relationship Id="rId5588" Type="http://schemas.openxmlformats.org/officeDocument/2006/relationships/hyperlink" Target="https://www.caixa.gov.br/Downloads/sinapi-cadernos-tecnicos/SINAPI-CT-INSTALACOES-PREDIAIS-DE-AGUA-FRIA-EM-PVC.pdf" TargetMode="External"/><Relationship Id="rId6639" Type="http://schemas.openxmlformats.org/officeDocument/2006/relationships/hyperlink" Target="https://www.caixa.gov.br/Downloads/sinapi-cadernos-tecnicos/SINAPI-CT-INSTALACOES-PARA-CANTEIROS-DE-OBRAS.pdf" TargetMode="External"/><Relationship Id="rId404" Type="http://schemas.openxmlformats.org/officeDocument/2006/relationships/hyperlink" Target="https://www.caixa.gov.br/Downloads/sinapi-cadernos-tecnicos/SINAPI-CT-ASSENTAMENTO-DE-TUBOS-DE-PVC-E-METALICOS-EM-REDES-DE-AGUA.pdf" TargetMode="External"/><Relationship Id="rId1034" Type="http://schemas.openxmlformats.org/officeDocument/2006/relationships/hyperlink" Target="https://www.caixa.gov.br/Downloads/sinapi-cadernos-tecnicos/SINAPI-CT-BOCAS-PARA-BUEIROS.pdf" TargetMode="External"/><Relationship Id="rId5655" Type="http://schemas.openxmlformats.org/officeDocument/2006/relationships/hyperlink" Target="https://www.caixa.gov.br/Downloads/sinapi-cadernos-tecnicos/SINAPI-CT-INSTALACOES-PREDIAIS-DE-AGUA-FRIA-EM-PVC.pdf" TargetMode="External"/><Relationship Id="rId6706" Type="http://schemas.openxmlformats.org/officeDocument/2006/relationships/hyperlink" Target="https://www.caixa.gov.br/Downloads/sinapi-cadernos-tecnicos/SINAPI-CT-LIGACOES-PREDIAIS-DE-AGUA-E-ESGOTO.pdf" TargetMode="External"/><Relationship Id="rId8061" Type="http://schemas.openxmlformats.org/officeDocument/2006/relationships/hyperlink" Target="https://www.caixa.gov.br/Downloads/sinapi-cadernos-tecnicos/SINAPI-CT-POSTES-DE-CONCRETO-E-METALICOS.pdf" TargetMode="External"/><Relationship Id="rId9112" Type="http://schemas.openxmlformats.org/officeDocument/2006/relationships/hyperlink" Target="https://www.caixa.gov.br/Downloads/sinapi-cadernos-tecnicos/SINAPI-CT-TRANSPORTE-FLUVIAL-CARGA-E-DESCARGA.pdf" TargetMode="External"/><Relationship Id="rId1101" Type="http://schemas.openxmlformats.org/officeDocument/2006/relationships/hyperlink" Target="https://www.caixa.gov.br/Downloads/sinapi-cadernos-tecnicos/SINAPI-CT-CAIXAS-ENTERRADAS.pdf" TargetMode="External"/><Relationship Id="rId4257" Type="http://schemas.openxmlformats.org/officeDocument/2006/relationships/hyperlink" Target="https://www.caixa.gov.br/Downloads/sinapi-cadernos-tecnicos/SINAPI-CT-GUIAS-E-SARJETAS.pdf" TargetMode="External"/><Relationship Id="rId4671" Type="http://schemas.openxmlformats.org/officeDocument/2006/relationships/hyperlink" Target="https://www.caixa.gov.br/Downloads/sinapi-cadernos-tecnicos/SINAPI-CT-INSTALACOES-ELETRICAS-QUADROS-CABOS-DISJUNTORES-CONTATORES-E-BARRAMENTOS-BLINDADOS.pdf" TargetMode="External"/><Relationship Id="rId5308" Type="http://schemas.openxmlformats.org/officeDocument/2006/relationships/hyperlink" Target="https://www.caixa.gov.br/Downloads/sinapi-cadernos-tecnicos/SINAPI-CT-INSTALACOES-HIDRAULICAS-EM-PPR.pdf" TargetMode="External"/><Relationship Id="rId5722" Type="http://schemas.openxmlformats.org/officeDocument/2006/relationships/hyperlink" Target="https://www.caixa.gov.br/Downloads/sinapi-cadernos-tecnicos/SINAPI-CT-INSTALACOES-PREDIAIS-DE-AGUA-QUENTE-EM-CPVC.pdf" TargetMode="External"/><Relationship Id="rId8878" Type="http://schemas.openxmlformats.org/officeDocument/2006/relationships/hyperlink" Target="https://www.caixa.gov.br/Downloads/sinapi-cadernos-tecnicos/SINAPI-CT-SISTEMA-DE-PROTECAO-CONTRA-DESCARGAS-ATMOSFERICAS-SPDA.pdf" TargetMode="External"/><Relationship Id="rId3273" Type="http://schemas.openxmlformats.org/officeDocument/2006/relationships/hyperlink" Target="https://www.caixa.gov.br/Downloads/sinapi-cadernos-tecnicos/SINAPI-CT-ESCAVACAO-DE-VALAS.pdf" TargetMode="External"/><Relationship Id="rId4324" Type="http://schemas.openxmlformats.org/officeDocument/2006/relationships/hyperlink" Target="https://www.caixa.gov.br/Downloads/sinapi-cadernos-tecnicos/SINAPI-CT-IMPERMEABILIZACAO-PROTECAO-MECANICA-E-TRATAMENTO-DE-JUNTA.pdf" TargetMode="External"/><Relationship Id="rId194" Type="http://schemas.openxmlformats.org/officeDocument/2006/relationships/hyperlink" Target="https://www.caixa.gov.br/Downloads/sinapi-cadernos-tecnicos/SINAPI-CT-ARGAMASSAS.pdf" TargetMode="External"/><Relationship Id="rId1918" Type="http://schemas.openxmlformats.org/officeDocument/2006/relationships/hyperlink" Target="https://www.caixa.gov.br/Downloads/sinapi-cadernos-tecnicos/SINAPI-CT-DEPRECIACAO-JUROS-IMPOSTOS-E-SEGUROS-MANUTENCAO-E-MATERIAIS-NA-OPERACAO-DOS-EQUIPAMENTOS.pdf" TargetMode="External"/><Relationship Id="rId6496" Type="http://schemas.openxmlformats.org/officeDocument/2006/relationships/hyperlink" Target="https://www.caixa.gov.br/Downloads/sinapi-cadernos-tecnicos/SINAPI-CT-INSTALACOES-EM-COBRE.pdf" TargetMode="External"/><Relationship Id="rId7894" Type="http://schemas.openxmlformats.org/officeDocument/2006/relationships/hyperlink" Target="https://www.caixa.gov.br/Downloads/sinapi-cadernos-tecnicos/SINAPI-CT-PINTURA-EM-MADEIRA.pdf" TargetMode="External"/><Relationship Id="rId8945" Type="http://schemas.openxmlformats.org/officeDocument/2006/relationships/hyperlink" Target="https://www.caixa.gov.br/Downloads/sinapi-cadernos-tecnicos/SINAPI-CT-SISTEMAS-DE-MEDICAO.pdf" TargetMode="External"/><Relationship Id="rId261" Type="http://schemas.openxmlformats.org/officeDocument/2006/relationships/hyperlink" Target="https://www.caixa.gov.br/Downloads/sinapi-cadernos-tecnicos/SINAPI-CT-ARGAMASSAS.pdf" TargetMode="External"/><Relationship Id="rId3340" Type="http://schemas.openxmlformats.org/officeDocument/2006/relationships/hyperlink" Target="https://www.caixa.gov.br/Downloads/sinapi-cadernos-tecnicos/SINAPI-CT-ESCAVACAO-EM-MATERIAL-DE-3&#170;-CATEGORIA.pdf" TargetMode="External"/><Relationship Id="rId5098" Type="http://schemas.openxmlformats.org/officeDocument/2006/relationships/hyperlink" Target="https://www.caixa.gov.br/Downloads/sinapi-cadernos-tecnicos/SINAPI-CT-INSTALACOES-HIDRAULICAS-RESERVACAO-E-BOMBAS-DE-RECALQUE.pdf" TargetMode="External"/><Relationship Id="rId6149" Type="http://schemas.openxmlformats.org/officeDocument/2006/relationships/hyperlink" Target="https://www.caixa.gov.br/Downloads/sinapi-cadernos-tecnicos/SINAPI-CT-INSTALACOES-DE-GAS-E-INCENDIO-EM-ACO-E-FERRO-GALVANIZADO.pdf" TargetMode="External"/><Relationship Id="rId7547" Type="http://schemas.openxmlformats.org/officeDocument/2006/relationships/hyperlink" Target="https://www.caixa.gov.br/Downloads/sinapi-cadernos-tecnicos/SINAPI-CT-PAREDES-DE-CONCRETO-ESTUCAMENTO.pdf" TargetMode="External"/><Relationship Id="rId7961" Type="http://schemas.openxmlformats.org/officeDocument/2006/relationships/hyperlink" Target="https://www.caixa.gov.br/Downloads/sinapi-cadernos-tecnicos/SINAPI-CT-PINTURA-PARA-PISOS-E-PARA-SINALIZACAO-HORIZONTAL-E-VERTICAL.pdf" TargetMode="External"/><Relationship Id="rId6563" Type="http://schemas.openxmlformats.org/officeDocument/2006/relationships/hyperlink" Target="https://www.caixa.gov.br/Downloads/sinapi-cadernos-tecnicos/SINAPI-CT-INSTALACOES-EM-COBRE.pdf" TargetMode="External"/><Relationship Id="rId7614" Type="http://schemas.openxmlformats.org/officeDocument/2006/relationships/hyperlink" Target="https://www.caixa.gov.br/Downloads/sinapi-cadernos-tecnicos/SINAPI-CT-PARQUINHOS-E-EQUIPAMENTOS-DE-GINASTICA-AO-AR-LIVRE.pdf" TargetMode="External"/><Relationship Id="rId2759" Type="http://schemas.openxmlformats.org/officeDocument/2006/relationships/hyperlink" Target="https://www.caixa.gov.br/Downloads/sinapi-cadernos-tecnicos/SINAPI-CT-DRENOS.pdf" TargetMode="External"/><Relationship Id="rId5165" Type="http://schemas.openxmlformats.org/officeDocument/2006/relationships/hyperlink" Target="https://www.caixa.gov.br/Downloads/sinapi-cadernos-tecnicos/SINAPI-CT-INSTALACOES-HIDRAULICAS-EM-PEX.pdf" TargetMode="External"/><Relationship Id="rId6216" Type="http://schemas.openxmlformats.org/officeDocument/2006/relationships/hyperlink" Target="https://www.caixa.gov.br/Downloads/sinapi-cadernos-tecnicos/SINAPI-CT-INSTALACOES-DE-GAS-E-INCENDIO-EM-ACO-E-FERRO-GALVANIZADO.pdf" TargetMode="External"/><Relationship Id="rId6630" Type="http://schemas.openxmlformats.org/officeDocument/2006/relationships/hyperlink" Target="https://www.caixa.gov.br/Downloads/sinapi-cadernos-tecnicos/SINAPI-CT-INSTALACOES-PARA-CANTEIROS-DE-OBRAS.pdf" TargetMode="External"/><Relationship Id="rId1775" Type="http://schemas.openxmlformats.org/officeDocument/2006/relationships/hyperlink" Target="https://www.caixa.gov.br/Downloads/sinapi-cadernos-tecnicos/SINAPI-CT-CUSTOS-HORARIOS-PRODUTIVO-E-IMPRODUTIVO-DOS-EQUIPAMENTOS.pdf" TargetMode="External"/><Relationship Id="rId2826" Type="http://schemas.openxmlformats.org/officeDocument/2006/relationships/hyperlink" Target="https://www.caixa.gov.br/Downloads/sinapi-cadernos-tecnicos/SINAPI-CT-DUTOS-PARA-AR-CONDICIONADO.pdf" TargetMode="External"/><Relationship Id="rId4181" Type="http://schemas.openxmlformats.org/officeDocument/2006/relationships/hyperlink" Target="https://www.caixa.gov.br/Downloads/sinapi-cadernos-tecnicos/SINAPI-CT-GESSO.pdf" TargetMode="External"/><Relationship Id="rId5232" Type="http://schemas.openxmlformats.org/officeDocument/2006/relationships/hyperlink" Target="https://www.caixa.gov.br/Downloads/sinapi-cadernos-tecnicos/SINAPI-CT-INSTALACOES-HIDRAULICAS-EM-PEX.pdf" TargetMode="External"/><Relationship Id="rId8388" Type="http://schemas.openxmlformats.org/officeDocument/2006/relationships/hyperlink" Target="https://www.caixa.gov.br/Downloads/sinapi-cadernos-tecnicos/SINAPI-CT-RADIER-PISO-DE-CONCRETO-E-LAJE-SOBRE-SOLO.pdf" TargetMode="External"/><Relationship Id="rId9439" Type="http://schemas.openxmlformats.org/officeDocument/2006/relationships/hyperlink" Target="https://www.caixa.gov.br/Downloads/sinapi-cadernos-tecnicos/SINAPI-CT-TUBULACAO-FLANGEADA-PARA-REDES-DE-AGUA.pdf" TargetMode="External"/><Relationship Id="rId67" Type="http://schemas.openxmlformats.org/officeDocument/2006/relationships/hyperlink" Target="https://www.caixa.gov.br/Downloads/sinapi-cadernos-tecnicos/SINAPI-CT-ALVENARIA-DE-VEDACAO.pdf" TargetMode="External"/><Relationship Id="rId1428" Type="http://schemas.openxmlformats.org/officeDocument/2006/relationships/hyperlink" Target="https://www.caixa.gov.br/Downloads/sinapi-cadernos-tecnicos/SINAPI-CT-CONTRAPISO.pdf" TargetMode="External"/><Relationship Id="rId8455" Type="http://schemas.openxmlformats.org/officeDocument/2006/relationships/hyperlink" Target="https://www.caixa.gov.br/Downloads/sinapi-cadernos-tecnicos/SINAPI-CT-RASGOS-E-FIXACOES.pdf" TargetMode="External"/><Relationship Id="rId9506" Type="http://schemas.openxmlformats.org/officeDocument/2006/relationships/hyperlink" Target="https://www.caixa.gov.br/Downloads/sinapi-cadernos-tecnicos/SINAPI-CT-VERGAS-CONTRAVERGAS-E-FIXACAO-DE-ALVENARIA.pdf" TargetMode="External"/><Relationship Id="rId1842" Type="http://schemas.openxmlformats.org/officeDocument/2006/relationships/hyperlink" Target="https://www.caixa.gov.br/Downloads/sinapi-cadernos-tecnicos/SINAPI-CT-CUSTOS-HORARIOS-PRODUTIVO-E-IMPRODUTIVO-DOS-EQUIPAMENTOS.pdf" TargetMode="External"/><Relationship Id="rId4998" Type="http://schemas.openxmlformats.org/officeDocument/2006/relationships/hyperlink" Target="https://www.caixa.gov.br/Downloads/sinapi-cadernos-tecnicos/SINAPI-CT-INSTALACOES-HIDRAULICAS-RESERVACAO-E-BOMBAS-DE-RECALQUE.pdf" TargetMode="External"/><Relationship Id="rId7057" Type="http://schemas.openxmlformats.org/officeDocument/2006/relationships/hyperlink" Target="https://www.caixa.gov.br/Downloads/sinapi-metodologia/Livro_SINAPI_Calculos_Parametros.pdf" TargetMode="External"/><Relationship Id="rId8108" Type="http://schemas.openxmlformats.org/officeDocument/2006/relationships/hyperlink" Target="https://www.caixa.gov.br/Downloads/sinapi-cadernos-tecnicos/SINAPI-CT-POCOS-DE-VISITA-E-CAIXAS-PARA-BOCAS-DE-LOBO.pdf" TargetMode="External"/><Relationship Id="rId6073" Type="http://schemas.openxmlformats.org/officeDocument/2006/relationships/hyperlink" Target="https://www.caixa.gov.br/Downloads/sinapi-cadernos-tecnicos/SINAPI-CT-INSTALACOES-DE-GAS-E-INCENDIO-EM-ACO-E-FERRO-GALVANIZADO.pdf" TargetMode="External"/><Relationship Id="rId7124" Type="http://schemas.openxmlformats.org/officeDocument/2006/relationships/hyperlink" Target="https://www.caixa.gov.br/Downloads/sinapi-metodologia/Livro_SINAPI_Calculos_Parametros.pdf" TargetMode="External"/><Relationship Id="rId7471" Type="http://schemas.openxmlformats.org/officeDocument/2006/relationships/hyperlink" Target="https://www.caixa.gov.br/Downloads/sinapi-cadernos-tecnicos/SINAPI-CT-MONTAGEM-DE-GRUAS-E-CREMALHEIRAS.pdf" TargetMode="External"/><Relationship Id="rId8522" Type="http://schemas.openxmlformats.org/officeDocument/2006/relationships/hyperlink" Target="https://www.caixa.gov.br/Downloads/sinapi-cadernos-tecnicos/SINAPI-CT-RECOMPOSICAO-DE-PAVIMENTOS.pdf" TargetMode="External"/><Relationship Id="rId3667" Type="http://schemas.openxmlformats.org/officeDocument/2006/relationships/hyperlink" Target="https://www.caixa.gov.br/Downloads/sinapi-cadernos-tecnicos/SINAPI-CT-ESTRUTURA-E-TRAMA-PARA-COBERTURA.pdf" TargetMode="External"/><Relationship Id="rId4718" Type="http://schemas.openxmlformats.org/officeDocument/2006/relationships/hyperlink" Target="https://www.caixa.gov.br/Downloads/sinapi-cadernos-tecnicos/SINAPI-CT-INSTALACOES-ELETRICAS-QUADROS-CABOS-DISJUNTORES-CONTATORES-E-BARRAMENTOS-BLINDADOS.pdf" TargetMode="External"/><Relationship Id="rId588" Type="http://schemas.openxmlformats.org/officeDocument/2006/relationships/hyperlink" Target="https://www.caixa.gov.br/Downloads/sinapi-cadernos-tecnicos/SINAPI-CT-ASSENTAMENTO-DE-TUBOS-DE-PVC-E-METALICOS-EM-REDES-DE-AGUA.pdf" TargetMode="External"/><Relationship Id="rId2269" Type="http://schemas.openxmlformats.org/officeDocument/2006/relationships/hyperlink" Target="https://www.caixa.gov.br/Downloads/sinapi-cadernos-tecnicos/SINAPI-CT-DEPRECIACAO-JUROS-IMPOSTOS-E-SEGUROS-MANUTENCAO-E-MATERIAIS-NA-OPERACAO-DOS-EQUIPAMENTOS.pdf" TargetMode="External"/><Relationship Id="rId2683" Type="http://schemas.openxmlformats.org/officeDocument/2006/relationships/hyperlink" Target="https://www.caixa.gov.br/Downloads/sinapi-cadernos-tecnicos/SINAPI-CT-DEPRECIACAO-JUROS-IMPOSTOS-E-SEGUROS-MANUTENCAO-E-MATERIAIS-NA-OPERACAO-DOS-EQUIPAMENTOS.pdf" TargetMode="External"/><Relationship Id="rId3734" Type="http://schemas.openxmlformats.org/officeDocument/2006/relationships/hyperlink" Target="https://www.caixa.gov.br/Downloads/sinapi-cadernos-tecnicos/SINAPI-CT-ESTRUTURAS-PRE-FABRICADAS-E-PRE-MOLDADAS.pdf" TargetMode="External"/><Relationship Id="rId6140" Type="http://schemas.openxmlformats.org/officeDocument/2006/relationships/hyperlink" Target="https://www.caixa.gov.br/Downloads/sinapi-cadernos-tecnicos/SINAPI-CT-INSTALACOES-DE-GAS-E-INCENDIO-EM-ACO-E-FERRO-GALVANIZADO.pdf" TargetMode="External"/><Relationship Id="rId9296" Type="http://schemas.openxmlformats.org/officeDocument/2006/relationships/hyperlink" Target="https://www.caixa.gov.br/Downloads/sinapi-cadernos-tecnicos/SINAPI-CT-TRANSPORTE-CARGA-E-DESCARGA-DE-MATERIAIS.pdf" TargetMode="External"/><Relationship Id="rId655" Type="http://schemas.openxmlformats.org/officeDocument/2006/relationships/hyperlink" Target="https://www.caixa.gov.br/Downloads/sinapi-cadernos-tecnicos/SINAPI-CT-ASSENTAMENTO-DE-TUBOS-DE-ESGOTO-OU-DRENAGEM-PLUVIAL-EM-CONCRETO.pdf" TargetMode="External"/><Relationship Id="rId1285" Type="http://schemas.openxmlformats.org/officeDocument/2006/relationships/hyperlink" Target="https://www.caixa.gov.br/Downloads/sinapi-cadernos-tecnicos/SINAPI-CT-CHAPISCO.pdf" TargetMode="External"/><Relationship Id="rId2336" Type="http://schemas.openxmlformats.org/officeDocument/2006/relationships/hyperlink" Target="https://www.caixa.gov.br/Downloads/sinapi-cadernos-tecnicos/SINAPI-CT-DEPRECIACAO-JUROS-IMPOSTOS-E-SEGUROS-MANUTENCAO-E-MATERIAIS-NA-OPERACAO-DOS-EQUIPAMENTOS.pdf" TargetMode="External"/><Relationship Id="rId2750" Type="http://schemas.openxmlformats.org/officeDocument/2006/relationships/hyperlink" Target="https://www.caixa.gov.br/Downloads/sinapi-cadernos-tecnicos/SINAPI-CT-DRENAGEM-DE-AR-CONDICIONADO.pdf" TargetMode="External"/><Relationship Id="rId3801" Type="http://schemas.openxmlformats.org/officeDocument/2006/relationships/hyperlink" Target="https://www.caixa.gov.br/Downloads/sinapi-cadernos-tecnicos/SINAPI-CT-ESTRUTURAS-DE-MADEIRA.pdf" TargetMode="External"/><Relationship Id="rId6957" Type="http://schemas.openxmlformats.org/officeDocument/2006/relationships/hyperlink" Target="https://www.caixa.gov.br/Downloads/sinapi-metodologia/Livro_SINAPI_Calculos_Parametros.pdf" TargetMode="External"/><Relationship Id="rId9363" Type="http://schemas.openxmlformats.org/officeDocument/2006/relationships/hyperlink" Target="https://www.caixa.gov.br/Downloads/sinapi-cadernos-tecnicos/SINAPI-CT-TRANSPORTE-CARGA-E-DESCARGA-DE-MATERIAIS.pdf" TargetMode="External"/><Relationship Id="rId308" Type="http://schemas.openxmlformats.org/officeDocument/2006/relationships/hyperlink" Target="https://www.caixa.gov.br/Downloads/sinapi-cadernos-tecnicos/SINAPI-CT-ARMACAO-PARA-ESTRUTURAS-DE-CONCRETO-ARMADO.pdf" TargetMode="External"/><Relationship Id="rId722" Type="http://schemas.openxmlformats.org/officeDocument/2006/relationships/hyperlink" Target="https://www.caixa.gov.br/Downloads/sinapi-cadernos-tecnicos/SINAPI-CT-ATERRO-E-REATERRO-DE-VALAS.pdf" TargetMode="External"/><Relationship Id="rId1352" Type="http://schemas.openxmlformats.org/officeDocument/2006/relationships/hyperlink" Target="https://www.caixa.gov.br/Downloads/sinapi-cadernos-tecnicos/SINAPI-CT-CONCRETO-PROTENDIDO.pdf" TargetMode="External"/><Relationship Id="rId2403" Type="http://schemas.openxmlformats.org/officeDocument/2006/relationships/hyperlink" Target="https://www.caixa.gov.br/Downloads/sinapi-cadernos-tecnicos/SINAPI-CT-DEPRECIACAO-JUROS-IMPOSTOS-E-SEGUROS-MANUTENCAO-E-MATERIAIS-NA-OPERACAO-DOS-EQUIPAMENTOS.pdf" TargetMode="External"/><Relationship Id="rId5559" Type="http://schemas.openxmlformats.org/officeDocument/2006/relationships/hyperlink" Target="https://www.caixa.gov.br/Downloads/sinapi-cadernos-tecnicos/SINAPI-CT-INSTALACOES-PREDIAIS-DE-AGUA-FRIA-EM-PVC.pdf" TargetMode="External"/><Relationship Id="rId9016" Type="http://schemas.openxmlformats.org/officeDocument/2006/relationships/hyperlink" Target="https://www.caixa.gov.br/Downloads/sinapi-cadernos-tecnicos/SINAPI-CT-TELHAMENTO-PARA-COBERTURA.pdf" TargetMode="External"/><Relationship Id="rId9430" Type="http://schemas.openxmlformats.org/officeDocument/2006/relationships/hyperlink" Target="https://www.caixa.gov.br/Downloads/sinapi-cadernos-tecnicos/SINAPI-CT-TUBULACAO-FLANGEADA-PARA-REDES-DE-AGUA.pdf" TargetMode="External"/><Relationship Id="rId1005" Type="http://schemas.openxmlformats.org/officeDocument/2006/relationships/hyperlink" Target="https://www.caixa.gov.br/Downloads/sinapi-cadernos-tecnicos/SINAPI-CT-BOCAS-PARA-BUEIROS.pdf" TargetMode="External"/><Relationship Id="rId4575" Type="http://schemas.openxmlformats.org/officeDocument/2006/relationships/hyperlink" Target="https://www.caixa.gov.br/Downloads/sinapi-cadernos-tecnicos/SINAPI-CT-INSTALACOES-ELETRICAS-ELETRODUTOS-CONEXOES-E-CONDULETES-APARENTES.pdf" TargetMode="External"/><Relationship Id="rId5973" Type="http://schemas.openxmlformats.org/officeDocument/2006/relationships/hyperlink" Target="https://www.caixa.gov.br/Downloads/sinapi-cadernos-tecnicos/SINAPI-CT-INSTALACOES-DE-GAS-E-INCENDIO-EM-ACO-E-FERRO-GALVANIZADO.pdf" TargetMode="External"/><Relationship Id="rId8032" Type="http://schemas.openxmlformats.org/officeDocument/2006/relationships/hyperlink" Target="https://www.caixa.gov.br/Downloads/sinapi-cadernos-tecnicos/SINAPI-CT-POSTES-DE-CONCRETO-E-METALICOS.pdf" TargetMode="External"/><Relationship Id="rId3177" Type="http://schemas.openxmlformats.org/officeDocument/2006/relationships/hyperlink" Target="https://www.caixa.gov.br/Downloads/sinapi-cadernos-tecnicos/SINAPI-CT-ESCAVACAO-HORIZONTAL.pdf" TargetMode="External"/><Relationship Id="rId4228" Type="http://schemas.openxmlformats.org/officeDocument/2006/relationships/hyperlink" Target="https://www.caixa.gov.br/Downloads/sinapi-cadernos-tecnicos/SINAPI-CT-GUARDA-CORPO-CORRIMAO-E-GRADE-PARA-ESQUADRIAS.pdf" TargetMode="External"/><Relationship Id="rId5626" Type="http://schemas.openxmlformats.org/officeDocument/2006/relationships/hyperlink" Target="https://www.caixa.gov.br/Downloads/sinapi-cadernos-tecnicos/SINAPI-CT-INSTALACOES-PREDIAIS-DE-AGUA-FRIA-EM-PVC.pdf" TargetMode="External"/><Relationship Id="rId3591" Type="http://schemas.openxmlformats.org/officeDocument/2006/relationships/hyperlink" Target="https://www.caixa.gov.br/Downloads/sinapi-cadernos-tecnicos/SINAPI-CT-ESTACAS-BROCA-STRAUSS-E-ESCAVADA-COM-FLUIDO-ESTABILIZANTE.pdf" TargetMode="External"/><Relationship Id="rId4642" Type="http://schemas.openxmlformats.org/officeDocument/2006/relationships/hyperlink" Target="https://www.caixa.gov.br/Downloads/sinapi-cadernos-tecnicos/SINAPI-CT-INSTALACOES-ELETRICAS-QUADROS-CABOS-DISJUNTORES-CONTATORES-E-BARRAMENTOS-BLINDADOS.pdf" TargetMode="External"/><Relationship Id="rId7798" Type="http://schemas.openxmlformats.org/officeDocument/2006/relationships/hyperlink" Target="https://www.caixa.gov.br/Downloads/sinapi-cadernos-tecnicos/SINAPI-CT-PERFURACAO-HORIZONTAL-DIRECIONAL-HDD.pdf" TargetMode="External"/><Relationship Id="rId8849" Type="http://schemas.openxmlformats.org/officeDocument/2006/relationships/hyperlink" Target="https://www.caixa.gov.br/Downloads/sinapi-cadernos-tecnicos/SINAPI-CT-SINALIZACAO-VERTICAL-VIARIA.pdf" TargetMode="External"/><Relationship Id="rId2193" Type="http://schemas.openxmlformats.org/officeDocument/2006/relationships/hyperlink" Target="https://www.caixa.gov.br/Downloads/sinapi-cadernos-tecnicos/SINAPI-CT-DEPRECIACAO-JUROS-IMPOSTOS-E-SEGUROS-MANUTENCAO-E-MATERIAIS-NA-OPERACAO-DOS-EQUIPAMENTOS.pdf" TargetMode="External"/><Relationship Id="rId3244" Type="http://schemas.openxmlformats.org/officeDocument/2006/relationships/hyperlink" Target="https://www.caixa.gov.br/Downloads/sinapi-cadernos-tecnicos/SINAPI-CT-ESCAVACAO-VERTICAL-A-CEU-ABERTO.pdf" TargetMode="External"/><Relationship Id="rId7865" Type="http://schemas.openxmlformats.org/officeDocument/2006/relationships/hyperlink" Target="https://www.caixa.gov.br/Downloads/sinapi-cadernos-tecnicos/SINAPI-CT-PINTURA-EM-MADEIRA.pdf" TargetMode="External"/><Relationship Id="rId8916" Type="http://schemas.openxmlformats.org/officeDocument/2006/relationships/hyperlink" Target="https://www.caixa.gov.br/Downloads/sinapi-cadernos-tecnicos/SINAPI-CT-SISTEMAS-DE-MEDICAO.pdf" TargetMode="External"/><Relationship Id="rId165" Type="http://schemas.openxmlformats.org/officeDocument/2006/relationships/hyperlink" Target="https://www.caixa.gov.br/Downloads/sinapi-cadernos-tecnicos/SINAPI-CT-ARGAMASSAS.pdf" TargetMode="External"/><Relationship Id="rId2260" Type="http://schemas.openxmlformats.org/officeDocument/2006/relationships/hyperlink" Target="https://www.caixa.gov.br/Downloads/sinapi-cadernos-tecnicos/SINAPI-CT-DEPRECIACAO-JUROS-IMPOSTOS-E-SEGUROS-MANUTENCAO-E-MATERIAIS-NA-OPERACAO-DOS-EQUIPAMENTOS.pdf" TargetMode="External"/><Relationship Id="rId3311" Type="http://schemas.openxmlformats.org/officeDocument/2006/relationships/hyperlink" Target="https://www.caixa.gov.br/Downloads/sinapi-cadernos-tecnicos/SINAPI-CT-ESCAVACAO-DE-VALAS.pdf" TargetMode="External"/><Relationship Id="rId6467" Type="http://schemas.openxmlformats.org/officeDocument/2006/relationships/hyperlink" Target="https://www.caixa.gov.br/Downloads/sinapi-cadernos-tecnicos/SINAPI-CT-INSTALACOES-EM-COBRE.pdf" TargetMode="External"/><Relationship Id="rId6881" Type="http://schemas.openxmlformats.org/officeDocument/2006/relationships/hyperlink" Target="https://www.caixa.gov.br/Downloads/sinapi-metodologia/Livro_SINAPI_Calculos_Parametros.pdf" TargetMode="External"/><Relationship Id="rId7518" Type="http://schemas.openxmlformats.org/officeDocument/2006/relationships/hyperlink" Target="https://www.caixa.gov.br/Downloads/sinapi-cadernos-tecnicos/SINAPI-CT-PAREDES-DE-CONCRETO-CONCRETAGEM.pdf" TargetMode="External"/><Relationship Id="rId7932" Type="http://schemas.openxmlformats.org/officeDocument/2006/relationships/hyperlink" Target="https://www.caixa.gov.br/Downloads/sinapi-cadernos-tecnicos/SINAPI-CT-PINTURA-EM-SUPERFICIES-METALICAS.pdf" TargetMode="External"/><Relationship Id="rId232" Type="http://schemas.openxmlformats.org/officeDocument/2006/relationships/hyperlink" Target="https://www.caixa.gov.br/Downloads/sinapi-cadernos-tecnicos/SINAPI-CT-ARGAMASSAS.pdf" TargetMode="External"/><Relationship Id="rId5069" Type="http://schemas.openxmlformats.org/officeDocument/2006/relationships/hyperlink" Target="https://www.caixa.gov.br/Downloads/sinapi-cadernos-tecnicos/SINAPI-CT-INSTALACOES-HIDRAULICAS-RESERVACAO-E-BOMBAS-DE-RECALQUE.pdf" TargetMode="External"/><Relationship Id="rId5483" Type="http://schemas.openxmlformats.org/officeDocument/2006/relationships/hyperlink" Target="https://www.caixa.gov.br/Downloads/sinapi-cadernos-tecnicos/SINAPI-CT-INSTALACOES-PREDIAIS-DE-AGUA-FRIA-EM-PVC.pdf" TargetMode="External"/><Relationship Id="rId6534" Type="http://schemas.openxmlformats.org/officeDocument/2006/relationships/hyperlink" Target="https://www.caixa.gov.br/Downloads/sinapi-cadernos-tecnicos/SINAPI-CT-INSTALACOES-EM-COBRE.pdf" TargetMode="External"/><Relationship Id="rId1679" Type="http://schemas.openxmlformats.org/officeDocument/2006/relationships/hyperlink" Target="https://www.caixa.gov.br/Downloads/sinapi-cadernos-tecnicos/SINAPI-CT-CUSTOS-HORARIOS-PRODUTIVO-E-IMPRODUTIVO-DOS-EQUIPAMENTOS.pdf" TargetMode="External"/><Relationship Id="rId4085" Type="http://schemas.openxmlformats.org/officeDocument/2006/relationships/hyperlink" Target="https://www.caixa.gov.br/Downloads/sinapi-cadernos-tecnicos/SINAPI-CT-FORMAS-PARA-ESTRUTURAS-DE-CONCRETO-ARMADO.pdf" TargetMode="External"/><Relationship Id="rId5136" Type="http://schemas.openxmlformats.org/officeDocument/2006/relationships/hyperlink" Target="https://www.caixa.gov.br/Downloads/sinapi-cadernos-tecnicos/SINAPI-CT-INSTALACOES-HIDRAULICAS-EM-PEX.pdf" TargetMode="External"/><Relationship Id="rId4152" Type="http://schemas.openxmlformats.org/officeDocument/2006/relationships/hyperlink" Target="https://www.caixa.gov.br/Downloads/sinapi-cadernos-tecnicos/SINAPI-CT-GALERIAS-COM-ADUELAS-DE-CONCRETO.pdf" TargetMode="External"/><Relationship Id="rId5203" Type="http://schemas.openxmlformats.org/officeDocument/2006/relationships/hyperlink" Target="https://www.caixa.gov.br/Downloads/sinapi-cadernos-tecnicos/SINAPI-CT-INSTALACOES-HIDRAULICAS-EM-PEX.pdf" TargetMode="External"/><Relationship Id="rId5550" Type="http://schemas.openxmlformats.org/officeDocument/2006/relationships/hyperlink" Target="https://www.caixa.gov.br/Downloads/sinapi-cadernos-tecnicos/SINAPI-CT-INSTALACOES-PREDIAIS-DE-AGUA-FRIA-EM-PVC.pdf" TargetMode="External"/><Relationship Id="rId6601" Type="http://schemas.openxmlformats.org/officeDocument/2006/relationships/hyperlink" Target="https://www.caixa.gov.br/Downloads/sinapi-cadernos-tecnicos/SINAPI-CT-INSTALACOES-EM-COBRE.pdf" TargetMode="External"/><Relationship Id="rId8359" Type="http://schemas.openxmlformats.org/officeDocument/2006/relationships/hyperlink" Target="https://www.caixa.gov.br/Downloads/sinapi-cadernos-tecnicos/SINAPI-CT-RADIER-PISO-DE-CONCRETO-E-LAJE-SOBRE-SOLO.pdf" TargetMode="External"/><Relationship Id="rId1746" Type="http://schemas.openxmlformats.org/officeDocument/2006/relationships/hyperlink" Target="https://www.caixa.gov.br/Downloads/sinapi-cadernos-tecnicos/SINAPI-CT-CUSTOS-HORARIOS-PRODUTIVO-E-IMPRODUTIVO-DOS-EQUIPAMENTOS.pdf" TargetMode="External"/><Relationship Id="rId8773" Type="http://schemas.openxmlformats.org/officeDocument/2006/relationships/hyperlink" Target="https://www.caixa.gov.br/Downloads/sinapi-cadernos-tecnicos/SINAPI-CT-REVESTIMENTOS-CERAMICOS-INTERNOS.pdf" TargetMode="External"/><Relationship Id="rId38" Type="http://schemas.openxmlformats.org/officeDocument/2006/relationships/hyperlink" Target="https://www.caixa.gov.br/Downloads/sinapi-cadernos-tecnicos/SINAPI-CT-ALVENARIA-DE-VEDACAO.pdf" TargetMode="External"/><Relationship Id="rId1813" Type="http://schemas.openxmlformats.org/officeDocument/2006/relationships/hyperlink" Target="https://www.caixa.gov.br/Downloads/sinapi-cadernos-tecnicos/SINAPI-CT-CUSTOS-HORARIOS-PRODUTIVO-E-IMPRODUTIVO-DOS-EQUIPAMENTOS.pdf" TargetMode="External"/><Relationship Id="rId4969" Type="http://schemas.openxmlformats.org/officeDocument/2006/relationships/hyperlink" Target="https://www.caixa.gov.br/Downloads/sinapi-cadernos-tecnicos/SINAPI-CT-INSTALACOES-HIDRAULICAS-RESERVACAO-E-BOMBAS-DE-RECALQUE.pdf" TargetMode="External"/><Relationship Id="rId7375" Type="http://schemas.openxmlformats.org/officeDocument/2006/relationships/hyperlink" Target="https://www.caixa.gov.br/Downloads/sinapi-cadernos-tecnicos/SINAPI-CT-MASSA-UNICA-EXTERNA.pdf" TargetMode="External"/><Relationship Id="rId8426" Type="http://schemas.openxmlformats.org/officeDocument/2006/relationships/hyperlink" Target="https://www.caixa.gov.br/Downloads/sinapi-cadernos-tecnicos/SINAPI-CT-RASGOS-E-FIXACOES.pdf" TargetMode="External"/><Relationship Id="rId8840" Type="http://schemas.openxmlformats.org/officeDocument/2006/relationships/hyperlink" Target="https://www.caixa.gov.br/Downloads/sinapi-cadernos-tecnicos/SINAPI-CT-SINALIZACAO-VERTICAL-VIARIA.pdf" TargetMode="External"/><Relationship Id="rId3985" Type="http://schemas.openxmlformats.org/officeDocument/2006/relationships/hyperlink" Target="https://www.caixa.gov.br/Downloads/sinapi-cadernos-tecnicos/SINAPI-CT-FUNDACOES-RASAS-(BLOCOS-SAPATAS-VIGAS-BALDRAME).pdf" TargetMode="External"/><Relationship Id="rId6391" Type="http://schemas.openxmlformats.org/officeDocument/2006/relationships/hyperlink" Target="https://www.caixa.gov.br/Downloads/sinapi-cadernos-tecnicos/SINAPI-CT-INSTALACOES-EM-COBRE.pdf" TargetMode="External"/><Relationship Id="rId7028" Type="http://schemas.openxmlformats.org/officeDocument/2006/relationships/hyperlink" Target="https://www.caixa.gov.br/Downloads/sinapi-metodologia/Livro_SINAPI_Calculos_Parametros.pdf" TargetMode="External"/><Relationship Id="rId7442" Type="http://schemas.openxmlformats.org/officeDocument/2006/relationships/hyperlink" Target="https://www.caixa.gov.br/Downloads/sinapi-cadernos-tecnicos/SINAPI-CT-MOBILIARIO-URBANO.pdf" TargetMode="External"/><Relationship Id="rId2587" Type="http://schemas.openxmlformats.org/officeDocument/2006/relationships/hyperlink" Target="https://www.caixa.gov.br/Downloads/sinapi-cadernos-tecnicos/SINAPI-CT-DEPRECIACAO-JUROS-IMPOSTOS-E-SEGUROS-MANUTENCAO-E-MATERIAIS-NA-OPERACAO-DOS-EQUIPAMENTOS.pdf" TargetMode="External"/><Relationship Id="rId3638" Type="http://schemas.openxmlformats.org/officeDocument/2006/relationships/hyperlink" Target="https://www.caixa.gov.br/Downloads/sinapi-cadernos-tecnicos/SINAPI-CT-ESTRUTURA-E-TRAMA-PARA-COBERTURA.pdf" TargetMode="External"/><Relationship Id="rId6044" Type="http://schemas.openxmlformats.org/officeDocument/2006/relationships/hyperlink" Target="https://www.caixa.gov.br/Downloads/sinapi-cadernos-tecnicos/SINAPI-CT-INSTALACOES-DE-GAS-E-INCENDIO-EM-ACO-E-FERRO-GALVANIZADO.pdf" TargetMode="External"/><Relationship Id="rId559" Type="http://schemas.openxmlformats.org/officeDocument/2006/relationships/hyperlink" Target="https://www.caixa.gov.br/Downloads/sinapi-cadernos-tecnicos/SINAPI-CT-ASSENTAMENTO-DE-TUBOS-DE-PVC-E-METALICOS-EM-REDES-DE-AGUA.pdf" TargetMode="External"/><Relationship Id="rId1189" Type="http://schemas.openxmlformats.org/officeDocument/2006/relationships/hyperlink" Target="https://www.caixa.gov.br/Downloads/sinapi-cadernos-tecnicos/SINAPI-CT-CANALETAS-GRELHAS-E-CAIXAS-COM-GRELHA-PARA-DRENAGEM.pdf" TargetMode="External"/><Relationship Id="rId5060" Type="http://schemas.openxmlformats.org/officeDocument/2006/relationships/hyperlink" Target="https://www.caixa.gov.br/Downloads/sinapi-cadernos-tecnicos/SINAPI-CT-INSTALACOES-HIDRAULICAS-RESERVACAO-E-BOMBAS-DE-RECALQUE.pdf" TargetMode="External"/><Relationship Id="rId6111" Type="http://schemas.openxmlformats.org/officeDocument/2006/relationships/hyperlink" Target="https://www.caixa.gov.br/Downloads/sinapi-cadernos-tecnicos/SINAPI-CT-INSTALACOES-DE-GAS-E-INCENDIO-EM-ACO-E-FERRO-GALVANIZADO.pdf" TargetMode="External"/><Relationship Id="rId9267" Type="http://schemas.openxmlformats.org/officeDocument/2006/relationships/hyperlink" Target="https://www.caixa.gov.br/Downloads/sinapi-cadernos-tecnicos/SINAPI-CT-TRANSPORTE-CARGA-E-DESCARGA-DE-MATERIAIS.pdf" TargetMode="External"/><Relationship Id="rId9681" Type="http://schemas.openxmlformats.org/officeDocument/2006/relationships/hyperlink" Target="https://www.caixa.gov.br/Downloads/sinapi-cadernos-tecnicos/SINAPI-CT-VALVULAS-PARA-REDES-DE-SANEAMENTO.pdf" TargetMode="External"/><Relationship Id="rId626" Type="http://schemas.openxmlformats.org/officeDocument/2006/relationships/hyperlink" Target="https://www.caixa.gov.br/Downloads/sinapi-cadernos-tecnicos/SINAPI-CT-ASSENTAMENTO-DE-TUBOS-DE-PVC-E-METALICOS-EM-REDES-DE-AGUA.pdf" TargetMode="External"/><Relationship Id="rId973" Type="http://schemas.openxmlformats.org/officeDocument/2006/relationships/hyperlink" Target="https://www.caixa.gov.br/Downloads/sinapi-cadernos-tecnicos/SINAPI-CT-ATERROS-BASES-SUB-BASES-E-IMPRIMACOES.pdf" TargetMode="External"/><Relationship Id="rId1256" Type="http://schemas.openxmlformats.org/officeDocument/2006/relationships/hyperlink" Target="https://www.caixa.gov.br/Downloads/sinapi-cadernos-tecnicos/SINAPI-CT-CERCAS-PROTETORES-E-ALAMBRADOS.pdf" TargetMode="External"/><Relationship Id="rId2307" Type="http://schemas.openxmlformats.org/officeDocument/2006/relationships/hyperlink" Target="https://www.caixa.gov.br/Downloads/sinapi-cadernos-tecnicos/SINAPI-CT-DEPRECIACAO-JUROS-IMPOSTOS-E-SEGUROS-MANUTENCAO-E-MATERIAIS-NA-OPERACAO-DOS-EQUIPAMENTOS.pdf" TargetMode="External"/><Relationship Id="rId2654" Type="http://schemas.openxmlformats.org/officeDocument/2006/relationships/hyperlink" Target="https://www.caixa.gov.br/Downloads/sinapi-cadernos-tecnicos/SINAPI-CT-DEPRECIACAO-JUROS-IMPOSTOS-E-SEGUROS-MANUTENCAO-E-MATERIAIS-NA-OPERACAO-DOS-EQUIPAMENTOS.pdf" TargetMode="External"/><Relationship Id="rId3705" Type="http://schemas.openxmlformats.org/officeDocument/2006/relationships/hyperlink" Target="https://www.caixa.gov.br/Downloads/sinapi-cadernos-tecnicos/SINAPI-CT-ESTRUTURA-E-TRAMA-PARA-COBERTURA.pdf" TargetMode="External"/><Relationship Id="rId8283" Type="http://schemas.openxmlformats.org/officeDocument/2006/relationships/hyperlink" Target="https://www.caixa.gov.br/Downloads/sinapi-cadernos-tecnicos/SINAPI-CT-PRODUCAO-DE-CONCRETO.pdf" TargetMode="External"/><Relationship Id="rId9334" Type="http://schemas.openxmlformats.org/officeDocument/2006/relationships/hyperlink" Target="https://www.caixa.gov.br/Downloads/sinapi-cadernos-tecnicos/SINAPI-CT-TRANSPORTE-CARGA-E-DESCARGA-DE-MATERIAIS.pdf" TargetMode="External"/><Relationship Id="rId1670" Type="http://schemas.openxmlformats.org/officeDocument/2006/relationships/hyperlink" Target="https://www.caixa.gov.br/Downloads/sinapi-cadernos-tecnicos/SINAPI-CT-CUSTOS-HORARIOS-PRODUTIVO-E-IMPRODUTIVO-DOS-EQUIPAMENTOS.pdf" TargetMode="External"/><Relationship Id="rId2721" Type="http://schemas.openxmlformats.org/officeDocument/2006/relationships/hyperlink" Target="https://www.caixa.gov.br/Downloads/sinapi-cadernos-tecnicos/SINAPI-CT-DISSIPADORES-DE-ENERGIA.pdf" TargetMode="External"/><Relationship Id="rId5877" Type="http://schemas.openxmlformats.org/officeDocument/2006/relationships/hyperlink" Target="https://www.caixa.gov.br/Downloads/sinapi-cadernos-tecnicos/SINAPI-CT-INSTALACOES-PREDIAIS-DE-AGUAS-PLUVIAIS-TUBOS-CONEXOES-CAIXAS-E-RALOS.pdf" TargetMode="External"/><Relationship Id="rId6928" Type="http://schemas.openxmlformats.org/officeDocument/2006/relationships/hyperlink" Target="https://www.caixa.gov.br/Downloads/sinapi-metodologia/Livro_SINAPI_Calculos_Parametros.pdf" TargetMode="External"/><Relationship Id="rId1323" Type="http://schemas.openxmlformats.org/officeDocument/2006/relationships/hyperlink" Target="https://www.caixa.gov.br/Downloads/sinapi-cadernos-tecnicos/SINAPI-CT-CONCRETO-PROJETADO.pdf" TargetMode="External"/><Relationship Id="rId4479" Type="http://schemas.openxmlformats.org/officeDocument/2006/relationships/hyperlink" Target="https://www.caixa.gov.br/Downloads/sinapi-cadernos-tecnicos/SINAPI-CT-INSTALACOES-ELETRICAS-ELETRODUTOS-EMBUTIDOS-CABOS-CAIXAS-TOMADAS-E-INTERRUPTORES.pdf" TargetMode="External"/><Relationship Id="rId4893" Type="http://schemas.openxmlformats.org/officeDocument/2006/relationships/hyperlink" Target="https://www.caixa.gov.br/Downloads/sinapi-cadernos-tecnicos/SINAPI-CT-INSTALACOES-HIDRAULICAS-RESERVACAO-E-BOMBAS-DE-RECALQUE.pdf" TargetMode="External"/><Relationship Id="rId5944" Type="http://schemas.openxmlformats.org/officeDocument/2006/relationships/hyperlink" Target="https://www.caixa.gov.br/Downloads/sinapi-cadernos-tecnicos/SINAPI-CT-INSTALACOES-DE-GAS-E-INCENDIO-EM-ACO-E-FERRO-GALVANIZADO.pdf" TargetMode="External"/><Relationship Id="rId8350" Type="http://schemas.openxmlformats.org/officeDocument/2006/relationships/hyperlink" Target="https://www.caixa.gov.br/Downloads/sinapi-cadernos-tecnicos/SINAPI-CT-RADIER-PISO-DE-CONCRETO-E-LAJE-SOBRE-SOLO.pdf" TargetMode="External"/><Relationship Id="rId9401" Type="http://schemas.openxmlformats.org/officeDocument/2006/relationships/hyperlink" Target="https://www.caixa.gov.br/Downloads/sinapi-cadernos-tecnicos/SINAPI-CT-TUBULACAO-FLANGEADA-PARA-REDES-DE-AGUA.pdf" TargetMode="External"/><Relationship Id="rId3495" Type="http://schemas.openxmlformats.org/officeDocument/2006/relationships/hyperlink" Target="https://www.caixa.gov.br/Downloads/sinapi-cadernos-tecnicos/SINAPI-CT-ESQUADRIAS-PORTAS.pdf" TargetMode="External"/><Relationship Id="rId4546" Type="http://schemas.openxmlformats.org/officeDocument/2006/relationships/hyperlink" Target="https://www.caixa.gov.br/Downloads/sinapi-cadernos-tecnicos/SINAPI-CT-INSTALACOES-ELETRICAS-ELETRODUTOS-EMBUTIDOS-CABOS-CAIXAS-TOMADAS-E-INTERRUPTORES.pdf" TargetMode="External"/><Relationship Id="rId4960" Type="http://schemas.openxmlformats.org/officeDocument/2006/relationships/hyperlink" Target="https://www.caixa.gov.br/Downloads/sinapi-cadernos-tecnicos/SINAPI-CT-INSTALACOES-HIDRAULICAS-RESERVACAO-E-BOMBAS-DE-RECALQUE.pdf" TargetMode="External"/><Relationship Id="rId8003" Type="http://schemas.openxmlformats.org/officeDocument/2006/relationships/hyperlink" Target="https://www.caixa.gov.br/Downloads/sinapi-cadernos-tecnicos/SINAPI-CT-PISOS.pdf" TargetMode="External"/><Relationship Id="rId2097" Type="http://schemas.openxmlformats.org/officeDocument/2006/relationships/hyperlink" Target="https://www.caixa.gov.br/Downloads/sinapi-cadernos-tecnicos/SINAPI-CT-DEPRECIACAO-JUROS-IMPOSTOS-E-SEGUROS-MANUTENCAO-E-MATERIAIS-NA-OPERACAO-DOS-EQUIPAMENTOS.pdf" TargetMode="External"/><Relationship Id="rId3148" Type="http://schemas.openxmlformats.org/officeDocument/2006/relationships/hyperlink" Target="https://www.caixa.gov.br/Downloads/sinapi-cadernos-tecnicos/SINAPI-CT-ESCADAS.pdf" TargetMode="External"/><Relationship Id="rId3562" Type="http://schemas.openxmlformats.org/officeDocument/2006/relationships/hyperlink" Target="https://www.caixa.gov.br/Downloads/sinapi-cadernos-tecnicos/SINAPI-CT-ESQUADRIAS-PORTAS.pdf" TargetMode="External"/><Relationship Id="rId4613" Type="http://schemas.openxmlformats.org/officeDocument/2006/relationships/hyperlink" Target="https://www.caixa.gov.br/Downloads/sinapi-cadernos-tecnicos/SINAPI-CT-INSTALACOES-ELETRICAS-ELETRODUTOS-CONEXOES-E-CONDULETES-APARENTES.pdf" TargetMode="External"/><Relationship Id="rId7769" Type="http://schemas.openxmlformats.org/officeDocument/2006/relationships/hyperlink" Target="https://www.caixa.gov.br/Downloads/sinapi-cadernos-tecnicos/SINAPI-CT-PERFURACAO-HORIZONTAL-DIRECIONAL-HDD.pdf" TargetMode="External"/><Relationship Id="rId483" Type="http://schemas.openxmlformats.org/officeDocument/2006/relationships/hyperlink" Target="https://www.caixa.gov.br/Downloads/sinapi-cadernos-tecnicos/SINAPI-CT-ASSENTAMENTO-DE-TUBOS-DE-PVC-E-METALICOS-EM-REDES-DE-AGUA.pdf" TargetMode="External"/><Relationship Id="rId2164" Type="http://schemas.openxmlformats.org/officeDocument/2006/relationships/hyperlink" Target="https://www.caixa.gov.br/Downloads/sinapi-cadernos-tecnicos/SINAPI-CT-DEPRECIACAO-JUROS-IMPOSTOS-E-SEGUROS-MANUTENCAO-E-MATERIAIS-NA-OPERACAO-DOS-EQUIPAMENTOS.pdf" TargetMode="External"/><Relationship Id="rId3215" Type="http://schemas.openxmlformats.org/officeDocument/2006/relationships/hyperlink" Target="https://www.caixa.gov.br/Downloads/sinapi-cadernos-tecnicos/SINAPI-CT-ESCAVACAO-VERTICAL-A-CEU-ABERTO.pdf" TargetMode="External"/><Relationship Id="rId6785" Type="http://schemas.openxmlformats.org/officeDocument/2006/relationships/hyperlink" Target="https://www.caixa.gov.br/Downloads/sinapi-metodologia/Livro_SINAPI_Calculos_Parametros.pdf" TargetMode="External"/><Relationship Id="rId9191" Type="http://schemas.openxmlformats.org/officeDocument/2006/relationships/hyperlink" Target="https://www.caixa.gov.br/Downloads/sinapi-cadernos-tecnicos/SINAPI-CT-TRANSPORTE-DE-MATERIAIS-DENTRO-DO-CANTEIRO-DE-OBRAS.pdf" TargetMode="External"/><Relationship Id="rId136" Type="http://schemas.openxmlformats.org/officeDocument/2006/relationships/hyperlink" Target="https://www.caixa.gov.br/Downloads/sinapi-cadernos-tecnicos/SINAPI-CT-ARGAMASSAS.pdf" TargetMode="External"/><Relationship Id="rId550" Type="http://schemas.openxmlformats.org/officeDocument/2006/relationships/hyperlink" Target="https://www.caixa.gov.br/Downloads/sinapi-cadernos-tecnicos/SINAPI-CT-ASSENTAMENTO-DE-TUBOS-DE-PVC-E-METALICOS-EM-REDES-DE-AGUA.pdf" TargetMode="External"/><Relationship Id="rId1180" Type="http://schemas.openxmlformats.org/officeDocument/2006/relationships/hyperlink" Target="https://www.caixa.gov.br/Downloads/sinapi-cadernos-tecnicos/SINAPI-CT-CAIXAS-DE-AGUA-PARA-EDIFICACOES.pdf" TargetMode="External"/><Relationship Id="rId2231" Type="http://schemas.openxmlformats.org/officeDocument/2006/relationships/hyperlink" Target="https://www.caixa.gov.br/Downloads/sinapi-cadernos-tecnicos/SINAPI-CT-DEPRECIACAO-JUROS-IMPOSTOS-E-SEGUROS-MANUTENCAO-E-MATERIAIS-NA-OPERACAO-DOS-EQUIPAMENTOS.pdf" TargetMode="External"/><Relationship Id="rId5387" Type="http://schemas.openxmlformats.org/officeDocument/2006/relationships/hyperlink" Target="https://www.caixa.gov.br/Downloads/sinapi-cadernos-tecnicos/SINAPI-CT-INSTALACOES-PREDIAIS-DE-ESGOTO-TUBOS-E-CONEXOES.pdf" TargetMode="External"/><Relationship Id="rId6438" Type="http://schemas.openxmlformats.org/officeDocument/2006/relationships/hyperlink" Target="https://www.caixa.gov.br/Downloads/sinapi-cadernos-tecnicos/SINAPI-CT-INSTALACOES-EM-COBRE.pdf" TargetMode="External"/><Relationship Id="rId7836" Type="http://schemas.openxmlformats.org/officeDocument/2006/relationships/hyperlink" Target="https://www.caixa.gov.br/Downloads/sinapi-cadernos-tecnicos/SINAPI-CT-PINTURA-INTERNA.pdf" TargetMode="External"/><Relationship Id="rId203" Type="http://schemas.openxmlformats.org/officeDocument/2006/relationships/hyperlink" Target="https://www.caixa.gov.br/Downloads/sinapi-cadernos-tecnicos/SINAPI-CT-ARGAMASSAS.pdf" TargetMode="External"/><Relationship Id="rId6852" Type="http://schemas.openxmlformats.org/officeDocument/2006/relationships/hyperlink" Target="https://www.caixa.gov.br/Downloads/sinapi-metodologia/Livro_SINAPI_Calculos_Parametros.pdf" TargetMode="External"/><Relationship Id="rId7903" Type="http://schemas.openxmlformats.org/officeDocument/2006/relationships/hyperlink" Target="https://www.caixa.gov.br/Downloads/sinapi-cadernos-tecnicos/SINAPI-CT-PINTURA-EM-SUPERFICIES-METALICAS.pdf" TargetMode="External"/><Relationship Id="rId1997" Type="http://schemas.openxmlformats.org/officeDocument/2006/relationships/hyperlink" Target="https://www.caixa.gov.br/Downloads/sinapi-cadernos-tecnicos/SINAPI-CT-DEPRECIACAO-JUROS-IMPOSTOS-E-SEGUROS-MANUTENCAO-E-MATERIAIS-NA-OPERACAO-DOS-EQUIPAMENTOS.pdf" TargetMode="External"/><Relationship Id="rId4056" Type="http://schemas.openxmlformats.org/officeDocument/2006/relationships/hyperlink" Target="https://www.caixa.gov.br/Downloads/sinapi-cadernos-tecnicos/SINAPI-CT-FORMAS-PARA-ESTRUTURAS-DE-CONCRETO-ARMADO.pdf" TargetMode="External"/><Relationship Id="rId5454" Type="http://schemas.openxmlformats.org/officeDocument/2006/relationships/hyperlink" Target="https://www.caixa.gov.br/Downloads/sinapi-cadernos-tecnicos/SINAPI-CT-INSTALACOES-PREDIAIS-DE-AGUA-FRIA-EM-PVC.pdf" TargetMode="External"/><Relationship Id="rId6505" Type="http://schemas.openxmlformats.org/officeDocument/2006/relationships/hyperlink" Target="https://www.caixa.gov.br/Downloads/sinapi-cadernos-tecnicos/SINAPI-CT-INSTALACOES-EM-COBRE.pdf" TargetMode="External"/><Relationship Id="rId4470" Type="http://schemas.openxmlformats.org/officeDocument/2006/relationships/hyperlink" Target="https://www.caixa.gov.br/Downloads/sinapi-cadernos-tecnicos/SINAPI-CT-INSTALACOES-ELETRICAS-ELETRODUTOS-EMBUTIDOS-CABOS-CAIXAS-TOMADAS-E-INTERRUPTORES.pdf" TargetMode="External"/><Relationship Id="rId5107" Type="http://schemas.openxmlformats.org/officeDocument/2006/relationships/hyperlink" Target="https://www.caixa.gov.br/Downloads/sinapi-cadernos-tecnicos/SINAPI-CT-INSTALACOES-HIDRAULICAS-RESERVACAO-E-BOMBAS-DE-RECALQUE.pdf" TargetMode="External"/><Relationship Id="rId5521" Type="http://schemas.openxmlformats.org/officeDocument/2006/relationships/hyperlink" Target="https://www.caixa.gov.br/Downloads/sinapi-cadernos-tecnicos/SINAPI-CT-INSTALACOES-PREDIAIS-DE-AGUA-FRIA-EM-PVC.pdf" TargetMode="External"/><Relationship Id="rId8677" Type="http://schemas.openxmlformats.org/officeDocument/2006/relationships/hyperlink" Target="https://www.caixa.gov.br/Downloads/sinapi-cadernos-tecnicos/SINAPI-CT-REDES-DE-AGUA-E-ESGOTO-EM-PEAD-LISO-(TUBOS-E-CONEXOES).pdf" TargetMode="External"/><Relationship Id="rId1717" Type="http://schemas.openxmlformats.org/officeDocument/2006/relationships/hyperlink" Target="https://www.caixa.gov.br/Downloads/sinapi-cadernos-tecnicos/SINAPI-CT-CUSTOS-HORARIOS-PRODUTIVO-E-IMPRODUTIVO-DOS-EQUIPAMENTOS.pdf" TargetMode="External"/><Relationship Id="rId3072" Type="http://schemas.openxmlformats.org/officeDocument/2006/relationships/hyperlink" Target="https://www.caixa.gov.br/Downloads/sinapi-cadernos-tecnicos/SINAPI-CT-ESCADAS.pdf" TargetMode="External"/><Relationship Id="rId4123" Type="http://schemas.openxmlformats.org/officeDocument/2006/relationships/hyperlink" Target="https://www.caixa.gov.br/Downloads/sinapi-cadernos-tecnicos/SINAPI-CT-FORMAS-PARA-PILARES-CIRCULARES.pdf" TargetMode="External"/><Relationship Id="rId7279" Type="http://schemas.openxmlformats.org/officeDocument/2006/relationships/hyperlink" Target="https://www.caixa.gov.br/Downloads/sinapi-cadernos-tecnicos/SINAPI-CT-MASSA-UNICA-EXTERNA.pdf" TargetMode="External"/><Relationship Id="rId7693" Type="http://schemas.openxmlformats.org/officeDocument/2006/relationships/hyperlink" Target="https://www.caixa.gov.br/Downloads/sinapi-cadernos-tecnicos/SINAPI-CT-PAVIMENTO-RIGIDO-DE-CONCRETO.pdf" TargetMode="External"/><Relationship Id="rId8744" Type="http://schemas.openxmlformats.org/officeDocument/2006/relationships/hyperlink" Target="https://www.caixa.gov.br/Downloads/sinapi-cadernos-tecnicos/SINAPI-CT-REDES-DE-AGUA-E-ESGOTO-EM-PEAD-LISO-(TUBOS-E-CONEXOES).pdf" TargetMode="External"/><Relationship Id="rId3889" Type="http://schemas.openxmlformats.org/officeDocument/2006/relationships/hyperlink" Target="https://www.caixa.gov.br/Downloads/sinapi-cadernos-tecnicos/SINAPI-CT-EXECUCAO-DE-TIRANTES.pdf" TargetMode="External"/><Relationship Id="rId6295" Type="http://schemas.openxmlformats.org/officeDocument/2006/relationships/hyperlink" Target="https://www.caixa.gov.br/Downloads/sinapi-cadernos-tecnicos/SINAPI-CT-INSTALACOES-DE-GAS-EM-PEX-MULTICAMADAS.pdf" TargetMode="External"/><Relationship Id="rId7346" Type="http://schemas.openxmlformats.org/officeDocument/2006/relationships/hyperlink" Target="https://www.caixa.gov.br/Downloads/sinapi-cadernos-tecnicos/SINAPI-CT-MASSA-UNICA-EXTERNA.pdf" TargetMode="External"/><Relationship Id="rId6362" Type="http://schemas.openxmlformats.org/officeDocument/2006/relationships/hyperlink" Target="https://www.caixa.gov.br/Downloads/sinapi-cadernos-tecnicos/SINAPI-CT-INSTALACOES-DE-AR-CONDICIONADO.pdf" TargetMode="External"/><Relationship Id="rId7413" Type="http://schemas.openxmlformats.org/officeDocument/2006/relationships/hyperlink" Target="https://www.caixa.gov.br/Downloads/sinapi-cadernos-tecnicos/SINAPI-CT-MASSA-UNICA-INTERNA.pdf" TargetMode="External"/><Relationship Id="rId7760" Type="http://schemas.openxmlformats.org/officeDocument/2006/relationships/hyperlink" Target="https://www.caixa.gov.br/Downloads/sinapi-cadernos-tecnicos/SINAPI-CT-PERFURACAO-HORIZONTAL-DIRECIONAL-HDD.pdf" TargetMode="External"/><Relationship Id="rId8811" Type="http://schemas.openxmlformats.org/officeDocument/2006/relationships/hyperlink" Target="https://www.caixa.gov.br/Downloads/sinapi-cadernos-tecnicos/SINAPI-CT-SINALIZACAO-HORIZONTAL-VIARIA.pdf" TargetMode="External"/><Relationship Id="rId3956" Type="http://schemas.openxmlformats.org/officeDocument/2006/relationships/hyperlink" Target="https://www.caixa.gov.br/Downloads/sinapi-cadernos-tecnicos/SINAPI-CT-FOSSAS-E-SUMIDOUROS.pdf" TargetMode="External"/><Relationship Id="rId6015" Type="http://schemas.openxmlformats.org/officeDocument/2006/relationships/hyperlink" Target="https://www.caixa.gov.br/Downloads/sinapi-cadernos-tecnicos/SINAPI-CT-INSTALACOES-DE-GAS-E-INCENDIO-EM-ACO-E-FERRO-GALVANIZADO.pdf" TargetMode="External"/><Relationship Id="rId877" Type="http://schemas.openxmlformats.org/officeDocument/2006/relationships/hyperlink" Target="https://www.caixa.gov.br/Downloads/sinapi-cadernos-tecnicos/SINAPI-CT-ATERROS-BASES-SUB-BASES-E-IMPRIMACOES.pdf" TargetMode="External"/><Relationship Id="rId2558" Type="http://schemas.openxmlformats.org/officeDocument/2006/relationships/hyperlink" Target="https://www.caixa.gov.br/Downloads/sinapi-cadernos-tecnicos/SINAPI-CT-DEPRECIACAO-JUROS-IMPOSTOS-E-SEGUROS-MANUTENCAO-E-MATERIAIS-NA-OPERACAO-DOS-EQUIPAMENTOS.pdf" TargetMode="External"/><Relationship Id="rId2972" Type="http://schemas.openxmlformats.org/officeDocument/2006/relationships/hyperlink" Target="https://www.caixa.gov.br/Downloads/sinapi-cadernos-tecnicos/SINAPI-CT-ENERGIA-SOLAR-PARA-EDIFICACOES.pdf" TargetMode="External"/><Relationship Id="rId3609" Type="http://schemas.openxmlformats.org/officeDocument/2006/relationships/hyperlink" Target="https://www.caixa.gov.br/Downloads/sinapi-cadernos-tecnicos/SINAPI-CT-ESTACAS-RAIZ.pdf" TargetMode="External"/><Relationship Id="rId8187" Type="http://schemas.openxmlformats.org/officeDocument/2006/relationships/hyperlink" Target="https://www.caixa.gov.br/Downloads/sinapi-cadernos-tecnicos/SINAPI-CT-POCOS-DE-VISITA-E-CAIXAS-PARA-BOCAS-DE-LOBO.pdf" TargetMode="External"/><Relationship Id="rId9585" Type="http://schemas.openxmlformats.org/officeDocument/2006/relationships/hyperlink" Target="https://www.caixa.gov.br/Downloads/sinapi-cadernos-tecnicos/SINAPI-CT-VALVULAS-E-REGISTROS-PARA-SISTEMAS-PREDIAIS.pdf" TargetMode="External"/><Relationship Id="rId944" Type="http://schemas.openxmlformats.org/officeDocument/2006/relationships/hyperlink" Target="https://www.caixa.gov.br/Downloads/sinapi-cadernos-tecnicos/SINAPI-CT-ATERROS-BASES-SUB-BASES-E-IMPRIMACOES.pdf" TargetMode="External"/><Relationship Id="rId1574" Type="http://schemas.openxmlformats.org/officeDocument/2006/relationships/hyperlink" Target="https://www.caixa.gov.br/Downloads/sinapi-cadernos-tecnicos/SINAPI-CT-CUSTOS-HORARIOS-PRODUTIVO-E-IMPRODUTIVO-DOS-EQUIPAMENTOS.pdf" TargetMode="External"/><Relationship Id="rId2625" Type="http://schemas.openxmlformats.org/officeDocument/2006/relationships/hyperlink" Target="https://www.caixa.gov.br/Downloads/sinapi-cadernos-tecnicos/SINAPI-CT-DEPRECIACAO-JUROS-IMPOSTOS-E-SEGUROS-MANUTENCAO-E-MATERIAIS-NA-OPERACAO-DOS-EQUIPAMENTOS.pdf" TargetMode="External"/><Relationship Id="rId5031" Type="http://schemas.openxmlformats.org/officeDocument/2006/relationships/hyperlink" Target="https://www.caixa.gov.br/Downloads/sinapi-cadernos-tecnicos/SINAPI-CT-INSTALACOES-HIDRAULICAS-RESERVACAO-E-BOMBAS-DE-RECALQUE.pdf" TargetMode="External"/><Relationship Id="rId9238" Type="http://schemas.openxmlformats.org/officeDocument/2006/relationships/hyperlink" Target="https://www.caixa.gov.br/Downloads/sinapi-cadernos-tecnicos/SINAPI-CT-TRANSPORTE-DE-MATERIAIS-DENTRO-DO-CANTEIRO-DE-OBRAS.pdf" TargetMode="External"/><Relationship Id="rId9652" Type="http://schemas.openxmlformats.org/officeDocument/2006/relationships/hyperlink" Target="https://www.caixa.gov.br/Downloads/sinapi-cadernos-tecnicos/SINAPI-CT-VALVULAS-E-REGISTROS-PARA-SISTEMAS-PREDIAIS.pdf" TargetMode="External"/><Relationship Id="rId1227" Type="http://schemas.openxmlformats.org/officeDocument/2006/relationships/hyperlink" Target="https://www.caixa.gov.br/Downloads/sinapi-cadernos-tecnicos/SINAPI-CT-CANALETAS-GRELHAS-E-CAIXAS-COM-GRELHA-PARA-DRENAGEM.pdf" TargetMode="External"/><Relationship Id="rId1641" Type="http://schemas.openxmlformats.org/officeDocument/2006/relationships/hyperlink" Target="https://www.caixa.gov.br/Downloads/sinapi-cadernos-tecnicos/SINAPI-CT-CUSTOS-HORARIOS-PRODUTIVO-E-IMPRODUTIVO-DOS-EQUIPAMENTOS.pdf" TargetMode="External"/><Relationship Id="rId4797" Type="http://schemas.openxmlformats.org/officeDocument/2006/relationships/hyperlink" Target="https://www.caixa.gov.br/Downloads/sinapi-cadernos-tecnicos/SINAPI-CT-INSTALACOES-ELETRICAS-REDE-DE-DISTRIBUICAO.pdf" TargetMode="External"/><Relationship Id="rId5848" Type="http://schemas.openxmlformats.org/officeDocument/2006/relationships/hyperlink" Target="https://www.caixa.gov.br/Downloads/sinapi-cadernos-tecnicos/SINAPI-CT-INSTALACOES-PREDIAIS-DE-AGUAS-PLUVIAIS-TUBOS-CONEXOES-CAIXAS-E-RALOS.pdf" TargetMode="External"/><Relationship Id="rId8254" Type="http://schemas.openxmlformats.org/officeDocument/2006/relationships/hyperlink" Target="https://www.caixa.gov.br/Downloads/sinapi-cadernos-tecnicos/SINAPI-CT-POCOS-DE-VISITA-E-CAIXAS-PARA-BOCAS-DE-LOBO.pdf" TargetMode="External"/><Relationship Id="rId9305" Type="http://schemas.openxmlformats.org/officeDocument/2006/relationships/hyperlink" Target="https://www.caixa.gov.br/Downloads/sinapi-cadernos-tecnicos/SINAPI-CT-TRANSPORTE-CARGA-E-DESCARGA-DE-MATERIAIS.pdf" TargetMode="External"/><Relationship Id="rId3399" Type="http://schemas.openxmlformats.org/officeDocument/2006/relationships/hyperlink" Target="https://www.caixa.gov.br/Downloads/sinapi-cadernos-tecnicos/SINAPI-CT-ESCORAMENTO-E-PREPARO-DE-FUNDO-DE-VALAS.pdf" TargetMode="External"/><Relationship Id="rId4864" Type="http://schemas.openxmlformats.org/officeDocument/2006/relationships/hyperlink" Target="https://www.caixa.gov.br/Downloads/sinapi-cadernos-tecnicos/SINAPI-CT-INSTALACOES-HIDRAULICAS-RESERVACAO-E-BOMBAS-DE-RECALQUE.pdf" TargetMode="External"/><Relationship Id="rId7270" Type="http://schemas.openxmlformats.org/officeDocument/2006/relationships/hyperlink" Target="https://www.caixa.gov.br/Downloads/sinapi-cadernos-tecnicos/SINAPI-CT-LUMINARIAS-EXTERNAS.pdf" TargetMode="External"/><Relationship Id="rId8321" Type="http://schemas.openxmlformats.org/officeDocument/2006/relationships/hyperlink" Target="https://www.caixa.gov.br/Downloads/sinapi-cadernos-tecnicos/SINAPI-CT-PRODUCAO-DE-CONCRETOS-E-ARGAMASSAS-UTILIZANDO-AGREGADO-RECICLADO.pdf" TargetMode="External"/><Relationship Id="rId3466" Type="http://schemas.openxmlformats.org/officeDocument/2006/relationships/hyperlink" Target="https://www.caixa.gov.br/Downloads/sinapi-cadernos-tecnicos/SINAPI-CT-ESQUADRIAS-PORTAS.pdf" TargetMode="External"/><Relationship Id="rId4517" Type="http://schemas.openxmlformats.org/officeDocument/2006/relationships/hyperlink" Target="https://www.caixa.gov.br/Downloads/sinapi-cadernos-tecnicos/SINAPI-CT-INSTALACOES-ELETRICAS-ELETRODUTOS-EMBUTIDOS-CABOS-CAIXAS-TOMADAS-E-INTERRUPTORES.pdf" TargetMode="External"/><Relationship Id="rId5915" Type="http://schemas.openxmlformats.org/officeDocument/2006/relationships/hyperlink" Target="https://www.caixa.gov.br/Downloads/sinapi-cadernos-tecnicos/SINAPI-CT-INSTALACOES-DE-DIVISORIAS-DIVERSAS.pdf" TargetMode="External"/><Relationship Id="rId387" Type="http://schemas.openxmlformats.org/officeDocument/2006/relationships/hyperlink" Target="https://www.caixa.gov.br/Downloads/sinapi-cadernos-tecnicos/SINAPI-CT-ASSENTAMENTO-DE-TUBOS-DE-ESGOTO-EM-PVC-E-PEAD.pdf" TargetMode="External"/><Relationship Id="rId2068" Type="http://schemas.openxmlformats.org/officeDocument/2006/relationships/hyperlink" Target="https://www.caixa.gov.br/Downloads/sinapi-cadernos-tecnicos/SINAPI-CT-DEPRECIACAO-JUROS-IMPOSTOS-E-SEGUROS-MANUTENCAO-E-MATERIAIS-NA-OPERACAO-DOS-EQUIPAMENTOS.pdf" TargetMode="External"/><Relationship Id="rId3119" Type="http://schemas.openxmlformats.org/officeDocument/2006/relationships/hyperlink" Target="https://www.caixa.gov.br/Downloads/sinapi-cadernos-tecnicos/SINAPI-CT-ESCADAS.pdf" TargetMode="External"/><Relationship Id="rId3880" Type="http://schemas.openxmlformats.org/officeDocument/2006/relationships/hyperlink" Target="https://www.caixa.gov.br/Downloads/sinapi-cadernos-tecnicos/SINAPI-CT-EXECUCAO-DE-TIRANTES.pdf" TargetMode="External"/><Relationship Id="rId4931" Type="http://schemas.openxmlformats.org/officeDocument/2006/relationships/hyperlink" Target="https://www.caixa.gov.br/Downloads/sinapi-cadernos-tecnicos/SINAPI-CT-INSTALACOES-HIDRAULICAS-RESERVACAO-E-BOMBAS-DE-RECALQUE.pdf" TargetMode="External"/><Relationship Id="rId9095" Type="http://schemas.openxmlformats.org/officeDocument/2006/relationships/hyperlink" Target="https://www.caixa.gov.br/Downloads/sinapi-cadernos-tecnicos/SINAPI-CT-TRANSPORTE-FLUVIAL-CARGA-E-DESCARGA.pdf" TargetMode="External"/><Relationship Id="rId1084" Type="http://schemas.openxmlformats.org/officeDocument/2006/relationships/hyperlink" Target="https://www.caixa.gov.br/Downloads/sinapi-cadernos-tecnicos/SINAPI-CT-BOMBAS-HIDRAULICAS-CENTRIFUGAS-HORIZONTAIS-E-SUBMERSIVEIS.pdf" TargetMode="External"/><Relationship Id="rId2482" Type="http://schemas.openxmlformats.org/officeDocument/2006/relationships/hyperlink" Target="https://www.caixa.gov.br/Downloads/sinapi-cadernos-tecnicos/SINAPI-CT-DEPRECIACAO-JUROS-IMPOSTOS-E-SEGUROS-MANUTENCAO-E-MATERIAIS-NA-OPERACAO-DOS-EQUIPAMENTOS.pdf" TargetMode="External"/><Relationship Id="rId3533" Type="http://schemas.openxmlformats.org/officeDocument/2006/relationships/hyperlink" Target="https://www.caixa.gov.br/Downloads/sinapi-cadernos-tecnicos/SINAPI-CT-ESQUADRIAS-PORTAS.pdf" TargetMode="External"/><Relationship Id="rId6689" Type="http://schemas.openxmlformats.org/officeDocument/2006/relationships/hyperlink" Target="https://www.caixa.gov.br/Downloads/sinapi-cadernos-tecnicos/SINAPI-CT-LIGACOES-PREDIAIS-DE-AGUA-E-ESGOTO.pdf" TargetMode="External"/><Relationship Id="rId9162" Type="http://schemas.openxmlformats.org/officeDocument/2006/relationships/hyperlink" Target="https://www.caixa.gov.br/Downloads/sinapi-cadernos-tecnicos/SINAPI-CT-TRANSPORTE-DE-MATERIAIS-DENTRO-DO-CANTEIRO-DE-OBRAS.pdf" TargetMode="External"/><Relationship Id="rId107" Type="http://schemas.openxmlformats.org/officeDocument/2006/relationships/hyperlink" Target="https://www.caixa.gov.br/Downloads/sinapi-cadernos-tecnicos/SINAPI-CT-ARGAMASSAS.pdf" TargetMode="External"/><Relationship Id="rId454" Type="http://schemas.openxmlformats.org/officeDocument/2006/relationships/hyperlink" Target="https://www.caixa.gov.br/Downloads/sinapi-cadernos-tecnicos/SINAPI-CT-ASSENTAMENTO-DE-TUBOS-DE-PVC-E-METALICOS-EM-REDES-DE-AGUA.pdf" TargetMode="External"/><Relationship Id="rId2135" Type="http://schemas.openxmlformats.org/officeDocument/2006/relationships/hyperlink" Target="https://www.caixa.gov.br/Downloads/sinapi-cadernos-tecnicos/SINAPI-CT-DEPRECIACAO-JUROS-IMPOSTOS-E-SEGUROS-MANUTENCAO-E-MATERIAIS-NA-OPERACAO-DOS-EQUIPAMENTOS.pdf" TargetMode="External"/><Relationship Id="rId3600" Type="http://schemas.openxmlformats.org/officeDocument/2006/relationships/hyperlink" Target="https://www.caixa.gov.br/Downloads/sinapi-cadernos-tecnicos/SINAPI-CT-ESTACAS-METALICAS.pdf" TargetMode="External"/><Relationship Id="rId6756" Type="http://schemas.openxmlformats.org/officeDocument/2006/relationships/hyperlink" Target="https://www.caixa.gov.br/Downloads/sinapi-cadernos-tecnicos/SINAPI-CT-LIMPEZA-DE-OBRA.pdf" TargetMode="External"/><Relationship Id="rId7807" Type="http://schemas.openxmlformats.org/officeDocument/2006/relationships/hyperlink" Target="https://www.caixa.gov.br/Downloads/sinapi-cadernos-tecnicos/SINAPI-CT-PINTURA-EXTERNA.pdf" TargetMode="External"/><Relationship Id="rId521" Type="http://schemas.openxmlformats.org/officeDocument/2006/relationships/hyperlink" Target="https://www.caixa.gov.br/Downloads/sinapi-cadernos-tecnicos/SINAPI-CT-ASSENTAMENTO-DE-TUBOS-DE-PVC-E-METALICOS-EM-REDES-DE-AGUA.pdf" TargetMode="External"/><Relationship Id="rId1151" Type="http://schemas.openxmlformats.org/officeDocument/2006/relationships/hyperlink" Target="https://www.caixa.gov.br/Downloads/sinapi-cadernos-tecnicos/SINAPI-CT-CAIXAS-DE-AGUA-PARA-EDIFICACOES.pdf" TargetMode="External"/><Relationship Id="rId2202" Type="http://schemas.openxmlformats.org/officeDocument/2006/relationships/hyperlink" Target="https://www.caixa.gov.br/Downloads/sinapi-cadernos-tecnicos/SINAPI-CT-DEPRECIACAO-JUROS-IMPOSTOS-E-SEGUROS-MANUTENCAO-E-MATERIAIS-NA-OPERACAO-DOS-EQUIPAMENTOS.pdf" TargetMode="External"/><Relationship Id="rId5358" Type="http://schemas.openxmlformats.org/officeDocument/2006/relationships/hyperlink" Target="https://www.caixa.gov.br/Downloads/sinapi-cadernos-tecnicos/SINAPI-CT-INSTALACOES-PREDIAIS-DE-ESGOTO-CAIXAS-E-RALOS.pdf" TargetMode="External"/><Relationship Id="rId5772" Type="http://schemas.openxmlformats.org/officeDocument/2006/relationships/hyperlink" Target="https://www.caixa.gov.br/Downloads/sinapi-cadernos-tecnicos/SINAPI-CT-INSTALACOES-PREDIAIS-DE-AGUA-QUENTE-EM-CPVC.pdf" TargetMode="External"/><Relationship Id="rId6409" Type="http://schemas.openxmlformats.org/officeDocument/2006/relationships/hyperlink" Target="https://www.caixa.gov.br/Downloads/sinapi-cadernos-tecnicos/SINAPI-CT-INSTALACOES-EM-COBRE.pdf" TargetMode="External"/><Relationship Id="rId6823" Type="http://schemas.openxmlformats.org/officeDocument/2006/relationships/hyperlink" Target="https://www.caixa.gov.br/Downloads/sinapi-metodologia/Livro_SINAPI_Calculos_Parametros.pdf" TargetMode="External"/><Relationship Id="rId1968" Type="http://schemas.openxmlformats.org/officeDocument/2006/relationships/hyperlink" Target="https://www.caixa.gov.br/Downloads/sinapi-cadernos-tecnicos/SINAPI-CT-DEPRECIACAO-JUROS-IMPOSTOS-E-SEGUROS-MANUTENCAO-E-MATERIAIS-NA-OPERACAO-DOS-EQUIPAMENTOS.pdf" TargetMode="External"/><Relationship Id="rId4374" Type="http://schemas.openxmlformats.org/officeDocument/2006/relationships/hyperlink" Target="https://www.caixa.gov.br/Downloads/sinapi-cadernos-tecnicos/SINAPI-CT-INSTALACOES-ELETRICAS-ELETRODUTOS-EMBUTIDOS-CABOS-CAIXAS-TOMADAS-E-INTERRUPTORES.pdf" TargetMode="External"/><Relationship Id="rId5425" Type="http://schemas.openxmlformats.org/officeDocument/2006/relationships/hyperlink" Target="https://www.caixa.gov.br/Downloads/sinapi-cadernos-tecnicos/SINAPI-CT-INSTALACOES-PREDIAIS-DE-ESGOTO-TUBOS-E-CONEXOES.pdf" TargetMode="External"/><Relationship Id="rId8995" Type="http://schemas.openxmlformats.org/officeDocument/2006/relationships/hyperlink" Target="https://www.caixa.gov.br/Downloads/sinapi-cadernos-tecnicos/SINAPI-CT-TELHAMENTO-PARA-COBERTURA.pdf" TargetMode="External"/><Relationship Id="rId3390" Type="http://schemas.openxmlformats.org/officeDocument/2006/relationships/hyperlink" Target="https://www.caixa.gov.br/Downloads/sinapi-cadernos-tecnicos/SINAPI-CT-ESCORAMENTO-E-PREPARO-DE-FUNDO-DE-VALAS.pdf" TargetMode="External"/><Relationship Id="rId4027" Type="http://schemas.openxmlformats.org/officeDocument/2006/relationships/hyperlink" Target="https://www.caixa.gov.br/Downloads/sinapi-cadernos-tecnicos/SINAPI-CT-FORMAS-PARA-ESTRUTURAS-DE-CONCRETO-ARMADO.pdf" TargetMode="External"/><Relationship Id="rId4441" Type="http://schemas.openxmlformats.org/officeDocument/2006/relationships/hyperlink" Target="https://www.caixa.gov.br/Downloads/sinapi-cadernos-tecnicos/SINAPI-CT-INSTALACOES-ELETRICAS-ELETRODUTOS-EMBUTIDOS-CABOS-CAIXAS-TOMADAS-E-INTERRUPTORES.pdf" TargetMode="External"/><Relationship Id="rId7597" Type="http://schemas.openxmlformats.org/officeDocument/2006/relationships/hyperlink" Target="https://www.caixa.gov.br/Downloads/sinapi-cadernos-tecnicos/SINAPI-CT-PAREDES-EM-DRYWALL.pdf" TargetMode="External"/><Relationship Id="rId8648" Type="http://schemas.openxmlformats.org/officeDocument/2006/relationships/hyperlink" Target="https://www.caixa.gov.br/Downloads/sinapi-cadernos-tecnicos/SINAPI-CT-REDES-DE-AGUA-E-ESGOTO-EM-PEAD-LISO-(TUBOS-E-CONEXOES).pdf" TargetMode="External"/><Relationship Id="rId3043" Type="http://schemas.openxmlformats.org/officeDocument/2006/relationships/hyperlink" Target="https://www.caixa.gov.br/Downloads/sinapi-cadernos-tecnicos/SINAPI-CT-EQUIPAMENTOS-DE-PROTECAO-COLETIVA.pdf" TargetMode="External"/><Relationship Id="rId6199" Type="http://schemas.openxmlformats.org/officeDocument/2006/relationships/hyperlink" Target="https://www.caixa.gov.br/Downloads/sinapi-cadernos-tecnicos/SINAPI-CT-INSTALACOES-DE-GAS-E-INCENDIO-EM-ACO-E-FERRO-GALVANIZADO.pdf" TargetMode="External"/><Relationship Id="rId6266" Type="http://schemas.openxmlformats.org/officeDocument/2006/relationships/hyperlink" Target="https://www.caixa.gov.br/Downloads/sinapi-cadernos-tecnicos/SINAPI-CT-INSTALACOES-DE-GAS-EM-PEX-MULTICAMADAS.pdf" TargetMode="External"/><Relationship Id="rId7664" Type="http://schemas.openxmlformats.org/officeDocument/2006/relationships/hyperlink" Target="https://www.caixa.gov.br/Downloads/sinapi-cadernos-tecnicos/SINAPI-CT-PAVIMENTO-INTERTRAVADO.pdf" TargetMode="External"/><Relationship Id="rId8715" Type="http://schemas.openxmlformats.org/officeDocument/2006/relationships/hyperlink" Target="https://www.caixa.gov.br/Downloads/sinapi-cadernos-tecnicos/SINAPI-CT-REDES-DE-AGUA-E-ESGOTO-EM-PEAD-LISO-(TUBOS-E-CONEXOES).pdf" TargetMode="External"/><Relationship Id="rId3110" Type="http://schemas.openxmlformats.org/officeDocument/2006/relationships/hyperlink" Target="https://www.caixa.gov.br/Downloads/sinapi-cadernos-tecnicos/SINAPI-CT-ESCADAS.pdf" TargetMode="External"/><Relationship Id="rId6680" Type="http://schemas.openxmlformats.org/officeDocument/2006/relationships/hyperlink" Target="https://www.caixa.gov.br/Downloads/sinapi-cadernos-tecnicos/SINAPI-CT-LASTRO.pdf" TargetMode="External"/><Relationship Id="rId7317" Type="http://schemas.openxmlformats.org/officeDocument/2006/relationships/hyperlink" Target="https://www.caixa.gov.br/Downloads/sinapi-cadernos-tecnicos/SINAPI-CT-MASSA-UNICA-EXTERNA.pdf" TargetMode="External"/><Relationship Id="rId7731" Type="http://schemas.openxmlformats.org/officeDocument/2006/relationships/hyperlink" Target="https://www.caixa.gov.br/Downloads/sinapi-cadernos-tecnicos/SINAPI-CT-PELE-DE-VIDRO-EM-FACHADAS.pdf" TargetMode="External"/><Relationship Id="rId2876" Type="http://schemas.openxmlformats.org/officeDocument/2006/relationships/hyperlink" Target="https://www.caixa.gov.br/Downloads/sinapi-cadernos-tecnicos/SINAPI-CT-ELETROCALHAS.pdf" TargetMode="External"/><Relationship Id="rId3927" Type="http://schemas.openxmlformats.org/officeDocument/2006/relationships/hyperlink" Target="https://www.caixa.gov.br/Downloads/sinapi-cadernos-tecnicos/SINAPI-CT-FOSSAS-E-SUMIDOUROS.pdf" TargetMode="External"/><Relationship Id="rId5282" Type="http://schemas.openxmlformats.org/officeDocument/2006/relationships/hyperlink" Target="https://www.caixa.gov.br/Downloads/sinapi-cadernos-tecnicos/SINAPI-CT-INSTALACOES-HIDRAULICAS-EM-PPR.pdf" TargetMode="External"/><Relationship Id="rId6333" Type="http://schemas.openxmlformats.org/officeDocument/2006/relationships/hyperlink" Target="https://www.caixa.gov.br/Downloads/sinapi-cadernos-tecnicos/SINAPI-CT-INSTALACOES-DE-AR-CONDICIONADO.pdf" TargetMode="External"/><Relationship Id="rId9489" Type="http://schemas.openxmlformats.org/officeDocument/2006/relationships/hyperlink" Target="https://www.caixa.gov.br/Downloads/sinapi-cadernos-tecnicos/SINAPI-CT-VERGAS-CONTRAVERGAS-E-FIXACAO-DE-ALVENARIA.pdf" TargetMode="External"/><Relationship Id="rId848" Type="http://schemas.openxmlformats.org/officeDocument/2006/relationships/hyperlink" Target="https://www.caixa.gov.br/Downloads/sinapi-cadernos-tecnicos/SINAPI-CT-ATERROS-BASES-SUB-BASES-E-IMPRIMACOES.pdf" TargetMode="External"/><Relationship Id="rId1478" Type="http://schemas.openxmlformats.org/officeDocument/2006/relationships/hyperlink" Target="https://www.caixa.gov.br/Downloads/sinapi-cadernos-tecnicos/SINAPI-CT-CUSTOS-HORARIOS-PRODUTIVO-E-IMPRODUTIVO-DOS-EQUIPAMENTOS.pdf" TargetMode="External"/><Relationship Id="rId1892" Type="http://schemas.openxmlformats.org/officeDocument/2006/relationships/hyperlink" Target="https://www.caixa.gov.br/Downloads/sinapi-cadernos-tecnicos/SINAPI-CT-DEMOLICOES-E-REMOCOES.pdf" TargetMode="External"/><Relationship Id="rId2529" Type="http://schemas.openxmlformats.org/officeDocument/2006/relationships/hyperlink" Target="https://www.caixa.gov.br/Downloads/sinapi-cadernos-tecnicos/SINAPI-CT-DEPRECIACAO-JUROS-IMPOSTOS-E-SEGUROS-MANUTENCAO-E-MATERIAIS-NA-OPERACAO-DOS-EQUIPAMENTOS.pdf" TargetMode="External"/><Relationship Id="rId6400" Type="http://schemas.openxmlformats.org/officeDocument/2006/relationships/hyperlink" Target="https://www.caixa.gov.br/Downloads/sinapi-cadernos-tecnicos/SINAPI-CT-INSTALACOES-EM-COBRE.pdf" TargetMode="External"/><Relationship Id="rId9556" Type="http://schemas.openxmlformats.org/officeDocument/2006/relationships/hyperlink" Target="https://www.caixa.gov.br/Downloads/sinapi-cadernos-tecnicos/SINAPI-CT-VIDROS-E-ESPELHOS.pdf" TargetMode="External"/><Relationship Id="rId915" Type="http://schemas.openxmlformats.org/officeDocument/2006/relationships/hyperlink" Target="https://www.caixa.gov.br/Downloads/sinapi-cadernos-tecnicos/SINAPI-CT-ATERROS-BASES-SUB-BASES-E-IMPRIMACOES.pdf" TargetMode="External"/><Relationship Id="rId1545" Type="http://schemas.openxmlformats.org/officeDocument/2006/relationships/hyperlink" Target="https://www.caixa.gov.br/Downloads/sinapi-cadernos-tecnicos/SINAPI-CT-CUSTOS-HORARIOS-PRODUTIVO-E-IMPRODUTIVO-DOS-EQUIPAMENTOS.pdf" TargetMode="External"/><Relationship Id="rId2943" Type="http://schemas.openxmlformats.org/officeDocument/2006/relationships/hyperlink" Target="https://www.caixa.gov.br/Downloads/sinapi-cadernos-tecnicos/SINAPI-CT-ENERGIA-SOLAR-PARA-EDIFICACOES.pdf" TargetMode="External"/><Relationship Id="rId5002" Type="http://schemas.openxmlformats.org/officeDocument/2006/relationships/hyperlink" Target="https://www.caixa.gov.br/Downloads/sinapi-cadernos-tecnicos/SINAPI-CT-INSTALACOES-HIDRAULICAS-RESERVACAO-E-BOMBAS-DE-RECALQUE.pdf" TargetMode="External"/><Relationship Id="rId8158" Type="http://schemas.openxmlformats.org/officeDocument/2006/relationships/hyperlink" Target="https://www.caixa.gov.br/Downloads/sinapi-cadernos-tecnicos/SINAPI-CT-POCOS-DE-VISITA-E-CAIXAS-PARA-BOCAS-DE-LOBO.pdf" TargetMode="External"/><Relationship Id="rId8572" Type="http://schemas.openxmlformats.org/officeDocument/2006/relationships/hyperlink" Target="https://www.caixa.gov.br/Downloads/sinapi-cadernos-tecnicos/SINAPI-CT-REDES-ENTERRADAS-DE-DISTRIBUICAO-ELETRICA.pdf" TargetMode="External"/><Relationship Id="rId9209" Type="http://schemas.openxmlformats.org/officeDocument/2006/relationships/hyperlink" Target="https://www.caixa.gov.br/Downloads/sinapi-cadernos-tecnicos/SINAPI-CT-TRANSPORTE-DE-MATERIAIS-DENTRO-DO-CANTEIRO-DE-OBRAS.pdf" TargetMode="External"/><Relationship Id="rId9623" Type="http://schemas.openxmlformats.org/officeDocument/2006/relationships/hyperlink" Target="https://www.caixa.gov.br/Downloads/sinapi-cadernos-tecnicos/SINAPI-CT-VALVULAS-E-REGISTROS-PARA-SISTEMAS-PREDIAIS.pdf" TargetMode="External"/><Relationship Id="rId7174" Type="http://schemas.openxmlformats.org/officeDocument/2006/relationships/hyperlink" Target="https://www.caixa.gov.br/Downloads/sinapi-cadernos-tecnicos/SINAPI-CT-LOUCAS-E-METAIS.pdf" TargetMode="External"/><Relationship Id="rId8225" Type="http://schemas.openxmlformats.org/officeDocument/2006/relationships/hyperlink" Target="https://www.caixa.gov.br/Downloads/sinapi-cadernos-tecnicos/SINAPI-CT-POCOS-DE-VISITA-E-CAIXAS-PARA-BOCAS-DE-LOBO.pdf" TargetMode="External"/><Relationship Id="rId1612" Type="http://schemas.openxmlformats.org/officeDocument/2006/relationships/hyperlink" Target="https://www.caixa.gov.br/Downloads/sinapi-cadernos-tecnicos/SINAPI-CT-CUSTOS-HORARIOS-PRODUTIVO-E-IMPRODUTIVO-DOS-EQUIPAMENTOS.pdf" TargetMode="External"/><Relationship Id="rId4768" Type="http://schemas.openxmlformats.org/officeDocument/2006/relationships/hyperlink" Target="https://www.caixa.gov.br/Downloads/sinapi-cadernos-tecnicos/SINAPI-CT-INSTALACOES-ELETRICAS-REDE-DE-DISTRIBUICAO.pdf" TargetMode="External"/><Relationship Id="rId5819" Type="http://schemas.openxmlformats.org/officeDocument/2006/relationships/hyperlink" Target="https://www.caixa.gov.br/Downloads/sinapi-cadernos-tecnicos/SINAPI-CT-INSTALACOES-PREDIAIS-DE-AGUA-QUENTE-EM-CPVC.pdf" TargetMode="External"/><Relationship Id="rId6190" Type="http://schemas.openxmlformats.org/officeDocument/2006/relationships/hyperlink" Target="https://www.caixa.gov.br/Downloads/sinapi-cadernos-tecnicos/SINAPI-CT-INSTALACOES-DE-GAS-E-INCENDIO-EM-ACO-E-FERRO-GALVANIZADO.pdf" TargetMode="External"/><Relationship Id="rId3784" Type="http://schemas.openxmlformats.org/officeDocument/2006/relationships/hyperlink" Target="https://www.caixa.gov.br/Downloads/sinapi-cadernos-tecnicos/SINAPI-CT-ESTRUTURAS-DE-MADEIRA.pdf" TargetMode="External"/><Relationship Id="rId4835" Type="http://schemas.openxmlformats.org/officeDocument/2006/relationships/hyperlink" Target="https://www.caixa.gov.br/Downloads/sinapi-cadernos-tecnicos/SINAPI-CT-INSTALACOES-HIDRAULICAS-RESERVACAO-E-BOMBAS-DE-RECALQUE.pdf" TargetMode="External"/><Relationship Id="rId7241" Type="http://schemas.openxmlformats.org/officeDocument/2006/relationships/hyperlink" Target="https://www.caixa.gov.br/Downloads/sinapi-cadernos-tecnicos/SINAPI-CT-LOUCAS-E-METAIS.pdf" TargetMode="External"/><Relationship Id="rId2386" Type="http://schemas.openxmlformats.org/officeDocument/2006/relationships/hyperlink" Target="https://www.caixa.gov.br/Downloads/sinapi-cadernos-tecnicos/SINAPI-CT-DEPRECIACAO-JUROS-IMPOSTOS-E-SEGUROS-MANUTENCAO-E-MATERIAIS-NA-OPERACAO-DOS-EQUIPAMENTOS.pdf" TargetMode="External"/><Relationship Id="rId3437" Type="http://schemas.openxmlformats.org/officeDocument/2006/relationships/hyperlink" Target="https://www.caixa.gov.br/Downloads/sinapi-cadernos-tecnicos/SINAPI-CT-ESQUADRIAS-JANELAS.pdf" TargetMode="External"/><Relationship Id="rId3851" Type="http://schemas.openxmlformats.org/officeDocument/2006/relationships/hyperlink" Target="https://www.caixa.gov.br/Downloads/sinapi-cadernos-tecnicos/SINAPI-CT-EXECUCAO-DE-TIRANTES.pdf" TargetMode="External"/><Relationship Id="rId4902" Type="http://schemas.openxmlformats.org/officeDocument/2006/relationships/hyperlink" Target="https://www.caixa.gov.br/Downloads/sinapi-cadernos-tecnicos/SINAPI-CT-INSTALACOES-HIDRAULICAS-RESERVACAO-E-BOMBAS-DE-RECALQUE.pdf" TargetMode="External"/><Relationship Id="rId358" Type="http://schemas.openxmlformats.org/officeDocument/2006/relationships/hyperlink" Target="https://www.caixa.gov.br/Downloads/sinapi-cadernos-tecnicos/SINAPI-CT-ASSENTAMENTO-DE-TUBOS-DE-ESGOTO-EM-PVC-E-PEAD.pdf" TargetMode="External"/><Relationship Id="rId772" Type="http://schemas.openxmlformats.org/officeDocument/2006/relationships/hyperlink" Target="https://www.caixa.gov.br/Downloads/sinapi-cadernos-tecnicos/SINAPI-CT-ATERROS-BASES-SUB-BASES-E-IMPRIMACOES.pdf" TargetMode="External"/><Relationship Id="rId2039" Type="http://schemas.openxmlformats.org/officeDocument/2006/relationships/hyperlink" Target="https://www.caixa.gov.br/Downloads/sinapi-cadernos-tecnicos/SINAPI-CT-DEPRECIACAO-JUROS-IMPOSTOS-E-SEGUROS-MANUTENCAO-E-MATERIAIS-NA-OPERACAO-DOS-EQUIPAMENTOS.pdf" TargetMode="External"/><Relationship Id="rId2453" Type="http://schemas.openxmlformats.org/officeDocument/2006/relationships/hyperlink" Target="https://www.caixa.gov.br/Downloads/sinapi-cadernos-tecnicos/SINAPI-CT-DEPRECIACAO-JUROS-IMPOSTOS-E-SEGUROS-MANUTENCAO-E-MATERIAIS-NA-OPERACAO-DOS-EQUIPAMENTOS.pdf" TargetMode="External"/><Relationship Id="rId3504" Type="http://schemas.openxmlformats.org/officeDocument/2006/relationships/hyperlink" Target="https://www.caixa.gov.br/Downloads/sinapi-cadernos-tecnicos/SINAPI-CT-ESQUADRIAS-PORTAS.pdf" TargetMode="External"/><Relationship Id="rId9066" Type="http://schemas.openxmlformats.org/officeDocument/2006/relationships/hyperlink" Target="https://www.caixa.gov.br/Downloads/sinapi-cadernos-tecnicos/SINAPI-CT-TRANSPORTE-FLUVIAL-CARGA-E-DESCARGA.pdf" TargetMode="External"/><Relationship Id="rId9480" Type="http://schemas.openxmlformats.org/officeDocument/2006/relationships/hyperlink" Target="https://www.caixa.gov.br/Downloads/sinapi-cadernos-tecnicos/SINAPI-CT-USINAGENS.pdf" TargetMode="External"/><Relationship Id="rId425" Type="http://schemas.openxmlformats.org/officeDocument/2006/relationships/hyperlink" Target="https://www.caixa.gov.br/Downloads/sinapi-cadernos-tecnicos/SINAPI-CT-ASSENTAMENTO-DE-TUBOS-DE-PVC-E-METALICOS-EM-REDES-DE-AGUA.pdf" TargetMode="External"/><Relationship Id="rId1055" Type="http://schemas.openxmlformats.org/officeDocument/2006/relationships/hyperlink" Target="https://www.caixa.gov.br/Downloads/sinapi-cadernos-tecnicos/SINAPI-CT-BOCAS-PARA-BUEIROS.pdf" TargetMode="External"/><Relationship Id="rId2106" Type="http://schemas.openxmlformats.org/officeDocument/2006/relationships/hyperlink" Target="https://www.caixa.gov.br/Downloads/sinapi-cadernos-tecnicos/SINAPI-CT-DEPRECIACAO-JUROS-IMPOSTOS-E-SEGUROS-MANUTENCAO-E-MATERIAIS-NA-OPERACAO-DOS-EQUIPAMENTOS.pdf" TargetMode="External"/><Relationship Id="rId2520" Type="http://schemas.openxmlformats.org/officeDocument/2006/relationships/hyperlink" Target="https://www.caixa.gov.br/Downloads/sinapi-cadernos-tecnicos/SINAPI-CT-DEPRECIACAO-JUROS-IMPOSTOS-E-SEGUROS-MANUTENCAO-E-MATERIAIS-NA-OPERACAO-DOS-EQUIPAMENTOS.pdf" TargetMode="External"/><Relationship Id="rId5676" Type="http://schemas.openxmlformats.org/officeDocument/2006/relationships/hyperlink" Target="https://www.caixa.gov.br/Downloads/sinapi-cadernos-tecnicos/SINAPI-CT-INSTALACOES-PREDIAIS-DE-AGUA-FRIA-EM-PVC.pdf" TargetMode="External"/><Relationship Id="rId6727" Type="http://schemas.openxmlformats.org/officeDocument/2006/relationships/hyperlink" Target="https://www.caixa.gov.br/Downloads/sinapi-cadernos-tecnicos/SINAPI-CT-LIGACOES-PREDIAIS-DE-AGUA-E-ESGOTO.pdf" TargetMode="External"/><Relationship Id="rId8082" Type="http://schemas.openxmlformats.org/officeDocument/2006/relationships/hyperlink" Target="https://www.caixa.gov.br/Downloads/sinapi-cadernos-tecnicos/SINAPI-CT-POSTES-DE-CONCRETO-E-METALICOS.pdf" TargetMode="External"/><Relationship Id="rId9133" Type="http://schemas.openxmlformats.org/officeDocument/2006/relationships/hyperlink" Target="https://www.caixa.gov.br/Downloads/sinapi-cadernos-tecnicos/SINAPI-CT-TRANSPORTE-FLUVIAL-CARGA-E-DESCARGA.pdf" TargetMode="External"/><Relationship Id="rId1122" Type="http://schemas.openxmlformats.org/officeDocument/2006/relationships/hyperlink" Target="https://www.caixa.gov.br/Downloads/sinapi-cadernos-tecnicos/SINAPI-CT-CAIXAS-ENTERRADAS.pdf" TargetMode="External"/><Relationship Id="rId4278" Type="http://schemas.openxmlformats.org/officeDocument/2006/relationships/hyperlink" Target="https://www.caixa.gov.br/Downloads/sinapi-cadernos-tecnicos/SINAPI-CT-ILUMINACAO-PREDIAL-E-MONITORAMENTO.pdf" TargetMode="External"/><Relationship Id="rId5329" Type="http://schemas.openxmlformats.org/officeDocument/2006/relationships/hyperlink" Target="https://www.caixa.gov.br/Downloads/sinapi-cadernos-tecnicos/SINAPI-CT-INSTALACOES-HIDRAULICAS-EM-PPR.pdf" TargetMode="External"/><Relationship Id="rId9200" Type="http://schemas.openxmlformats.org/officeDocument/2006/relationships/hyperlink" Target="https://www.caixa.gov.br/Downloads/sinapi-cadernos-tecnicos/SINAPI-CT-TRANSPORTE-DE-MATERIAIS-DENTRO-DO-CANTEIRO-DE-OBRAS.pdf" TargetMode="External"/><Relationship Id="rId3294" Type="http://schemas.openxmlformats.org/officeDocument/2006/relationships/hyperlink" Target="https://www.caixa.gov.br/Downloads/sinapi-cadernos-tecnicos/SINAPI-CT-ESCAVACAO-DE-VALAS.pdf" TargetMode="External"/><Relationship Id="rId4345" Type="http://schemas.openxmlformats.org/officeDocument/2006/relationships/hyperlink" Target="https://www.caixa.gov.br/Downloads/sinapi-cadernos-tecnicos/SINAPI-CT-IMPERMEABILIZACAO-PROTECAO-MECANICA-E-TRATAMENTO-DE-JUNTA.pdf" TargetMode="External"/><Relationship Id="rId4692" Type="http://schemas.openxmlformats.org/officeDocument/2006/relationships/hyperlink" Target="https://www.caixa.gov.br/Downloads/sinapi-cadernos-tecnicos/SINAPI-CT-INSTALACOES-ELETRICAS-QUADROS-CABOS-DISJUNTORES-CONTATORES-E-BARRAMENTOS-BLINDADOS.pdf" TargetMode="External"/><Relationship Id="rId5743" Type="http://schemas.openxmlformats.org/officeDocument/2006/relationships/hyperlink" Target="https://www.caixa.gov.br/Downloads/sinapi-cadernos-tecnicos/SINAPI-CT-INSTALACOES-PREDIAIS-DE-AGUA-QUENTE-EM-CPVC.pdf" TargetMode="External"/><Relationship Id="rId8899" Type="http://schemas.openxmlformats.org/officeDocument/2006/relationships/hyperlink" Target="https://www.caixa.gov.br/Downloads/sinapi-cadernos-tecnicos/SINAPI-CT-SISTEMA-DE-PROTECAO-CONTRA-DESCARGAS-ATMOSFERICAS-SPDA.pdf" TargetMode="External"/><Relationship Id="rId1939" Type="http://schemas.openxmlformats.org/officeDocument/2006/relationships/hyperlink" Target="https://www.caixa.gov.br/Downloads/sinapi-cadernos-tecnicos/SINAPI-CT-DEPRECIACAO-JUROS-IMPOSTOS-E-SEGUROS-MANUTENCAO-E-MATERIAIS-NA-OPERACAO-DOS-EQUIPAMENTOS.pdf" TargetMode="External"/><Relationship Id="rId5810" Type="http://schemas.openxmlformats.org/officeDocument/2006/relationships/hyperlink" Target="https://www.caixa.gov.br/Downloads/sinapi-cadernos-tecnicos/SINAPI-CT-INSTALACOES-PREDIAIS-DE-AGUA-QUENTE-EM-CPVC.pdf" TargetMode="External"/><Relationship Id="rId8966" Type="http://schemas.openxmlformats.org/officeDocument/2006/relationships/hyperlink" Target="https://www.caixa.gov.br/Downloads/sinapi-cadernos-tecnicos/SINAPI-CT-SOLDA-DE-TOPO-EM-ELEMENTOS-DE-ACO.pdf" TargetMode="External"/><Relationship Id="rId3361" Type="http://schemas.openxmlformats.org/officeDocument/2006/relationships/hyperlink" Target="https://www.caixa.gov.br/Downloads/sinapi-cadernos-tecnicos/SINAPI-CT-ESCORAMENTO-E-PREPARO-DE-FUNDO-DE-VALAS.pdf" TargetMode="External"/><Relationship Id="rId4412" Type="http://schemas.openxmlformats.org/officeDocument/2006/relationships/hyperlink" Target="https://www.caixa.gov.br/Downloads/sinapi-cadernos-tecnicos/SINAPI-CT-INSTALACOES-ELETRICAS-ELETRODUTOS-EMBUTIDOS-CABOS-CAIXAS-TOMADAS-E-INTERRUPTORES.pdf" TargetMode="External"/><Relationship Id="rId7568" Type="http://schemas.openxmlformats.org/officeDocument/2006/relationships/hyperlink" Target="https://www.caixa.gov.br/Downloads/sinapi-cadernos-tecnicos/SINAPI-CT-PAREDES-DE-CONCRETO-FORMAS.pdf" TargetMode="External"/><Relationship Id="rId7982" Type="http://schemas.openxmlformats.org/officeDocument/2006/relationships/hyperlink" Target="https://www.caixa.gov.br/Downloads/sinapi-cadernos-tecnicos/SINAPI-CT-PISOS.pdf" TargetMode="External"/><Relationship Id="rId8619" Type="http://schemas.openxmlformats.org/officeDocument/2006/relationships/hyperlink" Target="https://www.caixa.gov.br/Downloads/sinapi-cadernos-tecnicos/SINAPI-CT-REDES-DE-LOGICA-TELEFONIA-E-IMAGEM.pdf" TargetMode="External"/><Relationship Id="rId282" Type="http://schemas.openxmlformats.org/officeDocument/2006/relationships/hyperlink" Target="https://www.caixa.gov.br/Downloads/sinapi-cadernos-tecnicos/SINAPI-CT-ARMACAO-PARA-ESTRUTURAS-DE-CONCRETO-ARMADO.pdf" TargetMode="External"/><Relationship Id="rId3014" Type="http://schemas.openxmlformats.org/officeDocument/2006/relationships/hyperlink" Target="https://www.caixa.gov.br/Downloads/sinapi-cadernos-tecnicos/SINAPI-CT-EQUIPAMENTOS-DE-PROTECAO-COLETIVA.pdf" TargetMode="External"/><Relationship Id="rId6584" Type="http://schemas.openxmlformats.org/officeDocument/2006/relationships/hyperlink" Target="https://www.caixa.gov.br/Downloads/sinapi-cadernos-tecnicos/SINAPI-CT-INSTALACOES-EM-COBRE.pdf" TargetMode="External"/><Relationship Id="rId7635" Type="http://schemas.openxmlformats.org/officeDocument/2006/relationships/hyperlink" Target="https://www.caixa.gov.br/Downloads/sinapi-cadernos-tecnicos/SINAPI-CT-PASSEIOS-DE-CONCRETO.pdf" TargetMode="External"/><Relationship Id="rId2030" Type="http://schemas.openxmlformats.org/officeDocument/2006/relationships/hyperlink" Target="https://www.caixa.gov.br/Downloads/sinapi-cadernos-tecnicos/SINAPI-CT-DEPRECIACAO-JUROS-IMPOSTOS-E-SEGUROS-MANUTENCAO-E-MATERIAIS-NA-OPERACAO-DOS-EQUIPAMENTOS.pdf" TargetMode="External"/><Relationship Id="rId5186" Type="http://schemas.openxmlformats.org/officeDocument/2006/relationships/hyperlink" Target="https://www.caixa.gov.br/Downloads/sinapi-cadernos-tecnicos/SINAPI-CT-INSTALACOES-HIDRAULICAS-EM-PEX.pdf" TargetMode="External"/><Relationship Id="rId6237" Type="http://schemas.openxmlformats.org/officeDocument/2006/relationships/hyperlink" Target="https://www.caixa.gov.br/Downloads/sinapi-cadernos-tecnicos/SINAPI-CT-INSTALACOES-DE-GAS-E-INCENDIO-EM-ACO-E-FERRO-GALVANIZADO.pdf" TargetMode="External"/><Relationship Id="rId6651" Type="http://schemas.openxmlformats.org/officeDocument/2006/relationships/hyperlink" Target="https://www.caixa.gov.br/Downloads/sinapi-cadernos-tecnicos/SINAPI-CT-INSTALACOES-PARA-CANTEIROS-DE-OBRAS.pdf" TargetMode="External"/><Relationship Id="rId7702" Type="http://schemas.openxmlformats.org/officeDocument/2006/relationships/hyperlink" Target="https://www.caixa.gov.br/Downloads/sinapi-cadernos-tecnicos/SINAPI-CT-PAVIMENTO-RIGIDO-DE-CONCRETO.pdf" TargetMode="External"/><Relationship Id="rId5253" Type="http://schemas.openxmlformats.org/officeDocument/2006/relationships/hyperlink" Target="https://www.caixa.gov.br/Downloads/sinapi-cadernos-tecnicos/SINAPI-CT-INSTALACOES-HIDRAULICAS-EM-PEX.pdf" TargetMode="External"/><Relationship Id="rId6304" Type="http://schemas.openxmlformats.org/officeDocument/2006/relationships/hyperlink" Target="https://www.caixa.gov.br/Downloads/sinapi-cadernos-tecnicos/SINAPI-CT-INSTALACOES-DE-GAS-EM-PEX-MULTICAMADAS.pdf" TargetMode="External"/><Relationship Id="rId1449" Type="http://schemas.openxmlformats.org/officeDocument/2006/relationships/hyperlink" Target="https://www.caixa.gov.br/Downloads/sinapi-cadernos-tecnicos/SINAPI-CT-CUSTOS-HORARIOS-PRODUTIVO-E-IMPRODUTIVO-DOS-EQUIPAMENTOS.pdf" TargetMode="External"/><Relationship Id="rId1796" Type="http://schemas.openxmlformats.org/officeDocument/2006/relationships/hyperlink" Target="https://www.caixa.gov.br/Downloads/sinapi-cadernos-tecnicos/SINAPI-CT-CUSTOS-HORARIOS-PRODUTIVO-E-IMPRODUTIVO-DOS-EQUIPAMENTOS.pdf" TargetMode="External"/><Relationship Id="rId2847" Type="http://schemas.openxmlformats.org/officeDocument/2006/relationships/hyperlink" Target="https://www.caixa.gov.br/Downloads/sinapi-cadernos-tecnicos/SINAPI-CT-DUTOS-PARA-AR-CONDICIONADO.pdf" TargetMode="External"/><Relationship Id="rId8476" Type="http://schemas.openxmlformats.org/officeDocument/2006/relationships/hyperlink" Target="https://www.caixa.gov.br/Downloads/sinapi-cadernos-tecnicos/SINAPI-CT-RASGOS-E-FIXACOES.pdf" TargetMode="External"/><Relationship Id="rId88" Type="http://schemas.openxmlformats.org/officeDocument/2006/relationships/hyperlink" Target="https://www.caixa.gov.br/Downloads/sinapi-cadernos-tecnicos/SINAPI-CT-ALVENARIAS-DIVERSAS.pdf" TargetMode="External"/><Relationship Id="rId819" Type="http://schemas.openxmlformats.org/officeDocument/2006/relationships/hyperlink" Target="https://www.caixa.gov.br/Downloads/sinapi-cadernos-tecnicos/SINAPI-CT-ATERROS-BASES-SUB-BASES-E-IMPRIMACOES.pdf" TargetMode="External"/><Relationship Id="rId1863" Type="http://schemas.openxmlformats.org/officeDocument/2006/relationships/hyperlink" Target="https://www.caixa.gov.br/Downloads/sinapi-cadernos-tecnicos/SINAPI-CT-DEMOLICOES-E-REMOCOES.pdf" TargetMode="External"/><Relationship Id="rId2914" Type="http://schemas.openxmlformats.org/officeDocument/2006/relationships/hyperlink" Target="https://www.caixa.gov.br/Downloads/sinapi-cadernos-tecnicos/SINAPI-CT-ELETROCALHAS.pdf" TargetMode="External"/><Relationship Id="rId5320" Type="http://schemas.openxmlformats.org/officeDocument/2006/relationships/hyperlink" Target="https://www.caixa.gov.br/Downloads/sinapi-cadernos-tecnicos/SINAPI-CT-INSTALACOES-HIDRAULICAS-EM-PPR.pdf" TargetMode="External"/><Relationship Id="rId7078" Type="http://schemas.openxmlformats.org/officeDocument/2006/relationships/hyperlink" Target="https://www.caixa.gov.br/Downloads/sinapi-metodologia/Livro_SINAPI_Calculos_Parametros.pdf" TargetMode="External"/><Relationship Id="rId8129" Type="http://schemas.openxmlformats.org/officeDocument/2006/relationships/hyperlink" Target="https://www.caixa.gov.br/Downloads/sinapi-cadernos-tecnicos/SINAPI-CT-POCOS-DE-VISITA-E-CAIXAS-PARA-BOCAS-DE-LOBO.pdf" TargetMode="External"/><Relationship Id="rId8890" Type="http://schemas.openxmlformats.org/officeDocument/2006/relationships/hyperlink" Target="https://www.caixa.gov.br/Downloads/sinapi-cadernos-tecnicos/SINAPI-CT-SISTEMA-DE-PROTECAO-CONTRA-DESCARGAS-ATMOSFERICAS-SPDA.pdf" TargetMode="External"/><Relationship Id="rId9527" Type="http://schemas.openxmlformats.org/officeDocument/2006/relationships/hyperlink" Target="https://www.caixa.gov.br/Downloads/sinapi-cadernos-tecnicos/SINAPI-CT-VIDROS-E-ESPELHOS.pdf" TargetMode="External"/><Relationship Id="rId1516" Type="http://schemas.openxmlformats.org/officeDocument/2006/relationships/hyperlink" Target="https://www.caixa.gov.br/Downloads/sinapi-cadernos-tecnicos/SINAPI-CT-CUSTOS-HORARIOS-PRODUTIVO-E-IMPRODUTIVO-DOS-EQUIPAMENTOS.pdf" TargetMode="External"/><Relationship Id="rId1930" Type="http://schemas.openxmlformats.org/officeDocument/2006/relationships/hyperlink" Target="https://www.caixa.gov.br/Downloads/sinapi-cadernos-tecnicos/SINAPI-CT-DEPRECIACAO-JUROS-IMPOSTOS-E-SEGUROS-MANUTENCAO-E-MATERIAIS-NA-OPERACAO-DOS-EQUIPAMENTOS.pdf" TargetMode="External"/><Relationship Id="rId7492" Type="http://schemas.openxmlformats.org/officeDocument/2006/relationships/hyperlink" Target="https://www.caixa.gov.br/Downloads/sinapi-cadernos-tecnicos/SINAPI-CT-PAISAGISMO-PLANTIO.pdf" TargetMode="External"/><Relationship Id="rId8543" Type="http://schemas.openxmlformats.org/officeDocument/2006/relationships/hyperlink" Target="https://www.caixa.gov.br/Downloads/sinapi-cadernos-tecnicos/SINAPI-CT-RECOMPOSICAO-DE-PAVIMENTOS.pdf" TargetMode="External"/><Relationship Id="rId3688" Type="http://schemas.openxmlformats.org/officeDocument/2006/relationships/hyperlink" Target="https://www.caixa.gov.br/Downloads/sinapi-cadernos-tecnicos/SINAPI-CT-ESTRUTURA-E-TRAMA-PARA-COBERTURA.pdf" TargetMode="External"/><Relationship Id="rId4739" Type="http://schemas.openxmlformats.org/officeDocument/2006/relationships/hyperlink" Target="https://www.caixa.gov.br/Downloads/sinapi-cadernos-tecnicos/SINAPI-CT-INSTALACOES-ELETRICAS-QUADROS-CABOS-DISJUNTORES-CONTATORES-E-BARRAMENTOS-BLINDADOS.pdf" TargetMode="External"/><Relationship Id="rId6094" Type="http://schemas.openxmlformats.org/officeDocument/2006/relationships/hyperlink" Target="https://www.caixa.gov.br/Downloads/sinapi-cadernos-tecnicos/SINAPI-CT-INSTALACOES-DE-GAS-E-INCENDIO-EM-ACO-E-FERRO-GALVANIZADO.pdf" TargetMode="External"/><Relationship Id="rId7145" Type="http://schemas.openxmlformats.org/officeDocument/2006/relationships/hyperlink" Target="https://www.caixa.gov.br/Downloads/sinapi-cadernos-tecnicos/SINAPI-CT-LOCACAO-DE-OBRAS.pdf" TargetMode="External"/><Relationship Id="rId8610" Type="http://schemas.openxmlformats.org/officeDocument/2006/relationships/hyperlink" Target="https://www.caixa.gov.br/Downloads/sinapi-cadernos-tecnicos/SINAPI-CT-REDES-DE-LOGICA-TELEFONIA-E-IMAGEM.pdf" TargetMode="External"/><Relationship Id="rId3755" Type="http://schemas.openxmlformats.org/officeDocument/2006/relationships/hyperlink" Target="https://www.caixa.gov.br/Downloads/sinapi-cadernos-tecnicos/SINAPI-CT-ESTRUTURAS-DE-CONTENCAO-ESTACAS-PAREDES-DIAFRAGMA-E-MURETA-GUIA.pdf" TargetMode="External"/><Relationship Id="rId4806" Type="http://schemas.openxmlformats.org/officeDocument/2006/relationships/hyperlink" Target="https://www.caixa.gov.br/Downloads/sinapi-cadernos-tecnicos/SINAPI-CT-INSTALACOES-ELETRICAS-REDE-DE-DISTRIBUICAO.pdf" TargetMode="External"/><Relationship Id="rId6161" Type="http://schemas.openxmlformats.org/officeDocument/2006/relationships/hyperlink" Target="https://www.caixa.gov.br/Downloads/sinapi-cadernos-tecnicos/SINAPI-CT-INSTALACOES-DE-GAS-E-INCENDIO-EM-ACO-E-FERRO-GALVANIZADO.pdf" TargetMode="External"/><Relationship Id="rId7212" Type="http://schemas.openxmlformats.org/officeDocument/2006/relationships/hyperlink" Target="https://www.caixa.gov.br/Downloads/sinapi-cadernos-tecnicos/SINAPI-CT-LOUCAS-E-METAIS.pdf" TargetMode="External"/><Relationship Id="rId676" Type="http://schemas.openxmlformats.org/officeDocument/2006/relationships/hyperlink" Target="https://www.caixa.gov.br/Downloads/sinapi-cadernos-tecnicos/SINAPI-CT-ASSENTAMENTO-DE-TUBOS-DE-ESGOTO-OU-DRENAGEM-PLUVIAL-EM-CONCRETO.pdf" TargetMode="External"/><Relationship Id="rId2357" Type="http://schemas.openxmlformats.org/officeDocument/2006/relationships/hyperlink" Target="https://www.caixa.gov.br/Downloads/sinapi-cadernos-tecnicos/SINAPI-CT-DEPRECIACAO-JUROS-IMPOSTOS-E-SEGUROS-MANUTENCAO-E-MATERIAIS-NA-OPERACAO-DOS-EQUIPAMENTOS.pdf" TargetMode="External"/><Relationship Id="rId3408" Type="http://schemas.openxmlformats.org/officeDocument/2006/relationships/hyperlink" Target="https://www.caixa.gov.br/Downloads/sinapi-cadernos-tecnicos/SINAPI-CT-ESGOTAMENTO-DE-VALA-E-REBAIXAMENTO-DO-LENCOL-FREATICO.pdf" TargetMode="External"/><Relationship Id="rId9384" Type="http://schemas.openxmlformats.org/officeDocument/2006/relationships/hyperlink" Target="https://www.caixa.gov.br/Downloads/sinapi-cadernos-tecnicos/SINAPI-CT-TRATAMENTOS-SUPERFICIAIS.pdf" TargetMode="External"/><Relationship Id="rId329" Type="http://schemas.openxmlformats.org/officeDocument/2006/relationships/hyperlink" Target="https://www.caixa.gov.br/Downloads/sinapi-cadernos-tecnicos/SINAPI-CT-ARMACAO-PARA-ESTRUTURAS-DE-CONCRETO-ARMADO.pdf" TargetMode="External"/><Relationship Id="rId1373" Type="http://schemas.openxmlformats.org/officeDocument/2006/relationships/hyperlink" Target="https://www.caixa.gov.br/Downloads/sinapi-cadernos-tecnicos/SINAPI-CT-CONCRETO-PROTENDIDO.pdf" TargetMode="External"/><Relationship Id="rId2771" Type="http://schemas.openxmlformats.org/officeDocument/2006/relationships/hyperlink" Target="https://www.caixa.gov.br/Downloads/sinapi-cadernos-tecnicos/SINAPI-CT-DRENOS.pdf" TargetMode="External"/><Relationship Id="rId3822" Type="http://schemas.openxmlformats.org/officeDocument/2006/relationships/hyperlink" Target="https://www.caixa.gov.br/Downloads/sinapi-cadernos-tecnicos/SINAPI-CT-ESTRUTURAS-DE-MADEIRA.pdf" TargetMode="External"/><Relationship Id="rId6978" Type="http://schemas.openxmlformats.org/officeDocument/2006/relationships/hyperlink" Target="https://www.caixa.gov.br/Downloads/sinapi-metodologia/Livro_SINAPI_Calculos_Parametros.pdf" TargetMode="External"/><Relationship Id="rId9037" Type="http://schemas.openxmlformats.org/officeDocument/2006/relationships/hyperlink" Target="https://www.caixa.gov.br/Downloads/sinapi-cadernos-tecnicos/SINAPI-CT-TRANSFORMADORES.pdf" TargetMode="External"/><Relationship Id="rId743" Type="http://schemas.openxmlformats.org/officeDocument/2006/relationships/hyperlink" Target="https://www.caixa.gov.br/Downloads/sinapi-cadernos-tecnicos/SINAPI-CT-ATERRO-E-REATERRO-DE-VALAS.pdf" TargetMode="External"/><Relationship Id="rId1026" Type="http://schemas.openxmlformats.org/officeDocument/2006/relationships/hyperlink" Target="https://www.caixa.gov.br/Downloads/sinapi-cadernos-tecnicos/SINAPI-CT-BOCAS-PARA-BUEIROS.pdf" TargetMode="External"/><Relationship Id="rId2424" Type="http://schemas.openxmlformats.org/officeDocument/2006/relationships/hyperlink" Target="https://www.caixa.gov.br/Downloads/sinapi-cadernos-tecnicos/SINAPI-CT-DEPRECIACAO-JUROS-IMPOSTOS-E-SEGUROS-MANUTENCAO-E-MATERIAIS-NA-OPERACAO-DOS-EQUIPAMENTOS.pdf" TargetMode="External"/><Relationship Id="rId5994" Type="http://schemas.openxmlformats.org/officeDocument/2006/relationships/hyperlink" Target="https://www.caixa.gov.br/Downloads/sinapi-cadernos-tecnicos/SINAPI-CT-INSTALACOES-DE-GAS-E-INCENDIO-EM-ACO-E-FERRO-GALVANIZADO.pdf" TargetMode="External"/><Relationship Id="rId8053" Type="http://schemas.openxmlformats.org/officeDocument/2006/relationships/hyperlink" Target="https://www.caixa.gov.br/Downloads/sinapi-cadernos-tecnicos/SINAPI-CT-POSTES-DE-CONCRETO-E-METALICOS.pdf" TargetMode="External"/><Relationship Id="rId9104" Type="http://schemas.openxmlformats.org/officeDocument/2006/relationships/hyperlink" Target="https://www.caixa.gov.br/Downloads/sinapi-cadernos-tecnicos/SINAPI-CT-TRANSPORTE-FLUVIAL-CARGA-E-DESCARGA.pdf" TargetMode="External"/><Relationship Id="rId9451" Type="http://schemas.openxmlformats.org/officeDocument/2006/relationships/hyperlink" Target="https://www.caixa.gov.br/Downloads/sinapi-cadernos-tecnicos/SINAPI-CT-TUBULACAO-FLANGEADA-PARA-REDES-DE-AGUA.pdf" TargetMode="External"/><Relationship Id="rId810" Type="http://schemas.openxmlformats.org/officeDocument/2006/relationships/hyperlink" Target="https://www.caixa.gov.br/Downloads/sinapi-cadernos-tecnicos/SINAPI-CT-ATERROS-BASES-SUB-BASES-E-IMPRIMACOES.pdf" TargetMode="External"/><Relationship Id="rId1440" Type="http://schemas.openxmlformats.org/officeDocument/2006/relationships/hyperlink" Target="https://www.caixa.gov.br/Downloads/sinapi-cadernos-tecnicos/SINAPI-CT-CONTRAPISO.pdf" TargetMode="External"/><Relationship Id="rId4596" Type="http://schemas.openxmlformats.org/officeDocument/2006/relationships/hyperlink" Target="https://www.caixa.gov.br/Downloads/sinapi-cadernos-tecnicos/SINAPI-CT-INSTALACOES-ELETRICAS-ELETRODUTOS-CONEXOES-E-CONDULETES-APARENTES.pdf" TargetMode="External"/><Relationship Id="rId5647" Type="http://schemas.openxmlformats.org/officeDocument/2006/relationships/hyperlink" Target="https://www.caixa.gov.br/Downloads/sinapi-cadernos-tecnicos/SINAPI-CT-INSTALACOES-PREDIAIS-DE-AGUA-FRIA-EM-PVC.pdf" TargetMode="External"/><Relationship Id="rId3198" Type="http://schemas.openxmlformats.org/officeDocument/2006/relationships/hyperlink" Target="https://www.caixa.gov.br/Downloads/sinapi-cadernos-tecnicos/SINAPI-CT-ESCAVACAO-VERTICAL-A-CEU-ABERTO.pdf" TargetMode="External"/><Relationship Id="rId4249" Type="http://schemas.openxmlformats.org/officeDocument/2006/relationships/hyperlink" Target="https://www.caixa.gov.br/Downloads/sinapi-cadernos-tecnicos/SINAPI-CT-GUIAS-E-SARJETAS.pdf" TargetMode="External"/><Relationship Id="rId4663" Type="http://schemas.openxmlformats.org/officeDocument/2006/relationships/hyperlink" Target="https://www.caixa.gov.br/Downloads/sinapi-cadernos-tecnicos/SINAPI-CT-INSTALACOES-ELETRICAS-QUADROS-CABOS-DISJUNTORES-CONTATORES-E-BARRAMENTOS-BLINDADOS.pdf" TargetMode="External"/><Relationship Id="rId5714" Type="http://schemas.openxmlformats.org/officeDocument/2006/relationships/hyperlink" Target="https://www.caixa.gov.br/Downloads/sinapi-cadernos-tecnicos/SINAPI-CT-INSTALACOES-PREDIAIS-DE-AGUA-QUENTE-EM-CPVC.pdf" TargetMode="External"/><Relationship Id="rId8120" Type="http://schemas.openxmlformats.org/officeDocument/2006/relationships/hyperlink" Target="https://www.caixa.gov.br/Downloads/sinapi-cadernos-tecnicos/SINAPI-CT-POCOS-DE-VISITA-E-CAIXAS-PARA-BOCAS-DE-LOBO.pdf" TargetMode="External"/><Relationship Id="rId3265" Type="http://schemas.openxmlformats.org/officeDocument/2006/relationships/hyperlink" Target="https://www.caixa.gov.br/Downloads/sinapi-cadernos-tecnicos/SINAPI-CT-ESCAVACAO-DE-VALAS.pdf" TargetMode="External"/><Relationship Id="rId4316" Type="http://schemas.openxmlformats.org/officeDocument/2006/relationships/hyperlink" Target="https://www.caixa.gov.br/Downloads/sinapi-cadernos-tecnicos/SINAPI-CT-ILUMINACAO-PREDIAL-E-MONITORAMENTO.pdf" TargetMode="External"/><Relationship Id="rId4730" Type="http://schemas.openxmlformats.org/officeDocument/2006/relationships/hyperlink" Target="https://www.caixa.gov.br/Downloads/sinapi-cadernos-tecnicos/SINAPI-CT-INSTALACOES-ELETRICAS-QUADROS-CABOS-DISJUNTORES-CONTATORES-E-BARRAMENTOS-BLINDADOS.pdf" TargetMode="External"/><Relationship Id="rId7886" Type="http://schemas.openxmlformats.org/officeDocument/2006/relationships/hyperlink" Target="https://www.caixa.gov.br/Downloads/sinapi-cadernos-tecnicos/SINAPI-CT-PINTURA-EM-MADEIRA.pdf" TargetMode="External"/><Relationship Id="rId8937" Type="http://schemas.openxmlformats.org/officeDocument/2006/relationships/hyperlink" Target="https://www.caixa.gov.br/Downloads/sinapi-cadernos-tecnicos/SINAPI-CT-SISTEMAS-DE-MEDICAO.pdf" TargetMode="External"/><Relationship Id="rId186" Type="http://schemas.openxmlformats.org/officeDocument/2006/relationships/hyperlink" Target="https://www.caixa.gov.br/Downloads/sinapi-cadernos-tecnicos/SINAPI-CT-ARGAMASSAS.pdf" TargetMode="External"/><Relationship Id="rId2281" Type="http://schemas.openxmlformats.org/officeDocument/2006/relationships/hyperlink" Target="https://www.caixa.gov.br/Downloads/sinapi-cadernos-tecnicos/SINAPI-CT-DEPRECIACAO-JUROS-IMPOSTOS-E-SEGUROS-MANUTENCAO-E-MATERIAIS-NA-OPERACAO-DOS-EQUIPAMENTOS.pdf" TargetMode="External"/><Relationship Id="rId3332" Type="http://schemas.openxmlformats.org/officeDocument/2006/relationships/hyperlink" Target="https://www.caixa.gov.br/Downloads/sinapi-cadernos-tecnicos/SINAPI-CT-ESCAVACAO-DE-VALAS.pdf" TargetMode="External"/><Relationship Id="rId6488" Type="http://schemas.openxmlformats.org/officeDocument/2006/relationships/hyperlink" Target="https://www.caixa.gov.br/Downloads/sinapi-cadernos-tecnicos/SINAPI-CT-INSTALACOES-EM-COBRE.pdf" TargetMode="External"/><Relationship Id="rId7539" Type="http://schemas.openxmlformats.org/officeDocument/2006/relationships/hyperlink" Target="https://www.caixa.gov.br/Downloads/sinapi-cadernos-tecnicos/SINAPI-CT-PAREDES-DE-CONCRETO-ESTUCAMENTO.pdf" TargetMode="External"/><Relationship Id="rId253" Type="http://schemas.openxmlformats.org/officeDocument/2006/relationships/hyperlink" Target="https://www.caixa.gov.br/Downloads/sinapi-cadernos-tecnicos/SINAPI-CT-ARGAMASSAS.pdf" TargetMode="External"/><Relationship Id="rId6555" Type="http://schemas.openxmlformats.org/officeDocument/2006/relationships/hyperlink" Target="https://www.caixa.gov.br/Downloads/sinapi-cadernos-tecnicos/SINAPI-CT-INSTALACOES-EM-COBRE.pdf" TargetMode="External"/><Relationship Id="rId7953" Type="http://schemas.openxmlformats.org/officeDocument/2006/relationships/hyperlink" Target="https://www.caixa.gov.br/Downloads/sinapi-cadernos-tecnicos/SINAPI-CT-PINTURA-PARA-PISOS-E-PARA-SINALIZACAO-HORIZONTAL-E-VERTICAL.pdf" TargetMode="External"/><Relationship Id="rId320" Type="http://schemas.openxmlformats.org/officeDocument/2006/relationships/hyperlink" Target="https://www.caixa.gov.br/Downloads/sinapi-cadernos-tecnicos/SINAPI-CT-ARMACAO-PARA-ESTRUTURAS-DE-CONCRETO-ARMADO.pdf" TargetMode="External"/><Relationship Id="rId2001" Type="http://schemas.openxmlformats.org/officeDocument/2006/relationships/hyperlink" Target="https://www.caixa.gov.br/Downloads/sinapi-cadernos-tecnicos/SINAPI-CT-DEPRECIACAO-JUROS-IMPOSTOS-E-SEGUROS-MANUTENCAO-E-MATERIAIS-NA-OPERACAO-DOS-EQUIPAMENTOS.pdf" TargetMode="External"/><Relationship Id="rId5157" Type="http://schemas.openxmlformats.org/officeDocument/2006/relationships/hyperlink" Target="https://www.caixa.gov.br/Downloads/sinapi-cadernos-tecnicos/SINAPI-CT-INSTALACOES-HIDRAULICAS-EM-PEX.pdf" TargetMode="External"/><Relationship Id="rId6208" Type="http://schemas.openxmlformats.org/officeDocument/2006/relationships/hyperlink" Target="https://www.caixa.gov.br/Downloads/sinapi-cadernos-tecnicos/SINAPI-CT-INSTALACOES-DE-GAS-E-INCENDIO-EM-ACO-E-FERRO-GALVANIZADO.pdf" TargetMode="External"/><Relationship Id="rId7606" Type="http://schemas.openxmlformats.org/officeDocument/2006/relationships/hyperlink" Target="https://www.caixa.gov.br/Downloads/sinapi-cadernos-tecnicos/SINAPI-CT-PARQUINHOS-E-EQUIPAMENTOS-DE-GINASTICA-AO-AR-LIVRE.pdf" TargetMode="External"/><Relationship Id="rId5571" Type="http://schemas.openxmlformats.org/officeDocument/2006/relationships/hyperlink" Target="https://www.caixa.gov.br/Downloads/sinapi-cadernos-tecnicos/SINAPI-CT-INSTALACOES-PREDIAIS-DE-AGUA-FRIA-EM-PVC.pdf" TargetMode="External"/><Relationship Id="rId6622" Type="http://schemas.openxmlformats.org/officeDocument/2006/relationships/hyperlink" Target="https://www.caixa.gov.br/Downloads/sinapi-cadernos-tecnicos/SINAPI-CT-INSTALACOES-PARA-CANTEIROS-DE-OBRAS.pdf" TargetMode="External"/><Relationship Id="rId1767" Type="http://schemas.openxmlformats.org/officeDocument/2006/relationships/hyperlink" Target="https://www.caixa.gov.br/Downloads/sinapi-cadernos-tecnicos/SINAPI-CT-CUSTOS-HORARIOS-PRODUTIVO-E-IMPRODUTIVO-DOS-EQUIPAMENTOS.pdf" TargetMode="External"/><Relationship Id="rId2818" Type="http://schemas.openxmlformats.org/officeDocument/2006/relationships/hyperlink" Target="https://www.caixa.gov.br/Downloads/sinapi-cadernos-tecnicos/SINAPI-CT-DUTOS-PARA-AR-CONDICIONADO.pdf" TargetMode="External"/><Relationship Id="rId4173" Type="http://schemas.openxmlformats.org/officeDocument/2006/relationships/hyperlink" Target="https://www.caixa.gov.br/Downloads/sinapi-cadernos-tecnicos/SINAPI-CT-GESSO.pdf" TargetMode="External"/><Relationship Id="rId5224" Type="http://schemas.openxmlformats.org/officeDocument/2006/relationships/hyperlink" Target="https://www.caixa.gov.br/Downloads/sinapi-cadernos-tecnicos/SINAPI-CT-INSTALACOES-HIDRAULICAS-EM-PEX.pdf" TargetMode="External"/><Relationship Id="rId8794" Type="http://schemas.openxmlformats.org/officeDocument/2006/relationships/hyperlink" Target="https://www.caixa.gov.br/Downloads/sinapi-cadernos-tecnicos/SINAPI-CT-REVESTIMENTOS-CERAMICOS-INTERNOS.pdf" TargetMode="External"/><Relationship Id="rId59" Type="http://schemas.openxmlformats.org/officeDocument/2006/relationships/hyperlink" Target="https://www.caixa.gov.br/Downloads/sinapi-cadernos-tecnicos/SINAPI-CT-ALVENARIA-DE-VEDACAO.pdf" TargetMode="External"/><Relationship Id="rId1834" Type="http://schemas.openxmlformats.org/officeDocument/2006/relationships/hyperlink" Target="https://www.caixa.gov.br/Downloads/sinapi-cadernos-tecnicos/SINAPI-CT-CUSTOS-HORARIOS-PRODUTIVO-E-IMPRODUTIVO-DOS-EQUIPAMENTOS.pdf" TargetMode="External"/><Relationship Id="rId4240" Type="http://schemas.openxmlformats.org/officeDocument/2006/relationships/hyperlink" Target="https://www.caixa.gov.br/Downloads/sinapi-cadernos-tecnicos/SINAPI-CT-GUARDA-CORPO-CORRIMAO-E-GRADE-PARA-ESQUADRIAS.pdf" TargetMode="External"/><Relationship Id="rId7396" Type="http://schemas.openxmlformats.org/officeDocument/2006/relationships/hyperlink" Target="https://www.caixa.gov.br/Downloads/sinapi-cadernos-tecnicos/SINAPI-CT-MASSA-UNICA-INTERNA.pdf" TargetMode="External"/><Relationship Id="rId8447" Type="http://schemas.openxmlformats.org/officeDocument/2006/relationships/hyperlink" Target="https://www.caixa.gov.br/Downloads/sinapi-cadernos-tecnicos/SINAPI-CT-RASGOS-E-FIXACOES.pdf" TargetMode="External"/><Relationship Id="rId8861" Type="http://schemas.openxmlformats.org/officeDocument/2006/relationships/hyperlink" Target="https://www.caixa.gov.br/Downloads/sinapi-cadernos-tecnicos/SINAPI-CT-SINALIZACAO-VERTICAL-VIARIA.pdf" TargetMode="External"/><Relationship Id="rId7049" Type="http://schemas.openxmlformats.org/officeDocument/2006/relationships/hyperlink" Target="https://www.caixa.gov.br/Downloads/sinapi-metodologia/Livro_SINAPI_Calculos_Parametros.pdf" TargetMode="External"/><Relationship Id="rId7463" Type="http://schemas.openxmlformats.org/officeDocument/2006/relationships/hyperlink" Target="https://www.caixa.gov.br/Downloads/sinapi-cadernos-tecnicos/SINAPI-CT-MONOCAPA.pdf" TargetMode="External"/><Relationship Id="rId8514" Type="http://schemas.openxmlformats.org/officeDocument/2006/relationships/hyperlink" Target="https://www.caixa.gov.br/Downloads/sinapi-cadernos-tecnicos/SINAPI-CT-RECOMPOSICAO-DE-PAVIMENTOS.pdf" TargetMode="External"/><Relationship Id="rId1901" Type="http://schemas.openxmlformats.org/officeDocument/2006/relationships/hyperlink" Target="https://www.caixa.gov.br/Downloads/sinapi-cadernos-tecnicos/SINAPI-CT-DEMOLICOES-E-REMOCOES.pdf" TargetMode="External"/><Relationship Id="rId3659" Type="http://schemas.openxmlformats.org/officeDocument/2006/relationships/hyperlink" Target="https://www.caixa.gov.br/Downloads/sinapi-cadernos-tecnicos/SINAPI-CT-ESTRUTURA-E-TRAMA-PARA-COBERTURA.pdf" TargetMode="External"/><Relationship Id="rId6065" Type="http://schemas.openxmlformats.org/officeDocument/2006/relationships/hyperlink" Target="https://www.caixa.gov.br/Downloads/sinapi-cadernos-tecnicos/SINAPI-CT-INSTALACOES-DE-GAS-E-INCENDIO-EM-ACO-E-FERRO-GALVANIZADO.pdf" TargetMode="External"/><Relationship Id="rId7116" Type="http://schemas.openxmlformats.org/officeDocument/2006/relationships/hyperlink" Target="https://www.caixa.gov.br/Downloads/sinapi-metodologia/Livro_SINAPI_Calculos_Parametros.pdf" TargetMode="External"/><Relationship Id="rId5081" Type="http://schemas.openxmlformats.org/officeDocument/2006/relationships/hyperlink" Target="https://www.caixa.gov.br/Downloads/sinapi-cadernos-tecnicos/SINAPI-CT-INSTALACOES-HIDRAULICAS-RESERVACAO-E-BOMBAS-DE-RECALQUE.pdf" TargetMode="External"/><Relationship Id="rId6132" Type="http://schemas.openxmlformats.org/officeDocument/2006/relationships/hyperlink" Target="https://www.caixa.gov.br/Downloads/sinapi-cadernos-tecnicos/SINAPI-CT-INSTALACOES-DE-GAS-E-INCENDIO-EM-ACO-E-FERRO-GALVANIZADO.pdf" TargetMode="External"/><Relationship Id="rId7530" Type="http://schemas.openxmlformats.org/officeDocument/2006/relationships/hyperlink" Target="https://www.caixa.gov.br/Downloads/sinapi-cadernos-tecnicos/SINAPI-CT-PAREDES-DE-CONCRETO-CONCRETAGEM.pdf" TargetMode="External"/><Relationship Id="rId9288" Type="http://schemas.openxmlformats.org/officeDocument/2006/relationships/hyperlink" Target="https://www.caixa.gov.br/Downloads/sinapi-cadernos-tecnicos/SINAPI-CT-TRANSPORTE-CARGA-E-DESCARGA-DE-MATERIAIS.pdf" TargetMode="External"/><Relationship Id="rId994" Type="http://schemas.openxmlformats.org/officeDocument/2006/relationships/hyperlink" Target="https://www.caixa.gov.br/Downloads/sinapi-cadernos-tecnicos/SINAPI-CT-BOCAS-PARA-BUEIROS.pdf" TargetMode="External"/><Relationship Id="rId2675" Type="http://schemas.openxmlformats.org/officeDocument/2006/relationships/hyperlink" Target="https://www.caixa.gov.br/Downloads/sinapi-cadernos-tecnicos/SINAPI-CT-DEPRECIACAO-JUROS-IMPOSTOS-E-SEGUROS-MANUTENCAO-E-MATERIAIS-NA-OPERACAO-DOS-EQUIPAMENTOS.pdf" TargetMode="External"/><Relationship Id="rId3726" Type="http://schemas.openxmlformats.org/officeDocument/2006/relationships/hyperlink" Target="https://www.caixa.gov.br/Downloads/sinapi-cadernos-tecnicos/SINAPI-CT-ESTRUTURA-E-TRAMA-PARA-COBERTURA.pdf" TargetMode="External"/><Relationship Id="rId647" Type="http://schemas.openxmlformats.org/officeDocument/2006/relationships/hyperlink" Target="https://www.caixa.gov.br/Downloads/sinapi-cadernos-tecnicos/SINAPI-CT-ASSENTAMENTO-DE-TUBOS-DE-ESGOTO-OU-DRENAGEM-PLUVIAL-EM-CONCRETO.pdf" TargetMode="External"/><Relationship Id="rId1277" Type="http://schemas.openxmlformats.org/officeDocument/2006/relationships/hyperlink" Target="https://www.caixa.gov.br/Downloads/sinapi-cadernos-tecnicos/SINAPI-CT-CHAPISCO.pdf" TargetMode="External"/><Relationship Id="rId1691" Type="http://schemas.openxmlformats.org/officeDocument/2006/relationships/hyperlink" Target="https://www.caixa.gov.br/Downloads/sinapi-cadernos-tecnicos/SINAPI-CT-CUSTOS-HORARIOS-PRODUTIVO-E-IMPRODUTIVO-DOS-EQUIPAMENTOS.pdf" TargetMode="External"/><Relationship Id="rId2328" Type="http://schemas.openxmlformats.org/officeDocument/2006/relationships/hyperlink" Target="https://www.caixa.gov.br/Downloads/sinapi-cadernos-tecnicos/SINAPI-CT-DEPRECIACAO-JUROS-IMPOSTOS-E-SEGUROS-MANUTENCAO-E-MATERIAIS-NA-OPERACAO-DOS-EQUIPAMENTOS.pdf" TargetMode="External"/><Relationship Id="rId2742" Type="http://schemas.openxmlformats.org/officeDocument/2006/relationships/hyperlink" Target="https://www.caixa.gov.br/Downloads/sinapi-cadernos-tecnicos/SINAPI-CT-DRENAGEM-DE-AR-CONDICIONADO.pdf" TargetMode="External"/><Relationship Id="rId5898" Type="http://schemas.openxmlformats.org/officeDocument/2006/relationships/hyperlink" Target="https://www.caixa.gov.br/Downloads/sinapi-cadernos-tecnicos/SINAPI-CT-INSTALACOES-PREDIAIS-DE-AGUAS-PLUVIAIS-TUBOS-CONEXOES-CAIXAS-E-RALOS.pdf" TargetMode="External"/><Relationship Id="rId6949" Type="http://schemas.openxmlformats.org/officeDocument/2006/relationships/hyperlink" Target="https://www.caixa.gov.br/Downloads/sinapi-metodologia/Livro_SINAPI_Calculos_Parametros.pdf" TargetMode="External"/><Relationship Id="rId9355" Type="http://schemas.openxmlformats.org/officeDocument/2006/relationships/hyperlink" Target="https://www.caixa.gov.br/Downloads/sinapi-cadernos-tecnicos/SINAPI-CT-TRANSPORTE-CARGA-E-DESCARGA-DE-MATERIAIS.pdf" TargetMode="External"/><Relationship Id="rId714" Type="http://schemas.openxmlformats.org/officeDocument/2006/relationships/hyperlink" Target="https://www.caixa.gov.br/Downloads/sinapi-cadernos-tecnicos/SINAPI-CT-ASSENTAMENTO-DE-TUBOS-DE-ESGOTO-OU-DRENAGEM-PLUVIAL-EM-CONCRETO.pdf" TargetMode="External"/><Relationship Id="rId1344" Type="http://schemas.openxmlformats.org/officeDocument/2006/relationships/hyperlink" Target="https://www.caixa.gov.br/Downloads/sinapi-cadernos-tecnicos/SINAPI-CT-CONCRETO-PROTENDIDO.pdf" TargetMode="External"/><Relationship Id="rId5965" Type="http://schemas.openxmlformats.org/officeDocument/2006/relationships/hyperlink" Target="https://www.caixa.gov.br/Downloads/sinapi-cadernos-tecnicos/SINAPI-CT-INSTALACOES-DE-GAS-E-INCENDIO-EM-ACO-E-FERRO-GALVANIZADO.pdf" TargetMode="External"/><Relationship Id="rId8371" Type="http://schemas.openxmlformats.org/officeDocument/2006/relationships/hyperlink" Target="https://www.caixa.gov.br/Downloads/sinapi-cadernos-tecnicos/SINAPI-CT-RADIER-PISO-DE-CONCRETO-E-LAJE-SOBRE-SOLO.pdf" TargetMode="External"/><Relationship Id="rId9008" Type="http://schemas.openxmlformats.org/officeDocument/2006/relationships/hyperlink" Target="https://www.caixa.gov.br/Downloads/sinapi-cadernos-tecnicos/SINAPI-CT-TELHAMENTO-PARA-COBERTURA.pdf" TargetMode="External"/><Relationship Id="rId9422" Type="http://schemas.openxmlformats.org/officeDocument/2006/relationships/hyperlink" Target="https://www.caixa.gov.br/Downloads/sinapi-cadernos-tecnicos/SINAPI-CT-TUBULACAO-FLANGEADA-PARA-REDES-DE-AGUA.pdf" TargetMode="External"/><Relationship Id="rId50" Type="http://schemas.openxmlformats.org/officeDocument/2006/relationships/hyperlink" Target="https://www.caixa.gov.br/Downloads/sinapi-cadernos-tecnicos/SINAPI-CT-ALVENARIA-DE-VEDACAO.pdf" TargetMode="External"/><Relationship Id="rId1411" Type="http://schemas.openxmlformats.org/officeDocument/2006/relationships/hyperlink" Target="https://www.caixa.gov.br/Downloads/sinapi-cadernos-tecnicos/SINAPI-CT-CONTRAPISO.pdf" TargetMode="External"/><Relationship Id="rId4567" Type="http://schemas.openxmlformats.org/officeDocument/2006/relationships/hyperlink" Target="https://www.caixa.gov.br/Downloads/sinapi-cadernos-tecnicos/SINAPI-CT-INSTALACOES-ELETRICAS-ELETRODUTOS-CONEXOES-E-CONDULETES-APARENTES.pdf" TargetMode="External"/><Relationship Id="rId5618" Type="http://schemas.openxmlformats.org/officeDocument/2006/relationships/hyperlink" Target="https://www.caixa.gov.br/Downloads/sinapi-cadernos-tecnicos/SINAPI-CT-INSTALACOES-PREDIAIS-DE-AGUA-FRIA-EM-PVC.pdf" TargetMode="External"/><Relationship Id="rId8024" Type="http://schemas.openxmlformats.org/officeDocument/2006/relationships/hyperlink" Target="https://www.caixa.gov.br/Downloads/sinapi-cadernos-tecnicos/SINAPI-CT-PISOS.pdf" TargetMode="External"/><Relationship Id="rId3169" Type="http://schemas.openxmlformats.org/officeDocument/2006/relationships/hyperlink" Target="https://www.caixa.gov.br/Downloads/sinapi-cadernos-tecnicos/SINAPI-CT-ESCAVACAO-HORIZONTAL.pdf" TargetMode="External"/><Relationship Id="rId3583" Type="http://schemas.openxmlformats.org/officeDocument/2006/relationships/hyperlink" Target="https://www.caixa.gov.br/Downloads/sinapi-cadernos-tecnicos/SINAPI-CT-ESTACAS-BROCA-STRAUSS-E-ESCAVADA-COM-FLUIDO-ESTABILIZANTE.pdf" TargetMode="External"/><Relationship Id="rId4981" Type="http://schemas.openxmlformats.org/officeDocument/2006/relationships/hyperlink" Target="https://www.caixa.gov.br/Downloads/sinapi-cadernos-tecnicos/SINAPI-CT-INSTALACOES-HIDRAULICAS-RESERVACAO-E-BOMBAS-DE-RECALQUE.pdf" TargetMode="External"/><Relationship Id="rId7040" Type="http://schemas.openxmlformats.org/officeDocument/2006/relationships/hyperlink" Target="https://www.caixa.gov.br/Downloads/sinapi-metodologia/Livro_SINAPI_Calculos_Parametros.pdf" TargetMode="External"/><Relationship Id="rId2185" Type="http://schemas.openxmlformats.org/officeDocument/2006/relationships/hyperlink" Target="https://www.caixa.gov.br/Downloads/sinapi-cadernos-tecnicos/SINAPI-CT-DEPRECIACAO-JUROS-IMPOSTOS-E-SEGUROS-MANUTENCAO-E-MATERIAIS-NA-OPERACAO-DOS-EQUIPAMENTOS.pdf" TargetMode="External"/><Relationship Id="rId3236" Type="http://schemas.openxmlformats.org/officeDocument/2006/relationships/hyperlink" Target="https://www.caixa.gov.br/Downloads/sinapi-cadernos-tecnicos/SINAPI-CT-ESCAVACAO-VERTICAL-A-CEU-ABERTO.pdf" TargetMode="External"/><Relationship Id="rId4634" Type="http://schemas.openxmlformats.org/officeDocument/2006/relationships/hyperlink" Target="https://www.caixa.gov.br/Downloads/sinapi-cadernos-tecnicos/SINAPI-CT-INSTALACOES-ELETRICAS-ELETRODUTOS-CONEXOES-E-CONDULETES-APARENTES.pdf" TargetMode="External"/><Relationship Id="rId157" Type="http://schemas.openxmlformats.org/officeDocument/2006/relationships/hyperlink" Target="https://www.caixa.gov.br/Downloads/sinapi-cadernos-tecnicos/SINAPI-CT-ARGAMASSAS.pdf" TargetMode="External"/><Relationship Id="rId3650" Type="http://schemas.openxmlformats.org/officeDocument/2006/relationships/hyperlink" Target="https://www.caixa.gov.br/Downloads/sinapi-cadernos-tecnicos/SINAPI-CT-ESTRUTURA-E-TRAMA-PARA-COBERTURA.pdf" TargetMode="External"/><Relationship Id="rId4701" Type="http://schemas.openxmlformats.org/officeDocument/2006/relationships/hyperlink" Target="https://www.caixa.gov.br/Downloads/sinapi-cadernos-tecnicos/SINAPI-CT-INSTALACOES-ELETRICAS-QUADROS-CABOS-DISJUNTORES-CONTATORES-E-BARRAMENTOS-BLINDADOS.pdf" TargetMode="External"/><Relationship Id="rId7857" Type="http://schemas.openxmlformats.org/officeDocument/2006/relationships/hyperlink" Target="https://www.caixa.gov.br/Downloads/sinapi-cadernos-tecnicos/SINAPI-CT-PINTURA-INTERNA.pdf" TargetMode="External"/><Relationship Id="rId8908" Type="http://schemas.openxmlformats.org/officeDocument/2006/relationships/hyperlink" Target="https://www.caixa.gov.br/Downloads/sinapi-cadernos-tecnicos/SINAPI-CT-SISTEMA-DE-PROTECAO-CONTRA-DESCARGAS-ATMOSFERICAS-SPDA.pdf" TargetMode="External"/><Relationship Id="rId571" Type="http://schemas.openxmlformats.org/officeDocument/2006/relationships/hyperlink" Target="https://www.caixa.gov.br/Downloads/sinapi-cadernos-tecnicos/SINAPI-CT-ASSENTAMENTO-DE-TUBOS-DE-PVC-E-METALICOS-EM-REDES-DE-AGUA.pdf" TargetMode="External"/><Relationship Id="rId2252" Type="http://schemas.openxmlformats.org/officeDocument/2006/relationships/hyperlink" Target="https://www.caixa.gov.br/Downloads/sinapi-cadernos-tecnicos/SINAPI-CT-DEPRECIACAO-JUROS-IMPOSTOS-E-SEGUROS-MANUTENCAO-E-MATERIAIS-NA-OPERACAO-DOS-EQUIPAMENTOS.pdf" TargetMode="External"/><Relationship Id="rId3303" Type="http://schemas.openxmlformats.org/officeDocument/2006/relationships/hyperlink" Target="https://www.caixa.gov.br/Downloads/sinapi-cadernos-tecnicos/SINAPI-CT-ESCAVACAO-DE-VALAS.pdf" TargetMode="External"/><Relationship Id="rId6459" Type="http://schemas.openxmlformats.org/officeDocument/2006/relationships/hyperlink" Target="https://www.caixa.gov.br/Downloads/sinapi-cadernos-tecnicos/SINAPI-CT-INSTALACOES-EM-COBRE.pdf" TargetMode="External"/><Relationship Id="rId6873" Type="http://schemas.openxmlformats.org/officeDocument/2006/relationships/hyperlink" Target="https://www.caixa.gov.br/Downloads/sinapi-metodologia/Livro_SINAPI_Calculos_Parametros.pdf" TargetMode="External"/><Relationship Id="rId7924" Type="http://schemas.openxmlformats.org/officeDocument/2006/relationships/hyperlink" Target="https://www.caixa.gov.br/Downloads/sinapi-cadernos-tecnicos/SINAPI-CT-PINTURA-EM-SUPERFICIES-METALICAS.pdf" TargetMode="External"/><Relationship Id="rId224" Type="http://schemas.openxmlformats.org/officeDocument/2006/relationships/hyperlink" Target="https://www.caixa.gov.br/Downloads/sinapi-cadernos-tecnicos/SINAPI-CT-ARGAMASSAS.pdf" TargetMode="External"/><Relationship Id="rId5475" Type="http://schemas.openxmlformats.org/officeDocument/2006/relationships/hyperlink" Target="https://www.caixa.gov.br/Downloads/sinapi-cadernos-tecnicos/SINAPI-CT-INSTALACOES-PREDIAIS-DE-AGUA-FRIA-EM-PVC.pdf" TargetMode="External"/><Relationship Id="rId6526" Type="http://schemas.openxmlformats.org/officeDocument/2006/relationships/hyperlink" Target="https://www.caixa.gov.br/Downloads/sinapi-cadernos-tecnicos/SINAPI-CT-INSTALACOES-EM-COBRE.pdf" TargetMode="External"/><Relationship Id="rId6940" Type="http://schemas.openxmlformats.org/officeDocument/2006/relationships/hyperlink" Target="https://www.caixa.gov.br/Downloads/sinapi-metodologia/Livro_SINAPI_Calculos_Parametros.pdf" TargetMode="External"/><Relationship Id="rId4077" Type="http://schemas.openxmlformats.org/officeDocument/2006/relationships/hyperlink" Target="https://www.caixa.gov.br/Downloads/sinapi-cadernos-tecnicos/SINAPI-CT-FORMAS-PARA-ESTRUTURAS-DE-CONCRETO-ARMADO.pdf" TargetMode="External"/><Relationship Id="rId4491" Type="http://schemas.openxmlformats.org/officeDocument/2006/relationships/hyperlink" Target="https://www.caixa.gov.br/Downloads/sinapi-cadernos-tecnicos/SINAPI-CT-INSTALACOES-ELETRICAS-ELETRODUTOS-EMBUTIDOS-CABOS-CAIXAS-TOMADAS-E-INTERRUPTORES.pdf" TargetMode="External"/><Relationship Id="rId5128" Type="http://schemas.openxmlformats.org/officeDocument/2006/relationships/hyperlink" Target="https://www.caixa.gov.br/Downloads/sinapi-cadernos-tecnicos/SINAPI-CT-INSTALACOES-HIDRAULICAS-EM-PEX.pdf" TargetMode="External"/><Relationship Id="rId5542" Type="http://schemas.openxmlformats.org/officeDocument/2006/relationships/hyperlink" Target="https://www.caixa.gov.br/Downloads/sinapi-cadernos-tecnicos/SINAPI-CT-INSTALACOES-PREDIAIS-DE-AGUA-FRIA-EM-PVC.pdf" TargetMode="External"/><Relationship Id="rId8698" Type="http://schemas.openxmlformats.org/officeDocument/2006/relationships/hyperlink" Target="https://www.caixa.gov.br/Downloads/sinapi-cadernos-tecnicos/SINAPI-CT-REDES-DE-AGUA-E-ESGOTO-EM-PEAD-LISO-(TUBOS-E-CONEXOES).pdf" TargetMode="External"/><Relationship Id="rId1738" Type="http://schemas.openxmlformats.org/officeDocument/2006/relationships/hyperlink" Target="https://www.caixa.gov.br/Downloads/sinapi-cadernos-tecnicos/SINAPI-CT-CUSTOS-HORARIOS-PRODUTIVO-E-IMPRODUTIVO-DOS-EQUIPAMENTOS.pdf" TargetMode="External"/><Relationship Id="rId3093" Type="http://schemas.openxmlformats.org/officeDocument/2006/relationships/hyperlink" Target="https://www.caixa.gov.br/Downloads/sinapi-cadernos-tecnicos/SINAPI-CT-ESCADAS.pdf" TargetMode="External"/><Relationship Id="rId4144" Type="http://schemas.openxmlformats.org/officeDocument/2006/relationships/hyperlink" Target="https://www.caixa.gov.br/Downloads/sinapi-cadernos-tecnicos/SINAPI-CT-GABIOES-EXECUCAO-DE-MURO-E-PROTECAO-SUPERFICIAL.pdf" TargetMode="External"/><Relationship Id="rId8765" Type="http://schemas.openxmlformats.org/officeDocument/2006/relationships/hyperlink" Target="https://www.caixa.gov.br/Downloads/sinapi-cadernos-tecnicos/SINAPI-CT-REVESTIMENTOS-CERAMICOS-INTERNOS.pdf" TargetMode="External"/><Relationship Id="rId3160" Type="http://schemas.openxmlformats.org/officeDocument/2006/relationships/hyperlink" Target="https://www.caixa.gov.br/Downloads/sinapi-cadernos-tecnicos/SINAPI-CT-ESCAVACAO-HORIZONTAL.pdf" TargetMode="External"/><Relationship Id="rId4211" Type="http://schemas.openxmlformats.org/officeDocument/2006/relationships/hyperlink" Target="https://www.caixa.gov.br/Downloads/sinapi-cadernos-tecnicos/SINAPI-CT-GRAUTE-E-ARMACAO.pdf" TargetMode="External"/><Relationship Id="rId7367" Type="http://schemas.openxmlformats.org/officeDocument/2006/relationships/hyperlink" Target="https://www.caixa.gov.br/Downloads/sinapi-cadernos-tecnicos/SINAPI-CT-MASSA-UNICA-EXTERNA.pdf" TargetMode="External"/><Relationship Id="rId8418" Type="http://schemas.openxmlformats.org/officeDocument/2006/relationships/hyperlink" Target="https://www.caixa.gov.br/Downloads/sinapi-cadernos-tecnicos/SINAPI-CT-RASGOS-E-FIXACOES.pdf" TargetMode="External"/><Relationship Id="rId1805" Type="http://schemas.openxmlformats.org/officeDocument/2006/relationships/hyperlink" Target="https://www.caixa.gov.br/Downloads/sinapi-cadernos-tecnicos/SINAPI-CT-CUSTOS-HORARIOS-PRODUTIVO-E-IMPRODUTIVO-DOS-EQUIPAMENTOS.pdf" TargetMode="External"/><Relationship Id="rId7781" Type="http://schemas.openxmlformats.org/officeDocument/2006/relationships/hyperlink" Target="https://www.caixa.gov.br/Downloads/sinapi-cadernos-tecnicos/SINAPI-CT-PERFURACAO-HORIZONTAL-DIRECIONAL-HDD.pdf" TargetMode="External"/><Relationship Id="rId8832" Type="http://schemas.openxmlformats.org/officeDocument/2006/relationships/hyperlink" Target="https://www.caixa.gov.br/Downloads/sinapi-cadernos-tecnicos/SINAPI-CT-SINALIZACAO-VERTICAL-VIARIA.pdf" TargetMode="External"/><Relationship Id="rId3977" Type="http://schemas.openxmlformats.org/officeDocument/2006/relationships/hyperlink" Target="https://www.caixa.gov.br/Downloads/sinapi-cadernos-tecnicos/SINAPI-CT-FUNDACOES-RASAS-(BLOCOS-SAPATAS-VIGAS-BALDRAME).pdf" TargetMode="External"/><Relationship Id="rId6036" Type="http://schemas.openxmlformats.org/officeDocument/2006/relationships/hyperlink" Target="https://www.caixa.gov.br/Downloads/sinapi-cadernos-tecnicos/SINAPI-CT-INSTALACOES-DE-GAS-E-INCENDIO-EM-ACO-E-FERRO-GALVANIZADO.pdf" TargetMode="External"/><Relationship Id="rId6383" Type="http://schemas.openxmlformats.org/officeDocument/2006/relationships/hyperlink" Target="https://www.caixa.gov.br/Downloads/sinapi-cadernos-tecnicos/SINAPI-CT-INSTALACOES-EM-COBRE.pdf" TargetMode="External"/><Relationship Id="rId7434" Type="http://schemas.openxmlformats.org/officeDocument/2006/relationships/hyperlink" Target="https://www.caixa.gov.br/Downloads/sinapi-cadernos-tecnicos/SINAPI-CT-MOBILIARIO-URBANO.pdf" TargetMode="External"/><Relationship Id="rId898" Type="http://schemas.openxmlformats.org/officeDocument/2006/relationships/hyperlink" Target="https://www.caixa.gov.br/Downloads/sinapi-cadernos-tecnicos/SINAPI-CT-ATERROS-BASES-SUB-BASES-E-IMPRIMACOES.pdf" TargetMode="External"/><Relationship Id="rId2579" Type="http://schemas.openxmlformats.org/officeDocument/2006/relationships/hyperlink" Target="https://www.caixa.gov.br/Downloads/sinapi-cadernos-tecnicos/SINAPI-CT-DEPRECIACAO-JUROS-IMPOSTOS-E-SEGUROS-MANUTENCAO-E-MATERIAIS-NA-OPERACAO-DOS-EQUIPAMENTOS.pdf" TargetMode="External"/><Relationship Id="rId2993" Type="http://schemas.openxmlformats.org/officeDocument/2006/relationships/hyperlink" Target="https://www.caixa.gov.br/Downloads/sinapi-cadernos-tecnicos/SINAPI-CT-EQUIPAMENTOS-DE-PROTECAO-COLETIVA.pdf" TargetMode="External"/><Relationship Id="rId6450" Type="http://schemas.openxmlformats.org/officeDocument/2006/relationships/hyperlink" Target="https://www.caixa.gov.br/Downloads/sinapi-cadernos-tecnicos/SINAPI-CT-INSTALACOES-EM-COBRE.pdf" TargetMode="External"/><Relationship Id="rId7501" Type="http://schemas.openxmlformats.org/officeDocument/2006/relationships/hyperlink" Target="https://www.caixa.gov.br/Downloads/sinapi-cadernos-tecnicos/SINAPI-CT-PAREDES-DE-CONCRETO-ARMACAO.pdf" TargetMode="External"/><Relationship Id="rId965" Type="http://schemas.openxmlformats.org/officeDocument/2006/relationships/hyperlink" Target="https://www.caixa.gov.br/Downloads/sinapi-cadernos-tecnicos/SINAPI-CT-ATERROS-BASES-SUB-BASES-E-IMPRIMACOES.pdf" TargetMode="External"/><Relationship Id="rId1595" Type="http://schemas.openxmlformats.org/officeDocument/2006/relationships/hyperlink" Target="https://www.caixa.gov.br/Downloads/sinapi-cadernos-tecnicos/SINAPI-CT-CUSTOS-HORARIOS-PRODUTIVO-E-IMPRODUTIVO-DOS-EQUIPAMENTOS.pdf" TargetMode="External"/><Relationship Id="rId2646" Type="http://schemas.openxmlformats.org/officeDocument/2006/relationships/hyperlink" Target="https://www.caixa.gov.br/Downloads/sinapi-cadernos-tecnicos/SINAPI-CT-DEPRECIACAO-JUROS-IMPOSTOS-E-SEGUROS-MANUTENCAO-E-MATERIAIS-NA-OPERACAO-DOS-EQUIPAMENTOS.pdf" TargetMode="External"/><Relationship Id="rId5052" Type="http://schemas.openxmlformats.org/officeDocument/2006/relationships/hyperlink" Target="https://www.caixa.gov.br/Downloads/sinapi-cadernos-tecnicos/SINAPI-CT-INSTALACOES-HIDRAULICAS-RESERVACAO-E-BOMBAS-DE-RECALQUE.pdf" TargetMode="External"/><Relationship Id="rId6103" Type="http://schemas.openxmlformats.org/officeDocument/2006/relationships/hyperlink" Target="https://www.caixa.gov.br/Downloads/sinapi-cadernos-tecnicos/SINAPI-CT-INSTALACOES-DE-GAS-E-INCENDIO-EM-ACO-E-FERRO-GALVANIZADO.pdf" TargetMode="External"/><Relationship Id="rId9259" Type="http://schemas.openxmlformats.org/officeDocument/2006/relationships/hyperlink" Target="https://www.caixa.gov.br/Downloads/sinapi-cadernos-tecnicos/SINAPI-CT-TRANSPORTE-CARGA-E-DESCARGA-DE-MATERIAIS.pdf" TargetMode="External"/><Relationship Id="rId9673" Type="http://schemas.openxmlformats.org/officeDocument/2006/relationships/hyperlink" Target="https://www.caixa.gov.br/Downloads/sinapi-cadernos-tecnicos/SINAPI-CT-VALVULAS-PARA-REDES-DE-SANEAMENTO.pdf" TargetMode="External"/><Relationship Id="rId618" Type="http://schemas.openxmlformats.org/officeDocument/2006/relationships/hyperlink" Target="https://www.caixa.gov.br/Downloads/sinapi-cadernos-tecnicos/SINAPI-CT-ASSENTAMENTO-DE-TUBOS-DE-PVC-E-METALICOS-EM-REDES-DE-AGUA.pdf" TargetMode="External"/><Relationship Id="rId1248" Type="http://schemas.openxmlformats.org/officeDocument/2006/relationships/hyperlink" Target="https://www.caixa.gov.br/Downloads/sinapi-cadernos-tecnicos/SINAPI-CT-CERCAS-PROTETORES-E-ALAMBRADOS.pdf" TargetMode="External"/><Relationship Id="rId1662" Type="http://schemas.openxmlformats.org/officeDocument/2006/relationships/hyperlink" Target="https://www.caixa.gov.br/Downloads/sinapi-cadernos-tecnicos/SINAPI-CT-CUSTOS-HORARIOS-PRODUTIVO-E-IMPRODUTIVO-DOS-EQUIPAMENTOS.pdf" TargetMode="External"/><Relationship Id="rId5869" Type="http://schemas.openxmlformats.org/officeDocument/2006/relationships/hyperlink" Target="https://www.caixa.gov.br/Downloads/sinapi-cadernos-tecnicos/SINAPI-CT-INSTALACOES-PREDIAIS-DE-AGUAS-PLUVIAIS-TUBOS-CONEXOES-CAIXAS-E-RALOS.pdf" TargetMode="External"/><Relationship Id="rId8275" Type="http://schemas.openxmlformats.org/officeDocument/2006/relationships/hyperlink" Target="https://www.caixa.gov.br/Downloads/sinapi-cadernos-tecnicos/SINAPI-CT-POCOS-DE-VISITA-E-CAIXAS-PARA-BOCAS-DE-LOBO.pdf" TargetMode="External"/><Relationship Id="rId9326" Type="http://schemas.openxmlformats.org/officeDocument/2006/relationships/hyperlink" Target="https://www.caixa.gov.br/Downloads/sinapi-cadernos-tecnicos/SINAPI-CT-TRANSPORTE-CARGA-E-DESCARGA-DE-MATERIAIS.pdf" TargetMode="External"/><Relationship Id="rId1315" Type="http://schemas.openxmlformats.org/officeDocument/2006/relationships/hyperlink" Target="https://www.caixa.gov.br/Downloads/sinapi-cadernos-tecnicos/SINAPI-CT-CONCRETO-PROJETADO.pdf" TargetMode="External"/><Relationship Id="rId2713" Type="http://schemas.openxmlformats.org/officeDocument/2006/relationships/hyperlink" Target="https://www.caixa.gov.br/Downloads/sinapi-cadernos-tecnicos/SINAPI-CT-DEPRECIACAO-JUROS-IMPOSTOS-E-SEGUROS-MANUTENCAO-E-MATERIAIS-NA-OPERACAO-DOS-EQUIPAMENTOS.pdf" TargetMode="External"/><Relationship Id="rId7291" Type="http://schemas.openxmlformats.org/officeDocument/2006/relationships/hyperlink" Target="https://www.caixa.gov.br/Downloads/sinapi-cadernos-tecnicos/SINAPI-CT-MASSA-UNICA-EXTERNA.pdf" TargetMode="External"/><Relationship Id="rId8342" Type="http://schemas.openxmlformats.org/officeDocument/2006/relationships/hyperlink" Target="https://www.caixa.gov.br/Downloads/sinapi-cadernos-tecnicos/SINAPI-CT-RADIER-PISO-DE-CONCRETO-E-LAJE-SOBRE-SOLO.pdf" TargetMode="External"/><Relationship Id="rId4885" Type="http://schemas.openxmlformats.org/officeDocument/2006/relationships/hyperlink" Target="https://www.caixa.gov.br/Downloads/sinapi-cadernos-tecnicos/SINAPI-CT-INSTALACOES-HIDRAULICAS-RESERVACAO-E-BOMBAS-DE-RECALQUE.pdf" TargetMode="External"/><Relationship Id="rId5936" Type="http://schemas.openxmlformats.org/officeDocument/2006/relationships/hyperlink" Target="https://www.caixa.gov.br/Downloads/sinapi-cadernos-tecnicos/SINAPI-CT-INSTALACOES-DE-DIVISORIAS-DIVERSAS.pdf" TargetMode="External"/><Relationship Id="rId21" Type="http://schemas.openxmlformats.org/officeDocument/2006/relationships/hyperlink" Target="https://www.caixa.gov.br/Downloads/sinapi-cadernos-tecnicos/SINAPI-CT-ALVENARIA-ESTRUTURAL-BLOCOS-DE-CONCRETO.pdf" TargetMode="External"/><Relationship Id="rId2089" Type="http://schemas.openxmlformats.org/officeDocument/2006/relationships/hyperlink" Target="https://www.caixa.gov.br/Downloads/sinapi-cadernos-tecnicos/SINAPI-CT-DEPRECIACAO-JUROS-IMPOSTOS-E-SEGUROS-MANUTENCAO-E-MATERIAIS-NA-OPERACAO-DOS-EQUIPAMENTOS.pdf" TargetMode="External"/><Relationship Id="rId3487" Type="http://schemas.openxmlformats.org/officeDocument/2006/relationships/hyperlink" Target="https://www.caixa.gov.br/Downloads/sinapi-cadernos-tecnicos/SINAPI-CT-ESQUADRIAS-PORTAS.pdf" TargetMode="External"/><Relationship Id="rId4538" Type="http://schemas.openxmlformats.org/officeDocument/2006/relationships/hyperlink" Target="https://www.caixa.gov.br/Downloads/sinapi-cadernos-tecnicos/SINAPI-CT-INSTALACOES-ELETRICAS-ELETRODUTOS-EMBUTIDOS-CABOS-CAIXAS-TOMADAS-E-INTERRUPTORES.pdf" TargetMode="External"/><Relationship Id="rId4952" Type="http://schemas.openxmlformats.org/officeDocument/2006/relationships/hyperlink" Target="https://www.caixa.gov.br/Downloads/sinapi-cadernos-tecnicos/SINAPI-CT-INSTALACOES-HIDRAULICAS-RESERVACAO-E-BOMBAS-DE-RECALQUE.pdf" TargetMode="External"/><Relationship Id="rId3554" Type="http://schemas.openxmlformats.org/officeDocument/2006/relationships/hyperlink" Target="https://www.caixa.gov.br/Downloads/sinapi-cadernos-tecnicos/SINAPI-CT-ESQUADRIAS-PORTAS.pdf" TargetMode="External"/><Relationship Id="rId4605" Type="http://schemas.openxmlformats.org/officeDocument/2006/relationships/hyperlink" Target="https://www.caixa.gov.br/Downloads/sinapi-cadernos-tecnicos/SINAPI-CT-INSTALACOES-ELETRICAS-ELETRODUTOS-CONEXOES-E-CONDULETES-APARENTES.pdf" TargetMode="External"/><Relationship Id="rId7011" Type="http://schemas.openxmlformats.org/officeDocument/2006/relationships/hyperlink" Target="https://www.caixa.gov.br/Downloads/sinapi-metodologia/Livro_SINAPI_Calculos_Parametros.pdf" TargetMode="External"/><Relationship Id="rId475" Type="http://schemas.openxmlformats.org/officeDocument/2006/relationships/hyperlink" Target="https://www.caixa.gov.br/Downloads/sinapi-cadernos-tecnicos/SINAPI-CT-ASSENTAMENTO-DE-TUBOS-DE-PVC-E-METALICOS-EM-REDES-DE-AGUA.pdf" TargetMode="External"/><Relationship Id="rId2156" Type="http://schemas.openxmlformats.org/officeDocument/2006/relationships/hyperlink" Target="https://www.caixa.gov.br/Downloads/sinapi-cadernos-tecnicos/SINAPI-CT-DEPRECIACAO-JUROS-IMPOSTOS-E-SEGUROS-MANUTENCAO-E-MATERIAIS-NA-OPERACAO-DOS-EQUIPAMENTOS.pdf" TargetMode="External"/><Relationship Id="rId2570" Type="http://schemas.openxmlformats.org/officeDocument/2006/relationships/hyperlink" Target="https://www.caixa.gov.br/Downloads/sinapi-cadernos-tecnicos/SINAPI-CT-DEPRECIACAO-JUROS-IMPOSTOS-E-SEGUROS-MANUTENCAO-E-MATERIAIS-NA-OPERACAO-DOS-EQUIPAMENTOS.pdf" TargetMode="External"/><Relationship Id="rId3207" Type="http://schemas.openxmlformats.org/officeDocument/2006/relationships/hyperlink" Target="https://www.caixa.gov.br/Downloads/sinapi-cadernos-tecnicos/SINAPI-CT-ESCAVACAO-VERTICAL-A-CEU-ABERTO.pdf" TargetMode="External"/><Relationship Id="rId3621" Type="http://schemas.openxmlformats.org/officeDocument/2006/relationships/hyperlink" Target="https://www.caixa.gov.br/Downloads/sinapi-cadernos-tecnicos/SINAPI-CT-ESTRUTURA-E-TRAMA-PARA-COBERTURA.pdf" TargetMode="External"/><Relationship Id="rId6777" Type="http://schemas.openxmlformats.org/officeDocument/2006/relationships/hyperlink" Target="https://www.caixa.gov.br/Downloads/sinapi-metodologia/Livro_SINAPI_Calculos_Parametros.pdf" TargetMode="External"/><Relationship Id="rId7828" Type="http://schemas.openxmlformats.org/officeDocument/2006/relationships/hyperlink" Target="https://www.caixa.gov.br/Downloads/sinapi-cadernos-tecnicos/SINAPI-CT-PINTURA-EXTERNA.pdf" TargetMode="External"/><Relationship Id="rId9183" Type="http://schemas.openxmlformats.org/officeDocument/2006/relationships/hyperlink" Target="https://www.caixa.gov.br/Downloads/sinapi-cadernos-tecnicos/SINAPI-CT-TRANSPORTE-DE-MATERIAIS-DENTRO-DO-CANTEIRO-DE-OBRAS.pdf" TargetMode="External"/><Relationship Id="rId128" Type="http://schemas.openxmlformats.org/officeDocument/2006/relationships/hyperlink" Target="https://www.caixa.gov.br/Downloads/sinapi-cadernos-tecnicos/SINAPI-CT-ARGAMASSAS.pdf" TargetMode="External"/><Relationship Id="rId542" Type="http://schemas.openxmlformats.org/officeDocument/2006/relationships/hyperlink" Target="https://www.caixa.gov.br/Downloads/sinapi-cadernos-tecnicos/SINAPI-CT-ASSENTAMENTO-DE-TUBOS-DE-PVC-E-METALICOS-EM-REDES-DE-AGUA.pdf" TargetMode="External"/><Relationship Id="rId1172" Type="http://schemas.openxmlformats.org/officeDocument/2006/relationships/hyperlink" Target="https://www.caixa.gov.br/Downloads/sinapi-cadernos-tecnicos/SINAPI-CT-CAIXAS-DE-AGUA-PARA-EDIFICACOES.pdf" TargetMode="External"/><Relationship Id="rId2223" Type="http://schemas.openxmlformats.org/officeDocument/2006/relationships/hyperlink" Target="https://www.caixa.gov.br/Downloads/sinapi-cadernos-tecnicos/SINAPI-CT-DEPRECIACAO-JUROS-IMPOSTOS-E-SEGUROS-MANUTENCAO-E-MATERIAIS-NA-OPERACAO-DOS-EQUIPAMENTOS.pdf" TargetMode="External"/><Relationship Id="rId5379" Type="http://schemas.openxmlformats.org/officeDocument/2006/relationships/hyperlink" Target="https://www.caixa.gov.br/Downloads/sinapi-cadernos-tecnicos/SINAPI-CT-INSTALACOES-PREDIAIS-DE-ESGOTO-TUBOS-E-CONEXOES.pdf" TargetMode="External"/><Relationship Id="rId5793" Type="http://schemas.openxmlformats.org/officeDocument/2006/relationships/hyperlink" Target="https://www.caixa.gov.br/Downloads/sinapi-cadernos-tecnicos/SINAPI-CT-INSTALACOES-PREDIAIS-DE-AGUA-QUENTE-EM-CPVC.pdf" TargetMode="External"/><Relationship Id="rId6844" Type="http://schemas.openxmlformats.org/officeDocument/2006/relationships/hyperlink" Target="https://www.caixa.gov.br/Downloads/sinapi-metodologia/Livro_SINAPI_Calculos_Parametros.pdf" TargetMode="External"/><Relationship Id="rId9250" Type="http://schemas.openxmlformats.org/officeDocument/2006/relationships/hyperlink" Target="https://www.caixa.gov.br/Downloads/sinapi-cadernos-tecnicos/SINAPI-CT-TRANSPORTE-CARGA-E-DESCARGA-DE-MATERIAIS.pdf" TargetMode="External"/><Relationship Id="rId4395" Type="http://schemas.openxmlformats.org/officeDocument/2006/relationships/hyperlink" Target="https://www.caixa.gov.br/Downloads/sinapi-cadernos-tecnicos/SINAPI-CT-INSTALACOES-ELETRICAS-ELETRODUTOS-EMBUTIDOS-CABOS-CAIXAS-TOMADAS-E-INTERRUPTORES.pdf" TargetMode="External"/><Relationship Id="rId5446" Type="http://schemas.openxmlformats.org/officeDocument/2006/relationships/hyperlink" Target="https://www.caixa.gov.br/Downloads/sinapi-cadernos-tecnicos/SINAPI-CT-INSTALACOES-PREDIAIS-DE-ESGOTO-TUBOS-E-CONEXOES.pdf" TargetMode="External"/><Relationship Id="rId1989" Type="http://schemas.openxmlformats.org/officeDocument/2006/relationships/hyperlink" Target="https://www.caixa.gov.br/Downloads/sinapi-cadernos-tecnicos/SINAPI-CT-DEPRECIACAO-JUROS-IMPOSTOS-E-SEGUROS-MANUTENCAO-E-MATERIAIS-NA-OPERACAO-DOS-EQUIPAMENTOS.pdf" TargetMode="External"/><Relationship Id="rId4048" Type="http://schemas.openxmlformats.org/officeDocument/2006/relationships/hyperlink" Target="https://www.caixa.gov.br/Downloads/sinapi-cadernos-tecnicos/SINAPI-CT-FORMAS-PARA-ESTRUTURAS-DE-CONCRETO-ARMADO.pdf" TargetMode="External"/><Relationship Id="rId5860" Type="http://schemas.openxmlformats.org/officeDocument/2006/relationships/hyperlink" Target="https://www.caixa.gov.br/Downloads/sinapi-cadernos-tecnicos/SINAPI-CT-INSTALACOES-PREDIAIS-DE-AGUAS-PLUVIAIS-TUBOS-CONEXOES-CAIXAS-E-RALOS.pdf" TargetMode="External"/><Relationship Id="rId6911" Type="http://schemas.openxmlformats.org/officeDocument/2006/relationships/hyperlink" Target="https://www.caixa.gov.br/Downloads/sinapi-metodologia/Livro_SINAPI_Calculos_Parametros.pdf" TargetMode="External"/><Relationship Id="rId3064" Type="http://schemas.openxmlformats.org/officeDocument/2006/relationships/hyperlink" Target="https://www.caixa.gov.br/Downloads/sinapi-cadernos-tecnicos/SINAPI-CT-ESCADAS.pdf" TargetMode="External"/><Relationship Id="rId4462" Type="http://schemas.openxmlformats.org/officeDocument/2006/relationships/hyperlink" Target="https://www.caixa.gov.br/Downloads/sinapi-cadernos-tecnicos/SINAPI-CT-INSTALACOES-ELETRICAS-ELETRODUTOS-EMBUTIDOS-CABOS-CAIXAS-TOMADAS-E-INTERRUPTORES.pdf" TargetMode="External"/><Relationship Id="rId5513" Type="http://schemas.openxmlformats.org/officeDocument/2006/relationships/hyperlink" Target="https://www.caixa.gov.br/Downloads/sinapi-cadernos-tecnicos/SINAPI-CT-INSTALACOES-PREDIAIS-DE-AGUA-FRIA-EM-PVC.pdf" TargetMode="External"/><Relationship Id="rId8669" Type="http://schemas.openxmlformats.org/officeDocument/2006/relationships/hyperlink" Target="https://www.caixa.gov.br/Downloads/sinapi-cadernos-tecnicos/SINAPI-CT-REDES-DE-AGUA-E-ESGOTO-EM-PEAD-LISO-(TUBOS-E-CONEXOES).pdf" TargetMode="External"/><Relationship Id="rId1709" Type="http://schemas.openxmlformats.org/officeDocument/2006/relationships/hyperlink" Target="https://www.caixa.gov.br/Downloads/sinapi-cadernos-tecnicos/SINAPI-CT-CUSTOS-HORARIOS-PRODUTIVO-E-IMPRODUTIVO-DOS-EQUIPAMENTOS.pdf" TargetMode="External"/><Relationship Id="rId4115" Type="http://schemas.openxmlformats.org/officeDocument/2006/relationships/hyperlink" Target="https://www.caixa.gov.br/Downloads/sinapi-cadernos-tecnicos/SINAPI-CT-FORMAS-PARA-ESTRUTURAS-DE-CONCRETO-ARMADO.pdf" TargetMode="External"/><Relationship Id="rId7685" Type="http://schemas.openxmlformats.org/officeDocument/2006/relationships/hyperlink" Target="https://www.caixa.gov.br/Downloads/sinapi-cadernos-tecnicos/SINAPI-CT-PAVIMENTO-INTERTRAVADO.pdf" TargetMode="External"/><Relationship Id="rId8736" Type="http://schemas.openxmlformats.org/officeDocument/2006/relationships/hyperlink" Target="https://www.caixa.gov.br/Downloads/sinapi-cadernos-tecnicos/SINAPI-CT-REDES-DE-AGUA-E-ESGOTO-EM-PEAD-LISO-(TUBOS-E-CONEXOES).pdf" TargetMode="External"/><Relationship Id="rId2080" Type="http://schemas.openxmlformats.org/officeDocument/2006/relationships/hyperlink" Target="https://www.caixa.gov.br/Downloads/sinapi-cadernos-tecnicos/SINAPI-CT-DEPRECIACAO-JUROS-IMPOSTOS-E-SEGUROS-MANUTENCAO-E-MATERIAIS-NA-OPERACAO-DOS-EQUIPAMENTOS.pdf" TargetMode="External"/><Relationship Id="rId3131" Type="http://schemas.openxmlformats.org/officeDocument/2006/relationships/hyperlink" Target="https://www.caixa.gov.br/Downloads/sinapi-cadernos-tecnicos/SINAPI-CT-ESCADAS.pdf" TargetMode="External"/><Relationship Id="rId6287" Type="http://schemas.openxmlformats.org/officeDocument/2006/relationships/hyperlink" Target="https://www.caixa.gov.br/Downloads/sinapi-cadernos-tecnicos/SINAPI-CT-INSTALACOES-DE-GAS-EM-PEX-MULTICAMADAS.pdf" TargetMode="External"/><Relationship Id="rId7338" Type="http://schemas.openxmlformats.org/officeDocument/2006/relationships/hyperlink" Target="https://www.caixa.gov.br/Downloads/sinapi-cadernos-tecnicos/SINAPI-CT-MASSA-UNICA-EXTERNA.pdf" TargetMode="External"/><Relationship Id="rId7752" Type="http://schemas.openxmlformats.org/officeDocument/2006/relationships/hyperlink" Target="https://www.caixa.gov.br/Downloads/sinapi-cadernos-tecnicos/SINAPI-CT-PERFURACAO-HORIZONTAL-DIRECIONAL-HDD.pdf" TargetMode="External"/><Relationship Id="rId8803" Type="http://schemas.openxmlformats.org/officeDocument/2006/relationships/hyperlink" Target="https://www.caixa.gov.br/Downloads/sinapi-cadernos-tecnicos/SINAPI-CT-REVESTIMENTOS-CERAMICOS-INTERNOS.pdf" TargetMode="External"/><Relationship Id="rId2897" Type="http://schemas.openxmlformats.org/officeDocument/2006/relationships/hyperlink" Target="https://www.caixa.gov.br/Downloads/sinapi-cadernos-tecnicos/SINAPI-CT-ELETROCALHAS.pdf" TargetMode="External"/><Relationship Id="rId3948" Type="http://schemas.openxmlformats.org/officeDocument/2006/relationships/hyperlink" Target="https://www.caixa.gov.br/Downloads/sinapi-cadernos-tecnicos/SINAPI-CT-FOSSAS-E-SUMIDOUROS.pdf" TargetMode="External"/><Relationship Id="rId6354" Type="http://schemas.openxmlformats.org/officeDocument/2006/relationships/hyperlink" Target="https://www.caixa.gov.br/Downloads/sinapi-cadernos-tecnicos/SINAPI-CT-INSTALACOES-DE-AR-CONDICIONADO.pdf" TargetMode="External"/><Relationship Id="rId7405" Type="http://schemas.openxmlformats.org/officeDocument/2006/relationships/hyperlink" Target="https://www.caixa.gov.br/Downloads/sinapi-cadernos-tecnicos/SINAPI-CT-MASSA-UNICA-INTERNA.pdf" TargetMode="External"/><Relationship Id="rId869" Type="http://schemas.openxmlformats.org/officeDocument/2006/relationships/hyperlink" Target="https://www.caixa.gov.br/Downloads/sinapi-cadernos-tecnicos/SINAPI-CT-ATERROS-BASES-SUB-BASES-E-IMPRIMACOES.pdf" TargetMode="External"/><Relationship Id="rId1499" Type="http://schemas.openxmlformats.org/officeDocument/2006/relationships/hyperlink" Target="https://www.caixa.gov.br/Downloads/sinapi-cadernos-tecnicos/SINAPI-CT-CUSTOS-HORARIOS-PRODUTIVO-E-IMPRODUTIVO-DOS-EQUIPAMENTOS.pdf" TargetMode="External"/><Relationship Id="rId5370" Type="http://schemas.openxmlformats.org/officeDocument/2006/relationships/hyperlink" Target="https://www.caixa.gov.br/Downloads/sinapi-cadernos-tecnicos/SINAPI-CT-INSTALACOES-PREDIAIS-DE-ESGOTO-TUBOS-E-CONEXOES.pdf" TargetMode="External"/><Relationship Id="rId6007" Type="http://schemas.openxmlformats.org/officeDocument/2006/relationships/hyperlink" Target="https://www.caixa.gov.br/Downloads/sinapi-cadernos-tecnicos/SINAPI-CT-INSTALACOES-DE-GAS-E-INCENDIO-EM-ACO-E-FERRO-GALVANIZADO.pdf" TargetMode="External"/><Relationship Id="rId6421" Type="http://schemas.openxmlformats.org/officeDocument/2006/relationships/hyperlink" Target="https://www.caixa.gov.br/Downloads/sinapi-cadernos-tecnicos/SINAPI-CT-INSTALACOES-EM-COBRE.pdf" TargetMode="External"/><Relationship Id="rId9577" Type="http://schemas.openxmlformats.org/officeDocument/2006/relationships/hyperlink" Target="https://www.caixa.gov.br/Downloads/sinapi-cadernos-tecnicos/SINAPI-CT-VALVULAS-E-REGISTROS-PARA-SISTEMAS-PREDIAIS.pdf" TargetMode="External"/><Relationship Id="rId2964" Type="http://schemas.openxmlformats.org/officeDocument/2006/relationships/hyperlink" Target="https://www.caixa.gov.br/Downloads/sinapi-cadernos-tecnicos/SINAPI-CT-ENERGIA-SOLAR-PARA-EDIFICACOES.pdf" TargetMode="External"/><Relationship Id="rId5023" Type="http://schemas.openxmlformats.org/officeDocument/2006/relationships/hyperlink" Target="https://www.caixa.gov.br/Downloads/sinapi-cadernos-tecnicos/SINAPI-CT-INSTALACOES-HIDRAULICAS-RESERVACAO-E-BOMBAS-DE-RECALQUE.pdf" TargetMode="External"/><Relationship Id="rId8179" Type="http://schemas.openxmlformats.org/officeDocument/2006/relationships/hyperlink" Target="https://www.caixa.gov.br/Downloads/sinapi-cadernos-tecnicos/SINAPI-CT-POCOS-DE-VISITA-E-CAIXAS-PARA-BOCAS-DE-LOBO.pdf" TargetMode="External"/><Relationship Id="rId936" Type="http://schemas.openxmlformats.org/officeDocument/2006/relationships/hyperlink" Target="https://www.caixa.gov.br/Downloads/sinapi-cadernos-tecnicos/SINAPI-CT-ATERROS-BASES-SUB-BASES-E-IMPRIMACOES.pdf" TargetMode="External"/><Relationship Id="rId1219" Type="http://schemas.openxmlformats.org/officeDocument/2006/relationships/hyperlink" Target="https://www.caixa.gov.br/Downloads/sinapi-cadernos-tecnicos/SINAPI-CT-CANALETAS-GRELHAS-E-CAIXAS-COM-GRELHA-PARA-DRENAGEM.pdf" TargetMode="External"/><Relationship Id="rId1566" Type="http://schemas.openxmlformats.org/officeDocument/2006/relationships/hyperlink" Target="https://www.caixa.gov.br/Downloads/sinapi-cadernos-tecnicos/SINAPI-CT-CUSTOS-HORARIOS-PRODUTIVO-E-IMPRODUTIVO-DOS-EQUIPAMENTOS.pdf" TargetMode="External"/><Relationship Id="rId1980" Type="http://schemas.openxmlformats.org/officeDocument/2006/relationships/hyperlink" Target="https://www.caixa.gov.br/Downloads/sinapi-cadernos-tecnicos/SINAPI-CT-DEPRECIACAO-JUROS-IMPOSTOS-E-SEGUROS-MANUTENCAO-E-MATERIAIS-NA-OPERACAO-DOS-EQUIPAMENTOS.pdf" TargetMode="External"/><Relationship Id="rId2617" Type="http://schemas.openxmlformats.org/officeDocument/2006/relationships/hyperlink" Target="https://www.caixa.gov.br/Downloads/sinapi-cadernos-tecnicos/SINAPI-CT-DEPRECIACAO-JUROS-IMPOSTOS-E-SEGUROS-MANUTENCAO-E-MATERIAIS-NA-OPERACAO-DOS-EQUIPAMENTOS.pdf" TargetMode="External"/><Relationship Id="rId7195" Type="http://schemas.openxmlformats.org/officeDocument/2006/relationships/hyperlink" Target="https://www.caixa.gov.br/Downloads/sinapi-cadernos-tecnicos/SINAPI-CT-LOUCAS-E-METAIS.pdf" TargetMode="External"/><Relationship Id="rId8246" Type="http://schemas.openxmlformats.org/officeDocument/2006/relationships/hyperlink" Target="https://www.caixa.gov.br/Downloads/sinapi-cadernos-tecnicos/SINAPI-CT-POCOS-DE-VISITA-E-CAIXAS-PARA-BOCAS-DE-LOBO.pdf" TargetMode="External"/><Relationship Id="rId8593" Type="http://schemas.openxmlformats.org/officeDocument/2006/relationships/hyperlink" Target="https://www.caixa.gov.br/Downloads/sinapi-cadernos-tecnicos/SINAPI-CT-REDES-DE-LOGICA-TELEFONIA-E-IMAGEM.pdf" TargetMode="External"/><Relationship Id="rId9644" Type="http://schemas.openxmlformats.org/officeDocument/2006/relationships/hyperlink" Target="https://www.caixa.gov.br/Downloads/sinapi-cadernos-tecnicos/SINAPI-CT-VALVULAS-E-REGISTROS-PARA-SISTEMAS-PREDIAIS.pdf" TargetMode="External"/><Relationship Id="rId1633" Type="http://schemas.openxmlformats.org/officeDocument/2006/relationships/hyperlink" Target="https://www.caixa.gov.br/Downloads/sinapi-cadernos-tecnicos/SINAPI-CT-CUSTOS-HORARIOS-PRODUTIVO-E-IMPRODUTIVO-DOS-EQUIPAMENTOS.pdf" TargetMode="External"/><Relationship Id="rId4789" Type="http://schemas.openxmlformats.org/officeDocument/2006/relationships/hyperlink" Target="https://www.caixa.gov.br/Downloads/sinapi-cadernos-tecnicos/SINAPI-CT-INSTALACOES-ELETRICAS-REDE-DE-DISTRIBUICAO.pdf" TargetMode="External"/><Relationship Id="rId8660" Type="http://schemas.openxmlformats.org/officeDocument/2006/relationships/hyperlink" Target="https://www.caixa.gov.br/Downloads/sinapi-cadernos-tecnicos/SINAPI-CT-REDES-DE-AGUA-E-ESGOTO-EM-PEAD-LISO-(TUBOS-E-CONEXOES).pdf" TargetMode="External"/><Relationship Id="rId9711" Type="http://schemas.openxmlformats.org/officeDocument/2006/relationships/hyperlink" Target="https://www.caixa.gov.br/Downloads/sinapi-cadernos-tecnicos/SINAPI-CT-VALVULAS-PARA-REDES-DE-SANEAMENTO.pdf" TargetMode="External"/><Relationship Id="rId1700" Type="http://schemas.openxmlformats.org/officeDocument/2006/relationships/hyperlink" Target="https://www.caixa.gov.br/Downloads/sinapi-cadernos-tecnicos/SINAPI-CT-CUSTOS-HORARIOS-PRODUTIVO-E-IMPRODUTIVO-DOS-EQUIPAMENTOS.pdf" TargetMode="External"/><Relationship Id="rId4856" Type="http://schemas.openxmlformats.org/officeDocument/2006/relationships/hyperlink" Target="https://www.caixa.gov.br/Downloads/sinapi-cadernos-tecnicos/SINAPI-CT-INSTALACOES-HIDRAULICAS-RESERVACAO-E-BOMBAS-DE-RECALQUE.pdf" TargetMode="External"/><Relationship Id="rId5907" Type="http://schemas.openxmlformats.org/officeDocument/2006/relationships/hyperlink" Target="https://www.caixa.gov.br/Downloads/sinapi-cadernos-tecnicos/SINAPI-CT-INSTALACOES-PREDIAIS-DE-AGUAS-PLUVIAIS-TUBOS-CONEXOES-CAIXAS-E-RALOS.pdf" TargetMode="External"/><Relationship Id="rId7262" Type="http://schemas.openxmlformats.org/officeDocument/2006/relationships/hyperlink" Target="https://www.caixa.gov.br/Downloads/sinapi-cadernos-tecnicos/SINAPI-CT-LUMINARIAS-EXTERNAS.pdf" TargetMode="External"/><Relationship Id="rId8313" Type="http://schemas.openxmlformats.org/officeDocument/2006/relationships/hyperlink" Target="https://www.caixa.gov.br/Downloads/sinapi-cadernos-tecnicos/SINAPI-CT-PRODUCAO-DE-CONCRETOS-E-ARGAMASSAS-UTILIZANDO-AGREGADO-RECICLADO.pdf" TargetMode="External"/><Relationship Id="rId3458" Type="http://schemas.openxmlformats.org/officeDocument/2006/relationships/hyperlink" Target="https://www.caixa.gov.br/Downloads/sinapi-cadernos-tecnicos/SINAPI-CT-ESQUADRIAS-PORTAS.pdf" TargetMode="External"/><Relationship Id="rId3872" Type="http://schemas.openxmlformats.org/officeDocument/2006/relationships/hyperlink" Target="https://www.caixa.gov.br/Downloads/sinapi-cadernos-tecnicos/SINAPI-CT-EXECUCAO-DE-TIRANTES.pdf" TargetMode="External"/><Relationship Id="rId4509" Type="http://schemas.openxmlformats.org/officeDocument/2006/relationships/hyperlink" Target="https://www.caixa.gov.br/Downloads/sinapi-cadernos-tecnicos/SINAPI-CT-INSTALACOES-ELETRICAS-ELETRODUTOS-EMBUTIDOS-CABOS-CAIXAS-TOMADAS-E-INTERRUPTORES.pdf" TargetMode="External"/><Relationship Id="rId379" Type="http://schemas.openxmlformats.org/officeDocument/2006/relationships/hyperlink" Target="https://www.caixa.gov.br/Downloads/sinapi-cadernos-tecnicos/SINAPI-CT-ASSENTAMENTO-DE-TUBOS-DE-ESGOTO-EM-PVC-E-PEAD.pdf" TargetMode="External"/><Relationship Id="rId793" Type="http://schemas.openxmlformats.org/officeDocument/2006/relationships/hyperlink" Target="https://www.caixa.gov.br/Downloads/sinapi-cadernos-tecnicos/SINAPI-CT-ATERROS-BASES-SUB-BASES-E-IMPRIMACOES.pdf" TargetMode="External"/><Relationship Id="rId2474" Type="http://schemas.openxmlformats.org/officeDocument/2006/relationships/hyperlink" Target="https://www.caixa.gov.br/Downloads/sinapi-cadernos-tecnicos/SINAPI-CT-DEPRECIACAO-JUROS-IMPOSTOS-E-SEGUROS-MANUTENCAO-E-MATERIAIS-NA-OPERACAO-DOS-EQUIPAMENTOS.pdf" TargetMode="External"/><Relationship Id="rId3525" Type="http://schemas.openxmlformats.org/officeDocument/2006/relationships/hyperlink" Target="https://www.caixa.gov.br/Downloads/sinapi-cadernos-tecnicos/SINAPI-CT-ESQUADRIAS-PORTAS.pdf" TargetMode="External"/><Relationship Id="rId4923" Type="http://schemas.openxmlformats.org/officeDocument/2006/relationships/hyperlink" Target="https://www.caixa.gov.br/Downloads/sinapi-cadernos-tecnicos/SINAPI-CT-INSTALACOES-HIDRAULICAS-RESERVACAO-E-BOMBAS-DE-RECALQUE.pdf" TargetMode="External"/><Relationship Id="rId9087" Type="http://schemas.openxmlformats.org/officeDocument/2006/relationships/hyperlink" Target="https://www.caixa.gov.br/Downloads/sinapi-cadernos-tecnicos/SINAPI-CT-TRANSPORTE-FLUVIAL-CARGA-E-DESCARGA.pdf" TargetMode="External"/><Relationship Id="rId446" Type="http://schemas.openxmlformats.org/officeDocument/2006/relationships/hyperlink" Target="https://www.caixa.gov.br/Downloads/sinapi-cadernos-tecnicos/SINAPI-CT-ASSENTAMENTO-DE-TUBOS-DE-PVC-E-METALICOS-EM-REDES-DE-AGUA.pdf" TargetMode="External"/><Relationship Id="rId1076" Type="http://schemas.openxmlformats.org/officeDocument/2006/relationships/hyperlink" Target="https://www.caixa.gov.br/Downloads/sinapi-cadernos-tecnicos/SINAPI-CT-BOMBAS-HIDRAULICAS-CENTRIFUGAS-HORIZONTAIS-E-SUBMERSIVEIS.pdf" TargetMode="External"/><Relationship Id="rId1490" Type="http://schemas.openxmlformats.org/officeDocument/2006/relationships/hyperlink" Target="https://www.caixa.gov.br/Downloads/sinapi-cadernos-tecnicos/SINAPI-CT-CUSTOS-HORARIOS-PRODUTIVO-E-IMPRODUTIVO-DOS-EQUIPAMENTOS.pdf" TargetMode="External"/><Relationship Id="rId2127" Type="http://schemas.openxmlformats.org/officeDocument/2006/relationships/hyperlink" Target="https://www.caixa.gov.br/Downloads/sinapi-cadernos-tecnicos/SINAPI-CT-DEPRECIACAO-JUROS-IMPOSTOS-E-SEGUROS-MANUTENCAO-E-MATERIAIS-NA-OPERACAO-DOS-EQUIPAMENTOS.pdf" TargetMode="External"/><Relationship Id="rId9154" Type="http://schemas.openxmlformats.org/officeDocument/2006/relationships/hyperlink" Target="https://www.caixa.gov.br/Downloads/sinapi-cadernos-tecnicos/SINAPI-CT-TRANSPORTE-DE-MATERIAIS-DENTRO-DO-CANTEIRO-DE-OBRAS.pdf" TargetMode="External"/><Relationship Id="rId860" Type="http://schemas.openxmlformats.org/officeDocument/2006/relationships/hyperlink" Target="https://www.caixa.gov.br/Downloads/sinapi-cadernos-tecnicos/SINAPI-CT-ATERROS-BASES-SUB-BASES-E-IMPRIMACOES.pdf" TargetMode="External"/><Relationship Id="rId1143" Type="http://schemas.openxmlformats.org/officeDocument/2006/relationships/hyperlink" Target="https://www.caixa.gov.br/Downloads/sinapi-cadernos-tecnicos/SINAPI-CT-CAIXAS-ENTERRADAS.pdf" TargetMode="External"/><Relationship Id="rId2541" Type="http://schemas.openxmlformats.org/officeDocument/2006/relationships/hyperlink" Target="https://www.caixa.gov.br/Downloads/sinapi-cadernos-tecnicos/SINAPI-CT-DEPRECIACAO-JUROS-IMPOSTOS-E-SEGUROS-MANUTENCAO-E-MATERIAIS-NA-OPERACAO-DOS-EQUIPAMENTOS.pdf" TargetMode="External"/><Relationship Id="rId4299" Type="http://schemas.openxmlformats.org/officeDocument/2006/relationships/hyperlink" Target="https://www.caixa.gov.br/Downloads/sinapi-cadernos-tecnicos/SINAPI-CT-ILUMINACAO-PREDIAL-E-MONITORAMENTO.pdf" TargetMode="External"/><Relationship Id="rId5697" Type="http://schemas.openxmlformats.org/officeDocument/2006/relationships/hyperlink" Target="https://www.caixa.gov.br/Downloads/sinapi-cadernos-tecnicos/SINAPI-CT-INSTALACOES-PREDIAIS-DE-AGUA-QUENTE-EM-CPVC.pdf" TargetMode="External"/><Relationship Id="rId6748" Type="http://schemas.openxmlformats.org/officeDocument/2006/relationships/hyperlink" Target="https://www.caixa.gov.br/Downloads/sinapi-cadernos-tecnicos/SINAPI-CT-LIMPEZA-DE-OBRA.pdf" TargetMode="External"/><Relationship Id="rId8170" Type="http://schemas.openxmlformats.org/officeDocument/2006/relationships/hyperlink" Target="https://www.caixa.gov.br/Downloads/sinapi-cadernos-tecnicos/SINAPI-CT-POCOS-DE-VISITA-E-CAIXAS-PARA-BOCAS-DE-LOBO.pdf" TargetMode="External"/><Relationship Id="rId513" Type="http://schemas.openxmlformats.org/officeDocument/2006/relationships/hyperlink" Target="https://www.caixa.gov.br/Downloads/sinapi-cadernos-tecnicos/SINAPI-CT-ASSENTAMENTO-DE-TUBOS-DE-PVC-E-METALICOS-EM-REDES-DE-AGUA.pdf" TargetMode="External"/><Relationship Id="rId5764" Type="http://schemas.openxmlformats.org/officeDocument/2006/relationships/hyperlink" Target="https://www.caixa.gov.br/Downloads/sinapi-cadernos-tecnicos/SINAPI-CT-INSTALACOES-PREDIAIS-DE-AGUA-QUENTE-EM-CPVC.pdf" TargetMode="External"/><Relationship Id="rId6815" Type="http://schemas.openxmlformats.org/officeDocument/2006/relationships/hyperlink" Target="https://www.caixa.gov.br/Downloads/sinapi-metodologia/Livro_SINAPI_Calculos_Parametros.pdf" TargetMode="External"/><Relationship Id="rId9221" Type="http://schemas.openxmlformats.org/officeDocument/2006/relationships/hyperlink" Target="https://www.caixa.gov.br/Downloads/sinapi-cadernos-tecnicos/SINAPI-CT-TRANSPORTE-DE-MATERIAIS-DENTRO-DO-CANTEIRO-DE-OBRAS.pdf" TargetMode="External"/><Relationship Id="rId1210" Type="http://schemas.openxmlformats.org/officeDocument/2006/relationships/hyperlink" Target="https://www.caixa.gov.br/Downloads/sinapi-cadernos-tecnicos/SINAPI-CT-CANALETAS-GRELHAS-E-CAIXAS-COM-GRELHA-PARA-DRENAGEM.pdf" TargetMode="External"/><Relationship Id="rId4366" Type="http://schemas.openxmlformats.org/officeDocument/2006/relationships/hyperlink" Target="https://www.caixa.gov.br/Downloads/sinapi-cadernos-tecnicos/SINAPI-CT-INSTALACOES-ELETRICAS-ELETRODUTOS-EMBUTIDOS-CABOS-CAIXAS-TOMADAS-E-INTERRUPTORES.pdf" TargetMode="External"/><Relationship Id="rId4780" Type="http://schemas.openxmlformats.org/officeDocument/2006/relationships/hyperlink" Target="https://www.caixa.gov.br/Downloads/sinapi-cadernos-tecnicos/SINAPI-CT-INSTALACOES-ELETRICAS-REDE-DE-DISTRIBUICAO.pdf" TargetMode="External"/><Relationship Id="rId5417" Type="http://schemas.openxmlformats.org/officeDocument/2006/relationships/hyperlink" Target="https://www.caixa.gov.br/Downloads/sinapi-cadernos-tecnicos/SINAPI-CT-INSTALACOES-PREDIAIS-DE-ESGOTO-TUBOS-E-CONEXOES.pdf" TargetMode="External"/><Relationship Id="rId5831" Type="http://schemas.openxmlformats.org/officeDocument/2006/relationships/hyperlink" Target="https://www.caixa.gov.br/Downloads/sinapi-cadernos-tecnicos/SINAPI-CT-INSTALACOES-PREDIAIS-DE-AGUAS-PLUVIAIS-TUBOS-CONEXOES-CAIXAS-E-RALOS.pdf" TargetMode="External"/><Relationship Id="rId8987" Type="http://schemas.openxmlformats.org/officeDocument/2006/relationships/hyperlink" Target="https://www.caixa.gov.br/Downloads/sinapi-cadernos-tecnicos/SINAPI-CT-TELHAMENTO-PARA-COBERTURA.pdf" TargetMode="External"/><Relationship Id="rId3382" Type="http://schemas.openxmlformats.org/officeDocument/2006/relationships/hyperlink" Target="https://www.caixa.gov.br/Downloads/sinapi-cadernos-tecnicos/SINAPI-CT-ESCORAMENTO-E-PREPARO-DE-FUNDO-DE-VALAS.pdf" TargetMode="External"/><Relationship Id="rId4019" Type="http://schemas.openxmlformats.org/officeDocument/2006/relationships/hyperlink" Target="https://www.caixa.gov.br/Downloads/sinapi-cadernos-tecnicos/SINAPI-CT-FORMAS-CURVAS-PARA-PAREDES-DE-RESERVATORIOS-DE-CONCRETO.pdf" TargetMode="External"/><Relationship Id="rId4433" Type="http://schemas.openxmlformats.org/officeDocument/2006/relationships/hyperlink" Target="https://www.caixa.gov.br/Downloads/sinapi-cadernos-tecnicos/SINAPI-CT-INSTALACOES-ELETRICAS-ELETRODUTOS-EMBUTIDOS-CABOS-CAIXAS-TOMADAS-E-INTERRUPTORES.pdf" TargetMode="External"/><Relationship Id="rId7589" Type="http://schemas.openxmlformats.org/officeDocument/2006/relationships/hyperlink" Target="https://www.caixa.gov.br/Downloads/sinapi-cadernos-tecnicos/SINAPI-CT-PAREDES-EM-DRYWALL.pdf" TargetMode="External"/><Relationship Id="rId3035" Type="http://schemas.openxmlformats.org/officeDocument/2006/relationships/hyperlink" Target="https://www.caixa.gov.br/Downloads/sinapi-cadernos-tecnicos/SINAPI-CT-EQUIPAMENTOS-DE-PROTECAO-COLETIVA.pdf" TargetMode="External"/><Relationship Id="rId4500" Type="http://schemas.openxmlformats.org/officeDocument/2006/relationships/hyperlink" Target="https://www.caixa.gov.br/Downloads/sinapi-cadernos-tecnicos/SINAPI-CT-INSTALACOES-ELETRICAS-ELETRODUTOS-EMBUTIDOS-CABOS-CAIXAS-TOMADAS-E-INTERRUPTORES.pdf" TargetMode="External"/><Relationship Id="rId7656" Type="http://schemas.openxmlformats.org/officeDocument/2006/relationships/hyperlink" Target="https://www.caixa.gov.br/Downloads/sinapi-cadernos-tecnicos/SINAPI-CT-PAVIMENTO-INTERTRAVADO.pdf" TargetMode="External"/><Relationship Id="rId8707" Type="http://schemas.openxmlformats.org/officeDocument/2006/relationships/hyperlink" Target="https://www.caixa.gov.br/Downloads/sinapi-cadernos-tecnicos/SINAPI-CT-REDES-DE-AGUA-E-ESGOTO-EM-PEAD-LISO-(TUBOS-E-CONEXOES).pdf" TargetMode="External"/><Relationship Id="rId370" Type="http://schemas.openxmlformats.org/officeDocument/2006/relationships/hyperlink" Target="https://www.caixa.gov.br/Downloads/sinapi-cadernos-tecnicos/SINAPI-CT-ASSENTAMENTO-DE-TUBOS-DE-ESGOTO-EM-PVC-E-PEAD.pdf" TargetMode="External"/><Relationship Id="rId2051" Type="http://schemas.openxmlformats.org/officeDocument/2006/relationships/hyperlink" Target="https://www.caixa.gov.br/Downloads/sinapi-cadernos-tecnicos/SINAPI-CT-DEPRECIACAO-JUROS-IMPOSTOS-E-SEGUROS-MANUTENCAO-E-MATERIAIS-NA-OPERACAO-DOS-EQUIPAMENTOS.pdf" TargetMode="External"/><Relationship Id="rId3102" Type="http://schemas.openxmlformats.org/officeDocument/2006/relationships/hyperlink" Target="https://www.caixa.gov.br/Downloads/sinapi-cadernos-tecnicos/SINAPI-CT-ESCADAS.pdf" TargetMode="External"/><Relationship Id="rId6258" Type="http://schemas.openxmlformats.org/officeDocument/2006/relationships/hyperlink" Target="https://www.caixa.gov.br/Downloads/sinapi-cadernos-tecnicos/SINAPI-CT-INSTALACOES-DE-GAS-EM-PEX-MULTICAMADAS.pdf" TargetMode="External"/><Relationship Id="rId7309" Type="http://schemas.openxmlformats.org/officeDocument/2006/relationships/hyperlink" Target="https://www.caixa.gov.br/Downloads/sinapi-cadernos-tecnicos/SINAPI-CT-MASSA-UNICA-EXTERNA.pdf" TargetMode="External"/><Relationship Id="rId5274" Type="http://schemas.openxmlformats.org/officeDocument/2006/relationships/hyperlink" Target="https://www.caixa.gov.br/Downloads/sinapi-cadernos-tecnicos/SINAPI-CT-INSTALACOES-HIDRAULICAS-EM-PPR.pdf" TargetMode="External"/><Relationship Id="rId6325" Type="http://schemas.openxmlformats.org/officeDocument/2006/relationships/hyperlink" Target="https://www.caixa.gov.br/Downloads/sinapi-cadernos-tecnicos/SINAPI-CT-INSTALACOES-DE-AR-CONDICIONADO.pdf" TargetMode="External"/><Relationship Id="rId6672" Type="http://schemas.openxmlformats.org/officeDocument/2006/relationships/hyperlink" Target="https://www.caixa.gov.br/Downloads/sinapi-cadernos-tecnicos/SINAPI-CT-LAJES-PRE-MOLDADAS.pdf" TargetMode="External"/><Relationship Id="rId7723" Type="http://schemas.openxmlformats.org/officeDocument/2006/relationships/hyperlink" Target="https://www.caixa.gov.br/Downloads/sinapi-cadernos-tecnicos/SINAPI-CT-PEITORIS-E-CHAPINS.pdf" TargetMode="External"/><Relationship Id="rId2868" Type="http://schemas.openxmlformats.org/officeDocument/2006/relationships/hyperlink" Target="https://www.caixa.gov.br/Downloads/sinapi-cadernos-tecnicos/SINAPI-CT-ELETROCALHAS.pdf" TargetMode="External"/><Relationship Id="rId3919" Type="http://schemas.openxmlformats.org/officeDocument/2006/relationships/hyperlink" Target="https://www.caixa.gov.br/Downloads/sinapi-cadernos-tecnicos/SINAPI-CT-FORROS.pdf" TargetMode="External"/><Relationship Id="rId1884" Type="http://schemas.openxmlformats.org/officeDocument/2006/relationships/hyperlink" Target="https://www.caixa.gov.br/Downloads/sinapi-cadernos-tecnicos/SINAPI-CT-DEMOLICOES-E-REMOCOES.pdf" TargetMode="External"/><Relationship Id="rId2935" Type="http://schemas.openxmlformats.org/officeDocument/2006/relationships/hyperlink" Target="https://www.caixa.gov.br/Downloads/sinapi-cadernos-tecnicos/SINAPI-CT-ELETROCALHAS.pdf" TargetMode="External"/><Relationship Id="rId4290" Type="http://schemas.openxmlformats.org/officeDocument/2006/relationships/hyperlink" Target="https://www.caixa.gov.br/Downloads/sinapi-cadernos-tecnicos/SINAPI-CT-ILUMINACAO-PREDIAL-E-MONITORAMENTO.pdf" TargetMode="External"/><Relationship Id="rId5341" Type="http://schemas.openxmlformats.org/officeDocument/2006/relationships/hyperlink" Target="https://www.caixa.gov.br/Downloads/sinapi-cadernos-tecnicos/SINAPI-CT-INSTALACOES-HIDRAULICAS-EM-PPR.pdf" TargetMode="External"/><Relationship Id="rId8497" Type="http://schemas.openxmlformats.org/officeDocument/2006/relationships/hyperlink" Target="https://www.caixa.gov.br/Downloads/sinapi-cadernos-tecnicos/SINAPI-CT-RECOMPOSICAO-DE-PAVIMENTOS.pdf" TargetMode="External"/><Relationship Id="rId9548" Type="http://schemas.openxmlformats.org/officeDocument/2006/relationships/hyperlink" Target="https://www.caixa.gov.br/Downloads/sinapi-cadernos-tecnicos/SINAPI-CT-VIDROS-E-ESPELHOS.pdf" TargetMode="External"/><Relationship Id="rId907" Type="http://schemas.openxmlformats.org/officeDocument/2006/relationships/hyperlink" Target="https://www.caixa.gov.br/Downloads/sinapi-cadernos-tecnicos/SINAPI-CT-ATERROS-BASES-SUB-BASES-E-IMPRIMACOES.pdf" TargetMode="External"/><Relationship Id="rId1537" Type="http://schemas.openxmlformats.org/officeDocument/2006/relationships/hyperlink" Target="https://www.caixa.gov.br/Downloads/sinapi-cadernos-tecnicos/SINAPI-CT-CUSTOS-HORARIOS-PRODUTIVO-E-IMPRODUTIVO-DOS-EQUIPAMENTOS.pdf" TargetMode="External"/><Relationship Id="rId1951" Type="http://schemas.openxmlformats.org/officeDocument/2006/relationships/hyperlink" Target="https://www.caixa.gov.br/Downloads/sinapi-cadernos-tecnicos/SINAPI-CT-DEPRECIACAO-JUROS-IMPOSTOS-E-SEGUROS-MANUTENCAO-E-MATERIAIS-NA-OPERACAO-DOS-EQUIPAMENTOS.pdf" TargetMode="External"/><Relationship Id="rId7099" Type="http://schemas.openxmlformats.org/officeDocument/2006/relationships/hyperlink" Target="https://www.caixa.gov.br/Downloads/sinapi-metodologia/Livro_SINAPI_Calculos_Parametros.pdf" TargetMode="External"/><Relationship Id="rId8564" Type="http://schemas.openxmlformats.org/officeDocument/2006/relationships/hyperlink" Target="https://www.caixa.gov.br/Downloads/sinapi-cadernos-tecnicos/SINAPI-CT-REDES-ENTERRADAS-DE-DISTRIBUICAO-ELETRICA.pdf" TargetMode="External"/><Relationship Id="rId9615" Type="http://schemas.openxmlformats.org/officeDocument/2006/relationships/hyperlink" Target="https://www.caixa.gov.br/Downloads/sinapi-cadernos-tecnicos/SINAPI-CT-VALVULAS-E-REGISTROS-PARA-SISTEMAS-PREDIAIS.pdf" TargetMode="External"/><Relationship Id="rId1604" Type="http://schemas.openxmlformats.org/officeDocument/2006/relationships/hyperlink" Target="https://www.caixa.gov.br/Downloads/sinapi-cadernos-tecnicos/SINAPI-CT-CUSTOS-HORARIOS-PRODUTIVO-E-IMPRODUTIVO-DOS-EQUIPAMENTOS.pdf" TargetMode="External"/><Relationship Id="rId4010" Type="http://schemas.openxmlformats.org/officeDocument/2006/relationships/hyperlink" Target="https://www.caixa.gov.br/Downloads/sinapi-cadernos-tecnicos/SINAPI-CT-FUNDACOES-RASAS-(BLOCOS-SAPATAS-VIGAS-BALDRAME).pdf" TargetMode="External"/><Relationship Id="rId7166" Type="http://schemas.openxmlformats.org/officeDocument/2006/relationships/hyperlink" Target="https://www.caixa.gov.br/Downloads/sinapi-cadernos-tecnicos/SINAPI-CT-LOUCAS-E-METAIS.pdf" TargetMode="External"/><Relationship Id="rId7580" Type="http://schemas.openxmlformats.org/officeDocument/2006/relationships/hyperlink" Target="https://www.caixa.gov.br/Downloads/sinapi-cadernos-tecnicos/SINAPI-CT-PAREDES-EM-DRYWALL.pdf" TargetMode="External"/><Relationship Id="rId8217" Type="http://schemas.openxmlformats.org/officeDocument/2006/relationships/hyperlink" Target="https://www.caixa.gov.br/Downloads/sinapi-cadernos-tecnicos/SINAPI-CT-POCOS-DE-VISITA-E-CAIXAS-PARA-BOCAS-DE-LOBO.pdf" TargetMode="External"/><Relationship Id="rId8631" Type="http://schemas.openxmlformats.org/officeDocument/2006/relationships/hyperlink" Target="https://www.caixa.gov.br/Downloads/sinapi-cadernos-tecnicos/SINAPI-CT-REDES-DE-LOGICA-TELEFONIA-E-IMAGEM.pdf" TargetMode="External"/><Relationship Id="rId6182" Type="http://schemas.openxmlformats.org/officeDocument/2006/relationships/hyperlink" Target="https://www.caixa.gov.br/Downloads/sinapi-cadernos-tecnicos/SINAPI-CT-INSTALACOES-DE-GAS-E-INCENDIO-EM-ACO-E-FERRO-GALVANIZADO.pdf" TargetMode="External"/><Relationship Id="rId7233" Type="http://schemas.openxmlformats.org/officeDocument/2006/relationships/hyperlink" Target="https://www.caixa.gov.br/Downloads/sinapi-cadernos-tecnicos/SINAPI-CT-LOUCAS-E-METAIS.pdf" TargetMode="External"/><Relationship Id="rId697" Type="http://schemas.openxmlformats.org/officeDocument/2006/relationships/hyperlink" Target="https://www.caixa.gov.br/Downloads/sinapi-cadernos-tecnicos/SINAPI-CT-ASSENTAMENTO-DE-TUBOS-DE-ESGOTO-OU-DRENAGEM-PLUVIAL-EM-CONCRETO.pdf" TargetMode="External"/><Relationship Id="rId2378" Type="http://schemas.openxmlformats.org/officeDocument/2006/relationships/hyperlink" Target="https://www.caixa.gov.br/Downloads/sinapi-cadernos-tecnicos/SINAPI-CT-DEPRECIACAO-JUROS-IMPOSTOS-E-SEGUROS-MANUTENCAO-E-MATERIAIS-NA-OPERACAO-DOS-EQUIPAMENTOS.pdf" TargetMode="External"/><Relationship Id="rId3429" Type="http://schemas.openxmlformats.org/officeDocument/2006/relationships/hyperlink" Target="https://www.caixa.gov.br/Downloads/sinapi-cadernos-tecnicos/SINAPI-CT-ESQUADRIAS-JANELAS.pdf" TargetMode="External"/><Relationship Id="rId3776" Type="http://schemas.openxmlformats.org/officeDocument/2006/relationships/hyperlink" Target="https://www.caixa.gov.br/Downloads/sinapi-cadernos-tecnicos/SINAPI-CT-ESTRUTURAS-DE-CONTENCAO-PERFIS-PRANCHADOS-CORTINAS-E-MUROS-DE-ARRIMO.pdf" TargetMode="External"/><Relationship Id="rId4827" Type="http://schemas.openxmlformats.org/officeDocument/2006/relationships/hyperlink" Target="https://www.caixa.gov.br/Downloads/sinapi-cadernos-tecnicos/SINAPI-CT-INSTALACOES-HIDRAULICAS-RESERVACAO-E-BOMBAS-DE-RECALQUE.pdf" TargetMode="External"/><Relationship Id="rId2792" Type="http://schemas.openxmlformats.org/officeDocument/2006/relationships/hyperlink" Target="https://www.caixa.gov.br/Downloads/sinapi-cadernos-tecnicos/SINAPI-CT-DRENOS.pdf" TargetMode="External"/><Relationship Id="rId3843" Type="http://schemas.openxmlformats.org/officeDocument/2006/relationships/hyperlink" Target="https://www.caixa.gov.br/Downloads/sinapi-cadernos-tecnicos/SINAPI-CT-EXECUCAO-DE-GRAMPO-PARA-SOLO-GRAMPEADO.pdf" TargetMode="External"/><Relationship Id="rId6999" Type="http://schemas.openxmlformats.org/officeDocument/2006/relationships/hyperlink" Target="https://www.caixa.gov.br/Downloads/sinapi-metodologia/Livro_SINAPI_Calculos_Parametros.pdf" TargetMode="External"/><Relationship Id="rId7300" Type="http://schemas.openxmlformats.org/officeDocument/2006/relationships/hyperlink" Target="https://www.caixa.gov.br/Downloads/sinapi-cadernos-tecnicos/SINAPI-CT-MASSA-UNICA-EXTERNA.pdf" TargetMode="External"/><Relationship Id="rId9058" Type="http://schemas.openxmlformats.org/officeDocument/2006/relationships/hyperlink" Target="https://www.caixa.gov.br/Downloads/sinapi-cadernos-tecnicos/SINAPI-CT-TRANSPORTE-FLUVIAL-CARGA-E-DESCARGA.pdf" TargetMode="External"/><Relationship Id="rId764" Type="http://schemas.openxmlformats.org/officeDocument/2006/relationships/hyperlink" Target="https://www.caixa.gov.br/Downloads/sinapi-cadernos-tecnicos/SINAPI-CT-ATERROS-BASES-SUB-BASES-E-IMPRIMACOES.pdf" TargetMode="External"/><Relationship Id="rId1394" Type="http://schemas.openxmlformats.org/officeDocument/2006/relationships/hyperlink" Target="https://www.caixa.gov.br/Downloads/sinapi-cadernos-tecnicos/SINAPI-CT-CONTRAPISO.pdf" TargetMode="External"/><Relationship Id="rId2445" Type="http://schemas.openxmlformats.org/officeDocument/2006/relationships/hyperlink" Target="https://www.caixa.gov.br/Downloads/sinapi-cadernos-tecnicos/SINAPI-CT-DEPRECIACAO-JUROS-IMPOSTOS-E-SEGUROS-MANUTENCAO-E-MATERIAIS-NA-OPERACAO-DOS-EQUIPAMENTOS.pdf" TargetMode="External"/><Relationship Id="rId3910" Type="http://schemas.openxmlformats.org/officeDocument/2006/relationships/hyperlink" Target="https://www.caixa.gov.br/Downloads/sinapi-cadernos-tecnicos/SINAPI-CT-FORROS.pdf" TargetMode="External"/><Relationship Id="rId9472" Type="http://schemas.openxmlformats.org/officeDocument/2006/relationships/hyperlink" Target="https://www.caixa.gov.br/Downloads/sinapi-cadernos-tecnicos/SINAPI-CT-TUBULOES.pdf" TargetMode="External"/><Relationship Id="rId417" Type="http://schemas.openxmlformats.org/officeDocument/2006/relationships/hyperlink" Target="https://www.caixa.gov.br/Downloads/sinapi-cadernos-tecnicos/SINAPI-CT-ASSENTAMENTO-DE-TUBOS-DE-PVC-E-METALICOS-EM-REDES-DE-AGUA.pdf" TargetMode="External"/><Relationship Id="rId831" Type="http://schemas.openxmlformats.org/officeDocument/2006/relationships/hyperlink" Target="https://www.caixa.gov.br/Downloads/sinapi-cadernos-tecnicos/SINAPI-CT-ATERROS-BASES-SUB-BASES-E-IMPRIMACOES.pdf" TargetMode="External"/><Relationship Id="rId1047" Type="http://schemas.openxmlformats.org/officeDocument/2006/relationships/hyperlink" Target="https://www.caixa.gov.br/Downloads/sinapi-cadernos-tecnicos/SINAPI-CT-BOCAS-PARA-BUEIROS.pdf" TargetMode="External"/><Relationship Id="rId1461" Type="http://schemas.openxmlformats.org/officeDocument/2006/relationships/hyperlink" Target="https://www.caixa.gov.br/Downloads/sinapi-cadernos-tecnicos/SINAPI-CT-CUSTOS-HORARIOS-PRODUTIVO-E-IMPRODUTIVO-DOS-EQUIPAMENTOS.pdf" TargetMode="External"/><Relationship Id="rId2512" Type="http://schemas.openxmlformats.org/officeDocument/2006/relationships/hyperlink" Target="https://www.caixa.gov.br/Downloads/sinapi-cadernos-tecnicos/SINAPI-CT-DEPRECIACAO-JUROS-IMPOSTOS-E-SEGUROS-MANUTENCAO-E-MATERIAIS-NA-OPERACAO-DOS-EQUIPAMENTOS.pdf" TargetMode="External"/><Relationship Id="rId5668" Type="http://schemas.openxmlformats.org/officeDocument/2006/relationships/hyperlink" Target="https://www.caixa.gov.br/Downloads/sinapi-cadernos-tecnicos/SINAPI-CT-INSTALACOES-PREDIAIS-DE-AGUA-FRIA-EM-PVC.pdf" TargetMode="External"/><Relationship Id="rId6719" Type="http://schemas.openxmlformats.org/officeDocument/2006/relationships/hyperlink" Target="https://www.caixa.gov.br/Downloads/sinapi-cadernos-tecnicos/SINAPI-CT-LIGACOES-PREDIAIS-DE-AGUA-E-ESGOTO.pdf" TargetMode="External"/><Relationship Id="rId8074" Type="http://schemas.openxmlformats.org/officeDocument/2006/relationships/hyperlink" Target="https://www.caixa.gov.br/Downloads/sinapi-cadernos-tecnicos/SINAPI-CT-POSTES-DE-CONCRETO-E-METALICOS.pdf" TargetMode="External"/><Relationship Id="rId9125" Type="http://schemas.openxmlformats.org/officeDocument/2006/relationships/hyperlink" Target="https://www.caixa.gov.br/Downloads/sinapi-cadernos-tecnicos/SINAPI-CT-TRANSPORTE-FLUVIAL-CARGA-E-DESCARGA.pdf" TargetMode="External"/><Relationship Id="rId1114" Type="http://schemas.openxmlformats.org/officeDocument/2006/relationships/hyperlink" Target="https://www.caixa.gov.br/Downloads/sinapi-cadernos-tecnicos/SINAPI-CT-CAIXAS-ENTERRADAS.pdf" TargetMode="External"/><Relationship Id="rId4684" Type="http://schemas.openxmlformats.org/officeDocument/2006/relationships/hyperlink" Target="https://www.caixa.gov.br/Downloads/sinapi-cadernos-tecnicos/SINAPI-CT-INSTALACOES-ELETRICAS-QUADROS-CABOS-DISJUNTORES-CONTATORES-E-BARRAMENTOS-BLINDADOS.pdf" TargetMode="External"/><Relationship Id="rId5735" Type="http://schemas.openxmlformats.org/officeDocument/2006/relationships/hyperlink" Target="https://www.caixa.gov.br/Downloads/sinapi-cadernos-tecnicos/SINAPI-CT-INSTALACOES-PREDIAIS-DE-AGUA-QUENTE-EM-CPVC.pdf" TargetMode="External"/><Relationship Id="rId7090" Type="http://schemas.openxmlformats.org/officeDocument/2006/relationships/hyperlink" Target="https://www.caixa.gov.br/Downloads/sinapi-metodologia/Livro_SINAPI_Calculos_Parametros.pdf" TargetMode="External"/><Relationship Id="rId8141" Type="http://schemas.openxmlformats.org/officeDocument/2006/relationships/hyperlink" Target="https://www.caixa.gov.br/Downloads/sinapi-cadernos-tecnicos/SINAPI-CT-POCOS-DE-VISITA-E-CAIXAS-PARA-BOCAS-DE-LOBO.pdf" TargetMode="External"/><Relationship Id="rId3286" Type="http://schemas.openxmlformats.org/officeDocument/2006/relationships/hyperlink" Target="https://www.caixa.gov.br/Downloads/sinapi-cadernos-tecnicos/SINAPI-CT-ESCAVACAO-DE-VALAS.pdf" TargetMode="External"/><Relationship Id="rId4337" Type="http://schemas.openxmlformats.org/officeDocument/2006/relationships/hyperlink" Target="https://www.caixa.gov.br/Downloads/sinapi-cadernos-tecnicos/SINAPI-CT-IMPERMEABILIZACAO-PROTECAO-MECANICA-E-TRATAMENTO-DE-JUNTA.pdf" TargetMode="External"/><Relationship Id="rId3353" Type="http://schemas.openxmlformats.org/officeDocument/2006/relationships/hyperlink" Target="https://www.caixa.gov.br/Downloads/sinapi-cadernos-tecnicos/SINAPI-CT-ESCORAMENTO-E-PREPARO-DE-FUNDO-DE-VALAS.pdf" TargetMode="External"/><Relationship Id="rId4751" Type="http://schemas.openxmlformats.org/officeDocument/2006/relationships/hyperlink" Target="https://www.caixa.gov.br/Downloads/sinapi-cadernos-tecnicos/SINAPI-CT-INSTALACOES-ELETRICAS-REDE-DE-DISTRIBUICAO.pdf" TargetMode="External"/><Relationship Id="rId5802" Type="http://schemas.openxmlformats.org/officeDocument/2006/relationships/hyperlink" Target="https://www.caixa.gov.br/Downloads/sinapi-cadernos-tecnicos/SINAPI-CT-INSTALACOES-PREDIAIS-DE-AGUA-QUENTE-EM-CPVC.pdf" TargetMode="External"/><Relationship Id="rId8958" Type="http://schemas.openxmlformats.org/officeDocument/2006/relationships/hyperlink" Target="https://www.caixa.gov.br/Downloads/sinapi-cadernos-tecnicos/SINAPI-CT-SISTEMAS-DE-MEDICAO.pdf" TargetMode="External"/><Relationship Id="rId274" Type="http://schemas.openxmlformats.org/officeDocument/2006/relationships/hyperlink" Target="https://www.caixa.gov.br/Downloads/sinapi-cadernos-tecnicos/SINAPI-CT-ARMACAO-DE-ESTACAS.pdf" TargetMode="External"/><Relationship Id="rId3006" Type="http://schemas.openxmlformats.org/officeDocument/2006/relationships/hyperlink" Target="https://www.caixa.gov.br/Downloads/sinapi-cadernos-tecnicos/SINAPI-CT-EQUIPAMENTOS-DE-PROTECAO-COLETIVA.pdf" TargetMode="External"/><Relationship Id="rId4404" Type="http://schemas.openxmlformats.org/officeDocument/2006/relationships/hyperlink" Target="https://www.caixa.gov.br/Downloads/sinapi-cadernos-tecnicos/SINAPI-CT-INSTALACOES-ELETRICAS-ELETRODUTOS-EMBUTIDOS-CABOS-CAIXAS-TOMADAS-E-INTERRUPTORES.pdf" TargetMode="External"/><Relationship Id="rId7974" Type="http://schemas.openxmlformats.org/officeDocument/2006/relationships/hyperlink" Target="https://www.caixa.gov.br/Downloads/sinapi-cadernos-tecnicos/SINAPI-CT-PINTURA-PARA-PISOS-E-PARA-SINALIZACAO-HORIZONTAL-E-VERTICAL.pdf" TargetMode="External"/><Relationship Id="rId3420" Type="http://schemas.openxmlformats.org/officeDocument/2006/relationships/hyperlink" Target="https://www.caixa.gov.br/Downloads/sinapi-cadernos-tecnicos/SINAPI-CT-ESGOTAMENTO-DE-VALA-E-REBAIXAMENTO-DO-LENCOL-FREATICO.pdf" TargetMode="External"/><Relationship Id="rId6576" Type="http://schemas.openxmlformats.org/officeDocument/2006/relationships/hyperlink" Target="https://www.caixa.gov.br/Downloads/sinapi-cadernos-tecnicos/SINAPI-CT-INSTALACOES-EM-COBRE.pdf" TargetMode="External"/><Relationship Id="rId6990" Type="http://schemas.openxmlformats.org/officeDocument/2006/relationships/hyperlink" Target="https://www.caixa.gov.br/Downloads/sinapi-metodologia/Livro_SINAPI_Calculos_Parametros.pdf" TargetMode="External"/><Relationship Id="rId7627" Type="http://schemas.openxmlformats.org/officeDocument/2006/relationships/hyperlink" Target="https://www.caixa.gov.br/Downloads/sinapi-cadernos-tecnicos/SINAPI-CT-PARQUINHOS-E-EQUIPAMENTOS-DE-GINASTICA-AO-AR-LIVRE.pdf" TargetMode="External"/><Relationship Id="rId341" Type="http://schemas.openxmlformats.org/officeDocument/2006/relationships/hyperlink" Target="https://www.caixa.gov.br/Downloads/sinapi-cadernos-tecnicos/SINAPI-CT-ARRASAMENTO-DE-ESTACAS.pdf" TargetMode="External"/><Relationship Id="rId2022" Type="http://schemas.openxmlformats.org/officeDocument/2006/relationships/hyperlink" Target="https://www.caixa.gov.br/Downloads/sinapi-cadernos-tecnicos/SINAPI-CT-DEPRECIACAO-JUROS-IMPOSTOS-E-SEGUROS-MANUTENCAO-E-MATERIAIS-NA-OPERACAO-DOS-EQUIPAMENTOS.pdf" TargetMode="External"/><Relationship Id="rId5178" Type="http://schemas.openxmlformats.org/officeDocument/2006/relationships/hyperlink" Target="https://www.caixa.gov.br/Downloads/sinapi-cadernos-tecnicos/SINAPI-CT-INSTALACOES-HIDRAULICAS-EM-PEX.pdf" TargetMode="External"/><Relationship Id="rId5592" Type="http://schemas.openxmlformats.org/officeDocument/2006/relationships/hyperlink" Target="https://www.caixa.gov.br/Downloads/sinapi-cadernos-tecnicos/SINAPI-CT-INSTALACOES-PREDIAIS-DE-AGUA-FRIA-EM-PVC.pdf" TargetMode="External"/><Relationship Id="rId6229" Type="http://schemas.openxmlformats.org/officeDocument/2006/relationships/hyperlink" Target="https://www.caixa.gov.br/Downloads/sinapi-cadernos-tecnicos/SINAPI-CT-INSTALACOES-DE-GAS-E-INCENDIO-EM-ACO-E-FERRO-GALVANIZADO.pdf" TargetMode="External"/><Relationship Id="rId6643" Type="http://schemas.openxmlformats.org/officeDocument/2006/relationships/hyperlink" Target="https://www.caixa.gov.br/Downloads/sinapi-cadernos-tecnicos/SINAPI-CT-INSTALACOES-PARA-CANTEIROS-DE-OBRAS.pdf" TargetMode="External"/><Relationship Id="rId1788" Type="http://schemas.openxmlformats.org/officeDocument/2006/relationships/hyperlink" Target="https://www.caixa.gov.br/Downloads/sinapi-cadernos-tecnicos/SINAPI-CT-CUSTOS-HORARIOS-PRODUTIVO-E-IMPRODUTIVO-DOS-EQUIPAMENTOS.pdf" TargetMode="External"/><Relationship Id="rId2839" Type="http://schemas.openxmlformats.org/officeDocument/2006/relationships/hyperlink" Target="https://www.caixa.gov.br/Downloads/sinapi-cadernos-tecnicos/SINAPI-CT-DUTOS-PARA-AR-CONDICIONADO.pdf" TargetMode="External"/><Relationship Id="rId4194" Type="http://schemas.openxmlformats.org/officeDocument/2006/relationships/hyperlink" Target="https://www.caixa.gov.br/Downloads/sinapi-cadernos-tecnicos/SINAPI-CT-GESSO.pdf" TargetMode="External"/><Relationship Id="rId5245" Type="http://schemas.openxmlformats.org/officeDocument/2006/relationships/hyperlink" Target="https://www.caixa.gov.br/Downloads/sinapi-cadernos-tecnicos/SINAPI-CT-INSTALACOES-HIDRAULICAS-EM-PEX.pdf" TargetMode="External"/><Relationship Id="rId6710" Type="http://schemas.openxmlformats.org/officeDocument/2006/relationships/hyperlink" Target="https://www.caixa.gov.br/Downloads/sinapi-cadernos-tecnicos/SINAPI-CT-LIGACOES-PREDIAIS-DE-AGUA-E-ESGOTO.pdf" TargetMode="External"/><Relationship Id="rId4261" Type="http://schemas.openxmlformats.org/officeDocument/2006/relationships/hyperlink" Target="https://www.caixa.gov.br/Downloads/sinapi-cadernos-tecnicos/SINAPI-CT-GUIAS-E-SARJETAS.pdf" TargetMode="External"/><Relationship Id="rId5312" Type="http://schemas.openxmlformats.org/officeDocument/2006/relationships/hyperlink" Target="https://www.caixa.gov.br/Downloads/sinapi-cadernos-tecnicos/SINAPI-CT-INSTALACOES-HIDRAULICAS-EM-PPR.pdf" TargetMode="External"/><Relationship Id="rId8468" Type="http://schemas.openxmlformats.org/officeDocument/2006/relationships/hyperlink" Target="https://www.caixa.gov.br/Downloads/sinapi-cadernos-tecnicos/SINAPI-CT-RASGOS-E-FIXACOES.pdf" TargetMode="External"/><Relationship Id="rId9519" Type="http://schemas.openxmlformats.org/officeDocument/2006/relationships/hyperlink" Target="https://www.caixa.gov.br/Downloads/sinapi-cadernos-tecnicos/SINAPI-CT-VIDROS-E-ESPELHOS.pdf" TargetMode="External"/><Relationship Id="rId1508" Type="http://schemas.openxmlformats.org/officeDocument/2006/relationships/hyperlink" Target="https://www.caixa.gov.br/Downloads/sinapi-cadernos-tecnicos/SINAPI-CT-CUSTOS-HORARIOS-PRODUTIVO-E-IMPRODUTIVO-DOS-EQUIPAMENTOS.pdf" TargetMode="External"/><Relationship Id="rId1855" Type="http://schemas.openxmlformats.org/officeDocument/2006/relationships/hyperlink" Target="https://www.caixa.gov.br/Downloads/sinapi-cadernos-tecnicos/SINAPI-CT-DEMOLICOES-E-REMOCOES.pdf" TargetMode="External"/><Relationship Id="rId2906" Type="http://schemas.openxmlformats.org/officeDocument/2006/relationships/hyperlink" Target="https://www.caixa.gov.br/Downloads/sinapi-cadernos-tecnicos/SINAPI-CT-ELETROCALHAS.pdf" TargetMode="External"/><Relationship Id="rId7484" Type="http://schemas.openxmlformats.org/officeDocument/2006/relationships/hyperlink" Target="https://www.caixa.gov.br/Downloads/sinapi-cadernos-tecnicos/SINAPI-CT-PAISAGISMO-PLANTIO.pdf" TargetMode="External"/><Relationship Id="rId8535" Type="http://schemas.openxmlformats.org/officeDocument/2006/relationships/hyperlink" Target="https://www.caixa.gov.br/Downloads/sinapi-cadernos-tecnicos/SINAPI-CT-RECOMPOSICAO-DE-PAVIMENTOS.pdf" TargetMode="External"/><Relationship Id="rId8882" Type="http://schemas.openxmlformats.org/officeDocument/2006/relationships/hyperlink" Target="https://www.caixa.gov.br/Downloads/sinapi-cadernos-tecnicos/SINAPI-CT-SISTEMA-DE-PROTECAO-CONTRA-DESCARGAS-ATMOSFERICAS-SPDA.pdf" TargetMode="External"/><Relationship Id="rId1922" Type="http://schemas.openxmlformats.org/officeDocument/2006/relationships/hyperlink" Target="https://www.caixa.gov.br/Downloads/sinapi-cadernos-tecnicos/SINAPI-CT-DEPRECIACAO-JUROS-IMPOSTOS-E-SEGUROS-MANUTENCAO-E-MATERIAIS-NA-OPERACAO-DOS-EQUIPAMENTOS.pdf" TargetMode="External"/><Relationship Id="rId6086" Type="http://schemas.openxmlformats.org/officeDocument/2006/relationships/hyperlink" Target="https://www.caixa.gov.br/Downloads/sinapi-cadernos-tecnicos/SINAPI-CT-INSTALACOES-DE-GAS-E-INCENDIO-EM-ACO-E-FERRO-GALVANIZADO.pdf" TargetMode="External"/><Relationship Id="rId7137" Type="http://schemas.openxmlformats.org/officeDocument/2006/relationships/hyperlink" Target="https://www.caixa.gov.br/Downloads/sinapi-cadernos-tecnicos/SINAPI-CT-LOCACAO-DE-OBRAS.pdf" TargetMode="External"/><Relationship Id="rId7551" Type="http://schemas.openxmlformats.org/officeDocument/2006/relationships/hyperlink" Target="https://www.caixa.gov.br/Downloads/sinapi-cadernos-tecnicos/SINAPI-CT-PAREDES-DE-CONCRETO-ESTUCAMENTO.pdf" TargetMode="External"/><Relationship Id="rId8602" Type="http://schemas.openxmlformats.org/officeDocument/2006/relationships/hyperlink" Target="https://www.caixa.gov.br/Downloads/sinapi-cadernos-tecnicos/SINAPI-CT-REDES-DE-LOGICA-TELEFONIA-E-IMAGEM.pdf" TargetMode="External"/><Relationship Id="rId2696" Type="http://schemas.openxmlformats.org/officeDocument/2006/relationships/hyperlink" Target="https://www.caixa.gov.br/Downloads/sinapi-cadernos-tecnicos/SINAPI-CT-DEPRECIACAO-JUROS-IMPOSTOS-E-SEGUROS-MANUTENCAO-E-MATERIAIS-NA-OPERACAO-DOS-EQUIPAMENTOS.pdf" TargetMode="External"/><Relationship Id="rId3747" Type="http://schemas.openxmlformats.org/officeDocument/2006/relationships/hyperlink" Target="https://www.caixa.gov.br/Downloads/sinapi-cadernos-tecnicos/SINAPI-CT-ESTRUTURAS-DE-CONTENCAO-ESTACAS-PAREDES-DIAFRAGMA-E-MURETA-GUIA.pdf" TargetMode="External"/><Relationship Id="rId6153" Type="http://schemas.openxmlformats.org/officeDocument/2006/relationships/hyperlink" Target="https://www.caixa.gov.br/Downloads/sinapi-cadernos-tecnicos/SINAPI-CT-INSTALACOES-DE-GAS-E-INCENDIO-EM-ACO-E-FERRO-GALVANIZADO.pdf" TargetMode="External"/><Relationship Id="rId7204" Type="http://schemas.openxmlformats.org/officeDocument/2006/relationships/hyperlink" Target="https://www.caixa.gov.br/Downloads/sinapi-cadernos-tecnicos/SINAPI-CT-LOUCAS-E-METAIS.pdf" TargetMode="External"/><Relationship Id="rId668" Type="http://schemas.openxmlformats.org/officeDocument/2006/relationships/hyperlink" Target="https://www.caixa.gov.br/Downloads/sinapi-cadernos-tecnicos/SINAPI-CT-ASSENTAMENTO-DE-TUBOS-DE-ESGOTO-OU-DRENAGEM-PLUVIAL-EM-CONCRETO.pdf" TargetMode="External"/><Relationship Id="rId1298" Type="http://schemas.openxmlformats.org/officeDocument/2006/relationships/hyperlink" Target="https://www.caixa.gov.br/Downloads/sinapi-cadernos-tecnicos/SINAPI-CT-CONCRETAGEM-PARA-ESTRUTURAS-DE-CONCRETO-ARMADO.pdf" TargetMode="External"/><Relationship Id="rId2349" Type="http://schemas.openxmlformats.org/officeDocument/2006/relationships/hyperlink" Target="https://www.caixa.gov.br/Downloads/sinapi-cadernos-tecnicos/SINAPI-CT-DEPRECIACAO-JUROS-IMPOSTOS-E-SEGUROS-MANUTENCAO-E-MATERIAIS-NA-OPERACAO-DOS-EQUIPAMENTOS.pdf" TargetMode="External"/><Relationship Id="rId2763" Type="http://schemas.openxmlformats.org/officeDocument/2006/relationships/hyperlink" Target="https://www.caixa.gov.br/Downloads/sinapi-cadernos-tecnicos/SINAPI-CT-DRENOS.pdf" TargetMode="External"/><Relationship Id="rId3814" Type="http://schemas.openxmlformats.org/officeDocument/2006/relationships/hyperlink" Target="https://www.caixa.gov.br/Downloads/sinapi-cadernos-tecnicos/SINAPI-CT-ESTRUTURAS-DE-MADEIRA.pdf" TargetMode="External"/><Relationship Id="rId6220" Type="http://schemas.openxmlformats.org/officeDocument/2006/relationships/hyperlink" Target="https://www.caixa.gov.br/Downloads/sinapi-cadernos-tecnicos/SINAPI-CT-INSTALACOES-DE-GAS-E-INCENDIO-EM-ACO-E-FERRO-GALVANIZADO.pdf" TargetMode="External"/><Relationship Id="rId9376" Type="http://schemas.openxmlformats.org/officeDocument/2006/relationships/hyperlink" Target="https://www.caixa.gov.br/Downloads/sinapi-cadernos-tecnicos/SINAPI-CT-TRANSPORTE-CARGA-E-DESCARGA-DE-MATERIAIS.pdf" TargetMode="External"/><Relationship Id="rId735" Type="http://schemas.openxmlformats.org/officeDocument/2006/relationships/hyperlink" Target="https://www.caixa.gov.br/Downloads/sinapi-cadernos-tecnicos/SINAPI-CT-ATERRO-E-REATERRO-DE-VALAS.pdf" TargetMode="External"/><Relationship Id="rId1365" Type="http://schemas.openxmlformats.org/officeDocument/2006/relationships/hyperlink" Target="https://www.caixa.gov.br/Downloads/sinapi-cadernos-tecnicos/SINAPI-CT-CONCRETO-PROTENDIDO.pdf" TargetMode="External"/><Relationship Id="rId2416" Type="http://schemas.openxmlformats.org/officeDocument/2006/relationships/hyperlink" Target="https://www.caixa.gov.br/Downloads/sinapi-cadernos-tecnicos/SINAPI-CT-DEPRECIACAO-JUROS-IMPOSTOS-E-SEGUROS-MANUTENCAO-E-MATERIAIS-NA-OPERACAO-DOS-EQUIPAMENTOS.pdf" TargetMode="External"/><Relationship Id="rId8392" Type="http://schemas.openxmlformats.org/officeDocument/2006/relationships/hyperlink" Target="https://www.caixa.gov.br/Downloads/sinapi-cadernos-tecnicos/SINAPI-CT-RASGOS-E-FIXACOES.pdf" TargetMode="External"/><Relationship Id="rId9029" Type="http://schemas.openxmlformats.org/officeDocument/2006/relationships/hyperlink" Target="https://www.caixa.gov.br/Downloads/sinapi-cadernos-tecnicos/SINAPI-CT-TRANSFORMADORES.pdf" TargetMode="External"/><Relationship Id="rId9443" Type="http://schemas.openxmlformats.org/officeDocument/2006/relationships/hyperlink" Target="https://www.caixa.gov.br/Downloads/sinapi-cadernos-tecnicos/SINAPI-CT-TUBULACAO-FLANGEADA-PARA-REDES-DE-AGUA.pdf" TargetMode="External"/><Relationship Id="rId1018" Type="http://schemas.openxmlformats.org/officeDocument/2006/relationships/hyperlink" Target="https://www.caixa.gov.br/Downloads/sinapi-cadernos-tecnicos/SINAPI-CT-BOCAS-PARA-BUEIROS.pdf" TargetMode="External"/><Relationship Id="rId1432" Type="http://schemas.openxmlformats.org/officeDocument/2006/relationships/hyperlink" Target="https://www.caixa.gov.br/Downloads/sinapi-cadernos-tecnicos/SINAPI-CT-CONTRAPISO.pdf" TargetMode="External"/><Relationship Id="rId2830" Type="http://schemas.openxmlformats.org/officeDocument/2006/relationships/hyperlink" Target="https://www.caixa.gov.br/Downloads/sinapi-cadernos-tecnicos/SINAPI-CT-DUTOS-PARA-AR-CONDICIONADO.pdf" TargetMode="External"/><Relationship Id="rId4588" Type="http://schemas.openxmlformats.org/officeDocument/2006/relationships/hyperlink" Target="https://www.caixa.gov.br/Downloads/sinapi-cadernos-tecnicos/SINAPI-CT-INSTALACOES-ELETRICAS-ELETRODUTOS-CONEXOES-E-CONDULETES-APARENTES.pdf" TargetMode="External"/><Relationship Id="rId5639" Type="http://schemas.openxmlformats.org/officeDocument/2006/relationships/hyperlink" Target="https://www.caixa.gov.br/Downloads/sinapi-cadernos-tecnicos/SINAPI-CT-INSTALACOES-PREDIAIS-DE-AGUA-FRIA-EM-PVC.pdf" TargetMode="External"/><Relationship Id="rId5986" Type="http://schemas.openxmlformats.org/officeDocument/2006/relationships/hyperlink" Target="https://www.caixa.gov.br/Downloads/sinapi-cadernos-tecnicos/SINAPI-CT-INSTALACOES-DE-GAS-E-INCENDIO-EM-ACO-E-FERRO-GALVANIZADO.pdf" TargetMode="External"/><Relationship Id="rId8045" Type="http://schemas.openxmlformats.org/officeDocument/2006/relationships/hyperlink" Target="https://www.caixa.gov.br/Downloads/sinapi-cadernos-tecnicos/SINAPI-CT-POSTES-DE-CONCRETO-E-METALICOS.pdf" TargetMode="External"/><Relationship Id="rId71" Type="http://schemas.openxmlformats.org/officeDocument/2006/relationships/hyperlink" Target="https://www.caixa.gov.br/Downloads/sinapi-cadernos-tecnicos/SINAPI-CT-ALVENARIA-DE-VEDACAO.pdf" TargetMode="External"/><Relationship Id="rId802" Type="http://schemas.openxmlformats.org/officeDocument/2006/relationships/hyperlink" Target="https://www.caixa.gov.br/Downloads/sinapi-cadernos-tecnicos/SINAPI-CT-ATERROS-BASES-SUB-BASES-E-IMPRIMACOES.pdf" TargetMode="External"/><Relationship Id="rId7061" Type="http://schemas.openxmlformats.org/officeDocument/2006/relationships/hyperlink" Target="https://www.caixa.gov.br/Downloads/sinapi-metodologia/Livro_SINAPI_Calculos_Parametros.pdf" TargetMode="External"/><Relationship Id="rId8112" Type="http://schemas.openxmlformats.org/officeDocument/2006/relationships/hyperlink" Target="https://www.caixa.gov.br/Downloads/sinapi-cadernos-tecnicos/SINAPI-CT-POCOS-DE-VISITA-E-CAIXAS-PARA-BOCAS-DE-LOBO.pdf" TargetMode="External"/><Relationship Id="rId9510" Type="http://schemas.openxmlformats.org/officeDocument/2006/relationships/hyperlink" Target="https://www.caixa.gov.br/Downloads/sinapi-cadernos-tecnicos/SINAPI-CT-VERGAS-CONTRAVERGAS-E-FIXACAO-DE-ALVENARIA.pdf" TargetMode="External"/><Relationship Id="rId4655" Type="http://schemas.openxmlformats.org/officeDocument/2006/relationships/hyperlink" Target="https://www.caixa.gov.br/Downloads/sinapi-cadernos-tecnicos/SINAPI-CT-INSTALACOES-ELETRICAS-QUADROS-CABOS-DISJUNTORES-CONTATORES-E-BARRAMENTOS-BLINDADOS.pdf" TargetMode="External"/><Relationship Id="rId5706" Type="http://schemas.openxmlformats.org/officeDocument/2006/relationships/hyperlink" Target="https://www.caixa.gov.br/Downloads/sinapi-cadernos-tecnicos/SINAPI-CT-INSTALACOES-PREDIAIS-DE-AGUA-QUENTE-EM-CPVC.pdf" TargetMode="External"/><Relationship Id="rId178" Type="http://schemas.openxmlformats.org/officeDocument/2006/relationships/hyperlink" Target="https://www.caixa.gov.br/Downloads/sinapi-cadernos-tecnicos/SINAPI-CT-ARGAMASSAS.pdf" TargetMode="External"/><Relationship Id="rId3257" Type="http://schemas.openxmlformats.org/officeDocument/2006/relationships/hyperlink" Target="https://www.caixa.gov.br/Downloads/sinapi-cadernos-tecnicos/SINAPI-CT-ESCAVACAO-VERTICAL-A-CEU-ABERTO.pdf" TargetMode="External"/><Relationship Id="rId3671" Type="http://schemas.openxmlformats.org/officeDocument/2006/relationships/hyperlink" Target="https://www.caixa.gov.br/Downloads/sinapi-cadernos-tecnicos/SINAPI-CT-ESTRUTURA-E-TRAMA-PARA-COBERTURA.pdf" TargetMode="External"/><Relationship Id="rId4308" Type="http://schemas.openxmlformats.org/officeDocument/2006/relationships/hyperlink" Target="https://www.caixa.gov.br/Downloads/sinapi-cadernos-tecnicos/SINAPI-CT-ILUMINACAO-PREDIAL-E-MONITORAMENTO.pdf" TargetMode="External"/><Relationship Id="rId4722" Type="http://schemas.openxmlformats.org/officeDocument/2006/relationships/hyperlink" Target="https://www.caixa.gov.br/Downloads/sinapi-cadernos-tecnicos/SINAPI-CT-INSTALACOES-ELETRICAS-QUADROS-CABOS-DISJUNTORES-CONTATORES-E-BARRAMENTOS-BLINDADOS.pdf" TargetMode="External"/><Relationship Id="rId7878" Type="http://schemas.openxmlformats.org/officeDocument/2006/relationships/hyperlink" Target="https://www.caixa.gov.br/Downloads/sinapi-cadernos-tecnicos/SINAPI-CT-PINTURA-EM-MADEIRA.pdf" TargetMode="External"/><Relationship Id="rId8929" Type="http://schemas.openxmlformats.org/officeDocument/2006/relationships/hyperlink" Target="https://www.caixa.gov.br/Downloads/sinapi-cadernos-tecnicos/SINAPI-CT-SISTEMAS-DE-MEDICAO.pdf" TargetMode="External"/><Relationship Id="rId592" Type="http://schemas.openxmlformats.org/officeDocument/2006/relationships/hyperlink" Target="https://www.caixa.gov.br/Downloads/sinapi-cadernos-tecnicos/SINAPI-CT-ASSENTAMENTO-DE-TUBOS-DE-PVC-E-METALICOS-EM-REDES-DE-AGUA.pdf" TargetMode="External"/><Relationship Id="rId2273" Type="http://schemas.openxmlformats.org/officeDocument/2006/relationships/hyperlink" Target="https://www.caixa.gov.br/Downloads/sinapi-cadernos-tecnicos/SINAPI-CT-DEPRECIACAO-JUROS-IMPOSTOS-E-SEGUROS-MANUTENCAO-E-MATERIAIS-NA-OPERACAO-DOS-EQUIPAMENTOS.pdf" TargetMode="External"/><Relationship Id="rId3324" Type="http://schemas.openxmlformats.org/officeDocument/2006/relationships/hyperlink" Target="https://www.caixa.gov.br/Downloads/sinapi-cadernos-tecnicos/SINAPI-CT-ESCAVACAO-DE-VALAS.pdf" TargetMode="External"/><Relationship Id="rId6894" Type="http://schemas.openxmlformats.org/officeDocument/2006/relationships/hyperlink" Target="https://www.caixa.gov.br/Downloads/sinapi-metodologia/Livro_SINAPI_Calculos_Parametros.pdf" TargetMode="External"/><Relationship Id="rId7945" Type="http://schemas.openxmlformats.org/officeDocument/2006/relationships/hyperlink" Target="https://www.caixa.gov.br/Downloads/sinapi-cadernos-tecnicos/SINAPI-CT-PINTURA-EM-SUPERFICIES-METALICAS.pdf" TargetMode="External"/><Relationship Id="rId245" Type="http://schemas.openxmlformats.org/officeDocument/2006/relationships/hyperlink" Target="https://www.caixa.gov.br/Downloads/sinapi-cadernos-tecnicos/SINAPI-CT-ARGAMASSAS.pdf" TargetMode="External"/><Relationship Id="rId2340" Type="http://schemas.openxmlformats.org/officeDocument/2006/relationships/hyperlink" Target="https://www.caixa.gov.br/Downloads/sinapi-cadernos-tecnicos/SINAPI-CT-DEPRECIACAO-JUROS-IMPOSTOS-E-SEGUROS-MANUTENCAO-E-MATERIAIS-NA-OPERACAO-DOS-EQUIPAMENTOS.pdf" TargetMode="External"/><Relationship Id="rId5496" Type="http://schemas.openxmlformats.org/officeDocument/2006/relationships/hyperlink" Target="https://www.caixa.gov.br/Downloads/sinapi-cadernos-tecnicos/SINAPI-CT-INSTALACOES-PREDIAIS-DE-AGUA-FRIA-EM-PVC.pdf" TargetMode="External"/><Relationship Id="rId6547" Type="http://schemas.openxmlformats.org/officeDocument/2006/relationships/hyperlink" Target="https://www.caixa.gov.br/Downloads/sinapi-cadernos-tecnicos/SINAPI-CT-INSTALACOES-EM-COBRE.pdf" TargetMode="External"/><Relationship Id="rId312" Type="http://schemas.openxmlformats.org/officeDocument/2006/relationships/hyperlink" Target="https://www.caixa.gov.br/Downloads/sinapi-cadernos-tecnicos/SINAPI-CT-ARMACAO-PARA-ESTRUTURAS-DE-CONCRETO-ARMADO.pdf" TargetMode="External"/><Relationship Id="rId4098" Type="http://schemas.openxmlformats.org/officeDocument/2006/relationships/hyperlink" Target="https://www.caixa.gov.br/Downloads/sinapi-cadernos-tecnicos/SINAPI-CT-FORMAS-PARA-ESTRUTURAS-DE-CONCRETO-ARMADO.pdf" TargetMode="External"/><Relationship Id="rId5149" Type="http://schemas.openxmlformats.org/officeDocument/2006/relationships/hyperlink" Target="https://www.caixa.gov.br/Downloads/sinapi-cadernos-tecnicos/SINAPI-CT-INSTALACOES-HIDRAULICAS-EM-PEX.pdf" TargetMode="External"/><Relationship Id="rId5563" Type="http://schemas.openxmlformats.org/officeDocument/2006/relationships/hyperlink" Target="https://www.caixa.gov.br/Downloads/sinapi-cadernos-tecnicos/SINAPI-CT-INSTALACOES-PREDIAIS-DE-AGUA-FRIA-EM-PVC.pdf" TargetMode="External"/><Relationship Id="rId6961" Type="http://schemas.openxmlformats.org/officeDocument/2006/relationships/hyperlink" Target="https://www.caixa.gov.br/Downloads/sinapi-metodologia/Livro_SINAPI_Calculos_Parametros.pdf" TargetMode="External"/><Relationship Id="rId9020" Type="http://schemas.openxmlformats.org/officeDocument/2006/relationships/hyperlink" Target="https://www.caixa.gov.br/Downloads/sinapi-cadernos-tecnicos/SINAPI-CT-TELHAMENTO-PARA-COBERTURA.pdf" TargetMode="External"/><Relationship Id="rId4165" Type="http://schemas.openxmlformats.org/officeDocument/2006/relationships/hyperlink" Target="https://www.caixa.gov.br/Downloads/sinapi-cadernos-tecnicos/SINAPI-CT-GALERIAS-COM-ADUELAS-DE-CONCRETO.pdf" TargetMode="External"/><Relationship Id="rId5216" Type="http://schemas.openxmlformats.org/officeDocument/2006/relationships/hyperlink" Target="https://www.caixa.gov.br/Downloads/sinapi-cadernos-tecnicos/SINAPI-CT-INSTALACOES-HIDRAULICAS-EM-PEX.pdf" TargetMode="External"/><Relationship Id="rId6614" Type="http://schemas.openxmlformats.org/officeDocument/2006/relationships/hyperlink" Target="https://www.caixa.gov.br/Downloads/sinapi-cadernos-tecnicos/SINAPI-CT-INSTALACOES-EM-COBRE.pdf" TargetMode="External"/><Relationship Id="rId1759" Type="http://schemas.openxmlformats.org/officeDocument/2006/relationships/hyperlink" Target="https://www.caixa.gov.br/Downloads/sinapi-cadernos-tecnicos/SINAPI-CT-CUSTOS-HORARIOS-PRODUTIVO-E-IMPRODUTIVO-DOS-EQUIPAMENTOS.pdf" TargetMode="External"/><Relationship Id="rId3181" Type="http://schemas.openxmlformats.org/officeDocument/2006/relationships/hyperlink" Target="https://www.caixa.gov.br/Downloads/sinapi-cadernos-tecnicos/SINAPI-CT-ESCAVACAO-HORIZONTAL.pdf" TargetMode="External"/><Relationship Id="rId5630" Type="http://schemas.openxmlformats.org/officeDocument/2006/relationships/hyperlink" Target="https://www.caixa.gov.br/Downloads/sinapi-cadernos-tecnicos/SINAPI-CT-INSTALACOES-PREDIAIS-DE-AGUA-FRIA-EM-PVC.pdf" TargetMode="External"/><Relationship Id="rId8786" Type="http://schemas.openxmlformats.org/officeDocument/2006/relationships/hyperlink" Target="https://www.caixa.gov.br/Downloads/sinapi-cadernos-tecnicos/SINAPI-CT-REVESTIMENTOS-CERAMICOS-INTERNOS.pdf" TargetMode="External"/><Relationship Id="rId1826" Type="http://schemas.openxmlformats.org/officeDocument/2006/relationships/hyperlink" Target="https://www.caixa.gov.br/Downloads/sinapi-cadernos-tecnicos/SINAPI-CT-CUSTOS-HORARIOS-PRODUTIVO-E-IMPRODUTIVO-DOS-EQUIPAMENTOS.pdf" TargetMode="External"/><Relationship Id="rId4232" Type="http://schemas.openxmlformats.org/officeDocument/2006/relationships/hyperlink" Target="https://www.caixa.gov.br/Downloads/sinapi-cadernos-tecnicos/SINAPI-CT-GUARDA-CORPO-CORRIMAO-E-GRADE-PARA-ESQUADRIAS.pdf" TargetMode="External"/><Relationship Id="rId7388" Type="http://schemas.openxmlformats.org/officeDocument/2006/relationships/hyperlink" Target="https://www.caixa.gov.br/Downloads/sinapi-cadernos-tecnicos/SINAPI-CT-MASSA-UNICA-INTERNA.pdf" TargetMode="External"/><Relationship Id="rId8439" Type="http://schemas.openxmlformats.org/officeDocument/2006/relationships/hyperlink" Target="https://www.caixa.gov.br/Downloads/sinapi-cadernos-tecnicos/SINAPI-CT-RASGOS-E-FIXACOES.pdf" TargetMode="External"/><Relationship Id="rId8853" Type="http://schemas.openxmlformats.org/officeDocument/2006/relationships/hyperlink" Target="https://www.caixa.gov.br/Downloads/sinapi-cadernos-tecnicos/SINAPI-CT-SINALIZACAO-VERTICAL-VIARIA.pdf" TargetMode="External"/><Relationship Id="rId3998" Type="http://schemas.openxmlformats.org/officeDocument/2006/relationships/hyperlink" Target="https://www.caixa.gov.br/Downloads/sinapi-cadernos-tecnicos/SINAPI-CT-FUNDACOES-RASAS-(BLOCOS-SAPATAS-VIGAS-BALDRAME).pdf" TargetMode="External"/><Relationship Id="rId7455" Type="http://schemas.openxmlformats.org/officeDocument/2006/relationships/hyperlink" Target="https://www.caixa.gov.br/Downloads/sinapi-cadernos-tecnicos/SINAPI-CT-MONOCAPA.pdf" TargetMode="External"/><Relationship Id="rId8506" Type="http://schemas.openxmlformats.org/officeDocument/2006/relationships/hyperlink" Target="https://www.caixa.gov.br/Downloads/sinapi-cadernos-tecnicos/SINAPI-CT-RECOMPOSICAO-DE-PAVIMENTOS.pdf" TargetMode="External"/><Relationship Id="rId8920" Type="http://schemas.openxmlformats.org/officeDocument/2006/relationships/hyperlink" Target="https://www.caixa.gov.br/Downloads/sinapi-cadernos-tecnicos/SINAPI-CT-SISTEMAS-DE-MEDICAO.pdf" TargetMode="External"/><Relationship Id="rId6057" Type="http://schemas.openxmlformats.org/officeDocument/2006/relationships/hyperlink" Target="https://www.caixa.gov.br/Downloads/sinapi-cadernos-tecnicos/SINAPI-CT-INSTALACOES-DE-GAS-E-INCENDIO-EM-ACO-E-FERRO-GALVANIZADO.pdf" TargetMode="External"/><Relationship Id="rId6471" Type="http://schemas.openxmlformats.org/officeDocument/2006/relationships/hyperlink" Target="https://www.caixa.gov.br/Downloads/sinapi-cadernos-tecnicos/SINAPI-CT-INSTALACOES-EM-COBRE.pdf" TargetMode="External"/><Relationship Id="rId7108" Type="http://schemas.openxmlformats.org/officeDocument/2006/relationships/hyperlink" Target="https://www.caixa.gov.br/Downloads/sinapi-metodologia/Livro_SINAPI_Calculos_Parametros.pdf" TargetMode="External"/><Relationship Id="rId7522" Type="http://schemas.openxmlformats.org/officeDocument/2006/relationships/hyperlink" Target="https://www.caixa.gov.br/Downloads/sinapi-cadernos-tecnicos/SINAPI-CT-PAREDES-DE-CONCRETO-CONCRETAGEM.pdf" TargetMode="External"/><Relationship Id="rId986" Type="http://schemas.openxmlformats.org/officeDocument/2006/relationships/hyperlink" Target="https://www.caixa.gov.br/Downloads/sinapi-cadernos-tecnicos/SINAPI-CT-BOCAS-PARA-BUEIROS.pdf" TargetMode="External"/><Relationship Id="rId2667" Type="http://schemas.openxmlformats.org/officeDocument/2006/relationships/hyperlink" Target="https://www.caixa.gov.br/Downloads/sinapi-cadernos-tecnicos/SINAPI-CT-DEPRECIACAO-JUROS-IMPOSTOS-E-SEGUROS-MANUTENCAO-E-MATERIAIS-NA-OPERACAO-DOS-EQUIPAMENTOS.pdf" TargetMode="External"/><Relationship Id="rId3718" Type="http://schemas.openxmlformats.org/officeDocument/2006/relationships/hyperlink" Target="https://www.caixa.gov.br/Downloads/sinapi-cadernos-tecnicos/SINAPI-CT-ESTRUTURA-E-TRAMA-PARA-COBERTURA.pdf" TargetMode="External"/><Relationship Id="rId5073" Type="http://schemas.openxmlformats.org/officeDocument/2006/relationships/hyperlink" Target="https://www.caixa.gov.br/Downloads/sinapi-cadernos-tecnicos/SINAPI-CT-INSTALACOES-HIDRAULICAS-RESERVACAO-E-BOMBAS-DE-RECALQUE.pdf" TargetMode="External"/><Relationship Id="rId6124" Type="http://schemas.openxmlformats.org/officeDocument/2006/relationships/hyperlink" Target="https://www.caixa.gov.br/Downloads/sinapi-cadernos-tecnicos/SINAPI-CT-INSTALACOES-DE-GAS-E-INCENDIO-EM-ACO-E-FERRO-GALVANIZADO.pdf" TargetMode="External"/><Relationship Id="rId9694" Type="http://schemas.openxmlformats.org/officeDocument/2006/relationships/hyperlink" Target="https://www.caixa.gov.br/Downloads/sinapi-cadernos-tecnicos/SINAPI-CT-VALVULAS-PARA-REDES-DE-SANEAMENTO.pdf" TargetMode="External"/><Relationship Id="rId639" Type="http://schemas.openxmlformats.org/officeDocument/2006/relationships/hyperlink" Target="https://www.caixa.gov.br/Downloads/sinapi-cadernos-tecnicos/SINAPI-CT-ASSENTAMENTO-DE-TUBOS-DE-ESGOTO-OU-DRENAGEM-PLUVIAL-EM-CONCRETO.pdf" TargetMode="External"/><Relationship Id="rId1269" Type="http://schemas.openxmlformats.org/officeDocument/2006/relationships/hyperlink" Target="https://www.caixa.gov.br/Downloads/sinapi-cadernos-tecnicos/SINAPI-CT-CHAPISCO.pdf" TargetMode="External"/><Relationship Id="rId5140" Type="http://schemas.openxmlformats.org/officeDocument/2006/relationships/hyperlink" Target="https://www.caixa.gov.br/Downloads/sinapi-cadernos-tecnicos/SINAPI-CT-INSTALACOES-HIDRAULICAS-EM-PEX.pdf" TargetMode="External"/><Relationship Id="rId8296" Type="http://schemas.openxmlformats.org/officeDocument/2006/relationships/hyperlink" Target="https://www.caixa.gov.br/Downloads/sinapi-cadernos-tecnicos/SINAPI-CT-PRODUCAO-DE-CONCRETO.pdf" TargetMode="External"/><Relationship Id="rId9347" Type="http://schemas.openxmlformats.org/officeDocument/2006/relationships/hyperlink" Target="https://www.caixa.gov.br/Downloads/sinapi-cadernos-tecnicos/SINAPI-CT-TRANSPORTE-CARGA-E-DESCARGA-DE-MATERIAIS.pdf" TargetMode="External"/><Relationship Id="rId1683" Type="http://schemas.openxmlformats.org/officeDocument/2006/relationships/hyperlink" Target="https://www.caixa.gov.br/Downloads/sinapi-cadernos-tecnicos/SINAPI-CT-CUSTOS-HORARIOS-PRODUTIVO-E-IMPRODUTIVO-DOS-EQUIPAMENTOS.pdf" TargetMode="External"/><Relationship Id="rId2734" Type="http://schemas.openxmlformats.org/officeDocument/2006/relationships/hyperlink" Target="https://www.caixa.gov.br/Downloads/sinapi-cadernos-tecnicos/SINAPI-CT-DRAGAGEM.pdf" TargetMode="External"/><Relationship Id="rId706" Type="http://schemas.openxmlformats.org/officeDocument/2006/relationships/hyperlink" Target="https://www.caixa.gov.br/Downloads/sinapi-cadernos-tecnicos/SINAPI-CT-ASSENTAMENTO-DE-TUBOS-DE-ESGOTO-OU-DRENAGEM-PLUVIAL-EM-CONCRETO.pdf" TargetMode="External"/><Relationship Id="rId1336" Type="http://schemas.openxmlformats.org/officeDocument/2006/relationships/hyperlink" Target="https://www.caixa.gov.br/Downloads/sinapi-cadernos-tecnicos/SINAPI-CT-CONCRETO-PROJETADO.pdf" TargetMode="External"/><Relationship Id="rId1750" Type="http://schemas.openxmlformats.org/officeDocument/2006/relationships/hyperlink" Target="https://www.caixa.gov.br/Downloads/sinapi-cadernos-tecnicos/SINAPI-CT-CUSTOS-HORARIOS-PRODUTIVO-E-IMPRODUTIVO-DOS-EQUIPAMENTOS.pdf" TargetMode="External"/><Relationship Id="rId2801" Type="http://schemas.openxmlformats.org/officeDocument/2006/relationships/hyperlink" Target="https://www.caixa.gov.br/Downloads/sinapi-cadernos-tecnicos/SINAPI-CT-DRENOS.pdf" TargetMode="External"/><Relationship Id="rId5957" Type="http://schemas.openxmlformats.org/officeDocument/2006/relationships/hyperlink" Target="https://www.caixa.gov.br/Downloads/sinapi-cadernos-tecnicos/SINAPI-CT-INSTALACOES-DE-GAS-E-INCENDIO-EM-ACO-E-FERRO-GALVANIZADO.pdf" TargetMode="External"/><Relationship Id="rId8016" Type="http://schemas.openxmlformats.org/officeDocument/2006/relationships/hyperlink" Target="https://www.caixa.gov.br/Downloads/sinapi-cadernos-tecnicos/SINAPI-CT-PISOS.pdf" TargetMode="External"/><Relationship Id="rId8363" Type="http://schemas.openxmlformats.org/officeDocument/2006/relationships/hyperlink" Target="https://www.caixa.gov.br/Downloads/sinapi-cadernos-tecnicos/SINAPI-CT-RADIER-PISO-DE-CONCRETO-E-LAJE-SOBRE-SOLO.pdf" TargetMode="External"/><Relationship Id="rId9414" Type="http://schemas.openxmlformats.org/officeDocument/2006/relationships/hyperlink" Target="https://www.caixa.gov.br/Downloads/sinapi-cadernos-tecnicos/SINAPI-CT-TUBULACAO-FLANGEADA-PARA-REDES-DE-AGUA.pdf" TargetMode="External"/><Relationship Id="rId42" Type="http://schemas.openxmlformats.org/officeDocument/2006/relationships/hyperlink" Target="https://www.caixa.gov.br/Downloads/sinapi-cadernos-tecnicos/SINAPI-CT-ALVENARIA-DE-VEDACAO.pdf" TargetMode="External"/><Relationship Id="rId1403" Type="http://schemas.openxmlformats.org/officeDocument/2006/relationships/hyperlink" Target="https://www.caixa.gov.br/Downloads/sinapi-cadernos-tecnicos/SINAPI-CT-CONTRAPISO.pdf" TargetMode="External"/><Relationship Id="rId4559" Type="http://schemas.openxmlformats.org/officeDocument/2006/relationships/hyperlink" Target="https://www.caixa.gov.br/Downloads/sinapi-cadernos-tecnicos/SINAPI-CT-INSTALACOES-ELETRICAS-ELETRODUTOS-CONEXOES-E-CONDULETES-APARENTES.pdf" TargetMode="External"/><Relationship Id="rId4973" Type="http://schemas.openxmlformats.org/officeDocument/2006/relationships/hyperlink" Target="https://www.caixa.gov.br/Downloads/sinapi-cadernos-tecnicos/SINAPI-CT-INSTALACOES-HIDRAULICAS-RESERVACAO-E-BOMBAS-DE-RECALQUE.pdf" TargetMode="External"/><Relationship Id="rId8430" Type="http://schemas.openxmlformats.org/officeDocument/2006/relationships/hyperlink" Target="https://www.caixa.gov.br/Downloads/sinapi-cadernos-tecnicos/SINAPI-CT-RASGOS-E-FIXACOES.pdf" TargetMode="External"/><Relationship Id="rId3575" Type="http://schemas.openxmlformats.org/officeDocument/2006/relationships/hyperlink" Target="https://www.caixa.gov.br/Downloads/sinapi-cadernos-tecnicos/SINAPI-CT-ESQUADRIAS-PORTAS.pdf" TargetMode="External"/><Relationship Id="rId4626" Type="http://schemas.openxmlformats.org/officeDocument/2006/relationships/hyperlink" Target="https://www.caixa.gov.br/Downloads/sinapi-cadernos-tecnicos/SINAPI-CT-INSTALACOES-ELETRICAS-ELETRODUTOS-CONEXOES-E-CONDULETES-APARENTES.pdf" TargetMode="External"/><Relationship Id="rId7032" Type="http://schemas.openxmlformats.org/officeDocument/2006/relationships/hyperlink" Target="https://www.caixa.gov.br/Downloads/sinapi-metodologia/Livro_SINAPI_Calculos_Parametros.pdf" TargetMode="External"/><Relationship Id="rId496" Type="http://schemas.openxmlformats.org/officeDocument/2006/relationships/hyperlink" Target="https://www.caixa.gov.br/Downloads/sinapi-cadernos-tecnicos/SINAPI-CT-ASSENTAMENTO-DE-TUBOS-DE-PVC-E-METALICOS-EM-REDES-DE-AGUA.pdf" TargetMode="External"/><Relationship Id="rId2177" Type="http://schemas.openxmlformats.org/officeDocument/2006/relationships/hyperlink" Target="https://www.caixa.gov.br/Downloads/sinapi-cadernos-tecnicos/SINAPI-CT-DEPRECIACAO-JUROS-IMPOSTOS-E-SEGUROS-MANUTENCAO-E-MATERIAIS-NA-OPERACAO-DOS-EQUIPAMENTOS.pdf" TargetMode="External"/><Relationship Id="rId2591" Type="http://schemas.openxmlformats.org/officeDocument/2006/relationships/hyperlink" Target="https://www.caixa.gov.br/Downloads/sinapi-cadernos-tecnicos/SINAPI-CT-DEPRECIACAO-JUROS-IMPOSTOS-E-SEGUROS-MANUTENCAO-E-MATERIAIS-NA-OPERACAO-DOS-EQUIPAMENTOS.pdf" TargetMode="External"/><Relationship Id="rId3228" Type="http://schemas.openxmlformats.org/officeDocument/2006/relationships/hyperlink" Target="https://www.caixa.gov.br/Downloads/sinapi-cadernos-tecnicos/SINAPI-CT-ESCAVACAO-VERTICAL-A-CEU-ABERTO.pdf" TargetMode="External"/><Relationship Id="rId3642" Type="http://schemas.openxmlformats.org/officeDocument/2006/relationships/hyperlink" Target="https://www.caixa.gov.br/Downloads/sinapi-cadernos-tecnicos/SINAPI-CT-ESTRUTURA-E-TRAMA-PARA-COBERTURA.pdf" TargetMode="External"/><Relationship Id="rId6798" Type="http://schemas.openxmlformats.org/officeDocument/2006/relationships/hyperlink" Target="https://www.caixa.gov.br/Downloads/sinapi-metodologia/Livro_SINAPI_Calculos_Parametros.pdf" TargetMode="External"/><Relationship Id="rId7849" Type="http://schemas.openxmlformats.org/officeDocument/2006/relationships/hyperlink" Target="https://www.caixa.gov.br/Downloads/sinapi-cadernos-tecnicos/SINAPI-CT-PINTURA-INTERNA.pdf" TargetMode="External"/><Relationship Id="rId149" Type="http://schemas.openxmlformats.org/officeDocument/2006/relationships/hyperlink" Target="https://www.caixa.gov.br/Downloads/sinapi-cadernos-tecnicos/SINAPI-CT-ARGAMASSAS.pdf" TargetMode="External"/><Relationship Id="rId563" Type="http://schemas.openxmlformats.org/officeDocument/2006/relationships/hyperlink" Target="https://www.caixa.gov.br/Downloads/sinapi-cadernos-tecnicos/SINAPI-CT-ASSENTAMENTO-DE-TUBOS-DE-PVC-E-METALICOS-EM-REDES-DE-AGUA.pdf" TargetMode="External"/><Relationship Id="rId1193" Type="http://schemas.openxmlformats.org/officeDocument/2006/relationships/hyperlink" Target="https://www.caixa.gov.br/Downloads/sinapi-cadernos-tecnicos/SINAPI-CT-CANALETAS-GRELHAS-E-CAIXAS-COM-GRELHA-PARA-DRENAGEM.pdf" TargetMode="External"/><Relationship Id="rId2244" Type="http://schemas.openxmlformats.org/officeDocument/2006/relationships/hyperlink" Target="https://www.caixa.gov.br/Downloads/sinapi-cadernos-tecnicos/SINAPI-CT-DEPRECIACAO-JUROS-IMPOSTOS-E-SEGUROS-MANUTENCAO-E-MATERIAIS-NA-OPERACAO-DOS-EQUIPAMENTOS.pdf" TargetMode="External"/><Relationship Id="rId9271" Type="http://schemas.openxmlformats.org/officeDocument/2006/relationships/hyperlink" Target="https://www.caixa.gov.br/Downloads/sinapi-cadernos-tecnicos/SINAPI-CT-TRANSPORTE-CARGA-E-DESCARGA-DE-MATERIAIS.pdf" TargetMode="External"/><Relationship Id="rId216" Type="http://schemas.openxmlformats.org/officeDocument/2006/relationships/hyperlink" Target="https://www.caixa.gov.br/Downloads/sinapi-cadernos-tecnicos/SINAPI-CT-ARGAMASSAS.pdf" TargetMode="External"/><Relationship Id="rId1260" Type="http://schemas.openxmlformats.org/officeDocument/2006/relationships/hyperlink" Target="https://www.caixa.gov.br/Downloads/sinapi-cadernos-tecnicos/SINAPI-CT-CHAPISCO.pdf" TargetMode="External"/><Relationship Id="rId6865" Type="http://schemas.openxmlformats.org/officeDocument/2006/relationships/hyperlink" Target="https://www.caixa.gov.br/Downloads/sinapi-metodologia/Livro_SINAPI_Calculos_Parametros.pdf" TargetMode="External"/><Relationship Id="rId7916" Type="http://schemas.openxmlformats.org/officeDocument/2006/relationships/hyperlink" Target="https://www.caixa.gov.br/Downloads/sinapi-cadernos-tecnicos/SINAPI-CT-PINTURA-EM-SUPERFICIES-METALICAS.pdf" TargetMode="External"/><Relationship Id="rId630" Type="http://schemas.openxmlformats.org/officeDocument/2006/relationships/hyperlink" Target="https://www.caixa.gov.br/Downloads/sinapi-cadernos-tecnicos/SINAPI-CT-ASSENTAMENTO-DE-TUBOS-DE-ESGOTO-OU-DRENAGEM-PLUVIAL-EM-CONCRETO.pdf" TargetMode="External"/><Relationship Id="rId2311" Type="http://schemas.openxmlformats.org/officeDocument/2006/relationships/hyperlink" Target="https://www.caixa.gov.br/Downloads/sinapi-cadernos-tecnicos/SINAPI-CT-DEPRECIACAO-JUROS-IMPOSTOS-E-SEGUROS-MANUTENCAO-E-MATERIAIS-NA-OPERACAO-DOS-EQUIPAMENTOS.pdf" TargetMode="External"/><Relationship Id="rId4069" Type="http://schemas.openxmlformats.org/officeDocument/2006/relationships/hyperlink" Target="https://www.caixa.gov.br/Downloads/sinapi-cadernos-tecnicos/SINAPI-CT-FORMAS-PARA-ESTRUTURAS-DE-CONCRETO-ARMADO.pdf" TargetMode="External"/><Relationship Id="rId5467" Type="http://schemas.openxmlformats.org/officeDocument/2006/relationships/hyperlink" Target="https://www.caixa.gov.br/Downloads/sinapi-cadernos-tecnicos/SINAPI-CT-INSTALACOES-PREDIAIS-DE-AGUA-FRIA-EM-PVC.pdf" TargetMode="External"/><Relationship Id="rId5881" Type="http://schemas.openxmlformats.org/officeDocument/2006/relationships/hyperlink" Target="https://www.caixa.gov.br/Downloads/sinapi-cadernos-tecnicos/SINAPI-CT-INSTALACOES-PREDIAIS-DE-AGUAS-PLUVIAIS-TUBOS-CONEXOES-CAIXAS-E-RALOS.pdf" TargetMode="External"/><Relationship Id="rId6518" Type="http://schemas.openxmlformats.org/officeDocument/2006/relationships/hyperlink" Target="https://www.caixa.gov.br/Downloads/sinapi-cadernos-tecnicos/SINAPI-CT-INSTALACOES-EM-COBRE.pdf" TargetMode="External"/><Relationship Id="rId6932" Type="http://schemas.openxmlformats.org/officeDocument/2006/relationships/hyperlink" Target="https://www.caixa.gov.br/Downloads/sinapi-metodologia/Livro_SINAPI_Calculos_Parametros.pdf" TargetMode="External"/><Relationship Id="rId4483" Type="http://schemas.openxmlformats.org/officeDocument/2006/relationships/hyperlink" Target="https://www.caixa.gov.br/Downloads/sinapi-cadernos-tecnicos/SINAPI-CT-INSTALACOES-ELETRICAS-ELETRODUTOS-EMBUTIDOS-CABOS-CAIXAS-TOMADAS-E-INTERRUPTORES.pdf" TargetMode="External"/><Relationship Id="rId5534" Type="http://schemas.openxmlformats.org/officeDocument/2006/relationships/hyperlink" Target="https://www.caixa.gov.br/Downloads/sinapi-cadernos-tecnicos/SINAPI-CT-INSTALACOES-PREDIAIS-DE-AGUA-FRIA-EM-PVC.pdf" TargetMode="External"/><Relationship Id="rId3085" Type="http://schemas.openxmlformats.org/officeDocument/2006/relationships/hyperlink" Target="https://www.caixa.gov.br/Downloads/sinapi-cadernos-tecnicos/SINAPI-CT-ESCADAS.pdf" TargetMode="External"/><Relationship Id="rId4136" Type="http://schemas.openxmlformats.org/officeDocument/2006/relationships/hyperlink" Target="https://www.caixa.gov.br/Downloads/sinapi-cadernos-tecnicos/SINAPI-CT-GABIOES-EXECUCAO-DE-MURO-E-PROTECAO-SUPERFICIAL.pdf" TargetMode="External"/><Relationship Id="rId4550" Type="http://schemas.openxmlformats.org/officeDocument/2006/relationships/hyperlink" Target="https://www.caixa.gov.br/Downloads/sinapi-cadernos-tecnicos/SINAPI-CT-INSTALACOES-ELETRICAS-ELETRODUTOS-EMBUTIDOS-CABOS-CAIXAS-TOMADAS-E-INTERRUPTORES.pdf" TargetMode="External"/><Relationship Id="rId5601" Type="http://schemas.openxmlformats.org/officeDocument/2006/relationships/hyperlink" Target="https://www.caixa.gov.br/Downloads/sinapi-cadernos-tecnicos/SINAPI-CT-INSTALACOES-PREDIAIS-DE-AGUA-FRIA-EM-PVC.pdf" TargetMode="External"/><Relationship Id="rId8757" Type="http://schemas.openxmlformats.org/officeDocument/2006/relationships/hyperlink" Target="https://www.caixa.gov.br/Downloads/sinapi-cadernos-tecnicos/SINAPI-CT-REVESTIMENTOS-CERAMICOS-EXTERNOS.pdf" TargetMode="External"/><Relationship Id="rId3152" Type="http://schemas.openxmlformats.org/officeDocument/2006/relationships/hyperlink" Target="https://www.caixa.gov.br/Downloads/sinapi-cadernos-tecnicos/SINAPI-CT-ESCAVACAO-HORIZONTAL.pdf" TargetMode="External"/><Relationship Id="rId4203" Type="http://schemas.openxmlformats.org/officeDocument/2006/relationships/hyperlink" Target="https://www.caixa.gov.br/Downloads/sinapi-cadernos-tecnicos/SINAPI-CT-GRAUTE-E-ARMACAO.pdf" TargetMode="External"/><Relationship Id="rId7359" Type="http://schemas.openxmlformats.org/officeDocument/2006/relationships/hyperlink" Target="https://www.caixa.gov.br/Downloads/sinapi-cadernos-tecnicos/SINAPI-CT-MASSA-UNICA-EXTERNA.pdf" TargetMode="External"/><Relationship Id="rId7773" Type="http://schemas.openxmlformats.org/officeDocument/2006/relationships/hyperlink" Target="https://www.caixa.gov.br/Downloads/sinapi-cadernos-tecnicos/SINAPI-CT-PERFURACAO-HORIZONTAL-DIRECIONAL-HDD.pdf" TargetMode="External"/><Relationship Id="rId8824" Type="http://schemas.openxmlformats.org/officeDocument/2006/relationships/hyperlink" Target="https://www.caixa.gov.br/Downloads/sinapi-cadernos-tecnicos/SINAPI-CT-SINALIZACAO-HORIZONTAL-VIARIA.pdf" TargetMode="External"/><Relationship Id="rId6375" Type="http://schemas.openxmlformats.org/officeDocument/2006/relationships/hyperlink" Target="https://www.caixa.gov.br/Downloads/sinapi-cadernos-tecnicos/SINAPI-CT-INSTALACOES-EM-COBRE.pdf" TargetMode="External"/><Relationship Id="rId7426" Type="http://schemas.openxmlformats.org/officeDocument/2006/relationships/hyperlink" Target="https://www.caixa.gov.br/Downloads/sinapi-cadernos-tecnicos/SINAPI-CT-MASSA-UNICA-INTERNA.pdf" TargetMode="External"/><Relationship Id="rId140" Type="http://schemas.openxmlformats.org/officeDocument/2006/relationships/hyperlink" Target="https://www.caixa.gov.br/Downloads/sinapi-cadernos-tecnicos/SINAPI-CT-ARGAMASSAS.pdf" TargetMode="External"/><Relationship Id="rId3969" Type="http://schemas.openxmlformats.org/officeDocument/2006/relationships/hyperlink" Target="https://www.caixa.gov.br/Downloads/sinapi-cadernos-tecnicos/SINAPI-CT-FOSSAS-E-SUMIDOUROS.pdf" TargetMode="External"/><Relationship Id="rId5391" Type="http://schemas.openxmlformats.org/officeDocument/2006/relationships/hyperlink" Target="https://www.caixa.gov.br/Downloads/sinapi-cadernos-tecnicos/SINAPI-CT-INSTALACOES-PREDIAIS-DE-ESGOTO-TUBOS-E-CONEXOES.pdf" TargetMode="External"/><Relationship Id="rId6028" Type="http://schemas.openxmlformats.org/officeDocument/2006/relationships/hyperlink" Target="https://www.caixa.gov.br/Downloads/sinapi-cadernos-tecnicos/SINAPI-CT-INSTALACOES-DE-GAS-E-INCENDIO-EM-ACO-E-FERRO-GALVANIZADO.pdf" TargetMode="External"/><Relationship Id="rId7840" Type="http://schemas.openxmlformats.org/officeDocument/2006/relationships/hyperlink" Target="https://www.caixa.gov.br/Downloads/sinapi-cadernos-tecnicos/SINAPI-CT-PINTURA-INTERNA.pdf" TargetMode="External"/><Relationship Id="rId9598" Type="http://schemas.openxmlformats.org/officeDocument/2006/relationships/hyperlink" Target="https://www.caixa.gov.br/Downloads/sinapi-cadernos-tecnicos/SINAPI-CT-VALVULAS-E-REGISTROS-PARA-SISTEMAS-PREDIAIS.pdf" TargetMode="External"/><Relationship Id="rId6" Type="http://schemas.openxmlformats.org/officeDocument/2006/relationships/hyperlink" Target="https://www.caixa.gov.br/Downloads/sinapi-cadernos-tecnicos/SINAPI-CT-ACESSIBILIDADE.pdf" TargetMode="External"/><Relationship Id="rId2985" Type="http://schemas.openxmlformats.org/officeDocument/2006/relationships/hyperlink" Target="https://www.caixa.gov.br/Downloads/sinapi-cadernos-tecnicos/SINAPI-CT-EQUIPAMENTOS-DE-PROTECAO-COLETIVA.pdf" TargetMode="External"/><Relationship Id="rId5044" Type="http://schemas.openxmlformats.org/officeDocument/2006/relationships/hyperlink" Target="https://www.caixa.gov.br/Downloads/sinapi-cadernos-tecnicos/SINAPI-CT-INSTALACOES-HIDRAULICAS-RESERVACAO-E-BOMBAS-DE-RECALQUE.pdf" TargetMode="External"/><Relationship Id="rId6442" Type="http://schemas.openxmlformats.org/officeDocument/2006/relationships/hyperlink" Target="https://www.caixa.gov.br/Downloads/sinapi-cadernos-tecnicos/SINAPI-CT-INSTALACOES-EM-COBRE.pdf" TargetMode="External"/><Relationship Id="rId957" Type="http://schemas.openxmlformats.org/officeDocument/2006/relationships/hyperlink" Target="https://www.caixa.gov.br/Downloads/sinapi-cadernos-tecnicos/SINAPI-CT-ATERROS-BASES-SUB-BASES-E-IMPRIMACOES.pdf" TargetMode="External"/><Relationship Id="rId1587" Type="http://schemas.openxmlformats.org/officeDocument/2006/relationships/hyperlink" Target="https://www.caixa.gov.br/Downloads/sinapi-cadernos-tecnicos/SINAPI-CT-CUSTOS-HORARIOS-PRODUTIVO-E-IMPRODUTIVO-DOS-EQUIPAMENTOS.pdf" TargetMode="External"/><Relationship Id="rId2638" Type="http://schemas.openxmlformats.org/officeDocument/2006/relationships/hyperlink" Target="https://www.caixa.gov.br/Downloads/sinapi-cadernos-tecnicos/SINAPI-CT-DEPRECIACAO-JUROS-IMPOSTOS-E-SEGUROS-MANUTENCAO-E-MATERIAIS-NA-OPERACAO-DOS-EQUIPAMENTOS.pdf" TargetMode="External"/><Relationship Id="rId9665" Type="http://schemas.openxmlformats.org/officeDocument/2006/relationships/hyperlink" Target="https://www.caixa.gov.br/Downloads/sinapi-cadernos-tecnicos/SINAPI-CT-VALVULAS-PARA-REDES-DE-SANEAMENTO.pdf" TargetMode="External"/><Relationship Id="rId1654" Type="http://schemas.openxmlformats.org/officeDocument/2006/relationships/hyperlink" Target="https://www.caixa.gov.br/Downloads/sinapi-cadernos-tecnicos/SINAPI-CT-CUSTOS-HORARIOS-PRODUTIVO-E-IMPRODUTIVO-DOS-EQUIPAMENTOS.pdf" TargetMode="External"/><Relationship Id="rId2705" Type="http://schemas.openxmlformats.org/officeDocument/2006/relationships/hyperlink" Target="https://www.caixa.gov.br/Downloads/sinapi-cadernos-tecnicos/SINAPI-CT-DEPRECIACAO-JUROS-IMPOSTOS-E-SEGUROS-MANUTENCAO-E-MATERIAIS-NA-OPERACAO-DOS-EQUIPAMENTOS.pdf" TargetMode="External"/><Relationship Id="rId4060" Type="http://schemas.openxmlformats.org/officeDocument/2006/relationships/hyperlink" Target="https://www.caixa.gov.br/Downloads/sinapi-cadernos-tecnicos/SINAPI-CT-FORMAS-PARA-ESTRUTURAS-DE-CONCRETO-ARMADO.pdf" TargetMode="External"/><Relationship Id="rId5111" Type="http://schemas.openxmlformats.org/officeDocument/2006/relationships/hyperlink" Target="https://www.caixa.gov.br/Downloads/sinapi-cadernos-tecnicos/SINAPI-CT-INSTALACOES-HIDRAULICAS-RESERVACAO-E-BOMBAS-DE-RECALQUE.pdf" TargetMode="External"/><Relationship Id="rId8267" Type="http://schemas.openxmlformats.org/officeDocument/2006/relationships/hyperlink" Target="https://www.caixa.gov.br/Downloads/sinapi-cadernos-tecnicos/SINAPI-CT-POCOS-DE-VISITA-E-CAIXAS-PARA-BOCAS-DE-LOBO.pdf" TargetMode="External"/><Relationship Id="rId8681" Type="http://schemas.openxmlformats.org/officeDocument/2006/relationships/hyperlink" Target="https://www.caixa.gov.br/Downloads/sinapi-cadernos-tecnicos/SINAPI-CT-REDES-DE-AGUA-E-ESGOTO-EM-PEAD-LISO-(TUBOS-E-CONEXOES).pdf" TargetMode="External"/><Relationship Id="rId9318" Type="http://schemas.openxmlformats.org/officeDocument/2006/relationships/hyperlink" Target="https://www.caixa.gov.br/Downloads/sinapi-cadernos-tecnicos/SINAPI-CT-TRANSPORTE-CARGA-E-DESCARGA-DE-MATERIAIS.pdf" TargetMode="External"/><Relationship Id="rId1307" Type="http://schemas.openxmlformats.org/officeDocument/2006/relationships/hyperlink" Target="https://www.caixa.gov.br/Downloads/sinapi-cadernos-tecnicos/SINAPI-CT-CONCRETO-PROJETADO.pdf" TargetMode="External"/><Relationship Id="rId1721" Type="http://schemas.openxmlformats.org/officeDocument/2006/relationships/hyperlink" Target="https://www.caixa.gov.br/Downloads/sinapi-cadernos-tecnicos/SINAPI-CT-CUSTOS-HORARIOS-PRODUTIVO-E-IMPRODUTIVO-DOS-EQUIPAMENTOS.pdf" TargetMode="External"/><Relationship Id="rId4877" Type="http://schemas.openxmlformats.org/officeDocument/2006/relationships/hyperlink" Target="https://www.caixa.gov.br/Downloads/sinapi-cadernos-tecnicos/SINAPI-CT-INSTALACOES-HIDRAULICAS-RESERVACAO-E-BOMBAS-DE-RECALQUE.pdf" TargetMode="External"/><Relationship Id="rId5928" Type="http://schemas.openxmlformats.org/officeDocument/2006/relationships/hyperlink" Target="https://www.caixa.gov.br/Downloads/sinapi-cadernos-tecnicos/SINAPI-CT-INSTALACOES-DE-DIVISORIAS-DIVERSAS.pdf" TargetMode="External"/><Relationship Id="rId7283" Type="http://schemas.openxmlformats.org/officeDocument/2006/relationships/hyperlink" Target="https://www.caixa.gov.br/Downloads/sinapi-cadernos-tecnicos/SINAPI-CT-MASSA-UNICA-EXTERNA.pdf" TargetMode="External"/><Relationship Id="rId8334" Type="http://schemas.openxmlformats.org/officeDocument/2006/relationships/hyperlink" Target="https://www.caixa.gov.br/Downloads/sinapi-cadernos-tecnicos/SINAPI-CT-QUADRAS-E-SEUS-EQUIPAMENTOS.pdf" TargetMode="External"/><Relationship Id="rId13" Type="http://schemas.openxmlformats.org/officeDocument/2006/relationships/hyperlink" Target="https://www.caixa.gov.br/Downloads/sinapi-cadernos-tecnicos/SINAPI-CT-ALVENARIA-ESTRUTURAL-BLOCOS-CERAMICOS.pdf" TargetMode="External"/><Relationship Id="rId3479" Type="http://schemas.openxmlformats.org/officeDocument/2006/relationships/hyperlink" Target="https://www.caixa.gov.br/Downloads/sinapi-cadernos-tecnicos/SINAPI-CT-ESQUADRIAS-PORTAS.pdf" TargetMode="External"/><Relationship Id="rId7350" Type="http://schemas.openxmlformats.org/officeDocument/2006/relationships/hyperlink" Target="https://www.caixa.gov.br/Downloads/sinapi-cadernos-tecnicos/SINAPI-CT-MASSA-UNICA-EXTERNA.pdf" TargetMode="External"/><Relationship Id="rId8401" Type="http://schemas.openxmlformats.org/officeDocument/2006/relationships/hyperlink" Target="https://www.caixa.gov.br/Downloads/sinapi-cadernos-tecnicos/SINAPI-CT-RASGOS-E-FIXACOES.pdf" TargetMode="External"/><Relationship Id="rId2495" Type="http://schemas.openxmlformats.org/officeDocument/2006/relationships/hyperlink" Target="https://www.caixa.gov.br/Downloads/sinapi-cadernos-tecnicos/SINAPI-CT-DEPRECIACAO-JUROS-IMPOSTOS-E-SEGUROS-MANUTENCAO-E-MATERIAIS-NA-OPERACAO-DOS-EQUIPAMENTOS.pdf" TargetMode="External"/><Relationship Id="rId3893" Type="http://schemas.openxmlformats.org/officeDocument/2006/relationships/hyperlink" Target="https://www.caixa.gov.br/Downloads/sinapi-cadernos-tecnicos/SINAPI-CT-EXECUCAO-DE-TIRANTES.pdf" TargetMode="External"/><Relationship Id="rId4944" Type="http://schemas.openxmlformats.org/officeDocument/2006/relationships/hyperlink" Target="https://www.caixa.gov.br/Downloads/sinapi-cadernos-tecnicos/SINAPI-CT-INSTALACOES-HIDRAULICAS-RESERVACAO-E-BOMBAS-DE-RECALQUE.pdf" TargetMode="External"/><Relationship Id="rId7003" Type="http://schemas.openxmlformats.org/officeDocument/2006/relationships/hyperlink" Target="https://www.caixa.gov.br/Downloads/sinapi-metodologia/Livro_SINAPI_Calculos_Parametros.pdf" TargetMode="External"/><Relationship Id="rId467" Type="http://schemas.openxmlformats.org/officeDocument/2006/relationships/hyperlink" Target="https://www.caixa.gov.br/Downloads/sinapi-cadernos-tecnicos/SINAPI-CT-ASSENTAMENTO-DE-TUBOS-DE-PVC-E-METALICOS-EM-REDES-DE-AGUA.pdf" TargetMode="External"/><Relationship Id="rId1097" Type="http://schemas.openxmlformats.org/officeDocument/2006/relationships/hyperlink" Target="https://www.caixa.gov.br/Downloads/sinapi-cadernos-tecnicos/SINAPI-CT-CAIXAS-ENTERRADAS.pdf" TargetMode="External"/><Relationship Id="rId2148" Type="http://schemas.openxmlformats.org/officeDocument/2006/relationships/hyperlink" Target="https://www.caixa.gov.br/Downloads/sinapi-cadernos-tecnicos/SINAPI-CT-DEPRECIACAO-JUROS-IMPOSTOS-E-SEGUROS-MANUTENCAO-E-MATERIAIS-NA-OPERACAO-DOS-EQUIPAMENTOS.pdf" TargetMode="External"/><Relationship Id="rId3546" Type="http://schemas.openxmlformats.org/officeDocument/2006/relationships/hyperlink" Target="https://www.caixa.gov.br/Downloads/sinapi-cadernos-tecnicos/SINAPI-CT-ESQUADRIAS-PORTAS.pdf" TargetMode="External"/><Relationship Id="rId3960" Type="http://schemas.openxmlformats.org/officeDocument/2006/relationships/hyperlink" Target="https://www.caixa.gov.br/Downloads/sinapi-cadernos-tecnicos/SINAPI-CT-FOSSAS-E-SUMIDOUROS.pdf" TargetMode="External"/><Relationship Id="rId9175" Type="http://schemas.openxmlformats.org/officeDocument/2006/relationships/hyperlink" Target="https://www.caixa.gov.br/Downloads/sinapi-cadernos-tecnicos/SINAPI-CT-TRANSPORTE-DE-MATERIAIS-DENTRO-DO-CANTEIRO-DE-OBRAS.pdf" TargetMode="External"/><Relationship Id="rId881" Type="http://schemas.openxmlformats.org/officeDocument/2006/relationships/hyperlink" Target="https://www.caixa.gov.br/Downloads/sinapi-cadernos-tecnicos/SINAPI-CT-ATERROS-BASES-SUB-BASES-E-IMPRIMACOES.pdf" TargetMode="External"/><Relationship Id="rId2562" Type="http://schemas.openxmlformats.org/officeDocument/2006/relationships/hyperlink" Target="https://www.caixa.gov.br/Downloads/sinapi-cadernos-tecnicos/SINAPI-CT-DEPRECIACAO-JUROS-IMPOSTOS-E-SEGUROS-MANUTENCAO-E-MATERIAIS-NA-OPERACAO-DOS-EQUIPAMENTOS.pdf" TargetMode="External"/><Relationship Id="rId3613" Type="http://schemas.openxmlformats.org/officeDocument/2006/relationships/hyperlink" Target="https://www.caixa.gov.br/Downloads/sinapi-cadernos-tecnicos/SINAPI-CT-ESTACAS-RAIZ.pdf" TargetMode="External"/><Relationship Id="rId6769" Type="http://schemas.openxmlformats.org/officeDocument/2006/relationships/hyperlink" Target="https://www.caixa.gov.br/Downloads/sinapi-metodologia/Livro_SINAPI_Calculos_Parametros.pdf" TargetMode="External"/><Relationship Id="rId534" Type="http://schemas.openxmlformats.org/officeDocument/2006/relationships/hyperlink" Target="https://www.caixa.gov.br/Downloads/sinapi-cadernos-tecnicos/SINAPI-CT-ASSENTAMENTO-DE-TUBOS-DE-PVC-E-METALICOS-EM-REDES-DE-AGUA.pdf" TargetMode="External"/><Relationship Id="rId1164" Type="http://schemas.openxmlformats.org/officeDocument/2006/relationships/hyperlink" Target="https://www.caixa.gov.br/Downloads/sinapi-cadernos-tecnicos/SINAPI-CT-CAIXAS-DE-AGUA-PARA-EDIFICACOES.pdf" TargetMode="External"/><Relationship Id="rId2215" Type="http://schemas.openxmlformats.org/officeDocument/2006/relationships/hyperlink" Target="https://www.caixa.gov.br/Downloads/sinapi-cadernos-tecnicos/SINAPI-CT-DEPRECIACAO-JUROS-IMPOSTOS-E-SEGUROS-MANUTENCAO-E-MATERIAIS-NA-OPERACAO-DOS-EQUIPAMENTOS.pdf" TargetMode="External"/><Relationship Id="rId5785" Type="http://schemas.openxmlformats.org/officeDocument/2006/relationships/hyperlink" Target="https://www.caixa.gov.br/Downloads/sinapi-cadernos-tecnicos/SINAPI-CT-INSTALACOES-PREDIAIS-DE-AGUA-QUENTE-EM-CPVC.pdf" TargetMode="External"/><Relationship Id="rId6836" Type="http://schemas.openxmlformats.org/officeDocument/2006/relationships/hyperlink" Target="https://www.caixa.gov.br/Downloads/sinapi-metodologia/Livro_SINAPI_Calculos_Parametros.pdf" TargetMode="External"/><Relationship Id="rId8191" Type="http://schemas.openxmlformats.org/officeDocument/2006/relationships/hyperlink" Target="https://www.caixa.gov.br/Downloads/sinapi-cadernos-tecnicos/SINAPI-CT-POCOS-DE-VISITA-E-CAIXAS-PARA-BOCAS-DE-LOBO.pdf" TargetMode="External"/><Relationship Id="rId9242" Type="http://schemas.openxmlformats.org/officeDocument/2006/relationships/hyperlink" Target="https://www.caixa.gov.br/Downloads/sinapi-cadernos-tecnicos/SINAPI-CT-TRANSPORTE-CARGA-E-DESCARGA-DE-MATERIAI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A1:R29"/>
  <sheetViews>
    <sheetView zoomScaleNormal="100" workbookViewId="0">
      <selection activeCell="B26" sqref="B26"/>
    </sheetView>
  </sheetViews>
  <sheetFormatPr defaultRowHeight="15"/>
  <cols>
    <col min="1" max="1" width="15.28515625" style="89" customWidth="1"/>
    <col min="2" max="2" width="19.28515625" style="89" customWidth="1"/>
    <col min="3" max="3" width="16.5703125" style="89" customWidth="1"/>
    <col min="4" max="4" width="10.5703125" style="89" customWidth="1"/>
    <col min="5" max="5" width="13.42578125" style="89" customWidth="1"/>
    <col min="6" max="6" width="10" style="89" customWidth="1"/>
    <col min="7" max="7" width="10.140625" style="89" customWidth="1"/>
    <col min="8" max="8" width="9.7109375" style="89" customWidth="1"/>
    <col min="9" max="9" width="9.140625" style="89"/>
    <col min="10" max="10" width="18.85546875" style="89" customWidth="1"/>
    <col min="11" max="11" width="9.140625" style="89"/>
    <col min="12" max="12" width="13.7109375" style="89" customWidth="1"/>
    <col min="13" max="13" width="15" style="89" bestFit="1" customWidth="1"/>
    <col min="14" max="14" width="15.140625" style="89" bestFit="1" customWidth="1"/>
    <col min="15" max="15" width="16" style="89" customWidth="1"/>
    <col min="16" max="16" width="15.28515625" style="89" customWidth="1"/>
    <col min="17" max="17" width="21" style="89" customWidth="1"/>
    <col min="18" max="18" width="27.140625" style="89" customWidth="1"/>
    <col min="19" max="16384" width="9.140625" style="89"/>
  </cols>
  <sheetData>
    <row r="1" spans="1:18" ht="20.25">
      <c r="A1" s="4" t="s">
        <v>0</v>
      </c>
      <c r="B1" s="96"/>
      <c r="C1" s="97"/>
      <c r="D1" s="97"/>
      <c r="E1" s="98"/>
      <c r="M1" s="707" t="s">
        <v>1</v>
      </c>
      <c r="N1" s="707"/>
      <c r="O1" s="707"/>
      <c r="P1" s="354" t="s">
        <v>2</v>
      </c>
    </row>
    <row r="2" spans="1:18" ht="18">
      <c r="A2" s="70" t="s">
        <v>3</v>
      </c>
      <c r="B2" s="324" t="s">
        <v>4</v>
      </c>
      <c r="C2" s="325"/>
      <c r="D2" s="325"/>
      <c r="E2" s="325"/>
      <c r="F2" s="325"/>
      <c r="G2" s="325"/>
      <c r="H2" s="325"/>
      <c r="I2" s="325"/>
      <c r="J2" s="325"/>
      <c r="K2" s="325"/>
      <c r="M2" s="355" t="s">
        <v>5</v>
      </c>
      <c r="N2" s="356" t="s">
        <v>6</v>
      </c>
      <c r="O2" s="356" t="s">
        <v>7</v>
      </c>
      <c r="P2" s="357"/>
    </row>
    <row r="3" spans="1:18" ht="18">
      <c r="A3" s="70" t="s">
        <v>8</v>
      </c>
      <c r="B3" s="324" t="s">
        <v>9</v>
      </c>
      <c r="C3" s="325"/>
      <c r="D3" s="325"/>
      <c r="E3" s="325"/>
      <c r="F3" s="325"/>
      <c r="G3" s="325"/>
      <c r="H3" s="325"/>
      <c r="I3" s="325"/>
      <c r="J3" s="325"/>
      <c r="K3" s="325"/>
      <c r="M3" s="347" t="s">
        <v>10</v>
      </c>
      <c r="N3" s="326">
        <v>0</v>
      </c>
      <c r="O3" s="326">
        <v>0</v>
      </c>
      <c r="P3" s="350">
        <f>IF($C$7="Desonerado",N3,O3)</f>
        <v>0</v>
      </c>
    </row>
    <row r="4" spans="1:18" ht="23.25" customHeight="1">
      <c r="A4" s="70" t="s">
        <v>11</v>
      </c>
      <c r="B4" s="324" t="s">
        <v>12</v>
      </c>
      <c r="C4" s="325"/>
      <c r="D4" s="325"/>
      <c r="E4" s="325"/>
      <c r="F4" s="325"/>
      <c r="G4" s="325"/>
      <c r="H4" s="325"/>
      <c r="I4" s="325"/>
      <c r="J4" s="325"/>
      <c r="K4" s="325"/>
      <c r="M4" s="347" t="s">
        <v>13</v>
      </c>
      <c r="N4" s="348">
        <f>BDI!G28</f>
        <v>0.26850000000000002</v>
      </c>
      <c r="O4" s="349">
        <f>BDI!G27</f>
        <v>0.20730000000000001</v>
      </c>
      <c r="P4" s="350">
        <f>IF($C$7="Desonerado",N4,O4)</f>
        <v>0.20730000000000001</v>
      </c>
    </row>
    <row r="5" spans="1:18" ht="33" customHeight="1">
      <c r="A5" s="69" t="s">
        <v>14</v>
      </c>
      <c r="B5" s="675" t="str">
        <f>M10&amp;" - "&amp;N10&amp;" | "&amp;M11&amp;" - "&amp;N11&amp;" | "&amp;M12&amp;" - "&amp;N12&amp;" | "&amp;M13&amp;" - "&amp;N13&amp;" | "&amp;M14&amp;" - "&amp;N14&amp;" "</f>
        <v xml:space="preserve">SINAPI - JUN.2025 | CDHU - MAI.2025 (198) | SIURB EDIF - JAN.2025 | SIURB INFRA - JAN.2025 | SICRO NOVO - ABR.2025 </v>
      </c>
      <c r="C5" s="337"/>
      <c r="D5" s="337"/>
      <c r="E5" s="337"/>
      <c r="F5" s="337"/>
      <c r="G5" s="337"/>
      <c r="H5" s="337"/>
      <c r="I5" s="337"/>
      <c r="J5" s="337"/>
      <c r="K5" s="327"/>
      <c r="M5" s="347" t="s">
        <v>15</v>
      </c>
      <c r="N5" s="351">
        <v>0</v>
      </c>
      <c r="O5" s="351">
        <v>0</v>
      </c>
      <c r="P5" s="352"/>
    </row>
    <row r="6" spans="1:18" ht="33" customHeight="1">
      <c r="A6" s="336" t="s">
        <v>16</v>
      </c>
      <c r="B6" s="338" t="str">
        <f>M10&amp;" - "&amp;O10*100&amp;"%"&amp;" | "&amp;M11&amp;" - "&amp;O11*100&amp;"%"&amp;" | "&amp;M12&amp;" - "&amp;O12*100&amp;"%"&amp;" | "&amp;M13&amp;" - "&amp;O13*100&amp;"%"&amp;" | "&amp;M14&amp;" "</f>
        <v xml:space="preserve">SINAPI - 115,48% | CDHU - 128,23% | SIURB EDIF - 129,17% | SIURB INFRA - 129,17% | SICRO NOVO </v>
      </c>
      <c r="C6" s="558"/>
      <c r="D6" s="342"/>
      <c r="E6" s="342"/>
      <c r="F6" s="343"/>
      <c r="G6" s="343"/>
      <c r="H6" s="343"/>
      <c r="I6" s="343"/>
      <c r="J6" s="343"/>
      <c r="K6" s="325"/>
      <c r="M6"/>
      <c r="N6" s="353">
        <v>0</v>
      </c>
      <c r="O6" s="353"/>
      <c r="P6"/>
    </row>
    <row r="7" spans="1:18" ht="18">
      <c r="A7" s="70" t="s">
        <v>17</v>
      </c>
      <c r="B7" s="339">
        <f>P4</f>
        <v>0.20730000000000001</v>
      </c>
      <c r="C7" s="328" t="s">
        <v>7</v>
      </c>
      <c r="D7" s="344"/>
      <c r="E7" s="345"/>
      <c r="F7" s="343"/>
      <c r="G7" s="343"/>
      <c r="H7" s="343"/>
      <c r="I7" s="343"/>
      <c r="J7" s="343"/>
      <c r="K7" s="325"/>
    </row>
    <row r="8" spans="1:18">
      <c r="A8"/>
      <c r="B8"/>
    </row>
    <row r="9" spans="1:18" ht="34.5" customHeight="1">
      <c r="A9"/>
      <c r="B9" s="340"/>
      <c r="L9" s="680"/>
      <c r="M9" s="329" t="s">
        <v>18</v>
      </c>
      <c r="N9" s="329" t="s">
        <v>19</v>
      </c>
      <c r="O9" s="330" t="s">
        <v>20</v>
      </c>
      <c r="P9" s="330" t="s">
        <v>21</v>
      </c>
      <c r="Q9" s="331" t="s">
        <v>22</v>
      </c>
      <c r="R9" s="329"/>
    </row>
    <row r="10" spans="1:18" ht="18">
      <c r="A10" s="70" t="s">
        <v>23</v>
      </c>
      <c r="B10" s="341">
        <f ca="1">TODAY()</f>
        <v>45947</v>
      </c>
      <c r="L10" s="161"/>
      <c r="M10" s="329" t="s">
        <v>24</v>
      </c>
      <c r="N10" s="332" t="s">
        <v>25</v>
      </c>
      <c r="O10" s="333">
        <v>1.1548</v>
      </c>
      <c r="P10" s="330" t="s">
        <v>26</v>
      </c>
      <c r="Q10" s="331" t="s">
        <v>27</v>
      </c>
    </row>
    <row r="11" spans="1:18">
      <c r="A11" s="185"/>
      <c r="B11" s="185"/>
      <c r="L11" s="161"/>
      <c r="M11" s="330" t="s">
        <v>28</v>
      </c>
      <c r="N11" s="334" t="s">
        <v>29</v>
      </c>
      <c r="O11" s="333">
        <v>1.2823</v>
      </c>
      <c r="P11" s="330" t="s">
        <v>30</v>
      </c>
      <c r="Q11" s="331" t="s">
        <v>31</v>
      </c>
    </row>
    <row r="12" spans="1:18">
      <c r="D12" s="89" t="s">
        <v>32</v>
      </c>
      <c r="L12" s="161"/>
      <c r="M12" s="330" t="s">
        <v>33</v>
      </c>
      <c r="N12" s="334" t="s">
        <v>34</v>
      </c>
      <c r="O12" s="333">
        <v>1.2917000000000001</v>
      </c>
      <c r="P12" s="330" t="s">
        <v>35</v>
      </c>
      <c r="Q12" s="331" t="s">
        <v>36</v>
      </c>
    </row>
    <row r="13" spans="1:18">
      <c r="L13" s="161"/>
      <c r="M13" s="330" t="s">
        <v>37</v>
      </c>
      <c r="N13" s="334" t="s">
        <v>34</v>
      </c>
      <c r="O13" s="333">
        <v>1.2917000000000001</v>
      </c>
      <c r="P13" s="330" t="s">
        <v>35</v>
      </c>
      <c r="Q13" s="331" t="s">
        <v>36</v>
      </c>
    </row>
    <row r="14" spans="1:18">
      <c r="M14" s="330" t="s">
        <v>38</v>
      </c>
      <c r="N14" s="334" t="s">
        <v>39</v>
      </c>
      <c r="O14" s="573"/>
    </row>
    <row r="15" spans="1:18">
      <c r="A15" s="359" t="s">
        <v>40</v>
      </c>
      <c r="B15" s="367" t="s">
        <v>41</v>
      </c>
      <c r="M15" s="335"/>
      <c r="N15" s="335"/>
      <c r="O15" s="573"/>
    </row>
    <row r="16" spans="1:18">
      <c r="B16" s="368" t="s">
        <v>42</v>
      </c>
      <c r="M16" s="335"/>
      <c r="N16" s="335"/>
      <c r="O16" s="573"/>
    </row>
    <row r="17" spans="1:15">
      <c r="B17" s="368" t="s">
        <v>43</v>
      </c>
      <c r="M17" s="335"/>
      <c r="N17" s="335"/>
      <c r="O17" s="573"/>
    </row>
    <row r="18" spans="1:15">
      <c r="M18" s="335"/>
      <c r="N18" s="335"/>
    </row>
    <row r="19" spans="1:15">
      <c r="M19" s="335"/>
      <c r="N19" s="335"/>
    </row>
    <row r="20" spans="1:15">
      <c r="A20" s="651" t="s">
        <v>44</v>
      </c>
      <c r="B20" s="651" t="s">
        <v>45</v>
      </c>
      <c r="C20" s="651" t="s">
        <v>46</v>
      </c>
      <c r="D20" s="651" t="s">
        <v>47</v>
      </c>
      <c r="E20" s="651" t="s">
        <v>48</v>
      </c>
      <c r="F20" s="708" t="s">
        <v>49</v>
      </c>
      <c r="G20" s="709"/>
      <c r="H20" s="709"/>
      <c r="I20" s="710"/>
      <c r="M20" s="335"/>
      <c r="N20" s="335"/>
    </row>
    <row r="21" spans="1:15">
      <c r="A21" s="652" t="s">
        <v>50</v>
      </c>
      <c r="B21" s="653">
        <v>45881</v>
      </c>
      <c r="C21" s="652" t="s">
        <v>51</v>
      </c>
      <c r="D21" s="652" t="s">
        <v>52</v>
      </c>
      <c r="E21" s="652" t="s">
        <v>52</v>
      </c>
      <c r="F21" s="711" t="s">
        <v>53</v>
      </c>
      <c r="G21" s="712"/>
      <c r="H21" s="712"/>
      <c r="I21" s="713"/>
      <c r="M21" s="335"/>
      <c r="N21" s="335"/>
    </row>
    <row r="22" spans="1:15">
      <c r="A22" s="652"/>
      <c r="B22" s="653"/>
      <c r="C22" s="652"/>
      <c r="D22" s="652"/>
      <c r="E22" s="652"/>
      <c r="F22" s="711"/>
      <c r="G22" s="712"/>
      <c r="H22" s="712"/>
      <c r="I22" s="713"/>
      <c r="M22" s="335"/>
      <c r="N22" s="335"/>
    </row>
    <row r="23" spans="1:15">
      <c r="A23" s="651"/>
      <c r="B23" s="651"/>
      <c r="C23" s="651"/>
      <c r="D23" s="651"/>
      <c r="E23" s="651"/>
      <c r="F23" s="711"/>
      <c r="G23" s="712"/>
      <c r="H23" s="712"/>
      <c r="I23" s="713"/>
      <c r="M23" s="335"/>
      <c r="N23" s="335"/>
    </row>
    <row r="24" spans="1:15">
      <c r="M24" s="335"/>
      <c r="N24" s="335"/>
    </row>
    <row r="25" spans="1:15">
      <c r="M25" s="335"/>
      <c r="N25" s="335"/>
    </row>
    <row r="26" spans="1:15">
      <c r="M26" s="335"/>
      <c r="N26" s="335"/>
    </row>
    <row r="27" spans="1:15">
      <c r="M27" s="335"/>
      <c r="N27" s="335"/>
    </row>
    <row r="28" spans="1:15">
      <c r="M28" s="335"/>
      <c r="N28" s="335"/>
    </row>
    <row r="29" spans="1:15">
      <c r="M29" s="335"/>
      <c r="N29" s="335"/>
    </row>
  </sheetData>
  <sheetProtection formatCells="0" formatColumns="0" formatRows="0" insertColumns="0" insertRows="0" insertHyperlinks="0" deleteColumns="0" deleteRows="0" sort="0" autoFilter="0" pivotTables="0"/>
  <mergeCells count="5">
    <mergeCell ref="M1:O1"/>
    <mergeCell ref="F20:I20"/>
    <mergeCell ref="F22:I22"/>
    <mergeCell ref="F23:I23"/>
    <mergeCell ref="F21:I21"/>
  </mergeCells>
  <phoneticPr fontId="49" type="noConversion"/>
  <dataValidations disablePrompts="1" count="1">
    <dataValidation type="list" allowBlank="1" showInputMessage="1" showErrorMessage="1" sqref="C7" xr:uid="{00000000-0002-0000-0000-000000000000}">
      <formula1>$N$2:$O$2</formula1>
    </dataValidation>
  </dataValidations>
  <pageMargins left="0.511811024" right="0.511811024" top="0.51041666666666663"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pageSetUpPr fitToPage="1"/>
  </sheetPr>
  <dimension ref="A1:L36"/>
  <sheetViews>
    <sheetView showWhiteSpace="0" view="pageBreakPreview" topLeftCell="A14" zoomScaleNormal="85" zoomScaleSheetLayoutView="100" zoomScalePageLayoutView="70" workbookViewId="0">
      <selection activeCell="E27" sqref="E27"/>
    </sheetView>
  </sheetViews>
  <sheetFormatPr defaultColWidth="9.140625" defaultRowHeight="15.75"/>
  <cols>
    <col min="1" max="1" width="15.140625" style="136" customWidth="1"/>
    <col min="2" max="2" width="15.7109375" style="137" customWidth="1"/>
    <col min="3" max="3" width="54.7109375" style="142" customWidth="1"/>
    <col min="4" max="4" width="38.7109375" style="92" customWidth="1"/>
    <col min="5" max="5" width="28" style="144" customWidth="1"/>
    <col min="6" max="7" width="1.42578125" style="102" customWidth="1"/>
    <col min="8" max="8" width="9" style="139" customWidth="1"/>
    <col min="9" max="9" width="8.85546875" style="100" customWidth="1"/>
    <col min="10" max="10" width="19.28515625" style="100" customWidth="1"/>
    <col min="11" max="11" width="20.140625" style="100" customWidth="1"/>
    <col min="12" max="12" width="16.7109375" style="100" customWidth="1"/>
    <col min="13" max="16384" width="9.140625" style="100"/>
  </cols>
  <sheetData>
    <row r="1" spans="1:12" ht="20.25">
      <c r="A1" s="95" t="s">
        <v>0</v>
      </c>
      <c r="B1" s="96"/>
      <c r="C1" s="97"/>
      <c r="D1" s="97"/>
      <c r="E1" s="98"/>
      <c r="F1" s="98"/>
      <c r="G1" s="99"/>
      <c r="H1" s="99"/>
    </row>
    <row r="2" spans="1:12" ht="18">
      <c r="A2" s="101" t="s">
        <v>3</v>
      </c>
      <c r="B2" s="317" t="str">
        <f>'CLIENTE-OBJETO'!B2</f>
        <v>PREFEITURA MUNICIPAL DE SANTA BRANCA</v>
      </c>
      <c r="C2"/>
      <c r="D2"/>
      <c r="E2"/>
      <c r="F2" s="89"/>
      <c r="G2" s="89"/>
      <c r="H2" s="89"/>
    </row>
    <row r="3" spans="1:12" ht="18">
      <c r="A3" s="101" t="s">
        <v>8</v>
      </c>
      <c r="B3" s="346" t="str">
        <f>'CLIENTE-OBJETO'!B3</f>
        <v>PROJETO DE INFRAESTRUTURA - RUA LARANJEIRAS</v>
      </c>
      <c r="C3"/>
      <c r="D3"/>
      <c r="E3"/>
      <c r="F3" s="89"/>
      <c r="G3" s="89"/>
      <c r="H3" s="89"/>
    </row>
    <row r="4" spans="1:12" ht="18">
      <c r="A4" s="101" t="s">
        <v>11</v>
      </c>
      <c r="B4" s="346" t="str">
        <f>'CLIENTE-OBJETO'!B4</f>
        <v>RUA LARANJEIRAS - SANTA BRANCA/SP</v>
      </c>
      <c r="C4"/>
      <c r="D4"/>
      <c r="E4"/>
      <c r="F4" s="89"/>
      <c r="G4" s="89"/>
      <c r="H4" s="89"/>
    </row>
    <row r="5" spans="1:12" ht="18" customHeight="1">
      <c r="A5" s="95" t="s">
        <v>14</v>
      </c>
      <c r="B5" s="346" t="str">
        <f>'CLIENTE-OBJETO'!B5:K5</f>
        <v xml:space="preserve">SINAPI - JUN.2025 | CDHU - MAI.2025 (198) | SIURB EDIF - JAN.2025 | SIURB INFRA - JAN.2025 | SICRO NOVO - ABR.2025 </v>
      </c>
      <c r="C5" s="346"/>
      <c r="D5" s="346"/>
      <c r="E5" s="346"/>
      <c r="F5" s="89"/>
      <c r="G5" s="89"/>
      <c r="H5" s="89"/>
    </row>
    <row r="6" spans="1:12" ht="18">
      <c r="A6" s="95" t="s">
        <v>16</v>
      </c>
      <c r="B6" s="346" t="str">
        <f>'CLIENTE-OBJETO'!B6</f>
        <v xml:space="preserve">SINAPI - 115,48% | CDHU - 128,23% | SIURB EDIF - 129,17% | SIURB INFRA - 129,17% | SICRO NOVO </v>
      </c>
      <c r="C6" s="318"/>
      <c r="D6" s="318"/>
      <c r="E6" s="318"/>
      <c r="F6" s="90"/>
      <c r="G6" s="90"/>
      <c r="H6" s="90"/>
    </row>
    <row r="7" spans="1:12" ht="18">
      <c r="A7" s="101" t="s">
        <v>17</v>
      </c>
      <c r="B7" s="94">
        <f>'CLIENTE-OBJETO'!B7</f>
        <v>0.20730000000000001</v>
      </c>
      <c r="C7" s="2" t="str">
        <f>'CLIENTE-OBJETO'!C7</f>
        <v>ONERADO</v>
      </c>
      <c r="D7" s="2"/>
      <c r="E7" s="319"/>
      <c r="F7" s="93"/>
      <c r="G7" s="93"/>
      <c r="H7" s="93"/>
      <c r="J7" s="102"/>
    </row>
    <row r="8" spans="1:12" ht="18" customHeight="1">
      <c r="A8" s="103"/>
      <c r="B8" s="91"/>
      <c r="C8" s="92"/>
      <c r="E8" s="93"/>
      <c r="F8" s="93"/>
      <c r="G8" s="93"/>
      <c r="H8" s="93"/>
      <c r="J8" s="102"/>
    </row>
    <row r="9" spans="1:12" ht="25.5">
      <c r="A9" s="103"/>
      <c r="B9" s="91"/>
      <c r="C9" s="358" t="s">
        <v>1</v>
      </c>
      <c r="E9" s="93"/>
      <c r="F9" s="93"/>
      <c r="G9" s="93"/>
      <c r="H9" s="93"/>
      <c r="J9" s="102"/>
    </row>
    <row r="10" spans="1:12" s="109" customFormat="1" ht="29.45" customHeight="1">
      <c r="A10" s="105"/>
      <c r="B10" s="105"/>
      <c r="C10" s="105"/>
      <c r="D10" s="105"/>
      <c r="E10" s="106" t="s">
        <v>54</v>
      </c>
      <c r="F10" s="107"/>
      <c r="G10" s="105"/>
      <c r="H10" s="108"/>
      <c r="K10" s="110"/>
    </row>
    <row r="11" spans="1:12" s="113" customFormat="1" ht="14.45" customHeight="1">
      <c r="A11" s="111"/>
      <c r="B11" s="105"/>
      <c r="C11" s="112"/>
      <c r="D11" s="112"/>
      <c r="E11" s="714">
        <f ca="1">E26</f>
        <v>1038925.37</v>
      </c>
      <c r="G11" s="105"/>
      <c r="H11" s="108"/>
      <c r="J11" s="375"/>
      <c r="K11" s="376"/>
    </row>
    <row r="12" spans="1:12" s="113" customFormat="1" ht="14.45" customHeight="1">
      <c r="A12" s="111"/>
      <c r="B12" s="105"/>
      <c r="C12" s="112"/>
      <c r="D12" s="112"/>
      <c r="E12" s="715"/>
      <c r="G12" s="114"/>
      <c r="H12" s="115"/>
      <c r="J12" s="374"/>
      <c r="K12" s="119"/>
      <c r="L12" s="117"/>
    </row>
    <row r="13" spans="1:12" s="116" customFormat="1" ht="15" customHeight="1">
      <c r="A13" s="118" t="s">
        <v>55</v>
      </c>
      <c r="B13" s="716" t="s">
        <v>56</v>
      </c>
      <c r="C13" s="717"/>
      <c r="D13" s="718"/>
      <c r="E13" s="118" t="s">
        <v>57</v>
      </c>
      <c r="F13" s="119"/>
      <c r="G13" s="114"/>
      <c r="H13" s="115" t="s">
        <v>58</v>
      </c>
      <c r="L13" s="120"/>
    </row>
    <row r="14" spans="1:12" s="113" customFormat="1" ht="18.95" customHeight="1">
      <c r="A14" s="541"/>
      <c r="B14" s="105"/>
      <c r="C14" s="121"/>
      <c r="D14" s="121"/>
      <c r="E14" s="122"/>
      <c r="F14" s="123"/>
      <c r="G14" s="107"/>
      <c r="K14" s="116"/>
      <c r="L14" s="124"/>
    </row>
    <row r="15" spans="1:12" s="130" customFormat="1" ht="15" customHeight="1">
      <c r="A15" s="540">
        <v>1</v>
      </c>
      <c r="B15" s="125" t="str">
        <f>IF(A15&lt;&gt;0,INDEX('Plan. Orçamentária'!$D$1:$M$1808,MATCH(A15,'Plan. Orçamentária'!$D$1:$D$1808,0),2),0)</f>
        <v>EQUIPE TÉCNICA</v>
      </c>
      <c r="C15" s="126"/>
      <c r="D15" s="127"/>
      <c r="E15" s="128">
        <f ca="1">IF(A15&lt;&gt;0,INDEX('Plan. Orçamentária'!$D$1:$M$1808,MATCH(A15,'Plan. Orçamentária'!$D$1:$D$1808,0),9),0)</f>
        <v>0</v>
      </c>
      <c r="F15" s="129"/>
      <c r="G15" s="115"/>
      <c r="H15" s="115">
        <f ca="1">IFERROR(E15/$E$11,0)</f>
        <v>0</v>
      </c>
      <c r="I15" s="115">
        <f ca="1">IFERROR(E15/$E$11,0)</f>
        <v>0</v>
      </c>
      <c r="L15" s="124"/>
    </row>
    <row r="16" spans="1:12" s="130" customFormat="1" ht="15" customHeight="1">
      <c r="A16" s="540">
        <f t="shared" ref="A16:A23" si="0">A15+1</f>
        <v>2</v>
      </c>
      <c r="B16" s="125" t="str">
        <f>IF(A16&lt;&gt;0,INDEX('Plan. Orçamentária'!$D$1:$M$1808,MATCH(A16,'Plan. Orçamentária'!$D$1:$D$1808,0),2),0)</f>
        <v>CANTEIRO DE OBRAS</v>
      </c>
      <c r="C16" s="126"/>
      <c r="D16" s="127"/>
      <c r="E16" s="128">
        <f>IF(A16&lt;&gt;0,INDEX('Plan. Orçamentária'!$D$1:$M$1808,MATCH(A16,'Plan. Orçamentária'!$D$1:$D$1808,0),9),0)</f>
        <v>15250.02</v>
      </c>
      <c r="F16" s="129"/>
      <c r="G16" s="115"/>
      <c r="H16" s="115">
        <f ca="1">IFERROR(E16/$E$11,0)</f>
        <v>1.47E-2</v>
      </c>
      <c r="I16" s="115">
        <f ca="1">IFERROR(E16/$E$11,0)</f>
        <v>1.47E-2</v>
      </c>
    </row>
    <row r="17" spans="1:10" s="130" customFormat="1" ht="15" customHeight="1">
      <c r="A17" s="540">
        <f t="shared" si="0"/>
        <v>3</v>
      </c>
      <c r="B17" s="125" t="str">
        <f>IF(A17&lt;&gt;0,INDEX('Plan. Orçamentária'!$D$1:$M$1808,MATCH(A17,'Plan. Orçamentária'!$D$1:$D$1808,0),2),0)</f>
        <v>ESTUDO DE IMPACTO DE VIZINHANÇA</v>
      </c>
      <c r="C17" s="126"/>
      <c r="D17" s="127"/>
      <c r="E17" s="128">
        <f>IF(A17&lt;&gt;0,INDEX('Plan. Orçamentária'!$D$1:$M$1808,MATCH(A17,'Plan. Orçamentária'!$D$1:$D$1808,0),9),0)</f>
        <v>0</v>
      </c>
      <c r="F17" s="129"/>
      <c r="G17" s="115"/>
      <c r="H17" s="115">
        <f ca="1">IFERROR(E17/$E$11,0)</f>
        <v>0</v>
      </c>
      <c r="I17" s="115">
        <f>IFERROR(E17/#REF!,0)</f>
        <v>0</v>
      </c>
    </row>
    <row r="18" spans="1:10" s="130" customFormat="1" ht="15" customHeight="1">
      <c r="A18" s="540">
        <f t="shared" si="0"/>
        <v>4</v>
      </c>
      <c r="B18" s="125" t="str">
        <f>IF(A18&lt;&gt;0,INDEX('Plan. Orçamentária'!$D$1:$M$1808,MATCH(A18,'Plan. Orçamentária'!$D$1:$D$1808,0),2),0)</f>
        <v>TERRAPLANAGEM</v>
      </c>
      <c r="C18" s="126"/>
      <c r="D18" s="127"/>
      <c r="E18" s="128">
        <f>IF(A18&lt;&gt;0,INDEX('Plan. Orçamentária'!$D$1:$M$1808,MATCH(A18,'Plan. Orçamentária'!$D$1:$D$1808,0),9),0)</f>
        <v>67438.86</v>
      </c>
      <c r="F18" s="129"/>
      <c r="G18" s="115"/>
      <c r="H18" s="115">
        <f ca="1">IFERROR(E18/$E$11,0)</f>
        <v>6.4899999999999999E-2</v>
      </c>
      <c r="I18" s="115">
        <f>IFERROR(E18/#REF!,0)</f>
        <v>0</v>
      </c>
      <c r="J18" s="129"/>
    </row>
    <row r="19" spans="1:10" s="130" customFormat="1" ht="15" customHeight="1">
      <c r="A19" s="540">
        <f t="shared" si="0"/>
        <v>5</v>
      </c>
      <c r="B19" s="125" t="str">
        <f>IF(A19&lt;&gt;0,INDEX('Plan. Orçamentária'!$D$1:$M$1808,MATCH(A19,'Plan. Orçamentária'!$D$1:$D$1808,0),2),0)</f>
        <v>PAVIMENTAÇÃO ASFÁLTICA</v>
      </c>
      <c r="C19" s="126"/>
      <c r="D19" s="127"/>
      <c r="E19" s="128">
        <f>IF(A19&lt;&gt;0,INDEX('Plan. Orçamentária'!$D$1:$M$1808,MATCH(A19,'Plan. Orçamentária'!$D$1:$D$1808,0),9),0)</f>
        <v>630086.48</v>
      </c>
      <c r="F19" s="129"/>
      <c r="G19" s="115"/>
      <c r="H19" s="115">
        <f ca="1">IFERROR(E19/$E$11,0)</f>
        <v>0.60650000000000004</v>
      </c>
      <c r="I19" s="115">
        <f>IFERROR(E19/#REF!,0)</f>
        <v>0</v>
      </c>
    </row>
    <row r="20" spans="1:10" s="130" customFormat="1" ht="15" customHeight="1">
      <c r="A20" s="540">
        <f>A19+1</f>
        <v>6</v>
      </c>
      <c r="B20" s="125" t="str">
        <f>IF(A20&lt;&gt;0,INDEX('Plan. Orçamentária'!$D$1:$M$1808,MATCH(A20,'Plan. Orçamentária'!$D$1:$D$1808,0),2),0)</f>
        <v>SARJETÃO</v>
      </c>
      <c r="C20" s="126"/>
      <c r="D20" s="127"/>
      <c r="E20" s="128">
        <f>IF(A20&lt;&gt;0,INDEX('Plan. Orçamentária'!$D$1:$M$1808,MATCH(A20,'Plan. Orçamentária'!$D$1:$D$1808,0),9),0)</f>
        <v>315504.39</v>
      </c>
      <c r="F20" s="129"/>
      <c r="G20" s="115"/>
      <c r="H20" s="115">
        <f t="shared" ref="H20:H21" ca="1" si="1">IFERROR(E20/$E$11,0)</f>
        <v>0.30370000000000003</v>
      </c>
      <c r="I20" s="115">
        <f>IFERROR(E20/#REF!,0)</f>
        <v>0</v>
      </c>
      <c r="J20" s="129"/>
    </row>
    <row r="21" spans="1:10" s="130" customFormat="1" ht="15" customHeight="1">
      <c r="A21" s="540">
        <f t="shared" si="0"/>
        <v>7</v>
      </c>
      <c r="B21" s="125" t="str">
        <f>IF(A21&lt;&gt;0,INDEX('Plan. Orçamentária'!$D$1:$M$1808,MATCH(A21,'Plan. Orçamentária'!$D$1:$D$1808,0),2),0)</f>
        <v>INFRAESTRUTURA COMPLEMENTAR</v>
      </c>
      <c r="C21" s="126"/>
      <c r="D21" s="127"/>
      <c r="E21" s="128">
        <f>IF(A21&lt;&gt;0,INDEX('Plan. Orçamentária'!$D$1:$M$1808,MATCH(A21,'Plan. Orçamentária'!$D$1:$D$1808,0),9),0)</f>
        <v>10645.62</v>
      </c>
      <c r="F21" s="129"/>
      <c r="G21" s="115"/>
      <c r="H21" s="115">
        <f t="shared" ca="1" si="1"/>
        <v>1.0200000000000001E-2</v>
      </c>
      <c r="I21" s="115">
        <f>IFERROR(E21/#REF!,0)</f>
        <v>0</v>
      </c>
      <c r="J21" s="129"/>
    </row>
    <row r="22" spans="1:10" s="130" customFormat="1" ht="15" customHeight="1">
      <c r="A22" s="540">
        <f>A21+1</f>
        <v>8</v>
      </c>
      <c r="B22" s="125" t="str">
        <f>IF(A22&lt;&gt;0,INDEX('Plan. Orçamentária'!$D$1:$M$1808,MATCH(A22,'Plan. Orçamentária'!$D$1:$D$1808,0),2),0)</f>
        <v>LIMPEZA FINAL</v>
      </c>
      <c r="C22" s="126"/>
      <c r="D22" s="127"/>
      <c r="E22" s="128">
        <f>IF(A22&lt;&gt;0,INDEX('Plan. Orçamentária'!$D$1:$M$1808,MATCH(A22,'Plan. Orçamentária'!$D$1:$D$1808,0),9),0)</f>
        <v>0</v>
      </c>
      <c r="F22" s="129"/>
      <c r="G22" s="115"/>
      <c r="H22" s="115">
        <f t="shared" ref="H22:H24" ca="1" si="2">IFERROR(E22/$E$11,0)</f>
        <v>0</v>
      </c>
      <c r="I22" s="115">
        <f>IFERROR(E22/#REF!,0)</f>
        <v>0</v>
      </c>
      <c r="J22" s="129"/>
    </row>
    <row r="23" spans="1:10" s="130" customFormat="1" ht="15" customHeight="1">
      <c r="A23" s="540">
        <f t="shared" si="0"/>
        <v>9</v>
      </c>
      <c r="B23" s="125" t="str">
        <f>IF(A23&lt;&gt;0,INDEX('Plan. Orçamentária'!$D$1:$M$1808,MATCH(A23,'Plan. Orçamentária'!$D$1:$D$1808,0),2),0)</f>
        <v>CONTROLE TECNOLÓGICO</v>
      </c>
      <c r="C23" s="126"/>
      <c r="D23" s="127"/>
      <c r="E23" s="128">
        <f>IF(A23&lt;&gt;0,INDEX('Plan. Orçamentária'!$D$1:$M$1808,MATCH(A23,'Plan. Orçamentária'!$D$1:$D$1808,0),9),0)</f>
        <v>0</v>
      </c>
      <c r="F23" s="129"/>
      <c r="G23" s="115"/>
      <c r="H23" s="115">
        <f t="shared" ca="1" si="2"/>
        <v>0</v>
      </c>
      <c r="I23" s="115">
        <f>IFERROR(E23/#REF!,0)</f>
        <v>0</v>
      </c>
      <c r="J23" s="129"/>
    </row>
    <row r="24" spans="1:10" s="130" customFormat="1" ht="15" customHeight="1">
      <c r="A24" s="540">
        <f>A23+1</f>
        <v>10</v>
      </c>
      <c r="B24" s="125" t="str">
        <f>IF(A24&lt;&gt;0,INDEX('Plan. Orçamentária'!$D$1:$M$1808,MATCH(A24,'Plan. Orçamentária'!$D$1:$D$1808,0),2),0)</f>
        <v>PROJETO EXECUTIVO</v>
      </c>
      <c r="C24" s="126"/>
      <c r="D24" s="127"/>
      <c r="E24" s="128">
        <f>IF(A24&lt;&gt;0,INDEX('Plan. Orçamentária'!$D$1:$M$1808,MATCH(A24,'Plan. Orçamentária'!$D$1:$D$1808,0),9),0)</f>
        <v>0</v>
      </c>
      <c r="F24" s="129"/>
      <c r="G24" s="115"/>
      <c r="H24" s="115">
        <f t="shared" ca="1" si="2"/>
        <v>0</v>
      </c>
      <c r="I24" s="115">
        <f>IFERROR(E24/#REF!,0)</f>
        <v>0</v>
      </c>
    </row>
    <row r="25" spans="1:10" s="109" customFormat="1" ht="15" customHeight="1">
      <c r="A25" s="132"/>
      <c r="B25" s="133"/>
      <c r="C25" s="133"/>
      <c r="D25" s="133"/>
      <c r="E25" s="134"/>
      <c r="F25" s="135"/>
    </row>
    <row r="26" spans="1:10" s="109" customFormat="1" ht="24.95" customHeight="1">
      <c r="A26" s="313" t="str">
        <f>'CLIENTE-OBJETO'!A10</f>
        <v>Data:</v>
      </c>
      <c r="B26" s="320">
        <f ca="1">'CLIENTE-OBJETO'!B10</f>
        <v>45947</v>
      </c>
      <c r="C26" s="133"/>
      <c r="D26" s="133"/>
      <c r="E26" s="461">
        <f ca="1">SUM(E15:E16,E17:E18,E19:E22,E23:E24)</f>
        <v>1038925.37</v>
      </c>
      <c r="F26" s="135"/>
      <c r="H26" s="135"/>
      <c r="J26" s="131"/>
    </row>
    <row r="27" spans="1:10">
      <c r="C27" s="89"/>
      <c r="E27" s="138"/>
      <c r="I27" s="140"/>
    </row>
    <row r="28" spans="1:10" ht="54.75" customHeight="1">
      <c r="A28" s="360"/>
      <c r="B28" s="360"/>
      <c r="C28" s="360"/>
      <c r="E28" s="138"/>
      <c r="G28" s="100"/>
      <c r="H28" s="141"/>
    </row>
    <row r="29" spans="1:10" ht="18">
      <c r="C29" s="361" t="str">
        <f>'CLIENTE-OBJETO'!B15</f>
        <v>DARIO NASCIMENTO</v>
      </c>
      <c r="D29" s="143"/>
      <c r="G29" s="100"/>
      <c r="H29" s="141"/>
    </row>
    <row r="30" spans="1:10">
      <c r="C30" s="362" t="str">
        <f>'CLIENTE-OBJETO'!B16</f>
        <v>ENGENHEIRO CIVIL</v>
      </c>
      <c r="D30" s="145"/>
      <c r="E30" s="138"/>
      <c r="I30" s="140"/>
    </row>
    <row r="31" spans="1:10">
      <c r="C31" s="362" t="str">
        <f>'CLIENTE-OBJETO'!B17</f>
        <v>CREA 5069979311</v>
      </c>
      <c r="D31" s="145"/>
      <c r="E31" s="146"/>
      <c r="I31" s="140"/>
    </row>
    <row r="32" spans="1:10">
      <c r="C32" s="89"/>
      <c r="E32" s="147"/>
      <c r="I32" s="140"/>
    </row>
    <row r="33" spans="3:9">
      <c r="C33" s="89"/>
      <c r="E33" s="147"/>
      <c r="I33" s="140"/>
    </row>
    <row r="34" spans="3:9">
      <c r="C34" s="89"/>
      <c r="E34" s="147"/>
      <c r="I34" s="140"/>
    </row>
    <row r="35" spans="3:9">
      <c r="I35" s="140"/>
    </row>
    <row r="36" spans="3:9">
      <c r="I36" s="140"/>
    </row>
  </sheetData>
  <sheetProtection algorithmName="SHA-512" hashValue="xFJmRcPAEqE0SpCEHzOO7GynZ9KKF+/wSZuD6kFKyxe2/5JVOJl10EyCGim481JU0ecV+bRAg4mFTeq8xerRWQ==" saltValue="zvv62ZlsDsBuCc2KMHD0FQ==" spinCount="100000" sheet="1" formatCells="0" formatColumns="0" formatRows="0" insertColumns="0" insertRows="0" insertHyperlinks="0" deleteColumns="0" deleteRows="0" sort="0" autoFilter="0" pivotTables="0"/>
  <autoFilter ref="A1:F13" xr:uid="{00000000-0009-0000-0000-000001000000}"/>
  <mergeCells count="2">
    <mergeCell ref="E11:E12"/>
    <mergeCell ref="B13:D13"/>
  </mergeCells>
  <pageMargins left="0.39370078740157483" right="0.39370078740157483" top="0.39370078740157483" bottom="0.39370078740157483" header="0.19685039370078741" footer="0.19685039370078741"/>
  <pageSetup paperSize="9" scale="62" fitToHeight="0" orientation="portrait" r:id="rId1"/>
  <headerFooter scaleWithDoc="0" alignWithMargins="0">
    <oddFooter>&amp;C&amp;6Página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A1:R114"/>
  <sheetViews>
    <sheetView view="pageBreakPreview" topLeftCell="A51" zoomScale="85" zoomScaleNormal="85" zoomScaleSheetLayoutView="85" zoomScalePageLayoutView="70" workbookViewId="0">
      <selection activeCell="D1" sqref="D1:M104"/>
    </sheetView>
  </sheetViews>
  <sheetFormatPr defaultColWidth="9.140625" defaultRowHeight="15.75"/>
  <cols>
    <col min="1" max="2" width="6.140625" style="148" bestFit="1" customWidth="1"/>
    <col min="3" max="3" width="6.140625" style="149" bestFit="1" customWidth="1"/>
    <col min="4" max="4" width="15" style="314" customWidth="1"/>
    <col min="5" max="5" width="15.7109375" style="314" customWidth="1"/>
    <col min="6" max="6" width="13.7109375" style="482" customWidth="1"/>
    <col min="7" max="7" width="100" style="150" customWidth="1"/>
    <col min="8" max="8" width="10.5703125" style="98" customWidth="1"/>
    <col min="9" max="9" width="14" style="485" bestFit="1" customWidth="1"/>
    <col min="10" max="10" width="16.85546875" style="99" customWidth="1"/>
    <col min="11" max="11" width="16.85546875" style="515" customWidth="1"/>
    <col min="12" max="12" width="27.140625" style="99" bestFit="1" customWidth="1"/>
    <col min="13" max="13" width="2.7109375" style="102" hidden="1" customWidth="1"/>
    <col min="14" max="14" width="3.85546875" style="102" customWidth="1"/>
    <col min="15" max="15" width="8.28515625" style="153" customWidth="1"/>
    <col min="16" max="16" width="17.140625" style="100" customWidth="1"/>
    <col min="17" max="17" width="54.140625" style="92" bestFit="1" customWidth="1"/>
    <col min="18" max="18" width="12.28515625" style="100" bestFit="1" customWidth="1"/>
    <col min="19" max="16384" width="9.140625" style="100"/>
  </cols>
  <sheetData>
    <row r="1" spans="1:18" ht="20.25">
      <c r="D1" s="101" t="s">
        <v>0</v>
      </c>
      <c r="E1" s="159"/>
      <c r="F1" s="97"/>
      <c r="H1" s="656" t="str">
        <f>'CLIENTE-OBJETO'!A20</f>
        <v>VERSÃO</v>
      </c>
      <c r="I1" s="656" t="str">
        <f>'CLIENTE-OBJETO'!B20</f>
        <v>DATA</v>
      </c>
      <c r="J1" s="656" t="str">
        <f>'CLIENTE-OBJETO'!C20</f>
        <v>ELAB.</v>
      </c>
      <c r="K1" s="656" t="str">
        <f>'CLIENTE-OBJETO'!D20</f>
        <v>VER.</v>
      </c>
      <c r="L1" s="656" t="str">
        <f>'CLIENTE-OBJETO'!E20</f>
        <v>APROV.</v>
      </c>
      <c r="M1" s="151"/>
      <c r="N1" s="152" t="s">
        <v>59</v>
      </c>
    </row>
    <row r="2" spans="1:18" ht="18">
      <c r="D2" s="95" t="s">
        <v>3</v>
      </c>
      <c r="E2" s="465" t="str">
        <f>'CLIENTE-OBJETO'!B2</f>
        <v>PREFEITURA MUNICIPAL DE SANTA BRANCA</v>
      </c>
      <c r="F2" s="3"/>
      <c r="G2" s="316"/>
      <c r="H2" s="654" t="str">
        <f>'CLIENTE-OBJETO'!A21</f>
        <v>V00</v>
      </c>
      <c r="I2" s="655">
        <f>'CLIENTE-OBJETO'!B21</f>
        <v>45881</v>
      </c>
      <c r="J2" s="654" t="str">
        <f>'CLIENTE-OBJETO'!C21</f>
        <v>K.M</v>
      </c>
      <c r="K2" s="654" t="str">
        <f>'CLIENTE-OBJETO'!D21</f>
        <v>D.N</v>
      </c>
      <c r="L2" s="654" t="str">
        <f>'CLIENTE-OBJETO'!E21</f>
        <v>D.N</v>
      </c>
      <c r="M2" s="151"/>
      <c r="N2" s="152"/>
    </row>
    <row r="3" spans="1:18" ht="18">
      <c r="D3" s="95" t="s">
        <v>8</v>
      </c>
      <c r="E3" s="466" t="str">
        <f>'CLIENTE-OBJETO'!B3</f>
        <v>PROJETO DE INFRAESTRUTURA - RUA LARANJEIRAS</v>
      </c>
      <c r="F3" s="467"/>
      <c r="G3" s="316"/>
      <c r="I3" s="98"/>
      <c r="J3" s="468"/>
      <c r="K3" s="468"/>
      <c r="L3" s="468"/>
      <c r="M3" s="154"/>
      <c r="N3" s="100"/>
    </row>
    <row r="4" spans="1:18" ht="18">
      <c r="D4" s="95" t="s">
        <v>11</v>
      </c>
      <c r="E4" s="5" t="str">
        <f>'CLIENTE-OBJETO'!B4</f>
        <v>RUA LARANJEIRAS - SANTA BRANCA/SP</v>
      </c>
      <c r="F4" s="5"/>
      <c r="G4" s="316"/>
      <c r="I4" s="98"/>
      <c r="J4" s="468"/>
      <c r="K4" s="468"/>
      <c r="L4" s="468"/>
      <c r="M4" s="155"/>
      <c r="O4" s="156"/>
      <c r="Q4" s="526"/>
    </row>
    <row r="5" spans="1:18" ht="18">
      <c r="D5" s="95" t="s">
        <v>14</v>
      </c>
      <c r="E5" s="721" t="str">
        <f>'CLIENTE-OBJETO'!B5</f>
        <v xml:space="preserve">SINAPI - JUN.2025 | CDHU - MAI.2025 (198) | SIURB EDIF - JAN.2025 | SIURB INFRA - JAN.2025 | SICRO NOVO - ABR.2025 </v>
      </c>
      <c r="F5" s="722"/>
      <c r="G5" s="722"/>
      <c r="H5" s="93"/>
      <c r="I5" s="469"/>
      <c r="J5" s="468"/>
      <c r="K5" s="468"/>
      <c r="L5" s="468"/>
      <c r="M5" s="154"/>
      <c r="N5" s="100"/>
      <c r="O5" s="156"/>
    </row>
    <row r="6" spans="1:18" ht="18">
      <c r="D6" s="95" t="s">
        <v>16</v>
      </c>
      <c r="E6" s="664" t="str">
        <f>'CLIENTE-OBJETO'!B6</f>
        <v xml:space="preserve">SINAPI - 115,48% | CDHU - 128,23% | SIURB EDIF - 129,17% | SIURB INFRA - 129,17% | SICRO NOVO </v>
      </c>
      <c r="F6" s="649"/>
      <c r="G6" s="316"/>
      <c r="H6" s="157"/>
      <c r="I6" s="157"/>
      <c r="J6" s="468"/>
      <c r="K6" s="468"/>
      <c r="L6" s="468"/>
      <c r="M6" s="154"/>
      <c r="N6" s="158"/>
      <c r="O6" s="156"/>
    </row>
    <row r="7" spans="1:18" ht="18">
      <c r="D7" s="95" t="s">
        <v>17</v>
      </c>
      <c r="E7" s="470">
        <f>'CLIENTE-OBJETO'!B7</f>
        <v>0.20730000000000001</v>
      </c>
      <c r="F7" s="471" t="str">
        <f>'CLIENTE-OBJETO'!C7</f>
        <v>ONERADO</v>
      </c>
      <c r="G7" s="316"/>
      <c r="H7" s="93"/>
      <c r="I7" s="93"/>
      <c r="J7" s="468"/>
      <c r="K7" s="468"/>
      <c r="L7" s="468"/>
      <c r="M7" s="154"/>
      <c r="N7" s="158"/>
      <c r="O7" s="156"/>
    </row>
    <row r="8" spans="1:18" ht="20.25">
      <c r="D8" s="159"/>
      <c r="E8" s="472"/>
      <c r="F8" s="469"/>
      <c r="G8" s="160"/>
      <c r="H8" s="157"/>
      <c r="I8" s="157"/>
      <c r="J8" s="468"/>
      <c r="K8" s="468"/>
      <c r="L8" s="609"/>
      <c r="M8" s="154"/>
      <c r="N8" s="100"/>
      <c r="O8" s="156"/>
      <c r="Q8" s="526"/>
    </row>
    <row r="9" spans="1:18" ht="15.75" customHeight="1">
      <c r="D9" s="473"/>
      <c r="E9" s="469"/>
      <c r="F9" s="469"/>
      <c r="G9" s="474"/>
      <c r="H9" s="469"/>
      <c r="I9" s="469"/>
      <c r="J9" s="469"/>
      <c r="K9" s="469"/>
      <c r="L9" s="475"/>
      <c r="M9" s="154"/>
      <c r="N9" s="100"/>
      <c r="O9" s="156"/>
    </row>
    <row r="10" spans="1:18" ht="45.75">
      <c r="D10" s="724" t="s">
        <v>60</v>
      </c>
      <c r="E10" s="725"/>
      <c r="F10" s="724"/>
      <c r="G10" s="724"/>
      <c r="H10" s="724"/>
      <c r="I10" s="724"/>
      <c r="J10" s="724"/>
      <c r="K10" s="724"/>
      <c r="L10" s="724"/>
      <c r="M10" s="724"/>
      <c r="N10" s="104"/>
      <c r="O10" s="162"/>
      <c r="P10" s="102"/>
      <c r="Q10" s="527"/>
    </row>
    <row r="11" spans="1:18">
      <c r="D11" s="473"/>
      <c r="E11" s="469"/>
      <c r="F11" s="469"/>
      <c r="G11" s="474"/>
      <c r="H11" s="469"/>
      <c r="I11" s="469"/>
      <c r="J11" s="469"/>
      <c r="K11" s="469"/>
      <c r="L11" s="475"/>
      <c r="M11" s="154"/>
      <c r="N11" s="100"/>
      <c r="O11" s="156"/>
      <c r="P11" s="102"/>
    </row>
    <row r="12" spans="1:18" ht="45.75">
      <c r="D12" s="476"/>
      <c r="E12" s="98"/>
      <c r="F12" s="477"/>
      <c r="G12" s="478"/>
      <c r="I12" s="723" t="s">
        <v>54</v>
      </c>
      <c r="J12" s="723"/>
      <c r="K12" s="723"/>
      <c r="L12" s="723"/>
      <c r="M12" s="163"/>
      <c r="N12" s="104"/>
      <c r="O12" s="162"/>
      <c r="P12" s="720" t="s">
        <v>61</v>
      </c>
    </row>
    <row r="13" spans="1:18" s="166" customFormat="1" ht="27.75" customHeight="1">
      <c r="A13" s="164"/>
      <c r="B13" s="164"/>
      <c r="C13" s="165"/>
      <c r="D13" s="314"/>
      <c r="E13" s="462"/>
      <c r="F13" s="479"/>
      <c r="G13" s="480"/>
      <c r="H13" s="523" t="s">
        <v>62</v>
      </c>
      <c r="I13" s="726" t="s">
        <v>63</v>
      </c>
      <c r="J13" s="727"/>
      <c r="K13" s="728"/>
      <c r="L13" s="732">
        <f>L99</f>
        <v>1038925.37</v>
      </c>
      <c r="N13" s="104"/>
      <c r="O13" s="162"/>
      <c r="P13" s="720"/>
      <c r="Q13" s="92"/>
      <c r="R13" s="100"/>
    </row>
    <row r="14" spans="1:18" s="166" customFormat="1">
      <c r="A14" s="164"/>
      <c r="B14" s="164"/>
      <c r="C14" s="165"/>
      <c r="D14" s="314"/>
      <c r="E14" s="314"/>
      <c r="F14" s="479"/>
      <c r="G14" s="480"/>
      <c r="H14" s="98"/>
      <c r="I14" s="729"/>
      <c r="J14" s="730"/>
      <c r="K14" s="731"/>
      <c r="L14" s="733"/>
      <c r="N14" s="167"/>
      <c r="O14" s="168"/>
      <c r="P14" s="720"/>
      <c r="Q14" s="92"/>
      <c r="R14" s="100"/>
    </row>
    <row r="15" spans="1:18" s="165" customFormat="1">
      <c r="A15" s="164"/>
      <c r="B15" s="164"/>
      <c r="D15" s="169" t="s">
        <v>55</v>
      </c>
      <c r="E15" s="170" t="s">
        <v>64</v>
      </c>
      <c r="F15" s="169" t="s">
        <v>65</v>
      </c>
      <c r="G15" s="171" t="s">
        <v>56</v>
      </c>
      <c r="H15" s="169" t="s">
        <v>66</v>
      </c>
      <c r="I15" s="169" t="s">
        <v>67</v>
      </c>
      <c r="J15" s="169" t="s">
        <v>68</v>
      </c>
      <c r="K15" s="169" t="s">
        <v>69</v>
      </c>
      <c r="L15" s="172" t="s">
        <v>57</v>
      </c>
      <c r="M15" s="173"/>
      <c r="N15" s="167"/>
      <c r="O15" s="168"/>
      <c r="P15" s="149"/>
      <c r="Q15" s="625"/>
      <c r="R15" s="144"/>
    </row>
    <row r="16" spans="1:18" s="166" customFormat="1" hidden="1">
      <c r="A16" s="164"/>
      <c r="B16" s="164"/>
      <c r="C16" s="165"/>
      <c r="D16" s="481"/>
      <c r="E16" s="314"/>
      <c r="F16" s="482"/>
      <c r="G16" s="480"/>
      <c r="H16" s="483"/>
      <c r="I16" s="311"/>
      <c r="J16" s="484"/>
      <c r="K16" s="485"/>
      <c r="L16" s="486"/>
      <c r="M16" s="174"/>
      <c r="N16" s="163"/>
      <c r="O16" s="559"/>
      <c r="P16" s="100"/>
      <c r="Q16" s="624"/>
      <c r="R16" s="534"/>
    </row>
    <row r="17" spans="1:18" s="166" customFormat="1" hidden="1">
      <c r="A17" s="175" t="str">
        <f t="shared" ref="A17:A18" si="0">LEFT(D17,1)</f>
        <v>1</v>
      </c>
      <c r="B17" s="176">
        <f>D17</f>
        <v>1</v>
      </c>
      <c r="C17" s="164">
        <f>IF(D17="",0,B17)</f>
        <v>1</v>
      </c>
      <c r="D17" s="487">
        <v>1</v>
      </c>
      <c r="E17" s="488" t="s">
        <v>70</v>
      </c>
      <c r="F17" s="489"/>
      <c r="G17" s="490"/>
      <c r="H17" s="489"/>
      <c r="I17" s="491"/>
      <c r="J17" s="492"/>
      <c r="K17" s="493" t="s">
        <v>71</v>
      </c>
      <c r="L17" s="494">
        <f ca="1">SUMIF(C17:C97,D17,L18:L87)</f>
        <v>0</v>
      </c>
      <c r="M17" s="174"/>
      <c r="N17" s="177"/>
      <c r="O17" s="156">
        <f ca="1">IFERROR(L17/$L$13,0)</f>
        <v>0</v>
      </c>
      <c r="P17" s="178"/>
      <c r="Q17" s="92"/>
      <c r="R17" s="100"/>
    </row>
    <row r="18" spans="1:18" s="529" customFormat="1" ht="31.5" hidden="1">
      <c r="A18" s="542" t="str">
        <f t="shared" si="0"/>
        <v>1</v>
      </c>
      <c r="B18" s="543">
        <f>B17</f>
        <v>1</v>
      </c>
      <c r="C18" s="544">
        <f>C17</f>
        <v>1</v>
      </c>
      <c r="D18" s="585">
        <f>(D17*1000)+1</f>
        <v>1001</v>
      </c>
      <c r="E18" s="561" t="s">
        <v>24</v>
      </c>
      <c r="F18" s="562">
        <v>90778</v>
      </c>
      <c r="G18" s="560" t="str">
        <f>IF($E18="SINAPI",VLOOKUP(F18,'SINAPI_ONERADO-06.25'!$B$11:$E$9657,2,FALSE),IF($E18="CDHU",VLOOKUP($F18,'CDHU_Onerado-05.25-(198)'!$A$9:$F$4118,2,FALSE),IF($E18="FDE",VLOOKUP($F18,#REF!,2,FALSE),IF($E18="SIURB (E)",VLOOKUP($F18,'EDIF sem Des Jan25'!$A$3:$D$3000,2,FALSE),IF($E18="SIURB (I)",VLOOKUP($F18,'INFRA sem Des Jan25'!$A$2:$D$1000,2,FALSE),IF($E18="SICRO NOVO",VLOOKUP($F18,'SICRO.DNIT ONERADA 04.25'!$A$4:$D$7000,2,FALSE),IF($E18="COMPOSIÇÃO",VLOOKUP($F18,#REF!,2),IF($E18="DER",VLOOKUP($F18,#REF!,2,0)))))))))</f>
        <v>ENGENHEIRO CIVIL DE OBRA PLENO COM ENCARGOS COMPLEMENTARES</v>
      </c>
      <c r="H18" s="181" t="str">
        <f>IF($E18="SINAPI",VLOOKUP($F18,'SINAPI_ONERADO-06.25'!$B$11:$E$9657,3,FALSE),IF($E18="CDHU",VLOOKUP($F18,'CDHU_Onerado-05.25-(198)'!$A$9:$F$4118,3,FALSE),IF($E18="FDE",VLOOKUP($F18,#REF!,3,FALSE),IF($E18="SIURB (E)",VLOOKUP($F18,'EDIF sem Des Jan25'!$A$3:$D$3000,3,FALSE),IF($E18="SIURB (I)",VLOOKUP($F18,'INFRA sem Des Jan25'!$A$2:$D$1000,3,FALSE),IF($E18="SICRO NOVO",VLOOKUP($F18,'SICRO.DNIT ONERADA 04.25'!$A$4:$D$7000,3,FALSE),IF($E18="DER",VLOOKUP($F18,#REF!,3,0))))))))</f>
        <v>H</v>
      </c>
      <c r="I18" s="564">
        <v>0</v>
      </c>
      <c r="J18" s="560">
        <f>IF($E18="SINAPI",VLOOKUP($F18,'SINAPI_ONERADO-06.25'!$B$11:$E$9657,4,FALSE),IF($E18="CDHU",VLOOKUP($F18,'CDHU_Onerado-05.25-(198)'!$A$9:$F$4118,6,FALSE),IF($E18="FDE",VLOOKUP($F18,#REF!,5,FALSE),IF($E18="SIURB (E)",VLOOKUP($F18,'EDIF sem Des Jan25'!$A$3:$D$3000,4,FALSE),IF($E18="SIURB (I)",VLOOKUP($F18,'INFRA sem Des Jan25'!$A$2:$D$1000,4,FALSE),IF($E18="SICRO NOVO",VLOOKUP($F18,'SICRO.DNIT ONERADA 04.25'!$A$4:$D$7000,4,FALSE),IF($E18="DER",VLOOKUP($F18,#REF!,4,0))))))))</f>
        <v>132.72999999999999</v>
      </c>
      <c r="K18" s="496">
        <f>J18*(1+IF(N18="x",'CLIENTE-OBJETO'!$P$3,$E$7))</f>
        <v>160.24</v>
      </c>
      <c r="L18" s="496">
        <f>ROUND(ROUND(I18,2)*ROUND(K18,2),2)</f>
        <v>0</v>
      </c>
      <c r="M18" s="531"/>
      <c r="N18" s="180"/>
      <c r="O18" s="545">
        <f>IFERROR(L18/$L$13,0)</f>
        <v>0</v>
      </c>
      <c r="P18" s="546" t="str">
        <f>IF(_xlfn.ISFORMULA(J18)&amp;_xlfn.ISFORMULA(K18)&amp;_xlfn.ISFORMULA(L18)&amp;_xlfn.ISFORMULA(I18)="verdadeiroverdadeiroverdadeiroverdadeiro","ok","verificar formulas")</f>
        <v>verificar formulas</v>
      </c>
    </row>
    <row r="19" spans="1:18" s="529" customFormat="1" ht="31.5" hidden="1">
      <c r="A19" s="542" t="str">
        <f t="shared" ref="A19:A20" si="1">LEFT(D19,1)</f>
        <v>1</v>
      </c>
      <c r="B19" s="543">
        <f>B18</f>
        <v>1</v>
      </c>
      <c r="C19" s="544">
        <f t="shared" ref="C19:C20" si="2">C18</f>
        <v>1</v>
      </c>
      <c r="D19" s="585">
        <f>(D18+1)</f>
        <v>1002</v>
      </c>
      <c r="E19" s="561" t="s">
        <v>24</v>
      </c>
      <c r="F19" s="562">
        <v>100309</v>
      </c>
      <c r="G19" s="560" t="str">
        <f>IF($E19="SINAPI",VLOOKUP(F19,'SINAPI_ONERADO-06.25'!$B$11:$E$9657,2,FALSE),IF($E19="CDHU",VLOOKUP($F19,'CDHU_Onerado-05.25-(198)'!$A$9:$F$4118,2,FALSE),IF($E19="FDE",VLOOKUP($F19,#REF!,2,FALSE),IF($E19="SIURB (E)",VLOOKUP($F19,'EDIF sem Des Jan25'!$A$3:$D$3000,2,FALSE),IF($E19="SIURB (I)",VLOOKUP($F19,'INFRA sem Des Jan25'!$A$2:$D$1000,2,FALSE),IF($E19="SICRO NOVO",VLOOKUP($F19,'SICRO.DNIT ONERADA 04.25'!$A$4:$D$7000,2,FALSE),IF($E19="COMPOSIÇÃO",VLOOKUP($F19,#REF!,2),IF($E19="DER",VLOOKUP($F19,#REF!,2,0)))))))))</f>
        <v>TÉCNICO EM SEGURANÇA DO TRABALHO COM ENCARGOS COMPLEMENTARES</v>
      </c>
      <c r="H19" s="181" t="str">
        <f>IF($E19="SINAPI",VLOOKUP($F19,'SINAPI_ONERADO-06.25'!$B$11:$E$9657,3,FALSE),IF($E19="CDHU",VLOOKUP($F19,'CDHU_Onerado-05.25-(198)'!$A$9:$F$4118,3,FALSE),IF($E19="FDE",VLOOKUP($F19,#REF!,3,FALSE),IF($E19="SIURB (E)",VLOOKUP($F19,'EDIF sem Des Jan25'!$A$3:$D$3000,3,FALSE),IF($E19="SIURB (I)",VLOOKUP($F19,'INFRA sem Des Jan25'!$A$2:$D$1000,3,FALSE),IF($E19="SICRO NOVO",VLOOKUP($F19,'SICRO.DNIT ONERADA 04.25'!$A$4:$D$7000,3,FALSE),IF($E19="DER",VLOOKUP($F19,#REF!,3,0))))))))</f>
        <v>H</v>
      </c>
      <c r="I19" s="564">
        <v>0</v>
      </c>
      <c r="J19" s="560">
        <f>IF($E19="SINAPI",VLOOKUP($F19,'SINAPI_ONERADO-06.25'!$B$11:$E$9657,4,FALSE),IF($E19="CDHU",VLOOKUP($F19,'CDHU_Onerado-05.25-(198)'!$A$9:$F$4118,6,FALSE),IF($E19="FDE",VLOOKUP($F19,#REF!,5,FALSE),IF($E19="SIURB (E)",VLOOKUP($F19,'EDIF sem Des Jan25'!$A$3:$D$3000,4,FALSE),IF($E19="SIURB (I)",VLOOKUP($F19,'INFRA sem Des Jan25'!$A$2:$D$1000,4,FALSE),IF($E19="SICRO NOVO",VLOOKUP($F19,'SICRO.DNIT ONERADA 04.25'!$A$4:$D$7000,4,FALSE),IF($E19="DER",VLOOKUP($F19,#REF!,4,0))))))))</f>
        <v>77.13</v>
      </c>
      <c r="K19" s="496">
        <f>J19*(1+IF(N19="x",'CLIENTE-OBJETO'!$P$3,$E$7))</f>
        <v>93.12</v>
      </c>
      <c r="L19" s="496">
        <f t="shared" ref="L19:L20" si="3">ROUND(ROUND(I19,2)*ROUND(K19,2),2)</f>
        <v>0</v>
      </c>
      <c r="M19" s="531"/>
      <c r="N19" s="180"/>
      <c r="O19" s="545">
        <f t="shared" ref="O19:O20" si="4">IFERROR(L19/$L$13,0)</f>
        <v>0</v>
      </c>
      <c r="P19" s="546" t="str">
        <f t="shared" ref="P19:P20" si="5">IF(_xlfn.ISFORMULA(J19)&amp;_xlfn.ISFORMULA(K19)&amp;_xlfn.ISFORMULA(L19)&amp;_xlfn.ISFORMULA(I19)="verdadeiroverdadeiroverdadeiroverdadeiro","ok","verificar formulas")</f>
        <v>verificar formulas</v>
      </c>
    </row>
    <row r="20" spans="1:18" s="529" customFormat="1" ht="31.5" hidden="1">
      <c r="A20" s="542" t="str">
        <f t="shared" si="1"/>
        <v>1</v>
      </c>
      <c r="B20" s="543">
        <f t="shared" ref="B20" si="6">B19</f>
        <v>1</v>
      </c>
      <c r="C20" s="544">
        <f t="shared" si="2"/>
        <v>1</v>
      </c>
      <c r="D20" s="585">
        <f t="shared" ref="D20" si="7">(D19+1)</f>
        <v>1003</v>
      </c>
      <c r="E20" s="561" t="s">
        <v>24</v>
      </c>
      <c r="F20" s="562">
        <v>100289</v>
      </c>
      <c r="G20" s="560" t="str">
        <f>IF($E20="SINAPI",VLOOKUP(F20,'SINAPI_ONERADO-06.25'!$B$11:$E$9657,2,FALSE),IF($E20="CDHU",VLOOKUP($F20,'CDHU_Onerado-05.25-(198)'!$A$9:$F$4118,2,FALSE),IF($E20="FDE",VLOOKUP($F20,#REF!,2,FALSE),IF($E20="SIURB (E)",VLOOKUP($F20,'EDIF sem Des Jan25'!$A$3:$D$3000,2,FALSE),IF($E20="SIURB (I)",VLOOKUP($F20,'INFRA sem Des Jan25'!$A$2:$D$1000,2,FALSE),IF($E20="SICRO NOVO",VLOOKUP($F20,'SICRO.DNIT ONERADA 04.25'!$A$4:$D$7000,2,FALSE),IF($E20="COMPOSIÇÃO",VLOOKUP($F20,#REF!,2),IF($E20="DER",VLOOKUP($F20,#REF!,2,0)))))))))</f>
        <v>VIGIA DIURNO COM ENCARGOS COMPLEMENTARES</v>
      </c>
      <c r="H20" s="181" t="str">
        <f>IF($E20="SINAPI",VLOOKUP($F20,'SINAPI_ONERADO-06.25'!$B$11:$E$9657,3,FALSE),IF($E20="CDHU",VLOOKUP($F20,'CDHU_Onerado-05.25-(198)'!$A$9:$F$4118,3,FALSE),IF($E20="FDE",VLOOKUP($F20,#REF!,3,FALSE),IF($E20="SIURB (E)",VLOOKUP($F20,'EDIF sem Des Jan25'!$A$3:$D$3000,3,FALSE),IF($E20="SIURB (I)",VLOOKUP($F20,'INFRA sem Des Jan25'!$A$2:$D$1000,3,FALSE),IF($E20="SICRO NOVO",VLOOKUP($F20,'SICRO.DNIT ONERADA 04.25'!$A$4:$D$7000,3,FALSE),IF($E20="DER",VLOOKUP($F20,#REF!,3,0))))))))</f>
        <v>H</v>
      </c>
      <c r="I20" s="564">
        <v>0</v>
      </c>
      <c r="J20" s="560">
        <f>IF($E20="SINAPI",VLOOKUP($F20,'SINAPI_ONERADO-06.25'!$B$11:$E$9657,4,FALSE),IF($E20="CDHU",VLOOKUP($F20,'CDHU_Onerado-05.25-(198)'!$A$9:$F$4118,6,FALSE),IF($E20="FDE",VLOOKUP($F20,#REF!,5,FALSE),IF($E20="SIURB (E)",VLOOKUP($F20,'EDIF sem Des Jan25'!$A$3:$D$3000,4,FALSE),IF($E20="SIURB (I)",VLOOKUP($F20,'INFRA sem Des Jan25'!$A$2:$D$1000,4,FALSE),IF($E20="SICRO NOVO",VLOOKUP($F20,'SICRO.DNIT ONERADA 04.25'!$A$4:$D$7000,4,FALSE),IF($E20="DER",VLOOKUP($F20,#REF!,4,0))))))))</f>
        <v>32.950000000000003</v>
      </c>
      <c r="K20" s="496">
        <f>J20*(1+IF(N20="x",'CLIENTE-OBJETO'!$P$3,$E$7))</f>
        <v>39.78</v>
      </c>
      <c r="L20" s="496">
        <f t="shared" si="3"/>
        <v>0</v>
      </c>
      <c r="M20" s="531"/>
      <c r="N20" s="180"/>
      <c r="O20" s="545">
        <f t="shared" si="4"/>
        <v>0</v>
      </c>
      <c r="P20" s="546" t="str">
        <f t="shared" si="5"/>
        <v>verificar formulas</v>
      </c>
    </row>
    <row r="21" spans="1:18" s="149" customFormat="1" ht="15.75" hidden="1" customHeight="1">
      <c r="A21" s="148"/>
      <c r="B21" s="148"/>
      <c r="D21" s="497"/>
      <c r="E21" s="582"/>
      <c r="F21" s="582"/>
      <c r="G21" s="582"/>
      <c r="H21" s="582"/>
      <c r="I21" s="582"/>
      <c r="J21" s="582"/>
      <c r="K21" s="582"/>
      <c r="L21" s="582"/>
      <c r="M21" s="144"/>
      <c r="N21" s="180"/>
      <c r="O21" s="153"/>
      <c r="P21" s="369"/>
      <c r="Q21" s="529"/>
    </row>
    <row r="22" spans="1:18" s="166" customFormat="1">
      <c r="A22" s="175" t="str">
        <f t="shared" ref="A22:A23" si="8">LEFT(D22,1)</f>
        <v>2</v>
      </c>
      <c r="B22" s="176">
        <f>D22</f>
        <v>2</v>
      </c>
      <c r="C22" s="164">
        <f>IF(D22="",0,B22)</f>
        <v>2</v>
      </c>
      <c r="D22" s="487">
        <f>D17+1</f>
        <v>2</v>
      </c>
      <c r="E22" s="488" t="s">
        <v>72</v>
      </c>
      <c r="F22" s="500"/>
      <c r="G22" s="490"/>
      <c r="H22" s="489"/>
      <c r="I22" s="491"/>
      <c r="J22" s="492"/>
      <c r="K22" s="493" t="s">
        <v>71</v>
      </c>
      <c r="L22" s="494">
        <f>SUMIF(C23:C97,D22,L23:L97)</f>
        <v>15250.02</v>
      </c>
      <c r="M22" s="174"/>
      <c r="N22" s="180"/>
      <c r="O22" s="156">
        <f t="shared" ref="O22:O30" si="9">IFERROR(L22/$L$13,0)</f>
        <v>1.47E-2</v>
      </c>
      <c r="P22" s="369"/>
      <c r="Q22" s="528"/>
      <c r="R22" s="100"/>
    </row>
    <row r="23" spans="1:18" s="149" customFormat="1" hidden="1">
      <c r="A23" s="175" t="str">
        <f t="shared" si="8"/>
        <v>2</v>
      </c>
      <c r="B23" s="176">
        <f t="shared" ref="B23:B30" si="10">B22</f>
        <v>2</v>
      </c>
      <c r="C23" s="164">
        <f t="shared" ref="C23" si="11">IF(D23="",0,B23)</f>
        <v>2</v>
      </c>
      <c r="D23" s="507">
        <f>(D22*1000)+1</f>
        <v>2001</v>
      </c>
      <c r="E23" s="179" t="s">
        <v>28</v>
      </c>
      <c r="F23" s="495" t="s">
        <v>73</v>
      </c>
      <c r="G23" s="560" t="str">
        <f>IF($E23="SINAPI",VLOOKUP(F23,'SINAPI_ONERADO-06.25'!$B$11:$E$9657,2,FALSE),IF($E23="CDHU",VLOOKUP($F23,'CDHU_Onerado-05.25-(198)'!$A$9:$F$4118,2,FALSE),IF($E23="FDE",VLOOKUP($F23,#REF!,2,FALSE),IF($E23="SIURB (E)",VLOOKUP($F23,'EDIF sem Des Jan25'!$A$3:$D$3000,2,FALSE),IF($E23="SIURB (I)",VLOOKUP($F23,'INFRA sem Des Jan25'!$A$2:$D$1000,2,FALSE),IF($E23="SICRO NOVO",VLOOKUP($F23,'SICRO.DNIT ONERADA 04.25'!$A$4:$D$7000,2,FALSE),IF($E23="COMPOSIÇÃO",VLOOKUP($F23,#REF!,2),IF($E23="DER",VLOOKUP($F23,#REF!,2,0)))))))))</f>
        <v>Locação de container tipo depósito - área mínima de 13,80 m²</v>
      </c>
      <c r="H23" s="181" t="str">
        <f>IF($E23="SINAPI",VLOOKUP($F23,'SINAPI_ONERADO-06.25'!$B$11:$E$9657,3,FALSE),IF($E23="CDHU",VLOOKUP($F23,'CDHU_Onerado-05.25-(198)'!$A$9:$F$4118,3,FALSE),IF($E23="FDE",VLOOKUP($F23,#REF!,3,FALSE),IF($E23="SIURB (E)",VLOOKUP($F23,'EDIF sem Des Jan25'!$A$3:$D$3000,3,FALSE),IF($E23="SIURB (I)",VLOOKUP($F23,'INFRA sem Des Jan25'!$A$2:$D$1000,3,FALSE),IF($E23="SICRO NOVO",VLOOKUP($F23,'SICRO.DNIT ONERADA 04.25'!$A$4:$D$7000,3,FALSE),IF($E23="DER",VLOOKUP($F23,#REF!,3,0))))))))</f>
        <v>UNMES</v>
      </c>
      <c r="I23" s="565">
        <v>0</v>
      </c>
      <c r="J23" s="560">
        <f>IF($E23="SINAPI",VLOOKUP($F23,'SINAPI_ONERADO-06.25'!$B$11:$E$9657,4,FALSE),IF($E23="CDHU",VLOOKUP($F23,'CDHU_Onerado-05.25-(198)'!$A$9:$F$4118,6,FALSE),IF($E23="FDE",VLOOKUP($F23,#REF!,5,FALSE),IF($E23="SIURB (E)",VLOOKUP($F23,'EDIF sem Des Jan25'!$A$3:$D$3000,4,FALSE),IF($E23="SIURB (I)",VLOOKUP($F23,'INFRA sem Des Jan25'!$A$2:$D$1000,4,FALSE),IF($E23="SICRO NOVO",VLOOKUP($F23,'SICRO.DNIT ONERADA 04.25'!$A$4:$D$7000,4,FALSE),IF($E23="DER",VLOOKUP($F23,#REF!,4,0))))))))</f>
        <v>962.54</v>
      </c>
      <c r="K23" s="496">
        <f>J23*(1+IF(N23="x",'CLIENTE-OBJETO'!$P$3,$E$7))</f>
        <v>1162.07</v>
      </c>
      <c r="L23" s="496">
        <f t="shared" ref="L23:L30" si="12">ROUND(ROUND(I23,2)*ROUND(K23,2),2)</f>
        <v>0</v>
      </c>
      <c r="M23" s="144"/>
      <c r="N23" s="180"/>
      <c r="O23" s="91">
        <f t="shared" si="9"/>
        <v>0</v>
      </c>
      <c r="P23" s="369" t="str">
        <f t="shared" ref="P23:P41" si="13">IF(_xlfn.ISFORMULA(J23)&amp;_xlfn.ISFORMULA(K23)&amp;_xlfn.ISFORMULA(L23)&amp;_xlfn.ISFORMULA(I23)="verdadeiroverdadeiroverdadeiroverdadeiro","ok","verificar formulas")</f>
        <v>verificar formulas</v>
      </c>
      <c r="Q23" s="529"/>
    </row>
    <row r="24" spans="1:18" s="149" customFormat="1" ht="31.5" hidden="1">
      <c r="A24" s="175" t="str">
        <f t="shared" ref="A24:A30" si="14">LEFT(D24,1)</f>
        <v>2</v>
      </c>
      <c r="B24" s="176">
        <f t="shared" si="10"/>
        <v>2</v>
      </c>
      <c r="C24" s="164">
        <f t="shared" ref="C24:C30" si="15">IF(D24="",0,B24)</f>
        <v>2</v>
      </c>
      <c r="D24" s="507">
        <f t="shared" ref="D24:D30" si="16">D23+1</f>
        <v>2002</v>
      </c>
      <c r="E24" s="179" t="s">
        <v>28</v>
      </c>
      <c r="F24" s="495" t="s">
        <v>74</v>
      </c>
      <c r="G24" s="560" t="str">
        <f>IF($E24="SINAPI",VLOOKUP(F24,'SINAPI_ONERADO-06.25'!$B$11:$E$9657,2,FALSE),IF($E24="CDHU",VLOOKUP($F24,'CDHU_Onerado-05.25-(198)'!$A$9:$F$4118,2,FALSE),IF($E24="FDE",VLOOKUP($F24,#REF!,2,FALSE),IF($E24="SIURB (E)",VLOOKUP($F24,'EDIF sem Des Jan25'!$A$3:$D$3000,2,FALSE),IF($E24="SIURB (I)",VLOOKUP($F24,'INFRA sem Des Jan25'!$A$2:$D$1000,2,FALSE),IF($E24="SICRO NOVO",VLOOKUP($F24,'SICRO.DNIT ONERADA 04.25'!$A$4:$D$7000,2,FALSE),IF($E24="COMPOSIÇÃO",VLOOKUP($F24,#REF!,2),IF($E24="DER",VLOOKUP($F24,#REF!,2,0)))))))))</f>
        <v>Locação de container tipo sanitário com 2 vasos sanitários, 2 lavatórios, 2 mictórios e 4 pontos para chuveiro - área mínima de 13,80 m²</v>
      </c>
      <c r="H24" s="181" t="str">
        <f>IF($E24="SINAPI",VLOOKUP($F24,'SINAPI_ONERADO-06.25'!$B$11:$E$9657,3,FALSE),IF($E24="CDHU",VLOOKUP($F24,'CDHU_Onerado-05.25-(198)'!$A$9:$F$4118,3,FALSE),IF($E24="FDE",VLOOKUP($F24,#REF!,3,FALSE),IF($E24="SIURB (E)",VLOOKUP($F24,'EDIF sem Des Jan25'!$A$3:$D$3000,3,FALSE),IF($E24="SIURB (I)",VLOOKUP($F24,'INFRA sem Des Jan25'!$A$2:$D$1000,3,FALSE),IF($E24="SICRO NOVO",VLOOKUP($F24,'SICRO.DNIT ONERADA 04.25'!$A$4:$D$7000,3,FALSE),IF($E24="DER",VLOOKUP($F24,#REF!,3,0))))))))</f>
        <v>UNMES</v>
      </c>
      <c r="I24" s="565">
        <v>0</v>
      </c>
      <c r="J24" s="560">
        <f>IF($E24="SINAPI",VLOOKUP($F24,'SINAPI_ONERADO-06.25'!$B$11:$E$9657,4,FALSE),IF($E24="CDHU",VLOOKUP($F24,'CDHU_Onerado-05.25-(198)'!$A$9:$F$4118,6,FALSE),IF($E24="FDE",VLOOKUP($F24,#REF!,5,FALSE),IF($E24="SIURB (E)",VLOOKUP($F24,'EDIF sem Des Jan25'!$A$3:$D$3000,4,FALSE),IF($E24="SIURB (I)",VLOOKUP($F24,'INFRA sem Des Jan25'!$A$2:$D$1000,4,FALSE),IF($E24="SICRO NOVO",VLOOKUP($F24,'SICRO.DNIT ONERADA 04.25'!$A$4:$D$7000,4,FALSE),IF($E24="DER",VLOOKUP($F24,#REF!,4,0))))))))</f>
        <v>1458.52</v>
      </c>
      <c r="K24" s="496">
        <f>J24*(1+IF(N24="x",'CLIENTE-OBJETO'!$P$3,$E$7))</f>
        <v>1760.87</v>
      </c>
      <c r="L24" s="496">
        <f t="shared" si="12"/>
        <v>0</v>
      </c>
      <c r="M24" s="144"/>
      <c r="N24" s="180"/>
      <c r="O24" s="91">
        <f t="shared" si="9"/>
        <v>0</v>
      </c>
      <c r="P24" s="369" t="str">
        <f t="shared" si="13"/>
        <v>verificar formulas</v>
      </c>
      <c r="Q24" s="529"/>
    </row>
    <row r="25" spans="1:18" s="149" customFormat="1" ht="31.5" hidden="1">
      <c r="A25" s="175" t="str">
        <f t="shared" si="14"/>
        <v>2</v>
      </c>
      <c r="B25" s="176">
        <f t="shared" si="10"/>
        <v>2</v>
      </c>
      <c r="C25" s="164">
        <f t="shared" si="15"/>
        <v>2</v>
      </c>
      <c r="D25" s="507">
        <f t="shared" si="16"/>
        <v>2003</v>
      </c>
      <c r="E25" s="179" t="s">
        <v>28</v>
      </c>
      <c r="F25" s="495" t="s">
        <v>75</v>
      </c>
      <c r="G25" s="560" t="str">
        <f>IF($E25="SINAPI",VLOOKUP(F25,'SINAPI_ONERADO-06.25'!$B$11:$E$9657,2,FALSE),IF($E25="CDHU",VLOOKUP($F25,'CDHU_Onerado-05.25-(198)'!$A$9:$F$4118,2,FALSE),IF($E25="FDE",VLOOKUP($F25,#REF!,2,FALSE),IF($E25="SIURB (E)",VLOOKUP($F25,'EDIF sem Des Jan25'!$A$3:$D$3000,2,FALSE),IF($E25="SIURB (I)",VLOOKUP($F25,'INFRA sem Des Jan25'!$A$2:$D$1000,2,FALSE),IF($E25="SICRO NOVO",VLOOKUP($F25,'SICRO.DNIT ONERADA 04.25'!$A$4:$D$7000,2,FALSE),IF($E25="COMPOSIÇÃO",VLOOKUP($F25,#REF!,2),IF($E25="DER",VLOOKUP($F25,#REF!,2,0)))))))))</f>
        <v>Locação de container tipo escritório com 1 vaso sanitário, 1 lavatório e 1 ponto para chuveiro - área mínima de 13,80 m²</v>
      </c>
      <c r="H25" s="181" t="str">
        <f>IF($E25="SINAPI",VLOOKUP($F25,'SINAPI_ONERADO-06.25'!$B$11:$E$9657,3,FALSE),IF($E25="CDHU",VLOOKUP($F25,'CDHU_Onerado-05.25-(198)'!$A$9:$F$4118,3,FALSE),IF($E25="FDE",VLOOKUP($F25,#REF!,3,FALSE),IF($E25="SIURB (E)",VLOOKUP($F25,'EDIF sem Des Jan25'!$A$3:$D$3000,3,FALSE),IF($E25="SIURB (I)",VLOOKUP($F25,'INFRA sem Des Jan25'!$A$2:$D$1000,3,FALSE),IF($E25="SICRO NOVO",VLOOKUP($F25,'SICRO.DNIT ONERADA 04.25'!$A$4:$D$7000,3,FALSE),IF($E25="DER",VLOOKUP($F25,#REF!,3,0))))))))</f>
        <v>UNMES</v>
      </c>
      <c r="I25" s="565">
        <v>0</v>
      </c>
      <c r="J25" s="560">
        <f>IF($E25="SINAPI",VLOOKUP($F25,'SINAPI_ONERADO-06.25'!$B$11:$E$9657,4,FALSE),IF($E25="CDHU",VLOOKUP($F25,'CDHU_Onerado-05.25-(198)'!$A$9:$F$4118,6,FALSE),IF($E25="FDE",VLOOKUP($F25,#REF!,5,FALSE),IF($E25="SIURB (E)",VLOOKUP($F25,'EDIF sem Des Jan25'!$A$3:$D$3000,4,FALSE),IF($E25="SIURB (I)",VLOOKUP($F25,'INFRA sem Des Jan25'!$A$2:$D$1000,4,FALSE),IF($E25="SICRO NOVO",VLOOKUP($F25,'SICRO.DNIT ONERADA 04.25'!$A$4:$D$7000,4,FALSE),IF($E25="DER",VLOOKUP($F25,#REF!,4,0))))))))</f>
        <v>1567.65</v>
      </c>
      <c r="K25" s="496">
        <f>J25*(1+IF(N25="x",'CLIENTE-OBJETO'!$P$3,$E$7))</f>
        <v>1892.62</v>
      </c>
      <c r="L25" s="496">
        <f t="shared" si="12"/>
        <v>0</v>
      </c>
      <c r="M25" s="144"/>
      <c r="N25" s="180"/>
      <c r="O25" s="91">
        <f t="shared" si="9"/>
        <v>0</v>
      </c>
      <c r="P25" s="369" t="str">
        <f t="shared" si="13"/>
        <v>verificar formulas</v>
      </c>
      <c r="Q25" s="529"/>
    </row>
    <row r="26" spans="1:18" s="149" customFormat="1" hidden="1">
      <c r="A26" s="175" t="str">
        <f t="shared" si="14"/>
        <v>2</v>
      </c>
      <c r="B26" s="176">
        <f t="shared" si="10"/>
        <v>2</v>
      </c>
      <c r="C26" s="164">
        <f t="shared" si="15"/>
        <v>2</v>
      </c>
      <c r="D26" s="507">
        <f t="shared" si="16"/>
        <v>2004</v>
      </c>
      <c r="E26" s="179" t="s">
        <v>28</v>
      </c>
      <c r="F26" s="495" t="s">
        <v>76</v>
      </c>
      <c r="G26" s="560" t="str">
        <f>IF($E26="SINAPI",VLOOKUP(F26,'SINAPI_ONERADO-06.25'!$B$11:$E$9657,2,FALSE),IF($E26="CDHU",VLOOKUP($F26,'CDHU_Onerado-05.25-(198)'!$A$9:$F$4118,2,FALSE),IF($E26="FDE",VLOOKUP($F26,#REF!,2,FALSE),IF($E26="SIURB (E)",VLOOKUP($F26,'EDIF sem Des Jan25'!$A$3:$D$3000,2,FALSE),IF($E26="SIURB (I)",VLOOKUP($F26,'INFRA sem Des Jan25'!$A$2:$D$1000,2,FALSE),IF($E26="SICRO NOVO",VLOOKUP($F26,'SICRO.DNIT ONERADA 04.25'!$A$4:$D$7000,2,FALSE),IF($E26="COMPOSIÇÃO",VLOOKUP($F26,#REF!,2),IF($E26="DER",VLOOKUP($F26,#REF!,2,0)))))))))</f>
        <v>Locação de container tipo guarita - área mínima de 4,60 m²</v>
      </c>
      <c r="H26" s="181" t="str">
        <f>IF($E26="SINAPI",VLOOKUP($F26,'SINAPI_ONERADO-06.25'!$B$11:$E$9657,3,FALSE),IF($E26="CDHU",VLOOKUP($F26,'CDHU_Onerado-05.25-(198)'!$A$9:$F$4118,3,FALSE),IF($E26="FDE",VLOOKUP($F26,#REF!,3,FALSE),IF($E26="SIURB (E)",VLOOKUP($F26,'EDIF sem Des Jan25'!$A$3:$D$3000,3,FALSE),IF($E26="SIURB (I)",VLOOKUP($F26,'INFRA sem Des Jan25'!$A$2:$D$1000,3,FALSE),IF($E26="SICRO NOVO",VLOOKUP($F26,'SICRO.DNIT ONERADA 04.25'!$A$4:$D$7000,3,FALSE),IF($E26="DER",VLOOKUP($F26,#REF!,3,0))))))))</f>
        <v>UNMES</v>
      </c>
      <c r="I26" s="565">
        <v>0</v>
      </c>
      <c r="J26" s="560">
        <f>IF($E26="SINAPI",VLOOKUP($F26,'SINAPI_ONERADO-06.25'!$B$11:$E$9657,4,FALSE),IF($E26="CDHU",VLOOKUP($F26,'CDHU_Onerado-05.25-(198)'!$A$9:$F$4118,6,FALSE),IF($E26="FDE",VLOOKUP($F26,#REF!,5,FALSE),IF($E26="SIURB (E)",VLOOKUP($F26,'EDIF sem Des Jan25'!$A$3:$D$3000,4,FALSE),IF($E26="SIURB (I)",VLOOKUP($F26,'INFRA sem Des Jan25'!$A$2:$D$1000,4,FALSE),IF($E26="SICRO NOVO",VLOOKUP($F26,'SICRO.DNIT ONERADA 04.25'!$A$4:$D$7000,4,FALSE),IF($E26="DER",VLOOKUP($F26,#REF!,4,0))))))))</f>
        <v>951.71</v>
      </c>
      <c r="K26" s="496">
        <f>J26*(1+IF(N26="x",'CLIENTE-OBJETO'!$P$3,$E$7))</f>
        <v>1149</v>
      </c>
      <c r="L26" s="496">
        <f t="shared" si="12"/>
        <v>0</v>
      </c>
      <c r="M26" s="144"/>
      <c r="N26" s="180"/>
      <c r="O26" s="91">
        <f t="shared" si="9"/>
        <v>0</v>
      </c>
      <c r="P26" s="369" t="str">
        <f t="shared" si="13"/>
        <v>verificar formulas</v>
      </c>
      <c r="Q26" s="529"/>
    </row>
    <row r="27" spans="1:18" s="149" customFormat="1" hidden="1">
      <c r="A27" s="175" t="str">
        <f t="shared" si="14"/>
        <v>2</v>
      </c>
      <c r="B27" s="176">
        <f t="shared" si="10"/>
        <v>2</v>
      </c>
      <c r="C27" s="164">
        <f t="shared" si="15"/>
        <v>2</v>
      </c>
      <c r="D27" s="507">
        <f t="shared" si="16"/>
        <v>2005</v>
      </c>
      <c r="E27" s="179" t="s">
        <v>28</v>
      </c>
      <c r="F27" s="495" t="s">
        <v>77</v>
      </c>
      <c r="G27" s="560" t="str">
        <f>IF($E27="SINAPI",VLOOKUP(F27,'SINAPI_ONERADO-06.25'!$B$11:$E$9657,2,FALSE),IF($E27="CDHU",VLOOKUP($F27,'CDHU_Onerado-05.25-(198)'!$A$9:$F$4118,2,FALSE),IF($E27="FDE",VLOOKUP($F27,#REF!,2,FALSE),IF($E27="SIURB (E)",VLOOKUP($F27,'EDIF sem Des Jan25'!$A$3:$D$3000,2,FALSE),IF($E27="SIURB (I)",VLOOKUP($F27,'INFRA sem Des Jan25'!$A$2:$D$1000,2,FALSE),IF($E27="SICRO NOVO",VLOOKUP($F27,'SICRO.DNIT ONERADA 04.25'!$A$4:$D$7000,2,FALSE),IF($E27="COMPOSIÇÃO",VLOOKUP($F27,#REF!,2),IF($E27="DER",VLOOKUP($F27,#REF!,2,0)))))))))</f>
        <v>Tapume fixo para fechamento de áreas, com portão</v>
      </c>
      <c r="H27" s="181" t="str">
        <f>IF($E27="SINAPI",VLOOKUP($F27,'SINAPI_ONERADO-06.25'!$B$11:$E$9657,3,FALSE),IF($E27="CDHU",VLOOKUP($F27,'CDHU_Onerado-05.25-(198)'!$A$9:$F$4118,3,FALSE),IF($E27="FDE",VLOOKUP($F27,#REF!,3,FALSE),IF($E27="SIURB (E)",VLOOKUP($F27,'EDIF sem Des Jan25'!$A$3:$D$3000,3,FALSE),IF($E27="SIURB (I)",VLOOKUP($F27,'INFRA sem Des Jan25'!$A$2:$D$1000,3,FALSE),IF($E27="SICRO NOVO",VLOOKUP($F27,'SICRO.DNIT ONERADA 04.25'!$A$4:$D$7000,3,FALSE),IF($E27="DER",VLOOKUP($F27,#REF!,3,0))))))))</f>
        <v>M2</v>
      </c>
      <c r="I27" s="565">
        <v>0</v>
      </c>
      <c r="J27" s="560">
        <f>IF($E27="SINAPI",VLOOKUP($F27,'SINAPI_ONERADO-06.25'!$B$11:$E$9657,4,FALSE),IF($E27="CDHU",VLOOKUP($F27,'CDHU_Onerado-05.25-(198)'!$A$9:$F$4118,6,FALSE),IF($E27="FDE",VLOOKUP($F27,#REF!,5,FALSE),IF($E27="SIURB (E)",VLOOKUP($F27,'EDIF sem Des Jan25'!$A$3:$D$3000,4,FALSE),IF($E27="SIURB (I)",VLOOKUP($F27,'INFRA sem Des Jan25'!$A$2:$D$1000,4,FALSE),IF($E27="SICRO NOVO",VLOOKUP($F27,'SICRO.DNIT ONERADA 04.25'!$A$4:$D$7000,4,FALSE),IF($E27="DER",VLOOKUP($F27,#REF!,4,0))))))))</f>
        <v>114.77</v>
      </c>
      <c r="K27" s="496">
        <f>J27*(1+IF(N27="x",'CLIENTE-OBJETO'!$P$3,$E$7))</f>
        <v>138.56</v>
      </c>
      <c r="L27" s="496">
        <f t="shared" si="12"/>
        <v>0</v>
      </c>
      <c r="M27" s="144"/>
      <c r="N27" s="180"/>
      <c r="O27" s="91">
        <f t="shared" si="9"/>
        <v>0</v>
      </c>
      <c r="P27" s="369" t="str">
        <f t="shared" si="13"/>
        <v>verificar formulas</v>
      </c>
      <c r="Q27" s="529"/>
    </row>
    <row r="28" spans="1:18" s="149" customFormat="1" hidden="1">
      <c r="A28" s="175" t="str">
        <f t="shared" si="14"/>
        <v>2</v>
      </c>
      <c r="B28" s="176">
        <f t="shared" si="10"/>
        <v>2</v>
      </c>
      <c r="C28" s="164">
        <f t="shared" si="15"/>
        <v>2</v>
      </c>
      <c r="D28" s="507">
        <f t="shared" si="16"/>
        <v>2006</v>
      </c>
      <c r="E28" s="179" t="s">
        <v>78</v>
      </c>
      <c r="F28" s="495">
        <v>1005007</v>
      </c>
      <c r="G28" s="560" t="str">
        <f>IF($E28="SINAPI",VLOOKUP(F28,'SINAPI_ONERADO-06.25'!$B$11:$E$9657,2,FALSE),IF($E28="CDHU",VLOOKUP($F28,'CDHU_Onerado-05.25-(198)'!$A$9:$F$4118,2,FALSE),IF($E28="FDE",VLOOKUP($F28,#REF!,2,FALSE),IF($E28="SIURB (E)",VLOOKUP($F28,'EDIF sem Des Jan25'!$A$3:$D$3000,2,FALSE),IF($E28="SIURB (I)",VLOOKUP($F28,'INFRA sem Des Jan25'!$A$2:$D$1000,2,FALSE),IF($E28="SICRO NOVO",VLOOKUP($F28,'SICRO.DNIT ONERADA 04.25'!$A$4:$D$7000,2,FALSE),IF($E28="COMPOSIÇÃO",VLOOKUP($F28,#REF!,2),IF($E28="DER",VLOOKUP($F28,#REF!,2,0)))))))))</f>
        <v>PORTÃO DE PEDESTRES - 1,15M, PARA TAPUME</v>
      </c>
      <c r="H28" s="181" t="str">
        <f>IF($E28="SINAPI",VLOOKUP($F28,'SINAPI_ONERADO-06.25'!$B$11:$E$9657,3,FALSE),IF($E28="CDHU",VLOOKUP($F28,'CDHU_Onerado-05.25-(198)'!$A$9:$F$4118,3,FALSE),IF($E28="FDE",VLOOKUP($F28,#REF!,3,FALSE),IF($E28="SIURB (E)",VLOOKUP($F28,'EDIF sem Des Jan25'!$A$3:$D$3000,3,FALSE),IF($E28="SIURB (I)",VLOOKUP($F28,'INFRA sem Des Jan25'!$A$2:$D$1000,3,FALSE),IF($E28="SICRO NOVO",VLOOKUP($F28,'SICRO.DNIT ONERADA 04.25'!$A$4:$D$7000,3,FALSE),IF($E28="DER",VLOOKUP($F28,#REF!,3,0))))))))</f>
        <v>M2</v>
      </c>
      <c r="I28" s="565">
        <v>0</v>
      </c>
      <c r="J28" s="560">
        <f>IF($E28="SINAPI",VLOOKUP($F28,'SINAPI_ONERADO-06.25'!$B$11:$E$9657,4,FALSE),IF($E28="CDHU",VLOOKUP($F28,'CDHU_Onerado-05.25-(198)'!$A$9:$F$4118,6,FALSE),IF($E28="FDE",VLOOKUP($F28,#REF!,5,FALSE),IF($E28="SIURB (E)",VLOOKUP($F28,'EDIF sem Des Jan25'!$A$3:$D$3000,4,FALSE),IF($E28="SIURB (I)",VLOOKUP($F28,'INFRA sem Des Jan25'!$A$2:$D$1000,4,FALSE),IF($E28="SICRO NOVO",VLOOKUP($F28,'SICRO.DNIT ONERADA 04.25'!$A$4:$D$7000,4,FALSE),IF($E28="DER",VLOOKUP($F28,#REF!,4,0))))))))</f>
        <v>277.23</v>
      </c>
      <c r="K28" s="496">
        <f>J28*(1+IF(N28="x",'CLIENTE-OBJETO'!$P$3,$E$7))</f>
        <v>334.7</v>
      </c>
      <c r="L28" s="496">
        <f t="shared" si="12"/>
        <v>0</v>
      </c>
      <c r="M28" s="144"/>
      <c r="N28" s="180"/>
      <c r="O28" s="91">
        <f t="shared" si="9"/>
        <v>0</v>
      </c>
      <c r="P28" s="369" t="str">
        <f t="shared" si="13"/>
        <v>verificar formulas</v>
      </c>
      <c r="Q28" s="529"/>
    </row>
    <row r="29" spans="1:18" s="149" customFormat="1">
      <c r="A29" s="175" t="str">
        <f t="shared" si="14"/>
        <v>2</v>
      </c>
      <c r="B29" s="176">
        <f t="shared" si="10"/>
        <v>2</v>
      </c>
      <c r="C29" s="164">
        <f t="shared" si="15"/>
        <v>2</v>
      </c>
      <c r="D29" s="507">
        <f t="shared" si="16"/>
        <v>2007</v>
      </c>
      <c r="E29" s="179" t="s">
        <v>28</v>
      </c>
      <c r="F29" s="495" t="s">
        <v>682</v>
      </c>
      <c r="G29" s="560" t="str">
        <f>IF($E29="SINAPI",VLOOKUP(F29,'SINAPI_ONERADO-06.25'!$B$11:$E$9657,2,FALSE),IF($E29="CDHU",VLOOKUP($F29,'CDHU_Onerado-05.25-(198)'!$A$9:$F$4118,2,FALSE),IF($E29="FDE",VLOOKUP($F29,#REF!,2,FALSE),IF($E29="SIURB (E)",VLOOKUP($F29,'EDIF sem Des Jan25'!$A$3:$D$3000,2,FALSE),IF($E29="SIURB (I)",VLOOKUP($F29,'INFRA sem Des Jan25'!$A$2:$D$1000,2,FALSE),IF($E29="SICRO NOVO",VLOOKUP($F29,'SICRO.DNIT ONERADA 04.25'!$A$4:$D$7000,2,FALSE),IF($E29="COMPOSIÇÃO",VLOOKUP($F29,#REF!,2),IF($E29="DER",VLOOKUP($F29,#REF!,2,0)))))))))</f>
        <v>Banheiro químico modelo Standard, com manutenção conforme exigências da CETESB</v>
      </c>
      <c r="H29" s="181" t="str">
        <f>IF($E29="SINAPI",VLOOKUP($F29,'SINAPI_ONERADO-06.25'!$B$11:$E$9657,3,FALSE),IF($E29="CDHU",VLOOKUP($F29,'CDHU_Onerado-05.25-(198)'!$A$9:$F$4118,3,FALSE),IF($E29="FDE",VLOOKUP($F29,#REF!,3,FALSE),IF($E29="SIURB (E)",VLOOKUP($F29,'EDIF sem Des Jan25'!$A$3:$D$3000,3,FALSE),IF($E29="SIURB (I)",VLOOKUP($F29,'INFRA sem Des Jan25'!$A$2:$D$1000,3,FALSE),IF($E29="SICRO NOVO",VLOOKUP($F29,'SICRO.DNIT ONERADA 04.25'!$A$4:$D$7000,3,FALSE),IF($E29="DER",VLOOKUP($F29,#REF!,3,0))))))))</f>
        <v>UNMES</v>
      </c>
      <c r="I29" s="565">
        <v>6</v>
      </c>
      <c r="J29" s="560">
        <f>IF($E29="SINAPI",VLOOKUP($F29,'SINAPI_ONERADO-06.25'!$B$11:$E$9657,4,FALSE),IF($E29="CDHU",VLOOKUP($F29,'CDHU_Onerado-05.25-(198)'!$A$9:$F$4118,6,FALSE),IF($E29="FDE",VLOOKUP($F29,#REF!,5,FALSE),IF($E29="SIURB (E)",VLOOKUP($F29,'EDIF sem Des Jan25'!$A$3:$D$3000,4,FALSE),IF($E29="SIURB (I)",VLOOKUP($F29,'INFRA sem Des Jan25'!$A$2:$D$1000,4,FALSE),IF($E29="SICRO NOVO",VLOOKUP($F29,'SICRO.DNIT ONERADA 04.25'!$A$4:$D$7000,4,FALSE),IF($E29="DER",VLOOKUP($F29,#REF!,4,0))))))))</f>
        <v>1157.98</v>
      </c>
      <c r="K29" s="496">
        <f>J29*(1+IF(N29="x",'CLIENTE-OBJETO'!$P$3,$E$7))</f>
        <v>1398.03</v>
      </c>
      <c r="L29" s="496">
        <f t="shared" ref="L29" si="17">ROUND(ROUND(I29,2)*ROUND(K29,2),2)</f>
        <v>8388.18</v>
      </c>
      <c r="M29" s="144"/>
      <c r="N29" s="180"/>
      <c r="O29" s="91">
        <f t="shared" si="9"/>
        <v>8.0999999999999996E-3</v>
      </c>
      <c r="P29" s="369" t="str">
        <f t="shared" si="13"/>
        <v>verificar formulas</v>
      </c>
      <c r="Q29" s="529"/>
    </row>
    <row r="30" spans="1:18" s="149" customFormat="1">
      <c r="A30" s="175" t="str">
        <f t="shared" si="14"/>
        <v>2</v>
      </c>
      <c r="B30" s="176">
        <f t="shared" si="10"/>
        <v>2</v>
      </c>
      <c r="C30" s="164">
        <f t="shared" si="15"/>
        <v>2</v>
      </c>
      <c r="D30" s="507">
        <f t="shared" si="16"/>
        <v>2008</v>
      </c>
      <c r="E30" s="179" t="s">
        <v>28</v>
      </c>
      <c r="F30" s="495" t="s">
        <v>79</v>
      </c>
      <c r="G30" s="560" t="str">
        <f>IF($E30="SINAPI",VLOOKUP(F30,'SINAPI_ONERADO-06.25'!$B$11:$E$9657,2,FALSE),IF($E30="CDHU",VLOOKUP($F30,'CDHU_Onerado-05.25-(198)'!$A$9:$F$4118,2,FALSE),IF($E30="FDE",VLOOKUP($F30,#REF!,2,FALSE),IF($E30="SIURB (E)",VLOOKUP($F30,'EDIF sem Des Jan25'!$A$3:$D$3000,2,FALSE),IF($E30="SIURB (I)",VLOOKUP($F30,'INFRA sem Des Jan25'!$A$2:$D$1000,2,FALSE),IF($E30="SICRO NOVO",VLOOKUP($F30,'SICRO.DNIT ONERADA 04.25'!$A$4:$D$7000,2,FALSE),IF($E30="COMPOSIÇÃO",VLOOKUP($F30,#REF!,2),IF($E30="DER",VLOOKUP($F30,#REF!,2,0)))))))))</f>
        <v>Placa de identificação para obra</v>
      </c>
      <c r="H30" s="181" t="str">
        <f>IF($E30="SINAPI",VLOOKUP($F30,'SINAPI_ONERADO-06.25'!$B$11:$E$9657,3,FALSE),IF($E30="CDHU",VLOOKUP($F30,'CDHU_Onerado-05.25-(198)'!$A$9:$F$4118,3,FALSE),IF($E30="FDE",VLOOKUP($F30,#REF!,3,FALSE),IF($E30="SIURB (E)",VLOOKUP($F30,'EDIF sem Des Jan25'!$A$3:$D$3000,3,FALSE),IF($E30="SIURB (I)",VLOOKUP($F30,'INFRA sem Des Jan25'!$A$2:$D$1000,3,FALSE),IF($E30="SICRO NOVO",VLOOKUP($F30,'SICRO.DNIT ONERADA 04.25'!$A$4:$D$7000,3,FALSE),IF($E30="DER",VLOOKUP($F30,#REF!,3,0))))))))</f>
        <v>M2</v>
      </c>
      <c r="I30" s="565">
        <f>IF(D30&lt;&gt;0,INDEX('MEMORIA CALCULO'!$A$1:$P$2515,MATCH(D30,'MEMORIA CALCULO'!$A$1:$A$2515,0),16),0)</f>
        <v>6</v>
      </c>
      <c r="J30" s="560">
        <f>IF($E30="SINAPI",VLOOKUP($F30,'SINAPI_ONERADO-06.25'!$B$11:$E$9657,4,FALSE),IF($E30="CDHU",VLOOKUP($F30,'CDHU_Onerado-05.25-(198)'!$A$9:$F$4118,6,FALSE),IF($E30="FDE",VLOOKUP($F30,#REF!,5,FALSE),IF($E30="SIURB (E)",VLOOKUP($F30,'EDIF sem Des Jan25'!$A$3:$D$3000,4,FALSE),IF($E30="SIURB (I)",VLOOKUP($F30,'INFRA sem Des Jan25'!$A$2:$D$1000,4,FALSE),IF($E30="SICRO NOVO",VLOOKUP($F30,'SICRO.DNIT ONERADA 04.25'!$A$4:$D$7000,4,FALSE),IF($E30="DER",VLOOKUP($F30,#REF!,4,0))))))))</f>
        <v>947.27</v>
      </c>
      <c r="K30" s="496">
        <f>J30*(1+IF(N30="x",'CLIENTE-OBJETO'!$P$3,$E$7))</f>
        <v>1143.6400000000001</v>
      </c>
      <c r="L30" s="496">
        <f t="shared" si="12"/>
        <v>6861.84</v>
      </c>
      <c r="M30" s="144"/>
      <c r="N30" s="180"/>
      <c r="O30" s="91">
        <f t="shared" si="9"/>
        <v>6.6E-3</v>
      </c>
      <c r="P30" s="369" t="str">
        <f t="shared" si="13"/>
        <v>ok</v>
      </c>
      <c r="Q30" s="529"/>
    </row>
    <row r="31" spans="1:18" s="149" customFormat="1" hidden="1">
      <c r="A31" s="148"/>
      <c r="B31" s="148"/>
      <c r="D31" s="497"/>
      <c r="E31" s="498"/>
      <c r="F31" s="498"/>
      <c r="G31" s="498"/>
      <c r="H31" s="498"/>
      <c r="I31" s="498"/>
      <c r="J31" s="498"/>
      <c r="K31" s="498"/>
      <c r="L31" s="499"/>
      <c r="M31" s="144"/>
      <c r="N31" s="180"/>
      <c r="O31" s="153"/>
      <c r="P31" s="369"/>
      <c r="Q31" s="529"/>
    </row>
    <row r="32" spans="1:18" s="166" customFormat="1" ht="15.75" hidden="1" customHeight="1">
      <c r="A32" s="175" t="str">
        <f>LEFT(D32,2)</f>
        <v>3</v>
      </c>
      <c r="B32" s="176">
        <f>D32</f>
        <v>3</v>
      </c>
      <c r="C32" s="164"/>
      <c r="D32" s="487">
        <f>D22+1</f>
        <v>3</v>
      </c>
      <c r="E32" s="488" t="s">
        <v>80</v>
      </c>
      <c r="F32" s="500"/>
      <c r="G32" s="490"/>
      <c r="H32" s="489"/>
      <c r="I32" s="491"/>
      <c r="J32" s="492"/>
      <c r="K32" s="493" t="s">
        <v>71</v>
      </c>
      <c r="L32" s="494">
        <f>SUMIF(C33:C352,D32,L33:L360)</f>
        <v>0</v>
      </c>
      <c r="M32" s="174"/>
      <c r="N32" s="180"/>
      <c r="O32" s="156">
        <f>IFERROR(L32/$L$13,0)</f>
        <v>0</v>
      </c>
      <c r="P32" s="369"/>
      <c r="Q32" s="528"/>
      <c r="R32" s="100"/>
    </row>
    <row r="33" spans="1:18" s="149" customFormat="1" ht="26.25" hidden="1" customHeight="1">
      <c r="A33" s="175" t="str">
        <f>LEFT(D33,1)</f>
        <v>3</v>
      </c>
      <c r="B33" s="176">
        <f>B32</f>
        <v>3</v>
      </c>
      <c r="C33" s="164">
        <f>IF(D33="",0,B33)</f>
        <v>3</v>
      </c>
      <c r="D33" s="507">
        <f>(D32*1000)+1</f>
        <v>3001</v>
      </c>
      <c r="E33" s="179" t="s">
        <v>28</v>
      </c>
      <c r="F33" s="505" t="s">
        <v>81</v>
      </c>
      <c r="G33" s="560" t="str">
        <f>IF($E33="SINAPI",VLOOKUP(F33,'SINAPI_ONERADO-06.25'!$B$11:$E$9657,2,FALSE),IF($E33="CDHU",VLOOKUP($F33,'CDHU_Onerado-05.25-(198)'!$A$9:$F$4118,2,FALSE),IF($E33="FDE",VLOOKUP($F33,#REF!,2,FALSE),IF($E33="SIURB (E)",VLOOKUP($F33,'EDIF sem Des Jan25'!$A$3:$D$3000,2,FALSE),IF($E33="SIURB (I)",VLOOKUP($F33,'INFRA sem Des Jan25'!$A$2:$D$1000,2,FALSE),IF($E33="SICRO NOVO",VLOOKUP($F33,'SICRO.DNIT ONERADA 04.25'!$A$4:$D$7000,2,FALSE),IF($E33="COMPOSIÇÃO",VLOOKUP($F33,#REF!,2),IF($E33="DER",VLOOKUP($F33,#REF!,2,0)))))))))</f>
        <v>Estudo de impacto de vizinhança, em área urbana até 10.000 m²</v>
      </c>
      <c r="H33" s="181" t="str">
        <f>IF($E33="SINAPI",VLOOKUP($F33,'SINAPI_ONERADO-06.25'!$B$11:$E$9657,3,FALSE),IF($E33="CDHU",VLOOKUP($F33,'CDHU_Onerado-05.25-(198)'!$A$9:$F$4118,3,FALSE),IF($E33="FDE",VLOOKUP($F33,#REF!,3,FALSE),IF($E33="SIURB (E)",VLOOKUP($F33,'EDIF sem Des Jan25'!$A$3:$D$3000,3,FALSE),IF($E33="SIURB (I)",VLOOKUP($F33,'INFRA sem Des Jan25'!$A$2:$D$1000,3,FALSE),IF($E33="SICRO NOVO",VLOOKUP($F33,'SICRO.DNIT ONERADA 04.25'!$A$4:$D$7000,3,FALSE),IF($E33="DER",VLOOKUP($F33,#REF!,3,0))))))))</f>
        <v>UN</v>
      </c>
      <c r="I33" s="565">
        <v>0</v>
      </c>
      <c r="J33" s="560">
        <f>IF($E33="SINAPI",VLOOKUP($F33,'SINAPI_ONERADO-06.25'!$B$11:$E$9657,4,FALSE),IF($E33="CDHU",VLOOKUP($F33,'CDHU_Onerado-05.25-(198)'!$A$9:$F$4118,6,FALSE),IF($E33="FDE",VLOOKUP($F33,#REF!,5,FALSE),IF($E33="SIURB (E)",VLOOKUP($F33,'EDIF sem Des Jan25'!$A$3:$D$3000,4,FALSE),IF($E33="SIURB (I)",VLOOKUP($F33,'INFRA sem Des Jan25'!$A$2:$D$1000,4,FALSE),IF($E33="SICRO NOVO",VLOOKUP($F33,'SICRO.DNIT ONERADA 04.25'!$A$4:$D$7000,4,FALSE),IF($E33="DER",VLOOKUP($F33,#REF!,4,0))))))))</f>
        <v>33631.129999999997</v>
      </c>
      <c r="K33" s="496">
        <f>J33*(1+IF(N33="x",'CLIENTE-OBJETO'!$P$3,$E$7))</f>
        <v>40602.86</v>
      </c>
      <c r="L33" s="496">
        <f t="shared" ref="L33" si="18">ROUND(ROUND(I33,2)*ROUND(K33,2),2)</f>
        <v>0</v>
      </c>
      <c r="M33" s="144"/>
      <c r="N33" s="180"/>
      <c r="O33" s="91">
        <f>IFERROR(L33/$L$13,0)</f>
        <v>0</v>
      </c>
      <c r="P33" s="369" t="str">
        <f t="shared" si="13"/>
        <v>verificar formulas</v>
      </c>
      <c r="Q33" s="529"/>
    </row>
    <row r="34" spans="1:18" s="149" customFormat="1" hidden="1">
      <c r="A34" s="148"/>
      <c r="B34" s="148"/>
      <c r="D34" s="497"/>
      <c r="E34" s="498"/>
      <c r="F34" s="498"/>
      <c r="G34" s="498"/>
      <c r="H34" s="498"/>
      <c r="I34" s="498"/>
      <c r="J34" s="498"/>
      <c r="K34" s="498"/>
      <c r="L34" s="499"/>
      <c r="M34" s="144"/>
      <c r="N34" s="180"/>
      <c r="O34" s="153"/>
      <c r="P34" s="369"/>
      <c r="Q34" s="529"/>
    </row>
    <row r="35" spans="1:18" s="166" customFormat="1">
      <c r="A35" s="175"/>
      <c r="B35" s="176"/>
      <c r="C35" s="164"/>
      <c r="D35" s="487">
        <v>4</v>
      </c>
      <c r="E35" s="488" t="s">
        <v>82</v>
      </c>
      <c r="F35" s="500"/>
      <c r="G35" s="490"/>
      <c r="H35" s="489"/>
      <c r="I35" s="491"/>
      <c r="J35" s="492"/>
      <c r="K35" s="493" t="s">
        <v>71</v>
      </c>
      <c r="L35" s="494">
        <f>SUMIF(C36:C362,D35,L36:L370)</f>
        <v>67438.86</v>
      </c>
      <c r="M35" s="174"/>
      <c r="N35" s="180"/>
      <c r="O35" s="156">
        <f t="shared" ref="O35" si="19">IFERROR(L35/$L$13,0)</f>
        <v>6.4899999999999999E-2</v>
      </c>
      <c r="P35" s="369"/>
      <c r="Q35" s="528"/>
      <c r="R35" s="100"/>
    </row>
    <row r="36" spans="1:18" s="166" customFormat="1">
      <c r="A36" s="175"/>
      <c r="B36" s="176"/>
      <c r="C36" s="164"/>
      <c r="D36" s="501"/>
      <c r="E36" s="621" t="s">
        <v>83</v>
      </c>
      <c r="F36" s="501"/>
      <c r="G36" s="182"/>
      <c r="H36" s="502"/>
      <c r="I36" s="502"/>
      <c r="J36" s="502"/>
      <c r="K36" s="503"/>
      <c r="L36" s="504"/>
      <c r="M36" s="174"/>
      <c r="N36" s="180"/>
      <c r="O36" s="156"/>
      <c r="P36" s="369"/>
      <c r="Q36" s="92"/>
      <c r="R36" s="100"/>
    </row>
    <row r="37" spans="1:18" s="149" customFormat="1">
      <c r="A37" s="175" t="str">
        <f t="shared" ref="A37:A38" si="20">LEFT(D37,1)</f>
        <v>4</v>
      </c>
      <c r="B37" s="176">
        <f>D35</f>
        <v>4</v>
      </c>
      <c r="C37" s="164">
        <f>IF(D37="",0,B37)</f>
        <v>4</v>
      </c>
      <c r="D37" s="507">
        <f>(D35*1000)+1</f>
        <v>4001</v>
      </c>
      <c r="E37" s="464" t="s">
        <v>28</v>
      </c>
      <c r="F37" s="505" t="s">
        <v>84</v>
      </c>
      <c r="G37" s="560" t="str">
        <f>IF($E37="SINAPI",VLOOKUP(F37,'SINAPI_ONERADO-06.25'!$B$11:$E$9657,2,FALSE),IF($E37="CDHU",VLOOKUP($F37,'CDHU_Onerado-05.25-(198)'!$A$9:$F$4118,2,FALSE),IF($E37="FDE",VLOOKUP($F37,#REF!,2,FALSE),IF($E37="SIURB (E)",VLOOKUP($F37,'EDIF sem Des Jan25'!$A$3:$D$3000,2,FALSE),IF($E37="SIURB (I)",VLOOKUP($F37,'INFRA sem Des Jan25'!$A$2:$D$1000,2,FALSE),IF($E37="SICRO NOVO",VLOOKUP($F37,'SICRO.DNIT ONERADA 04.25'!$A$4:$D$7000,2,FALSE),IF($E37="COMPOSIÇÃO",VLOOKUP($F37,#REF!,2),IF($E37="DER",VLOOKUP($F37,#REF!,2,0)))))))))</f>
        <v>Escavação e carga mecanizada em solo de 1ª categoria, em campo aberto</v>
      </c>
      <c r="H37" s="181" t="str">
        <f>IF($E37="SINAPI",VLOOKUP($F37,'SINAPI_ONERADO-06.25'!$B$11:$E$9657,3,FALSE),IF($E37="CDHU",VLOOKUP($F37,'CDHU_Onerado-05.25-(198)'!$A$9:$F$4118,3,FALSE),IF($E37="FDE",VLOOKUP($F37,#REF!,3,FALSE),IF($E37="SIURB (E)",VLOOKUP($F37,'EDIF sem Des Jan25'!$A$3:$D$3000,3,FALSE),IF($E37="SIURB (I)",VLOOKUP($F37,'INFRA sem Des Jan25'!$A$2:$D$1000,3,FALSE),IF($E37="SICRO NOVO",VLOOKUP($F37,'SICRO.DNIT ONERADA 04.25'!$A$4:$D$7000,3,FALSE),IF($E37="DER",VLOOKUP($F37,#REF!,3,0))))))))</f>
        <v>M3</v>
      </c>
      <c r="I37" s="565">
        <f>IF(D37&lt;&gt;0,INDEX('MEMORIA CALCULO'!$A$1:$P$2515,MATCH(D37,'MEMORIA CALCULO'!$A$1:$A$2515,0),16),0)</f>
        <v>875.15</v>
      </c>
      <c r="J37" s="560">
        <f>IF($E37="SINAPI",VLOOKUP($F37,'SINAPI_ONERADO-06.25'!$B$11:$E$9657,4,FALSE),IF($E37="CDHU",VLOOKUP($F37,'CDHU_Onerado-05.25-(198)'!$A$9:$F$4118,6,FALSE),IF($E37="FDE",VLOOKUP($F37,#REF!,5,FALSE),IF($E37="SIURB (E)",VLOOKUP($F37,'EDIF sem Des Jan25'!$A$3:$D$3000,4,FALSE),IF($E37="SIURB (I)",VLOOKUP($F37,'INFRA sem Des Jan25'!$A$2:$D$1000,4,FALSE),IF($E37="SICRO NOVO",VLOOKUP($F37,'SICRO.DNIT ONERADA 04.25'!$A$4:$D$7000,4,FALSE),IF($E37="DER",VLOOKUP($F37,#REF!,4,0))))))))</f>
        <v>16.79</v>
      </c>
      <c r="K37" s="496">
        <f>J37*(1+IF(N37="x",'CLIENTE-OBJETO'!$P$3,$E$7))</f>
        <v>20.27</v>
      </c>
      <c r="L37" s="496">
        <f t="shared" ref="L37:L38" si="21">ROUND(ROUND(I37,2)*ROUND(K37,2),2)</f>
        <v>17739.29</v>
      </c>
      <c r="M37" s="144"/>
      <c r="N37" s="180"/>
      <c r="O37" s="91">
        <f t="shared" ref="O37:O38" si="22">IFERROR(L37/$L$13,0)</f>
        <v>1.7100000000000001E-2</v>
      </c>
      <c r="P37" s="369" t="str">
        <f t="shared" ref="P37:P38" si="23">IF(_xlfn.ISFORMULA(J37)&amp;_xlfn.ISFORMULA(K37)&amp;_xlfn.ISFORMULA(L37)&amp;_xlfn.ISFORMULA(I37)="verdadeiroverdadeiroverdadeiroverdadeiro","ok","verificar formulas")</f>
        <v>ok</v>
      </c>
      <c r="Q37" s="529"/>
      <c r="R37" s="536"/>
    </row>
    <row r="38" spans="1:18" s="149" customFormat="1">
      <c r="A38" s="175" t="str">
        <f t="shared" si="20"/>
        <v>4</v>
      </c>
      <c r="B38" s="176">
        <f>B37</f>
        <v>4</v>
      </c>
      <c r="C38" s="164">
        <f t="shared" ref="C38" si="24">IF(D38="",0,B38)</f>
        <v>4</v>
      </c>
      <c r="D38" s="507">
        <f>D37+1</f>
        <v>4002</v>
      </c>
      <c r="E38" s="464" t="s">
        <v>28</v>
      </c>
      <c r="F38" s="505" t="s">
        <v>85</v>
      </c>
      <c r="G38" s="560" t="str">
        <f>IF($E38="SINAPI",VLOOKUP(F38,'SINAPI_ONERADO-06.25'!$B$11:$E$9657,2,FALSE),IF($E38="CDHU",VLOOKUP($F38,'CDHU_Onerado-05.25-(198)'!$A$9:$F$4118,2,FALSE),IF($E38="FDE",VLOOKUP($F38,#REF!,2,FALSE),IF($E38="SIURB (E)",VLOOKUP($F38,'EDIF sem Des Jan25'!$A$3:$D$3000,2,FALSE),IF($E38="SIURB (I)",VLOOKUP($F38,'INFRA sem Des Jan25'!$A$2:$D$1000,2,FALSE),IF($E38="SICRO NOVO",VLOOKUP($F38,'SICRO.DNIT ONERADA 04.25'!$A$4:$D$7000,2,FALSE),IF($E38="COMPOSIÇÃO",VLOOKUP($F38,#REF!,2),IF($E38="DER",VLOOKUP($F38,#REF!,2,0)))))))))</f>
        <v>Reaterro compactado mecanizado de vala ou cava com compactador</v>
      </c>
      <c r="H38" s="181" t="str">
        <f>IF($E38="SINAPI",VLOOKUP($F38,'SINAPI_ONERADO-06.25'!$B$11:$E$9657,3,FALSE),IF($E38="CDHU",VLOOKUP($F38,'CDHU_Onerado-05.25-(198)'!$A$9:$F$4118,3,FALSE),IF($E38="FDE",VLOOKUP($F38,#REF!,3,FALSE),IF($E38="SIURB (E)",VLOOKUP($F38,'EDIF sem Des Jan25'!$A$3:$D$3000,3,FALSE),IF($E38="SIURB (I)",VLOOKUP($F38,'INFRA sem Des Jan25'!$A$2:$D$1000,3,FALSE),IF($E38="SICRO NOVO",VLOOKUP($F38,'SICRO.DNIT ONERADA 04.25'!$A$4:$D$7000,3,FALSE),IF($E38="DER",VLOOKUP($F38,#REF!,3,0))))))))</f>
        <v>M3</v>
      </c>
      <c r="I38" s="565">
        <f>IF(D38&lt;&gt;0,INDEX('MEMORIA CALCULO'!$A$1:$P$2515,MATCH(D38,'MEMORIA CALCULO'!$A$1:$A$2515,0),16),0)</f>
        <v>360.91</v>
      </c>
      <c r="J38" s="560">
        <f>IF($E38="SINAPI",VLOOKUP($F38,'SINAPI_ONERADO-06.25'!$B$11:$E$9657,4,FALSE),IF($E38="CDHU",VLOOKUP($F38,'CDHU_Onerado-05.25-(198)'!$A$9:$F$4118,6,FALSE),IF($E38="FDE",VLOOKUP($F38,#REF!,5,FALSE),IF($E38="SIURB (E)",VLOOKUP($F38,'EDIF sem Des Jan25'!$A$3:$D$3000,4,FALSE),IF($E38="SIURB (I)",VLOOKUP($F38,'INFRA sem Des Jan25'!$A$2:$D$1000,4,FALSE),IF($E38="SICRO NOVO",VLOOKUP($F38,'SICRO.DNIT ONERADA 04.25'!$A$4:$D$7000,4,FALSE),IF($E38="DER",VLOOKUP($F38,#REF!,4,0))))))))</f>
        <v>7.57</v>
      </c>
      <c r="K38" s="496">
        <f>J38*(1+IF(N38="x",'CLIENTE-OBJETO'!$P$3,$E$7))</f>
        <v>9.14</v>
      </c>
      <c r="L38" s="496">
        <f t="shared" si="21"/>
        <v>3298.72</v>
      </c>
      <c r="M38" s="144"/>
      <c r="N38" s="180"/>
      <c r="O38" s="91">
        <f t="shared" si="22"/>
        <v>3.2000000000000002E-3</v>
      </c>
      <c r="P38" s="369" t="str">
        <f t="shared" si="23"/>
        <v>ok</v>
      </c>
      <c r="Q38" s="529"/>
      <c r="R38" s="536"/>
    </row>
    <row r="39" spans="1:18" s="166" customFormat="1">
      <c r="A39" s="175"/>
      <c r="B39" s="176"/>
      <c r="C39" s="164"/>
      <c r="D39" s="501"/>
      <c r="E39" s="621" t="s">
        <v>86</v>
      </c>
      <c r="F39" s="501"/>
      <c r="G39" s="182"/>
      <c r="H39" s="502"/>
      <c r="I39" s="502"/>
      <c r="J39" s="502"/>
      <c r="K39" s="503"/>
      <c r="L39" s="504"/>
      <c r="M39" s="174"/>
      <c r="N39" s="180"/>
      <c r="O39" s="91"/>
      <c r="P39" s="369"/>
      <c r="Q39" s="92"/>
      <c r="R39" s="536"/>
    </row>
    <row r="40" spans="1:18" s="149" customFormat="1">
      <c r="A40" s="175" t="str">
        <f>LEFT(D40,1)</f>
        <v>4</v>
      </c>
      <c r="B40" s="176">
        <f>B38</f>
        <v>4</v>
      </c>
      <c r="C40" s="164">
        <f>IF(D40="",0,B40)</f>
        <v>4</v>
      </c>
      <c r="D40" s="507">
        <f>D38+1</f>
        <v>4003</v>
      </c>
      <c r="E40" s="179" t="s">
        <v>28</v>
      </c>
      <c r="F40" s="505" t="s">
        <v>87</v>
      </c>
      <c r="G40" s="566" t="str">
        <f>IF($E40="SINAPI",VLOOKUP(F40,'SINAPI_ONERADO-06.25'!$B$11:$E$9657,2,FALSE),IF($E40="CDHU",VLOOKUP($F40,'CDHU_Onerado-05.25-(198)'!$A$9:$F$4118,2,FALSE),IF($E40="FDE",VLOOKUP($F40,#REF!,2,FALSE),IF($E40="SIURB (E)",VLOOKUP($F40,'EDIF sem Des Jan25'!$A$3:$D$3000,2,FALSE),IF($E40="SIURB (I)",VLOOKUP($F40,'INFRA sem Des Jan25'!$A$2:$D$1000,2,FALSE),IF($E40="SICRO NOVO",VLOOKUP($F40,'SICRO.DNIT ONERADA 04.25'!$A$4:$D$7000,2,FALSE),IF($E40="COMPOSIÇÃO",VLOOKUP($F40,#REF!,2),IF($E40="DER",VLOOKUP($F40,#REF!,2,0)))))))))</f>
        <v>Transporte de solo de 1ª e 2ª categoria por caminhão para distâncias superiores ao 5° km até o 10° km</v>
      </c>
      <c r="H40" s="567" t="str">
        <f>IF($E40="SINAPI",VLOOKUP($F40,'SINAPI_ONERADO-06.25'!$B$11:$E$9657,3,FALSE),IF($E40="CDHU",VLOOKUP($F40,'CDHU_Onerado-05.25-(198)'!$A$9:$F$4118,3,FALSE),IF($E40="FDE",VLOOKUP($F40,#REF!,3,FALSE),IF($E40="SIURB (E)",VLOOKUP($F40,'EDIF sem Des Jan25'!$A$3:$D$3000,3,FALSE),IF($E40="SIURB (I)",VLOOKUP($F40,'INFRA sem Des Jan25'!$A$2:$D$1000,3,FALSE),IF($E40="SICRO NOVO",VLOOKUP($F40,'SICRO.DNIT ONERADA 04.25'!$A$4:$D$7000,3,FALSE),IF($E40="DER",VLOOKUP($F40,#REF!,3,0))))))))</f>
        <v>M3</v>
      </c>
      <c r="I40" s="568">
        <f>IF(D40&lt;&gt;0,INDEX('MEMORIA CALCULO'!$A$1:$P$2515,MATCH(D40,'MEMORIA CALCULO'!$A$1:$A$2515,0),16),0)</f>
        <v>514.24</v>
      </c>
      <c r="J40" s="566">
        <f>IF($E40="SINAPI",VLOOKUP($F40,'SINAPI_ONERADO-06.25'!$B$11:$E$9657,4,FALSE),IF($E40="CDHU",VLOOKUP($F40,'CDHU_Onerado-05.25-(198)'!$A$9:$F$4118,6,FALSE),IF($E40="FDE",VLOOKUP($F40,#REF!,5,FALSE),IF($E40="SIURB (E)",VLOOKUP($F40,'EDIF sem Des Jan25'!$A$3:$D$3000,4,FALSE),IF($E40="SIURB (I)",VLOOKUP($F40,'INFRA sem Des Jan25'!$A$2:$D$1000,4,FALSE),IF($E40="SICRO NOVO",VLOOKUP($F40,'SICRO.DNIT ONERADA 04.25'!$A$4:$D$7000,4,FALSE),IF($E40="DER",VLOOKUP($F40,#REF!,4,0))))))))</f>
        <v>19.57</v>
      </c>
      <c r="K40" s="506">
        <f>J40*(1+IF(N40="x",'CLIENTE-OBJETO'!$P$3,$E$7))</f>
        <v>23.63</v>
      </c>
      <c r="L40" s="506">
        <f t="shared" ref="L40:L41" si="25">ROUND(ROUND(I40,2)*ROUND(K40,2),2)</f>
        <v>12151.49</v>
      </c>
      <c r="M40" s="144"/>
      <c r="N40" s="180"/>
      <c r="O40" s="91">
        <f>IFERROR(L40/$L$13,0)</f>
        <v>1.17E-2</v>
      </c>
      <c r="P40" s="369" t="str">
        <f>IF(_xlfn.ISFORMULA(J40)&amp;_xlfn.ISFORMULA(K40)&amp;_xlfn.ISFORMULA(L40)&amp;_xlfn.ISFORMULA(I40)="verdadeiroverdadeiroverdadeiroverdadeiro","ok","verificar formulas")</f>
        <v>ok</v>
      </c>
      <c r="Q40" s="530"/>
      <c r="R40" s="536"/>
    </row>
    <row r="41" spans="1:18" s="149" customFormat="1">
      <c r="A41" s="175" t="str">
        <f>LEFT(D41,1)</f>
        <v>4</v>
      </c>
      <c r="B41" s="176">
        <f>B40</f>
        <v>4</v>
      </c>
      <c r="C41" s="164">
        <f>IF(D41="",0,B41)</f>
        <v>4</v>
      </c>
      <c r="D41" s="507">
        <f>D40+1</f>
        <v>4004</v>
      </c>
      <c r="E41" s="179" t="s">
        <v>28</v>
      </c>
      <c r="F41" s="505" t="s">
        <v>88</v>
      </c>
      <c r="G41" s="560" t="str">
        <f>IF($E41="SINAPI",VLOOKUP(F41,'SINAPI_ONERADO-06.25'!$B$11:$E$9657,2,FALSE),IF($E41="CDHU",VLOOKUP($F41,'CDHU_Onerado-05.25-(198)'!$A$9:$F$4118,2,FALSE),IF($E41="FDE",VLOOKUP($F41,#REF!,2,FALSE),IF($E41="SIURB (E)",VLOOKUP($F41,'EDIF sem Des Jan25'!$A$3:$D$3000,2,FALSE),IF($E41="SIURB (I)",VLOOKUP($F41,'INFRA sem Des Jan25'!$A$2:$D$1000,2,FALSE),IF($E41="SICRO NOVO",VLOOKUP($F41,'SICRO.DNIT ONERADA 04.25'!$A$4:$D$7000,2,FALSE),IF($E41="COMPOSIÇÃO",VLOOKUP($F41,#REF!,2),IF($E41="DER",VLOOKUP($F41,#REF!,2,0)))))))))</f>
        <v>Espalhamento de solo em bota-fora com compactação sem controle</v>
      </c>
      <c r="H41" s="181" t="str">
        <f>IF($E41="SINAPI",VLOOKUP($F41,'SINAPI_ONERADO-06.25'!$B$11:$E$9657,3,FALSE),IF($E41="CDHU",VLOOKUP($F41,'CDHU_Onerado-05.25-(198)'!$A$9:$F$4118,3,FALSE),IF($E41="FDE",VLOOKUP($F41,#REF!,3,FALSE),IF($E41="SIURB (E)",VLOOKUP($F41,'EDIF sem Des Jan25'!$A$3:$D$3000,3,FALSE),IF($E41="SIURB (I)",VLOOKUP($F41,'INFRA sem Des Jan25'!$A$2:$D$1000,3,FALSE),IF($E41="SICRO NOVO",VLOOKUP($F41,'SICRO.DNIT ONERADA 04.25'!$A$4:$D$7000,3,FALSE),IF($E41="DER",VLOOKUP($F41,#REF!,3,0))))))))</f>
        <v>M3</v>
      </c>
      <c r="I41" s="565">
        <f>IF(D41&lt;&gt;0,INDEX('MEMORIA CALCULO'!$A$1:$P$2515,MATCH(D41,'MEMORIA CALCULO'!$A$1:$A$2515,0),16),0)</f>
        <v>514.24</v>
      </c>
      <c r="J41" s="560">
        <f>IF($E41="SINAPI",VLOOKUP($F41,'SINAPI_ONERADO-06.25'!$B$11:$E$9657,4,FALSE),IF($E41="CDHU",VLOOKUP($F41,'CDHU_Onerado-05.25-(198)'!$A$9:$F$4118,6,FALSE),IF($E41="FDE",VLOOKUP($F41,#REF!,5,FALSE),IF($E41="SIURB (E)",VLOOKUP($F41,'EDIF sem Des Jan25'!$A$3:$D$3000,4,FALSE),IF($E41="SIURB (I)",VLOOKUP($F41,'INFRA sem Des Jan25'!$A$2:$D$1000,4,FALSE),IF($E41="SICRO NOVO",VLOOKUP($F41,'SICRO.DNIT ONERADA 04.25'!$A$4:$D$7000,4,FALSE),IF($E41="DER",VLOOKUP($F41,#REF!,4,0))))))))</f>
        <v>5.59</v>
      </c>
      <c r="K41" s="496">
        <f>J41*(1+IF(N41="x",'CLIENTE-OBJETO'!$P$3,$E$7))</f>
        <v>6.75</v>
      </c>
      <c r="L41" s="496">
        <f t="shared" si="25"/>
        <v>3471.12</v>
      </c>
      <c r="M41" s="144"/>
      <c r="N41" s="180"/>
      <c r="O41" s="91">
        <f t="shared" ref="O41:O42" si="26">IFERROR(L41/$L$13,0)</f>
        <v>3.3E-3</v>
      </c>
      <c r="P41" s="369" t="str">
        <f t="shared" si="13"/>
        <v>ok</v>
      </c>
      <c r="Q41" s="529"/>
      <c r="R41" s="536"/>
    </row>
    <row r="42" spans="1:18" s="149" customFormat="1">
      <c r="A42" s="175" t="str">
        <f t="shared" ref="A42" si="27">LEFT(D42,1)</f>
        <v>4</v>
      </c>
      <c r="B42" s="176">
        <f>B40</f>
        <v>4</v>
      </c>
      <c r="C42" s="164">
        <f t="shared" ref="C42" si="28">IF(D42="",0,B42)</f>
        <v>4</v>
      </c>
      <c r="D42" s="507">
        <f>D41+1</f>
        <v>4005</v>
      </c>
      <c r="E42" s="179" t="s">
        <v>28</v>
      </c>
      <c r="F42" s="505" t="s">
        <v>89</v>
      </c>
      <c r="G42" s="560" t="str">
        <f>IF($E42="SINAPI",VLOOKUP(F42,'SINAPI_ONERADO-06.25'!$B$11:$E$9657,2,FALSE),IF($E42="CDHU",VLOOKUP($F42,'CDHU_Onerado-05.25-(198)'!$A$9:$F$4118,2,FALSE),IF($E42="FDE",VLOOKUP($F42,#REF!,2,FALSE),IF($E42="SIURB (E)",VLOOKUP($F42,'EDIF sem Des Jan25'!$A$3:$D$3000,2,FALSE),IF($E42="SIURB (I)",VLOOKUP($F42,'INFRA sem Des Jan25'!$A$2:$D$1000,2,FALSE),IF($E42="SICRO NOVO",VLOOKUP($F42,'SICRO.DNIT ONERADA 04.25'!$A$4:$D$7000,2,FALSE),IF($E42="COMPOSIÇÃO",VLOOKUP($F42,#REF!,2),IF($E42="DER",VLOOKUP($F42,#REF!,2,0)))))))))</f>
        <v>Taxa de destinação de resíduo sólido em aterro, tipo solo/terra</v>
      </c>
      <c r="H42" s="181" t="str">
        <f>IF($E42="SINAPI",VLOOKUP($F42,'SINAPI_ONERADO-06.25'!$B$11:$E$9657,3,FALSE),IF($E42="CDHU",VLOOKUP($F42,'CDHU_Onerado-05.25-(198)'!$A$9:$F$4118,3,FALSE),IF($E42="FDE",VLOOKUP($F42,#REF!,3,FALSE),IF($E42="SIURB (E)",VLOOKUP($F42,'EDIF sem Des Jan25'!$A$3:$D$3000,3,FALSE),IF($E42="SIURB (I)",VLOOKUP($F42,'INFRA sem Des Jan25'!$A$2:$D$1000,3,FALSE),IF($E42="SICRO NOVO",VLOOKUP($F42,'SICRO.DNIT ONERADA 04.25'!$A$4:$D$7000,3,FALSE),IF($E42="DER",VLOOKUP($F42,#REF!,3,0))))))))</f>
        <v>M3</v>
      </c>
      <c r="I42" s="565">
        <f>IF(D42&lt;&gt;0,INDEX('MEMORIA CALCULO'!$A$1:$P$2515,MATCH(D42,'MEMORIA CALCULO'!$A$1:$A$2515,0),16),0)</f>
        <v>668.51</v>
      </c>
      <c r="J42" s="560">
        <f>IF($E42="SINAPI",VLOOKUP($F42,'SINAPI_ONERADO-06.25'!$B$11:$E$9657,4,FALSE),IF($E42="CDHU",VLOOKUP($F42,'CDHU_Onerado-05.25-(198)'!$A$9:$F$4118,6,FALSE),IF($E42="FDE",VLOOKUP($F42,#REF!,5,FALSE),IF($E42="SIURB (E)",VLOOKUP($F42,'EDIF sem Des Jan25'!$A$3:$D$3000,4,FALSE),IF($E42="SIURB (I)",VLOOKUP($F42,'INFRA sem Des Jan25'!$A$2:$D$1000,4,FALSE),IF($E42="SICRO NOVO",VLOOKUP($F42,'SICRO.DNIT ONERADA 04.25'!$A$4:$D$7000,4,FALSE),IF($E42="DER",VLOOKUP($F42,#REF!,4,0))))))))</f>
        <v>30.67</v>
      </c>
      <c r="K42" s="496">
        <f>J42*(1+IF(N42="x",'CLIENTE-OBJETO'!$P$3,$E$7))</f>
        <v>37.03</v>
      </c>
      <c r="L42" s="496">
        <f>ROUND(ROUND(I42,2)*ROUND(K42,2),2)</f>
        <v>24754.93</v>
      </c>
      <c r="M42" s="144"/>
      <c r="N42" s="180"/>
      <c r="O42" s="91">
        <f t="shared" si="26"/>
        <v>2.3800000000000002E-2</v>
      </c>
      <c r="P42" s="369" t="str">
        <f t="shared" ref="P42" si="29">IF(_xlfn.ISFORMULA(J42)&amp;_xlfn.ISFORMULA(K42)&amp;_xlfn.ISFORMULA(L42)&amp;_xlfn.ISFORMULA(I42)="verdadeiroverdadeiroverdadeiroverdadeiro","ok","verificar formulas")</f>
        <v>ok</v>
      </c>
      <c r="Q42" s="529"/>
      <c r="R42" s="536"/>
    </row>
    <row r="43" spans="1:18" s="166" customFormat="1">
      <c r="A43" s="175"/>
      <c r="B43" s="176"/>
      <c r="C43" s="164"/>
      <c r="D43" s="501"/>
      <c r="E43" s="621" t="s">
        <v>90</v>
      </c>
      <c r="F43" s="501"/>
      <c r="G43" s="182"/>
      <c r="H43" s="502"/>
      <c r="I43" s="502"/>
      <c r="J43" s="502"/>
      <c r="K43" s="503"/>
      <c r="L43" s="504"/>
      <c r="M43" s="174"/>
      <c r="N43" s="180"/>
      <c r="O43" s="91"/>
      <c r="P43" s="369"/>
      <c r="Q43" s="92"/>
      <c r="R43" s="536"/>
    </row>
    <row r="44" spans="1:18" s="149" customFormat="1">
      <c r="A44" s="175" t="str">
        <f>LEFT(D44,1)</f>
        <v>4</v>
      </c>
      <c r="B44" s="176">
        <f>B41</f>
        <v>4</v>
      </c>
      <c r="C44" s="164">
        <f>IF(D44="",0,B44)</f>
        <v>4</v>
      </c>
      <c r="D44" s="507">
        <f>D42+1</f>
        <v>4006</v>
      </c>
      <c r="E44" s="179" t="s">
        <v>28</v>
      </c>
      <c r="F44" s="505" t="s">
        <v>91</v>
      </c>
      <c r="G44" s="566" t="str">
        <f>IF($E44="SINAPI",VLOOKUP(F44,'SINAPI_ONERADO-06.25'!$B$11:$E$9657,2,FALSE),IF($E44="CDHU",VLOOKUP($F44,'CDHU_Onerado-05.25-(198)'!$A$9:$F$4118,2,FALSE),IF($E44="FDE",VLOOKUP($F44,#REF!,2,FALSE),IF($E44="SIURB (E)",VLOOKUP($F44,'EDIF sem Des Jan25'!$A$3:$D$3000,2,FALSE),IF($E44="SIURB (I)",VLOOKUP($F44,'INFRA sem Des Jan25'!$A$2:$D$1000,2,FALSE),IF($E44="SICRO NOVO",VLOOKUP($F44,'SICRO.DNIT ONERADA 04.25'!$A$4:$D$7000,2,FALSE),IF($E44="COMPOSIÇÃO",VLOOKUP($F44,#REF!,2),IF($E44="DER",VLOOKUP($F44,#REF!,2,0)))))))))</f>
        <v>Plantio de grama batatais em placas (praças e áreas abertas)</v>
      </c>
      <c r="H44" s="567" t="str">
        <f>IF($E44="SINAPI",VLOOKUP($F44,'SINAPI_ONERADO-06.25'!$B$11:$E$9657,3,FALSE),IF($E44="CDHU",VLOOKUP($F44,'CDHU_Onerado-05.25-(198)'!$A$9:$F$4118,3,FALSE),IF($E44="FDE",VLOOKUP($F44,#REF!,3,FALSE),IF($E44="SIURB (E)",VLOOKUP($F44,'EDIF sem Des Jan25'!$A$3:$D$3000,3,FALSE),IF($E44="SIURB (I)",VLOOKUP($F44,'INFRA sem Des Jan25'!$A$2:$D$1000,3,FALSE),IF($E44="SICRO NOVO",VLOOKUP($F44,'SICRO.DNIT ONERADA 04.25'!$A$4:$D$7000,3,FALSE),IF($E44="DER",VLOOKUP($F44,#REF!,3,0))))))))</f>
        <v>M2</v>
      </c>
      <c r="I44" s="568">
        <f>IF(D44&lt;&gt;0,INDEX('MEMORIA CALCULO'!$A$1:$P$2515,MATCH(D44,'MEMORIA CALCULO'!$A$1:$A$2515,0),16),0)</f>
        <v>177</v>
      </c>
      <c r="J44" s="566">
        <f>IF($E44="SINAPI",VLOOKUP($F44,'SINAPI_ONERADO-06.25'!$B$11:$E$9657,4,FALSE),IF($E44="CDHU",VLOOKUP($F44,'CDHU_Onerado-05.25-(198)'!$A$9:$F$4118,6,FALSE),IF($E44="FDE",VLOOKUP($F44,#REF!,5,FALSE),IF($E44="SIURB (E)",VLOOKUP($F44,'EDIF sem Des Jan25'!$A$3:$D$3000,4,FALSE),IF($E44="SIURB (I)",VLOOKUP($F44,'INFRA sem Des Jan25'!$A$2:$D$1000,4,FALSE),IF($E44="SICRO NOVO",VLOOKUP($F44,'SICRO.DNIT ONERADA 04.25'!$A$4:$D$7000,4,FALSE),IF($E44="DER",VLOOKUP($F44,#REF!,4,0))))))))</f>
        <v>14.47</v>
      </c>
      <c r="K44" s="506">
        <f>J44*(1+IF(N44="x",'CLIENTE-OBJETO'!$P$3,$E$7))</f>
        <v>17.47</v>
      </c>
      <c r="L44" s="506">
        <f t="shared" ref="L44:L45" si="30">ROUND(ROUND(I44,2)*ROUND(K44,2),2)</f>
        <v>3092.19</v>
      </c>
      <c r="M44" s="144"/>
      <c r="N44" s="180"/>
      <c r="O44" s="91">
        <f>IFERROR(L44/$L$13,0)</f>
        <v>3.0000000000000001E-3</v>
      </c>
      <c r="P44" s="369" t="str">
        <f>IF(_xlfn.ISFORMULA(J44)&amp;_xlfn.ISFORMULA(K44)&amp;_xlfn.ISFORMULA(L44)&amp;_xlfn.ISFORMULA(I44)="verdadeiroverdadeiroverdadeiroverdadeiro","ok","verificar formulas")</f>
        <v>ok</v>
      </c>
      <c r="Q44" s="530"/>
      <c r="R44" s="536"/>
    </row>
    <row r="45" spans="1:18" s="149" customFormat="1">
      <c r="A45" s="175" t="str">
        <f>LEFT(D45,1)</f>
        <v>4</v>
      </c>
      <c r="B45" s="176">
        <f>B44</f>
        <v>4</v>
      </c>
      <c r="C45" s="164">
        <f>IF(D45="",0,B45)</f>
        <v>4</v>
      </c>
      <c r="D45" s="507">
        <f>D44+1</f>
        <v>4007</v>
      </c>
      <c r="E45" s="179" t="s">
        <v>28</v>
      </c>
      <c r="F45" s="505" t="s">
        <v>92</v>
      </c>
      <c r="G45" s="560" t="str">
        <f>IF($E45="SINAPI",VLOOKUP(F45,'SINAPI_ONERADO-06.25'!$B$11:$E$9657,2,FALSE),IF($E45="CDHU",VLOOKUP($F45,'CDHU_Onerado-05.25-(198)'!$A$9:$F$4118,2,FALSE),IF($E45="FDE",VLOOKUP($F45,#REF!,2,FALSE),IF($E45="SIURB (E)",VLOOKUP($F45,'EDIF sem Des Jan25'!$A$3:$D$3000,2,FALSE),IF($E45="SIURB (I)",VLOOKUP($F45,'INFRA sem Des Jan25'!$A$2:$D$1000,2,FALSE),IF($E45="SICRO NOVO",VLOOKUP($F45,'SICRO.DNIT ONERADA 04.25'!$A$4:$D$7000,2,FALSE),IF($E45="COMPOSIÇÃO",VLOOKUP($F45,#REF!,2),IF($E45="DER",VLOOKUP($F45,#REF!,2,0)))))))))</f>
        <v>Plantio de grama pelo processo hidrossemeadura</v>
      </c>
      <c r="H45" s="181" t="str">
        <f>IF($E45="SINAPI",VLOOKUP($F45,'SINAPI_ONERADO-06.25'!$B$11:$E$9657,3,FALSE),IF($E45="CDHU",VLOOKUP($F45,'CDHU_Onerado-05.25-(198)'!$A$9:$F$4118,3,FALSE),IF($E45="FDE",VLOOKUP($F45,#REF!,3,FALSE),IF($E45="SIURB (E)",VLOOKUP($F45,'EDIF sem Des Jan25'!$A$3:$D$3000,3,FALSE),IF($E45="SIURB (I)",VLOOKUP($F45,'INFRA sem Des Jan25'!$A$2:$D$1000,3,FALSE),IF($E45="SICRO NOVO",VLOOKUP($F45,'SICRO.DNIT ONERADA 04.25'!$A$4:$D$7000,3,FALSE),IF($E45="DER",VLOOKUP($F45,#REF!,3,0))))))))</f>
        <v>M2</v>
      </c>
      <c r="I45" s="565">
        <f>IF(D45&lt;&gt;0,INDEX('MEMORIA CALCULO'!$A$1:$P$2515,MATCH(D45,'MEMORIA CALCULO'!$A$1:$A$2515,0),16),0)</f>
        <v>177</v>
      </c>
      <c r="J45" s="560">
        <f>IF($E45="SINAPI",VLOOKUP($F45,'SINAPI_ONERADO-06.25'!$B$11:$E$9657,4,FALSE),IF($E45="CDHU",VLOOKUP($F45,'CDHU_Onerado-05.25-(198)'!$A$9:$F$4118,6,FALSE),IF($E45="FDE",VLOOKUP($F45,#REF!,5,FALSE),IF($E45="SIURB (E)",VLOOKUP($F45,'EDIF sem Des Jan25'!$A$3:$D$3000,4,FALSE),IF($E45="SIURB (I)",VLOOKUP($F45,'INFRA sem Des Jan25'!$A$2:$D$1000,4,FALSE),IF($E45="SICRO NOVO",VLOOKUP($F45,'SICRO.DNIT ONERADA 04.25'!$A$4:$D$7000,4,FALSE),IF($E45="DER",VLOOKUP($F45,#REF!,4,0))))))))</f>
        <v>13.72</v>
      </c>
      <c r="K45" s="496">
        <f>J45*(1+IF(N45="x",'CLIENTE-OBJETO'!$P$3,$E$7))</f>
        <v>16.559999999999999</v>
      </c>
      <c r="L45" s="496">
        <f t="shared" si="30"/>
        <v>2931.12</v>
      </c>
      <c r="M45" s="144"/>
      <c r="N45" s="180"/>
      <c r="O45" s="91">
        <f t="shared" ref="O45" si="31">IFERROR(L45/$L$13,0)</f>
        <v>2.8E-3</v>
      </c>
      <c r="P45" s="369" t="str">
        <f t="shared" ref="P45" si="32">IF(_xlfn.ISFORMULA(J45)&amp;_xlfn.ISFORMULA(K45)&amp;_xlfn.ISFORMULA(L45)&amp;_xlfn.ISFORMULA(I45)="verdadeiroverdadeiroverdadeiroverdadeiro","ok","verificar formulas")</f>
        <v>ok</v>
      </c>
      <c r="Q45" s="529"/>
      <c r="R45" s="536"/>
    </row>
    <row r="46" spans="1:18" s="149" customFormat="1" hidden="1">
      <c r="A46" s="175"/>
      <c r="B46" s="176"/>
      <c r="C46" s="164"/>
      <c r="D46" s="507"/>
      <c r="E46" s="463"/>
      <c r="F46" s="463"/>
      <c r="G46" s="463"/>
      <c r="H46" s="463"/>
      <c r="I46" s="463"/>
      <c r="J46" s="463"/>
      <c r="K46" s="463"/>
      <c r="L46" s="463"/>
      <c r="M46" s="144"/>
      <c r="N46" s="180"/>
      <c r="O46" s="91"/>
      <c r="P46" s="369"/>
      <c r="Q46" s="529"/>
      <c r="R46" s="536"/>
    </row>
    <row r="47" spans="1:18" s="166" customFormat="1">
      <c r="A47" s="175" t="str">
        <f>LEFT(D47,2)</f>
        <v>5</v>
      </c>
      <c r="B47" s="176">
        <f>D47</f>
        <v>5</v>
      </c>
      <c r="C47" s="164">
        <f>IF(D47="",0,B47)</f>
        <v>5</v>
      </c>
      <c r="D47" s="487">
        <f>D35+1</f>
        <v>5</v>
      </c>
      <c r="E47" s="488" t="s">
        <v>93</v>
      </c>
      <c r="F47" s="500"/>
      <c r="G47" s="490"/>
      <c r="H47" s="489"/>
      <c r="I47" s="491"/>
      <c r="J47" s="492"/>
      <c r="K47" s="493" t="s">
        <v>71</v>
      </c>
      <c r="L47" s="494">
        <f>SUMIF(C49:C382,D47,L49:L390)</f>
        <v>630086.48</v>
      </c>
      <c r="M47" s="174"/>
      <c r="N47" s="180"/>
      <c r="O47" s="156">
        <f>IFERROR(L47/$L$13,0)</f>
        <v>0.60650000000000004</v>
      </c>
      <c r="P47" s="369"/>
      <c r="Q47" s="528"/>
      <c r="R47" s="100"/>
    </row>
    <row r="48" spans="1:18" s="166" customFormat="1">
      <c r="A48" s="175"/>
      <c r="B48" s="176"/>
      <c r="C48" s="164"/>
      <c r="D48" s="501"/>
      <c r="E48" s="621" t="s">
        <v>94</v>
      </c>
      <c r="F48" s="501"/>
      <c r="G48" s="182"/>
      <c r="H48" s="502"/>
      <c r="I48" s="502"/>
      <c r="J48" s="502"/>
      <c r="K48" s="503"/>
      <c r="L48" s="504"/>
      <c r="M48" s="174"/>
      <c r="N48" s="180"/>
      <c r="O48" s="156"/>
      <c r="P48" s="369"/>
      <c r="Q48" s="528"/>
      <c r="R48" s="100"/>
    </row>
    <row r="49" spans="1:18" s="149" customFormat="1">
      <c r="A49" s="175" t="str">
        <f>LEFT(D49,1)</f>
        <v>5</v>
      </c>
      <c r="B49" s="176">
        <f>B47</f>
        <v>5</v>
      </c>
      <c r="C49" s="164">
        <f>IF(D49="",0,B49)</f>
        <v>5</v>
      </c>
      <c r="D49" s="507">
        <f>(D47*1000)+1</f>
        <v>5001</v>
      </c>
      <c r="E49" s="179" t="s">
        <v>28</v>
      </c>
      <c r="F49" s="495" t="s">
        <v>95</v>
      </c>
      <c r="G49" s="560" t="str">
        <f>IF($E49="SINAPI",VLOOKUP(F49,'SINAPI_ONERADO-06.25'!$B$11:$E$9657,2,FALSE),IF($E49="CDHU",VLOOKUP($F49,'CDHU_Onerado-05.25-(198)'!$A$9:$F$4118,2,FALSE),IF($E49="FDE",VLOOKUP($F49,#REF!,2,FALSE),IF($E49="SIURB (E)",VLOOKUP($F49,'EDIF sem Des Jan25'!$A$3:$D$3000,2,FALSE),IF($E49="SIURB (I)",VLOOKUP($F49,'INFRA sem Des Jan25'!$A$2:$D$1000,2,FALSE),IF($E49="SICRO NOVO",VLOOKUP($F49,'SICRO.DNIT ONERADA 04.25'!$A$4:$D$7000,2,FALSE),IF($E49="COMPOSIÇÃO",VLOOKUP($F49,#REF!,2),IF($E49="DER",VLOOKUP($F49,#REF!,2,0)))))))))</f>
        <v>Locação de vias, calçadas, tanques e lagoas</v>
      </c>
      <c r="H49" s="181" t="str">
        <f>IF($E49="SINAPI",VLOOKUP($F49,'SINAPI_ONERADO-06.25'!$B$11:$E$9657,3,FALSE),IF($E49="CDHU",VLOOKUP($F49,'CDHU_Onerado-05.25-(198)'!$A$9:$F$4118,3,FALSE),IF($E49="FDE",VLOOKUP($F49,#REF!,3,FALSE),IF($E49="SIURB (E)",VLOOKUP($F49,'EDIF sem Des Jan25'!$A$3:$D$3000,3,FALSE),IF($E49="SIURB (I)",VLOOKUP($F49,'INFRA sem Des Jan25'!$A$2:$D$1000,3,FALSE),IF($E49="SICRO NOVO",VLOOKUP($F49,'SICRO.DNIT ONERADA 04.25'!$A$4:$D$7000,3,FALSE),IF($E49="DER",VLOOKUP($F49,#REF!,3,0))))))))</f>
        <v>M2</v>
      </c>
      <c r="I49" s="568">
        <f>IF(D49&lt;&gt;0,INDEX('MEMORIA CALCULO'!$A$1:$P$2515,MATCH(D49,'MEMORIA CALCULO'!$A$1:$A$2515,0),16),0)</f>
        <v>2624</v>
      </c>
      <c r="J49" s="560">
        <f>IF($E49="SINAPI",VLOOKUP($F49,'SINAPI_ONERADO-06.25'!$B$11:$E$9657,4,FALSE),IF($E49="CDHU",VLOOKUP($F49,'CDHU_Onerado-05.25-(198)'!$A$9:$F$4118,6,FALSE),IF($E49="FDE",VLOOKUP($F49,#REF!,5,FALSE),IF($E49="SIURB (E)",VLOOKUP($F49,'EDIF sem Des Jan25'!$A$3:$D$3000,4,FALSE),IF($E49="SIURB (I)",VLOOKUP($F49,'INFRA sem Des Jan25'!$A$2:$D$1000,4,FALSE),IF($E49="SICRO NOVO",VLOOKUP($F49,'SICRO.DNIT ONERADA 04.25'!$A$4:$D$7000,4,FALSE),IF($E49="DER",VLOOKUP($F49,#REF!,4,0))))))))</f>
        <v>1.88</v>
      </c>
      <c r="K49" s="496">
        <f>J49*(1+IF(N49="x",'CLIENTE-OBJETO'!$P$3,$E$7))</f>
        <v>2.27</v>
      </c>
      <c r="L49" s="496">
        <f t="shared" ref="L49" si="33">ROUND(ROUND(I49,2)*ROUND(K49,2),2)</f>
        <v>5956.48</v>
      </c>
      <c r="M49" s="144"/>
      <c r="N49" s="180"/>
      <c r="O49" s="91">
        <f>IFERROR(L49/$L$13,0)</f>
        <v>5.7000000000000002E-3</v>
      </c>
      <c r="P49" s="369" t="str">
        <f t="shared" ref="P49:P74" si="34">IF(_xlfn.ISFORMULA(J49)&amp;_xlfn.ISFORMULA(K49)&amp;_xlfn.ISFORMULA(L49)&amp;_xlfn.ISFORMULA(I49)="verdadeiroverdadeiroverdadeiroverdadeiro","ok","verificar formulas")</f>
        <v>ok</v>
      </c>
      <c r="Q49" s="529"/>
      <c r="R49" s="535"/>
    </row>
    <row r="50" spans="1:18" s="166" customFormat="1">
      <c r="A50" s="175" t="str">
        <f>LEFT(D50,2)</f>
        <v/>
      </c>
      <c r="B50" s="176"/>
      <c r="C50" s="164"/>
      <c r="D50" s="501"/>
      <c r="E50" s="621" t="s">
        <v>96</v>
      </c>
      <c r="F50" s="501"/>
      <c r="G50" s="182"/>
      <c r="H50" s="502"/>
      <c r="I50" s="502"/>
      <c r="J50" s="502"/>
      <c r="K50" s="503"/>
      <c r="L50" s="504"/>
      <c r="M50" s="174"/>
      <c r="N50" s="180"/>
      <c r="O50" s="156">
        <f>IFERROR(L50/$L$13,0)</f>
        <v>0</v>
      </c>
      <c r="P50" s="369"/>
      <c r="Q50" s="532"/>
      <c r="R50" s="100"/>
    </row>
    <row r="51" spans="1:18" s="149" customFormat="1">
      <c r="A51" s="175" t="str">
        <f t="shared" ref="A51:A52" si="35">LEFT(D51,1)</f>
        <v>5</v>
      </c>
      <c r="B51" s="176">
        <f>B49</f>
        <v>5</v>
      </c>
      <c r="C51" s="164">
        <f>IF(D51="",0,B51)</f>
        <v>5</v>
      </c>
      <c r="D51" s="507">
        <f>D49+1</f>
        <v>5002</v>
      </c>
      <c r="E51" s="179" t="s">
        <v>28</v>
      </c>
      <c r="F51" s="495" t="s">
        <v>97</v>
      </c>
      <c r="G51" s="560" t="str">
        <f>IF($E51="SINAPI",VLOOKUP(F51,'SINAPI_ONERADO-06.25'!$B$11:$E$9657,2,FALSE),IF($E51="CDHU",VLOOKUP($F51,'CDHU_Onerado-05.25-(198)'!$A$9:$F$4118,2,FALSE),IF($E51="FDE",VLOOKUP($F51,#REF!,2,FALSE),IF($E51="SIURB (E)",VLOOKUP($F51,'EDIF sem Des Jan25'!$A$3:$D$3000,2,FALSE),IF($E51="SIURB (I)",VLOOKUP($F51,'INFRA sem Des Jan25'!$A$2:$D$1000,2,FALSE),IF($E51="SICRO NOVO",VLOOKUP($F51,'SICRO.DNIT ONERADA 04.25'!$A$4:$D$7000,2,FALSE),IF($E51="COMPOSIÇÃO",VLOOKUP($F51,#REF!,2),IF($E51="DER",VLOOKUP($F51,#REF!,2,0)))))))))</f>
        <v>Compactação do subleito mínimo de 95% do PN</v>
      </c>
      <c r="H51" s="181" t="str">
        <f>IF($E51="SINAPI",VLOOKUP($F51,'SINAPI_ONERADO-06.25'!$B$11:$E$9657,3,FALSE),IF($E51="CDHU",VLOOKUP($F51,'CDHU_Onerado-05.25-(198)'!$A$9:$F$4118,3,FALSE),IF($E51="FDE",VLOOKUP($F51,#REF!,3,FALSE),IF($E51="SIURB (E)",VLOOKUP($F51,'EDIF sem Des Jan25'!$A$3:$D$3000,3,FALSE),IF($E51="SIURB (I)",VLOOKUP($F51,'INFRA sem Des Jan25'!$A$2:$D$1000,3,FALSE),IF($E51="SICRO NOVO",VLOOKUP($F51,'SICRO.DNIT ONERADA 04.25'!$A$4:$D$7000,3,FALSE),IF($E51="DER",VLOOKUP($F51,#REF!,3,0))))))))</f>
        <v>M3</v>
      </c>
      <c r="I51" s="565">
        <f>IF(D51&lt;&gt;0,INDEX('MEMORIA CALCULO'!$A$1:$P$2515,MATCH(D51,'MEMORIA CALCULO'!$A$1:$A$2515,0),16),0)</f>
        <v>1049.5999999999999</v>
      </c>
      <c r="J51" s="560">
        <f>IF($E51="SINAPI",VLOOKUP($F51,'SINAPI_ONERADO-06.25'!$B$11:$E$9657,4,FALSE),IF($E51="CDHU",VLOOKUP($F51,'CDHU_Onerado-05.25-(198)'!$A$9:$F$4118,6,FALSE),IF($E51="FDE",VLOOKUP($F51,#REF!,5,FALSE),IF($E51="SIURB (E)",VLOOKUP($F51,'EDIF sem Des Jan25'!$A$3:$D$3000,4,FALSE),IF($E51="SIURB (I)",VLOOKUP($F51,'INFRA sem Des Jan25'!$A$2:$D$1000,4,FALSE),IF($E51="SICRO NOVO",VLOOKUP($F51,'SICRO.DNIT ONERADA 04.25'!$A$4:$D$7000,4,FALSE),IF($E51="DER",VLOOKUP($F51,#REF!,4,0))))))))</f>
        <v>21.59</v>
      </c>
      <c r="K51" s="496">
        <f>J51*(1+IF(N51="x",'CLIENTE-OBJETO'!$P$3,$E$7))</f>
        <v>26.07</v>
      </c>
      <c r="L51" s="496">
        <f t="shared" ref="L51:L52" si="36">ROUND(ROUND(I51,2)*ROUND(K51,2),2)</f>
        <v>27363.07</v>
      </c>
      <c r="M51" s="144"/>
      <c r="N51" s="180"/>
      <c r="O51" s="91">
        <f t="shared" ref="O51:O52" si="37">IFERROR(L51/$L$13,0)</f>
        <v>2.63E-2</v>
      </c>
      <c r="P51" s="369" t="str">
        <f>IF(_xlfn.ISFORMULA(J51)&amp;_xlfn.ISFORMULA(K51)&amp;_xlfn.ISFORMULA(L51)&amp;_xlfn.ISFORMULA(I51)="verdadeiroverdadeiroverdadeiroverdadeiro","ok","verificar formulas")</f>
        <v>ok</v>
      </c>
      <c r="Q51" s="529"/>
    </row>
    <row r="52" spans="1:18" s="149" customFormat="1">
      <c r="A52" s="175" t="str">
        <f t="shared" si="35"/>
        <v>5</v>
      </c>
      <c r="B52" s="176">
        <f t="shared" ref="B52" si="38">B51</f>
        <v>5</v>
      </c>
      <c r="C52" s="164">
        <f t="shared" ref="C52" si="39">IF(D52="",0,B52)</f>
        <v>5</v>
      </c>
      <c r="D52" s="507">
        <f>D51+1</f>
        <v>5003</v>
      </c>
      <c r="E52" s="179" t="s">
        <v>28</v>
      </c>
      <c r="F52" s="495" t="s">
        <v>98</v>
      </c>
      <c r="G52" s="560" t="str">
        <f>IF($E52="SINAPI",VLOOKUP(F52,'SINAPI_ONERADO-06.25'!$B$11:$E$9657,2,FALSE),IF($E52="CDHU",VLOOKUP($F52,'CDHU_Onerado-05.25-(198)'!$A$9:$F$4118,2,FALSE),IF($E52="FDE",VLOOKUP($F52,#REF!,2,FALSE),IF($E52="SIURB (E)",VLOOKUP($F52,'EDIF sem Des Jan25'!$A$3:$D$3000,2,FALSE),IF($E52="SIURB (I)",VLOOKUP($F52,'INFRA sem Des Jan25'!$A$2:$D$1000,2,FALSE),IF($E52="SICRO NOVO",VLOOKUP($F52,'SICRO.DNIT ONERADA 04.25'!$A$4:$D$7000,2,FALSE),IF($E52="COMPOSIÇÃO",VLOOKUP($F52,#REF!,2),IF($E52="DER",VLOOKUP($F52,#REF!,2,0)))))))))</f>
        <v>Base de brita graduada</v>
      </c>
      <c r="H52" s="181" t="str">
        <f>IF($E52="SINAPI",VLOOKUP($F52,'SINAPI_ONERADO-06.25'!$B$11:$E$9657,3,FALSE),IF($E52="CDHU",VLOOKUP($F52,'CDHU_Onerado-05.25-(198)'!$A$9:$F$4118,3,FALSE),IF($E52="FDE",VLOOKUP($F52,#REF!,3,FALSE),IF($E52="SIURB (E)",VLOOKUP($F52,'EDIF sem Des Jan25'!$A$3:$D$3000,3,FALSE),IF($E52="SIURB (I)",VLOOKUP($F52,'INFRA sem Des Jan25'!$A$2:$D$1000,3,FALSE),IF($E52="SICRO NOVO",VLOOKUP($F52,'SICRO.DNIT ONERADA 04.25'!$A$4:$D$7000,3,FALSE),IF($E52="DER",VLOOKUP($F52,#REF!,3,0))))))))</f>
        <v>M3</v>
      </c>
      <c r="I52" s="565">
        <f>IF(D52&lt;&gt;0,INDEX('MEMORIA CALCULO'!$A$1:$P$2515,MATCH(D52,'MEMORIA CALCULO'!$A$1:$A$2515,0),16),0)</f>
        <v>656</v>
      </c>
      <c r="J52" s="560">
        <f>IF($E52="SINAPI",VLOOKUP($F52,'SINAPI_ONERADO-06.25'!$B$11:$E$9657,4,FALSE),IF($E52="CDHU",VLOOKUP($F52,'CDHU_Onerado-05.25-(198)'!$A$9:$F$4118,6,FALSE),IF($E52="FDE",VLOOKUP($F52,#REF!,5,FALSE),IF($E52="SIURB (E)",VLOOKUP($F52,'EDIF sem Des Jan25'!$A$3:$D$3000,4,FALSE),IF($E52="SIURB (I)",VLOOKUP($F52,'INFRA sem Des Jan25'!$A$2:$D$1000,4,FALSE),IF($E52="SICRO NOVO",VLOOKUP($F52,'SICRO.DNIT ONERADA 04.25'!$A$4:$D$7000,4,FALSE),IF($E52="DER",VLOOKUP($F52,#REF!,4,0))))))))</f>
        <v>271.33999999999997</v>
      </c>
      <c r="K52" s="496">
        <f>J52*(1+IF(N52="x",'CLIENTE-OBJETO'!$P$3,$E$7))</f>
        <v>327.58999999999997</v>
      </c>
      <c r="L52" s="496">
        <f t="shared" si="36"/>
        <v>214899.04</v>
      </c>
      <c r="M52" s="144"/>
      <c r="N52" s="180"/>
      <c r="O52" s="91">
        <f t="shared" si="37"/>
        <v>0.20680000000000001</v>
      </c>
      <c r="P52" s="369" t="str">
        <f t="shared" si="34"/>
        <v>ok</v>
      </c>
      <c r="Q52" s="529"/>
    </row>
    <row r="53" spans="1:18" s="166" customFormat="1">
      <c r="A53" s="175" t="str">
        <f>LEFT(D53,2)</f>
        <v/>
      </c>
      <c r="B53" s="176"/>
      <c r="C53" s="164"/>
      <c r="D53" s="501"/>
      <c r="E53" s="621" t="s">
        <v>99</v>
      </c>
      <c r="F53" s="501"/>
      <c r="G53" s="182"/>
      <c r="H53" s="502"/>
      <c r="I53" s="502"/>
      <c r="J53" s="502"/>
      <c r="K53" s="503"/>
      <c r="L53" s="504"/>
      <c r="M53" s="174"/>
      <c r="N53" s="180"/>
      <c r="O53" s="156">
        <f>IFERROR(L53/$L$13,0)</f>
        <v>0</v>
      </c>
      <c r="P53" s="369"/>
      <c r="Q53" s="528"/>
      <c r="R53" s="100"/>
    </row>
    <row r="54" spans="1:18" s="149" customFormat="1">
      <c r="A54" s="175" t="str">
        <f t="shared" ref="A54:A56" si="40">LEFT(D54,1)</f>
        <v>5</v>
      </c>
      <c r="B54" s="176">
        <f>B52</f>
        <v>5</v>
      </c>
      <c r="C54" s="164">
        <f>IF(D54="",0,B54)</f>
        <v>5</v>
      </c>
      <c r="D54" s="507">
        <f>D52+1</f>
        <v>5004</v>
      </c>
      <c r="E54" s="179" t="s">
        <v>28</v>
      </c>
      <c r="F54" s="495" t="s">
        <v>100</v>
      </c>
      <c r="G54" s="560" t="str">
        <f>IF($E54="SINAPI",VLOOKUP(F54,'SINAPI_ONERADO-06.25'!$B$11:$E$9657,2,FALSE),IF($E54="CDHU",VLOOKUP($F54,'CDHU_Onerado-05.25-(198)'!$A$9:$F$4118,2,FALSE),IF($E54="FDE",VLOOKUP($F54,#REF!,2,FALSE),IF($E54="SIURB (E)",VLOOKUP($F54,'EDIF sem Des Jan25'!$A$3:$D$3000,2,FALSE),IF($E54="SIURB (I)",VLOOKUP($F54,'INFRA sem Des Jan25'!$A$2:$D$1000,2,FALSE),IF($E54="SICRO NOVO",VLOOKUP($F54,'SICRO.DNIT ONERADA 04.25'!$A$4:$D$7000,2,FALSE),IF($E54="COMPOSIÇÃO",VLOOKUP($F54,#REF!,2),IF($E54="DER",VLOOKUP($F54,#REF!,2,0)))))))))</f>
        <v>Imprimação betuminosa impermeabilizante</v>
      </c>
      <c r="H54" s="181" t="str">
        <f>IF($E54="SINAPI",VLOOKUP($F54,'SINAPI_ONERADO-06.25'!$B$11:$E$9657,3,FALSE),IF($E54="CDHU",VLOOKUP($F54,'CDHU_Onerado-05.25-(198)'!$A$9:$F$4118,3,FALSE),IF($E54="FDE",VLOOKUP($F54,#REF!,3,FALSE),IF($E54="SIURB (E)",VLOOKUP($F54,'EDIF sem Des Jan25'!$A$3:$D$3000,3,FALSE),IF($E54="SIURB (I)",VLOOKUP($F54,'INFRA sem Des Jan25'!$A$2:$D$1000,3,FALSE),IF($E54="SICRO NOVO",VLOOKUP($F54,'SICRO.DNIT ONERADA 04.25'!$A$4:$D$7000,3,FALSE),IF($E54="DER",VLOOKUP($F54,#REF!,3,0))))))))</f>
        <v>M2</v>
      </c>
      <c r="I54" s="565">
        <f>IF(D54&lt;&gt;0,INDEX('MEMORIA CALCULO'!$A$1:$P$2515,MATCH(D54,'MEMORIA CALCULO'!$A$1:$A$2515,0),16),0)</f>
        <v>2624</v>
      </c>
      <c r="J54" s="560">
        <f>IF($E54="SINAPI",VLOOKUP($F54,'SINAPI_ONERADO-06.25'!$B$11:$E$9657,4,FALSE),IF($E54="CDHU",VLOOKUP($F54,'CDHU_Onerado-05.25-(198)'!$A$9:$F$4118,6,FALSE),IF($E54="FDE",VLOOKUP($F54,#REF!,5,FALSE),IF($E54="SIURB (E)",VLOOKUP($F54,'EDIF sem Des Jan25'!$A$3:$D$3000,4,FALSE),IF($E54="SIURB (I)",VLOOKUP($F54,'INFRA sem Des Jan25'!$A$2:$D$1000,4,FALSE),IF($E54="SICRO NOVO",VLOOKUP($F54,'SICRO.DNIT ONERADA 04.25'!$A$4:$D$7000,4,FALSE),IF($E54="DER",VLOOKUP($F54,#REF!,4,0))))))))</f>
        <v>13.7</v>
      </c>
      <c r="K54" s="496">
        <f>J54*(1+IF(N54="x",'CLIENTE-OBJETO'!$P$3,$E$7))</f>
        <v>16.54</v>
      </c>
      <c r="L54" s="496">
        <f t="shared" ref="L54:L56" si="41">ROUND(ROUND(I54,2)*ROUND(K54,2),2)</f>
        <v>43400.959999999999</v>
      </c>
      <c r="M54" s="144"/>
      <c r="N54" s="180"/>
      <c r="O54" s="91">
        <f t="shared" ref="O54:O56" si="42">IFERROR(L54/$L$13,0)</f>
        <v>4.1799999999999997E-2</v>
      </c>
      <c r="P54" s="369" t="str">
        <f t="shared" si="34"/>
        <v>ok</v>
      </c>
      <c r="Q54" s="529"/>
    </row>
    <row r="55" spans="1:18" s="149" customFormat="1">
      <c r="A55" s="175" t="str">
        <f t="shared" ref="A55" si="43">LEFT(D55,1)</f>
        <v>5</v>
      </c>
      <c r="B55" s="176">
        <f>B54</f>
        <v>5</v>
      </c>
      <c r="C55" s="164">
        <f>IF(D55="",0,B55)</f>
        <v>5</v>
      </c>
      <c r="D55" s="507">
        <f>D54+1</f>
        <v>5005</v>
      </c>
      <c r="E55" s="179" t="s">
        <v>28</v>
      </c>
      <c r="F55" s="495" t="s">
        <v>101</v>
      </c>
      <c r="G55" s="560" t="str">
        <f>IF($E55="SINAPI",VLOOKUP(F55,'SINAPI_ONERADO-06.25'!$B$11:$E$9657,2,FALSE),IF($E55="CDHU",VLOOKUP($F55,'CDHU_Onerado-05.25-(198)'!$A$9:$F$4118,2,FALSE),IF($E55="FDE",VLOOKUP($F55,#REF!,2,FALSE),IF($E55="SIURB (E)",VLOOKUP($F55,'EDIF sem Des Jan25'!$A$3:$D$3000,2,FALSE),IF($E55="SIURB (I)",VLOOKUP($F55,'INFRA sem Des Jan25'!$A$2:$D$1000,2,FALSE),IF($E55="SICRO NOVO",VLOOKUP($F55,'SICRO.DNIT ONERADA 04.25'!$A$4:$D$7000,2,FALSE),IF($E55="COMPOSIÇÃO",VLOOKUP($F55,#REF!,2),IF($E55="DER",VLOOKUP($F55,#REF!,2,0)))))))))</f>
        <v>Imprimação betuminosa ligante</v>
      </c>
      <c r="H55" s="181" t="str">
        <f>IF($E55="SINAPI",VLOOKUP($F55,'SINAPI_ONERADO-06.25'!$B$11:$E$9657,3,FALSE),IF($E55="CDHU",VLOOKUP($F55,'CDHU_Onerado-05.25-(198)'!$A$9:$F$4118,3,FALSE),IF($E55="FDE",VLOOKUP($F55,#REF!,3,FALSE),IF($E55="SIURB (E)",VLOOKUP($F55,'EDIF sem Des Jan25'!$A$3:$D$3000,3,FALSE),IF($E55="SIURB (I)",VLOOKUP($F55,'INFRA sem Des Jan25'!$A$2:$D$1000,3,FALSE),IF($E55="SICRO NOVO",VLOOKUP($F55,'SICRO.DNIT ONERADA 04.25'!$A$4:$D$7000,3,FALSE),IF($E55="DER",VLOOKUP($F55,#REF!,3,0))))))))</f>
        <v>M2</v>
      </c>
      <c r="I55" s="565">
        <f>IF(D55&lt;&gt;0,INDEX('MEMORIA CALCULO'!$A$1:$P$2515,MATCH(D55,'MEMORIA CALCULO'!$A$1:$A$2515,0),16),0)</f>
        <v>2624</v>
      </c>
      <c r="J55" s="560">
        <f>IF($E55="SINAPI",VLOOKUP($F55,'SINAPI_ONERADO-06.25'!$B$11:$E$9657,4,FALSE),IF($E55="CDHU",VLOOKUP($F55,'CDHU_Onerado-05.25-(198)'!$A$9:$F$4118,6,FALSE),IF($E55="FDE",VLOOKUP($F55,#REF!,5,FALSE),IF($E55="SIURB (E)",VLOOKUP($F55,'EDIF sem Des Jan25'!$A$3:$D$3000,4,FALSE),IF($E55="SIURB (I)",VLOOKUP($F55,'INFRA sem Des Jan25'!$A$2:$D$1000,4,FALSE),IF($E55="SICRO NOVO",VLOOKUP($F55,'SICRO.DNIT ONERADA 04.25'!$A$4:$D$7000,4,FALSE),IF($E55="DER",VLOOKUP($F55,#REF!,4,0))))))))</f>
        <v>6.67</v>
      </c>
      <c r="K55" s="496">
        <f>J55*(1+IF(N55="x",'CLIENTE-OBJETO'!$P$3,$E$7))</f>
        <v>8.0500000000000007</v>
      </c>
      <c r="L55" s="496">
        <f t="shared" ref="L55" si="44">ROUND(ROUND(I55,2)*ROUND(K55,2),2)</f>
        <v>21123.200000000001</v>
      </c>
      <c r="M55" s="144"/>
      <c r="N55" s="180"/>
      <c r="O55" s="91">
        <f t="shared" ref="O55" si="45">IFERROR(L55/$L$13,0)</f>
        <v>2.0299999999999999E-2</v>
      </c>
      <c r="P55" s="369" t="str">
        <f t="shared" ref="P55" si="46">IF(_xlfn.ISFORMULA(J55)&amp;_xlfn.ISFORMULA(K55)&amp;_xlfn.ISFORMULA(L55)&amp;_xlfn.ISFORMULA(I55)="verdadeiroverdadeiroverdadeiroverdadeiro","ok","verificar formulas")</f>
        <v>ok</v>
      </c>
      <c r="Q55" s="529"/>
    </row>
    <row r="56" spans="1:18" s="149" customFormat="1">
      <c r="A56" s="175" t="str">
        <f t="shared" si="40"/>
        <v>5</v>
      </c>
      <c r="B56" s="176">
        <f>B54</f>
        <v>5</v>
      </c>
      <c r="C56" s="164">
        <f t="shared" ref="C56" si="47">IF(D56="",0,B56)</f>
        <v>5</v>
      </c>
      <c r="D56" s="507">
        <f>D55+1</f>
        <v>5006</v>
      </c>
      <c r="E56" s="179" t="s">
        <v>28</v>
      </c>
      <c r="F56" s="495" t="s">
        <v>102</v>
      </c>
      <c r="G56" s="560" t="str">
        <f>IF($E56="SINAPI",VLOOKUP(F56,'SINAPI_ONERADO-06.25'!$B$11:$E$9657,2,FALSE),IF($E56="CDHU",VLOOKUP($F56,'CDHU_Onerado-05.25-(198)'!$A$9:$F$4118,2,FALSE),IF($E56="FDE",VLOOKUP($F56,#REF!,2,FALSE),IF($E56="SIURB (E)",VLOOKUP($F56,'EDIF sem Des Jan25'!$A$3:$D$3000,2,FALSE),IF($E56="SIURB (I)",VLOOKUP($F56,'INFRA sem Des Jan25'!$A$2:$D$1000,2,FALSE),IF($E56="SICRO NOVO",VLOOKUP($F56,'SICRO.DNIT ONERADA 04.25'!$A$4:$D$7000,2,FALSE),IF($E56="COMPOSIÇÃO",VLOOKUP($F56,#REF!,2),IF($E56="DER",VLOOKUP($F56,#REF!,2,0)))))))))</f>
        <v>Camada de rolamento em concreto betuminoso usinado quente - CBUQ</v>
      </c>
      <c r="H56" s="181" t="str">
        <f>IF($E56="SINAPI",VLOOKUP($F56,'SINAPI_ONERADO-06.25'!$B$11:$E$9657,3,FALSE),IF($E56="CDHU",VLOOKUP($F56,'CDHU_Onerado-05.25-(198)'!$A$9:$F$4118,3,FALSE),IF($E56="FDE",VLOOKUP($F56,#REF!,3,FALSE),IF($E56="SIURB (E)",VLOOKUP($F56,'EDIF sem Des Jan25'!$A$3:$D$3000,3,FALSE),IF($E56="SIURB (I)",VLOOKUP($F56,'INFRA sem Des Jan25'!$A$2:$D$1000,3,FALSE),IF($E56="SICRO NOVO",VLOOKUP($F56,'SICRO.DNIT ONERADA 04.25'!$A$4:$D$7000,3,FALSE),IF($E56="DER",VLOOKUP($F56,#REF!,3,0))))))))</f>
        <v>M3</v>
      </c>
      <c r="I56" s="565">
        <f>IF(D56&lt;&gt;0,INDEX('MEMORIA CALCULO'!$A$1:$P$2515,MATCH(D56,'MEMORIA CALCULO'!$A$1:$A$2515,0),16),0)</f>
        <v>104.96</v>
      </c>
      <c r="J56" s="560">
        <f>IF($E56="SINAPI",VLOOKUP($F56,'SINAPI_ONERADO-06.25'!$B$11:$E$9657,4,FALSE),IF($E56="CDHU",VLOOKUP($F56,'CDHU_Onerado-05.25-(198)'!$A$9:$F$4118,6,FALSE),IF($E56="FDE",VLOOKUP($F56,#REF!,5,FALSE),IF($E56="SIURB (E)",VLOOKUP($F56,'EDIF sem Des Jan25'!$A$3:$D$3000,4,FALSE),IF($E56="SIURB (I)",VLOOKUP($F56,'INFRA sem Des Jan25'!$A$2:$D$1000,4,FALSE),IF($E56="SICRO NOVO",VLOOKUP($F56,'SICRO.DNIT ONERADA 04.25'!$A$4:$D$7000,4,FALSE),IF($E56="DER",VLOOKUP($F56,#REF!,4,0))))))))</f>
        <v>1583.39</v>
      </c>
      <c r="K56" s="496">
        <f>J56*(1+IF(N56="x",'CLIENTE-OBJETO'!$P$3,$E$7))</f>
        <v>1911.63</v>
      </c>
      <c r="L56" s="496">
        <f t="shared" si="41"/>
        <v>200644.68</v>
      </c>
      <c r="M56" s="144"/>
      <c r="N56" s="180"/>
      <c r="O56" s="91">
        <f t="shared" si="42"/>
        <v>0.19309999999999999</v>
      </c>
      <c r="P56" s="369" t="str">
        <f t="shared" si="34"/>
        <v>ok</v>
      </c>
      <c r="Q56" s="529"/>
    </row>
    <row r="57" spans="1:18" s="166" customFormat="1">
      <c r="A57" s="175" t="str">
        <f t="shared" ref="A57" si="48">LEFT(D57,2)</f>
        <v/>
      </c>
      <c r="B57" s="176"/>
      <c r="C57" s="164"/>
      <c r="D57" s="501"/>
      <c r="E57" s="621" t="s">
        <v>103</v>
      </c>
      <c r="F57" s="501"/>
      <c r="G57" s="182"/>
      <c r="H57" s="502"/>
      <c r="I57" s="502"/>
      <c r="J57" s="502"/>
      <c r="K57" s="503"/>
      <c r="L57" s="504"/>
      <c r="M57" s="174"/>
      <c r="N57" s="180"/>
      <c r="O57" s="156">
        <f t="shared" ref="O57:O64" si="49">IFERROR(L57/$L$13,0)</f>
        <v>0</v>
      </c>
      <c r="P57" s="369"/>
      <c r="Q57" s="528"/>
      <c r="R57" s="100"/>
    </row>
    <row r="58" spans="1:18" s="149" customFormat="1">
      <c r="A58" s="175" t="str">
        <f t="shared" ref="A58:A64" si="50">LEFT(D58,1)</f>
        <v>5</v>
      </c>
      <c r="B58" s="176">
        <f>B56</f>
        <v>5</v>
      </c>
      <c r="C58" s="164">
        <f t="shared" ref="C58" si="51">IF(D58="",0,B58)</f>
        <v>5</v>
      </c>
      <c r="D58" s="507">
        <f>D56+1</f>
        <v>5007</v>
      </c>
      <c r="E58" s="464" t="s">
        <v>28</v>
      </c>
      <c r="F58" s="505" t="s">
        <v>104</v>
      </c>
      <c r="G58" s="560" t="str">
        <f>IF($E58="SINAPI",VLOOKUP(F58,'SINAPI_ONERADO-06.25'!$B$11:$E$9657,2,FALSE),IF($E58="CDHU",VLOOKUP($F58,'CDHU_Onerado-05.25-(198)'!$A$9:$F$4118,2,FALSE),IF($E58="FDE",VLOOKUP($F58,#REF!,2,FALSE),IF($E58="SIURB (E)",VLOOKUP($F58,'EDIF sem Des Jan25'!$A$3:$D$3000,2,FALSE),IF($E58="SIURB (I)",VLOOKUP($F58,'INFRA sem Des Jan25'!$A$2:$D$1000,2,FALSE),IF($E58="SICRO NOVO",VLOOKUP($F58,'SICRO.DNIT ONERADA 04.25'!$A$4:$D$7000,2,FALSE),IF($E58="COMPOSIÇÃO",VLOOKUP($F58,#REF!,2),IF($E58="DER",VLOOKUP($F58,#REF!,2,0)))))))))</f>
        <v>Escavação manual em solo de 1ª e 2ª categoria em campo aberto</v>
      </c>
      <c r="H58" s="181" t="str">
        <f>IF($E58="SINAPI",VLOOKUP($F58,'SINAPI_ONERADO-06.25'!$B$11:$E$9657,3,FALSE),IF($E58="CDHU",VLOOKUP($F58,'CDHU_Onerado-05.25-(198)'!$A$9:$F$4118,3,FALSE),IF($E58="FDE",VLOOKUP($F58,#REF!,3,FALSE),IF($E58="SIURB (E)",VLOOKUP($F58,'EDIF sem Des Jan25'!$A$3:$D$3000,3,FALSE),IF($E58="SIURB (I)",VLOOKUP($F58,'INFRA sem Des Jan25'!$A$2:$D$1000,3,FALSE),IF($E58="SICRO NOVO",VLOOKUP($F58,'SICRO.DNIT ONERADA 04.25'!$A$4:$D$7000,3,FALSE),IF($E58="DER",VLOOKUP($F58,#REF!,3,0))))))))</f>
        <v>M3</v>
      </c>
      <c r="I58" s="565">
        <f>IF(D58&lt;&gt;0,INDEX('MEMORIA CALCULO'!$A$1:$P$2515,MATCH(D58,'MEMORIA CALCULO'!$A$1:$A$2515,0),16),0)</f>
        <v>156.47999999999999</v>
      </c>
      <c r="J58" s="560">
        <f>IF($E58="SINAPI",VLOOKUP($F58,'SINAPI_ONERADO-06.25'!$B$11:$E$9657,4,FALSE),IF($E58="CDHU",VLOOKUP($F58,'CDHU_Onerado-05.25-(198)'!$A$9:$F$4118,6,FALSE),IF($E58="FDE",VLOOKUP($F58,#REF!,5,FALSE),IF($E58="SIURB (E)",VLOOKUP($F58,'EDIF sem Des Jan25'!$A$3:$D$3000,4,FALSE),IF($E58="SIURB (I)",VLOOKUP($F58,'INFRA sem Des Jan25'!$A$2:$D$1000,4,FALSE),IF($E58="SICRO NOVO",VLOOKUP($F58,'SICRO.DNIT ONERADA 04.25'!$A$4:$D$7000,4,FALSE),IF($E58="DER",VLOOKUP($F58,#REF!,4,0))))))))</f>
        <v>56.78</v>
      </c>
      <c r="K58" s="496">
        <f>J58*(1+IF(N58="x",'CLIENTE-OBJETO'!$P$3,$E$7))</f>
        <v>68.55</v>
      </c>
      <c r="L58" s="496">
        <f t="shared" ref="L58:L64" si="52">ROUND(ROUND(I58,2)*ROUND(K58,2),2)</f>
        <v>10726.7</v>
      </c>
      <c r="M58" s="144"/>
      <c r="N58" s="180"/>
      <c r="O58" s="91">
        <f t="shared" si="49"/>
        <v>1.03E-2</v>
      </c>
      <c r="P58" s="369" t="str">
        <f t="shared" si="34"/>
        <v>ok</v>
      </c>
      <c r="Q58" s="529"/>
      <c r="R58" s="535"/>
    </row>
    <row r="59" spans="1:18" s="149" customFormat="1">
      <c r="A59" s="175" t="str">
        <f t="shared" si="50"/>
        <v>5</v>
      </c>
      <c r="B59" s="176">
        <f t="shared" ref="B59:B64" si="53">B58</f>
        <v>5</v>
      </c>
      <c r="C59" s="164">
        <f t="shared" ref="C59:C64" si="54">IF(D59="",0,B59)</f>
        <v>5</v>
      </c>
      <c r="D59" s="507">
        <f t="shared" ref="D59:D64" si="55">D58+1</f>
        <v>5008</v>
      </c>
      <c r="E59" s="179" t="s">
        <v>28</v>
      </c>
      <c r="F59" s="505" t="s">
        <v>87</v>
      </c>
      <c r="G59" s="566" t="str">
        <f>IF($E59="SINAPI",VLOOKUP(F59,'SINAPI_ONERADO-06.25'!$B$11:$E$9657,2,FALSE),IF($E59="CDHU",VLOOKUP($F59,'CDHU_Onerado-05.25-(198)'!$A$9:$F$4118,2,FALSE),IF($E59="FDE",VLOOKUP($F59,#REF!,2,FALSE),IF($E59="SIURB (E)",VLOOKUP($F59,'EDIF sem Des Jan25'!$A$3:$D$3000,2,FALSE),IF($E59="SIURB (I)",VLOOKUP($F59,'INFRA sem Des Jan25'!$A$2:$D$1000,2,FALSE),IF($E59="SICRO NOVO",VLOOKUP($F59,'SICRO.DNIT ONERADA 04.25'!$A$4:$D$7000,2,FALSE),IF($E59="COMPOSIÇÃO",VLOOKUP($F59,#REF!,2),IF($E59="DER",VLOOKUP($F59,#REF!,2,0)))))))))</f>
        <v>Transporte de solo de 1ª e 2ª categoria por caminhão para distâncias superiores ao 5° km até o 10° km</v>
      </c>
      <c r="H59" s="567" t="str">
        <f>IF($E59="SINAPI",VLOOKUP($F59,'SINAPI_ONERADO-06.25'!$B$11:$E$9657,3,FALSE),IF($E59="CDHU",VLOOKUP($F59,'CDHU_Onerado-05.25-(198)'!$A$9:$F$4118,3,FALSE),IF($E59="FDE",VLOOKUP($F59,#REF!,3,FALSE),IF($E59="SIURB (E)",VLOOKUP($F59,'EDIF sem Des Jan25'!$A$3:$D$3000,3,FALSE),IF($E59="SIURB (I)",VLOOKUP($F59,'INFRA sem Des Jan25'!$A$2:$D$1000,3,FALSE),IF($E59="SICRO NOVO",VLOOKUP($F59,'SICRO.DNIT ONERADA 04.25'!$A$4:$D$7000,3,FALSE),IF($E59="DER",VLOOKUP($F59,#REF!,3,0))))))))</f>
        <v>M3</v>
      </c>
      <c r="I59" s="568">
        <f>IF(D59&lt;&gt;0,INDEX('MEMORIA CALCULO'!$A$1:$P$2515,MATCH(D59,'MEMORIA CALCULO'!$A$1:$A$2515,0),16),0)</f>
        <v>156.47999999999999</v>
      </c>
      <c r="J59" s="566">
        <f>IF($E59="SINAPI",VLOOKUP($F59,'SINAPI_ONERADO-06.25'!$B$11:$E$9657,4,FALSE),IF($E59="CDHU",VLOOKUP($F59,'CDHU_Onerado-05.25-(198)'!$A$9:$F$4118,6,FALSE),IF($E59="FDE",VLOOKUP($F59,#REF!,5,FALSE),IF($E59="SIURB (E)",VLOOKUP($F59,'EDIF sem Des Jan25'!$A$3:$D$3000,4,FALSE),IF($E59="SIURB (I)",VLOOKUP($F59,'INFRA sem Des Jan25'!$A$2:$D$1000,4,FALSE),IF($E59="SICRO NOVO",VLOOKUP($F59,'SICRO.DNIT ONERADA 04.25'!$A$4:$D$7000,4,FALSE),IF($E59="DER",VLOOKUP($F59,#REF!,4,0))))))))</f>
        <v>19.57</v>
      </c>
      <c r="K59" s="506">
        <f>J59*(1+IF(N59="x",'CLIENTE-OBJETO'!$P$3,$E$7))</f>
        <v>23.63</v>
      </c>
      <c r="L59" s="506">
        <f t="shared" si="52"/>
        <v>3697.62</v>
      </c>
      <c r="M59" s="144"/>
      <c r="N59" s="180"/>
      <c r="O59" s="91">
        <f t="shared" si="49"/>
        <v>3.5999999999999999E-3</v>
      </c>
      <c r="P59" s="369" t="str">
        <f t="shared" si="34"/>
        <v>ok</v>
      </c>
      <c r="Q59" s="530"/>
      <c r="R59" s="535"/>
    </row>
    <row r="60" spans="1:18" s="149" customFormat="1">
      <c r="A60" s="175" t="str">
        <f t="shared" si="50"/>
        <v>5</v>
      </c>
      <c r="B60" s="176">
        <f t="shared" si="53"/>
        <v>5</v>
      </c>
      <c r="C60" s="164">
        <f t="shared" si="54"/>
        <v>5</v>
      </c>
      <c r="D60" s="507">
        <f t="shared" si="55"/>
        <v>5009</v>
      </c>
      <c r="E60" s="179" t="s">
        <v>28</v>
      </c>
      <c r="F60" s="495" t="s">
        <v>88</v>
      </c>
      <c r="G60" s="560" t="str">
        <f>IF($E60="SINAPI",VLOOKUP(F60,'SINAPI_ONERADO-06.25'!$B$11:$E$9657,2,FALSE),IF($E60="CDHU",VLOOKUP($F60,'CDHU_Onerado-05.25-(198)'!$A$9:$F$4118,2,FALSE),IF($E60="FDE",VLOOKUP($F60,#REF!,2,FALSE),IF($E60="SIURB (E)",VLOOKUP($F60,'EDIF sem Des Jan25'!$A$3:$D$3000,2,FALSE),IF($E60="SIURB (I)",VLOOKUP($F60,'INFRA sem Des Jan25'!$A$2:$D$1000,2,FALSE),IF($E60="SICRO NOVO",VLOOKUP($F60,'SICRO.DNIT ONERADA 04.25'!$A$4:$D$7000,2,FALSE),IF($E60="COMPOSIÇÃO",VLOOKUP($F60,#REF!,2),IF($E60="DER",VLOOKUP($F60,#REF!,2,0)))))))))</f>
        <v>Espalhamento de solo em bota-fora com compactação sem controle</v>
      </c>
      <c r="H60" s="181" t="str">
        <f>IF($E60="SINAPI",VLOOKUP($F60,'SINAPI_ONERADO-06.25'!$B$11:$E$9657,3,FALSE),IF($E60="CDHU",VLOOKUP($F60,'CDHU_Onerado-05.25-(198)'!$A$9:$F$4118,3,FALSE),IF($E60="FDE",VLOOKUP($F60,#REF!,3,FALSE),IF($E60="SIURB (E)",VLOOKUP($F60,'EDIF sem Des Jan25'!$A$3:$D$3000,3,FALSE),IF($E60="SIURB (I)",VLOOKUP($F60,'INFRA sem Des Jan25'!$A$2:$D$1000,3,FALSE),IF($E60="SICRO NOVO",VLOOKUP($F60,'SICRO.DNIT ONERADA 04.25'!$A$4:$D$7000,3,FALSE),IF($E60="DER",VLOOKUP($F60,#REF!,3,0))))))))</f>
        <v>M3</v>
      </c>
      <c r="I60" s="565">
        <f>IF(D60&lt;&gt;0,INDEX('MEMORIA CALCULO'!$A$1:$P$2515,MATCH(D60,'MEMORIA CALCULO'!$A$1:$A$2515,0),16),0)</f>
        <v>156.47999999999999</v>
      </c>
      <c r="J60" s="560">
        <f>IF($E60="SINAPI",VLOOKUP($F60,'SINAPI_ONERADO-06.25'!$B$11:$E$9657,4,FALSE),IF($E60="CDHU",VLOOKUP($F60,'CDHU_Onerado-05.25-(198)'!$A$9:$F$4118,6,FALSE),IF($E60="FDE",VLOOKUP($F60,#REF!,5,FALSE),IF($E60="SIURB (E)",VLOOKUP($F60,'EDIF sem Des Jan25'!$A$3:$D$3000,4,FALSE),IF($E60="SIURB (I)",VLOOKUP($F60,'INFRA sem Des Jan25'!$A$2:$D$1000,4,FALSE),IF($E60="SICRO NOVO",VLOOKUP($F60,'SICRO.DNIT ONERADA 04.25'!$A$4:$D$7000,4,FALSE),IF($E60="DER",VLOOKUP($F60,#REF!,4,0))))))))</f>
        <v>5.59</v>
      </c>
      <c r="K60" s="496">
        <f>J60*(1+IF(N60="x",'CLIENTE-OBJETO'!$P$3,$E$7))</f>
        <v>6.75</v>
      </c>
      <c r="L60" s="496">
        <f t="shared" si="52"/>
        <v>1056.24</v>
      </c>
      <c r="M60" s="144"/>
      <c r="N60" s="180"/>
      <c r="O60" s="91">
        <f t="shared" si="49"/>
        <v>1E-3</v>
      </c>
      <c r="P60" s="369" t="str">
        <f t="shared" si="34"/>
        <v>ok</v>
      </c>
      <c r="Q60" s="529"/>
      <c r="R60" s="535"/>
    </row>
    <row r="61" spans="1:18" s="149" customFormat="1">
      <c r="A61" s="175" t="str">
        <f t="shared" si="50"/>
        <v>5</v>
      </c>
      <c r="B61" s="176">
        <f t="shared" si="53"/>
        <v>5</v>
      </c>
      <c r="C61" s="164">
        <f t="shared" si="54"/>
        <v>5</v>
      </c>
      <c r="D61" s="507">
        <f t="shared" si="55"/>
        <v>5010</v>
      </c>
      <c r="E61" s="179" t="s">
        <v>28</v>
      </c>
      <c r="F61" s="495" t="s">
        <v>89</v>
      </c>
      <c r="G61" s="560" t="str">
        <f>IF($E61="SINAPI",VLOOKUP(F61,'SINAPI_ONERADO-06.25'!$B$11:$E$9657,2,FALSE),IF($E61="CDHU",VLOOKUP($F61,'CDHU_Onerado-05.25-(198)'!$A$9:$F$4118,2,FALSE),IF($E61="FDE",VLOOKUP($F61,#REF!,2,FALSE),IF($E61="SIURB (E)",VLOOKUP($F61,'EDIF sem Des Jan25'!$A$3:$D$3000,2,FALSE),IF($E61="SIURB (I)",VLOOKUP($F61,'INFRA sem Des Jan25'!$A$2:$D$1000,2,FALSE),IF($E61="SICRO NOVO",VLOOKUP($F61,'SICRO.DNIT ONERADA 04.25'!$A$4:$D$7000,2,FALSE),IF($E61="COMPOSIÇÃO",VLOOKUP($F61,#REF!,2),IF($E61="DER",VLOOKUP($F61,#REF!,2,0)))))))))</f>
        <v>Taxa de destinação de resíduo sólido em aterro, tipo solo/terra</v>
      </c>
      <c r="H61" s="181" t="str">
        <f>IF($E61="SINAPI",VLOOKUP($F61,'SINAPI_ONERADO-06.25'!$B$11:$E$9657,3,FALSE),IF($E61="CDHU",VLOOKUP($F61,'CDHU_Onerado-05.25-(198)'!$A$9:$F$4118,3,FALSE),IF($E61="FDE",VLOOKUP($F61,#REF!,3,FALSE),IF($E61="SIURB (E)",VLOOKUP($F61,'EDIF sem Des Jan25'!$A$3:$D$3000,3,FALSE),IF($E61="SIURB (I)",VLOOKUP($F61,'INFRA sem Des Jan25'!$A$2:$D$1000,3,FALSE),IF($E61="SICRO NOVO",VLOOKUP($F61,'SICRO.DNIT ONERADA 04.25'!$A$4:$D$7000,3,FALSE),IF($E61="DER",VLOOKUP($F61,#REF!,3,0))))))))</f>
        <v>M3</v>
      </c>
      <c r="I61" s="565">
        <f>IF(D61&lt;&gt;0,INDEX('MEMORIA CALCULO'!$A$1:$P$2515,MATCH(D61,'MEMORIA CALCULO'!$A$1:$A$2515,0),16),0)</f>
        <v>203.42</v>
      </c>
      <c r="J61" s="560">
        <f>IF($E61="SINAPI",VLOOKUP($F61,'SINAPI_ONERADO-06.25'!$B$11:$E$9657,4,FALSE),IF($E61="CDHU",VLOOKUP($F61,'CDHU_Onerado-05.25-(198)'!$A$9:$F$4118,6,FALSE),IF($E61="FDE",VLOOKUP($F61,#REF!,5,FALSE),IF($E61="SIURB (E)",VLOOKUP($F61,'EDIF sem Des Jan25'!$A$3:$D$3000,4,FALSE),IF($E61="SIURB (I)",VLOOKUP($F61,'INFRA sem Des Jan25'!$A$2:$D$1000,4,FALSE),IF($E61="SICRO NOVO",VLOOKUP($F61,'SICRO.DNIT ONERADA 04.25'!$A$4:$D$7000,4,FALSE),IF($E61="DER",VLOOKUP($F61,#REF!,4,0))))))))</f>
        <v>30.67</v>
      </c>
      <c r="K61" s="496">
        <f>J61*(1+IF(N61="x",'CLIENTE-OBJETO'!$P$3,$E$7))</f>
        <v>37.03</v>
      </c>
      <c r="L61" s="496">
        <f t="shared" si="52"/>
        <v>7532.64</v>
      </c>
      <c r="M61" s="144"/>
      <c r="N61" s="180"/>
      <c r="O61" s="91">
        <f t="shared" si="49"/>
        <v>7.3000000000000001E-3</v>
      </c>
      <c r="P61" s="369" t="str">
        <f>IF(_xlfn.ISFORMULA(J61)&amp;_xlfn.ISFORMULA(K61)&amp;_xlfn.ISFORMULA(L61)&amp;_xlfn.ISFORMULA(I61)="verdadeiroverdadeiroverdadeiroverdadeiro","ok","verificar formulas")</f>
        <v>ok</v>
      </c>
      <c r="Q61" s="529"/>
      <c r="R61" s="535"/>
    </row>
    <row r="62" spans="1:18" s="149" customFormat="1">
      <c r="A62" s="175" t="str">
        <f t="shared" si="50"/>
        <v>5</v>
      </c>
      <c r="B62" s="176">
        <f t="shared" si="53"/>
        <v>5</v>
      </c>
      <c r="C62" s="164">
        <f t="shared" si="54"/>
        <v>5</v>
      </c>
      <c r="D62" s="507">
        <f t="shared" si="55"/>
        <v>5011</v>
      </c>
      <c r="E62" s="464" t="s">
        <v>28</v>
      </c>
      <c r="F62" s="505" t="s">
        <v>105</v>
      </c>
      <c r="G62" s="560" t="str">
        <f>IF($E62="SINAPI",VLOOKUP(F62,'SINAPI_ONERADO-06.25'!$B$11:$E$9657,2,FALSE),IF($E62="CDHU",VLOOKUP($F62,'CDHU_Onerado-05.25-(198)'!$A$9:$F$4118,2,FALSE),IF($E62="FDE",VLOOKUP($F62,#REF!,2,FALSE),IF($E62="SIURB (E)",VLOOKUP($F62,'EDIF sem Des Jan25'!$A$3:$D$3000,2,FALSE),IF($E62="SIURB (I)",VLOOKUP($F62,'INFRA sem Des Jan25'!$A$2:$D$1000,2,FALSE),IF($E62="SICRO NOVO",VLOOKUP($F62,'SICRO.DNIT ONERADA 04.25'!$A$4:$D$7000,2,FALSE),IF($E62="COMPOSIÇÃO",VLOOKUP($F62,#REF!,2),IF($E62="DER",VLOOKUP($F62,#REF!,2,0)))))))))</f>
        <v>Manta geotêxtil com resistência à tração longitudinal de 10kN/m e transversal de 9kN/m</v>
      </c>
      <c r="H62" s="181" t="str">
        <f>IF($E62="SINAPI",VLOOKUP($F62,'SINAPI_ONERADO-06.25'!$B$11:$E$9657,3,FALSE),IF($E62="CDHU",VLOOKUP($F62,'CDHU_Onerado-05.25-(198)'!$A$9:$F$4118,3,FALSE),IF($E62="FDE",VLOOKUP($F62,#REF!,3,FALSE),IF($E62="SIURB (E)",VLOOKUP($F62,'EDIF sem Des Jan25'!$A$3:$D$3000,3,FALSE),IF($E62="SIURB (I)",VLOOKUP($F62,'INFRA sem Des Jan25'!$A$2:$D$1000,3,FALSE),IF($E62="SICRO NOVO",VLOOKUP($F62,'SICRO.DNIT ONERADA 04.25'!$A$4:$D$7000,3,FALSE),IF($E62="DER",VLOOKUP($F62,#REF!,3,0))))))))</f>
        <v>M2</v>
      </c>
      <c r="I62" s="565">
        <f>IF(D62&lt;&gt;0,INDEX('MEMORIA CALCULO'!$A$1:$P$2515,MATCH(D62,'MEMORIA CALCULO'!$A$1:$A$2515,0),16),0)</f>
        <v>1711.5</v>
      </c>
      <c r="J62" s="560">
        <f>IF($E62="SINAPI",VLOOKUP($F62,'SINAPI_ONERADO-06.25'!$B$11:$E$9657,4,FALSE),IF($E62="CDHU",VLOOKUP($F62,'CDHU_Onerado-05.25-(198)'!$A$9:$F$4118,6,FALSE),IF($E62="FDE",VLOOKUP($F62,#REF!,5,FALSE),IF($E62="SIURB (E)",VLOOKUP($F62,'EDIF sem Des Jan25'!$A$3:$D$3000,4,FALSE),IF($E62="SIURB (I)",VLOOKUP($F62,'INFRA sem Des Jan25'!$A$2:$D$1000,4,FALSE),IF($E62="SICRO NOVO",VLOOKUP($F62,'SICRO.DNIT ONERADA 04.25'!$A$4:$D$7000,4,FALSE),IF($E62="DER",VLOOKUP($F62,#REF!,4,0))))))))</f>
        <v>21.96</v>
      </c>
      <c r="K62" s="496">
        <f>J62*(1+IF(N62="x",'CLIENTE-OBJETO'!$P$3,$E$7))</f>
        <v>26.51</v>
      </c>
      <c r="L62" s="496">
        <f t="shared" si="52"/>
        <v>45371.87</v>
      </c>
      <c r="M62" s="144"/>
      <c r="N62" s="180"/>
      <c r="O62" s="91">
        <f t="shared" si="49"/>
        <v>4.3700000000000003E-2</v>
      </c>
      <c r="P62" s="369" t="str">
        <f>IF(_xlfn.ISFORMULA(J62)&amp;_xlfn.ISFORMULA(K62)&amp;_xlfn.ISFORMULA(L62)&amp;_xlfn.ISFORMULA(I62)="verdadeiroverdadeiroverdadeiroverdadeiro","ok","verificar formulas")</f>
        <v>ok</v>
      </c>
      <c r="Q62" s="529"/>
      <c r="R62" s="535"/>
    </row>
    <row r="63" spans="1:18" s="149" customFormat="1">
      <c r="A63" s="175" t="str">
        <f t="shared" si="50"/>
        <v>5</v>
      </c>
      <c r="B63" s="176">
        <f t="shared" si="53"/>
        <v>5</v>
      </c>
      <c r="C63" s="164">
        <f t="shared" si="54"/>
        <v>5</v>
      </c>
      <c r="D63" s="507">
        <f t="shared" si="55"/>
        <v>5012</v>
      </c>
      <c r="E63" s="179" t="s">
        <v>28</v>
      </c>
      <c r="F63" s="505" t="s">
        <v>106</v>
      </c>
      <c r="G63" s="560" t="str">
        <f>IF($E63="SINAPI",VLOOKUP(F63,'SINAPI_ONERADO-06.25'!$B$11:$E$9657,2,FALSE),IF($E63="CDHU",VLOOKUP($F63,'CDHU_Onerado-05.25-(198)'!$A$9:$F$4118,2,FALSE),IF($E63="FDE",VLOOKUP($F63,#REF!,2,FALSE),IF($E63="SIURB (E)",VLOOKUP($F63,'EDIF sem Des Jan25'!$A$3:$D$3000,2,FALSE),IF($E63="SIURB (I)",VLOOKUP($F63,'INFRA sem Des Jan25'!$A$2:$D$1000,2,FALSE),IF($E63="SICRO NOVO",VLOOKUP($F63,'SICRO.DNIT ONERADA 04.25'!$A$4:$D$7000,2,FALSE),IF($E63="COMPOSIÇÃO",VLOOKUP($F63,#REF!,2),IF($E63="DER",VLOOKUP($F63,#REF!,2,0)))))))))</f>
        <v>Dreno com pedra britada</v>
      </c>
      <c r="H63" s="181" t="str">
        <f>IF($E63="SINAPI",VLOOKUP($F63,'SINAPI_ONERADO-06.25'!$B$11:$E$9657,3,FALSE),IF($E63="CDHU",VLOOKUP($F63,'CDHU_Onerado-05.25-(198)'!$A$9:$F$4118,3,FALSE),IF($E63="FDE",VLOOKUP($F63,#REF!,3,FALSE),IF($E63="SIURB (E)",VLOOKUP($F63,'EDIF sem Des Jan25'!$A$3:$D$3000,3,FALSE),IF($E63="SIURB (I)",VLOOKUP($F63,'INFRA sem Des Jan25'!$A$2:$D$1000,3,FALSE),IF($E63="SICRO NOVO",VLOOKUP($F63,'SICRO.DNIT ONERADA 04.25'!$A$4:$D$7000,3,FALSE),IF($E63="DER",VLOOKUP($F63,#REF!,3,0))))))))</f>
        <v>M3</v>
      </c>
      <c r="I63" s="565">
        <f>IF(D63&lt;&gt;0,INDEX('MEMORIA CALCULO'!$A$1:$P$2515,MATCH(D63,'MEMORIA CALCULO'!$A$1:$A$2515,0),16),0)</f>
        <v>156.47999999999999</v>
      </c>
      <c r="J63" s="560">
        <f>IF($E63="SINAPI",VLOOKUP($F63,'SINAPI_ONERADO-06.25'!$B$11:$E$9657,4,FALSE),IF($E63="CDHU",VLOOKUP($F63,'CDHU_Onerado-05.25-(198)'!$A$9:$F$4118,6,FALSE),IF($E63="FDE",VLOOKUP($F63,#REF!,5,FALSE),IF($E63="SIURB (E)",VLOOKUP($F63,'EDIF sem Des Jan25'!$A$3:$D$3000,4,FALSE),IF($E63="SIURB (I)",VLOOKUP($F63,'INFRA sem Des Jan25'!$A$2:$D$1000,4,FALSE),IF($E63="SICRO NOVO",VLOOKUP($F63,'SICRO.DNIT ONERADA 04.25'!$A$4:$D$7000,4,FALSE),IF($E63="DER",VLOOKUP($F63,#REF!,4,0))))))))</f>
        <v>175.91</v>
      </c>
      <c r="K63" s="496">
        <f>J63*(1+IF(N63="x",'CLIENTE-OBJETO'!$P$3,$E$7))</f>
        <v>212.38</v>
      </c>
      <c r="L63" s="496">
        <f t="shared" si="52"/>
        <v>33233.22</v>
      </c>
      <c r="M63" s="144"/>
      <c r="N63" s="180"/>
      <c r="O63" s="91">
        <f t="shared" si="49"/>
        <v>3.2000000000000001E-2</v>
      </c>
      <c r="P63" s="369" t="str">
        <f>IF(_xlfn.ISFORMULA(J63)&amp;_xlfn.ISFORMULA(K63)&amp;_xlfn.ISFORMULA(L63)&amp;_xlfn.ISFORMULA(I63)="verdadeiroverdadeiroverdadeiroverdadeiro","ok","verificar formulas")</f>
        <v>ok</v>
      </c>
      <c r="Q63" s="529"/>
      <c r="R63" s="535"/>
    </row>
    <row r="64" spans="1:18" s="149" customFormat="1">
      <c r="A64" s="175" t="str">
        <f t="shared" si="50"/>
        <v>5</v>
      </c>
      <c r="B64" s="176">
        <f t="shared" si="53"/>
        <v>5</v>
      </c>
      <c r="C64" s="164">
        <f t="shared" si="54"/>
        <v>5</v>
      </c>
      <c r="D64" s="507">
        <f t="shared" si="55"/>
        <v>5013</v>
      </c>
      <c r="E64" s="464" t="s">
        <v>28</v>
      </c>
      <c r="F64" s="505" t="s">
        <v>107</v>
      </c>
      <c r="G64" s="560" t="str">
        <f>IF($E64="SINAPI",VLOOKUP(F64,'SINAPI_ONERADO-06.25'!$B$11:$E$9657,2,FALSE),IF($E64="CDHU",VLOOKUP($F64,'CDHU_Onerado-05.25-(198)'!$A$9:$F$4118,2,FALSE),IF($E64="FDE",VLOOKUP($F64,#REF!,2,FALSE),IF($E64="SIURB (E)",VLOOKUP($F64,'EDIF sem Des Jan25'!$A$3:$D$3000,2,FALSE),IF($E64="SIURB (I)",VLOOKUP($F64,'INFRA sem Des Jan25'!$A$2:$D$1000,2,FALSE),IF($E64="SICRO NOVO",VLOOKUP($F64,'SICRO.DNIT ONERADA 04.25'!$A$4:$D$7000,2,FALSE),IF($E64="COMPOSIÇÃO",VLOOKUP($F64,#REF!,2),IF($E64="DER",VLOOKUP($F64,#REF!,2,0)))))))))</f>
        <v>Tubo em polietileno de alta densidade corrugado perfurado, DN= 4´, inclusive conexões</v>
      </c>
      <c r="H64" s="181" t="str">
        <f>IF($E64="SINAPI",VLOOKUP($F64,'SINAPI_ONERADO-06.25'!$B$11:$E$9657,3,FALSE),IF($E64="CDHU",VLOOKUP($F64,'CDHU_Onerado-05.25-(198)'!$A$9:$F$4118,3,FALSE),IF($E64="FDE",VLOOKUP($F64,#REF!,3,FALSE),IF($E64="SIURB (E)",VLOOKUP($F64,'EDIF sem Des Jan25'!$A$3:$D$3000,3,FALSE),IF($E64="SIURB (I)",VLOOKUP($F64,'INFRA sem Des Jan25'!$A$2:$D$1000,3,FALSE),IF($E64="SICRO NOVO",VLOOKUP($F64,'SICRO.DNIT ONERADA 04.25'!$A$4:$D$7000,3,FALSE),IF($E64="DER",VLOOKUP($F64,#REF!,3,0))))))))</f>
        <v>M</v>
      </c>
      <c r="I64" s="565">
        <f>IF(D64&lt;&gt;0,INDEX('MEMORIA CALCULO'!$A$1:$P$2515,MATCH(D64,'MEMORIA CALCULO'!$A$1:$A$2515,0),16),0)</f>
        <v>978</v>
      </c>
      <c r="J64" s="560">
        <f>IF($E64="SINAPI",VLOOKUP($F64,'SINAPI_ONERADO-06.25'!$B$11:$E$9657,4,FALSE),IF($E64="CDHU",VLOOKUP($F64,'CDHU_Onerado-05.25-(198)'!$A$9:$F$4118,6,FALSE),IF($E64="FDE",VLOOKUP($F64,#REF!,5,FALSE),IF($E64="SIURB (E)",VLOOKUP($F64,'EDIF sem Des Jan25'!$A$3:$D$3000,4,FALSE),IF($E64="SIURB (I)",VLOOKUP($F64,'INFRA sem Des Jan25'!$A$2:$D$1000,4,FALSE),IF($E64="SICRO NOVO",VLOOKUP($F64,'SICRO.DNIT ONERADA 04.25'!$A$4:$D$7000,4,FALSE),IF($E64="DER",VLOOKUP($F64,#REF!,4,0))))))))</f>
        <v>12.77</v>
      </c>
      <c r="K64" s="496">
        <f>J64*(1+IF(N64="x",'CLIENTE-OBJETO'!$P$3,$E$7))</f>
        <v>15.42</v>
      </c>
      <c r="L64" s="496">
        <f t="shared" si="52"/>
        <v>15080.76</v>
      </c>
      <c r="M64" s="144"/>
      <c r="N64" s="180"/>
      <c r="O64" s="91">
        <f t="shared" si="49"/>
        <v>1.4500000000000001E-2</v>
      </c>
      <c r="P64" s="369" t="str">
        <f>IF(_xlfn.ISFORMULA(J64)&amp;_xlfn.ISFORMULA(K64)&amp;_xlfn.ISFORMULA(L64)&amp;_xlfn.ISFORMULA(I64)="verdadeiroverdadeiroverdadeiroverdadeiro","ok","verificar formulas")</f>
        <v>ok</v>
      </c>
      <c r="Q64" s="529"/>
      <c r="R64" s="535"/>
    </row>
    <row r="65" spans="1:18" s="149" customFormat="1" hidden="1">
      <c r="A65" s="175"/>
      <c r="B65" s="176"/>
      <c r="C65" s="164"/>
      <c r="D65" s="507"/>
      <c r="E65" s="463"/>
      <c r="F65" s="463"/>
      <c r="G65" s="463"/>
      <c r="H65" s="463"/>
      <c r="I65" s="463"/>
      <c r="J65" s="463"/>
      <c r="K65" s="463"/>
      <c r="L65" s="463"/>
      <c r="M65" s="144"/>
      <c r="N65" s="180"/>
      <c r="O65" s="91"/>
      <c r="P65" s="369"/>
      <c r="Q65" s="529"/>
      <c r="R65" s="536"/>
    </row>
    <row r="66" spans="1:18" s="166" customFormat="1">
      <c r="A66" s="175" t="str">
        <f>LEFT(D66,2)</f>
        <v>6</v>
      </c>
      <c r="B66" s="176">
        <f>D66</f>
        <v>6</v>
      </c>
      <c r="C66" s="164"/>
      <c r="D66" s="487">
        <v>6</v>
      </c>
      <c r="E66" s="488" t="s">
        <v>108</v>
      </c>
      <c r="F66" s="500"/>
      <c r="G66" s="490"/>
      <c r="H66" s="489"/>
      <c r="I66" s="491"/>
      <c r="J66" s="492"/>
      <c r="K66" s="493" t="s">
        <v>71</v>
      </c>
      <c r="L66" s="494">
        <f>SUMIF(C67:C435,D66,L67:L443)</f>
        <v>315504.39</v>
      </c>
      <c r="M66" s="174"/>
      <c r="N66" s="180"/>
      <c r="O66" s="156">
        <f t="shared" ref="O66:O72" si="56">IFERROR(L66/$L$13,0)</f>
        <v>0.30370000000000003</v>
      </c>
      <c r="P66" s="369"/>
      <c r="Q66" s="528"/>
      <c r="R66" s="100"/>
    </row>
    <row r="67" spans="1:18" s="149" customFormat="1">
      <c r="A67" s="175" t="str">
        <f t="shared" ref="A67:A74" si="57">LEFT(D67,1)</f>
        <v>6</v>
      </c>
      <c r="B67" s="176">
        <f>B66</f>
        <v>6</v>
      </c>
      <c r="C67" s="164">
        <f>IF(D67="",0,B67)</f>
        <v>6</v>
      </c>
      <c r="D67" s="507">
        <f>(D66*1000)+1</f>
        <v>6001</v>
      </c>
      <c r="E67" s="179" t="s">
        <v>28</v>
      </c>
      <c r="F67" s="495" t="s">
        <v>109</v>
      </c>
      <c r="G67" s="560" t="str">
        <f>IF($E67="SINAPI",VLOOKUP(F67,'SINAPI_ONERADO-06.25'!$B$11:$E$9657,2,FALSE),IF($E67="CDHU",VLOOKUP($F67,'CDHU_Onerado-05.25-(198)'!$A$9:$F$4118,2,FALSE),IF($E67="FDE",VLOOKUP($F67,#REF!,2,FALSE),IF($E67="SIURB (E)",VLOOKUP($F67,'EDIF sem Des Jan25'!$A$3:$D$3000,2,FALSE),IF($E67="SIURB (I)",VLOOKUP($F67,'INFRA sem Des Jan25'!$A$2:$D$1000,2,FALSE),IF($E67="SICRO NOVO",VLOOKUP($F67,'SICRO.DNIT ONERADA 04.25'!$A$4:$D$7000,2,FALSE),IF($E67="COMPOSIÇÃO",VLOOKUP($F67,#REF!,2),IF($E67="DER",VLOOKUP($F67,#REF!,2,0)))))))))</f>
        <v>Execução de perfil extrusado no local, sem concreto</v>
      </c>
      <c r="H67" s="181" t="str">
        <f>IF($E67="SINAPI",VLOOKUP($F67,'SINAPI_ONERADO-06.25'!$B$11:$E$9657,3,FALSE),IF($E67="CDHU",VLOOKUP($F67,'CDHU_Onerado-05.25-(198)'!$A$9:$F$4118,3,FALSE),IF($E67="FDE",VLOOKUP($F67,#REF!,3,FALSE),IF($E67="SIURB (E)",VLOOKUP($F67,'EDIF sem Des Jan25'!$A$3:$D$3000,3,FALSE),IF($E67="SIURB (I)",VLOOKUP($F67,'INFRA sem Des Jan25'!$A$2:$D$1000,3,FALSE),IF($E67="SICRO NOVO",VLOOKUP($F67,'SICRO.DNIT ONERADA 04.25'!$A$4:$D$7000,3,FALSE),IF($E67="DER",VLOOKUP($F67,#REF!,3,0))))))))</f>
        <v>M3</v>
      </c>
      <c r="I67" s="565">
        <f>IF(D67&lt;&gt;0,INDEX('MEMORIA CALCULO'!$A$1:$P$2515,MATCH(D67,'MEMORIA CALCULO'!$A$1:$A$2515,0),16),0)</f>
        <v>149.44</v>
      </c>
      <c r="J67" s="560">
        <f>IF($E67="SINAPI",VLOOKUP($F67,'SINAPI_ONERADO-06.25'!$B$11:$E$9657,4,FALSE),IF($E67="CDHU",VLOOKUP($F67,'CDHU_Onerado-05.25-(198)'!$A$9:$F$4118,6,FALSE),IF($E67="FDE",VLOOKUP($F67,#REF!,5,FALSE),IF($E67="SIURB (E)",VLOOKUP($F67,'EDIF sem Des Jan25'!$A$3:$D$3000,4,FALSE),IF($E67="SIURB (I)",VLOOKUP($F67,'INFRA sem Des Jan25'!$A$2:$D$1000,4,FALSE),IF($E67="SICRO NOVO",VLOOKUP($F67,'SICRO.DNIT ONERADA 04.25'!$A$4:$D$7000,4,FALSE),IF($E67="DER",VLOOKUP($F67,#REF!,4,0))))))))</f>
        <v>446.55</v>
      </c>
      <c r="K67" s="496">
        <f>J67*(1+IF(N67="x",'CLIENTE-OBJETO'!$P$3,$E$7))</f>
        <v>539.12</v>
      </c>
      <c r="L67" s="496">
        <f t="shared" ref="L67:L74" si="58">ROUND(ROUND(I67,2)*ROUND(K67,2),2)</f>
        <v>80566.09</v>
      </c>
      <c r="M67" s="144"/>
      <c r="N67" s="180"/>
      <c r="O67" s="91">
        <f t="shared" si="56"/>
        <v>7.7499999999999999E-2</v>
      </c>
      <c r="P67" s="369" t="str">
        <f t="shared" si="34"/>
        <v>ok</v>
      </c>
      <c r="Q67" s="530"/>
      <c r="R67" s="535"/>
    </row>
    <row r="68" spans="1:18" s="149" customFormat="1">
      <c r="A68" s="175" t="str">
        <f t="shared" si="57"/>
        <v>6</v>
      </c>
      <c r="B68" s="176">
        <f>B67</f>
        <v>6</v>
      </c>
      <c r="C68" s="164">
        <f>IF(D68="",0,B68)</f>
        <v>6</v>
      </c>
      <c r="D68" s="507">
        <f>D67+1</f>
        <v>6002</v>
      </c>
      <c r="E68" s="464" t="s">
        <v>28</v>
      </c>
      <c r="F68" s="505" t="s">
        <v>110</v>
      </c>
      <c r="G68" s="560" t="str">
        <f>IF($E68="SINAPI",VLOOKUP(F68,'SINAPI_ONERADO-06.25'!$B$11:$E$9657,2,FALSE),IF($E68="CDHU",VLOOKUP($F68,'CDHU_Onerado-05.25-(198)'!$A$9:$F$4118,2,FALSE),IF($E68="FDE",VLOOKUP($F68,#REF!,2,FALSE),IF($E68="SIURB (E)",VLOOKUP($F68,'EDIF sem Des Jan25'!$A$3:$D$3000,2,FALSE),IF($E68="SIURB (I)",VLOOKUP($F68,'INFRA sem Des Jan25'!$A$2:$D$1000,2,FALSE),IF($E68="SICRO NOVO",VLOOKUP($F68,'SICRO.DNIT ONERADA 04.25'!$A$4:$D$7000,2,FALSE),IF($E68="COMPOSIÇÃO",VLOOKUP($F68,#REF!,2),IF($E68="DER",VLOOKUP($F68,#REF!,2,0)))))))))</f>
        <v>Base em concreto com fck de 20 MPa, para guias, sarjetas ou sarjetões</v>
      </c>
      <c r="H68" s="181" t="str">
        <f>IF($E68="SINAPI",VLOOKUP($F68,'SINAPI_ONERADO-06.25'!$B$11:$E$9657,3,FALSE),IF($E68="CDHU",VLOOKUP($F68,'CDHU_Onerado-05.25-(198)'!$A$9:$F$4118,3,FALSE),IF($E68="FDE",VLOOKUP($F68,#REF!,3,FALSE),IF($E68="SIURB (E)",VLOOKUP($F68,'EDIF sem Des Jan25'!$A$3:$D$3000,3,FALSE),IF($E68="SIURB (I)",VLOOKUP($F68,'INFRA sem Des Jan25'!$A$2:$D$1000,3,FALSE),IF($E68="SICRO NOVO",VLOOKUP($F68,'SICRO.DNIT ONERADA 04.25'!$A$4:$D$7000,3,FALSE),IF($E68="DER",VLOOKUP($F68,#REF!,3,0))))))))</f>
        <v>M3</v>
      </c>
      <c r="I68" s="565">
        <f>IF(D68&lt;&gt;0,INDEX('MEMORIA CALCULO'!$A$1:$P$2515,MATCH(D68,'MEMORIA CALCULO'!$A$1:$A$2515,0),16),0)</f>
        <v>88.02</v>
      </c>
      <c r="J68" s="560">
        <f>IF($E68="SINAPI",VLOOKUP($F68,'SINAPI_ONERADO-06.25'!$B$11:$E$9657,4,FALSE),IF($E68="CDHU",VLOOKUP($F68,'CDHU_Onerado-05.25-(198)'!$A$9:$F$4118,6,FALSE),IF($E68="FDE",VLOOKUP($F68,#REF!,5,FALSE),IF($E68="SIURB (E)",VLOOKUP($F68,'EDIF sem Des Jan25'!$A$3:$D$3000,4,FALSE),IF($E68="SIURB (I)",VLOOKUP($F68,'INFRA sem Des Jan25'!$A$2:$D$1000,4,FALSE),IF($E68="SICRO NOVO",VLOOKUP($F68,'SICRO.DNIT ONERADA 04.25'!$A$4:$D$7000,4,FALSE),IF($E68="DER",VLOOKUP($F68,#REF!,4,0))))))))</f>
        <v>603.30999999999995</v>
      </c>
      <c r="K68" s="496">
        <f>J68*(1+IF(N68="x",'CLIENTE-OBJETO'!$P$3,$E$7))</f>
        <v>728.38</v>
      </c>
      <c r="L68" s="496">
        <f t="shared" si="58"/>
        <v>64112.01</v>
      </c>
      <c r="M68" s="144"/>
      <c r="N68" s="180"/>
      <c r="O68" s="91">
        <f t="shared" si="56"/>
        <v>6.1699999999999998E-2</v>
      </c>
      <c r="P68" s="369" t="str">
        <f t="shared" si="34"/>
        <v>ok</v>
      </c>
      <c r="Q68" s="529"/>
      <c r="R68" s="535"/>
    </row>
    <row r="69" spans="1:18" s="149" customFormat="1" ht="20.25" customHeight="1">
      <c r="A69" s="175" t="str">
        <f t="shared" si="57"/>
        <v>6</v>
      </c>
      <c r="B69" s="176">
        <f>B68</f>
        <v>6</v>
      </c>
      <c r="C69" s="164">
        <f>IF(D69="",0,B69)</f>
        <v>6</v>
      </c>
      <c r="D69" s="507">
        <f>D68+1</f>
        <v>6003</v>
      </c>
      <c r="E69" s="179" t="s">
        <v>28</v>
      </c>
      <c r="F69" s="495" t="s">
        <v>111</v>
      </c>
      <c r="G69" s="560" t="str">
        <f>IF($E69="SINAPI",VLOOKUP(F69,'SINAPI_ONERADO-06.25'!$B$11:$E$9657,2,FALSE),IF($E69="CDHU",VLOOKUP($F69,'CDHU_Onerado-05.25-(198)'!$A$9:$F$4118,2,FALSE),IF($E69="FDE",VLOOKUP($F69,#REF!,2,FALSE),IF($E69="SIURB (E)",VLOOKUP($F69,'EDIF sem Des Jan25'!$A$3:$D$3000,2,FALSE),IF($E69="SIURB (I)",VLOOKUP($F69,'INFRA sem Des Jan25'!$A$2:$D$1000,2,FALSE),IF($E69="SICRO NOVO",VLOOKUP($F69,'SICRO.DNIT ONERADA 04.25'!$A$4:$D$7000,2,FALSE),IF($E69="COMPOSIÇÃO",VLOOKUP($F69,#REF!,2),IF($E69="DER",VLOOKUP($F69,#REF!,2,0)))))))))</f>
        <v>Concreto usinado, fck = 20 MPa - para bombeamento</v>
      </c>
      <c r="H69" s="181" t="str">
        <f>IF($E69="SINAPI",VLOOKUP($F69,'SINAPI_ONERADO-06.25'!$B$11:$E$9657,3,FALSE),IF($E69="CDHU",VLOOKUP($F69,'CDHU_Onerado-05.25-(198)'!$A$9:$F$4118,3,FALSE),IF($E69="FDE",VLOOKUP($F69,#REF!,3,FALSE),IF($E69="SIURB (E)",VLOOKUP($F69,'EDIF sem Des Jan25'!$A$3:$D$3000,3,FALSE),IF($E69="SIURB (I)",VLOOKUP($F69,'INFRA sem Des Jan25'!$A$2:$D$1000,3,FALSE),IF($E69="SICRO NOVO",VLOOKUP($F69,'SICRO.DNIT ONERADA 04.25'!$A$4:$D$7000,3,FALSE),IF($E69="DER",VLOOKUP($F69,#REF!,3,0))))))))</f>
        <v>M3</v>
      </c>
      <c r="I69" s="565">
        <f>IF(D69&lt;&gt;0,INDEX('MEMORIA CALCULO'!$A$1:$P$2515,MATCH(D69,'MEMORIA CALCULO'!$A$1:$A$2515,0),16),0)</f>
        <v>149.44</v>
      </c>
      <c r="J69" s="560">
        <f>IF($E69="SINAPI",VLOOKUP($F69,'SINAPI_ONERADO-06.25'!$B$11:$E$9657,4,FALSE),IF($E69="CDHU",VLOOKUP($F69,'CDHU_Onerado-05.25-(198)'!$A$9:$F$4118,6,FALSE),IF($E69="FDE",VLOOKUP($F69,#REF!,5,FALSE),IF($E69="SIURB (E)",VLOOKUP($F69,'EDIF sem Des Jan25'!$A$3:$D$3000,4,FALSE),IF($E69="SIURB (I)",VLOOKUP($F69,'INFRA sem Des Jan25'!$A$2:$D$1000,4,FALSE),IF($E69="SICRO NOVO",VLOOKUP($F69,'SICRO.DNIT ONERADA 04.25'!$A$4:$D$7000,4,FALSE),IF($E69="DER",VLOOKUP($F69,#REF!,4,0))))))))</f>
        <v>543.1</v>
      </c>
      <c r="K69" s="496">
        <f>J69*(1+IF(N69="x",'CLIENTE-OBJETO'!$P$3,$E$7))</f>
        <v>655.68</v>
      </c>
      <c r="L69" s="496">
        <f t="shared" si="58"/>
        <v>97984.82</v>
      </c>
      <c r="M69" s="144"/>
      <c r="N69" s="180"/>
      <c r="O69" s="91">
        <f t="shared" si="56"/>
        <v>9.4299999999999995E-2</v>
      </c>
      <c r="P69" s="369" t="str">
        <f t="shared" si="34"/>
        <v>ok</v>
      </c>
      <c r="Q69" s="530"/>
      <c r="R69" s="535"/>
    </row>
    <row r="70" spans="1:18" s="149" customFormat="1" ht="20.25" customHeight="1">
      <c r="A70" s="175" t="str">
        <f t="shared" si="57"/>
        <v>6</v>
      </c>
      <c r="B70" s="176">
        <f>B69</f>
        <v>6</v>
      </c>
      <c r="C70" s="164">
        <f>IF(D70="",0,B70)</f>
        <v>6</v>
      </c>
      <c r="D70" s="507">
        <f>D69+1</f>
        <v>6004</v>
      </c>
      <c r="E70" s="179" t="s">
        <v>28</v>
      </c>
      <c r="F70" s="495" t="s">
        <v>112</v>
      </c>
      <c r="G70" s="560" t="str">
        <f>IF($E70="SINAPI",VLOOKUP(F70,'SINAPI_ONERADO-06.25'!$B$11:$E$9657,2,FALSE),IF($E70="CDHU",VLOOKUP($F70,'CDHU_Onerado-05.25-(198)'!$A$9:$F$4118,2,FALSE),IF($E70="FDE",VLOOKUP($F70,#REF!,2,FALSE),IF($E70="SIURB (E)",VLOOKUP($F70,'EDIF sem Des Jan25'!$A$3:$D$3000,2,FALSE),IF($E70="SIURB (I)",VLOOKUP($F70,'INFRA sem Des Jan25'!$A$2:$D$1000,2,FALSE),IF($E70="SICRO NOVO",VLOOKUP($F70,'SICRO.DNIT ONERADA 04.25'!$A$4:$D$7000,2,FALSE),IF($E70="COMPOSIÇÃO",VLOOKUP($F70,#REF!,2),IF($E70="DER",VLOOKUP($F70,#REF!,2,0)))))))))</f>
        <v>Lançamento e adensamento de concreto ou massa por bombeamento</v>
      </c>
      <c r="H70" s="181" t="str">
        <f>IF($E70="SINAPI",VLOOKUP($F70,'SINAPI_ONERADO-06.25'!$B$11:$E$9657,3,FALSE),IF($E70="CDHU",VLOOKUP($F70,'CDHU_Onerado-05.25-(198)'!$A$9:$F$4118,3,FALSE),IF($E70="FDE",VLOOKUP($F70,#REF!,3,FALSE),IF($E70="SIURB (E)",VLOOKUP($F70,'EDIF sem Des Jan25'!$A$3:$D$3000,3,FALSE),IF($E70="SIURB (I)",VLOOKUP($F70,'INFRA sem Des Jan25'!$A$2:$D$1000,3,FALSE),IF($E70="SICRO NOVO",VLOOKUP($F70,'SICRO.DNIT ONERADA 04.25'!$A$4:$D$7000,3,FALSE),IF($E70="DER",VLOOKUP($F70,#REF!,3,0))))))))</f>
        <v>M3</v>
      </c>
      <c r="I70" s="565">
        <f>IF(D70&lt;&gt;0,INDEX('MEMORIA CALCULO'!$A$1:$P$2515,MATCH(D70,'MEMORIA CALCULO'!$A$1:$A$2515,0),16),0)</f>
        <v>237.46</v>
      </c>
      <c r="J70" s="560">
        <f>IF($E70="SINAPI",VLOOKUP($F70,'SINAPI_ONERADO-06.25'!$B$11:$E$9657,4,FALSE),IF($E70="CDHU",VLOOKUP($F70,'CDHU_Onerado-05.25-(198)'!$A$9:$F$4118,6,FALSE),IF($E70="FDE",VLOOKUP($F70,#REF!,5,FALSE),IF($E70="SIURB (E)",VLOOKUP($F70,'EDIF sem Des Jan25'!$A$3:$D$3000,4,FALSE),IF($E70="SIURB (I)",VLOOKUP($F70,'INFRA sem Des Jan25'!$A$2:$D$1000,4,FALSE),IF($E70="SICRO NOVO",VLOOKUP($F70,'SICRO.DNIT ONERADA 04.25'!$A$4:$D$7000,4,FALSE),IF($E70="DER",VLOOKUP($F70,#REF!,4,0))))))))</f>
        <v>133.66999999999999</v>
      </c>
      <c r="K70" s="496">
        <f>J70*(1+IF(N70="x",'CLIENTE-OBJETO'!$P$3,$E$7))</f>
        <v>161.38</v>
      </c>
      <c r="L70" s="496">
        <f t="shared" si="58"/>
        <v>38321.29</v>
      </c>
      <c r="M70" s="144"/>
      <c r="N70" s="180"/>
      <c r="O70" s="91">
        <f t="shared" si="56"/>
        <v>3.6900000000000002E-2</v>
      </c>
      <c r="P70" s="369" t="str">
        <f t="shared" si="34"/>
        <v>ok</v>
      </c>
      <c r="Q70" s="530"/>
      <c r="R70" s="535"/>
    </row>
    <row r="71" spans="1:18" s="149" customFormat="1">
      <c r="A71" s="175" t="str">
        <f t="shared" si="57"/>
        <v>6</v>
      </c>
      <c r="B71" s="176">
        <f t="shared" ref="B71:B74" si="59">B70</f>
        <v>6</v>
      </c>
      <c r="C71" s="164">
        <f t="shared" ref="C71:C74" si="60">IF(D71="",0,B71)</f>
        <v>6</v>
      </c>
      <c r="D71" s="507">
        <f t="shared" ref="D71:D74" si="61">D70+1</f>
        <v>6005</v>
      </c>
      <c r="E71" s="179" t="s">
        <v>28</v>
      </c>
      <c r="F71" s="495" t="s">
        <v>104</v>
      </c>
      <c r="G71" s="560" t="str">
        <f>IF($E71="SINAPI",VLOOKUP(F71,'SINAPI_ONERADO-06.25'!$B$11:$E$9657,2,FALSE),IF($E71="CDHU",VLOOKUP($F71,'CDHU_Onerado-05.25-(198)'!$A$9:$F$4118,2,FALSE),IF($E71="FDE",VLOOKUP($F71,#REF!,2,FALSE),IF($E71="SIURB (E)",VLOOKUP($F71,'EDIF sem Des Jan25'!$A$3:$D$3000,2,FALSE),IF($E71="SIURB (I)",VLOOKUP($F71,'INFRA sem Des Jan25'!$A$2:$D$1000,2,FALSE),IF($E71="SICRO NOVO",VLOOKUP($F71,'SICRO.DNIT ONERADA 04.25'!$A$4:$D$7000,2,FALSE),IF($E71="COMPOSIÇÃO",VLOOKUP($F71,#REF!,2),IF($E71="DER",VLOOKUP($F71,#REF!,2,0)))))))))</f>
        <v>Escavação manual em solo de 1ª e 2ª categoria em campo aberto</v>
      </c>
      <c r="H71" s="181" t="str">
        <f>IF($E71="SINAPI",VLOOKUP($F71,'SINAPI_ONERADO-06.25'!$B$11:$E$9657,3,FALSE),IF($E71="CDHU",VLOOKUP($F71,'CDHU_Onerado-05.25-(198)'!$A$9:$F$4118,3,FALSE),IF($E71="FDE",VLOOKUP($F71,#REF!,3,FALSE),IF($E71="SIURB (E)",VLOOKUP($F71,'EDIF sem Des Jan25'!$A$3:$D$3000,3,FALSE),IF($E71="SIURB (I)",VLOOKUP($F71,'INFRA sem Des Jan25'!$A$2:$D$1000,3,FALSE),IF($E71="SICRO NOVO",VLOOKUP($F71,'SICRO.DNIT ONERADA 04.25'!$A$4:$D$7000,3,FALSE),IF($E71="DER",VLOOKUP($F71,#REF!,3,0))))))))</f>
        <v>M3</v>
      </c>
      <c r="I71" s="565">
        <f>IF(D71&lt;&gt;0,INDEX('MEMORIA CALCULO'!$A$1:$P$2515,MATCH(D71,'MEMORIA CALCULO'!$A$1:$A$2515,0),16),0)</f>
        <v>234.72</v>
      </c>
      <c r="J71" s="560">
        <f>IF($E71="SINAPI",VLOOKUP($F71,'SINAPI_ONERADO-06.25'!$B$11:$E$9657,4,FALSE),IF($E71="CDHU",VLOOKUP($F71,'CDHU_Onerado-05.25-(198)'!$A$9:$F$4118,6,FALSE),IF($E71="FDE",VLOOKUP($F71,#REF!,5,FALSE),IF($E71="SIURB (E)",VLOOKUP($F71,'EDIF sem Des Jan25'!$A$3:$D$3000,4,FALSE),IF($E71="SIURB (I)",VLOOKUP($F71,'INFRA sem Des Jan25'!$A$2:$D$1000,4,FALSE),IF($E71="SICRO NOVO",VLOOKUP($F71,'SICRO.DNIT ONERADA 04.25'!$A$4:$D$7000,4,FALSE),IF($E71="DER",VLOOKUP($F71,#REF!,4,0))))))))</f>
        <v>56.78</v>
      </c>
      <c r="K71" s="496">
        <f>J71*(1+IF(N71="x",'CLIENTE-OBJETO'!$P$3,$E$7))</f>
        <v>68.55</v>
      </c>
      <c r="L71" s="496">
        <f t="shared" si="58"/>
        <v>16090.06</v>
      </c>
      <c r="M71" s="144"/>
      <c r="N71" s="180"/>
      <c r="O71" s="91">
        <f t="shared" si="56"/>
        <v>1.55E-2</v>
      </c>
      <c r="P71" s="369" t="str">
        <f t="shared" si="34"/>
        <v>ok</v>
      </c>
      <c r="Q71" s="529"/>
      <c r="R71" s="535"/>
    </row>
    <row r="72" spans="1:18" s="149" customFormat="1">
      <c r="A72" s="175" t="str">
        <f t="shared" si="57"/>
        <v>6</v>
      </c>
      <c r="B72" s="176">
        <f t="shared" si="59"/>
        <v>6</v>
      </c>
      <c r="C72" s="164">
        <f t="shared" si="60"/>
        <v>6</v>
      </c>
      <c r="D72" s="507">
        <f>D71+1</f>
        <v>6006</v>
      </c>
      <c r="E72" s="179" t="s">
        <v>28</v>
      </c>
      <c r="F72" s="505" t="s">
        <v>87</v>
      </c>
      <c r="G72" s="566" t="str">
        <f>IF($E72="SINAPI",VLOOKUP(F72,'SINAPI_ONERADO-06.25'!$B$11:$E$9657,2,FALSE),IF($E72="CDHU",VLOOKUP($F72,'CDHU_Onerado-05.25-(198)'!$A$9:$F$4118,2,FALSE),IF($E72="FDE",VLOOKUP($F72,#REF!,2,FALSE),IF($E72="SIURB (E)",VLOOKUP($F72,'EDIF sem Des Jan25'!$A$3:$D$3000,2,FALSE),IF($E72="SIURB (I)",VLOOKUP($F72,'INFRA sem Des Jan25'!$A$2:$D$1000,2,FALSE),IF($E72="SICRO NOVO",VLOOKUP($F72,'SICRO.DNIT ONERADA 04.25'!$A$4:$D$7000,2,FALSE),IF($E72="COMPOSIÇÃO",VLOOKUP($F72,#REF!,2),IF($E72="DER",VLOOKUP($F72,#REF!,2,0)))))))))</f>
        <v>Transporte de solo de 1ª e 2ª categoria por caminhão para distâncias superiores ao 5° km até o 10° km</v>
      </c>
      <c r="H72" s="567" t="str">
        <f>IF($E72="SINAPI",VLOOKUP($F72,'SINAPI_ONERADO-06.25'!$B$11:$E$9657,3,FALSE),IF($E72="CDHU",VLOOKUP($F72,'CDHU_Onerado-05.25-(198)'!$A$9:$F$4118,3,FALSE),IF($E72="FDE",VLOOKUP($F72,#REF!,3,FALSE),IF($E72="SIURB (E)",VLOOKUP($F72,'EDIF sem Des Jan25'!$A$3:$D$3000,3,FALSE),IF($E72="SIURB (I)",VLOOKUP($F72,'INFRA sem Des Jan25'!$A$2:$D$1000,3,FALSE),IF($E72="SICRO NOVO",VLOOKUP($F72,'SICRO.DNIT ONERADA 04.25'!$A$4:$D$7000,3,FALSE),IF($E72="DER",VLOOKUP($F72,#REF!,3,0))))))))</f>
        <v>M3</v>
      </c>
      <c r="I72" s="568">
        <f>IF(D72&lt;&gt;0,INDEX('MEMORIA CALCULO'!$A$1:$P$2515,MATCH(D72,'MEMORIA CALCULO'!$A$1:$A$2515,0),16),0)</f>
        <v>234.72</v>
      </c>
      <c r="J72" s="566">
        <f>IF($E72="SINAPI",VLOOKUP($F72,'SINAPI_ONERADO-06.25'!$B$11:$E$9657,4,FALSE),IF($E72="CDHU",VLOOKUP($F72,'CDHU_Onerado-05.25-(198)'!$A$9:$F$4118,6,FALSE),IF($E72="FDE",VLOOKUP($F72,#REF!,5,FALSE),IF($E72="SIURB (E)",VLOOKUP($F72,'EDIF sem Des Jan25'!$A$3:$D$3000,4,FALSE),IF($E72="SIURB (I)",VLOOKUP($F72,'INFRA sem Des Jan25'!$A$2:$D$1000,4,FALSE),IF($E72="SICRO NOVO",VLOOKUP($F72,'SICRO.DNIT ONERADA 04.25'!$A$4:$D$7000,4,FALSE),IF($E72="DER",VLOOKUP($F72,#REF!,4,0))))))))</f>
        <v>19.57</v>
      </c>
      <c r="K72" s="506">
        <f>J72*(1+IF(N72="x",'CLIENTE-OBJETO'!$P$3,$E$7))</f>
        <v>23.63</v>
      </c>
      <c r="L72" s="506">
        <f t="shared" si="58"/>
        <v>5546.43</v>
      </c>
      <c r="M72" s="144"/>
      <c r="N72" s="180"/>
      <c r="O72" s="91">
        <f t="shared" si="56"/>
        <v>5.3E-3</v>
      </c>
      <c r="P72" s="369" t="str">
        <f t="shared" si="34"/>
        <v>ok</v>
      </c>
      <c r="Q72" s="530"/>
      <c r="R72" s="535"/>
    </row>
    <row r="73" spans="1:18" s="149" customFormat="1">
      <c r="A73" s="175" t="str">
        <f t="shared" si="57"/>
        <v>6</v>
      </c>
      <c r="B73" s="176">
        <f t="shared" si="59"/>
        <v>6</v>
      </c>
      <c r="C73" s="164">
        <f t="shared" si="60"/>
        <v>6</v>
      </c>
      <c r="D73" s="507">
        <f t="shared" si="61"/>
        <v>6007</v>
      </c>
      <c r="E73" s="179" t="s">
        <v>28</v>
      </c>
      <c r="F73" s="495" t="s">
        <v>88</v>
      </c>
      <c r="G73" s="560" t="str">
        <f>IF($E73="SINAPI",VLOOKUP(F73,'SINAPI_ONERADO-06.25'!$B$11:$E$9657,2,FALSE),IF($E73="CDHU",VLOOKUP($F73,'CDHU_Onerado-05.25-(198)'!$A$9:$F$4118,2,FALSE),IF($E73="FDE",VLOOKUP($F73,#REF!,2,FALSE),IF($E73="SIURB (E)",VLOOKUP($F73,'EDIF sem Des Jan25'!$A$3:$D$3000,2,FALSE),IF($E73="SIURB (I)",VLOOKUP($F73,'INFRA sem Des Jan25'!$A$2:$D$1000,2,FALSE),IF($E73="SICRO NOVO",VLOOKUP($F73,'SICRO.DNIT ONERADA 04.25'!$A$4:$D$7000,2,FALSE),IF($E73="COMPOSIÇÃO",VLOOKUP($F73,#REF!,2),IF($E73="DER",VLOOKUP($F73,#REF!,2,0)))))))))</f>
        <v>Espalhamento de solo em bota-fora com compactação sem controle</v>
      </c>
      <c r="H73" s="181" t="str">
        <f>IF($E73="SINAPI",VLOOKUP($F73,'SINAPI_ONERADO-06.25'!$B$11:$E$9657,3,FALSE),IF($E73="CDHU",VLOOKUP($F73,'CDHU_Onerado-05.25-(198)'!$A$9:$F$4118,3,FALSE),IF($E73="FDE",VLOOKUP($F73,#REF!,3,FALSE),IF($E73="SIURB (E)",VLOOKUP($F73,'EDIF sem Des Jan25'!$A$3:$D$3000,3,FALSE),IF($E73="SIURB (I)",VLOOKUP($F73,'INFRA sem Des Jan25'!$A$2:$D$1000,3,FALSE),IF($E73="SICRO NOVO",VLOOKUP($F73,'SICRO.DNIT ONERADA 04.25'!$A$4:$D$7000,3,FALSE),IF($E73="DER",VLOOKUP($F73,#REF!,3,0))))))))</f>
        <v>M3</v>
      </c>
      <c r="I73" s="565">
        <f>IF(D73&lt;&gt;0,INDEX('MEMORIA CALCULO'!$A$1:$P$2515,MATCH(D73,'MEMORIA CALCULO'!$A$1:$A$2515,0),16),0)</f>
        <v>234.72</v>
      </c>
      <c r="J73" s="560">
        <f>IF($E73="SINAPI",VLOOKUP($F73,'SINAPI_ONERADO-06.25'!$B$11:$E$9657,4,FALSE),IF($E73="CDHU",VLOOKUP($F73,'CDHU_Onerado-05.25-(198)'!$A$9:$F$4118,6,FALSE),IF($E73="FDE",VLOOKUP($F73,#REF!,5,FALSE),IF($E73="SIURB (E)",VLOOKUP($F73,'EDIF sem Des Jan25'!$A$3:$D$3000,4,FALSE),IF($E73="SIURB (I)",VLOOKUP($F73,'INFRA sem Des Jan25'!$A$2:$D$1000,4,FALSE),IF($E73="SICRO NOVO",VLOOKUP($F73,'SICRO.DNIT ONERADA 04.25'!$A$4:$D$7000,4,FALSE),IF($E73="DER",VLOOKUP($F73,#REF!,4,0))))))))</f>
        <v>5.59</v>
      </c>
      <c r="K73" s="496">
        <f>J73*(1+IF(N73="x",'CLIENTE-OBJETO'!$P$3,$E$7))</f>
        <v>6.75</v>
      </c>
      <c r="L73" s="496">
        <f t="shared" si="58"/>
        <v>1584.36</v>
      </c>
      <c r="M73" s="144"/>
      <c r="N73" s="180"/>
      <c r="O73" s="91">
        <f t="shared" ref="O73:O74" si="62">IFERROR(L73/$L$13,0)</f>
        <v>1.5E-3</v>
      </c>
      <c r="P73" s="369" t="str">
        <f t="shared" si="34"/>
        <v>ok</v>
      </c>
      <c r="Q73" s="529"/>
      <c r="R73" s="535"/>
    </row>
    <row r="74" spans="1:18" s="149" customFormat="1">
      <c r="A74" s="175" t="str">
        <f t="shared" si="57"/>
        <v>6</v>
      </c>
      <c r="B74" s="176">
        <f t="shared" si="59"/>
        <v>6</v>
      </c>
      <c r="C74" s="164">
        <f t="shared" si="60"/>
        <v>6</v>
      </c>
      <c r="D74" s="507">
        <f t="shared" si="61"/>
        <v>6008</v>
      </c>
      <c r="E74" s="179" t="s">
        <v>28</v>
      </c>
      <c r="F74" s="495" t="s">
        <v>89</v>
      </c>
      <c r="G74" s="560" t="str">
        <f>IF($E74="SINAPI",VLOOKUP(F74,'SINAPI_ONERADO-06.25'!$B$11:$E$9657,2,FALSE),IF($E74="CDHU",VLOOKUP($F74,'CDHU_Onerado-05.25-(198)'!$A$9:$F$4118,2,FALSE),IF($E74="FDE",VLOOKUP($F74,#REF!,2,FALSE),IF($E74="SIURB (E)",VLOOKUP($F74,'EDIF sem Des Jan25'!$A$3:$D$3000,2,FALSE),IF($E74="SIURB (I)",VLOOKUP($F74,'INFRA sem Des Jan25'!$A$2:$D$1000,2,FALSE),IF($E74="SICRO NOVO",VLOOKUP($F74,'SICRO.DNIT ONERADA 04.25'!$A$4:$D$7000,2,FALSE),IF($E74="COMPOSIÇÃO",VLOOKUP($F74,#REF!,2),IF($E74="DER",VLOOKUP($F74,#REF!,2,0)))))))))</f>
        <v>Taxa de destinação de resíduo sólido em aterro, tipo solo/terra</v>
      </c>
      <c r="H74" s="181" t="str">
        <f>IF($E74="SINAPI",VLOOKUP($F74,'SINAPI_ONERADO-06.25'!$B$11:$E$9657,3,FALSE),IF($E74="CDHU",VLOOKUP($F74,'CDHU_Onerado-05.25-(198)'!$A$9:$F$4118,3,FALSE),IF($E74="FDE",VLOOKUP($F74,#REF!,3,FALSE),IF($E74="SIURB (E)",VLOOKUP($F74,'EDIF sem Des Jan25'!$A$3:$D$3000,3,FALSE),IF($E74="SIURB (I)",VLOOKUP($F74,'INFRA sem Des Jan25'!$A$2:$D$1000,3,FALSE),IF($E74="SICRO NOVO",VLOOKUP($F74,'SICRO.DNIT ONERADA 04.25'!$A$4:$D$7000,3,FALSE),IF($E74="DER",VLOOKUP($F74,#REF!,3,0))))))))</f>
        <v>M3</v>
      </c>
      <c r="I74" s="565">
        <f>IF(D74&lt;&gt;0,INDEX('MEMORIA CALCULO'!$A$1:$P$2515,MATCH(D74,'MEMORIA CALCULO'!$A$1:$A$2515,0),16),0)</f>
        <v>305.14</v>
      </c>
      <c r="J74" s="560">
        <f>IF($E74="SINAPI",VLOOKUP($F74,'SINAPI_ONERADO-06.25'!$B$11:$E$9657,4,FALSE),IF($E74="CDHU",VLOOKUP($F74,'CDHU_Onerado-05.25-(198)'!$A$9:$F$4118,6,FALSE),IF($E74="FDE",VLOOKUP($F74,#REF!,5,FALSE),IF($E74="SIURB (E)",VLOOKUP($F74,'EDIF sem Des Jan25'!$A$3:$D$3000,4,FALSE),IF($E74="SIURB (I)",VLOOKUP($F74,'INFRA sem Des Jan25'!$A$2:$D$1000,4,FALSE),IF($E74="SICRO NOVO",VLOOKUP($F74,'SICRO.DNIT ONERADA 04.25'!$A$4:$D$7000,4,FALSE),IF($E74="DER",VLOOKUP($F74,#REF!,4,0))))))))</f>
        <v>30.67</v>
      </c>
      <c r="K74" s="496">
        <f>J74*(1+IF(N74="x",'CLIENTE-OBJETO'!$P$3,$E$7))</f>
        <v>37.03</v>
      </c>
      <c r="L74" s="496">
        <f t="shared" si="58"/>
        <v>11299.33</v>
      </c>
      <c r="M74" s="144"/>
      <c r="N74" s="180"/>
      <c r="O74" s="91">
        <f t="shared" si="62"/>
        <v>1.09E-2</v>
      </c>
      <c r="P74" s="369" t="str">
        <f t="shared" si="34"/>
        <v>ok</v>
      </c>
      <c r="Q74" s="529"/>
      <c r="R74" s="535"/>
    </row>
    <row r="75" spans="1:18" s="149" customFormat="1" hidden="1">
      <c r="A75" s="175"/>
      <c r="B75" s="148"/>
      <c r="D75" s="497"/>
      <c r="E75" s="498"/>
      <c r="F75" s="498"/>
      <c r="G75" s="498"/>
      <c r="H75" s="498"/>
      <c r="I75" s="498"/>
      <c r="J75" s="498"/>
      <c r="K75" s="498"/>
      <c r="L75" s="499"/>
      <c r="M75" s="144"/>
      <c r="N75" s="180"/>
      <c r="O75" s="153"/>
      <c r="P75" s="369"/>
      <c r="Q75" s="529"/>
    </row>
    <row r="76" spans="1:18" s="166" customFormat="1">
      <c r="A76" s="175" t="str">
        <f>LEFT(D76,1)</f>
        <v>7</v>
      </c>
      <c r="B76" s="176"/>
      <c r="C76" s="164"/>
      <c r="D76" s="487">
        <v>7</v>
      </c>
      <c r="E76" s="658" t="s">
        <v>113</v>
      </c>
      <c r="F76" s="508"/>
      <c r="G76" s="508"/>
      <c r="H76" s="489"/>
      <c r="I76" s="491"/>
      <c r="J76" s="491"/>
      <c r="K76" s="493" t="s">
        <v>71</v>
      </c>
      <c r="L76" s="494">
        <f>SUMIF(C77:C445,D76,L77:L453)</f>
        <v>10645.62</v>
      </c>
      <c r="M76" s="174"/>
      <c r="N76" s="180"/>
      <c r="O76" s="156"/>
      <c r="P76" s="369"/>
      <c r="Q76" s="92"/>
      <c r="R76" s="100"/>
    </row>
    <row r="77" spans="1:18" s="166" customFormat="1" hidden="1">
      <c r="A77" s="175" t="str">
        <f t="shared" ref="A77:A79" si="63">LEFT(D77,2)</f>
        <v>7</v>
      </c>
      <c r="B77" s="176">
        <f>D77</f>
        <v>7</v>
      </c>
      <c r="C77" s="164"/>
      <c r="D77" s="487">
        <v>7</v>
      </c>
      <c r="E77" s="488" t="s">
        <v>114</v>
      </c>
      <c r="F77" s="500"/>
      <c r="G77" s="490"/>
      <c r="H77" s="489"/>
      <c r="I77" s="491"/>
      <c r="J77" s="492"/>
      <c r="K77" s="493" t="s">
        <v>71</v>
      </c>
      <c r="L77" s="494">
        <f>SUMIF(C78:C830,D77,L78:L838)</f>
        <v>10645.62</v>
      </c>
      <c r="M77" s="174"/>
      <c r="N77" s="180"/>
      <c r="O77" s="156">
        <f t="shared" ref="O77:O79" si="64">IFERROR(L77/$L$13,0)</f>
        <v>1.0200000000000001E-2</v>
      </c>
      <c r="P77" s="369"/>
      <c r="Q77" s="528"/>
      <c r="R77" s="100"/>
    </row>
    <row r="78" spans="1:18" s="149" customFormat="1" hidden="1">
      <c r="A78" s="175" t="str">
        <f t="shared" si="63"/>
        <v>70</v>
      </c>
      <c r="B78" s="176">
        <f>B77</f>
        <v>7</v>
      </c>
      <c r="C78" s="164">
        <f>IF(D78="",0,B78)</f>
        <v>7</v>
      </c>
      <c r="D78" s="507">
        <f>(D77*1000)+1</f>
        <v>7001</v>
      </c>
      <c r="E78" s="179" t="s">
        <v>28</v>
      </c>
      <c r="F78" s="495" t="s">
        <v>115</v>
      </c>
      <c r="G78" s="560" t="str">
        <f>IF($E78="SINAPI",VLOOKUP(F78,'SINAPI_ONERADO-06.25'!$B$11:$E$9657,2,FALSE),IF($E78="CDHU",VLOOKUP($F78,'CDHU_Onerado-05.25-(198)'!$A$9:$F$4118,2,FALSE),IF($E78="FDE",VLOOKUP($F78,#REF!,2,FALSE),IF($E78="SIURB (E)",VLOOKUP($F78,'EDIF sem Des Jan25'!$A$3:$D$3000,2,FALSE),IF($E78="SIURB (I)",VLOOKUP($F78,'INFRA sem Des Jan25'!$A$2:$D$1000,2,FALSE),IF($E78="SICRO NOVO",VLOOKUP($F78,'SICRO.DNIT ONERADA 04.25'!$A$4:$D$7000,2,FALSE),IF($E78="COMPOSIÇÃO",VLOOKUP($F78,#REF!,2),IF($E78="DER",VLOOKUP($F78,#REF!,2,0)))))))))</f>
        <v>Sinalização horizontal em massa termoplástica à quente por extrusão, espessura de 3,0 mm, para legendas</v>
      </c>
      <c r="H78" s="181" t="str">
        <f>IF($E78="SINAPI",VLOOKUP($F78,'SINAPI_ONERADO-06.25'!$B$11:$E$9657,3,FALSE),IF($E78="CDHU",VLOOKUP($F78,'CDHU_Onerado-05.25-(198)'!$A$9:$F$4118,3,FALSE),IF($E78="FDE",VLOOKUP($F78,#REF!,3,FALSE),IF($E78="SIURB (E)",VLOOKUP($F78,'EDIF sem Des Jan25'!$A$3:$D$3000,3,FALSE),IF($E78="SIURB (I)",VLOOKUP($F78,'INFRA sem Des Jan25'!$A$2:$D$1000,3,FALSE),IF($E78="SICRO NOVO",VLOOKUP($F78,'SICRO.DNIT ONERADA 04.25'!$A$4:$D$7000,3,FALSE),IF($E78="DER",VLOOKUP($F78,#REF!,3,0))))))))</f>
        <v>M2</v>
      </c>
      <c r="I78" s="565">
        <v>0</v>
      </c>
      <c r="J78" s="560">
        <f>IF($E78="SINAPI",VLOOKUP($F78,'SINAPI_ONERADO-06.25'!$B$11:$E$9657,4,FALSE),IF($E78="CDHU",VLOOKUP($F78,'CDHU_Onerado-05.25-(198)'!$A$9:$F$4118,6,FALSE),IF($E78="FDE",VLOOKUP($F78,#REF!,5,FALSE),IF($E78="SIURB (E)",VLOOKUP($F78,'EDIF sem Des Jan25'!$A$3:$D$3000,4,FALSE),IF($E78="SIURB (I)",VLOOKUP($F78,'INFRA sem Des Jan25'!$A$2:$D$1000,4,FALSE),IF($E78="SICRO NOVO",VLOOKUP($F78,'SICRO.DNIT ONERADA 04.25'!$A$4:$D$7000,4,FALSE),IF($E78="DER",VLOOKUP($F78,#REF!,4,0))))))))</f>
        <v>134.33000000000001</v>
      </c>
      <c r="K78" s="496">
        <f>J78*(1+IF(N78="x",'CLIENTE-OBJETO'!$P$3,$E$7))</f>
        <v>162.18</v>
      </c>
      <c r="L78" s="496">
        <f t="shared" ref="L78:L79" si="65">ROUND(ROUND(I78,2)*ROUND(K78,2),2)</f>
        <v>0</v>
      </c>
      <c r="M78" s="144"/>
      <c r="N78" s="180"/>
      <c r="O78" s="91">
        <f t="shared" si="64"/>
        <v>0</v>
      </c>
      <c r="P78" s="369" t="str">
        <f t="shared" ref="P78:P84" si="66">IF(_xlfn.ISFORMULA(J78)&amp;_xlfn.ISFORMULA(K78)&amp;_xlfn.ISFORMULA(L78)&amp;_xlfn.ISFORMULA(I78)="verdadeiroverdadeiroverdadeiroverdadeiro","ok","verificar formulas")</f>
        <v>verificar formulas</v>
      </c>
      <c r="Q78" s="529"/>
    </row>
    <row r="79" spans="1:18" s="149" customFormat="1" ht="21" hidden="1" customHeight="1">
      <c r="A79" s="175" t="str">
        <f t="shared" si="63"/>
        <v>70</v>
      </c>
      <c r="B79" s="176">
        <f>B78</f>
        <v>7</v>
      </c>
      <c r="C79" s="164">
        <f>IF(D79="",0,B79)</f>
        <v>7</v>
      </c>
      <c r="D79" s="507">
        <f>D78+1</f>
        <v>7002</v>
      </c>
      <c r="E79" s="179" t="s">
        <v>28</v>
      </c>
      <c r="F79" s="495" t="s">
        <v>116</v>
      </c>
      <c r="G79" s="560" t="str">
        <f>IF($E79="SINAPI",VLOOKUP(F79,'SINAPI_ONERADO-06.25'!$B$11:$E$9657,2,FALSE),IF($E79="CDHU",VLOOKUP($F79,'CDHU_Onerado-05.25-(198)'!$A$9:$F$4118,2,FALSE),IF($E79="FDE",VLOOKUP($F79,#REF!,2,FALSE),IF($E79="SIURB (E)",VLOOKUP($F79,'EDIF sem Des Jan25'!$A$3:$D$3000,2,FALSE),IF($E79="SIURB (I)",VLOOKUP($F79,'INFRA sem Des Jan25'!$A$2:$D$1000,2,FALSE),IF($E79="SICRO NOVO",VLOOKUP($F79,'SICRO.DNIT ONERADA 04.25'!$A$4:$D$7000,2,FALSE),IF($E79="COMPOSIÇÃO",VLOOKUP($F79,#REF!,2),IF($E79="DER",VLOOKUP($F79,#REF!,2,0)))))))))</f>
        <v>Sinalização horizontal em massa termoplástica à quente por aspersão, espessura de 1,5 mm, para faixas</v>
      </c>
      <c r="H79" s="181" t="str">
        <f>IF($E79="SINAPI",VLOOKUP($F79,'SINAPI_ONERADO-06.25'!$B$11:$E$9657,3,FALSE),IF($E79="CDHU",VLOOKUP($F79,'CDHU_Onerado-05.25-(198)'!$A$9:$F$4118,3,FALSE),IF($E79="FDE",VLOOKUP($F79,#REF!,3,FALSE),IF($E79="SIURB (E)",VLOOKUP($F79,'EDIF sem Des Jan25'!$A$3:$D$3000,3,FALSE),IF($E79="SIURB (I)",VLOOKUP($F79,'INFRA sem Des Jan25'!$A$2:$D$1000,3,FALSE),IF($E79="SICRO NOVO",VLOOKUP($F79,'SICRO.DNIT ONERADA 04.25'!$A$4:$D$7000,3,FALSE),IF($E79="DER",VLOOKUP($F79,#REF!,3,0))))))))</f>
        <v>M2</v>
      </c>
      <c r="I79" s="565">
        <v>0</v>
      </c>
      <c r="J79" s="560">
        <f>IF($E79="SINAPI",VLOOKUP($F79,'SINAPI_ONERADO-06.25'!$B$11:$E$9657,4,FALSE),IF($E79="CDHU",VLOOKUP($F79,'CDHU_Onerado-05.25-(198)'!$A$9:$F$4118,6,FALSE),IF($E79="FDE",VLOOKUP($F79,#REF!,5,FALSE),IF($E79="SIURB (E)",VLOOKUP($F79,'EDIF sem Des Jan25'!$A$3:$D$3000,4,FALSE),IF($E79="SIURB (I)",VLOOKUP($F79,'INFRA sem Des Jan25'!$A$2:$D$1000,4,FALSE),IF($E79="SICRO NOVO",VLOOKUP($F79,'SICRO.DNIT ONERADA 04.25'!$A$4:$D$7000,4,FALSE),IF($E79="DER",VLOOKUP($F79,#REF!,4,0))))))))</f>
        <v>84.86</v>
      </c>
      <c r="K79" s="496">
        <f>J79*(1+IF(N79="x",'CLIENTE-OBJETO'!$P$3,$E$7))</f>
        <v>102.45</v>
      </c>
      <c r="L79" s="496">
        <f t="shared" si="65"/>
        <v>0</v>
      </c>
      <c r="M79" s="144"/>
      <c r="N79" s="180"/>
      <c r="O79" s="91">
        <f t="shared" si="64"/>
        <v>0</v>
      </c>
      <c r="P79" s="369" t="str">
        <f t="shared" si="66"/>
        <v>verificar formulas</v>
      </c>
      <c r="Q79" s="529"/>
    </row>
    <row r="80" spans="1:18" s="149" customFormat="1" hidden="1">
      <c r="A80" s="175"/>
      <c r="B80" s="148"/>
      <c r="D80" s="497"/>
      <c r="E80" s="498"/>
      <c r="F80" s="498"/>
      <c r="G80" s="547"/>
      <c r="H80" s="498"/>
      <c r="I80" s="498"/>
      <c r="J80" s="498"/>
      <c r="K80" s="498"/>
      <c r="L80" s="499"/>
      <c r="M80" s="144"/>
      <c r="N80" s="180"/>
      <c r="O80" s="153"/>
      <c r="P80" s="369"/>
      <c r="Q80" s="529"/>
    </row>
    <row r="81" spans="1:18" s="166" customFormat="1">
      <c r="A81" s="175" t="str">
        <f>LEFT(D77,2)</f>
        <v>7</v>
      </c>
      <c r="B81" s="176">
        <f>D77</f>
        <v>7</v>
      </c>
      <c r="C81" s="164">
        <f>IF(D77="",0,B81)</f>
        <v>7</v>
      </c>
      <c r="D81" s="501"/>
      <c r="E81" s="621" t="s">
        <v>117</v>
      </c>
      <c r="F81" s="501"/>
      <c r="G81" s="182"/>
      <c r="H81" s="502"/>
      <c r="I81" s="502"/>
      <c r="J81" s="502"/>
      <c r="K81" s="503"/>
      <c r="L81" s="504"/>
      <c r="M81" s="174"/>
      <c r="N81" s="180"/>
      <c r="O81" s="156"/>
      <c r="P81" s="369"/>
      <c r="Q81" s="528"/>
      <c r="R81" s="100"/>
    </row>
    <row r="82" spans="1:18" s="149" customFormat="1">
      <c r="A82" s="175" t="str">
        <f>LEFT(D82,2)</f>
        <v>70</v>
      </c>
      <c r="B82" s="176">
        <f>B81</f>
        <v>7</v>
      </c>
      <c r="C82" s="164">
        <f>IF(D82="",0,B82)</f>
        <v>7</v>
      </c>
      <c r="D82" s="507">
        <f>(D79+1)</f>
        <v>7003</v>
      </c>
      <c r="E82" s="179" t="s">
        <v>28</v>
      </c>
      <c r="F82" s="495" t="s">
        <v>118</v>
      </c>
      <c r="G82" s="560" t="str">
        <f>IF($E82="SINAPI",VLOOKUP(F82,'SINAPI_ONERADO-06.25'!$B$11:$E$9657,2,FALSE),IF($E82="CDHU",VLOOKUP($F82,'CDHU_Onerado-05.25-(198)'!$A$9:$F$4118,2,FALSE),IF($E82="FDE",VLOOKUP($F82,#REF!,2,FALSE),IF($E82="SIURB (E)",VLOOKUP($F82,'EDIF sem Des Jan25'!$A$3:$D$3000,2,FALSE),IF($E82="SIURB (I)",VLOOKUP($F82,'INFRA sem Des Jan25'!$A$2:$D$1000,2,FALSE),IF($E82="SICRO NOVO",VLOOKUP($F82,'SICRO.DNIT ONERADA 04.25'!$A$4:$D$7000,2,FALSE),IF($E82="COMPOSIÇÃO",VLOOKUP($F82,#REF!,2),IF($E82="DER",VLOOKUP($F82,#REF!,2,0)))))))))</f>
        <v>Placa para sinalização viária em chapa de alumínio, totalmente refletiva com película IA/IA - área até 2,0 m²</v>
      </c>
      <c r="H82" s="181" t="str">
        <f>IF($E82="SINAPI",VLOOKUP($F82,'SINAPI_ONERADO-06.25'!$B$11:$E$9657,3,FALSE),IF($E82="CDHU",VLOOKUP($F82,'CDHU_Onerado-05.25-(198)'!$A$9:$F$4118,3,FALSE),IF($E82="FDE",VLOOKUP($F82,#REF!,3,FALSE),IF($E82="SIURB (E)",VLOOKUP($F82,'EDIF sem Des Jan25'!$A$3:$D$3000,3,FALSE),IF($E82="SIURB (I)",VLOOKUP($F82,'INFRA sem Des Jan25'!$A$2:$D$1000,3,FALSE),IF($E82="SICRO NOVO",VLOOKUP($F82,'SICRO.DNIT ONERADA 04.25'!$A$4:$D$7000,3,FALSE),IF($E82="DER",VLOOKUP($F82,#REF!,3,0))))))))</f>
        <v>M2</v>
      </c>
      <c r="I82" s="565">
        <f>IF(D82&lt;&gt;0,INDEX('MEMORIA CALCULO'!$A$1:$P$2515,MATCH(D82,'MEMORIA CALCULO'!$A$1:$A$2515,0),16),0)</f>
        <v>3</v>
      </c>
      <c r="J82" s="560">
        <f>IF($E82="SINAPI",VLOOKUP($F82,'SINAPI_ONERADO-06.25'!$B$11:$E$9657,4,FALSE),IF($E82="CDHU",VLOOKUP($F82,'CDHU_Onerado-05.25-(198)'!$A$9:$F$4118,6,FALSE),IF($E82="FDE",VLOOKUP($F82,#REF!,5,FALSE),IF($E82="SIURB (E)",VLOOKUP($F82,'EDIF sem Des Jan25'!$A$3:$D$3000,4,FALSE),IF($E82="SIURB (I)",VLOOKUP($F82,'INFRA sem Des Jan25'!$A$2:$D$1000,4,FALSE),IF($E82="SICRO NOVO",VLOOKUP($F82,'SICRO.DNIT ONERADA 04.25'!$A$4:$D$7000,4,FALSE),IF($E82="DER",VLOOKUP($F82,#REF!,4,0))))))))</f>
        <v>1842.63</v>
      </c>
      <c r="K82" s="496">
        <f>J82*(1+IF(N82="x",'CLIENTE-OBJETO'!$P$3,$E$7))</f>
        <v>2224.61</v>
      </c>
      <c r="L82" s="496">
        <f t="shared" ref="L82:L84" si="67">ROUND(ROUND(I82,2)*ROUND(K82,2),2)</f>
        <v>6673.83</v>
      </c>
      <c r="M82" s="144"/>
      <c r="N82" s="180"/>
      <c r="O82" s="91">
        <f t="shared" ref="O82:O84" si="68">IFERROR(L82/$L$13,0)</f>
        <v>6.4000000000000003E-3</v>
      </c>
      <c r="P82" s="369" t="str">
        <f t="shared" si="66"/>
        <v>ok</v>
      </c>
      <c r="Q82" s="529"/>
    </row>
    <row r="83" spans="1:18" s="149" customFormat="1">
      <c r="A83" s="175" t="str">
        <f>LEFT(D83,2)</f>
        <v>70</v>
      </c>
      <c r="B83" s="176">
        <f>B82</f>
        <v>7</v>
      </c>
      <c r="C83" s="164">
        <f>IF(D83="",0,B83)</f>
        <v>7</v>
      </c>
      <c r="D83" s="507">
        <f>D82+1</f>
        <v>7004</v>
      </c>
      <c r="E83" s="179" t="s">
        <v>28</v>
      </c>
      <c r="F83" s="495" t="s">
        <v>119</v>
      </c>
      <c r="G83" s="560" t="str">
        <f>IF($E83="SINAPI",VLOOKUP(F83,'SINAPI_ONERADO-06.25'!$B$11:$E$9657,2,FALSE),IF($E83="CDHU",VLOOKUP($F83,'CDHU_Onerado-05.25-(198)'!$A$9:$F$4118,2,FALSE),IF($E83="FDE",VLOOKUP($F83,#REF!,2,FALSE),IF($E83="SIURB (E)",VLOOKUP($F83,'EDIF sem Des Jan25'!$A$3:$D$3000,2,FALSE),IF($E83="SIURB (I)",VLOOKUP($F83,'INFRA sem Des Jan25'!$A$2:$D$1000,2,FALSE),IF($E83="SICRO NOVO",VLOOKUP($F83,'SICRO.DNIT ONERADA 04.25'!$A$4:$D$7000,2,FALSE),IF($E83="COMPOSIÇÃO",VLOOKUP($F83,#REF!,2),IF($E83="DER",VLOOKUP($F83,#REF!,2,0)))))))))</f>
        <v>Colocação de placa em suporte de madeira / metálico - solo</v>
      </c>
      <c r="H83" s="181" t="str">
        <f>IF($E83="SINAPI",VLOOKUP($F83,'SINAPI_ONERADO-06.25'!$B$11:$E$9657,3,FALSE),IF($E83="CDHU",VLOOKUP($F83,'CDHU_Onerado-05.25-(198)'!$A$9:$F$4118,3,FALSE),IF($E83="FDE",VLOOKUP($F83,#REF!,3,FALSE),IF($E83="SIURB (E)",VLOOKUP($F83,'EDIF sem Des Jan25'!$A$3:$D$3000,3,FALSE),IF($E83="SIURB (I)",VLOOKUP($F83,'INFRA sem Des Jan25'!$A$2:$D$1000,3,FALSE),IF($E83="SICRO NOVO",VLOOKUP($F83,'SICRO.DNIT ONERADA 04.25'!$A$4:$D$7000,3,FALSE),IF($E83="DER",VLOOKUP($F83,#REF!,3,0))))))))</f>
        <v>M2</v>
      </c>
      <c r="I83" s="565">
        <f>IF(D83&lt;&gt;0,INDEX('MEMORIA CALCULO'!$A$1:$P$2515,MATCH(D83,'MEMORIA CALCULO'!$A$1:$A$2515,0),16),0)</f>
        <v>3</v>
      </c>
      <c r="J83" s="560">
        <f>IF($E83="SINAPI",VLOOKUP($F83,'SINAPI_ONERADO-06.25'!$B$11:$E$9657,4,FALSE),IF($E83="CDHU",VLOOKUP($F83,'CDHU_Onerado-05.25-(198)'!$A$9:$F$4118,6,FALSE),IF($E83="FDE",VLOOKUP($F83,#REF!,5,FALSE),IF($E83="SIURB (E)",VLOOKUP($F83,'EDIF sem Des Jan25'!$A$3:$D$3000,4,FALSE),IF($E83="SIURB (I)",VLOOKUP($F83,'INFRA sem Des Jan25'!$A$2:$D$1000,4,FALSE),IF($E83="SICRO NOVO",VLOOKUP($F83,'SICRO.DNIT ONERADA 04.25'!$A$4:$D$7000,4,FALSE),IF($E83="DER",VLOOKUP($F83,#REF!,4,0))))))))</f>
        <v>73.69</v>
      </c>
      <c r="K83" s="496">
        <f>J83*(1+IF(N83="x",'CLIENTE-OBJETO'!$P$3,$E$7))</f>
        <v>88.97</v>
      </c>
      <c r="L83" s="496">
        <f t="shared" si="67"/>
        <v>266.91000000000003</v>
      </c>
      <c r="M83" s="144"/>
      <c r="N83" s="180"/>
      <c r="O83" s="91">
        <f t="shared" si="68"/>
        <v>2.9999999999999997E-4</v>
      </c>
      <c r="P83" s="369" t="str">
        <f t="shared" si="66"/>
        <v>ok</v>
      </c>
      <c r="Q83" s="529"/>
    </row>
    <row r="84" spans="1:18" s="149" customFormat="1">
      <c r="A84" s="175" t="str">
        <f>LEFT(D84,2)</f>
        <v>70</v>
      </c>
      <c r="B84" s="176">
        <f>B83</f>
        <v>7</v>
      </c>
      <c r="C84" s="164">
        <f>IF(D84="",0,B84)</f>
        <v>7</v>
      </c>
      <c r="D84" s="507">
        <f>D83+1</f>
        <v>7005</v>
      </c>
      <c r="E84" s="179" t="s">
        <v>28</v>
      </c>
      <c r="F84" s="495" t="s">
        <v>120</v>
      </c>
      <c r="G84" s="560" t="str">
        <f>IF($E84="SINAPI",VLOOKUP(F84,'SINAPI_ONERADO-06.25'!$B$11:$E$9657,2,FALSE),IF($E84="CDHU",VLOOKUP($F84,'CDHU_Onerado-05.25-(198)'!$A$9:$F$4118,2,FALSE),IF($E84="FDE",VLOOKUP($F84,#REF!,2,FALSE),IF($E84="SIURB (E)",VLOOKUP($F84,'EDIF sem Des Jan25'!$A$3:$D$3000,2,FALSE),IF($E84="SIURB (I)",VLOOKUP($F84,'INFRA sem Des Jan25'!$A$2:$D$1000,2,FALSE),IF($E84="SICRO NOVO",VLOOKUP($F84,'SICRO.DNIT ONERADA 04.25'!$A$4:$D$7000,2,FALSE),IF($E84="COMPOSIÇÃO",VLOOKUP($F84,#REF!,2),IF($E84="DER",VLOOKUP($F84,#REF!,2,0)))))))))</f>
        <v>Suporte de perfil metálico galvanizado</v>
      </c>
      <c r="H84" s="181" t="str">
        <f>IF($E84="SINAPI",VLOOKUP($F84,'SINAPI_ONERADO-06.25'!$B$11:$E$9657,3,FALSE),IF($E84="CDHU",VLOOKUP($F84,'CDHU_Onerado-05.25-(198)'!$A$9:$F$4118,3,FALSE),IF($E84="FDE",VLOOKUP($F84,#REF!,3,FALSE),IF($E84="SIURB (E)",VLOOKUP($F84,'EDIF sem Des Jan25'!$A$3:$D$3000,3,FALSE),IF($E84="SIURB (I)",VLOOKUP($F84,'INFRA sem Des Jan25'!$A$2:$D$1000,3,FALSE),IF($E84="SICRO NOVO",VLOOKUP($F84,'SICRO.DNIT ONERADA 04.25'!$A$4:$D$7000,3,FALSE),IF($E84="DER",VLOOKUP($F84,#REF!,3,0))))))))</f>
        <v>KG</v>
      </c>
      <c r="I84" s="565">
        <f>IF(D84&lt;&gt;0,INDEX('MEMORIA CALCULO'!$A$1:$P$2515,MATCH(D84,'MEMORIA CALCULO'!$A$1:$A$2515,0),16),0)</f>
        <v>99.54</v>
      </c>
      <c r="J84" s="560">
        <f>IF($E84="SINAPI",VLOOKUP($F84,'SINAPI_ONERADO-06.25'!$B$11:$E$9657,4,FALSE),IF($E84="CDHU",VLOOKUP($F84,'CDHU_Onerado-05.25-(198)'!$A$9:$F$4118,6,FALSE),IF($E84="FDE",VLOOKUP($F84,#REF!,5,FALSE),IF($E84="SIURB (E)",VLOOKUP($F84,'EDIF sem Des Jan25'!$A$3:$D$3000,4,FALSE),IF($E84="SIURB (I)",VLOOKUP($F84,'INFRA sem Des Jan25'!$A$2:$D$1000,4,FALSE),IF($E84="SICRO NOVO",VLOOKUP($F84,'SICRO.DNIT ONERADA 04.25'!$A$4:$D$7000,4,FALSE),IF($E84="DER",VLOOKUP($F84,#REF!,4,0))))))))</f>
        <v>30.83</v>
      </c>
      <c r="K84" s="496">
        <f>J84*(1+IF(N84="x",'CLIENTE-OBJETO'!$P$3,$E$7))</f>
        <v>37.22</v>
      </c>
      <c r="L84" s="496">
        <f t="shared" si="67"/>
        <v>3704.88</v>
      </c>
      <c r="M84" s="144"/>
      <c r="N84" s="180"/>
      <c r="O84" s="91">
        <f t="shared" si="68"/>
        <v>3.5999999999999999E-3</v>
      </c>
      <c r="P84" s="369" t="str">
        <f t="shared" si="66"/>
        <v>ok</v>
      </c>
      <c r="Q84" s="529"/>
    </row>
    <row r="85" spans="1:18" s="149" customFormat="1" ht="16.5" thickBot="1">
      <c r="A85" s="175"/>
      <c r="B85" s="148"/>
      <c r="D85" s="497"/>
      <c r="E85" s="498"/>
      <c r="F85" s="498"/>
      <c r="G85" s="498"/>
      <c r="H85" s="498"/>
      <c r="I85" s="498"/>
      <c r="J85" s="498"/>
      <c r="K85" s="498"/>
      <c r="L85" s="499"/>
      <c r="M85" s="144"/>
      <c r="N85" s="180"/>
      <c r="O85" s="153"/>
      <c r="P85" s="369"/>
      <c r="Q85" s="529"/>
    </row>
    <row r="86" spans="1:18" s="166" customFormat="1" hidden="1">
      <c r="A86" s="175" t="str">
        <f>LEFT(D86,10)</f>
        <v>8</v>
      </c>
      <c r="B86" s="176">
        <f>D86</f>
        <v>8</v>
      </c>
      <c r="C86" s="164"/>
      <c r="D86" s="487">
        <v>8</v>
      </c>
      <c r="E86" s="488" t="s">
        <v>121</v>
      </c>
      <c r="F86" s="500"/>
      <c r="G86" s="490"/>
      <c r="H86" s="489"/>
      <c r="I86" s="491"/>
      <c r="J86" s="492"/>
      <c r="K86" s="493" t="s">
        <v>71</v>
      </c>
      <c r="L86" s="494">
        <f>SUMIF(C87:C697,D86,L87:L705)</f>
        <v>0</v>
      </c>
      <c r="M86" s="174"/>
      <c r="N86" s="180"/>
      <c r="O86" s="156">
        <f>IFERROR(L86/$L$13,0)</f>
        <v>0</v>
      </c>
      <c r="P86" s="369"/>
      <c r="Q86" s="528"/>
      <c r="R86" s="100"/>
    </row>
    <row r="87" spans="1:18" s="149" customFormat="1" hidden="1">
      <c r="A87" s="175" t="str">
        <f>LEFT(D87,2)</f>
        <v>80</v>
      </c>
      <c r="B87" s="176">
        <f>B86</f>
        <v>8</v>
      </c>
      <c r="C87" s="164">
        <f>IF(D87="",0,B87)</f>
        <v>8</v>
      </c>
      <c r="D87" s="507">
        <f>(D86*1000)+1</f>
        <v>8001</v>
      </c>
      <c r="E87" s="179" t="s">
        <v>122</v>
      </c>
      <c r="F87" s="505">
        <v>10017000</v>
      </c>
      <c r="G87" s="560" t="str">
        <f>IF($E87="SINAPI",VLOOKUP(F87,'SINAPI_ONERADO-06.25'!$B$11:$E$9657,2,FALSE),IF($E87="CDHU",VLOOKUP($F87,'CDHU_Onerado-05.25-(198)'!$A$9:$F$4118,2,FALSE),IF($E87="FDE",VLOOKUP($F87,#REF!,2,FALSE),IF($E87="SIURB (E)",VLOOKUP($F87,'EDIF sem Des Jan25'!$A$3:$D$3000,2,FALSE),IF($E87="SIURB (I)",VLOOKUP($F87,'INFRA sem Des Jan25'!$A$2:$D$1000,2,FALSE),IF($E87="SICRO NOVO",VLOOKUP($F87,'SICRO.DNIT ONERADA 04.25'!$A$4:$D$7000,2,FALSE),IF($E87="COMPOSIÇÃO",VLOOKUP($F87,#REF!,2),IF($E87="DER",VLOOKUP($F87,#REF!,2,0)))))))))</f>
        <v>HIDROJATEAMENTO DE ALTA PRESSÃO PARA LIMPEZA DE SUPERFÍCIES</v>
      </c>
      <c r="H87" s="181" t="str">
        <f>IF($E87="SINAPI",VLOOKUP($F87,'SINAPI_ONERADO-06.25'!$B$11:$E$9657,3,FALSE),IF($E87="CDHU",VLOOKUP($F87,'CDHU_Onerado-05.25-(198)'!$A$9:$F$4118,3,FALSE),IF($E87="FDE",VLOOKUP($F87,#REF!,3,FALSE),IF($E87="SIURB (E)",VLOOKUP($F87,'EDIF sem Des Jan25'!$A$3:$D$3000,3,FALSE),IF($E87="SIURB (I)",VLOOKUP($F87,'INFRA sem Des Jan25'!$A$2:$D$1000,3,FALSE),IF($E87="SICRO NOVO",VLOOKUP($F87,'SICRO.DNIT ONERADA 04.25'!$A$4:$D$7000,3,FALSE),IF($E87="DER",VLOOKUP($F87,#REF!,3,0))))))))</f>
        <v>M2</v>
      </c>
      <c r="I87" s="568">
        <v>0</v>
      </c>
      <c r="J87" s="560">
        <f>IF($E87="SINAPI",VLOOKUP($F87,'SINAPI_ONERADO-06.25'!$B$11:$E$9657,4,FALSE),IF($E87="CDHU",VLOOKUP($F87,'CDHU_Onerado-05.25-(198)'!$A$9:$F$4118,6,FALSE),IF($E87="FDE",VLOOKUP($F87,#REF!,5,FALSE),IF($E87="SIURB (E)",VLOOKUP($F87,'EDIF sem Des Jan25'!$A$3:$D$3000,4,FALSE),IF($E87="SIURB (I)",VLOOKUP($F87,'INFRA sem Des Jan25'!$A$2:$D$1000,4,FALSE),IF($E87="SICRO NOVO",VLOOKUP($F87,'SICRO.DNIT ONERADA 04.25'!$A$4:$D$7000,4,FALSE),IF($E87="DER",VLOOKUP($F87,#REF!,4,0))))))))</f>
        <v>0.44</v>
      </c>
      <c r="K87" s="496">
        <f>J87*(1+IF(N87="x",'CLIENTE-OBJETO'!$P$3,$E$7))</f>
        <v>0.53</v>
      </c>
      <c r="L87" s="496">
        <f t="shared" ref="L87" si="69">ROUND(ROUND(I87,2)*ROUND(K87,2),2)</f>
        <v>0</v>
      </c>
      <c r="M87" s="144"/>
      <c r="N87" s="180"/>
      <c r="O87" s="91">
        <f>IFERROR(L87/$L$13,0)</f>
        <v>0</v>
      </c>
      <c r="P87" s="369" t="str">
        <f>IF(_xlfn.ISFORMULA(J87)&amp;_xlfn.ISFORMULA(K87)&amp;_xlfn.ISFORMULA(L87)&amp;_xlfn.ISFORMULA(I87)="verdadeiroverdadeiroverdadeiroverdadeiro","ok","verificar formulas")</f>
        <v>verificar formulas</v>
      </c>
      <c r="Q87" s="529"/>
    </row>
    <row r="88" spans="1:18" s="149" customFormat="1" hidden="1">
      <c r="A88" s="175"/>
      <c r="B88" s="148"/>
      <c r="D88" s="497"/>
      <c r="E88" s="498"/>
      <c r="F88" s="498"/>
      <c r="G88" s="547"/>
      <c r="H88" s="498"/>
      <c r="I88" s="498"/>
      <c r="J88" s="498"/>
      <c r="K88" s="498"/>
      <c r="L88" s="499"/>
      <c r="M88" s="144"/>
      <c r="N88" s="180"/>
      <c r="O88" s="153"/>
      <c r="P88" s="369"/>
      <c r="Q88" s="529"/>
    </row>
    <row r="89" spans="1:18" s="166" customFormat="1" hidden="1">
      <c r="A89" s="175" t="str">
        <f>LEFT(D89,10)</f>
        <v>9</v>
      </c>
      <c r="B89" s="176">
        <f>D89</f>
        <v>9</v>
      </c>
      <c r="C89" s="164"/>
      <c r="D89" s="487">
        <f>D86+1</f>
        <v>9</v>
      </c>
      <c r="E89" s="488" t="s">
        <v>123</v>
      </c>
      <c r="F89" s="500"/>
      <c r="G89" s="490"/>
      <c r="H89" s="489"/>
      <c r="I89" s="491"/>
      <c r="J89" s="492"/>
      <c r="K89" s="493" t="s">
        <v>71</v>
      </c>
      <c r="L89" s="494">
        <f>SUMIF(C90:C700,D89,L90:L708)</f>
        <v>0</v>
      </c>
      <c r="M89" s="174"/>
      <c r="N89" s="180"/>
      <c r="O89" s="156">
        <f t="shared" ref="O89" si="70">IFERROR(L89/$L$13,0)</f>
        <v>0</v>
      </c>
      <c r="P89" s="369"/>
      <c r="Q89" s="528"/>
      <c r="R89" s="100"/>
    </row>
    <row r="90" spans="1:18" s="149" customFormat="1" ht="31.5" hidden="1">
      <c r="A90" s="175" t="str">
        <f t="shared" ref="A90:A91" si="71">LEFT(D90,2)</f>
        <v>90</v>
      </c>
      <c r="B90" s="176">
        <f>B89</f>
        <v>9</v>
      </c>
      <c r="C90" s="164">
        <f t="shared" ref="C90:C91" si="72">IF(D90="",0,B90)</f>
        <v>9</v>
      </c>
      <c r="D90" s="507">
        <f>(D89*1000)+1</f>
        <v>9001</v>
      </c>
      <c r="E90" s="179" t="s">
        <v>122</v>
      </c>
      <c r="F90" s="495">
        <v>2006021</v>
      </c>
      <c r="G90" s="560" t="str">
        <f>IF($E90="SINAPI",VLOOKUP(F90,'SINAPI_ONERADO-06.25'!$B$11:$E$9657,2,FALSE),IF($E90="CDHU",VLOOKUP($F90,'CDHU_Onerado-05.25-(198)'!$A$9:$F$4118,2,FALSE),IF($E90="FDE",VLOOKUP($F90,#REF!,2,FALSE),IF($E90="SIURB (E)",VLOOKUP($F90,'EDIF sem Des Jan25'!$A$3:$D$3000,2,FALSE),IF($E90="SIURB (I)",VLOOKUP($F90,'INFRA sem Des Jan25'!$A$2:$D$1000,2,FALSE),IF($E90="SICRO NOVO",VLOOKUP($F90,'SICRO.DNIT ONERADA 04.25'!$A$4:$D$7000,2,FALSE),IF($E90="COMPOSIÇÃO",VLOOKUP($F90,#REF!,2),IF($E90="DER",VLOOKUP($F90,#REF!,2,0)))))))))</f>
        <v>ENSAIOS DE LABORATÓRIO - DOSAGEM MARSHALL, GRANULOMETRIA, TEOR DE ASFALTO, ESTABILIDADE E FLUÊNCIA</v>
      </c>
      <c r="H90" s="181" t="str">
        <f>IF($E90="SINAPI",VLOOKUP($F90,'SINAPI_ONERADO-06.25'!$B$11:$E$9657,3,FALSE),IF($E90="CDHU",VLOOKUP($F90,'CDHU_Onerado-05.25-(198)'!$A$9:$F$4118,3,FALSE),IF($E90="FDE",VLOOKUP($F90,#REF!,3,FALSE),IF($E90="SIURB (E)",VLOOKUP($F90,'EDIF sem Des Jan25'!$A$3:$D$3000,3,FALSE),IF($E90="SIURB (I)",VLOOKUP($F90,'INFRA sem Des Jan25'!$A$2:$D$1000,3,FALSE),IF($E90="SICRO NOVO",VLOOKUP($F90,'SICRO.DNIT ONERADA 04.25'!$A$4:$D$7000,3,FALSE),IF($E90="DER",VLOOKUP($F90,#REF!,3,0))))))))</f>
        <v>ENS.</v>
      </c>
      <c r="I90" s="565">
        <v>0</v>
      </c>
      <c r="J90" s="560">
        <f>IF($E90="SINAPI",VLOOKUP($F90,'SINAPI_ONERADO-06.25'!$B$11:$E$9657,4,FALSE),IF($E90="CDHU",VLOOKUP($F90,'CDHU_Onerado-05.25-(198)'!$A$9:$F$4118,6,FALSE),IF($E90="FDE",VLOOKUP($F90,#REF!,5,FALSE),IF($E90="SIURB (E)",VLOOKUP($F90,'EDIF sem Des Jan25'!$A$3:$D$3000,4,FALSE),IF($E90="SIURB (I)",VLOOKUP($F90,'INFRA sem Des Jan25'!$A$2:$D$1000,4,FALSE),IF($E90="SICRO NOVO",VLOOKUP($F90,'SICRO.DNIT ONERADA 04.25'!$A$4:$D$7000,4,FALSE),IF($E90="DER",VLOOKUP($F90,#REF!,4,0))))))))</f>
        <v>2676.1</v>
      </c>
      <c r="K90" s="496">
        <f>J90*(1+IF(N90="x",'CLIENTE-OBJETO'!$P$3,$E$7))</f>
        <v>3230.86</v>
      </c>
      <c r="L90" s="496">
        <f t="shared" ref="L90:L91" si="73">ROUND(ROUND(I90,2)*ROUND(K90,2),2)</f>
        <v>0</v>
      </c>
      <c r="M90" s="144"/>
      <c r="N90" s="180"/>
      <c r="O90" s="91">
        <f t="shared" ref="O90:O95" si="74">IFERROR(L90/$L$13,0)</f>
        <v>0</v>
      </c>
      <c r="P90" s="369" t="str">
        <f>IF(_xlfn.ISFORMULA(J90)&amp;_xlfn.ISFORMULA(K90)&amp;_xlfn.ISFORMULA(L90)&amp;_xlfn.ISFORMULA(I90)="verdadeiroverdadeiroverdadeiroverdadeiro","ok","verificar formulas")</f>
        <v>verificar formulas</v>
      </c>
      <c r="Q90" s="529"/>
    </row>
    <row r="91" spans="1:18" s="149" customFormat="1" hidden="1">
      <c r="A91" s="175" t="str">
        <f t="shared" si="71"/>
        <v>90</v>
      </c>
      <c r="B91" s="176">
        <f>B90</f>
        <v>9</v>
      </c>
      <c r="C91" s="164">
        <f t="shared" si="72"/>
        <v>9</v>
      </c>
      <c r="D91" s="507">
        <f t="shared" ref="D91" si="75">D90+1</f>
        <v>9002</v>
      </c>
      <c r="E91" s="179" t="s">
        <v>122</v>
      </c>
      <c r="F91" s="495">
        <v>2006004</v>
      </c>
      <c r="G91" s="560" t="str">
        <f>IF($E91="SINAPI",VLOOKUP(F91,'SINAPI_ONERADO-06.25'!$B$11:$E$9657,2,FALSE),IF($E91="CDHU",VLOOKUP($F91,'CDHU_Onerado-05.25-(198)'!$A$9:$F$4118,2,FALSE),IF($E91="FDE",VLOOKUP($F91,#REF!,2,FALSE),IF($E91="SIURB (E)",VLOOKUP($F91,'EDIF sem Des Jan25'!$A$3:$D$3000,2,FALSE),IF($E91="SIURB (I)",VLOOKUP($F91,'INFRA sem Des Jan25'!$A$2:$D$1000,2,FALSE),IF($E91="SICRO NOVO",VLOOKUP($F91,'SICRO.DNIT ONERADA 04.25'!$A$4:$D$7000,2,FALSE),IF($E91="COMPOSIÇÃO",VLOOKUP($F91,#REF!,2),IF($E91="DER",VLOOKUP($F91,#REF!,2,0)))))))))</f>
        <v>ENSAIOS DE LABORATÓRIO - COMPACTAÇÃO</v>
      </c>
      <c r="H91" s="181" t="str">
        <f>IF($E91="SINAPI",VLOOKUP($F91,'SINAPI_ONERADO-06.25'!$B$11:$E$9657,3,FALSE),IF($E91="CDHU",VLOOKUP($F91,'CDHU_Onerado-05.25-(198)'!$A$9:$F$4118,3,FALSE),IF($E91="FDE",VLOOKUP($F91,#REF!,3,FALSE),IF($E91="SIURB (E)",VLOOKUP($F91,'EDIF sem Des Jan25'!$A$3:$D$3000,3,FALSE),IF($E91="SIURB (I)",VLOOKUP($F91,'INFRA sem Des Jan25'!$A$2:$D$1000,3,FALSE),IF($E91="SICRO NOVO",VLOOKUP($F91,'SICRO.DNIT ONERADA 04.25'!$A$4:$D$7000,3,FALSE),IF($E91="DER",VLOOKUP($F91,#REF!,3,0))))))))</f>
        <v>ENS.</v>
      </c>
      <c r="I91" s="565">
        <v>0</v>
      </c>
      <c r="J91" s="560">
        <f>IF($E91="SINAPI",VLOOKUP($F91,'SINAPI_ONERADO-06.25'!$B$11:$E$9657,4,FALSE),IF($E91="CDHU",VLOOKUP($F91,'CDHU_Onerado-05.25-(198)'!$A$9:$F$4118,6,FALSE),IF($E91="FDE",VLOOKUP($F91,#REF!,5,FALSE),IF($E91="SIURB (E)",VLOOKUP($F91,'EDIF sem Des Jan25'!$A$3:$D$3000,4,FALSE),IF($E91="SIURB (I)",VLOOKUP($F91,'INFRA sem Des Jan25'!$A$2:$D$1000,4,FALSE),IF($E91="SICRO NOVO",VLOOKUP($F91,'SICRO.DNIT ONERADA 04.25'!$A$4:$D$7000,4,FALSE),IF($E91="DER",VLOOKUP($F91,#REF!,4,0))))))))</f>
        <v>303.10000000000002</v>
      </c>
      <c r="K91" s="496">
        <f>J91*(1+IF(N91="x",'CLIENTE-OBJETO'!$P$3,$E$7))</f>
        <v>365.93</v>
      </c>
      <c r="L91" s="496">
        <f t="shared" si="73"/>
        <v>0</v>
      </c>
      <c r="M91" s="144"/>
      <c r="N91" s="180"/>
      <c r="O91" s="91">
        <f t="shared" si="74"/>
        <v>0</v>
      </c>
      <c r="P91" s="369" t="str">
        <f t="shared" ref="P91" si="76">IF(_xlfn.ISFORMULA(J91)&amp;_xlfn.ISFORMULA(K91)&amp;_xlfn.ISFORMULA(L91)&amp;_xlfn.ISFORMULA(I91)="verdadeiroverdadeiroverdadeiroverdadeiro","ok","verificar formulas")</f>
        <v>verificar formulas</v>
      </c>
      <c r="Q91" s="529"/>
    </row>
    <row r="92" spans="1:18" s="149" customFormat="1" hidden="1">
      <c r="A92" s="175"/>
      <c r="B92" s="176"/>
      <c r="C92" s="164"/>
      <c r="D92" s="497"/>
      <c r="E92" s="498"/>
      <c r="F92" s="498"/>
      <c r="G92" s="547"/>
      <c r="H92" s="498"/>
      <c r="I92" s="498"/>
      <c r="J92" s="498"/>
      <c r="K92" s="498"/>
      <c r="L92" s="499"/>
      <c r="M92" s="144"/>
      <c r="N92" s="180"/>
      <c r="O92" s="91"/>
      <c r="P92" s="369"/>
      <c r="Q92" s="529"/>
    </row>
    <row r="93" spans="1:18" s="166" customFormat="1" hidden="1">
      <c r="A93" s="175" t="str">
        <f>LEFT(D93,10)</f>
        <v>10</v>
      </c>
      <c r="B93" s="176">
        <f>D93</f>
        <v>10</v>
      </c>
      <c r="C93" s="164"/>
      <c r="D93" s="487">
        <v>10</v>
      </c>
      <c r="E93" s="488" t="s">
        <v>124</v>
      </c>
      <c r="F93" s="500"/>
      <c r="G93" s="490"/>
      <c r="H93" s="489"/>
      <c r="I93" s="491"/>
      <c r="J93" s="492"/>
      <c r="K93" s="493" t="s">
        <v>71</v>
      </c>
      <c r="L93" s="494">
        <f>SUMIF(C94:C705,D93,L94:L713)</f>
        <v>0</v>
      </c>
      <c r="M93" s="174"/>
      <c r="N93" s="180"/>
      <c r="O93" s="156">
        <f>IFERROR(L93/$L$13,0)</f>
        <v>0</v>
      </c>
      <c r="P93" s="369"/>
      <c r="Q93" s="528"/>
      <c r="R93" s="100"/>
    </row>
    <row r="94" spans="1:18" s="149" customFormat="1" hidden="1">
      <c r="A94" s="175" t="str">
        <f t="shared" ref="A94" si="77">LEFT(D94,2)</f>
        <v>10</v>
      </c>
      <c r="B94" s="176">
        <f>B93</f>
        <v>10</v>
      </c>
      <c r="C94" s="164">
        <f t="shared" ref="C94" si="78">IF(D94="",0,B94)</f>
        <v>10</v>
      </c>
      <c r="D94" s="507">
        <f>(D93*1000)+1</f>
        <v>10001</v>
      </c>
      <c r="E94" s="179" t="s">
        <v>122</v>
      </c>
      <c r="F94" s="495">
        <v>3053018</v>
      </c>
      <c r="G94" s="560" t="str">
        <f>IF($E94="SINAPI",VLOOKUP(F94,'SINAPI_ONERADO-06.25'!$B$11:$E$9657,2,FALSE),IF($E94="CDHU",VLOOKUP($F94,'CDHU_Onerado-05.25-(198)'!$A$9:$F$4118,2,FALSE),IF($E94="FDE",VLOOKUP($F94,#REF!,2,FALSE),IF($E94="SIURB (E)",VLOOKUP($F94,'EDIF sem Des Jan25'!$A$3:$D$3000,2,FALSE),IF($E94="SIURB (I)",VLOOKUP($F94,'INFRA sem Des Jan25'!$A$2:$D$1000,2,FALSE),IF($E94="SICRO NOVO",VLOOKUP($F94,'SICRO.DNIT ONERADA 04.25'!$A$4:$D$7000,2,FALSE),IF($E94="COMPOSIÇÃO",VLOOKUP($F94,#REF!,2),IF($E94="DER",VLOOKUP($F94,#REF!,2,0)))))))))</f>
        <v>PROJETO EXECUTIVO (PRANCHA A1)</v>
      </c>
      <c r="H94" s="181" t="str">
        <f>IF($E94="SINAPI",VLOOKUP($F94,'SINAPI_ONERADO-06.25'!$B$11:$E$9657,3,FALSE),IF($E94="CDHU",VLOOKUP($F94,'CDHU_Onerado-05.25-(198)'!$A$9:$F$4118,3,FALSE),IF($E94="FDE",VLOOKUP($F94,#REF!,3,FALSE),IF($E94="SIURB (E)",VLOOKUP($F94,'EDIF sem Des Jan25'!$A$3:$D$3000,3,FALSE),IF($E94="SIURB (I)",VLOOKUP($F94,'INFRA sem Des Jan25'!$A$2:$D$1000,3,FALSE),IF($E94="SICRO NOVO",VLOOKUP($F94,'SICRO.DNIT ONERADA 04.25'!$A$4:$D$7000,3,FALSE),IF($E94="DER",VLOOKUP($F94,#REF!,3,0))))))))</f>
        <v>UN</v>
      </c>
      <c r="I94" s="565">
        <v>0</v>
      </c>
      <c r="J94" s="560">
        <f>IF($E94="SINAPI",VLOOKUP($F94,'SINAPI_ONERADO-06.25'!$B$11:$E$9657,4,FALSE),IF($E94="CDHU",VLOOKUP($F94,'CDHU_Onerado-05.25-(198)'!$A$9:$F$4118,6,FALSE),IF($E94="FDE",VLOOKUP($F94,#REF!,5,FALSE),IF($E94="SIURB (E)",VLOOKUP($F94,'EDIF sem Des Jan25'!$A$3:$D$3000,4,FALSE),IF($E94="SIURB (I)",VLOOKUP($F94,'INFRA sem Des Jan25'!$A$2:$D$1000,4,FALSE),IF($E94="SICRO NOVO",VLOOKUP($F94,'SICRO.DNIT ONERADA 04.25'!$A$4:$D$7000,4,FALSE),IF($E94="DER",VLOOKUP($F94,#REF!,4,0))))))))</f>
        <v>5445.04</v>
      </c>
      <c r="K94" s="496">
        <f>J94*(1+IF(N94="x",'CLIENTE-OBJETO'!$P$3,$E$7))</f>
        <v>6573.8</v>
      </c>
      <c r="L94" s="496">
        <f t="shared" ref="L94" si="79">ROUND(ROUND(I94,2)*ROUND(K94,2),2)</f>
        <v>0</v>
      </c>
      <c r="M94" s="144"/>
      <c r="N94" s="180"/>
      <c r="O94" s="91">
        <f t="shared" si="74"/>
        <v>0</v>
      </c>
      <c r="P94" s="369" t="str">
        <f>IF(_xlfn.ISFORMULA(J94)&amp;_xlfn.ISFORMULA(K94)&amp;_xlfn.ISFORMULA(L94)&amp;_xlfn.ISFORMULA(I94)="verdadeiroverdadeiroverdadeiroverdadeiro","ok","verificar formulas")</f>
        <v>verificar formulas</v>
      </c>
      <c r="Q94" s="529"/>
    </row>
    <row r="95" spans="1:18" s="149" customFormat="1" hidden="1">
      <c r="A95" s="175" t="str">
        <f t="shared" ref="A95" si="80">LEFT(D95,2)</f>
        <v>10</v>
      </c>
      <c r="B95" s="176">
        <f>B94</f>
        <v>10</v>
      </c>
      <c r="C95" s="164">
        <f t="shared" ref="C95" si="81">IF(D95="",0,B95)</f>
        <v>10</v>
      </c>
      <c r="D95" s="507">
        <f>D94+1</f>
        <v>10002</v>
      </c>
      <c r="E95" s="179" t="s">
        <v>28</v>
      </c>
      <c r="F95" s="505" t="s">
        <v>125</v>
      </c>
      <c r="G95" s="560" t="str">
        <f>IF($E95="SINAPI",VLOOKUP(F95,'SINAPI_ONERADO-06.25'!$B$11:$E$9657,2,FALSE),IF($E95="CDHU",VLOOKUP($F95,'CDHU_Onerado-05.25-(198)'!$A$9:$F$4118,2,FALSE),IF($E95="FDE",VLOOKUP($F95,#REF!,2,FALSE),IF($E95="SIURB (E)",VLOOKUP($F95,'EDIF sem Des Jan25'!$A$3:$D$3000,2,FALSE),IF($E95="SIURB (I)",VLOOKUP($F95,'INFRA sem Des Jan25'!$A$2:$D$1000,2,FALSE),IF($E95="SICRO NOVO",VLOOKUP($F95,'SICRO.DNIT ONERADA 04.25'!$A$4:$D$7000,2,FALSE),IF($E95="COMPOSIÇÃO",VLOOKUP($F95,#REF!,2),IF($E95="DER",VLOOKUP($F95,#REF!,2,0)))))))))</f>
        <v>Taxa de mobilização e desmobilização de equipamentos para execução de sondagem</v>
      </c>
      <c r="H95" s="181" t="str">
        <f>IF($E95="SINAPI",VLOOKUP($F95,'SINAPI_ONERADO-06.25'!$B$11:$E$9657,3,FALSE),IF($E95="CDHU",VLOOKUP($F95,'CDHU_Onerado-05.25-(198)'!$A$9:$F$4118,3,FALSE),IF($E95="FDE",VLOOKUP($F95,#REF!,3,FALSE),IF($E95="SIURB (E)",VLOOKUP($F95,'EDIF sem Des Jan25'!$A$3:$D$3000,3,FALSE),IF($E95="SIURB (I)",VLOOKUP($F95,'INFRA sem Des Jan25'!$A$2:$D$1000,3,FALSE),IF($E95="SICRO NOVO",VLOOKUP($F95,'SICRO.DNIT ONERADA 04.25'!$A$4:$D$7000,3,FALSE),IF($E95="DER",VLOOKUP($F95,#REF!,3,0))))))))</f>
        <v>TX</v>
      </c>
      <c r="I95" s="565">
        <v>0</v>
      </c>
      <c r="J95" s="560">
        <f>IF($E95="SINAPI",VLOOKUP($F95,'SINAPI_ONERADO-06.25'!$B$11:$E$9657,4,FALSE),IF($E95="CDHU",VLOOKUP($F95,'CDHU_Onerado-05.25-(198)'!$A$9:$F$4118,6,FALSE),IF($E95="FDE",VLOOKUP($F95,#REF!,5,FALSE),IF($E95="SIURB (E)",VLOOKUP($F95,'EDIF sem Des Jan25'!$A$3:$D$3000,4,FALSE),IF($E95="SIURB (I)",VLOOKUP($F95,'INFRA sem Des Jan25'!$A$2:$D$1000,4,FALSE),IF($E95="SICRO NOVO",VLOOKUP($F95,'SICRO.DNIT ONERADA 04.25'!$A$4:$D$7000,4,FALSE),IF($E95="DER",VLOOKUP($F95,#REF!,4,0))))))))</f>
        <v>1267.71</v>
      </c>
      <c r="K95" s="496">
        <f>J95*(1+IF(N95="x",'CLIENTE-OBJETO'!$P$3,$E$7))</f>
        <v>1530.51</v>
      </c>
      <c r="L95" s="496">
        <f t="shared" ref="L95" si="82">ROUND(ROUND(I95,2)*ROUND(K95,2),2)</f>
        <v>0</v>
      </c>
      <c r="M95" s="144"/>
      <c r="N95" s="180"/>
      <c r="O95" s="91">
        <f t="shared" si="74"/>
        <v>0</v>
      </c>
      <c r="P95" s="369"/>
      <c r="Q95" s="529"/>
    </row>
    <row r="96" spans="1:18" s="149" customFormat="1" hidden="1">
      <c r="A96" s="175" t="str">
        <f t="shared" ref="A96:A97" si="83">LEFT(D96,2)</f>
        <v>10</v>
      </c>
      <c r="B96" s="176">
        <f>B94</f>
        <v>10</v>
      </c>
      <c r="C96" s="164">
        <f t="shared" ref="C96:C97" si="84">IF(D96="",0,B96)</f>
        <v>10</v>
      </c>
      <c r="D96" s="507">
        <f>D95+1</f>
        <v>10003</v>
      </c>
      <c r="E96" s="179" t="s">
        <v>28</v>
      </c>
      <c r="F96" s="505" t="s">
        <v>126</v>
      </c>
      <c r="G96" s="560" t="str">
        <f>IF($E96="SINAPI",VLOOKUP(F96,'SINAPI_ONERADO-06.25'!$B$11:$E$9657,2,FALSE),IF($E96="CDHU",VLOOKUP($F96,'CDHU_Onerado-05.25-(198)'!$A$9:$F$4118,2,FALSE),IF($E96="FDE",VLOOKUP($F96,#REF!,2,FALSE),IF($E96="SIURB (E)",VLOOKUP($F96,'EDIF sem Des Jan25'!$A$3:$D$3000,2,FALSE),IF($E96="SIURB (I)",VLOOKUP($F96,'INFRA sem Des Jan25'!$A$2:$D$1000,2,FALSE),IF($E96="SICRO NOVO",VLOOKUP($F96,'SICRO.DNIT ONERADA 04.25'!$A$4:$D$7000,2,FALSE),IF($E96="COMPOSIÇÃO",VLOOKUP($F96,#REF!,2),IF($E96="DER",VLOOKUP($F96,#REF!,2,0)))))))))</f>
        <v>Sondagem do terreno a trado</v>
      </c>
      <c r="H96" s="181" t="str">
        <f>IF($E96="SINAPI",VLOOKUP($F96,'SINAPI_ONERADO-06.25'!$B$11:$E$9657,3,FALSE),IF($E96="CDHU",VLOOKUP($F96,'CDHU_Onerado-05.25-(198)'!$A$9:$F$4118,3,FALSE),IF($E96="FDE",VLOOKUP($F96,#REF!,3,FALSE),IF($E96="SIURB (E)",VLOOKUP($F96,'EDIF sem Des Jan25'!$A$3:$D$3000,3,FALSE),IF($E96="SIURB (I)",VLOOKUP($F96,'INFRA sem Des Jan25'!$A$2:$D$1000,3,FALSE),IF($E96="SICRO NOVO",VLOOKUP($F96,'SICRO.DNIT ONERADA 04.25'!$A$4:$D$7000,3,FALSE),IF($E96="DER",VLOOKUP($F96,#REF!,3,0))))))))</f>
        <v>M</v>
      </c>
      <c r="I96" s="565">
        <v>0</v>
      </c>
      <c r="J96" s="560">
        <f>IF($E96="SINAPI",VLOOKUP($F96,'SINAPI_ONERADO-06.25'!$B$11:$E$9657,4,FALSE),IF($E96="CDHU",VLOOKUP($F96,'CDHU_Onerado-05.25-(198)'!$A$9:$F$4118,6,FALSE),IF($E96="FDE",VLOOKUP($F96,#REF!,5,FALSE),IF($E96="SIURB (E)",VLOOKUP($F96,'EDIF sem Des Jan25'!$A$3:$D$3000,4,FALSE),IF($E96="SIURB (I)",VLOOKUP($F96,'INFRA sem Des Jan25'!$A$2:$D$1000,4,FALSE),IF($E96="SICRO NOVO",VLOOKUP($F96,'SICRO.DNIT ONERADA 04.25'!$A$4:$D$7000,4,FALSE),IF($E96="DER",VLOOKUP($F96,#REF!,4,0))))))))</f>
        <v>98.33</v>
      </c>
      <c r="K96" s="496">
        <f>J96*(1+IF(N96="x",'CLIENTE-OBJETO'!$P$3,$E$7))</f>
        <v>118.71</v>
      </c>
      <c r="L96" s="496">
        <f t="shared" ref="L96:L97" si="85">ROUND(ROUND(I96,2)*ROUND(K96,2),2)</f>
        <v>0</v>
      </c>
      <c r="M96" s="144"/>
      <c r="N96" s="180"/>
      <c r="O96" s="91">
        <f>IFERROR(L96/$L$13,0)</f>
        <v>0</v>
      </c>
      <c r="P96" s="369" t="str">
        <f>IF(_xlfn.ISFORMULA(J96)&amp;_xlfn.ISFORMULA(K96)&amp;_xlfn.ISFORMULA(L96)&amp;_xlfn.ISFORMULA(I96)="verdadeiroverdadeiroverdadeiroverdadeiro","ok","verificar formulas")</f>
        <v>verificar formulas</v>
      </c>
      <c r="Q96" s="529"/>
    </row>
    <row r="97" spans="1:17" s="149" customFormat="1" hidden="1">
      <c r="A97" s="175" t="str">
        <f t="shared" si="83"/>
        <v>10</v>
      </c>
      <c r="B97" s="176">
        <f>B96</f>
        <v>10</v>
      </c>
      <c r="C97" s="164">
        <f t="shared" si="84"/>
        <v>10</v>
      </c>
      <c r="D97" s="507">
        <f>D96+1</f>
        <v>10004</v>
      </c>
      <c r="E97" s="179" t="s">
        <v>122</v>
      </c>
      <c r="F97" s="495">
        <v>2006007</v>
      </c>
      <c r="G97" s="560" t="str">
        <f>IF($E97="SINAPI",VLOOKUP(F97,'SINAPI_ONERADO-06.25'!$B$11:$E$9657,2,FALSE),IF($E97="CDHU",VLOOKUP($F97,'CDHU_Onerado-05.25-(198)'!$A$9:$F$4118,2,FALSE),IF($E97="FDE",VLOOKUP($F97,#REF!,2,FALSE),IF($E97="SIURB (E)",VLOOKUP($F97,'EDIF sem Des Jan25'!$A$3:$D$3000,2,FALSE),IF($E97="SIURB (I)",VLOOKUP($F97,'INFRA sem Des Jan25'!$A$2:$D$1000,2,FALSE),IF($E97="SICRO NOVO",VLOOKUP($F97,'SICRO.DNIT ONERADA 04.25'!$A$4:$D$7000,2,FALSE),IF($E97="COMPOSIÇÃO",VLOOKUP($F97,#REF!,2),IF($E97="DER",VLOOKUP($F97,#REF!,2,0)))))))))</f>
        <v>ENSAIOS DE LABORATÓRIO - CBR MOLDADO</v>
      </c>
      <c r="H97" s="181" t="str">
        <f>IF($E97="SINAPI",VLOOKUP($F97,'SINAPI_ONERADO-06.25'!$B$11:$E$9657,3,FALSE),IF($E97="CDHU",VLOOKUP($F97,'CDHU_Onerado-05.25-(198)'!$A$9:$F$4118,3,FALSE),IF($E97="FDE",VLOOKUP($F97,#REF!,3,FALSE),IF($E97="SIURB (E)",VLOOKUP($F97,'EDIF sem Des Jan25'!$A$3:$D$3000,3,FALSE),IF($E97="SIURB (I)",VLOOKUP($F97,'INFRA sem Des Jan25'!$A$2:$D$1000,3,FALSE),IF($E97="SICRO NOVO",VLOOKUP($F97,'SICRO.DNIT ONERADA 04.25'!$A$4:$D$7000,3,FALSE),IF($E97="DER",VLOOKUP($F97,#REF!,3,0))))))))</f>
        <v>ENS.</v>
      </c>
      <c r="I97" s="565">
        <v>0</v>
      </c>
      <c r="J97" s="560">
        <f>IF($E97="SINAPI",VLOOKUP($F97,'SINAPI_ONERADO-06.25'!$B$11:$E$9657,4,FALSE),IF($E97="CDHU",VLOOKUP($F97,'CDHU_Onerado-05.25-(198)'!$A$9:$F$4118,6,FALSE),IF($E97="FDE",VLOOKUP($F97,#REF!,5,FALSE),IF($E97="SIURB (E)",VLOOKUP($F97,'EDIF sem Des Jan25'!$A$3:$D$3000,4,FALSE),IF($E97="SIURB (I)",VLOOKUP($F97,'INFRA sem Des Jan25'!$A$2:$D$1000,4,FALSE),IF($E97="SICRO NOVO",VLOOKUP($F97,'SICRO.DNIT ONERADA 04.25'!$A$4:$D$7000,4,FALSE),IF($E97="DER",VLOOKUP($F97,#REF!,4,0))))))))</f>
        <v>285.77</v>
      </c>
      <c r="K97" s="496">
        <f>J97*(1+IF(N97="x",'CLIENTE-OBJETO'!$P$3,$E$7))</f>
        <v>345.01</v>
      </c>
      <c r="L97" s="496">
        <f t="shared" si="85"/>
        <v>0</v>
      </c>
      <c r="M97" s="144"/>
      <c r="N97" s="180"/>
      <c r="O97" s="91">
        <f>IFERROR(L97/$L$13,0)</f>
        <v>0</v>
      </c>
      <c r="P97" s="369" t="str">
        <f t="shared" ref="P97" si="86">IF(_xlfn.ISFORMULA(J97)&amp;_xlfn.ISFORMULA(K97)&amp;_xlfn.ISFORMULA(L97)&amp;_xlfn.ISFORMULA(I97)="verdadeiroverdadeiroverdadeiroverdadeiro","ok","verificar formulas")</f>
        <v>verificar formulas</v>
      </c>
      <c r="Q97" s="529"/>
    </row>
    <row r="98" spans="1:17" ht="16.5" hidden="1" thickBot="1">
      <c r="F98" s="314"/>
      <c r="G98" s="510"/>
      <c r="H98" s="472"/>
      <c r="J98" s="511"/>
      <c r="K98" s="512"/>
      <c r="L98" s="512"/>
      <c r="N98" s="100"/>
      <c r="O98" s="100"/>
    </row>
    <row r="99" spans="1:17" ht="16.5" thickBot="1">
      <c r="F99" s="314"/>
      <c r="G99" s="510"/>
      <c r="H99" s="472"/>
      <c r="J99" s="511"/>
      <c r="K99" s="513" t="s">
        <v>127</v>
      </c>
      <c r="L99" s="183">
        <f>L76+L66+L47+L35+L22</f>
        <v>1038925.37</v>
      </c>
      <c r="N99" s="100"/>
      <c r="O99" s="102"/>
      <c r="Q99" s="529"/>
    </row>
    <row r="100" spans="1:17">
      <c r="F100" s="314"/>
      <c r="H100" s="472"/>
      <c r="J100" s="511"/>
      <c r="N100" s="100"/>
      <c r="O100" s="100"/>
      <c r="Q100" s="529"/>
    </row>
    <row r="101" spans="1:17">
      <c r="E101" s="514"/>
      <c r="F101" s="97"/>
      <c r="H101" s="472"/>
      <c r="J101" s="719" t="s">
        <v>28420</v>
      </c>
      <c r="K101" s="719"/>
      <c r="L101" s="719"/>
      <c r="N101" s="100"/>
      <c r="O101" s="100"/>
      <c r="Q101" s="529"/>
    </row>
    <row r="102" spans="1:17">
      <c r="E102" s="509"/>
      <c r="F102" s="97"/>
      <c r="H102" s="472"/>
      <c r="J102" s="511"/>
      <c r="N102" s="100"/>
      <c r="O102" s="100"/>
      <c r="Q102" s="529"/>
    </row>
    <row r="103" spans="1:17">
      <c r="E103" s="514"/>
      <c r="F103" s="97"/>
      <c r="G103" s="704" t="s">
        <v>28421</v>
      </c>
      <c r="H103" s="472"/>
      <c r="J103" s="511"/>
      <c r="N103" s="100"/>
      <c r="O103" s="100"/>
    </row>
    <row r="104" spans="1:17">
      <c r="D104" s="360"/>
      <c r="E104" s="360"/>
      <c r="F104" s="360"/>
      <c r="G104" s="705" t="s">
        <v>28422</v>
      </c>
      <c r="N104" s="100"/>
      <c r="O104" s="100"/>
    </row>
    <row r="105" spans="1:17" s="89" customFormat="1">
      <c r="A105" s="185"/>
      <c r="B105" s="185"/>
      <c r="C105" s="186"/>
      <c r="D105" s="473"/>
      <c r="E105" s="514"/>
      <c r="F105" s="97"/>
      <c r="G105" s="516"/>
      <c r="H105" s="469"/>
      <c r="I105" s="469"/>
      <c r="J105" s="469"/>
      <c r="K105" s="469"/>
      <c r="L105" s="475"/>
      <c r="O105" s="100"/>
      <c r="Q105" s="533"/>
    </row>
    <row r="106" spans="1:17" ht="18">
      <c r="A106" s="100"/>
      <c r="B106" s="100"/>
      <c r="C106" s="100"/>
      <c r="D106" s="155"/>
      <c r="E106" s="514"/>
      <c r="F106" s="97"/>
      <c r="G106" s="516"/>
      <c r="H106" s="517"/>
      <c r="I106" s="517"/>
      <c r="J106" s="517"/>
      <c r="K106" s="517"/>
      <c r="L106" s="518"/>
      <c r="M106" s="187"/>
      <c r="N106" s="100"/>
      <c r="O106" s="100"/>
    </row>
    <row r="107" spans="1:17">
      <c r="A107" s="100"/>
      <c r="B107" s="100"/>
      <c r="C107" s="100"/>
      <c r="D107" s="155"/>
      <c r="E107" s="514"/>
      <c r="F107" s="97"/>
      <c r="G107" s="519"/>
      <c r="H107" s="520"/>
      <c r="I107" s="520"/>
      <c r="J107" s="520"/>
      <c r="K107" s="520"/>
      <c r="L107" s="521"/>
      <c r="M107" s="188"/>
      <c r="N107" s="100"/>
      <c r="O107" s="100"/>
    </row>
    <row r="108" spans="1:17">
      <c r="A108" s="100"/>
      <c r="B108" s="100"/>
      <c r="C108" s="100"/>
      <c r="D108" s="155"/>
      <c r="E108" s="514"/>
      <c r="F108" s="97"/>
      <c r="G108" s="510"/>
      <c r="H108" s="520"/>
      <c r="I108" s="520"/>
      <c r="J108" s="520"/>
      <c r="K108" s="520"/>
      <c r="L108" s="521"/>
      <c r="M108" s="188"/>
      <c r="N108" s="100"/>
      <c r="O108" s="100"/>
    </row>
    <row r="109" spans="1:17">
      <c r="A109" s="100"/>
      <c r="B109" s="100"/>
      <c r="C109" s="100"/>
      <c r="D109" s="155"/>
      <c r="E109" s="514"/>
      <c r="F109" s="97"/>
      <c r="G109" s="522"/>
    </row>
    <row r="110" spans="1:17">
      <c r="A110" s="100"/>
      <c r="B110" s="100"/>
      <c r="C110" s="100"/>
      <c r="D110" s="155"/>
      <c r="E110" s="514"/>
      <c r="F110" s="97"/>
      <c r="G110" s="519"/>
    </row>
    <row r="111" spans="1:17">
      <c r="A111" s="100"/>
      <c r="B111" s="100"/>
      <c r="C111" s="100"/>
      <c r="D111" s="155"/>
      <c r="E111" s="514"/>
      <c r="F111" s="97"/>
      <c r="G111" s="519"/>
    </row>
    <row r="112" spans="1:17">
      <c r="A112" s="100"/>
      <c r="B112" s="100"/>
      <c r="C112" s="100"/>
      <c r="D112" s="100"/>
      <c r="E112" s="514"/>
      <c r="F112" s="97"/>
      <c r="G112" s="100"/>
      <c r="H112" s="100"/>
      <c r="I112" s="100"/>
      <c r="J112" s="100"/>
      <c r="K112" s="100"/>
      <c r="L112" s="100"/>
      <c r="M112" s="100"/>
      <c r="N112" s="100"/>
      <c r="O112" s="100"/>
    </row>
    <row r="113" spans="1:17">
      <c r="A113" s="100"/>
      <c r="B113" s="100"/>
      <c r="C113" s="100"/>
      <c r="D113" s="100"/>
      <c r="E113" s="514"/>
      <c r="F113" s="97"/>
      <c r="G113" s="100"/>
      <c r="H113" s="100"/>
      <c r="I113" s="100">
        <f>L99/I54</f>
        <v>395.93192454268302</v>
      </c>
      <c r="J113" s="100"/>
      <c r="K113" s="100"/>
      <c r="L113" s="100"/>
      <c r="M113" s="100"/>
      <c r="N113" s="100"/>
      <c r="O113" s="100"/>
      <c r="Q113" s="100"/>
    </row>
    <row r="114" spans="1:17">
      <c r="K114" s="515" t="e">
        <f>L99/I87</f>
        <v>#DIV/0!</v>
      </c>
    </row>
  </sheetData>
  <sheetProtection formatCells="0" formatColumns="0" formatRows="0" insertColumns="0" insertRows="0" insertHyperlinks="0" deleteColumns="0" deleteRows="0" sort="0" autoFilter="0" pivotTables="0"/>
  <autoFilter ref="A15:R113" xr:uid="{00000000-0009-0000-0000-000002000000}"/>
  <mergeCells count="7">
    <mergeCell ref="J101:L101"/>
    <mergeCell ref="P12:P14"/>
    <mergeCell ref="E5:G5"/>
    <mergeCell ref="I12:L12"/>
    <mergeCell ref="D10:M10"/>
    <mergeCell ref="I13:K14"/>
    <mergeCell ref="L13:L14"/>
  </mergeCells>
  <phoneticPr fontId="49" type="noConversion"/>
  <conditionalFormatting sqref="G18:G20 I18:L20 G40:G42 I40:L42 G44:G45 I44:L45 G90 I90:L90 G94:G96 I94:L96">
    <cfRule type="cellIs" dxfId="108" priority="334" operator="equal">
      <formula>0</formula>
    </cfRule>
  </conditionalFormatting>
  <conditionalFormatting sqref="G23:G30">
    <cfRule type="cellIs" dxfId="107" priority="2" operator="equal">
      <formula>0</formula>
    </cfRule>
  </conditionalFormatting>
  <conditionalFormatting sqref="G33">
    <cfRule type="cellIs" dxfId="106" priority="171" operator="equal">
      <formula>0</formula>
    </cfRule>
  </conditionalFormatting>
  <conditionalFormatting sqref="G37 I37:L37">
    <cfRule type="cellIs" dxfId="105" priority="40" operator="equal">
      <formula>0</formula>
    </cfRule>
  </conditionalFormatting>
  <conditionalFormatting sqref="G51">
    <cfRule type="cellIs" dxfId="104" priority="147" operator="equal">
      <formula>0</formula>
    </cfRule>
  </conditionalFormatting>
  <conditionalFormatting sqref="G54:G55">
    <cfRule type="cellIs" dxfId="103" priority="144" operator="equal">
      <formula>0</formula>
    </cfRule>
  </conditionalFormatting>
  <conditionalFormatting sqref="G58:G63">
    <cfRule type="cellIs" dxfId="102" priority="141" operator="equal">
      <formula>0</formula>
    </cfRule>
  </conditionalFormatting>
  <conditionalFormatting sqref="G67:G73">
    <cfRule type="cellIs" dxfId="101" priority="44" operator="equal">
      <formula>0</formula>
    </cfRule>
  </conditionalFormatting>
  <conditionalFormatting sqref="G78">
    <cfRule type="cellIs" dxfId="100" priority="129" operator="equal">
      <formula>0</formula>
    </cfRule>
  </conditionalFormatting>
  <conditionalFormatting sqref="G82:G83">
    <cfRule type="cellIs" dxfId="99" priority="123" operator="equal">
      <formula>0</formula>
    </cfRule>
  </conditionalFormatting>
  <conditionalFormatting sqref="I23:L30">
    <cfRule type="cellIs" dxfId="98" priority="1" operator="equal">
      <formula>0</formula>
    </cfRule>
  </conditionalFormatting>
  <conditionalFormatting sqref="I33:L33">
    <cfRule type="cellIs" dxfId="97" priority="169" operator="equal">
      <formula>0</formula>
    </cfRule>
  </conditionalFormatting>
  <conditionalFormatting sqref="I51:L51">
    <cfRule type="cellIs" dxfId="96" priority="145" operator="equal">
      <formula>0</formula>
    </cfRule>
  </conditionalFormatting>
  <conditionalFormatting sqref="I54:L55">
    <cfRule type="cellIs" dxfId="95" priority="142" operator="equal">
      <formula>0</formula>
    </cfRule>
  </conditionalFormatting>
  <conditionalFormatting sqref="I58:L63">
    <cfRule type="cellIs" dxfId="94" priority="139" operator="equal">
      <formula>0</formula>
    </cfRule>
  </conditionalFormatting>
  <conditionalFormatting sqref="I67:L73">
    <cfRule type="cellIs" dxfId="93" priority="42" operator="equal">
      <formula>0</formula>
    </cfRule>
  </conditionalFormatting>
  <conditionalFormatting sqref="I78:L78">
    <cfRule type="cellIs" dxfId="92" priority="127" operator="equal">
      <formula>0</formula>
    </cfRule>
  </conditionalFormatting>
  <conditionalFormatting sqref="I82:L83">
    <cfRule type="cellIs" dxfId="91" priority="121" operator="equal">
      <formula>0</formula>
    </cfRule>
  </conditionalFormatting>
  <conditionalFormatting sqref="J18:J20 J40:J42 J44:J45 J90 J94:J96 J33 J51 J54:J55 J82:J83 J37">
    <cfRule type="expression" dxfId="90" priority="356">
      <formula>P18="verificar formulas"</formula>
    </cfRule>
  </conditionalFormatting>
  <conditionalFormatting sqref="J23:J30">
    <cfRule type="expression" dxfId="89" priority="3">
      <formula>P23="verificar formulas"</formula>
    </cfRule>
  </conditionalFormatting>
  <conditionalFormatting sqref="J58:J63">
    <cfRule type="expression" dxfId="88" priority="140">
      <formula>P58="verificar formulas"</formula>
    </cfRule>
  </conditionalFormatting>
  <conditionalFormatting sqref="J67:J73">
    <cfRule type="expression" dxfId="87" priority="43">
      <formula>P67="verificar formulas"</formula>
    </cfRule>
  </conditionalFormatting>
  <conditionalFormatting sqref="J78">
    <cfRule type="expression" dxfId="86" priority="128">
      <formula>P78="verificar formulas"</formula>
    </cfRule>
  </conditionalFormatting>
  <dataValidations disablePrompts="1" count="2">
    <dataValidation type="list" allowBlank="1" showInputMessage="1" showErrorMessage="1" sqref="D10:M10 N79 N87 N21 N84 N74" xr:uid="{00000000-0002-0000-0200-000000000000}">
      <formula1>#REF!</formula1>
    </dataValidation>
    <dataValidation type="list" allowBlank="1" showInputMessage="1" showErrorMessage="1" sqref="N33 N18:N20 N86 N23:N30 N66:N73 N77:N78 N81:N83 N89:N91 N36:N37 N57:N63 N48 N93:N96 N50:N55 N43:N45 N39:N41" xr:uid="{00000000-0002-0000-0200-000001000000}">
      <formula1>$N$1:$N$2</formula1>
    </dataValidation>
  </dataValidations>
  <pageMargins left="0.39370078740157483" right="0.39370078740157483" top="0.39370078740157483" bottom="0.39370078740157483" header="0.19685039370078741" footer="0.19685039370078741"/>
  <pageSetup paperSize="9" scale="41" fitToHeight="0" orientation="portrait" r:id="rId1"/>
  <headerFooter scaleWithDoc="0" alignWithMargins="0">
    <oddFooter>&amp;C&amp;6Página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C35"/>
  <sheetViews>
    <sheetView tabSelected="1" workbookViewId="0">
      <selection activeCell="E37" sqref="E37"/>
    </sheetView>
  </sheetViews>
  <sheetFormatPr defaultRowHeight="15"/>
  <cols>
    <col min="2" max="2" width="35.5703125" customWidth="1"/>
    <col min="3" max="3" width="14.28515625" bestFit="1" customWidth="1"/>
  </cols>
  <sheetData>
    <row r="1" spans="1:29" ht="15.75">
      <c r="A1" s="189" t="s">
        <v>0</v>
      </c>
      <c r="B1" s="190"/>
      <c r="C1" s="191"/>
      <c r="D1" s="192"/>
      <c r="E1" s="192"/>
      <c r="F1" s="557"/>
      <c r="G1" s="557"/>
      <c r="H1" s="557"/>
      <c r="I1" s="557"/>
      <c r="J1" s="557"/>
      <c r="K1" s="557"/>
      <c r="L1" s="557"/>
      <c r="M1" s="557"/>
      <c r="N1" s="557"/>
      <c r="O1" s="557"/>
      <c r="P1" s="557"/>
      <c r="Q1" s="557"/>
      <c r="R1" s="557"/>
      <c r="S1" s="557"/>
      <c r="T1" s="557"/>
      <c r="U1" s="557"/>
      <c r="V1" s="557"/>
      <c r="W1" s="557"/>
      <c r="X1" s="557"/>
      <c r="Y1" s="557"/>
      <c r="Z1" s="557"/>
      <c r="AA1" s="557"/>
      <c r="AB1" s="557"/>
      <c r="AC1" s="636"/>
    </row>
    <row r="2" spans="1:29" ht="15.75">
      <c r="A2" s="193" t="s">
        <v>3</v>
      </c>
      <c r="B2" s="1" t="str">
        <f>'CLIENTE-OBJETO'!B2</f>
        <v>PREFEITURA MUNICIPAL DE SANTA BRANCA</v>
      </c>
      <c r="C2" s="141"/>
      <c r="D2" s="194"/>
      <c r="E2" s="194"/>
      <c r="F2" s="100"/>
      <c r="G2" s="100"/>
      <c r="H2" s="100"/>
      <c r="I2" s="100"/>
      <c r="J2" s="100"/>
      <c r="K2" s="100"/>
      <c r="L2" s="100"/>
      <c r="M2" s="100"/>
      <c r="N2" s="100"/>
      <c r="O2" s="100"/>
      <c r="P2" s="100"/>
      <c r="Q2" s="100"/>
      <c r="R2" s="100"/>
      <c r="S2" s="100"/>
      <c r="T2" s="100"/>
      <c r="U2" s="100"/>
      <c r="V2" s="100"/>
      <c r="W2" s="100"/>
      <c r="X2" s="100"/>
      <c r="Y2" s="100"/>
      <c r="Z2" s="100"/>
      <c r="AA2" s="100"/>
      <c r="AB2" s="100"/>
      <c r="AC2" s="637"/>
    </row>
    <row r="3" spans="1:29" ht="15.75">
      <c r="A3" s="193" t="s">
        <v>8</v>
      </c>
      <c r="B3" s="1" t="str">
        <f>'CLIENTE-OBJETO'!B3</f>
        <v>PROJETO DE INFRAESTRUTURA - RUA LARANJEIRAS</v>
      </c>
      <c r="C3" s="141"/>
      <c r="D3" s="194"/>
      <c r="E3" s="194"/>
      <c r="F3" s="100"/>
      <c r="G3" s="100"/>
      <c r="H3" s="100"/>
      <c r="I3" s="100"/>
      <c r="J3" s="100"/>
      <c r="K3" s="100"/>
      <c r="L3" s="100"/>
      <c r="M3" s="100"/>
      <c r="N3" s="100"/>
      <c r="O3" s="100"/>
      <c r="P3" s="100"/>
      <c r="Q3" s="100"/>
      <c r="R3" s="100"/>
      <c r="S3" s="100"/>
      <c r="T3" s="100"/>
      <c r="U3" s="100"/>
      <c r="V3" s="100"/>
      <c r="W3" s="100"/>
      <c r="X3" s="100"/>
      <c r="Y3" s="100"/>
      <c r="Z3" s="100"/>
      <c r="AA3" s="100"/>
      <c r="AB3" s="100"/>
      <c r="AC3" s="637"/>
    </row>
    <row r="4" spans="1:29" ht="15.75">
      <c r="A4" s="193" t="s">
        <v>11</v>
      </c>
      <c r="B4" s="1" t="str">
        <f>'CLIENTE-OBJETO'!B4</f>
        <v>RUA LARANJEIRAS - SANTA BRANCA/SP</v>
      </c>
      <c r="C4" s="141"/>
      <c r="D4" s="194"/>
      <c r="E4" s="194"/>
      <c r="F4" s="100"/>
      <c r="G4" s="100"/>
      <c r="H4" s="100"/>
      <c r="I4" s="100"/>
      <c r="J4" s="100"/>
      <c r="K4" s="100"/>
      <c r="L4" s="100"/>
      <c r="M4" s="100"/>
      <c r="N4" s="100"/>
      <c r="O4" s="100"/>
      <c r="P4" s="100"/>
      <c r="Q4" s="100"/>
      <c r="R4" s="100"/>
      <c r="S4" s="100"/>
      <c r="T4" s="100"/>
      <c r="U4" s="100"/>
      <c r="V4" s="100"/>
      <c r="W4" s="100"/>
      <c r="X4" s="100"/>
      <c r="Y4" s="100"/>
      <c r="Z4" s="100"/>
      <c r="AA4" s="100"/>
      <c r="AB4" s="100"/>
      <c r="AC4" s="637"/>
    </row>
    <row r="5" spans="1:29" ht="15.75">
      <c r="A5" s="193"/>
      <c r="B5" s="100"/>
      <c r="C5" s="141"/>
      <c r="D5" s="194"/>
      <c r="E5" s="194"/>
      <c r="F5" s="100"/>
      <c r="G5" s="100"/>
      <c r="H5" s="100"/>
      <c r="I5" s="100"/>
      <c r="J5" s="100"/>
      <c r="K5" s="100"/>
      <c r="L5" s="100"/>
      <c r="M5" s="100"/>
      <c r="N5" s="100"/>
      <c r="O5" s="100"/>
      <c r="P5" s="100"/>
      <c r="Q5" s="100"/>
      <c r="R5" s="100"/>
      <c r="S5" s="100"/>
      <c r="T5" s="100"/>
      <c r="U5" s="100"/>
      <c r="V5" s="100"/>
      <c r="W5" s="100"/>
      <c r="X5" s="100"/>
      <c r="Y5" s="100"/>
      <c r="Z5" s="100"/>
      <c r="AA5" s="100"/>
      <c r="AB5" s="100"/>
      <c r="AC5" s="637"/>
    </row>
    <row r="6" spans="1:29" ht="25.5">
      <c r="A6" s="766" t="s">
        <v>227</v>
      </c>
      <c r="B6" s="767"/>
      <c r="C6" s="767"/>
      <c r="D6" s="767"/>
      <c r="E6" s="767"/>
      <c r="F6" s="195"/>
      <c r="G6" s="196"/>
      <c r="H6" s="196"/>
      <c r="I6" s="196"/>
      <c r="J6" s="197"/>
      <c r="K6" s="197"/>
      <c r="L6" s="197"/>
      <c r="M6" s="197"/>
      <c r="N6" s="197"/>
      <c r="O6" s="197"/>
      <c r="P6" s="197"/>
      <c r="Q6" s="197"/>
      <c r="R6" s="197"/>
      <c r="S6" s="197"/>
      <c r="T6" s="197"/>
      <c r="U6" s="197"/>
      <c r="V6" s="197"/>
      <c r="W6" s="197"/>
      <c r="X6" s="197"/>
      <c r="Y6" s="197"/>
      <c r="Z6" s="197"/>
      <c r="AA6" s="197"/>
      <c r="AB6" s="197"/>
      <c r="AC6" s="638"/>
    </row>
    <row r="7" spans="1:29" ht="15.75">
      <c r="A7" s="198"/>
      <c r="B7" s="100"/>
      <c r="C7" s="141"/>
      <c r="D7" s="194"/>
      <c r="E7" s="194"/>
      <c r="F7" s="100"/>
      <c r="G7" s="100"/>
      <c r="H7" s="100"/>
      <c r="I7" s="100"/>
      <c r="J7" s="100"/>
      <c r="K7" s="100"/>
      <c r="L7" s="100"/>
      <c r="M7" s="100"/>
      <c r="N7" s="100"/>
      <c r="O7" s="100"/>
      <c r="P7" s="100"/>
      <c r="Q7" s="100"/>
      <c r="R7" s="100"/>
      <c r="S7" s="100"/>
      <c r="T7" s="100"/>
      <c r="U7" s="100"/>
      <c r="V7" s="100"/>
      <c r="W7" s="100"/>
      <c r="X7" s="100"/>
      <c r="Y7" s="100"/>
      <c r="Z7" s="100"/>
      <c r="AA7" s="100"/>
      <c r="AB7" s="100"/>
      <c r="AC7" s="637"/>
    </row>
    <row r="8" spans="1:29" ht="15.75">
      <c r="A8" s="768" t="s">
        <v>55</v>
      </c>
      <c r="B8" s="769" t="s">
        <v>56</v>
      </c>
      <c r="C8" s="771" t="s">
        <v>149</v>
      </c>
      <c r="D8" s="773" t="s">
        <v>228</v>
      </c>
      <c r="E8" s="773" t="s">
        <v>229</v>
      </c>
      <c r="F8" s="760" t="s">
        <v>230</v>
      </c>
      <c r="G8" s="761"/>
      <c r="H8" s="761"/>
      <c r="I8" s="762"/>
      <c r="J8" s="763" t="s">
        <v>231</v>
      </c>
      <c r="K8" s="764"/>
      <c r="L8" s="764"/>
      <c r="M8" s="765"/>
      <c r="N8" s="763" t="s">
        <v>232</v>
      </c>
      <c r="O8" s="764"/>
      <c r="P8" s="764"/>
      <c r="Q8" s="765"/>
      <c r="R8" s="763" t="s">
        <v>233</v>
      </c>
      <c r="S8" s="764"/>
      <c r="T8" s="764"/>
      <c r="U8" s="765"/>
      <c r="V8" s="763" t="s">
        <v>234</v>
      </c>
      <c r="W8" s="764"/>
      <c r="X8" s="764"/>
      <c r="Y8" s="765"/>
      <c r="Z8" s="763" t="s">
        <v>235</v>
      </c>
      <c r="AA8" s="764"/>
      <c r="AB8" s="764"/>
      <c r="AC8" s="765"/>
    </row>
    <row r="9" spans="1:29" ht="15.75">
      <c r="A9" s="768"/>
      <c r="B9" s="770"/>
      <c r="C9" s="772"/>
      <c r="D9" s="774"/>
      <c r="E9" s="774"/>
      <c r="F9" s="200">
        <v>1</v>
      </c>
      <c r="G9" s="200">
        <v>2</v>
      </c>
      <c r="H9" s="200">
        <v>3</v>
      </c>
      <c r="I9" s="200">
        <v>4</v>
      </c>
      <c r="J9" s="201">
        <v>1</v>
      </c>
      <c r="K9" s="201">
        <v>2</v>
      </c>
      <c r="L9" s="201">
        <v>3</v>
      </c>
      <c r="M9" s="201">
        <v>4</v>
      </c>
      <c r="N9" s="201">
        <v>1</v>
      </c>
      <c r="O9" s="201">
        <v>2</v>
      </c>
      <c r="P9" s="201">
        <v>3</v>
      </c>
      <c r="Q9" s="201">
        <v>4</v>
      </c>
      <c r="R9" s="201">
        <v>1</v>
      </c>
      <c r="S9" s="201">
        <v>2</v>
      </c>
      <c r="T9" s="201">
        <v>3</v>
      </c>
      <c r="U9" s="201">
        <v>4</v>
      </c>
      <c r="V9" s="201">
        <v>1</v>
      </c>
      <c r="W9" s="201">
        <v>2</v>
      </c>
      <c r="X9" s="201">
        <v>3</v>
      </c>
      <c r="Y9" s="201">
        <v>4</v>
      </c>
      <c r="Z9" s="201">
        <v>1</v>
      </c>
      <c r="AA9" s="201">
        <v>2</v>
      </c>
      <c r="AB9" s="201">
        <v>3</v>
      </c>
      <c r="AC9" s="201">
        <v>4</v>
      </c>
    </row>
    <row r="10" spans="1:29">
      <c r="A10" s="754">
        <v>2</v>
      </c>
      <c r="B10" s="755" t="str">
        <f>IF(A10&lt;&gt;0,INDEX('Plan. Orçamentária'!$D$11:$K$186,MATCH(A10,'Plan. Orçamentária'!$D$11:$D$186,0),2),0)</f>
        <v>CANTEIRO DE OBRAS</v>
      </c>
      <c r="C10" s="756">
        <f>IF(A10&lt;&gt;0,INDEX(RESUMO!$A$10:$J$443,MATCH(A10,RESUMO!$A$10:$A$443,0),5),0)</f>
        <v>15250.02</v>
      </c>
      <c r="D10" s="757">
        <f ca="1">IF(A10&lt;&gt;0,INDEX(RESUMO!$A$10:$I$515,MATCH(A10,RESUMO!$A$10:$A$238,0),8),0)</f>
        <v>1.47E-2</v>
      </c>
      <c r="E10" s="757">
        <f ca="1">IF(A10&lt;&gt;0,INDEX(RESUMO!$A$10:$I$515,MATCH(A10,RESUMO!$A$10:$A$238,0),8),0)</f>
        <v>1.47E-2</v>
      </c>
      <c r="F10" s="748">
        <v>0.04</v>
      </c>
      <c r="G10" s="749"/>
      <c r="H10" s="748">
        <v>0.14000000000000001</v>
      </c>
      <c r="I10" s="749"/>
      <c r="J10" s="748">
        <v>0.16</v>
      </c>
      <c r="K10" s="753"/>
      <c r="L10" s="753"/>
      <c r="M10" s="749"/>
      <c r="N10" s="748">
        <v>0.16</v>
      </c>
      <c r="O10" s="753"/>
      <c r="P10" s="753"/>
      <c r="Q10" s="749"/>
      <c r="R10" s="748">
        <v>0.16</v>
      </c>
      <c r="S10" s="753"/>
      <c r="T10" s="753"/>
      <c r="U10" s="749"/>
      <c r="V10" s="748">
        <v>0.17</v>
      </c>
      <c r="W10" s="753"/>
      <c r="X10" s="753"/>
      <c r="Y10" s="749"/>
      <c r="Z10" s="748">
        <v>0.17</v>
      </c>
      <c r="AA10" s="753"/>
      <c r="AB10" s="753"/>
      <c r="AC10" s="749"/>
    </row>
    <row r="11" spans="1:29">
      <c r="A11" s="754"/>
      <c r="B11" s="755"/>
      <c r="C11" s="756"/>
      <c r="D11" s="758"/>
      <c r="E11" s="758"/>
      <c r="F11" s="555"/>
      <c r="G11" s="555"/>
      <c r="H11" s="555"/>
      <c r="I11" s="555"/>
      <c r="J11" s="555"/>
      <c r="K11" s="555"/>
      <c r="L11" s="555"/>
      <c r="M11" s="555"/>
      <c r="N11" s="555"/>
      <c r="O11" s="555"/>
      <c r="P11" s="555"/>
      <c r="Q11" s="555"/>
      <c r="R11" s="555"/>
      <c r="S11" s="555"/>
      <c r="T11" s="555"/>
      <c r="U11" s="555"/>
      <c r="V11" s="555"/>
      <c r="W11" s="555"/>
      <c r="X11" s="555"/>
      <c r="Y11" s="555"/>
      <c r="Z11" s="555"/>
      <c r="AA11" s="555"/>
      <c r="AB11" s="555"/>
      <c r="AC11" s="639"/>
    </row>
    <row r="12" spans="1:29" ht="15.75">
      <c r="A12" s="754"/>
      <c r="B12" s="755"/>
      <c r="C12" s="756"/>
      <c r="D12" s="759"/>
      <c r="E12" s="759"/>
      <c r="F12" s="745">
        <f>F10*$C10</f>
        <v>610</v>
      </c>
      <c r="G12" s="747"/>
      <c r="H12" s="745">
        <f>H10*$C10</f>
        <v>2135</v>
      </c>
      <c r="I12" s="747"/>
      <c r="J12" s="745">
        <f>J10*$C10</f>
        <v>2440</v>
      </c>
      <c r="K12" s="746"/>
      <c r="L12" s="746"/>
      <c r="M12" s="747"/>
      <c r="N12" s="745">
        <f>N10*$C10</f>
        <v>2440</v>
      </c>
      <c r="O12" s="746"/>
      <c r="P12" s="746"/>
      <c r="Q12" s="747"/>
      <c r="R12" s="745">
        <f>R10*$C10</f>
        <v>2440</v>
      </c>
      <c r="S12" s="746"/>
      <c r="T12" s="746"/>
      <c r="U12" s="747"/>
      <c r="V12" s="745">
        <f>V10*$C10</f>
        <v>2592.5</v>
      </c>
      <c r="W12" s="746"/>
      <c r="X12" s="746"/>
      <c r="Y12" s="747"/>
      <c r="Z12" s="745">
        <f>Z10*$C10</f>
        <v>2592.5</v>
      </c>
      <c r="AA12" s="746"/>
      <c r="AB12" s="746"/>
      <c r="AC12" s="747"/>
    </row>
    <row r="13" spans="1:29">
      <c r="A13" s="754">
        <v>4</v>
      </c>
      <c r="B13" s="755" t="str">
        <f>IF(A13&lt;&gt;0,INDEX('Plan. Orçamentária'!$D$11:$K$186,MATCH(A13,'Plan. Orçamentária'!$D$11:$D$186,0),2),0)</f>
        <v>TERRAPLANAGEM</v>
      </c>
      <c r="C13" s="756">
        <f>IF(A13&lt;&gt;0,INDEX(RESUMO!$A$10:$J$443,MATCH(A13,RESUMO!$A$10:$A$443,0),5),0)</f>
        <v>67438.86</v>
      </c>
      <c r="D13" s="757">
        <f ca="1">IF(A13&lt;&gt;0,INDEX(RESUMO!$A$10:$I$515,MATCH(A13,RESUMO!$A$10:$A$238,0),8),0)</f>
        <v>6.4899999999999999E-2</v>
      </c>
      <c r="E13" s="757">
        <f ca="1">IF(A13&lt;&gt;0,INDEX(RESUMO!$A$10:$I$515,MATCH(A13,RESUMO!$A$10:$A$238,0),8),0)</f>
        <v>6.4899999999999999E-2</v>
      </c>
      <c r="F13" s="748">
        <v>0.14000000000000001</v>
      </c>
      <c r="G13" s="749"/>
      <c r="H13" s="748">
        <v>0.3</v>
      </c>
      <c r="I13" s="749"/>
      <c r="J13" s="748">
        <v>0.36</v>
      </c>
      <c r="K13" s="753"/>
      <c r="L13" s="753"/>
      <c r="M13" s="749"/>
      <c r="N13" s="748">
        <v>0.2</v>
      </c>
      <c r="O13" s="753"/>
      <c r="P13" s="753"/>
      <c r="Q13" s="749"/>
      <c r="R13" s="687"/>
      <c r="S13" s="687"/>
      <c r="T13" s="687"/>
      <c r="U13" s="687"/>
      <c r="V13" s="750"/>
      <c r="W13" s="751"/>
      <c r="X13" s="751"/>
      <c r="Y13" s="752"/>
      <c r="Z13" s="748"/>
      <c r="AA13" s="753"/>
      <c r="AB13" s="753"/>
      <c r="AC13" s="749"/>
    </row>
    <row r="14" spans="1:29" ht="15.75">
      <c r="A14" s="754"/>
      <c r="B14" s="755"/>
      <c r="C14" s="756"/>
      <c r="D14" s="758"/>
      <c r="E14" s="758"/>
      <c r="F14" s="555"/>
      <c r="G14" s="555"/>
      <c r="H14" s="555"/>
      <c r="I14" s="555"/>
      <c r="J14" s="555"/>
      <c r="K14" s="555"/>
      <c r="L14" s="555"/>
      <c r="M14" s="555"/>
      <c r="N14" s="555"/>
      <c r="O14" s="555"/>
      <c r="P14" s="555"/>
      <c r="Q14" s="555"/>
      <c r="R14" s="673"/>
      <c r="S14" s="673"/>
      <c r="T14" s="673"/>
      <c r="U14" s="673"/>
      <c r="V14" s="673"/>
      <c r="W14" s="673"/>
      <c r="X14" s="673"/>
      <c r="Y14" s="673"/>
      <c r="Z14" s="742"/>
      <c r="AA14" s="743"/>
      <c r="AB14" s="743"/>
      <c r="AC14" s="744"/>
    </row>
    <row r="15" spans="1:29" ht="15.75">
      <c r="A15" s="754"/>
      <c r="B15" s="755"/>
      <c r="C15" s="756"/>
      <c r="D15" s="759"/>
      <c r="E15" s="759"/>
      <c r="F15" s="745">
        <f>F13*$C13</f>
        <v>9441.44</v>
      </c>
      <c r="G15" s="747"/>
      <c r="H15" s="745">
        <f>H13*$C13</f>
        <v>20231.66</v>
      </c>
      <c r="I15" s="747"/>
      <c r="J15" s="745">
        <f>J13*$C13</f>
        <v>24277.99</v>
      </c>
      <c r="K15" s="746"/>
      <c r="L15" s="746"/>
      <c r="M15" s="747"/>
      <c r="N15" s="742">
        <f>N13*$C13</f>
        <v>13487.77</v>
      </c>
      <c r="O15" s="743"/>
      <c r="P15" s="743"/>
      <c r="Q15" s="744"/>
      <c r="R15" s="679"/>
      <c r="S15" s="679"/>
      <c r="T15" s="679"/>
      <c r="U15" s="679"/>
      <c r="V15" s="742"/>
      <c r="W15" s="743"/>
      <c r="X15" s="743"/>
      <c r="Y15" s="744"/>
      <c r="Z15" s="742">
        <f>Z13*$C13</f>
        <v>0</v>
      </c>
      <c r="AA15" s="743"/>
      <c r="AB15" s="743"/>
      <c r="AC15" s="744"/>
    </row>
    <row r="16" spans="1:29">
      <c r="A16" s="754">
        <f>A13+1</f>
        <v>5</v>
      </c>
      <c r="B16" s="755" t="str">
        <f>IF(A16&lt;&gt;0,INDEX('Plan. Orçamentária'!$D$11:$K$186,MATCH(A16,'Plan. Orçamentária'!$D$11:$D$186,0),2),0)</f>
        <v>PAVIMENTAÇÃO ASFÁLTICA</v>
      </c>
      <c r="C16" s="756">
        <f>IF(A16&lt;&gt;0,INDEX(RESUMO!$A$10:$J$443,MATCH(A16,RESUMO!$A$10:$A$443,0),5),0)</f>
        <v>630086.48</v>
      </c>
      <c r="D16" s="757">
        <f ca="1">IF(A16&lt;&gt;0,INDEX(RESUMO!$A$10:$I$515,MATCH(A16,RESUMO!$A$10:$A$238,0),8),0)</f>
        <v>0.60650000000000004</v>
      </c>
      <c r="E16" s="757">
        <f ca="1">IF(A16&lt;&gt;0,INDEX(RESUMO!$A$10:$I$515,MATCH(A16,RESUMO!$A$10:$A$238,0),8),0)</f>
        <v>0.60650000000000004</v>
      </c>
      <c r="F16" s="750"/>
      <c r="G16" s="752"/>
      <c r="H16" s="750"/>
      <c r="I16" s="752"/>
      <c r="J16" s="748">
        <v>0.24</v>
      </c>
      <c r="K16" s="753"/>
      <c r="L16" s="753"/>
      <c r="M16" s="749"/>
      <c r="N16" s="748">
        <v>0.26</v>
      </c>
      <c r="O16" s="753"/>
      <c r="P16" s="753"/>
      <c r="Q16" s="749"/>
      <c r="R16" s="748">
        <v>0.24</v>
      </c>
      <c r="S16" s="753"/>
      <c r="T16" s="753"/>
      <c r="U16" s="749"/>
      <c r="V16" s="748">
        <v>0.26</v>
      </c>
      <c r="W16" s="753"/>
      <c r="X16" s="753"/>
      <c r="Y16" s="749"/>
      <c r="Z16" s="748"/>
      <c r="AA16" s="753"/>
      <c r="AB16" s="753"/>
      <c r="AC16" s="749"/>
    </row>
    <row r="17" spans="1:29">
      <c r="A17" s="754"/>
      <c r="B17" s="755"/>
      <c r="C17" s="756"/>
      <c r="D17" s="758"/>
      <c r="E17" s="758"/>
      <c r="F17" s="673"/>
      <c r="G17" s="673"/>
      <c r="H17" s="673"/>
      <c r="I17" s="673"/>
      <c r="J17" s="555"/>
      <c r="K17" s="555"/>
      <c r="L17" s="555"/>
      <c r="M17" s="555"/>
      <c r="N17" s="555"/>
      <c r="O17" s="555"/>
      <c r="P17" s="555"/>
      <c r="Q17" s="555"/>
      <c r="R17" s="555"/>
      <c r="S17" s="555"/>
      <c r="T17" s="555"/>
      <c r="U17" s="555"/>
      <c r="V17" s="555"/>
      <c r="W17" s="555"/>
      <c r="X17" s="555"/>
      <c r="Y17" s="555"/>
      <c r="Z17" s="204"/>
      <c r="AA17" s="204"/>
      <c r="AB17" s="204"/>
      <c r="AC17" s="640"/>
    </row>
    <row r="18" spans="1:29" ht="15.75">
      <c r="A18" s="754"/>
      <c r="B18" s="755"/>
      <c r="C18" s="756"/>
      <c r="D18" s="759"/>
      <c r="E18" s="759"/>
      <c r="F18" s="745"/>
      <c r="G18" s="747"/>
      <c r="H18" s="745"/>
      <c r="I18" s="747"/>
      <c r="J18" s="745">
        <f>J16*$C16</f>
        <v>151220.76</v>
      </c>
      <c r="K18" s="746"/>
      <c r="L18" s="746"/>
      <c r="M18" s="747"/>
      <c r="N18" s="745">
        <f t="shared" ref="N18" si="0">N16*$C16</f>
        <v>163822.48000000001</v>
      </c>
      <c r="O18" s="746"/>
      <c r="P18" s="746"/>
      <c r="Q18" s="747"/>
      <c r="R18" s="745">
        <f t="shared" ref="R18" si="1">R16*$C16</f>
        <v>151220.76</v>
      </c>
      <c r="S18" s="746"/>
      <c r="T18" s="746"/>
      <c r="U18" s="747"/>
      <c r="V18" s="745">
        <f t="shared" ref="V18" si="2">V16*$C16</f>
        <v>163822.48000000001</v>
      </c>
      <c r="W18" s="746"/>
      <c r="X18" s="746"/>
      <c r="Y18" s="747"/>
      <c r="Z18" s="742">
        <f>Z16*$C16</f>
        <v>0</v>
      </c>
      <c r="AA18" s="743"/>
      <c r="AB18" s="743"/>
      <c r="AC18" s="744"/>
    </row>
    <row r="19" spans="1:29">
      <c r="A19" s="754">
        <f>A16+1</f>
        <v>6</v>
      </c>
      <c r="B19" s="755" t="str">
        <f>IF(A19&lt;&gt;0,INDEX('Plan. Orçamentária'!$D$11:$K$186,MATCH(A19,'Plan. Orçamentária'!$D$11:$D$186,0),2),0)</f>
        <v>SARJETÃO</v>
      </c>
      <c r="C19" s="756">
        <f>IF(A19&lt;&gt;0,INDEX(RESUMO!$A$10:$J$443,MATCH(A19,RESUMO!$A$10:$A$443,0),5),0)</f>
        <v>315504.39</v>
      </c>
      <c r="D19" s="757">
        <f ca="1">IF(A19&lt;&gt;0,INDEX(RESUMO!$A$10:$I$515,MATCH(A19,RESUMO!$A$10:$A$238,0),8),0)</f>
        <v>0.30370000000000003</v>
      </c>
      <c r="E19" s="757">
        <f ca="1">IF(A19&lt;&gt;0,INDEX(RESUMO!$A$10:$I$515,MATCH(A19,RESUMO!$A$10:$A$238,0),8),0)</f>
        <v>0.30370000000000003</v>
      </c>
      <c r="F19" s="748"/>
      <c r="G19" s="749"/>
      <c r="H19" s="750"/>
      <c r="I19" s="752"/>
      <c r="J19" s="748"/>
      <c r="K19" s="753"/>
      <c r="L19" s="753"/>
      <c r="M19" s="749"/>
      <c r="N19" s="748">
        <v>0.2</v>
      </c>
      <c r="O19" s="753"/>
      <c r="P19" s="753"/>
      <c r="Q19" s="749"/>
      <c r="R19" s="748">
        <v>0.28999999999999998</v>
      </c>
      <c r="S19" s="753"/>
      <c r="T19" s="753"/>
      <c r="U19" s="749"/>
      <c r="V19" s="748">
        <v>0.3</v>
      </c>
      <c r="W19" s="753"/>
      <c r="X19" s="753"/>
      <c r="Y19" s="749"/>
      <c r="Z19" s="748">
        <v>0.21</v>
      </c>
      <c r="AA19" s="753"/>
      <c r="AB19" s="753"/>
      <c r="AC19" s="749"/>
    </row>
    <row r="20" spans="1:29">
      <c r="A20" s="754"/>
      <c r="B20" s="755"/>
      <c r="C20" s="756"/>
      <c r="D20" s="758"/>
      <c r="E20" s="758"/>
      <c r="F20" s="204"/>
      <c r="G20" s="204"/>
      <c r="H20" s="673"/>
      <c r="I20" s="673"/>
      <c r="J20" s="673"/>
      <c r="K20" s="673"/>
      <c r="L20" s="673"/>
      <c r="M20" s="673"/>
      <c r="N20" s="555"/>
      <c r="O20" s="555"/>
      <c r="P20" s="555"/>
      <c r="Q20" s="639"/>
      <c r="R20" s="555"/>
      <c r="S20" s="555"/>
      <c r="T20" s="555"/>
      <c r="U20" s="555"/>
      <c r="V20" s="555"/>
      <c r="W20" s="555"/>
      <c r="X20" s="555"/>
      <c r="Y20" s="555"/>
      <c r="Z20" s="555"/>
      <c r="AA20" s="555"/>
      <c r="AB20" s="555"/>
      <c r="AC20" s="555"/>
    </row>
    <row r="21" spans="1:29" ht="15.75">
      <c r="A21" s="754"/>
      <c r="B21" s="755"/>
      <c r="C21" s="756"/>
      <c r="D21" s="759"/>
      <c r="E21" s="759"/>
      <c r="F21" s="745">
        <f>F19*$C19</f>
        <v>0</v>
      </c>
      <c r="G21" s="747"/>
      <c r="H21" s="745"/>
      <c r="I21" s="747"/>
      <c r="J21" s="745"/>
      <c r="K21" s="746"/>
      <c r="L21" s="746"/>
      <c r="M21" s="747"/>
      <c r="N21" s="742">
        <f>N19*$C19</f>
        <v>63100.88</v>
      </c>
      <c r="O21" s="743"/>
      <c r="P21" s="743"/>
      <c r="Q21" s="744"/>
      <c r="R21" s="745">
        <f>R19*$C19</f>
        <v>91496.27</v>
      </c>
      <c r="S21" s="746"/>
      <c r="T21" s="746"/>
      <c r="U21" s="747"/>
      <c r="V21" s="742">
        <f>V19*$C19</f>
        <v>94651.32</v>
      </c>
      <c r="W21" s="743"/>
      <c r="X21" s="743"/>
      <c r="Y21" s="744"/>
      <c r="Z21" s="745">
        <f>Z19*$C19</f>
        <v>66255.92</v>
      </c>
      <c r="AA21" s="746"/>
      <c r="AB21" s="746"/>
      <c r="AC21" s="747"/>
    </row>
    <row r="22" spans="1:29">
      <c r="A22" s="754">
        <f>A19+1</f>
        <v>7</v>
      </c>
      <c r="B22" s="755" t="str">
        <f>IF(A22&lt;&gt;0,INDEX('Plan. Orçamentária'!$D$11:$K$186,MATCH(A22,'Plan. Orçamentária'!$D$11:$D$186,0),2),0)</f>
        <v>INFRAESTRUTURA COMPLEMENTAR</v>
      </c>
      <c r="C22" s="756">
        <f>IF(A22&lt;&gt;0,INDEX(RESUMO!$A$10:$J$443,MATCH(A22,RESUMO!$A$10:$A$443,0),5),0)</f>
        <v>10645.62</v>
      </c>
      <c r="D22" s="757">
        <f ca="1">IF(A22&lt;&gt;0,INDEX(RESUMO!$A$10:$I$515,MATCH(A22,RESUMO!$A$10:$A$238,0),8),0)</f>
        <v>1.0200000000000001E-2</v>
      </c>
      <c r="E22" s="757">
        <f ca="1">IF(A22&lt;&gt;0,INDEX(RESUMO!$A$10:$I$515,MATCH(A22,RESUMO!$A$10:$A$238,0),8),0)</f>
        <v>1.0200000000000001E-2</v>
      </c>
      <c r="F22" s="748"/>
      <c r="G22" s="749"/>
      <c r="H22" s="748"/>
      <c r="I22" s="749"/>
      <c r="J22" s="750"/>
      <c r="K22" s="751"/>
      <c r="L22" s="751"/>
      <c r="M22" s="752"/>
      <c r="N22" s="750"/>
      <c r="O22" s="751"/>
      <c r="P22" s="751"/>
      <c r="Q22" s="752"/>
      <c r="R22" s="748">
        <v>0.28749999999999998</v>
      </c>
      <c r="S22" s="753"/>
      <c r="T22" s="753"/>
      <c r="U22" s="749"/>
      <c r="V22" s="748">
        <v>0.33</v>
      </c>
      <c r="W22" s="753"/>
      <c r="X22" s="753"/>
      <c r="Y22" s="749"/>
      <c r="Z22" s="748">
        <v>0.38250000000000001</v>
      </c>
      <c r="AA22" s="753"/>
      <c r="AB22" s="753"/>
      <c r="AC22" s="749"/>
    </row>
    <row r="23" spans="1:29">
      <c r="A23" s="754"/>
      <c r="B23" s="755"/>
      <c r="C23" s="756"/>
      <c r="D23" s="758"/>
      <c r="E23" s="758"/>
      <c r="F23" s="204"/>
      <c r="G23" s="204"/>
      <c r="H23" s="673"/>
      <c r="I23" s="673"/>
      <c r="J23" s="673"/>
      <c r="K23" s="673"/>
      <c r="L23" s="673"/>
      <c r="M23" s="673"/>
      <c r="N23" s="673"/>
      <c r="O23" s="673"/>
      <c r="P23" s="673"/>
      <c r="Q23" s="688"/>
      <c r="R23" s="555"/>
      <c r="S23" s="555"/>
      <c r="T23" s="555"/>
      <c r="U23" s="555"/>
      <c r="V23" s="555"/>
      <c r="W23" s="555"/>
      <c r="X23" s="555"/>
      <c r="Y23" s="555"/>
      <c r="Z23" s="555"/>
      <c r="AA23" s="555"/>
      <c r="AB23" s="555"/>
      <c r="AC23" s="555"/>
    </row>
    <row r="24" spans="1:29" ht="15.75">
      <c r="A24" s="754"/>
      <c r="B24" s="755"/>
      <c r="C24" s="756"/>
      <c r="D24" s="759"/>
      <c r="E24" s="759"/>
      <c r="F24" s="745">
        <f>F22*$C22</f>
        <v>0</v>
      </c>
      <c r="G24" s="747"/>
      <c r="H24" s="745"/>
      <c r="I24" s="747"/>
      <c r="J24" s="745"/>
      <c r="K24" s="746"/>
      <c r="L24" s="746"/>
      <c r="M24" s="747"/>
      <c r="N24" s="742"/>
      <c r="O24" s="743"/>
      <c r="P24" s="743"/>
      <c r="Q24" s="744"/>
      <c r="R24" s="745">
        <f>R22*$C22</f>
        <v>3060.62</v>
      </c>
      <c r="S24" s="746"/>
      <c r="T24" s="746"/>
      <c r="U24" s="747"/>
      <c r="V24" s="742">
        <f>V22*$C22</f>
        <v>3513.05</v>
      </c>
      <c r="W24" s="743"/>
      <c r="X24" s="743"/>
      <c r="Y24" s="744"/>
      <c r="Z24" s="742">
        <f>Z22*$C22</f>
        <v>4071.95</v>
      </c>
      <c r="AA24" s="743"/>
      <c r="AB24" s="743"/>
      <c r="AC24" s="744"/>
    </row>
    <row r="25" spans="1:29" ht="15.75">
      <c r="A25" s="206"/>
      <c r="B25" s="149"/>
      <c r="C25" s="141"/>
      <c r="D25" s="207"/>
      <c r="E25" s="207"/>
      <c r="F25" s="140"/>
      <c r="G25" s="140"/>
      <c r="H25" s="140"/>
      <c r="I25" s="140"/>
      <c r="J25" s="140"/>
      <c r="K25" s="140"/>
      <c r="L25" s="140"/>
      <c r="M25" s="140"/>
      <c r="N25" s="140"/>
      <c r="O25" s="140"/>
      <c r="P25" s="140"/>
      <c r="Q25" s="140"/>
      <c r="R25" s="140"/>
      <c r="S25" s="140"/>
      <c r="T25" s="140"/>
      <c r="U25" s="140"/>
      <c r="V25" s="140"/>
      <c r="W25" s="140"/>
      <c r="X25" s="140"/>
      <c r="Y25" s="140"/>
      <c r="Z25" s="140"/>
      <c r="AA25" s="140"/>
      <c r="AB25" s="140"/>
      <c r="AC25" s="641"/>
    </row>
    <row r="26" spans="1:29" ht="15.75">
      <c r="A26" s="208"/>
      <c r="B26" s="739" t="s">
        <v>236</v>
      </c>
      <c r="C26" s="739"/>
      <c r="D26" s="209"/>
      <c r="E26" s="209"/>
      <c r="F26" s="737">
        <f>F15+F12</f>
        <v>10051.44</v>
      </c>
      <c r="G26" s="737"/>
      <c r="H26" s="737">
        <f>H12+H15</f>
        <v>22366.66</v>
      </c>
      <c r="I26" s="737"/>
      <c r="J26" s="737">
        <f>J18+J15+J12</f>
        <v>177938.75</v>
      </c>
      <c r="K26" s="737"/>
      <c r="L26" s="737"/>
      <c r="M26" s="737"/>
      <c r="N26" s="737">
        <f>N21+N18+N15+N12</f>
        <v>242851.13</v>
      </c>
      <c r="O26" s="737"/>
      <c r="P26" s="737"/>
      <c r="Q26" s="737"/>
      <c r="R26" s="737">
        <f>R24+R21+R18+R12</f>
        <v>248217.65</v>
      </c>
      <c r="S26" s="737"/>
      <c r="T26" s="737"/>
      <c r="U26" s="737"/>
      <c r="V26" s="737">
        <f>V24+V21+V18+V12</f>
        <v>264579.34999999998</v>
      </c>
      <c r="W26" s="737"/>
      <c r="X26" s="737"/>
      <c r="Y26" s="737"/>
      <c r="Z26" s="737">
        <f>Z24+Z21+Z12</f>
        <v>72920.37</v>
      </c>
      <c r="AA26" s="737"/>
      <c r="AB26" s="737"/>
      <c r="AC26" s="738"/>
    </row>
    <row r="27" spans="1:29" ht="15.75">
      <c r="A27" s="208"/>
      <c r="B27" s="739" t="s">
        <v>237</v>
      </c>
      <c r="C27" s="739"/>
      <c r="D27" s="209"/>
      <c r="E27" s="209"/>
      <c r="F27" s="740">
        <f>F26/SUM($C$10:$C$24)</f>
        <v>9.7000000000000003E-3</v>
      </c>
      <c r="G27" s="740"/>
      <c r="H27" s="740">
        <f>H26/SUM($C$10:$C$24)</f>
        <v>2.1499999999999998E-2</v>
      </c>
      <c r="I27" s="740"/>
      <c r="J27" s="740">
        <f>J26/SUM($C$10:$C$24)</f>
        <v>0.17130000000000001</v>
      </c>
      <c r="K27" s="740"/>
      <c r="L27" s="740">
        <f>L26/SUM($C$10:$C$24)</f>
        <v>0</v>
      </c>
      <c r="M27" s="740"/>
      <c r="N27" s="740">
        <f>N26/SUM($C$10:$C$24)</f>
        <v>0.23380000000000001</v>
      </c>
      <c r="O27" s="740"/>
      <c r="P27" s="740">
        <f>P26/SUM($C$10:$C$24)</f>
        <v>0</v>
      </c>
      <c r="Q27" s="740"/>
      <c r="R27" s="740">
        <f>R26/SUM($C$10:$C$24)</f>
        <v>0.2389</v>
      </c>
      <c r="S27" s="740"/>
      <c r="T27" s="740">
        <f>T26/SUM($C$10:$C$24)</f>
        <v>0</v>
      </c>
      <c r="U27" s="740"/>
      <c r="V27" s="740">
        <f>V26/SUM($C$10:$C$24)</f>
        <v>0.25469999999999998</v>
      </c>
      <c r="W27" s="740"/>
      <c r="X27" s="740">
        <f>X26/SUM($C$10:$C$24)</f>
        <v>0</v>
      </c>
      <c r="Y27" s="740"/>
      <c r="Z27" s="740">
        <f>Z26/SUM($C$10:$C$24)</f>
        <v>7.0199999999999999E-2</v>
      </c>
      <c r="AA27" s="740"/>
      <c r="AB27" s="740">
        <f>AB26/SUM($C$10:$C$24)</f>
        <v>0</v>
      </c>
      <c r="AC27" s="740"/>
    </row>
    <row r="28" spans="1:29" ht="15.75">
      <c r="A28" s="212"/>
      <c r="B28" s="213"/>
      <c r="C28" s="214"/>
      <c r="D28" s="215"/>
      <c r="E28" s="215"/>
      <c r="F28" s="216"/>
      <c r="G28" s="216"/>
      <c r="H28" s="216"/>
      <c r="I28" s="216"/>
      <c r="J28" s="216"/>
      <c r="K28" s="216"/>
      <c r="L28" s="216"/>
      <c r="M28" s="216"/>
      <c r="N28" s="216"/>
      <c r="O28" s="216"/>
      <c r="P28" s="216"/>
      <c r="Q28" s="216"/>
      <c r="R28" s="216"/>
      <c r="S28" s="216"/>
      <c r="T28" s="216"/>
      <c r="U28" s="216"/>
      <c r="V28" s="216"/>
      <c r="W28" s="216"/>
      <c r="X28" s="216"/>
      <c r="Y28" s="216"/>
      <c r="Z28" s="216"/>
      <c r="AA28" s="216"/>
      <c r="AB28" s="216"/>
      <c r="AC28" s="642"/>
    </row>
    <row r="29" spans="1:29" ht="15.75">
      <c r="A29" s="208"/>
      <c r="B29" s="739" t="s">
        <v>238</v>
      </c>
      <c r="C29" s="739"/>
      <c r="D29" s="217"/>
      <c r="E29" s="217"/>
      <c r="F29" s="737">
        <f>F26</f>
        <v>10051.44</v>
      </c>
      <c r="G29" s="737"/>
      <c r="H29" s="737">
        <f>IF(H26=0,0,H26+F29)</f>
        <v>32418.1</v>
      </c>
      <c r="I29" s="737"/>
      <c r="J29" s="737">
        <f>IF(J26=0,0,J26+H29)</f>
        <v>210356.85</v>
      </c>
      <c r="K29" s="737"/>
      <c r="L29" s="737"/>
      <c r="M29" s="737"/>
      <c r="N29" s="737">
        <f>IF(N26=0,0,N26+J29)</f>
        <v>453207.98</v>
      </c>
      <c r="O29" s="737"/>
      <c r="P29" s="737"/>
      <c r="Q29" s="737"/>
      <c r="R29" s="737">
        <f>IF(R26=0,0,R26+N29)</f>
        <v>701425.63</v>
      </c>
      <c r="S29" s="737"/>
      <c r="T29" s="737"/>
      <c r="U29" s="737"/>
      <c r="V29" s="737">
        <f>IF(V26=0,0,V26+R29)</f>
        <v>966004.98</v>
      </c>
      <c r="W29" s="737"/>
      <c r="X29" s="737"/>
      <c r="Y29" s="737"/>
      <c r="Z29" s="737">
        <v>1038925.37</v>
      </c>
      <c r="AA29" s="737"/>
      <c r="AB29" s="737"/>
      <c r="AC29" s="738"/>
    </row>
    <row r="30" spans="1:29" ht="15.75">
      <c r="A30" s="208"/>
      <c r="B30" s="739" t="s">
        <v>239</v>
      </c>
      <c r="C30" s="739"/>
      <c r="D30" s="217"/>
      <c r="E30" s="217"/>
      <c r="F30" s="740">
        <f>F29/SUM($C$10:$C$24)</f>
        <v>9.7000000000000003E-3</v>
      </c>
      <c r="G30" s="740"/>
      <c r="H30" s="740">
        <f>H29/SUM($C$10:$C$24)</f>
        <v>3.1199999999999999E-2</v>
      </c>
      <c r="I30" s="740"/>
      <c r="J30" s="740">
        <f>J29/SUM($C$10:$C$24)</f>
        <v>0.20250000000000001</v>
      </c>
      <c r="K30" s="740"/>
      <c r="L30" s="740">
        <f>L29/SUM($C$10:$C$24)</f>
        <v>0</v>
      </c>
      <c r="M30" s="741"/>
      <c r="N30" s="740">
        <f>N29/SUM($C$10:$C$24)</f>
        <v>0.43619999999999998</v>
      </c>
      <c r="O30" s="740"/>
      <c r="P30" s="740">
        <f>P29/SUM($C$10:$C$24)</f>
        <v>0</v>
      </c>
      <c r="Q30" s="741"/>
      <c r="R30" s="740">
        <f>R29/SUM($C$10:$C$24)</f>
        <v>0.67510000000000003</v>
      </c>
      <c r="S30" s="740"/>
      <c r="T30" s="740">
        <f>T29/SUM($C$10:$C$24)</f>
        <v>0</v>
      </c>
      <c r="U30" s="741"/>
      <c r="V30" s="740">
        <f>V29/SUM($C$10:$C$24)</f>
        <v>0.92979999999999996</v>
      </c>
      <c r="W30" s="740"/>
      <c r="X30" s="740">
        <f>X29/SUM($C$10:$C$24)</f>
        <v>0</v>
      </c>
      <c r="Y30" s="741"/>
      <c r="Z30" s="740">
        <f>Z29/SUM($C$10:$C$24)</f>
        <v>1</v>
      </c>
      <c r="AA30" s="740"/>
      <c r="AB30" s="740">
        <f>AB29/SUM($C$10:$C$24)</f>
        <v>0</v>
      </c>
      <c r="AC30" s="741"/>
    </row>
    <row r="31" spans="1:29" ht="15.75">
      <c r="A31" s="706"/>
      <c r="B31" s="706"/>
      <c r="C31" s="706"/>
      <c r="D31" s="706"/>
      <c r="E31" s="706"/>
      <c r="F31" s="706"/>
      <c r="G31" s="706"/>
      <c r="H31" s="706"/>
      <c r="I31" s="706"/>
      <c r="J31" s="706"/>
      <c r="K31" s="706"/>
      <c r="L31" s="706"/>
      <c r="M31" s="706"/>
      <c r="N31" s="706"/>
      <c r="O31" s="706"/>
      <c r="P31" s="706"/>
      <c r="Q31" s="706"/>
      <c r="R31" s="706"/>
      <c r="S31" s="706"/>
      <c r="T31" s="706"/>
      <c r="U31" s="706"/>
      <c r="V31" s="706"/>
      <c r="W31" s="706"/>
      <c r="X31" s="706"/>
      <c r="Y31" s="734" t="s">
        <v>28423</v>
      </c>
      <c r="Z31" s="734"/>
      <c r="AA31" s="734"/>
      <c r="AB31" s="734"/>
      <c r="AC31" s="734"/>
    </row>
    <row r="32" spans="1:29" ht="15.75">
      <c r="A32" s="706"/>
      <c r="B32" s="706"/>
      <c r="C32" s="706"/>
      <c r="D32" s="706"/>
      <c r="E32" s="706"/>
      <c r="F32" s="706"/>
      <c r="G32" s="706"/>
      <c r="H32" s="706"/>
      <c r="I32" s="706"/>
      <c r="J32" s="706"/>
      <c r="K32" s="706"/>
      <c r="L32" s="706"/>
      <c r="M32" s="706"/>
      <c r="N32" s="706"/>
      <c r="O32" s="706"/>
      <c r="P32" s="706"/>
      <c r="Q32" s="706"/>
      <c r="R32" s="706"/>
      <c r="S32" s="706"/>
      <c r="T32" s="706"/>
      <c r="U32" s="706"/>
      <c r="V32" s="706"/>
      <c r="W32" s="706"/>
      <c r="X32" s="706"/>
      <c r="Y32" s="706"/>
      <c r="Z32" s="706"/>
      <c r="AA32" s="706"/>
      <c r="AB32" s="706"/>
      <c r="AC32" s="706"/>
    </row>
    <row r="33" spans="1:29" ht="15.75">
      <c r="A33" s="706"/>
      <c r="B33" s="706"/>
      <c r="C33" s="706"/>
      <c r="D33" s="706"/>
      <c r="E33" s="706"/>
      <c r="F33" s="706"/>
      <c r="G33" s="706"/>
      <c r="H33" s="706"/>
      <c r="I33" s="706"/>
      <c r="J33" s="706"/>
      <c r="K33" s="706"/>
      <c r="L33" s="706"/>
      <c r="M33" s="706"/>
      <c r="N33" s="706"/>
      <c r="O33" s="706"/>
      <c r="P33" s="706"/>
      <c r="Q33" s="706"/>
      <c r="R33" s="706"/>
      <c r="S33" s="706"/>
      <c r="T33" s="706"/>
      <c r="U33" s="706"/>
      <c r="V33" s="706"/>
      <c r="W33" s="706"/>
      <c r="X33" s="706"/>
      <c r="Y33" s="706"/>
      <c r="Z33" s="706"/>
      <c r="AA33" s="706"/>
      <c r="AB33" s="706"/>
      <c r="AC33" s="706"/>
    </row>
    <row r="34" spans="1:29" ht="15.75">
      <c r="A34" s="735" t="s">
        <v>28421</v>
      </c>
      <c r="B34" s="735"/>
      <c r="C34" s="735"/>
      <c r="D34" s="735"/>
      <c r="E34" s="735"/>
      <c r="F34" s="735"/>
      <c r="G34" s="735"/>
      <c r="H34" s="735"/>
      <c r="I34" s="735"/>
      <c r="J34" s="735"/>
      <c r="K34" s="735"/>
      <c r="L34" s="735"/>
      <c r="M34" s="735"/>
      <c r="N34" s="735"/>
      <c r="O34" s="735"/>
      <c r="P34" s="735"/>
      <c r="Q34" s="735"/>
      <c r="R34" s="735"/>
      <c r="S34" s="735"/>
      <c r="T34" s="735"/>
      <c r="U34" s="735"/>
      <c r="V34" s="735"/>
      <c r="W34" s="735"/>
      <c r="X34" s="735"/>
      <c r="Y34" s="735"/>
      <c r="Z34" s="735"/>
      <c r="AA34" s="735"/>
      <c r="AB34" s="735"/>
      <c r="AC34" s="735"/>
    </row>
    <row r="35" spans="1:29" ht="15.75">
      <c r="A35" s="736" t="s">
        <v>28422</v>
      </c>
      <c r="B35" s="736"/>
      <c r="C35" s="736"/>
      <c r="D35" s="736"/>
      <c r="E35" s="736"/>
      <c r="F35" s="736"/>
      <c r="G35" s="736"/>
      <c r="H35" s="736"/>
      <c r="I35" s="736"/>
      <c r="J35" s="736"/>
      <c r="K35" s="736"/>
      <c r="L35" s="736"/>
      <c r="M35" s="736"/>
      <c r="N35" s="736"/>
      <c r="O35" s="736"/>
      <c r="P35" s="736"/>
      <c r="Q35" s="736"/>
      <c r="R35" s="736"/>
      <c r="S35" s="736"/>
      <c r="T35" s="736"/>
      <c r="U35" s="736"/>
      <c r="V35" s="736"/>
      <c r="W35" s="736"/>
      <c r="X35" s="736"/>
      <c r="Y35" s="736"/>
      <c r="Z35" s="736"/>
      <c r="AA35" s="736"/>
      <c r="AB35" s="736"/>
      <c r="AC35" s="736"/>
    </row>
  </sheetData>
  <mergeCells count="141">
    <mergeCell ref="N8:Q8"/>
    <mergeCell ref="R8:U8"/>
    <mergeCell ref="V8:Y8"/>
    <mergeCell ref="Z8:AC8"/>
    <mergeCell ref="A6:E6"/>
    <mergeCell ref="A8:A9"/>
    <mergeCell ref="B8:B9"/>
    <mergeCell ref="C8:C9"/>
    <mergeCell ref="D8:D9"/>
    <mergeCell ref="E8:E9"/>
    <mergeCell ref="A10:A12"/>
    <mergeCell ref="B10:B12"/>
    <mergeCell ref="C10:C12"/>
    <mergeCell ref="D10:D12"/>
    <mergeCell ref="E10:E12"/>
    <mergeCell ref="F10:G10"/>
    <mergeCell ref="F12:G12"/>
    <mergeCell ref="F8:I8"/>
    <mergeCell ref="J8:M8"/>
    <mergeCell ref="N13:Q13"/>
    <mergeCell ref="H12:I12"/>
    <mergeCell ref="J12:M12"/>
    <mergeCell ref="N12:Q12"/>
    <mergeCell ref="R12:U12"/>
    <mergeCell ref="V12:Y12"/>
    <mergeCell ref="Z12:AC12"/>
    <mergeCell ref="H10:I10"/>
    <mergeCell ref="J10:M10"/>
    <mergeCell ref="N10:Q10"/>
    <mergeCell ref="R10:U10"/>
    <mergeCell ref="V10:Y10"/>
    <mergeCell ref="Z10:AC10"/>
    <mergeCell ref="A16:A18"/>
    <mergeCell ref="B16:B18"/>
    <mergeCell ref="C16:C18"/>
    <mergeCell ref="D16:D18"/>
    <mergeCell ref="E16:E18"/>
    <mergeCell ref="F16:G16"/>
    <mergeCell ref="F18:G18"/>
    <mergeCell ref="V13:Y13"/>
    <mergeCell ref="Z13:AC13"/>
    <mergeCell ref="Z14:AC14"/>
    <mergeCell ref="F15:G15"/>
    <mergeCell ref="H15:I15"/>
    <mergeCell ref="J15:M15"/>
    <mergeCell ref="N15:Q15"/>
    <mergeCell ref="V15:Y15"/>
    <mergeCell ref="Z15:AC15"/>
    <mergeCell ref="A13:A15"/>
    <mergeCell ref="B13:B15"/>
    <mergeCell ref="C13:C15"/>
    <mergeCell ref="D13:D15"/>
    <mergeCell ref="E13:E15"/>
    <mergeCell ref="F13:G13"/>
    <mergeCell ref="H13:I13"/>
    <mergeCell ref="J13:M13"/>
    <mergeCell ref="H18:I18"/>
    <mergeCell ref="J18:M18"/>
    <mergeCell ref="N18:Q18"/>
    <mergeCell ref="R18:U18"/>
    <mergeCell ref="V18:Y18"/>
    <mergeCell ref="Z18:AC18"/>
    <mergeCell ref="H16:I16"/>
    <mergeCell ref="J16:M16"/>
    <mergeCell ref="N16:Q16"/>
    <mergeCell ref="R16:U16"/>
    <mergeCell ref="V16:Y16"/>
    <mergeCell ref="Z16:AC16"/>
    <mergeCell ref="N21:Q21"/>
    <mergeCell ref="R21:U21"/>
    <mergeCell ref="V21:Y21"/>
    <mergeCell ref="Z21:AC21"/>
    <mergeCell ref="H19:I19"/>
    <mergeCell ref="J19:M19"/>
    <mergeCell ref="N19:Q19"/>
    <mergeCell ref="R19:U19"/>
    <mergeCell ref="V19:Y19"/>
    <mergeCell ref="Z19:AC19"/>
    <mergeCell ref="A22:A24"/>
    <mergeCell ref="B22:B24"/>
    <mergeCell ref="C22:C24"/>
    <mergeCell ref="D22:D24"/>
    <mergeCell ref="E22:E24"/>
    <mergeCell ref="F22:G22"/>
    <mergeCell ref="F24:G24"/>
    <mergeCell ref="H21:I21"/>
    <mergeCell ref="J21:M21"/>
    <mergeCell ref="A19:A21"/>
    <mergeCell ref="B19:B21"/>
    <mergeCell ref="C19:C21"/>
    <mergeCell ref="D19:D21"/>
    <mergeCell ref="E19:E21"/>
    <mergeCell ref="F19:G19"/>
    <mergeCell ref="F21:G21"/>
    <mergeCell ref="H24:I24"/>
    <mergeCell ref="J24:M24"/>
    <mergeCell ref="N24:Q24"/>
    <mergeCell ref="R24:U24"/>
    <mergeCell ref="V24:Y24"/>
    <mergeCell ref="Z24:AC24"/>
    <mergeCell ref="H22:I22"/>
    <mergeCell ref="J22:M22"/>
    <mergeCell ref="N22:Q22"/>
    <mergeCell ref="R22:U22"/>
    <mergeCell ref="V22:Y22"/>
    <mergeCell ref="Z22:AC22"/>
    <mergeCell ref="V26:Y26"/>
    <mergeCell ref="Z26:AC26"/>
    <mergeCell ref="B27:C27"/>
    <mergeCell ref="F27:G27"/>
    <mergeCell ref="H27:I27"/>
    <mergeCell ref="J27:M27"/>
    <mergeCell ref="N27:Q27"/>
    <mergeCell ref="R27:U27"/>
    <mergeCell ref="V27:Y27"/>
    <mergeCell ref="Z27:AC27"/>
    <mergeCell ref="B26:C26"/>
    <mergeCell ref="F26:G26"/>
    <mergeCell ref="H26:I26"/>
    <mergeCell ref="J26:M26"/>
    <mergeCell ref="N26:Q26"/>
    <mergeCell ref="R26:U26"/>
    <mergeCell ref="Y31:AC31"/>
    <mergeCell ref="A34:AC34"/>
    <mergeCell ref="A35:AC35"/>
    <mergeCell ref="V29:Y29"/>
    <mergeCell ref="Z29:AC29"/>
    <mergeCell ref="B30:C30"/>
    <mergeCell ref="F30:G30"/>
    <mergeCell ref="H30:I30"/>
    <mergeCell ref="J30:M30"/>
    <mergeCell ref="N30:Q30"/>
    <mergeCell ref="R30:U30"/>
    <mergeCell ref="V30:Y30"/>
    <mergeCell ref="Z30:AC30"/>
    <mergeCell ref="B29:C29"/>
    <mergeCell ref="F29:G29"/>
    <mergeCell ref="H29:I29"/>
    <mergeCell ref="J29:M29"/>
    <mergeCell ref="N29:Q29"/>
    <mergeCell ref="R29:U29"/>
  </mergeCells>
  <conditionalFormatting sqref="F11:AC11 F14:Y14 F17:Y17 F20:AC20">
    <cfRule type="cellIs" dxfId="85" priority="45" operator="greaterThan">
      <formula>0</formula>
    </cfRule>
    <cfRule type="cellIs" dxfId="84" priority="46" operator="greaterThan">
      <formula>0</formula>
    </cfRule>
    <cfRule type="cellIs" dxfId="83" priority="47" operator="greaterThan">
      <formula>0</formula>
    </cfRule>
    <cfRule type="cellIs" dxfId="82" priority="48" operator="greaterThan">
      <formula>0</formula>
    </cfRule>
  </conditionalFormatting>
  <conditionalFormatting sqref="F11:AC11 F14:Y14 F20:AC20 F17:Y17">
    <cfRule type="cellIs" dxfId="81" priority="44" operator="greaterThan">
      <formula>0</formula>
    </cfRule>
  </conditionalFormatting>
  <conditionalFormatting sqref="F11:AC11 F14:Y14 F20:AC20">
    <cfRule type="cellIs" dxfId="80" priority="43" operator="greaterThan">
      <formula>0</formula>
    </cfRule>
  </conditionalFormatting>
  <conditionalFormatting sqref="F17:AC17">
    <cfRule type="cellIs" dxfId="79" priority="14" operator="greaterThan">
      <formula>0</formula>
    </cfRule>
  </conditionalFormatting>
  <conditionalFormatting sqref="F23:AC23">
    <cfRule type="cellIs" dxfId="78" priority="7" operator="greaterThan">
      <formula>0</formula>
    </cfRule>
    <cfRule type="cellIs" dxfId="77" priority="8" operator="greaterThan">
      <formula>0</formula>
    </cfRule>
    <cfRule type="cellIs" dxfId="76" priority="9" operator="greaterThan">
      <formula>0</formula>
    </cfRule>
    <cfRule type="cellIs" dxfId="75" priority="10" operator="greaterThan">
      <formula>0</formula>
    </cfRule>
    <cfRule type="cellIs" dxfId="74" priority="11" operator="greaterThan">
      <formula>0</formula>
    </cfRule>
    <cfRule type="cellIs" dxfId="73" priority="12" operator="greaterThan">
      <formula>0</formula>
    </cfRule>
  </conditionalFormatting>
  <conditionalFormatting sqref="Z17:AC17">
    <cfRule type="cellIs" dxfId="72" priority="15" operator="greaterThan">
      <formula>0</formula>
    </cfRule>
    <cfRule type="cellIs" dxfId="71" priority="16" operator="greaterThan">
      <formula>0</formula>
    </cfRule>
    <cfRule type="cellIs" dxfId="70" priority="17" operator="greaterThan">
      <formula>0</formula>
    </cfRule>
    <cfRule type="cellIs" dxfId="69" priority="18" operator="greaterThan">
      <formula>0</formula>
    </cfRule>
    <cfRule type="cellIs" dxfId="68" priority="19" operator="greaterThan">
      <formula>0</formula>
    </cfRule>
  </conditionalFormatting>
  <pageMargins left="0.511811024" right="0.511811024" top="0.78740157499999996" bottom="0.78740157499999996" header="0.31496062000000002" footer="0.31496062000000002"/>
  <pageSetup paperSize="9" scale="45" fitToHeight="0" orientation="landscape" r:id="rId1"/>
  <extLst>
    <ext xmlns:x14="http://schemas.microsoft.com/office/spreadsheetml/2009/9/main" uri="{05C60535-1F16-4fd2-B633-F4F36F0B64E0}">
      <x14:sparklineGroups xmlns:xm="http://schemas.microsoft.com/office/excel/2006/main">
        <x14:sparklineGroup manualMax="0" manualMin="0" displayEmptyCellsAs="gap" xr2:uid="{00000000-0003-0000-0300-000001000000}">
          <x14:colorSeries rgb="FF376092"/>
          <x14:colorNegative rgb="FFD00000"/>
          <x14:colorAxis rgb="FF000000"/>
          <x14:colorMarkers rgb="FFD00000"/>
          <x14:colorFirst rgb="FFD00000"/>
          <x14:colorLast rgb="FFD00000"/>
          <x14:colorHigh rgb="FFD00000"/>
          <x14:colorLow rgb="FFD00000"/>
          <x14:sparklines>
            <x14:sparkline>
              <xm:sqref>F8</xm:sqref>
            </x14:sparkline>
            <x14:sparkline>
              <xm:sqref>J8</xm:sqref>
            </x14:sparkline>
          </x14:sparklines>
        </x14:sparklineGroup>
        <x14:sparklineGroup manualMax="0" manualMin="0" displayEmptyCellsAs="gap" xr2:uid="{00000000-0003-0000-0300-000000000000}">
          <x14:colorSeries rgb="FF376092"/>
          <x14:colorNegative rgb="FFD00000"/>
          <x14:colorAxis rgb="FF000000"/>
          <x14:colorMarkers rgb="FFD00000"/>
          <x14:colorFirst rgb="FFD00000"/>
          <x14:colorLast rgb="FFD00000"/>
          <x14:colorHigh rgb="FFD00000"/>
          <x14:colorLow rgb="FFD00000"/>
          <x14:sparklines>
            <x14:sparkline>
              <xm:sqref>V8</xm:sqref>
            </x14:sparkline>
            <x14:sparkline>
              <xm:sqref>Z8</xm:sqref>
            </x14:sparkline>
          </x14:sparklines>
        </x14:sparklineGroup>
      </x14:sparklineGroup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3">
    <tabColor rgb="FFFF0000"/>
    <pageSetUpPr fitToPage="1"/>
  </sheetPr>
  <dimension ref="A1:AA334"/>
  <sheetViews>
    <sheetView showGridLines="0" view="pageBreakPreview" topLeftCell="A218" zoomScale="70" zoomScaleNormal="70" zoomScaleSheetLayoutView="70" workbookViewId="0">
      <selection activeCell="M270" sqref="M270"/>
    </sheetView>
  </sheetViews>
  <sheetFormatPr defaultRowHeight="14.25" customHeight="1"/>
  <cols>
    <col min="1" max="1" width="9.85546875" style="8" customWidth="1"/>
    <col min="2" max="2" width="9.5703125" style="386" customWidth="1"/>
    <col min="3" max="3" width="9.28515625" style="386" customWidth="1"/>
    <col min="4" max="4" width="14.28515625" style="386" customWidth="1"/>
    <col min="5" max="5" width="12.42578125" style="424" customWidth="1"/>
    <col min="6" max="6" width="11.42578125" style="424" customWidth="1"/>
    <col min="7" max="7" width="22.140625" style="386" customWidth="1"/>
    <col min="8" max="8" width="13.42578125" style="386" customWidth="1"/>
    <col min="9" max="9" width="15.140625" style="386" customWidth="1"/>
    <col min="10" max="10" width="18.28515625" style="386" customWidth="1"/>
    <col min="11" max="11" width="19.28515625" style="386" customWidth="1"/>
    <col min="12" max="12" width="13.5703125" style="386" customWidth="1"/>
    <col min="13" max="13" width="15.7109375" style="386" customWidth="1"/>
    <col min="14" max="14" width="12.7109375" style="386" bestFit="1" customWidth="1"/>
    <col min="15" max="16" width="14.28515625" style="386" customWidth="1"/>
    <col min="20" max="20" width="39.140625" customWidth="1"/>
    <col min="28" max="16384" width="9.140625" style="386"/>
  </cols>
  <sheetData>
    <row r="1" spans="1:27" ht="14.25" customHeight="1" thickBot="1">
      <c r="A1" s="378"/>
      <c r="B1" s="379"/>
      <c r="C1" s="380"/>
      <c r="D1" s="381"/>
      <c r="E1" s="381"/>
      <c r="F1" s="381"/>
      <c r="G1" s="380"/>
      <c r="H1" s="380"/>
      <c r="I1" s="380"/>
      <c r="J1" s="380"/>
      <c r="K1" s="382"/>
      <c r="L1" s="382"/>
      <c r="M1" s="380"/>
      <c r="N1" s="383"/>
      <c r="O1" s="384"/>
      <c r="P1" s="385"/>
    </row>
    <row r="2" spans="1:27" ht="14.25" customHeight="1" thickBot="1">
      <c r="A2" s="387"/>
      <c r="B2" s="388" t="s">
        <v>128</v>
      </c>
      <c r="C2" s="389" t="str">
        <f>'CLIENTE-OBJETO'!B2</f>
        <v>PREFEITURA MUNICIPAL DE SANTA BRANCA</v>
      </c>
      <c r="D2" s="389"/>
      <c r="E2" s="390"/>
      <c r="F2" s="390"/>
      <c r="G2" s="389"/>
      <c r="H2" s="389"/>
      <c r="I2" s="389"/>
      <c r="J2" s="389"/>
      <c r="K2" s="389"/>
      <c r="L2" s="389"/>
      <c r="M2" s="389"/>
      <c r="N2" s="389"/>
      <c r="O2" s="391" t="s">
        <v>129</v>
      </c>
      <c r="P2" s="392"/>
      <c r="T2" s="588" t="s">
        <v>130</v>
      </c>
      <c r="U2" s="589"/>
      <c r="V2" s="591"/>
      <c r="W2" s="393" t="s">
        <v>131</v>
      </c>
      <c r="X2" s="393"/>
      <c r="Y2" s="393"/>
      <c r="Z2" s="393"/>
      <c r="AA2" s="393"/>
    </row>
    <row r="3" spans="1:27" ht="14.25" customHeight="1">
      <c r="A3" s="378"/>
      <c r="B3" s="388" t="s">
        <v>132</v>
      </c>
      <c r="C3" s="393" t="str">
        <f>'CLIENTE-OBJETO'!B3</f>
        <v>PROJETO DE INFRAESTRUTURA - RUA LARANJEIRAS</v>
      </c>
      <c r="D3" s="393"/>
      <c r="E3" s="394"/>
      <c r="F3" s="394"/>
      <c r="G3" s="393"/>
      <c r="H3" s="393"/>
      <c r="I3" s="393"/>
      <c r="J3" s="393"/>
      <c r="K3" s="393"/>
      <c r="L3" s="393"/>
      <c r="M3" s="393"/>
      <c r="N3" s="393"/>
      <c r="O3" s="395" t="s">
        <v>133</v>
      </c>
      <c r="P3" s="396"/>
      <c r="T3" s="681" t="s">
        <v>134</v>
      </c>
      <c r="U3" s="586" t="s">
        <v>135</v>
      </c>
      <c r="V3" s="587">
        <v>2624</v>
      </c>
      <c r="W3" s="403">
        <f>ROUNDUP((V3/5.95)*2,0)</f>
        <v>883</v>
      </c>
      <c r="X3" s="403"/>
      <c r="Y3" t="s">
        <v>136</v>
      </c>
      <c r="Z3" s="403"/>
      <c r="AA3" s="563">
        <f>V3+V4+V5</f>
        <v>2624</v>
      </c>
    </row>
    <row r="4" spans="1:27" ht="14.25" customHeight="1">
      <c r="A4" s="378"/>
      <c r="B4" s="388" t="s">
        <v>137</v>
      </c>
      <c r="C4" s="397" t="str">
        <f>'CLIENTE-OBJETO'!B4</f>
        <v>RUA LARANJEIRAS - SANTA BRANCA/SP</v>
      </c>
      <c r="D4" s="398"/>
      <c r="E4" s="398"/>
      <c r="F4" s="398"/>
      <c r="G4" s="399"/>
      <c r="H4" s="399"/>
      <c r="I4" s="399"/>
      <c r="J4" s="399"/>
      <c r="K4" s="400"/>
      <c r="L4" s="400"/>
      <c r="M4" s="399"/>
      <c r="N4" s="401"/>
      <c r="O4" s="402" t="s">
        <v>138</v>
      </c>
      <c r="P4" s="569"/>
      <c r="T4" s="681" t="s">
        <v>139</v>
      </c>
      <c r="U4" s="586"/>
      <c r="V4" s="572"/>
      <c r="W4" s="403">
        <f>ROUNDUP((V4/5.95)*2,0)</f>
        <v>0</v>
      </c>
      <c r="AA4" s="50"/>
    </row>
    <row r="5" spans="1:27" ht="14.25" customHeight="1">
      <c r="A5" s="7"/>
      <c r="B5" s="9"/>
      <c r="C5" s="47"/>
      <c r="D5" s="47"/>
      <c r="E5" s="7"/>
      <c r="F5" s="48"/>
      <c r="G5" s="49"/>
      <c r="H5" s="49"/>
      <c r="K5" s="50"/>
      <c r="L5" s="50"/>
      <c r="O5" s="404"/>
      <c r="T5" s="681" t="s">
        <v>140</v>
      </c>
      <c r="U5" s="586"/>
      <c r="V5" s="572"/>
      <c r="W5" s="403">
        <f>ROUNDUP((V5/5.95)*2,0)</f>
        <v>0</v>
      </c>
      <c r="Z5" s="50"/>
      <c r="AA5" s="386"/>
    </row>
    <row r="6" spans="1:27" ht="14.25" customHeight="1">
      <c r="A6" s="7"/>
      <c r="B6" s="792" t="s">
        <v>141</v>
      </c>
      <c r="C6" s="793"/>
      <c r="D6" s="793"/>
      <c r="E6" s="793"/>
      <c r="F6" s="793"/>
      <c r="G6" s="793"/>
      <c r="H6" s="793"/>
      <c r="I6" s="793"/>
      <c r="J6" s="793"/>
      <c r="K6" s="793"/>
      <c r="L6" s="793"/>
      <c r="M6" s="793"/>
      <c r="N6" s="793"/>
      <c r="O6" s="793"/>
      <c r="P6" s="793"/>
      <c r="T6" s="682" t="s">
        <v>142</v>
      </c>
      <c r="U6" s="572" t="s">
        <v>143</v>
      </c>
      <c r="V6" s="572">
        <v>0.04</v>
      </c>
      <c r="Z6" s="386"/>
      <c r="AA6" s="386"/>
    </row>
    <row r="7" spans="1:27" ht="14.25" customHeight="1">
      <c r="A7" s="378"/>
      <c r="B7" s="796" t="s">
        <v>144</v>
      </c>
      <c r="C7" s="798" t="s">
        <v>145</v>
      </c>
      <c r="D7" s="799"/>
      <c r="E7" s="799"/>
      <c r="F7" s="799"/>
      <c r="G7" s="799"/>
      <c r="H7" s="799"/>
      <c r="I7" s="799"/>
      <c r="J7" s="799"/>
      <c r="K7" s="799"/>
      <c r="L7" s="799"/>
      <c r="M7" s="799"/>
      <c r="N7" s="799"/>
      <c r="O7" s="794" t="s">
        <v>146</v>
      </c>
      <c r="P7" s="795"/>
      <c r="T7" s="682" t="s">
        <v>147</v>
      </c>
      <c r="U7" s="572" t="s">
        <v>143</v>
      </c>
      <c r="V7" s="572">
        <v>0.25</v>
      </c>
      <c r="Z7" s="386"/>
      <c r="AA7" s="386"/>
    </row>
    <row r="8" spans="1:27" ht="14.25" customHeight="1">
      <c r="A8" s="378"/>
      <c r="B8" s="797"/>
      <c r="C8" s="798"/>
      <c r="D8" s="799"/>
      <c r="E8" s="799"/>
      <c r="F8" s="799"/>
      <c r="G8" s="799"/>
      <c r="H8" s="799"/>
      <c r="I8" s="799"/>
      <c r="J8" s="799"/>
      <c r="K8" s="799"/>
      <c r="L8" s="799"/>
      <c r="M8" s="799"/>
      <c r="N8" s="799"/>
      <c r="O8" s="405" t="s">
        <v>148</v>
      </c>
      <c r="P8" s="570" t="s">
        <v>149</v>
      </c>
      <c r="T8" s="682" t="s">
        <v>150</v>
      </c>
      <c r="U8" s="572"/>
      <c r="V8" s="572"/>
      <c r="Z8" s="386"/>
    </row>
    <row r="9" spans="1:27" ht="14.25" customHeight="1">
      <c r="A9" s="378"/>
      <c r="B9" s="406"/>
      <c r="C9" s="407"/>
      <c r="D9" s="407"/>
      <c r="E9" s="407"/>
      <c r="F9" s="407"/>
      <c r="G9" s="407"/>
      <c r="H9" s="407"/>
      <c r="I9" s="407"/>
      <c r="J9" s="407"/>
      <c r="K9" s="408"/>
      <c r="L9" s="408"/>
      <c r="M9" s="407"/>
      <c r="N9" s="409"/>
      <c r="O9" s="410"/>
      <c r="P9" s="411"/>
      <c r="T9" s="682" t="s">
        <v>151</v>
      </c>
      <c r="U9" s="572" t="s">
        <v>143</v>
      </c>
      <c r="V9" s="674"/>
    </row>
    <row r="10" spans="1:27" ht="14.25" hidden="1" customHeight="1">
      <c r="A10" s="48">
        <f>'Plan. Orçamentária'!D17</f>
        <v>1</v>
      </c>
      <c r="B10" s="412"/>
      <c r="C10" s="783" t="str">
        <f>IF(A10&lt;&gt;0,INDEX('Plan. Orçamentária'!$D$11:$K$186,MATCH(A10,'Plan. Orçamentária'!$D$11:$D$186,0),2),0)</f>
        <v>EQUIPE TÉCNICA</v>
      </c>
      <c r="D10" s="783"/>
      <c r="E10" s="783"/>
      <c r="F10" s="783"/>
      <c r="G10" s="783"/>
      <c r="H10" s="783"/>
      <c r="I10" s="783"/>
      <c r="J10" s="783"/>
      <c r="K10" s="783"/>
      <c r="L10" s="783"/>
      <c r="M10" s="783"/>
      <c r="N10" s="783"/>
      <c r="O10" s="413"/>
      <c r="P10" s="414"/>
      <c r="Q10" s="581">
        <v>6</v>
      </c>
      <c r="T10" s="682" t="s">
        <v>152</v>
      </c>
      <c r="U10" s="572" t="s">
        <v>143</v>
      </c>
      <c r="V10" s="684"/>
    </row>
    <row r="11" spans="1:27" ht="14.25" hidden="1" customHeight="1">
      <c r="A11" s="71">
        <f>'Plan. Orçamentária'!D18</f>
        <v>1001</v>
      </c>
      <c r="B11" s="415">
        <f>IF(A11&lt;&gt;0,INDEX('Plan. Orçamentária'!$D$11:$K$186,MATCH(A11,'Plan. Orçamentária'!$D$11:$D$186,0),3),0)</f>
        <v>90778</v>
      </c>
      <c r="C11" s="784" t="str">
        <f>IF(A11&lt;&gt;0,INDEX('Plan. Orçamentária'!$D$11:$K$186,MATCH(A11,'Plan. Orçamentária'!$D$11:$D$186,0),4),0)</f>
        <v>ENGENHEIRO CIVIL DE OBRA PLENO COM ENCARGOS COMPLEMENTARES</v>
      </c>
      <c r="D11" s="784"/>
      <c r="E11" s="784"/>
      <c r="F11" s="784"/>
      <c r="G11" s="784"/>
      <c r="H11" s="784"/>
      <c r="I11" s="784"/>
      <c r="J11" s="784"/>
      <c r="K11" s="784"/>
      <c r="L11" s="784"/>
      <c r="M11" s="784"/>
      <c r="N11" s="784"/>
      <c r="O11" s="417" t="str">
        <f>IF(A11&lt;&gt;0,INDEX('Plan. Orçamentária'!$D$17:$K$186,MATCH(A11,'Plan. Orçamentária'!$D$17:$D$186,0),5),0)</f>
        <v>H</v>
      </c>
      <c r="P11" s="697">
        <f>TRUNC(SUM(N13),2)</f>
        <v>63</v>
      </c>
      <c r="T11" s="682" t="s">
        <v>153</v>
      </c>
      <c r="U11" s="572"/>
      <c r="V11" s="683"/>
      <c r="W11" s="50"/>
      <c r="X11" s="403"/>
      <c r="Y11" s="50"/>
    </row>
    <row r="12" spans="1:27" ht="14.25" hidden="1" customHeight="1">
      <c r="A12" s="71"/>
      <c r="B12" s="418"/>
      <c r="C12" s="380"/>
      <c r="D12" s="408"/>
      <c r="E12" s="408"/>
      <c r="F12" s="408"/>
      <c r="G12" s="419"/>
      <c r="H12" s="419"/>
      <c r="I12" s="607" t="s">
        <v>154</v>
      </c>
      <c r="J12" s="607"/>
      <c r="K12" s="607" t="s">
        <v>155</v>
      </c>
      <c r="L12" s="607" t="s">
        <v>156</v>
      </c>
      <c r="M12" s="419"/>
      <c r="N12" s="420" t="s">
        <v>149</v>
      </c>
      <c r="O12" s="421"/>
      <c r="P12" s="422"/>
      <c r="T12" s="682" t="s">
        <v>157</v>
      </c>
      <c r="U12" s="572"/>
      <c r="V12" s="683"/>
      <c r="X12" s="403"/>
    </row>
    <row r="13" spans="1:27" ht="14.25" hidden="1" customHeight="1">
      <c r="A13" s="71"/>
      <c r="B13" s="418"/>
      <c r="C13" s="380"/>
      <c r="D13" s="408"/>
      <c r="E13" s="408"/>
      <c r="F13" s="408"/>
      <c r="G13" s="408"/>
      <c r="H13" s="408"/>
      <c r="I13" s="574">
        <f>21*0.5</f>
        <v>10.5</v>
      </c>
      <c r="J13" s="574" t="s">
        <v>158</v>
      </c>
      <c r="K13" s="574">
        <v>6</v>
      </c>
      <c r="L13" s="574">
        <f>I13*K13</f>
        <v>63</v>
      </c>
      <c r="M13" s="408"/>
      <c r="N13" s="423">
        <f>L13</f>
        <v>63</v>
      </c>
      <c r="O13" s="421"/>
      <c r="P13" s="422"/>
      <c r="T13" s="682" t="s">
        <v>159</v>
      </c>
      <c r="U13" s="572" t="s">
        <v>160</v>
      </c>
      <c r="V13" s="572"/>
      <c r="X13" s="386">
        <f>V13*0.1</f>
        <v>0</v>
      </c>
      <c r="Y13" t="s">
        <v>161</v>
      </c>
    </row>
    <row r="14" spans="1:27" ht="14.25" hidden="1" customHeight="1">
      <c r="A14" s="71"/>
      <c r="B14" s="418"/>
      <c r="C14" s="380"/>
      <c r="D14" s="408"/>
      <c r="E14" s="408"/>
      <c r="F14" s="408"/>
      <c r="G14" s="408"/>
      <c r="H14" s="408"/>
      <c r="J14" s="408"/>
      <c r="K14" s="408"/>
      <c r="L14" s="408"/>
      <c r="M14" s="408"/>
      <c r="N14" s="423"/>
      <c r="O14" s="421"/>
      <c r="P14" s="422"/>
      <c r="T14" s="682" t="s">
        <v>108</v>
      </c>
      <c r="U14" s="572" t="s">
        <v>143</v>
      </c>
      <c r="V14" s="583">
        <v>978</v>
      </c>
      <c r="X14" s="386">
        <f>V14*0.45*0.2</f>
        <v>88.02</v>
      </c>
      <c r="Y14" t="s">
        <v>161</v>
      </c>
    </row>
    <row r="15" spans="1:27" ht="14.25" hidden="1" customHeight="1">
      <c r="A15" s="71"/>
      <c r="B15" s="418"/>
      <c r="C15" s="380"/>
      <c r="D15" s="408"/>
      <c r="E15" s="408"/>
      <c r="F15" s="408"/>
      <c r="G15" s="408"/>
      <c r="H15" s="408"/>
      <c r="I15" s="408"/>
      <c r="J15" s="408"/>
      <c r="K15" s="408"/>
      <c r="L15" s="408"/>
      <c r="M15" s="408"/>
      <c r="N15" s="423"/>
      <c r="O15" s="421"/>
      <c r="P15" s="422"/>
      <c r="T15" s="682" t="s">
        <v>162</v>
      </c>
      <c r="U15" s="572" t="s">
        <v>143</v>
      </c>
      <c r="V15" s="572"/>
      <c r="X15" s="403"/>
    </row>
    <row r="16" spans="1:27" ht="14.25" hidden="1" customHeight="1">
      <c r="A16" s="71">
        <f>A11+1</f>
        <v>1002</v>
      </c>
      <c r="B16" s="415">
        <f>IF(A16&lt;&gt;0,INDEX('Plan. Orçamentária'!$D$11:$K$186,MATCH(A16,'Plan. Orçamentária'!$D$11:$D$186,0),3),0)</f>
        <v>100309</v>
      </c>
      <c r="C16" s="784" t="str">
        <f>IF(A16&lt;&gt;0,INDEX('Plan. Orçamentária'!$D$11:$K$186,MATCH(A16,'Plan. Orçamentária'!$D$11:$D$186,0),4),0)</f>
        <v>TÉCNICO EM SEGURANÇA DO TRABALHO COM ENCARGOS COMPLEMENTARES</v>
      </c>
      <c r="D16" s="784"/>
      <c r="E16" s="784"/>
      <c r="F16" s="784"/>
      <c r="G16" s="784"/>
      <c r="H16" s="784"/>
      <c r="I16" s="784"/>
      <c r="J16" s="784"/>
      <c r="K16" s="784"/>
      <c r="L16" s="784"/>
      <c r="M16" s="784"/>
      <c r="N16" s="784"/>
      <c r="O16" s="417" t="str">
        <f>IF(A16&lt;&gt;0,INDEX('Plan. Orçamentária'!$D$17:$K$186,MATCH(A16,'Plan. Orçamentária'!$D$17:$D$186,0),5),0)</f>
        <v>H</v>
      </c>
      <c r="P16" s="697">
        <f>TRUNC(SUM(N18),2)</f>
        <v>126</v>
      </c>
      <c r="T16" s="682" t="s">
        <v>163</v>
      </c>
      <c r="U16" s="572" t="s">
        <v>135</v>
      </c>
      <c r="V16" s="572">
        <v>177</v>
      </c>
    </row>
    <row r="17" spans="1:16" ht="14.25" hidden="1" customHeight="1">
      <c r="A17" s="71"/>
      <c r="B17" s="418"/>
      <c r="C17" s="380"/>
      <c r="D17" s="408"/>
      <c r="E17" s="408"/>
      <c r="F17" s="408"/>
      <c r="G17" s="419"/>
      <c r="H17" s="419"/>
      <c r="I17" s="607" t="s">
        <v>154</v>
      </c>
      <c r="J17" s="607"/>
      <c r="K17" s="607" t="s">
        <v>155</v>
      </c>
      <c r="L17" s="607" t="s">
        <v>156</v>
      </c>
      <c r="M17" s="419"/>
      <c r="N17" s="420" t="s">
        <v>149</v>
      </c>
      <c r="O17" s="421"/>
      <c r="P17" s="422"/>
    </row>
    <row r="18" spans="1:16" ht="14.25" hidden="1" customHeight="1">
      <c r="A18" s="71"/>
      <c r="B18" s="418"/>
      <c r="C18" s="380"/>
      <c r="D18" s="408"/>
      <c r="E18" s="408"/>
      <c r="F18" s="408"/>
      <c r="G18" s="408"/>
      <c r="H18" s="408"/>
      <c r="I18" s="574">
        <f>21*1</f>
        <v>21</v>
      </c>
      <c r="J18" s="574" t="s">
        <v>158</v>
      </c>
      <c r="K18" s="574">
        <v>6</v>
      </c>
      <c r="L18" s="574">
        <f>I18*K18</f>
        <v>126</v>
      </c>
      <c r="M18" s="408"/>
      <c r="N18" s="423">
        <f>L18</f>
        <v>126</v>
      </c>
      <c r="O18" s="421"/>
      <c r="P18" s="422"/>
    </row>
    <row r="19" spans="1:16" ht="14.25" hidden="1" customHeight="1">
      <c r="A19" s="71"/>
      <c r="B19" s="418"/>
      <c r="C19" s="380"/>
      <c r="D19" s="408"/>
      <c r="E19" s="408"/>
      <c r="F19" s="408"/>
      <c r="G19" s="408"/>
      <c r="H19" s="408"/>
      <c r="I19" s="408"/>
      <c r="J19" s="408"/>
      <c r="K19" s="408"/>
      <c r="L19" s="408"/>
      <c r="M19" s="408"/>
      <c r="N19" s="423"/>
      <c r="O19" s="421"/>
      <c r="P19" s="422"/>
    </row>
    <row r="20" spans="1:16" ht="14.25" hidden="1" customHeight="1">
      <c r="A20" s="71"/>
      <c r="B20" s="418"/>
      <c r="C20" s="380"/>
      <c r="D20" s="408"/>
      <c r="E20" s="408"/>
      <c r="F20" s="408"/>
      <c r="G20" s="408"/>
      <c r="H20" s="408"/>
      <c r="I20" s="408"/>
      <c r="J20" s="408"/>
      <c r="K20" s="408"/>
      <c r="L20" s="408"/>
      <c r="M20" s="408"/>
      <c r="N20" s="423"/>
      <c r="O20" s="421"/>
      <c r="P20" s="422"/>
    </row>
    <row r="21" spans="1:16" ht="14.25" hidden="1" customHeight="1">
      <c r="A21" s="71">
        <f>A16+1</f>
        <v>1003</v>
      </c>
      <c r="B21" s="415">
        <f>IF(A21&lt;&gt;0,INDEX('Plan. Orçamentária'!$D$11:$K$186,MATCH(A21,'Plan. Orçamentária'!$D$11:$D$186,0),3),0)</f>
        <v>100289</v>
      </c>
      <c r="C21" s="784" t="str">
        <f>IF(A21&lt;&gt;0,INDEX('Plan. Orçamentária'!$D$11:$K$186,MATCH(A21,'Plan. Orçamentária'!$D$11:$D$186,0),4),0)</f>
        <v>VIGIA DIURNO COM ENCARGOS COMPLEMENTARES</v>
      </c>
      <c r="D21" s="784"/>
      <c r="E21" s="784"/>
      <c r="F21" s="784"/>
      <c r="G21" s="784"/>
      <c r="H21" s="784"/>
      <c r="I21" s="784"/>
      <c r="J21" s="784"/>
      <c r="K21" s="784"/>
      <c r="L21" s="784"/>
      <c r="M21" s="784"/>
      <c r="N21" s="784"/>
      <c r="O21" s="417" t="str">
        <f>IF(A21&lt;&gt;0,INDEX('Plan. Orçamentária'!$D$17:$K$186,MATCH(A21,'Plan. Orçamentária'!$D$17:$D$186,0),5),0)</f>
        <v>H</v>
      </c>
      <c r="P21" s="697">
        <f>TRUNC(SUM(N23),2)</f>
        <v>504</v>
      </c>
    </row>
    <row r="22" spans="1:16" ht="14.25" hidden="1" customHeight="1">
      <c r="A22" s="71"/>
      <c r="B22" s="418"/>
      <c r="C22" s="380"/>
      <c r="D22" s="408"/>
      <c r="E22" s="408"/>
      <c r="F22" s="408"/>
      <c r="G22" s="607" t="s">
        <v>154</v>
      </c>
      <c r="H22" s="607"/>
      <c r="I22" s="607" t="s">
        <v>155</v>
      </c>
      <c r="J22" s="607"/>
      <c r="K22" s="607" t="s">
        <v>164</v>
      </c>
      <c r="L22" s="607" t="s">
        <v>156</v>
      </c>
      <c r="M22" s="419"/>
      <c r="N22" s="420" t="s">
        <v>149</v>
      </c>
      <c r="O22" s="421"/>
      <c r="P22" s="422"/>
    </row>
    <row r="23" spans="1:16" ht="14.25" hidden="1" customHeight="1">
      <c r="A23" s="71"/>
      <c r="B23" s="418"/>
      <c r="C23" s="380"/>
      <c r="D23" s="408"/>
      <c r="E23" s="408"/>
      <c r="F23" s="408"/>
      <c r="G23" s="574">
        <f>21*4</f>
        <v>84</v>
      </c>
      <c r="H23" s="574" t="s">
        <v>158</v>
      </c>
      <c r="I23" s="574">
        <v>6</v>
      </c>
      <c r="J23" s="574" t="s">
        <v>158</v>
      </c>
      <c r="K23" s="574">
        <v>1</v>
      </c>
      <c r="L23" s="574">
        <f>G23*I23*K23</f>
        <v>504</v>
      </c>
      <c r="M23" s="408"/>
      <c r="N23" s="423">
        <f>L23</f>
        <v>504</v>
      </c>
      <c r="O23" s="421"/>
      <c r="P23" s="422"/>
    </row>
    <row r="24" spans="1:16" ht="14.25" hidden="1" customHeight="1">
      <c r="A24" s="71"/>
      <c r="B24" s="418"/>
      <c r="C24" s="380"/>
      <c r="D24" s="408"/>
      <c r="E24" s="408"/>
      <c r="F24" s="408"/>
      <c r="G24" s="408"/>
      <c r="H24" s="408"/>
      <c r="I24" s="408"/>
      <c r="J24" s="408"/>
      <c r="K24" s="408"/>
      <c r="L24" s="408"/>
      <c r="M24" s="408"/>
      <c r="N24" s="423"/>
      <c r="O24" s="421"/>
      <c r="P24" s="422"/>
    </row>
    <row r="25" spans="1:16" ht="14.25" hidden="1" customHeight="1">
      <c r="A25" s="71"/>
      <c r="B25" s="418"/>
      <c r="C25" s="380"/>
      <c r="D25" s="408"/>
      <c r="E25" s="408"/>
      <c r="F25" s="408"/>
      <c r="G25" s="408"/>
      <c r="H25" s="408"/>
      <c r="I25" s="408"/>
      <c r="J25" s="408"/>
      <c r="K25" s="408"/>
      <c r="L25" s="408"/>
      <c r="M25" s="408"/>
      <c r="N25" s="423"/>
      <c r="O25" s="421"/>
      <c r="P25" s="422"/>
    </row>
    <row r="26" spans="1:16" ht="14.25" customHeight="1">
      <c r="A26" s="48">
        <f>'Plan. Orçamentária'!D22</f>
        <v>2</v>
      </c>
      <c r="B26" s="412"/>
      <c r="C26" s="783" t="str">
        <f>IF(A26&lt;&gt;0,INDEX('Plan. Orçamentária'!$D$11:$K$186,MATCH(A26,'Plan. Orçamentária'!$D$11:$D$186,0),2),0)</f>
        <v>CANTEIRO DE OBRAS</v>
      </c>
      <c r="D26" s="783"/>
      <c r="E26" s="783"/>
      <c r="F26" s="783"/>
      <c r="G26" s="783"/>
      <c r="H26" s="783"/>
      <c r="I26" s="783"/>
      <c r="J26" s="783"/>
      <c r="K26" s="783"/>
      <c r="L26" s="783"/>
      <c r="M26" s="783"/>
      <c r="N26" s="783"/>
      <c r="O26" s="413"/>
      <c r="P26" s="414"/>
    </row>
    <row r="27" spans="1:16" ht="14.25" hidden="1" customHeight="1">
      <c r="A27" s="71">
        <f>'Plan. Orçamentária'!D23</f>
        <v>2001</v>
      </c>
      <c r="B27" s="415" t="str">
        <f>IF(A27&lt;&gt;0,INDEX('Plan. Orçamentária'!$D$11:$K$186,MATCH(A27,'Plan. Orçamentária'!$D$11:$D$186,0),3),0)</f>
        <v>02.02.150</v>
      </c>
      <c r="C27" s="784" t="str">
        <f>IF(A27&lt;&gt;0,INDEX('Plan. Orçamentária'!$D$11:$K$186,MATCH(A27,'Plan. Orçamentária'!$D$11:$D$186,0),4),0)</f>
        <v>Locação de container tipo depósito - área mínima de 13,80 m²</v>
      </c>
      <c r="D27" s="784"/>
      <c r="E27" s="784"/>
      <c r="F27" s="784"/>
      <c r="G27" s="784"/>
      <c r="H27" s="784"/>
      <c r="I27" s="784"/>
      <c r="J27" s="784"/>
      <c r="K27" s="784"/>
      <c r="L27" s="784"/>
      <c r="M27" s="784"/>
      <c r="N27" s="784"/>
      <c r="O27" s="417" t="str">
        <f>IF(A27&lt;&gt;0,INDEX('Plan. Orçamentária'!$D$17:$K$186,MATCH(A27,'Plan. Orçamentária'!$D$17:$D$186,0),5),0)</f>
        <v>UNMES</v>
      </c>
      <c r="P27" s="697">
        <f>TRUNC(SUM(N29),2)</f>
        <v>6</v>
      </c>
    </row>
    <row r="28" spans="1:16" ht="14.25" hidden="1" customHeight="1">
      <c r="A28" s="71"/>
      <c r="B28" s="418"/>
      <c r="C28" s="380"/>
      <c r="D28" s="408"/>
      <c r="E28" s="408"/>
      <c r="F28" s="408"/>
      <c r="G28" s="420"/>
      <c r="I28" s="420"/>
      <c r="J28" s="419" t="s">
        <v>148</v>
      </c>
      <c r="K28" s="419"/>
      <c r="L28" s="425" t="s">
        <v>155</v>
      </c>
      <c r="N28" s="420" t="s">
        <v>149</v>
      </c>
      <c r="O28" s="421"/>
      <c r="P28" s="422"/>
    </row>
    <row r="29" spans="1:16" ht="14.25" hidden="1" customHeight="1">
      <c r="A29" s="71"/>
      <c r="B29" s="418"/>
      <c r="C29" s="380"/>
      <c r="D29" s="408"/>
      <c r="E29" s="408"/>
      <c r="F29" s="408"/>
      <c r="G29" s="426"/>
      <c r="H29" s="408"/>
      <c r="I29" s="427"/>
      <c r="J29" s="408">
        <v>1</v>
      </c>
      <c r="K29" s="408" t="s">
        <v>158</v>
      </c>
      <c r="L29" s="408">
        <v>6</v>
      </c>
      <c r="N29" s="423">
        <f>TRUNC(J29*L29,2)</f>
        <v>6</v>
      </c>
      <c r="O29" s="421"/>
      <c r="P29" s="422"/>
    </row>
    <row r="30" spans="1:16" ht="14.25" hidden="1" customHeight="1">
      <c r="A30" s="71"/>
      <c r="B30" s="418"/>
      <c r="C30" s="380"/>
      <c r="D30" s="408"/>
      <c r="E30" s="408"/>
      <c r="F30" s="408"/>
      <c r="G30" s="426"/>
      <c r="H30" s="408"/>
      <c r="I30" s="427"/>
      <c r="J30" s="408"/>
      <c r="K30" s="408"/>
      <c r="L30" s="408"/>
      <c r="M30" s="408"/>
      <c r="N30" s="423"/>
      <c r="O30" s="421"/>
      <c r="P30" s="422"/>
    </row>
    <row r="31" spans="1:16" ht="14.25" hidden="1" customHeight="1">
      <c r="A31" s="71">
        <f>A27+1</f>
        <v>2002</v>
      </c>
      <c r="B31" s="415" t="str">
        <f>IF(A31&lt;&gt;0,INDEX('Plan. Orçamentária'!$D$11:$K$186,MATCH(A31,'Plan. Orçamentária'!$D$11:$D$186,0),3),0)</f>
        <v>02.02.140</v>
      </c>
      <c r="C31" s="784" t="str">
        <f>IF(A31&lt;&gt;0,INDEX('Plan. Orçamentária'!$D$11:$K$186,MATCH(A31,'Plan. Orçamentária'!$D$11:$D$186,0),4),0)</f>
        <v>Locação de container tipo sanitário com 2 vasos sanitários, 2 lavatórios, 2 mictórios e 4 pontos para chuveiro - área mínima de 13,80 m²</v>
      </c>
      <c r="D31" s="784"/>
      <c r="E31" s="784"/>
      <c r="F31" s="784"/>
      <c r="G31" s="784"/>
      <c r="H31" s="784"/>
      <c r="I31" s="784"/>
      <c r="J31" s="784"/>
      <c r="K31" s="784"/>
      <c r="L31" s="784"/>
      <c r="M31" s="784"/>
      <c r="N31" s="784"/>
      <c r="O31" s="417" t="str">
        <f>IF(A31&lt;&gt;0,INDEX('Plan. Orçamentária'!$D$17:$K$186,MATCH(A31,'Plan. Orçamentária'!$D$17:$D$186,0),5),0)</f>
        <v>UNMES</v>
      </c>
      <c r="P31" s="697">
        <f>TRUNC(SUM(N33),2)</f>
        <v>6</v>
      </c>
    </row>
    <row r="32" spans="1:16" ht="14.25" hidden="1" customHeight="1">
      <c r="A32" s="71"/>
      <c r="B32" s="418"/>
      <c r="C32" s="380"/>
      <c r="D32" s="408"/>
      <c r="E32" s="408"/>
      <c r="F32" s="408"/>
      <c r="G32" s="408"/>
      <c r="H32" s="408"/>
      <c r="I32" s="408"/>
      <c r="J32" s="419" t="s">
        <v>148</v>
      </c>
      <c r="K32" s="419"/>
      <c r="L32" s="425" t="s">
        <v>155</v>
      </c>
      <c r="N32" s="420" t="s">
        <v>149</v>
      </c>
      <c r="O32" s="421"/>
      <c r="P32" s="422"/>
    </row>
    <row r="33" spans="1:16" ht="14.25" hidden="1" customHeight="1">
      <c r="A33" s="71"/>
      <c r="B33" s="418"/>
      <c r="C33" s="380"/>
      <c r="D33" s="408"/>
      <c r="E33" s="408"/>
      <c r="F33" s="408"/>
      <c r="G33" s="408"/>
      <c r="H33" s="408"/>
      <c r="I33" s="408"/>
      <c r="J33" s="408">
        <v>1</v>
      </c>
      <c r="K33" s="408" t="s">
        <v>158</v>
      </c>
      <c r="L33" s="408">
        <v>6</v>
      </c>
      <c r="N33" s="423">
        <f>TRUNC(J33*L33,2)</f>
        <v>6</v>
      </c>
      <c r="O33" s="421"/>
      <c r="P33" s="422"/>
    </row>
    <row r="34" spans="1:16" ht="14.25" hidden="1" customHeight="1">
      <c r="A34" s="71"/>
      <c r="B34" s="418"/>
      <c r="C34" s="380"/>
      <c r="D34" s="408"/>
      <c r="E34" s="408"/>
      <c r="F34" s="408"/>
      <c r="G34" s="408"/>
      <c r="H34" s="408"/>
      <c r="I34" s="408"/>
      <c r="J34" s="408"/>
      <c r="K34" s="408"/>
      <c r="L34" s="408"/>
      <c r="M34" s="408"/>
      <c r="N34" s="423"/>
      <c r="O34" s="421"/>
      <c r="P34" s="422"/>
    </row>
    <row r="35" spans="1:16" ht="14.25" hidden="1" customHeight="1">
      <c r="A35" s="71">
        <f>A31+1</f>
        <v>2003</v>
      </c>
      <c r="B35" s="415" t="str">
        <f>IF(A35&lt;&gt;0,INDEX('Plan. Orçamentária'!$D$11:$K$186,MATCH(A35,'Plan. Orçamentária'!$D$11:$D$186,0),3),0)</f>
        <v>02.02.130</v>
      </c>
      <c r="C35" s="784" t="str">
        <f>IF(A35&lt;&gt;0,INDEX('Plan. Orçamentária'!$D$11:$K$186,MATCH(A35,'Plan. Orçamentária'!$D$11:$D$186,0),4),0)</f>
        <v>Locação de container tipo escritório com 1 vaso sanitário, 1 lavatório e 1 ponto para chuveiro - área mínima de 13,80 m²</v>
      </c>
      <c r="D35" s="784"/>
      <c r="E35" s="784"/>
      <c r="F35" s="784"/>
      <c r="G35" s="784"/>
      <c r="H35" s="784"/>
      <c r="I35" s="784"/>
      <c r="J35" s="784"/>
      <c r="K35" s="784"/>
      <c r="L35" s="784"/>
      <c r="M35" s="784"/>
      <c r="N35" s="784"/>
      <c r="O35" s="417" t="str">
        <f>IF(A35&lt;&gt;0,INDEX('Plan. Orçamentária'!$D$17:$K$186,MATCH(A35,'Plan. Orçamentária'!$D$17:$D$186,0),5),0)</f>
        <v>UNMES</v>
      </c>
      <c r="P35" s="697">
        <f>TRUNC(SUM(N37),2)</f>
        <v>6</v>
      </c>
    </row>
    <row r="36" spans="1:16" ht="14.25" hidden="1" customHeight="1">
      <c r="A36" s="71"/>
      <c r="B36" s="418"/>
      <c r="C36" s="380"/>
      <c r="D36" s="408"/>
      <c r="E36" s="408"/>
      <c r="F36" s="408"/>
      <c r="G36" s="420"/>
      <c r="H36" s="408"/>
      <c r="I36" s="420"/>
      <c r="J36" s="419" t="s">
        <v>148</v>
      </c>
      <c r="K36" s="419"/>
      <c r="L36" s="425" t="s">
        <v>155</v>
      </c>
      <c r="N36" s="420" t="s">
        <v>149</v>
      </c>
      <c r="O36" s="421"/>
      <c r="P36" s="422"/>
    </row>
    <row r="37" spans="1:16" ht="14.25" hidden="1" customHeight="1">
      <c r="A37" s="71"/>
      <c r="B37" s="418"/>
      <c r="C37" s="380"/>
      <c r="D37" s="408"/>
      <c r="E37" s="408"/>
      <c r="F37" s="408"/>
      <c r="G37" s="427"/>
      <c r="H37" s="408"/>
      <c r="I37" s="408"/>
      <c r="J37" s="408">
        <v>1</v>
      </c>
      <c r="K37" s="408" t="s">
        <v>158</v>
      </c>
      <c r="L37" s="408">
        <v>6</v>
      </c>
      <c r="N37" s="423">
        <f>TRUNC(J37*L37,2)</f>
        <v>6</v>
      </c>
      <c r="O37" s="421"/>
      <c r="P37" s="422"/>
    </row>
    <row r="38" spans="1:16" ht="14.25" hidden="1" customHeight="1">
      <c r="A38" s="71"/>
      <c r="B38" s="418"/>
      <c r="C38" s="380"/>
      <c r="D38" s="408"/>
      <c r="E38" s="408"/>
      <c r="F38" s="408"/>
      <c r="G38" s="427"/>
      <c r="H38" s="408"/>
      <c r="I38" s="408"/>
      <c r="J38" s="408"/>
      <c r="K38" s="408"/>
      <c r="L38" s="408"/>
      <c r="M38" s="408"/>
      <c r="N38" s="408"/>
      <c r="O38" s="421"/>
      <c r="P38" s="422"/>
    </row>
    <row r="39" spans="1:16" ht="14.25" hidden="1" customHeight="1">
      <c r="A39" s="71">
        <f>A35+1</f>
        <v>2004</v>
      </c>
      <c r="B39" s="415" t="str">
        <f>IF(A39&lt;&gt;0,INDEX('Plan. Orçamentária'!$D$11:$K$186,MATCH(A39,'Plan. Orçamentária'!$D$11:$D$186,0),3),0)</f>
        <v>02.02.160</v>
      </c>
      <c r="C39" s="784" t="str">
        <f>IF(A39&lt;&gt;0,INDEX('Plan. Orçamentária'!$D$11:$K$186,MATCH(A39,'Plan. Orçamentária'!$D$11:$D$186,0),4),0)</f>
        <v>Locação de container tipo guarita - área mínima de 4,60 m²</v>
      </c>
      <c r="D39" s="784"/>
      <c r="E39" s="784"/>
      <c r="F39" s="784"/>
      <c r="G39" s="784"/>
      <c r="H39" s="784"/>
      <c r="I39" s="784"/>
      <c r="J39" s="784"/>
      <c r="K39" s="784"/>
      <c r="L39" s="784"/>
      <c r="M39" s="784"/>
      <c r="N39" s="784"/>
      <c r="O39" s="417" t="str">
        <f>IF(A39&lt;&gt;0,INDEX('Plan. Orçamentária'!$D$17:$K$186,MATCH(A39,'Plan. Orçamentária'!$D$17:$D$186,0),5),0)</f>
        <v>UNMES</v>
      </c>
      <c r="P39" s="697">
        <f>TRUNC(SUM(N41),2)</f>
        <v>6</v>
      </c>
    </row>
    <row r="40" spans="1:16" ht="14.25" hidden="1" customHeight="1">
      <c r="A40" s="71"/>
      <c r="B40" s="418"/>
      <c r="C40" s="380"/>
      <c r="D40" s="408"/>
      <c r="E40" s="408"/>
      <c r="F40" s="408"/>
      <c r="G40" s="420"/>
      <c r="H40" s="408"/>
      <c r="I40" s="420"/>
      <c r="J40" s="419" t="s">
        <v>148</v>
      </c>
      <c r="K40" s="419"/>
      <c r="L40" s="425" t="s">
        <v>155</v>
      </c>
      <c r="N40" s="420" t="s">
        <v>149</v>
      </c>
      <c r="O40" s="421"/>
      <c r="P40" s="422"/>
    </row>
    <row r="41" spans="1:16" ht="14.25" hidden="1" customHeight="1">
      <c r="A41" s="71"/>
      <c r="B41" s="418"/>
      <c r="C41" s="380"/>
      <c r="D41" s="408"/>
      <c r="E41" s="408"/>
      <c r="F41" s="408"/>
      <c r="G41" s="427"/>
      <c r="H41" s="408"/>
      <c r="I41" s="408"/>
      <c r="J41" s="408">
        <v>1</v>
      </c>
      <c r="K41" s="408" t="s">
        <v>158</v>
      </c>
      <c r="L41" s="408">
        <v>6</v>
      </c>
      <c r="N41" s="423">
        <f>TRUNC(J41*L41,2)</f>
        <v>6</v>
      </c>
      <c r="O41" s="421"/>
      <c r="P41" s="422"/>
    </row>
    <row r="42" spans="1:16" ht="14.25" hidden="1" customHeight="1">
      <c r="A42" s="71"/>
      <c r="B42" s="418"/>
      <c r="C42" s="380"/>
      <c r="D42" s="408"/>
      <c r="E42" s="408"/>
      <c r="F42" s="408"/>
      <c r="G42" s="427"/>
      <c r="H42" s="408"/>
      <c r="I42" s="408"/>
      <c r="J42" s="408"/>
      <c r="K42" s="408"/>
      <c r="L42" s="408"/>
      <c r="M42" s="408"/>
      <c r="N42" s="408"/>
      <c r="O42" s="421"/>
      <c r="P42" s="422"/>
    </row>
    <row r="43" spans="1:16" ht="14.25" hidden="1" customHeight="1">
      <c r="A43" s="71">
        <f>A39+1</f>
        <v>2005</v>
      </c>
      <c r="B43" s="415" t="str">
        <f>IF(A43&lt;&gt;0,INDEX('Plan. Orçamentária'!$D$11:$K$186,MATCH(A43,'Plan. Orçamentária'!$D$11:$D$186,0),3),0)</f>
        <v>02.03.120</v>
      </c>
      <c r="C43" s="784" t="str">
        <f>IF(A43&lt;&gt;0,INDEX('Plan. Orçamentária'!$D$11:$K$186,MATCH(A43,'Plan. Orçamentária'!$D$11:$D$186,0),4),0)</f>
        <v>Tapume fixo para fechamento de áreas, com portão</v>
      </c>
      <c r="D43" s="784"/>
      <c r="E43" s="784"/>
      <c r="F43" s="784"/>
      <c r="G43" s="784"/>
      <c r="H43" s="784"/>
      <c r="I43" s="784"/>
      <c r="J43" s="784"/>
      <c r="K43" s="784"/>
      <c r="L43" s="784"/>
      <c r="M43" s="784"/>
      <c r="N43" s="784"/>
      <c r="O43" s="417" t="str">
        <f>IF(A43&lt;&gt;0,INDEX('Plan. Orçamentária'!$D$17:$K$186,MATCH(A43,'Plan. Orçamentária'!$D$17:$D$186,0),5),0)</f>
        <v>M2</v>
      </c>
      <c r="P43" s="697">
        <f>TRUNC(SUM(N45),2)</f>
        <v>132</v>
      </c>
    </row>
    <row r="44" spans="1:16" ht="14.25" hidden="1" customHeight="1">
      <c r="A44" s="71"/>
      <c r="B44" s="418"/>
      <c r="C44" s="380"/>
      <c r="D44" s="408"/>
      <c r="E44" s="408"/>
      <c r="F44" s="408"/>
      <c r="G44" s="420"/>
      <c r="H44" s="408"/>
      <c r="J44" s="608" t="s">
        <v>165</v>
      </c>
      <c r="K44" s="574"/>
      <c r="L44" s="607" t="s">
        <v>166</v>
      </c>
      <c r="M44" s="425"/>
      <c r="N44" s="420" t="s">
        <v>149</v>
      </c>
      <c r="O44" s="421"/>
      <c r="P44" s="422"/>
    </row>
    <row r="45" spans="1:16" ht="14.25" hidden="1" customHeight="1">
      <c r="A45" s="71"/>
      <c r="B45" s="418"/>
      <c r="C45" s="380"/>
      <c r="D45" s="408"/>
      <c r="E45" s="408"/>
      <c r="F45" s="408"/>
      <c r="G45" s="423"/>
      <c r="H45" s="408"/>
      <c r="J45" s="578">
        <f>15*4</f>
        <v>60</v>
      </c>
      <c r="K45" s="574" t="s">
        <v>158</v>
      </c>
      <c r="L45" s="575">
        <v>2.2000000000000002</v>
      </c>
      <c r="M45" s="408"/>
      <c r="N45" s="423">
        <f>TRUNC(L45*J45,2)</f>
        <v>132</v>
      </c>
      <c r="O45" s="421"/>
      <c r="P45" s="422"/>
    </row>
    <row r="46" spans="1:16" ht="14.25" hidden="1" customHeight="1">
      <c r="A46" s="71"/>
      <c r="B46" s="418"/>
      <c r="C46" s="380"/>
      <c r="D46" s="408"/>
      <c r="E46" s="408"/>
      <c r="F46" s="408"/>
      <c r="G46" s="423"/>
      <c r="H46" s="408"/>
      <c r="I46" s="429"/>
      <c r="J46" s="408"/>
      <c r="K46" s="430"/>
      <c r="L46" s="408"/>
      <c r="M46" s="408"/>
      <c r="N46" s="423"/>
      <c r="O46" s="421"/>
      <c r="P46" s="422"/>
    </row>
    <row r="47" spans="1:16" ht="14.25" hidden="1" customHeight="1">
      <c r="A47" s="71"/>
      <c r="B47" s="418"/>
      <c r="C47" s="380"/>
      <c r="D47" s="408"/>
      <c r="E47" s="408"/>
      <c r="F47" s="408"/>
      <c r="G47" s="423"/>
      <c r="H47" s="408"/>
      <c r="I47" s="423"/>
      <c r="J47" s="408"/>
      <c r="K47" s="408"/>
      <c r="L47" s="408"/>
      <c r="M47" s="408"/>
      <c r="N47" s="423"/>
      <c r="O47" s="421"/>
      <c r="P47" s="422"/>
    </row>
    <row r="48" spans="1:16" ht="14.25" hidden="1" customHeight="1">
      <c r="A48" s="71">
        <f>A43+1</f>
        <v>2006</v>
      </c>
      <c r="B48" s="415">
        <f>IF(A48&lt;&gt;0,INDEX('Plan. Orçamentária'!$D$11:$K$186,MATCH(A48,'Plan. Orçamentária'!$D$11:$D$186,0),3),0)</f>
        <v>1005007</v>
      </c>
      <c r="C48" s="784" t="str">
        <f>IF(A48&lt;&gt;0,INDEX('Plan. Orçamentária'!$D$11:$K$186,MATCH(A48,'Plan. Orçamentária'!$D$11:$D$186,0),4),0)</f>
        <v>PORTÃO DE PEDESTRES - 1,15M, PARA TAPUME</v>
      </c>
      <c r="D48" s="784"/>
      <c r="E48" s="784"/>
      <c r="F48" s="784"/>
      <c r="G48" s="784"/>
      <c r="H48" s="784"/>
      <c r="I48" s="784"/>
      <c r="J48" s="784"/>
      <c r="K48" s="784"/>
      <c r="L48" s="784"/>
      <c r="M48" s="784"/>
      <c r="N48" s="784"/>
      <c r="O48" s="417" t="str">
        <f>IF(A48&lt;&gt;0,INDEX('Plan. Orçamentária'!$D$17:$K$186,MATCH(A48,'Plan. Orçamentária'!$D$17:$D$186,0),5),0)</f>
        <v>M2</v>
      </c>
      <c r="P48" s="697">
        <f>TRUNC(SUM(N50),2)</f>
        <v>2.64</v>
      </c>
    </row>
    <row r="49" spans="1:16" ht="14.25" hidden="1" customHeight="1">
      <c r="A49" s="71"/>
      <c r="B49" s="418"/>
      <c r="C49" s="380"/>
      <c r="D49" s="408"/>
      <c r="E49" s="408"/>
      <c r="F49" s="408"/>
      <c r="G49" s="420"/>
      <c r="H49" s="408"/>
      <c r="J49" s="608" t="s">
        <v>167</v>
      </c>
      <c r="K49" s="574"/>
      <c r="L49" s="607" t="s">
        <v>166</v>
      </c>
      <c r="M49" s="425"/>
      <c r="N49" s="420" t="s">
        <v>149</v>
      </c>
      <c r="O49" s="421"/>
      <c r="P49" s="422"/>
    </row>
    <row r="50" spans="1:16" ht="14.25" hidden="1" customHeight="1">
      <c r="A50" s="71"/>
      <c r="B50" s="418"/>
      <c r="C50" s="380"/>
      <c r="D50" s="408"/>
      <c r="E50" s="408"/>
      <c r="F50" s="408"/>
      <c r="G50" s="427"/>
      <c r="H50" s="408"/>
      <c r="J50" s="578">
        <v>1.2</v>
      </c>
      <c r="K50" s="574" t="s">
        <v>158</v>
      </c>
      <c r="L50" s="575">
        <v>2.2000000000000002</v>
      </c>
      <c r="M50" s="408"/>
      <c r="N50" s="423">
        <f>J50*L50</f>
        <v>2.64</v>
      </c>
      <c r="O50" s="421"/>
      <c r="P50" s="422"/>
    </row>
    <row r="51" spans="1:16" ht="14.25" hidden="1" customHeight="1">
      <c r="A51" s="71"/>
      <c r="B51" s="418"/>
      <c r="C51" s="380"/>
      <c r="D51" s="408"/>
      <c r="E51" s="408"/>
      <c r="F51" s="408"/>
      <c r="G51" s="427"/>
      <c r="H51" s="408"/>
      <c r="I51" s="408"/>
      <c r="J51" s="408"/>
      <c r="K51" s="408"/>
      <c r="L51" s="408"/>
      <c r="M51" s="408"/>
      <c r="N51" s="408"/>
      <c r="O51" s="421"/>
      <c r="P51" s="422"/>
    </row>
    <row r="52" spans="1:16" ht="14.25" customHeight="1">
      <c r="A52" s="71">
        <f>A48+1</f>
        <v>2007</v>
      </c>
      <c r="B52" s="415" t="str">
        <f>IF(A52&lt;&gt;0,INDEX('Plan. Orçamentária'!$D$11:$K$186,MATCH(A52,'Plan. Orçamentária'!$D$11:$D$186,0),3),0)</f>
        <v>02.01.180</v>
      </c>
      <c r="C52" s="784" t="str">
        <f>IF(A52&lt;&gt;0,INDEX('Plan. Orçamentária'!$D$11:$K$186,MATCH(A52,'Plan. Orçamentária'!$D$11:$D$186,0),4),0)</f>
        <v>Banheiro químico modelo Standard, com manutenção conforme exigências da CETESB</v>
      </c>
      <c r="D52" s="784"/>
      <c r="E52" s="784"/>
      <c r="F52" s="784"/>
      <c r="G52" s="784"/>
      <c r="H52" s="784"/>
      <c r="I52" s="784"/>
      <c r="J52" s="784"/>
      <c r="K52" s="784"/>
      <c r="L52" s="784"/>
      <c r="M52" s="784"/>
      <c r="N52" s="784"/>
      <c r="O52" s="417" t="str">
        <f>IF(A52&lt;&gt;0,INDEX('Plan. Orçamentária'!$D$17:$K$186,MATCH(A52,'Plan. Orçamentária'!$D$17:$D$186,0),5),0)</f>
        <v>UNMES</v>
      </c>
      <c r="P52" s="697">
        <f>TRUNC(SUM(N54),2)</f>
        <v>6</v>
      </c>
    </row>
    <row r="53" spans="1:16" ht="14.25" customHeight="1">
      <c r="A53" s="71"/>
      <c r="B53" s="418"/>
      <c r="C53" s="380"/>
      <c r="D53" s="408"/>
      <c r="E53" s="408"/>
      <c r="F53" s="408"/>
      <c r="G53" s="431"/>
      <c r="I53" s="419"/>
      <c r="J53" s="608" t="s">
        <v>18576</v>
      </c>
      <c r="K53" s="574"/>
      <c r="L53" s="607" t="s">
        <v>240</v>
      </c>
      <c r="M53" s="425"/>
      <c r="N53" s="420" t="s">
        <v>149</v>
      </c>
      <c r="O53" s="421"/>
      <c r="P53" s="422"/>
    </row>
    <row r="54" spans="1:16" ht="14.25" customHeight="1">
      <c r="A54" s="71"/>
      <c r="B54" s="418"/>
      <c r="C54" s="380"/>
      <c r="D54" s="408"/>
      <c r="E54" s="408"/>
      <c r="F54" s="408"/>
      <c r="G54" s="430"/>
      <c r="H54" s="430"/>
      <c r="I54" s="427"/>
      <c r="J54" s="578">
        <v>1</v>
      </c>
      <c r="K54" s="574" t="s">
        <v>158</v>
      </c>
      <c r="L54" s="575">
        <v>6</v>
      </c>
      <c r="M54" s="408"/>
      <c r="N54" s="423">
        <f>TRUNC(J54*L54,2)</f>
        <v>6</v>
      </c>
      <c r="O54" s="421"/>
      <c r="P54" s="422"/>
    </row>
    <row r="55" spans="1:16" ht="14.25" customHeight="1">
      <c r="A55" s="71"/>
      <c r="B55" s="418"/>
      <c r="C55" s="380"/>
      <c r="D55" s="408"/>
      <c r="E55" s="408"/>
      <c r="F55" s="408"/>
      <c r="G55" s="430"/>
      <c r="H55" s="430"/>
      <c r="I55" s="430"/>
      <c r="J55" s="430"/>
      <c r="K55" s="430"/>
      <c r="L55" s="430"/>
      <c r="M55" s="430"/>
      <c r="N55" s="430"/>
      <c r="O55" s="421"/>
      <c r="P55" s="422"/>
    </row>
    <row r="56" spans="1:16" ht="14.25" customHeight="1">
      <c r="A56" s="71">
        <f>A52+1</f>
        <v>2008</v>
      </c>
      <c r="B56" s="415" t="str">
        <f>IF(A56&lt;&gt;0,INDEX('Plan. Orçamentária'!$D$11:$K$186,MATCH(A56,'Plan. Orçamentária'!$D$11:$D$186,0),3),0)</f>
        <v>02.08.020</v>
      </c>
      <c r="C56" s="784" t="str">
        <f>IF(A56&lt;&gt;0,INDEX('Plan. Orçamentária'!$D$11:$K$186,MATCH(A56,'Plan. Orçamentária'!$D$11:$D$186,0),4),0)</f>
        <v>Placa de identificação para obra</v>
      </c>
      <c r="D56" s="784"/>
      <c r="E56" s="784"/>
      <c r="F56" s="784"/>
      <c r="G56" s="784"/>
      <c r="H56" s="784"/>
      <c r="I56" s="784"/>
      <c r="J56" s="784"/>
      <c r="K56" s="784"/>
      <c r="L56" s="784"/>
      <c r="M56" s="784"/>
      <c r="N56" s="784"/>
      <c r="O56" s="417" t="str">
        <f>IF(A56&lt;&gt;0,INDEX('Plan. Orçamentária'!$D$17:$K$186,MATCH(A56,'Plan. Orçamentária'!$D$17:$D$186,0),5),0)</f>
        <v>M2</v>
      </c>
      <c r="P56" s="697">
        <f>TRUNC(SUM(N58),2)</f>
        <v>6</v>
      </c>
    </row>
    <row r="57" spans="1:16" ht="14.25" customHeight="1">
      <c r="A57" s="71"/>
      <c r="B57" s="418"/>
      <c r="C57" s="380"/>
      <c r="D57" s="408"/>
      <c r="E57" s="408"/>
      <c r="F57" s="408"/>
      <c r="G57" s="430"/>
      <c r="H57" s="430"/>
      <c r="I57" s="419"/>
      <c r="J57" s="608" t="s">
        <v>167</v>
      </c>
      <c r="K57" s="574"/>
      <c r="L57" s="607" t="s">
        <v>166</v>
      </c>
      <c r="M57" s="425"/>
      <c r="N57" s="420" t="s">
        <v>149</v>
      </c>
      <c r="O57" s="421"/>
      <c r="P57" s="422"/>
    </row>
    <row r="58" spans="1:16" ht="14.25" customHeight="1">
      <c r="A58" s="71"/>
      <c r="B58" s="418"/>
      <c r="C58" s="380"/>
      <c r="D58" s="408"/>
      <c r="E58" s="408"/>
      <c r="F58" s="408"/>
      <c r="G58" s="430"/>
      <c r="H58" s="430"/>
      <c r="I58" s="427"/>
      <c r="J58" s="578">
        <v>3</v>
      </c>
      <c r="K58" s="574" t="s">
        <v>158</v>
      </c>
      <c r="L58" s="575">
        <v>2</v>
      </c>
      <c r="M58" s="408"/>
      <c r="N58" s="423">
        <f>TRUNC(J58*L58,2)</f>
        <v>6</v>
      </c>
      <c r="O58" s="421"/>
      <c r="P58" s="422"/>
    </row>
    <row r="59" spans="1:16" ht="14.25" customHeight="1">
      <c r="A59" s="71"/>
      <c r="B59" s="418"/>
      <c r="C59" s="380"/>
      <c r="D59" s="408"/>
      <c r="E59" s="408"/>
      <c r="F59" s="408"/>
      <c r="G59" s="430"/>
      <c r="H59" s="430"/>
      <c r="I59" s="430"/>
      <c r="J59" s="430"/>
      <c r="K59" s="408"/>
      <c r="L59" s="408"/>
      <c r="M59" s="408"/>
      <c r="N59" s="423"/>
      <c r="O59" s="421"/>
      <c r="P59" s="422"/>
    </row>
    <row r="60" spans="1:16" ht="14.25" customHeight="1">
      <c r="A60" s="71"/>
      <c r="B60" s="418"/>
      <c r="C60" s="380"/>
      <c r="D60" s="408"/>
      <c r="E60" s="408"/>
      <c r="F60" s="408"/>
      <c r="G60" s="430"/>
      <c r="H60" s="430"/>
      <c r="I60" s="430"/>
      <c r="J60" s="430"/>
      <c r="K60" s="408"/>
      <c r="L60" s="408"/>
      <c r="M60" s="408"/>
      <c r="N60" s="423"/>
      <c r="O60" s="421"/>
      <c r="P60" s="422"/>
    </row>
    <row r="61" spans="1:16" ht="14.25" customHeight="1">
      <c r="A61" s="71"/>
      <c r="B61" s="418"/>
      <c r="C61" s="380"/>
      <c r="D61" s="408"/>
      <c r="E61" s="408"/>
      <c r="F61" s="408"/>
      <c r="G61" s="430"/>
      <c r="H61" s="430"/>
      <c r="I61" s="430"/>
      <c r="J61" s="430"/>
      <c r="K61" s="408"/>
      <c r="L61" s="408"/>
      <c r="M61" s="408"/>
      <c r="N61" s="423"/>
      <c r="O61" s="421"/>
      <c r="P61" s="422"/>
    </row>
    <row r="62" spans="1:16" ht="14.25" hidden="1" customHeight="1">
      <c r="A62" s="72">
        <f>'Plan. Orçamentária'!D32</f>
        <v>3</v>
      </c>
      <c r="B62" s="412"/>
      <c r="C62" s="783" t="str">
        <f>'Plan. Orçamentária'!E32</f>
        <v>ESTUDO DE IMPACTO DE VIZINHANÇA</v>
      </c>
      <c r="D62" s="783"/>
      <c r="E62" s="783"/>
      <c r="F62" s="783"/>
      <c r="G62" s="783"/>
      <c r="H62" s="783"/>
      <c r="I62" s="783"/>
      <c r="J62" s="783"/>
      <c r="K62" s="783"/>
      <c r="L62" s="783"/>
      <c r="M62" s="783"/>
      <c r="N62" s="783"/>
      <c r="O62" s="413"/>
      <c r="P62" s="414"/>
    </row>
    <row r="63" spans="1:16" ht="14.25" hidden="1" customHeight="1">
      <c r="A63" s="71">
        <f>'Plan. Orçamentária'!D33</f>
        <v>3001</v>
      </c>
      <c r="B63" s="415" t="str">
        <f>IF(A63&lt;&gt;0,INDEX('Plan. Orçamentária'!$D$11:$K$186,MATCH(A63,'Plan. Orçamentária'!$D$11:$D$186,0),3),0)</f>
        <v>01.27.091</v>
      </c>
      <c r="C63" s="784" t="str">
        <f>IF(A63&lt;&gt;0,INDEX('Plan. Orçamentária'!$D$11:$K$186,MATCH(A63,'Plan. Orçamentária'!$D$11:$D$186,0),4),0)</f>
        <v>Estudo de impacto de vizinhança, em área urbana até 10.000 m²</v>
      </c>
      <c r="D63" s="784"/>
      <c r="E63" s="784"/>
      <c r="F63" s="784"/>
      <c r="G63" s="784"/>
      <c r="H63" s="784"/>
      <c r="I63" s="784"/>
      <c r="J63" s="784"/>
      <c r="K63" s="784"/>
      <c r="L63" s="784"/>
      <c r="M63" s="784"/>
      <c r="N63" s="784"/>
      <c r="O63" s="417" t="str">
        <f>IF(A63&lt;&gt;0,INDEX('Plan. Orçamentária'!$D$17:$K$186,MATCH(A63,'Plan. Orçamentária'!$D$17:$D$186,0),5),0)</f>
        <v>UN</v>
      </c>
      <c r="P63" s="701">
        <f>TRUNC(SUM(N65),2)</f>
        <v>1</v>
      </c>
    </row>
    <row r="64" spans="1:16" ht="14.25" hidden="1" customHeight="1">
      <c r="A64" s="71"/>
      <c r="B64" s="418"/>
      <c r="C64" s="380"/>
      <c r="D64" s="408"/>
      <c r="E64" s="408"/>
      <c r="F64" s="408"/>
      <c r="G64" s="430"/>
      <c r="H64" s="430"/>
      <c r="I64" s="419"/>
      <c r="J64" s="419"/>
      <c r="K64" s="419"/>
      <c r="L64" s="607" t="s">
        <v>168</v>
      </c>
      <c r="M64" s="425"/>
      <c r="N64" s="420" t="s">
        <v>149</v>
      </c>
      <c r="O64" s="421"/>
      <c r="P64" s="422"/>
    </row>
    <row r="65" spans="1:16" ht="14.25" hidden="1" customHeight="1">
      <c r="A65" s="71"/>
      <c r="B65" s="418"/>
      <c r="C65" s="380"/>
      <c r="D65" s="408"/>
      <c r="E65" s="408"/>
      <c r="F65" s="408"/>
      <c r="G65" s="426"/>
      <c r="H65" s="430"/>
      <c r="I65" s="408"/>
      <c r="J65" s="408"/>
      <c r="K65" s="408"/>
      <c r="L65" s="575">
        <v>1</v>
      </c>
      <c r="M65" s="408"/>
      <c r="N65" s="423">
        <f>L65</f>
        <v>1</v>
      </c>
      <c r="O65" s="421"/>
      <c r="P65" s="422"/>
    </row>
    <row r="66" spans="1:16" ht="14.25" hidden="1" customHeight="1">
      <c r="A66" s="71"/>
      <c r="B66" s="418"/>
      <c r="C66" s="380"/>
      <c r="D66" s="408"/>
      <c r="E66" s="408"/>
      <c r="F66" s="408"/>
      <c r="G66" s="430"/>
      <c r="H66" s="430"/>
      <c r="I66" s="430"/>
      <c r="J66" s="430"/>
      <c r="K66" s="408"/>
      <c r="L66" s="408"/>
      <c r="M66" s="408"/>
      <c r="N66" s="423"/>
      <c r="O66" s="421"/>
      <c r="P66" s="422"/>
    </row>
    <row r="67" spans="1:16" ht="14.25" hidden="1" customHeight="1">
      <c r="A67" s="71"/>
      <c r="B67" s="418"/>
      <c r="C67" s="380"/>
      <c r="D67" s="408"/>
      <c r="E67" s="408"/>
      <c r="F67" s="408"/>
      <c r="G67" s="430"/>
      <c r="H67" s="430"/>
      <c r="I67" s="430"/>
      <c r="J67" s="430"/>
      <c r="K67" s="408"/>
      <c r="L67" s="408"/>
      <c r="M67" s="408"/>
      <c r="N67" s="423"/>
      <c r="O67" s="421"/>
      <c r="P67" s="422"/>
    </row>
    <row r="68" spans="1:16" ht="14.25" customHeight="1">
      <c r="A68" s="48"/>
      <c r="B68" s="412">
        <f>'Plan. Orçamentária'!D35</f>
        <v>4</v>
      </c>
      <c r="C68" s="783" t="str">
        <f>'Plan. Orçamentária'!E35</f>
        <v>TERRAPLANAGEM</v>
      </c>
      <c r="D68" s="783"/>
      <c r="E68" s="783"/>
      <c r="F68" s="783"/>
      <c r="G68" s="783"/>
      <c r="H68" s="783"/>
      <c r="I68" s="783"/>
      <c r="J68" s="783"/>
      <c r="K68" s="783"/>
      <c r="L68" s="783"/>
      <c r="M68" s="783"/>
      <c r="N68" s="783"/>
      <c r="O68" s="413"/>
      <c r="P68" s="414"/>
    </row>
    <row r="69" spans="1:16" ht="14.25" customHeight="1">
      <c r="A69" s="48"/>
      <c r="B69" s="412"/>
      <c r="C69" s="783" t="s">
        <v>83</v>
      </c>
      <c r="D69" s="783"/>
      <c r="E69" s="783"/>
      <c r="F69" s="783"/>
      <c r="G69" s="783"/>
      <c r="H69" s="783"/>
      <c r="I69" s="783"/>
      <c r="J69" s="783"/>
      <c r="K69" s="783"/>
      <c r="L69" s="783"/>
      <c r="M69" s="783"/>
      <c r="N69" s="783"/>
      <c r="O69" s="413"/>
      <c r="P69" s="414"/>
    </row>
    <row r="70" spans="1:16" ht="14.25" customHeight="1">
      <c r="A70" s="48"/>
      <c r="B70" s="659"/>
      <c r="C70" s="416"/>
      <c r="D70" s="416"/>
      <c r="E70" s="416"/>
      <c r="F70" s="416"/>
      <c r="G70" s="416"/>
      <c r="H70" s="416"/>
      <c r="I70" s="416"/>
      <c r="J70" s="416"/>
      <c r="K70" s="416"/>
      <c r="L70" s="416"/>
      <c r="M70" s="416"/>
      <c r="N70" s="416"/>
      <c r="O70" s="421"/>
      <c r="P70" s="422"/>
    </row>
    <row r="71" spans="1:16" ht="14.25" customHeight="1">
      <c r="A71" s="48"/>
      <c r="B71" s="659"/>
      <c r="C71" s="416"/>
      <c r="D71" s="416"/>
      <c r="E71" s="416"/>
      <c r="F71" s="416"/>
      <c r="G71" s="416"/>
      <c r="H71" s="416"/>
      <c r="I71" s="416"/>
      <c r="J71" s="416"/>
      <c r="K71" s="416"/>
      <c r="L71" s="416"/>
      <c r="M71" s="416"/>
      <c r="N71" s="416"/>
      <c r="O71" s="421"/>
      <c r="P71" s="422"/>
    </row>
    <row r="72" spans="1:16" ht="14.25" customHeight="1">
      <c r="A72" s="48"/>
      <c r="B72" s="659"/>
      <c r="C72" s="416"/>
      <c r="D72" s="416"/>
      <c r="E72" s="416"/>
      <c r="F72" s="416"/>
      <c r="G72" s="416"/>
      <c r="H72" s="416"/>
      <c r="I72" s="416"/>
      <c r="J72" s="622" t="s">
        <v>169</v>
      </c>
      <c r="L72" s="622" t="s">
        <v>170</v>
      </c>
      <c r="M72" s="416"/>
      <c r="N72" s="416"/>
      <c r="O72" s="421"/>
      <c r="P72" s="422"/>
    </row>
    <row r="73" spans="1:16" ht="14.25" customHeight="1">
      <c r="A73" s="48"/>
      <c r="B73" s="659"/>
      <c r="C73" s="416"/>
      <c r="D73" s="416"/>
      <c r="E73" s="416"/>
      <c r="F73" s="416"/>
      <c r="G73" s="416"/>
      <c r="H73" s="416"/>
      <c r="I73" s="676" t="s">
        <v>171</v>
      </c>
      <c r="J73" s="698">
        <v>875.15</v>
      </c>
      <c r="K73" s="416"/>
      <c r="L73" s="698">
        <v>360.91</v>
      </c>
      <c r="M73" s="416"/>
      <c r="N73" s="416"/>
      <c r="O73" s="421"/>
      <c r="P73" s="422"/>
    </row>
    <row r="74" spans="1:16" ht="14.25" customHeight="1">
      <c r="A74" s="48"/>
      <c r="B74" s="659"/>
      <c r="C74" s="416"/>
      <c r="D74" s="416"/>
      <c r="E74" s="416"/>
      <c r="F74" s="416"/>
      <c r="G74" s="416"/>
      <c r="H74" s="416"/>
      <c r="I74" s="676"/>
      <c r="J74" s="702"/>
      <c r="K74" s="416"/>
      <c r="L74" s="702"/>
      <c r="M74" s="416"/>
      <c r="N74" s="416"/>
      <c r="O74" s="421"/>
      <c r="P74" s="422"/>
    </row>
    <row r="75" spans="1:16" ht="14.25" customHeight="1">
      <c r="A75" s="71">
        <f>'Plan. Orçamentária'!D37</f>
        <v>4001</v>
      </c>
      <c r="B75" s="415" t="str">
        <f>IF(A75&lt;&gt;0,INDEX('Plan. Orçamentária'!$D$11:$K$186,MATCH(A75,'Plan. Orçamentária'!$D$11:$D$186,0),3),0)</f>
        <v>07.01.020</v>
      </c>
      <c r="C75" s="784" t="str">
        <f>IF(A75&lt;&gt;0,INDEX('Plan. Orçamentária'!$D$11:$K$186,MATCH(A75,'Plan. Orçamentária'!$D$11:$D$186,0),4),0)</f>
        <v>Escavação e carga mecanizada em solo de 1ª categoria, em campo aberto</v>
      </c>
      <c r="D75" s="784"/>
      <c r="E75" s="784"/>
      <c r="F75" s="784"/>
      <c r="G75" s="784"/>
      <c r="H75" s="784"/>
      <c r="I75" s="784"/>
      <c r="J75" s="784"/>
      <c r="K75" s="784"/>
      <c r="L75" s="784"/>
      <c r="M75" s="784"/>
      <c r="N75" s="784"/>
      <c r="O75" s="417" t="str">
        <f>IF(A75&lt;&gt;0,INDEX('Plan. Orçamentária'!$D$17:$K$186,MATCH(A75,'Plan. Orçamentária'!$D$17:$D$186,0),5),0)</f>
        <v>M3</v>
      </c>
      <c r="P75" s="701">
        <f>TRUNC(SUM(N77),2)</f>
        <v>875.15</v>
      </c>
    </row>
    <row r="76" spans="1:16" ht="14.25" customHeight="1">
      <c r="A76" s="71"/>
      <c r="B76" s="418"/>
      <c r="C76" s="380"/>
      <c r="D76" s="408"/>
      <c r="E76" s="408"/>
      <c r="F76" s="408"/>
      <c r="G76" s="408"/>
      <c r="K76" s="426" t="s">
        <v>172</v>
      </c>
      <c r="L76" s="607" t="s">
        <v>173</v>
      </c>
      <c r="M76" s="425"/>
      <c r="N76" s="420" t="s">
        <v>149</v>
      </c>
      <c r="O76" s="421"/>
      <c r="P76" s="422"/>
    </row>
    <row r="77" spans="1:16" ht="14.25" customHeight="1">
      <c r="A77" s="71"/>
      <c r="B77" s="418"/>
      <c r="C77" s="380"/>
      <c r="D77" s="408"/>
      <c r="E77" s="408"/>
      <c r="F77" s="408"/>
      <c r="G77" s="408"/>
      <c r="K77" s="606" t="str">
        <f>T2</f>
        <v>RUA LARANJEIRAS</v>
      </c>
      <c r="L77" s="580">
        <f>J73</f>
        <v>875.15</v>
      </c>
      <c r="M77" s="408"/>
      <c r="N77" s="580">
        <f>L77</f>
        <v>875.15</v>
      </c>
      <c r="O77" s="421"/>
      <c r="P77" s="422"/>
    </row>
    <row r="78" spans="1:16" ht="14.25" customHeight="1">
      <c r="A78" s="71"/>
      <c r="B78" s="418"/>
      <c r="C78" s="380"/>
      <c r="D78" s="408"/>
      <c r="E78" s="408"/>
      <c r="F78" s="408"/>
      <c r="G78" s="408"/>
      <c r="H78" s="408"/>
      <c r="I78" s="408"/>
      <c r="J78" s="408"/>
      <c r="K78" s="408"/>
      <c r="L78" s="408"/>
      <c r="M78" s="408"/>
      <c r="N78" s="408"/>
      <c r="O78" s="408"/>
      <c r="P78" s="422"/>
    </row>
    <row r="79" spans="1:16" ht="27" customHeight="1">
      <c r="A79" s="71"/>
      <c r="B79" s="418"/>
      <c r="C79" s="380"/>
      <c r="D79" s="408"/>
      <c r="I79" s="408"/>
      <c r="J79" s="408"/>
      <c r="P79" s="422"/>
    </row>
    <row r="80" spans="1:16" ht="14.25" customHeight="1">
      <c r="A80" s="71"/>
      <c r="B80" s="418"/>
      <c r="C80" s="380"/>
      <c r="D80" s="408"/>
      <c r="E80" s="408"/>
      <c r="F80" s="408"/>
      <c r="G80" s="408"/>
      <c r="M80" s="408"/>
      <c r="N80" s="409"/>
      <c r="O80" s="421"/>
      <c r="P80" s="422"/>
    </row>
    <row r="81" spans="1:16" ht="14.25" customHeight="1">
      <c r="A81" s="71">
        <f>A75+1</f>
        <v>4002</v>
      </c>
      <c r="B81" s="415" t="str">
        <f>IF(A81&lt;&gt;0,INDEX('Plan. Orçamentária'!$D$11:$K$186,MATCH(A81,'Plan. Orçamentária'!$D$11:$D$186,0),3),0)</f>
        <v>07.11.020</v>
      </c>
      <c r="C81" s="784" t="str">
        <f>IF(A81&lt;&gt;0,INDEX('Plan. Orçamentária'!$D$11:$K$186,MATCH(A81,'Plan. Orçamentária'!$D$11:$D$186,0),4),0)</f>
        <v>Reaterro compactado mecanizado de vala ou cava com compactador</v>
      </c>
      <c r="D81" s="784"/>
      <c r="E81" s="784"/>
      <c r="F81" s="784"/>
      <c r="G81" s="784"/>
      <c r="H81" s="784"/>
      <c r="I81" s="784"/>
      <c r="J81" s="784"/>
      <c r="K81" s="784"/>
      <c r="L81" s="784"/>
      <c r="M81" s="784"/>
      <c r="N81" s="784"/>
      <c r="O81" s="417" t="str">
        <f>IF(A81&lt;&gt;0,INDEX('Plan. Orçamentária'!$D$17:$K$186,MATCH(A81,'Plan. Orçamentária'!$D$17:$D$186,0),5),0)</f>
        <v>M3</v>
      </c>
      <c r="P81" s="701">
        <f>TRUNC(SUM(N83),2)</f>
        <v>360.91</v>
      </c>
    </row>
    <row r="82" spans="1:16" ht="14.25" customHeight="1">
      <c r="A82" s="71"/>
      <c r="B82" s="418"/>
      <c r="C82" s="380"/>
      <c r="D82" s="408"/>
      <c r="E82" s="408"/>
      <c r="F82" s="408"/>
      <c r="G82" s="408"/>
      <c r="K82" s="416"/>
      <c r="L82" s="608" t="s">
        <v>174</v>
      </c>
      <c r="M82" s="408"/>
      <c r="N82" s="420" t="s">
        <v>149</v>
      </c>
      <c r="O82" s="421"/>
      <c r="P82" s="422"/>
    </row>
    <row r="83" spans="1:16" ht="14.25" customHeight="1">
      <c r="A83" s="71"/>
      <c r="B83" s="418"/>
      <c r="C83" s="380"/>
      <c r="D83" s="408"/>
      <c r="E83" s="408"/>
      <c r="F83" s="408"/>
      <c r="G83" s="408"/>
      <c r="K83" s="427" t="s">
        <v>175</v>
      </c>
      <c r="L83" s="574">
        <f>L73</f>
        <v>360.91</v>
      </c>
      <c r="M83" s="408"/>
      <c r="N83" s="580">
        <f>L83+L84</f>
        <v>360.91</v>
      </c>
      <c r="O83" s="421"/>
      <c r="P83" s="422"/>
    </row>
    <row r="84" spans="1:16" ht="14.25" customHeight="1">
      <c r="A84" s="71"/>
      <c r="B84" s="418"/>
      <c r="C84" s="380"/>
      <c r="D84" s="408"/>
      <c r="E84" s="408"/>
      <c r="F84" s="408"/>
      <c r="G84" s="408"/>
      <c r="L84" s="408"/>
      <c r="M84" s="408"/>
      <c r="N84" s="409"/>
      <c r="O84" s="421"/>
      <c r="P84" s="422"/>
    </row>
    <row r="85" spans="1:16" ht="14.25" customHeight="1">
      <c r="A85" s="71"/>
      <c r="B85" s="418"/>
      <c r="C85" s="380"/>
      <c r="D85" s="408"/>
      <c r="E85" s="408"/>
      <c r="F85" s="408"/>
      <c r="G85" s="408"/>
      <c r="M85" s="408"/>
      <c r="N85" s="409"/>
      <c r="O85" s="421"/>
      <c r="P85" s="422"/>
    </row>
    <row r="86" spans="1:16" ht="14.25" customHeight="1">
      <c r="A86" s="71"/>
      <c r="B86" s="418"/>
      <c r="C86" s="380"/>
      <c r="D86" s="408"/>
      <c r="E86" s="408"/>
      <c r="F86" s="408"/>
      <c r="G86" s="408"/>
      <c r="M86" s="408"/>
      <c r="N86" s="409"/>
      <c r="O86" s="421"/>
      <c r="P86" s="422"/>
    </row>
    <row r="87" spans="1:16" ht="14.25" customHeight="1">
      <c r="A87" s="71"/>
      <c r="B87" s="418"/>
      <c r="C87" s="380"/>
      <c r="D87" s="408"/>
      <c r="E87" s="408"/>
      <c r="F87" s="408"/>
      <c r="G87" s="408"/>
      <c r="M87" s="408"/>
      <c r="N87" s="409"/>
      <c r="O87" s="421"/>
      <c r="P87" s="422"/>
    </row>
    <row r="88" spans="1:16" ht="14.25" customHeight="1">
      <c r="A88" s="71"/>
      <c r="B88" s="418"/>
      <c r="C88" s="380"/>
      <c r="D88" s="408"/>
      <c r="E88" s="408"/>
      <c r="F88" s="408"/>
      <c r="G88" s="408"/>
      <c r="M88" s="408"/>
      <c r="N88" s="409"/>
      <c r="O88" s="421"/>
      <c r="P88" s="422"/>
    </row>
    <row r="89" spans="1:16" ht="14.25" customHeight="1">
      <c r="A89" s="48"/>
      <c r="B89" s="412"/>
      <c r="C89" s="783" t="str">
        <f>'Plan. Orçamentária'!E39</f>
        <v>VOLUME DE TERRA BOTA FORA</v>
      </c>
      <c r="D89" s="783"/>
      <c r="E89" s="783"/>
      <c r="F89" s="783"/>
      <c r="G89" s="783"/>
      <c r="H89" s="783"/>
      <c r="I89" s="783"/>
      <c r="J89" s="783"/>
      <c r="K89" s="783"/>
      <c r="L89" s="783"/>
      <c r="M89" s="783"/>
      <c r="N89" s="783"/>
      <c r="O89" s="413"/>
      <c r="P89" s="414"/>
    </row>
    <row r="90" spans="1:16" ht="14.25" customHeight="1">
      <c r="A90" s="71"/>
      <c r="B90" s="418"/>
      <c r="C90" s="380"/>
      <c r="D90" s="408"/>
      <c r="E90" s="408"/>
      <c r="F90" s="408"/>
      <c r="G90" s="408"/>
      <c r="H90" s="408"/>
      <c r="I90" s="408"/>
      <c r="J90" s="408"/>
      <c r="K90" s="408"/>
      <c r="L90" s="408"/>
      <c r="M90" s="408"/>
      <c r="N90" s="409"/>
      <c r="O90" s="421"/>
      <c r="P90" s="422"/>
    </row>
    <row r="91" spans="1:16" ht="14.25" customHeight="1">
      <c r="A91" s="71"/>
      <c r="B91" s="448"/>
      <c r="C91" s="380"/>
      <c r="D91" s="408"/>
      <c r="E91" s="408"/>
      <c r="F91" s="408"/>
      <c r="O91" s="421"/>
      <c r="P91" s="449"/>
    </row>
    <row r="92" spans="1:16" ht="14.25" customHeight="1">
      <c r="A92" s="71"/>
      <c r="B92" s="448"/>
      <c r="C92" s="380"/>
      <c r="D92" s="408"/>
      <c r="E92" s="408"/>
      <c r="F92" s="408"/>
      <c r="O92" s="421"/>
      <c r="P92" s="449"/>
    </row>
    <row r="94" spans="1:16" ht="14.25" customHeight="1">
      <c r="A94" s="71">
        <f>A81+1</f>
        <v>4003</v>
      </c>
      <c r="B94" s="455" t="str">
        <f>IF(A94&lt;&gt;0,INDEX('Plan. Orçamentária'!$D$11:$K$186,MATCH(A94,'Plan. Orçamentária'!$D$11:$D$186,0),3),0)</f>
        <v>05.10.023</v>
      </c>
      <c r="C94" s="784" t="str">
        <f>IF(A94&lt;&gt;0,INDEX('Plan. Orçamentária'!$D$11:$K$186,MATCH(A94,'Plan. Orçamentária'!$D$11:$D$186,0),4),0)</f>
        <v>Transporte de solo de 1ª e 2ª categoria por caminhão para distâncias superiores ao 5° km até o 10° km</v>
      </c>
      <c r="D94" s="784"/>
      <c r="E94" s="784"/>
      <c r="F94" s="784"/>
      <c r="G94" s="784"/>
      <c r="H94" s="784"/>
      <c r="I94" s="784"/>
      <c r="J94" s="784"/>
      <c r="K94" s="784"/>
      <c r="L94" s="784"/>
      <c r="M94" s="784"/>
      <c r="N94" s="784"/>
      <c r="O94" s="537" t="str">
        <f>IF(A94&lt;&gt;0,INDEX('Plan. Orçamentária'!$D$17:$K$186,MATCH(A94,'Plan. Orçamentária'!$D$17:$D$186,0),5),0)</f>
        <v>M3</v>
      </c>
      <c r="P94" s="701">
        <f>TRUNC(SUM(N97),2)</f>
        <v>514.24</v>
      </c>
    </row>
    <row r="95" spans="1:16" ht="14.25" customHeight="1">
      <c r="A95" s="71"/>
      <c r="B95" s="455"/>
      <c r="C95" s="416"/>
      <c r="D95" s="416"/>
      <c r="E95" s="416"/>
      <c r="F95" s="416"/>
      <c r="G95" s="416"/>
      <c r="H95" s="416"/>
      <c r="I95" s="416"/>
      <c r="J95" s="416"/>
      <c r="K95" s="416"/>
      <c r="L95" s="416"/>
      <c r="M95" s="416"/>
      <c r="N95" s="416"/>
      <c r="O95" s="537"/>
      <c r="P95" s="428"/>
    </row>
    <row r="96" spans="1:16" ht="30.75" customHeight="1">
      <c r="A96" s="71"/>
      <c r="F96" s="386"/>
      <c r="G96" s="623" t="s">
        <v>176</v>
      </c>
      <c r="H96" s="608" t="s">
        <v>177</v>
      </c>
      <c r="I96" s="583"/>
      <c r="J96" s="608" t="s">
        <v>178</v>
      </c>
      <c r="K96" s="574"/>
      <c r="L96" s="610" t="s">
        <v>179</v>
      </c>
      <c r="N96" s="420" t="s">
        <v>149</v>
      </c>
      <c r="O96" s="421"/>
      <c r="P96" s="422"/>
    </row>
    <row r="97" spans="1:16" ht="14.25" customHeight="1">
      <c r="A97" s="71"/>
      <c r="F97" s="386"/>
      <c r="G97" s="584" t="str">
        <f>'MEMORIA CALCULO'!T2</f>
        <v>RUA LARANJEIRAS</v>
      </c>
      <c r="H97" s="580">
        <f>N77</f>
        <v>875.15</v>
      </c>
      <c r="I97" s="572" t="s">
        <v>180</v>
      </c>
      <c r="J97" s="580">
        <f>N83</f>
        <v>360.91</v>
      </c>
      <c r="K97" s="572" t="s">
        <v>181</v>
      </c>
      <c r="L97" s="580">
        <f>H97-J97</f>
        <v>514.24</v>
      </c>
      <c r="N97" s="578">
        <f>L97</f>
        <v>514.24</v>
      </c>
      <c r="O97" s="421"/>
      <c r="P97" s="422"/>
    </row>
    <row r="98" spans="1:16" ht="14.25" customHeight="1">
      <c r="A98" s="71"/>
      <c r="B98" s="418"/>
      <c r="C98" s="584"/>
      <c r="D98" s="409"/>
      <c r="E98" s="581"/>
      <c r="F98" s="409"/>
      <c r="G98" s="408"/>
      <c r="H98" s="408"/>
      <c r="I98" s="581"/>
      <c r="J98" s="408"/>
      <c r="K98" s="581"/>
      <c r="L98" s="409"/>
      <c r="N98" s="423"/>
      <c r="O98" s="421"/>
      <c r="P98" s="422"/>
    </row>
    <row r="99" spans="1:16" ht="14.25" customHeight="1">
      <c r="A99" s="71"/>
      <c r="B99" s="418"/>
      <c r="E99" s="590"/>
      <c r="F99" s="408"/>
      <c r="G99" s="581"/>
      <c r="H99" s="408"/>
      <c r="I99" s="581"/>
      <c r="J99" s="408"/>
      <c r="K99" s="581"/>
      <c r="L99" s="409"/>
      <c r="M99" s="409"/>
      <c r="N99" s="423"/>
      <c r="O99" s="421"/>
      <c r="P99" s="422"/>
    </row>
    <row r="100" spans="1:16" ht="14.25" customHeight="1">
      <c r="A100" s="71"/>
      <c r="B100" s="418"/>
      <c r="C100" s="380"/>
      <c r="D100" s="408"/>
      <c r="E100" s="409"/>
      <c r="F100" s="581"/>
      <c r="G100" s="409"/>
      <c r="H100" s="581"/>
      <c r="I100" s="409"/>
      <c r="J100" s="581"/>
      <c r="K100" s="408"/>
      <c r="L100" s="581"/>
      <c r="M100" s="409"/>
      <c r="N100" s="435"/>
      <c r="O100" s="421"/>
      <c r="P100" s="422"/>
    </row>
    <row r="101" spans="1:16" ht="14.25" customHeight="1">
      <c r="A101" s="71"/>
      <c r="B101" s="418"/>
      <c r="C101" s="380"/>
      <c r="D101" s="408"/>
      <c r="E101" s="409"/>
      <c r="F101" s="581"/>
      <c r="G101" s="409"/>
      <c r="H101" s="581"/>
      <c r="I101" s="409"/>
      <c r="J101" s="581"/>
      <c r="K101" s="408"/>
      <c r="L101" s="581"/>
      <c r="M101" s="409"/>
      <c r="N101" s="423"/>
      <c r="O101" s="421"/>
      <c r="P101" s="422"/>
    </row>
    <row r="102" spans="1:16" ht="14.25" customHeight="1">
      <c r="A102" s="71"/>
      <c r="B102" s="418"/>
      <c r="C102" s="380"/>
      <c r="D102" s="408"/>
      <c r="E102" s="409"/>
      <c r="F102" s="581"/>
      <c r="G102" s="409"/>
      <c r="H102" s="581"/>
      <c r="I102" s="409"/>
      <c r="J102" s="581"/>
      <c r="K102" s="408"/>
      <c r="L102" s="581"/>
      <c r="M102" s="409"/>
      <c r="N102" s="423"/>
      <c r="O102" s="421"/>
      <c r="P102" s="422"/>
    </row>
    <row r="103" spans="1:16" ht="14.25" customHeight="1">
      <c r="A103" s="71">
        <f>A94+1</f>
        <v>4004</v>
      </c>
      <c r="B103" s="415" t="str">
        <f>IF(A103&lt;&gt;0,INDEX('Plan. Orçamentária'!$D$11:$K$186,MATCH(A103,'Plan. Orçamentária'!$D$11:$D$186,0),3),0)</f>
        <v>07.10.020</v>
      </c>
      <c r="C103" s="784" t="str">
        <f>IF(A103&lt;&gt;0,INDEX('Plan. Orçamentária'!$D$11:$K$186,MATCH(A103,'Plan. Orçamentária'!$D$11:$D$186,0),4),0)</f>
        <v>Espalhamento de solo em bota-fora com compactação sem controle</v>
      </c>
      <c r="D103" s="784"/>
      <c r="E103" s="784"/>
      <c r="F103" s="784"/>
      <c r="G103" s="784"/>
      <c r="H103" s="784"/>
      <c r="I103" s="784"/>
      <c r="J103" s="784"/>
      <c r="K103" s="784"/>
      <c r="L103" s="784"/>
      <c r="M103" s="784"/>
      <c r="N103" s="784"/>
      <c r="O103" s="417" t="str">
        <f>IF(A103&lt;&gt;0,INDEX('Plan. Orçamentária'!$D$17:$K$186,MATCH(A103,'Plan. Orçamentária'!$D$17:$D$186,0),5),0)</f>
        <v>M3</v>
      </c>
      <c r="P103" s="701">
        <f>TRUNC(SUM(N105),2)</f>
        <v>514.24</v>
      </c>
    </row>
    <row r="104" spans="1:16" ht="33.75" customHeight="1">
      <c r="A104" s="71"/>
      <c r="B104" s="418"/>
      <c r="C104" s="380"/>
      <c r="D104" s="408"/>
      <c r="E104" s="408"/>
      <c r="I104" s="431"/>
      <c r="J104" s="408"/>
      <c r="K104" s="408"/>
      <c r="L104" s="610" t="s">
        <v>182</v>
      </c>
      <c r="M104" s="420"/>
      <c r="N104" s="420" t="s">
        <v>149</v>
      </c>
      <c r="O104" s="421"/>
      <c r="P104" s="422"/>
    </row>
    <row r="105" spans="1:16" ht="14.25" customHeight="1">
      <c r="A105" s="71"/>
      <c r="B105" s="418"/>
      <c r="C105" s="408"/>
      <c r="D105" s="408"/>
      <c r="H105" s="426"/>
      <c r="I105" s="409"/>
      <c r="J105" s="408"/>
      <c r="K105" s="426" t="str">
        <f>T2</f>
        <v>RUA LARANJEIRAS</v>
      </c>
      <c r="L105" s="580">
        <f>L97</f>
        <v>514.24</v>
      </c>
      <c r="M105" s="427"/>
      <c r="N105" s="574">
        <f>SUM(L104:L106)</f>
        <v>514.24</v>
      </c>
      <c r="O105" s="421"/>
      <c r="P105" s="422"/>
    </row>
    <row r="106" spans="1:16" ht="14.25" customHeight="1">
      <c r="A106" s="71"/>
      <c r="B106" s="418"/>
      <c r="C106" s="380"/>
      <c r="D106" s="408"/>
      <c r="E106" s="408"/>
      <c r="H106" s="408"/>
      <c r="I106" s="408"/>
      <c r="J106" s="408"/>
      <c r="K106" s="408"/>
      <c r="M106" s="409"/>
      <c r="N106" s="423"/>
      <c r="O106" s="421"/>
      <c r="P106" s="422"/>
    </row>
    <row r="107" spans="1:16" ht="14.25" customHeight="1">
      <c r="A107" s="71"/>
      <c r="B107" s="418"/>
      <c r="C107" s="380"/>
      <c r="D107" s="408"/>
      <c r="E107" s="408"/>
      <c r="F107" s="408"/>
      <c r="G107" s="426"/>
      <c r="H107" s="434"/>
      <c r="I107" s="409"/>
      <c r="J107" s="437"/>
      <c r="K107" s="408"/>
      <c r="M107" s="409"/>
      <c r="N107" s="423"/>
      <c r="O107" s="421"/>
      <c r="P107" s="422"/>
    </row>
    <row r="108" spans="1:16" ht="14.25" customHeight="1">
      <c r="A108" s="71">
        <f>A103+1</f>
        <v>4005</v>
      </c>
      <c r="B108" s="415" t="str">
        <f>IF(A108&lt;&gt;0,INDEX('Plan. Orçamentária'!$D$11:$K$186,MATCH(A108,'Plan. Orçamentária'!$D$11:$D$186,0),3),0)</f>
        <v>05.09.007</v>
      </c>
      <c r="C108" s="784" t="str">
        <f>IF(A108&lt;&gt;0,INDEX('Plan. Orçamentária'!$D$11:$K$186,MATCH(A108,'Plan. Orçamentária'!$D$11:$D$186,0),4),0)</f>
        <v>Taxa de destinação de resíduo sólido em aterro, tipo solo/terra</v>
      </c>
      <c r="D108" s="784"/>
      <c r="E108" s="784"/>
      <c r="F108" s="784"/>
      <c r="G108" s="784"/>
      <c r="H108" s="784"/>
      <c r="I108" s="784"/>
      <c r="J108" s="784"/>
      <c r="K108" s="784"/>
      <c r="L108" s="784"/>
      <c r="M108" s="784"/>
      <c r="N108" s="784"/>
      <c r="O108" s="417" t="str">
        <f>IF(A108&lt;&gt;0,INDEX('Plan. Orçamentária'!$D$17:$K$186,MATCH(A108,'Plan. Orçamentária'!$D$17:$D$186,0),5),0)</f>
        <v>M3</v>
      </c>
      <c r="P108" s="701">
        <f>TRUNC(SUM(N110),2)</f>
        <v>668.51</v>
      </c>
    </row>
    <row r="109" spans="1:16" ht="14.25" customHeight="1">
      <c r="A109" s="71"/>
      <c r="B109" s="418"/>
      <c r="C109" s="380"/>
      <c r="D109" s="408"/>
      <c r="E109" s="408"/>
      <c r="F109" s="408"/>
      <c r="G109" s="420"/>
      <c r="I109" s="426" t="s">
        <v>183</v>
      </c>
      <c r="J109" s="608" t="s">
        <v>184</v>
      </c>
      <c r="K109" s="610"/>
      <c r="L109" s="608" t="s">
        <v>185</v>
      </c>
      <c r="M109" s="420"/>
      <c r="N109" s="420" t="s">
        <v>149</v>
      </c>
      <c r="O109" s="421"/>
      <c r="P109" s="422"/>
    </row>
    <row r="110" spans="1:16" ht="14.25" customHeight="1">
      <c r="A110" s="71"/>
      <c r="B110" s="418"/>
      <c r="C110" s="408"/>
      <c r="D110" s="408"/>
      <c r="H110"/>
      <c r="I110" s="584" t="str">
        <f>G97</f>
        <v>RUA LARANJEIRAS</v>
      </c>
      <c r="J110" s="580">
        <v>1.3</v>
      </c>
      <c r="K110" s="572" t="s">
        <v>59</v>
      </c>
      <c r="L110" s="580">
        <f>L105</f>
        <v>514.24</v>
      </c>
      <c r="M110" s="427"/>
      <c r="N110" s="574">
        <f>J110*L110</f>
        <v>668.51</v>
      </c>
      <c r="O110" s="421"/>
      <c r="P110" s="422"/>
    </row>
    <row r="111" spans="1:16" ht="14.25" customHeight="1">
      <c r="A111" s="71"/>
      <c r="B111" s="418"/>
      <c r="C111" s="408"/>
      <c r="D111" s="408"/>
      <c r="H111"/>
      <c r="I111" s="584"/>
      <c r="J111" s="409"/>
      <c r="K111" s="581"/>
      <c r="L111" s="409"/>
      <c r="M111" s="427"/>
      <c r="N111" s="408"/>
      <c r="O111" s="421"/>
      <c r="P111" s="422"/>
    </row>
    <row r="112" spans="1:16" ht="14.25" customHeight="1">
      <c r="A112" s="71"/>
      <c r="B112" s="412"/>
      <c r="C112" s="802" t="str">
        <f>'Plan. Orçamentária'!E43</f>
        <v>PAISAGISMO - PLANTIO DE GRAMA</v>
      </c>
      <c r="D112" s="783"/>
      <c r="E112" s="783"/>
      <c r="F112" s="783"/>
      <c r="G112" s="783"/>
      <c r="H112" s="783"/>
      <c r="I112" s="783"/>
      <c r="J112" s="783"/>
      <c r="K112" s="783"/>
      <c r="L112" s="783"/>
      <c r="M112" s="783"/>
      <c r="N112" s="783"/>
      <c r="O112" s="413"/>
      <c r="P112" s="414"/>
    </row>
    <row r="113" spans="1:16" ht="14.25" customHeight="1">
      <c r="A113" s="71">
        <f>A108+1</f>
        <v>4006</v>
      </c>
      <c r="B113" s="415" t="str">
        <f>IF(A113&lt;&gt;0,INDEX('Plan. Orçamentária'!$D$11:$K$186,MATCH(A113,'Plan. Orçamentária'!$D$11:$D$186,0),3),0)</f>
        <v>34.02.020</v>
      </c>
      <c r="C113" s="784" t="str">
        <f>IF(A113&lt;&gt;0,INDEX('Plan. Orçamentária'!$D$11:$K$186,MATCH(A113,'Plan. Orçamentária'!$D$11:$D$186,0),4),0)</f>
        <v>Plantio de grama batatais em placas (praças e áreas abertas)</v>
      </c>
      <c r="D113" s="784"/>
      <c r="E113" s="784"/>
      <c r="F113" s="784"/>
      <c r="G113" s="784"/>
      <c r="H113" s="784"/>
      <c r="I113" s="784"/>
      <c r="J113" s="784"/>
      <c r="K113" s="784"/>
      <c r="L113" s="784"/>
      <c r="M113" s="784"/>
      <c r="N113" s="784"/>
      <c r="O113" s="417" t="str">
        <f>IF(A113&lt;&gt;0,INDEX('Plan. Orçamentária'!$D$17:$K$186,MATCH(A113,'Plan. Orçamentária'!$D$17:$D$186,0),5),0)</f>
        <v>M2</v>
      </c>
      <c r="P113" s="701">
        <f>TRUNC(SUM(N115),2)</f>
        <v>177</v>
      </c>
    </row>
    <row r="114" spans="1:16" ht="14.25" customHeight="1">
      <c r="A114" s="71"/>
      <c r="B114" s="418"/>
      <c r="C114" s="380"/>
      <c r="D114" s="408"/>
      <c r="E114" s="408"/>
      <c r="I114" s="431"/>
      <c r="J114" s="408"/>
      <c r="K114" s="408"/>
      <c r="L114" s="610" t="s">
        <v>186</v>
      </c>
      <c r="M114" s="420"/>
      <c r="N114" s="420" t="s">
        <v>149</v>
      </c>
      <c r="O114" s="421"/>
      <c r="P114" s="422"/>
    </row>
    <row r="115" spans="1:16" ht="14.25" customHeight="1">
      <c r="A115" s="71"/>
      <c r="B115" s="418"/>
      <c r="C115" s="408"/>
      <c r="D115" s="408"/>
      <c r="H115" s="426"/>
      <c r="I115" s="409"/>
      <c r="J115" s="408"/>
      <c r="K115" s="426" t="str">
        <f>T2</f>
        <v>RUA LARANJEIRAS</v>
      </c>
      <c r="L115" s="580">
        <f>V16</f>
        <v>177</v>
      </c>
      <c r="M115" s="427"/>
      <c r="N115" s="574">
        <f>SUM(L114:L116)</f>
        <v>177</v>
      </c>
      <c r="O115" s="421"/>
      <c r="P115" s="422"/>
    </row>
    <row r="116" spans="1:16" ht="14.25" customHeight="1">
      <c r="A116" s="71"/>
      <c r="B116" s="659"/>
      <c r="C116" s="703"/>
      <c r="D116" s="416"/>
      <c r="E116" s="416"/>
      <c r="F116" s="416"/>
      <c r="G116" s="416"/>
      <c r="H116" s="416"/>
      <c r="I116" s="416"/>
      <c r="J116" s="416"/>
      <c r="K116" s="416"/>
      <c r="L116" s="416"/>
      <c r="M116" s="416"/>
      <c r="N116" s="416"/>
      <c r="O116" s="421"/>
      <c r="P116" s="422"/>
    </row>
    <row r="117" spans="1:16" ht="14.25" customHeight="1">
      <c r="A117" s="71">
        <f>A113+1</f>
        <v>4007</v>
      </c>
      <c r="B117" s="415" t="str">
        <f>IF(A117&lt;&gt;0,INDEX('Plan. Orçamentária'!$D$11:$K$186,MATCH(A117,'Plan. Orçamentária'!$D$11:$D$186,0),3),0)</f>
        <v>34.02.400</v>
      </c>
      <c r="C117" s="784" t="str">
        <f>IF(A117&lt;&gt;0,INDEX('Plan. Orçamentária'!$D$11:$K$186,MATCH(A117,'Plan. Orçamentária'!$D$11:$D$186,0),4),0)</f>
        <v>Plantio de grama pelo processo hidrossemeadura</v>
      </c>
      <c r="D117" s="784"/>
      <c r="E117" s="784"/>
      <c r="F117" s="784"/>
      <c r="G117" s="784"/>
      <c r="H117" s="784"/>
      <c r="I117" s="784"/>
      <c r="J117" s="784"/>
      <c r="K117" s="784"/>
      <c r="L117" s="784"/>
      <c r="M117" s="784"/>
      <c r="N117" s="784"/>
      <c r="O117" s="417" t="str">
        <f>IF(A117&lt;&gt;0,INDEX('Plan. Orçamentária'!$D$17:$K$186,MATCH(A117,'Plan. Orçamentária'!$D$17:$D$186,0),5),0)</f>
        <v>M2</v>
      </c>
      <c r="P117" s="701">
        <f>TRUNC(SUM(N119),2)</f>
        <v>177</v>
      </c>
    </row>
    <row r="118" spans="1:16" ht="14.25" customHeight="1">
      <c r="A118" s="71"/>
      <c r="B118" s="418"/>
      <c r="C118" s="380"/>
      <c r="D118" s="408"/>
      <c r="E118" s="408"/>
      <c r="I118" s="431"/>
      <c r="J118" s="408"/>
      <c r="K118" s="408"/>
      <c r="L118" s="610" t="s">
        <v>186</v>
      </c>
      <c r="M118" s="420"/>
      <c r="N118" s="420" t="s">
        <v>149</v>
      </c>
      <c r="O118" s="421"/>
      <c r="P118" s="422"/>
    </row>
    <row r="119" spans="1:16" ht="14.25" customHeight="1">
      <c r="A119" s="71"/>
      <c r="B119" s="418"/>
      <c r="C119" s="408"/>
      <c r="D119" s="408"/>
      <c r="H119" s="426"/>
      <c r="I119" s="409"/>
      <c r="J119" s="408"/>
      <c r="K119" s="426" t="str">
        <f>T2</f>
        <v>RUA LARANJEIRAS</v>
      </c>
      <c r="L119" s="580">
        <f>V16</f>
        <v>177</v>
      </c>
      <c r="M119" s="427"/>
      <c r="N119" s="574">
        <f>SUM(L118:L120)</f>
        <v>177</v>
      </c>
      <c r="O119" s="421"/>
      <c r="P119" s="422"/>
    </row>
    <row r="120" spans="1:16" ht="14.25" customHeight="1">
      <c r="A120" s="71"/>
      <c r="B120" s="418"/>
      <c r="C120" s="380"/>
      <c r="D120" s="408"/>
      <c r="E120" s="408"/>
      <c r="F120" s="408"/>
      <c r="G120" s="427"/>
      <c r="H120" s="434"/>
      <c r="I120" s="584"/>
      <c r="J120" s="409"/>
      <c r="K120" s="408"/>
      <c r="L120" s="408"/>
      <c r="M120" s="427"/>
      <c r="N120" s="423"/>
      <c r="O120" s="421"/>
      <c r="P120" s="422"/>
    </row>
    <row r="121" spans="1:16" ht="14.25" customHeight="1" collapsed="1">
      <c r="A121" s="48"/>
      <c r="B121" s="412"/>
      <c r="C121" s="783" t="str">
        <f>'Plan. Orçamentária'!E47</f>
        <v>PAVIMENTAÇÃO ASFÁLTICA</v>
      </c>
      <c r="D121" s="783"/>
      <c r="E121" s="783"/>
      <c r="F121" s="783"/>
      <c r="G121" s="783"/>
      <c r="H121" s="783"/>
      <c r="I121" s="783"/>
      <c r="J121" s="783"/>
      <c r="K121" s="783"/>
      <c r="L121" s="783"/>
      <c r="M121" s="783"/>
      <c r="N121" s="783"/>
      <c r="O121" s="413"/>
      <c r="P121" s="414"/>
    </row>
    <row r="122" spans="1:16" ht="14.25" customHeight="1">
      <c r="A122" s="48">
        <f>'Plan. Orçamentária'!D47</f>
        <v>5</v>
      </c>
      <c r="B122" s="412"/>
      <c r="C122" s="783" t="s">
        <v>94</v>
      </c>
      <c r="D122" s="783"/>
      <c r="E122" s="783"/>
      <c r="F122" s="783"/>
      <c r="G122" s="783"/>
      <c r="H122" s="783"/>
      <c r="I122" s="783"/>
      <c r="J122" s="783"/>
      <c r="K122" s="783"/>
      <c r="L122" s="783"/>
      <c r="M122" s="783"/>
      <c r="N122" s="783"/>
      <c r="O122" s="413"/>
      <c r="P122" s="414"/>
    </row>
    <row r="123" spans="1:16" ht="14.25" customHeight="1">
      <c r="A123" s="71">
        <f>'Plan. Orçamentária'!D49</f>
        <v>5001</v>
      </c>
      <c r="B123" s="415" t="str">
        <f>IF(A123&lt;&gt;0,INDEX('Plan. Orçamentária'!$D$11:$K$186,MATCH(A123,'Plan. Orçamentária'!$D$11:$D$186,0),3),0)</f>
        <v>02.10.060</v>
      </c>
      <c r="C123" s="784" t="str">
        <f>IF(A123&lt;&gt;0,INDEX('Plan. Orçamentária'!$D$11:$K$186,MATCH(A123,'Plan. Orçamentária'!$D$11:$D$186,0),4),0)</f>
        <v>Locação de vias, calçadas, tanques e lagoas</v>
      </c>
      <c r="D123" s="784"/>
      <c r="E123" s="784"/>
      <c r="F123" s="784"/>
      <c r="G123" s="784"/>
      <c r="H123" s="784"/>
      <c r="I123" s="784"/>
      <c r="J123" s="784"/>
      <c r="K123" s="784"/>
      <c r="L123" s="784"/>
      <c r="M123" s="784"/>
      <c r="N123" s="784"/>
      <c r="O123" s="417" t="str">
        <f>IF(A123&lt;&gt;0,INDEX('Plan. Orçamentária'!$D$17:$K$186,MATCH(A123,'Plan. Orçamentária'!$D$17:$D$186,0),5),0)</f>
        <v>M2</v>
      </c>
      <c r="P123" s="701">
        <f>TRUNC(SUM(N125),2)</f>
        <v>2624</v>
      </c>
    </row>
    <row r="124" spans="1:16" ht="14.25" customHeight="1">
      <c r="A124" s="71"/>
      <c r="B124" s="418"/>
      <c r="C124" s="380"/>
      <c r="D124" s="430"/>
      <c r="E124" s="430"/>
      <c r="F124" s="430"/>
      <c r="G124" s="431"/>
      <c r="H124" s="430"/>
      <c r="I124" s="431"/>
      <c r="J124" s="433"/>
      <c r="L124" s="611" t="s">
        <v>187</v>
      </c>
      <c r="M124" s="431"/>
      <c r="N124" s="431" t="s">
        <v>149</v>
      </c>
      <c r="O124" s="421"/>
      <c r="P124" s="422"/>
    </row>
    <row r="125" spans="1:16" ht="14.25" customHeight="1">
      <c r="A125" s="71"/>
      <c r="B125" s="418"/>
      <c r="C125" s="380"/>
      <c r="D125" s="430"/>
      <c r="E125" s="430"/>
      <c r="F125" s="430"/>
      <c r="G125" s="440"/>
      <c r="H125" s="430"/>
      <c r="K125" s="426" t="s">
        <v>188</v>
      </c>
      <c r="L125" s="576">
        <f>V3</f>
        <v>2624</v>
      </c>
      <c r="M125" s="430"/>
      <c r="N125" s="576">
        <f>SUM(L125:L125)</f>
        <v>2624</v>
      </c>
      <c r="O125" s="421"/>
      <c r="P125" s="422"/>
    </row>
    <row r="126" spans="1:16" ht="14.25" customHeight="1">
      <c r="A126" s="71"/>
      <c r="B126" s="418"/>
      <c r="C126" s="380"/>
      <c r="D126" s="430"/>
      <c r="E126" s="430"/>
      <c r="F126" s="430"/>
      <c r="G126" s="440"/>
      <c r="H126" s="430"/>
      <c r="K126" s="426"/>
      <c r="L126" s="437"/>
      <c r="M126" s="430"/>
      <c r="N126" s="437"/>
      <c r="O126" s="421"/>
      <c r="P126" s="422"/>
    </row>
    <row r="127" spans="1:16" ht="14.25" customHeight="1">
      <c r="A127" s="71"/>
      <c r="B127" s="418"/>
      <c r="C127" s="380"/>
      <c r="D127" s="430"/>
      <c r="E127" s="430"/>
      <c r="F127" s="430"/>
      <c r="G127" s="440"/>
      <c r="H127" s="430"/>
      <c r="K127" s="426"/>
      <c r="L127" s="437"/>
      <c r="M127" s="430"/>
      <c r="N127" s="437"/>
      <c r="O127" s="421"/>
      <c r="P127" s="422"/>
    </row>
    <row r="128" spans="1:16" ht="14.25" customHeight="1">
      <c r="A128" s="71"/>
      <c r="B128" s="418"/>
      <c r="C128" s="380"/>
      <c r="D128" s="430"/>
      <c r="E128" s="430"/>
      <c r="F128" s="430"/>
      <c r="G128" s="440"/>
      <c r="H128" s="430"/>
      <c r="K128" s="426"/>
      <c r="L128" s="437"/>
      <c r="M128" s="430"/>
      <c r="N128" s="437"/>
      <c r="O128" s="421"/>
      <c r="P128" s="422"/>
    </row>
    <row r="129" spans="1:16" ht="14.25" customHeight="1" collapsed="1">
      <c r="A129" s="48"/>
      <c r="B129" s="412"/>
      <c r="C129" s="783" t="str">
        <f>'Plan. Orçamentária'!E50</f>
        <v>EXECUÇÃO DE BASE E SUBBASE</v>
      </c>
      <c r="D129" s="783"/>
      <c r="E129" s="783"/>
      <c r="F129" s="783"/>
      <c r="G129" s="783"/>
      <c r="H129" s="783"/>
      <c r="I129" s="783"/>
      <c r="J129" s="783"/>
      <c r="K129" s="783"/>
      <c r="L129" s="783"/>
      <c r="M129" s="783"/>
      <c r="N129" s="783"/>
      <c r="O129" s="413"/>
      <c r="P129" s="414"/>
    </row>
    <row r="130" spans="1:16" ht="14.25" customHeight="1">
      <c r="A130" s="71">
        <f>'Plan. Orçamentária'!D51</f>
        <v>5002</v>
      </c>
      <c r="B130" s="415" t="str">
        <f>IF(A130&lt;&gt;0,INDEX('Plan. Orçamentária'!$D$11:$K$186,MATCH(A130,'Plan. Orçamentária'!$D$11:$D$186,0),3),0)</f>
        <v>54.01.050</v>
      </c>
      <c r="C130" s="784" t="str">
        <f>IF(A130&lt;&gt;0,INDEX('Plan. Orçamentária'!$D$11:$K$186,MATCH(A130,'Plan. Orçamentária'!$D$11:$D$186,0),4),0)</f>
        <v>Compactação do subleito mínimo de 95% do PN</v>
      </c>
      <c r="D130" s="784"/>
      <c r="E130" s="784"/>
      <c r="F130" s="784"/>
      <c r="G130" s="784"/>
      <c r="H130" s="784"/>
      <c r="I130" s="784"/>
      <c r="J130" s="784"/>
      <c r="K130" s="784"/>
      <c r="L130" s="784"/>
      <c r="M130" s="784"/>
      <c r="N130" s="784"/>
      <c r="O130" s="417" t="str">
        <f>IF(A130&lt;&gt;0,INDEX('Plan. Orçamentária'!$D$17:$K$186,MATCH(A130,'Plan. Orçamentária'!$D$17:$D$186,0),5),0)</f>
        <v>M3</v>
      </c>
      <c r="P130" s="701">
        <f>TRUNC(SUM(N132),2)</f>
        <v>1049.5999999999999</v>
      </c>
    </row>
    <row r="131" spans="1:16" ht="14.25" customHeight="1">
      <c r="A131" s="71"/>
      <c r="B131" s="418"/>
      <c r="C131" s="380"/>
      <c r="D131" s="430"/>
      <c r="E131" s="430"/>
      <c r="F131" s="430"/>
      <c r="G131" s="431"/>
      <c r="H131" s="426" t="s">
        <v>189</v>
      </c>
      <c r="I131" s="610" t="s">
        <v>187</v>
      </c>
      <c r="J131" s="575"/>
      <c r="K131" s="610" t="s">
        <v>190</v>
      </c>
      <c r="L131" s="610" t="s">
        <v>185</v>
      </c>
      <c r="N131" s="431" t="s">
        <v>149</v>
      </c>
      <c r="O131" s="421"/>
      <c r="P131" s="422"/>
    </row>
    <row r="132" spans="1:16" ht="14.25" customHeight="1">
      <c r="A132" s="71"/>
      <c r="B132" s="418"/>
      <c r="C132" s="800"/>
      <c r="D132" s="801"/>
      <c r="E132" s="801"/>
      <c r="F132" s="801"/>
      <c r="G132" s="440"/>
      <c r="H132" s="436" t="str">
        <f>T2</f>
        <v>RUA LARANJEIRAS</v>
      </c>
      <c r="I132" s="577">
        <f>L125</f>
        <v>2624</v>
      </c>
      <c r="J132" s="575" t="s">
        <v>158</v>
      </c>
      <c r="K132" s="577">
        <v>0.4</v>
      </c>
      <c r="L132" s="576">
        <f>K132*I132</f>
        <v>1049.5999999999999</v>
      </c>
      <c r="N132" s="576">
        <f>SUM(L132:L132)</f>
        <v>1049.5999999999999</v>
      </c>
      <c r="O132" s="421"/>
      <c r="P132" s="422"/>
    </row>
    <row r="133" spans="1:16" ht="14.25" customHeight="1">
      <c r="A133" s="71"/>
      <c r="B133" s="418"/>
      <c r="C133" s="430"/>
      <c r="D133" s="459"/>
      <c r="E133" s="459"/>
      <c r="F133" s="459"/>
      <c r="G133" s="440"/>
      <c r="H133" s="436"/>
      <c r="I133" s="439"/>
      <c r="J133" s="430"/>
      <c r="K133" s="439"/>
      <c r="L133" s="437"/>
      <c r="N133" s="439"/>
      <c r="O133" s="421"/>
      <c r="P133" s="422"/>
    </row>
    <row r="134" spans="1:16" ht="14.25" customHeight="1">
      <c r="A134" s="71"/>
      <c r="B134" s="418"/>
      <c r="C134" s="430"/>
      <c r="D134" s="459"/>
      <c r="E134" s="459"/>
      <c r="F134" s="459"/>
      <c r="G134" s="440"/>
      <c r="H134" s="426"/>
      <c r="I134" s="439"/>
      <c r="J134" s="430"/>
      <c r="K134" s="437"/>
      <c r="N134" s="439"/>
      <c r="O134" s="421"/>
      <c r="P134" s="422"/>
    </row>
    <row r="135" spans="1:16" ht="14.25" customHeight="1">
      <c r="A135" s="71">
        <f>'Plan. Orçamentária'!D52</f>
        <v>5003</v>
      </c>
      <c r="B135" s="415" t="str">
        <f>IF(A135&lt;&gt;0,INDEX('Plan. Orçamentária'!$D$11:$K$186,MATCH(A135,'Plan. Orçamentária'!$D$11:$D$186,0),3),0)</f>
        <v>54.01.210</v>
      </c>
      <c r="C135" s="784" t="str">
        <f>IF(A135&lt;&gt;0,INDEX('Plan. Orçamentária'!$D$11:$K$186,MATCH(A135,'Plan. Orçamentária'!$D$11:$D$186,0),4),0)</f>
        <v>Base de brita graduada</v>
      </c>
      <c r="D135" s="784"/>
      <c r="E135" s="784"/>
      <c r="F135" s="784"/>
      <c r="G135" s="784"/>
      <c r="H135" s="784"/>
      <c r="I135" s="784"/>
      <c r="J135" s="784"/>
      <c r="K135" s="784"/>
      <c r="L135" s="784"/>
      <c r="M135" s="784"/>
      <c r="N135" s="784"/>
      <c r="O135" s="417" t="str">
        <f>IF(A135&lt;&gt;0,INDEX('Plan. Orçamentária'!$D$17:$K$186,MATCH(A135,'Plan. Orçamentária'!$D$17:$D$186,0),5),0)</f>
        <v>M3</v>
      </c>
      <c r="P135" s="701">
        <f>TRUNC(SUM(N137),2)</f>
        <v>656</v>
      </c>
    </row>
    <row r="136" spans="1:16" ht="14.25" customHeight="1">
      <c r="A136" s="71"/>
      <c r="B136" s="418"/>
      <c r="C136" s="380"/>
      <c r="D136" s="430"/>
      <c r="E136" s="430"/>
      <c r="F136" s="430"/>
      <c r="H136" s="426" t="s">
        <v>189</v>
      </c>
      <c r="I136" s="610" t="s">
        <v>187</v>
      </c>
      <c r="J136" s="575"/>
      <c r="K136" s="610" t="s">
        <v>191</v>
      </c>
      <c r="L136" s="610" t="s">
        <v>185</v>
      </c>
      <c r="N136" s="431" t="s">
        <v>149</v>
      </c>
      <c r="O136" s="421"/>
      <c r="P136" s="422"/>
    </row>
    <row r="137" spans="1:16" ht="14.25" customHeight="1">
      <c r="A137" s="71"/>
      <c r="B137" s="418"/>
      <c r="C137" s="380"/>
      <c r="D137" s="430"/>
      <c r="E137" s="430"/>
      <c r="F137" s="430"/>
      <c r="G137" s="436" t="str">
        <f>T2</f>
        <v>RUA LARANJEIRAS</v>
      </c>
      <c r="H137" s="677" t="s">
        <v>192</v>
      </c>
      <c r="I137" s="577">
        <f>I132</f>
        <v>2624</v>
      </c>
      <c r="J137" s="575"/>
      <c r="K137" s="577">
        <v>0.25</v>
      </c>
      <c r="L137" s="576">
        <f>K137*I137</f>
        <v>656</v>
      </c>
      <c r="N137" s="576">
        <f>SUM(L137:L137)</f>
        <v>656</v>
      </c>
      <c r="O137" s="421"/>
      <c r="P137" s="422"/>
    </row>
    <row r="138" spans="1:16" ht="14.25" customHeight="1">
      <c r="A138" s="71"/>
      <c r="B138" s="418"/>
      <c r="C138" s="380"/>
      <c r="D138" s="430"/>
      <c r="E138" s="430"/>
      <c r="F138" s="430"/>
      <c r="G138" s="430"/>
      <c r="H138" s="430"/>
      <c r="I138" s="409"/>
      <c r="J138" s="430"/>
      <c r="K138" s="430"/>
      <c r="N138" s="439"/>
      <c r="O138" s="421"/>
      <c r="P138" s="422"/>
    </row>
    <row r="139" spans="1:16" ht="14.25" customHeight="1">
      <c r="A139" s="71"/>
      <c r="B139" s="418"/>
      <c r="C139" s="380"/>
      <c r="D139" s="430"/>
      <c r="E139" s="430"/>
      <c r="F139" s="430"/>
      <c r="G139" s="430"/>
      <c r="H139" s="430"/>
      <c r="I139" s="409"/>
      <c r="J139" s="430"/>
      <c r="K139" s="430"/>
      <c r="N139" s="439"/>
      <c r="O139" s="421"/>
      <c r="P139" s="422"/>
    </row>
    <row r="140" spans="1:16" ht="14.25" customHeight="1">
      <c r="A140" s="71"/>
      <c r="B140" s="412"/>
      <c r="C140" s="783" t="str">
        <f>'Plan. Orçamentária'!E53</f>
        <v>EXECUÇÃO DAS CAMADAS DE ROLAMENTO</v>
      </c>
      <c r="D140" s="783"/>
      <c r="E140" s="783"/>
      <c r="F140" s="783"/>
      <c r="G140" s="783"/>
      <c r="H140" s="783"/>
      <c r="I140" s="783"/>
      <c r="J140" s="783"/>
      <c r="K140" s="783"/>
      <c r="L140" s="783"/>
      <c r="M140" s="783"/>
      <c r="N140" s="783"/>
      <c r="O140" s="413"/>
      <c r="P140" s="414"/>
    </row>
    <row r="141" spans="1:16" ht="14.25" customHeight="1">
      <c r="A141" s="71"/>
      <c r="B141" s="418"/>
      <c r="C141" s="380"/>
      <c r="D141" s="430"/>
      <c r="E141" s="436"/>
      <c r="F141" s="430"/>
      <c r="G141" s="440"/>
      <c r="H141" s="430"/>
      <c r="I141" s="430"/>
      <c r="J141" s="430"/>
      <c r="K141" s="409"/>
      <c r="L141" s="430"/>
      <c r="M141" s="439"/>
      <c r="N141" s="439"/>
      <c r="O141" s="421"/>
      <c r="P141" s="422"/>
    </row>
    <row r="142" spans="1:16" ht="14.25" customHeight="1">
      <c r="A142" s="71">
        <f>A135+1</f>
        <v>5004</v>
      </c>
      <c r="B142" s="415" t="str">
        <f>IF(A142&lt;&gt;0,INDEX('Plan. Orçamentária'!$D$11:$K$186,MATCH(A142,'Plan. Orçamentária'!$D$11:$D$186,0),3),0)</f>
        <v>54.03.240</v>
      </c>
      <c r="C142" s="784" t="str">
        <f>IF(A142&lt;&gt;0,INDEX('Plan. Orçamentária'!$D$11:$K$186,MATCH(A142,'Plan. Orçamentária'!$D$11:$D$186,0),4),0)</f>
        <v>Imprimação betuminosa impermeabilizante</v>
      </c>
      <c r="D142" s="784"/>
      <c r="E142" s="784"/>
      <c r="F142" s="784"/>
      <c r="G142" s="784"/>
      <c r="H142" s="784"/>
      <c r="I142" s="784"/>
      <c r="J142" s="784"/>
      <c r="K142" s="784"/>
      <c r="L142" s="784"/>
      <c r="M142" s="784"/>
      <c r="N142" s="784"/>
      <c r="O142" s="417" t="str">
        <f>IF(A142&lt;&gt;0,INDEX('Plan. Orçamentária'!$D$17:$K$186,MATCH(A142,'Plan. Orçamentária'!$D$17:$D$186,0),5),0)</f>
        <v>M2</v>
      </c>
      <c r="P142" s="701">
        <f>TRUNC(SUM(N144),2)</f>
        <v>2624</v>
      </c>
    </row>
    <row r="143" spans="1:16" ht="14.25" customHeight="1">
      <c r="A143" s="71"/>
      <c r="B143" s="418"/>
      <c r="C143" s="380"/>
      <c r="D143" s="430"/>
      <c r="E143" s="430"/>
      <c r="F143" s="430"/>
      <c r="G143" s="431"/>
      <c r="H143" s="430"/>
      <c r="I143" s="431"/>
      <c r="K143" s="426" t="s">
        <v>189</v>
      </c>
      <c r="L143" s="610" t="s">
        <v>187</v>
      </c>
      <c r="M143" s="431"/>
      <c r="N143" s="431" t="s">
        <v>149</v>
      </c>
      <c r="O143" s="441"/>
      <c r="P143" s="422"/>
    </row>
    <row r="144" spans="1:16" ht="14.25" customHeight="1">
      <c r="A144" s="71"/>
      <c r="B144" s="418"/>
      <c r="C144" s="380"/>
      <c r="D144" s="430"/>
      <c r="E144" s="430"/>
      <c r="F144" s="430"/>
      <c r="H144" s="440"/>
      <c r="I144" s="426"/>
      <c r="K144" s="436" t="str">
        <f>T2</f>
        <v>RUA LARANJEIRAS</v>
      </c>
      <c r="L144" s="580">
        <f>V3</f>
        <v>2624</v>
      </c>
      <c r="M144" s="443"/>
      <c r="N144" s="576">
        <f>SUM(L144:L144)</f>
        <v>2624</v>
      </c>
      <c r="O144" s="441"/>
      <c r="P144" s="422"/>
    </row>
    <row r="145" spans="1:16" ht="14.25" customHeight="1">
      <c r="A145" s="71"/>
      <c r="B145" s="418"/>
      <c r="C145" s="380"/>
      <c r="D145" s="430"/>
      <c r="E145" s="430"/>
      <c r="F145" s="430"/>
      <c r="H145" s="440"/>
      <c r="I145" s="426"/>
      <c r="M145" s="443"/>
      <c r="N145" s="439"/>
      <c r="O145" s="441"/>
      <c r="P145" s="422"/>
    </row>
    <row r="146" spans="1:16" ht="14.25" customHeight="1">
      <c r="A146" s="71"/>
      <c r="B146" s="418"/>
      <c r="C146" s="380"/>
      <c r="D146" s="430"/>
      <c r="E146" s="430"/>
      <c r="F146" s="430"/>
      <c r="H146" s="440"/>
      <c r="I146" s="426"/>
      <c r="K146" s="440"/>
      <c r="L146" s="409"/>
      <c r="M146" s="443"/>
      <c r="N146" s="439"/>
      <c r="O146" s="441"/>
      <c r="P146" s="422"/>
    </row>
    <row r="147" spans="1:16" ht="14.25" customHeight="1">
      <c r="A147" s="71"/>
      <c r="B147" s="418"/>
      <c r="C147" s="380"/>
      <c r="D147" s="430"/>
      <c r="E147" s="430"/>
      <c r="F147" s="430"/>
      <c r="G147" s="440"/>
      <c r="H147" s="430"/>
      <c r="I147" s="408"/>
      <c r="J147" s="430"/>
      <c r="K147" s="408"/>
      <c r="L147" s="430"/>
      <c r="M147" s="444"/>
      <c r="N147" s="439"/>
      <c r="O147" s="441"/>
      <c r="P147" s="422"/>
    </row>
    <row r="148" spans="1:16" ht="14.25" customHeight="1">
      <c r="A148" s="71">
        <f>A142+1</f>
        <v>5005</v>
      </c>
      <c r="B148" s="415" t="str">
        <f>IF(A148&lt;&gt;0,INDEX('Plan. Orçamentária'!$D$11:$K$186,MATCH(A148,'Plan. Orçamentária'!$D$11:$D$186,0),3),0)</f>
        <v>54.03.230</v>
      </c>
      <c r="C148" s="784" t="str">
        <f>IF(A148&lt;&gt;0,INDEX('Plan. Orçamentária'!$D$11:$K$186,MATCH(A148,'Plan. Orçamentária'!$D$11:$D$186,0),4),0)</f>
        <v>Imprimação betuminosa ligante</v>
      </c>
      <c r="D148" s="784"/>
      <c r="E148" s="784"/>
      <c r="F148" s="784"/>
      <c r="G148" s="784"/>
      <c r="H148" s="784"/>
      <c r="I148" s="784"/>
      <c r="J148" s="784"/>
      <c r="K148" s="784"/>
      <c r="L148" s="784"/>
      <c r="M148" s="784"/>
      <c r="N148" s="784"/>
      <c r="O148" s="417" t="str">
        <f>IF(A148&lt;&gt;0,INDEX('Plan. Orçamentária'!$D$17:$K$186,MATCH(A148,'Plan. Orçamentária'!$D$17:$D$186,0),5),0)</f>
        <v>M2</v>
      </c>
      <c r="P148" s="701">
        <f>TRUNC(SUM(N150),2)</f>
        <v>2624</v>
      </c>
    </row>
    <row r="149" spans="1:16" ht="14.25" customHeight="1">
      <c r="A149" s="71"/>
      <c r="B149" s="418"/>
      <c r="C149" s="380"/>
      <c r="D149" s="430"/>
      <c r="E149" s="430"/>
      <c r="F149" s="430"/>
      <c r="G149" s="431"/>
      <c r="K149" s="426" t="s">
        <v>189</v>
      </c>
      <c r="L149" s="610" t="s">
        <v>187</v>
      </c>
      <c r="M149" s="431"/>
      <c r="N149" s="431" t="s">
        <v>149</v>
      </c>
      <c r="O149" s="441"/>
      <c r="P149" s="422"/>
    </row>
    <row r="150" spans="1:16" ht="14.25" customHeight="1">
      <c r="A150" s="71"/>
      <c r="B150" s="418"/>
      <c r="C150" s="380"/>
      <c r="D150" s="430"/>
      <c r="E150" s="430"/>
      <c r="F150" s="430"/>
      <c r="K150" s="436" t="str">
        <f>T2</f>
        <v>RUA LARANJEIRAS</v>
      </c>
      <c r="L150" s="580">
        <f>V3</f>
        <v>2624</v>
      </c>
      <c r="M150" s="443"/>
      <c r="N150" s="576">
        <f>SUM(L150:L150)</f>
        <v>2624</v>
      </c>
      <c r="O150" s="441"/>
      <c r="P150" s="422"/>
    </row>
    <row r="151" spans="1:16" ht="14.25" customHeight="1">
      <c r="A151" s="71"/>
      <c r="B151" s="418"/>
      <c r="C151" s="380"/>
      <c r="D151" s="430"/>
      <c r="E151" s="430"/>
      <c r="F151" s="430"/>
      <c r="H151" s="436"/>
      <c r="I151" s="409"/>
      <c r="J151" s="657"/>
      <c r="K151" s="409"/>
      <c r="L151" s="409"/>
      <c r="N151" s="437"/>
      <c r="O151" s="441"/>
      <c r="P151" s="422"/>
    </row>
    <row r="152" spans="1:16" ht="14.25" customHeight="1">
      <c r="A152" s="71"/>
      <c r="B152" s="418"/>
      <c r="C152" s="380"/>
      <c r="D152" s="430"/>
      <c r="E152" s="430"/>
      <c r="F152" s="430"/>
      <c r="H152" s="436"/>
      <c r="I152" s="409"/>
      <c r="J152" s="657"/>
      <c r="K152" s="409"/>
      <c r="L152" s="409"/>
      <c r="N152" s="437"/>
      <c r="O152" s="441"/>
      <c r="P152" s="422"/>
    </row>
    <row r="153" spans="1:16" ht="14.25" customHeight="1">
      <c r="A153" s="71">
        <f>A148+1</f>
        <v>5006</v>
      </c>
      <c r="B153" s="415" t="str">
        <f>IF(A153&lt;&gt;0,INDEX('Plan. Orçamentária'!$D$11:$K$186,MATCH(A153,'Plan. Orçamentária'!$D$11:$D$186,0),3),0)</f>
        <v>54.03.210</v>
      </c>
      <c r="C153" s="784" t="str">
        <f>IF(A153&lt;&gt;0,INDEX('Plan. Orçamentária'!$D$11:$K$186,MATCH(A153,'Plan. Orçamentária'!$D$11:$D$186,0),4),0)</f>
        <v>Camada de rolamento em concreto betuminoso usinado quente - CBUQ</v>
      </c>
      <c r="D153" s="784"/>
      <c r="E153" s="784"/>
      <c r="F153" s="784"/>
      <c r="G153" s="784"/>
      <c r="H153" s="784"/>
      <c r="I153" s="784"/>
      <c r="J153" s="784"/>
      <c r="K153" s="784"/>
      <c r="L153" s="784"/>
      <c r="M153" s="784"/>
      <c r="N153" s="784"/>
      <c r="O153" s="417" t="str">
        <f>IF(A153&lt;&gt;0,INDEX('Plan. Orçamentária'!$D$17:$K$186,MATCH(A153,'Plan. Orçamentária'!$D$17:$D$186,0),5),0)</f>
        <v>M3</v>
      </c>
      <c r="P153" s="701">
        <f>TRUNC(SUM(N155),2)</f>
        <v>104.96</v>
      </c>
    </row>
    <row r="154" spans="1:16" ht="14.25" customHeight="1">
      <c r="A154" s="71"/>
      <c r="B154" s="418"/>
      <c r="C154" s="380"/>
      <c r="D154" s="430"/>
      <c r="E154" s="430"/>
      <c r="F154" s="430"/>
      <c r="H154" s="426" t="s">
        <v>189</v>
      </c>
      <c r="I154" s="610" t="s">
        <v>187</v>
      </c>
      <c r="J154" s="610"/>
      <c r="K154" s="610" t="s">
        <v>166</v>
      </c>
      <c r="L154" s="610" t="s">
        <v>185</v>
      </c>
      <c r="N154" s="431" t="s">
        <v>149</v>
      </c>
      <c r="O154" s="441"/>
      <c r="P154" s="422"/>
    </row>
    <row r="155" spans="1:16" ht="14.25" customHeight="1">
      <c r="A155" s="71"/>
      <c r="B155" s="418"/>
      <c r="C155" s="380"/>
      <c r="D155" s="430"/>
      <c r="E155" s="430"/>
      <c r="F155" s="430"/>
      <c r="H155" s="436" t="str">
        <f>T2</f>
        <v>RUA LARANJEIRAS</v>
      </c>
      <c r="I155" s="580">
        <f>N144</f>
        <v>2624</v>
      </c>
      <c r="J155" s="592" t="s">
        <v>59</v>
      </c>
      <c r="K155" s="580">
        <v>0.04</v>
      </c>
      <c r="L155" s="580">
        <f>I155*K155</f>
        <v>104.96</v>
      </c>
      <c r="N155" s="576">
        <f>SUM(L155:L155)</f>
        <v>104.96</v>
      </c>
      <c r="O155" s="441"/>
      <c r="P155" s="422"/>
    </row>
    <row r="156" spans="1:16" ht="14.25" customHeight="1">
      <c r="A156" s="71"/>
      <c r="B156" s="418"/>
      <c r="C156" s="380"/>
      <c r="D156" s="430"/>
      <c r="E156" s="430"/>
      <c r="F156" s="430"/>
      <c r="G156" s="440"/>
      <c r="H156" s="430"/>
      <c r="I156" s="408"/>
      <c r="J156" s="430"/>
      <c r="K156" s="408"/>
      <c r="L156" s="430"/>
      <c r="M156" s="444"/>
      <c r="N156" s="439"/>
      <c r="O156" s="441"/>
      <c r="P156" s="422"/>
    </row>
    <row r="157" spans="1:16" ht="14.25" customHeight="1">
      <c r="A157" s="48"/>
      <c r="B157" s="412"/>
      <c r="C157" s="783" t="str">
        <f>'Plan. Orçamentária'!E57</f>
        <v>DRENO DE PAVIMENTO</v>
      </c>
      <c r="D157" s="783"/>
      <c r="E157" s="783"/>
      <c r="F157" s="783"/>
      <c r="G157" s="783"/>
      <c r="H157" s="783"/>
      <c r="I157" s="783"/>
      <c r="J157" s="783"/>
      <c r="K157" s="783"/>
      <c r="L157" s="783"/>
      <c r="M157" s="783"/>
      <c r="N157" s="783"/>
      <c r="O157" s="413"/>
      <c r="P157" s="414"/>
    </row>
    <row r="158" spans="1:16" ht="14.25" customHeight="1">
      <c r="A158" s="71">
        <f>'Plan. Orçamentária'!D58</f>
        <v>5007</v>
      </c>
      <c r="B158" s="415" t="str">
        <f>IF(A158&lt;&gt;0,INDEX('Plan. Orçamentária'!$D$11:$K$186,MATCH(A158,'Plan. Orçamentária'!$D$11:$D$186,0),3),0)</f>
        <v>06.01.020</v>
      </c>
      <c r="C158" s="784" t="str">
        <f>IF(A158&lt;&gt;0,INDEX('Plan. Orçamentária'!$D$11:$K$186,MATCH(A158,'Plan. Orçamentária'!$D$11:$D$186,0),4),0)</f>
        <v>Escavação manual em solo de 1ª e 2ª categoria em campo aberto</v>
      </c>
      <c r="D158" s="784"/>
      <c r="E158" s="784"/>
      <c r="F158" s="784"/>
      <c r="G158" s="784"/>
      <c r="H158" s="784"/>
      <c r="I158" s="784"/>
      <c r="J158" s="784"/>
      <c r="K158" s="784"/>
      <c r="L158" s="784"/>
      <c r="M158" s="784"/>
      <c r="N158" s="784"/>
      <c r="O158" s="417" t="str">
        <f>IF(A158&lt;&gt;0,INDEX('Plan. Orçamentária'!$D$17:$K$186,MATCH(A158,'Plan. Orçamentária'!$D$17:$D$186,0),5),0)</f>
        <v>M3</v>
      </c>
      <c r="P158" s="701">
        <f>TRUNC(SUM(N160),2)</f>
        <v>156.47999999999999</v>
      </c>
    </row>
    <row r="159" spans="1:16" ht="14.25" customHeight="1">
      <c r="A159" s="71"/>
      <c r="B159" s="418"/>
      <c r="C159" s="380"/>
      <c r="D159" s="430"/>
      <c r="E159" s="430"/>
      <c r="F159" s="426" t="s">
        <v>193</v>
      </c>
      <c r="G159" s="610" t="s">
        <v>194</v>
      </c>
      <c r="H159" s="610"/>
      <c r="I159" s="610" t="s">
        <v>195</v>
      </c>
      <c r="J159" s="610"/>
      <c r="K159" s="618" t="s">
        <v>167</v>
      </c>
      <c r="L159" s="610" t="s">
        <v>185</v>
      </c>
      <c r="M159" s="431"/>
      <c r="N159" s="431" t="s">
        <v>149</v>
      </c>
      <c r="O159" s="421"/>
      <c r="P159" s="422"/>
    </row>
    <row r="160" spans="1:16" ht="14.25" customHeight="1">
      <c r="A160" s="71"/>
      <c r="B160" s="418"/>
      <c r="C160" s="380"/>
      <c r="D160" s="430"/>
      <c r="E160" s="430"/>
      <c r="F160" s="436" t="str">
        <f>T2</f>
        <v>RUA LARANJEIRAS</v>
      </c>
      <c r="G160" s="575">
        <v>0.4</v>
      </c>
      <c r="H160" s="575" t="s">
        <v>158</v>
      </c>
      <c r="I160" s="575">
        <v>0.4</v>
      </c>
      <c r="J160" s="575" t="s">
        <v>158</v>
      </c>
      <c r="K160" s="576">
        <f>V14</f>
        <v>978</v>
      </c>
      <c r="L160" s="576">
        <f>G160*I160*K160</f>
        <v>156.47999999999999</v>
      </c>
      <c r="M160" s="439"/>
      <c r="N160" s="576">
        <f>SUM(L160:L160)</f>
        <v>156.47999999999999</v>
      </c>
      <c r="O160" s="421"/>
      <c r="P160" s="422"/>
    </row>
    <row r="161" spans="1:16" ht="14.25" customHeight="1">
      <c r="A161" s="71"/>
      <c r="B161" s="418"/>
      <c r="C161" s="380"/>
      <c r="D161" s="430"/>
      <c r="E161" s="430"/>
      <c r="F161" s="430"/>
      <c r="G161" s="430"/>
      <c r="H161" s="430"/>
      <c r="I161" s="430"/>
      <c r="J161" s="430"/>
      <c r="K161" s="430"/>
      <c r="M161" s="439"/>
      <c r="N161" s="439"/>
      <c r="O161" s="421"/>
      <c r="P161" s="422"/>
    </row>
    <row r="162" spans="1:16" ht="14.25" customHeight="1">
      <c r="A162" s="71"/>
      <c r="B162" s="418"/>
      <c r="C162" s="380"/>
      <c r="D162" s="430"/>
      <c r="E162" s="430"/>
      <c r="F162" s="430"/>
      <c r="G162" s="430"/>
      <c r="H162" s="430"/>
      <c r="I162" s="430"/>
      <c r="J162" s="430"/>
      <c r="K162" s="430"/>
      <c r="L162" s="430"/>
      <c r="M162" s="426"/>
      <c r="N162" s="439"/>
      <c r="O162" s="421"/>
      <c r="P162" s="422"/>
    </row>
    <row r="163" spans="1:16" ht="14.25" customHeight="1">
      <c r="A163" s="71">
        <f>A158+1</f>
        <v>5008</v>
      </c>
      <c r="B163" s="455" t="str">
        <f>IF(A163&lt;&gt;0,INDEX('Plan. Orçamentária'!$D$11:$K$186,MATCH(A163,'Plan. Orçamentária'!$D$11:$D$186,0),3),0)</f>
        <v>05.10.023</v>
      </c>
      <c r="C163" s="784" t="str">
        <f>IF(A163&lt;&gt;0,INDEX('Plan. Orçamentária'!$D$11:$K$186,MATCH(A163,'Plan. Orçamentária'!$D$11:$D$186,0),4),0)</f>
        <v>Transporte de solo de 1ª e 2ª categoria por caminhão para distâncias superiores ao 5° km até o 10° km</v>
      </c>
      <c r="D163" s="784"/>
      <c r="E163" s="784"/>
      <c r="F163" s="784"/>
      <c r="G163" s="784"/>
      <c r="H163" s="784"/>
      <c r="I163" s="784"/>
      <c r="J163" s="784"/>
      <c r="K163" s="784"/>
      <c r="L163" s="784"/>
      <c r="M163" s="784"/>
      <c r="N163" s="784"/>
      <c r="O163" s="537" t="str">
        <f>IF(A163&lt;&gt;0,INDEX('Plan. Orçamentária'!$D$17:$K$186,MATCH(A163,'Plan. Orçamentária'!$D$17:$D$186,0),5),0)</f>
        <v>M3</v>
      </c>
      <c r="P163" s="701">
        <f>TRUNC(SUM(N165),2)</f>
        <v>156.47999999999999</v>
      </c>
    </row>
    <row r="164" spans="1:16" ht="22.5" customHeight="1">
      <c r="A164" s="71"/>
      <c r="E164" s="448"/>
      <c r="F164" s="436"/>
      <c r="G164" s="430"/>
      <c r="H164" s="430"/>
      <c r="I164" s="419"/>
      <c r="J164" s="419"/>
      <c r="K164" s="419"/>
      <c r="L164" s="610" t="s">
        <v>196</v>
      </c>
      <c r="M164" s="416"/>
      <c r="N164" s="420" t="s">
        <v>149</v>
      </c>
      <c r="O164" s="421"/>
      <c r="P164" s="422"/>
    </row>
    <row r="165" spans="1:16" ht="14.25" customHeight="1">
      <c r="A165" s="71"/>
      <c r="B165" s="418"/>
      <c r="C165" s="430"/>
      <c r="D165" s="440"/>
      <c r="E165" s="386"/>
      <c r="F165" s="430"/>
      <c r="G165" s="430"/>
      <c r="H165" s="430"/>
      <c r="I165" s="409"/>
      <c r="J165" s="409"/>
      <c r="K165" s="409"/>
      <c r="L165" s="580">
        <f>N160</f>
        <v>156.47999999999999</v>
      </c>
      <c r="M165" s="416"/>
      <c r="N165" s="577">
        <f>SUM(L165:L166)</f>
        <v>156.47999999999999</v>
      </c>
      <c r="O165" s="421"/>
      <c r="P165" s="422"/>
    </row>
    <row r="166" spans="1:16" ht="14.25" customHeight="1">
      <c r="A166" s="71"/>
      <c r="B166" s="418"/>
      <c r="N166" s="439"/>
      <c r="O166" s="421"/>
      <c r="P166" s="422"/>
    </row>
    <row r="167" spans="1:16" ht="14.25" customHeight="1">
      <c r="A167" s="71"/>
      <c r="B167" s="418"/>
      <c r="L167" s="563"/>
      <c r="N167" s="439"/>
      <c r="O167" s="421"/>
      <c r="P167" s="422"/>
    </row>
    <row r="168" spans="1:16" ht="14.25" customHeight="1">
      <c r="A168" s="71"/>
      <c r="B168" s="418"/>
      <c r="K168" s="563"/>
      <c r="N168" s="439"/>
      <c r="O168" s="421"/>
      <c r="P168" s="422"/>
    </row>
    <row r="169" spans="1:16" ht="14.25" customHeight="1">
      <c r="A169" s="71"/>
      <c r="B169" s="418"/>
      <c r="C169" s="380"/>
      <c r="D169" s="408"/>
      <c r="E169" s="408"/>
      <c r="F169" s="68"/>
      <c r="G169" s="430"/>
      <c r="H169" s="430"/>
      <c r="I169" s="440"/>
      <c r="J169" s="430"/>
      <c r="K169" s="439"/>
      <c r="L169" s="430"/>
      <c r="M169" s="439"/>
      <c r="N169" s="439"/>
      <c r="O169" s="421"/>
      <c r="P169" s="422"/>
    </row>
    <row r="170" spans="1:16" ht="14.25" customHeight="1">
      <c r="A170" s="71">
        <f>A163+1</f>
        <v>5009</v>
      </c>
      <c r="B170" s="415" t="str">
        <f>IF(A170&lt;&gt;0,INDEX('Plan. Orçamentária'!$D$11:$K$186,MATCH(A170,'Plan. Orçamentária'!$D$11:$D$186,0),3),0)</f>
        <v>07.10.020</v>
      </c>
      <c r="C170" s="784" t="str">
        <f>IF(A170&lt;&gt;0,INDEX('Plan. Orçamentária'!$D$11:$K$186,MATCH(A170,'Plan. Orçamentária'!$D$11:$D$186,0),4),0)</f>
        <v>Espalhamento de solo em bota-fora com compactação sem controle</v>
      </c>
      <c r="D170" s="784"/>
      <c r="E170" s="784"/>
      <c r="F170" s="784"/>
      <c r="G170" s="784"/>
      <c r="H170" s="784"/>
      <c r="I170" s="784"/>
      <c r="J170" s="784"/>
      <c r="K170" s="784"/>
      <c r="L170" s="784"/>
      <c r="M170" s="784"/>
      <c r="N170" s="784"/>
      <c r="O170" s="417" t="str">
        <f>IF(A170&lt;&gt;0,INDEX('Plan. Orçamentária'!$D$17:$K$186,MATCH(A170,'Plan. Orçamentária'!$D$17:$D$186,0),5),0)</f>
        <v>M3</v>
      </c>
      <c r="P170" s="701">
        <f>TRUNC(SUM(N172),2)</f>
        <v>156.47999999999999</v>
      </c>
    </row>
    <row r="171" spans="1:16" ht="15" customHeight="1">
      <c r="A171" s="71"/>
      <c r="B171" s="418"/>
      <c r="C171" s="380"/>
      <c r="D171" s="408"/>
      <c r="E171" s="408"/>
      <c r="F171" s="408"/>
      <c r="G171" s="426"/>
      <c r="H171" s="426"/>
      <c r="I171" s="431"/>
      <c r="J171" s="408"/>
      <c r="K171" s="426" t="s">
        <v>193</v>
      </c>
      <c r="L171" s="610" t="s">
        <v>185</v>
      </c>
      <c r="N171" s="431" t="s">
        <v>149</v>
      </c>
      <c r="O171" s="421"/>
      <c r="P171" s="422"/>
    </row>
    <row r="172" spans="1:16" ht="16.5" customHeight="1">
      <c r="A172" s="71"/>
      <c r="B172" s="418"/>
      <c r="C172" s="380"/>
      <c r="D172" s="408"/>
      <c r="E172" s="408"/>
      <c r="F172" s="408"/>
      <c r="G172" s="426"/>
      <c r="H172" s="426"/>
      <c r="I172" s="430"/>
      <c r="J172" s="408"/>
      <c r="K172" s="593" t="str">
        <f>T2</f>
        <v>RUA LARANJEIRAS</v>
      </c>
      <c r="L172" s="577">
        <f>N160</f>
        <v>156.47999999999999</v>
      </c>
      <c r="N172" s="577">
        <f>SUM(L172:L172)</f>
        <v>156.47999999999999</v>
      </c>
      <c r="O172" s="421"/>
      <c r="P172" s="422"/>
    </row>
    <row r="173" spans="1:16" ht="14.25" customHeight="1">
      <c r="A173" s="71"/>
      <c r="B173" s="418"/>
      <c r="C173" s="380"/>
      <c r="D173" s="408"/>
      <c r="E173" s="408"/>
      <c r="F173" s="408"/>
      <c r="G173" s="426"/>
      <c r="H173" s="426"/>
      <c r="I173" s="430"/>
      <c r="J173" s="408"/>
      <c r="K173" s="430"/>
      <c r="M173" s="430"/>
      <c r="N173" s="446"/>
      <c r="O173" s="421"/>
      <c r="P173" s="422"/>
    </row>
    <row r="174" spans="1:16" ht="14.25" customHeight="1">
      <c r="A174" s="71"/>
      <c r="B174" s="418"/>
      <c r="C174" s="380"/>
      <c r="D174" s="408"/>
      <c r="E174" s="408"/>
      <c r="F174" s="408"/>
      <c r="G174" s="426"/>
      <c r="H174" s="426"/>
      <c r="I174" s="430"/>
      <c r="J174" s="408"/>
      <c r="K174" s="430"/>
      <c r="L174" s="445"/>
      <c r="M174" s="430"/>
      <c r="N174" s="446"/>
      <c r="O174" s="421"/>
      <c r="P174" s="422"/>
    </row>
    <row r="175" spans="1:16" ht="14.25" customHeight="1">
      <c r="A175" s="71"/>
      <c r="B175" s="418"/>
      <c r="C175" s="380"/>
      <c r="D175" s="408"/>
      <c r="E175" s="408"/>
      <c r="F175" s="408"/>
      <c r="G175" s="426"/>
      <c r="H175" s="426"/>
      <c r="I175" s="430"/>
      <c r="J175" s="408"/>
      <c r="K175" s="430"/>
      <c r="L175" s="445"/>
      <c r="M175" s="430"/>
      <c r="N175" s="446"/>
      <c r="O175" s="421"/>
      <c r="P175" s="422"/>
    </row>
    <row r="176" spans="1:16" ht="14.25" customHeight="1">
      <c r="A176" s="71">
        <f>A170+1</f>
        <v>5010</v>
      </c>
      <c r="B176" s="415" t="str">
        <f>IF(A176&lt;&gt;0,INDEX('Plan. Orçamentária'!$D$11:$K$186,MATCH(A176,'Plan. Orçamentária'!$D$11:$D$186,0),3),0)</f>
        <v>05.09.007</v>
      </c>
      <c r="C176" s="784" t="str">
        <f>IF(A176&lt;&gt;0,INDEX('Plan. Orçamentária'!$D$11:$K$186,MATCH(A176,'Plan. Orçamentária'!$D$11:$D$186,0),4),0)</f>
        <v>Taxa de destinação de resíduo sólido em aterro, tipo solo/terra</v>
      </c>
      <c r="D176" s="784"/>
      <c r="E176" s="784"/>
      <c r="F176" s="784"/>
      <c r="G176" s="784"/>
      <c r="H176" s="784"/>
      <c r="I176" s="784"/>
      <c r="J176" s="784"/>
      <c r="K176" s="784"/>
      <c r="L176" s="784"/>
      <c r="M176" s="784"/>
      <c r="N176" s="784"/>
      <c r="O176" s="417" t="str">
        <f>IF(A176&lt;&gt;0,INDEX('Plan. Orçamentária'!$D$17:$K$186,MATCH(A176,'Plan. Orçamentária'!$D$17:$D$186,0),5),0)</f>
        <v>M3</v>
      </c>
      <c r="P176" s="701">
        <f>TRUNC(SUM(N178),2)</f>
        <v>203.42</v>
      </c>
    </row>
    <row r="177" spans="1:16" ht="14.25" customHeight="1">
      <c r="A177" s="71"/>
      <c r="B177" s="418"/>
      <c r="C177" s="380"/>
      <c r="D177" s="430"/>
      <c r="E177" s="430"/>
      <c r="F177" s="430"/>
      <c r="G177" s="431"/>
      <c r="H177" s="430"/>
      <c r="I177" s="426" t="s">
        <v>193</v>
      </c>
      <c r="J177" s="610" t="s">
        <v>184</v>
      </c>
      <c r="K177" s="610"/>
      <c r="L177" s="610" t="s">
        <v>185</v>
      </c>
      <c r="N177" s="431" t="s">
        <v>149</v>
      </c>
      <c r="O177" s="421"/>
      <c r="P177" s="422"/>
    </row>
    <row r="178" spans="1:16" ht="14.25" customHeight="1">
      <c r="A178" s="71"/>
      <c r="B178" s="418"/>
      <c r="C178" s="380"/>
      <c r="D178" s="430"/>
      <c r="E178" s="430"/>
      <c r="F178" s="430"/>
      <c r="G178" s="440"/>
      <c r="H178" s="430"/>
      <c r="I178" s="593" t="str">
        <f>T2</f>
        <v>RUA LARANJEIRAS</v>
      </c>
      <c r="J178" s="577">
        <v>1.3</v>
      </c>
      <c r="K178" s="577"/>
      <c r="L178" s="577">
        <f>L160</f>
        <v>156.47999999999999</v>
      </c>
      <c r="N178" s="577">
        <f>J178*L178</f>
        <v>203.42</v>
      </c>
      <c r="O178" s="421"/>
      <c r="P178" s="422"/>
    </row>
    <row r="179" spans="1:16" ht="14.25" customHeight="1">
      <c r="A179" s="71"/>
      <c r="B179" s="418"/>
      <c r="C179" s="380"/>
      <c r="D179" s="430"/>
      <c r="E179" s="430"/>
      <c r="F179" s="430"/>
      <c r="G179" s="440"/>
      <c r="H179" s="430"/>
      <c r="I179" s="430"/>
      <c r="J179" s="430"/>
      <c r="K179" s="430"/>
      <c r="L179" s="430"/>
      <c r="M179" s="439"/>
      <c r="N179" s="439"/>
      <c r="O179" s="421"/>
      <c r="P179" s="422"/>
    </row>
    <row r="180" spans="1:16" ht="14.25" customHeight="1">
      <c r="A180" s="71"/>
      <c r="B180" s="418"/>
      <c r="C180" s="380"/>
      <c r="D180" s="430"/>
      <c r="E180" s="430"/>
      <c r="F180" s="430"/>
      <c r="G180" s="440"/>
      <c r="H180" s="430"/>
      <c r="I180" s="430"/>
      <c r="J180" s="430"/>
      <c r="K180" s="439"/>
      <c r="L180" s="430"/>
      <c r="M180" s="439"/>
      <c r="N180" s="439"/>
      <c r="O180" s="421"/>
      <c r="P180" s="422"/>
    </row>
    <row r="181" spans="1:16" ht="14.25" customHeight="1">
      <c r="A181" s="71">
        <f>A176+1</f>
        <v>5011</v>
      </c>
      <c r="B181" s="415" t="str">
        <f>IF(A181&lt;&gt;0,INDEX('Plan. Orçamentária'!$D$11:$K$186,MATCH(A181,'Plan. Orçamentária'!$D$11:$D$186,0),3),0)</f>
        <v>08.05.180</v>
      </c>
      <c r="C181" s="784" t="str">
        <f>IF(A181&lt;&gt;0,INDEX('Plan. Orçamentária'!$D$11:$K$186,MATCH(A181,'Plan. Orçamentária'!$D$11:$D$186,0),4),0)</f>
        <v>Manta geotêxtil com resistência à tração longitudinal de 10kN/m e transversal de 9kN/m</v>
      </c>
      <c r="D181" s="784"/>
      <c r="E181" s="784"/>
      <c r="F181" s="784"/>
      <c r="G181" s="784"/>
      <c r="H181" s="784"/>
      <c r="I181" s="784"/>
      <c r="J181" s="784"/>
      <c r="K181" s="784"/>
      <c r="L181" s="784"/>
      <c r="M181" s="784"/>
      <c r="N181" s="784"/>
      <c r="O181" s="417" t="str">
        <f>IF(A181&lt;&gt;0,INDEX('Plan. Orçamentária'!$D$17:$K$186,MATCH(A181,'Plan. Orçamentária'!$D$17:$D$186,0),5),0)</f>
        <v>M2</v>
      </c>
      <c r="P181" s="701">
        <f>TRUNC(SUM(N184),2)</f>
        <v>1711.5</v>
      </c>
    </row>
    <row r="182" spans="1:16" ht="14.25" customHeight="1">
      <c r="A182" s="71"/>
      <c r="B182" s="415"/>
      <c r="C182" s="416"/>
      <c r="D182" s="416"/>
      <c r="E182" s="416"/>
      <c r="F182" s="416"/>
      <c r="G182" s="416"/>
      <c r="H182" s="416"/>
      <c r="I182" s="416"/>
      <c r="J182" s="416"/>
      <c r="K182" s="416"/>
      <c r="L182" s="416"/>
      <c r="M182" s="416"/>
      <c r="N182" s="416"/>
      <c r="O182" s="417"/>
      <c r="P182" s="428"/>
    </row>
    <row r="183" spans="1:16" ht="17.25" customHeight="1">
      <c r="A183" s="71"/>
      <c r="B183" s="418"/>
      <c r="C183" s="426" t="s">
        <v>193</v>
      </c>
      <c r="D183" s="610" t="s">
        <v>167</v>
      </c>
      <c r="E183" s="571"/>
      <c r="F183" s="610" t="s">
        <v>166</v>
      </c>
      <c r="G183" s="571"/>
      <c r="H183" s="610" t="s">
        <v>197</v>
      </c>
      <c r="I183" s="610" t="s">
        <v>198</v>
      </c>
      <c r="J183" s="571"/>
      <c r="K183" s="610" t="s">
        <v>199</v>
      </c>
      <c r="L183" s="610" t="s">
        <v>200</v>
      </c>
      <c r="M183" s="431"/>
      <c r="N183" s="431" t="s">
        <v>149</v>
      </c>
      <c r="O183" s="421"/>
      <c r="P183" s="422"/>
    </row>
    <row r="184" spans="1:16" ht="17.25" customHeight="1">
      <c r="A184" s="71"/>
      <c r="B184" s="418"/>
      <c r="C184" s="593" t="str">
        <f>T2</f>
        <v>RUA LARANJEIRAS</v>
      </c>
      <c r="D184" s="575">
        <v>0.4</v>
      </c>
      <c r="E184" s="575" t="s">
        <v>59</v>
      </c>
      <c r="F184" s="575">
        <v>0.4</v>
      </c>
      <c r="G184" s="575" t="s">
        <v>59</v>
      </c>
      <c r="H184" s="575">
        <v>0.15</v>
      </c>
      <c r="I184" s="580">
        <f>(D184*2)+(F184*2)+H184</f>
        <v>1.75</v>
      </c>
      <c r="J184" s="572" t="s">
        <v>59</v>
      </c>
      <c r="K184" s="577">
        <f>K160</f>
        <v>978</v>
      </c>
      <c r="L184" s="577">
        <f>K184*I184</f>
        <v>1711.5</v>
      </c>
      <c r="M184" s="431"/>
      <c r="N184" s="577">
        <f>L184</f>
        <v>1711.5</v>
      </c>
      <c r="O184" s="421"/>
      <c r="P184" s="422"/>
    </row>
    <row r="185" spans="1:16" ht="14.25" customHeight="1">
      <c r="A185" s="71"/>
      <c r="B185" s="418"/>
      <c r="C185" s="380"/>
      <c r="D185" s="430"/>
      <c r="E185" s="430"/>
      <c r="F185" s="430"/>
      <c r="G185" s="440"/>
      <c r="H185" s="430"/>
      <c r="I185" s="430"/>
      <c r="J185" s="430"/>
      <c r="K185" s="439"/>
      <c r="L185" s="430"/>
      <c r="M185" s="439"/>
      <c r="N185" s="439"/>
      <c r="O185" s="421"/>
      <c r="P185" s="422"/>
    </row>
    <row r="186" spans="1:16" ht="14.25" customHeight="1">
      <c r="A186" s="71"/>
      <c r="B186" s="418"/>
      <c r="C186" s="380"/>
      <c r="D186" s="430"/>
      <c r="E186" s="430"/>
      <c r="F186" s="430"/>
      <c r="G186" s="440"/>
      <c r="H186" s="430"/>
      <c r="I186" s="430"/>
      <c r="J186" s="430"/>
      <c r="K186" s="439"/>
      <c r="L186" s="430"/>
      <c r="M186" s="439"/>
      <c r="N186" s="439"/>
      <c r="O186" s="421"/>
      <c r="P186" s="422"/>
    </row>
    <row r="187" spans="1:16" ht="14.25" customHeight="1">
      <c r="A187" s="71"/>
      <c r="B187" s="418"/>
      <c r="C187" s="380"/>
      <c r="D187" s="430"/>
      <c r="E187" s="430"/>
      <c r="F187" s="430"/>
      <c r="G187" s="430"/>
      <c r="H187" s="430"/>
      <c r="I187" s="430"/>
      <c r="J187" s="430"/>
      <c r="K187" s="430"/>
      <c r="L187" s="430"/>
      <c r="M187" s="426"/>
      <c r="N187" s="439"/>
      <c r="O187" s="421"/>
      <c r="P187" s="422"/>
    </row>
    <row r="188" spans="1:16" ht="14.25" customHeight="1">
      <c r="A188" s="71">
        <f>A181+1</f>
        <v>5012</v>
      </c>
      <c r="B188" s="415" t="str">
        <f>IF(A188&lt;&gt;0,INDEX('Plan. Orçamentária'!$D$11:$K$186,MATCH(A188,'Plan. Orçamentária'!$D$11:$D$186,0),3),0)</f>
        <v>08.05.100</v>
      </c>
      <c r="C188" s="784" t="str">
        <f>IF(A188&lt;&gt;0,INDEX('Plan. Orçamentária'!$D$11:$K$186,MATCH(A188,'Plan. Orçamentária'!$D$11:$D$186,0),4),0)</f>
        <v>Dreno com pedra britada</v>
      </c>
      <c r="D188" s="784"/>
      <c r="E188" s="784"/>
      <c r="F188" s="784"/>
      <c r="G188" s="784"/>
      <c r="H188" s="784"/>
      <c r="I188" s="784"/>
      <c r="J188" s="784"/>
      <c r="K188" s="784"/>
      <c r="L188" s="784"/>
      <c r="M188" s="784"/>
      <c r="N188" s="784"/>
      <c r="O188" s="417" t="str">
        <f>IF(A188&lt;&gt;0,INDEX('Plan. Orçamentária'!$D$17:$K$186,MATCH(A188,'Plan. Orçamentária'!$D$17:$D$186,0),5),0)</f>
        <v>M3</v>
      </c>
      <c r="P188" s="701">
        <f>TRUNC(SUM(N190),2)</f>
        <v>156.47999999999999</v>
      </c>
    </row>
    <row r="189" spans="1:16" ht="14.25" customHeight="1">
      <c r="A189" s="71"/>
      <c r="B189" s="418"/>
      <c r="C189" s="380"/>
      <c r="D189" s="408"/>
      <c r="E189" s="426"/>
      <c r="K189" s="426" t="s">
        <v>193</v>
      </c>
      <c r="L189" s="610" t="s">
        <v>196</v>
      </c>
      <c r="M189" s="431"/>
      <c r="N189" s="431" t="s">
        <v>149</v>
      </c>
      <c r="O189" s="421"/>
      <c r="P189" s="422"/>
    </row>
    <row r="190" spans="1:16" ht="15">
      <c r="A190" s="71"/>
      <c r="B190" s="418"/>
      <c r="C190" s="380"/>
      <c r="D190" s="408"/>
      <c r="E190" s="444"/>
      <c r="K190" s="593" t="str">
        <f>T2</f>
        <v>RUA LARANJEIRAS</v>
      </c>
      <c r="L190" s="580">
        <f>L160</f>
        <v>156.47999999999999</v>
      </c>
      <c r="M190" s="439"/>
      <c r="N190" s="577">
        <f>L190</f>
        <v>156.47999999999999</v>
      </c>
      <c r="O190" s="421"/>
      <c r="P190" s="422"/>
    </row>
    <row r="191" spans="1:16" ht="14.25" customHeight="1">
      <c r="A191" s="71"/>
      <c r="B191" s="418"/>
      <c r="C191" s="380"/>
      <c r="D191" s="447"/>
      <c r="E191" s="408"/>
      <c r="F191" s="68"/>
      <c r="G191" s="430"/>
      <c r="H191" s="432"/>
      <c r="I191" s="430"/>
      <c r="J191" s="430"/>
      <c r="K191" s="439"/>
      <c r="L191" s="430"/>
      <c r="M191" s="439"/>
      <c r="N191" s="439"/>
      <c r="O191" s="421"/>
      <c r="P191" s="422"/>
    </row>
    <row r="192" spans="1:16" ht="14.25" customHeight="1">
      <c r="A192" s="71"/>
      <c r="B192" s="418"/>
      <c r="C192" s="380"/>
      <c r="D192" s="447"/>
      <c r="E192" s="408"/>
      <c r="F192" s="68"/>
      <c r="G192" s="430"/>
      <c r="H192" s="432"/>
      <c r="I192" s="430"/>
      <c r="J192" s="430"/>
      <c r="K192" s="439"/>
      <c r="L192" s="430"/>
      <c r="M192" s="439"/>
      <c r="N192" s="439"/>
      <c r="O192" s="421"/>
      <c r="P192" s="422"/>
    </row>
    <row r="193" spans="1:16" ht="14.25" customHeight="1">
      <c r="A193" s="71">
        <f>A188+1</f>
        <v>5013</v>
      </c>
      <c r="B193" s="415" t="str">
        <f>IF(A193&lt;&gt;0,INDEX('Plan. Orçamentária'!$D$11:$K$186,MATCH(A193,'Plan. Orçamentária'!$D$11:$D$186,0),3),0)</f>
        <v>46.13.020</v>
      </c>
      <c r="C193" s="784" t="str">
        <f>IF(A193&lt;&gt;0,INDEX('Plan. Orçamentária'!$D$11:$K$186,MATCH(A193,'Plan. Orçamentária'!$D$11:$D$186,0),4),0)</f>
        <v>Tubo em polietileno de alta densidade corrugado perfurado, DN= 4´, inclusive conexões</v>
      </c>
      <c r="D193" s="784"/>
      <c r="E193" s="784"/>
      <c r="F193" s="784"/>
      <c r="G193" s="784"/>
      <c r="H193" s="784"/>
      <c r="I193" s="784"/>
      <c r="J193" s="784"/>
      <c r="K193" s="784"/>
      <c r="L193" s="784"/>
      <c r="M193" s="784"/>
      <c r="N193" s="784"/>
      <c r="O193" s="417" t="str">
        <f>IF(A193&lt;&gt;0,INDEX('Plan. Orçamentária'!$D$17:$K$186,MATCH(A193,'Plan. Orçamentária'!$D$17:$D$186,0),5),0)</f>
        <v>M</v>
      </c>
      <c r="P193" s="701">
        <f>TRUNC(SUM(N195),2)</f>
        <v>978</v>
      </c>
    </row>
    <row r="194" spans="1:16" ht="14.25" customHeight="1">
      <c r="A194" s="71"/>
      <c r="B194" s="418"/>
      <c r="C194" s="380"/>
      <c r="D194" s="408"/>
      <c r="E194" s="408"/>
      <c r="F194" s="408"/>
      <c r="G194" s="426"/>
      <c r="J194" s="657"/>
      <c r="K194" s="426" t="s">
        <v>193</v>
      </c>
      <c r="L194" s="610" t="s">
        <v>167</v>
      </c>
      <c r="M194" s="431"/>
      <c r="N194" s="431" t="s">
        <v>149</v>
      </c>
      <c r="O194" s="421"/>
      <c r="P194" s="422"/>
    </row>
    <row r="195" spans="1:16" ht="18.75" customHeight="1">
      <c r="A195" s="71"/>
      <c r="B195" s="418"/>
      <c r="C195" s="380"/>
      <c r="D195" s="408"/>
      <c r="E195" s="408"/>
      <c r="F195" s="408"/>
      <c r="G195" s="426"/>
      <c r="J195" s="657"/>
      <c r="K195" s="593" t="str">
        <f>T2</f>
        <v>RUA LARANJEIRAS</v>
      </c>
      <c r="L195" s="575">
        <f>ROUNDUP(K184,0)</f>
        <v>978</v>
      </c>
      <c r="M195" s="439"/>
      <c r="N195" s="577">
        <f>TRUNC(SUM(L195),2)</f>
        <v>978</v>
      </c>
      <c r="O195" s="421"/>
      <c r="P195" s="422"/>
    </row>
    <row r="196" spans="1:16" ht="14.25" customHeight="1">
      <c r="A196" s="71"/>
      <c r="B196" s="418"/>
      <c r="C196" s="380"/>
      <c r="D196" s="408"/>
      <c r="E196" s="408"/>
      <c r="F196" s="408"/>
      <c r="G196" s="426"/>
      <c r="H196" s="426"/>
      <c r="I196" s="430"/>
      <c r="J196" s="408"/>
      <c r="K196" s="409"/>
      <c r="L196" s="430"/>
      <c r="M196" s="439"/>
      <c r="N196" s="439"/>
      <c r="O196" s="421"/>
      <c r="P196" s="422"/>
    </row>
    <row r="197" spans="1:16" ht="14.25" customHeight="1">
      <c r="A197" s="72">
        <f>'Plan. Orçamentária'!D66</f>
        <v>6</v>
      </c>
      <c r="B197" s="412"/>
      <c r="C197" s="783" t="str">
        <f>'Plan. Orçamentária'!E66</f>
        <v>SARJETÃO</v>
      </c>
      <c r="D197" s="783"/>
      <c r="E197" s="783"/>
      <c r="F197" s="783"/>
      <c r="G197" s="783"/>
      <c r="H197" s="783"/>
      <c r="I197" s="783"/>
      <c r="J197" s="783"/>
      <c r="K197" s="783"/>
      <c r="L197" s="783"/>
      <c r="M197" s="783"/>
      <c r="N197" s="783"/>
      <c r="O197" s="413"/>
      <c r="P197" s="414"/>
    </row>
    <row r="198" spans="1:16" ht="14.25" customHeight="1">
      <c r="A198" s="71">
        <f>'Plan. Orçamentária'!D67</f>
        <v>6001</v>
      </c>
      <c r="B198" s="415" t="str">
        <f>IF(A198&lt;&gt;0,INDEX('Plan. Orçamentária'!$D$11:$K$186,MATCH(A198,'Plan. Orçamentária'!$D$11:$D$186,0),3),0)</f>
        <v>54.06.151</v>
      </c>
      <c r="C198" s="784" t="str">
        <f>IF(A198&lt;&gt;0,INDEX('Plan. Orçamentária'!$D$11:$K$186,MATCH(A198,'Plan. Orçamentária'!$D$11:$D$186,0),4),0)</f>
        <v>Execução de perfil extrusado no local, sem concreto</v>
      </c>
      <c r="D198" s="784"/>
      <c r="E198" s="784"/>
      <c r="F198" s="784"/>
      <c r="G198" s="784"/>
      <c r="H198" s="784"/>
      <c r="I198" s="784"/>
      <c r="J198" s="784"/>
      <c r="K198" s="784"/>
      <c r="L198" s="784"/>
      <c r="M198" s="784"/>
      <c r="N198" s="784"/>
      <c r="O198" s="417" t="str">
        <f>IF(A198&lt;&gt;0,INDEX('Plan. Orçamentária'!$D$17:$K$186,MATCH(A198,'Plan. Orçamentária'!$D$17:$D$186,0),5),0)</f>
        <v>M3</v>
      </c>
      <c r="P198" s="701">
        <f>TRUNC(SUM(N200),2)</f>
        <v>149.44</v>
      </c>
    </row>
    <row r="199" spans="1:16" ht="14.25" customHeight="1">
      <c r="A199" s="378"/>
      <c r="B199" s="418"/>
      <c r="C199" s="380"/>
      <c r="D199" s="430"/>
      <c r="E199" s="430"/>
      <c r="H199" s="426" t="s">
        <v>201</v>
      </c>
      <c r="I199" s="613" t="s">
        <v>167</v>
      </c>
      <c r="J199" s="610"/>
      <c r="K199" s="613" t="s">
        <v>108</v>
      </c>
      <c r="L199" s="610" t="s">
        <v>196</v>
      </c>
      <c r="N199" s="431" t="s">
        <v>149</v>
      </c>
      <c r="O199" s="421"/>
      <c r="P199" s="422"/>
    </row>
    <row r="200" spans="1:16" ht="19.5" customHeight="1">
      <c r="A200" s="378"/>
      <c r="B200" s="418"/>
      <c r="C200" s="380"/>
      <c r="D200" s="437" t="s">
        <v>202</v>
      </c>
      <c r="E200" s="437"/>
      <c r="H200" s="593" t="str">
        <f>T2</f>
        <v>RUA LARANJEIRAS</v>
      </c>
      <c r="I200" s="575">
        <f>L195</f>
        <v>978</v>
      </c>
      <c r="J200" s="575" t="s">
        <v>158</v>
      </c>
      <c r="K200" s="594">
        <v>0.15279999999999999</v>
      </c>
      <c r="L200" s="580">
        <f>I200*K200</f>
        <v>149.44</v>
      </c>
      <c r="N200" s="575">
        <f>SUM(L200:L200)</f>
        <v>149.44</v>
      </c>
      <c r="O200" s="421"/>
      <c r="P200" s="422"/>
    </row>
    <row r="201" spans="1:16" ht="14.25" customHeight="1">
      <c r="A201" s="378"/>
      <c r="B201" s="418"/>
      <c r="C201" s="451"/>
      <c r="F201" s="432"/>
      <c r="G201" s="430"/>
      <c r="H201" s="430"/>
      <c r="I201" s="439"/>
      <c r="M201" s="432"/>
      <c r="N201" s="442"/>
      <c r="O201" s="421"/>
      <c r="P201" s="422"/>
    </row>
    <row r="202" spans="1:16" ht="14.25" customHeight="1">
      <c r="A202" s="71"/>
      <c r="B202" s="418"/>
      <c r="C202" s="451"/>
      <c r="D202" s="432"/>
      <c r="E202" s="432"/>
      <c r="F202" s="432"/>
      <c r="G202" s="432"/>
      <c r="H202" s="432"/>
      <c r="I202" s="432"/>
      <c r="J202" s="432"/>
      <c r="K202" s="432"/>
      <c r="L202" s="432"/>
      <c r="M202" s="452"/>
      <c r="N202" s="442"/>
      <c r="O202" s="421"/>
      <c r="P202" s="422"/>
    </row>
    <row r="203" spans="1:16" ht="14.25" customHeight="1">
      <c r="A203" s="71">
        <f>A198+1</f>
        <v>6002</v>
      </c>
      <c r="B203" s="415" t="str">
        <f>IF(A203&lt;&gt;0,INDEX('Plan. Orçamentária'!$D$11:$K$186,MATCH(A203,'Plan. Orçamentária'!$D$11:$D$186,0),3),0)</f>
        <v>54.06.100</v>
      </c>
      <c r="C203" s="785" t="str">
        <f>IF(A203&lt;&gt;0,INDEX('Plan. Orçamentária'!$D$11:$K$186,MATCH(A203,'Plan. Orçamentária'!$D$11:$D$186,0),4),0)</f>
        <v>Base em concreto com fck de 20 MPa, para guias, sarjetas ou sarjetões</v>
      </c>
      <c r="D203" s="785"/>
      <c r="E203" s="785"/>
      <c r="F203" s="785"/>
      <c r="G203" s="785"/>
      <c r="H203" s="785"/>
      <c r="I203" s="785"/>
      <c r="J203" s="785"/>
      <c r="K203" s="785"/>
      <c r="L203" s="785"/>
      <c r="M203" s="785"/>
      <c r="N203" s="785"/>
      <c r="O203" s="417" t="str">
        <f>IF(A203&lt;&gt;0,INDEX('Plan. Orçamentária'!$D$17:$K$186,MATCH(A203,'Plan. Orçamentária'!$D$17:$D$186,0),5),0)</f>
        <v>M3</v>
      </c>
      <c r="P203" s="701">
        <f>TRUNC(SUM(N205),2)</f>
        <v>88.02</v>
      </c>
    </row>
    <row r="204" spans="1:16" ht="14.25" customHeight="1">
      <c r="A204" s="378"/>
      <c r="B204" s="418"/>
      <c r="C204" s="451"/>
      <c r="D204" s="432"/>
      <c r="E204" s="432"/>
      <c r="F204" s="432"/>
      <c r="G204" s="453"/>
      <c r="H204" s="426" t="s">
        <v>203</v>
      </c>
      <c r="I204" s="613" t="s">
        <v>167</v>
      </c>
      <c r="J204" s="610"/>
      <c r="K204" s="613" t="s">
        <v>204</v>
      </c>
      <c r="L204" s="610" t="s">
        <v>196</v>
      </c>
      <c r="M204" s="453"/>
      <c r="N204" s="453" t="s">
        <v>149</v>
      </c>
      <c r="O204" s="421"/>
      <c r="P204" s="422"/>
    </row>
    <row r="205" spans="1:16" ht="25.5" customHeight="1">
      <c r="A205" s="71"/>
      <c r="B205" s="418"/>
      <c r="C205" s="451"/>
      <c r="D205" s="437"/>
      <c r="E205" s="437"/>
      <c r="F205" s="457"/>
      <c r="H205" s="593" t="str">
        <f>T2</f>
        <v>RUA LARANJEIRAS</v>
      </c>
      <c r="I205" s="575">
        <f>I200</f>
        <v>978</v>
      </c>
      <c r="J205" s="575" t="s">
        <v>158</v>
      </c>
      <c r="K205" s="594">
        <f>0.9*0.1</f>
        <v>0.09</v>
      </c>
      <c r="L205" s="580">
        <f>I205*K205</f>
        <v>88.02</v>
      </c>
      <c r="M205" s="524"/>
      <c r="N205" s="575">
        <f>SUM(L205:L205)</f>
        <v>88.02</v>
      </c>
      <c r="O205" s="421"/>
      <c r="P205" s="422"/>
    </row>
    <row r="206" spans="1:16" ht="14.25" customHeight="1">
      <c r="A206" s="71"/>
      <c r="B206" s="418"/>
      <c r="C206" s="451"/>
      <c r="D206" s="437"/>
      <c r="E206" s="437"/>
      <c r="F206" s="457"/>
      <c r="H206" s="430"/>
      <c r="I206" s="439"/>
      <c r="M206" s="524"/>
      <c r="N206" s="442"/>
      <c r="O206" s="421"/>
      <c r="P206" s="422"/>
    </row>
    <row r="207" spans="1:16" ht="14.25" customHeight="1">
      <c r="A207" s="71"/>
      <c r="B207" s="418"/>
      <c r="C207" s="451"/>
      <c r="D207" s="437"/>
      <c r="E207" s="437"/>
      <c r="F207" s="457"/>
      <c r="H207" s="432"/>
      <c r="I207" s="432"/>
      <c r="J207" s="579"/>
      <c r="K207" s="409"/>
      <c r="L207" s="432"/>
      <c r="M207" s="524"/>
      <c r="N207" s="442"/>
      <c r="O207" s="421"/>
      <c r="P207" s="422"/>
    </row>
    <row r="208" spans="1:16" ht="14.25" customHeight="1">
      <c r="A208" s="71"/>
      <c r="B208" s="418"/>
      <c r="C208" s="451"/>
      <c r="D208" s="437"/>
      <c r="E208" s="437"/>
      <c r="F208" s="457"/>
      <c r="G208" s="432"/>
      <c r="H208" s="432"/>
      <c r="I208" s="432"/>
      <c r="J208" s="432"/>
      <c r="K208" s="409"/>
      <c r="L208" s="432"/>
      <c r="M208" s="432"/>
      <c r="N208" s="442"/>
      <c r="O208" s="421"/>
      <c r="P208" s="422"/>
    </row>
    <row r="209" spans="1:16" ht="14.25" customHeight="1">
      <c r="A209" s="71">
        <f>A203+1</f>
        <v>6003</v>
      </c>
      <c r="B209" s="415" t="str">
        <f>IF(A209&lt;&gt;0,INDEX('Plan. Orçamentária'!$D$11:$K$186,MATCH(A209,'Plan. Orçamentária'!$D$11:$D$186,0),3),0)</f>
        <v>11.01.260</v>
      </c>
      <c r="C209" s="785" t="str">
        <f>IF(A209&lt;&gt;0,INDEX('Plan. Orçamentária'!$D$11:$K$186,MATCH(A209,'Plan. Orçamentária'!$D$11:$D$186,0),4),0)</f>
        <v>Concreto usinado, fck = 20 MPa - para bombeamento</v>
      </c>
      <c r="D209" s="785"/>
      <c r="E209" s="785"/>
      <c r="F209" s="785"/>
      <c r="G209" s="785"/>
      <c r="H209" s="785"/>
      <c r="I209" s="785"/>
      <c r="J209" s="785"/>
      <c r="K209" s="785"/>
      <c r="L209" s="785"/>
      <c r="M209" s="785"/>
      <c r="N209" s="785"/>
      <c r="O209" s="417" t="str">
        <f>IF(A209&lt;&gt;0,INDEX('Plan. Orçamentária'!$D$17:$K$186,MATCH(A209,'Plan. Orçamentária'!$D$17:$D$186,0),5),0)</f>
        <v>M3</v>
      </c>
      <c r="P209" s="701">
        <f>TRUNC(SUM(N211),2)</f>
        <v>149.44</v>
      </c>
    </row>
    <row r="210" spans="1:16" ht="14.25" customHeight="1">
      <c r="A210" s="378"/>
      <c r="B210" s="418"/>
      <c r="C210" s="451"/>
      <c r="D210" s="432"/>
      <c r="E210" s="432"/>
      <c r="F210" s="432"/>
      <c r="G210" s="453"/>
      <c r="H210" s="426" t="s">
        <v>201</v>
      </c>
      <c r="I210" s="613" t="s">
        <v>167</v>
      </c>
      <c r="J210" s="610"/>
      <c r="K210" s="613" t="s">
        <v>108</v>
      </c>
      <c r="L210" s="610" t="s">
        <v>196</v>
      </c>
      <c r="M210" s="453"/>
      <c r="N210" s="453" t="s">
        <v>149</v>
      </c>
      <c r="O210" s="421"/>
      <c r="P210" s="422"/>
    </row>
    <row r="211" spans="1:16" ht="26.25" customHeight="1">
      <c r="A211" s="71"/>
      <c r="B211" s="418"/>
      <c r="C211" s="451"/>
      <c r="D211" s="437"/>
      <c r="E211" s="437"/>
      <c r="F211" s="457"/>
      <c r="H211" s="593" t="str">
        <f>T2</f>
        <v>RUA LARANJEIRAS</v>
      </c>
      <c r="I211" s="575">
        <f>I205</f>
        <v>978</v>
      </c>
      <c r="J211" s="575" t="s">
        <v>158</v>
      </c>
      <c r="K211" s="594">
        <f>K200</f>
        <v>0.15279999999999999</v>
      </c>
      <c r="L211" s="580">
        <f>I211*K211</f>
        <v>149.44</v>
      </c>
      <c r="M211" s="525"/>
      <c r="N211" s="575">
        <f>SUM(L211:L211)</f>
        <v>149.44</v>
      </c>
      <c r="O211" s="421"/>
      <c r="P211" s="422"/>
    </row>
    <row r="212" spans="1:16" ht="14.25" customHeight="1">
      <c r="A212" s="71"/>
      <c r="B212" s="418"/>
      <c r="C212" s="451"/>
      <c r="D212" s="437"/>
      <c r="E212" s="437"/>
      <c r="F212" s="457"/>
      <c r="G212" s="432"/>
      <c r="H212" s="430"/>
      <c r="I212" s="439"/>
      <c r="M212" s="432"/>
      <c r="N212" s="442"/>
      <c r="O212" s="421"/>
      <c r="P212" s="422"/>
    </row>
    <row r="213" spans="1:16" ht="14.25" customHeight="1">
      <c r="A213" s="71"/>
      <c r="B213" s="418"/>
      <c r="C213" s="451"/>
      <c r="D213" s="437"/>
      <c r="E213" s="437"/>
      <c r="F213" s="457"/>
      <c r="G213" s="432"/>
      <c r="H213" s="432"/>
      <c r="I213" s="432"/>
      <c r="J213" s="432"/>
      <c r="K213" s="409"/>
      <c r="L213" s="432"/>
      <c r="M213" s="432"/>
      <c r="N213" s="442"/>
      <c r="O213" s="421"/>
      <c r="P213" s="422"/>
    </row>
    <row r="214" spans="1:16" ht="14.25" customHeight="1">
      <c r="A214" s="71"/>
      <c r="B214" s="418"/>
      <c r="C214" s="451"/>
      <c r="D214" s="437"/>
      <c r="E214" s="437"/>
      <c r="F214" s="457"/>
      <c r="G214" s="432"/>
      <c r="H214" s="432"/>
      <c r="I214" s="432"/>
      <c r="J214" s="432"/>
      <c r="K214" s="409"/>
      <c r="L214" s="432"/>
      <c r="M214" s="432"/>
      <c r="N214" s="442"/>
      <c r="O214" s="421"/>
      <c r="P214" s="422"/>
    </row>
    <row r="215" spans="1:16" ht="14.25" customHeight="1">
      <c r="A215" s="71">
        <f>A209+1</f>
        <v>6004</v>
      </c>
      <c r="B215" s="415" t="str">
        <f>IF(A215&lt;&gt;0,INDEX('Plan. Orçamentária'!$D$11:$K$186,MATCH(A215,'Plan. Orçamentária'!$D$11:$D$186,0),3),0)</f>
        <v>11.16.080</v>
      </c>
      <c r="C215" s="785" t="str">
        <f>IF(A215&lt;&gt;0,INDEX('Plan. Orçamentária'!$D$11:$K$186,MATCH(A215,'Plan. Orçamentária'!$D$11:$D$186,0),4),0)</f>
        <v>Lançamento e adensamento de concreto ou massa por bombeamento</v>
      </c>
      <c r="D215" s="785"/>
      <c r="E215" s="785"/>
      <c r="F215" s="785"/>
      <c r="G215" s="785"/>
      <c r="H215" s="785"/>
      <c r="I215" s="785"/>
      <c r="J215" s="785"/>
      <c r="K215" s="785"/>
      <c r="L215" s="785"/>
      <c r="M215" s="785"/>
      <c r="N215" s="785"/>
      <c r="O215" s="417" t="str">
        <f>IF(A215&lt;&gt;0,INDEX('Plan. Orçamentária'!$D$17:$K$186,MATCH(A215,'Plan. Orçamentária'!$D$17:$D$186,0),5),0)</f>
        <v>M3</v>
      </c>
      <c r="P215" s="701">
        <f>TRUNC(SUM(N217),2)</f>
        <v>237.46</v>
      </c>
    </row>
    <row r="216" spans="1:16" ht="14.25" customHeight="1">
      <c r="A216" s="378"/>
      <c r="B216" s="418"/>
      <c r="C216" s="451"/>
      <c r="D216" s="432"/>
      <c r="E216" s="432"/>
      <c r="F216" s="432"/>
      <c r="G216" s="453"/>
      <c r="H216" s="432"/>
      <c r="I216" s="453"/>
      <c r="J216" s="432"/>
      <c r="K216" s="620"/>
      <c r="L216" s="610" t="s">
        <v>196</v>
      </c>
      <c r="M216" s="453"/>
      <c r="N216" s="453" t="s">
        <v>149</v>
      </c>
      <c r="O216" s="421"/>
      <c r="P216" s="422"/>
    </row>
    <row r="217" spans="1:16" ht="14.25" customHeight="1">
      <c r="A217" s="71"/>
      <c r="B217" s="418"/>
      <c r="C217" s="451"/>
      <c r="D217" s="437"/>
      <c r="E217" s="437"/>
      <c r="F217" s="457"/>
      <c r="H217" s="432"/>
      <c r="I217" s="432"/>
      <c r="J217" s="579" t="str">
        <f>T2</f>
        <v>RUA LARANJEIRAS</v>
      </c>
      <c r="K217" s="593" t="s">
        <v>108</v>
      </c>
      <c r="L217" s="575">
        <f>L211</f>
        <v>149.44</v>
      </c>
      <c r="M217" s="525"/>
      <c r="N217" s="575">
        <f>SUM(L217:L218)</f>
        <v>237.46</v>
      </c>
      <c r="O217" s="421"/>
      <c r="P217" s="422"/>
    </row>
    <row r="218" spans="1:16" ht="14.25" customHeight="1">
      <c r="A218" s="71"/>
      <c r="B218" s="418"/>
      <c r="C218" s="451"/>
      <c r="D218" s="437"/>
      <c r="E218" s="437"/>
      <c r="F218" s="457"/>
      <c r="J218" s="579"/>
      <c r="K218" s="593" t="s">
        <v>205</v>
      </c>
      <c r="L218" s="580">
        <f>L205</f>
        <v>88.02</v>
      </c>
      <c r="M218" s="432"/>
      <c r="O218" s="421"/>
      <c r="P218" s="422"/>
    </row>
    <row r="219" spans="1:16" ht="14.25" customHeight="1">
      <c r="A219" s="71"/>
      <c r="B219" s="418"/>
      <c r="C219" s="451"/>
      <c r="D219" s="437"/>
      <c r="E219" s="437"/>
      <c r="F219" s="457"/>
      <c r="J219" s="579"/>
      <c r="M219" s="432"/>
      <c r="N219" s="442"/>
      <c r="O219" s="421"/>
      <c r="P219" s="422"/>
    </row>
    <row r="220" spans="1:16" ht="14.25" customHeight="1">
      <c r="A220" s="71"/>
      <c r="B220" s="418"/>
      <c r="C220" s="451"/>
      <c r="D220" s="437"/>
      <c r="E220" s="437"/>
      <c r="F220" s="457"/>
      <c r="J220" s="579"/>
      <c r="M220" s="432"/>
      <c r="N220" s="442"/>
      <c r="O220" s="421"/>
      <c r="P220" s="422"/>
    </row>
    <row r="221" spans="1:16" ht="14.25" customHeight="1">
      <c r="A221" s="71">
        <f>A215+1</f>
        <v>6005</v>
      </c>
      <c r="B221" s="415" t="str">
        <f>IF(A221&lt;&gt;0,INDEX('Plan. Orçamentária'!$D$11:$K$186,MATCH(A221,'Plan. Orçamentária'!$D$11:$D$186,0),3),0)</f>
        <v>06.01.020</v>
      </c>
      <c r="C221" s="785" t="str">
        <f>IF(A221&lt;&gt;0,INDEX('Plan. Orçamentária'!$D$11:$K$186,MATCH(A221,'Plan. Orçamentária'!$D$11:$D$186,0),4),0)</f>
        <v>Escavação manual em solo de 1ª e 2ª categoria em campo aberto</v>
      </c>
      <c r="D221" s="785"/>
      <c r="E221" s="785"/>
      <c r="F221" s="785"/>
      <c r="G221" s="785"/>
      <c r="H221" s="785"/>
      <c r="I221" s="785"/>
      <c r="J221" s="785"/>
      <c r="K221" s="785"/>
      <c r="L221" s="785"/>
      <c r="M221" s="785"/>
      <c r="N221" s="785"/>
      <c r="O221" s="417" t="str">
        <f>IF(A221&lt;&gt;0,INDEX('Plan. Orçamentária'!$D$17:$K$186,MATCH(A221,'Plan. Orçamentária'!$D$17:$D$186,0),5),0)</f>
        <v>M3</v>
      </c>
      <c r="P221" s="701">
        <f>TRUNC(SUM(N223),2)</f>
        <v>234.72</v>
      </c>
    </row>
    <row r="222" spans="1:16" ht="14.25" customHeight="1">
      <c r="A222" s="378"/>
      <c r="B222" s="418"/>
      <c r="C222" s="451"/>
      <c r="D222" s="432"/>
      <c r="E222" s="432"/>
      <c r="F222" s="432"/>
      <c r="G222" s="453"/>
      <c r="H222" s="426" t="s">
        <v>201</v>
      </c>
      <c r="I222" s="618" t="s">
        <v>206</v>
      </c>
      <c r="J222" s="618"/>
      <c r="K222" s="618" t="s">
        <v>207</v>
      </c>
      <c r="L222" s="618" t="s">
        <v>196</v>
      </c>
      <c r="M222" s="453"/>
      <c r="N222" s="453" t="s">
        <v>149</v>
      </c>
      <c r="O222" s="421"/>
      <c r="P222" s="422"/>
    </row>
    <row r="223" spans="1:16" ht="20.25" customHeight="1">
      <c r="A223" s="71"/>
      <c r="B223" s="418"/>
      <c r="C223" s="451"/>
      <c r="D223" s="437"/>
      <c r="E223" s="437"/>
      <c r="F223" s="457"/>
      <c r="G223" s="790" t="str">
        <f>T2</f>
        <v>RUA LARANJEIRAS</v>
      </c>
      <c r="H223" s="791"/>
      <c r="I223" s="575">
        <f>I211</f>
        <v>978</v>
      </c>
      <c r="J223" s="575" t="s">
        <v>158</v>
      </c>
      <c r="K223" s="575">
        <f>K211+K205</f>
        <v>0.24</v>
      </c>
      <c r="L223" s="580">
        <f>I223*K223</f>
        <v>234.72</v>
      </c>
      <c r="M223" s="525"/>
      <c r="N223" s="575">
        <f>SUM(L223:L223)</f>
        <v>234.72</v>
      </c>
      <c r="O223" s="421"/>
      <c r="P223" s="422"/>
    </row>
    <row r="224" spans="1:16" ht="14.25" customHeight="1">
      <c r="A224" s="71"/>
      <c r="B224" s="418"/>
      <c r="C224" s="451"/>
      <c r="D224" s="437"/>
      <c r="E224" s="437"/>
      <c r="F224" s="457"/>
      <c r="G224" s="432"/>
      <c r="H224" s="430"/>
      <c r="I224" s="439"/>
      <c r="M224" s="432"/>
      <c r="N224" s="442"/>
      <c r="O224" s="421"/>
      <c r="P224" s="422"/>
    </row>
    <row r="225" spans="1:16" ht="14.25" customHeight="1">
      <c r="A225" s="71"/>
      <c r="B225" s="418"/>
      <c r="C225" s="451"/>
      <c r="D225" s="437"/>
      <c r="E225" s="437"/>
      <c r="F225" s="457"/>
      <c r="G225" s="432"/>
      <c r="H225" s="432"/>
      <c r="I225" s="432"/>
      <c r="J225" s="432"/>
      <c r="K225" s="409"/>
      <c r="L225" s="432"/>
      <c r="M225" s="432"/>
      <c r="N225" s="442"/>
      <c r="O225" s="421"/>
      <c r="P225" s="422"/>
    </row>
    <row r="226" spans="1:16" ht="14.25" customHeight="1">
      <c r="A226" s="71"/>
      <c r="B226" s="418"/>
      <c r="C226" s="451"/>
      <c r="D226" s="437"/>
      <c r="E226" s="437"/>
      <c r="F226" s="457"/>
      <c r="G226" s="432"/>
      <c r="H226" s="432"/>
      <c r="I226" s="432"/>
      <c r="J226" s="432"/>
      <c r="K226" s="409"/>
      <c r="L226" s="432"/>
      <c r="M226" s="432"/>
      <c r="N226" s="442"/>
      <c r="O226" s="421"/>
      <c r="P226" s="422"/>
    </row>
    <row r="227" spans="1:16" ht="14.25" customHeight="1">
      <c r="A227" s="71">
        <f>A221+1</f>
        <v>6006</v>
      </c>
      <c r="B227" s="415" t="str">
        <f>IF(A227&lt;&gt;0,INDEX('Plan. Orçamentária'!$D$11:$K$186,MATCH(A227,'Plan. Orçamentária'!$D$11:$D$186,0),3),0)</f>
        <v>05.10.023</v>
      </c>
      <c r="C227" s="785" t="str">
        <f>IF(A227&lt;&gt;0,INDEX('Plan. Orçamentária'!$D$11:$K$186,MATCH(A227,'Plan. Orçamentária'!$D$11:$D$186,0),4),0)</f>
        <v>Transporte de solo de 1ª e 2ª categoria por caminhão para distâncias superiores ao 5° km até o 10° km</v>
      </c>
      <c r="D227" s="785"/>
      <c r="E227" s="785"/>
      <c r="F227" s="785"/>
      <c r="G227" s="785"/>
      <c r="H227" s="785"/>
      <c r="I227" s="785"/>
      <c r="J227" s="785"/>
      <c r="K227" s="785"/>
      <c r="L227" s="785"/>
      <c r="M227" s="785"/>
      <c r="N227" s="785"/>
      <c r="O227" s="417" t="str">
        <f>IF(A227&lt;&gt;0,INDEX('Plan. Orçamentária'!$D$17:$K$186,MATCH(A227,'Plan. Orçamentária'!$D$17:$D$186,0),5),0)</f>
        <v>M3</v>
      </c>
      <c r="P227" s="701">
        <f>TRUNC(SUM(N229),2)</f>
        <v>234.72</v>
      </c>
    </row>
    <row r="228" spans="1:16" ht="14.25" customHeight="1">
      <c r="A228" s="378"/>
      <c r="B228" s="418"/>
      <c r="C228" s="451"/>
      <c r="D228" s="432"/>
      <c r="E228" s="432"/>
      <c r="F228" s="426"/>
      <c r="G228" s="699"/>
      <c r="H228" s="699"/>
      <c r="I228" s="699"/>
      <c r="J228" s="430"/>
      <c r="K228" s="426" t="s">
        <v>208</v>
      </c>
      <c r="L228" s="618" t="s">
        <v>185</v>
      </c>
      <c r="M228" s="453"/>
      <c r="N228" s="453" t="s">
        <v>149</v>
      </c>
      <c r="O228" s="421"/>
      <c r="P228" s="422"/>
    </row>
    <row r="229" spans="1:16" ht="20.25" customHeight="1">
      <c r="A229" s="71"/>
      <c r="B229" s="418"/>
      <c r="C229" s="451"/>
      <c r="D229" s="437"/>
      <c r="E229" s="786"/>
      <c r="F229" s="786"/>
      <c r="G229" s="700"/>
      <c r="H229" s="700"/>
      <c r="I229" s="699"/>
      <c r="J229" s="786" t="str">
        <f>T2</f>
        <v>RUA LARANJEIRAS</v>
      </c>
      <c r="K229" s="787"/>
      <c r="L229" s="619">
        <f>N223</f>
        <v>234.72</v>
      </c>
      <c r="M229" s="525"/>
      <c r="N229" s="575">
        <f>SUM(L229:L229)</f>
        <v>234.72</v>
      </c>
      <c r="O229" s="421"/>
      <c r="P229" s="422"/>
    </row>
    <row r="230" spans="1:16" ht="14.25" customHeight="1">
      <c r="A230" s="71"/>
      <c r="B230" s="418"/>
      <c r="C230" s="451"/>
      <c r="D230" s="437"/>
      <c r="E230" s="437"/>
      <c r="F230" s="457"/>
      <c r="G230" s="432"/>
      <c r="H230" s="430"/>
      <c r="I230" s="439"/>
      <c r="M230" s="432"/>
      <c r="N230" s="442"/>
      <c r="O230" s="421"/>
      <c r="P230" s="422"/>
    </row>
    <row r="231" spans="1:16" ht="14.25" customHeight="1">
      <c r="A231" s="71"/>
      <c r="B231" s="418"/>
      <c r="C231" s="451"/>
      <c r="D231" s="437"/>
      <c r="E231" s="437"/>
      <c r="F231" s="457"/>
      <c r="G231" s="432"/>
      <c r="H231" s="432"/>
      <c r="I231" s="432"/>
      <c r="J231" s="432"/>
      <c r="K231" s="409"/>
      <c r="L231" s="432"/>
      <c r="M231" s="432"/>
      <c r="N231" s="442"/>
      <c r="O231" s="421"/>
      <c r="P231" s="422"/>
    </row>
    <row r="232" spans="1:16" ht="14.25" customHeight="1">
      <c r="A232" s="71">
        <f>A227+1</f>
        <v>6007</v>
      </c>
      <c r="B232" s="415" t="str">
        <f>IF(A232&lt;&gt;0,INDEX('Plan. Orçamentária'!$D$11:$K$186,MATCH(A232,'Plan. Orçamentária'!$D$11:$D$186,0),3),0)</f>
        <v>07.10.020</v>
      </c>
      <c r="C232" s="785" t="str">
        <f>IF(A232&lt;&gt;0,INDEX('Plan. Orçamentária'!$D$11:$K$186,MATCH(A232,'Plan. Orçamentária'!$D$11:$D$186,0),4),0)</f>
        <v>Espalhamento de solo em bota-fora com compactação sem controle</v>
      </c>
      <c r="D232" s="785"/>
      <c r="E232" s="785"/>
      <c r="F232" s="785"/>
      <c r="G232" s="785"/>
      <c r="H232" s="785"/>
      <c r="I232" s="785"/>
      <c r="J232" s="785"/>
      <c r="K232" s="785"/>
      <c r="L232" s="785"/>
      <c r="M232" s="785"/>
      <c r="N232" s="785"/>
      <c r="O232" s="417" t="str">
        <f>IF(A232&lt;&gt;0,INDEX('Plan. Orçamentária'!$D$17:$K$186,MATCH(A232,'Plan. Orçamentária'!$D$17:$D$186,0),5),0)</f>
        <v>M3</v>
      </c>
      <c r="P232" s="701">
        <f>TRUNC(SUM(N234),2)</f>
        <v>234.72</v>
      </c>
    </row>
    <row r="233" spans="1:16" ht="14.25" customHeight="1">
      <c r="A233" s="378"/>
      <c r="B233" s="418"/>
      <c r="C233" s="451"/>
      <c r="D233" s="432"/>
      <c r="E233" s="432"/>
      <c r="F233" s="432"/>
      <c r="G233" s="453"/>
      <c r="H233" s="426"/>
      <c r="I233" s="426"/>
      <c r="J233" s="426"/>
      <c r="K233" s="426" t="s">
        <v>209</v>
      </c>
      <c r="L233" s="618" t="s">
        <v>196</v>
      </c>
      <c r="M233" s="453"/>
      <c r="N233" s="453" t="s">
        <v>149</v>
      </c>
      <c r="O233" s="421"/>
      <c r="P233" s="422"/>
    </row>
    <row r="234" spans="1:16" ht="20.25" customHeight="1">
      <c r="A234" s="71"/>
      <c r="B234" s="418"/>
      <c r="C234" s="451"/>
      <c r="D234" s="437"/>
      <c r="E234" s="437"/>
      <c r="F234" s="457"/>
      <c r="H234" s="426"/>
      <c r="I234" s="426"/>
      <c r="J234" s="426"/>
      <c r="K234" s="593" t="str">
        <f>T2</f>
        <v>RUA LARANJEIRAS</v>
      </c>
      <c r="L234" s="580">
        <f>L229</f>
        <v>234.72</v>
      </c>
      <c r="M234" s="525"/>
      <c r="N234" s="575">
        <f>SUM(L234:L234)</f>
        <v>234.72</v>
      </c>
      <c r="O234" s="421"/>
      <c r="P234" s="422"/>
    </row>
    <row r="235" spans="1:16" ht="14.25" customHeight="1">
      <c r="A235" s="71"/>
      <c r="B235" s="418"/>
      <c r="C235" s="451"/>
      <c r="D235" s="437"/>
      <c r="E235" s="437"/>
      <c r="F235" s="457"/>
      <c r="G235" s="432"/>
      <c r="H235" s="430"/>
      <c r="I235" s="439"/>
      <c r="M235" s="432"/>
      <c r="N235" s="442"/>
      <c r="O235" s="421"/>
      <c r="P235" s="422"/>
    </row>
    <row r="236" spans="1:16" ht="14.25" customHeight="1">
      <c r="A236" s="71"/>
      <c r="B236" s="418"/>
      <c r="C236" s="451"/>
      <c r="D236" s="437"/>
      <c r="E236" s="437"/>
      <c r="F236" s="457"/>
      <c r="G236" s="432"/>
      <c r="H236" s="432"/>
      <c r="I236" s="432"/>
      <c r="J236" s="432"/>
      <c r="K236" s="409"/>
      <c r="L236" s="432"/>
      <c r="M236" s="432"/>
      <c r="N236" s="442"/>
      <c r="O236" s="421"/>
      <c r="P236" s="422"/>
    </row>
    <row r="237" spans="1:16" ht="14.25" customHeight="1">
      <c r="A237" s="71"/>
      <c r="B237" s="418"/>
      <c r="C237" s="451"/>
      <c r="D237" s="437"/>
      <c r="E237" s="437"/>
      <c r="F237" s="457"/>
      <c r="G237" s="432"/>
      <c r="H237" s="432"/>
      <c r="I237" s="432"/>
      <c r="J237" s="432"/>
      <c r="K237" s="409"/>
      <c r="L237" s="432"/>
      <c r="M237" s="432"/>
      <c r="N237" s="442"/>
      <c r="O237" s="421"/>
      <c r="P237" s="422"/>
    </row>
    <row r="238" spans="1:16" ht="14.25" customHeight="1">
      <c r="A238" s="71">
        <f>A232+1</f>
        <v>6008</v>
      </c>
      <c r="B238" s="415" t="str">
        <f>IF(A238&lt;&gt;0,INDEX('Plan. Orçamentária'!$D$11:$K$186,MATCH(A238,'Plan. Orçamentária'!$D$11:$D$186,0),3),0)</f>
        <v>05.09.007</v>
      </c>
      <c r="C238" s="785" t="str">
        <f>IF(A238&lt;&gt;0,INDEX('Plan. Orçamentária'!$D$11:$K$186,MATCH(A238,'Plan. Orçamentária'!$D$11:$D$186,0),4),0)</f>
        <v>Taxa de destinação de resíduo sólido em aterro, tipo solo/terra</v>
      </c>
      <c r="D238" s="785"/>
      <c r="E238" s="785"/>
      <c r="F238" s="785"/>
      <c r="G238" s="785"/>
      <c r="H238" s="785"/>
      <c r="I238" s="785"/>
      <c r="J238" s="785"/>
      <c r="K238" s="785"/>
      <c r="L238" s="785"/>
      <c r="M238" s="785"/>
      <c r="N238" s="785"/>
      <c r="O238" s="417" t="str">
        <f>IF(A238&lt;&gt;0,INDEX('Plan. Orçamentária'!$D$17:$K$186,MATCH(A238,'Plan. Orçamentária'!$D$17:$D$186,0),5),0)</f>
        <v>M3</v>
      </c>
      <c r="P238" s="701">
        <f>TRUNC(SUM(N240),2)</f>
        <v>305.14</v>
      </c>
    </row>
    <row r="239" spans="1:16" ht="14.25" customHeight="1">
      <c r="A239" s="378"/>
      <c r="B239" s="418"/>
      <c r="C239" s="451"/>
      <c r="D239" s="432"/>
      <c r="E239" s="432"/>
      <c r="F239" s="432"/>
      <c r="G239" s="453"/>
      <c r="I239" s="426" t="s">
        <v>193</v>
      </c>
      <c r="J239" s="610" t="s">
        <v>184</v>
      </c>
      <c r="K239" s="610"/>
      <c r="L239" s="610" t="s">
        <v>185</v>
      </c>
      <c r="M239" s="453"/>
      <c r="N239" s="453" t="s">
        <v>149</v>
      </c>
      <c r="O239" s="421"/>
      <c r="P239" s="422"/>
    </row>
    <row r="240" spans="1:16" ht="20.25" customHeight="1">
      <c r="A240" s="71"/>
      <c r="B240" s="418"/>
      <c r="C240" s="451"/>
      <c r="D240" s="437"/>
      <c r="E240" s="437"/>
      <c r="F240" s="457"/>
      <c r="I240" s="593" t="str">
        <f>T2</f>
        <v>RUA LARANJEIRAS</v>
      </c>
      <c r="J240" s="577">
        <v>1.3</v>
      </c>
      <c r="K240" s="577"/>
      <c r="L240" s="577">
        <f>L229</f>
        <v>234.72</v>
      </c>
      <c r="M240" s="525"/>
      <c r="N240" s="575">
        <f>J240*L240</f>
        <v>305.14</v>
      </c>
      <c r="O240" s="421"/>
      <c r="P240" s="422"/>
    </row>
    <row r="241" spans="1:16" ht="14.25" customHeight="1">
      <c r="A241" s="71"/>
      <c r="B241" s="418"/>
      <c r="C241" s="451"/>
      <c r="D241" s="437"/>
      <c r="E241" s="437"/>
      <c r="F241" s="457"/>
      <c r="G241" s="432"/>
      <c r="H241" s="430"/>
      <c r="I241" s="439"/>
      <c r="M241" s="432"/>
      <c r="N241" s="442"/>
      <c r="O241" s="421"/>
      <c r="P241" s="422"/>
    </row>
    <row r="242" spans="1:16" ht="14.25" customHeight="1">
      <c r="A242" s="72">
        <f>'Plan. Orçamentária'!D77</f>
        <v>7</v>
      </c>
      <c r="B242" s="412"/>
      <c r="C242" s="783" t="str">
        <f>'Plan. Orçamentária'!E77</f>
        <v>SINALIZAÇÃO HORIZONTAL E VERTICAL</v>
      </c>
      <c r="D242" s="783"/>
      <c r="E242" s="783"/>
      <c r="F242" s="783"/>
      <c r="G242" s="783"/>
      <c r="H242" s="783"/>
      <c r="I242" s="783"/>
      <c r="J242" s="783"/>
      <c r="K242" s="783"/>
      <c r="L242" s="783"/>
      <c r="M242" s="783"/>
      <c r="N242" s="783"/>
      <c r="O242" s="413"/>
      <c r="P242" s="414"/>
    </row>
    <row r="243" spans="1:16" ht="14.25" hidden="1" customHeight="1">
      <c r="A243" s="71">
        <f>'Plan. Orçamentária'!D78</f>
        <v>7001</v>
      </c>
      <c r="B243" s="415" t="str">
        <f>IF(A243&lt;&gt;0,INDEX('Plan. Orçamentária'!$D$11:$K$186,MATCH(A243,'Plan. Orçamentária'!$D$11:$D$186,0),3),0)</f>
        <v>70.02.017</v>
      </c>
      <c r="C243" s="784" t="str">
        <f>IF(A243&lt;&gt;0,INDEX('Plan. Orçamentária'!$D$11:$K$186,MATCH(A243,'Plan. Orçamentária'!$D$11:$D$186,0),4),0)</f>
        <v>Sinalização horizontal em massa termoplástica à quente por extrusão, espessura de 3,0 mm, para legendas</v>
      </c>
      <c r="D243" s="784"/>
      <c r="E243" s="784"/>
      <c r="F243" s="784"/>
      <c r="G243" s="784"/>
      <c r="H243" s="784"/>
      <c r="I243" s="784"/>
      <c r="J243" s="784"/>
      <c r="K243" s="784"/>
      <c r="L243" s="784"/>
      <c r="M243" s="784"/>
      <c r="N243" s="784"/>
      <c r="O243" s="417" t="str">
        <f>IF(A243&lt;&gt;0,INDEX('Plan. Orçamentária'!$D$17:$K$186,MATCH(A243,'Plan. Orçamentária'!$D$17:$D$186,0),5),0)</f>
        <v>M2</v>
      </c>
      <c r="P243" s="701">
        <f>TRUNC(SUM(N245),2)</f>
        <v>41.28</v>
      </c>
    </row>
    <row r="244" spans="1:16" ht="14.25" hidden="1" customHeight="1">
      <c r="A244" s="71"/>
      <c r="B244" s="418"/>
      <c r="C244" s="380"/>
      <c r="D244" s="430"/>
      <c r="E244" s="430"/>
      <c r="F244" s="430"/>
      <c r="M244" s="431"/>
      <c r="N244" s="431" t="s">
        <v>149</v>
      </c>
      <c r="O244" s="421"/>
      <c r="P244" s="422"/>
    </row>
    <row r="245" spans="1:16" ht="21" hidden="1" customHeight="1">
      <c r="A245" s="71"/>
      <c r="B245" s="418"/>
      <c r="C245" s="380"/>
      <c r="D245" s="430"/>
      <c r="F245" s="603"/>
      <c r="G245" s="599"/>
      <c r="H245" s="595"/>
      <c r="I245" s="603" t="s">
        <v>210</v>
      </c>
      <c r="J245" s="603"/>
      <c r="K245" s="600"/>
      <c r="M245" s="439"/>
      <c r="N245" s="575">
        <f>SUM(L247+L256)</f>
        <v>41.28</v>
      </c>
      <c r="O245" s="421"/>
      <c r="P245" s="422"/>
    </row>
    <row r="246" spans="1:16" ht="21" hidden="1" customHeight="1">
      <c r="A246" s="71"/>
      <c r="B246" s="418"/>
      <c r="C246" s="380"/>
      <c r="D246" s="430"/>
      <c r="H246" s="429" t="s">
        <v>211</v>
      </c>
      <c r="I246" s="614" t="s">
        <v>168</v>
      </c>
      <c r="J246" s="615"/>
      <c r="K246" s="614" t="s">
        <v>187</v>
      </c>
      <c r="L246" s="615" t="s">
        <v>212</v>
      </c>
      <c r="M246" s="439"/>
      <c r="N246" s="439"/>
      <c r="O246" s="421"/>
      <c r="P246" s="422"/>
    </row>
    <row r="247" spans="1:16" ht="18" hidden="1" customHeight="1">
      <c r="A247" s="71"/>
      <c r="B247" s="418"/>
      <c r="C247" s="380"/>
      <c r="D247" s="430"/>
      <c r="H247" s="436" t="str">
        <f>T2</f>
        <v>RUA LARANJEIRAS</v>
      </c>
      <c r="I247" s="575">
        <v>12</v>
      </c>
      <c r="J247" s="575" t="s">
        <v>158</v>
      </c>
      <c r="K247" s="575">
        <v>1.0900000000000001</v>
      </c>
      <c r="L247" s="575">
        <f>I247*K247</f>
        <v>13.08</v>
      </c>
      <c r="M247" s="439"/>
      <c r="N247" s="439"/>
      <c r="O247" s="421"/>
      <c r="P247" s="422"/>
    </row>
    <row r="248" spans="1:16" ht="15" hidden="1">
      <c r="A248" s="71"/>
      <c r="B248" s="418"/>
      <c r="C248" s="436"/>
      <c r="E248" s="458"/>
      <c r="F248" s="386"/>
      <c r="H248" s="430"/>
      <c r="M248" s="439"/>
      <c r="N248" s="439"/>
      <c r="O248" s="421"/>
      <c r="P248" s="422"/>
    </row>
    <row r="249" spans="1:16" ht="15" hidden="1">
      <c r="A249" s="71"/>
      <c r="B249" s="418"/>
      <c r="C249" s="436"/>
      <c r="E249" s="458"/>
      <c r="F249" s="386"/>
      <c r="H249" s="430"/>
      <c r="L249" s="430"/>
      <c r="M249" s="439"/>
      <c r="N249" s="439"/>
      <c r="O249" s="421"/>
      <c r="P249" s="422"/>
    </row>
    <row r="250" spans="1:16" ht="15" hidden="1">
      <c r="A250" s="71"/>
      <c r="B250" s="418"/>
      <c r="C250" s="436"/>
      <c r="E250" s="458"/>
      <c r="F250" s="386"/>
      <c r="H250" s="430"/>
      <c r="L250" s="430"/>
      <c r="M250" s="439"/>
      <c r="N250" s="439"/>
      <c r="O250" s="421"/>
      <c r="P250" s="422"/>
    </row>
    <row r="251" spans="1:16" ht="14.25" hidden="1" customHeight="1">
      <c r="A251" s="71"/>
      <c r="B251" s="418"/>
      <c r="C251" s="380"/>
      <c r="D251" s="430"/>
      <c r="E251" s="458"/>
      <c r="F251" s="440"/>
      <c r="G251" s="430"/>
      <c r="H251" s="595"/>
      <c r="I251" s="603" t="s">
        <v>213</v>
      </c>
      <c r="J251" s="601"/>
      <c r="K251" s="602"/>
      <c r="L251" s="471"/>
      <c r="M251" s="439"/>
      <c r="N251" s="439"/>
      <c r="O251" s="421"/>
      <c r="P251" s="422"/>
    </row>
    <row r="252" spans="1:16" ht="14.25" hidden="1" customHeight="1">
      <c r="A252" s="71"/>
      <c r="B252" s="418"/>
      <c r="C252" s="380"/>
      <c r="D252" s="430"/>
      <c r="E252" s="458"/>
      <c r="F252" s="380"/>
      <c r="G252" s="598"/>
      <c r="H252" s="429" t="s">
        <v>211</v>
      </c>
      <c r="I252" s="614" t="s">
        <v>168</v>
      </c>
      <c r="J252" s="615"/>
      <c r="K252" s="614" t="s">
        <v>187</v>
      </c>
      <c r="L252" s="615" t="s">
        <v>212</v>
      </c>
      <c r="M252" s="439"/>
      <c r="N252" s="439"/>
      <c r="O252" s="421"/>
      <c r="P252" s="422"/>
    </row>
    <row r="253" spans="1:16" ht="14.25" hidden="1" customHeight="1">
      <c r="A253" s="71"/>
      <c r="B253" s="418"/>
      <c r="C253" s="380"/>
      <c r="D253" s="430"/>
      <c r="E253" s="458"/>
      <c r="F253" s="440"/>
      <c r="G253" s="436" t="str">
        <f>T2</f>
        <v>RUA LARANJEIRAS</v>
      </c>
      <c r="H253" s="436" t="s">
        <v>214</v>
      </c>
      <c r="I253" s="575">
        <v>18</v>
      </c>
      <c r="J253" s="575" t="s">
        <v>158</v>
      </c>
      <c r="K253" s="575">
        <v>0.9</v>
      </c>
      <c r="L253" s="575">
        <f>I253*K253</f>
        <v>16.2</v>
      </c>
      <c r="M253" s="439"/>
      <c r="N253" s="439"/>
      <c r="O253" s="421"/>
      <c r="P253" s="422"/>
    </row>
    <row r="254" spans="1:16" ht="14.25" hidden="1" customHeight="1">
      <c r="A254" s="71"/>
      <c r="B254" s="418"/>
      <c r="C254" s="380"/>
      <c r="D254" s="430"/>
      <c r="E254" s="458"/>
      <c r="F254" s="440"/>
      <c r="G254" s="436" t="str">
        <f>T2</f>
        <v>RUA LARANJEIRAS</v>
      </c>
      <c r="H254" s="436" t="s">
        <v>215</v>
      </c>
      <c r="I254" s="575">
        <v>4</v>
      </c>
      <c r="J254" s="575" t="s">
        <v>158</v>
      </c>
      <c r="K254" s="575">
        <v>1.75</v>
      </c>
      <c r="L254" s="575">
        <f>I254*K254</f>
        <v>7</v>
      </c>
      <c r="M254" s="439"/>
      <c r="N254" s="439"/>
      <c r="O254" s="421"/>
      <c r="P254" s="422"/>
    </row>
    <row r="255" spans="1:16" ht="14.25" hidden="1" customHeight="1">
      <c r="A255" s="71"/>
      <c r="B255" s="418"/>
      <c r="C255" s="380"/>
      <c r="D255" s="430"/>
      <c r="E255" s="458"/>
      <c r="F255" s="440"/>
      <c r="G255" s="436" t="str">
        <f>T2</f>
        <v>RUA LARANJEIRAS</v>
      </c>
      <c r="H255" s="436" t="s">
        <v>216</v>
      </c>
      <c r="I255" s="575">
        <v>4</v>
      </c>
      <c r="J255" s="575" t="s">
        <v>158</v>
      </c>
      <c r="K255" s="575">
        <v>1.25</v>
      </c>
      <c r="L255" s="575">
        <f>I255*K255</f>
        <v>5</v>
      </c>
      <c r="M255" s="439"/>
      <c r="N255" s="439"/>
      <c r="O255" s="421"/>
      <c r="P255" s="422"/>
    </row>
    <row r="256" spans="1:16" ht="14.25" hidden="1" customHeight="1">
      <c r="A256" s="71"/>
      <c r="B256" s="418"/>
      <c r="C256" s="380"/>
      <c r="D256" s="430"/>
      <c r="E256" s="458"/>
      <c r="F256" s="430"/>
      <c r="G256" s="440"/>
      <c r="H256" s="430"/>
      <c r="L256" s="575">
        <f>SUM(L253:L255)</f>
        <v>28.2</v>
      </c>
      <c r="M256" s="439"/>
      <c r="N256" s="439"/>
      <c r="O256" s="421"/>
      <c r="P256" s="422"/>
    </row>
    <row r="257" spans="1:16" ht="14.25" hidden="1" customHeight="1">
      <c r="A257" s="71"/>
      <c r="B257" s="418"/>
      <c r="C257" s="380"/>
      <c r="D257" s="430"/>
      <c r="E257" s="458"/>
      <c r="F257" s="430"/>
      <c r="G257" s="440"/>
      <c r="H257" s="430"/>
      <c r="L257" s="430"/>
      <c r="M257" s="439"/>
      <c r="N257" s="439"/>
      <c r="O257" s="421"/>
      <c r="P257" s="422"/>
    </row>
    <row r="258" spans="1:16" ht="15" hidden="1">
      <c r="A258" s="71"/>
      <c r="B258" s="418"/>
      <c r="C258" s="436"/>
      <c r="E258" s="458"/>
      <c r="F258" s="440"/>
      <c r="G258" s="430"/>
      <c r="H258" s="430"/>
      <c r="I258" s="430"/>
      <c r="J258" s="439"/>
      <c r="K258" s="430"/>
      <c r="M258" s="439"/>
      <c r="N258" s="439"/>
      <c r="O258" s="421"/>
      <c r="P258" s="422"/>
    </row>
    <row r="259" spans="1:16" ht="14.25" hidden="1" customHeight="1">
      <c r="A259" s="71">
        <f>A243+1</f>
        <v>7002</v>
      </c>
      <c r="B259" s="415" t="str">
        <f>IF(A259&lt;&gt;0,INDEX('Plan. Orçamentária'!$D$11:$K$186,MATCH(A259,'Plan. Orçamentária'!$D$11:$D$186,0),3),0)</f>
        <v>70.02.014</v>
      </c>
      <c r="C259" s="784" t="str">
        <f>IF(A259&lt;&gt;0,INDEX('Plan. Orçamentária'!$D$11:$K$186,MATCH(A259,'Plan. Orçamentária'!$D$11:$D$186,0),4),0)</f>
        <v>Sinalização horizontal em massa termoplástica à quente por aspersão, espessura de 1,5 mm, para faixas</v>
      </c>
      <c r="D259" s="784"/>
      <c r="E259" s="784"/>
      <c r="F259" s="784"/>
      <c r="G259" s="784"/>
      <c r="H259" s="784"/>
      <c r="I259" s="784"/>
      <c r="J259" s="784"/>
      <c r="K259" s="784"/>
      <c r="L259" s="784"/>
      <c r="M259" s="784"/>
      <c r="N259" s="784"/>
      <c r="O259" s="417" t="str">
        <f>IF(A259&lt;&gt;0,INDEX('Plan. Orçamentária'!$D$17:$K$186,MATCH(A259,'Plan. Orçamentária'!$D$17:$D$186,0),5),0)</f>
        <v>M2</v>
      </c>
      <c r="P259" s="701">
        <f>TRUNC(SUM(N261),2)</f>
        <v>872.9</v>
      </c>
    </row>
    <row r="260" spans="1:16" ht="27.75" hidden="1" customHeight="1">
      <c r="A260" s="71"/>
      <c r="B260" s="418"/>
      <c r="C260" s="380"/>
      <c r="D260" s="408"/>
      <c r="E260" s="408"/>
      <c r="F260" s="450"/>
      <c r="M260" s="431"/>
      <c r="N260" s="431" t="s">
        <v>149</v>
      </c>
      <c r="O260" s="421"/>
      <c r="P260" s="422"/>
    </row>
    <row r="261" spans="1:16" ht="21" hidden="1" customHeight="1">
      <c r="A261" s="71"/>
      <c r="B261" s="418"/>
      <c r="C261" s="380"/>
      <c r="D261" s="430"/>
      <c r="F261" s="380"/>
      <c r="H261" s="595"/>
      <c r="I261" s="597"/>
      <c r="J261" s="596"/>
      <c r="K261" s="595"/>
      <c r="M261" s="439"/>
      <c r="N261" s="575">
        <f>SUM(L263:L264)</f>
        <v>872.9</v>
      </c>
      <c r="O261" s="421"/>
      <c r="P261" s="422"/>
    </row>
    <row r="262" spans="1:16" ht="21" hidden="1" customHeight="1">
      <c r="A262" s="71"/>
      <c r="B262" s="418"/>
      <c r="C262" s="380"/>
      <c r="D262" s="430"/>
      <c r="F262" s="429" t="s">
        <v>211</v>
      </c>
      <c r="G262" s="614" t="s">
        <v>167</v>
      </c>
      <c r="H262" s="615"/>
      <c r="I262" s="614" t="s">
        <v>217</v>
      </c>
      <c r="J262" s="616"/>
      <c r="K262" s="615" t="s">
        <v>168</v>
      </c>
      <c r="L262" s="615" t="s">
        <v>212</v>
      </c>
      <c r="M262" s="439"/>
      <c r="N262" s="439"/>
      <c r="O262" s="421"/>
      <c r="P262" s="422"/>
    </row>
    <row r="263" spans="1:16" ht="18" hidden="1" customHeight="1">
      <c r="A263" s="71"/>
      <c r="B263" s="418"/>
      <c r="C263" s="380"/>
      <c r="D263" s="604" t="s">
        <v>218</v>
      </c>
      <c r="F263" s="436" t="str">
        <f>T2</f>
        <v>RUA LARANJEIRAS</v>
      </c>
      <c r="G263" s="575">
        <v>4350</v>
      </c>
      <c r="H263" s="575" t="s">
        <v>158</v>
      </c>
      <c r="I263" s="575">
        <v>0.1</v>
      </c>
      <c r="J263" s="575" t="s">
        <v>158</v>
      </c>
      <c r="K263" s="575">
        <v>2</v>
      </c>
      <c r="L263" s="575">
        <f>G263*I263*K263</f>
        <v>870</v>
      </c>
      <c r="M263" s="439"/>
      <c r="N263" s="439"/>
      <c r="O263" s="421"/>
      <c r="P263" s="422"/>
    </row>
    <row r="264" spans="1:16" ht="27" hidden="1">
      <c r="A264" s="71"/>
      <c r="B264" s="418"/>
      <c r="C264" s="436"/>
      <c r="D264" s="604" t="s">
        <v>219</v>
      </c>
      <c r="E264" s="458"/>
      <c r="F264" s="386"/>
      <c r="G264" s="575">
        <v>29</v>
      </c>
      <c r="H264" s="575" t="s">
        <v>158</v>
      </c>
      <c r="I264" s="575">
        <v>0.1</v>
      </c>
      <c r="J264" s="575" t="s">
        <v>158</v>
      </c>
      <c r="K264" s="575">
        <v>1</v>
      </c>
      <c r="L264" s="575">
        <f>G264*I264*K264</f>
        <v>2.9</v>
      </c>
      <c r="M264" s="439"/>
      <c r="N264" s="439"/>
      <c r="O264" s="421"/>
      <c r="P264" s="422"/>
    </row>
    <row r="265" spans="1:16" ht="15" hidden="1">
      <c r="A265" s="71"/>
      <c r="B265" s="418"/>
      <c r="C265" s="436"/>
      <c r="E265" s="458"/>
      <c r="F265" s="440"/>
      <c r="G265" s="430"/>
      <c r="H265" s="430"/>
      <c r="I265" s="430"/>
      <c r="J265" s="439"/>
      <c r="K265" s="430"/>
      <c r="M265" s="439"/>
      <c r="N265" s="439"/>
      <c r="O265" s="421"/>
      <c r="P265" s="422"/>
    </row>
    <row r="266" spans="1:16" ht="14.25" customHeight="1">
      <c r="A266" s="72"/>
      <c r="B266" s="412"/>
      <c r="C266" s="783" t="str">
        <f>'Plan. Orçamentária'!E81</f>
        <v>SINALIZAÇÃO VERTICAL</v>
      </c>
      <c r="D266" s="783"/>
      <c r="E266" s="783"/>
      <c r="F266" s="783"/>
      <c r="G266" s="783"/>
      <c r="H266" s="783"/>
      <c r="I266" s="783"/>
      <c r="J266" s="783"/>
      <c r="K266" s="783"/>
      <c r="L266" s="783"/>
      <c r="M266" s="783"/>
      <c r="N266" s="783"/>
      <c r="O266" s="413"/>
      <c r="P266" s="414"/>
    </row>
    <row r="267" spans="1:16" ht="14.25" customHeight="1">
      <c r="A267" s="71"/>
      <c r="B267" s="418"/>
      <c r="C267" s="380"/>
      <c r="D267" s="408"/>
      <c r="E267" s="408"/>
      <c r="F267" s="408"/>
      <c r="G267" s="408"/>
      <c r="H267" s="408"/>
      <c r="I267" s="408"/>
      <c r="J267" s="408"/>
      <c r="K267" s="408"/>
      <c r="L267" s="408"/>
      <c r="M267" s="408"/>
      <c r="N267" s="423"/>
      <c r="O267" s="421"/>
      <c r="P267" s="422"/>
    </row>
    <row r="268" spans="1:16" ht="14.25" customHeight="1">
      <c r="A268" s="71">
        <f>A259+1</f>
        <v>7003</v>
      </c>
      <c r="B268" s="415" t="str">
        <f>IF(A268&lt;&gt;0,INDEX('Plan. Orçamentária'!$D$11:$K$186,MATCH(A268,'Plan. Orçamentária'!$D$11:$D$186,0),3),0)</f>
        <v>70.03.006</v>
      </c>
      <c r="C268" s="784" t="str">
        <f>IF(A268&lt;&gt;0,INDEX('Plan. Orçamentária'!$D$11:$K$186,MATCH(A268,'Plan. Orçamentária'!$D$11:$D$186,0),4),0)</f>
        <v>Placa para sinalização viária em chapa de alumínio, totalmente refletiva com película IA/IA - área até 2,0 m²</v>
      </c>
      <c r="D268" s="784"/>
      <c r="E268" s="784"/>
      <c r="F268" s="784"/>
      <c r="G268" s="784"/>
      <c r="H268" s="784"/>
      <c r="I268" s="784"/>
      <c r="J268" s="784"/>
      <c r="K268" s="784"/>
      <c r="L268" s="784"/>
      <c r="M268" s="784"/>
      <c r="N268" s="784"/>
      <c r="O268" s="417" t="str">
        <f>IF(A268&lt;&gt;0,INDEX('Plan. Orçamentária'!$D$17:$K$186,MATCH(A268,'Plan. Orçamentária'!$D$17:$D$186,0),5),0)</f>
        <v>M2</v>
      </c>
      <c r="P268" s="701">
        <f>TRUNC(SUM(N270),2)</f>
        <v>3</v>
      </c>
    </row>
    <row r="269" spans="1:16" ht="14.25" customHeight="1">
      <c r="A269" s="71"/>
      <c r="B269" s="418"/>
      <c r="C269" s="380"/>
      <c r="D269" s="408"/>
      <c r="E269" s="408"/>
      <c r="F269" s="788"/>
      <c r="G269" s="433"/>
      <c r="H269" s="429" t="s">
        <v>211</v>
      </c>
      <c r="I269" s="614" t="s">
        <v>220</v>
      </c>
      <c r="J269" s="615"/>
      <c r="K269" s="614" t="s">
        <v>168</v>
      </c>
      <c r="L269" s="614" t="s">
        <v>187</v>
      </c>
      <c r="M269" s="438"/>
      <c r="N269" s="431" t="s">
        <v>149</v>
      </c>
      <c r="O269" s="421"/>
      <c r="P269" s="422"/>
    </row>
    <row r="270" spans="1:16" ht="14.25" customHeight="1">
      <c r="A270" s="71"/>
      <c r="B270" s="418"/>
      <c r="C270" s="380"/>
      <c r="D270" s="408"/>
      <c r="E270" s="408"/>
      <c r="F270" s="789"/>
      <c r="G270" s="436" t="str">
        <f>T2</f>
        <v>RUA LARANJEIRAS</v>
      </c>
      <c r="H270" s="436" t="s">
        <v>214</v>
      </c>
      <c r="I270" s="575">
        <f>3.1415*0.4*0.4</f>
        <v>0.5</v>
      </c>
      <c r="J270" s="575" t="s">
        <v>158</v>
      </c>
      <c r="K270" s="575">
        <v>6</v>
      </c>
      <c r="L270" s="575">
        <f>I270*K270</f>
        <v>3</v>
      </c>
      <c r="M270" s="430"/>
      <c r="N270" s="574">
        <f>SUM(L270:L270)</f>
        <v>3</v>
      </c>
      <c r="O270" s="421"/>
      <c r="P270" s="422"/>
    </row>
    <row r="271" spans="1:16" ht="14.25" customHeight="1">
      <c r="A271" s="71"/>
      <c r="B271" s="418"/>
      <c r="C271" s="380"/>
      <c r="D271" s="408"/>
      <c r="E271" s="408"/>
      <c r="F271" s="68"/>
      <c r="G271" s="430"/>
      <c r="H271" s="430"/>
      <c r="I271" s="440"/>
      <c r="J271" s="430"/>
      <c r="K271" s="430"/>
      <c r="M271" s="430"/>
      <c r="N271" s="437"/>
      <c r="O271" s="421"/>
      <c r="P271" s="422"/>
    </row>
    <row r="273" spans="1:16" ht="14.25" customHeight="1">
      <c r="A273" s="71"/>
      <c r="B273" s="418"/>
      <c r="C273" s="380"/>
      <c r="D273" s="408"/>
      <c r="E273" s="408"/>
      <c r="F273" s="68"/>
      <c r="G273" s="430"/>
      <c r="H273" s="430"/>
      <c r="I273" s="440"/>
      <c r="J273" s="430"/>
      <c r="K273" s="430"/>
      <c r="L273" s="408"/>
      <c r="M273" s="430"/>
      <c r="N273" s="437"/>
      <c r="O273" s="421"/>
      <c r="P273" s="422"/>
    </row>
    <row r="274" spans="1:16" ht="14.25" customHeight="1">
      <c r="A274" s="71"/>
      <c r="B274" s="418"/>
      <c r="C274" s="380"/>
      <c r="D274" s="408"/>
      <c r="E274" s="408"/>
      <c r="F274" s="68"/>
      <c r="G274" s="430"/>
      <c r="H274" s="430"/>
      <c r="I274" s="440"/>
      <c r="J274" s="430"/>
      <c r="K274" s="430"/>
      <c r="L274" s="408"/>
      <c r="M274" s="430"/>
      <c r="N274" s="437"/>
      <c r="O274" s="421"/>
      <c r="P274" s="422"/>
    </row>
    <row r="276" spans="1:16" ht="14.25" customHeight="1">
      <c r="A276" s="71">
        <f>A268+1</f>
        <v>7004</v>
      </c>
      <c r="B276" s="415" t="str">
        <f>IF(A276&lt;&gt;0,INDEX('Plan. Orçamentária'!$D$11:$K$186,MATCH(A276,'Plan. Orçamentária'!$D$11:$D$186,0),3),0)</f>
        <v>97.05.130</v>
      </c>
      <c r="C276" s="784" t="str">
        <f>IF(A276&lt;&gt;0,INDEX('Plan. Orçamentária'!$D$11:$K$186,MATCH(A276,'Plan. Orçamentária'!$D$11:$D$186,0),4),0)</f>
        <v>Colocação de placa em suporte de madeira / metálico - solo</v>
      </c>
      <c r="D276" s="784"/>
      <c r="E276" s="784"/>
      <c r="F276" s="784"/>
      <c r="G276" s="784"/>
      <c r="H276" s="784"/>
      <c r="I276" s="784"/>
      <c r="J276" s="784"/>
      <c r="K276" s="784"/>
      <c r="L276" s="784"/>
      <c r="M276" s="784"/>
      <c r="N276" s="784"/>
      <c r="O276" s="417" t="str">
        <f>IF(A276&lt;&gt;0,INDEX('Plan. Orçamentária'!$D$17:$K$186,MATCH(A276,'Plan. Orçamentária'!$D$17:$D$186,0),5),0)</f>
        <v>M2</v>
      </c>
      <c r="P276" s="701">
        <f>N278</f>
        <v>3</v>
      </c>
    </row>
    <row r="277" spans="1:16" ht="14.25" customHeight="1">
      <c r="A277" s="71"/>
      <c r="B277" s="418"/>
      <c r="C277" s="380"/>
      <c r="D277" s="408"/>
      <c r="E277" s="408"/>
      <c r="F277" s="788"/>
      <c r="G277" s="433"/>
      <c r="H277" s="433"/>
      <c r="I277" s="431"/>
      <c r="K277" s="438"/>
      <c r="L277" s="574" t="s">
        <v>187</v>
      </c>
      <c r="M277" s="438"/>
      <c r="N277" s="431" t="s">
        <v>149</v>
      </c>
      <c r="O277" s="421"/>
      <c r="P277" s="422"/>
    </row>
    <row r="278" spans="1:16" ht="14.25" customHeight="1">
      <c r="A278" s="71"/>
      <c r="B278" s="418"/>
      <c r="C278" s="380"/>
      <c r="D278" s="408"/>
      <c r="E278" s="408"/>
      <c r="F278" s="789"/>
      <c r="G278" s="430"/>
      <c r="H278" s="430"/>
      <c r="I278" s="440"/>
      <c r="J278" s="605"/>
      <c r="K278" s="605"/>
      <c r="L278" s="574">
        <f>N270</f>
        <v>3</v>
      </c>
      <c r="M278" s="430"/>
      <c r="N278" s="574">
        <f>TRUNC(SUM(L278),2)</f>
        <v>3</v>
      </c>
      <c r="O278" s="421"/>
      <c r="P278" s="422"/>
    </row>
    <row r="279" spans="1:16" ht="14.25" customHeight="1">
      <c r="A279" s="71"/>
      <c r="B279" s="418"/>
      <c r="C279" s="380"/>
      <c r="D279" s="408"/>
      <c r="E279" s="408"/>
      <c r="F279" s="68"/>
      <c r="G279" s="430"/>
      <c r="H279" s="430"/>
      <c r="I279" s="440"/>
      <c r="J279" s="430"/>
      <c r="K279" s="430"/>
      <c r="L279" s="408"/>
      <c r="M279" s="430"/>
      <c r="N279" s="430"/>
      <c r="O279" s="421"/>
      <c r="P279" s="422"/>
    </row>
    <row r="280" spans="1:16" ht="14.25" customHeight="1">
      <c r="A280" s="71"/>
      <c r="B280" s="418"/>
      <c r="C280" s="380"/>
      <c r="D280" s="408"/>
      <c r="E280" s="408"/>
      <c r="F280" s="68"/>
      <c r="G280" s="430"/>
      <c r="H280" s="430"/>
      <c r="I280" s="440"/>
      <c r="J280" s="430"/>
      <c r="K280" s="430"/>
      <c r="L280" s="408"/>
      <c r="M280" s="430"/>
      <c r="N280" s="430"/>
      <c r="O280" s="421"/>
      <c r="P280" s="422"/>
    </row>
    <row r="282" spans="1:16" ht="14.25" customHeight="1">
      <c r="A282" s="71"/>
      <c r="B282" s="418"/>
      <c r="C282" s="380"/>
      <c r="D282" s="430"/>
      <c r="E282" s="430"/>
      <c r="F282" s="430"/>
      <c r="G282" s="430"/>
      <c r="H282" s="430"/>
      <c r="I282" s="430"/>
      <c r="J282" s="430"/>
      <c r="K282" s="430"/>
      <c r="L282" s="430"/>
      <c r="M282" s="430"/>
      <c r="N282" s="439"/>
      <c r="O282" s="421"/>
      <c r="P282" s="422"/>
    </row>
    <row r="283" spans="1:16" ht="14.25" customHeight="1">
      <c r="A283" s="71">
        <f>A276+1</f>
        <v>7005</v>
      </c>
      <c r="B283" s="415" t="str">
        <f>IF(A283&lt;&gt;0,INDEX('Plan. Orçamentária'!$D$11:$K$186,MATCH(A283,'Plan. Orçamentária'!$D$11:$D$186,0),3),0)</f>
        <v>97.05.140</v>
      </c>
      <c r="C283" s="784" t="str">
        <f>IF(A283&lt;&gt;0,INDEX('Plan. Orçamentária'!$D$11:$K$186,MATCH(A283,'Plan. Orçamentária'!$D$11:$D$186,0),4),0)</f>
        <v>Suporte de perfil metálico galvanizado</v>
      </c>
      <c r="D283" s="784"/>
      <c r="E283" s="784"/>
      <c r="F283" s="784"/>
      <c r="G283" s="784"/>
      <c r="H283" s="784"/>
      <c r="I283" s="784"/>
      <c r="J283" s="784"/>
      <c r="K283" s="784"/>
      <c r="L283" s="784"/>
      <c r="M283" s="784"/>
      <c r="N283" s="784"/>
      <c r="O283" s="417" t="str">
        <f>IF(A283&lt;&gt;0,INDEX('Plan. Orçamentária'!$D$17:$K$186,MATCH(A283,'Plan. Orçamentária'!$D$17:$D$186,0),5),0)</f>
        <v>KG</v>
      </c>
      <c r="P283" s="701">
        <f>TRUNC(SUM(N285),2)</f>
        <v>99.54</v>
      </c>
    </row>
    <row r="284" spans="1:16" ht="14.25" customHeight="1">
      <c r="A284" s="71"/>
      <c r="B284" s="418"/>
      <c r="C284" s="380"/>
      <c r="D284" s="408"/>
      <c r="E284" s="408"/>
      <c r="F284" s="788"/>
      <c r="G284" s="433"/>
      <c r="H284" s="617" t="s">
        <v>221</v>
      </c>
      <c r="I284" s="617"/>
      <c r="J284" s="617" t="s">
        <v>146</v>
      </c>
      <c r="K284" s="617"/>
      <c r="L284" s="617" t="s">
        <v>222</v>
      </c>
      <c r="M284" s="431"/>
      <c r="N284" s="431" t="s">
        <v>149</v>
      </c>
      <c r="O284" s="421"/>
      <c r="P284" s="422"/>
    </row>
    <row r="285" spans="1:16" ht="14.25" customHeight="1">
      <c r="A285" s="71"/>
      <c r="B285" s="418"/>
      <c r="C285" s="380"/>
      <c r="D285" s="408"/>
      <c r="E285" s="408"/>
      <c r="F285" s="789"/>
      <c r="G285" s="430"/>
      <c r="H285" s="575">
        <v>2.1</v>
      </c>
      <c r="I285" s="612" t="s">
        <v>158</v>
      </c>
      <c r="J285" s="575">
        <f>K270</f>
        <v>6</v>
      </c>
      <c r="K285" s="575" t="s">
        <v>158</v>
      </c>
      <c r="L285" s="574">
        <v>7.9</v>
      </c>
      <c r="M285" s="440"/>
      <c r="N285" s="574">
        <f>PRODUCT(H285:L285)</f>
        <v>99.54</v>
      </c>
      <c r="O285" s="421"/>
      <c r="P285" s="422"/>
    </row>
    <row r="286" spans="1:16" ht="14.25" customHeight="1">
      <c r="A286" s="71"/>
      <c r="B286" s="418"/>
      <c r="C286" s="380"/>
      <c r="D286" s="408"/>
      <c r="E286" s="408"/>
      <c r="F286" s="68"/>
      <c r="G286" s="430"/>
      <c r="H286" s="430"/>
      <c r="I286" s="440"/>
      <c r="J286" s="430"/>
      <c r="K286" s="430"/>
      <c r="L286" s="408"/>
      <c r="M286" s="440"/>
      <c r="N286" s="409"/>
      <c r="O286" s="421"/>
      <c r="P286" s="422"/>
    </row>
    <row r="287" spans="1:16" ht="14.25" customHeight="1">
      <c r="A287" s="71"/>
      <c r="B287" s="418"/>
      <c r="C287" s="380"/>
      <c r="D287" s="408"/>
      <c r="E287" s="408"/>
      <c r="F287" s="68"/>
      <c r="G287" s="430"/>
      <c r="H287" s="430"/>
      <c r="I287" s="440"/>
      <c r="J287" s="430"/>
      <c r="K287" s="430"/>
      <c r="L287" s="408"/>
      <c r="M287" s="440"/>
      <c r="N287" s="409"/>
      <c r="O287" s="421"/>
      <c r="P287" s="422"/>
    </row>
    <row r="288" spans="1:16" ht="14.25" customHeight="1">
      <c r="A288" s="71"/>
      <c r="B288" s="418"/>
      <c r="C288" s="380"/>
      <c r="D288" s="408"/>
      <c r="E288" s="408"/>
      <c r="F288" s="68"/>
      <c r="G288" s="430"/>
      <c r="H288" s="430"/>
      <c r="I288" s="440"/>
      <c r="J288" s="430"/>
      <c r="K288" s="430"/>
      <c r="L288" s="408"/>
      <c r="M288" s="440"/>
      <c r="N288" s="775" t="s">
        <v>28423</v>
      </c>
      <c r="O288" s="775"/>
      <c r="P288" s="776"/>
    </row>
    <row r="289" spans="1:16" ht="14.25" customHeight="1">
      <c r="A289" s="71"/>
      <c r="B289" s="418"/>
      <c r="C289" s="380"/>
      <c r="D289" s="408"/>
      <c r="E289" s="408"/>
      <c r="F289" s="68"/>
      <c r="G289" s="430"/>
      <c r="H289" s="430"/>
      <c r="I289" s="440"/>
      <c r="J289" s="430"/>
      <c r="K289" s="430"/>
      <c r="L289" s="408"/>
      <c r="M289" s="440"/>
      <c r="N289" s="409"/>
      <c r="O289" s="421"/>
      <c r="P289" s="422"/>
    </row>
    <row r="290" spans="1:16" ht="14.25" customHeight="1">
      <c r="A290" s="71"/>
      <c r="B290" s="418"/>
      <c r="C290" s="380"/>
      <c r="D290" s="408"/>
      <c r="E290" s="408"/>
      <c r="F290" s="68"/>
      <c r="G290" s="430"/>
      <c r="H290" s="430"/>
      <c r="I290" s="440"/>
      <c r="J290" s="430"/>
      <c r="K290" s="430"/>
      <c r="L290" s="408"/>
      <c r="M290" s="440"/>
      <c r="N290" s="409"/>
      <c r="O290" s="421"/>
      <c r="P290" s="422"/>
    </row>
    <row r="291" spans="1:16" ht="14.25" customHeight="1">
      <c r="A291" s="71"/>
      <c r="B291" s="777" t="s">
        <v>28421</v>
      </c>
      <c r="C291" s="778"/>
      <c r="D291" s="778"/>
      <c r="E291" s="778"/>
      <c r="F291" s="778"/>
      <c r="G291" s="778"/>
      <c r="H291" s="778"/>
      <c r="I291" s="778"/>
      <c r="J291" s="778"/>
      <c r="K291" s="778"/>
      <c r="L291" s="778"/>
      <c r="M291" s="778"/>
      <c r="N291" s="778"/>
      <c r="O291" s="778"/>
      <c r="P291" s="779"/>
    </row>
    <row r="292" spans="1:16" ht="14.25" customHeight="1">
      <c r="A292" s="71"/>
      <c r="B292" s="780" t="s">
        <v>28422</v>
      </c>
      <c r="C292" s="781"/>
      <c r="D292" s="781"/>
      <c r="E292" s="781"/>
      <c r="F292" s="781"/>
      <c r="G292" s="781"/>
      <c r="H292" s="781"/>
      <c r="I292" s="781"/>
      <c r="J292" s="781"/>
      <c r="K292" s="781"/>
      <c r="L292" s="781"/>
      <c r="M292" s="781"/>
      <c r="N292" s="781"/>
      <c r="O292" s="781"/>
      <c r="P292" s="782"/>
    </row>
    <row r="293" spans="1:16" ht="14.25" customHeight="1">
      <c r="A293" s="71"/>
      <c r="B293" s="418"/>
      <c r="C293" s="380"/>
      <c r="D293" s="408"/>
      <c r="E293" s="408"/>
      <c r="F293" s="68"/>
      <c r="G293" s="430"/>
      <c r="H293" s="430"/>
      <c r="I293" s="454"/>
      <c r="J293" s="430"/>
      <c r="K293" s="430"/>
      <c r="L293" s="408"/>
      <c r="M293" s="440"/>
      <c r="N293" s="430"/>
      <c r="O293" s="421"/>
      <c r="P293" s="422"/>
    </row>
    <row r="294" spans="1:16" ht="14.25" hidden="1" customHeight="1">
      <c r="A294" s="48"/>
      <c r="B294" s="685">
        <f>'Plan. Orçamentária'!D86</f>
        <v>8</v>
      </c>
      <c r="C294" s="783" t="str">
        <f>'Plan. Orçamentária'!E86</f>
        <v>LIMPEZA FINAL</v>
      </c>
      <c r="D294" s="783"/>
      <c r="E294" s="783"/>
      <c r="F294" s="783"/>
      <c r="G294" s="783"/>
      <c r="H294" s="783"/>
      <c r="I294" s="783"/>
      <c r="J294" s="783"/>
      <c r="K294" s="783"/>
      <c r="L294" s="783"/>
      <c r="M294" s="783"/>
      <c r="N294" s="783"/>
      <c r="O294" s="413"/>
      <c r="P294" s="414"/>
    </row>
    <row r="295" spans="1:16" ht="14.25" hidden="1" customHeight="1">
      <c r="A295" s="71">
        <f>'Plan. Orçamentária'!D87</f>
        <v>8001</v>
      </c>
      <c r="B295" s="415">
        <f>IF(A295&lt;&gt;0,INDEX('Plan. Orçamentária'!$D$11:$K$186,MATCH(A295,'Plan. Orçamentária'!$D$11:$D$186,0),3),0)</f>
        <v>10017000</v>
      </c>
      <c r="C295" s="784" t="str">
        <f>IF(A295&lt;&gt;0,INDEX('Plan. Orçamentária'!$D$11:$K$186,MATCH(A295,'Plan. Orçamentária'!$D$11:$D$186,0),4),0)</f>
        <v>HIDROJATEAMENTO DE ALTA PRESSÃO PARA LIMPEZA DE SUPERFÍCIES</v>
      </c>
      <c r="D295" s="784"/>
      <c r="E295" s="784"/>
      <c r="F295" s="784"/>
      <c r="G295" s="784"/>
      <c r="H295" s="784"/>
      <c r="I295" s="784"/>
      <c r="J295" s="784"/>
      <c r="K295" s="784"/>
      <c r="L295" s="784"/>
      <c r="M295" s="784"/>
      <c r="N295" s="784"/>
      <c r="O295" s="417" t="str">
        <f>IF(A295&lt;&gt;0,INDEX('Plan. Orçamentária'!$D$17:$K$186,MATCH(A295,'Plan. Orçamentária'!$D$17:$D$186,0),5),0)</f>
        <v>M2</v>
      </c>
      <c r="P295" s="701">
        <f>TRUNC(SUM(N297),2)</f>
        <v>2624</v>
      </c>
    </row>
    <row r="296" spans="1:16" ht="14.25" hidden="1" customHeight="1">
      <c r="A296" s="71"/>
      <c r="B296" s="418"/>
      <c r="C296" s="380"/>
      <c r="D296" s="408"/>
      <c r="E296" s="408"/>
      <c r="F296" s="408"/>
      <c r="G296" s="408"/>
      <c r="H296" s="408"/>
      <c r="I296" s="431"/>
      <c r="J296" s="430"/>
      <c r="K296" s="429"/>
      <c r="L296" s="614" t="s">
        <v>187</v>
      </c>
      <c r="M296" s="431"/>
      <c r="N296" s="431" t="s">
        <v>149</v>
      </c>
      <c r="O296" s="421"/>
      <c r="P296" s="422"/>
    </row>
    <row r="297" spans="1:16" ht="14.25" hidden="1" customHeight="1">
      <c r="A297" s="71"/>
      <c r="B297" s="418"/>
      <c r="C297" s="380"/>
      <c r="D297" s="408"/>
      <c r="E297" s="408"/>
      <c r="F297" s="408"/>
      <c r="G297" s="426"/>
      <c r="H297" s="408"/>
      <c r="I297" s="440"/>
      <c r="J297" s="430"/>
      <c r="K297" s="436" t="str">
        <f>T2</f>
        <v>RUA LARANJEIRAS</v>
      </c>
      <c r="L297" s="575">
        <f>AA3</f>
        <v>2624</v>
      </c>
      <c r="M297" s="456"/>
      <c r="N297" s="575">
        <f>SUM(L297:L297)</f>
        <v>2624</v>
      </c>
      <c r="O297" s="421"/>
      <c r="P297" s="422"/>
    </row>
    <row r="298" spans="1:16" ht="14.25" hidden="1" customHeight="1">
      <c r="A298" s="71"/>
      <c r="B298" s="448"/>
      <c r="C298" s="380"/>
      <c r="D298" s="408"/>
      <c r="E298" s="408"/>
      <c r="F298" s="408"/>
      <c r="G298" s="426"/>
      <c r="H298" s="408"/>
      <c r="I298" s="440"/>
      <c r="J298" s="430"/>
      <c r="M298" s="456"/>
      <c r="N298" s="423"/>
      <c r="O298" s="421"/>
      <c r="P298" s="449"/>
    </row>
    <row r="299" spans="1:16" ht="14.25" hidden="1" customHeight="1">
      <c r="B299" s="685">
        <f>'Plan. Orçamentária'!D89</f>
        <v>9</v>
      </c>
      <c r="C299" s="783" t="str">
        <f>'Plan. Orçamentária'!E89</f>
        <v>CONTROLE TECNOLÓGICO</v>
      </c>
      <c r="D299" s="783"/>
      <c r="E299" s="783"/>
      <c r="F299" s="783"/>
      <c r="G299" s="783"/>
      <c r="H299" s="783"/>
      <c r="I299" s="783"/>
      <c r="J299" s="783"/>
      <c r="K299" s="783"/>
      <c r="L299" s="783"/>
      <c r="M299" s="783"/>
      <c r="N299" s="783"/>
      <c r="O299" s="413"/>
      <c r="P299" s="414"/>
    </row>
    <row r="300" spans="1:16" ht="14.25" hidden="1" customHeight="1">
      <c r="A300" s="72"/>
      <c r="B300" s="659"/>
      <c r="C300" s="416"/>
      <c r="D300" s="416"/>
      <c r="E300" s="416"/>
      <c r="F300" s="416"/>
      <c r="G300" s="416"/>
      <c r="H300" s="416"/>
      <c r="I300" s="416"/>
      <c r="J300" s="416"/>
      <c r="K300" s="416"/>
      <c r="L300" s="416"/>
      <c r="M300" s="416"/>
      <c r="N300" s="416"/>
      <c r="O300" s="421"/>
      <c r="P300" s="422"/>
    </row>
    <row r="301" spans="1:16" ht="14.25" hidden="1" customHeight="1">
      <c r="A301" s="72"/>
      <c r="B301" s="659"/>
      <c r="C301" s="416"/>
      <c r="D301" s="416"/>
      <c r="E301" s="416"/>
      <c r="F301" s="416"/>
      <c r="G301" s="416"/>
      <c r="H301" s="416"/>
      <c r="I301" s="416"/>
      <c r="J301" s="660" t="s">
        <v>223</v>
      </c>
      <c r="K301" s="661"/>
      <c r="L301" s="661"/>
      <c r="M301" s="662">
        <v>1000</v>
      </c>
      <c r="N301" s="416"/>
      <c r="O301" s="421"/>
      <c r="P301" s="422"/>
    </row>
    <row r="302" spans="1:16" ht="14.25" hidden="1" customHeight="1">
      <c r="L302" s="662"/>
      <c r="M302" s="663"/>
    </row>
    <row r="303" spans="1:16" ht="14.25" hidden="1" customHeight="1">
      <c r="A303" s="71">
        <f>'Plan. Orçamentária'!D90</f>
        <v>9001</v>
      </c>
      <c r="B303" s="415">
        <f>IF(A303&lt;&gt;0,INDEX('Plan. Orçamentária'!$D$11:$K$186,MATCH(A303,'Plan. Orçamentária'!$D$11:$D$186,0),3),0)</f>
        <v>2006021</v>
      </c>
      <c r="C303" s="784" t="str">
        <f>IF(A303&lt;&gt;0,INDEX('Plan. Orçamentária'!$D$11:$K$186,MATCH(A303,'Plan. Orçamentária'!$D$11:$D$186,0),4),0)</f>
        <v>ENSAIOS DE LABORATÓRIO - DOSAGEM MARSHALL, GRANULOMETRIA, TEOR DE ASFALTO, ESTABILIDADE E FLUÊNCIA</v>
      </c>
      <c r="D303" s="784"/>
      <c r="E303" s="784"/>
      <c r="F303" s="784"/>
      <c r="G303" s="784"/>
      <c r="H303" s="784"/>
      <c r="I303" s="784"/>
      <c r="J303" s="784"/>
      <c r="K303" s="784"/>
      <c r="L303" s="784"/>
      <c r="M303" s="784"/>
      <c r="N303" s="784"/>
      <c r="O303" s="417" t="str">
        <f>IF(A303&lt;&gt;0,INDEX('Plan. Orçamentária'!$D$17:$K$186,MATCH(A303,'Plan. Orçamentária'!$D$17:$D$186,0),5),0)</f>
        <v>ENS.</v>
      </c>
      <c r="P303" s="701">
        <f>N305</f>
        <v>3</v>
      </c>
    </row>
    <row r="304" spans="1:16" ht="14.25" hidden="1" customHeight="1">
      <c r="A304" s="686"/>
      <c r="B304" s="418"/>
      <c r="C304" s="380"/>
      <c r="D304" s="408"/>
      <c r="E304" s="408"/>
      <c r="F304" s="408"/>
      <c r="G304" s="408"/>
      <c r="H304" s="408"/>
      <c r="I304" s="431"/>
      <c r="J304" s="430"/>
      <c r="K304" s="420"/>
      <c r="L304" s="430"/>
      <c r="M304" s="431"/>
      <c r="N304" s="431" t="s">
        <v>149</v>
      </c>
      <c r="O304" s="421"/>
      <c r="P304" s="422"/>
    </row>
    <row r="305" spans="1:16" ht="14.25" hidden="1" customHeight="1">
      <c r="A305" s="686"/>
      <c r="B305" s="418"/>
      <c r="C305" s="380"/>
      <c r="D305" s="408"/>
      <c r="E305" s="408"/>
      <c r="F305" s="408"/>
      <c r="G305" s="426"/>
      <c r="H305" s="408"/>
      <c r="I305" s="440"/>
      <c r="J305" s="430"/>
      <c r="K305" s="456"/>
      <c r="L305" s="662" t="s">
        <v>224</v>
      </c>
      <c r="M305" s="663">
        <f>L297</f>
        <v>2624</v>
      </c>
      <c r="N305" s="578">
        <f>ROUNDUP(M305/M301,0)</f>
        <v>3</v>
      </c>
      <c r="O305" s="421"/>
      <c r="P305" s="422"/>
    </row>
    <row r="306" spans="1:16" ht="14.25" hidden="1" customHeight="1">
      <c r="A306" s="686"/>
    </row>
    <row r="307" spans="1:16" ht="14.25" hidden="1" customHeight="1">
      <c r="A307" s="686">
        <f>A303+1</f>
        <v>9002</v>
      </c>
      <c r="B307" s="415">
        <f>IF(A307&lt;&gt;0,INDEX('Plan. Orçamentária'!$D$11:$K$186,MATCH(A307,'Plan. Orçamentária'!$D$11:$D$186,0),3),0)</f>
        <v>2006004</v>
      </c>
      <c r="C307" s="784" t="str">
        <f>IF(A307&lt;&gt;0,INDEX('Plan. Orçamentária'!$D$11:$K$186,MATCH(A307,'Plan. Orçamentária'!$D$11:$D$186,0),4),0)</f>
        <v>ENSAIOS DE LABORATÓRIO - COMPACTAÇÃO</v>
      </c>
      <c r="D307" s="784"/>
      <c r="E307" s="784"/>
      <c r="F307" s="784"/>
      <c r="G307" s="784"/>
      <c r="H307" s="784"/>
      <c r="I307" s="784"/>
      <c r="J307" s="784"/>
      <c r="K307" s="784"/>
      <c r="L307" s="784"/>
      <c r="M307" s="784"/>
      <c r="N307" s="784"/>
      <c r="O307" s="417" t="str">
        <f>IF(A307&lt;&gt;0,INDEX('Plan. Orçamentária'!$D$17:$K$186,MATCH(A307,'Plan. Orçamentária'!$D$17:$D$186,0),5),0)</f>
        <v>ENS.</v>
      </c>
      <c r="P307" s="701">
        <f>N309</f>
        <v>3</v>
      </c>
    </row>
    <row r="308" spans="1:16" ht="14.25" hidden="1" customHeight="1">
      <c r="B308" s="418"/>
      <c r="C308" s="380"/>
      <c r="D308" s="408"/>
      <c r="E308" s="408"/>
      <c r="F308" s="408"/>
      <c r="G308" s="408"/>
      <c r="H308" s="408"/>
      <c r="I308" s="431"/>
      <c r="J308" s="430"/>
      <c r="K308" s="420"/>
      <c r="L308" s="430"/>
      <c r="M308" s="431"/>
      <c r="N308" s="431" t="s">
        <v>149</v>
      </c>
      <c r="O308" s="421"/>
      <c r="P308" s="422"/>
    </row>
    <row r="309" spans="1:16" ht="14.25" hidden="1" customHeight="1">
      <c r="B309" s="418"/>
      <c r="C309" s="380"/>
      <c r="D309" s="408"/>
      <c r="E309" s="408"/>
      <c r="F309" s="408"/>
      <c r="G309" s="426"/>
      <c r="H309" s="408"/>
      <c r="I309" s="440"/>
      <c r="J309" s="430"/>
      <c r="K309" s="456"/>
      <c r="L309" s="662" t="s">
        <v>224</v>
      </c>
      <c r="M309" s="663">
        <f>L297</f>
        <v>2624</v>
      </c>
      <c r="N309" s="578">
        <f>ROUNDUP(M309/M301,0)</f>
        <v>3</v>
      </c>
      <c r="O309" s="421"/>
      <c r="P309" s="422"/>
    </row>
    <row r="310" spans="1:16" ht="14.25" hidden="1" customHeight="1">
      <c r="A310" s="72"/>
      <c r="B310" s="659"/>
      <c r="C310" s="416"/>
      <c r="D310" s="416"/>
      <c r="E310" s="416"/>
      <c r="F310" s="416"/>
      <c r="G310" s="416"/>
      <c r="H310" s="416"/>
      <c r="I310" s="416"/>
      <c r="J310" s="662"/>
      <c r="K310" s="662"/>
      <c r="N310" s="416"/>
      <c r="O310" s="421"/>
      <c r="P310" s="422"/>
    </row>
    <row r="311" spans="1:16" ht="14.25" hidden="1" customHeight="1">
      <c r="A311" s="72"/>
      <c r="B311" s="412">
        <f>'Plan. Orçamentária'!D93</f>
        <v>10</v>
      </c>
      <c r="C311" s="783" t="s">
        <v>124</v>
      </c>
      <c r="D311" s="783"/>
      <c r="E311" s="783"/>
      <c r="F311" s="783"/>
      <c r="G311" s="783"/>
      <c r="H311" s="783"/>
      <c r="I311" s="783"/>
      <c r="J311" s="783"/>
      <c r="K311" s="783"/>
      <c r="L311" s="783"/>
      <c r="M311" s="783"/>
      <c r="N311" s="783"/>
      <c r="O311" s="413"/>
      <c r="P311" s="414"/>
    </row>
    <row r="312" spans="1:16" ht="14.25" hidden="1" customHeight="1">
      <c r="A312" s="71">
        <f>'Plan. Orçamentária'!D94</f>
        <v>10001</v>
      </c>
      <c r="B312" s="415">
        <f>IF(A312&lt;&gt;0,INDEX('Plan. Orçamentária'!$D$11:$K$186,MATCH(A312,'Plan. Orçamentária'!$D$11:$D$186,0),3),0)</f>
        <v>3053018</v>
      </c>
      <c r="C312" s="784" t="str">
        <f>IF(A312&lt;&gt;0,INDEX('Plan. Orçamentária'!$D$11:$K$186,MATCH(A312,'Plan. Orçamentária'!$D$11:$D$186,0),4),0)</f>
        <v>PROJETO EXECUTIVO (PRANCHA A1)</v>
      </c>
      <c r="D312" s="784"/>
      <c r="E312" s="784"/>
      <c r="F312" s="784"/>
      <c r="G312" s="784"/>
      <c r="H312" s="784"/>
      <c r="I312" s="784"/>
      <c r="J312" s="784"/>
      <c r="K312" s="784"/>
      <c r="L312" s="784"/>
      <c r="M312" s="784"/>
      <c r="N312" s="784"/>
      <c r="O312" s="417" t="str">
        <f>IF(A312&lt;&gt;0,INDEX('Plan. Orçamentária'!$D$17:$K$186,MATCH(A312,'Plan. Orçamentária'!$D$17:$D$186,0),5),0)</f>
        <v>UN</v>
      </c>
      <c r="P312" s="701">
        <f>N314</f>
        <v>9</v>
      </c>
    </row>
    <row r="313" spans="1:16" ht="14.25" hidden="1" customHeight="1">
      <c r="A313" s="72"/>
      <c r="B313" s="659"/>
      <c r="C313" s="416"/>
      <c r="D313" s="416"/>
      <c r="E313" s="416"/>
      <c r="F313" s="416"/>
      <c r="G313" s="416"/>
      <c r="H313" s="416"/>
      <c r="I313" s="416"/>
      <c r="J313" s="416"/>
      <c r="K313" s="416"/>
      <c r="L313" s="416"/>
      <c r="M313" s="416"/>
      <c r="N313" s="431" t="s">
        <v>149</v>
      </c>
      <c r="O313" s="421"/>
      <c r="P313" s="422"/>
    </row>
    <row r="314" spans="1:16" ht="14.25" hidden="1" customHeight="1">
      <c r="A314" s="72"/>
      <c r="B314" s="659"/>
      <c r="C314" s="416"/>
      <c r="D314" s="416"/>
      <c r="E314" s="416"/>
      <c r="F314" s="416"/>
      <c r="G314" s="416"/>
      <c r="H314" s="416"/>
      <c r="I314" s="416"/>
      <c r="J314" s="416"/>
      <c r="K314" s="416"/>
      <c r="L314" s="416"/>
      <c r="M314" s="416"/>
      <c r="N314" s="575">
        <v>9</v>
      </c>
      <c r="O314" s="421"/>
      <c r="P314" s="422"/>
    </row>
    <row r="315" spans="1:16" ht="14.25" hidden="1" customHeight="1">
      <c r="A315" s="72"/>
      <c r="B315" s="659"/>
      <c r="C315" s="416"/>
      <c r="D315" s="416"/>
      <c r="E315" s="416"/>
      <c r="F315" s="416"/>
      <c r="G315" s="416"/>
      <c r="H315" s="416"/>
      <c r="I315" s="416"/>
      <c r="J315" s="416"/>
      <c r="K315" s="416"/>
      <c r="L315" s="416"/>
      <c r="M315" s="416"/>
      <c r="N315" s="416"/>
      <c r="O315" s="421"/>
      <c r="P315" s="422"/>
    </row>
    <row r="316" spans="1:16" ht="14.25" hidden="1" customHeight="1">
      <c r="A316" s="72"/>
      <c r="B316" s="659"/>
      <c r="C316" s="416"/>
      <c r="D316" s="416"/>
      <c r="E316" s="416"/>
      <c r="F316" s="416"/>
      <c r="G316" s="416"/>
      <c r="H316" s="416"/>
      <c r="I316" s="416"/>
      <c r="J316" s="416"/>
      <c r="K316" s="416"/>
      <c r="L316" s="416"/>
      <c r="M316" s="416"/>
      <c r="N316" s="416"/>
      <c r="O316" s="421"/>
      <c r="P316" s="422"/>
    </row>
    <row r="317" spans="1:16" ht="14.25" hidden="1" customHeight="1">
      <c r="A317" s="72"/>
      <c r="B317" s="659"/>
      <c r="C317" s="416"/>
      <c r="D317" s="416"/>
      <c r="E317" s="416"/>
      <c r="F317" s="416"/>
      <c r="G317" s="416"/>
      <c r="H317" s="416"/>
      <c r="I317" s="416"/>
      <c r="J317" s="416"/>
      <c r="K317" s="416"/>
      <c r="L317" s="416"/>
      <c r="M317" s="416"/>
      <c r="N317" s="416"/>
      <c r="O317" s="421"/>
      <c r="P317" s="422"/>
    </row>
    <row r="318" spans="1:16" ht="14.25" hidden="1" customHeight="1">
      <c r="A318" s="71">
        <f>A312+1</f>
        <v>10002</v>
      </c>
      <c r="B318" s="415" t="str">
        <f>IF(A318&lt;&gt;0,INDEX('Plan. Orçamentária'!$D$11:$K$186,MATCH(A318,'Plan. Orçamentária'!$D$11:$D$186,0),3),0)</f>
        <v>01.21.010</v>
      </c>
      <c r="C318" s="784" t="str">
        <f>IF(A318&lt;&gt;0,INDEX('Plan. Orçamentária'!$D$11:$K$186,MATCH(A318,'Plan. Orçamentária'!$D$11:$D$186,0),4),0)</f>
        <v>Taxa de mobilização e desmobilização de equipamentos para execução de sondagem</v>
      </c>
      <c r="D318" s="784"/>
      <c r="E318" s="784"/>
      <c r="F318" s="784"/>
      <c r="G318" s="784"/>
      <c r="H318" s="784"/>
      <c r="I318" s="784"/>
      <c r="J318" s="784"/>
      <c r="K318" s="784"/>
      <c r="L318" s="784"/>
      <c r="M318" s="784"/>
      <c r="N318" s="784"/>
      <c r="O318" s="417" t="str">
        <f>IF(A318&lt;&gt;0,INDEX('Plan. Orçamentária'!$D$17:$K$186,MATCH(A318,'Plan. Orçamentária'!$D$17:$D$186,0),5),0)</f>
        <v>TX</v>
      </c>
      <c r="P318" s="701">
        <f>N320</f>
        <v>1</v>
      </c>
    </row>
    <row r="319" spans="1:16" ht="14.25" hidden="1" customHeight="1">
      <c r="A319" s="72"/>
      <c r="B319" s="659"/>
      <c r="C319" s="416"/>
      <c r="D319" s="416"/>
      <c r="E319" s="416"/>
      <c r="F319" s="416"/>
      <c r="G319" s="416"/>
      <c r="H319" s="416"/>
      <c r="I319" s="416"/>
      <c r="J319" s="416"/>
      <c r="K319" s="416"/>
      <c r="L319" s="416"/>
      <c r="M319" s="416"/>
      <c r="N319" s="431" t="s">
        <v>149</v>
      </c>
      <c r="O319" s="421"/>
      <c r="P319" s="422"/>
    </row>
    <row r="320" spans="1:16" ht="14.25" hidden="1" customHeight="1">
      <c r="A320" s="72"/>
      <c r="B320" s="659"/>
      <c r="C320" s="416"/>
      <c r="D320" s="416"/>
      <c r="E320" s="416"/>
      <c r="F320" s="416"/>
      <c r="G320" s="416"/>
      <c r="H320" s="416"/>
      <c r="I320" s="416"/>
      <c r="J320" s="416"/>
      <c r="K320" s="416"/>
      <c r="L320" s="416"/>
      <c r="M320" s="416"/>
      <c r="N320" s="575">
        <v>1</v>
      </c>
      <c r="O320" s="421"/>
      <c r="P320" s="422"/>
    </row>
    <row r="321" spans="1:16" ht="14.25" hidden="1" customHeight="1">
      <c r="A321" s="72"/>
      <c r="B321" s="659"/>
      <c r="C321" s="416"/>
      <c r="D321" s="416"/>
      <c r="E321" s="416"/>
      <c r="F321" s="416"/>
      <c r="G321" s="416"/>
      <c r="H321" s="416"/>
      <c r="I321" s="416"/>
      <c r="J321" s="416"/>
      <c r="K321" s="416"/>
      <c r="L321" s="416"/>
      <c r="M321" s="416"/>
      <c r="N321" s="416"/>
      <c r="O321" s="421"/>
      <c r="P321" s="422"/>
    </row>
    <row r="322" spans="1:16" ht="14.25" hidden="1" customHeight="1">
      <c r="A322" s="72"/>
      <c r="B322" s="659"/>
      <c r="C322" s="416"/>
      <c r="D322" s="416"/>
      <c r="E322" s="416"/>
      <c r="F322" s="416"/>
      <c r="G322" s="416"/>
      <c r="H322" s="416"/>
      <c r="I322" s="416"/>
      <c r="J322" s="416"/>
      <c r="K322" s="416"/>
      <c r="L322" s="416"/>
      <c r="M322" s="416"/>
      <c r="N322" s="416"/>
      <c r="O322" s="421"/>
      <c r="P322" s="422"/>
    </row>
    <row r="323" spans="1:16" ht="14.25" hidden="1" customHeight="1">
      <c r="A323" s="72"/>
      <c r="B323" s="659"/>
      <c r="C323" s="416"/>
      <c r="D323" s="416"/>
      <c r="E323" s="416"/>
      <c r="F323" s="416"/>
      <c r="G323" s="416"/>
      <c r="H323" s="416"/>
      <c r="I323" s="416"/>
      <c r="J323" s="416"/>
      <c r="K323" s="416"/>
      <c r="L323" s="416"/>
      <c r="M323" s="416"/>
      <c r="N323" s="416"/>
      <c r="O323" s="421"/>
      <c r="P323" s="422"/>
    </row>
    <row r="324" spans="1:16" ht="14.25" hidden="1" customHeight="1">
      <c r="A324" s="72"/>
      <c r="B324" s="659"/>
      <c r="C324" s="416"/>
      <c r="D324" s="416"/>
      <c r="E324" s="416"/>
      <c r="F324" s="416"/>
      <c r="G324" s="416"/>
      <c r="H324" s="416"/>
      <c r="I324" s="416"/>
      <c r="J324" s="416"/>
      <c r="K324" s="416"/>
      <c r="L324" s="416"/>
      <c r="M324" s="416"/>
      <c r="N324" s="416"/>
      <c r="O324" s="421"/>
      <c r="P324" s="422"/>
    </row>
    <row r="325" spans="1:16" ht="14.25" hidden="1" customHeight="1">
      <c r="A325" s="72"/>
      <c r="B325" s="659"/>
      <c r="C325" s="416"/>
      <c r="D325" s="416"/>
      <c r="E325" s="416"/>
      <c r="F325" s="416"/>
      <c r="G325" s="416"/>
      <c r="H325" s="416"/>
      <c r="I325" s="416"/>
      <c r="J325" s="416"/>
      <c r="K325" s="416"/>
      <c r="L325" s="416"/>
      <c r="M325" s="416"/>
      <c r="N325" s="416"/>
      <c r="O325" s="421"/>
      <c r="P325" s="422"/>
    </row>
    <row r="326" spans="1:16" ht="14.25" hidden="1" customHeight="1">
      <c r="A326" s="71">
        <f>A318+1</f>
        <v>10003</v>
      </c>
      <c r="B326" s="415" t="str">
        <f>IF(A326&lt;&gt;0,INDEX('Plan. Orçamentária'!$D$11:$K$186,MATCH(A326,'Plan. Orçamentária'!$D$11:$D$186,0),3),0)</f>
        <v>01.21.100</v>
      </c>
      <c r="C326" s="784" t="str">
        <f>IF(A326&lt;&gt;0,INDEX('Plan. Orçamentária'!$D$11:$K$186,MATCH(A326,'Plan. Orçamentária'!$D$11:$D$186,0),4),0)</f>
        <v>Sondagem do terreno a trado</v>
      </c>
      <c r="D326" s="784"/>
      <c r="E326" s="784"/>
      <c r="F326" s="784"/>
      <c r="G326" s="784"/>
      <c r="H326" s="784"/>
      <c r="I326" s="784"/>
      <c r="J326" s="784"/>
      <c r="K326" s="784"/>
      <c r="L326" s="784"/>
      <c r="M326" s="784"/>
      <c r="N326" s="784"/>
      <c r="O326" s="417" t="str">
        <f>IF(A326&lt;&gt;0,INDEX('Plan. Orçamentária'!$D$17:$K$186,MATCH(A326,'Plan. Orçamentária'!$D$17:$D$186,0),5),0)</f>
        <v>M</v>
      </c>
      <c r="P326" s="701">
        <f>N328</f>
        <v>10</v>
      </c>
    </row>
    <row r="327" spans="1:16" ht="14.25" hidden="1" customHeight="1">
      <c r="A327" s="71"/>
      <c r="B327" s="418"/>
      <c r="C327" s="380"/>
      <c r="D327" s="408"/>
      <c r="E327" s="408"/>
      <c r="F327" s="408"/>
      <c r="G327" s="408"/>
      <c r="H327" s="454"/>
      <c r="I327" s="608" t="s">
        <v>225</v>
      </c>
      <c r="J327" s="610" t="s">
        <v>226</v>
      </c>
      <c r="K327" s="610"/>
      <c r="L327" s="610" t="s">
        <v>143</v>
      </c>
      <c r="M327" s="431"/>
      <c r="N327" s="431" t="s">
        <v>149</v>
      </c>
      <c r="O327" s="421"/>
      <c r="P327" s="422"/>
    </row>
    <row r="328" spans="1:16" ht="14.25" hidden="1" customHeight="1">
      <c r="A328" s="71"/>
      <c r="B328" s="418"/>
      <c r="C328" s="380"/>
      <c r="D328" s="408"/>
      <c r="E328" s="408"/>
      <c r="F328" s="408"/>
      <c r="G328" s="408"/>
      <c r="H328" s="454" t="str">
        <f>T2</f>
        <v>RUA LARANJEIRAS</v>
      </c>
      <c r="I328" s="575">
        <f>I200/2</f>
        <v>489</v>
      </c>
      <c r="J328" s="575">
        <f>ROUNDUP(I328/100,0)</f>
        <v>5</v>
      </c>
      <c r="K328" s="575" t="s">
        <v>158</v>
      </c>
      <c r="L328" s="575">
        <v>2</v>
      </c>
      <c r="M328" s="456"/>
      <c r="N328" s="575">
        <f>J328*L328</f>
        <v>10</v>
      </c>
      <c r="O328" s="421"/>
      <c r="P328" s="422"/>
    </row>
    <row r="329" spans="1:16" ht="14.25" hidden="1" customHeight="1"/>
    <row r="330" spans="1:16" ht="14.25" hidden="1" customHeight="1">
      <c r="A330" s="71">
        <f>A326+1</f>
        <v>10004</v>
      </c>
      <c r="B330" s="415">
        <f>IF(A330&lt;&gt;0,INDEX('Plan. Orçamentária'!$D$11:$K$186,MATCH(A330,'Plan. Orçamentária'!$D$11:$D$186,0),3),0)</f>
        <v>2006007</v>
      </c>
      <c r="C330" s="784" t="str">
        <f>IF(A330&lt;&gt;0,INDEX('Plan. Orçamentária'!$D$11:$K$186,MATCH(A330,'Plan. Orçamentária'!$D$11:$D$186,0),4),0)</f>
        <v>ENSAIOS DE LABORATÓRIO - CBR MOLDADO</v>
      </c>
      <c r="D330" s="784"/>
      <c r="E330" s="784"/>
      <c r="F330" s="784"/>
      <c r="G330" s="784"/>
      <c r="H330" s="784"/>
      <c r="I330" s="784"/>
      <c r="J330" s="784"/>
      <c r="K330" s="784"/>
      <c r="L330" s="784"/>
      <c r="M330" s="784"/>
      <c r="N330" s="784"/>
      <c r="O330" s="417" t="str">
        <f>IF(A330&lt;&gt;0,INDEX('Plan. Orçamentária'!$D$17:$K$186,MATCH(A330,'Plan. Orçamentária'!$D$17:$D$186,0),5),0)</f>
        <v>ENS.</v>
      </c>
      <c r="P330" s="701">
        <f>N332</f>
        <v>3</v>
      </c>
    </row>
    <row r="331" spans="1:16" ht="14.25" hidden="1" customHeight="1">
      <c r="A331" s="71"/>
      <c r="B331" s="418"/>
      <c r="C331" s="380"/>
      <c r="D331" s="408"/>
      <c r="E331" s="408"/>
      <c r="F331" s="408"/>
      <c r="G331" s="408"/>
      <c r="I331" s="454"/>
      <c r="J331" s="608" t="s">
        <v>225</v>
      </c>
      <c r="K331" s="610"/>
      <c r="L331" s="610" t="s">
        <v>226</v>
      </c>
      <c r="M331" s="431"/>
      <c r="N331" s="431" t="s">
        <v>149</v>
      </c>
      <c r="O331" s="421"/>
      <c r="P331" s="422"/>
    </row>
    <row r="332" spans="1:16" ht="14.25" hidden="1" customHeight="1">
      <c r="A332" s="71"/>
      <c r="B332" s="418"/>
      <c r="C332" s="380"/>
      <c r="D332" s="408"/>
      <c r="E332" s="408"/>
      <c r="F332" s="408"/>
      <c r="G332" s="408"/>
      <c r="I332" s="454" t="str">
        <f>T2</f>
        <v>RUA LARANJEIRAS</v>
      </c>
      <c r="J332" s="575">
        <f>I328</f>
        <v>489</v>
      </c>
      <c r="K332" s="575" t="s">
        <v>158</v>
      </c>
      <c r="L332" s="575">
        <f>ROUNDUP(J332/200,0)</f>
        <v>3</v>
      </c>
      <c r="M332" s="456"/>
      <c r="N332" s="575">
        <f>L332</f>
        <v>3</v>
      </c>
      <c r="O332" s="421"/>
      <c r="P332" s="422"/>
    </row>
    <row r="333" spans="1:16" ht="14.25" hidden="1" customHeight="1"/>
    <row r="334" spans="1:16" ht="14.25" hidden="1" customHeight="1"/>
  </sheetData>
  <mergeCells count="84">
    <mergeCell ref="C130:N130"/>
    <mergeCell ref="C129:N129"/>
    <mergeCell ref="C132:F132"/>
    <mergeCell ref="C103:N103"/>
    <mergeCell ref="C121:N121"/>
    <mergeCell ref="C108:N108"/>
    <mergeCell ref="C122:N122"/>
    <mergeCell ref="C112:N112"/>
    <mergeCell ref="C113:N113"/>
    <mergeCell ref="C117:N117"/>
    <mergeCell ref="C69:N69"/>
    <mergeCell ref="C75:N75"/>
    <mergeCell ref="C81:N81"/>
    <mergeCell ref="C123:N123"/>
    <mergeCell ref="C89:N89"/>
    <mergeCell ref="C176:N176"/>
    <mergeCell ref="C181:N181"/>
    <mergeCell ref="C188:N188"/>
    <mergeCell ref="C27:N27"/>
    <mergeCell ref="C31:N31"/>
    <mergeCell ref="C62:N62"/>
    <mergeCell ref="C63:N63"/>
    <mergeCell ref="C94:N94"/>
    <mergeCell ref="C39:N39"/>
    <mergeCell ref="C48:N48"/>
    <mergeCell ref="C52:N52"/>
    <mergeCell ref="C43:N43"/>
    <mergeCell ref="C35:N35"/>
    <mergeCell ref="C56:N56"/>
    <mergeCell ref="C68:N68"/>
    <mergeCell ref="C135:N135"/>
    <mergeCell ref="B6:P6"/>
    <mergeCell ref="C11:N11"/>
    <mergeCell ref="O7:P7"/>
    <mergeCell ref="C26:N26"/>
    <mergeCell ref="B7:B8"/>
    <mergeCell ref="C7:N8"/>
    <mergeCell ref="C10:N10"/>
    <mergeCell ref="C16:N16"/>
    <mergeCell ref="C21:N21"/>
    <mergeCell ref="C140:N140"/>
    <mergeCell ref="C153:N153"/>
    <mergeCell ref="G223:H223"/>
    <mergeCell ref="E229:F229"/>
    <mergeCell ref="C238:N238"/>
    <mergeCell ref="C215:N215"/>
    <mergeCell ref="C203:N203"/>
    <mergeCell ref="C148:N148"/>
    <mergeCell ref="C157:N157"/>
    <mergeCell ref="C158:N158"/>
    <mergeCell ref="C163:N163"/>
    <mergeCell ref="C142:N142"/>
    <mergeCell ref="C193:N193"/>
    <mergeCell ref="C197:N197"/>
    <mergeCell ref="C198:N198"/>
    <mergeCell ref="C170:N170"/>
    <mergeCell ref="F284:F285"/>
    <mergeCell ref="F269:F270"/>
    <mergeCell ref="C283:N283"/>
    <mergeCell ref="C276:N276"/>
    <mergeCell ref="C259:N259"/>
    <mergeCell ref="C266:N266"/>
    <mergeCell ref="F277:F278"/>
    <mergeCell ref="C242:N242"/>
    <mergeCell ref="C209:N209"/>
    <mergeCell ref="C268:N268"/>
    <mergeCell ref="C243:N243"/>
    <mergeCell ref="C232:N232"/>
    <mergeCell ref="C221:N221"/>
    <mergeCell ref="C227:N227"/>
    <mergeCell ref="J229:K229"/>
    <mergeCell ref="C326:N326"/>
    <mergeCell ref="C330:N330"/>
    <mergeCell ref="C299:N299"/>
    <mergeCell ref="C307:N307"/>
    <mergeCell ref="C311:N311"/>
    <mergeCell ref="C312:N312"/>
    <mergeCell ref="C318:N318"/>
    <mergeCell ref="C303:N303"/>
    <mergeCell ref="N288:P288"/>
    <mergeCell ref="B291:P291"/>
    <mergeCell ref="B292:P292"/>
    <mergeCell ref="C294:N294"/>
    <mergeCell ref="C295:N295"/>
  </mergeCells>
  <phoneticPr fontId="49" type="noConversion"/>
  <pageMargins left="0.25" right="0.25" top="0.75" bottom="0.75" header="0.3" footer="0.3"/>
  <pageSetup paperSize="9" scale="45" fitToHeight="0" orientation="portrait" r:id="rId1"/>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4">
    <pageSetUpPr fitToPage="1"/>
  </sheetPr>
  <dimension ref="A1:AI64"/>
  <sheetViews>
    <sheetView view="pageBreakPreview" zoomScale="70" zoomScaleNormal="40" zoomScaleSheetLayoutView="70" zoomScalePageLayoutView="25" workbookViewId="0">
      <selection sqref="A1:AC46"/>
    </sheetView>
  </sheetViews>
  <sheetFormatPr defaultColWidth="9.140625" defaultRowHeight="15.75"/>
  <cols>
    <col min="1" max="1" width="10.42578125" style="245" customWidth="1"/>
    <col min="2" max="2" width="42.28515625" style="100" customWidth="1"/>
    <col min="3" max="3" width="28" style="141" bestFit="1" customWidth="1"/>
    <col min="4" max="4" width="21.42578125" style="194" customWidth="1"/>
    <col min="5" max="5" width="17" style="194" customWidth="1"/>
    <col min="6" max="6" width="12.42578125" style="100" customWidth="1"/>
    <col min="7" max="8" width="11.85546875" style="100" customWidth="1"/>
    <col min="9" max="9" width="12.85546875" style="100" customWidth="1"/>
    <col min="10" max="29" width="8.5703125" style="100" customWidth="1"/>
    <col min="30" max="30" width="9.140625" style="100"/>
    <col min="31" max="31" width="42.42578125" style="100" bestFit="1" customWidth="1"/>
    <col min="32" max="32" width="10.7109375" style="100" bestFit="1" customWidth="1"/>
    <col min="33" max="33" width="20.5703125" style="100" bestFit="1" customWidth="1"/>
    <col min="34" max="34" width="9.140625" style="100"/>
    <col min="35" max="35" width="15" style="100" bestFit="1" customWidth="1"/>
    <col min="36" max="16384" width="9.140625" style="100"/>
  </cols>
  <sheetData>
    <row r="1" spans="1:35">
      <c r="A1" s="189" t="s">
        <v>0</v>
      </c>
      <c r="B1" s="190"/>
      <c r="C1" s="191"/>
      <c r="D1" s="192"/>
      <c r="E1" s="192"/>
      <c r="F1" s="557"/>
      <c r="G1" s="557"/>
      <c r="H1" s="557"/>
      <c r="I1" s="557"/>
      <c r="J1" s="557"/>
      <c r="K1" s="557"/>
      <c r="L1" s="557"/>
      <c r="M1" s="557"/>
      <c r="N1" s="557"/>
      <c r="O1" s="557"/>
      <c r="P1" s="557"/>
      <c r="Q1" s="557"/>
      <c r="R1" s="557"/>
      <c r="S1" s="557"/>
      <c r="T1" s="557"/>
      <c r="U1" s="557"/>
      <c r="V1" s="557"/>
      <c r="W1" s="557"/>
      <c r="X1" s="557"/>
      <c r="Y1" s="557"/>
      <c r="Z1" s="557"/>
      <c r="AA1" s="557"/>
      <c r="AB1" s="557"/>
      <c r="AC1" s="636"/>
    </row>
    <row r="2" spans="1:35">
      <c r="A2" s="193" t="s">
        <v>3</v>
      </c>
      <c r="B2" s="1" t="str">
        <f>'CLIENTE-OBJETO'!B2</f>
        <v>PREFEITURA MUNICIPAL DE SANTA BRANCA</v>
      </c>
      <c r="AC2" s="637"/>
    </row>
    <row r="3" spans="1:35">
      <c r="A3" s="193" t="s">
        <v>8</v>
      </c>
      <c r="B3" s="1" t="str">
        <f>'CLIENTE-OBJETO'!B3</f>
        <v>PROJETO DE INFRAESTRUTURA - RUA LARANJEIRAS</v>
      </c>
      <c r="AC3" s="637"/>
    </row>
    <row r="4" spans="1:35">
      <c r="A4" s="193" t="s">
        <v>11</v>
      </c>
      <c r="B4" s="1" t="str">
        <f>'CLIENTE-OBJETO'!B4</f>
        <v>RUA LARANJEIRAS - SANTA BRANCA/SP</v>
      </c>
      <c r="AC4" s="637"/>
    </row>
    <row r="5" spans="1:35">
      <c r="A5" s="193"/>
      <c r="AC5" s="637"/>
    </row>
    <row r="6" spans="1:35" ht="25.5">
      <c r="A6" s="766" t="s">
        <v>227</v>
      </c>
      <c r="B6" s="767"/>
      <c r="C6" s="767"/>
      <c r="D6" s="767"/>
      <c r="E6" s="767"/>
      <c r="F6" s="195"/>
      <c r="G6" s="196"/>
      <c r="H6" s="196"/>
      <c r="I6" s="196"/>
      <c r="J6" s="197"/>
      <c r="K6" s="197"/>
      <c r="L6" s="197"/>
      <c r="M6" s="197"/>
      <c r="N6" s="197"/>
      <c r="O6" s="197"/>
      <c r="P6" s="197"/>
      <c r="Q6" s="197"/>
      <c r="R6" s="197"/>
      <c r="S6" s="197"/>
      <c r="T6" s="197"/>
      <c r="U6" s="197"/>
      <c r="V6" s="197"/>
      <c r="W6" s="197"/>
      <c r="X6" s="197"/>
      <c r="Y6" s="197"/>
      <c r="Z6" s="197"/>
      <c r="AA6" s="197"/>
      <c r="AB6" s="197"/>
      <c r="AC6" s="638"/>
      <c r="AD6" s="100">
        <f>100/6</f>
        <v>16.6666666666667</v>
      </c>
    </row>
    <row r="7" spans="1:35">
      <c r="A7" s="198"/>
      <c r="AC7" s="637"/>
      <c r="AE7" s="199"/>
    </row>
    <row r="8" spans="1:35">
      <c r="A8" s="768" t="s">
        <v>55</v>
      </c>
      <c r="B8" s="769" t="s">
        <v>56</v>
      </c>
      <c r="C8" s="771" t="s">
        <v>149</v>
      </c>
      <c r="D8" s="773" t="s">
        <v>228</v>
      </c>
      <c r="E8" s="773" t="s">
        <v>229</v>
      </c>
      <c r="F8" s="760" t="s">
        <v>230</v>
      </c>
      <c r="G8" s="761"/>
      <c r="H8" s="761"/>
      <c r="I8" s="762"/>
      <c r="J8" s="763" t="s">
        <v>231</v>
      </c>
      <c r="K8" s="764"/>
      <c r="L8" s="764"/>
      <c r="M8" s="765"/>
      <c r="N8" s="763" t="s">
        <v>232</v>
      </c>
      <c r="O8" s="764"/>
      <c r="P8" s="764"/>
      <c r="Q8" s="765"/>
      <c r="R8" s="763" t="s">
        <v>233</v>
      </c>
      <c r="S8" s="764"/>
      <c r="T8" s="764"/>
      <c r="U8" s="765"/>
      <c r="V8" s="763" t="s">
        <v>234</v>
      </c>
      <c r="W8" s="764"/>
      <c r="X8" s="764"/>
      <c r="Y8" s="765"/>
      <c r="Z8" s="763" t="s">
        <v>235</v>
      </c>
      <c r="AA8" s="764"/>
      <c r="AB8" s="764"/>
      <c r="AC8" s="765"/>
    </row>
    <row r="9" spans="1:35">
      <c r="A9" s="768"/>
      <c r="B9" s="770"/>
      <c r="C9" s="772"/>
      <c r="D9" s="774"/>
      <c r="E9" s="774"/>
      <c r="F9" s="200">
        <v>1</v>
      </c>
      <c r="G9" s="200">
        <v>2</v>
      </c>
      <c r="H9" s="200">
        <v>3</v>
      </c>
      <c r="I9" s="200">
        <v>4</v>
      </c>
      <c r="J9" s="201">
        <v>1</v>
      </c>
      <c r="K9" s="201">
        <v>2</v>
      </c>
      <c r="L9" s="201">
        <v>3</v>
      </c>
      <c r="M9" s="201">
        <v>4</v>
      </c>
      <c r="N9" s="201">
        <v>1</v>
      </c>
      <c r="O9" s="201">
        <v>2</v>
      </c>
      <c r="P9" s="201">
        <v>3</v>
      </c>
      <c r="Q9" s="201">
        <v>4</v>
      </c>
      <c r="R9" s="201">
        <v>1</v>
      </c>
      <c r="S9" s="201">
        <v>2</v>
      </c>
      <c r="T9" s="201">
        <v>3</v>
      </c>
      <c r="U9" s="201">
        <v>4</v>
      </c>
      <c r="V9" s="201">
        <v>1</v>
      </c>
      <c r="W9" s="201">
        <v>2</v>
      </c>
      <c r="X9" s="201">
        <v>3</v>
      </c>
      <c r="Y9" s="201">
        <v>4</v>
      </c>
      <c r="Z9" s="201">
        <v>1</v>
      </c>
      <c r="AA9" s="201">
        <v>2</v>
      </c>
      <c r="AB9" s="201">
        <v>3</v>
      </c>
      <c r="AC9" s="201">
        <v>4</v>
      </c>
      <c r="AF9" s="372"/>
    </row>
    <row r="10" spans="1:35">
      <c r="A10" s="198"/>
      <c r="C10" s="202"/>
      <c r="D10" s="203"/>
      <c r="E10" s="203"/>
      <c r="AC10" s="637"/>
    </row>
    <row r="11" spans="1:35">
      <c r="A11" s="809">
        <v>1</v>
      </c>
      <c r="B11" s="755" t="str">
        <f>IF(A11&lt;&gt;0,INDEX('Plan. Orçamentária'!$D$11:$K$186,MATCH(A11,'Plan. Orçamentária'!$D$11:$D$186,0),2),0)</f>
        <v>EQUIPE TÉCNICA</v>
      </c>
      <c r="C11" s="812">
        <f ca="1">IF(A11&lt;&gt;0,INDEX(RESUMO!$A$10:$J$443,MATCH(A11,RESUMO!$A$10:$A$443,0),5),0)</f>
        <v>0</v>
      </c>
      <c r="D11" s="757">
        <f ca="1">IF(A11&lt;&gt;0,INDEX(RESUMO!$A$10:$I$515,MATCH(A11,RESUMO!$A$10:$A$238,0),8),0)</f>
        <v>0</v>
      </c>
      <c r="E11" s="757">
        <f ca="1">IF(A11&lt;&gt;0,INDEX(RESUMO!$A$10:$I$515,MATCH(A11,RESUMO!$A$10:$A$238,0),8),0)</f>
        <v>0</v>
      </c>
      <c r="F11" s="748">
        <v>0.08</v>
      </c>
      <c r="G11" s="749"/>
      <c r="H11" s="748">
        <v>0.08</v>
      </c>
      <c r="I11" s="749"/>
      <c r="J11" s="748">
        <v>0.17</v>
      </c>
      <c r="K11" s="753"/>
      <c r="L11" s="753"/>
      <c r="M11" s="749"/>
      <c r="N11" s="748">
        <v>0.17</v>
      </c>
      <c r="O11" s="753"/>
      <c r="P11" s="753"/>
      <c r="Q11" s="749"/>
      <c r="R11" s="748">
        <v>0.17</v>
      </c>
      <c r="S11" s="753"/>
      <c r="T11" s="753"/>
      <c r="U11" s="749"/>
      <c r="V11" s="748">
        <v>0.17799999999999999</v>
      </c>
      <c r="W11" s="753"/>
      <c r="X11" s="753"/>
      <c r="Y11" s="749"/>
      <c r="Z11" s="748">
        <v>0.152</v>
      </c>
      <c r="AA11" s="753"/>
      <c r="AB11" s="753"/>
      <c r="AC11" s="749"/>
      <c r="AE11" s="199">
        <f>SUM(F11:AC11)</f>
        <v>1</v>
      </c>
      <c r="AF11" s="199"/>
    </row>
    <row r="12" spans="1:35">
      <c r="A12" s="810"/>
      <c r="B12" s="755"/>
      <c r="C12" s="813"/>
      <c r="D12" s="758"/>
      <c r="E12" s="758"/>
      <c r="F12" s="555"/>
      <c r="G12" s="555"/>
      <c r="H12" s="555"/>
      <c r="I12" s="555"/>
      <c r="J12" s="555"/>
      <c r="K12" s="555"/>
      <c r="L12" s="555"/>
      <c r="M12" s="555"/>
      <c r="N12" s="555"/>
      <c r="O12" s="555"/>
      <c r="P12" s="555"/>
      <c r="Q12" s="555"/>
      <c r="R12" s="555"/>
      <c r="S12" s="555"/>
      <c r="T12" s="555"/>
      <c r="U12" s="555"/>
      <c r="V12" s="555"/>
      <c r="W12" s="555"/>
      <c r="X12" s="555"/>
      <c r="Y12" s="555"/>
      <c r="Z12" s="555"/>
      <c r="AA12" s="555"/>
      <c r="AB12" s="555"/>
      <c r="AC12" s="639"/>
    </row>
    <row r="13" spans="1:35">
      <c r="A13" s="811"/>
      <c r="B13" s="755"/>
      <c r="C13" s="814"/>
      <c r="D13" s="759"/>
      <c r="E13" s="759"/>
      <c r="F13" s="745">
        <f ca="1">F11*$C11</f>
        <v>0</v>
      </c>
      <c r="G13" s="747"/>
      <c r="H13" s="745">
        <f ca="1">H11*$C11</f>
        <v>0</v>
      </c>
      <c r="I13" s="747"/>
      <c r="J13" s="745">
        <f ca="1">J11*$C11</f>
        <v>0</v>
      </c>
      <c r="K13" s="746"/>
      <c r="L13" s="746"/>
      <c r="M13" s="747"/>
      <c r="N13" s="745">
        <f ca="1">N11*$C11</f>
        <v>0</v>
      </c>
      <c r="O13" s="746"/>
      <c r="P13" s="746"/>
      <c r="Q13" s="747"/>
      <c r="R13" s="745">
        <f ca="1">R11*$C11</f>
        <v>0</v>
      </c>
      <c r="S13" s="746"/>
      <c r="T13" s="746"/>
      <c r="U13" s="747"/>
      <c r="V13" s="745">
        <f ca="1">V11*$C11</f>
        <v>0</v>
      </c>
      <c r="W13" s="746"/>
      <c r="X13" s="746"/>
      <c r="Y13" s="747"/>
      <c r="Z13" s="745">
        <f ca="1">Z11*$C11</f>
        <v>0</v>
      </c>
      <c r="AA13" s="746"/>
      <c r="AB13" s="746"/>
      <c r="AC13" s="747"/>
      <c r="AE13" s="102">
        <f ca="1">SUM(F13:AC13)</f>
        <v>0</v>
      </c>
      <c r="AG13" s="205">
        <f ca="1">AE13-C11</f>
        <v>0</v>
      </c>
      <c r="AI13" s="377"/>
    </row>
    <row r="14" spans="1:35">
      <c r="A14" s="754">
        <v>2</v>
      </c>
      <c r="B14" s="755" t="str">
        <f>IF(A14&lt;&gt;0,INDEX('Plan. Orçamentária'!$D$11:$K$186,MATCH(A14,'Plan. Orçamentária'!$D$11:$D$186,0),2),0)</f>
        <v>CANTEIRO DE OBRAS</v>
      </c>
      <c r="C14" s="756">
        <f>IF(A14&lt;&gt;0,INDEX(RESUMO!$A$10:$J$443,MATCH(A14,RESUMO!$A$10:$A$443,0),5),0)</f>
        <v>15250.02</v>
      </c>
      <c r="D14" s="757">
        <f ca="1">IF(A14&lt;&gt;0,INDEX(RESUMO!$A$10:$I$515,MATCH(A14,RESUMO!$A$10:$A$238,0),8),0)</f>
        <v>1.47E-2</v>
      </c>
      <c r="E14" s="757">
        <f ca="1">IF(A14&lt;&gt;0,INDEX(RESUMO!$A$10:$I$515,MATCH(A14,RESUMO!$A$10:$A$238,0),8),0)</f>
        <v>1.47E-2</v>
      </c>
      <c r="F14" s="748">
        <v>0.04</v>
      </c>
      <c r="G14" s="749"/>
      <c r="H14" s="748">
        <v>0.14000000000000001</v>
      </c>
      <c r="I14" s="749"/>
      <c r="J14" s="748">
        <v>0.16</v>
      </c>
      <c r="K14" s="753"/>
      <c r="L14" s="753"/>
      <c r="M14" s="749"/>
      <c r="N14" s="748">
        <v>0.16</v>
      </c>
      <c r="O14" s="753"/>
      <c r="P14" s="753"/>
      <c r="Q14" s="749"/>
      <c r="R14" s="748">
        <v>0.16</v>
      </c>
      <c r="S14" s="753"/>
      <c r="T14" s="753"/>
      <c r="U14" s="749"/>
      <c r="V14" s="748">
        <v>0.17</v>
      </c>
      <c r="W14" s="753"/>
      <c r="X14" s="753"/>
      <c r="Y14" s="749"/>
      <c r="Z14" s="748">
        <v>0.17</v>
      </c>
      <c r="AA14" s="753"/>
      <c r="AB14" s="753"/>
      <c r="AC14" s="749"/>
      <c r="AE14" s="372">
        <f>SUM(F14:AC14)</f>
        <v>1</v>
      </c>
      <c r="AG14" s="102"/>
    </row>
    <row r="15" spans="1:35">
      <c r="A15" s="754"/>
      <c r="B15" s="755"/>
      <c r="C15" s="756"/>
      <c r="D15" s="758"/>
      <c r="E15" s="758"/>
      <c r="F15" s="555"/>
      <c r="G15" s="555"/>
      <c r="H15" s="555"/>
      <c r="I15" s="555"/>
      <c r="J15" s="555"/>
      <c r="K15" s="555"/>
      <c r="L15" s="555"/>
      <c r="M15" s="555"/>
      <c r="N15" s="555"/>
      <c r="O15" s="555"/>
      <c r="P15" s="555"/>
      <c r="Q15" s="555"/>
      <c r="R15" s="555"/>
      <c r="S15" s="555"/>
      <c r="T15" s="555"/>
      <c r="U15" s="555"/>
      <c r="V15" s="555"/>
      <c r="W15" s="555"/>
      <c r="X15" s="555"/>
      <c r="Y15" s="555"/>
      <c r="Z15" s="555"/>
      <c r="AA15" s="555"/>
      <c r="AB15" s="555"/>
      <c r="AC15" s="639"/>
      <c r="AG15" s="102"/>
    </row>
    <row r="16" spans="1:35" ht="16.5" thickBot="1">
      <c r="A16" s="754"/>
      <c r="B16" s="755"/>
      <c r="C16" s="756"/>
      <c r="D16" s="759"/>
      <c r="E16" s="759"/>
      <c r="F16" s="745">
        <f>F14*$C14</f>
        <v>610</v>
      </c>
      <c r="G16" s="747"/>
      <c r="H16" s="745">
        <f>H14*$C14</f>
        <v>2135</v>
      </c>
      <c r="I16" s="747"/>
      <c r="J16" s="745">
        <f>J14*$C14</f>
        <v>2440</v>
      </c>
      <c r="K16" s="746"/>
      <c r="L16" s="746"/>
      <c r="M16" s="747"/>
      <c r="N16" s="745">
        <f>N14*$C14</f>
        <v>2440</v>
      </c>
      <c r="O16" s="746"/>
      <c r="P16" s="746"/>
      <c r="Q16" s="747"/>
      <c r="R16" s="745">
        <f>R14*$C14</f>
        <v>2440</v>
      </c>
      <c r="S16" s="746"/>
      <c r="T16" s="746"/>
      <c r="U16" s="747"/>
      <c r="V16" s="745">
        <f>V14*$C14</f>
        <v>2592.5</v>
      </c>
      <c r="W16" s="746"/>
      <c r="X16" s="746"/>
      <c r="Y16" s="747"/>
      <c r="Z16" s="745">
        <f>Z14*$C14</f>
        <v>2592.5</v>
      </c>
      <c r="AA16" s="746"/>
      <c r="AB16" s="746"/>
      <c r="AC16" s="747"/>
      <c r="AE16" s="102">
        <f>SUM(F16:AC16)</f>
        <v>15250</v>
      </c>
      <c r="AG16" s="205">
        <f>AE16-C14</f>
        <v>-0.02</v>
      </c>
    </row>
    <row r="17" spans="1:33">
      <c r="A17" s="754">
        <v>3</v>
      </c>
      <c r="B17" s="755" t="str">
        <f>IF(A17&lt;&gt;0,INDEX('Plan. Orçamentária'!$D$11:$K$186,MATCH(A17,'Plan. Orçamentária'!$D$11:$D$186,0),2),0)</f>
        <v>ESTUDO DE IMPACTO DE VIZINHANÇA</v>
      </c>
      <c r="C17" s="756">
        <f>IF(A17&lt;&gt;0,INDEX(RESUMO!$A$10:$J$443,MATCH(A17,RESUMO!$A$10:$A$443,0),5),0)</f>
        <v>0</v>
      </c>
      <c r="D17" s="757">
        <f ca="1">IF(A17&lt;&gt;0,INDEX(RESUMO!$A$10:$I$515,MATCH(A17,RESUMO!$A$10:$A$238,0),8),0)</f>
        <v>0</v>
      </c>
      <c r="E17" s="757">
        <f ca="1">IF(A17&lt;&gt;0,INDEX(RESUMO!$A$10:$I$515,MATCH(A17,RESUMO!$A$10:$A$238,0),8),0)</f>
        <v>0</v>
      </c>
      <c r="F17" s="748">
        <v>0.3</v>
      </c>
      <c r="G17" s="749"/>
      <c r="H17" s="748">
        <v>0.2</v>
      </c>
      <c r="I17" s="749"/>
      <c r="J17" s="748">
        <v>0.5</v>
      </c>
      <c r="K17" s="753"/>
      <c r="L17" s="753"/>
      <c r="M17" s="749"/>
      <c r="N17" s="748"/>
      <c r="O17" s="753"/>
      <c r="P17" s="753"/>
      <c r="Q17" s="749"/>
      <c r="R17" s="678"/>
      <c r="S17" s="678"/>
      <c r="T17" s="678"/>
      <c r="U17" s="678"/>
      <c r="V17" s="748"/>
      <c r="W17" s="753"/>
      <c r="X17" s="753"/>
      <c r="Y17" s="749"/>
      <c r="Z17" s="748"/>
      <c r="AA17" s="753"/>
      <c r="AB17" s="753"/>
      <c r="AC17" s="749"/>
      <c r="AE17" s="665">
        <f>SUM(F17:AC17)</f>
        <v>1</v>
      </c>
      <c r="AF17" s="666"/>
      <c r="AG17" s="667"/>
    </row>
    <row r="18" spans="1:33">
      <c r="A18" s="754"/>
      <c r="B18" s="755"/>
      <c r="C18" s="756"/>
      <c r="D18" s="758"/>
      <c r="E18" s="758"/>
      <c r="F18" s="555"/>
      <c r="G18" s="555"/>
      <c r="H18" s="555"/>
      <c r="I18" s="555"/>
      <c r="J18" s="555"/>
      <c r="K18" s="555"/>
      <c r="L18" s="555"/>
      <c r="M18" s="555"/>
      <c r="N18" s="673"/>
      <c r="O18" s="673"/>
      <c r="P18" s="673"/>
      <c r="Q18" s="673"/>
      <c r="R18" s="673"/>
      <c r="S18" s="673"/>
      <c r="T18" s="673"/>
      <c r="U18" s="673"/>
      <c r="V18" s="673"/>
      <c r="W18" s="673"/>
      <c r="X18" s="673"/>
      <c r="Y18" s="673"/>
      <c r="Z18" s="204"/>
      <c r="AA18" s="204"/>
      <c r="AB18" s="204"/>
      <c r="AC18" s="640"/>
      <c r="AE18" s="668"/>
      <c r="AG18" s="669"/>
    </row>
    <row r="19" spans="1:33" ht="16.5" thickBot="1">
      <c r="A19" s="754"/>
      <c r="B19" s="755"/>
      <c r="C19" s="756"/>
      <c r="D19" s="759"/>
      <c r="E19" s="759"/>
      <c r="F19" s="745">
        <f>F17*$C17</f>
        <v>0</v>
      </c>
      <c r="G19" s="747"/>
      <c r="H19" s="745">
        <f>H17*$C17</f>
        <v>0</v>
      </c>
      <c r="I19" s="747"/>
      <c r="J19" s="742">
        <f>J17*$C17</f>
        <v>0</v>
      </c>
      <c r="K19" s="743"/>
      <c r="L19" s="743"/>
      <c r="M19" s="744"/>
      <c r="N19" s="742"/>
      <c r="O19" s="743"/>
      <c r="P19" s="743"/>
      <c r="Q19" s="744"/>
      <c r="R19" s="679"/>
      <c r="S19" s="679"/>
      <c r="T19" s="679"/>
      <c r="U19" s="679"/>
      <c r="V19" s="742"/>
      <c r="W19" s="743"/>
      <c r="X19" s="743"/>
      <c r="Y19" s="744"/>
      <c r="Z19" s="742">
        <f>Z17*$C17</f>
        <v>0</v>
      </c>
      <c r="AA19" s="743"/>
      <c r="AB19" s="743"/>
      <c r="AC19" s="744"/>
      <c r="AE19" s="670">
        <f>SUM(F19:AC19)</f>
        <v>0</v>
      </c>
      <c r="AF19" s="671"/>
      <c r="AG19" s="672">
        <f>AE19-C17</f>
        <v>0</v>
      </c>
    </row>
    <row r="20" spans="1:33">
      <c r="A20" s="754">
        <v>4</v>
      </c>
      <c r="B20" s="755" t="str">
        <f>IF(A20&lt;&gt;0,INDEX('Plan. Orçamentária'!$D$11:$K$186,MATCH(A20,'Plan. Orçamentária'!$D$11:$D$186,0),2),0)</f>
        <v>TERRAPLANAGEM</v>
      </c>
      <c r="C20" s="756">
        <f>IF(A20&lt;&gt;0,INDEX(RESUMO!$A$10:$J$443,MATCH(A20,RESUMO!$A$10:$A$443,0),5),0)</f>
        <v>67438.86</v>
      </c>
      <c r="D20" s="757">
        <f ca="1">IF(A20&lt;&gt;0,INDEX(RESUMO!$A$10:$I$515,MATCH(A20,RESUMO!$A$10:$A$238,0),8),0)</f>
        <v>6.4899999999999999E-2</v>
      </c>
      <c r="E20" s="757">
        <f ca="1">IF(A20&lt;&gt;0,INDEX(RESUMO!$A$10:$I$515,MATCH(A20,RESUMO!$A$10:$A$238,0),8),0)</f>
        <v>6.4899999999999999E-2</v>
      </c>
      <c r="F20" s="748">
        <v>0.14000000000000001</v>
      </c>
      <c r="G20" s="749"/>
      <c r="H20" s="748">
        <v>0.3</v>
      </c>
      <c r="I20" s="749"/>
      <c r="J20" s="748">
        <v>0.36</v>
      </c>
      <c r="K20" s="753"/>
      <c r="L20" s="753"/>
      <c r="M20" s="749"/>
      <c r="N20" s="748">
        <v>0.2</v>
      </c>
      <c r="O20" s="753"/>
      <c r="P20" s="753"/>
      <c r="Q20" s="749"/>
      <c r="R20" s="687"/>
      <c r="S20" s="687"/>
      <c r="T20" s="687"/>
      <c r="U20" s="687"/>
      <c r="V20" s="750"/>
      <c r="W20" s="751"/>
      <c r="X20" s="751"/>
      <c r="Y20" s="752"/>
      <c r="Z20" s="748"/>
      <c r="AA20" s="753"/>
      <c r="AB20" s="753"/>
      <c r="AC20" s="749"/>
      <c r="AE20" s="199">
        <f>SUM(F20:AC20)</f>
        <v>1</v>
      </c>
      <c r="AG20" s="102"/>
    </row>
    <row r="21" spans="1:33" ht="15" customHeight="1">
      <c r="A21" s="754"/>
      <c r="B21" s="755"/>
      <c r="C21" s="756"/>
      <c r="D21" s="758"/>
      <c r="E21" s="758"/>
      <c r="F21" s="555"/>
      <c r="G21" s="555"/>
      <c r="H21" s="555"/>
      <c r="I21" s="555"/>
      <c r="J21" s="555"/>
      <c r="K21" s="555"/>
      <c r="L21" s="555"/>
      <c r="M21" s="555"/>
      <c r="N21" s="555"/>
      <c r="O21" s="555"/>
      <c r="P21" s="555"/>
      <c r="Q21" s="555"/>
      <c r="R21" s="673"/>
      <c r="S21" s="673"/>
      <c r="T21" s="673"/>
      <c r="U21" s="673"/>
      <c r="V21" s="673"/>
      <c r="W21" s="673"/>
      <c r="X21" s="673"/>
      <c r="Y21" s="673"/>
      <c r="Z21" s="742"/>
      <c r="AA21" s="743"/>
      <c r="AB21" s="743"/>
      <c r="AC21" s="744"/>
      <c r="AG21" s="102"/>
    </row>
    <row r="22" spans="1:33">
      <c r="A22" s="754"/>
      <c r="B22" s="755"/>
      <c r="C22" s="756"/>
      <c r="D22" s="759"/>
      <c r="E22" s="759"/>
      <c r="F22" s="745">
        <f>F20*$C20</f>
        <v>9441.44</v>
      </c>
      <c r="G22" s="747"/>
      <c r="H22" s="745">
        <f>H20*$C20</f>
        <v>20231.66</v>
      </c>
      <c r="I22" s="747"/>
      <c r="J22" s="745">
        <f>J20*$C20</f>
        <v>24277.99</v>
      </c>
      <c r="K22" s="746"/>
      <c r="L22" s="746"/>
      <c r="M22" s="747"/>
      <c r="N22" s="742">
        <f>N20*$C20</f>
        <v>13487.77</v>
      </c>
      <c r="O22" s="743"/>
      <c r="P22" s="743"/>
      <c r="Q22" s="744"/>
      <c r="R22" s="679"/>
      <c r="S22" s="679"/>
      <c r="T22" s="679"/>
      <c r="U22" s="679"/>
      <c r="V22" s="742"/>
      <c r="W22" s="743"/>
      <c r="X22" s="743"/>
      <c r="Y22" s="744"/>
      <c r="Z22" s="742">
        <f>Z20*$C20</f>
        <v>0</v>
      </c>
      <c r="AA22" s="743"/>
      <c r="AB22" s="743"/>
      <c r="AC22" s="744"/>
      <c r="AE22" s="102">
        <f>SUM(F22:AC22)</f>
        <v>67438.86</v>
      </c>
      <c r="AG22" s="205">
        <f>AE22-C20</f>
        <v>0</v>
      </c>
    </row>
    <row r="23" spans="1:33">
      <c r="A23" s="754">
        <f>A20+1</f>
        <v>5</v>
      </c>
      <c r="B23" s="755" t="str">
        <f>IF(A23&lt;&gt;0,INDEX('Plan. Orçamentária'!$D$11:$K$186,MATCH(A23,'Plan. Orçamentária'!$D$11:$D$186,0),2),0)</f>
        <v>PAVIMENTAÇÃO ASFÁLTICA</v>
      </c>
      <c r="C23" s="756">
        <f>IF(A23&lt;&gt;0,INDEX(RESUMO!$A$10:$J$443,MATCH(A23,RESUMO!$A$10:$A$443,0),5),0)</f>
        <v>630086.48</v>
      </c>
      <c r="D23" s="757">
        <f ca="1">IF(A23&lt;&gt;0,INDEX(RESUMO!$A$10:$I$515,MATCH(A23,RESUMO!$A$10:$A$238,0),8),0)</f>
        <v>0.60650000000000004</v>
      </c>
      <c r="E23" s="757">
        <f ca="1">IF(A23&lt;&gt;0,INDEX(RESUMO!$A$10:$I$515,MATCH(A23,RESUMO!$A$10:$A$238,0),8),0)</f>
        <v>0.60650000000000004</v>
      </c>
      <c r="F23" s="750"/>
      <c r="G23" s="752"/>
      <c r="H23" s="750"/>
      <c r="I23" s="752"/>
      <c r="J23" s="748">
        <v>0.24</v>
      </c>
      <c r="K23" s="753"/>
      <c r="L23" s="753"/>
      <c r="M23" s="749"/>
      <c r="N23" s="748">
        <v>0.26</v>
      </c>
      <c r="O23" s="753"/>
      <c r="P23" s="753"/>
      <c r="Q23" s="749"/>
      <c r="R23" s="748">
        <v>0.24</v>
      </c>
      <c r="S23" s="753"/>
      <c r="T23" s="753"/>
      <c r="U23" s="749"/>
      <c r="V23" s="748">
        <v>0.26</v>
      </c>
      <c r="W23" s="753"/>
      <c r="X23" s="753"/>
      <c r="Y23" s="749"/>
      <c r="Z23" s="748"/>
      <c r="AA23" s="753"/>
      <c r="AB23" s="753"/>
      <c r="AC23" s="749"/>
      <c r="AE23" s="199">
        <f>SUM(F23:AC23)</f>
        <v>1</v>
      </c>
      <c r="AG23" s="102"/>
    </row>
    <row r="24" spans="1:33">
      <c r="A24" s="754"/>
      <c r="B24" s="755"/>
      <c r="C24" s="756"/>
      <c r="D24" s="758"/>
      <c r="E24" s="758"/>
      <c r="F24" s="673"/>
      <c r="G24" s="673"/>
      <c r="H24" s="673"/>
      <c r="I24" s="673"/>
      <c r="J24" s="555"/>
      <c r="K24" s="555"/>
      <c r="L24" s="555"/>
      <c r="M24" s="555"/>
      <c r="N24" s="555"/>
      <c r="O24" s="555"/>
      <c r="P24" s="555"/>
      <c r="Q24" s="555"/>
      <c r="R24" s="555"/>
      <c r="S24" s="555"/>
      <c r="T24" s="555"/>
      <c r="U24" s="555"/>
      <c r="V24" s="555"/>
      <c r="W24" s="555"/>
      <c r="X24" s="555"/>
      <c r="Y24" s="555"/>
      <c r="Z24" s="204"/>
      <c r="AA24" s="204"/>
      <c r="AB24" s="204"/>
      <c r="AC24" s="640"/>
      <c r="AG24" s="102"/>
    </row>
    <row r="25" spans="1:33">
      <c r="A25" s="754"/>
      <c r="B25" s="755"/>
      <c r="C25" s="756"/>
      <c r="D25" s="759"/>
      <c r="E25" s="759"/>
      <c r="F25" s="745"/>
      <c r="G25" s="747"/>
      <c r="H25" s="745"/>
      <c r="I25" s="747"/>
      <c r="J25" s="745">
        <f>J23*$C23</f>
        <v>151220.76</v>
      </c>
      <c r="K25" s="746"/>
      <c r="L25" s="746"/>
      <c r="M25" s="747"/>
      <c r="N25" s="745">
        <f t="shared" ref="N25" si="0">N23*$C23</f>
        <v>163822.48000000001</v>
      </c>
      <c r="O25" s="746"/>
      <c r="P25" s="746"/>
      <c r="Q25" s="747"/>
      <c r="R25" s="745">
        <f t="shared" ref="R25" si="1">R23*$C23</f>
        <v>151220.76</v>
      </c>
      <c r="S25" s="746"/>
      <c r="T25" s="746"/>
      <c r="U25" s="747"/>
      <c r="V25" s="745">
        <f t="shared" ref="V25" si="2">V23*$C23</f>
        <v>163822.48000000001</v>
      </c>
      <c r="W25" s="746"/>
      <c r="X25" s="746"/>
      <c r="Y25" s="747"/>
      <c r="Z25" s="742">
        <f>Z23*$C23</f>
        <v>0</v>
      </c>
      <c r="AA25" s="743"/>
      <c r="AB25" s="743"/>
      <c r="AC25" s="744"/>
      <c r="AE25" s="102">
        <f>SUM(F25:AC25)</f>
        <v>630086.48</v>
      </c>
      <c r="AG25" s="205">
        <f>AE25-C23</f>
        <v>0</v>
      </c>
    </row>
    <row r="26" spans="1:33">
      <c r="A26" s="754">
        <f>A23+1</f>
        <v>6</v>
      </c>
      <c r="B26" s="755" t="str">
        <f>IF(A26&lt;&gt;0,INDEX('Plan. Orçamentária'!$D$11:$K$186,MATCH(A26,'Plan. Orçamentária'!$D$11:$D$186,0),2),0)</f>
        <v>SARJETÃO</v>
      </c>
      <c r="C26" s="756">
        <f>IF(A26&lt;&gt;0,INDEX(RESUMO!$A$10:$J$443,MATCH(A26,RESUMO!$A$10:$A$443,0),5),0)</f>
        <v>315504.39</v>
      </c>
      <c r="D26" s="757">
        <f ca="1">IF(A26&lt;&gt;0,INDEX(RESUMO!$A$10:$I$515,MATCH(A26,RESUMO!$A$10:$A$238,0),8),0)</f>
        <v>0.30370000000000003</v>
      </c>
      <c r="E26" s="757">
        <f ca="1">IF(A26&lt;&gt;0,INDEX(RESUMO!$A$10:$I$515,MATCH(A26,RESUMO!$A$10:$A$238,0),8),0)</f>
        <v>0.30370000000000003</v>
      </c>
      <c r="F26" s="748"/>
      <c r="G26" s="749"/>
      <c r="H26" s="750"/>
      <c r="I26" s="752"/>
      <c r="J26" s="748"/>
      <c r="K26" s="753"/>
      <c r="L26" s="753"/>
      <c r="M26" s="749"/>
      <c r="N26" s="748">
        <v>0.2</v>
      </c>
      <c r="O26" s="753"/>
      <c r="P26" s="753"/>
      <c r="Q26" s="749"/>
      <c r="R26" s="748">
        <v>0.28999999999999998</v>
      </c>
      <c r="S26" s="753"/>
      <c r="T26" s="753"/>
      <c r="U26" s="749"/>
      <c r="V26" s="748">
        <v>0.3</v>
      </c>
      <c r="W26" s="753"/>
      <c r="X26" s="753"/>
      <c r="Y26" s="749"/>
      <c r="Z26" s="748">
        <v>0.21</v>
      </c>
      <c r="AA26" s="753"/>
      <c r="AB26" s="753"/>
      <c r="AC26" s="749"/>
      <c r="AE26" s="199">
        <f>SUM(F26:AC26)</f>
        <v>1</v>
      </c>
      <c r="AG26" s="102"/>
    </row>
    <row r="27" spans="1:33">
      <c r="A27" s="754"/>
      <c r="B27" s="755"/>
      <c r="C27" s="756"/>
      <c r="D27" s="758"/>
      <c r="E27" s="758"/>
      <c r="F27" s="204"/>
      <c r="G27" s="204"/>
      <c r="H27" s="673"/>
      <c r="I27" s="673"/>
      <c r="J27" s="673"/>
      <c r="K27" s="673"/>
      <c r="L27" s="673"/>
      <c r="M27" s="673"/>
      <c r="N27" s="555"/>
      <c r="O27" s="555"/>
      <c r="P27" s="555"/>
      <c r="Q27" s="639"/>
      <c r="R27" s="555"/>
      <c r="S27" s="555"/>
      <c r="T27" s="555"/>
      <c r="U27" s="555"/>
      <c r="V27" s="555"/>
      <c r="W27" s="555"/>
      <c r="X27" s="555"/>
      <c r="Y27" s="555"/>
      <c r="Z27" s="555"/>
      <c r="AA27" s="555"/>
      <c r="AB27" s="555"/>
      <c r="AC27" s="555"/>
      <c r="AG27" s="102"/>
    </row>
    <row r="28" spans="1:33">
      <c r="A28" s="754"/>
      <c r="B28" s="755"/>
      <c r="C28" s="756"/>
      <c r="D28" s="759"/>
      <c r="E28" s="759"/>
      <c r="F28" s="745">
        <f>F26*$C26</f>
        <v>0</v>
      </c>
      <c r="G28" s="747"/>
      <c r="H28" s="745"/>
      <c r="I28" s="747"/>
      <c r="J28" s="745"/>
      <c r="K28" s="746"/>
      <c r="L28" s="746"/>
      <c r="M28" s="747"/>
      <c r="N28" s="742">
        <f>N26*$C26</f>
        <v>63100.88</v>
      </c>
      <c r="O28" s="743"/>
      <c r="P28" s="743"/>
      <c r="Q28" s="744"/>
      <c r="R28" s="745">
        <f>R26*$C26</f>
        <v>91496.27</v>
      </c>
      <c r="S28" s="746"/>
      <c r="T28" s="746"/>
      <c r="U28" s="747"/>
      <c r="V28" s="742">
        <f>V26*$C26</f>
        <v>94651.32</v>
      </c>
      <c r="W28" s="743"/>
      <c r="X28" s="743"/>
      <c r="Y28" s="744"/>
      <c r="Z28" s="745">
        <f>Z26*$C26</f>
        <v>66255.92</v>
      </c>
      <c r="AA28" s="746"/>
      <c r="AB28" s="746"/>
      <c r="AC28" s="747"/>
      <c r="AE28" s="102">
        <f>SUM(F28:AC28)</f>
        <v>315504.39</v>
      </c>
      <c r="AG28" s="205">
        <f>AE28-C26</f>
        <v>0</v>
      </c>
    </row>
    <row r="29" spans="1:33">
      <c r="A29" s="754">
        <f>A26+1</f>
        <v>7</v>
      </c>
      <c r="B29" s="755" t="str">
        <f>IF(A29&lt;&gt;0,INDEX('Plan. Orçamentária'!$D$11:$K$186,MATCH(A29,'Plan. Orçamentária'!$D$11:$D$186,0),2),0)</f>
        <v>INFRAESTRUTURA COMPLEMENTAR</v>
      </c>
      <c r="C29" s="756">
        <f>IF(A29&lt;&gt;0,INDEX(RESUMO!$A$10:$J$443,MATCH(A29,RESUMO!$A$10:$A$443,0),5),0)</f>
        <v>10645.62</v>
      </c>
      <c r="D29" s="757">
        <f ca="1">IF(A29&lt;&gt;0,INDEX(RESUMO!$A$10:$I$515,MATCH(A29,RESUMO!$A$10:$A$238,0),8),0)</f>
        <v>1.0200000000000001E-2</v>
      </c>
      <c r="E29" s="757">
        <f ca="1">IF(A29&lt;&gt;0,INDEX(RESUMO!$A$10:$I$515,MATCH(A29,RESUMO!$A$10:$A$238,0),8),0)</f>
        <v>1.0200000000000001E-2</v>
      </c>
      <c r="F29" s="748"/>
      <c r="G29" s="749"/>
      <c r="H29" s="748"/>
      <c r="I29" s="749"/>
      <c r="J29" s="750"/>
      <c r="K29" s="751"/>
      <c r="L29" s="751"/>
      <c r="M29" s="752"/>
      <c r="N29" s="750"/>
      <c r="O29" s="751"/>
      <c r="P29" s="751"/>
      <c r="Q29" s="752"/>
      <c r="R29" s="748">
        <v>0.28749999999999998</v>
      </c>
      <c r="S29" s="753"/>
      <c r="T29" s="753"/>
      <c r="U29" s="749"/>
      <c r="V29" s="748">
        <v>0.33</v>
      </c>
      <c r="W29" s="753"/>
      <c r="X29" s="753"/>
      <c r="Y29" s="749"/>
      <c r="Z29" s="748">
        <v>0.38250000000000001</v>
      </c>
      <c r="AA29" s="753"/>
      <c r="AB29" s="753"/>
      <c r="AC29" s="749"/>
      <c r="AE29" s="199">
        <f>SUM(F29:AC29)</f>
        <v>1</v>
      </c>
      <c r="AG29" s="102"/>
    </row>
    <row r="30" spans="1:33">
      <c r="A30" s="754"/>
      <c r="B30" s="755"/>
      <c r="C30" s="756"/>
      <c r="D30" s="758"/>
      <c r="E30" s="758"/>
      <c r="F30" s="204"/>
      <c r="G30" s="204"/>
      <c r="H30" s="673"/>
      <c r="I30" s="673"/>
      <c r="J30" s="673"/>
      <c r="K30" s="673"/>
      <c r="L30" s="673"/>
      <c r="M30" s="673"/>
      <c r="N30" s="673"/>
      <c r="O30" s="673"/>
      <c r="P30" s="673"/>
      <c r="Q30" s="688"/>
      <c r="R30" s="555"/>
      <c r="S30" s="555"/>
      <c r="T30" s="555"/>
      <c r="U30" s="555"/>
      <c r="V30" s="555"/>
      <c r="W30" s="555"/>
      <c r="X30" s="555"/>
      <c r="Y30" s="555"/>
      <c r="Z30" s="555"/>
      <c r="AA30" s="555"/>
      <c r="AB30" s="555"/>
      <c r="AC30" s="555"/>
      <c r="AG30" s="102"/>
    </row>
    <row r="31" spans="1:33">
      <c r="A31" s="754"/>
      <c r="B31" s="755"/>
      <c r="C31" s="756"/>
      <c r="D31" s="759"/>
      <c r="E31" s="759"/>
      <c r="F31" s="745">
        <f>F29*$C29</f>
        <v>0</v>
      </c>
      <c r="G31" s="747"/>
      <c r="H31" s="745"/>
      <c r="I31" s="747"/>
      <c r="J31" s="745"/>
      <c r="K31" s="746"/>
      <c r="L31" s="746"/>
      <c r="M31" s="747"/>
      <c r="N31" s="742"/>
      <c r="O31" s="743"/>
      <c r="P31" s="743"/>
      <c r="Q31" s="744"/>
      <c r="R31" s="745">
        <f>R29*$C29</f>
        <v>3060.62</v>
      </c>
      <c r="S31" s="746"/>
      <c r="T31" s="746"/>
      <c r="U31" s="747"/>
      <c r="V31" s="742">
        <f>V29*$C29</f>
        <v>3513.05</v>
      </c>
      <c r="W31" s="743"/>
      <c r="X31" s="743"/>
      <c r="Y31" s="744"/>
      <c r="Z31" s="742">
        <f>Z29*$C29</f>
        <v>4071.95</v>
      </c>
      <c r="AA31" s="743"/>
      <c r="AB31" s="743"/>
      <c r="AC31" s="744"/>
      <c r="AE31" s="102">
        <f>SUM(F31:AC31)</f>
        <v>10645.62</v>
      </c>
      <c r="AG31" s="205">
        <f>AE31-C29</f>
        <v>0</v>
      </c>
    </row>
    <row r="32" spans="1:33">
      <c r="A32" s="754">
        <f>A29+1</f>
        <v>8</v>
      </c>
      <c r="B32" s="755" t="str">
        <f>IF(A32&lt;&gt;0,INDEX('Plan. Orçamentária'!$D$11:$K$186,MATCH(A32,'Plan. Orçamentária'!$D$11:$D$186,0),2),0)</f>
        <v>LIMPEZA FINAL</v>
      </c>
      <c r="C32" s="756">
        <f>IF(A32&lt;&gt;0,INDEX(RESUMO!$A$10:$J$443,MATCH(A32,RESUMO!$A$10:$A$443,0),5),0)</f>
        <v>0</v>
      </c>
      <c r="D32" s="757">
        <f ca="1">IF(A32&lt;&gt;0,INDEX(RESUMO!$A$10:$I$515,MATCH(A32,RESUMO!$A$10:$A$238,0),8),0)</f>
        <v>0</v>
      </c>
      <c r="E32" s="757">
        <f ca="1">IF(A32&lt;&gt;0,INDEX(RESUMO!$A$10:$I$515,MATCH(A32,RESUMO!$A$10:$A$238,0),8),0)</f>
        <v>0</v>
      </c>
      <c r="F32" s="748"/>
      <c r="G32" s="749"/>
      <c r="H32" s="750"/>
      <c r="I32" s="752"/>
      <c r="J32" s="750"/>
      <c r="K32" s="751"/>
      <c r="L32" s="751"/>
      <c r="M32" s="752"/>
      <c r="N32" s="750"/>
      <c r="O32" s="751"/>
      <c r="P32" s="751"/>
      <c r="Q32" s="752"/>
      <c r="R32" s="750"/>
      <c r="S32" s="751"/>
      <c r="T32" s="751"/>
      <c r="U32" s="752"/>
      <c r="V32" s="748"/>
      <c r="W32" s="753"/>
      <c r="X32" s="753"/>
      <c r="Y32" s="749"/>
      <c r="Z32" s="748">
        <v>1</v>
      </c>
      <c r="AA32" s="753"/>
      <c r="AB32" s="753"/>
      <c r="AC32" s="749"/>
      <c r="AE32" s="199">
        <f>SUM(F32:AC32)</f>
        <v>1</v>
      </c>
      <c r="AG32" s="102"/>
    </row>
    <row r="33" spans="1:35">
      <c r="A33" s="754"/>
      <c r="B33" s="755"/>
      <c r="C33" s="756"/>
      <c r="D33" s="758"/>
      <c r="E33" s="758"/>
      <c r="F33" s="204"/>
      <c r="G33" s="204"/>
      <c r="H33" s="673"/>
      <c r="I33" s="673"/>
      <c r="J33" s="673"/>
      <c r="K33" s="673"/>
      <c r="L33" s="673"/>
      <c r="M33" s="673"/>
      <c r="N33" s="673"/>
      <c r="O33" s="673"/>
      <c r="P33" s="673"/>
      <c r="Q33" s="673"/>
      <c r="R33" s="673"/>
      <c r="S33" s="673"/>
      <c r="T33" s="673"/>
      <c r="U33" s="673"/>
      <c r="V33" s="673"/>
      <c r="W33" s="673"/>
      <c r="X33" s="673"/>
      <c r="Y33" s="673"/>
      <c r="Z33" s="555"/>
      <c r="AA33" s="555"/>
      <c r="AB33" s="555"/>
      <c r="AC33" s="555"/>
      <c r="AG33" s="102"/>
    </row>
    <row r="34" spans="1:35">
      <c r="A34" s="754"/>
      <c r="B34" s="755"/>
      <c r="C34" s="756"/>
      <c r="D34" s="759"/>
      <c r="E34" s="759"/>
      <c r="F34" s="745">
        <f>F32*$C32</f>
        <v>0</v>
      </c>
      <c r="G34" s="747"/>
      <c r="H34" s="745"/>
      <c r="I34" s="747"/>
      <c r="J34" s="745"/>
      <c r="K34" s="746"/>
      <c r="L34" s="746"/>
      <c r="M34" s="747"/>
      <c r="N34" s="745"/>
      <c r="O34" s="746"/>
      <c r="P34" s="746"/>
      <c r="Q34" s="747"/>
      <c r="R34" s="745"/>
      <c r="S34" s="746"/>
      <c r="T34" s="746"/>
      <c r="U34" s="747"/>
      <c r="V34" s="742"/>
      <c r="W34" s="743"/>
      <c r="X34" s="743"/>
      <c r="Y34" s="744"/>
      <c r="Z34" s="745">
        <f>Z32*$C32</f>
        <v>0</v>
      </c>
      <c r="AA34" s="746"/>
      <c r="AB34" s="746"/>
      <c r="AC34" s="747"/>
      <c r="AE34" s="102">
        <f>SUM(F34:AC34)</f>
        <v>0</v>
      </c>
      <c r="AG34" s="205">
        <f>AE34-C32</f>
        <v>0</v>
      </c>
    </row>
    <row r="35" spans="1:35">
      <c r="A35" s="754">
        <f>A32+1</f>
        <v>9</v>
      </c>
      <c r="B35" s="755" t="str">
        <f>IF(A35&lt;&gt;0,INDEX('Plan. Orçamentária'!$D$11:$K$186,MATCH(A35,'Plan. Orçamentária'!$D$11:$D$186,0),2),0)</f>
        <v>CONTROLE TECNOLÓGICO</v>
      </c>
      <c r="C35" s="756">
        <f>IF(A35&lt;&gt;0,INDEX(RESUMO!$A$10:$J$443,MATCH(A35,RESUMO!$A$10:$A$443,0),5),0)</f>
        <v>0</v>
      </c>
      <c r="D35" s="757">
        <f ca="1">IF(A35&lt;&gt;0,INDEX(RESUMO!$A$10:$I$515,MATCH(A35,RESUMO!$A$10:$A$238,0),8),0)</f>
        <v>0</v>
      </c>
      <c r="E35" s="757">
        <f ca="1">IF(A35&lt;&gt;0,INDEX(RESUMO!$A$10:$I$515,MATCH(A35,RESUMO!$A$10:$A$238,0),8),0)</f>
        <v>0</v>
      </c>
      <c r="F35" s="748"/>
      <c r="G35" s="749"/>
      <c r="H35" s="748"/>
      <c r="I35" s="749"/>
      <c r="J35" s="748">
        <v>0.23</v>
      </c>
      <c r="K35" s="753"/>
      <c r="L35" s="753"/>
      <c r="M35" s="749"/>
      <c r="N35" s="748">
        <v>0.27</v>
      </c>
      <c r="O35" s="753"/>
      <c r="P35" s="753"/>
      <c r="Q35" s="749"/>
      <c r="R35" s="748">
        <v>0.23250000000000001</v>
      </c>
      <c r="S35" s="753"/>
      <c r="T35" s="753"/>
      <c r="U35" s="749"/>
      <c r="V35" s="748">
        <v>0.26750000000000002</v>
      </c>
      <c r="W35" s="753"/>
      <c r="X35" s="753"/>
      <c r="Y35" s="749"/>
      <c r="Z35" s="750"/>
      <c r="AA35" s="751"/>
      <c r="AB35" s="751"/>
      <c r="AC35" s="752"/>
      <c r="AE35" s="199">
        <f>SUM(F35:AC35)</f>
        <v>1</v>
      </c>
      <c r="AG35" s="102"/>
    </row>
    <row r="36" spans="1:35">
      <c r="A36" s="754"/>
      <c r="B36" s="755"/>
      <c r="C36" s="756"/>
      <c r="D36" s="758"/>
      <c r="E36" s="758"/>
      <c r="F36" s="204"/>
      <c r="G36" s="204"/>
      <c r="H36" s="673"/>
      <c r="I36" s="673"/>
      <c r="J36" s="555"/>
      <c r="K36" s="555"/>
      <c r="L36" s="555"/>
      <c r="M36" s="555"/>
      <c r="N36" s="555"/>
      <c r="O36" s="555"/>
      <c r="P36" s="555"/>
      <c r="Q36" s="555"/>
      <c r="R36" s="555"/>
      <c r="S36" s="555"/>
      <c r="T36" s="555"/>
      <c r="U36" s="555"/>
      <c r="V36" s="555"/>
      <c r="W36" s="555"/>
      <c r="X36" s="555"/>
      <c r="Y36" s="555"/>
      <c r="Z36" s="673"/>
      <c r="AA36" s="673"/>
      <c r="AB36" s="673"/>
      <c r="AC36" s="688"/>
      <c r="AG36" s="102"/>
    </row>
    <row r="37" spans="1:35">
      <c r="A37" s="754"/>
      <c r="B37" s="755"/>
      <c r="C37" s="756"/>
      <c r="D37" s="759"/>
      <c r="E37" s="759"/>
      <c r="F37" s="745">
        <f>F35*$C35</f>
        <v>0</v>
      </c>
      <c r="G37" s="747"/>
      <c r="H37" s="745"/>
      <c r="I37" s="747"/>
      <c r="J37" s="745">
        <f>J35*$C35</f>
        <v>0</v>
      </c>
      <c r="K37" s="746"/>
      <c r="L37" s="746"/>
      <c r="M37" s="747"/>
      <c r="N37" s="745">
        <f>N35*$C35</f>
        <v>0</v>
      </c>
      <c r="O37" s="746"/>
      <c r="P37" s="746"/>
      <c r="Q37" s="747"/>
      <c r="R37" s="745">
        <f>R35*$C35</f>
        <v>0</v>
      </c>
      <c r="S37" s="746"/>
      <c r="T37" s="746"/>
      <c r="U37" s="747"/>
      <c r="V37" s="745">
        <f>V35*$C35</f>
        <v>0</v>
      </c>
      <c r="W37" s="746"/>
      <c r="X37" s="746"/>
      <c r="Y37" s="747"/>
      <c r="Z37" s="745"/>
      <c r="AA37" s="746"/>
      <c r="AB37" s="746"/>
      <c r="AC37" s="747"/>
      <c r="AE37" s="102">
        <f>SUM(F37:AC37)</f>
        <v>0</v>
      </c>
      <c r="AG37" s="205">
        <f>AE37-C35</f>
        <v>0</v>
      </c>
    </row>
    <row r="38" spans="1:35">
      <c r="A38" s="809">
        <f>A35+1</f>
        <v>10</v>
      </c>
      <c r="B38" s="755" t="str">
        <f>IF(A38&lt;&gt;0,INDEX('Plan. Orçamentária'!$D$11:$K$186,MATCH(A38,'Plan. Orçamentária'!$D$11:$D$186,0),2),0)</f>
        <v>PROJETO EXECUTIVO</v>
      </c>
      <c r="C38" s="756">
        <f>IF(A38&lt;&gt;0,INDEX(RESUMO!$A$10:$J$443,MATCH(A38,RESUMO!$A$10:$A$443,0),5),0)</f>
        <v>0</v>
      </c>
      <c r="D38" s="757">
        <f ca="1">IF(A38&lt;&gt;0,INDEX(RESUMO!$A$10:$I$515,MATCH(A38,RESUMO!$A$10:$A$238,0),8),0)</f>
        <v>0</v>
      </c>
      <c r="E38" s="757">
        <f ca="1">IF(A38&lt;&gt;0,INDEX(RESUMO!$A$10:$I$515,MATCH(A38,RESUMO!$A$10:$A$238,0),8),0)</f>
        <v>0</v>
      </c>
      <c r="F38" s="748">
        <v>0.49</v>
      </c>
      <c r="G38" s="749"/>
      <c r="H38" s="748">
        <v>0.51</v>
      </c>
      <c r="I38" s="749"/>
      <c r="J38" s="750"/>
      <c r="K38" s="751"/>
      <c r="L38" s="751"/>
      <c r="M38" s="752"/>
      <c r="N38" s="748"/>
      <c r="O38" s="753"/>
      <c r="P38" s="753"/>
      <c r="Q38" s="749"/>
      <c r="R38" s="748"/>
      <c r="S38" s="753"/>
      <c r="T38" s="753"/>
      <c r="U38" s="749"/>
      <c r="V38" s="748"/>
      <c r="W38" s="753"/>
      <c r="X38" s="753"/>
      <c r="Y38" s="749"/>
      <c r="Z38" s="748"/>
      <c r="AA38" s="753"/>
      <c r="AB38" s="753"/>
      <c r="AC38" s="749"/>
      <c r="AE38" s="199">
        <f>SUM(F38:AC38)</f>
        <v>1</v>
      </c>
      <c r="AG38" s="102"/>
    </row>
    <row r="39" spans="1:35">
      <c r="A39" s="810"/>
      <c r="B39" s="755"/>
      <c r="C39" s="756"/>
      <c r="D39" s="758"/>
      <c r="E39" s="758"/>
      <c r="F39" s="555"/>
      <c r="G39" s="555"/>
      <c r="H39" s="555"/>
      <c r="I39" s="555"/>
      <c r="J39" s="673"/>
      <c r="K39" s="673"/>
      <c r="L39" s="673"/>
      <c r="M39" s="673"/>
      <c r="N39" s="673"/>
      <c r="O39" s="673"/>
      <c r="P39" s="673"/>
      <c r="Q39" s="673"/>
      <c r="R39" s="673"/>
      <c r="S39" s="673"/>
      <c r="T39" s="673"/>
      <c r="U39" s="673"/>
      <c r="V39" s="673"/>
      <c r="W39" s="673"/>
      <c r="X39" s="673"/>
      <c r="Y39" s="673"/>
      <c r="Z39" s="673"/>
      <c r="AA39" s="673"/>
      <c r="AB39" s="673"/>
      <c r="AC39" s="688"/>
      <c r="AG39" s="102"/>
    </row>
    <row r="40" spans="1:35">
      <c r="A40" s="811"/>
      <c r="B40" s="755"/>
      <c r="C40" s="756"/>
      <c r="D40" s="759"/>
      <c r="E40" s="759"/>
      <c r="F40" s="745">
        <f>F38*$C38</f>
        <v>0</v>
      </c>
      <c r="G40" s="747"/>
      <c r="H40" s="745">
        <f>H38*$C38</f>
        <v>0</v>
      </c>
      <c r="I40" s="747"/>
      <c r="J40" s="745"/>
      <c r="K40" s="746"/>
      <c r="L40" s="746"/>
      <c r="M40" s="747"/>
      <c r="N40" s="745"/>
      <c r="O40" s="746"/>
      <c r="P40" s="746"/>
      <c r="Q40" s="747"/>
      <c r="R40" s="745"/>
      <c r="S40" s="746"/>
      <c r="T40" s="746"/>
      <c r="U40" s="747"/>
      <c r="V40" s="742"/>
      <c r="W40" s="743"/>
      <c r="X40" s="743"/>
      <c r="Y40" s="744"/>
      <c r="Z40" s="742"/>
      <c r="AA40" s="743"/>
      <c r="AB40" s="743"/>
      <c r="AC40" s="744"/>
      <c r="AE40" s="102">
        <f>SUM(F40:AC40)</f>
        <v>0</v>
      </c>
      <c r="AG40" s="205">
        <f>AE40-C38</f>
        <v>0</v>
      </c>
      <c r="AI40" s="102"/>
    </row>
    <row r="41" spans="1:35">
      <c r="A41" s="206"/>
      <c r="B41" s="149"/>
      <c r="D41" s="207"/>
      <c r="E41" s="207"/>
      <c r="F41" s="140"/>
      <c r="G41" s="140"/>
      <c r="H41" s="140"/>
      <c r="I41" s="140"/>
      <c r="J41" s="140"/>
      <c r="K41" s="140"/>
      <c r="L41" s="140"/>
      <c r="M41" s="140"/>
      <c r="N41" s="140"/>
      <c r="O41" s="140"/>
      <c r="P41" s="140"/>
      <c r="Q41" s="140"/>
      <c r="R41" s="140"/>
      <c r="S41" s="140"/>
      <c r="T41" s="140"/>
      <c r="U41" s="140"/>
      <c r="V41" s="140"/>
      <c r="W41" s="140"/>
      <c r="X41" s="140"/>
      <c r="Y41" s="140"/>
      <c r="Z41" s="140"/>
      <c r="AA41" s="140"/>
      <c r="AB41" s="140"/>
      <c r="AC41" s="641"/>
      <c r="AG41" s="102"/>
    </row>
    <row r="42" spans="1:35">
      <c r="A42" s="208"/>
      <c r="B42" s="739" t="s">
        <v>236</v>
      </c>
      <c r="C42" s="739"/>
      <c r="D42" s="209"/>
      <c r="E42" s="209"/>
      <c r="F42" s="737">
        <f ca="1">SUMIF(F11:F41,"&gt;100",F11:F41)</f>
        <v>10051.44</v>
      </c>
      <c r="G42" s="737"/>
      <c r="H42" s="737">
        <f ca="1">SUMIF(H11:H41,"&gt;100",H11:H41)</f>
        <v>22366.66</v>
      </c>
      <c r="I42" s="737"/>
      <c r="J42" s="737">
        <f ca="1">SUMIF(J11:J41,"&gt;100",J11:J41)</f>
        <v>177938.75</v>
      </c>
      <c r="K42" s="737"/>
      <c r="L42" s="737"/>
      <c r="M42" s="737"/>
      <c r="N42" s="737">
        <f ca="1">SUMIF(N11:N41,"&gt;100",N11:N41)</f>
        <v>242851.13</v>
      </c>
      <c r="O42" s="737"/>
      <c r="P42" s="737"/>
      <c r="Q42" s="737"/>
      <c r="R42" s="737">
        <f ca="1">SUMIF(R11:R41,"&gt;100",R11:R41)</f>
        <v>248217.65</v>
      </c>
      <c r="S42" s="737"/>
      <c r="T42" s="737"/>
      <c r="U42" s="737"/>
      <c r="V42" s="737">
        <f ca="1">SUMIF(V11:V41,"&gt;100",V11:V41)</f>
        <v>264579.34999999998</v>
      </c>
      <c r="W42" s="737"/>
      <c r="X42" s="737"/>
      <c r="Y42" s="737"/>
      <c r="Z42" s="737">
        <f ca="1">SUMIF(Z11:Z41,"&gt;100",Z11:Z41)</f>
        <v>72920.37</v>
      </c>
      <c r="AA42" s="737"/>
      <c r="AB42" s="737"/>
      <c r="AC42" s="738"/>
      <c r="AE42" s="210">
        <f ca="1">SUM(F42:AC42)</f>
        <v>1038925.35</v>
      </c>
      <c r="AG42" s="205"/>
    </row>
    <row r="43" spans="1:35">
      <c r="A43" s="208"/>
      <c r="B43" s="739" t="s">
        <v>237</v>
      </c>
      <c r="C43" s="739"/>
      <c r="D43" s="209"/>
      <c r="E43" s="209"/>
      <c r="F43" s="740">
        <f ca="1">F42/SUM($C$11:$C$40)</f>
        <v>9.7000000000000003E-3</v>
      </c>
      <c r="G43" s="740"/>
      <c r="H43" s="740">
        <f ca="1">H42/SUM($C$11:$C$40)</f>
        <v>2.1499999999999998E-2</v>
      </c>
      <c r="I43" s="740"/>
      <c r="J43" s="740">
        <f ca="1">J42/SUM($C$11:$C$40)</f>
        <v>0.17130000000000001</v>
      </c>
      <c r="K43" s="740"/>
      <c r="L43" s="740">
        <f ca="1">L42/SUM($C$11:$C$34)</f>
        <v>0</v>
      </c>
      <c r="M43" s="740"/>
      <c r="N43" s="740">
        <f ca="1">N42/SUM($C$11:$C$40)</f>
        <v>0.23380000000000001</v>
      </c>
      <c r="O43" s="740"/>
      <c r="P43" s="740">
        <f t="shared" ref="P43" ca="1" si="3">P42/SUM($C$11:$C$34)</f>
        <v>0</v>
      </c>
      <c r="Q43" s="740"/>
      <c r="R43" s="740">
        <f ca="1">R42/SUM($C$11:$C$40)</f>
        <v>0.2389</v>
      </c>
      <c r="S43" s="740"/>
      <c r="T43" s="740">
        <f t="shared" ref="T43" ca="1" si="4">T42/SUM($C$11:$C$34)</f>
        <v>0</v>
      </c>
      <c r="U43" s="740"/>
      <c r="V43" s="740">
        <f ca="1">V42/SUM($C$11:$C$40)</f>
        <v>0.25469999999999998</v>
      </c>
      <c r="W43" s="740"/>
      <c r="X43" s="740">
        <f t="shared" ref="X43" ca="1" si="5">X42/SUM($C$11:$C$34)</f>
        <v>0</v>
      </c>
      <c r="Y43" s="740"/>
      <c r="Z43" s="740">
        <f ca="1">Z42/SUM($C$11:$C$40)</f>
        <v>7.0199999999999999E-2</v>
      </c>
      <c r="AA43" s="740"/>
      <c r="AB43" s="740">
        <f t="shared" ref="AB43" ca="1" si="6">AB42/SUM($C$11:$C$34)</f>
        <v>0</v>
      </c>
      <c r="AC43" s="740"/>
      <c r="AE43" s="211"/>
    </row>
    <row r="44" spans="1:35">
      <c r="A44" s="212"/>
      <c r="B44" s="213"/>
      <c r="C44" s="214"/>
      <c r="D44" s="215"/>
      <c r="E44" s="215"/>
      <c r="F44" s="216"/>
      <c r="G44" s="216"/>
      <c r="H44" s="216"/>
      <c r="I44" s="216"/>
      <c r="J44" s="216"/>
      <c r="K44" s="216"/>
      <c r="L44" s="216"/>
      <c r="M44" s="216"/>
      <c r="N44" s="216"/>
      <c r="O44" s="216"/>
      <c r="P44" s="216"/>
      <c r="Q44" s="216"/>
      <c r="R44" s="216"/>
      <c r="S44" s="216"/>
      <c r="T44" s="216"/>
      <c r="U44" s="216"/>
      <c r="V44" s="216"/>
      <c r="W44" s="216"/>
      <c r="X44" s="216"/>
      <c r="Y44" s="216"/>
      <c r="Z44" s="216"/>
      <c r="AA44" s="216"/>
      <c r="AB44" s="216"/>
      <c r="AC44" s="642"/>
      <c r="AE44" s="102"/>
    </row>
    <row r="45" spans="1:35">
      <c r="A45" s="208"/>
      <c r="B45" s="739" t="s">
        <v>238</v>
      </c>
      <c r="C45" s="739"/>
      <c r="D45" s="217"/>
      <c r="E45" s="217"/>
      <c r="F45" s="737">
        <f ca="1">F42</f>
        <v>10051.44</v>
      </c>
      <c r="G45" s="737"/>
      <c r="H45" s="737">
        <f ca="1">IF(H42=0,0,H42+F45)</f>
        <v>32418.1</v>
      </c>
      <c r="I45" s="737"/>
      <c r="J45" s="737">
        <f ca="1">IF(J42=0,0,J42+H45)</f>
        <v>210356.85</v>
      </c>
      <c r="K45" s="737"/>
      <c r="L45" s="737"/>
      <c r="M45" s="737"/>
      <c r="N45" s="737">
        <f ca="1">IF(N42=0,0,N42+J45)</f>
        <v>453207.98</v>
      </c>
      <c r="O45" s="737"/>
      <c r="P45" s="737"/>
      <c r="Q45" s="737"/>
      <c r="R45" s="737">
        <f ca="1">IF(R42=0,0,R42+N45)</f>
        <v>701425.63</v>
      </c>
      <c r="S45" s="737"/>
      <c r="T45" s="737"/>
      <c r="U45" s="737"/>
      <c r="V45" s="737">
        <f ca="1">IF(V42=0,0,V42+R45)</f>
        <v>966004.98</v>
      </c>
      <c r="W45" s="737"/>
      <c r="X45" s="737"/>
      <c r="Y45" s="737"/>
      <c r="Z45" s="737">
        <f ca="1">IF(Z42=0,0,Z42+V45)</f>
        <v>1038925.35</v>
      </c>
      <c r="AA45" s="737"/>
      <c r="AB45" s="737"/>
      <c r="AC45" s="738"/>
      <c r="AE45" s="102" t="b">
        <f ca="1">AE42=RESUMO!E26</f>
        <v>0</v>
      </c>
    </row>
    <row r="46" spans="1:35">
      <c r="A46" s="208"/>
      <c r="B46" s="739" t="s">
        <v>239</v>
      </c>
      <c r="C46" s="739"/>
      <c r="D46" s="217"/>
      <c r="E46" s="217"/>
      <c r="F46" s="740">
        <f ca="1">F45/SUM($C$11:$C$40)</f>
        <v>9.7000000000000003E-3</v>
      </c>
      <c r="G46" s="740"/>
      <c r="H46" s="740">
        <f ca="1">H45/SUM($C$11:$C$40)</f>
        <v>3.1199999999999999E-2</v>
      </c>
      <c r="I46" s="740"/>
      <c r="J46" s="740">
        <f ca="1">J45/SUM($C$11:$C$40)</f>
        <v>0.20250000000000001</v>
      </c>
      <c r="K46" s="740"/>
      <c r="L46" s="740">
        <f ca="1">L45/SUM($C$11:$C$34)</f>
        <v>0</v>
      </c>
      <c r="M46" s="741"/>
      <c r="N46" s="740">
        <f ca="1">N45/SUM($C$11:$C$40)</f>
        <v>0.43619999999999998</v>
      </c>
      <c r="O46" s="740"/>
      <c r="P46" s="740">
        <f ca="1">P45/SUM($C$11:$C$34)</f>
        <v>0</v>
      </c>
      <c r="Q46" s="741"/>
      <c r="R46" s="740">
        <f ca="1">R45/SUM($C$11:$C$40)</f>
        <v>0.67510000000000003</v>
      </c>
      <c r="S46" s="740"/>
      <c r="T46" s="740">
        <f ca="1">T45/SUM($C$11:$C$34)</f>
        <v>0</v>
      </c>
      <c r="U46" s="741"/>
      <c r="V46" s="740">
        <f ca="1">V45/SUM($C$11:$C$40)</f>
        <v>0.92979999999999996</v>
      </c>
      <c r="W46" s="740"/>
      <c r="X46" s="740">
        <f ca="1">X45/SUM($C$11:$C$34)</f>
        <v>0</v>
      </c>
      <c r="Y46" s="741"/>
      <c r="Z46" s="740">
        <f ca="1">Z45/SUM($C$11:$C$40)</f>
        <v>1</v>
      </c>
      <c r="AA46" s="740"/>
      <c r="AB46" s="740">
        <f ca="1">AB45/SUM($C$11:$C$34)</f>
        <v>0</v>
      </c>
      <c r="AC46" s="741"/>
      <c r="AE46" s="102"/>
    </row>
    <row r="47" spans="1:35">
      <c r="A47" s="198"/>
      <c r="AC47" s="637"/>
      <c r="AE47" s="102"/>
    </row>
    <row r="48" spans="1:35" ht="20.25">
      <c r="A48" s="807"/>
      <c r="B48" s="808"/>
      <c r="C48" s="808"/>
      <c r="AC48" s="637"/>
      <c r="AE48" s="102"/>
    </row>
    <row r="49" spans="1:33" ht="23.25">
      <c r="A49" s="218"/>
      <c r="B49" s="315" t="str">
        <f>'CLIENTE-OBJETO'!A10</f>
        <v>Data:</v>
      </c>
      <c r="C49" s="321">
        <f ca="1">'CLIENTE-OBJETO'!B10</f>
        <v>45947</v>
      </c>
      <c r="V49" s="89"/>
      <c r="W49" s="89"/>
      <c r="X49" s="89"/>
      <c r="AC49" s="637"/>
      <c r="AE49" s="102"/>
      <c r="AG49" s="102">
        <f ca="1">SUM(AG13:AG41)</f>
        <v>-0.02</v>
      </c>
    </row>
    <row r="50" spans="1:33">
      <c r="A50" s="198"/>
      <c r="V50" s="89"/>
      <c r="W50" s="89"/>
      <c r="X50" s="89"/>
      <c r="AC50" s="637"/>
      <c r="AE50" s="102"/>
    </row>
    <row r="51" spans="1:33" ht="18">
      <c r="A51" s="198"/>
      <c r="X51" s="187"/>
      <c r="AB51" s="187"/>
      <c r="AC51" s="643"/>
      <c r="AE51" s="102">
        <f ca="1">AE42-RESUMO!E26</f>
        <v>-0.02</v>
      </c>
    </row>
    <row r="52" spans="1:33">
      <c r="A52" s="219"/>
      <c r="C52" s="220"/>
      <c r="D52" s="221"/>
      <c r="E52" s="221"/>
      <c r="F52" s="97"/>
      <c r="G52" s="97"/>
      <c r="X52" s="188"/>
      <c r="AB52" s="188"/>
      <c r="AC52" s="644"/>
      <c r="AE52" s="102"/>
    </row>
    <row r="53" spans="1:33" ht="18">
      <c r="A53" s="222"/>
      <c r="B53" s="10" t="str">
        <f>'CLIENTE-OBJETO'!B15</f>
        <v>DARIO NASCIMENTO</v>
      </c>
      <c r="C53" s="187"/>
      <c r="D53" s="187"/>
      <c r="E53" s="223"/>
      <c r="X53" s="188"/>
      <c r="AB53" s="188"/>
      <c r="AC53" s="644"/>
    </row>
    <row r="54" spans="1:33" ht="18">
      <c r="A54" s="224"/>
      <c r="B54" s="11" t="str">
        <f>'CLIENTE-OBJETO'!B16</f>
        <v>ENGENHEIRO CIVIL</v>
      </c>
      <c r="C54" s="188"/>
      <c r="D54" s="188"/>
      <c r="E54" s="225"/>
      <c r="F54" s="226"/>
      <c r="G54" s="226"/>
      <c r="H54" s="226"/>
      <c r="I54" s="226"/>
      <c r="J54" s="226"/>
      <c r="K54" s="226"/>
      <c r="L54" s="226"/>
      <c r="M54" s="226"/>
      <c r="N54" s="226"/>
      <c r="O54" s="226"/>
      <c r="P54" s="226"/>
      <c r="Q54" s="226"/>
      <c r="R54" s="226"/>
      <c r="S54" s="226"/>
      <c r="T54" s="226"/>
      <c r="U54" s="226"/>
      <c r="X54" s="92"/>
      <c r="AB54" s="149"/>
      <c r="AC54" s="645"/>
    </row>
    <row r="55" spans="1:33" ht="16.5">
      <c r="A55" s="227"/>
      <c r="B55" s="363" t="str">
        <f>'CLIENTE-OBJETO'!B17</f>
        <v>CREA 5069979311</v>
      </c>
      <c r="C55" s="228"/>
      <c r="D55" s="228"/>
      <c r="E55" s="229"/>
      <c r="F55" s="230"/>
      <c r="G55" s="230"/>
      <c r="H55" s="230"/>
      <c r="I55" s="230"/>
      <c r="J55" s="230"/>
      <c r="K55" s="230"/>
      <c r="L55" s="230"/>
      <c r="M55" s="230"/>
      <c r="N55" s="230"/>
      <c r="O55" s="230"/>
      <c r="P55" s="230"/>
      <c r="Q55" s="230"/>
      <c r="R55" s="230"/>
      <c r="S55" s="230"/>
      <c r="T55" s="230"/>
      <c r="U55" s="230"/>
      <c r="V55" s="231"/>
      <c r="W55" s="232"/>
      <c r="X55" s="233"/>
      <c r="Y55" s="230"/>
      <c r="Z55" s="230"/>
      <c r="AA55" s="230"/>
      <c r="AB55" s="230"/>
      <c r="AC55" s="646"/>
    </row>
    <row r="56" spans="1:33" ht="20.25">
      <c r="A56" s="805"/>
      <c r="B56" s="806"/>
      <c r="C56" s="806"/>
      <c r="D56" s="806"/>
      <c r="E56" s="806"/>
      <c r="X56" s="234"/>
      <c r="AC56" s="637"/>
    </row>
    <row r="57" spans="1:33" ht="16.5">
      <c r="A57" s="803"/>
      <c r="B57" s="804"/>
      <c r="C57" s="804"/>
      <c r="D57" s="804"/>
      <c r="E57" s="804"/>
      <c r="F57" s="230"/>
      <c r="G57" s="230"/>
      <c r="H57" s="230"/>
      <c r="I57" s="230"/>
      <c r="J57" s="230"/>
      <c r="K57" s="230"/>
      <c r="L57" s="230"/>
      <c r="M57" s="230"/>
      <c r="N57" s="230"/>
      <c r="O57" s="230"/>
      <c r="P57" s="230"/>
      <c r="Q57" s="230"/>
      <c r="R57" s="230"/>
      <c r="S57" s="230"/>
      <c r="T57" s="230"/>
      <c r="U57" s="230"/>
      <c r="V57" s="231"/>
      <c r="W57" s="232"/>
      <c r="X57" s="233"/>
      <c r="Y57" s="230"/>
      <c r="Z57" s="230"/>
      <c r="AA57" s="230"/>
      <c r="AB57" s="230"/>
      <c r="AC57" s="646"/>
    </row>
    <row r="58" spans="1:33" ht="16.5">
      <c r="A58" s="100"/>
      <c r="B58" s="235"/>
      <c r="C58" s="202"/>
      <c r="D58" s="236"/>
      <c r="E58" s="236"/>
      <c r="F58" s="235"/>
      <c r="G58" s="235"/>
      <c r="H58" s="235"/>
      <c r="I58" s="235"/>
      <c r="J58" s="235"/>
      <c r="K58" s="235"/>
      <c r="L58" s="235"/>
      <c r="M58" s="235"/>
      <c r="N58" s="235"/>
      <c r="O58" s="235"/>
      <c r="P58" s="235"/>
      <c r="Q58" s="235"/>
      <c r="R58" s="235"/>
      <c r="S58" s="235"/>
      <c r="T58" s="235"/>
      <c r="U58" s="235"/>
      <c r="V58" s="235"/>
      <c r="W58" s="235"/>
      <c r="X58" s="235"/>
      <c r="Y58" s="235"/>
      <c r="Z58" s="235"/>
      <c r="AA58" s="235"/>
      <c r="AB58" s="235"/>
      <c r="AC58" s="235"/>
    </row>
    <row r="59" spans="1:33" ht="16.5">
      <c r="A59" s="237"/>
      <c r="B59" s="238"/>
      <c r="C59" s="239"/>
      <c r="H59" s="235"/>
      <c r="I59" s="235"/>
      <c r="J59" s="235"/>
      <c r="K59" s="235"/>
      <c r="L59" s="235"/>
      <c r="M59" s="235"/>
      <c r="N59" s="235"/>
      <c r="O59" s="235"/>
      <c r="P59" s="235"/>
      <c r="Q59" s="235"/>
      <c r="R59" s="235"/>
      <c r="S59" s="235"/>
      <c r="T59" s="235"/>
      <c r="U59" s="235"/>
      <c r="V59" s="235"/>
      <c r="W59" s="235"/>
      <c r="X59" s="235"/>
      <c r="Y59" s="235"/>
      <c r="Z59" s="235"/>
      <c r="AA59" s="235"/>
      <c r="AB59" s="235"/>
      <c r="AC59" s="235"/>
    </row>
    <row r="60" spans="1:33">
      <c r="A60" s="240"/>
      <c r="B60" s="241" t="s">
        <v>240</v>
      </c>
      <c r="C60" s="242" t="s">
        <v>241</v>
      </c>
      <c r="D60" s="243" t="s">
        <v>242</v>
      </c>
    </row>
    <row r="61" spans="1:33">
      <c r="A61" s="240"/>
      <c r="B61" s="244">
        <v>1</v>
      </c>
      <c r="C61" s="242">
        <f ca="1">F42+H42</f>
        <v>32418.1</v>
      </c>
      <c r="D61" s="242">
        <f ca="1">H45</f>
        <v>32418.1</v>
      </c>
    </row>
    <row r="62" spans="1:33">
      <c r="A62" s="240"/>
      <c r="B62" s="244">
        <v>2</v>
      </c>
      <c r="C62" s="242">
        <f ca="1">$J42</f>
        <v>177938.75</v>
      </c>
      <c r="D62" s="242">
        <f ca="1">J45</f>
        <v>210356.85</v>
      </c>
    </row>
    <row r="63" spans="1:33">
      <c r="A63" s="240"/>
      <c r="B63" s="244">
        <v>3</v>
      </c>
      <c r="C63" s="242">
        <f ca="1">$V42</f>
        <v>264579.34999999998</v>
      </c>
      <c r="D63" s="242">
        <f ca="1">V45</f>
        <v>966004.98</v>
      </c>
    </row>
    <row r="64" spans="1:33">
      <c r="A64" s="240"/>
      <c r="B64" s="244">
        <v>4</v>
      </c>
      <c r="C64" s="242">
        <f ca="1">Z42</f>
        <v>72920.37</v>
      </c>
      <c r="D64" s="242">
        <f ca="1">Z45</f>
        <v>1038925.35</v>
      </c>
    </row>
  </sheetData>
  <sheetProtection algorithmName="SHA-512" hashValue="q6JFkLLM6o5cO9ef2xoFcfkTnkEKmoNE5rfGkTcePhcMmLW8hpfBOBCVSqIWFzf18ZGsk7I1pYddJ+qur7eUSw==" saltValue="qtir8wNACjNJVyomdxWDlw==" spinCount="100000" sheet="1" formatCells="0" formatColumns="0" formatRows="0" insertColumns="0" insertRows="0" insertHyperlinks="0" deleteColumns="0" deleteRows="0" sort="0" autoFilter="0" pivotTables="0"/>
  <autoFilter ref="A1:AE64" xr:uid="{00000000-0009-0000-0000-000005000000}"/>
  <mergeCells count="234">
    <mergeCell ref="H23:I23"/>
    <mergeCell ref="H25:I25"/>
    <mergeCell ref="J22:M22"/>
    <mergeCell ref="J20:M20"/>
    <mergeCell ref="V22:Y22"/>
    <mergeCell ref="H28:I28"/>
    <mergeCell ref="A23:A25"/>
    <mergeCell ref="E23:E25"/>
    <mergeCell ref="C20:C22"/>
    <mergeCell ref="D20:D22"/>
    <mergeCell ref="B23:B25"/>
    <mergeCell ref="C23:C25"/>
    <mergeCell ref="D23:D25"/>
    <mergeCell ref="E20:E22"/>
    <mergeCell ref="F23:G23"/>
    <mergeCell ref="F22:G22"/>
    <mergeCell ref="F25:G25"/>
    <mergeCell ref="H20:I20"/>
    <mergeCell ref="B20:B22"/>
    <mergeCell ref="F40:G40"/>
    <mergeCell ref="H40:I40"/>
    <mergeCell ref="Z40:AC40"/>
    <mergeCell ref="V40:Y40"/>
    <mergeCell ref="F32:G32"/>
    <mergeCell ref="H32:I32"/>
    <mergeCell ref="J32:M32"/>
    <mergeCell ref="V32:Y32"/>
    <mergeCell ref="Z29:AC29"/>
    <mergeCell ref="V34:Y34"/>
    <mergeCell ref="Z31:AC31"/>
    <mergeCell ref="Z32:AC32"/>
    <mergeCell ref="Z34:AC34"/>
    <mergeCell ref="J31:M31"/>
    <mergeCell ref="V31:Y31"/>
    <mergeCell ref="Z38:AC38"/>
    <mergeCell ref="J40:M40"/>
    <mergeCell ref="J29:M29"/>
    <mergeCell ref="V29:Y29"/>
    <mergeCell ref="J35:M35"/>
    <mergeCell ref="V35:Y35"/>
    <mergeCell ref="Z35:AC35"/>
    <mergeCell ref="F38:G38"/>
    <mergeCell ref="H38:I38"/>
    <mergeCell ref="Z26:AC26"/>
    <mergeCell ref="J28:M28"/>
    <mergeCell ref="V28:Y28"/>
    <mergeCell ref="Z28:AC28"/>
    <mergeCell ref="H26:I26"/>
    <mergeCell ref="F28:G28"/>
    <mergeCell ref="J26:M26"/>
    <mergeCell ref="V26:Y26"/>
    <mergeCell ref="C32:C34"/>
    <mergeCell ref="J34:M34"/>
    <mergeCell ref="C26:C28"/>
    <mergeCell ref="D26:D28"/>
    <mergeCell ref="F26:G26"/>
    <mergeCell ref="H31:I31"/>
    <mergeCell ref="H29:I29"/>
    <mergeCell ref="H34:I34"/>
    <mergeCell ref="N34:Q34"/>
    <mergeCell ref="A29:A31"/>
    <mergeCell ref="B29:B31"/>
    <mergeCell ref="C29:C31"/>
    <mergeCell ref="F20:G20"/>
    <mergeCell ref="E29:E31"/>
    <mergeCell ref="B32:B34"/>
    <mergeCell ref="D29:D31"/>
    <mergeCell ref="A26:A28"/>
    <mergeCell ref="B26:B28"/>
    <mergeCell ref="E26:E28"/>
    <mergeCell ref="D32:D34"/>
    <mergeCell ref="E32:E34"/>
    <mergeCell ref="A32:A34"/>
    <mergeCell ref="F31:G31"/>
    <mergeCell ref="F29:G29"/>
    <mergeCell ref="F34:G34"/>
    <mergeCell ref="A14:A16"/>
    <mergeCell ref="B14:B16"/>
    <mergeCell ref="C14:C16"/>
    <mergeCell ref="E14:E16"/>
    <mergeCell ref="A20:A22"/>
    <mergeCell ref="F14:G14"/>
    <mergeCell ref="H14:I14"/>
    <mergeCell ref="F19:G19"/>
    <mergeCell ref="H19:I19"/>
    <mergeCell ref="F17:G17"/>
    <mergeCell ref="H17:I17"/>
    <mergeCell ref="H22:I22"/>
    <mergeCell ref="A17:A19"/>
    <mergeCell ref="B17:B19"/>
    <mergeCell ref="C17:C19"/>
    <mergeCell ref="D17:D19"/>
    <mergeCell ref="E17:E19"/>
    <mergeCell ref="A6:E6"/>
    <mergeCell ref="A8:A9"/>
    <mergeCell ref="B8:B9"/>
    <mergeCell ref="C8:C9"/>
    <mergeCell ref="E8:E9"/>
    <mergeCell ref="A11:A13"/>
    <mergeCell ref="B11:B13"/>
    <mergeCell ref="C11:C13"/>
    <mergeCell ref="E11:E13"/>
    <mergeCell ref="D8:D9"/>
    <mergeCell ref="D11:D13"/>
    <mergeCell ref="A57:E57"/>
    <mergeCell ref="A56:E56"/>
    <mergeCell ref="B45:C45"/>
    <mergeCell ref="B46:C46"/>
    <mergeCell ref="B42:C42"/>
    <mergeCell ref="B43:C43"/>
    <mergeCell ref="A48:C48"/>
    <mergeCell ref="A35:A37"/>
    <mergeCell ref="B35:B37"/>
    <mergeCell ref="C35:C37"/>
    <mergeCell ref="D35:D37"/>
    <mergeCell ref="E35:E37"/>
    <mergeCell ref="A38:A40"/>
    <mergeCell ref="B38:B40"/>
    <mergeCell ref="C38:C40"/>
    <mergeCell ref="D38:D40"/>
    <mergeCell ref="E38:E40"/>
    <mergeCell ref="Z20:AC20"/>
    <mergeCell ref="Z25:AC25"/>
    <mergeCell ref="J23:M23"/>
    <mergeCell ref="V16:Y16"/>
    <mergeCell ref="V17:Y17"/>
    <mergeCell ref="Z22:AC22"/>
    <mergeCell ref="Z17:AC17"/>
    <mergeCell ref="J16:M16"/>
    <mergeCell ref="J17:M17"/>
    <mergeCell ref="Z21:AC21"/>
    <mergeCell ref="J25:M25"/>
    <mergeCell ref="V25:Y25"/>
    <mergeCell ref="Z19:AC19"/>
    <mergeCell ref="V20:Y20"/>
    <mergeCell ref="Z23:AC23"/>
    <mergeCell ref="V23:Y23"/>
    <mergeCell ref="J19:M19"/>
    <mergeCell ref="V19:Y19"/>
    <mergeCell ref="R23:U23"/>
    <mergeCell ref="R25:U25"/>
    <mergeCell ref="J8:M8"/>
    <mergeCell ref="F8:I8"/>
    <mergeCell ref="H13:I13"/>
    <mergeCell ref="D14:D16"/>
    <mergeCell ref="J11:M11"/>
    <mergeCell ref="J14:M14"/>
    <mergeCell ref="Z13:AC13"/>
    <mergeCell ref="Z11:AC11"/>
    <mergeCell ref="J13:M13"/>
    <mergeCell ref="F11:G11"/>
    <mergeCell ref="H11:I11"/>
    <mergeCell ref="F13:G13"/>
    <mergeCell ref="Z14:AC14"/>
    <mergeCell ref="Z16:AC16"/>
    <mergeCell ref="V8:Y8"/>
    <mergeCell ref="Z8:AC8"/>
    <mergeCell ref="H16:I16"/>
    <mergeCell ref="V11:Y11"/>
    <mergeCell ref="V13:Y13"/>
    <mergeCell ref="V14:Y14"/>
    <mergeCell ref="F16:G16"/>
    <mergeCell ref="R8:U8"/>
    <mergeCell ref="R11:U11"/>
    <mergeCell ref="R13:U13"/>
    <mergeCell ref="V46:Y46"/>
    <mergeCell ref="Z43:AC43"/>
    <mergeCell ref="F45:G45"/>
    <mergeCell ref="F46:G46"/>
    <mergeCell ref="H45:I45"/>
    <mergeCell ref="F42:G42"/>
    <mergeCell ref="F43:G43"/>
    <mergeCell ref="H43:I43"/>
    <mergeCell ref="J42:M42"/>
    <mergeCell ref="J45:M45"/>
    <mergeCell ref="J43:M43"/>
    <mergeCell ref="H42:I42"/>
    <mergeCell ref="V43:Y43"/>
    <mergeCell ref="V45:Y45"/>
    <mergeCell ref="Z46:AC46"/>
    <mergeCell ref="Z42:AC42"/>
    <mergeCell ref="H46:I46"/>
    <mergeCell ref="J46:M46"/>
    <mergeCell ref="V42:Y42"/>
    <mergeCell ref="Z45:AC45"/>
    <mergeCell ref="N45:Q45"/>
    <mergeCell ref="N46:Q46"/>
    <mergeCell ref="R42:U42"/>
    <mergeCell ref="R43:U43"/>
    <mergeCell ref="J38:M38"/>
    <mergeCell ref="V38:Y38"/>
    <mergeCell ref="H37:I37"/>
    <mergeCell ref="J37:M37"/>
    <mergeCell ref="V37:Y37"/>
    <mergeCell ref="Z37:AC37"/>
    <mergeCell ref="F35:G35"/>
    <mergeCell ref="H35:I35"/>
    <mergeCell ref="F37:G37"/>
    <mergeCell ref="N37:Q37"/>
    <mergeCell ref="N38:Q38"/>
    <mergeCell ref="R37:U37"/>
    <mergeCell ref="R38:U38"/>
    <mergeCell ref="N8:Q8"/>
    <mergeCell ref="N11:Q11"/>
    <mergeCell ref="N13:Q13"/>
    <mergeCell ref="N14:Q14"/>
    <mergeCell ref="N16:Q16"/>
    <mergeCell ref="N17:Q17"/>
    <mergeCell ref="N19:Q19"/>
    <mergeCell ref="N20:Q20"/>
    <mergeCell ref="N22:Q22"/>
    <mergeCell ref="R46:U46"/>
    <mergeCell ref="R45:U45"/>
    <mergeCell ref="N42:Q42"/>
    <mergeCell ref="N43:Q43"/>
    <mergeCell ref="R14:U14"/>
    <mergeCell ref="R16:U16"/>
    <mergeCell ref="R26:U26"/>
    <mergeCell ref="R28:U28"/>
    <mergeCell ref="R29:U29"/>
    <mergeCell ref="R31:U31"/>
    <mergeCell ref="R34:U34"/>
    <mergeCell ref="R32:U32"/>
    <mergeCell ref="R35:U35"/>
    <mergeCell ref="R40:U40"/>
    <mergeCell ref="N40:Q40"/>
    <mergeCell ref="N23:Q23"/>
    <mergeCell ref="N25:Q25"/>
    <mergeCell ref="N26:Q26"/>
    <mergeCell ref="N28:Q28"/>
    <mergeCell ref="N29:Q29"/>
    <mergeCell ref="N31:Q31"/>
    <mergeCell ref="N32:Q32"/>
    <mergeCell ref="N35:Q35"/>
  </mergeCells>
  <phoneticPr fontId="49" type="noConversion"/>
  <conditionalFormatting sqref="F36:U36">
    <cfRule type="cellIs" dxfId="67" priority="167" operator="greaterThan">
      <formula>0</formula>
    </cfRule>
    <cfRule type="cellIs" dxfId="66" priority="166" operator="greaterThan">
      <formula>0</formula>
    </cfRule>
    <cfRule type="cellIs" dxfId="65" priority="165" operator="greaterThan">
      <formula>0</formula>
    </cfRule>
    <cfRule type="cellIs" dxfId="64" priority="164" operator="greaterThan">
      <formula>0</formula>
    </cfRule>
    <cfRule type="cellIs" dxfId="63" priority="163" operator="greaterThan">
      <formula>0</formula>
    </cfRule>
    <cfRule type="cellIs" dxfId="62" priority="162" operator="greaterThan">
      <formula>0</formula>
    </cfRule>
  </conditionalFormatting>
  <conditionalFormatting sqref="F18:Y18 H36:AC36">
    <cfRule type="cellIs" dxfId="61" priority="127" operator="greaterThan">
      <formula>0</formula>
    </cfRule>
    <cfRule type="cellIs" dxfId="60" priority="128" operator="greaterThan">
      <formula>0</formula>
    </cfRule>
    <cfRule type="cellIs" dxfId="59" priority="129" operator="greaterThan">
      <formula>0</formula>
    </cfRule>
    <cfRule type="cellIs" dxfId="58" priority="130" operator="greaterThan">
      <formula>0</formula>
    </cfRule>
    <cfRule type="cellIs" dxfId="57" priority="131" operator="greaterThan">
      <formula>0</formula>
    </cfRule>
  </conditionalFormatting>
  <conditionalFormatting sqref="F12:AC12 F15:AC15 F21:Y21 F24:Y24 F27:AC27 F33:AC33">
    <cfRule type="cellIs" dxfId="56" priority="173" operator="greaterThan">
      <formula>0</formula>
    </cfRule>
    <cfRule type="cellIs" dxfId="55" priority="172" operator="greaterThan">
      <formula>0</formula>
    </cfRule>
    <cfRule type="cellIs" dxfId="54" priority="171" operator="greaterThan">
      <formula>0</formula>
    </cfRule>
    <cfRule type="cellIs" dxfId="53" priority="170" operator="greaterThan">
      <formula>0</formula>
    </cfRule>
  </conditionalFormatting>
  <conditionalFormatting sqref="F12:AC12 F15:AC15 F21:Y21 F27:AC27 F24:Y24 F33:AC33">
    <cfRule type="cellIs" dxfId="52" priority="169" operator="greaterThan">
      <formula>0</formula>
    </cfRule>
  </conditionalFormatting>
  <conditionalFormatting sqref="F12:AC12 F15:AC15 F21:Y21 F27:AC27">
    <cfRule type="cellIs" dxfId="51" priority="168" operator="greaterThan">
      <formula>0</formula>
    </cfRule>
  </conditionalFormatting>
  <conditionalFormatting sqref="F18:AC18 H36:AC36">
    <cfRule type="cellIs" dxfId="50" priority="126" operator="greaterThan">
      <formula>0</formula>
    </cfRule>
  </conditionalFormatting>
  <conditionalFormatting sqref="F24:AC24">
    <cfRule type="cellIs" dxfId="49" priority="120" operator="greaterThan">
      <formula>0</formula>
    </cfRule>
  </conditionalFormatting>
  <conditionalFormatting sqref="F30:AC30">
    <cfRule type="cellIs" dxfId="48" priority="19" operator="greaterThan">
      <formula>0</formula>
    </cfRule>
    <cfRule type="cellIs" dxfId="47" priority="20" operator="greaterThan">
      <formula>0</formula>
    </cfRule>
    <cfRule type="cellIs" dxfId="46" priority="21" operator="greaterThan">
      <formula>0</formula>
    </cfRule>
    <cfRule type="cellIs" dxfId="45" priority="22" operator="greaterThan">
      <formula>0</formula>
    </cfRule>
    <cfRule type="cellIs" dxfId="44" priority="23" operator="greaterThan">
      <formula>0</formula>
    </cfRule>
    <cfRule type="cellIs" dxfId="43" priority="24" operator="greaterThan">
      <formula>0</formula>
    </cfRule>
  </conditionalFormatting>
  <conditionalFormatting sqref="F33:AC33">
    <cfRule type="cellIs" dxfId="42" priority="72" operator="greaterThan">
      <formula>0</formula>
    </cfRule>
  </conditionalFormatting>
  <conditionalFormatting sqref="F39:AC39">
    <cfRule type="cellIs" dxfId="41" priority="1" operator="greaterThan">
      <formula>0</formula>
    </cfRule>
    <cfRule type="cellIs" dxfId="40" priority="6" operator="greaterThan">
      <formula>0</formula>
    </cfRule>
    <cfRule type="cellIs" dxfId="39" priority="5" operator="greaterThan">
      <formula>0</formula>
    </cfRule>
    <cfRule type="cellIs" dxfId="38" priority="4" operator="greaterThan">
      <formula>0</formula>
    </cfRule>
    <cfRule type="cellIs" dxfId="37" priority="3" operator="greaterThan">
      <formula>0</formula>
    </cfRule>
    <cfRule type="cellIs" dxfId="36" priority="2" operator="greaterThan">
      <formula>0</formula>
    </cfRule>
  </conditionalFormatting>
  <conditionalFormatting sqref="J39:Y39">
    <cfRule type="cellIs" dxfId="35" priority="145" operator="greaterThan">
      <formula>0</formula>
    </cfRule>
    <cfRule type="cellIs" dxfId="34" priority="146" operator="greaterThan">
      <formula>0</formula>
    </cfRule>
    <cfRule type="cellIs" dxfId="33" priority="147" operator="greaterThan">
      <formula>0</formula>
    </cfRule>
    <cfRule type="cellIs" dxfId="32" priority="148" operator="greaterThan">
      <formula>0</formula>
    </cfRule>
    <cfRule type="cellIs" dxfId="31" priority="149" operator="greaterThan">
      <formula>0</formula>
    </cfRule>
    <cfRule type="cellIs" dxfId="30" priority="144" operator="greaterThan">
      <formula>0</formula>
    </cfRule>
  </conditionalFormatting>
  <conditionalFormatting sqref="Z18:AC18">
    <cfRule type="cellIs" dxfId="29" priority="151" operator="greaterThan">
      <formula>0</formula>
    </cfRule>
    <cfRule type="cellIs" dxfId="28" priority="152" operator="greaterThan">
      <formula>0</formula>
    </cfRule>
    <cfRule type="cellIs" dxfId="27" priority="153" operator="greaterThan">
      <formula>0</formula>
    </cfRule>
    <cfRule type="cellIs" dxfId="26" priority="154" operator="greaterThan">
      <formula>0</formula>
    </cfRule>
    <cfRule type="cellIs" dxfId="25" priority="155" operator="greaterThan">
      <formula>0</formula>
    </cfRule>
  </conditionalFormatting>
  <conditionalFormatting sqref="Z24:AC24">
    <cfRule type="cellIs" dxfId="24" priority="125" operator="greaterThan">
      <formula>0</formula>
    </cfRule>
    <cfRule type="cellIs" dxfId="23" priority="124" operator="greaterThan">
      <formula>0</formula>
    </cfRule>
    <cfRule type="cellIs" dxfId="22" priority="123" operator="greaterThan">
      <formula>0</formula>
    </cfRule>
    <cfRule type="cellIs" dxfId="21" priority="122" operator="greaterThan">
      <formula>0</formula>
    </cfRule>
    <cfRule type="cellIs" dxfId="20" priority="121" operator="greaterThan">
      <formula>0</formula>
    </cfRule>
  </conditionalFormatting>
  <conditionalFormatting sqref="AE1:AE1048576">
    <cfRule type="containsText" dxfId="19" priority="204" stopIfTrue="1" operator="containsText" text="100,00%">
      <formula>NOT(ISERROR(SEARCH("100,00%",AE1)))</formula>
    </cfRule>
  </conditionalFormatting>
  <conditionalFormatting sqref="AE43">
    <cfRule type="cellIs" dxfId="18" priority="5419" operator="lessThan">
      <formula>1</formula>
    </cfRule>
  </conditionalFormatting>
  <pageMargins left="0.39370078740157483" right="0.39370078740157483" top="0.39370078740157483" bottom="0.39370078740157483" header="0.19685039370078741" footer="0.19685039370078741"/>
  <pageSetup paperSize="9" scale="40" fitToHeight="0" orientation="landscape" r:id="rId1"/>
  <headerFooter scaleWithDoc="0" alignWithMargins="0">
    <oddFooter>&amp;C&amp;6Página &amp;P de &amp;N</oddFooter>
  </headerFooter>
  <colBreaks count="1" manualBreakCount="1">
    <brk id="25" max="68" man="1"/>
  </colBreaks>
  <drawing r:id="rId2"/>
  <extLst>
    <ext xmlns:x14="http://schemas.microsoft.com/office/spreadsheetml/2009/9/main" uri="{05C60535-1F16-4fd2-B633-F4F36F0B64E0}">
      <x14:sparklineGroups xmlns:xm="http://schemas.microsoft.com/office/excel/2006/main">
        <x14:sparklineGroup manualMax="0" manualMin="0" displayEmptyCellsAs="gap" xr2:uid="{00000000-0003-0000-0500-000003000000}">
          <x14:colorSeries rgb="FF376092"/>
          <x14:colorNegative rgb="FFD00000"/>
          <x14:colorAxis rgb="FF000000"/>
          <x14:colorMarkers rgb="FFD00000"/>
          <x14:colorFirst rgb="FFD00000"/>
          <x14:colorLast rgb="FFD00000"/>
          <x14:colorHigh rgb="FFD00000"/>
          <x14:colorLow rgb="FFD00000"/>
          <x14:sparklines>
            <x14:sparkline>
              <xm:sqref>V8</xm:sqref>
            </x14:sparkline>
            <x14:sparkline>
              <xm:sqref>Z8</xm:sqref>
            </x14:sparkline>
          </x14:sparklines>
        </x14:sparklineGroup>
        <x14:sparklineGroup manualMax="0" manualMin="0" displayEmptyCellsAs="gap" xr2:uid="{00000000-0003-0000-0500-000002000000}">
          <x14:colorSeries rgb="FF376092"/>
          <x14:colorNegative rgb="FFD00000"/>
          <x14:colorAxis rgb="FF000000"/>
          <x14:colorMarkers rgb="FFD00000"/>
          <x14:colorFirst rgb="FFD00000"/>
          <x14:colorLast rgb="FFD00000"/>
          <x14:colorHigh rgb="FFD00000"/>
          <x14:colorLow rgb="FFD00000"/>
          <x14:sparklines>
            <x14:sparkline>
              <xm:f>'Cronograma Físico-Financeiro'!F11:F11</xm:f>
              <xm:sqref>F8</xm:sqref>
            </x14:sparkline>
            <x14:sparkline>
              <xm:sqref>J8</xm:sqref>
            </x14:sparkline>
          </x14:sparklines>
        </x14:sparklineGroup>
      </x14:sparklineGroup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5">
    <pageSetUpPr fitToPage="1"/>
  </sheetPr>
  <dimension ref="A1:Z86"/>
  <sheetViews>
    <sheetView view="pageBreakPreview" topLeftCell="A10" zoomScaleNormal="85" zoomScaleSheetLayoutView="100" zoomScalePageLayoutView="85" workbookViewId="0">
      <selection activeCell="E27" sqref="E27"/>
    </sheetView>
  </sheetViews>
  <sheetFormatPr defaultRowHeight="15.75"/>
  <cols>
    <col min="1" max="1" width="9.28515625" style="52" customWidth="1"/>
    <col min="2" max="2" width="7.85546875" style="52" bestFit="1" customWidth="1"/>
    <col min="3" max="3" width="20" style="52" customWidth="1"/>
    <col min="4" max="6" width="9" style="52" customWidth="1"/>
    <col min="7" max="7" width="19.140625" style="250" customWidth="1"/>
    <col min="8" max="8" width="20.140625" style="52" customWidth="1"/>
    <col min="9" max="9" width="73.85546875" style="52" customWidth="1"/>
    <col min="10" max="10" width="3.85546875" style="250" customWidth="1"/>
    <col min="11" max="11" width="13.42578125" style="250" bestFit="1" customWidth="1"/>
    <col min="12" max="26" width="7.7109375" style="250" customWidth="1"/>
    <col min="27" max="1027" width="8.7109375" style="250" customWidth="1"/>
    <col min="1028" max="16384" width="9.140625" style="250"/>
  </cols>
  <sheetData>
    <row r="1" spans="1:26" ht="15.75" customHeight="1">
      <c r="A1" s="246" t="s">
        <v>0</v>
      </c>
      <c r="B1" s="247"/>
      <c r="C1" s="247"/>
      <c r="D1" s="248"/>
      <c r="E1" s="248"/>
      <c r="F1" s="818"/>
      <c r="G1" s="818"/>
      <c r="H1" s="818"/>
      <c r="I1" s="818"/>
    </row>
    <row r="2" spans="1:26" ht="15.75" customHeight="1">
      <c r="A2" s="246" t="s">
        <v>3</v>
      </c>
      <c r="B2" s="1" t="str">
        <f>'CLIENTE-OBJETO'!B2</f>
        <v>PREFEITURA MUNICIPAL DE SANTA BRANCA</v>
      </c>
      <c r="C2" s="247"/>
      <c r="D2" s="251"/>
      <c r="E2" s="251"/>
      <c r="G2" s="52"/>
    </row>
    <row r="3" spans="1:26" ht="15.75" customHeight="1">
      <c r="A3" s="246" t="s">
        <v>8</v>
      </c>
      <c r="B3" s="1" t="str">
        <f>'CLIENTE-OBJETO'!B3</f>
        <v>PROJETO DE INFRAESTRUTURA - RUA LARANJEIRAS</v>
      </c>
      <c r="C3" s="247"/>
      <c r="D3" s="251"/>
      <c r="E3" s="251"/>
      <c r="G3" s="52"/>
    </row>
    <row r="4" spans="1:26" ht="21" customHeight="1">
      <c r="A4" s="246" t="s">
        <v>11</v>
      </c>
      <c r="B4" s="1" t="str">
        <f>'CLIENTE-OBJETO'!B4</f>
        <v>RUA LARANJEIRAS - SANTA BRANCA/SP</v>
      </c>
      <c r="C4" s="322"/>
      <c r="D4" s="251"/>
      <c r="E4" s="251"/>
      <c r="F4" s="251"/>
      <c r="G4" s="251"/>
      <c r="H4" s="251"/>
      <c r="I4" s="251"/>
    </row>
    <row r="5" spans="1:26" s="89" customFormat="1" ht="16.5" customHeight="1"/>
    <row r="6" spans="1:26" ht="24" customHeight="1">
      <c r="A6" s="819" t="s">
        <v>243</v>
      </c>
      <c r="B6" s="819"/>
      <c r="C6" s="819"/>
      <c r="D6" s="819"/>
      <c r="E6" s="819"/>
      <c r="F6" s="819"/>
      <c r="G6" s="819"/>
      <c r="H6" s="819"/>
      <c r="I6" s="819"/>
    </row>
    <row r="7" spans="1:26" s="89" customFormat="1" ht="16.5" customHeight="1"/>
    <row r="8" spans="1:26" ht="20.100000000000001" customHeight="1">
      <c r="A8" s="820" t="s">
        <v>244</v>
      </c>
      <c r="B8" s="820"/>
      <c r="C8" s="820"/>
      <c r="D8" s="820"/>
      <c r="E8" s="820"/>
      <c r="F8" s="820"/>
      <c r="G8" s="820"/>
      <c r="H8" s="820"/>
      <c r="I8" s="820"/>
    </row>
    <row r="9" spans="1:26" ht="17.45" customHeight="1">
      <c r="A9" s="549"/>
      <c r="B9" s="821" t="s">
        <v>245</v>
      </c>
      <c r="C9" s="821"/>
      <c r="D9" s="821"/>
      <c r="E9" s="821"/>
      <c r="F9" s="821"/>
      <c r="G9" s="821"/>
      <c r="H9" s="821"/>
      <c r="I9" s="550" t="s">
        <v>246</v>
      </c>
      <c r="L9" s="252"/>
      <c r="M9" s="252"/>
      <c r="N9" s="252"/>
      <c r="O9" s="252"/>
      <c r="P9" s="252"/>
      <c r="Q9" s="252"/>
      <c r="R9" s="252"/>
      <c r="S9" s="252"/>
      <c r="T9" s="252"/>
      <c r="U9" s="252"/>
      <c r="V9" s="252"/>
      <c r="W9" s="252"/>
      <c r="X9" s="252"/>
      <c r="Y9" s="252"/>
      <c r="Z9" s="252"/>
    </row>
    <row r="10" spans="1:26" ht="17.45" customHeight="1">
      <c r="A10" s="551"/>
      <c r="B10" s="822" t="s">
        <v>247</v>
      </c>
      <c r="C10" s="822"/>
      <c r="D10" s="822"/>
      <c r="E10" s="822"/>
      <c r="F10" s="822"/>
      <c r="G10" s="822"/>
      <c r="H10" s="822"/>
      <c r="I10" s="552" t="s">
        <v>248</v>
      </c>
      <c r="K10" s="828" t="s">
        <v>249</v>
      </c>
      <c r="L10" s="815">
        <v>1</v>
      </c>
      <c r="M10" s="816"/>
      <c r="N10" s="817"/>
      <c r="O10" s="815">
        <v>2</v>
      </c>
      <c r="P10" s="816"/>
      <c r="Q10" s="817"/>
      <c r="R10" s="815">
        <v>3</v>
      </c>
      <c r="S10" s="816"/>
      <c r="T10" s="817"/>
      <c r="U10" s="815">
        <v>4</v>
      </c>
      <c r="V10" s="816"/>
      <c r="W10" s="817"/>
      <c r="X10" s="815">
        <v>5</v>
      </c>
      <c r="Y10" s="816"/>
      <c r="Z10" s="817"/>
    </row>
    <row r="11" spans="1:26" ht="24.75" customHeight="1">
      <c r="A11" s="551"/>
      <c r="B11" s="821" t="s">
        <v>250</v>
      </c>
      <c r="C11" s="821"/>
      <c r="D11" s="821"/>
      <c r="E11" s="821"/>
      <c r="F11" s="821"/>
      <c r="G11" s="821"/>
      <c r="H11" s="821"/>
      <c r="I11" s="553"/>
      <c r="K11" s="828"/>
      <c r="L11" s="823" t="s">
        <v>245</v>
      </c>
      <c r="M11" s="823"/>
      <c r="N11" s="823"/>
      <c r="O11" s="823" t="s">
        <v>246</v>
      </c>
      <c r="P11" s="823"/>
      <c r="Q11" s="823"/>
      <c r="R11" s="823" t="s">
        <v>247</v>
      </c>
      <c r="S11" s="823"/>
      <c r="T11" s="823"/>
      <c r="U11" s="823" t="s">
        <v>248</v>
      </c>
      <c r="V11" s="823"/>
      <c r="W11" s="823"/>
      <c r="X11" s="823" t="s">
        <v>250</v>
      </c>
      <c r="Y11" s="823"/>
      <c r="Z11" s="823"/>
    </row>
    <row r="12" spans="1:26" ht="7.5" customHeight="1">
      <c r="A12" s="254"/>
      <c r="B12" s="254"/>
      <c r="C12" s="254"/>
      <c r="D12" s="254"/>
      <c r="E12" s="254"/>
      <c r="F12" s="254"/>
      <c r="G12" s="254"/>
      <c r="H12" s="254"/>
      <c r="I12" s="254"/>
      <c r="L12" s="255"/>
      <c r="M12" s="255"/>
      <c r="N12" s="255"/>
      <c r="O12" s="255"/>
      <c r="P12" s="255"/>
      <c r="Q12" s="255"/>
      <c r="R12" s="255"/>
      <c r="S12" s="255"/>
    </row>
    <row r="13" spans="1:26" ht="165" customHeight="1">
      <c r="A13" s="824" t="str">
        <f>IF($L$26=1,L13,IF($L$26=2,O13,IF($L$26=3,R13,IF($L$26=4,U13,IF($L$26=5,X13,"ERRO")))))</f>
        <v>Descrição:
Para o tipo de obra “Construção de Rodovias e Ferrovias”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v>
      </c>
      <c r="B13" s="825"/>
      <c r="C13" s="825"/>
      <c r="D13" s="825"/>
      <c r="E13" s="825"/>
      <c r="F13" s="825"/>
      <c r="G13" s="825"/>
      <c r="H13" s="825"/>
      <c r="I13" s="826"/>
      <c r="K13" s="256" t="s">
        <v>49</v>
      </c>
      <c r="L13" s="827" t="s">
        <v>251</v>
      </c>
      <c r="M13" s="827"/>
      <c r="N13" s="827"/>
      <c r="O13" s="827" t="s">
        <v>252</v>
      </c>
      <c r="P13" s="827"/>
      <c r="Q13" s="827"/>
      <c r="R13" s="827" t="s">
        <v>253</v>
      </c>
      <c r="S13" s="827"/>
      <c r="T13" s="827"/>
      <c r="U13" s="827" t="s">
        <v>254</v>
      </c>
      <c r="V13" s="827"/>
      <c r="W13" s="827"/>
      <c r="X13" s="827" t="s">
        <v>255</v>
      </c>
      <c r="Y13" s="827"/>
      <c r="Z13" s="827"/>
    </row>
    <row r="14" spans="1:26" s="89" customFormat="1" ht="16.5" customHeight="1"/>
    <row r="15" spans="1:26" ht="16.5" customHeight="1">
      <c r="A15" s="831" t="s">
        <v>256</v>
      </c>
      <c r="B15" s="832"/>
      <c r="C15" s="832"/>
      <c r="D15" s="832"/>
      <c r="E15" s="832"/>
      <c r="F15" s="832"/>
      <c r="G15" s="832"/>
      <c r="H15" s="832"/>
      <c r="I15" s="833"/>
      <c r="J15" s="257"/>
    </row>
    <row r="16" spans="1:26" ht="16.5" customHeight="1">
      <c r="A16" s="834" t="s">
        <v>55</v>
      </c>
      <c r="B16" s="834"/>
      <c r="C16" s="834" t="s">
        <v>257</v>
      </c>
      <c r="D16" s="835" t="s">
        <v>258</v>
      </c>
      <c r="E16" s="835"/>
      <c r="F16" s="835"/>
      <c r="G16" s="836" t="s">
        <v>259</v>
      </c>
      <c r="H16" s="837" t="s">
        <v>260</v>
      </c>
      <c r="I16" s="837"/>
      <c r="J16" s="257"/>
      <c r="K16" s="828" t="s">
        <v>261</v>
      </c>
      <c r="L16" s="828"/>
      <c r="M16" s="828"/>
      <c r="N16" s="828"/>
      <c r="O16" s="828"/>
      <c r="P16" s="828"/>
      <c r="Q16" s="828"/>
      <c r="R16" s="828"/>
      <c r="S16" s="828"/>
      <c r="T16" s="828"/>
      <c r="U16" s="828"/>
      <c r="V16" s="828"/>
      <c r="W16" s="828"/>
      <c r="X16" s="828"/>
      <c r="Y16" s="828"/>
      <c r="Z16" s="828"/>
    </row>
    <row r="17" spans="1:26">
      <c r="A17" s="834"/>
      <c r="B17" s="834"/>
      <c r="C17" s="834"/>
      <c r="D17" s="258" t="s">
        <v>262</v>
      </c>
      <c r="E17" s="258" t="s">
        <v>263</v>
      </c>
      <c r="F17" s="258" t="s">
        <v>264</v>
      </c>
      <c r="G17" s="836"/>
      <c r="H17" s="837"/>
      <c r="I17" s="837"/>
      <c r="J17" s="257"/>
      <c r="K17" s="259" t="s">
        <v>55</v>
      </c>
      <c r="L17" s="260" t="s">
        <v>262</v>
      </c>
      <c r="M17" s="260" t="s">
        <v>263</v>
      </c>
      <c r="N17" s="260" t="s">
        <v>264</v>
      </c>
      <c r="O17" s="260" t="s">
        <v>262</v>
      </c>
      <c r="P17" s="260" t="s">
        <v>263</v>
      </c>
      <c r="Q17" s="260" t="s">
        <v>264</v>
      </c>
      <c r="R17" s="260" t="s">
        <v>262</v>
      </c>
      <c r="S17" s="260" t="s">
        <v>263</v>
      </c>
      <c r="T17" s="260" t="s">
        <v>264</v>
      </c>
      <c r="U17" s="260" t="s">
        <v>262</v>
      </c>
      <c r="V17" s="260" t="s">
        <v>263</v>
      </c>
      <c r="W17" s="260" t="s">
        <v>264</v>
      </c>
      <c r="X17" s="260" t="s">
        <v>262</v>
      </c>
      <c r="Y17" s="260" t="s">
        <v>263</v>
      </c>
      <c r="Z17" s="260" t="s">
        <v>264</v>
      </c>
    </row>
    <row r="18" spans="1:26">
      <c r="A18" s="829" t="s">
        <v>265</v>
      </c>
      <c r="B18" s="829"/>
      <c r="C18" s="261" t="s">
        <v>266</v>
      </c>
      <c r="D18" s="262">
        <f t="shared" ref="D18:F22" si="0">IF($L$26=1,L18,IF($L$26=2,O18,IF($L$26=3,R18,IF($L$26=4,U18,IF($L$26=5,X18,"ERRO")))))</f>
        <v>3.7999999999999999E-2</v>
      </c>
      <c r="E18" s="262">
        <f t="shared" si="0"/>
        <v>4.0099999999999997E-2</v>
      </c>
      <c r="F18" s="262">
        <f t="shared" si="0"/>
        <v>4.6699999999999998E-2</v>
      </c>
      <c r="G18" s="263">
        <f>D18</f>
        <v>3.7999999999999999E-2</v>
      </c>
      <c r="H18" s="838" t="s">
        <v>267</v>
      </c>
      <c r="I18" s="838"/>
      <c r="J18" s="257"/>
      <c r="K18" s="259" t="s">
        <v>265</v>
      </c>
      <c r="L18" s="264">
        <v>0.03</v>
      </c>
      <c r="M18" s="264">
        <v>0.04</v>
      </c>
      <c r="N18" s="264">
        <v>5.5E-2</v>
      </c>
      <c r="O18" s="264">
        <v>3.7999999999999999E-2</v>
      </c>
      <c r="P18" s="264">
        <v>4.0099999999999997E-2</v>
      </c>
      <c r="Q18" s="264">
        <v>4.6699999999999998E-2</v>
      </c>
      <c r="R18" s="264">
        <v>3.4299999999999997E-2</v>
      </c>
      <c r="S18" s="264">
        <v>4.9299999999999997E-2</v>
      </c>
      <c r="T18" s="264">
        <v>6.7100000000000007E-2</v>
      </c>
      <c r="U18" s="264">
        <v>5.2900000000000003E-2</v>
      </c>
      <c r="V18" s="264">
        <v>5.9200000000000003E-2</v>
      </c>
      <c r="W18" s="264">
        <v>7.9299999999999995E-2</v>
      </c>
      <c r="X18" s="264">
        <v>0.04</v>
      </c>
      <c r="Y18" s="264">
        <v>5.5199999999999999E-2</v>
      </c>
      <c r="Z18" s="264">
        <v>7.85E-2</v>
      </c>
    </row>
    <row r="19" spans="1:26">
      <c r="A19" s="829" t="s">
        <v>268</v>
      </c>
      <c r="B19" s="829"/>
      <c r="C19" s="261" t="s">
        <v>269</v>
      </c>
      <c r="D19" s="262">
        <f t="shared" si="0"/>
        <v>3.2000000000000002E-3</v>
      </c>
      <c r="E19" s="262">
        <f t="shared" si="0"/>
        <v>4.0000000000000001E-3</v>
      </c>
      <c r="F19" s="262">
        <f t="shared" si="0"/>
        <v>7.4000000000000003E-3</v>
      </c>
      <c r="G19" s="263">
        <f>D19</f>
        <v>3.2000000000000002E-3</v>
      </c>
      <c r="H19" s="839" t="s">
        <v>267</v>
      </c>
      <c r="I19" s="839"/>
      <c r="J19" s="257"/>
      <c r="K19" s="259" t="s">
        <v>268</v>
      </c>
      <c r="L19" s="264">
        <v>8.0000000000000002E-3</v>
      </c>
      <c r="M19" s="264">
        <v>8.0000000000000002E-3</v>
      </c>
      <c r="N19" s="264">
        <v>0.01</v>
      </c>
      <c r="O19" s="264">
        <v>3.2000000000000002E-3</v>
      </c>
      <c r="P19" s="264">
        <v>4.0000000000000001E-3</v>
      </c>
      <c r="Q19" s="264">
        <v>7.4000000000000003E-3</v>
      </c>
      <c r="R19" s="264">
        <v>2.8E-3</v>
      </c>
      <c r="S19" s="264">
        <v>4.8999999999999998E-3</v>
      </c>
      <c r="T19" s="264">
        <v>7.4999999999999997E-3</v>
      </c>
      <c r="U19" s="264">
        <v>2.5000000000000001E-3</v>
      </c>
      <c r="V19" s="264">
        <v>5.1000000000000004E-3</v>
      </c>
      <c r="W19" s="264">
        <v>5.5999999999999999E-3</v>
      </c>
      <c r="X19" s="264">
        <v>8.0999999999999996E-3</v>
      </c>
      <c r="Y19" s="264">
        <v>1.2200000000000001E-2</v>
      </c>
      <c r="Z19" s="264">
        <v>1.9900000000000001E-2</v>
      </c>
    </row>
    <row r="20" spans="1:26">
      <c r="A20" s="829" t="s">
        <v>270</v>
      </c>
      <c r="B20" s="829"/>
      <c r="C20" s="261" t="s">
        <v>271</v>
      </c>
      <c r="D20" s="262">
        <f t="shared" si="0"/>
        <v>5.0000000000000001E-3</v>
      </c>
      <c r="E20" s="262">
        <f t="shared" si="0"/>
        <v>5.5999999999999999E-3</v>
      </c>
      <c r="F20" s="262">
        <f t="shared" si="0"/>
        <v>9.7000000000000003E-3</v>
      </c>
      <c r="G20" s="263">
        <f t="shared" ref="G20:G22" si="1">D20</f>
        <v>5.0000000000000001E-3</v>
      </c>
      <c r="H20" s="830" t="s">
        <v>272</v>
      </c>
      <c r="I20" s="830"/>
      <c r="J20" s="257"/>
      <c r="K20" s="259" t="s">
        <v>270</v>
      </c>
      <c r="L20" s="264">
        <v>9.7000000000000003E-3</v>
      </c>
      <c r="M20" s="264">
        <v>1.2699999999999999E-2</v>
      </c>
      <c r="N20" s="264">
        <v>1.2699999999999999E-2</v>
      </c>
      <c r="O20" s="264">
        <v>5.0000000000000001E-3</v>
      </c>
      <c r="P20" s="264">
        <v>5.5999999999999999E-3</v>
      </c>
      <c r="Q20" s="264">
        <v>9.7000000000000003E-3</v>
      </c>
      <c r="R20" s="264">
        <v>0.01</v>
      </c>
      <c r="S20" s="264">
        <v>1.3899999999999999E-2</v>
      </c>
      <c r="T20" s="264">
        <v>1.7399999999999999E-2</v>
      </c>
      <c r="U20" s="264">
        <v>0.01</v>
      </c>
      <c r="V20" s="264">
        <v>1.4800000000000001E-2</v>
      </c>
      <c r="W20" s="264">
        <v>1.9699999999999999E-2</v>
      </c>
      <c r="X20" s="264">
        <v>1.46E-2</v>
      </c>
      <c r="Y20" s="264">
        <v>2.3199999999999998E-2</v>
      </c>
      <c r="Z20" s="264">
        <v>3.1600000000000003E-2</v>
      </c>
    </row>
    <row r="21" spans="1:26">
      <c r="A21" s="829" t="s">
        <v>273</v>
      </c>
      <c r="B21" s="829"/>
      <c r="C21" s="261" t="s">
        <v>274</v>
      </c>
      <c r="D21" s="262">
        <f t="shared" si="0"/>
        <v>1.0200000000000001E-2</v>
      </c>
      <c r="E21" s="262">
        <f t="shared" si="0"/>
        <v>1.11E-2</v>
      </c>
      <c r="F21" s="262">
        <f t="shared" si="0"/>
        <v>1.21E-2</v>
      </c>
      <c r="G21" s="263">
        <f t="shared" si="1"/>
        <v>1.0200000000000001E-2</v>
      </c>
      <c r="H21" s="830" t="s">
        <v>267</v>
      </c>
      <c r="I21" s="830"/>
      <c r="J21" s="257"/>
      <c r="K21" s="259" t="s">
        <v>273</v>
      </c>
      <c r="L21" s="264">
        <v>5.8999999999999999E-3</v>
      </c>
      <c r="M21" s="264">
        <v>1.23E-2</v>
      </c>
      <c r="N21" s="264">
        <v>1.3899999999999999E-2</v>
      </c>
      <c r="O21" s="264">
        <v>1.0200000000000001E-2</v>
      </c>
      <c r="P21" s="264">
        <v>1.11E-2</v>
      </c>
      <c r="Q21" s="264">
        <v>1.21E-2</v>
      </c>
      <c r="R21" s="264">
        <v>9.4000000000000004E-3</v>
      </c>
      <c r="S21" s="264">
        <v>9.9000000000000008E-3</v>
      </c>
      <c r="T21" s="264">
        <v>1.17E-2</v>
      </c>
      <c r="U21" s="264">
        <v>1.01E-2</v>
      </c>
      <c r="V21" s="264">
        <v>1.0699999999999999E-2</v>
      </c>
      <c r="W21" s="264">
        <v>1.11E-2</v>
      </c>
      <c r="X21" s="264">
        <v>9.4000000000000004E-3</v>
      </c>
      <c r="Y21" s="264">
        <v>1.0200000000000001E-2</v>
      </c>
      <c r="Z21" s="264">
        <v>1.3299999999999999E-2</v>
      </c>
    </row>
    <row r="22" spans="1:26">
      <c r="A22" s="829" t="s">
        <v>275</v>
      </c>
      <c r="B22" s="829"/>
      <c r="C22" s="261" t="s">
        <v>276</v>
      </c>
      <c r="D22" s="262">
        <f t="shared" si="0"/>
        <v>6.6400000000000001E-2</v>
      </c>
      <c r="E22" s="262">
        <f t="shared" si="0"/>
        <v>7.2999999999999995E-2</v>
      </c>
      <c r="F22" s="262">
        <f t="shared" si="0"/>
        <v>8.6900000000000005E-2</v>
      </c>
      <c r="G22" s="263">
        <f t="shared" si="1"/>
        <v>6.6400000000000001E-2</v>
      </c>
      <c r="H22" s="838" t="s">
        <v>267</v>
      </c>
      <c r="I22" s="838"/>
      <c r="K22" s="259" t="s">
        <v>275</v>
      </c>
      <c r="L22" s="264">
        <v>6.1600000000000002E-2</v>
      </c>
      <c r="M22" s="264">
        <v>7.3999999999999996E-2</v>
      </c>
      <c r="N22" s="264">
        <v>8.9599999999999999E-2</v>
      </c>
      <c r="O22" s="264">
        <v>6.6400000000000001E-2</v>
      </c>
      <c r="P22" s="264">
        <v>7.2999999999999995E-2</v>
      </c>
      <c r="Q22" s="264">
        <v>8.6900000000000005E-2</v>
      </c>
      <c r="R22" s="264">
        <v>6.7400000000000002E-2</v>
      </c>
      <c r="S22" s="264">
        <v>8.0399999999999999E-2</v>
      </c>
      <c r="T22" s="264">
        <v>9.4E-2</v>
      </c>
      <c r="U22" s="264">
        <v>0.08</v>
      </c>
      <c r="V22" s="264">
        <v>8.3099999999999993E-2</v>
      </c>
      <c r="W22" s="264">
        <v>9.5100000000000004E-2</v>
      </c>
      <c r="X22" s="264">
        <v>7.1400000000000005E-2</v>
      </c>
      <c r="Y22" s="264">
        <v>8.4000000000000005E-2</v>
      </c>
      <c r="Z22" s="264">
        <v>0.1043</v>
      </c>
    </row>
    <row r="23" spans="1:26" ht="15" customHeight="1">
      <c r="A23" s="829" t="s">
        <v>277</v>
      </c>
      <c r="B23" s="265" t="s">
        <v>278</v>
      </c>
      <c r="C23" s="841" t="s">
        <v>279</v>
      </c>
      <c r="D23" s="266">
        <f>0.65/100</f>
        <v>6.4999999999999997E-3</v>
      </c>
      <c r="E23" s="266">
        <f>0.65/100</f>
        <v>6.4999999999999997E-3</v>
      </c>
      <c r="F23" s="266">
        <f>0.65/100</f>
        <v>6.4999999999999997E-3</v>
      </c>
      <c r="G23" s="75">
        <f>E23</f>
        <v>6.4999999999999997E-3</v>
      </c>
      <c r="H23" s="842" t="s">
        <v>280</v>
      </c>
      <c r="I23" s="843"/>
      <c r="K23" s="259" t="s">
        <v>281</v>
      </c>
      <c r="L23" s="264">
        <v>3.49E-2</v>
      </c>
      <c r="M23" s="264">
        <v>6.2300000000000001E-2</v>
      </c>
      <c r="N23" s="264">
        <v>8.8700000000000001E-2</v>
      </c>
      <c r="O23" s="264">
        <v>1.9800000000000002E-2</v>
      </c>
      <c r="P23" s="264">
        <v>6.9900000000000004E-2</v>
      </c>
      <c r="Q23" s="264">
        <v>0.10680000000000001</v>
      </c>
      <c r="R23" s="264">
        <v>4.1300000000000003E-2</v>
      </c>
      <c r="S23" s="264">
        <v>7.6399999999999996E-2</v>
      </c>
      <c r="T23" s="264">
        <v>0.1089</v>
      </c>
      <c r="U23" s="264">
        <v>1.8499999999999999E-2</v>
      </c>
      <c r="V23" s="264">
        <v>5.0500000000000003E-2</v>
      </c>
      <c r="W23" s="264">
        <v>7.4499999999999997E-2</v>
      </c>
      <c r="X23" s="264">
        <v>6.2300000000000001E-2</v>
      </c>
      <c r="Y23" s="264">
        <v>7.4800000000000005E-2</v>
      </c>
      <c r="Z23" s="264">
        <v>9.0899999999999995E-2</v>
      </c>
    </row>
    <row r="24" spans="1:26">
      <c r="A24" s="829"/>
      <c r="B24" s="261" t="s">
        <v>282</v>
      </c>
      <c r="C24" s="841"/>
      <c r="D24" s="266">
        <f>3/100</f>
        <v>0.03</v>
      </c>
      <c r="E24" s="266">
        <v>0.03</v>
      </c>
      <c r="F24" s="266">
        <v>0.03</v>
      </c>
      <c r="G24" s="75">
        <f>E24</f>
        <v>0.03</v>
      </c>
      <c r="H24" s="842" t="s">
        <v>283</v>
      </c>
      <c r="I24" s="843"/>
      <c r="K24" s="267" t="s">
        <v>149</v>
      </c>
      <c r="L24" s="264">
        <v>0.2034</v>
      </c>
      <c r="M24" s="264">
        <v>0.22120000000000001</v>
      </c>
      <c r="N24" s="264">
        <v>0.25</v>
      </c>
      <c r="O24" s="264">
        <v>0.19600000000000001</v>
      </c>
      <c r="P24" s="264">
        <v>0.2097</v>
      </c>
      <c r="Q24" s="264">
        <v>0.24229999999999999</v>
      </c>
      <c r="R24" s="264">
        <v>0.20760000000000001</v>
      </c>
      <c r="S24" s="264">
        <v>0.24179999999999999</v>
      </c>
      <c r="T24" s="264">
        <v>0.26440000000000002</v>
      </c>
      <c r="U24" s="264">
        <v>0.24</v>
      </c>
      <c r="V24" s="264">
        <v>0.25840000000000002</v>
      </c>
      <c r="W24" s="264">
        <v>0.27860000000000001</v>
      </c>
      <c r="X24" s="264">
        <v>0.22800000000000001</v>
      </c>
      <c r="Y24" s="264">
        <v>0.27479999999999999</v>
      </c>
      <c r="Z24" s="264">
        <v>0.3095</v>
      </c>
    </row>
    <row r="25" spans="1:26">
      <c r="A25" s="829"/>
      <c r="B25" s="265" t="s">
        <v>284</v>
      </c>
      <c r="C25" s="841"/>
      <c r="D25" s="266">
        <f>2/100</f>
        <v>0.02</v>
      </c>
      <c r="E25" s="266">
        <v>0.03</v>
      </c>
      <c r="F25" s="266">
        <v>0.05</v>
      </c>
      <c r="G25" s="268">
        <v>0.03</v>
      </c>
      <c r="H25" s="842" t="s">
        <v>285</v>
      </c>
      <c r="I25" s="843"/>
      <c r="O25" s="269"/>
      <c r="P25" s="269"/>
      <c r="Q25" s="269"/>
      <c r="R25" s="269"/>
      <c r="S25" s="269"/>
      <c r="T25" s="269"/>
      <c r="U25" s="269"/>
      <c r="V25" s="269"/>
      <c r="W25" s="269"/>
      <c r="X25" s="269"/>
      <c r="Y25" s="269"/>
      <c r="Z25" s="269"/>
    </row>
    <row r="26" spans="1:26">
      <c r="A26" s="829"/>
      <c r="B26" s="265" t="s">
        <v>286</v>
      </c>
      <c r="C26" s="841"/>
      <c r="D26" s="266">
        <f>4.5/100</f>
        <v>4.4999999999999998E-2</v>
      </c>
      <c r="E26" s="266">
        <f>4.5/100</f>
        <v>4.4999999999999998E-2</v>
      </c>
      <c r="F26" s="266">
        <f>4.5/100</f>
        <v>4.4999999999999998E-2</v>
      </c>
      <c r="G26" s="75">
        <f>E26</f>
        <v>4.4999999999999998E-2</v>
      </c>
      <c r="H26" s="844" t="s">
        <v>287</v>
      </c>
      <c r="I26" s="844"/>
      <c r="K26" s="270" t="s">
        <v>288</v>
      </c>
      <c r="L26" s="845">
        <v>2</v>
      </c>
      <c r="M26" s="846"/>
      <c r="N26" s="847"/>
      <c r="O26" s="271" t="str">
        <f>IF($L$26=1,L11,IF($L$26=2,O11,IF($L$26=3,R11,IF($L$26=4,U11,IF($L$26=5,X11,"ERRO")))))</f>
        <v>Construção de Rodovias e Ferrovias</v>
      </c>
      <c r="P26" s="269"/>
      <c r="Q26" s="269"/>
      <c r="R26" s="269"/>
      <c r="S26" s="269"/>
      <c r="T26" s="269"/>
      <c r="U26" s="269"/>
      <c r="V26" s="269"/>
      <c r="W26" s="269"/>
      <c r="X26" s="269"/>
      <c r="Y26" s="269"/>
      <c r="Z26" s="269"/>
    </row>
    <row r="27" spans="1:26">
      <c r="A27" s="848" t="s">
        <v>289</v>
      </c>
      <c r="B27" s="848"/>
      <c r="C27" s="848"/>
      <c r="D27" s="848"/>
      <c r="E27" s="848"/>
      <c r="F27" s="848"/>
      <c r="G27" s="554">
        <f>IF(ROUND((1+G18+G19+G20)*(1+G21)*(1+G22)/(1-(G23+G24+G25+G26))-1,4)&lt;L28,"ABAIXO DE Q1",IF(ROUND((1+G18+G19+G20)*(1+G21)*(1+G22)/(1-(G23+G24+G25))-1,4)&gt;N28,"ACIMA DE Q3",ROUND((1+G18+G19+G20)*(1+G21)*(1+G22)/(1-(G23+G24+G25))-1,4)))</f>
        <v>0.20730000000000001</v>
      </c>
      <c r="H27" s="838" t="str">
        <f>"Faixa referencial conforme Acórdão n. 2.622/2013–PL: "&amp;L28*100&amp;"% a "&amp;N28*100&amp;"%  (Sem Desoneração)"</f>
        <v>Faixa referencial conforme Acórdão n. 2.622/2013–PL: 19,6% a 24,23%  (Sem Desoneração)</v>
      </c>
      <c r="I27" s="838"/>
      <c r="K27" s="270" t="s">
        <v>281</v>
      </c>
      <c r="L27" s="272">
        <f t="shared" ref="L27:N27" si="2">IF($L$26=1,L23,IF($L$26=2,O23,IF($L$26=3,R23,IF($L$26=4,U23,IF($L$26=5,X23,"ERRO")))))</f>
        <v>1.9800000000000002E-2</v>
      </c>
      <c r="M27" s="272">
        <f>IF($L$26=1,M23,IF($L$26=2,P23,IF($L$26=3,S23,IF($L$26=4,V23,IF($L$26=5,Y23,"ERRO")))))</f>
        <v>6.9900000000000004E-2</v>
      </c>
      <c r="N27" s="272">
        <f t="shared" si="2"/>
        <v>0.10680000000000001</v>
      </c>
      <c r="O27" s="269"/>
      <c r="P27" s="269"/>
      <c r="U27" s="269"/>
      <c r="V27" s="269"/>
      <c r="W27" s="269"/>
      <c r="X27" s="269"/>
      <c r="Y27" s="269"/>
      <c r="Z27" s="269"/>
    </row>
    <row r="28" spans="1:26" hidden="1">
      <c r="A28" s="848" t="s">
        <v>290</v>
      </c>
      <c r="B28" s="848"/>
      <c r="C28" s="848"/>
      <c r="D28" s="848"/>
      <c r="E28" s="848"/>
      <c r="F28" s="848"/>
      <c r="G28" s="74">
        <f>ROUND((1+G18+G19+G20)*(1+G21)*(1+G22)/(1-(G23+G24+G25+G26))-1,4)</f>
        <v>0.26850000000000002</v>
      </c>
      <c r="H28" s="838"/>
      <c r="I28" s="838"/>
      <c r="K28" s="270" t="s">
        <v>17</v>
      </c>
      <c r="L28" s="272">
        <f>IF($L$26=1,L24,IF($L$26=2,O24,IF($L$26=3,R24,IF($L$26=4,U24,IF($L$26=5,X24,"ERRO")))))</f>
        <v>0.19600000000000001</v>
      </c>
      <c r="M28" s="272">
        <f>IF($L$26=1,M24,IF($L$26=2,P24,IF($L$26=3,S24,IF($L$26=4,V24,IF($L$26=5,Y24,"ERRO")))))</f>
        <v>0.2097</v>
      </c>
      <c r="N28" s="272">
        <f>IF($L$26=1,N24,IF($L$26=2,Q24,IF($L$26=3,T24,IF($L$26=4,W24,IF($L$26=5,Z24,"ERRO")))))</f>
        <v>0.24229999999999999</v>
      </c>
      <c r="O28" s="539">
        <f>N28-G27</f>
        <v>3.5000000000000003E-2</v>
      </c>
    </row>
    <row r="29" spans="1:26" s="89" customFormat="1" ht="20.100000000000001" customHeight="1">
      <c r="H29" s="538"/>
    </row>
    <row r="30" spans="1:26" ht="16.5" customHeight="1">
      <c r="A30" s="273" t="s">
        <v>291</v>
      </c>
      <c r="F30" s="250"/>
    </row>
    <row r="31" spans="1:26" ht="16.5" customHeight="1">
      <c r="A31" s="274" t="s">
        <v>292</v>
      </c>
      <c r="F31" s="250"/>
    </row>
    <row r="32" spans="1:26" s="89" customFormat="1" ht="16.5" customHeight="1"/>
    <row r="33" spans="1:10" s="89" customFormat="1" ht="16.5" customHeight="1"/>
    <row r="34" spans="1:10" s="89" customFormat="1" ht="15" customHeight="1"/>
    <row r="35" spans="1:10" s="89" customFormat="1" ht="26.25" customHeight="1"/>
    <row r="36" spans="1:10" hidden="1">
      <c r="A36" s="273" t="s">
        <v>293</v>
      </c>
      <c r="B36" s="275"/>
      <c r="C36" s="275"/>
      <c r="D36" s="275"/>
      <c r="E36" s="275"/>
      <c r="G36" s="275"/>
      <c r="H36" s="275"/>
    </row>
    <row r="37" spans="1:10" ht="8.25" hidden="1" customHeight="1">
      <c r="G37" s="52"/>
      <c r="J37" s="276"/>
    </row>
    <row r="38" spans="1:10" ht="31.5" hidden="1" customHeight="1">
      <c r="A38" s="253" t="s">
        <v>294</v>
      </c>
      <c r="B38" s="840" t="s">
        <v>295</v>
      </c>
      <c r="C38" s="840"/>
      <c r="D38" s="840"/>
      <c r="E38" s="277"/>
      <c r="F38" s="278" t="s">
        <v>296</v>
      </c>
      <c r="G38" s="52"/>
      <c r="J38" s="276"/>
    </row>
    <row r="39" spans="1:10" hidden="1">
      <c r="A39" s="279">
        <v>1</v>
      </c>
      <c r="B39" s="849" t="s">
        <v>297</v>
      </c>
      <c r="C39" s="850"/>
      <c r="D39" s="280">
        <v>12.25</v>
      </c>
      <c r="E39" s="281"/>
      <c r="G39" s="52"/>
      <c r="J39" s="276"/>
    </row>
    <row r="40" spans="1:10" hidden="1">
      <c r="A40" s="279">
        <v>2</v>
      </c>
      <c r="B40" s="849" t="s">
        <v>298</v>
      </c>
      <c r="C40" s="850"/>
      <c r="D40" s="280">
        <v>12.25</v>
      </c>
      <c r="E40" s="281"/>
      <c r="F40" s="52" t="s">
        <v>299</v>
      </c>
      <c r="G40" s="52"/>
      <c r="J40" s="276"/>
    </row>
    <row r="41" spans="1:10" hidden="1">
      <c r="A41" s="279">
        <v>3</v>
      </c>
      <c r="B41" s="849" t="s">
        <v>300</v>
      </c>
      <c r="C41" s="850"/>
      <c r="D41" s="280">
        <v>11.75</v>
      </c>
      <c r="E41" s="281"/>
      <c r="F41" s="52" t="s">
        <v>301</v>
      </c>
      <c r="G41" s="52"/>
      <c r="J41" s="276"/>
    </row>
    <row r="42" spans="1:10" hidden="1">
      <c r="A42" s="279">
        <v>4</v>
      </c>
      <c r="B42" s="849" t="s">
        <v>302</v>
      </c>
      <c r="C42" s="850"/>
      <c r="D42" s="280">
        <v>11.25</v>
      </c>
      <c r="E42" s="281"/>
      <c r="F42" s="52" t="s">
        <v>303</v>
      </c>
      <c r="G42" s="52"/>
      <c r="J42" s="276"/>
    </row>
    <row r="43" spans="1:10" hidden="1">
      <c r="A43" s="279">
        <v>5</v>
      </c>
      <c r="B43" s="849" t="s">
        <v>304</v>
      </c>
      <c r="C43" s="850"/>
      <c r="D43" s="280">
        <v>11.25</v>
      </c>
      <c r="E43" s="281"/>
      <c r="F43" s="52" t="s">
        <v>305</v>
      </c>
      <c r="G43" s="52"/>
      <c r="J43" s="276"/>
    </row>
    <row r="44" spans="1:10" hidden="1">
      <c r="A44" s="279">
        <v>6</v>
      </c>
      <c r="B44" s="849" t="s">
        <v>306</v>
      </c>
      <c r="C44" s="850"/>
      <c r="D44" s="280">
        <v>10.75</v>
      </c>
      <c r="E44" s="281"/>
      <c r="F44" s="851" t="str">
        <f>"DU adotado = "</f>
        <v xml:space="preserve">DU adotado = </v>
      </c>
      <c r="G44" s="851"/>
      <c r="H44" s="249">
        <v>22</v>
      </c>
      <c r="J44" s="276"/>
    </row>
    <row r="45" spans="1:10" hidden="1">
      <c r="A45" s="279">
        <v>7</v>
      </c>
      <c r="B45" s="849" t="s">
        <v>307</v>
      </c>
      <c r="C45" s="850"/>
      <c r="D45" s="280">
        <v>10.75</v>
      </c>
      <c r="E45" s="281"/>
      <c r="F45" s="282" t="str">
        <f>"DF ="</f>
        <v>DF =</v>
      </c>
      <c r="G45" s="283">
        <f>ROUND((1+D51/100)^(H44/252)/100,4)</f>
        <v>1.01E-2</v>
      </c>
      <c r="J45" s="276"/>
    </row>
    <row r="46" spans="1:10" hidden="1">
      <c r="A46" s="279">
        <v>8</v>
      </c>
      <c r="B46" s="849" t="s">
        <v>308</v>
      </c>
      <c r="C46" s="850"/>
      <c r="D46" s="280">
        <v>10.5</v>
      </c>
      <c r="E46" s="281"/>
      <c r="J46" s="276"/>
    </row>
    <row r="47" spans="1:10" hidden="1">
      <c r="A47" s="279">
        <v>9</v>
      </c>
      <c r="B47" s="849" t="s">
        <v>309</v>
      </c>
      <c r="C47" s="850"/>
      <c r="D47" s="280">
        <v>10.5</v>
      </c>
      <c r="E47" s="281"/>
      <c r="J47" s="276"/>
    </row>
    <row r="48" spans="1:10" hidden="1">
      <c r="A48" s="279">
        <v>10</v>
      </c>
      <c r="B48" s="849" t="s">
        <v>310</v>
      </c>
      <c r="C48" s="850"/>
      <c r="D48" s="280">
        <v>10.5</v>
      </c>
      <c r="E48" s="281"/>
      <c r="J48" s="276"/>
    </row>
    <row r="49" spans="1:10" hidden="1">
      <c r="A49" s="279">
        <v>11</v>
      </c>
      <c r="B49" s="849" t="s">
        <v>311</v>
      </c>
      <c r="C49" s="850"/>
      <c r="D49" s="280">
        <v>10.5</v>
      </c>
      <c r="E49" s="281"/>
      <c r="J49" s="276"/>
    </row>
    <row r="50" spans="1:10" hidden="1">
      <c r="A50" s="279">
        <v>12</v>
      </c>
      <c r="B50" s="849" t="s">
        <v>312</v>
      </c>
      <c r="C50" s="850"/>
      <c r="D50" s="280">
        <v>10.75</v>
      </c>
      <c r="E50" s="281"/>
      <c r="J50" s="276"/>
    </row>
    <row r="51" spans="1:10" hidden="1">
      <c r="A51" s="852" t="s">
        <v>313</v>
      </c>
      <c r="B51" s="852"/>
      <c r="C51" s="852"/>
      <c r="D51" s="284">
        <f>AVERAGE(D39:D50)</f>
        <v>11.08</v>
      </c>
      <c r="E51" s="285"/>
      <c r="J51" s="276"/>
    </row>
    <row r="52" spans="1:10" ht="16.5" hidden="1">
      <c r="A52" s="53" t="s">
        <v>314</v>
      </c>
      <c r="C52" s="54"/>
      <c r="J52" s="276"/>
    </row>
    <row r="53" spans="1:10" s="89" customFormat="1" ht="15"/>
    <row r="54" spans="1:10">
      <c r="A54" s="286"/>
      <c r="B54" s="286"/>
      <c r="C54" s="286"/>
      <c r="D54" s="278"/>
      <c r="E54" s="278"/>
      <c r="F54" s="278"/>
      <c r="J54" s="276"/>
    </row>
    <row r="55" spans="1:10" s="89" customFormat="1" ht="15">
      <c r="H55" s="364" t="str">
        <f>'CLIENTE-OBJETO'!B15</f>
        <v>DARIO NASCIMENTO</v>
      </c>
    </row>
    <row r="56" spans="1:10" s="89" customFormat="1" ht="15">
      <c r="H56" s="12" t="str">
        <f>'CLIENTE-OBJETO'!B16</f>
        <v>ENGENHEIRO CIVIL</v>
      </c>
    </row>
    <row r="57" spans="1:10" s="89" customFormat="1" ht="15">
      <c r="H57" s="12" t="str">
        <f>'CLIENTE-OBJETO'!B17</f>
        <v>CREA 5069979311</v>
      </c>
    </row>
    <row r="58" spans="1:10" s="89" customFormat="1" ht="15"/>
    <row r="59" spans="1:10" s="89" customFormat="1" ht="15"/>
    <row r="60" spans="1:10" s="89" customFormat="1" ht="15"/>
    <row r="61" spans="1:10" ht="18">
      <c r="A61" s="853"/>
      <c r="B61" s="853"/>
      <c r="C61" s="853"/>
      <c r="D61" s="853"/>
      <c r="E61" s="853"/>
      <c r="F61" s="853"/>
      <c r="G61" s="853"/>
      <c r="H61" s="853"/>
      <c r="I61" s="853"/>
      <c r="J61" s="276"/>
    </row>
    <row r="62" spans="1:10">
      <c r="A62" s="854"/>
      <c r="B62" s="854"/>
      <c r="C62" s="854"/>
      <c r="D62" s="854"/>
      <c r="E62" s="854"/>
      <c r="F62" s="854"/>
      <c r="G62" s="854"/>
      <c r="H62" s="854"/>
      <c r="I62" s="854"/>
      <c r="J62" s="276"/>
    </row>
    <row r="63" spans="1:10">
      <c r="A63" s="854"/>
      <c r="B63" s="854"/>
      <c r="C63" s="854"/>
      <c r="D63" s="854"/>
      <c r="E63" s="854"/>
      <c r="F63" s="854"/>
      <c r="G63" s="854"/>
      <c r="H63" s="854"/>
      <c r="I63" s="854"/>
      <c r="J63" s="276"/>
    </row>
    <row r="64" spans="1:10">
      <c r="G64" s="52"/>
    </row>
    <row r="65" spans="3:26" hidden="1">
      <c r="C65" s="287" t="s">
        <v>315</v>
      </c>
    </row>
    <row r="66" spans="3:26" s="52" customFormat="1" hidden="1">
      <c r="G66" s="250"/>
      <c r="J66" s="250"/>
      <c r="K66" s="250"/>
      <c r="L66" s="250"/>
      <c r="M66" s="250"/>
      <c r="N66" s="250"/>
      <c r="O66" s="250"/>
      <c r="P66" s="250"/>
      <c r="Q66" s="250"/>
      <c r="R66" s="250"/>
      <c r="S66" s="250"/>
      <c r="T66" s="250"/>
      <c r="U66" s="250"/>
      <c r="V66" s="250"/>
      <c r="W66" s="250"/>
      <c r="X66" s="250"/>
      <c r="Y66" s="250"/>
      <c r="Z66" s="250"/>
    </row>
    <row r="67" spans="3:26" s="52" customFormat="1" hidden="1">
      <c r="C67" s="288" t="s">
        <v>265</v>
      </c>
      <c r="G67" s="250"/>
      <c r="J67" s="250"/>
      <c r="K67" s="250"/>
      <c r="L67" s="250"/>
      <c r="M67" s="250"/>
      <c r="N67" s="250"/>
      <c r="O67" s="250"/>
      <c r="P67" s="250"/>
      <c r="Q67" s="250"/>
      <c r="R67" s="250"/>
      <c r="S67" s="250"/>
      <c r="T67" s="250"/>
      <c r="U67" s="250"/>
      <c r="V67" s="250"/>
      <c r="W67" s="250"/>
      <c r="X67" s="250"/>
      <c r="Y67" s="250"/>
      <c r="Z67" s="250"/>
    </row>
    <row r="68" spans="3:26" s="52" customFormat="1" hidden="1">
      <c r="C68" s="289" t="s">
        <v>267</v>
      </c>
      <c r="G68" s="250"/>
      <c r="J68" s="250"/>
      <c r="K68" s="250"/>
      <c r="L68" s="250"/>
      <c r="M68" s="250"/>
      <c r="N68" s="250"/>
      <c r="O68" s="250"/>
      <c r="P68" s="250"/>
      <c r="Q68" s="250"/>
      <c r="R68" s="250"/>
      <c r="S68" s="250"/>
      <c r="T68" s="250"/>
      <c r="U68" s="250"/>
      <c r="V68" s="250"/>
      <c r="W68" s="250"/>
      <c r="X68" s="250"/>
      <c r="Y68" s="250"/>
      <c r="Z68" s="250"/>
    </row>
    <row r="69" spans="3:26" s="52" customFormat="1" hidden="1">
      <c r="G69" s="250"/>
      <c r="J69" s="250"/>
      <c r="K69" s="250"/>
      <c r="L69" s="250"/>
      <c r="M69" s="250"/>
      <c r="N69" s="250"/>
      <c r="O69" s="250"/>
      <c r="P69" s="250"/>
      <c r="Q69" s="250"/>
      <c r="R69" s="250"/>
      <c r="S69" s="250"/>
      <c r="T69" s="250"/>
      <c r="U69" s="250"/>
      <c r="V69" s="250"/>
      <c r="W69" s="250"/>
      <c r="X69" s="250"/>
      <c r="Y69" s="250"/>
      <c r="Z69" s="250"/>
    </row>
    <row r="70" spans="3:26" s="52" customFormat="1" hidden="1">
      <c r="C70" s="288" t="s">
        <v>268</v>
      </c>
      <c r="G70" s="250"/>
      <c r="J70" s="250"/>
      <c r="K70" s="250"/>
      <c r="L70" s="250"/>
      <c r="M70" s="250"/>
      <c r="N70" s="250"/>
      <c r="O70" s="250"/>
      <c r="P70" s="250"/>
      <c r="Q70" s="250"/>
      <c r="R70" s="250"/>
      <c r="S70" s="250"/>
      <c r="T70" s="250"/>
      <c r="U70" s="250"/>
      <c r="V70" s="250"/>
      <c r="W70" s="250"/>
      <c r="X70" s="250"/>
      <c r="Y70" s="250"/>
      <c r="Z70" s="250"/>
    </row>
    <row r="71" spans="3:26" s="52" customFormat="1" hidden="1">
      <c r="C71" s="289" t="s">
        <v>267</v>
      </c>
      <c r="G71" s="250"/>
      <c r="J71" s="250"/>
      <c r="K71" s="250"/>
      <c r="L71" s="250"/>
      <c r="M71" s="250"/>
      <c r="N71" s="250"/>
      <c r="O71" s="250"/>
      <c r="P71" s="250"/>
      <c r="Q71" s="250"/>
      <c r="R71" s="250"/>
      <c r="S71" s="250"/>
      <c r="T71" s="250"/>
      <c r="U71" s="250"/>
      <c r="V71" s="250"/>
      <c r="W71" s="250"/>
      <c r="X71" s="250"/>
      <c r="Y71" s="250"/>
      <c r="Z71" s="250"/>
    </row>
    <row r="72" spans="3:26" s="52" customFormat="1" hidden="1">
      <c r="C72" s="289" t="str">
        <f>"1º quartil devido à não previsão editalícia de Garantia Contratual, desta forma, exclui-se a correspondente parcela do BDI, conforme recomendação do Acórdão 325/2007–PL"</f>
        <v>1º quartil devido à não previsão editalícia de Garantia Contratual, desta forma, exclui-se a correspondente parcela do BDI, conforme recomendação do Acórdão 325/2007–PL</v>
      </c>
      <c r="G72" s="250"/>
      <c r="J72" s="250"/>
      <c r="K72" s="250"/>
      <c r="L72" s="250"/>
      <c r="M72" s="250"/>
      <c r="N72" s="250"/>
      <c r="O72" s="250"/>
      <c r="P72" s="250"/>
      <c r="Q72" s="250"/>
      <c r="R72" s="250"/>
      <c r="S72" s="250"/>
      <c r="T72" s="250"/>
      <c r="U72" s="250"/>
      <c r="V72" s="250"/>
      <c r="W72" s="250"/>
      <c r="X72" s="250"/>
      <c r="Y72" s="250"/>
      <c r="Z72" s="250"/>
    </row>
    <row r="73" spans="3:26" s="52" customFormat="1" hidden="1">
      <c r="G73" s="250"/>
      <c r="J73" s="250"/>
      <c r="K73" s="250"/>
      <c r="L73" s="250"/>
      <c r="M73" s="250"/>
      <c r="N73" s="250"/>
      <c r="O73" s="250"/>
      <c r="P73" s="250"/>
      <c r="Q73" s="250"/>
      <c r="R73" s="250"/>
      <c r="S73" s="250"/>
      <c r="T73" s="250"/>
      <c r="U73" s="250"/>
      <c r="V73" s="250"/>
      <c r="W73" s="250"/>
      <c r="X73" s="250"/>
      <c r="Y73" s="250"/>
      <c r="Z73" s="250"/>
    </row>
    <row r="74" spans="3:26" s="52" customFormat="1" hidden="1">
      <c r="C74" s="288" t="s">
        <v>270</v>
      </c>
      <c r="G74" s="250"/>
      <c r="J74" s="250"/>
      <c r="K74" s="250"/>
      <c r="L74" s="250"/>
      <c r="M74" s="250"/>
      <c r="N74" s="250"/>
      <c r="O74" s="250"/>
      <c r="P74" s="250"/>
      <c r="Q74" s="250"/>
      <c r="R74" s="250"/>
      <c r="S74" s="250"/>
      <c r="T74" s="250"/>
      <c r="U74" s="250"/>
      <c r="V74" s="250"/>
      <c r="W74" s="250"/>
      <c r="X74" s="250"/>
      <c r="Y74" s="250"/>
      <c r="Z74" s="250"/>
    </row>
    <row r="75" spans="3:26" s="52" customFormat="1" hidden="1">
      <c r="C75" s="289" t="s">
        <v>272</v>
      </c>
      <c r="G75" s="250"/>
      <c r="J75" s="250"/>
      <c r="K75" s="250"/>
      <c r="L75" s="250"/>
      <c r="M75" s="250"/>
      <c r="N75" s="250"/>
      <c r="O75" s="250"/>
      <c r="P75" s="250"/>
      <c r="Q75" s="250"/>
      <c r="R75" s="250"/>
      <c r="S75" s="250"/>
      <c r="T75" s="250"/>
      <c r="U75" s="250"/>
      <c r="V75" s="250"/>
      <c r="W75" s="250"/>
      <c r="X75" s="250"/>
      <c r="Y75" s="250"/>
      <c r="Z75" s="250"/>
    </row>
    <row r="76" spans="3:26" s="52" customFormat="1" hidden="1">
      <c r="C76" s="289" t="s">
        <v>316</v>
      </c>
      <c r="G76" s="250"/>
      <c r="J76" s="250"/>
      <c r="K76" s="250"/>
      <c r="L76" s="250"/>
      <c r="M76" s="250"/>
      <c r="N76" s="250"/>
      <c r="O76" s="250"/>
      <c r="P76" s="250"/>
      <c r="Q76" s="250"/>
      <c r="R76" s="250"/>
      <c r="S76" s="250"/>
      <c r="T76" s="250"/>
      <c r="U76" s="250"/>
      <c r="V76" s="250"/>
      <c r="W76" s="250"/>
      <c r="X76" s="250"/>
      <c r="Y76" s="250"/>
      <c r="Z76" s="250"/>
    </row>
    <row r="77" spans="3:26" s="52" customFormat="1" hidden="1">
      <c r="C77" s="289" t="s">
        <v>317</v>
      </c>
      <c r="G77" s="250"/>
      <c r="J77" s="250"/>
      <c r="K77" s="250"/>
      <c r="L77" s="250"/>
      <c r="M77" s="250"/>
      <c r="N77" s="250"/>
      <c r="O77" s="250"/>
      <c r="P77" s="250"/>
      <c r="Q77" s="250"/>
      <c r="R77" s="250"/>
      <c r="S77" s="250"/>
      <c r="T77" s="250"/>
      <c r="U77" s="250"/>
      <c r="V77" s="250"/>
      <c r="W77" s="250"/>
      <c r="X77" s="250"/>
      <c r="Y77" s="250"/>
      <c r="Z77" s="250"/>
    </row>
    <row r="78" spans="3:26" s="52" customFormat="1" hidden="1">
      <c r="G78" s="250"/>
      <c r="J78" s="250"/>
      <c r="K78" s="250"/>
      <c r="L78" s="250"/>
      <c r="M78" s="250"/>
      <c r="N78" s="250"/>
      <c r="O78" s="250"/>
      <c r="P78" s="250"/>
      <c r="Q78" s="250"/>
      <c r="R78" s="250"/>
      <c r="S78" s="250"/>
      <c r="T78" s="250"/>
      <c r="U78" s="250"/>
      <c r="V78" s="250"/>
      <c r="W78" s="250"/>
      <c r="X78" s="250"/>
      <c r="Y78" s="250"/>
      <c r="Z78" s="250"/>
    </row>
    <row r="79" spans="3:26" s="52" customFormat="1" hidden="1">
      <c r="C79" s="288" t="s">
        <v>273</v>
      </c>
      <c r="G79" s="250"/>
      <c r="J79" s="250"/>
      <c r="K79" s="250"/>
      <c r="L79" s="250"/>
      <c r="M79" s="250"/>
      <c r="N79" s="250"/>
      <c r="O79" s="250"/>
      <c r="P79" s="250"/>
      <c r="Q79" s="250"/>
      <c r="R79" s="250"/>
      <c r="S79" s="250"/>
      <c r="T79" s="250"/>
      <c r="U79" s="250"/>
      <c r="V79" s="250"/>
      <c r="W79" s="250"/>
      <c r="X79" s="250"/>
      <c r="Y79" s="250"/>
      <c r="Z79" s="250"/>
    </row>
    <row r="80" spans="3:26" s="52" customFormat="1" hidden="1">
      <c r="C80" s="289" t="s">
        <v>267</v>
      </c>
      <c r="G80" s="250"/>
      <c r="J80" s="250"/>
      <c r="K80" s="250"/>
      <c r="L80" s="250"/>
      <c r="M80" s="250"/>
      <c r="N80" s="250"/>
      <c r="O80" s="250"/>
      <c r="P80" s="250"/>
      <c r="Q80" s="250"/>
      <c r="R80" s="250"/>
      <c r="S80" s="250"/>
      <c r="T80" s="250"/>
      <c r="U80" s="250"/>
      <c r="V80" s="250"/>
      <c r="W80" s="250"/>
      <c r="X80" s="250"/>
      <c r="Y80" s="250"/>
      <c r="Z80" s="250"/>
    </row>
    <row r="81" spans="1:26" s="52" customFormat="1" hidden="1">
      <c r="C81" s="289" t="s">
        <v>318</v>
      </c>
      <c r="G81" s="250"/>
      <c r="J81" s="250"/>
      <c r="K81" s="250"/>
      <c r="L81" s="250"/>
      <c r="M81" s="250"/>
      <c r="N81" s="250"/>
      <c r="O81" s="250"/>
      <c r="P81" s="250"/>
      <c r="Q81" s="250"/>
      <c r="R81" s="250"/>
      <c r="S81" s="250"/>
      <c r="T81" s="250"/>
      <c r="U81" s="250"/>
      <c r="V81" s="250"/>
      <c r="W81" s="250"/>
      <c r="X81" s="250"/>
      <c r="Y81" s="250"/>
      <c r="Z81" s="250"/>
    </row>
    <row r="82" spans="1:26" hidden="1"/>
    <row r="83" spans="1:26" hidden="1">
      <c r="C83" s="288" t="s">
        <v>275</v>
      </c>
    </row>
    <row r="84" spans="1:26" hidden="1">
      <c r="C84" s="289" t="s">
        <v>267</v>
      </c>
    </row>
    <row r="85" spans="1:26">
      <c r="A85" s="89"/>
      <c r="C85" s="89"/>
      <c r="D85" s="89"/>
      <c r="E85" s="89"/>
      <c r="F85" s="89"/>
      <c r="G85" s="89"/>
      <c r="H85" s="89"/>
      <c r="I85" s="89"/>
      <c r="J85" s="89"/>
      <c r="K85" s="89"/>
      <c r="L85" s="89"/>
      <c r="M85" s="89"/>
      <c r="N85" s="89"/>
      <c r="O85" s="89"/>
      <c r="P85" s="89"/>
      <c r="Q85" s="89"/>
      <c r="R85" s="89"/>
      <c r="S85" s="89"/>
      <c r="T85" s="89"/>
      <c r="U85" s="89"/>
      <c r="V85" s="89"/>
      <c r="W85" s="89"/>
      <c r="X85" s="89"/>
      <c r="Y85" s="89"/>
      <c r="Z85" s="89"/>
    </row>
    <row r="86" spans="1:26">
      <c r="A86" s="89"/>
      <c r="C86" s="89"/>
      <c r="D86" s="89"/>
      <c r="E86" s="89"/>
      <c r="F86" s="89"/>
      <c r="G86" s="89"/>
      <c r="H86" s="89"/>
      <c r="I86" s="89"/>
      <c r="J86" s="89"/>
      <c r="K86" s="89"/>
      <c r="L86" s="89"/>
      <c r="M86" s="89"/>
      <c r="N86" s="89"/>
      <c r="O86" s="89"/>
      <c r="P86" s="89"/>
      <c r="Q86" s="89"/>
      <c r="R86" s="89"/>
      <c r="S86" s="89"/>
      <c r="T86" s="89"/>
      <c r="U86" s="89"/>
      <c r="V86" s="89"/>
      <c r="W86" s="89"/>
      <c r="X86" s="89"/>
      <c r="Y86" s="89"/>
      <c r="Z86" s="89"/>
    </row>
  </sheetData>
  <sheetProtection algorithmName="SHA-512" hashValue="QpoVatB8MiPe1SdxUWixr1zS5xy9+Fy1zI4NpGAAUIQkKpJL/4K0n0AdayUXvz9CHS8hlqvf5csoUb9nI/xTUg==" saltValue="kgxarlmKezGHw6qoHWosTQ==" spinCount="100000" sheet="1" formatCells="0" formatColumns="0" formatRows="0" insertColumns="0" insertRows="0" insertHyperlinks="0" deleteColumns="0" deleteRows="0" sort="0" autoFilter="0" pivotTables="0"/>
  <dataConsolidate link="1"/>
  <mergeCells count="69">
    <mergeCell ref="B50:C50"/>
    <mergeCell ref="A51:C51"/>
    <mergeCell ref="A61:I61"/>
    <mergeCell ref="A62:I62"/>
    <mergeCell ref="A63:I63"/>
    <mergeCell ref="F44:G44"/>
    <mergeCell ref="B45:C45"/>
    <mergeCell ref="B46:C46"/>
    <mergeCell ref="B47:C47"/>
    <mergeCell ref="B48:C48"/>
    <mergeCell ref="B49:C49"/>
    <mergeCell ref="B39:C39"/>
    <mergeCell ref="B40:C40"/>
    <mergeCell ref="B41:C41"/>
    <mergeCell ref="B42:C42"/>
    <mergeCell ref="B43:C43"/>
    <mergeCell ref="B44:C44"/>
    <mergeCell ref="L26:N26"/>
    <mergeCell ref="A27:F27"/>
    <mergeCell ref="H27:I27"/>
    <mergeCell ref="A28:F28"/>
    <mergeCell ref="H28:I28"/>
    <mergeCell ref="B38:D38"/>
    <mergeCell ref="A21:B21"/>
    <mergeCell ref="H21:I21"/>
    <mergeCell ref="A22:B22"/>
    <mergeCell ref="H22:I22"/>
    <mergeCell ref="A23:A26"/>
    <mergeCell ref="C23:C26"/>
    <mergeCell ref="H23:I23"/>
    <mergeCell ref="H24:I24"/>
    <mergeCell ref="H25:I25"/>
    <mergeCell ref="H26:I26"/>
    <mergeCell ref="K16:Z16"/>
    <mergeCell ref="A18:B18"/>
    <mergeCell ref="H18:I18"/>
    <mergeCell ref="A19:B19"/>
    <mergeCell ref="H19:I19"/>
    <mergeCell ref="A20:B20"/>
    <mergeCell ref="H20:I20"/>
    <mergeCell ref="A15:I15"/>
    <mergeCell ref="A16:B17"/>
    <mergeCell ref="C16:C17"/>
    <mergeCell ref="D16:F16"/>
    <mergeCell ref="G16:G17"/>
    <mergeCell ref="H16:I17"/>
    <mergeCell ref="X11:Z11"/>
    <mergeCell ref="A13:I13"/>
    <mergeCell ref="L13:N13"/>
    <mergeCell ref="O13:Q13"/>
    <mergeCell ref="R13:T13"/>
    <mergeCell ref="U13:W13"/>
    <mergeCell ref="X13:Z13"/>
    <mergeCell ref="B11:H11"/>
    <mergeCell ref="L11:N11"/>
    <mergeCell ref="O11:Q11"/>
    <mergeCell ref="R11:T11"/>
    <mergeCell ref="U11:W11"/>
    <mergeCell ref="K10:K11"/>
    <mergeCell ref="L10:N10"/>
    <mergeCell ref="O10:Q10"/>
    <mergeCell ref="R10:T10"/>
    <mergeCell ref="U10:W10"/>
    <mergeCell ref="X10:Z10"/>
    <mergeCell ref="F1:I1"/>
    <mergeCell ref="A6:I6"/>
    <mergeCell ref="A8:I8"/>
    <mergeCell ref="B9:H9"/>
    <mergeCell ref="B10:H10"/>
  </mergeCells>
  <conditionalFormatting sqref="G25">
    <cfRule type="cellIs" priority="1" operator="equal">
      <formula>"ERRO"</formula>
    </cfRule>
  </conditionalFormatting>
  <dataValidations count="7">
    <dataValidation type="decimal" allowBlank="1" showInputMessage="1" showErrorMessage="1" errorTitle="LIMITE EXTRAPOLADO!" error="Taxa de BDI fora dos limites estipulados pelo TCU. Apresentar relatório técnico circunstanciado, justificando os percentuais adotados, assinado pelo responsável pelo orçamento." sqref="G21" xr:uid="{00000000-0002-0000-0600-000000000000}">
      <formula1>D21</formula1>
      <formula2>F21</formula2>
    </dataValidation>
    <dataValidation type="decimal" allowBlank="1" showInputMessage="1" showErrorMessage="1" errorTitle="LIMITE EXTRAPOLADO!" error="Taxa de BDI fora dos limites estipulados pelo TCU. Apresentar relatório técnico circunstanciado, justificando os percentuais adotados, assinado pelo responsável pelo orçamento." sqref="G18:G20 G22" xr:uid="{00000000-0002-0000-0600-000001000000}">
      <formula1>B18</formula1>
      <formula2>C18</formula2>
    </dataValidation>
    <dataValidation type="list" operator="equal" allowBlank="1" showErrorMessage="1" sqref="H22:I22" xr:uid="{00000000-0002-0000-0600-000002000000}">
      <formula1>$C$84</formula1>
    </dataValidation>
    <dataValidation type="list" operator="equal" allowBlank="1" showErrorMessage="1" sqref="H21:I21" xr:uid="{00000000-0002-0000-0600-000003000000}">
      <formula1>$C$80:$C$81</formula1>
    </dataValidation>
    <dataValidation type="list" operator="equal" allowBlank="1" showErrorMessage="1" sqref="H20:I20" xr:uid="{00000000-0002-0000-0600-000004000000}">
      <formula1>$C$75:$C$77</formula1>
    </dataValidation>
    <dataValidation type="list" operator="equal" allowBlank="1" showErrorMessage="1" sqref="H19:I19" xr:uid="{00000000-0002-0000-0600-000005000000}">
      <formula1>$C$71:$C$72</formula1>
    </dataValidation>
    <dataValidation type="list" operator="equal" allowBlank="1" showErrorMessage="1" sqref="H18:I18" xr:uid="{00000000-0002-0000-0600-000006000000}">
      <formula1>$C$68</formula1>
    </dataValidation>
  </dataValidations>
  <pageMargins left="0.39370078740157483" right="0.39370078740157483" top="0.39370078740157483" bottom="0.39370078740157483" header="0.19685039370078741" footer="0.19685039370078741"/>
  <pageSetup paperSize="9" scale="53" firstPageNumber="0" fitToHeight="0" orientation="portrait" r:id="rId1"/>
  <headerFooter scaleWithDoc="0" alignWithMargins="0">
    <oddFooter>&amp;C&amp;6Página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625" r:id="rId4" name="Option Button 1">
              <controlPr defaultSize="0" autoFill="0" autoLine="0" autoPict="0">
                <anchor moveWithCells="1">
                  <from>
                    <xdr:col>0</xdr:col>
                    <xdr:colOff>257175</xdr:colOff>
                    <xdr:row>7</xdr:row>
                    <xdr:rowOff>190500</xdr:rowOff>
                  </from>
                  <to>
                    <xdr:col>6</xdr:col>
                    <xdr:colOff>809625</xdr:colOff>
                    <xdr:row>9</xdr:row>
                    <xdr:rowOff>47625</xdr:rowOff>
                  </to>
                </anchor>
              </controlPr>
            </control>
          </mc:Choice>
        </mc:AlternateContent>
        <mc:AlternateContent xmlns:mc="http://schemas.openxmlformats.org/markup-compatibility/2006">
          <mc:Choice Requires="x14">
            <control shapeId="26626" r:id="rId5" name="Option Button 2">
              <controlPr defaultSize="0" autoFill="0" autoLine="0" autoPict="0">
                <anchor moveWithCells="1">
                  <from>
                    <xdr:col>7</xdr:col>
                    <xdr:colOff>1152525</xdr:colOff>
                    <xdr:row>7</xdr:row>
                    <xdr:rowOff>190500</xdr:rowOff>
                  </from>
                  <to>
                    <xdr:col>8</xdr:col>
                    <xdr:colOff>4876800</xdr:colOff>
                    <xdr:row>9</xdr:row>
                    <xdr:rowOff>47625</xdr:rowOff>
                  </to>
                </anchor>
              </controlPr>
            </control>
          </mc:Choice>
        </mc:AlternateContent>
        <mc:AlternateContent xmlns:mc="http://schemas.openxmlformats.org/markup-compatibility/2006">
          <mc:Choice Requires="x14">
            <control shapeId="26627" r:id="rId6" name="Option Button 3">
              <controlPr defaultSize="0" autoFill="0" autoLine="0" autoPict="0">
                <anchor moveWithCells="1">
                  <from>
                    <xdr:col>0</xdr:col>
                    <xdr:colOff>257175</xdr:colOff>
                    <xdr:row>8</xdr:row>
                    <xdr:rowOff>142875</xdr:rowOff>
                  </from>
                  <to>
                    <xdr:col>6</xdr:col>
                    <xdr:colOff>809625</xdr:colOff>
                    <xdr:row>10</xdr:row>
                    <xdr:rowOff>76200</xdr:rowOff>
                  </to>
                </anchor>
              </controlPr>
            </control>
          </mc:Choice>
        </mc:AlternateContent>
        <mc:AlternateContent xmlns:mc="http://schemas.openxmlformats.org/markup-compatibility/2006">
          <mc:Choice Requires="x14">
            <control shapeId="26628" r:id="rId7" name="Option Button 4">
              <controlPr defaultSize="0" autoFill="0" autoLine="0" autoPict="0">
                <anchor moveWithCells="1">
                  <from>
                    <xdr:col>7</xdr:col>
                    <xdr:colOff>1152525</xdr:colOff>
                    <xdr:row>8</xdr:row>
                    <xdr:rowOff>171450</xdr:rowOff>
                  </from>
                  <to>
                    <xdr:col>8</xdr:col>
                    <xdr:colOff>4857750</xdr:colOff>
                    <xdr:row>10</xdr:row>
                    <xdr:rowOff>66675</xdr:rowOff>
                  </to>
                </anchor>
              </controlPr>
            </control>
          </mc:Choice>
        </mc:AlternateContent>
        <mc:AlternateContent xmlns:mc="http://schemas.openxmlformats.org/markup-compatibility/2006">
          <mc:Choice Requires="x14">
            <control shapeId="26629" r:id="rId8" name="Option Button 5">
              <controlPr defaultSize="0" autoFill="0" autoLine="0" autoPict="0">
                <anchor moveWithCells="1">
                  <from>
                    <xdr:col>0</xdr:col>
                    <xdr:colOff>257175</xdr:colOff>
                    <xdr:row>9</xdr:row>
                    <xdr:rowOff>171450</xdr:rowOff>
                  </from>
                  <to>
                    <xdr:col>6</xdr:col>
                    <xdr:colOff>419100</xdr:colOff>
                    <xdr:row>10</xdr:row>
                    <xdr:rowOff>238125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6"/>
  <dimension ref="B1:O91"/>
  <sheetViews>
    <sheetView zoomScaleNormal="100" zoomScaleSheetLayoutView="100" workbookViewId="0">
      <selection activeCell="K4" sqref="K4:M47"/>
    </sheetView>
  </sheetViews>
  <sheetFormatPr defaultColWidth="9.140625" defaultRowHeight="15"/>
  <cols>
    <col min="1" max="1" width="9.140625" style="6"/>
    <col min="2" max="2" width="10.7109375" style="12" customWidth="1"/>
    <col min="3" max="3" width="12.7109375" style="12" bestFit="1" customWidth="1"/>
    <col min="4" max="4" width="18" style="12" customWidth="1"/>
    <col min="5" max="5" width="63" style="34" customWidth="1"/>
    <col min="6" max="6" width="7.7109375" style="12" bestFit="1" customWidth="1"/>
    <col min="7" max="7" width="21.140625" style="77" bestFit="1" customWidth="1"/>
    <col min="8" max="8" width="19.28515625" style="78" bestFit="1" customWidth="1"/>
    <col min="9" max="9" width="21.140625" style="78" bestFit="1" customWidth="1"/>
    <col min="10" max="10" width="20.140625" style="6" bestFit="1" customWidth="1"/>
    <col min="11" max="12" width="15.5703125" style="12" customWidth="1"/>
    <col min="13" max="13" width="19" style="12" customWidth="1"/>
    <col min="14" max="14" width="9.140625" style="6"/>
    <col min="15" max="15" width="19.140625" style="6" bestFit="1" customWidth="1"/>
    <col min="16" max="16384" width="9.140625" style="6"/>
  </cols>
  <sheetData>
    <row r="1" spans="2:15" ht="47.25" customHeight="1">
      <c r="I1" s="78" t="e">
        <f>SUM(I3:I91)</f>
        <v>#N/A</v>
      </c>
      <c r="J1" s="79">
        <f ca="1">RESUMO!E26</f>
        <v>1038925.37</v>
      </c>
      <c r="K1" s="373"/>
      <c r="O1" s="79" t="e">
        <f ca="1">J1-I1</f>
        <v>#N/A</v>
      </c>
    </row>
    <row r="2" spans="2:15">
      <c r="B2" s="80" t="s">
        <v>144</v>
      </c>
      <c r="C2" s="80" t="s">
        <v>319</v>
      </c>
      <c r="D2" s="80" t="s">
        <v>320</v>
      </c>
      <c r="E2" s="460" t="s">
        <v>49</v>
      </c>
      <c r="F2" s="80" t="s">
        <v>148</v>
      </c>
      <c r="G2" s="80" t="s">
        <v>321</v>
      </c>
      <c r="H2" s="81" t="s">
        <v>322</v>
      </c>
      <c r="I2" s="81" t="s">
        <v>323</v>
      </c>
      <c r="K2" s="82" t="s">
        <v>324</v>
      </c>
      <c r="L2" s="82" t="s">
        <v>325</v>
      </c>
      <c r="M2" s="82" t="s">
        <v>326</v>
      </c>
      <c r="O2" s="79"/>
    </row>
    <row r="3" spans="2:15" s="34" customFormat="1" ht="15.75" customHeight="1">
      <c r="B3" s="647">
        <v>5003</v>
      </c>
      <c r="C3" s="179" t="s">
        <v>28</v>
      </c>
      <c r="D3" s="495" t="s">
        <v>98</v>
      </c>
      <c r="E3" s="560" t="str">
        <f>VLOOKUP($B3,'Plan. Orçamentária'!$D$17:$L$1570,4,FALSE)</f>
        <v>Base de brita graduada</v>
      </c>
      <c r="F3" s="73" t="str">
        <f>VLOOKUP($B3,'Plan. Orçamentária'!$D$17:$L$1517,5,FALSE)</f>
        <v>M3</v>
      </c>
      <c r="G3" s="83">
        <f>SUMIF('Plan. Orçamentária'!$F$17:$F$1517,D3,'Plan. Orçamentária'!$I$17:$I$1517)</f>
        <v>656</v>
      </c>
      <c r="H3" s="84">
        <f>IF(D3&lt;&gt;0,INDEX('Plan. Orçamentária'!$F$17:$K$1517,MATCH(D3,'Plan. Orçamentária'!$F$17:$F$1517,0),6),0)</f>
        <v>327.58999999999997</v>
      </c>
      <c r="I3" s="85">
        <f t="shared" ref="I3:I47" si="0">ROUND(ROUND(G3,2)*ROUND(H3,2),2)</f>
        <v>214899.04</v>
      </c>
      <c r="J3" s="6"/>
      <c r="K3" s="86" t="e">
        <f>I3/$I$1</f>
        <v>#N/A</v>
      </c>
      <c r="L3" s="87" t="e">
        <f>K3</f>
        <v>#N/A</v>
      </c>
      <c r="M3" s="88" t="e">
        <f>IF(L3&lt;=80%,"A",IF(L3&lt;=95%,"B","C"))</f>
        <v>#N/A</v>
      </c>
    </row>
    <row r="4" spans="2:15" ht="31.5">
      <c r="B4" s="647">
        <v>5006</v>
      </c>
      <c r="C4" s="179" t="s">
        <v>28</v>
      </c>
      <c r="D4" s="495" t="s">
        <v>102</v>
      </c>
      <c r="E4" s="560" t="str">
        <f>VLOOKUP($B4,'Plan. Orçamentária'!$D$17:$L$1570,4,FALSE)</f>
        <v>Camada de rolamento em concreto betuminoso usinado quente - CBUQ</v>
      </c>
      <c r="F4" s="73" t="str">
        <f>VLOOKUP($B4,'Plan. Orçamentária'!$D$17:$L$1517,5,FALSE)</f>
        <v>M3</v>
      </c>
      <c r="G4" s="83">
        <f>SUMIF('Plan. Orçamentária'!$F$17:$F$1517,D4,'Plan. Orçamentária'!$I$17:$I$1517)</f>
        <v>104.96</v>
      </c>
      <c r="H4" s="84">
        <f>IF(D4&lt;&gt;0,INDEX('Plan. Orçamentária'!$F$17:$K$1517,MATCH(D4,'Plan. Orçamentária'!$F$17:$F$1517,0),6),0)</f>
        <v>1911.63</v>
      </c>
      <c r="I4" s="85">
        <f t="shared" si="0"/>
        <v>200644.68</v>
      </c>
      <c r="J4"/>
      <c r="K4" s="86" t="e">
        <f>I4/$I$1</f>
        <v>#N/A</v>
      </c>
      <c r="L4" s="87" t="e">
        <f>K4+L3</f>
        <v>#N/A</v>
      </c>
      <c r="M4" s="88" t="e">
        <f>IF(L4&lt;=80%,"A",IF(L4&lt;=95%,"B","C"))</f>
        <v>#N/A</v>
      </c>
    </row>
    <row r="5" spans="2:15" ht="15.75">
      <c r="B5" s="647">
        <v>6003</v>
      </c>
      <c r="C5" s="179" t="s">
        <v>28</v>
      </c>
      <c r="D5" s="495" t="s">
        <v>111</v>
      </c>
      <c r="E5" s="560" t="str">
        <f>VLOOKUP($B5,'Plan. Orçamentária'!$D$17:$L$1570,4,FALSE)</f>
        <v>Concreto usinado, fck = 20 MPa - para bombeamento</v>
      </c>
      <c r="F5" s="73" t="str">
        <f>VLOOKUP($B5,'Plan. Orçamentária'!$D$17:$L$1517,5,FALSE)</f>
        <v>M3</v>
      </c>
      <c r="G5" s="83">
        <f>SUMIF('Plan. Orçamentária'!$F$17:$F$1517,D5,'Plan. Orçamentária'!$I$17:$I$1517)</f>
        <v>149.44</v>
      </c>
      <c r="H5" s="84">
        <f>IF(D5&lt;&gt;0,INDEX('Plan. Orçamentária'!$F$17:$K$1517,MATCH(D5,'Plan. Orçamentária'!$F$17:$F$1517,0),6),0)</f>
        <v>655.68</v>
      </c>
      <c r="I5" s="85">
        <f t="shared" si="0"/>
        <v>97984.82</v>
      </c>
      <c r="K5" s="86" t="e">
        <f t="shared" ref="K5:K47" si="1">I5/$I$1</f>
        <v>#N/A</v>
      </c>
      <c r="L5" s="87" t="e">
        <f t="shared" ref="L5:L47" si="2">K5+L4</f>
        <v>#N/A</v>
      </c>
      <c r="M5" s="88" t="e">
        <f t="shared" ref="M5:M47" si="3">IF(L5&lt;=80%,"A",IF(L5&lt;=95%,"B","C"))</f>
        <v>#N/A</v>
      </c>
    </row>
    <row r="6" spans="2:15" ht="31.5">
      <c r="B6" s="507">
        <v>7002</v>
      </c>
      <c r="C6" s="179" t="s">
        <v>28</v>
      </c>
      <c r="D6" s="495" t="s">
        <v>116</v>
      </c>
      <c r="E6" s="560" t="str">
        <f>VLOOKUP($B6,'Plan. Orçamentária'!$D$17:$L$1570,4,FALSE)</f>
        <v>Sinalização horizontal em massa termoplástica à quente por aspersão, espessura de 1,5 mm, para faixas</v>
      </c>
      <c r="F6" s="73" t="str">
        <f>VLOOKUP($B6,'Plan. Orçamentária'!$D$17:$L$1517,5,FALSE)</f>
        <v>M2</v>
      </c>
      <c r="G6" s="83">
        <f>SUMIF('Plan. Orçamentária'!$F$17:$F$1517,D6,'Plan. Orçamentária'!$I$17:$I$1517)</f>
        <v>0</v>
      </c>
      <c r="H6" s="84">
        <f>IF(D6&lt;&gt;0,INDEX('Plan. Orçamentária'!$F$17:$K$1517,MATCH(D6,'Plan. Orçamentária'!$F$17:$F$1517,0),6),0)</f>
        <v>102.45</v>
      </c>
      <c r="I6" s="85">
        <f t="shared" si="0"/>
        <v>0</v>
      </c>
      <c r="K6" s="86" t="e">
        <f t="shared" si="1"/>
        <v>#N/A</v>
      </c>
      <c r="L6" s="87" t="e">
        <f t="shared" si="2"/>
        <v>#N/A</v>
      </c>
      <c r="M6" s="88" t="e">
        <f t="shared" si="3"/>
        <v>#N/A</v>
      </c>
    </row>
    <row r="7" spans="2:15" ht="15.75">
      <c r="B7" s="507">
        <v>6001</v>
      </c>
      <c r="C7" s="179" t="s">
        <v>28</v>
      </c>
      <c r="D7" s="495" t="s">
        <v>109</v>
      </c>
      <c r="E7" s="560" t="str">
        <f>VLOOKUP($B7,'Plan. Orçamentária'!$D$17:$L$1570,4,FALSE)</f>
        <v>Execução de perfil extrusado no local, sem concreto</v>
      </c>
      <c r="F7" s="73" t="str">
        <f>VLOOKUP($B7,'Plan. Orçamentária'!$D$17:$L$1517,5,FALSE)</f>
        <v>M3</v>
      </c>
      <c r="G7" s="83">
        <f>SUMIF('Plan. Orçamentária'!$F$17:$F$1517,D7,'Plan. Orçamentária'!$I$17:$I$1517)</f>
        <v>149.44</v>
      </c>
      <c r="H7" s="84">
        <f>IF(D7&lt;&gt;0,INDEX('Plan. Orçamentária'!$F$17:$K$1517,MATCH(D7,'Plan. Orçamentária'!$F$17:$F$1517,0),6),0)</f>
        <v>539.12</v>
      </c>
      <c r="I7" s="85">
        <f t="shared" si="0"/>
        <v>80566.09</v>
      </c>
      <c r="K7" s="86" t="e">
        <f t="shared" si="1"/>
        <v>#N/A</v>
      </c>
      <c r="L7" s="87" t="e">
        <f t="shared" si="2"/>
        <v>#N/A</v>
      </c>
      <c r="M7" s="88" t="e">
        <f t="shared" si="3"/>
        <v>#N/A</v>
      </c>
    </row>
    <row r="8" spans="2:15" ht="31.5">
      <c r="B8" s="507">
        <v>6002</v>
      </c>
      <c r="C8" s="464" t="s">
        <v>28</v>
      </c>
      <c r="D8" s="505" t="s">
        <v>110</v>
      </c>
      <c r="E8" s="560" t="str">
        <f>VLOOKUP($B8,'Plan. Orçamentária'!$D$17:$L$1570,4,FALSE)</f>
        <v>Base em concreto com fck de 20 MPa, para guias, sarjetas ou sarjetões</v>
      </c>
      <c r="F8" s="73" t="str">
        <f>VLOOKUP($B8,'Plan. Orçamentária'!$D$17:$L$1517,5,FALSE)</f>
        <v>M3</v>
      </c>
      <c r="G8" s="83">
        <f>SUMIF('Plan. Orçamentária'!$F$17:$F$1517,D8,'Plan. Orçamentária'!$I$17:$I$1517)</f>
        <v>88.02</v>
      </c>
      <c r="H8" s="84">
        <f>IF(D8&lt;&gt;0,INDEX('Plan. Orçamentária'!$F$17:$K$1517,MATCH(D8,'Plan. Orçamentária'!$F$17:$F$1517,0),6),0)</f>
        <v>728.38</v>
      </c>
      <c r="I8" s="85">
        <f t="shared" si="0"/>
        <v>64112.01</v>
      </c>
      <c r="J8"/>
      <c r="K8" s="86" t="e">
        <f t="shared" si="1"/>
        <v>#N/A</v>
      </c>
      <c r="L8" s="87" t="e">
        <f t="shared" si="2"/>
        <v>#N/A</v>
      </c>
      <c r="M8" s="88" t="e">
        <f t="shared" si="3"/>
        <v>#N/A</v>
      </c>
    </row>
    <row r="9" spans="2:15" ht="15.75">
      <c r="B9" s="507">
        <v>10001</v>
      </c>
      <c r="C9" s="179" t="s">
        <v>122</v>
      </c>
      <c r="D9" s="495">
        <v>3053018</v>
      </c>
      <c r="E9" s="560" t="str">
        <f>VLOOKUP($B9,'Plan. Orçamentária'!$D$17:$L$1570,4,FALSE)</f>
        <v>PROJETO EXECUTIVO (PRANCHA A1)</v>
      </c>
      <c r="F9" s="73" t="str">
        <f>VLOOKUP($B9,'Plan. Orçamentária'!$D$17:$L$1517,5,FALSE)</f>
        <v>UN</v>
      </c>
      <c r="G9" s="83">
        <f>SUMIF('Plan. Orçamentária'!$F$17:$F$1517,D9,'Plan. Orçamentária'!$I$17:$I$1517)</f>
        <v>0</v>
      </c>
      <c r="H9" s="84">
        <f>IF(D9&lt;&gt;0,INDEX('Plan. Orçamentária'!$F$17:$K$1517,MATCH(D9,'Plan. Orçamentária'!$F$17:$F$1517,0),6),0)</f>
        <v>6573.8</v>
      </c>
      <c r="I9" s="85">
        <f t="shared" si="0"/>
        <v>0</v>
      </c>
      <c r="J9"/>
      <c r="K9" s="86" t="e">
        <f t="shared" si="1"/>
        <v>#N/A</v>
      </c>
      <c r="L9" s="87" t="e">
        <f t="shared" si="2"/>
        <v>#N/A</v>
      </c>
      <c r="M9" s="88" t="e">
        <f t="shared" si="3"/>
        <v>#N/A</v>
      </c>
    </row>
    <row r="10" spans="2:15" ht="31.5">
      <c r="B10" s="507">
        <v>5011</v>
      </c>
      <c r="C10" s="464" t="s">
        <v>28</v>
      </c>
      <c r="D10" s="505" t="s">
        <v>105</v>
      </c>
      <c r="E10" s="560" t="str">
        <f>VLOOKUP($B10,'Plan. Orçamentária'!$D$17:$L$1570,4,FALSE)</f>
        <v>Manta geotêxtil com resistência à tração longitudinal de 10kN/m e transversal de 9kN/m</v>
      </c>
      <c r="F10" s="73" t="str">
        <f>VLOOKUP($B10,'Plan. Orçamentária'!$D$17:$L$1517,5,FALSE)</f>
        <v>M2</v>
      </c>
      <c r="G10" s="83">
        <f>SUMIF('Plan. Orçamentária'!$F$17:$F$1517,D10,'Plan. Orçamentária'!$I$17:$I$1517)</f>
        <v>1711.5</v>
      </c>
      <c r="H10" s="84">
        <f>IF(D10&lt;&gt;0,INDEX('Plan. Orçamentária'!$F$17:$K$1517,MATCH(D10,'Plan. Orçamentária'!$F$17:$F$1517,0),6),0)</f>
        <v>26.51</v>
      </c>
      <c r="I10" s="85">
        <f t="shared" si="0"/>
        <v>45371.87</v>
      </c>
      <c r="J10"/>
      <c r="K10" s="86" t="e">
        <f t="shared" si="1"/>
        <v>#N/A</v>
      </c>
      <c r="L10" s="87" t="e">
        <f t="shared" si="2"/>
        <v>#N/A</v>
      </c>
      <c r="M10" s="88" t="e">
        <f t="shared" si="3"/>
        <v>#N/A</v>
      </c>
    </row>
    <row r="11" spans="2:15" ht="15.75">
      <c r="B11" s="507">
        <v>4005</v>
      </c>
      <c r="C11" s="179" t="s">
        <v>28</v>
      </c>
      <c r="D11" s="505" t="s">
        <v>89</v>
      </c>
      <c r="E11" s="560" t="str">
        <f>VLOOKUP($B11,'Plan. Orçamentária'!$D$17:$L$1570,4,FALSE)</f>
        <v>Taxa de destinação de resíduo sólido em aterro, tipo solo/terra</v>
      </c>
      <c r="F11" s="73" t="str">
        <f>VLOOKUP($B11,'Plan. Orçamentária'!$D$17:$L$1517,5,FALSE)</f>
        <v>M3</v>
      </c>
      <c r="G11" s="83">
        <f>SUMIF('Plan. Orçamentária'!$F$17:$F$1517,D11,'Plan. Orçamentária'!$I$17:$I$1517)</f>
        <v>1177.07</v>
      </c>
      <c r="H11" s="84">
        <f>IF(D11&lt;&gt;0,INDEX('Plan. Orçamentária'!$F$17:$K$1517,MATCH(D11,'Plan. Orçamentária'!$F$17:$F$1517,0),6),0)</f>
        <v>37.03</v>
      </c>
      <c r="I11" s="85">
        <f t="shared" si="0"/>
        <v>43586.9</v>
      </c>
      <c r="J11"/>
      <c r="K11" s="86" t="e">
        <f t="shared" si="1"/>
        <v>#N/A</v>
      </c>
      <c r="L11" s="87" t="e">
        <f t="shared" si="2"/>
        <v>#N/A</v>
      </c>
      <c r="M11" s="88" t="e">
        <f t="shared" si="3"/>
        <v>#N/A</v>
      </c>
    </row>
    <row r="12" spans="2:15" ht="15.75">
      <c r="B12" s="507">
        <v>5004</v>
      </c>
      <c r="C12" s="179" t="s">
        <v>28</v>
      </c>
      <c r="D12" s="495" t="s">
        <v>100</v>
      </c>
      <c r="E12" s="560" t="str">
        <f>VLOOKUP($B12,'Plan. Orçamentária'!$D$17:$L$1570,4,FALSE)</f>
        <v>Imprimação betuminosa impermeabilizante</v>
      </c>
      <c r="F12" s="73" t="str">
        <f>VLOOKUP($B12,'Plan. Orçamentária'!$D$17:$L$1517,5,FALSE)</f>
        <v>M2</v>
      </c>
      <c r="G12" s="83">
        <f>SUMIF('Plan. Orçamentária'!$F$17:$F$1517,D12,'Plan. Orçamentária'!$I$17:$I$1517)</f>
        <v>2624</v>
      </c>
      <c r="H12" s="84">
        <f>IF(D12&lt;&gt;0,INDEX('Plan. Orçamentária'!$F$17:$K$1517,MATCH(D12,'Plan. Orçamentária'!$F$17:$F$1517,0),6),0)</f>
        <v>16.54</v>
      </c>
      <c r="I12" s="85">
        <f t="shared" si="0"/>
        <v>43400.959999999999</v>
      </c>
      <c r="J12"/>
      <c r="K12" s="86" t="e">
        <f t="shared" si="1"/>
        <v>#N/A</v>
      </c>
      <c r="L12" s="87" t="e">
        <f t="shared" si="2"/>
        <v>#N/A</v>
      </c>
      <c r="M12" s="88" t="e">
        <f t="shared" si="3"/>
        <v>#N/A</v>
      </c>
    </row>
    <row r="13" spans="2:15" ht="15.75">
      <c r="B13" s="507">
        <v>3001</v>
      </c>
      <c r="C13" s="179" t="s">
        <v>28</v>
      </c>
      <c r="D13" s="505" t="s">
        <v>81</v>
      </c>
      <c r="E13" s="560" t="str">
        <f>VLOOKUP($B13,'Plan. Orçamentária'!$D$17:$L$1570,4,FALSE)</f>
        <v>Estudo de impacto de vizinhança, em área urbana até 10.000 m²</v>
      </c>
      <c r="F13" s="73" t="str">
        <f>VLOOKUP($B13,'Plan. Orçamentária'!$D$17:$L$1517,5,FALSE)</f>
        <v>UN</v>
      </c>
      <c r="G13" s="83">
        <f>SUMIF('Plan. Orçamentária'!$F$17:$F$1517,D13,'Plan. Orçamentária'!$I$17:$I$1517)</f>
        <v>0</v>
      </c>
      <c r="H13" s="84">
        <f>IF(D13&lt;&gt;0,INDEX('Plan. Orçamentária'!$F$17:$K$1517,MATCH(D13,'Plan. Orçamentária'!$F$17:$F$1517,0),6),0)</f>
        <v>40602.86</v>
      </c>
      <c r="I13" s="85">
        <f t="shared" si="0"/>
        <v>0</v>
      </c>
      <c r="J13"/>
      <c r="K13" s="86" t="e">
        <f t="shared" si="1"/>
        <v>#N/A</v>
      </c>
      <c r="L13" s="87" t="e">
        <f t="shared" si="2"/>
        <v>#N/A</v>
      </c>
      <c r="M13" s="88" t="e">
        <f t="shared" si="3"/>
        <v>#N/A</v>
      </c>
    </row>
    <row r="14" spans="2:15" ht="31.5">
      <c r="B14" s="507">
        <v>6004</v>
      </c>
      <c r="C14" s="179" t="s">
        <v>28</v>
      </c>
      <c r="D14" s="495" t="s">
        <v>112</v>
      </c>
      <c r="E14" s="560" t="str">
        <f>VLOOKUP($B14,'Plan. Orçamentária'!$D$17:$L$1570,4,FALSE)</f>
        <v>Lançamento e adensamento de concreto ou massa por bombeamento</v>
      </c>
      <c r="F14" s="73" t="str">
        <f>VLOOKUP($B14,'Plan. Orçamentária'!$D$17:$L$1517,5,FALSE)</f>
        <v>M3</v>
      </c>
      <c r="G14" s="83">
        <f>SUMIF('Plan. Orçamentária'!$F$17:$F$1517,D14,'Plan. Orçamentária'!$I$17:$I$1517)</f>
        <v>237.46</v>
      </c>
      <c r="H14" s="84">
        <f>IF(D14&lt;&gt;0,INDEX('Plan. Orçamentária'!$F$17:$K$1517,MATCH(D14,'Plan. Orçamentária'!$F$17:$F$1517,0),6),0)</f>
        <v>161.38</v>
      </c>
      <c r="I14" s="85">
        <f t="shared" si="0"/>
        <v>38321.29</v>
      </c>
      <c r="J14"/>
      <c r="K14" s="86" t="e">
        <f t="shared" si="1"/>
        <v>#N/A</v>
      </c>
      <c r="L14" s="87" t="e">
        <f t="shared" si="2"/>
        <v>#N/A</v>
      </c>
      <c r="M14" s="88" t="e">
        <f t="shared" si="3"/>
        <v>#N/A</v>
      </c>
    </row>
    <row r="15" spans="2:15" ht="15.75">
      <c r="B15" s="507">
        <v>5012</v>
      </c>
      <c r="C15" s="179" t="s">
        <v>28</v>
      </c>
      <c r="D15" s="505" t="s">
        <v>106</v>
      </c>
      <c r="E15" s="560" t="str">
        <f>VLOOKUP($B15,'Plan. Orçamentária'!$D$17:$L$1570,4,FALSE)</f>
        <v>Dreno com pedra britada</v>
      </c>
      <c r="F15" s="73" t="str">
        <f>VLOOKUP($B15,'Plan. Orçamentária'!$D$17:$L$1517,5,FALSE)</f>
        <v>M3</v>
      </c>
      <c r="G15" s="83">
        <f>SUMIF('Plan. Orçamentária'!$F$17:$F$1517,D15,'Plan. Orçamentária'!$I$17:$I$1517)</f>
        <v>156.47999999999999</v>
      </c>
      <c r="H15" s="84">
        <f>IF(D15&lt;&gt;0,INDEX('Plan. Orçamentária'!$F$17:$K$1517,MATCH(D15,'Plan. Orçamentária'!$F$17:$F$1517,0),6),0)</f>
        <v>212.38</v>
      </c>
      <c r="I15" s="85">
        <f t="shared" si="0"/>
        <v>33233.22</v>
      </c>
      <c r="J15"/>
      <c r="K15" s="86" t="e">
        <f t="shared" si="1"/>
        <v>#N/A</v>
      </c>
      <c r="L15" s="87" t="e">
        <f t="shared" si="2"/>
        <v>#N/A</v>
      </c>
      <c r="M15" s="88" t="e">
        <f t="shared" si="3"/>
        <v>#N/A</v>
      </c>
    </row>
    <row r="16" spans="2:15" ht="15.75">
      <c r="B16" s="507">
        <v>5002</v>
      </c>
      <c r="C16" s="179" t="s">
        <v>28</v>
      </c>
      <c r="D16" s="495" t="s">
        <v>97</v>
      </c>
      <c r="E16" s="560" t="str">
        <f>VLOOKUP($B16,'Plan. Orçamentária'!$D$17:$L$1570,4,FALSE)</f>
        <v>Compactação do subleito mínimo de 95% do PN</v>
      </c>
      <c r="F16" s="73" t="str">
        <f>VLOOKUP($B16,'Plan. Orçamentária'!$D$17:$L$1517,5,FALSE)</f>
        <v>M3</v>
      </c>
      <c r="G16" s="83">
        <f>SUMIF('Plan. Orçamentária'!$F$17:$F$1517,D16,'Plan. Orçamentária'!$I$17:$I$1517)</f>
        <v>1049.5999999999999</v>
      </c>
      <c r="H16" s="84">
        <f>IF(D16&lt;&gt;0,INDEX('Plan. Orçamentária'!$F$17:$K$1517,MATCH(D16,'Plan. Orçamentária'!$F$17:$F$1517,0),6),0)</f>
        <v>26.07</v>
      </c>
      <c r="I16" s="85">
        <f t="shared" si="0"/>
        <v>27363.07</v>
      </c>
      <c r="J16"/>
      <c r="K16" s="86" t="e">
        <f t="shared" si="1"/>
        <v>#N/A</v>
      </c>
      <c r="L16" s="87" t="e">
        <f t="shared" si="2"/>
        <v>#N/A</v>
      </c>
      <c r="M16" s="88" t="e">
        <f t="shared" si="3"/>
        <v>#N/A</v>
      </c>
    </row>
    <row r="17" spans="2:13" ht="15.75">
      <c r="B17" s="507">
        <v>5007</v>
      </c>
      <c r="C17" s="464" t="s">
        <v>28</v>
      </c>
      <c r="D17" s="505" t="s">
        <v>104</v>
      </c>
      <c r="E17" s="560" t="str">
        <f>VLOOKUP($B17,'Plan. Orçamentária'!$D$17:$L$1570,4,FALSE)</f>
        <v>Escavação manual em solo de 1ª e 2ª categoria em campo aberto</v>
      </c>
      <c r="F17" s="73" t="str">
        <f>VLOOKUP($B17,'Plan. Orçamentária'!$D$17:$L$1517,5,FALSE)</f>
        <v>M3</v>
      </c>
      <c r="G17" s="83">
        <f>SUMIF('Plan. Orçamentária'!$F$17:$F$1517,D17,'Plan. Orçamentária'!$I$17:$I$1517)</f>
        <v>391.2</v>
      </c>
      <c r="H17" s="84">
        <f>IF(D17&lt;&gt;0,INDEX('Plan. Orçamentária'!$F$17:$K$1517,MATCH(D17,'Plan. Orçamentária'!$F$17:$F$1517,0),6),0)</f>
        <v>68.55</v>
      </c>
      <c r="I17" s="85">
        <f t="shared" si="0"/>
        <v>26816.76</v>
      </c>
      <c r="J17"/>
      <c r="K17" s="86" t="e">
        <f t="shared" si="1"/>
        <v>#N/A</v>
      </c>
      <c r="L17" s="87" t="e">
        <f t="shared" si="2"/>
        <v>#N/A</v>
      </c>
      <c r="M17" s="88" t="e">
        <f t="shared" si="3"/>
        <v>#N/A</v>
      </c>
    </row>
    <row r="18" spans="2:13" ht="31.5">
      <c r="B18" s="507">
        <v>4003</v>
      </c>
      <c r="C18" s="179" t="s">
        <v>28</v>
      </c>
      <c r="D18" s="505" t="s">
        <v>87</v>
      </c>
      <c r="E18" s="560" t="str">
        <f>VLOOKUP($B18,'Plan. Orçamentária'!$D$17:$L$1570,4,FALSE)</f>
        <v>Transporte de solo de 1ª e 2ª categoria por caminhão para distâncias superiores ao 5° km até o 10° km</v>
      </c>
      <c r="F18" s="73" t="str">
        <f>VLOOKUP($B18,'Plan. Orçamentária'!$D$17:$L$1517,5,FALSE)</f>
        <v>M3</v>
      </c>
      <c r="G18" s="83">
        <f>SUMIF('Plan. Orçamentária'!$F$17:$F$1517,D18,'Plan. Orçamentária'!$I$17:$I$1517)</f>
        <v>905.44</v>
      </c>
      <c r="H18" s="84">
        <f>IF(D18&lt;&gt;0,INDEX('Plan. Orçamentária'!$F$17:$K$1517,MATCH(D18,'Plan. Orçamentária'!$F$17:$F$1517,0),6),0)</f>
        <v>23.63</v>
      </c>
      <c r="I18" s="85">
        <f t="shared" si="0"/>
        <v>21395.55</v>
      </c>
      <c r="J18"/>
      <c r="K18" s="86" t="e">
        <f t="shared" si="1"/>
        <v>#N/A</v>
      </c>
      <c r="L18" s="87" t="e">
        <f t="shared" si="2"/>
        <v>#N/A</v>
      </c>
      <c r="M18" s="88" t="e">
        <f t="shared" si="3"/>
        <v>#N/A</v>
      </c>
    </row>
    <row r="19" spans="2:13" ht="15.75">
      <c r="B19" s="507">
        <v>5005</v>
      </c>
      <c r="C19" s="179" t="s">
        <v>28</v>
      </c>
      <c r="D19" s="495" t="s">
        <v>101</v>
      </c>
      <c r="E19" s="560" t="str">
        <f>VLOOKUP($B19,'Plan. Orçamentária'!$D$17:$L$1570,4,FALSE)</f>
        <v>Imprimação betuminosa ligante</v>
      </c>
      <c r="F19" s="73" t="str">
        <f>VLOOKUP($B19,'Plan. Orçamentária'!$D$17:$L$1517,5,FALSE)</f>
        <v>M2</v>
      </c>
      <c r="G19" s="83">
        <f>SUMIF('Plan. Orçamentária'!$F$17:$F$1517,D19,'Plan. Orçamentária'!$I$17:$I$1517)</f>
        <v>2624</v>
      </c>
      <c r="H19" s="84">
        <f>IF(D19&lt;&gt;0,INDEX('Plan. Orçamentária'!$F$17:$K$1517,MATCH(D19,'Plan. Orçamentária'!$F$17:$F$1517,0),6),0)</f>
        <v>8.0500000000000007</v>
      </c>
      <c r="I19" s="85">
        <f t="shared" si="0"/>
        <v>21123.200000000001</v>
      </c>
      <c r="J19"/>
      <c r="K19" s="86" t="e">
        <f t="shared" si="1"/>
        <v>#N/A</v>
      </c>
      <c r="L19" s="87" t="e">
        <f t="shared" si="2"/>
        <v>#N/A</v>
      </c>
      <c r="M19" s="88" t="e">
        <f t="shared" si="3"/>
        <v>#N/A</v>
      </c>
    </row>
    <row r="20" spans="2:13" ht="15.75">
      <c r="B20" s="648">
        <v>1003</v>
      </c>
      <c r="C20" s="561" t="s">
        <v>24</v>
      </c>
      <c r="D20" s="562">
        <v>100289</v>
      </c>
      <c r="E20" s="560" t="str">
        <f>VLOOKUP($B20,'Plan. Orçamentária'!$D$17:$L$1570,4,FALSE)</f>
        <v>VIGIA DIURNO COM ENCARGOS COMPLEMENTARES</v>
      </c>
      <c r="F20" s="73" t="str">
        <f>VLOOKUP($B20,'Plan. Orçamentária'!$D$17:$L$1517,5,FALSE)</f>
        <v>H</v>
      </c>
      <c r="G20" s="83">
        <f>SUMIF('Plan. Orçamentária'!$F$17:$F$1517,D20,'Plan. Orçamentária'!$I$17:$I$1517)</f>
        <v>0</v>
      </c>
      <c r="H20" s="84">
        <f>IF(D20&lt;&gt;0,INDEX('Plan. Orçamentária'!$F$17:$K$1517,MATCH(D20,'Plan. Orçamentária'!$F$17:$F$1517,0),6),0)</f>
        <v>39.78</v>
      </c>
      <c r="I20" s="85">
        <f t="shared" si="0"/>
        <v>0</v>
      </c>
      <c r="J20"/>
      <c r="K20" s="86" t="e">
        <f t="shared" si="1"/>
        <v>#N/A</v>
      </c>
      <c r="L20" s="87" t="e">
        <f t="shared" si="2"/>
        <v>#N/A</v>
      </c>
      <c r="M20" s="88" t="e">
        <f t="shared" si="3"/>
        <v>#N/A</v>
      </c>
    </row>
    <row r="21" spans="2:13" ht="15.75">
      <c r="B21" s="507">
        <v>2005</v>
      </c>
      <c r="C21" s="179" t="s">
        <v>28</v>
      </c>
      <c r="D21" s="495" t="s">
        <v>77</v>
      </c>
      <c r="E21" s="560" t="str">
        <f>VLOOKUP($B21,'Plan. Orçamentária'!$D$17:$L$1570,4,FALSE)</f>
        <v>Tapume fixo para fechamento de áreas, com portão</v>
      </c>
      <c r="F21" s="73" t="str">
        <f>VLOOKUP($B21,'Plan. Orçamentária'!$D$17:$L$1517,5,FALSE)</f>
        <v>M2</v>
      </c>
      <c r="G21" s="83">
        <f>SUMIF('Plan. Orçamentária'!$F$17:$F$1517,D21,'Plan. Orçamentária'!$I$17:$I$1517)</f>
        <v>0</v>
      </c>
      <c r="H21" s="84">
        <f>IF(D21&lt;&gt;0,INDEX('Plan. Orçamentária'!$F$17:$K$1517,MATCH(D21,'Plan. Orçamentária'!$F$17:$F$1517,0),6),0)</f>
        <v>138.56</v>
      </c>
      <c r="I21" s="85">
        <f t="shared" si="0"/>
        <v>0</v>
      </c>
      <c r="J21"/>
      <c r="K21" s="86" t="e">
        <f t="shared" si="1"/>
        <v>#N/A</v>
      </c>
      <c r="L21" s="87" t="e">
        <f t="shared" si="2"/>
        <v>#N/A</v>
      </c>
      <c r="M21" s="88" t="e">
        <f t="shared" si="3"/>
        <v>#N/A</v>
      </c>
    </row>
    <row r="22" spans="2:13" ht="31.5">
      <c r="B22" s="507">
        <v>4001</v>
      </c>
      <c r="C22" s="464" t="s">
        <v>28</v>
      </c>
      <c r="D22" s="505" t="s">
        <v>84</v>
      </c>
      <c r="E22" s="560" t="str">
        <f>VLOOKUP($B22,'Plan. Orçamentária'!$D$17:$L$1570,4,FALSE)</f>
        <v>Escavação e carga mecanizada em solo de 1ª categoria, em campo aberto</v>
      </c>
      <c r="F22" s="73" t="str">
        <f>VLOOKUP($B22,'Plan. Orçamentária'!$D$17:$L$1517,5,FALSE)</f>
        <v>M3</v>
      </c>
      <c r="G22" s="83">
        <f>SUMIF('Plan. Orçamentária'!$F$17:$F$1517,D22,'Plan. Orçamentária'!$I$17:$I$1517)</f>
        <v>875.15</v>
      </c>
      <c r="H22" s="84">
        <f>IF(D22&lt;&gt;0,INDEX('Plan. Orçamentária'!$F$17:$K$1517,MATCH(D22,'Plan. Orçamentária'!$F$17:$F$1517,0),6),0)</f>
        <v>20.27</v>
      </c>
      <c r="I22" s="85">
        <f t="shared" si="0"/>
        <v>17739.29</v>
      </c>
      <c r="J22"/>
      <c r="K22" s="86" t="e">
        <f t="shared" si="1"/>
        <v>#N/A</v>
      </c>
      <c r="L22" s="87" t="e">
        <f t="shared" si="2"/>
        <v>#N/A</v>
      </c>
      <c r="M22" s="88" t="e">
        <f t="shared" si="3"/>
        <v>#N/A</v>
      </c>
    </row>
    <row r="23" spans="2:13" ht="31.5">
      <c r="B23" s="507">
        <v>5013</v>
      </c>
      <c r="C23" s="464" t="s">
        <v>28</v>
      </c>
      <c r="D23" s="505" t="s">
        <v>107</v>
      </c>
      <c r="E23" s="560" t="str">
        <f>VLOOKUP($B23,'Plan. Orçamentária'!$D$17:$L$1570,4,FALSE)</f>
        <v>Tubo em polietileno de alta densidade corrugado perfurado, DN= 4´, inclusive conexões</v>
      </c>
      <c r="F23" s="73" t="str">
        <f>VLOOKUP($B23,'Plan. Orçamentária'!$D$17:$L$1517,5,FALSE)</f>
        <v>M</v>
      </c>
      <c r="G23" s="83">
        <f>SUMIF('Plan. Orçamentária'!$F$17:$F$1517,D23,'Plan. Orçamentária'!$I$17:$I$1517)</f>
        <v>978</v>
      </c>
      <c r="H23" s="84">
        <f>IF(D23&lt;&gt;0,INDEX('Plan. Orçamentária'!$F$17:$K$1517,MATCH(D23,'Plan. Orçamentária'!$F$17:$F$1517,0),6),0)</f>
        <v>15.42</v>
      </c>
      <c r="I23" s="85">
        <f t="shared" si="0"/>
        <v>15080.76</v>
      </c>
      <c r="J23"/>
      <c r="K23" s="86" t="e">
        <f t="shared" si="1"/>
        <v>#N/A</v>
      </c>
      <c r="L23" s="87" t="e">
        <f t="shared" si="2"/>
        <v>#N/A</v>
      </c>
      <c r="M23" s="88" t="e">
        <f t="shared" si="3"/>
        <v>#N/A</v>
      </c>
    </row>
    <row r="24" spans="2:13" ht="31.5">
      <c r="B24" s="648">
        <v>1002</v>
      </c>
      <c r="C24" s="561" t="s">
        <v>24</v>
      </c>
      <c r="D24" s="562">
        <v>100309</v>
      </c>
      <c r="E24" s="560" t="str">
        <f>VLOOKUP($B24,'Plan. Orçamentária'!$D$17:$L$1570,4,FALSE)</f>
        <v>TÉCNICO EM SEGURANÇA DO TRABALHO COM ENCARGOS COMPLEMENTARES</v>
      </c>
      <c r="F24" s="73" t="str">
        <f>VLOOKUP($B24,'Plan. Orçamentária'!$D$17:$L$1517,5,FALSE)</f>
        <v>H</v>
      </c>
      <c r="G24" s="83">
        <f>SUMIF('Plan. Orçamentária'!$F$17:$F$1517,D24,'Plan. Orçamentária'!$I$17:$I$1517)</f>
        <v>0</v>
      </c>
      <c r="H24" s="84">
        <f>IF(D24&lt;&gt;0,INDEX('Plan. Orçamentária'!$F$17:$K$1517,MATCH(D24,'Plan. Orçamentária'!$F$17:$F$1517,0),6),0)</f>
        <v>93.12</v>
      </c>
      <c r="I24" s="85">
        <f t="shared" si="0"/>
        <v>0</v>
      </c>
      <c r="J24"/>
      <c r="K24" s="86" t="e">
        <f t="shared" si="1"/>
        <v>#N/A</v>
      </c>
      <c r="L24" s="87" t="e">
        <f t="shared" si="2"/>
        <v>#N/A</v>
      </c>
      <c r="M24" s="88" t="e">
        <f t="shared" si="3"/>
        <v>#N/A</v>
      </c>
    </row>
    <row r="25" spans="2:13" ht="31.5">
      <c r="B25" s="507">
        <v>2003</v>
      </c>
      <c r="C25" s="179" t="s">
        <v>28</v>
      </c>
      <c r="D25" s="495" t="s">
        <v>75</v>
      </c>
      <c r="E25" s="560" t="str">
        <f>VLOOKUP($B25,'Plan. Orçamentária'!$D$17:$L$1570,4,FALSE)</f>
        <v>Locação de container tipo escritório com 1 vaso sanitário, 1 lavatório e 1 ponto para chuveiro - área mínima de 13,80 m²</v>
      </c>
      <c r="F25" s="73" t="str">
        <f>VLOOKUP($B25,'Plan. Orçamentária'!$D$17:$L$1517,5,FALSE)</f>
        <v>UNMES</v>
      </c>
      <c r="G25" s="83">
        <f>SUMIF('Plan. Orçamentária'!$F$17:$F$1517,D25,'Plan. Orçamentária'!$I$17:$I$1517)</f>
        <v>0</v>
      </c>
      <c r="H25" s="84">
        <f>IF(D25&lt;&gt;0,INDEX('Plan. Orçamentária'!$F$17:$K$1517,MATCH(D25,'Plan. Orçamentária'!$F$17:$F$1517,0),6),0)</f>
        <v>1892.62</v>
      </c>
      <c r="I25" s="85">
        <f t="shared" si="0"/>
        <v>0</v>
      </c>
      <c r="K25" s="86" t="e">
        <f t="shared" si="1"/>
        <v>#N/A</v>
      </c>
      <c r="L25" s="87" t="e">
        <f t="shared" si="2"/>
        <v>#N/A</v>
      </c>
      <c r="M25" s="88" t="e">
        <f t="shared" si="3"/>
        <v>#N/A</v>
      </c>
    </row>
    <row r="26" spans="2:13" ht="47.25">
      <c r="B26" s="507">
        <v>2002</v>
      </c>
      <c r="C26" s="179" t="s">
        <v>28</v>
      </c>
      <c r="D26" s="495" t="s">
        <v>74</v>
      </c>
      <c r="E26" s="560" t="str">
        <f>VLOOKUP($B26,'Plan. Orçamentária'!$D$17:$L$1570,4,FALSE)</f>
        <v>Locação de container tipo sanitário com 2 vasos sanitários, 2 lavatórios, 2 mictórios e 4 pontos para chuveiro - área mínima de 13,80 m²</v>
      </c>
      <c r="F26" s="73" t="str">
        <f>VLOOKUP($B26,'Plan. Orçamentária'!$D$17:$L$1517,5,FALSE)</f>
        <v>UNMES</v>
      </c>
      <c r="G26" s="83">
        <f>SUMIF('Plan. Orçamentária'!$F$17:$F$1517,D26,'Plan. Orçamentária'!$I$17:$I$1517)</f>
        <v>0</v>
      </c>
      <c r="H26" s="84">
        <f>IF(D26&lt;&gt;0,INDEX('Plan. Orçamentária'!$F$17:$K$1517,MATCH(D26,'Plan. Orçamentária'!$F$17:$F$1517,0),6),0)</f>
        <v>1760.87</v>
      </c>
      <c r="I26" s="85">
        <f t="shared" si="0"/>
        <v>0</v>
      </c>
      <c r="J26"/>
      <c r="K26" s="86" t="e">
        <f t="shared" si="1"/>
        <v>#N/A</v>
      </c>
      <c r="L26" s="87" t="e">
        <f t="shared" si="2"/>
        <v>#N/A</v>
      </c>
      <c r="M26" s="88" t="e">
        <f t="shared" si="3"/>
        <v>#N/A</v>
      </c>
    </row>
    <row r="27" spans="2:13" ht="31.5">
      <c r="B27" s="648">
        <v>1001</v>
      </c>
      <c r="C27" s="561" t="s">
        <v>24</v>
      </c>
      <c r="D27" s="562">
        <v>90778</v>
      </c>
      <c r="E27" s="560" t="str">
        <f>VLOOKUP($B27,'Plan. Orçamentária'!$D$17:$L$1570,4,FALSE)</f>
        <v>ENGENHEIRO CIVIL DE OBRA PLENO COM ENCARGOS COMPLEMENTARES</v>
      </c>
      <c r="F27" s="73" t="str">
        <f>VLOOKUP($B27,'Plan. Orçamentária'!$D$17:$L$1517,5,FALSE)</f>
        <v>H</v>
      </c>
      <c r="G27" s="83">
        <f>SUMIF('Plan. Orçamentária'!$F$17:$F$1517,D27,'Plan. Orçamentária'!$I$17:$I$1517)</f>
        <v>0</v>
      </c>
      <c r="H27" s="84">
        <f>IF(D27&lt;&gt;0,INDEX('Plan. Orçamentária'!$F$17:$K$1517,MATCH(D27,'Plan. Orçamentária'!$F$17:$F$1517,0),6),0)</f>
        <v>160.24</v>
      </c>
      <c r="I27" s="85">
        <f t="shared" si="0"/>
        <v>0</v>
      </c>
      <c r="J27"/>
      <c r="K27" s="86" t="e">
        <f t="shared" si="1"/>
        <v>#N/A</v>
      </c>
      <c r="L27" s="87" t="e">
        <f t="shared" si="2"/>
        <v>#N/A</v>
      </c>
      <c r="M27" s="88" t="e">
        <f t="shared" si="3"/>
        <v>#N/A</v>
      </c>
    </row>
    <row r="28" spans="2:13" ht="31.5">
      <c r="B28" s="507">
        <v>9001</v>
      </c>
      <c r="C28" s="179" t="s">
        <v>122</v>
      </c>
      <c r="D28" s="495">
        <v>2006021</v>
      </c>
      <c r="E28" s="560" t="str">
        <f>VLOOKUP($B28,'Plan. Orçamentária'!$D$17:$L$1570,4,FALSE)</f>
        <v>ENSAIOS DE LABORATÓRIO - DOSAGEM MARSHALL, GRANULOMETRIA, TEOR DE ASFALTO, ESTABILIDADE E FLUÊNCIA</v>
      </c>
      <c r="F28" s="73" t="str">
        <f>VLOOKUP($B28,'Plan. Orçamentária'!$D$17:$L$1517,5,FALSE)</f>
        <v>ENS.</v>
      </c>
      <c r="G28" s="83">
        <f>SUMIF('Plan. Orçamentária'!$F$17:$F$1517,D28,'Plan. Orçamentária'!$I$17:$I$1517)</f>
        <v>0</v>
      </c>
      <c r="H28" s="84">
        <f>IF(D28&lt;&gt;0,INDEX('Plan. Orçamentária'!$F$17:$K$1517,MATCH(D28,'Plan. Orçamentária'!$F$17:$F$1517,0),6),0)</f>
        <v>3230.86</v>
      </c>
      <c r="I28" s="85">
        <f t="shared" si="0"/>
        <v>0</v>
      </c>
      <c r="J28"/>
      <c r="K28" s="86" t="e">
        <f t="shared" si="1"/>
        <v>#N/A</v>
      </c>
      <c r="L28" s="87" t="e">
        <f t="shared" si="2"/>
        <v>#N/A</v>
      </c>
      <c r="M28" s="88" t="e">
        <f t="shared" si="3"/>
        <v>#N/A</v>
      </c>
    </row>
    <row r="29" spans="2:13" ht="15.75">
      <c r="B29" s="507">
        <v>2001</v>
      </c>
      <c r="C29" s="179" t="s">
        <v>28</v>
      </c>
      <c r="D29" s="495" t="s">
        <v>73</v>
      </c>
      <c r="E29" s="560" t="str">
        <f>VLOOKUP($B29,'Plan. Orçamentária'!$D$17:$L$1570,4,FALSE)</f>
        <v>Locação de container tipo depósito - área mínima de 13,80 m²</v>
      </c>
      <c r="F29" s="73" t="str">
        <f>VLOOKUP($B29,'Plan. Orçamentária'!$D$17:$L$1517,5,FALSE)</f>
        <v>UNMES</v>
      </c>
      <c r="G29" s="83">
        <f>SUMIF('Plan. Orçamentária'!$F$17:$F$1517,D29,'Plan. Orçamentária'!$I$17:$I$1517)</f>
        <v>0</v>
      </c>
      <c r="H29" s="84">
        <f>IF(D29&lt;&gt;0,INDEX('Plan. Orçamentária'!$F$17:$K$1517,MATCH(D29,'Plan. Orçamentária'!$F$17:$F$1517,0),6),0)</f>
        <v>1162.07</v>
      </c>
      <c r="I29" s="85">
        <f t="shared" si="0"/>
        <v>0</v>
      </c>
      <c r="J29"/>
      <c r="K29" s="86" t="e">
        <f t="shared" si="1"/>
        <v>#N/A</v>
      </c>
      <c r="L29" s="87" t="e">
        <f t="shared" si="2"/>
        <v>#N/A</v>
      </c>
      <c r="M29" s="88" t="e">
        <f t="shared" si="3"/>
        <v>#N/A</v>
      </c>
    </row>
    <row r="30" spans="2:13" ht="15.75">
      <c r="B30" s="507">
        <v>2004</v>
      </c>
      <c r="C30" s="179" t="s">
        <v>28</v>
      </c>
      <c r="D30" s="495" t="s">
        <v>76</v>
      </c>
      <c r="E30" s="560" t="str">
        <f>VLOOKUP($B30,'Plan. Orçamentária'!$D$17:$L$1570,4,FALSE)</f>
        <v>Locação de container tipo guarita - área mínima de 4,60 m²</v>
      </c>
      <c r="F30" s="73" t="str">
        <f>VLOOKUP($B30,'Plan. Orçamentária'!$D$17:$L$1517,5,FALSE)</f>
        <v>UNMES</v>
      </c>
      <c r="G30" s="83">
        <f>SUMIF('Plan. Orçamentária'!$F$17:$F$1517,D30,'Plan. Orçamentária'!$I$17:$I$1517)</f>
        <v>0</v>
      </c>
      <c r="H30" s="84">
        <f>IF(D30&lt;&gt;0,INDEX('Plan. Orçamentária'!$F$17:$K$1517,MATCH(D30,'Plan. Orçamentária'!$F$17:$F$1517,0),6),0)</f>
        <v>1149</v>
      </c>
      <c r="I30" s="85">
        <f t="shared" si="0"/>
        <v>0</v>
      </c>
      <c r="J30"/>
      <c r="K30" s="86" t="e">
        <f t="shared" si="1"/>
        <v>#N/A</v>
      </c>
      <c r="L30" s="87" t="e">
        <f t="shared" si="2"/>
        <v>#N/A</v>
      </c>
      <c r="M30" s="88" t="e">
        <f t="shared" si="3"/>
        <v>#N/A</v>
      </c>
    </row>
    <row r="31" spans="2:13" ht="15.75">
      <c r="B31" s="507">
        <v>2008</v>
      </c>
      <c r="C31" s="179" t="s">
        <v>28</v>
      </c>
      <c r="D31" s="495" t="s">
        <v>79</v>
      </c>
      <c r="E31" s="560" t="str">
        <f>VLOOKUP($B31,'Plan. Orçamentária'!$D$17:$L$1570,4,FALSE)</f>
        <v>Placa de identificação para obra</v>
      </c>
      <c r="F31" s="73" t="str">
        <f>VLOOKUP($B31,'Plan. Orçamentária'!$D$17:$L$1517,5,FALSE)</f>
        <v>M2</v>
      </c>
      <c r="G31" s="83">
        <f>SUMIF('Plan. Orçamentária'!$F$17:$F$1517,D31,'Plan. Orçamentária'!$I$17:$I$1517)</f>
        <v>6</v>
      </c>
      <c r="H31" s="84">
        <f>IF(D31&lt;&gt;0,INDEX('Plan. Orçamentária'!$F$17:$K$1517,MATCH(D31,'Plan. Orçamentária'!$F$17:$F$1517,0),6),0)</f>
        <v>1143.6400000000001</v>
      </c>
      <c r="I31" s="85">
        <f t="shared" si="0"/>
        <v>6861.84</v>
      </c>
      <c r="J31"/>
      <c r="K31" s="86" t="e">
        <f t="shared" si="1"/>
        <v>#N/A</v>
      </c>
      <c r="L31" s="87" t="e">
        <f t="shared" si="2"/>
        <v>#N/A</v>
      </c>
      <c r="M31" s="88" t="e">
        <f t="shared" si="3"/>
        <v>#N/A</v>
      </c>
    </row>
    <row r="32" spans="2:13" ht="31.5">
      <c r="B32" s="507">
        <v>7001</v>
      </c>
      <c r="C32" s="179" t="s">
        <v>28</v>
      </c>
      <c r="D32" s="495" t="s">
        <v>115</v>
      </c>
      <c r="E32" s="560" t="str">
        <f>VLOOKUP($B32,'Plan. Orçamentária'!$D$17:$L$1570,4,FALSE)</f>
        <v>Sinalização horizontal em massa termoplástica à quente por extrusão, espessura de 3,0 mm, para legendas</v>
      </c>
      <c r="F32" s="73" t="str">
        <f>VLOOKUP($B32,'Plan. Orçamentária'!$D$17:$L$1517,5,FALSE)</f>
        <v>M2</v>
      </c>
      <c r="G32" s="83">
        <f>SUMIF('Plan. Orçamentária'!$F$17:$F$1517,D32,'Plan. Orçamentária'!$I$17:$I$1517)</f>
        <v>0</v>
      </c>
      <c r="H32" s="84">
        <f>IF(D32&lt;&gt;0,INDEX('Plan. Orçamentária'!$F$17:$K$1517,MATCH(D32,'Plan. Orçamentária'!$F$17:$F$1517,0),6),0)</f>
        <v>162.18</v>
      </c>
      <c r="I32" s="85">
        <f t="shared" si="0"/>
        <v>0</v>
      </c>
      <c r="J32"/>
      <c r="K32" s="86" t="e">
        <f t="shared" si="1"/>
        <v>#N/A</v>
      </c>
      <c r="L32" s="87" t="e">
        <f t="shared" si="2"/>
        <v>#N/A</v>
      </c>
      <c r="M32" s="88" t="e">
        <f t="shared" si="3"/>
        <v>#N/A</v>
      </c>
    </row>
    <row r="33" spans="2:13" ht="31.5">
      <c r="B33" s="507">
        <v>7003</v>
      </c>
      <c r="C33" s="179" t="s">
        <v>28</v>
      </c>
      <c r="D33" s="495" t="s">
        <v>118</v>
      </c>
      <c r="E33" s="560" t="str">
        <f>VLOOKUP($B33,'Plan. Orçamentária'!$D$17:$L$1570,4,FALSE)</f>
        <v>Placa para sinalização viária em chapa de alumínio, totalmente refletiva com película IA/IA - área até 2,0 m²</v>
      </c>
      <c r="F33" s="73" t="str">
        <f>VLOOKUP($B33,'Plan. Orçamentária'!$D$17:$L$1517,5,FALSE)</f>
        <v>M2</v>
      </c>
      <c r="G33" s="83">
        <f>SUMIF('Plan. Orçamentária'!$F$17:$F$1517,D33,'Plan. Orçamentária'!$I$17:$I$1517)</f>
        <v>3</v>
      </c>
      <c r="H33" s="84">
        <f>IF(D33&lt;&gt;0,INDEX('Plan. Orçamentária'!$F$17:$K$1517,MATCH(D33,'Plan. Orçamentária'!$F$17:$F$1517,0),6),0)</f>
        <v>2224.61</v>
      </c>
      <c r="I33" s="85">
        <f t="shared" si="0"/>
        <v>6673.83</v>
      </c>
      <c r="K33" s="86" t="e">
        <f t="shared" si="1"/>
        <v>#N/A</v>
      </c>
      <c r="L33" s="87" t="e">
        <f t="shared" si="2"/>
        <v>#N/A</v>
      </c>
      <c r="M33" s="88" t="e">
        <f t="shared" si="3"/>
        <v>#N/A</v>
      </c>
    </row>
    <row r="34" spans="2:13" ht="15.75">
      <c r="B34" s="507">
        <v>4004</v>
      </c>
      <c r="C34" s="179" t="s">
        <v>28</v>
      </c>
      <c r="D34" s="505" t="s">
        <v>88</v>
      </c>
      <c r="E34" s="560" t="str">
        <f>VLOOKUP($B34,'Plan. Orçamentária'!$D$17:$L$1570,4,FALSE)</f>
        <v>Espalhamento de solo em bota-fora com compactação sem controle</v>
      </c>
      <c r="F34" s="73" t="str">
        <f>VLOOKUP($B34,'Plan. Orçamentária'!$D$17:$L$1517,5,FALSE)</f>
        <v>M3</v>
      </c>
      <c r="G34" s="83">
        <f>SUMIF('Plan. Orçamentária'!$F$17:$F$1517,D34,'Plan. Orçamentária'!$I$17:$I$1517)</f>
        <v>905.44</v>
      </c>
      <c r="H34" s="84">
        <f>IF(D34&lt;&gt;0,INDEX('Plan. Orçamentária'!$F$17:$K$1517,MATCH(D34,'Plan. Orçamentária'!$F$17:$F$1517,0),6),0)</f>
        <v>6.75</v>
      </c>
      <c r="I34" s="85">
        <f t="shared" si="0"/>
        <v>6111.72</v>
      </c>
      <c r="J34"/>
      <c r="K34" s="86" t="e">
        <f t="shared" si="1"/>
        <v>#N/A</v>
      </c>
      <c r="L34" s="87" t="e">
        <f t="shared" si="2"/>
        <v>#N/A</v>
      </c>
      <c r="M34" s="88" t="e">
        <f t="shared" si="3"/>
        <v>#N/A</v>
      </c>
    </row>
    <row r="35" spans="2:13" ht="15.75">
      <c r="B35" s="507">
        <v>5001</v>
      </c>
      <c r="C35" s="179" t="s">
        <v>28</v>
      </c>
      <c r="D35" s="495" t="s">
        <v>95</v>
      </c>
      <c r="E35" s="560" t="str">
        <f>VLOOKUP($B35,'Plan. Orçamentária'!$D$17:$L$1570,4,FALSE)</f>
        <v>Locação de vias, calçadas, tanques e lagoas</v>
      </c>
      <c r="F35" s="73" t="str">
        <f>VLOOKUP($B35,'Plan. Orçamentária'!$D$17:$L$1517,5,FALSE)</f>
        <v>M2</v>
      </c>
      <c r="G35" s="83">
        <f>SUMIF('Plan. Orçamentária'!$F$17:$F$1517,D35,'Plan. Orçamentária'!$I$17:$I$1517)</f>
        <v>2624</v>
      </c>
      <c r="H35" s="84">
        <f>IF(D35&lt;&gt;0,INDEX('Plan. Orçamentária'!$F$17:$K$1517,MATCH(D35,'Plan. Orçamentária'!$F$17:$F$1517,0),6),0)</f>
        <v>2.27</v>
      </c>
      <c r="I35" s="85">
        <f t="shared" si="0"/>
        <v>5956.48</v>
      </c>
      <c r="K35" s="86" t="e">
        <f t="shared" si="1"/>
        <v>#N/A</v>
      </c>
      <c r="L35" s="87" t="e">
        <f t="shared" si="2"/>
        <v>#N/A</v>
      </c>
      <c r="M35" s="88" t="e">
        <f t="shared" si="3"/>
        <v>#N/A</v>
      </c>
    </row>
    <row r="36" spans="2:13" ht="31.5">
      <c r="B36" s="507">
        <v>2007</v>
      </c>
      <c r="C36" s="179" t="s">
        <v>78</v>
      </c>
      <c r="D36" s="495">
        <v>1005006</v>
      </c>
      <c r="E36" s="560" t="str">
        <f>VLOOKUP($B36,'Plan. Orçamentária'!$D$17:$L$1570,4,FALSE)</f>
        <v>Banheiro químico modelo Standard, com manutenção conforme exigências da CETESB</v>
      </c>
      <c r="F36" s="73" t="str">
        <f>VLOOKUP($B36,'Plan. Orçamentária'!$D$17:$L$1517,5,FALSE)</f>
        <v>UNMES</v>
      </c>
      <c r="G36" s="83">
        <f>SUMIF('Plan. Orçamentária'!$F$17:$F$1517,D36,'Plan. Orçamentária'!$I$17:$I$1517)</f>
        <v>0</v>
      </c>
      <c r="H36" s="84" t="e">
        <f>IF(D36&lt;&gt;0,INDEX('Plan. Orçamentária'!$F$17:$K$1517,MATCH(D36,'Plan. Orçamentária'!$F$17:$F$1517,0),6),0)</f>
        <v>#N/A</v>
      </c>
      <c r="I36" s="85" t="e">
        <f t="shared" si="0"/>
        <v>#N/A</v>
      </c>
      <c r="J36"/>
      <c r="K36" s="86" t="e">
        <f t="shared" si="1"/>
        <v>#N/A</v>
      </c>
      <c r="L36" s="87" t="e">
        <f t="shared" si="2"/>
        <v>#N/A</v>
      </c>
      <c r="M36" s="88" t="e">
        <f t="shared" si="3"/>
        <v>#N/A</v>
      </c>
    </row>
    <row r="37" spans="2:13" ht="15.75">
      <c r="B37" s="507">
        <v>7005</v>
      </c>
      <c r="C37" s="179" t="s">
        <v>28</v>
      </c>
      <c r="D37" s="495" t="s">
        <v>120</v>
      </c>
      <c r="E37" s="560" t="str">
        <f>VLOOKUP($B37,'Plan. Orçamentária'!$D$17:$L$1570,4,FALSE)</f>
        <v>Suporte de perfil metálico galvanizado</v>
      </c>
      <c r="F37" s="73" t="str">
        <f>VLOOKUP($B37,'Plan. Orçamentária'!$D$17:$L$1517,5,FALSE)</f>
        <v>KG</v>
      </c>
      <c r="G37" s="83">
        <f>SUMIF('Plan. Orçamentária'!$F$17:$F$1517,D37,'Plan. Orçamentária'!$I$17:$I$1517)</f>
        <v>99.54</v>
      </c>
      <c r="H37" s="84">
        <f>IF(D37&lt;&gt;0,INDEX('Plan. Orçamentária'!$F$17:$K$1517,MATCH(D37,'Plan. Orçamentária'!$F$17:$F$1517,0),6),0)</f>
        <v>37.22</v>
      </c>
      <c r="I37" s="85">
        <f t="shared" si="0"/>
        <v>3704.88</v>
      </c>
      <c r="J37"/>
      <c r="K37" s="86" t="e">
        <f t="shared" si="1"/>
        <v>#N/A</v>
      </c>
      <c r="L37" s="87" t="e">
        <f t="shared" si="2"/>
        <v>#N/A</v>
      </c>
      <c r="M37" s="88" t="e">
        <f t="shared" si="3"/>
        <v>#N/A</v>
      </c>
    </row>
    <row r="38" spans="2:13" ht="15.75">
      <c r="B38" s="507">
        <v>4002</v>
      </c>
      <c r="C38" s="464" t="s">
        <v>28</v>
      </c>
      <c r="D38" s="505" t="s">
        <v>85</v>
      </c>
      <c r="E38" s="560" t="str">
        <f>VLOOKUP($B38,'Plan. Orçamentária'!$D$17:$L$1570,4,FALSE)</f>
        <v>Reaterro compactado mecanizado de vala ou cava com compactador</v>
      </c>
      <c r="F38" s="73" t="str">
        <f>VLOOKUP($B38,'Plan. Orçamentária'!$D$17:$L$1517,5,FALSE)</f>
        <v>M3</v>
      </c>
      <c r="G38" s="83">
        <f>SUMIF('Plan. Orçamentária'!$F$17:$F$1517,D38,'Plan. Orçamentária'!$I$17:$I$1517)</f>
        <v>360.91</v>
      </c>
      <c r="H38" s="84">
        <f>IF(D38&lt;&gt;0,INDEX('Plan. Orçamentária'!$F$17:$K$1517,MATCH(D38,'Plan. Orçamentária'!$F$17:$F$1517,0),6),0)</f>
        <v>9.14</v>
      </c>
      <c r="I38" s="85">
        <f t="shared" si="0"/>
        <v>3298.72</v>
      </c>
      <c r="K38" s="86" t="e">
        <f t="shared" si="1"/>
        <v>#N/A</v>
      </c>
      <c r="L38" s="87" t="e">
        <f t="shared" si="2"/>
        <v>#N/A</v>
      </c>
      <c r="M38" s="88" t="e">
        <f t="shared" si="3"/>
        <v>#N/A</v>
      </c>
    </row>
    <row r="39" spans="2:13" ht="15.75">
      <c r="B39" s="507">
        <v>4006</v>
      </c>
      <c r="C39" s="179" t="s">
        <v>28</v>
      </c>
      <c r="D39" s="505" t="s">
        <v>91</v>
      </c>
      <c r="E39" s="560" t="str">
        <f>VLOOKUP($B39,'Plan. Orçamentária'!$D$17:$L$1570,4,FALSE)</f>
        <v>Plantio de grama batatais em placas (praças e áreas abertas)</v>
      </c>
      <c r="F39" s="73" t="str">
        <f>VLOOKUP($B39,'Plan. Orçamentária'!$D$17:$L$1517,5,FALSE)</f>
        <v>M2</v>
      </c>
      <c r="G39" s="83">
        <f>SUMIF('Plan. Orçamentária'!$F$17:$F$1517,D39,'Plan. Orçamentária'!$I$17:$I$1517)</f>
        <v>177</v>
      </c>
      <c r="H39" s="84">
        <f>IF(D39&lt;&gt;0,INDEX('Plan. Orçamentária'!$F$17:$K$1517,MATCH(D39,'Plan. Orçamentária'!$F$17:$F$1517,0),6),0)</f>
        <v>17.47</v>
      </c>
      <c r="I39" s="85">
        <f t="shared" si="0"/>
        <v>3092.19</v>
      </c>
      <c r="J39"/>
      <c r="K39" s="86" t="e">
        <f t="shared" si="1"/>
        <v>#N/A</v>
      </c>
      <c r="L39" s="87" t="e">
        <f t="shared" si="2"/>
        <v>#N/A</v>
      </c>
      <c r="M39" s="88" t="e">
        <f t="shared" si="3"/>
        <v>#N/A</v>
      </c>
    </row>
    <row r="40" spans="2:13" ht="15.75">
      <c r="B40" s="507">
        <v>4007</v>
      </c>
      <c r="C40" s="179" t="s">
        <v>28</v>
      </c>
      <c r="D40" s="505" t="s">
        <v>92</v>
      </c>
      <c r="E40" s="560" t="str">
        <f>VLOOKUP($B40,'Plan. Orçamentária'!$D$17:$L$1570,4,FALSE)</f>
        <v>Plantio de grama pelo processo hidrossemeadura</v>
      </c>
      <c r="F40" s="73" t="str">
        <f>VLOOKUP($B40,'Plan. Orçamentária'!$D$17:$L$1517,5,FALSE)</f>
        <v>M2</v>
      </c>
      <c r="G40" s="83">
        <f>SUMIF('Plan. Orçamentária'!$F$17:$F$1517,D40,'Plan. Orçamentária'!$I$17:$I$1517)</f>
        <v>177</v>
      </c>
      <c r="H40" s="84">
        <f>IF(D40&lt;&gt;0,INDEX('Plan. Orçamentária'!$F$17:$K$1517,MATCH(D40,'Plan. Orçamentária'!$F$17:$F$1517,0),6),0)</f>
        <v>16.559999999999999</v>
      </c>
      <c r="I40" s="85">
        <f t="shared" si="0"/>
        <v>2931.12</v>
      </c>
      <c r="J40"/>
      <c r="K40" s="86" t="e">
        <f t="shared" si="1"/>
        <v>#N/A</v>
      </c>
      <c r="L40" s="87" t="e">
        <f t="shared" si="2"/>
        <v>#N/A</v>
      </c>
      <c r="M40" s="88" t="e">
        <f t="shared" si="3"/>
        <v>#N/A</v>
      </c>
    </row>
    <row r="41" spans="2:13" ht="31.5">
      <c r="B41" s="507">
        <v>10002</v>
      </c>
      <c r="C41" s="179" t="s">
        <v>28</v>
      </c>
      <c r="D41" s="505" t="s">
        <v>125</v>
      </c>
      <c r="E41" s="560" t="str">
        <f>VLOOKUP($B41,'Plan. Orçamentária'!$D$17:$L$1570,4,FALSE)</f>
        <v>Taxa de mobilização e desmobilização de equipamentos para execução de sondagem</v>
      </c>
      <c r="F41" s="73" t="str">
        <f>VLOOKUP($B41,'Plan. Orçamentária'!$D$17:$L$1517,5,FALSE)</f>
        <v>TX</v>
      </c>
      <c r="G41" s="83">
        <f>SUMIF('Plan. Orçamentária'!$F$17:$F$1517,D41,'Plan. Orçamentária'!$I$17:$I$1517)</f>
        <v>0</v>
      </c>
      <c r="H41" s="84">
        <f>IF(D41&lt;&gt;0,INDEX('Plan. Orçamentária'!$F$17:$K$1517,MATCH(D41,'Plan. Orçamentária'!$F$17:$F$1517,0),6),0)</f>
        <v>1530.51</v>
      </c>
      <c r="I41" s="85">
        <f t="shared" si="0"/>
        <v>0</v>
      </c>
      <c r="J41"/>
      <c r="K41" s="86" t="e">
        <f t="shared" si="1"/>
        <v>#N/A</v>
      </c>
      <c r="L41" s="87" t="e">
        <f t="shared" si="2"/>
        <v>#N/A</v>
      </c>
      <c r="M41" s="88" t="e">
        <f t="shared" si="3"/>
        <v>#N/A</v>
      </c>
    </row>
    <row r="42" spans="2:13" ht="31.5">
      <c r="B42" s="507">
        <v>8001</v>
      </c>
      <c r="C42" s="179" t="s">
        <v>122</v>
      </c>
      <c r="D42" s="505">
        <v>10017000</v>
      </c>
      <c r="E42" s="560" t="str">
        <f>VLOOKUP($B42,'Plan. Orçamentária'!$D$17:$L$1570,4,FALSE)</f>
        <v>HIDROJATEAMENTO DE ALTA PRESSÃO PARA LIMPEZA DE SUPERFÍCIES</v>
      </c>
      <c r="F42" s="73" t="str">
        <f>VLOOKUP($B42,'Plan. Orçamentária'!$D$17:$L$1517,5,FALSE)</f>
        <v>M2</v>
      </c>
      <c r="G42" s="83">
        <f>SUMIF('Plan. Orçamentária'!$F$17:$F$1517,D42,'Plan. Orçamentária'!$I$17:$I$1517)</f>
        <v>0</v>
      </c>
      <c r="H42" s="84">
        <f>IF(D42&lt;&gt;0,INDEX('Plan. Orçamentária'!$F$17:$K$1517,MATCH(D42,'Plan. Orçamentária'!$F$17:$F$1517,0),6),0)</f>
        <v>0.53</v>
      </c>
      <c r="I42" s="85">
        <f t="shared" si="0"/>
        <v>0</v>
      </c>
      <c r="J42"/>
      <c r="K42" s="86" t="e">
        <f t="shared" si="1"/>
        <v>#N/A</v>
      </c>
      <c r="L42" s="87" t="e">
        <f t="shared" si="2"/>
        <v>#N/A</v>
      </c>
      <c r="M42" s="88" t="e">
        <f t="shared" si="3"/>
        <v>#N/A</v>
      </c>
    </row>
    <row r="43" spans="2:13" ht="15.75">
      <c r="B43" s="507">
        <v>10003</v>
      </c>
      <c r="C43" s="179" t="s">
        <v>28</v>
      </c>
      <c r="D43" s="505" t="s">
        <v>126</v>
      </c>
      <c r="E43" s="560" t="str">
        <f>VLOOKUP($B43,'Plan. Orçamentária'!$D$17:$L$1570,4,FALSE)</f>
        <v>Sondagem do terreno a trado</v>
      </c>
      <c r="F43" s="73" t="str">
        <f>VLOOKUP($B43,'Plan. Orçamentária'!$D$17:$L$1517,5,FALSE)</f>
        <v>M</v>
      </c>
      <c r="G43" s="83">
        <f>SUMIF('Plan. Orçamentária'!$F$17:$F$1517,D43,'Plan. Orçamentária'!$I$17:$I$1517)</f>
        <v>0</v>
      </c>
      <c r="H43" s="84">
        <f>IF(D43&lt;&gt;0,INDEX('Plan. Orçamentária'!$F$17:$K$1517,MATCH(D43,'Plan. Orçamentária'!$F$17:$F$1517,0),6),0)</f>
        <v>118.71</v>
      </c>
      <c r="I43" s="85">
        <f t="shared" si="0"/>
        <v>0</v>
      </c>
      <c r="J43"/>
      <c r="K43" s="86" t="e">
        <f t="shared" si="1"/>
        <v>#N/A</v>
      </c>
      <c r="L43" s="87" t="e">
        <f t="shared" si="2"/>
        <v>#N/A</v>
      </c>
      <c r="M43" s="88" t="e">
        <f t="shared" si="3"/>
        <v>#N/A</v>
      </c>
    </row>
    <row r="44" spans="2:13" ht="15.75">
      <c r="B44" s="507">
        <v>9002</v>
      </c>
      <c r="C44" s="179" t="s">
        <v>122</v>
      </c>
      <c r="D44" s="495">
        <v>2006004</v>
      </c>
      <c r="E44" s="560" t="str">
        <f>VLOOKUP($B44,'Plan. Orçamentária'!$D$17:$L$1570,4,FALSE)</f>
        <v>ENSAIOS DE LABORATÓRIO - COMPACTAÇÃO</v>
      </c>
      <c r="F44" s="73" t="str">
        <f>VLOOKUP($B44,'Plan. Orçamentária'!$D$17:$L$1517,5,FALSE)</f>
        <v>ENS.</v>
      </c>
      <c r="G44" s="83">
        <f>SUMIF('Plan. Orçamentária'!$F$17:$F$1517,D44,'Plan. Orçamentária'!$I$17:$I$1517)</f>
        <v>0</v>
      </c>
      <c r="H44" s="84">
        <f>IF(D44&lt;&gt;0,INDEX('Plan. Orçamentária'!$F$17:$K$1517,MATCH(D44,'Plan. Orçamentária'!$F$17:$F$1517,0),6),0)</f>
        <v>365.93</v>
      </c>
      <c r="I44" s="85">
        <f t="shared" si="0"/>
        <v>0</v>
      </c>
      <c r="J44"/>
      <c r="K44" s="86" t="e">
        <f t="shared" si="1"/>
        <v>#N/A</v>
      </c>
      <c r="L44" s="87" t="e">
        <f t="shared" si="2"/>
        <v>#N/A</v>
      </c>
      <c r="M44" s="88" t="e">
        <f t="shared" si="3"/>
        <v>#N/A</v>
      </c>
    </row>
    <row r="45" spans="2:13" ht="15.75">
      <c r="B45" s="507">
        <v>10004</v>
      </c>
      <c r="C45" s="179" t="s">
        <v>122</v>
      </c>
      <c r="D45" s="495">
        <v>2006007</v>
      </c>
      <c r="E45" s="560" t="str">
        <f>VLOOKUP($B45,'Plan. Orçamentária'!$D$17:$L$1570,4,FALSE)</f>
        <v>ENSAIOS DE LABORATÓRIO - CBR MOLDADO</v>
      </c>
      <c r="F45" s="73" t="str">
        <f>VLOOKUP($B45,'Plan. Orçamentária'!$D$17:$L$1517,5,FALSE)</f>
        <v>ENS.</v>
      </c>
      <c r="G45" s="83">
        <f>SUMIF('Plan. Orçamentária'!$F$17:$F$1517,D45,'Plan. Orçamentária'!$I$17:$I$1517)</f>
        <v>0</v>
      </c>
      <c r="H45" s="84">
        <f>IF(D45&lt;&gt;0,INDEX('Plan. Orçamentária'!$F$17:$K$1517,MATCH(D45,'Plan. Orçamentária'!$F$17:$F$1517,0),6),0)</f>
        <v>345.01</v>
      </c>
      <c r="I45" s="85">
        <f t="shared" si="0"/>
        <v>0</v>
      </c>
      <c r="J45"/>
      <c r="K45" s="86" t="e">
        <f t="shared" si="1"/>
        <v>#N/A</v>
      </c>
      <c r="L45" s="87" t="e">
        <f t="shared" si="2"/>
        <v>#N/A</v>
      </c>
      <c r="M45" s="88" t="e">
        <f t="shared" si="3"/>
        <v>#N/A</v>
      </c>
    </row>
    <row r="46" spans="2:13" ht="15.75">
      <c r="B46" s="507">
        <v>2006</v>
      </c>
      <c r="C46" s="179" t="s">
        <v>78</v>
      </c>
      <c r="D46" s="495">
        <v>1005007</v>
      </c>
      <c r="E46" s="560" t="str">
        <f>VLOOKUP($B46,'Plan. Orçamentária'!$D$17:$L$1570,4,FALSE)</f>
        <v>PORTÃO DE PEDESTRES - 1,15M, PARA TAPUME</v>
      </c>
      <c r="F46" s="73" t="str">
        <f>VLOOKUP($B46,'Plan. Orçamentária'!$D$17:$L$1517,5,FALSE)</f>
        <v>M2</v>
      </c>
      <c r="G46" s="83">
        <f>SUMIF('Plan. Orçamentária'!$F$17:$F$1517,D46,'Plan. Orçamentária'!$I$17:$I$1517)</f>
        <v>0</v>
      </c>
      <c r="H46" s="84">
        <f>IF(D46&lt;&gt;0,INDEX('Plan. Orçamentária'!$F$17:$K$1517,MATCH(D46,'Plan. Orçamentária'!$F$17:$F$1517,0),6),0)</f>
        <v>334.7</v>
      </c>
      <c r="I46" s="85">
        <f t="shared" si="0"/>
        <v>0</v>
      </c>
      <c r="J46"/>
      <c r="K46" s="86" t="e">
        <f t="shared" si="1"/>
        <v>#N/A</v>
      </c>
      <c r="L46" s="87" t="e">
        <f t="shared" si="2"/>
        <v>#N/A</v>
      </c>
      <c r="M46" s="88" t="e">
        <f t="shared" si="3"/>
        <v>#N/A</v>
      </c>
    </row>
    <row r="47" spans="2:13" ht="15.75">
      <c r="B47" s="507">
        <v>7004</v>
      </c>
      <c r="C47" s="179" t="s">
        <v>28</v>
      </c>
      <c r="D47" s="495" t="s">
        <v>119</v>
      </c>
      <c r="E47" s="560" t="str">
        <f>VLOOKUP($B47,'Plan. Orçamentária'!$D$17:$L$1570,4,FALSE)</f>
        <v>Colocação de placa em suporte de madeira / metálico - solo</v>
      </c>
      <c r="F47" s="73" t="str">
        <f>VLOOKUP($B47,'Plan. Orçamentária'!$D$17:$L$1517,5,FALSE)</f>
        <v>M2</v>
      </c>
      <c r="G47" s="83">
        <f>SUMIF('Plan. Orçamentária'!$F$17:$F$1517,D47,'Plan. Orçamentária'!$I$17:$I$1517)</f>
        <v>3</v>
      </c>
      <c r="H47" s="84">
        <f>IF(D47&lt;&gt;0,INDEX('Plan. Orçamentária'!$F$17:$K$1517,MATCH(D47,'Plan. Orçamentária'!$F$17:$F$1517,0),6),0)</f>
        <v>88.97</v>
      </c>
      <c r="I47" s="85">
        <f t="shared" si="0"/>
        <v>266.91000000000003</v>
      </c>
      <c r="J47"/>
      <c r="K47" s="86" t="e">
        <f t="shared" si="1"/>
        <v>#N/A</v>
      </c>
      <c r="L47" s="87" t="e">
        <f t="shared" si="2"/>
        <v>#N/A</v>
      </c>
      <c r="M47" s="88" t="e">
        <f t="shared" si="3"/>
        <v>#N/A</v>
      </c>
    </row>
    <row r="48" spans="2:13">
      <c r="B48"/>
      <c r="C48"/>
      <c r="D48"/>
      <c r="E48"/>
      <c r="F48"/>
      <c r="G48"/>
      <c r="H48"/>
      <c r="I48"/>
      <c r="J48"/>
      <c r="K48"/>
      <c r="L48"/>
      <c r="M48"/>
    </row>
    <row r="49" spans="2:13">
      <c r="B49"/>
      <c r="C49"/>
      <c r="D49"/>
      <c r="E49"/>
      <c r="F49"/>
      <c r="G49"/>
      <c r="H49"/>
      <c r="I49"/>
      <c r="J49"/>
      <c r="K49"/>
      <c r="L49"/>
      <c r="M49"/>
    </row>
    <row r="50" spans="2:13">
      <c r="B50"/>
      <c r="C50"/>
      <c r="D50"/>
      <c r="E50"/>
      <c r="F50"/>
      <c r="G50"/>
      <c r="H50"/>
      <c r="I50"/>
      <c r="J50"/>
      <c r="K50"/>
      <c r="L50"/>
      <c r="M50"/>
    </row>
    <row r="51" spans="2:13">
      <c r="B51"/>
      <c r="C51"/>
      <c r="D51"/>
      <c r="E51"/>
      <c r="F51"/>
      <c r="G51"/>
      <c r="H51"/>
      <c r="I51"/>
      <c r="J51"/>
      <c r="K51"/>
      <c r="L51"/>
      <c r="M51"/>
    </row>
    <row r="52" spans="2:13">
      <c r="B52"/>
      <c r="C52"/>
      <c r="D52"/>
      <c r="E52"/>
      <c r="F52"/>
      <c r="G52"/>
      <c r="H52"/>
      <c r="I52"/>
      <c r="J52"/>
      <c r="K52"/>
      <c r="L52"/>
      <c r="M52"/>
    </row>
    <row r="53" spans="2:13">
      <c r="B53"/>
      <c r="C53"/>
      <c r="D53"/>
      <c r="E53"/>
      <c r="F53"/>
      <c r="G53"/>
      <c r="H53"/>
      <c r="I53"/>
      <c r="J53"/>
      <c r="K53"/>
      <c r="L53"/>
      <c r="M53"/>
    </row>
    <row r="54" spans="2:13">
      <c r="B54"/>
      <c r="C54"/>
      <c r="D54"/>
      <c r="E54"/>
      <c r="F54"/>
      <c r="G54"/>
      <c r="H54"/>
      <c r="I54"/>
      <c r="J54"/>
      <c r="K54"/>
      <c r="L54"/>
      <c r="M54"/>
    </row>
    <row r="55" spans="2:13">
      <c r="B55"/>
      <c r="C55"/>
      <c r="D55"/>
      <c r="E55"/>
      <c r="F55"/>
      <c r="G55"/>
      <c r="H55"/>
      <c r="I55"/>
      <c r="J55"/>
      <c r="K55"/>
      <c r="L55"/>
      <c r="M55"/>
    </row>
    <row r="56" spans="2:13">
      <c r="B56"/>
      <c r="C56"/>
      <c r="D56"/>
      <c r="E56"/>
      <c r="F56"/>
      <c r="G56"/>
      <c r="H56"/>
      <c r="I56"/>
      <c r="J56"/>
      <c r="K56"/>
      <c r="L56"/>
      <c r="M56"/>
    </row>
    <row r="57" spans="2:13">
      <c r="B57"/>
      <c r="C57"/>
      <c r="D57"/>
      <c r="E57"/>
      <c r="F57"/>
      <c r="G57"/>
      <c r="H57"/>
      <c r="I57"/>
      <c r="J57"/>
      <c r="K57"/>
      <c r="L57"/>
      <c r="M57"/>
    </row>
    <row r="58" spans="2:13">
      <c r="B58"/>
      <c r="C58"/>
      <c r="D58"/>
      <c r="E58"/>
      <c r="F58"/>
      <c r="G58"/>
      <c r="H58"/>
      <c r="I58"/>
      <c r="J58"/>
      <c r="K58"/>
      <c r="L58"/>
      <c r="M58"/>
    </row>
    <row r="59" spans="2:13">
      <c r="B59"/>
      <c r="C59"/>
      <c r="D59"/>
      <c r="E59"/>
      <c r="F59"/>
      <c r="G59"/>
      <c r="H59"/>
      <c r="I59"/>
      <c r="J59"/>
      <c r="K59"/>
      <c r="L59"/>
      <c r="M59"/>
    </row>
    <row r="60" spans="2:13">
      <c r="B60"/>
      <c r="C60"/>
      <c r="D60"/>
      <c r="E60"/>
      <c r="F60"/>
      <c r="G60"/>
      <c r="H60"/>
      <c r="I60"/>
      <c r="J60"/>
      <c r="K60"/>
      <c r="L60"/>
      <c r="M60"/>
    </row>
    <row r="61" spans="2:13">
      <c r="B61"/>
      <c r="C61"/>
      <c r="D61"/>
      <c r="E61"/>
      <c r="F61"/>
      <c r="G61"/>
      <c r="H61"/>
      <c r="I61"/>
      <c r="J61"/>
      <c r="K61"/>
      <c r="L61"/>
      <c r="M61"/>
    </row>
    <row r="62" spans="2:13">
      <c r="B62"/>
      <c r="C62"/>
      <c r="D62"/>
      <c r="E62"/>
      <c r="F62"/>
      <c r="G62"/>
      <c r="H62"/>
      <c r="I62"/>
      <c r="J62"/>
      <c r="K62"/>
      <c r="L62"/>
      <c r="M62"/>
    </row>
    <row r="63" spans="2:13">
      <c r="B63"/>
      <c r="C63"/>
      <c r="D63"/>
      <c r="E63"/>
      <c r="F63"/>
      <c r="G63"/>
      <c r="H63"/>
      <c r="I63"/>
      <c r="J63"/>
      <c r="K63"/>
      <c r="L63"/>
      <c r="M63"/>
    </row>
    <row r="64" spans="2:13">
      <c r="B64"/>
      <c r="C64"/>
      <c r="D64"/>
      <c r="E64"/>
      <c r="F64"/>
      <c r="G64"/>
      <c r="H64"/>
      <c r="I64"/>
      <c r="J64"/>
      <c r="K64"/>
      <c r="L64"/>
      <c r="M64"/>
    </row>
    <row r="65" spans="2:13">
      <c r="B65"/>
      <c r="C65"/>
      <c r="D65"/>
      <c r="E65"/>
      <c r="F65"/>
      <c r="G65"/>
      <c r="H65"/>
      <c r="I65"/>
      <c r="J65"/>
      <c r="K65"/>
      <c r="L65"/>
      <c r="M65"/>
    </row>
    <row r="66" spans="2:13">
      <c r="B66"/>
      <c r="C66"/>
      <c r="D66"/>
      <c r="E66"/>
      <c r="F66"/>
      <c r="G66"/>
      <c r="H66"/>
      <c r="I66"/>
      <c r="J66"/>
      <c r="K66"/>
      <c r="L66"/>
      <c r="M66"/>
    </row>
    <row r="67" spans="2:13">
      <c r="B67"/>
      <c r="C67"/>
      <c r="D67"/>
      <c r="E67"/>
      <c r="F67"/>
      <c r="G67"/>
      <c r="H67"/>
      <c r="I67"/>
      <c r="J67"/>
      <c r="K67"/>
      <c r="L67"/>
      <c r="M67"/>
    </row>
    <row r="68" spans="2:13">
      <c r="B68"/>
      <c r="C68"/>
      <c r="D68"/>
      <c r="E68"/>
      <c r="F68"/>
      <c r="G68"/>
      <c r="H68"/>
      <c r="I68"/>
      <c r="J68"/>
      <c r="K68"/>
      <c r="L68"/>
      <c r="M68"/>
    </row>
    <row r="69" spans="2:13">
      <c r="B69"/>
      <c r="C69"/>
      <c r="D69"/>
      <c r="E69"/>
      <c r="F69"/>
      <c r="G69"/>
      <c r="H69"/>
      <c r="I69"/>
      <c r="J69"/>
      <c r="K69"/>
      <c r="L69"/>
      <c r="M69"/>
    </row>
    <row r="70" spans="2:13">
      <c r="B70"/>
      <c r="C70"/>
      <c r="D70"/>
      <c r="E70"/>
      <c r="F70"/>
      <c r="G70"/>
      <c r="H70"/>
      <c r="I70"/>
      <c r="J70"/>
      <c r="K70"/>
      <c r="L70"/>
      <c r="M70"/>
    </row>
    <row r="71" spans="2:13">
      <c r="B71"/>
      <c r="C71"/>
      <c r="D71"/>
      <c r="E71"/>
      <c r="F71"/>
      <c r="G71"/>
      <c r="H71"/>
      <c r="I71"/>
      <c r="J71"/>
      <c r="K71"/>
      <c r="L71"/>
      <c r="M71"/>
    </row>
    <row r="72" spans="2:13">
      <c r="B72"/>
      <c r="C72"/>
      <c r="D72"/>
      <c r="E72"/>
      <c r="F72"/>
      <c r="G72"/>
      <c r="H72"/>
      <c r="I72"/>
      <c r="J72"/>
      <c r="K72"/>
      <c r="L72"/>
      <c r="M72"/>
    </row>
    <row r="73" spans="2:13">
      <c r="B73"/>
      <c r="C73"/>
      <c r="D73"/>
      <c r="E73"/>
      <c r="F73"/>
      <c r="G73"/>
      <c r="H73"/>
      <c r="I73"/>
      <c r="J73"/>
      <c r="K73"/>
      <c r="L73"/>
      <c r="M73"/>
    </row>
    <row r="74" spans="2:13">
      <c r="B74"/>
      <c r="C74"/>
      <c r="D74"/>
      <c r="E74"/>
      <c r="F74"/>
      <c r="G74"/>
      <c r="H74"/>
      <c r="I74"/>
      <c r="J74"/>
      <c r="K74"/>
      <c r="L74"/>
      <c r="M74"/>
    </row>
    <row r="75" spans="2:13">
      <c r="B75"/>
      <c r="C75"/>
      <c r="D75"/>
      <c r="E75"/>
      <c r="F75"/>
      <c r="G75"/>
      <c r="H75"/>
      <c r="I75"/>
      <c r="J75"/>
      <c r="K75"/>
      <c r="L75"/>
      <c r="M75"/>
    </row>
    <row r="76" spans="2:13">
      <c r="B76"/>
      <c r="C76"/>
      <c r="D76"/>
      <c r="E76"/>
      <c r="F76"/>
      <c r="G76"/>
      <c r="H76"/>
      <c r="I76"/>
      <c r="J76"/>
      <c r="K76"/>
      <c r="L76"/>
      <c r="M76"/>
    </row>
    <row r="77" spans="2:13">
      <c r="B77"/>
      <c r="C77"/>
      <c r="D77"/>
      <c r="E77"/>
      <c r="F77"/>
      <c r="G77"/>
      <c r="H77"/>
      <c r="I77"/>
      <c r="J77"/>
      <c r="K77"/>
      <c r="L77"/>
      <c r="M77"/>
    </row>
    <row r="78" spans="2:13">
      <c r="B78"/>
      <c r="C78"/>
      <c r="D78"/>
      <c r="E78"/>
      <c r="F78"/>
      <c r="G78"/>
      <c r="H78"/>
      <c r="I78"/>
      <c r="J78"/>
      <c r="K78"/>
      <c r="L78"/>
      <c r="M78"/>
    </row>
    <row r="79" spans="2:13">
      <c r="B79"/>
      <c r="C79"/>
      <c r="D79"/>
      <c r="E79"/>
      <c r="F79"/>
      <c r="G79"/>
      <c r="H79"/>
      <c r="I79"/>
      <c r="J79"/>
      <c r="K79"/>
      <c r="L79"/>
      <c r="M79"/>
    </row>
    <row r="80" spans="2:13">
      <c r="B80"/>
      <c r="C80"/>
      <c r="D80"/>
      <c r="E80"/>
      <c r="F80"/>
      <c r="G80"/>
      <c r="H80"/>
      <c r="I80"/>
      <c r="J80"/>
      <c r="K80"/>
      <c r="L80"/>
      <c r="M80"/>
    </row>
    <row r="81" spans="2:13">
      <c r="B81"/>
      <c r="C81"/>
      <c r="D81"/>
      <c r="E81"/>
      <c r="F81"/>
      <c r="G81"/>
      <c r="H81"/>
      <c r="I81"/>
      <c r="J81"/>
      <c r="K81"/>
      <c r="L81"/>
      <c r="M81"/>
    </row>
    <row r="82" spans="2:13">
      <c r="B82"/>
      <c r="C82"/>
      <c r="D82"/>
      <c r="E82"/>
      <c r="F82"/>
      <c r="G82"/>
      <c r="H82"/>
      <c r="I82"/>
      <c r="J82"/>
      <c r="K82"/>
      <c r="L82"/>
      <c r="M82"/>
    </row>
    <row r="83" spans="2:13">
      <c r="B83"/>
      <c r="C83"/>
      <c r="D83"/>
      <c r="E83"/>
      <c r="F83"/>
      <c r="G83"/>
      <c r="H83"/>
      <c r="I83"/>
      <c r="J83"/>
      <c r="K83"/>
      <c r="L83"/>
      <c r="M83"/>
    </row>
    <row r="84" spans="2:13">
      <c r="B84"/>
      <c r="C84"/>
      <c r="D84"/>
      <c r="E84"/>
      <c r="F84"/>
      <c r="G84"/>
      <c r="H84"/>
      <c r="I84"/>
      <c r="J84"/>
      <c r="K84"/>
      <c r="L84"/>
      <c r="M84"/>
    </row>
    <row r="85" spans="2:13">
      <c r="B85"/>
      <c r="C85"/>
      <c r="D85"/>
      <c r="E85"/>
      <c r="F85"/>
      <c r="G85"/>
      <c r="H85"/>
      <c r="I85"/>
      <c r="J85"/>
      <c r="K85"/>
      <c r="L85"/>
      <c r="M85"/>
    </row>
    <row r="86" spans="2:13">
      <c r="B86"/>
      <c r="C86"/>
      <c r="D86"/>
      <c r="E86"/>
      <c r="F86"/>
      <c r="G86"/>
      <c r="H86"/>
      <c r="I86"/>
      <c r="J86"/>
      <c r="K86"/>
      <c r="L86"/>
      <c r="M86"/>
    </row>
    <row r="87" spans="2:13">
      <c r="B87"/>
      <c r="C87"/>
      <c r="D87"/>
      <c r="E87"/>
      <c r="F87"/>
      <c r="G87"/>
      <c r="H87"/>
      <c r="I87"/>
      <c r="J87"/>
      <c r="K87"/>
      <c r="L87"/>
      <c r="M87"/>
    </row>
    <row r="88" spans="2:13">
      <c r="B88"/>
      <c r="C88"/>
      <c r="D88"/>
      <c r="E88"/>
      <c r="F88"/>
      <c r="G88"/>
      <c r="H88"/>
      <c r="I88"/>
      <c r="J88"/>
      <c r="K88"/>
      <c r="L88"/>
      <c r="M88"/>
    </row>
    <row r="89" spans="2:13">
      <c r="B89"/>
      <c r="C89"/>
      <c r="D89"/>
      <c r="E89"/>
      <c r="F89"/>
      <c r="G89"/>
      <c r="H89"/>
      <c r="I89"/>
      <c r="J89"/>
      <c r="K89"/>
      <c r="L89"/>
      <c r="M89"/>
    </row>
    <row r="90" spans="2:13">
      <c r="B90"/>
      <c r="C90"/>
      <c r="D90"/>
      <c r="E90"/>
      <c r="F90"/>
      <c r="G90"/>
      <c r="H90"/>
      <c r="I90"/>
      <c r="J90"/>
      <c r="K90"/>
      <c r="L90"/>
      <c r="M90"/>
    </row>
    <row r="91" spans="2:13">
      <c r="B91"/>
      <c r="C91"/>
      <c r="D91"/>
      <c r="E91"/>
      <c r="F91"/>
      <c r="G91"/>
      <c r="H91"/>
      <c r="I91"/>
      <c r="J91"/>
      <c r="K91"/>
      <c r="L91"/>
      <c r="M91"/>
    </row>
  </sheetData>
  <autoFilter ref="B2:M55" xr:uid="{00000000-0009-0000-0000-000007000000}">
    <sortState xmlns:xlrd2="http://schemas.microsoft.com/office/spreadsheetml/2017/richdata2" ref="B3:M55">
      <sortCondition descending="1" ref="I2:I54"/>
    </sortState>
  </autoFilter>
  <conditionalFormatting sqref="D1:D2">
    <cfRule type="duplicateValues" dxfId="17" priority="5498"/>
    <cfRule type="duplicateValues" dxfId="16" priority="5500"/>
    <cfRule type="duplicateValues" dxfId="15" priority="5506"/>
  </conditionalFormatting>
  <conditionalFormatting sqref="D2">
    <cfRule type="duplicateValues" dxfId="14" priority="5499"/>
  </conditionalFormatting>
  <conditionalFormatting sqref="E3:E47">
    <cfRule type="cellIs" dxfId="13" priority="13" operator="equal">
      <formula>0</formula>
    </cfRule>
  </conditionalFormatting>
  <conditionalFormatting sqref="F3:I47">
    <cfRule type="duplicateValues" dxfId="12" priority="5510"/>
    <cfRule type="duplicateValues" dxfId="11" priority="5511"/>
  </conditionalFormatting>
  <conditionalFormatting sqref="M3:M47">
    <cfRule type="cellIs" dxfId="10" priority="24" operator="equal">
      <formula>"C"</formula>
    </cfRule>
    <cfRule type="cellIs" dxfId="9" priority="25" operator="equal">
      <formula>"B"</formula>
    </cfRule>
    <cfRule type="cellIs" dxfId="8" priority="26" operator="equal">
      <formula>"A"</formula>
    </cfRule>
  </conditionalFormatting>
  <pageMargins left="0.511811024" right="0.511811024" top="0.21947916666666667" bottom="0.78740157499999996" header="0.31496062000000002" footer="0.31496062000000002"/>
  <pageSetup paperSize="9" scale="43" orientation="portrait" r:id="rId1"/>
  <colBreaks count="1" manualBreakCount="1">
    <brk id="13"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7">
    <pageSetUpPr fitToPage="1"/>
  </sheetPr>
  <dimension ref="A1:M330"/>
  <sheetViews>
    <sheetView view="pageBreakPreview" topLeftCell="A4" zoomScaleNormal="100" zoomScaleSheetLayoutView="100" zoomScalePageLayoutView="85" workbookViewId="0">
      <selection activeCell="H22" sqref="H22:I22"/>
    </sheetView>
  </sheetViews>
  <sheetFormatPr defaultColWidth="9.140625" defaultRowHeight="15.75"/>
  <cols>
    <col min="1" max="1" width="13.28515625" style="136" bestFit="1" customWidth="1"/>
    <col min="2" max="2" width="97.140625" style="92" customWidth="1"/>
    <col min="3" max="3" width="8.85546875" style="149" bestFit="1" customWidth="1"/>
    <col min="4" max="4" width="15" style="312" customWidth="1"/>
    <col min="5" max="5" width="13.85546875" style="184" customWidth="1"/>
    <col min="6" max="6" width="15.7109375" style="144" customWidth="1"/>
    <col min="7" max="7" width="17.85546875" style="144" customWidth="1"/>
    <col min="8" max="8" width="17.85546875" style="144" bestFit="1" customWidth="1"/>
    <col min="9" max="9" width="2.5703125" style="102" hidden="1" customWidth="1"/>
    <col min="10" max="10" width="8.28515625" style="153" hidden="1" customWidth="1"/>
    <col min="11" max="11" width="3.7109375" style="140" customWidth="1"/>
    <col min="12" max="12" width="12.42578125" style="100" bestFit="1" customWidth="1"/>
    <col min="13" max="16384" width="9.140625" style="100"/>
  </cols>
  <sheetData>
    <row r="1" spans="1:13" ht="20.25">
      <c r="A1" s="290" t="s">
        <v>0</v>
      </c>
      <c r="B1" s="96"/>
      <c r="C1" s="97"/>
      <c r="D1" s="97"/>
      <c r="E1" s="291"/>
      <c r="F1" s="98"/>
      <c r="G1" s="99"/>
      <c r="H1" s="98"/>
      <c r="I1" s="98"/>
      <c r="J1" s="151"/>
      <c r="K1" s="152"/>
    </row>
    <row r="2" spans="1:13" ht="20.25">
      <c r="A2" s="103" t="s">
        <v>3</v>
      </c>
      <c r="B2" s="346" t="str">
        <f>'CLIENTE-OBJETO'!B2</f>
        <v>PREFEITURA MUNICIPAL DE SANTA BRANCA</v>
      </c>
      <c r="C2" s="89"/>
      <c r="D2" s="89"/>
      <c r="E2" s="161"/>
      <c r="F2" s="89"/>
      <c r="G2" s="89"/>
      <c r="H2" s="89"/>
      <c r="I2" s="89"/>
      <c r="J2" s="154"/>
      <c r="K2" s="100"/>
    </row>
    <row r="3" spans="1:13" ht="20.25">
      <c r="A3" s="103" t="s">
        <v>8</v>
      </c>
      <c r="B3" s="346" t="str">
        <f>'CLIENTE-OBJETO'!B3</f>
        <v>PROJETO DE INFRAESTRUTURA - RUA LARANJEIRAS</v>
      </c>
      <c r="C3" s="89"/>
      <c r="D3" s="89"/>
      <c r="E3" s="161"/>
      <c r="F3" s="89"/>
      <c r="G3" s="89"/>
      <c r="H3" s="89"/>
      <c r="I3" s="89"/>
      <c r="J3" s="154"/>
      <c r="K3" s="100"/>
    </row>
    <row r="4" spans="1:13" ht="20.25">
      <c r="A4" s="103" t="s">
        <v>11</v>
      </c>
      <c r="B4" s="5" t="str">
        <f>'CLIENTE-OBJETO'!B4</f>
        <v>RUA LARANJEIRAS - SANTA BRANCA/SP</v>
      </c>
      <c r="C4" s="89"/>
      <c r="D4" s="89"/>
      <c r="E4" s="161"/>
      <c r="F4" s="89"/>
      <c r="G4" s="89"/>
      <c r="H4" s="89"/>
      <c r="I4" s="89"/>
      <c r="J4" s="155"/>
      <c r="K4" s="102"/>
    </row>
    <row r="5" spans="1:13" ht="18">
      <c r="A5" s="95" t="str">
        <f>'CLIENTE-OBJETO'!A10</f>
        <v>Data:</v>
      </c>
      <c r="B5" s="323">
        <f ca="1">'CLIENTE-OBJETO'!B10</f>
        <v>45947</v>
      </c>
      <c r="C5" s="89"/>
      <c r="D5" s="89"/>
      <c r="E5" s="161"/>
      <c r="F5" s="89"/>
      <c r="G5" s="89"/>
      <c r="H5" s="89"/>
      <c r="I5" s="89"/>
      <c r="J5" s="154"/>
      <c r="K5" s="100"/>
    </row>
    <row r="6" spans="1:13">
      <c r="A6" s="292"/>
      <c r="B6" s="293"/>
      <c r="C6" s="89"/>
      <c r="D6" s="89"/>
      <c r="E6" s="161"/>
      <c r="F6" s="89"/>
      <c r="G6" s="89"/>
      <c r="H6" s="89"/>
      <c r="I6" s="89"/>
      <c r="J6" s="154"/>
      <c r="K6" s="100"/>
    </row>
    <row r="7" spans="1:13" ht="15" customHeight="1">
      <c r="A7" s="101"/>
      <c r="B7" s="89"/>
      <c r="C7" s="89"/>
      <c r="D7" s="294"/>
      <c r="E7" s="89"/>
      <c r="F7" s="89"/>
      <c r="G7" s="89"/>
      <c r="H7" s="89"/>
      <c r="I7" s="104"/>
      <c r="J7" s="162"/>
      <c r="K7" s="295"/>
    </row>
    <row r="8" spans="1:13" ht="33.950000000000003" customHeight="1">
      <c r="A8" s="296"/>
      <c r="B8" s="724" t="s">
        <v>327</v>
      </c>
      <c r="C8" s="724"/>
      <c r="D8" s="724"/>
      <c r="E8" s="724"/>
      <c r="F8" s="724"/>
      <c r="G8" s="724"/>
      <c r="H8" s="296"/>
      <c r="I8" s="104"/>
      <c r="J8" s="162"/>
      <c r="K8" s="297"/>
    </row>
    <row r="9" spans="1:13" ht="15" customHeight="1">
      <c r="A9" s="89"/>
      <c r="B9" s="89"/>
      <c r="C9" s="89"/>
      <c r="D9" s="294"/>
      <c r="E9" s="89"/>
      <c r="F9" s="89"/>
      <c r="G9" s="89"/>
      <c r="H9" s="89"/>
      <c r="I9" s="104"/>
      <c r="J9" s="162"/>
      <c r="K9" s="295"/>
    </row>
    <row r="10" spans="1:13" ht="15" customHeight="1">
      <c r="A10" s="137"/>
      <c r="B10" s="89"/>
      <c r="D10" s="857" t="s">
        <v>54</v>
      </c>
      <c r="E10" s="858"/>
      <c r="F10" s="858"/>
      <c r="G10" s="859"/>
      <c r="H10" s="163"/>
      <c r="I10" s="104"/>
      <c r="J10" s="162"/>
      <c r="K10" s="295"/>
    </row>
    <row r="11" spans="1:13" s="166" customFormat="1" ht="15" customHeight="1">
      <c r="A11" s="768" t="s">
        <v>144</v>
      </c>
      <c r="B11" s="768" t="s">
        <v>328</v>
      </c>
      <c r="C11" s="768" t="s">
        <v>66</v>
      </c>
      <c r="D11" s="856" t="s">
        <v>63</v>
      </c>
      <c r="E11" s="856"/>
      <c r="F11" s="856"/>
      <c r="G11" s="856">
        <f ca="1">RESUMO!E11</f>
        <v>1038925.37</v>
      </c>
      <c r="H11" s="855" t="s">
        <v>329</v>
      </c>
      <c r="I11" s="104"/>
      <c r="J11" s="162"/>
      <c r="K11" s="295"/>
    </row>
    <row r="12" spans="1:13" s="166" customFormat="1">
      <c r="A12" s="768"/>
      <c r="B12" s="768"/>
      <c r="C12" s="768"/>
      <c r="D12" s="856"/>
      <c r="E12" s="856"/>
      <c r="F12" s="856"/>
      <c r="G12" s="856"/>
      <c r="H12" s="856"/>
      <c r="I12" s="167"/>
      <c r="J12" s="168"/>
      <c r="K12" s="295"/>
    </row>
    <row r="13" spans="1:13" s="165" customFormat="1" ht="32.450000000000003" customHeight="1">
      <c r="A13" s="768"/>
      <c r="B13" s="768"/>
      <c r="C13" s="768"/>
      <c r="D13" s="298" t="s">
        <v>67</v>
      </c>
      <c r="E13" s="169" t="s">
        <v>68</v>
      </c>
      <c r="F13" s="169" t="s">
        <v>69</v>
      </c>
      <c r="G13" s="169" t="s">
        <v>57</v>
      </c>
      <c r="H13" s="169" t="s">
        <v>168</v>
      </c>
      <c r="I13" s="167"/>
      <c r="J13" s="168"/>
      <c r="K13" s="299"/>
    </row>
    <row r="14" spans="1:13" s="149" customFormat="1" ht="33" customHeight="1">
      <c r="A14" s="300">
        <f>'CURVA ABC'!B3</f>
        <v>5003</v>
      </c>
      <c r="B14" s="301" t="str">
        <f>'CURVA ABC'!E3</f>
        <v>Base de brita graduada</v>
      </c>
      <c r="C14" s="301" t="str">
        <f>'CURVA ABC'!F3</f>
        <v>M3</v>
      </c>
      <c r="D14" s="302">
        <f>'CURVA ABC'!G3</f>
        <v>656</v>
      </c>
      <c r="E14" s="303">
        <f>VLOOKUP('CURVA ABC'!B3,'Plan. Orçamentária'!$D$15:$L$75,7,FALSE)</f>
        <v>271.33999999999997</v>
      </c>
      <c r="F14" s="304">
        <f>'CURVA ABC'!H3</f>
        <v>327.58999999999997</v>
      </c>
      <c r="G14" s="304">
        <f>'CURVA ABC'!I3</f>
        <v>214899.04</v>
      </c>
      <c r="H14" s="556">
        <f t="shared" ref="H14" ca="1" si="0">IF(G14/$G$11&gt;0.0399,D14/2,0)</f>
        <v>328</v>
      </c>
      <c r="I14" s="306"/>
      <c r="J14" s="307"/>
      <c r="L14" s="548" t="e">
        <f>'CURVA ABC'!K3</f>
        <v>#N/A</v>
      </c>
      <c r="M14" s="308"/>
    </row>
    <row r="15" spans="1:13" s="149" customFormat="1" ht="33" customHeight="1">
      <c r="A15" s="300">
        <f>'CURVA ABC'!B4</f>
        <v>5006</v>
      </c>
      <c r="B15" s="301" t="str">
        <f>'CURVA ABC'!E4</f>
        <v>Camada de rolamento em concreto betuminoso usinado quente - CBUQ</v>
      </c>
      <c r="C15" s="301" t="str">
        <f>'CURVA ABC'!F4</f>
        <v>M3</v>
      </c>
      <c r="D15" s="302">
        <f>'CURVA ABC'!G4</f>
        <v>104.96</v>
      </c>
      <c r="E15" s="303">
        <f>VLOOKUP('CURVA ABC'!B4,'Plan. Orçamentária'!$D$15:$L$75,7,FALSE)</f>
        <v>1583.39</v>
      </c>
      <c r="F15" s="304">
        <f>'CURVA ABC'!H4</f>
        <v>1911.63</v>
      </c>
      <c r="G15" s="304">
        <f>'CURVA ABC'!I4</f>
        <v>200644.68</v>
      </c>
      <c r="H15" s="556">
        <f t="shared" ref="H15:H20" ca="1" si="1">IF(G15/$G$11&gt;0.0399,D15/2,0)</f>
        <v>52.48</v>
      </c>
      <c r="I15" s="306"/>
      <c r="J15" s="307"/>
      <c r="L15" s="548" t="e">
        <f>'CURVA ABC'!K4</f>
        <v>#N/A</v>
      </c>
    </row>
    <row r="16" spans="1:13" s="149" customFormat="1" ht="33" customHeight="1">
      <c r="A16" s="300">
        <f>'CURVA ABC'!B5</f>
        <v>6003</v>
      </c>
      <c r="B16" s="301" t="str">
        <f>'CURVA ABC'!E5</f>
        <v>Concreto usinado, fck = 20 MPa - para bombeamento</v>
      </c>
      <c r="C16" s="301" t="str">
        <f>'CURVA ABC'!F5</f>
        <v>M3</v>
      </c>
      <c r="D16" s="302">
        <f>'CURVA ABC'!G5</f>
        <v>149.44</v>
      </c>
      <c r="E16" s="303">
        <f>VLOOKUP('CURVA ABC'!B5,'Plan. Orçamentária'!$D$15:$L$75,7,FALSE)</f>
        <v>543.1</v>
      </c>
      <c r="F16" s="304">
        <f>'CURVA ABC'!H5</f>
        <v>655.68</v>
      </c>
      <c r="G16" s="304">
        <f>'CURVA ABC'!I5</f>
        <v>97984.82</v>
      </c>
      <c r="H16" s="556">
        <f t="shared" ca="1" si="1"/>
        <v>74.72</v>
      </c>
      <c r="I16" s="306"/>
      <c r="J16" s="307"/>
      <c r="L16" s="548" t="e">
        <f>'CURVA ABC'!K5</f>
        <v>#N/A</v>
      </c>
    </row>
    <row r="17" spans="1:12" s="149" customFormat="1" ht="33" hidden="1" customHeight="1">
      <c r="A17" s="300">
        <f>'CURVA ABC'!B6</f>
        <v>7002</v>
      </c>
      <c r="B17" s="301" t="str">
        <f>'CURVA ABC'!E6</f>
        <v>Sinalização horizontal em massa termoplástica à quente por aspersão, espessura de 1,5 mm, para faixas</v>
      </c>
      <c r="C17" s="301" t="str">
        <f>'CURVA ABC'!F6</f>
        <v>M2</v>
      </c>
      <c r="D17" s="302">
        <f>'CURVA ABC'!G6</f>
        <v>0</v>
      </c>
      <c r="E17" s="303" t="e">
        <f>VLOOKUP('CURVA ABC'!B6,'Plan. Orçamentária'!$D$15:$L$75,7,FALSE)</f>
        <v>#N/A</v>
      </c>
      <c r="F17" s="304">
        <f>'CURVA ABC'!H6</f>
        <v>102.45</v>
      </c>
      <c r="G17" s="304">
        <f>'CURVA ABC'!I6</f>
        <v>0</v>
      </c>
      <c r="H17" s="556">
        <f t="shared" ca="1" si="1"/>
        <v>0</v>
      </c>
      <c r="I17" s="306"/>
      <c r="J17" s="307"/>
      <c r="L17" s="548" t="e">
        <f>'CURVA ABC'!K6</f>
        <v>#N/A</v>
      </c>
    </row>
    <row r="18" spans="1:12" s="149" customFormat="1" ht="33" customHeight="1">
      <c r="A18" s="300">
        <f>'CURVA ABC'!B7</f>
        <v>6001</v>
      </c>
      <c r="B18" s="301" t="str">
        <f>'CURVA ABC'!E7</f>
        <v>Execução de perfil extrusado no local, sem concreto</v>
      </c>
      <c r="C18" s="301" t="str">
        <f>'CURVA ABC'!F7</f>
        <v>M3</v>
      </c>
      <c r="D18" s="302">
        <f>'CURVA ABC'!G7</f>
        <v>149.44</v>
      </c>
      <c r="E18" s="303">
        <f>VLOOKUP('CURVA ABC'!B7,'Plan. Orçamentária'!$D$15:$L$75,7,FALSE)</f>
        <v>446.55</v>
      </c>
      <c r="F18" s="304">
        <f>'CURVA ABC'!H7</f>
        <v>539.12</v>
      </c>
      <c r="G18" s="304">
        <f>'CURVA ABC'!I7</f>
        <v>80566.09</v>
      </c>
      <c r="H18" s="556">
        <f t="shared" ca="1" si="1"/>
        <v>74.72</v>
      </c>
      <c r="I18" s="306"/>
      <c r="J18" s="307"/>
      <c r="L18" s="548" t="e">
        <f>'CURVA ABC'!K7</f>
        <v>#N/A</v>
      </c>
    </row>
    <row r="19" spans="1:12" s="149" customFormat="1" ht="33" hidden="1" customHeight="1">
      <c r="A19" s="300">
        <f>'CURVA ABC'!B8</f>
        <v>6002</v>
      </c>
      <c r="B19" s="301" t="str">
        <f>'CURVA ABC'!E8</f>
        <v>Base em concreto com fck de 20 MPa, para guias, sarjetas ou sarjetões</v>
      </c>
      <c r="C19" s="301" t="str">
        <f>'CURVA ABC'!F8</f>
        <v>M3</v>
      </c>
      <c r="D19" s="302">
        <f>'CURVA ABC'!G8</f>
        <v>88.02</v>
      </c>
      <c r="E19" s="303">
        <f>VLOOKUP('CURVA ABC'!B8,'Plan. Orçamentária'!$D$15:$L$75,7,FALSE)</f>
        <v>603.30999999999995</v>
      </c>
      <c r="F19" s="304">
        <f>'CURVA ABC'!H8</f>
        <v>728.38</v>
      </c>
      <c r="G19" s="304">
        <f>'CURVA ABC'!I8</f>
        <v>64112.01</v>
      </c>
      <c r="H19" s="556">
        <f t="shared" ca="1" si="1"/>
        <v>44.01</v>
      </c>
      <c r="I19" s="306"/>
      <c r="J19" s="307"/>
      <c r="L19" s="548" t="e">
        <f>'CURVA ABC'!K8</f>
        <v>#N/A</v>
      </c>
    </row>
    <row r="20" spans="1:12" s="149" customFormat="1" ht="33" hidden="1" customHeight="1">
      <c r="A20" s="300">
        <f>'CURVA ABC'!B9</f>
        <v>10001</v>
      </c>
      <c r="B20" s="301" t="str">
        <f>'CURVA ABC'!E9</f>
        <v>PROJETO EXECUTIVO (PRANCHA A1)</v>
      </c>
      <c r="C20" s="301" t="str">
        <f>'CURVA ABC'!F9</f>
        <v>UN</v>
      </c>
      <c r="D20" s="302">
        <f>'CURVA ABC'!G9</f>
        <v>0</v>
      </c>
      <c r="E20" s="303" t="e">
        <f>VLOOKUP('CURVA ABC'!B9,'Plan. Orçamentária'!$D$15:$L$75,7,FALSE)</f>
        <v>#N/A</v>
      </c>
      <c r="F20" s="304">
        <f>'CURVA ABC'!H9</f>
        <v>6573.8</v>
      </c>
      <c r="G20" s="304">
        <f>'CURVA ABC'!I9</f>
        <v>0</v>
      </c>
      <c r="H20" s="556">
        <f t="shared" ca="1" si="1"/>
        <v>0</v>
      </c>
      <c r="I20" s="306"/>
      <c r="J20" s="307"/>
      <c r="L20" s="548" t="e">
        <f>'CURVA ABC'!K9</f>
        <v>#N/A</v>
      </c>
    </row>
    <row r="21" spans="1:12" s="149" customFormat="1" hidden="1">
      <c r="A21" s="300" t="e">
        <f>'CURVA ABC'!#REF!</f>
        <v>#REF!</v>
      </c>
      <c r="B21" s="301" t="e">
        <f>'CURVA ABC'!#REF!</f>
        <v>#REF!</v>
      </c>
      <c r="C21" s="301" t="e">
        <f>'CURVA ABC'!#REF!</f>
        <v>#REF!</v>
      </c>
      <c r="D21" s="302" t="e">
        <f>'CURVA ABC'!#REF!</f>
        <v>#REF!</v>
      </c>
      <c r="E21" s="303" t="e">
        <f>VLOOKUP('CURVA ABC'!#REF!,'Plan. Orçamentária'!$D$15:$L$75,7,FALSE)</f>
        <v>#REF!</v>
      </c>
      <c r="F21" s="304" t="e">
        <f>'CURVA ABC'!#REF!</f>
        <v>#REF!</v>
      </c>
      <c r="G21" s="304" t="e">
        <f>'CURVA ABC'!#REF!</f>
        <v>#REF!</v>
      </c>
      <c r="H21" s="556" t="e">
        <f t="shared" ref="H21:H78" ca="1" si="2">IF(G21/$G$11&gt;0.0399,D21/2,0)</f>
        <v>#REF!</v>
      </c>
      <c r="I21" s="306"/>
      <c r="J21" s="307"/>
      <c r="L21" s="548" t="e">
        <f>'CURVA ABC'!#REF!</f>
        <v>#REF!</v>
      </c>
    </row>
    <row r="22" spans="1:12" s="149" customFormat="1" hidden="1">
      <c r="A22" s="300" t="e">
        <f>'CURVA ABC'!#REF!</f>
        <v>#REF!</v>
      </c>
      <c r="B22" s="301" t="e">
        <f>'CURVA ABC'!#REF!</f>
        <v>#REF!</v>
      </c>
      <c r="C22" s="301" t="e">
        <f>'CURVA ABC'!#REF!</f>
        <v>#REF!</v>
      </c>
      <c r="D22" s="302" t="e">
        <f>'CURVA ABC'!#REF!</f>
        <v>#REF!</v>
      </c>
      <c r="E22" s="303" t="e">
        <f>VLOOKUP('CURVA ABC'!#REF!,'Plan. Orçamentária'!$D$15:$L$75,7,FALSE)</f>
        <v>#REF!</v>
      </c>
      <c r="F22" s="304" t="e">
        <f>'CURVA ABC'!#REF!</f>
        <v>#REF!</v>
      </c>
      <c r="G22" s="304" t="e">
        <f>'CURVA ABC'!#REF!</f>
        <v>#REF!</v>
      </c>
      <c r="H22" s="305" t="e">
        <f t="shared" ca="1" si="2"/>
        <v>#REF!</v>
      </c>
      <c r="I22" s="306"/>
      <c r="J22" s="307"/>
      <c r="L22" s="548" t="e">
        <f>'CURVA ABC'!#REF!</f>
        <v>#REF!</v>
      </c>
    </row>
    <row r="23" spans="1:12" s="149" customFormat="1" hidden="1">
      <c r="A23" s="300" t="e">
        <f>'CURVA ABC'!#REF!</f>
        <v>#REF!</v>
      </c>
      <c r="B23" s="301" t="e">
        <f>'CURVA ABC'!#REF!</f>
        <v>#REF!</v>
      </c>
      <c r="C23" s="301" t="e">
        <f>'CURVA ABC'!#REF!</f>
        <v>#REF!</v>
      </c>
      <c r="D23" s="302" t="e">
        <f>'CURVA ABC'!#REF!</f>
        <v>#REF!</v>
      </c>
      <c r="E23" s="303" t="e">
        <f>VLOOKUP('CURVA ABC'!#REF!,'Plan. Orçamentária'!$D$15:$L$75,7,FALSE)</f>
        <v>#REF!</v>
      </c>
      <c r="F23" s="304" t="e">
        <f>'CURVA ABC'!#REF!</f>
        <v>#REF!</v>
      </c>
      <c r="G23" s="304" t="e">
        <f>'CURVA ABC'!#REF!</f>
        <v>#REF!</v>
      </c>
      <c r="H23" s="305" t="e">
        <f t="shared" ca="1" si="2"/>
        <v>#REF!</v>
      </c>
      <c r="I23" s="306"/>
      <c r="J23" s="307"/>
      <c r="L23" s="548" t="e">
        <f>'CURVA ABC'!#REF!</f>
        <v>#REF!</v>
      </c>
    </row>
    <row r="24" spans="1:12" s="149" customFormat="1" hidden="1">
      <c r="A24" s="300" t="e">
        <f>'CURVA ABC'!#REF!</f>
        <v>#REF!</v>
      </c>
      <c r="B24" s="301" t="e">
        <f>'CURVA ABC'!#REF!</f>
        <v>#REF!</v>
      </c>
      <c r="C24" s="301" t="e">
        <f>'CURVA ABC'!#REF!</f>
        <v>#REF!</v>
      </c>
      <c r="D24" s="302" t="e">
        <f>'CURVA ABC'!#REF!</f>
        <v>#REF!</v>
      </c>
      <c r="E24" s="303" t="e">
        <f>VLOOKUP('CURVA ABC'!#REF!,'Plan. Orçamentária'!$D$15:$L$75,7,FALSE)</f>
        <v>#REF!</v>
      </c>
      <c r="F24" s="304" t="e">
        <f>'CURVA ABC'!#REF!</f>
        <v>#REF!</v>
      </c>
      <c r="G24" s="304" t="e">
        <f>'CURVA ABC'!#REF!</f>
        <v>#REF!</v>
      </c>
      <c r="H24" s="305" t="e">
        <f t="shared" ca="1" si="2"/>
        <v>#REF!</v>
      </c>
      <c r="I24" s="306"/>
      <c r="J24" s="307"/>
      <c r="L24" s="548" t="e">
        <f>'CURVA ABC'!#REF!</f>
        <v>#REF!</v>
      </c>
    </row>
    <row r="25" spans="1:12" s="149" customFormat="1" hidden="1">
      <c r="A25" s="300" t="e">
        <f>'CURVA ABC'!#REF!</f>
        <v>#REF!</v>
      </c>
      <c r="B25" s="301" t="e">
        <f>'CURVA ABC'!#REF!</f>
        <v>#REF!</v>
      </c>
      <c r="C25" s="301" t="e">
        <f>'CURVA ABC'!#REF!</f>
        <v>#REF!</v>
      </c>
      <c r="D25" s="302" t="e">
        <f>'CURVA ABC'!#REF!</f>
        <v>#REF!</v>
      </c>
      <c r="E25" s="303" t="e">
        <f>VLOOKUP('CURVA ABC'!#REF!,'Plan. Orçamentária'!$D$15:$L$75,7,FALSE)</f>
        <v>#REF!</v>
      </c>
      <c r="F25" s="304" t="e">
        <f>'CURVA ABC'!#REF!</f>
        <v>#REF!</v>
      </c>
      <c r="G25" s="304" t="e">
        <f>'CURVA ABC'!#REF!</f>
        <v>#REF!</v>
      </c>
      <c r="H25" s="305" t="e">
        <f t="shared" ca="1" si="2"/>
        <v>#REF!</v>
      </c>
      <c r="I25" s="306"/>
      <c r="J25" s="307"/>
      <c r="L25" s="548" t="e">
        <f>'CURVA ABC'!#REF!</f>
        <v>#REF!</v>
      </c>
    </row>
    <row r="26" spans="1:12" s="149" customFormat="1" hidden="1">
      <c r="A26" s="300" t="e">
        <f>'CURVA ABC'!#REF!</f>
        <v>#REF!</v>
      </c>
      <c r="B26" s="301" t="e">
        <f>'CURVA ABC'!#REF!</f>
        <v>#REF!</v>
      </c>
      <c r="C26" s="301" t="e">
        <f>'CURVA ABC'!#REF!</f>
        <v>#REF!</v>
      </c>
      <c r="D26" s="302" t="e">
        <f>'CURVA ABC'!#REF!</f>
        <v>#REF!</v>
      </c>
      <c r="E26" s="303" t="e">
        <f>VLOOKUP('CURVA ABC'!#REF!,'Plan. Orçamentária'!$D$15:$L$75,7,FALSE)</f>
        <v>#REF!</v>
      </c>
      <c r="F26" s="304" t="e">
        <f>'CURVA ABC'!#REF!</f>
        <v>#REF!</v>
      </c>
      <c r="G26" s="304" t="e">
        <f>'CURVA ABC'!#REF!</f>
        <v>#REF!</v>
      </c>
      <c r="H26" s="305" t="e">
        <f t="shared" ca="1" si="2"/>
        <v>#REF!</v>
      </c>
      <c r="I26" s="306"/>
      <c r="J26" s="307"/>
      <c r="L26" s="548" t="e">
        <f>'CURVA ABC'!#REF!</f>
        <v>#REF!</v>
      </c>
    </row>
    <row r="27" spans="1:12" s="166" customFormat="1" hidden="1">
      <c r="A27" s="300" t="e">
        <f>'CURVA ABC'!#REF!</f>
        <v>#REF!</v>
      </c>
      <c r="B27" s="301" t="e">
        <f>'CURVA ABC'!#REF!</f>
        <v>#REF!</v>
      </c>
      <c r="C27" s="301" t="e">
        <f>'CURVA ABC'!#REF!</f>
        <v>#REF!</v>
      </c>
      <c r="D27" s="302" t="e">
        <f>'CURVA ABC'!#REF!</f>
        <v>#REF!</v>
      </c>
      <c r="E27" s="303" t="e">
        <f>VLOOKUP('CURVA ABC'!#REF!,'Plan. Orçamentária'!$D$15:$L$75,7,FALSE)</f>
        <v>#REF!</v>
      </c>
      <c r="F27" s="304" t="e">
        <f>'CURVA ABC'!#REF!</f>
        <v>#REF!</v>
      </c>
      <c r="G27" s="304" t="e">
        <f>'CURVA ABC'!#REF!</f>
        <v>#REF!</v>
      </c>
      <c r="H27" s="305" t="e">
        <f t="shared" ca="1" si="2"/>
        <v>#REF!</v>
      </c>
      <c r="I27" s="306"/>
      <c r="J27" s="307"/>
      <c r="K27" s="149"/>
      <c r="L27" s="548" t="e">
        <f>'CURVA ABC'!#REF!</f>
        <v>#REF!</v>
      </c>
    </row>
    <row r="28" spans="1:12" s="149" customFormat="1" hidden="1">
      <c r="A28" s="300" t="e">
        <f>'CURVA ABC'!#REF!</f>
        <v>#REF!</v>
      </c>
      <c r="B28" s="301" t="e">
        <f>'CURVA ABC'!#REF!</f>
        <v>#REF!</v>
      </c>
      <c r="C28" s="301" t="e">
        <f>'CURVA ABC'!#REF!</f>
        <v>#REF!</v>
      </c>
      <c r="D28" s="302" t="e">
        <f>'CURVA ABC'!#REF!</f>
        <v>#REF!</v>
      </c>
      <c r="E28" s="303" t="e">
        <f>VLOOKUP('CURVA ABC'!#REF!,'Plan. Orçamentária'!$D$15:$L$75,7,FALSE)</f>
        <v>#REF!</v>
      </c>
      <c r="F28" s="304" t="e">
        <f>'CURVA ABC'!#REF!</f>
        <v>#REF!</v>
      </c>
      <c r="G28" s="304" t="e">
        <f>'CURVA ABC'!#REF!</f>
        <v>#REF!</v>
      </c>
      <c r="H28" s="305" t="e">
        <f t="shared" ca="1" si="2"/>
        <v>#REF!</v>
      </c>
      <c r="I28" s="306"/>
      <c r="J28" s="307"/>
      <c r="L28" s="548" t="e">
        <f>'CURVA ABC'!#REF!</f>
        <v>#REF!</v>
      </c>
    </row>
    <row r="29" spans="1:12" s="149" customFormat="1" hidden="1">
      <c r="A29" s="300" t="e">
        <f>'CURVA ABC'!#REF!</f>
        <v>#REF!</v>
      </c>
      <c r="B29" s="301" t="e">
        <f>'CURVA ABC'!#REF!</f>
        <v>#REF!</v>
      </c>
      <c r="C29" s="301" t="e">
        <f>'CURVA ABC'!#REF!</f>
        <v>#REF!</v>
      </c>
      <c r="D29" s="302" t="e">
        <f>'CURVA ABC'!#REF!</f>
        <v>#REF!</v>
      </c>
      <c r="E29" s="303" t="e">
        <f>VLOOKUP('CURVA ABC'!#REF!,'Plan. Orçamentária'!$D$15:$L$75,7,FALSE)</f>
        <v>#REF!</v>
      </c>
      <c r="F29" s="304" t="e">
        <f>'CURVA ABC'!#REF!</f>
        <v>#REF!</v>
      </c>
      <c r="G29" s="304" t="e">
        <f>'CURVA ABC'!#REF!</f>
        <v>#REF!</v>
      </c>
      <c r="H29" s="305" t="e">
        <f t="shared" ca="1" si="2"/>
        <v>#REF!</v>
      </c>
      <c r="I29" s="306"/>
      <c r="J29" s="307"/>
      <c r="L29" s="548" t="e">
        <f>'CURVA ABC'!#REF!</f>
        <v>#REF!</v>
      </c>
    </row>
    <row r="30" spans="1:12" s="149" customFormat="1" hidden="1">
      <c r="A30" s="300" t="e">
        <f>'CURVA ABC'!#REF!</f>
        <v>#REF!</v>
      </c>
      <c r="B30" s="301" t="e">
        <f>'CURVA ABC'!#REF!</f>
        <v>#REF!</v>
      </c>
      <c r="C30" s="301" t="e">
        <f>'CURVA ABC'!#REF!</f>
        <v>#REF!</v>
      </c>
      <c r="D30" s="302" t="e">
        <f>'CURVA ABC'!#REF!</f>
        <v>#REF!</v>
      </c>
      <c r="E30" s="303" t="e">
        <f>VLOOKUP('CURVA ABC'!#REF!,'Plan. Orçamentária'!$D$15:$L$75,7,FALSE)</f>
        <v>#REF!</v>
      </c>
      <c r="F30" s="304" t="e">
        <f>'CURVA ABC'!#REF!</f>
        <v>#REF!</v>
      </c>
      <c r="G30" s="304" t="e">
        <f>'CURVA ABC'!#REF!</f>
        <v>#REF!</v>
      </c>
      <c r="H30" s="305" t="e">
        <f t="shared" ca="1" si="2"/>
        <v>#REF!</v>
      </c>
      <c r="I30" s="306"/>
      <c r="J30" s="307"/>
      <c r="L30" s="548" t="e">
        <f>'CURVA ABC'!#REF!</f>
        <v>#REF!</v>
      </c>
    </row>
    <row r="31" spans="1:12" s="149" customFormat="1" hidden="1">
      <c r="A31" s="300" t="e">
        <f>'CURVA ABC'!#REF!</f>
        <v>#REF!</v>
      </c>
      <c r="B31" s="301" t="e">
        <f>'CURVA ABC'!#REF!</f>
        <v>#REF!</v>
      </c>
      <c r="C31" s="301" t="e">
        <f>'CURVA ABC'!#REF!</f>
        <v>#REF!</v>
      </c>
      <c r="D31" s="302" t="e">
        <f>'CURVA ABC'!#REF!</f>
        <v>#REF!</v>
      </c>
      <c r="E31" s="303" t="e">
        <f>VLOOKUP('CURVA ABC'!#REF!,'Plan. Orçamentária'!$D$15:$L$75,7,FALSE)</f>
        <v>#REF!</v>
      </c>
      <c r="F31" s="304" t="e">
        <f>'CURVA ABC'!#REF!</f>
        <v>#REF!</v>
      </c>
      <c r="G31" s="304" t="e">
        <f>'CURVA ABC'!#REF!</f>
        <v>#REF!</v>
      </c>
      <c r="H31" s="305" t="e">
        <f t="shared" ca="1" si="2"/>
        <v>#REF!</v>
      </c>
      <c r="I31" s="306"/>
      <c r="J31" s="307"/>
      <c r="L31" s="548" t="e">
        <f>'CURVA ABC'!#REF!</f>
        <v>#REF!</v>
      </c>
    </row>
    <row r="32" spans="1:12" s="149" customFormat="1" hidden="1">
      <c r="A32" s="300" t="e">
        <f>'CURVA ABC'!#REF!</f>
        <v>#REF!</v>
      </c>
      <c r="B32" s="301" t="e">
        <f>'CURVA ABC'!#REF!</f>
        <v>#REF!</v>
      </c>
      <c r="C32" s="301" t="e">
        <f>'CURVA ABC'!#REF!</f>
        <v>#REF!</v>
      </c>
      <c r="D32" s="302" t="e">
        <f>'CURVA ABC'!#REF!</f>
        <v>#REF!</v>
      </c>
      <c r="E32" s="303" t="e">
        <f>VLOOKUP('CURVA ABC'!#REF!,'Plan. Orçamentária'!$D$15:$L$75,7,FALSE)</f>
        <v>#REF!</v>
      </c>
      <c r="F32" s="304" t="e">
        <f>'CURVA ABC'!#REF!</f>
        <v>#REF!</v>
      </c>
      <c r="G32" s="304" t="e">
        <f>'CURVA ABC'!#REF!</f>
        <v>#REF!</v>
      </c>
      <c r="H32" s="305" t="e">
        <f t="shared" ca="1" si="2"/>
        <v>#REF!</v>
      </c>
      <c r="I32" s="306"/>
      <c r="J32" s="307"/>
      <c r="L32" s="548" t="e">
        <f>'CURVA ABC'!#REF!</f>
        <v>#REF!</v>
      </c>
    </row>
    <row r="33" spans="1:12" s="149" customFormat="1" hidden="1">
      <c r="A33" s="300" t="e">
        <f>'CURVA ABC'!#REF!</f>
        <v>#REF!</v>
      </c>
      <c r="B33" s="301" t="e">
        <f>'CURVA ABC'!#REF!</f>
        <v>#REF!</v>
      </c>
      <c r="C33" s="301" t="e">
        <f>'CURVA ABC'!#REF!</f>
        <v>#REF!</v>
      </c>
      <c r="D33" s="302" t="e">
        <f>'CURVA ABC'!#REF!</f>
        <v>#REF!</v>
      </c>
      <c r="E33" s="303" t="e">
        <f>VLOOKUP('CURVA ABC'!#REF!,'Plan. Orçamentária'!$D$15:$L$75,7,FALSE)</f>
        <v>#REF!</v>
      </c>
      <c r="F33" s="304" t="e">
        <f>'CURVA ABC'!#REF!</f>
        <v>#REF!</v>
      </c>
      <c r="G33" s="304" t="e">
        <f>'CURVA ABC'!#REF!</f>
        <v>#REF!</v>
      </c>
      <c r="H33" s="305" t="e">
        <f t="shared" ca="1" si="2"/>
        <v>#REF!</v>
      </c>
      <c r="I33" s="306"/>
      <c r="J33" s="307"/>
      <c r="L33" s="548" t="e">
        <f>'CURVA ABC'!#REF!</f>
        <v>#REF!</v>
      </c>
    </row>
    <row r="34" spans="1:12" s="149" customFormat="1" hidden="1">
      <c r="A34" s="300" t="e">
        <f>'CURVA ABC'!#REF!</f>
        <v>#REF!</v>
      </c>
      <c r="B34" s="301" t="e">
        <f>'CURVA ABC'!#REF!</f>
        <v>#REF!</v>
      </c>
      <c r="C34" s="301" t="e">
        <f>'CURVA ABC'!#REF!</f>
        <v>#REF!</v>
      </c>
      <c r="D34" s="302" t="e">
        <f>'CURVA ABC'!#REF!</f>
        <v>#REF!</v>
      </c>
      <c r="E34" s="303" t="e">
        <f>VLOOKUP('CURVA ABC'!#REF!,'Plan. Orçamentária'!$D$15:$L$75,7,FALSE)</f>
        <v>#REF!</v>
      </c>
      <c r="F34" s="304" t="e">
        <f>'CURVA ABC'!#REF!</f>
        <v>#REF!</v>
      </c>
      <c r="G34" s="304" t="e">
        <f>'CURVA ABC'!#REF!</f>
        <v>#REF!</v>
      </c>
      <c r="H34" s="305" t="e">
        <f t="shared" ca="1" si="2"/>
        <v>#REF!</v>
      </c>
      <c r="I34" s="306"/>
      <c r="J34" s="307"/>
      <c r="L34" s="548" t="e">
        <f>'CURVA ABC'!#REF!</f>
        <v>#REF!</v>
      </c>
    </row>
    <row r="35" spans="1:12" s="149" customFormat="1" hidden="1">
      <c r="A35" s="300" t="e">
        <f>'CURVA ABC'!#REF!</f>
        <v>#REF!</v>
      </c>
      <c r="B35" s="301" t="e">
        <f>'CURVA ABC'!#REF!</f>
        <v>#REF!</v>
      </c>
      <c r="C35" s="301" t="e">
        <f>'CURVA ABC'!#REF!</f>
        <v>#REF!</v>
      </c>
      <c r="D35" s="302" t="e">
        <f>'CURVA ABC'!#REF!</f>
        <v>#REF!</v>
      </c>
      <c r="E35" s="303" t="e">
        <f>VLOOKUP('CURVA ABC'!#REF!,'Plan. Orçamentária'!$D$15:$L$75,7,FALSE)</f>
        <v>#REF!</v>
      </c>
      <c r="F35" s="304" t="e">
        <f>'CURVA ABC'!#REF!</f>
        <v>#REF!</v>
      </c>
      <c r="G35" s="304" t="e">
        <f>'CURVA ABC'!#REF!</f>
        <v>#REF!</v>
      </c>
      <c r="H35" s="305" t="e">
        <f t="shared" ca="1" si="2"/>
        <v>#REF!</v>
      </c>
      <c r="I35" s="306"/>
      <c r="J35" s="307"/>
      <c r="L35" s="548" t="e">
        <f>'CURVA ABC'!#REF!</f>
        <v>#REF!</v>
      </c>
    </row>
    <row r="36" spans="1:12" s="149" customFormat="1" hidden="1">
      <c r="A36" s="300" t="e">
        <f>'CURVA ABC'!#REF!</f>
        <v>#REF!</v>
      </c>
      <c r="B36" s="301" t="e">
        <f>'CURVA ABC'!#REF!</f>
        <v>#REF!</v>
      </c>
      <c r="C36" s="301" t="e">
        <f>'CURVA ABC'!#REF!</f>
        <v>#REF!</v>
      </c>
      <c r="D36" s="302" t="e">
        <f>'CURVA ABC'!#REF!</f>
        <v>#REF!</v>
      </c>
      <c r="E36" s="303" t="e">
        <f>VLOOKUP('CURVA ABC'!#REF!,'Plan. Orçamentária'!$D$15:$L$75,7,FALSE)</f>
        <v>#REF!</v>
      </c>
      <c r="F36" s="304" t="e">
        <f>'CURVA ABC'!#REF!</f>
        <v>#REF!</v>
      </c>
      <c r="G36" s="304" t="e">
        <f>'CURVA ABC'!#REF!</f>
        <v>#REF!</v>
      </c>
      <c r="H36" s="305" t="e">
        <f t="shared" ca="1" si="2"/>
        <v>#REF!</v>
      </c>
      <c r="I36" s="306"/>
      <c r="J36" s="307"/>
      <c r="L36" s="548" t="e">
        <f>'CURVA ABC'!#REF!</f>
        <v>#REF!</v>
      </c>
    </row>
    <row r="37" spans="1:12" s="149" customFormat="1" hidden="1">
      <c r="A37" s="300" t="e">
        <f>'CURVA ABC'!#REF!</f>
        <v>#REF!</v>
      </c>
      <c r="B37" s="301" t="e">
        <f>'CURVA ABC'!#REF!</f>
        <v>#REF!</v>
      </c>
      <c r="C37" s="301" t="e">
        <f>'CURVA ABC'!#REF!</f>
        <v>#REF!</v>
      </c>
      <c r="D37" s="302" t="e">
        <f>'CURVA ABC'!#REF!</f>
        <v>#REF!</v>
      </c>
      <c r="E37" s="303" t="e">
        <f>VLOOKUP('CURVA ABC'!#REF!,'Plan. Orçamentária'!$D$15:$L$75,7,FALSE)</f>
        <v>#REF!</v>
      </c>
      <c r="F37" s="304" t="e">
        <f>'CURVA ABC'!#REF!</f>
        <v>#REF!</v>
      </c>
      <c r="G37" s="304" t="e">
        <f>'CURVA ABC'!#REF!</f>
        <v>#REF!</v>
      </c>
      <c r="H37" s="305" t="e">
        <f t="shared" ca="1" si="2"/>
        <v>#REF!</v>
      </c>
      <c r="I37" s="306"/>
      <c r="J37" s="307"/>
      <c r="L37" s="548" t="e">
        <f>'CURVA ABC'!#REF!</f>
        <v>#REF!</v>
      </c>
    </row>
    <row r="38" spans="1:12" s="149" customFormat="1" hidden="1">
      <c r="A38" s="300" t="e">
        <f>'CURVA ABC'!#REF!</f>
        <v>#REF!</v>
      </c>
      <c r="B38" s="301" t="e">
        <f>'CURVA ABC'!#REF!</f>
        <v>#REF!</v>
      </c>
      <c r="C38" s="301" t="e">
        <f>'CURVA ABC'!#REF!</f>
        <v>#REF!</v>
      </c>
      <c r="D38" s="302" t="e">
        <f>'CURVA ABC'!#REF!</f>
        <v>#REF!</v>
      </c>
      <c r="E38" s="303" t="e">
        <f>VLOOKUP('CURVA ABC'!#REF!,'Plan. Orçamentária'!$D$15:$L$75,7,FALSE)</f>
        <v>#REF!</v>
      </c>
      <c r="F38" s="304" t="e">
        <f>'CURVA ABC'!#REF!</f>
        <v>#REF!</v>
      </c>
      <c r="G38" s="304" t="e">
        <f>'CURVA ABC'!#REF!</f>
        <v>#REF!</v>
      </c>
      <c r="H38" s="305" t="e">
        <f t="shared" ca="1" si="2"/>
        <v>#REF!</v>
      </c>
      <c r="I38" s="306"/>
      <c r="J38" s="307"/>
      <c r="L38" s="548" t="e">
        <f>'CURVA ABC'!#REF!</f>
        <v>#REF!</v>
      </c>
    </row>
    <row r="39" spans="1:12" s="149" customFormat="1" hidden="1">
      <c r="A39" s="300" t="e">
        <f>'CURVA ABC'!#REF!</f>
        <v>#REF!</v>
      </c>
      <c r="B39" s="301" t="e">
        <f>'CURVA ABC'!#REF!</f>
        <v>#REF!</v>
      </c>
      <c r="C39" s="301" t="e">
        <f>'CURVA ABC'!#REF!</f>
        <v>#REF!</v>
      </c>
      <c r="D39" s="302" t="e">
        <f>'CURVA ABC'!#REF!</f>
        <v>#REF!</v>
      </c>
      <c r="E39" s="303" t="e">
        <f>VLOOKUP('CURVA ABC'!#REF!,'Plan. Orçamentária'!$D$15:$L$75,7,FALSE)</f>
        <v>#REF!</v>
      </c>
      <c r="F39" s="304" t="e">
        <f>'CURVA ABC'!#REF!</f>
        <v>#REF!</v>
      </c>
      <c r="G39" s="304" t="e">
        <f>'CURVA ABC'!#REF!</f>
        <v>#REF!</v>
      </c>
      <c r="H39" s="305" t="e">
        <f t="shared" ca="1" si="2"/>
        <v>#REF!</v>
      </c>
      <c r="I39" s="306"/>
      <c r="J39" s="307"/>
      <c r="L39" s="548" t="e">
        <f>'CURVA ABC'!#REF!</f>
        <v>#REF!</v>
      </c>
    </row>
    <row r="40" spans="1:12" s="149" customFormat="1" hidden="1">
      <c r="A40" s="300" t="e">
        <f>'CURVA ABC'!#REF!</f>
        <v>#REF!</v>
      </c>
      <c r="B40" s="301" t="e">
        <f>'CURVA ABC'!#REF!</f>
        <v>#REF!</v>
      </c>
      <c r="C40" s="301" t="e">
        <f>'CURVA ABC'!#REF!</f>
        <v>#REF!</v>
      </c>
      <c r="D40" s="302" t="e">
        <f>'CURVA ABC'!#REF!</f>
        <v>#REF!</v>
      </c>
      <c r="E40" s="303" t="e">
        <f>VLOOKUP('CURVA ABC'!#REF!,'Plan. Orçamentária'!$D$15:$L$75,7,FALSE)</f>
        <v>#REF!</v>
      </c>
      <c r="F40" s="304" t="e">
        <f>'CURVA ABC'!#REF!</f>
        <v>#REF!</v>
      </c>
      <c r="G40" s="304" t="e">
        <f>'CURVA ABC'!#REF!</f>
        <v>#REF!</v>
      </c>
      <c r="H40" s="305" t="e">
        <f t="shared" ca="1" si="2"/>
        <v>#REF!</v>
      </c>
      <c r="I40" s="306"/>
      <c r="J40" s="307"/>
      <c r="L40" s="548" t="e">
        <f>'CURVA ABC'!#REF!</f>
        <v>#REF!</v>
      </c>
    </row>
    <row r="41" spans="1:12" s="149" customFormat="1" hidden="1">
      <c r="A41" s="300" t="e">
        <f>'CURVA ABC'!#REF!</f>
        <v>#REF!</v>
      </c>
      <c r="B41" s="301" t="e">
        <f>'CURVA ABC'!#REF!</f>
        <v>#REF!</v>
      </c>
      <c r="C41" s="301" t="e">
        <f>'CURVA ABC'!#REF!</f>
        <v>#REF!</v>
      </c>
      <c r="D41" s="302" t="e">
        <f>'CURVA ABC'!#REF!</f>
        <v>#REF!</v>
      </c>
      <c r="E41" s="303" t="e">
        <f>VLOOKUP('CURVA ABC'!#REF!,'Plan. Orçamentária'!$D$15:$L$75,7,FALSE)</f>
        <v>#REF!</v>
      </c>
      <c r="F41" s="304" t="e">
        <f>'CURVA ABC'!#REF!</f>
        <v>#REF!</v>
      </c>
      <c r="G41" s="304" t="e">
        <f>'CURVA ABC'!#REF!</f>
        <v>#REF!</v>
      </c>
      <c r="H41" s="305" t="e">
        <f t="shared" ca="1" si="2"/>
        <v>#REF!</v>
      </c>
      <c r="I41" s="306"/>
      <c r="J41" s="307"/>
      <c r="L41" s="548" t="e">
        <f>'CURVA ABC'!#REF!</f>
        <v>#REF!</v>
      </c>
    </row>
    <row r="42" spans="1:12" s="149" customFormat="1" hidden="1">
      <c r="A42" s="300" t="e">
        <f>'CURVA ABC'!#REF!</f>
        <v>#REF!</v>
      </c>
      <c r="B42" s="301" t="e">
        <f>'CURVA ABC'!#REF!</f>
        <v>#REF!</v>
      </c>
      <c r="C42" s="301" t="e">
        <f>'CURVA ABC'!#REF!</f>
        <v>#REF!</v>
      </c>
      <c r="D42" s="302" t="e">
        <f>'CURVA ABC'!#REF!</f>
        <v>#REF!</v>
      </c>
      <c r="E42" s="303" t="e">
        <f>VLOOKUP('CURVA ABC'!#REF!,'Plan. Orçamentária'!$D$15:$L$75,7,FALSE)</f>
        <v>#REF!</v>
      </c>
      <c r="F42" s="304" t="e">
        <f>'CURVA ABC'!#REF!</f>
        <v>#REF!</v>
      </c>
      <c r="G42" s="304" t="e">
        <f>'CURVA ABC'!#REF!</f>
        <v>#REF!</v>
      </c>
      <c r="H42" s="305" t="e">
        <f t="shared" ca="1" si="2"/>
        <v>#REF!</v>
      </c>
      <c r="I42" s="306"/>
      <c r="J42" s="307"/>
      <c r="L42" s="548" t="e">
        <f>'CURVA ABC'!#REF!</f>
        <v>#REF!</v>
      </c>
    </row>
    <row r="43" spans="1:12" s="149" customFormat="1" hidden="1">
      <c r="A43" s="300" t="e">
        <f>'CURVA ABC'!#REF!</f>
        <v>#REF!</v>
      </c>
      <c r="B43" s="301" t="e">
        <f>'CURVA ABC'!#REF!</f>
        <v>#REF!</v>
      </c>
      <c r="C43" s="301" t="e">
        <f>'CURVA ABC'!#REF!</f>
        <v>#REF!</v>
      </c>
      <c r="D43" s="302" t="e">
        <f>'CURVA ABC'!#REF!</f>
        <v>#REF!</v>
      </c>
      <c r="E43" s="303" t="e">
        <f>VLOOKUP('CURVA ABC'!#REF!,'Plan. Orçamentária'!$D$15:$L$75,7,FALSE)</f>
        <v>#REF!</v>
      </c>
      <c r="F43" s="304" t="e">
        <f>'CURVA ABC'!#REF!</f>
        <v>#REF!</v>
      </c>
      <c r="G43" s="304" t="e">
        <f>'CURVA ABC'!#REF!</f>
        <v>#REF!</v>
      </c>
      <c r="H43" s="305" t="e">
        <f t="shared" ca="1" si="2"/>
        <v>#REF!</v>
      </c>
      <c r="I43" s="306"/>
      <c r="J43" s="307"/>
      <c r="L43" s="548" t="e">
        <f>'CURVA ABC'!#REF!</f>
        <v>#REF!</v>
      </c>
    </row>
    <row r="44" spans="1:12" s="149" customFormat="1" hidden="1">
      <c r="A44" s="300" t="e">
        <f>'CURVA ABC'!#REF!</f>
        <v>#REF!</v>
      </c>
      <c r="B44" s="301" t="e">
        <f>'CURVA ABC'!#REF!</f>
        <v>#REF!</v>
      </c>
      <c r="C44" s="301" t="e">
        <f>'CURVA ABC'!#REF!</f>
        <v>#REF!</v>
      </c>
      <c r="D44" s="302" t="e">
        <f>'CURVA ABC'!#REF!</f>
        <v>#REF!</v>
      </c>
      <c r="E44" s="303" t="e">
        <f>VLOOKUP('CURVA ABC'!#REF!,'Plan. Orçamentária'!$D$15:$L$75,7,FALSE)</f>
        <v>#REF!</v>
      </c>
      <c r="F44" s="304" t="e">
        <f>'CURVA ABC'!#REF!</f>
        <v>#REF!</v>
      </c>
      <c r="G44" s="304" t="e">
        <f>'CURVA ABC'!#REF!</f>
        <v>#REF!</v>
      </c>
      <c r="H44" s="305" t="e">
        <f t="shared" ca="1" si="2"/>
        <v>#REF!</v>
      </c>
      <c r="I44" s="306"/>
      <c r="J44" s="307"/>
      <c r="L44" s="548" t="e">
        <f>'CURVA ABC'!#REF!</f>
        <v>#REF!</v>
      </c>
    </row>
    <row r="45" spans="1:12" s="149" customFormat="1" hidden="1">
      <c r="A45" s="300" t="e">
        <f>'CURVA ABC'!#REF!</f>
        <v>#REF!</v>
      </c>
      <c r="B45" s="301" t="e">
        <f>'CURVA ABC'!#REF!</f>
        <v>#REF!</v>
      </c>
      <c r="C45" s="301" t="e">
        <f>'CURVA ABC'!#REF!</f>
        <v>#REF!</v>
      </c>
      <c r="D45" s="302" t="e">
        <f>'CURVA ABC'!#REF!</f>
        <v>#REF!</v>
      </c>
      <c r="E45" s="303" t="e">
        <f>VLOOKUP('CURVA ABC'!#REF!,'Plan. Orçamentária'!$D$15:$L$75,7,FALSE)</f>
        <v>#REF!</v>
      </c>
      <c r="F45" s="304" t="e">
        <f>'CURVA ABC'!#REF!</f>
        <v>#REF!</v>
      </c>
      <c r="G45" s="304" t="e">
        <f>'CURVA ABC'!#REF!</f>
        <v>#REF!</v>
      </c>
      <c r="H45" s="305" t="e">
        <f t="shared" ca="1" si="2"/>
        <v>#REF!</v>
      </c>
      <c r="I45" s="306"/>
      <c r="J45" s="307"/>
      <c r="L45" s="548" t="e">
        <f>'CURVA ABC'!#REF!</f>
        <v>#REF!</v>
      </c>
    </row>
    <row r="46" spans="1:12" s="149" customFormat="1" hidden="1">
      <c r="A46" s="300" t="e">
        <f>'CURVA ABC'!#REF!</f>
        <v>#REF!</v>
      </c>
      <c r="B46" s="301" t="e">
        <f>'CURVA ABC'!#REF!</f>
        <v>#REF!</v>
      </c>
      <c r="C46" s="301" t="e">
        <f>'CURVA ABC'!#REF!</f>
        <v>#REF!</v>
      </c>
      <c r="D46" s="302" t="e">
        <f>'CURVA ABC'!#REF!</f>
        <v>#REF!</v>
      </c>
      <c r="E46" s="303" t="e">
        <f>VLOOKUP('CURVA ABC'!#REF!,'Plan. Orçamentária'!$D$15:$L$75,7,FALSE)</f>
        <v>#REF!</v>
      </c>
      <c r="F46" s="304" t="e">
        <f>'CURVA ABC'!#REF!</f>
        <v>#REF!</v>
      </c>
      <c r="G46" s="304" t="e">
        <f>'CURVA ABC'!#REF!</f>
        <v>#REF!</v>
      </c>
      <c r="H46" s="305" t="e">
        <f t="shared" ca="1" si="2"/>
        <v>#REF!</v>
      </c>
      <c r="I46" s="306"/>
      <c r="J46" s="307"/>
      <c r="L46" s="548" t="e">
        <f>'CURVA ABC'!#REF!</f>
        <v>#REF!</v>
      </c>
    </row>
    <row r="47" spans="1:12" s="166" customFormat="1" hidden="1">
      <c r="A47" s="300" t="e">
        <f>'CURVA ABC'!#REF!</f>
        <v>#REF!</v>
      </c>
      <c r="B47" s="301" t="e">
        <f>'CURVA ABC'!#REF!</f>
        <v>#REF!</v>
      </c>
      <c r="C47" s="301" t="e">
        <f>'CURVA ABC'!#REF!</f>
        <v>#REF!</v>
      </c>
      <c r="D47" s="302" t="e">
        <f>'CURVA ABC'!#REF!</f>
        <v>#REF!</v>
      </c>
      <c r="E47" s="303" t="e">
        <f>VLOOKUP('CURVA ABC'!#REF!,'Plan. Orçamentária'!$D$15:$L$75,7,FALSE)</f>
        <v>#REF!</v>
      </c>
      <c r="F47" s="304" t="e">
        <f>'CURVA ABC'!#REF!</f>
        <v>#REF!</v>
      </c>
      <c r="G47" s="304" t="e">
        <f>'CURVA ABC'!#REF!</f>
        <v>#REF!</v>
      </c>
      <c r="H47" s="305" t="e">
        <f t="shared" ca="1" si="2"/>
        <v>#REF!</v>
      </c>
      <c r="I47" s="306"/>
      <c r="J47" s="307"/>
      <c r="K47" s="149"/>
      <c r="L47" s="548" t="e">
        <f>'CURVA ABC'!#REF!</f>
        <v>#REF!</v>
      </c>
    </row>
    <row r="48" spans="1:12" s="149" customFormat="1" hidden="1">
      <c r="A48" s="300" t="e">
        <f>'CURVA ABC'!#REF!</f>
        <v>#REF!</v>
      </c>
      <c r="B48" s="301" t="e">
        <f>'CURVA ABC'!#REF!</f>
        <v>#REF!</v>
      </c>
      <c r="C48" s="301" t="e">
        <f>'CURVA ABC'!#REF!</f>
        <v>#REF!</v>
      </c>
      <c r="D48" s="302" t="e">
        <f>'CURVA ABC'!#REF!</f>
        <v>#REF!</v>
      </c>
      <c r="E48" s="303" t="e">
        <f>VLOOKUP('CURVA ABC'!#REF!,'Plan. Orçamentária'!$D$15:$L$75,7,FALSE)</f>
        <v>#REF!</v>
      </c>
      <c r="F48" s="304" t="e">
        <f>'CURVA ABC'!#REF!</f>
        <v>#REF!</v>
      </c>
      <c r="G48" s="304" t="e">
        <f>'CURVA ABC'!#REF!</f>
        <v>#REF!</v>
      </c>
      <c r="H48" s="305" t="e">
        <f t="shared" ca="1" si="2"/>
        <v>#REF!</v>
      </c>
      <c r="I48" s="306"/>
      <c r="J48" s="307"/>
      <c r="L48" s="548" t="e">
        <f>'CURVA ABC'!#REF!</f>
        <v>#REF!</v>
      </c>
    </row>
    <row r="49" spans="1:12" s="149" customFormat="1" hidden="1">
      <c r="A49" s="300" t="e">
        <f>'CURVA ABC'!#REF!</f>
        <v>#REF!</v>
      </c>
      <c r="B49" s="301" t="e">
        <f>'CURVA ABC'!#REF!</f>
        <v>#REF!</v>
      </c>
      <c r="C49" s="301" t="e">
        <f>'CURVA ABC'!#REF!</f>
        <v>#REF!</v>
      </c>
      <c r="D49" s="302" t="e">
        <f>'CURVA ABC'!#REF!</f>
        <v>#REF!</v>
      </c>
      <c r="E49" s="303" t="e">
        <f>VLOOKUP('CURVA ABC'!#REF!,'Plan. Orçamentária'!$D$15:$L$75,7,FALSE)</f>
        <v>#REF!</v>
      </c>
      <c r="F49" s="304" t="e">
        <f>'CURVA ABC'!#REF!</f>
        <v>#REF!</v>
      </c>
      <c r="G49" s="304" t="e">
        <f>'CURVA ABC'!#REF!</f>
        <v>#REF!</v>
      </c>
      <c r="H49" s="305" t="e">
        <f t="shared" ca="1" si="2"/>
        <v>#REF!</v>
      </c>
      <c r="I49" s="306"/>
      <c r="J49" s="307"/>
      <c r="L49" s="548" t="e">
        <f>'CURVA ABC'!#REF!</f>
        <v>#REF!</v>
      </c>
    </row>
    <row r="50" spans="1:12" s="149" customFormat="1" hidden="1">
      <c r="A50" s="300" t="e">
        <f>'CURVA ABC'!#REF!</f>
        <v>#REF!</v>
      </c>
      <c r="B50" s="301" t="e">
        <f>'CURVA ABC'!#REF!</f>
        <v>#REF!</v>
      </c>
      <c r="C50" s="301" t="e">
        <f>'CURVA ABC'!#REF!</f>
        <v>#REF!</v>
      </c>
      <c r="D50" s="302" t="e">
        <f>'CURVA ABC'!#REF!</f>
        <v>#REF!</v>
      </c>
      <c r="E50" s="303" t="e">
        <f>VLOOKUP('CURVA ABC'!#REF!,'Plan. Orçamentária'!$D$15:$L$75,7,FALSE)</f>
        <v>#REF!</v>
      </c>
      <c r="F50" s="304" t="e">
        <f>'CURVA ABC'!#REF!</f>
        <v>#REF!</v>
      </c>
      <c r="G50" s="304" t="e">
        <f>'CURVA ABC'!#REF!</f>
        <v>#REF!</v>
      </c>
      <c r="H50" s="305" t="e">
        <f t="shared" ca="1" si="2"/>
        <v>#REF!</v>
      </c>
      <c r="I50" s="306"/>
      <c r="J50" s="307"/>
      <c r="L50" s="548" t="e">
        <f>'CURVA ABC'!#REF!</f>
        <v>#REF!</v>
      </c>
    </row>
    <row r="51" spans="1:12" s="149" customFormat="1" hidden="1">
      <c r="A51" s="300" t="e">
        <f>'CURVA ABC'!#REF!</f>
        <v>#REF!</v>
      </c>
      <c r="B51" s="301" t="e">
        <f>'CURVA ABC'!#REF!</f>
        <v>#REF!</v>
      </c>
      <c r="C51" s="301" t="e">
        <f>'CURVA ABC'!#REF!</f>
        <v>#REF!</v>
      </c>
      <c r="D51" s="302" t="e">
        <f>'CURVA ABC'!#REF!</f>
        <v>#REF!</v>
      </c>
      <c r="E51" s="303" t="e">
        <f>VLOOKUP('CURVA ABC'!#REF!,'Plan. Orçamentária'!$D$15:$L$75,7,FALSE)</f>
        <v>#REF!</v>
      </c>
      <c r="F51" s="304" t="e">
        <f>'CURVA ABC'!#REF!</f>
        <v>#REF!</v>
      </c>
      <c r="G51" s="304" t="e">
        <f>'CURVA ABC'!#REF!</f>
        <v>#REF!</v>
      </c>
      <c r="H51" s="305" t="e">
        <f t="shared" ca="1" si="2"/>
        <v>#REF!</v>
      </c>
      <c r="I51" s="306"/>
      <c r="J51" s="307"/>
      <c r="L51" s="548" t="e">
        <f>'CURVA ABC'!#REF!</f>
        <v>#REF!</v>
      </c>
    </row>
    <row r="52" spans="1:12" s="149" customFormat="1" hidden="1">
      <c r="A52" s="300" t="e">
        <f>'CURVA ABC'!#REF!</f>
        <v>#REF!</v>
      </c>
      <c r="B52" s="301" t="e">
        <f>'CURVA ABC'!#REF!</f>
        <v>#REF!</v>
      </c>
      <c r="C52" s="301" t="e">
        <f>'CURVA ABC'!#REF!</f>
        <v>#REF!</v>
      </c>
      <c r="D52" s="302" t="e">
        <f>'CURVA ABC'!#REF!</f>
        <v>#REF!</v>
      </c>
      <c r="E52" s="303" t="e">
        <f>VLOOKUP('CURVA ABC'!#REF!,'Plan. Orçamentária'!$D$15:$L$75,7,FALSE)</f>
        <v>#REF!</v>
      </c>
      <c r="F52" s="304" t="e">
        <f>'CURVA ABC'!#REF!</f>
        <v>#REF!</v>
      </c>
      <c r="G52" s="304" t="e">
        <f>'CURVA ABC'!#REF!</f>
        <v>#REF!</v>
      </c>
      <c r="H52" s="305" t="e">
        <f t="shared" ca="1" si="2"/>
        <v>#REF!</v>
      </c>
      <c r="I52" s="306"/>
      <c r="J52" s="307"/>
      <c r="L52" s="548" t="e">
        <f>'CURVA ABC'!#REF!</f>
        <v>#REF!</v>
      </c>
    </row>
    <row r="53" spans="1:12" s="149" customFormat="1" hidden="1">
      <c r="A53" s="300" t="e">
        <f>'CURVA ABC'!#REF!</f>
        <v>#REF!</v>
      </c>
      <c r="B53" s="301" t="e">
        <f>'CURVA ABC'!#REF!</f>
        <v>#REF!</v>
      </c>
      <c r="C53" s="301" t="e">
        <f>'CURVA ABC'!#REF!</f>
        <v>#REF!</v>
      </c>
      <c r="D53" s="302" t="e">
        <f>'CURVA ABC'!#REF!</f>
        <v>#REF!</v>
      </c>
      <c r="E53" s="303" t="e">
        <f>VLOOKUP('CURVA ABC'!#REF!,'Plan. Orçamentária'!$D$15:$L$75,7,FALSE)</f>
        <v>#REF!</v>
      </c>
      <c r="F53" s="304" t="e">
        <f>'CURVA ABC'!#REF!</f>
        <v>#REF!</v>
      </c>
      <c r="G53" s="304" t="e">
        <f>'CURVA ABC'!#REF!</f>
        <v>#REF!</v>
      </c>
      <c r="H53" s="305" t="e">
        <f t="shared" ca="1" si="2"/>
        <v>#REF!</v>
      </c>
      <c r="I53" s="306"/>
      <c r="J53" s="307"/>
      <c r="L53" s="548" t="e">
        <f>'CURVA ABC'!#REF!</f>
        <v>#REF!</v>
      </c>
    </row>
    <row r="54" spans="1:12" s="166" customFormat="1" hidden="1">
      <c r="A54" s="300" t="e">
        <f>'CURVA ABC'!#REF!</f>
        <v>#REF!</v>
      </c>
      <c r="B54" s="301" t="e">
        <f>'CURVA ABC'!#REF!</f>
        <v>#REF!</v>
      </c>
      <c r="C54" s="301" t="e">
        <f>'CURVA ABC'!#REF!</f>
        <v>#REF!</v>
      </c>
      <c r="D54" s="302" t="e">
        <f>'CURVA ABC'!#REF!</f>
        <v>#REF!</v>
      </c>
      <c r="E54" s="303" t="e">
        <f>VLOOKUP('CURVA ABC'!#REF!,'Plan. Orçamentária'!$D$15:$L$75,7,FALSE)</f>
        <v>#REF!</v>
      </c>
      <c r="F54" s="304" t="e">
        <f>'CURVA ABC'!#REF!</f>
        <v>#REF!</v>
      </c>
      <c r="G54" s="304" t="e">
        <f>'CURVA ABC'!#REF!</f>
        <v>#REF!</v>
      </c>
      <c r="H54" s="305" t="e">
        <f t="shared" ca="1" si="2"/>
        <v>#REF!</v>
      </c>
      <c r="I54" s="306"/>
      <c r="J54" s="307"/>
      <c r="K54" s="149"/>
      <c r="L54" s="548" t="e">
        <f>'CURVA ABC'!#REF!</f>
        <v>#REF!</v>
      </c>
    </row>
    <row r="55" spans="1:12" s="149" customFormat="1" hidden="1">
      <c r="A55" s="300" t="e">
        <f>'CURVA ABC'!#REF!</f>
        <v>#REF!</v>
      </c>
      <c r="B55" s="301" t="e">
        <f>'CURVA ABC'!#REF!</f>
        <v>#REF!</v>
      </c>
      <c r="C55" s="301" t="e">
        <f>'CURVA ABC'!#REF!</f>
        <v>#REF!</v>
      </c>
      <c r="D55" s="302" t="e">
        <f>'CURVA ABC'!#REF!</f>
        <v>#REF!</v>
      </c>
      <c r="E55" s="303" t="e">
        <f>VLOOKUP('CURVA ABC'!#REF!,'Plan. Orçamentária'!$D$15:$L$75,7,FALSE)</f>
        <v>#REF!</v>
      </c>
      <c r="F55" s="304" t="e">
        <f>'CURVA ABC'!#REF!</f>
        <v>#REF!</v>
      </c>
      <c r="G55" s="304" t="e">
        <f>'CURVA ABC'!#REF!</f>
        <v>#REF!</v>
      </c>
      <c r="H55" s="305" t="e">
        <f t="shared" ca="1" si="2"/>
        <v>#REF!</v>
      </c>
      <c r="I55" s="306"/>
      <c r="J55" s="307"/>
      <c r="L55" s="548" t="e">
        <f>'CURVA ABC'!#REF!</f>
        <v>#REF!</v>
      </c>
    </row>
    <row r="56" spans="1:12" s="149" customFormat="1" hidden="1">
      <c r="A56" s="300" t="e">
        <f>'CURVA ABC'!#REF!</f>
        <v>#REF!</v>
      </c>
      <c r="B56" s="301" t="e">
        <f>'CURVA ABC'!#REF!</f>
        <v>#REF!</v>
      </c>
      <c r="C56" s="301" t="e">
        <f>'CURVA ABC'!#REF!</f>
        <v>#REF!</v>
      </c>
      <c r="D56" s="302" t="e">
        <f>'CURVA ABC'!#REF!</f>
        <v>#REF!</v>
      </c>
      <c r="E56" s="303" t="e">
        <f>VLOOKUP('CURVA ABC'!#REF!,'Plan. Orçamentária'!$D$15:$L$75,7,FALSE)</f>
        <v>#REF!</v>
      </c>
      <c r="F56" s="304" t="e">
        <f>'CURVA ABC'!#REF!</f>
        <v>#REF!</v>
      </c>
      <c r="G56" s="304" t="e">
        <f>'CURVA ABC'!#REF!</f>
        <v>#REF!</v>
      </c>
      <c r="H56" s="305" t="e">
        <f t="shared" ca="1" si="2"/>
        <v>#REF!</v>
      </c>
      <c r="I56" s="306"/>
      <c r="J56" s="307"/>
      <c r="L56" s="548" t="e">
        <f>'CURVA ABC'!#REF!</f>
        <v>#REF!</v>
      </c>
    </row>
    <row r="57" spans="1:12" s="149" customFormat="1" hidden="1">
      <c r="A57" s="300" t="e">
        <f>'CURVA ABC'!#REF!</f>
        <v>#REF!</v>
      </c>
      <c r="B57" s="301" t="e">
        <f>'CURVA ABC'!#REF!</f>
        <v>#REF!</v>
      </c>
      <c r="C57" s="301" t="e">
        <f>'CURVA ABC'!#REF!</f>
        <v>#REF!</v>
      </c>
      <c r="D57" s="302" t="e">
        <f>'CURVA ABC'!#REF!</f>
        <v>#REF!</v>
      </c>
      <c r="E57" s="303" t="e">
        <f>VLOOKUP('CURVA ABC'!#REF!,'Plan. Orçamentária'!$D$15:$L$75,7,FALSE)</f>
        <v>#REF!</v>
      </c>
      <c r="F57" s="304" t="e">
        <f>'CURVA ABC'!#REF!</f>
        <v>#REF!</v>
      </c>
      <c r="G57" s="304" t="e">
        <f>'CURVA ABC'!#REF!</f>
        <v>#REF!</v>
      </c>
      <c r="H57" s="305" t="e">
        <f t="shared" ca="1" si="2"/>
        <v>#REF!</v>
      </c>
      <c r="I57" s="306"/>
      <c r="J57" s="307"/>
      <c r="L57" s="548" t="e">
        <f>'CURVA ABC'!#REF!</f>
        <v>#REF!</v>
      </c>
    </row>
    <row r="58" spans="1:12" s="149" customFormat="1" hidden="1">
      <c r="A58" s="300" t="e">
        <f>'CURVA ABC'!#REF!</f>
        <v>#REF!</v>
      </c>
      <c r="B58" s="301" t="e">
        <f>'CURVA ABC'!#REF!</f>
        <v>#REF!</v>
      </c>
      <c r="C58" s="301" t="e">
        <f>'CURVA ABC'!#REF!</f>
        <v>#REF!</v>
      </c>
      <c r="D58" s="302" t="e">
        <f>'CURVA ABC'!#REF!</f>
        <v>#REF!</v>
      </c>
      <c r="E58" s="303" t="e">
        <f>VLOOKUP('CURVA ABC'!#REF!,'Plan. Orçamentária'!$D$15:$L$75,7,FALSE)</f>
        <v>#REF!</v>
      </c>
      <c r="F58" s="304" t="e">
        <f>'CURVA ABC'!#REF!</f>
        <v>#REF!</v>
      </c>
      <c r="G58" s="304" t="e">
        <f>'CURVA ABC'!#REF!</f>
        <v>#REF!</v>
      </c>
      <c r="H58" s="305" t="e">
        <f t="shared" ca="1" si="2"/>
        <v>#REF!</v>
      </c>
      <c r="I58" s="306"/>
      <c r="J58" s="307"/>
      <c r="L58" s="548" t="e">
        <f>'CURVA ABC'!#REF!</f>
        <v>#REF!</v>
      </c>
    </row>
    <row r="59" spans="1:12" s="149" customFormat="1" hidden="1">
      <c r="A59" s="300" t="e">
        <f>'CURVA ABC'!#REF!</f>
        <v>#REF!</v>
      </c>
      <c r="B59" s="301" t="e">
        <f>'CURVA ABC'!#REF!</f>
        <v>#REF!</v>
      </c>
      <c r="C59" s="301" t="e">
        <f>'CURVA ABC'!#REF!</f>
        <v>#REF!</v>
      </c>
      <c r="D59" s="302" t="e">
        <f>'CURVA ABC'!#REF!</f>
        <v>#REF!</v>
      </c>
      <c r="E59" s="303" t="e">
        <f>VLOOKUP('CURVA ABC'!#REF!,'Plan. Orçamentária'!$D$15:$L$75,7,FALSE)</f>
        <v>#REF!</v>
      </c>
      <c r="F59" s="304" t="e">
        <f>'CURVA ABC'!#REF!</f>
        <v>#REF!</v>
      </c>
      <c r="G59" s="304" t="e">
        <f>'CURVA ABC'!#REF!</f>
        <v>#REF!</v>
      </c>
      <c r="H59" s="305" t="e">
        <f t="shared" ca="1" si="2"/>
        <v>#REF!</v>
      </c>
      <c r="I59" s="306"/>
      <c r="J59" s="307"/>
      <c r="L59" s="548" t="e">
        <f>'CURVA ABC'!#REF!</f>
        <v>#REF!</v>
      </c>
    </row>
    <row r="60" spans="1:12" s="149" customFormat="1" hidden="1">
      <c r="A60" s="300" t="e">
        <f>'CURVA ABC'!#REF!</f>
        <v>#REF!</v>
      </c>
      <c r="B60" s="301" t="e">
        <f>'CURVA ABC'!#REF!</f>
        <v>#REF!</v>
      </c>
      <c r="C60" s="301" t="e">
        <f>'CURVA ABC'!#REF!</f>
        <v>#REF!</v>
      </c>
      <c r="D60" s="302" t="e">
        <f>'CURVA ABC'!#REF!</f>
        <v>#REF!</v>
      </c>
      <c r="E60" s="303" t="e">
        <f>VLOOKUP('CURVA ABC'!#REF!,'Plan. Orçamentária'!$D$15:$L$75,7,FALSE)</f>
        <v>#REF!</v>
      </c>
      <c r="F60" s="304" t="e">
        <f>'CURVA ABC'!#REF!</f>
        <v>#REF!</v>
      </c>
      <c r="G60" s="304" t="e">
        <f>'CURVA ABC'!#REF!</f>
        <v>#REF!</v>
      </c>
      <c r="H60" s="305" t="e">
        <f t="shared" ca="1" si="2"/>
        <v>#REF!</v>
      </c>
      <c r="I60" s="306"/>
      <c r="J60" s="307"/>
      <c r="L60" s="548" t="e">
        <f>'CURVA ABC'!#REF!</f>
        <v>#REF!</v>
      </c>
    </row>
    <row r="61" spans="1:12" s="149" customFormat="1" hidden="1">
      <c r="A61" s="300" t="e">
        <f>'CURVA ABC'!#REF!</f>
        <v>#REF!</v>
      </c>
      <c r="B61" s="301" t="e">
        <f>'CURVA ABC'!#REF!</f>
        <v>#REF!</v>
      </c>
      <c r="C61" s="301" t="e">
        <f>'CURVA ABC'!#REF!</f>
        <v>#REF!</v>
      </c>
      <c r="D61" s="302" t="e">
        <f>'CURVA ABC'!#REF!</f>
        <v>#REF!</v>
      </c>
      <c r="E61" s="303" t="e">
        <f>VLOOKUP('CURVA ABC'!#REF!,'Plan. Orçamentária'!$D$15:$L$75,7,FALSE)</f>
        <v>#REF!</v>
      </c>
      <c r="F61" s="304" t="e">
        <f>'CURVA ABC'!#REF!</f>
        <v>#REF!</v>
      </c>
      <c r="G61" s="304" t="e">
        <f>'CURVA ABC'!#REF!</f>
        <v>#REF!</v>
      </c>
      <c r="H61" s="305" t="e">
        <f t="shared" ca="1" si="2"/>
        <v>#REF!</v>
      </c>
      <c r="I61" s="306"/>
      <c r="J61" s="307"/>
      <c r="L61" s="548" t="e">
        <f>'CURVA ABC'!#REF!</f>
        <v>#REF!</v>
      </c>
    </row>
    <row r="62" spans="1:12" s="149" customFormat="1" hidden="1">
      <c r="A62" s="300" t="e">
        <f>'CURVA ABC'!#REF!</f>
        <v>#REF!</v>
      </c>
      <c r="B62" s="301" t="e">
        <f>'CURVA ABC'!#REF!</f>
        <v>#REF!</v>
      </c>
      <c r="C62" s="301" t="e">
        <f>'CURVA ABC'!#REF!</f>
        <v>#REF!</v>
      </c>
      <c r="D62" s="302" t="e">
        <f>'CURVA ABC'!#REF!</f>
        <v>#REF!</v>
      </c>
      <c r="E62" s="303" t="e">
        <f>VLOOKUP('CURVA ABC'!#REF!,'Plan. Orçamentária'!$D$15:$L$75,7,FALSE)</f>
        <v>#REF!</v>
      </c>
      <c r="F62" s="304" t="e">
        <f>'CURVA ABC'!#REF!</f>
        <v>#REF!</v>
      </c>
      <c r="G62" s="304" t="e">
        <f>'CURVA ABC'!#REF!</f>
        <v>#REF!</v>
      </c>
      <c r="H62" s="305" t="e">
        <f t="shared" ca="1" si="2"/>
        <v>#REF!</v>
      </c>
      <c r="I62" s="306"/>
      <c r="J62" s="307"/>
      <c r="L62" s="548" t="e">
        <f>'CURVA ABC'!#REF!</f>
        <v>#REF!</v>
      </c>
    </row>
    <row r="63" spans="1:12" s="166" customFormat="1" hidden="1">
      <c r="A63" s="300" t="e">
        <f>'CURVA ABC'!#REF!</f>
        <v>#REF!</v>
      </c>
      <c r="B63" s="301" t="e">
        <f>'CURVA ABC'!#REF!</f>
        <v>#REF!</v>
      </c>
      <c r="C63" s="301" t="e">
        <f>'CURVA ABC'!#REF!</f>
        <v>#REF!</v>
      </c>
      <c r="D63" s="302" t="e">
        <f>'CURVA ABC'!#REF!</f>
        <v>#REF!</v>
      </c>
      <c r="E63" s="303" t="e">
        <f>VLOOKUP('CURVA ABC'!#REF!,'Plan. Orçamentária'!$D$15:$L$75,7,FALSE)</f>
        <v>#REF!</v>
      </c>
      <c r="F63" s="304" t="e">
        <f>'CURVA ABC'!#REF!</f>
        <v>#REF!</v>
      </c>
      <c r="G63" s="304" t="e">
        <f>'CURVA ABC'!#REF!</f>
        <v>#REF!</v>
      </c>
      <c r="H63" s="305" t="e">
        <f t="shared" ca="1" si="2"/>
        <v>#REF!</v>
      </c>
      <c r="I63" s="306"/>
      <c r="J63" s="307"/>
      <c r="K63" s="149"/>
      <c r="L63" s="548" t="e">
        <f>'CURVA ABC'!#REF!</f>
        <v>#REF!</v>
      </c>
    </row>
    <row r="64" spans="1:12" s="149" customFormat="1" hidden="1">
      <c r="A64" s="300" t="e">
        <f>'CURVA ABC'!#REF!</f>
        <v>#REF!</v>
      </c>
      <c r="B64" s="301" t="e">
        <f>'CURVA ABC'!#REF!</f>
        <v>#REF!</v>
      </c>
      <c r="C64" s="301" t="e">
        <f>'CURVA ABC'!#REF!</f>
        <v>#REF!</v>
      </c>
      <c r="D64" s="302" t="e">
        <f>'CURVA ABC'!#REF!</f>
        <v>#REF!</v>
      </c>
      <c r="E64" s="303" t="e">
        <f>VLOOKUP('CURVA ABC'!#REF!,'Plan. Orçamentária'!$D$15:$L$75,7,FALSE)</f>
        <v>#REF!</v>
      </c>
      <c r="F64" s="304" t="e">
        <f>'CURVA ABC'!#REF!</f>
        <v>#REF!</v>
      </c>
      <c r="G64" s="304" t="e">
        <f>'CURVA ABC'!#REF!</f>
        <v>#REF!</v>
      </c>
      <c r="H64" s="305" t="e">
        <f t="shared" ca="1" si="2"/>
        <v>#REF!</v>
      </c>
      <c r="I64" s="306"/>
      <c r="J64" s="307"/>
      <c r="L64" s="548" t="e">
        <f>'CURVA ABC'!#REF!</f>
        <v>#REF!</v>
      </c>
    </row>
    <row r="65" spans="1:12" s="149" customFormat="1" hidden="1">
      <c r="A65" s="300" t="e">
        <f>'CURVA ABC'!#REF!</f>
        <v>#REF!</v>
      </c>
      <c r="B65" s="301" t="e">
        <f>'CURVA ABC'!#REF!</f>
        <v>#REF!</v>
      </c>
      <c r="C65" s="301" t="e">
        <f>'CURVA ABC'!#REF!</f>
        <v>#REF!</v>
      </c>
      <c r="D65" s="302" t="e">
        <f>'CURVA ABC'!#REF!</f>
        <v>#REF!</v>
      </c>
      <c r="E65" s="303" t="e">
        <f>VLOOKUP('CURVA ABC'!#REF!,'Plan. Orçamentária'!$D$15:$L$75,7,FALSE)</f>
        <v>#REF!</v>
      </c>
      <c r="F65" s="304" t="e">
        <f>'CURVA ABC'!#REF!</f>
        <v>#REF!</v>
      </c>
      <c r="G65" s="304" t="e">
        <f>'CURVA ABC'!#REF!</f>
        <v>#REF!</v>
      </c>
      <c r="H65" s="305" t="e">
        <f t="shared" ca="1" si="2"/>
        <v>#REF!</v>
      </c>
      <c r="I65" s="306"/>
      <c r="J65" s="307"/>
      <c r="L65" s="548" t="e">
        <f>'CURVA ABC'!#REF!</f>
        <v>#REF!</v>
      </c>
    </row>
    <row r="66" spans="1:12" s="149" customFormat="1" hidden="1">
      <c r="A66" s="300" t="e">
        <f>'CURVA ABC'!#REF!</f>
        <v>#REF!</v>
      </c>
      <c r="B66" s="301" t="e">
        <f>'CURVA ABC'!#REF!</f>
        <v>#REF!</v>
      </c>
      <c r="C66" s="301" t="e">
        <f>'CURVA ABC'!#REF!</f>
        <v>#REF!</v>
      </c>
      <c r="D66" s="302" t="e">
        <f>'CURVA ABC'!#REF!</f>
        <v>#REF!</v>
      </c>
      <c r="E66" s="303" t="e">
        <f>VLOOKUP('CURVA ABC'!#REF!,'Plan. Orçamentária'!$D$15:$L$75,7,FALSE)</f>
        <v>#REF!</v>
      </c>
      <c r="F66" s="304" t="e">
        <f>'CURVA ABC'!#REF!</f>
        <v>#REF!</v>
      </c>
      <c r="G66" s="304" t="e">
        <f>'CURVA ABC'!#REF!</f>
        <v>#REF!</v>
      </c>
      <c r="H66" s="305" t="e">
        <f t="shared" ca="1" si="2"/>
        <v>#REF!</v>
      </c>
      <c r="I66" s="306"/>
      <c r="J66" s="307"/>
      <c r="L66" s="548" t="e">
        <f>'CURVA ABC'!#REF!</f>
        <v>#REF!</v>
      </c>
    </row>
    <row r="67" spans="1:12" s="309" customFormat="1" hidden="1">
      <c r="A67" s="300" t="e">
        <f>'CURVA ABC'!#REF!</f>
        <v>#REF!</v>
      </c>
      <c r="B67" s="301" t="e">
        <f>'CURVA ABC'!#REF!</f>
        <v>#REF!</v>
      </c>
      <c r="C67" s="301" t="e">
        <f>'CURVA ABC'!#REF!</f>
        <v>#REF!</v>
      </c>
      <c r="D67" s="302" t="e">
        <f>'CURVA ABC'!#REF!</f>
        <v>#REF!</v>
      </c>
      <c r="E67" s="303" t="e">
        <f>VLOOKUP('CURVA ABC'!#REF!,'Plan. Orçamentária'!$D$15:$L$75,7,FALSE)</f>
        <v>#REF!</v>
      </c>
      <c r="F67" s="304" t="e">
        <f>'CURVA ABC'!#REF!</f>
        <v>#REF!</v>
      </c>
      <c r="G67" s="304" t="e">
        <f>'CURVA ABC'!#REF!</f>
        <v>#REF!</v>
      </c>
      <c r="H67" s="305" t="e">
        <f t="shared" ca="1" si="2"/>
        <v>#REF!</v>
      </c>
      <c r="I67" s="306"/>
      <c r="J67" s="307"/>
      <c r="K67" s="149"/>
      <c r="L67" s="548" t="e">
        <f>'CURVA ABC'!#REF!</f>
        <v>#REF!</v>
      </c>
    </row>
    <row r="68" spans="1:12" s="166" customFormat="1" hidden="1">
      <c r="A68" s="300" t="e">
        <f>'CURVA ABC'!#REF!</f>
        <v>#REF!</v>
      </c>
      <c r="B68" s="301" t="e">
        <f>'CURVA ABC'!#REF!</f>
        <v>#REF!</v>
      </c>
      <c r="C68" s="301" t="e">
        <f>'CURVA ABC'!#REF!</f>
        <v>#REF!</v>
      </c>
      <c r="D68" s="302" t="e">
        <f>'CURVA ABC'!#REF!</f>
        <v>#REF!</v>
      </c>
      <c r="E68" s="303" t="e">
        <f>VLOOKUP('CURVA ABC'!#REF!,'Plan. Orçamentária'!$D$15:$L$75,7,FALSE)</f>
        <v>#REF!</v>
      </c>
      <c r="F68" s="304" t="e">
        <f>'CURVA ABC'!#REF!</f>
        <v>#REF!</v>
      </c>
      <c r="G68" s="304" t="e">
        <f>'CURVA ABC'!#REF!</f>
        <v>#REF!</v>
      </c>
      <c r="H68" s="305" t="e">
        <f t="shared" ca="1" si="2"/>
        <v>#REF!</v>
      </c>
      <c r="I68" s="306"/>
      <c r="J68" s="307"/>
      <c r="K68" s="149"/>
      <c r="L68" s="548" t="e">
        <f>'CURVA ABC'!#REF!</f>
        <v>#REF!</v>
      </c>
    </row>
    <row r="69" spans="1:12" s="149" customFormat="1" hidden="1">
      <c r="A69" s="300" t="e">
        <f>'CURVA ABC'!#REF!</f>
        <v>#REF!</v>
      </c>
      <c r="B69" s="301" t="e">
        <f>'CURVA ABC'!#REF!</f>
        <v>#REF!</v>
      </c>
      <c r="C69" s="301" t="e">
        <f>'CURVA ABC'!#REF!</f>
        <v>#REF!</v>
      </c>
      <c r="D69" s="302" t="e">
        <f>'CURVA ABC'!#REF!</f>
        <v>#REF!</v>
      </c>
      <c r="E69" s="303" t="e">
        <f>VLOOKUP('CURVA ABC'!#REF!,'Plan. Orçamentária'!$D$15:$L$75,7,FALSE)</f>
        <v>#REF!</v>
      </c>
      <c r="F69" s="304" t="e">
        <f>'CURVA ABC'!#REF!</f>
        <v>#REF!</v>
      </c>
      <c r="G69" s="304" t="e">
        <f>'CURVA ABC'!#REF!</f>
        <v>#REF!</v>
      </c>
      <c r="H69" s="305" t="e">
        <f t="shared" ca="1" si="2"/>
        <v>#REF!</v>
      </c>
      <c r="I69" s="306"/>
      <c r="J69" s="307"/>
      <c r="L69" s="548" t="e">
        <f>'CURVA ABC'!#REF!</f>
        <v>#REF!</v>
      </c>
    </row>
    <row r="70" spans="1:12" s="149" customFormat="1" hidden="1">
      <c r="A70" s="300" t="e">
        <f>'CURVA ABC'!#REF!</f>
        <v>#REF!</v>
      </c>
      <c r="B70" s="301" t="e">
        <f>'CURVA ABC'!#REF!</f>
        <v>#REF!</v>
      </c>
      <c r="C70" s="301" t="e">
        <f>'CURVA ABC'!#REF!</f>
        <v>#REF!</v>
      </c>
      <c r="D70" s="302" t="e">
        <f>'CURVA ABC'!#REF!</f>
        <v>#REF!</v>
      </c>
      <c r="E70" s="303" t="e">
        <f>VLOOKUP('CURVA ABC'!#REF!,'Plan. Orçamentária'!$D$15:$L$75,7,FALSE)</f>
        <v>#REF!</v>
      </c>
      <c r="F70" s="304" t="e">
        <f>'CURVA ABC'!#REF!</f>
        <v>#REF!</v>
      </c>
      <c r="G70" s="304" t="e">
        <f>'CURVA ABC'!#REF!</f>
        <v>#REF!</v>
      </c>
      <c r="H70" s="305" t="e">
        <f t="shared" ca="1" si="2"/>
        <v>#REF!</v>
      </c>
      <c r="I70" s="306"/>
      <c r="J70" s="307"/>
      <c r="L70" s="548" t="e">
        <f>'CURVA ABC'!#REF!</f>
        <v>#REF!</v>
      </c>
    </row>
    <row r="71" spans="1:12" s="149" customFormat="1" hidden="1">
      <c r="A71" s="300" t="e">
        <f>'CURVA ABC'!#REF!</f>
        <v>#REF!</v>
      </c>
      <c r="B71" s="301" t="e">
        <f>'CURVA ABC'!#REF!</f>
        <v>#REF!</v>
      </c>
      <c r="C71" s="301" t="e">
        <f>'CURVA ABC'!#REF!</f>
        <v>#REF!</v>
      </c>
      <c r="D71" s="302" t="e">
        <f>'CURVA ABC'!#REF!</f>
        <v>#REF!</v>
      </c>
      <c r="E71" s="303" t="e">
        <f>VLOOKUP('CURVA ABC'!#REF!,'Plan. Orçamentária'!$D$15:$L$75,7,FALSE)</f>
        <v>#REF!</v>
      </c>
      <c r="F71" s="304" t="e">
        <f>'CURVA ABC'!#REF!</f>
        <v>#REF!</v>
      </c>
      <c r="G71" s="304" t="e">
        <f>'CURVA ABC'!#REF!</f>
        <v>#REF!</v>
      </c>
      <c r="H71" s="305" t="e">
        <f t="shared" ca="1" si="2"/>
        <v>#REF!</v>
      </c>
      <c r="I71" s="306"/>
      <c r="J71" s="307"/>
      <c r="L71" s="548" t="e">
        <f>'CURVA ABC'!#REF!</f>
        <v>#REF!</v>
      </c>
    </row>
    <row r="72" spans="1:12" s="149" customFormat="1" hidden="1">
      <c r="A72" s="300" t="e">
        <f>'CURVA ABC'!#REF!</f>
        <v>#REF!</v>
      </c>
      <c r="B72" s="301" t="e">
        <f>'CURVA ABC'!#REF!</f>
        <v>#REF!</v>
      </c>
      <c r="C72" s="301" t="e">
        <f>'CURVA ABC'!#REF!</f>
        <v>#REF!</v>
      </c>
      <c r="D72" s="302" t="e">
        <f>'CURVA ABC'!#REF!</f>
        <v>#REF!</v>
      </c>
      <c r="E72" s="303" t="e">
        <f>VLOOKUP('CURVA ABC'!#REF!,'Plan. Orçamentária'!$D$15:$L$75,7,FALSE)</f>
        <v>#REF!</v>
      </c>
      <c r="F72" s="304" t="e">
        <f>'CURVA ABC'!#REF!</f>
        <v>#REF!</v>
      </c>
      <c r="G72" s="304" t="e">
        <f>'CURVA ABC'!#REF!</f>
        <v>#REF!</v>
      </c>
      <c r="H72" s="305" t="e">
        <f t="shared" ca="1" si="2"/>
        <v>#REF!</v>
      </c>
      <c r="I72" s="306"/>
      <c r="J72" s="307"/>
      <c r="L72" s="548" t="e">
        <f>'CURVA ABC'!#REF!</f>
        <v>#REF!</v>
      </c>
    </row>
    <row r="73" spans="1:12" s="149" customFormat="1" hidden="1">
      <c r="A73" s="300" t="e">
        <f>'CURVA ABC'!#REF!</f>
        <v>#REF!</v>
      </c>
      <c r="B73" s="301" t="e">
        <f>'CURVA ABC'!#REF!</f>
        <v>#REF!</v>
      </c>
      <c r="C73" s="301" t="e">
        <f>'CURVA ABC'!#REF!</f>
        <v>#REF!</v>
      </c>
      <c r="D73" s="302" t="e">
        <f>'CURVA ABC'!#REF!</f>
        <v>#REF!</v>
      </c>
      <c r="E73" s="303" t="e">
        <f>VLOOKUP('CURVA ABC'!#REF!,'Plan. Orçamentária'!$D$15:$L$75,7,FALSE)</f>
        <v>#REF!</v>
      </c>
      <c r="F73" s="304" t="e">
        <f>'CURVA ABC'!#REF!</f>
        <v>#REF!</v>
      </c>
      <c r="G73" s="304" t="e">
        <f>'CURVA ABC'!#REF!</f>
        <v>#REF!</v>
      </c>
      <c r="H73" s="305" t="e">
        <f t="shared" ca="1" si="2"/>
        <v>#REF!</v>
      </c>
      <c r="I73" s="306"/>
      <c r="J73" s="307"/>
      <c r="L73" s="548" t="e">
        <f>'CURVA ABC'!#REF!</f>
        <v>#REF!</v>
      </c>
    </row>
    <row r="74" spans="1:12" s="166" customFormat="1" hidden="1">
      <c r="A74" s="300" t="e">
        <f>'CURVA ABC'!#REF!</f>
        <v>#REF!</v>
      </c>
      <c r="B74" s="301" t="e">
        <f>'CURVA ABC'!#REF!</f>
        <v>#REF!</v>
      </c>
      <c r="C74" s="301" t="e">
        <f>'CURVA ABC'!#REF!</f>
        <v>#REF!</v>
      </c>
      <c r="D74" s="302" t="e">
        <f>'CURVA ABC'!#REF!</f>
        <v>#REF!</v>
      </c>
      <c r="E74" s="303" t="e">
        <f>VLOOKUP('CURVA ABC'!#REF!,'Plan. Orçamentária'!$D$15:$L$75,7,FALSE)</f>
        <v>#REF!</v>
      </c>
      <c r="F74" s="304" t="e">
        <f>'CURVA ABC'!#REF!</f>
        <v>#REF!</v>
      </c>
      <c r="G74" s="304" t="e">
        <f>'CURVA ABC'!#REF!</f>
        <v>#REF!</v>
      </c>
      <c r="H74" s="305" t="e">
        <f t="shared" ca="1" si="2"/>
        <v>#REF!</v>
      </c>
      <c r="I74" s="306"/>
      <c r="J74" s="307"/>
      <c r="K74" s="149"/>
      <c r="L74" s="548" t="e">
        <f>'CURVA ABC'!#REF!</f>
        <v>#REF!</v>
      </c>
    </row>
    <row r="75" spans="1:12" s="149" customFormat="1" hidden="1">
      <c r="A75" s="300" t="e">
        <f>'CURVA ABC'!#REF!</f>
        <v>#REF!</v>
      </c>
      <c r="B75" s="301" t="e">
        <f>'CURVA ABC'!#REF!</f>
        <v>#REF!</v>
      </c>
      <c r="C75" s="301" t="e">
        <f>'CURVA ABC'!#REF!</f>
        <v>#REF!</v>
      </c>
      <c r="D75" s="302" t="e">
        <f>'CURVA ABC'!#REF!</f>
        <v>#REF!</v>
      </c>
      <c r="E75" s="303" t="e">
        <f>VLOOKUP('CURVA ABC'!#REF!,'Plan. Orçamentária'!$D$15:$L$75,7,FALSE)</f>
        <v>#REF!</v>
      </c>
      <c r="F75" s="304" t="e">
        <f>'CURVA ABC'!#REF!</f>
        <v>#REF!</v>
      </c>
      <c r="G75" s="304" t="e">
        <f>'CURVA ABC'!#REF!</f>
        <v>#REF!</v>
      </c>
      <c r="H75" s="305" t="e">
        <f t="shared" ca="1" si="2"/>
        <v>#REF!</v>
      </c>
      <c r="I75" s="306"/>
      <c r="J75" s="307"/>
      <c r="L75" s="548" t="e">
        <f>'CURVA ABC'!#REF!</f>
        <v>#REF!</v>
      </c>
    </row>
    <row r="76" spans="1:12" s="149" customFormat="1" hidden="1">
      <c r="A76" s="300" t="e">
        <f>'CURVA ABC'!#REF!</f>
        <v>#REF!</v>
      </c>
      <c r="B76" s="301" t="e">
        <f>'CURVA ABC'!#REF!</f>
        <v>#REF!</v>
      </c>
      <c r="C76" s="301" t="e">
        <f>'CURVA ABC'!#REF!</f>
        <v>#REF!</v>
      </c>
      <c r="D76" s="302" t="e">
        <f>'CURVA ABC'!#REF!</f>
        <v>#REF!</v>
      </c>
      <c r="E76" s="303" t="e">
        <f>VLOOKUP('CURVA ABC'!#REF!,'Plan. Orçamentária'!$D$15:$L$75,7,FALSE)</f>
        <v>#REF!</v>
      </c>
      <c r="F76" s="304" t="e">
        <f>'CURVA ABC'!#REF!</f>
        <v>#REF!</v>
      </c>
      <c r="G76" s="304" t="e">
        <f>'CURVA ABC'!#REF!</f>
        <v>#REF!</v>
      </c>
      <c r="H76" s="305" t="e">
        <f t="shared" ca="1" si="2"/>
        <v>#REF!</v>
      </c>
      <c r="I76" s="306"/>
      <c r="J76" s="307"/>
      <c r="L76" s="548" t="e">
        <f>'CURVA ABC'!#REF!</f>
        <v>#REF!</v>
      </c>
    </row>
    <row r="77" spans="1:12" s="149" customFormat="1" hidden="1">
      <c r="A77" s="300" t="e">
        <f>'CURVA ABC'!#REF!</f>
        <v>#REF!</v>
      </c>
      <c r="B77" s="301" t="e">
        <f>'CURVA ABC'!#REF!</f>
        <v>#REF!</v>
      </c>
      <c r="C77" s="301" t="e">
        <f>'CURVA ABC'!#REF!</f>
        <v>#REF!</v>
      </c>
      <c r="D77" s="302" t="e">
        <f>'CURVA ABC'!#REF!</f>
        <v>#REF!</v>
      </c>
      <c r="E77" s="303" t="e">
        <f>VLOOKUP('CURVA ABC'!#REF!,'Plan. Orçamentária'!$D$15:$L$75,7,FALSE)</f>
        <v>#REF!</v>
      </c>
      <c r="F77" s="304" t="e">
        <f>'CURVA ABC'!#REF!</f>
        <v>#REF!</v>
      </c>
      <c r="G77" s="304" t="e">
        <f>'CURVA ABC'!#REF!</f>
        <v>#REF!</v>
      </c>
      <c r="H77" s="305" t="e">
        <f t="shared" ca="1" si="2"/>
        <v>#REF!</v>
      </c>
      <c r="I77" s="306"/>
      <c r="J77" s="307"/>
      <c r="L77" s="548" t="e">
        <f>'CURVA ABC'!#REF!</f>
        <v>#REF!</v>
      </c>
    </row>
    <row r="78" spans="1:12" s="149" customFormat="1" hidden="1">
      <c r="A78" s="300" t="e">
        <f>'CURVA ABC'!#REF!</f>
        <v>#REF!</v>
      </c>
      <c r="B78" s="301" t="e">
        <f>'CURVA ABC'!#REF!</f>
        <v>#REF!</v>
      </c>
      <c r="C78" s="301" t="e">
        <f>'CURVA ABC'!#REF!</f>
        <v>#REF!</v>
      </c>
      <c r="D78" s="302" t="e">
        <f>'CURVA ABC'!#REF!</f>
        <v>#REF!</v>
      </c>
      <c r="E78" s="303" t="e">
        <f>VLOOKUP('CURVA ABC'!#REF!,'Plan. Orçamentária'!$D$15:$L$75,7,FALSE)</f>
        <v>#REF!</v>
      </c>
      <c r="F78" s="304" t="e">
        <f>'CURVA ABC'!#REF!</f>
        <v>#REF!</v>
      </c>
      <c r="G78" s="304" t="e">
        <f>'CURVA ABC'!#REF!</f>
        <v>#REF!</v>
      </c>
      <c r="H78" s="305" t="e">
        <f t="shared" ca="1" si="2"/>
        <v>#REF!</v>
      </c>
      <c r="I78" s="306"/>
      <c r="J78" s="307"/>
      <c r="L78" s="548" t="e">
        <f>'CURVA ABC'!#REF!</f>
        <v>#REF!</v>
      </c>
    </row>
    <row r="79" spans="1:12" s="149" customFormat="1" hidden="1">
      <c r="A79" s="300" t="e">
        <f>'CURVA ABC'!#REF!</f>
        <v>#REF!</v>
      </c>
      <c r="B79" s="301" t="e">
        <f>'CURVA ABC'!#REF!</f>
        <v>#REF!</v>
      </c>
      <c r="C79" s="301" t="e">
        <f>'CURVA ABC'!#REF!</f>
        <v>#REF!</v>
      </c>
      <c r="D79" s="302" t="e">
        <f>'CURVA ABC'!#REF!</f>
        <v>#REF!</v>
      </c>
      <c r="E79" s="303" t="e">
        <f>VLOOKUP('CURVA ABC'!#REF!,'Plan. Orçamentária'!$D$15:$L$75,7,FALSE)</f>
        <v>#REF!</v>
      </c>
      <c r="F79" s="304" t="e">
        <f>'CURVA ABC'!#REF!</f>
        <v>#REF!</v>
      </c>
      <c r="G79" s="304" t="e">
        <f>'CURVA ABC'!#REF!</f>
        <v>#REF!</v>
      </c>
      <c r="H79" s="305" t="e">
        <f t="shared" ref="H79:H142" ca="1" si="3">IF(G79/$G$11&gt;0.0399,D79/2,0)</f>
        <v>#REF!</v>
      </c>
      <c r="I79" s="306"/>
      <c r="J79" s="307"/>
      <c r="L79" s="548" t="e">
        <f>'CURVA ABC'!#REF!</f>
        <v>#REF!</v>
      </c>
    </row>
    <row r="80" spans="1:12" s="309" customFormat="1" hidden="1">
      <c r="A80" s="300" t="e">
        <f>'CURVA ABC'!#REF!</f>
        <v>#REF!</v>
      </c>
      <c r="B80" s="301" t="e">
        <f>'CURVA ABC'!#REF!</f>
        <v>#REF!</v>
      </c>
      <c r="C80" s="301" t="e">
        <f>'CURVA ABC'!#REF!</f>
        <v>#REF!</v>
      </c>
      <c r="D80" s="302" t="e">
        <f>'CURVA ABC'!#REF!</f>
        <v>#REF!</v>
      </c>
      <c r="E80" s="303" t="e">
        <f>VLOOKUP('CURVA ABC'!#REF!,'Plan. Orçamentária'!$D$15:$L$75,7,FALSE)</f>
        <v>#REF!</v>
      </c>
      <c r="F80" s="304" t="e">
        <f>'CURVA ABC'!#REF!</f>
        <v>#REF!</v>
      </c>
      <c r="G80" s="304" t="e">
        <f>'CURVA ABC'!#REF!</f>
        <v>#REF!</v>
      </c>
      <c r="H80" s="305" t="e">
        <f t="shared" ca="1" si="3"/>
        <v>#REF!</v>
      </c>
      <c r="I80" s="306"/>
      <c r="J80" s="307"/>
      <c r="K80" s="149"/>
      <c r="L80" s="548" t="e">
        <f>'CURVA ABC'!#REF!</f>
        <v>#REF!</v>
      </c>
    </row>
    <row r="81" spans="1:12" s="149" customFormat="1" hidden="1">
      <c r="A81" s="300" t="e">
        <f>'CURVA ABC'!#REF!</f>
        <v>#REF!</v>
      </c>
      <c r="B81" s="301" t="e">
        <f>'CURVA ABC'!#REF!</f>
        <v>#REF!</v>
      </c>
      <c r="C81" s="301" t="e">
        <f>'CURVA ABC'!#REF!</f>
        <v>#REF!</v>
      </c>
      <c r="D81" s="302" t="e">
        <f>'CURVA ABC'!#REF!</f>
        <v>#REF!</v>
      </c>
      <c r="E81" s="303" t="e">
        <f>VLOOKUP('CURVA ABC'!#REF!,'Plan. Orçamentária'!$D$15:$L$75,7,FALSE)</f>
        <v>#REF!</v>
      </c>
      <c r="F81" s="304" t="e">
        <f>'CURVA ABC'!#REF!</f>
        <v>#REF!</v>
      </c>
      <c r="G81" s="304" t="e">
        <f>'CURVA ABC'!#REF!</f>
        <v>#REF!</v>
      </c>
      <c r="H81" s="305" t="e">
        <f t="shared" ca="1" si="3"/>
        <v>#REF!</v>
      </c>
      <c r="I81" s="306"/>
      <c r="J81" s="307"/>
      <c r="L81" s="548" t="e">
        <f>'CURVA ABC'!#REF!</f>
        <v>#REF!</v>
      </c>
    </row>
    <row r="82" spans="1:12" s="149" customFormat="1" hidden="1">
      <c r="A82" s="300" t="e">
        <f>'CURVA ABC'!#REF!</f>
        <v>#REF!</v>
      </c>
      <c r="B82" s="301" t="e">
        <f>'CURVA ABC'!#REF!</f>
        <v>#REF!</v>
      </c>
      <c r="C82" s="301" t="e">
        <f>'CURVA ABC'!#REF!</f>
        <v>#REF!</v>
      </c>
      <c r="D82" s="302" t="e">
        <f>'CURVA ABC'!#REF!</f>
        <v>#REF!</v>
      </c>
      <c r="E82" s="303" t="e">
        <f>VLOOKUP('CURVA ABC'!#REF!,'Plan. Orçamentária'!$D$15:$L$75,7,FALSE)</f>
        <v>#REF!</v>
      </c>
      <c r="F82" s="304" t="e">
        <f>'CURVA ABC'!#REF!</f>
        <v>#REF!</v>
      </c>
      <c r="G82" s="304" t="e">
        <f>'CURVA ABC'!#REF!</f>
        <v>#REF!</v>
      </c>
      <c r="H82" s="305" t="e">
        <f t="shared" ca="1" si="3"/>
        <v>#REF!</v>
      </c>
      <c r="I82" s="306"/>
      <c r="J82" s="307"/>
      <c r="L82" s="548" t="e">
        <f>'CURVA ABC'!#REF!</f>
        <v>#REF!</v>
      </c>
    </row>
    <row r="83" spans="1:12" s="149" customFormat="1" hidden="1">
      <c r="A83" s="300" t="e">
        <f>'CURVA ABC'!#REF!</f>
        <v>#REF!</v>
      </c>
      <c r="B83" s="301" t="e">
        <f>'CURVA ABC'!#REF!</f>
        <v>#REF!</v>
      </c>
      <c r="C83" s="301" t="e">
        <f>'CURVA ABC'!#REF!</f>
        <v>#REF!</v>
      </c>
      <c r="D83" s="302" t="e">
        <f>'CURVA ABC'!#REF!</f>
        <v>#REF!</v>
      </c>
      <c r="E83" s="303" t="e">
        <f>VLOOKUP('CURVA ABC'!#REF!,'Plan. Orçamentária'!$D$15:$L$75,7,FALSE)</f>
        <v>#REF!</v>
      </c>
      <c r="F83" s="304" t="e">
        <f>'CURVA ABC'!#REF!</f>
        <v>#REF!</v>
      </c>
      <c r="G83" s="304" t="e">
        <f>'CURVA ABC'!#REF!</f>
        <v>#REF!</v>
      </c>
      <c r="H83" s="305" t="e">
        <f t="shared" ca="1" si="3"/>
        <v>#REF!</v>
      </c>
      <c r="I83" s="306"/>
      <c r="J83" s="307"/>
      <c r="L83" s="548" t="e">
        <f>'CURVA ABC'!#REF!</f>
        <v>#REF!</v>
      </c>
    </row>
    <row r="84" spans="1:12" s="149" customFormat="1" hidden="1">
      <c r="A84" s="300" t="e">
        <f>'CURVA ABC'!#REF!</f>
        <v>#REF!</v>
      </c>
      <c r="B84" s="301" t="e">
        <f>'CURVA ABC'!#REF!</f>
        <v>#REF!</v>
      </c>
      <c r="C84" s="301" t="e">
        <f>'CURVA ABC'!#REF!</f>
        <v>#REF!</v>
      </c>
      <c r="D84" s="302" t="e">
        <f>'CURVA ABC'!#REF!</f>
        <v>#REF!</v>
      </c>
      <c r="E84" s="303" t="e">
        <f>VLOOKUP('CURVA ABC'!#REF!,'Plan. Orçamentária'!$D$15:$L$75,7,FALSE)</f>
        <v>#REF!</v>
      </c>
      <c r="F84" s="304" t="e">
        <f>'CURVA ABC'!#REF!</f>
        <v>#REF!</v>
      </c>
      <c r="G84" s="304" t="e">
        <f>'CURVA ABC'!#REF!</f>
        <v>#REF!</v>
      </c>
      <c r="H84" s="305" t="e">
        <f t="shared" ca="1" si="3"/>
        <v>#REF!</v>
      </c>
      <c r="I84" s="306"/>
      <c r="J84" s="307"/>
      <c r="L84" s="548" t="e">
        <f>'CURVA ABC'!#REF!</f>
        <v>#REF!</v>
      </c>
    </row>
    <row r="85" spans="1:12" s="149" customFormat="1" hidden="1">
      <c r="A85" s="300" t="e">
        <f>'CURVA ABC'!#REF!</f>
        <v>#REF!</v>
      </c>
      <c r="B85" s="301" t="e">
        <f>'CURVA ABC'!#REF!</f>
        <v>#REF!</v>
      </c>
      <c r="C85" s="301" t="e">
        <f>'CURVA ABC'!#REF!</f>
        <v>#REF!</v>
      </c>
      <c r="D85" s="302" t="e">
        <f>'CURVA ABC'!#REF!</f>
        <v>#REF!</v>
      </c>
      <c r="E85" s="303" t="e">
        <f>VLOOKUP('CURVA ABC'!#REF!,'Plan. Orçamentária'!$D$15:$L$75,7,FALSE)</f>
        <v>#REF!</v>
      </c>
      <c r="F85" s="304" t="e">
        <f>'CURVA ABC'!#REF!</f>
        <v>#REF!</v>
      </c>
      <c r="G85" s="304" t="e">
        <f>'CURVA ABC'!#REF!</f>
        <v>#REF!</v>
      </c>
      <c r="H85" s="305" t="e">
        <f t="shared" ca="1" si="3"/>
        <v>#REF!</v>
      </c>
      <c r="I85" s="306"/>
      <c r="J85" s="307"/>
      <c r="L85" s="548" t="e">
        <f>'CURVA ABC'!#REF!</f>
        <v>#REF!</v>
      </c>
    </row>
    <row r="86" spans="1:12" s="309" customFormat="1" hidden="1">
      <c r="A86" s="300" t="e">
        <f>'CURVA ABC'!#REF!</f>
        <v>#REF!</v>
      </c>
      <c r="B86" s="301" t="e">
        <f>'CURVA ABC'!#REF!</f>
        <v>#REF!</v>
      </c>
      <c r="C86" s="301" t="e">
        <f>'CURVA ABC'!#REF!</f>
        <v>#REF!</v>
      </c>
      <c r="D86" s="302" t="e">
        <f>'CURVA ABC'!#REF!</f>
        <v>#REF!</v>
      </c>
      <c r="E86" s="303" t="e">
        <f>VLOOKUP('CURVA ABC'!#REF!,'Plan. Orçamentária'!$D$15:$L$75,7,FALSE)</f>
        <v>#REF!</v>
      </c>
      <c r="F86" s="304" t="e">
        <f>'CURVA ABC'!#REF!</f>
        <v>#REF!</v>
      </c>
      <c r="G86" s="304" t="e">
        <f>'CURVA ABC'!#REF!</f>
        <v>#REF!</v>
      </c>
      <c r="H86" s="305" t="e">
        <f t="shared" ca="1" si="3"/>
        <v>#REF!</v>
      </c>
      <c r="I86" s="306"/>
      <c r="J86" s="307"/>
      <c r="K86" s="149"/>
      <c r="L86" s="548" t="e">
        <f>'CURVA ABC'!#REF!</f>
        <v>#REF!</v>
      </c>
    </row>
    <row r="87" spans="1:12" s="98" customFormat="1" hidden="1">
      <c r="A87" s="300" t="e">
        <f>'CURVA ABC'!#REF!</f>
        <v>#REF!</v>
      </c>
      <c r="B87" s="301" t="e">
        <f>'CURVA ABC'!#REF!</f>
        <v>#REF!</v>
      </c>
      <c r="C87" s="301" t="e">
        <f>'CURVA ABC'!#REF!</f>
        <v>#REF!</v>
      </c>
      <c r="D87" s="302" t="e">
        <f>'CURVA ABC'!#REF!</f>
        <v>#REF!</v>
      </c>
      <c r="E87" s="303" t="e">
        <f>VLOOKUP('CURVA ABC'!#REF!,'Plan. Orçamentária'!$D$15:$L$75,7,FALSE)</f>
        <v>#REF!</v>
      </c>
      <c r="F87" s="304" t="e">
        <f>'CURVA ABC'!#REF!</f>
        <v>#REF!</v>
      </c>
      <c r="G87" s="304" t="e">
        <f>'CURVA ABC'!#REF!</f>
        <v>#REF!</v>
      </c>
      <c r="H87" s="305" t="e">
        <f t="shared" ca="1" si="3"/>
        <v>#REF!</v>
      </c>
      <c r="I87" s="306"/>
      <c r="J87" s="307"/>
      <c r="K87" s="149"/>
      <c r="L87" s="548" t="e">
        <f>'CURVA ABC'!#REF!</f>
        <v>#REF!</v>
      </c>
    </row>
    <row r="88" spans="1:12" s="98" customFormat="1" hidden="1">
      <c r="A88" s="300" t="e">
        <f>'CURVA ABC'!#REF!</f>
        <v>#REF!</v>
      </c>
      <c r="B88" s="301" t="e">
        <f>'CURVA ABC'!#REF!</f>
        <v>#REF!</v>
      </c>
      <c r="C88" s="301" t="e">
        <f>'CURVA ABC'!#REF!</f>
        <v>#REF!</v>
      </c>
      <c r="D88" s="302" t="e">
        <f>'CURVA ABC'!#REF!</f>
        <v>#REF!</v>
      </c>
      <c r="E88" s="303" t="e">
        <f>VLOOKUP('CURVA ABC'!#REF!,'Plan. Orçamentária'!$D$15:$L$75,7,FALSE)</f>
        <v>#REF!</v>
      </c>
      <c r="F88" s="304" t="e">
        <f>'CURVA ABC'!#REF!</f>
        <v>#REF!</v>
      </c>
      <c r="G88" s="304" t="e">
        <f>'CURVA ABC'!#REF!</f>
        <v>#REF!</v>
      </c>
      <c r="H88" s="305" t="e">
        <f t="shared" ca="1" si="3"/>
        <v>#REF!</v>
      </c>
      <c r="I88" s="306"/>
      <c r="J88" s="307"/>
      <c r="K88" s="149"/>
      <c r="L88" s="548" t="e">
        <f>'CURVA ABC'!#REF!</f>
        <v>#REF!</v>
      </c>
    </row>
    <row r="89" spans="1:12" s="98" customFormat="1" hidden="1">
      <c r="A89" s="300" t="e">
        <f>'CURVA ABC'!#REF!</f>
        <v>#REF!</v>
      </c>
      <c r="B89" s="301" t="e">
        <f>'CURVA ABC'!#REF!</f>
        <v>#REF!</v>
      </c>
      <c r="C89" s="301" t="e">
        <f>'CURVA ABC'!#REF!</f>
        <v>#REF!</v>
      </c>
      <c r="D89" s="302" t="e">
        <f>'CURVA ABC'!#REF!</f>
        <v>#REF!</v>
      </c>
      <c r="E89" s="303" t="e">
        <f>VLOOKUP('CURVA ABC'!#REF!,'Plan. Orçamentária'!$D$15:$L$75,7,FALSE)</f>
        <v>#REF!</v>
      </c>
      <c r="F89" s="304" t="e">
        <f>'CURVA ABC'!#REF!</f>
        <v>#REF!</v>
      </c>
      <c r="G89" s="304" t="e">
        <f>'CURVA ABC'!#REF!</f>
        <v>#REF!</v>
      </c>
      <c r="H89" s="305" t="e">
        <f t="shared" ca="1" si="3"/>
        <v>#REF!</v>
      </c>
      <c r="I89" s="306"/>
      <c r="J89" s="307"/>
      <c r="K89" s="149"/>
      <c r="L89" s="548" t="e">
        <f>'CURVA ABC'!#REF!</f>
        <v>#REF!</v>
      </c>
    </row>
    <row r="90" spans="1:12" s="98" customFormat="1" hidden="1">
      <c r="A90" s="300" t="e">
        <f>'CURVA ABC'!#REF!</f>
        <v>#REF!</v>
      </c>
      <c r="B90" s="301" t="e">
        <f>'CURVA ABC'!#REF!</f>
        <v>#REF!</v>
      </c>
      <c r="C90" s="301" t="e">
        <f>'CURVA ABC'!#REF!</f>
        <v>#REF!</v>
      </c>
      <c r="D90" s="302" t="e">
        <f>'CURVA ABC'!#REF!</f>
        <v>#REF!</v>
      </c>
      <c r="E90" s="303" t="e">
        <f>VLOOKUP('CURVA ABC'!#REF!,'Plan. Orçamentária'!$D$15:$L$75,7,FALSE)</f>
        <v>#REF!</v>
      </c>
      <c r="F90" s="304" t="e">
        <f>'CURVA ABC'!#REF!</f>
        <v>#REF!</v>
      </c>
      <c r="G90" s="304" t="e">
        <f>'CURVA ABC'!#REF!</f>
        <v>#REF!</v>
      </c>
      <c r="H90" s="305" t="e">
        <f t="shared" ca="1" si="3"/>
        <v>#REF!</v>
      </c>
      <c r="I90" s="306"/>
      <c r="J90" s="307"/>
      <c r="K90" s="149"/>
      <c r="L90" s="548" t="e">
        <f>'CURVA ABC'!#REF!</f>
        <v>#REF!</v>
      </c>
    </row>
    <row r="91" spans="1:12" s="98" customFormat="1" hidden="1">
      <c r="A91" s="300" t="e">
        <f>'CURVA ABC'!#REF!</f>
        <v>#REF!</v>
      </c>
      <c r="B91" s="301" t="e">
        <f>'CURVA ABC'!#REF!</f>
        <v>#REF!</v>
      </c>
      <c r="C91" s="301" t="e">
        <f>'CURVA ABC'!#REF!</f>
        <v>#REF!</v>
      </c>
      <c r="D91" s="302" t="e">
        <f>'CURVA ABC'!#REF!</f>
        <v>#REF!</v>
      </c>
      <c r="E91" s="303" t="e">
        <f>VLOOKUP('CURVA ABC'!#REF!,'Plan. Orçamentária'!$D$15:$L$75,7,FALSE)</f>
        <v>#REF!</v>
      </c>
      <c r="F91" s="304" t="e">
        <f>'CURVA ABC'!#REF!</f>
        <v>#REF!</v>
      </c>
      <c r="G91" s="304" t="e">
        <f>'CURVA ABC'!#REF!</f>
        <v>#REF!</v>
      </c>
      <c r="H91" s="305" t="e">
        <f t="shared" ca="1" si="3"/>
        <v>#REF!</v>
      </c>
      <c r="I91" s="306"/>
      <c r="J91" s="307"/>
      <c r="K91" s="149"/>
      <c r="L91" s="548" t="e">
        <f>'CURVA ABC'!#REF!</f>
        <v>#REF!</v>
      </c>
    </row>
    <row r="92" spans="1:12" s="98" customFormat="1" hidden="1">
      <c r="A92" s="300" t="e">
        <f>'CURVA ABC'!#REF!</f>
        <v>#REF!</v>
      </c>
      <c r="B92" s="301" t="e">
        <f>'CURVA ABC'!#REF!</f>
        <v>#REF!</v>
      </c>
      <c r="C92" s="301" t="e">
        <f>'CURVA ABC'!#REF!</f>
        <v>#REF!</v>
      </c>
      <c r="D92" s="302" t="e">
        <f>'CURVA ABC'!#REF!</f>
        <v>#REF!</v>
      </c>
      <c r="E92" s="303" t="e">
        <f>VLOOKUP('CURVA ABC'!#REF!,'Plan. Orçamentária'!$D$15:$L$75,7,FALSE)</f>
        <v>#REF!</v>
      </c>
      <c r="F92" s="304" t="e">
        <f>'CURVA ABC'!#REF!</f>
        <v>#REF!</v>
      </c>
      <c r="G92" s="304" t="e">
        <f>'CURVA ABC'!#REF!</f>
        <v>#REF!</v>
      </c>
      <c r="H92" s="305" t="e">
        <f t="shared" ca="1" si="3"/>
        <v>#REF!</v>
      </c>
      <c r="I92" s="306"/>
      <c r="J92" s="307"/>
      <c r="K92" s="149"/>
      <c r="L92" s="548" t="e">
        <f>'CURVA ABC'!#REF!</f>
        <v>#REF!</v>
      </c>
    </row>
    <row r="93" spans="1:12" s="98" customFormat="1" hidden="1">
      <c r="A93" s="300" t="e">
        <f>'CURVA ABC'!#REF!</f>
        <v>#REF!</v>
      </c>
      <c r="B93" s="301" t="e">
        <f>'CURVA ABC'!#REF!</f>
        <v>#REF!</v>
      </c>
      <c r="C93" s="301" t="e">
        <f>'CURVA ABC'!#REF!</f>
        <v>#REF!</v>
      </c>
      <c r="D93" s="302" t="e">
        <f>'CURVA ABC'!#REF!</f>
        <v>#REF!</v>
      </c>
      <c r="E93" s="303" t="e">
        <f>VLOOKUP('CURVA ABC'!#REF!,'Plan. Orçamentária'!$D$15:$L$75,7,FALSE)</f>
        <v>#REF!</v>
      </c>
      <c r="F93" s="304" t="e">
        <f>'CURVA ABC'!#REF!</f>
        <v>#REF!</v>
      </c>
      <c r="G93" s="304" t="e">
        <f>'CURVA ABC'!#REF!</f>
        <v>#REF!</v>
      </c>
      <c r="H93" s="305" t="e">
        <f t="shared" ca="1" si="3"/>
        <v>#REF!</v>
      </c>
      <c r="I93" s="306"/>
      <c r="J93" s="307"/>
      <c r="K93" s="149"/>
      <c r="L93" s="548" t="e">
        <f>'CURVA ABC'!#REF!</f>
        <v>#REF!</v>
      </c>
    </row>
    <row r="94" spans="1:12" s="98" customFormat="1" hidden="1">
      <c r="A94" s="300" t="e">
        <f>'CURVA ABC'!#REF!</f>
        <v>#REF!</v>
      </c>
      <c r="B94" s="301" t="e">
        <f>'CURVA ABC'!#REF!</f>
        <v>#REF!</v>
      </c>
      <c r="C94" s="301" t="e">
        <f>'CURVA ABC'!#REF!</f>
        <v>#REF!</v>
      </c>
      <c r="D94" s="302" t="e">
        <f>'CURVA ABC'!#REF!</f>
        <v>#REF!</v>
      </c>
      <c r="E94" s="303" t="e">
        <f>VLOOKUP('CURVA ABC'!#REF!,'Plan. Orçamentária'!$D$15:$L$75,7,FALSE)</f>
        <v>#REF!</v>
      </c>
      <c r="F94" s="304" t="e">
        <f>'CURVA ABC'!#REF!</f>
        <v>#REF!</v>
      </c>
      <c r="G94" s="304" t="e">
        <f>'CURVA ABC'!#REF!</f>
        <v>#REF!</v>
      </c>
      <c r="H94" s="305" t="e">
        <f t="shared" ca="1" si="3"/>
        <v>#REF!</v>
      </c>
      <c r="I94" s="306"/>
      <c r="J94" s="307"/>
      <c r="K94" s="149"/>
      <c r="L94" s="548" t="e">
        <f>'CURVA ABC'!#REF!</f>
        <v>#REF!</v>
      </c>
    </row>
    <row r="95" spans="1:12" s="98" customFormat="1" hidden="1">
      <c r="A95" s="300" t="e">
        <f>'CURVA ABC'!#REF!</f>
        <v>#REF!</v>
      </c>
      <c r="B95" s="301" t="e">
        <f>'CURVA ABC'!#REF!</f>
        <v>#REF!</v>
      </c>
      <c r="C95" s="301" t="e">
        <f>'CURVA ABC'!#REF!</f>
        <v>#REF!</v>
      </c>
      <c r="D95" s="302" t="e">
        <f>'CURVA ABC'!#REF!</f>
        <v>#REF!</v>
      </c>
      <c r="E95" s="303" t="e">
        <f>VLOOKUP('CURVA ABC'!#REF!,'Plan. Orçamentária'!$D$15:$L$75,7,FALSE)</f>
        <v>#REF!</v>
      </c>
      <c r="F95" s="304" t="e">
        <f>'CURVA ABC'!#REF!</f>
        <v>#REF!</v>
      </c>
      <c r="G95" s="304" t="e">
        <f>'CURVA ABC'!#REF!</f>
        <v>#REF!</v>
      </c>
      <c r="H95" s="305" t="e">
        <f t="shared" ca="1" si="3"/>
        <v>#REF!</v>
      </c>
      <c r="I95" s="306"/>
      <c r="J95" s="307"/>
      <c r="K95" s="149"/>
      <c r="L95" s="548" t="e">
        <f>'CURVA ABC'!#REF!</f>
        <v>#REF!</v>
      </c>
    </row>
    <row r="96" spans="1:12" s="98" customFormat="1" hidden="1">
      <c r="A96" s="300" t="e">
        <f>'CURVA ABC'!#REF!</f>
        <v>#REF!</v>
      </c>
      <c r="B96" s="301" t="e">
        <f>'CURVA ABC'!#REF!</f>
        <v>#REF!</v>
      </c>
      <c r="C96" s="301" t="e">
        <f>'CURVA ABC'!#REF!</f>
        <v>#REF!</v>
      </c>
      <c r="D96" s="302" t="e">
        <f>'CURVA ABC'!#REF!</f>
        <v>#REF!</v>
      </c>
      <c r="E96" s="303" t="e">
        <f>VLOOKUP('CURVA ABC'!#REF!,'Plan. Orçamentária'!$D$15:$L$75,7,FALSE)</f>
        <v>#REF!</v>
      </c>
      <c r="F96" s="304" t="e">
        <f>'CURVA ABC'!#REF!</f>
        <v>#REF!</v>
      </c>
      <c r="G96" s="304" t="e">
        <f>'CURVA ABC'!#REF!</f>
        <v>#REF!</v>
      </c>
      <c r="H96" s="305" t="e">
        <f t="shared" ca="1" si="3"/>
        <v>#REF!</v>
      </c>
      <c r="I96" s="306"/>
      <c r="J96" s="307"/>
      <c r="K96" s="149"/>
      <c r="L96" s="548" t="e">
        <f>'CURVA ABC'!#REF!</f>
        <v>#REF!</v>
      </c>
    </row>
    <row r="97" spans="1:12" s="98" customFormat="1" hidden="1">
      <c r="A97" s="300" t="e">
        <f>'CURVA ABC'!#REF!</f>
        <v>#REF!</v>
      </c>
      <c r="B97" s="301" t="e">
        <f>'CURVA ABC'!#REF!</f>
        <v>#REF!</v>
      </c>
      <c r="C97" s="301" t="e">
        <f>'CURVA ABC'!#REF!</f>
        <v>#REF!</v>
      </c>
      <c r="D97" s="302" t="e">
        <f>'CURVA ABC'!#REF!</f>
        <v>#REF!</v>
      </c>
      <c r="E97" s="303" t="e">
        <f>VLOOKUP('CURVA ABC'!#REF!,'Plan. Orçamentária'!$D$15:$L$75,7,FALSE)</f>
        <v>#REF!</v>
      </c>
      <c r="F97" s="304" t="e">
        <f>'CURVA ABC'!#REF!</f>
        <v>#REF!</v>
      </c>
      <c r="G97" s="304" t="e">
        <f>'CURVA ABC'!#REF!</f>
        <v>#REF!</v>
      </c>
      <c r="H97" s="305" t="e">
        <f t="shared" ca="1" si="3"/>
        <v>#REF!</v>
      </c>
      <c r="I97" s="306"/>
      <c r="J97" s="307"/>
      <c r="K97" s="149"/>
      <c r="L97" s="548" t="e">
        <f>'CURVA ABC'!#REF!</f>
        <v>#REF!</v>
      </c>
    </row>
    <row r="98" spans="1:12" s="98" customFormat="1" hidden="1">
      <c r="A98" s="300" t="e">
        <f>'CURVA ABC'!#REF!</f>
        <v>#REF!</v>
      </c>
      <c r="B98" s="301" t="e">
        <f>'CURVA ABC'!#REF!</f>
        <v>#REF!</v>
      </c>
      <c r="C98" s="301" t="e">
        <f>'CURVA ABC'!#REF!</f>
        <v>#REF!</v>
      </c>
      <c r="D98" s="302" t="e">
        <f>'CURVA ABC'!#REF!</f>
        <v>#REF!</v>
      </c>
      <c r="E98" s="303" t="e">
        <f>VLOOKUP('CURVA ABC'!#REF!,'Plan. Orçamentária'!$D$15:$L$75,7,FALSE)</f>
        <v>#REF!</v>
      </c>
      <c r="F98" s="304" t="e">
        <f>'CURVA ABC'!#REF!</f>
        <v>#REF!</v>
      </c>
      <c r="G98" s="304" t="e">
        <f>'CURVA ABC'!#REF!</f>
        <v>#REF!</v>
      </c>
      <c r="H98" s="305" t="e">
        <f t="shared" ca="1" si="3"/>
        <v>#REF!</v>
      </c>
      <c r="I98" s="306"/>
      <c r="J98" s="307"/>
      <c r="K98" s="149"/>
      <c r="L98" s="548" t="e">
        <f>'CURVA ABC'!#REF!</f>
        <v>#REF!</v>
      </c>
    </row>
    <row r="99" spans="1:12" s="98" customFormat="1" hidden="1">
      <c r="A99" s="300" t="e">
        <f>'CURVA ABC'!#REF!</f>
        <v>#REF!</v>
      </c>
      <c r="B99" s="301" t="e">
        <f>'CURVA ABC'!#REF!</f>
        <v>#REF!</v>
      </c>
      <c r="C99" s="301" t="e">
        <f>'CURVA ABC'!#REF!</f>
        <v>#REF!</v>
      </c>
      <c r="D99" s="302" t="e">
        <f>'CURVA ABC'!#REF!</f>
        <v>#REF!</v>
      </c>
      <c r="E99" s="303" t="e">
        <f>VLOOKUP('CURVA ABC'!#REF!,'Plan. Orçamentária'!$D$15:$L$75,7,FALSE)</f>
        <v>#REF!</v>
      </c>
      <c r="F99" s="304" t="e">
        <f>'CURVA ABC'!#REF!</f>
        <v>#REF!</v>
      </c>
      <c r="G99" s="304" t="e">
        <f>'CURVA ABC'!#REF!</f>
        <v>#REF!</v>
      </c>
      <c r="H99" s="305" t="e">
        <f t="shared" ca="1" si="3"/>
        <v>#REF!</v>
      </c>
      <c r="I99" s="306"/>
      <c r="J99" s="307"/>
      <c r="K99" s="149"/>
      <c r="L99" s="548" t="e">
        <f>'CURVA ABC'!#REF!</f>
        <v>#REF!</v>
      </c>
    </row>
    <row r="100" spans="1:12" s="98" customFormat="1" hidden="1">
      <c r="A100" s="300" t="e">
        <f>'CURVA ABC'!#REF!</f>
        <v>#REF!</v>
      </c>
      <c r="B100" s="301" t="e">
        <f>'CURVA ABC'!#REF!</f>
        <v>#REF!</v>
      </c>
      <c r="C100" s="301" t="e">
        <f>'CURVA ABC'!#REF!</f>
        <v>#REF!</v>
      </c>
      <c r="D100" s="302" t="e">
        <f>'CURVA ABC'!#REF!</f>
        <v>#REF!</v>
      </c>
      <c r="E100" s="303" t="e">
        <f>VLOOKUP('CURVA ABC'!#REF!,'Plan. Orçamentária'!$D$15:$L$75,7,FALSE)</f>
        <v>#REF!</v>
      </c>
      <c r="F100" s="304" t="e">
        <f>'CURVA ABC'!#REF!</f>
        <v>#REF!</v>
      </c>
      <c r="G100" s="304" t="e">
        <f>'CURVA ABC'!#REF!</f>
        <v>#REF!</v>
      </c>
      <c r="H100" s="305" t="e">
        <f t="shared" ca="1" si="3"/>
        <v>#REF!</v>
      </c>
      <c r="I100" s="306"/>
      <c r="J100" s="307"/>
      <c r="K100" s="149"/>
      <c r="L100" s="548" t="e">
        <f>'CURVA ABC'!#REF!</f>
        <v>#REF!</v>
      </c>
    </row>
    <row r="101" spans="1:12" s="98" customFormat="1" hidden="1">
      <c r="A101" s="300" t="e">
        <f>'CURVA ABC'!#REF!</f>
        <v>#REF!</v>
      </c>
      <c r="B101" s="301" t="e">
        <f>'CURVA ABC'!#REF!</f>
        <v>#REF!</v>
      </c>
      <c r="C101" s="301" t="e">
        <f>'CURVA ABC'!#REF!</f>
        <v>#REF!</v>
      </c>
      <c r="D101" s="302" t="e">
        <f>'CURVA ABC'!#REF!</f>
        <v>#REF!</v>
      </c>
      <c r="E101" s="303" t="e">
        <f>VLOOKUP('CURVA ABC'!#REF!,'Plan. Orçamentária'!$D$15:$L$75,7,FALSE)</f>
        <v>#REF!</v>
      </c>
      <c r="F101" s="304" t="e">
        <f>'CURVA ABC'!#REF!</f>
        <v>#REF!</v>
      </c>
      <c r="G101" s="304" t="e">
        <f>'CURVA ABC'!#REF!</f>
        <v>#REF!</v>
      </c>
      <c r="H101" s="305" t="e">
        <f t="shared" ca="1" si="3"/>
        <v>#REF!</v>
      </c>
      <c r="I101" s="306"/>
      <c r="J101" s="307"/>
      <c r="K101" s="149"/>
      <c r="L101" s="548" t="e">
        <f>'CURVA ABC'!#REF!</f>
        <v>#REF!</v>
      </c>
    </row>
    <row r="102" spans="1:12" s="98" customFormat="1" hidden="1">
      <c r="A102" s="300" t="e">
        <f>'CURVA ABC'!#REF!</f>
        <v>#REF!</v>
      </c>
      <c r="B102" s="301" t="e">
        <f>'CURVA ABC'!#REF!</f>
        <v>#REF!</v>
      </c>
      <c r="C102" s="301" t="e">
        <f>'CURVA ABC'!#REF!</f>
        <v>#REF!</v>
      </c>
      <c r="D102" s="302" t="e">
        <f>'CURVA ABC'!#REF!</f>
        <v>#REF!</v>
      </c>
      <c r="E102" s="303" t="e">
        <f>VLOOKUP('CURVA ABC'!#REF!,'Plan. Orçamentária'!$D$15:$L$75,7,FALSE)</f>
        <v>#REF!</v>
      </c>
      <c r="F102" s="304" t="e">
        <f>'CURVA ABC'!#REF!</f>
        <v>#REF!</v>
      </c>
      <c r="G102" s="304" t="e">
        <f>'CURVA ABC'!#REF!</f>
        <v>#REF!</v>
      </c>
      <c r="H102" s="305" t="e">
        <f t="shared" ca="1" si="3"/>
        <v>#REF!</v>
      </c>
      <c r="I102" s="306"/>
      <c r="J102" s="307"/>
      <c r="K102" s="149"/>
      <c r="L102" s="548" t="e">
        <f>'CURVA ABC'!#REF!</f>
        <v>#REF!</v>
      </c>
    </row>
    <row r="103" spans="1:12" s="98" customFormat="1" hidden="1">
      <c r="A103" s="300" t="e">
        <f>'CURVA ABC'!#REF!</f>
        <v>#REF!</v>
      </c>
      <c r="B103" s="301" t="e">
        <f>'CURVA ABC'!#REF!</f>
        <v>#REF!</v>
      </c>
      <c r="C103" s="301" t="e">
        <f>'CURVA ABC'!#REF!</f>
        <v>#REF!</v>
      </c>
      <c r="D103" s="302" t="e">
        <f>'CURVA ABC'!#REF!</f>
        <v>#REF!</v>
      </c>
      <c r="E103" s="303" t="e">
        <f>VLOOKUP('CURVA ABC'!#REF!,'Plan. Orçamentária'!$D$15:$L$75,7,FALSE)</f>
        <v>#REF!</v>
      </c>
      <c r="F103" s="304" t="e">
        <f>'CURVA ABC'!#REF!</f>
        <v>#REF!</v>
      </c>
      <c r="G103" s="304" t="e">
        <f>'CURVA ABC'!#REF!</f>
        <v>#REF!</v>
      </c>
      <c r="H103" s="305" t="e">
        <f t="shared" ca="1" si="3"/>
        <v>#REF!</v>
      </c>
      <c r="I103" s="306"/>
      <c r="J103" s="307"/>
      <c r="K103" s="149"/>
      <c r="L103" s="548" t="e">
        <f>'CURVA ABC'!#REF!</f>
        <v>#REF!</v>
      </c>
    </row>
    <row r="104" spans="1:12" s="98" customFormat="1" hidden="1">
      <c r="A104" s="300" t="e">
        <f>'CURVA ABC'!#REF!</f>
        <v>#REF!</v>
      </c>
      <c r="B104" s="301" t="e">
        <f>'CURVA ABC'!#REF!</f>
        <v>#REF!</v>
      </c>
      <c r="C104" s="301" t="e">
        <f>'CURVA ABC'!#REF!</f>
        <v>#REF!</v>
      </c>
      <c r="D104" s="302" t="e">
        <f>'CURVA ABC'!#REF!</f>
        <v>#REF!</v>
      </c>
      <c r="E104" s="303" t="e">
        <f>VLOOKUP('CURVA ABC'!#REF!,'Plan. Orçamentária'!$D$15:$L$75,7,FALSE)</f>
        <v>#REF!</v>
      </c>
      <c r="F104" s="304" t="e">
        <f>'CURVA ABC'!#REF!</f>
        <v>#REF!</v>
      </c>
      <c r="G104" s="304" t="e">
        <f>'CURVA ABC'!#REF!</f>
        <v>#REF!</v>
      </c>
      <c r="H104" s="305" t="e">
        <f t="shared" ca="1" si="3"/>
        <v>#REF!</v>
      </c>
      <c r="I104" s="306"/>
      <c r="J104" s="307"/>
      <c r="K104" s="149"/>
      <c r="L104" s="548" t="e">
        <f>'CURVA ABC'!#REF!</f>
        <v>#REF!</v>
      </c>
    </row>
    <row r="105" spans="1:12" s="98" customFormat="1" hidden="1">
      <c r="A105" s="300" t="e">
        <f>'CURVA ABC'!#REF!</f>
        <v>#REF!</v>
      </c>
      <c r="B105" s="301" t="e">
        <f>'CURVA ABC'!#REF!</f>
        <v>#REF!</v>
      </c>
      <c r="C105" s="301" t="e">
        <f>'CURVA ABC'!#REF!</f>
        <v>#REF!</v>
      </c>
      <c r="D105" s="302" t="e">
        <f>'CURVA ABC'!#REF!</f>
        <v>#REF!</v>
      </c>
      <c r="E105" s="303" t="e">
        <f>VLOOKUP('CURVA ABC'!#REF!,'Plan. Orçamentária'!$D$15:$L$75,7,FALSE)</f>
        <v>#REF!</v>
      </c>
      <c r="F105" s="304" t="e">
        <f>'CURVA ABC'!#REF!</f>
        <v>#REF!</v>
      </c>
      <c r="G105" s="304" t="e">
        <f>'CURVA ABC'!#REF!</f>
        <v>#REF!</v>
      </c>
      <c r="H105" s="305" t="e">
        <f t="shared" ca="1" si="3"/>
        <v>#REF!</v>
      </c>
      <c r="I105" s="306"/>
      <c r="J105" s="307"/>
      <c r="K105" s="149"/>
      <c r="L105" s="548" t="e">
        <f>'CURVA ABC'!#REF!</f>
        <v>#REF!</v>
      </c>
    </row>
    <row r="106" spans="1:12" s="98" customFormat="1" hidden="1">
      <c r="A106" s="300" t="e">
        <f>'CURVA ABC'!#REF!</f>
        <v>#REF!</v>
      </c>
      <c r="B106" s="301" t="e">
        <f>'CURVA ABC'!#REF!</f>
        <v>#REF!</v>
      </c>
      <c r="C106" s="301" t="e">
        <f>'CURVA ABC'!#REF!</f>
        <v>#REF!</v>
      </c>
      <c r="D106" s="302" t="e">
        <f>'CURVA ABC'!#REF!</f>
        <v>#REF!</v>
      </c>
      <c r="E106" s="303" t="e">
        <f>VLOOKUP('CURVA ABC'!#REF!,'Plan. Orçamentária'!$D$15:$L$75,7,FALSE)</f>
        <v>#REF!</v>
      </c>
      <c r="F106" s="304" t="e">
        <f>'CURVA ABC'!#REF!</f>
        <v>#REF!</v>
      </c>
      <c r="G106" s="304" t="e">
        <f>'CURVA ABC'!#REF!</f>
        <v>#REF!</v>
      </c>
      <c r="H106" s="305" t="e">
        <f t="shared" ca="1" si="3"/>
        <v>#REF!</v>
      </c>
      <c r="I106" s="306"/>
      <c r="J106" s="307"/>
      <c r="K106" s="149"/>
      <c r="L106" s="548" t="e">
        <f>'CURVA ABC'!#REF!</f>
        <v>#REF!</v>
      </c>
    </row>
    <row r="107" spans="1:12" s="98" customFormat="1" hidden="1">
      <c r="A107" s="300" t="e">
        <f>'CURVA ABC'!#REF!</f>
        <v>#REF!</v>
      </c>
      <c r="B107" s="301" t="e">
        <f>'CURVA ABC'!#REF!</f>
        <v>#REF!</v>
      </c>
      <c r="C107" s="301" t="e">
        <f>'CURVA ABC'!#REF!</f>
        <v>#REF!</v>
      </c>
      <c r="D107" s="302" t="e">
        <f>'CURVA ABC'!#REF!</f>
        <v>#REF!</v>
      </c>
      <c r="E107" s="303" t="e">
        <f>VLOOKUP('CURVA ABC'!#REF!,'Plan. Orçamentária'!$D$15:$L$75,7,FALSE)</f>
        <v>#REF!</v>
      </c>
      <c r="F107" s="304" t="e">
        <f>'CURVA ABC'!#REF!</f>
        <v>#REF!</v>
      </c>
      <c r="G107" s="304" t="e">
        <f>'CURVA ABC'!#REF!</f>
        <v>#REF!</v>
      </c>
      <c r="H107" s="305" t="e">
        <f t="shared" ca="1" si="3"/>
        <v>#REF!</v>
      </c>
      <c r="I107" s="306"/>
      <c r="J107" s="307"/>
      <c r="K107" s="149"/>
      <c r="L107" s="548" t="e">
        <f>'CURVA ABC'!#REF!</f>
        <v>#REF!</v>
      </c>
    </row>
    <row r="108" spans="1:12" s="98" customFormat="1" hidden="1">
      <c r="A108" s="300" t="e">
        <f>'CURVA ABC'!#REF!</f>
        <v>#REF!</v>
      </c>
      <c r="B108" s="301" t="e">
        <f>'CURVA ABC'!#REF!</f>
        <v>#REF!</v>
      </c>
      <c r="C108" s="301" t="e">
        <f>'CURVA ABC'!#REF!</f>
        <v>#REF!</v>
      </c>
      <c r="D108" s="302" t="e">
        <f>'CURVA ABC'!#REF!</f>
        <v>#REF!</v>
      </c>
      <c r="E108" s="303" t="e">
        <f>VLOOKUP('CURVA ABC'!#REF!,'Plan. Orçamentária'!$D$15:$L$75,7,FALSE)</f>
        <v>#REF!</v>
      </c>
      <c r="F108" s="304" t="e">
        <f>'CURVA ABC'!#REF!</f>
        <v>#REF!</v>
      </c>
      <c r="G108" s="304" t="e">
        <f>'CURVA ABC'!#REF!</f>
        <v>#REF!</v>
      </c>
      <c r="H108" s="305" t="e">
        <f t="shared" ca="1" si="3"/>
        <v>#REF!</v>
      </c>
      <c r="I108" s="306"/>
      <c r="J108" s="307"/>
      <c r="K108" s="149"/>
      <c r="L108" s="548" t="e">
        <f>'CURVA ABC'!#REF!</f>
        <v>#REF!</v>
      </c>
    </row>
    <row r="109" spans="1:12" s="98" customFormat="1" hidden="1">
      <c r="A109" s="300" t="e">
        <f>'CURVA ABC'!#REF!</f>
        <v>#REF!</v>
      </c>
      <c r="B109" s="301" t="e">
        <f>'CURVA ABC'!#REF!</f>
        <v>#REF!</v>
      </c>
      <c r="C109" s="301" t="e">
        <f>'CURVA ABC'!#REF!</f>
        <v>#REF!</v>
      </c>
      <c r="D109" s="302" t="e">
        <f>'CURVA ABC'!#REF!</f>
        <v>#REF!</v>
      </c>
      <c r="E109" s="303" t="e">
        <f>VLOOKUP('CURVA ABC'!#REF!,'Plan. Orçamentária'!$D$15:$L$75,7,FALSE)</f>
        <v>#REF!</v>
      </c>
      <c r="F109" s="304" t="e">
        <f>'CURVA ABC'!#REF!</f>
        <v>#REF!</v>
      </c>
      <c r="G109" s="304" t="e">
        <f>'CURVA ABC'!#REF!</f>
        <v>#REF!</v>
      </c>
      <c r="H109" s="305" t="e">
        <f t="shared" ca="1" si="3"/>
        <v>#REF!</v>
      </c>
      <c r="I109" s="306"/>
      <c r="J109" s="307"/>
      <c r="K109" s="149"/>
      <c r="L109" s="548" t="e">
        <f>'CURVA ABC'!#REF!</f>
        <v>#REF!</v>
      </c>
    </row>
    <row r="110" spans="1:12" s="98" customFormat="1" hidden="1">
      <c r="A110" s="300" t="e">
        <f>'CURVA ABC'!#REF!</f>
        <v>#REF!</v>
      </c>
      <c r="B110" s="301" t="e">
        <f>'CURVA ABC'!#REF!</f>
        <v>#REF!</v>
      </c>
      <c r="C110" s="301" t="e">
        <f>'CURVA ABC'!#REF!</f>
        <v>#REF!</v>
      </c>
      <c r="D110" s="302" t="e">
        <f>'CURVA ABC'!#REF!</f>
        <v>#REF!</v>
      </c>
      <c r="E110" s="303" t="e">
        <f>VLOOKUP('CURVA ABC'!#REF!,'Plan. Orçamentária'!$D$15:$L$75,7,FALSE)</f>
        <v>#REF!</v>
      </c>
      <c r="F110" s="304" t="e">
        <f>'CURVA ABC'!#REF!</f>
        <v>#REF!</v>
      </c>
      <c r="G110" s="304" t="e">
        <f>'CURVA ABC'!#REF!</f>
        <v>#REF!</v>
      </c>
      <c r="H110" s="305" t="e">
        <f t="shared" ca="1" si="3"/>
        <v>#REF!</v>
      </c>
      <c r="I110" s="306"/>
      <c r="J110" s="307"/>
      <c r="K110" s="149"/>
      <c r="L110" s="548" t="e">
        <f>'CURVA ABC'!#REF!</f>
        <v>#REF!</v>
      </c>
    </row>
    <row r="111" spans="1:12" s="98" customFormat="1" hidden="1">
      <c r="A111" s="300" t="e">
        <f>'CURVA ABC'!#REF!</f>
        <v>#REF!</v>
      </c>
      <c r="B111" s="301" t="e">
        <f>'CURVA ABC'!#REF!</f>
        <v>#REF!</v>
      </c>
      <c r="C111" s="301" t="e">
        <f>'CURVA ABC'!#REF!</f>
        <v>#REF!</v>
      </c>
      <c r="D111" s="302" t="e">
        <f>'CURVA ABC'!#REF!</f>
        <v>#REF!</v>
      </c>
      <c r="E111" s="303" t="e">
        <f>VLOOKUP('CURVA ABC'!#REF!,'Plan. Orçamentária'!$D$15:$L$75,7,FALSE)</f>
        <v>#REF!</v>
      </c>
      <c r="F111" s="304" t="e">
        <f>'CURVA ABC'!#REF!</f>
        <v>#REF!</v>
      </c>
      <c r="G111" s="304" t="e">
        <f>'CURVA ABC'!#REF!</f>
        <v>#REF!</v>
      </c>
      <c r="H111" s="305" t="e">
        <f t="shared" ca="1" si="3"/>
        <v>#REF!</v>
      </c>
      <c r="I111" s="306"/>
      <c r="J111" s="307"/>
      <c r="K111" s="149"/>
      <c r="L111" s="548" t="e">
        <f>'CURVA ABC'!#REF!</f>
        <v>#REF!</v>
      </c>
    </row>
    <row r="112" spans="1:12" s="98" customFormat="1" hidden="1">
      <c r="A112" s="300" t="e">
        <f>'CURVA ABC'!#REF!</f>
        <v>#REF!</v>
      </c>
      <c r="B112" s="301" t="e">
        <f>'CURVA ABC'!#REF!</f>
        <v>#REF!</v>
      </c>
      <c r="C112" s="301" t="e">
        <f>'CURVA ABC'!#REF!</f>
        <v>#REF!</v>
      </c>
      <c r="D112" s="302" t="e">
        <f>'CURVA ABC'!#REF!</f>
        <v>#REF!</v>
      </c>
      <c r="E112" s="303" t="e">
        <f>VLOOKUP('CURVA ABC'!#REF!,'Plan. Orçamentária'!$D$15:$L$75,7,FALSE)</f>
        <v>#REF!</v>
      </c>
      <c r="F112" s="304" t="e">
        <f>'CURVA ABC'!#REF!</f>
        <v>#REF!</v>
      </c>
      <c r="G112" s="304" t="e">
        <f>'CURVA ABC'!#REF!</f>
        <v>#REF!</v>
      </c>
      <c r="H112" s="305" t="e">
        <f t="shared" ca="1" si="3"/>
        <v>#REF!</v>
      </c>
      <c r="I112" s="306"/>
      <c r="J112" s="307"/>
      <c r="K112" s="149"/>
      <c r="L112" s="548" t="e">
        <f>'CURVA ABC'!#REF!</f>
        <v>#REF!</v>
      </c>
    </row>
    <row r="113" spans="1:12" s="98" customFormat="1" hidden="1">
      <c r="A113" s="300" t="e">
        <f>'CURVA ABC'!#REF!</f>
        <v>#REF!</v>
      </c>
      <c r="B113" s="301" t="e">
        <f>'CURVA ABC'!#REF!</f>
        <v>#REF!</v>
      </c>
      <c r="C113" s="301" t="e">
        <f>'CURVA ABC'!#REF!</f>
        <v>#REF!</v>
      </c>
      <c r="D113" s="302" t="e">
        <f>'CURVA ABC'!#REF!</f>
        <v>#REF!</v>
      </c>
      <c r="E113" s="303" t="e">
        <f>VLOOKUP('CURVA ABC'!#REF!,'Plan. Orçamentária'!$D$15:$L$75,7,FALSE)</f>
        <v>#REF!</v>
      </c>
      <c r="F113" s="304" t="e">
        <f>'CURVA ABC'!#REF!</f>
        <v>#REF!</v>
      </c>
      <c r="G113" s="304" t="e">
        <f>'CURVA ABC'!#REF!</f>
        <v>#REF!</v>
      </c>
      <c r="H113" s="305" t="e">
        <f t="shared" ca="1" si="3"/>
        <v>#REF!</v>
      </c>
      <c r="I113" s="306"/>
      <c r="J113" s="307"/>
      <c r="K113" s="149"/>
      <c r="L113" s="548" t="e">
        <f>'CURVA ABC'!#REF!</f>
        <v>#REF!</v>
      </c>
    </row>
    <row r="114" spans="1:12" s="98" customFormat="1" hidden="1">
      <c r="A114" s="300" t="e">
        <f>'CURVA ABC'!#REF!</f>
        <v>#REF!</v>
      </c>
      <c r="B114" s="301" t="e">
        <f>'CURVA ABC'!#REF!</f>
        <v>#REF!</v>
      </c>
      <c r="C114" s="301" t="e">
        <f>'CURVA ABC'!#REF!</f>
        <v>#REF!</v>
      </c>
      <c r="D114" s="302" t="e">
        <f>'CURVA ABC'!#REF!</f>
        <v>#REF!</v>
      </c>
      <c r="E114" s="303" t="e">
        <f>VLOOKUP('CURVA ABC'!#REF!,'Plan. Orçamentária'!$D$15:$L$75,7,FALSE)</f>
        <v>#REF!</v>
      </c>
      <c r="F114" s="304" t="e">
        <f>'CURVA ABC'!#REF!</f>
        <v>#REF!</v>
      </c>
      <c r="G114" s="304" t="e">
        <f>'CURVA ABC'!#REF!</f>
        <v>#REF!</v>
      </c>
      <c r="H114" s="305" t="e">
        <f t="shared" ca="1" si="3"/>
        <v>#REF!</v>
      </c>
      <c r="I114" s="306"/>
      <c r="J114" s="307"/>
      <c r="K114" s="149"/>
      <c r="L114" s="548" t="e">
        <f>'CURVA ABC'!#REF!</f>
        <v>#REF!</v>
      </c>
    </row>
    <row r="115" spans="1:12" s="98" customFormat="1" hidden="1">
      <c r="A115" s="300" t="e">
        <f>'CURVA ABC'!#REF!</f>
        <v>#REF!</v>
      </c>
      <c r="B115" s="301" t="e">
        <f>'CURVA ABC'!#REF!</f>
        <v>#REF!</v>
      </c>
      <c r="C115" s="301" t="e">
        <f>'CURVA ABC'!#REF!</f>
        <v>#REF!</v>
      </c>
      <c r="D115" s="302" t="e">
        <f>'CURVA ABC'!#REF!</f>
        <v>#REF!</v>
      </c>
      <c r="E115" s="303" t="e">
        <f>VLOOKUP('CURVA ABC'!#REF!,'Plan. Orçamentária'!$D$15:$L$75,7,FALSE)</f>
        <v>#REF!</v>
      </c>
      <c r="F115" s="304" t="e">
        <f>'CURVA ABC'!#REF!</f>
        <v>#REF!</v>
      </c>
      <c r="G115" s="304" t="e">
        <f>'CURVA ABC'!#REF!</f>
        <v>#REF!</v>
      </c>
      <c r="H115" s="305" t="e">
        <f t="shared" ca="1" si="3"/>
        <v>#REF!</v>
      </c>
      <c r="I115" s="306"/>
      <c r="J115" s="307"/>
      <c r="K115" s="149"/>
      <c r="L115" s="548" t="e">
        <f>'CURVA ABC'!#REF!</f>
        <v>#REF!</v>
      </c>
    </row>
    <row r="116" spans="1:12" s="98" customFormat="1" hidden="1">
      <c r="A116" s="300" t="e">
        <f>'CURVA ABC'!#REF!</f>
        <v>#REF!</v>
      </c>
      <c r="B116" s="301" t="e">
        <f>'CURVA ABC'!#REF!</f>
        <v>#REF!</v>
      </c>
      <c r="C116" s="301" t="e">
        <f>'CURVA ABC'!#REF!</f>
        <v>#REF!</v>
      </c>
      <c r="D116" s="302" t="e">
        <f>'CURVA ABC'!#REF!</f>
        <v>#REF!</v>
      </c>
      <c r="E116" s="303" t="e">
        <f>VLOOKUP('CURVA ABC'!#REF!,'Plan. Orçamentária'!$D$15:$L$75,7,FALSE)</f>
        <v>#REF!</v>
      </c>
      <c r="F116" s="304" t="e">
        <f>'CURVA ABC'!#REF!</f>
        <v>#REF!</v>
      </c>
      <c r="G116" s="304" t="e">
        <f>'CURVA ABC'!#REF!</f>
        <v>#REF!</v>
      </c>
      <c r="H116" s="305" t="e">
        <f t="shared" ca="1" si="3"/>
        <v>#REF!</v>
      </c>
      <c r="I116" s="306"/>
      <c r="J116" s="307"/>
      <c r="K116" s="149"/>
      <c r="L116" s="548" t="e">
        <f>'CURVA ABC'!#REF!</f>
        <v>#REF!</v>
      </c>
    </row>
    <row r="117" spans="1:12" s="98" customFormat="1" hidden="1">
      <c r="A117" s="300" t="e">
        <f>'CURVA ABC'!#REF!</f>
        <v>#REF!</v>
      </c>
      <c r="B117" s="301" t="e">
        <f>'CURVA ABC'!#REF!</f>
        <v>#REF!</v>
      </c>
      <c r="C117" s="301" t="e">
        <f>'CURVA ABC'!#REF!</f>
        <v>#REF!</v>
      </c>
      <c r="D117" s="302" t="e">
        <f>'CURVA ABC'!#REF!</f>
        <v>#REF!</v>
      </c>
      <c r="E117" s="303" t="e">
        <f>VLOOKUP('CURVA ABC'!#REF!,'Plan. Orçamentária'!$D$15:$L$75,7,FALSE)</f>
        <v>#REF!</v>
      </c>
      <c r="F117" s="304" t="e">
        <f>'CURVA ABC'!#REF!</f>
        <v>#REF!</v>
      </c>
      <c r="G117" s="304" t="e">
        <f>'CURVA ABC'!#REF!</f>
        <v>#REF!</v>
      </c>
      <c r="H117" s="305" t="e">
        <f t="shared" ca="1" si="3"/>
        <v>#REF!</v>
      </c>
      <c r="I117" s="306"/>
      <c r="J117" s="307"/>
      <c r="K117" s="149"/>
      <c r="L117" s="548" t="e">
        <f>'CURVA ABC'!#REF!</f>
        <v>#REF!</v>
      </c>
    </row>
    <row r="118" spans="1:12" s="98" customFormat="1" hidden="1">
      <c r="A118" s="300" t="e">
        <f>'CURVA ABC'!#REF!</f>
        <v>#REF!</v>
      </c>
      <c r="B118" s="301" t="e">
        <f>'CURVA ABC'!#REF!</f>
        <v>#REF!</v>
      </c>
      <c r="C118" s="301" t="e">
        <f>'CURVA ABC'!#REF!</f>
        <v>#REF!</v>
      </c>
      <c r="D118" s="302" t="e">
        <f>'CURVA ABC'!#REF!</f>
        <v>#REF!</v>
      </c>
      <c r="E118" s="303" t="e">
        <f>VLOOKUP('CURVA ABC'!#REF!,'Plan. Orçamentária'!$D$15:$L$75,7,FALSE)</f>
        <v>#REF!</v>
      </c>
      <c r="F118" s="304" t="e">
        <f>'CURVA ABC'!#REF!</f>
        <v>#REF!</v>
      </c>
      <c r="G118" s="304" t="e">
        <f>'CURVA ABC'!#REF!</f>
        <v>#REF!</v>
      </c>
      <c r="H118" s="305" t="e">
        <f t="shared" ca="1" si="3"/>
        <v>#REF!</v>
      </c>
      <c r="I118" s="306"/>
      <c r="J118" s="307"/>
      <c r="K118" s="149"/>
      <c r="L118" s="548" t="e">
        <f>'CURVA ABC'!#REF!</f>
        <v>#REF!</v>
      </c>
    </row>
    <row r="119" spans="1:12" s="98" customFormat="1" hidden="1">
      <c r="A119" s="300" t="e">
        <f>'CURVA ABC'!#REF!</f>
        <v>#REF!</v>
      </c>
      <c r="B119" s="301" t="e">
        <f>'CURVA ABC'!#REF!</f>
        <v>#REF!</v>
      </c>
      <c r="C119" s="301" t="e">
        <f>'CURVA ABC'!#REF!</f>
        <v>#REF!</v>
      </c>
      <c r="D119" s="302" t="e">
        <f>'CURVA ABC'!#REF!</f>
        <v>#REF!</v>
      </c>
      <c r="E119" s="303" t="e">
        <f>VLOOKUP('CURVA ABC'!#REF!,'Plan. Orçamentária'!$D$15:$L$75,7,FALSE)</f>
        <v>#REF!</v>
      </c>
      <c r="F119" s="304" t="e">
        <f>'CURVA ABC'!#REF!</f>
        <v>#REF!</v>
      </c>
      <c r="G119" s="304" t="e">
        <f>'CURVA ABC'!#REF!</f>
        <v>#REF!</v>
      </c>
      <c r="H119" s="305" t="e">
        <f t="shared" ca="1" si="3"/>
        <v>#REF!</v>
      </c>
      <c r="I119" s="306"/>
      <c r="J119" s="307"/>
      <c r="K119" s="149"/>
      <c r="L119" s="548" t="e">
        <f>'CURVA ABC'!#REF!</f>
        <v>#REF!</v>
      </c>
    </row>
    <row r="120" spans="1:12" s="98" customFormat="1" hidden="1">
      <c r="A120" s="300" t="e">
        <f>'CURVA ABC'!#REF!</f>
        <v>#REF!</v>
      </c>
      <c r="B120" s="301" t="e">
        <f>'CURVA ABC'!#REF!</f>
        <v>#REF!</v>
      </c>
      <c r="C120" s="301" t="e">
        <f>'CURVA ABC'!#REF!</f>
        <v>#REF!</v>
      </c>
      <c r="D120" s="302" t="e">
        <f>'CURVA ABC'!#REF!</f>
        <v>#REF!</v>
      </c>
      <c r="E120" s="303" t="e">
        <f>VLOOKUP('CURVA ABC'!#REF!,'Plan. Orçamentária'!$D$15:$L$75,7,FALSE)</f>
        <v>#REF!</v>
      </c>
      <c r="F120" s="304" t="e">
        <f>'CURVA ABC'!#REF!</f>
        <v>#REF!</v>
      </c>
      <c r="G120" s="304" t="e">
        <f>'CURVA ABC'!#REF!</f>
        <v>#REF!</v>
      </c>
      <c r="H120" s="305" t="e">
        <f t="shared" ca="1" si="3"/>
        <v>#REF!</v>
      </c>
      <c r="I120" s="306"/>
      <c r="J120" s="307"/>
      <c r="K120" s="149"/>
      <c r="L120" s="548" t="e">
        <f>'CURVA ABC'!#REF!</f>
        <v>#REF!</v>
      </c>
    </row>
    <row r="121" spans="1:12" s="98" customFormat="1" hidden="1">
      <c r="A121" s="300" t="e">
        <f>'CURVA ABC'!#REF!</f>
        <v>#REF!</v>
      </c>
      <c r="B121" s="301" t="e">
        <f>'CURVA ABC'!#REF!</f>
        <v>#REF!</v>
      </c>
      <c r="C121" s="301" t="e">
        <f>'CURVA ABC'!#REF!</f>
        <v>#REF!</v>
      </c>
      <c r="D121" s="302" t="e">
        <f>'CURVA ABC'!#REF!</f>
        <v>#REF!</v>
      </c>
      <c r="E121" s="303" t="e">
        <f>VLOOKUP('CURVA ABC'!#REF!,'Plan. Orçamentária'!$D$15:$L$75,7,FALSE)</f>
        <v>#REF!</v>
      </c>
      <c r="F121" s="304" t="e">
        <f>'CURVA ABC'!#REF!</f>
        <v>#REF!</v>
      </c>
      <c r="G121" s="304" t="e">
        <f>'CURVA ABC'!#REF!</f>
        <v>#REF!</v>
      </c>
      <c r="H121" s="305" t="e">
        <f t="shared" ca="1" si="3"/>
        <v>#REF!</v>
      </c>
      <c r="I121" s="306"/>
      <c r="J121" s="307"/>
      <c r="K121" s="149"/>
      <c r="L121" s="548" t="e">
        <f>'CURVA ABC'!#REF!</f>
        <v>#REF!</v>
      </c>
    </row>
    <row r="122" spans="1:12" s="98" customFormat="1" hidden="1">
      <c r="A122" s="300" t="e">
        <f>'CURVA ABC'!#REF!</f>
        <v>#REF!</v>
      </c>
      <c r="B122" s="301" t="e">
        <f>'CURVA ABC'!#REF!</f>
        <v>#REF!</v>
      </c>
      <c r="C122" s="301" t="e">
        <f>'CURVA ABC'!#REF!</f>
        <v>#REF!</v>
      </c>
      <c r="D122" s="302" t="e">
        <f>'CURVA ABC'!#REF!</f>
        <v>#REF!</v>
      </c>
      <c r="E122" s="303" t="e">
        <f>VLOOKUP('CURVA ABC'!#REF!,'Plan. Orçamentária'!$D$15:$L$75,7,FALSE)</f>
        <v>#REF!</v>
      </c>
      <c r="F122" s="304" t="e">
        <f>'CURVA ABC'!#REF!</f>
        <v>#REF!</v>
      </c>
      <c r="G122" s="304" t="e">
        <f>'CURVA ABC'!#REF!</f>
        <v>#REF!</v>
      </c>
      <c r="H122" s="305" t="e">
        <f t="shared" ca="1" si="3"/>
        <v>#REF!</v>
      </c>
      <c r="I122" s="306"/>
      <c r="J122" s="307"/>
      <c r="K122" s="149"/>
      <c r="L122" s="548" t="e">
        <f>'CURVA ABC'!#REF!</f>
        <v>#REF!</v>
      </c>
    </row>
    <row r="123" spans="1:12" s="98" customFormat="1" hidden="1">
      <c r="A123" s="300" t="e">
        <f>'CURVA ABC'!#REF!</f>
        <v>#REF!</v>
      </c>
      <c r="B123" s="301" t="e">
        <f>'CURVA ABC'!#REF!</f>
        <v>#REF!</v>
      </c>
      <c r="C123" s="301" t="e">
        <f>'CURVA ABC'!#REF!</f>
        <v>#REF!</v>
      </c>
      <c r="D123" s="302" t="e">
        <f>'CURVA ABC'!#REF!</f>
        <v>#REF!</v>
      </c>
      <c r="E123" s="303" t="e">
        <f>VLOOKUP('CURVA ABC'!#REF!,'Plan. Orçamentária'!$D$15:$L$75,7,FALSE)</f>
        <v>#REF!</v>
      </c>
      <c r="F123" s="304" t="e">
        <f>'CURVA ABC'!#REF!</f>
        <v>#REF!</v>
      </c>
      <c r="G123" s="304" t="e">
        <f>'CURVA ABC'!#REF!</f>
        <v>#REF!</v>
      </c>
      <c r="H123" s="305" t="e">
        <f t="shared" ca="1" si="3"/>
        <v>#REF!</v>
      </c>
      <c r="I123" s="306"/>
      <c r="J123" s="307"/>
      <c r="K123" s="149"/>
      <c r="L123" s="548" t="e">
        <f>'CURVA ABC'!#REF!</f>
        <v>#REF!</v>
      </c>
    </row>
    <row r="124" spans="1:12" s="98" customFormat="1" hidden="1">
      <c r="A124" s="300" t="e">
        <f>'CURVA ABC'!#REF!</f>
        <v>#REF!</v>
      </c>
      <c r="B124" s="301" t="e">
        <f>'CURVA ABC'!#REF!</f>
        <v>#REF!</v>
      </c>
      <c r="C124" s="301" t="e">
        <f>'CURVA ABC'!#REF!</f>
        <v>#REF!</v>
      </c>
      <c r="D124" s="302" t="e">
        <f>'CURVA ABC'!#REF!</f>
        <v>#REF!</v>
      </c>
      <c r="E124" s="303" t="e">
        <f>VLOOKUP('CURVA ABC'!#REF!,'Plan. Orçamentária'!$D$15:$L$75,7,FALSE)</f>
        <v>#REF!</v>
      </c>
      <c r="F124" s="304" t="e">
        <f>'CURVA ABC'!#REF!</f>
        <v>#REF!</v>
      </c>
      <c r="G124" s="304" t="e">
        <f>'CURVA ABC'!#REF!</f>
        <v>#REF!</v>
      </c>
      <c r="H124" s="305" t="e">
        <f t="shared" ca="1" si="3"/>
        <v>#REF!</v>
      </c>
      <c r="I124" s="306"/>
      <c r="J124" s="307"/>
      <c r="K124" s="149"/>
      <c r="L124" s="548" t="e">
        <f>'CURVA ABC'!#REF!</f>
        <v>#REF!</v>
      </c>
    </row>
    <row r="125" spans="1:12" s="98" customFormat="1" hidden="1">
      <c r="A125" s="300" t="e">
        <f>'CURVA ABC'!#REF!</f>
        <v>#REF!</v>
      </c>
      <c r="B125" s="301" t="e">
        <f>'CURVA ABC'!#REF!</f>
        <v>#REF!</v>
      </c>
      <c r="C125" s="301" t="e">
        <f>'CURVA ABC'!#REF!</f>
        <v>#REF!</v>
      </c>
      <c r="D125" s="302" t="e">
        <f>'CURVA ABC'!#REF!</f>
        <v>#REF!</v>
      </c>
      <c r="E125" s="303" t="e">
        <f>VLOOKUP('CURVA ABC'!#REF!,'Plan. Orçamentária'!$D$15:$L$75,7,FALSE)</f>
        <v>#REF!</v>
      </c>
      <c r="F125" s="304" t="e">
        <f>'CURVA ABC'!#REF!</f>
        <v>#REF!</v>
      </c>
      <c r="G125" s="304" t="e">
        <f>'CURVA ABC'!#REF!</f>
        <v>#REF!</v>
      </c>
      <c r="H125" s="305" t="e">
        <f t="shared" ca="1" si="3"/>
        <v>#REF!</v>
      </c>
      <c r="I125" s="306"/>
      <c r="J125" s="307"/>
      <c r="K125" s="149"/>
      <c r="L125" s="548" t="e">
        <f>'CURVA ABC'!#REF!</f>
        <v>#REF!</v>
      </c>
    </row>
    <row r="126" spans="1:12" s="98" customFormat="1" hidden="1">
      <c r="A126" s="300" t="e">
        <f>'CURVA ABC'!#REF!</f>
        <v>#REF!</v>
      </c>
      <c r="B126" s="301" t="e">
        <f>'CURVA ABC'!#REF!</f>
        <v>#REF!</v>
      </c>
      <c r="C126" s="301" t="e">
        <f>'CURVA ABC'!#REF!</f>
        <v>#REF!</v>
      </c>
      <c r="D126" s="302" t="e">
        <f>'CURVA ABC'!#REF!</f>
        <v>#REF!</v>
      </c>
      <c r="E126" s="303" t="e">
        <f>VLOOKUP('CURVA ABC'!#REF!,'Plan. Orçamentária'!$D$15:$L$75,7,FALSE)</f>
        <v>#REF!</v>
      </c>
      <c r="F126" s="304" t="e">
        <f>'CURVA ABC'!#REF!</f>
        <v>#REF!</v>
      </c>
      <c r="G126" s="304" t="e">
        <f>'CURVA ABC'!#REF!</f>
        <v>#REF!</v>
      </c>
      <c r="H126" s="305" t="e">
        <f t="shared" ca="1" si="3"/>
        <v>#REF!</v>
      </c>
      <c r="I126" s="306"/>
      <c r="J126" s="307"/>
      <c r="K126" s="149"/>
      <c r="L126" s="548" t="e">
        <f>'CURVA ABC'!#REF!</f>
        <v>#REF!</v>
      </c>
    </row>
    <row r="127" spans="1:12" s="98" customFormat="1" hidden="1">
      <c r="A127" s="300" t="e">
        <f>'CURVA ABC'!#REF!</f>
        <v>#REF!</v>
      </c>
      <c r="B127" s="301" t="e">
        <f>'CURVA ABC'!#REF!</f>
        <v>#REF!</v>
      </c>
      <c r="C127" s="301" t="e">
        <f>'CURVA ABC'!#REF!</f>
        <v>#REF!</v>
      </c>
      <c r="D127" s="302" t="e">
        <f>'CURVA ABC'!#REF!</f>
        <v>#REF!</v>
      </c>
      <c r="E127" s="303" t="e">
        <f>VLOOKUP('CURVA ABC'!#REF!,'Plan. Orçamentária'!$D$15:$L$75,7,FALSE)</f>
        <v>#REF!</v>
      </c>
      <c r="F127" s="304" t="e">
        <f>'CURVA ABC'!#REF!</f>
        <v>#REF!</v>
      </c>
      <c r="G127" s="304" t="e">
        <f>'CURVA ABC'!#REF!</f>
        <v>#REF!</v>
      </c>
      <c r="H127" s="305" t="e">
        <f t="shared" ca="1" si="3"/>
        <v>#REF!</v>
      </c>
      <c r="I127" s="306"/>
      <c r="J127" s="307"/>
      <c r="K127" s="149"/>
      <c r="L127" s="548" t="e">
        <f>'CURVA ABC'!#REF!</f>
        <v>#REF!</v>
      </c>
    </row>
    <row r="128" spans="1:12" s="98" customFormat="1" hidden="1">
      <c r="A128" s="300" t="e">
        <f>'CURVA ABC'!#REF!</f>
        <v>#REF!</v>
      </c>
      <c r="B128" s="301" t="e">
        <f>'CURVA ABC'!#REF!</f>
        <v>#REF!</v>
      </c>
      <c r="C128" s="301" t="e">
        <f>'CURVA ABC'!#REF!</f>
        <v>#REF!</v>
      </c>
      <c r="D128" s="302" t="e">
        <f>'CURVA ABC'!#REF!</f>
        <v>#REF!</v>
      </c>
      <c r="E128" s="303" t="e">
        <f>VLOOKUP('CURVA ABC'!#REF!,'Plan. Orçamentária'!$D$15:$L$75,7,FALSE)</f>
        <v>#REF!</v>
      </c>
      <c r="F128" s="304" t="e">
        <f>'CURVA ABC'!#REF!</f>
        <v>#REF!</v>
      </c>
      <c r="G128" s="304" t="e">
        <f>'CURVA ABC'!#REF!</f>
        <v>#REF!</v>
      </c>
      <c r="H128" s="305" t="e">
        <f t="shared" ca="1" si="3"/>
        <v>#REF!</v>
      </c>
      <c r="I128" s="306"/>
      <c r="J128" s="307"/>
      <c r="K128" s="149"/>
      <c r="L128" s="548" t="e">
        <f>'CURVA ABC'!#REF!</f>
        <v>#REF!</v>
      </c>
    </row>
    <row r="129" spans="1:12" s="98" customFormat="1" hidden="1">
      <c r="A129" s="300" t="e">
        <f>'CURVA ABC'!#REF!</f>
        <v>#REF!</v>
      </c>
      <c r="B129" s="301" t="e">
        <f>'CURVA ABC'!#REF!</f>
        <v>#REF!</v>
      </c>
      <c r="C129" s="301" t="e">
        <f>'CURVA ABC'!#REF!</f>
        <v>#REF!</v>
      </c>
      <c r="D129" s="302" t="e">
        <f>'CURVA ABC'!#REF!</f>
        <v>#REF!</v>
      </c>
      <c r="E129" s="303" t="e">
        <f>VLOOKUP('CURVA ABC'!#REF!,'Plan. Orçamentária'!$D$15:$L$75,7,FALSE)</f>
        <v>#REF!</v>
      </c>
      <c r="F129" s="304" t="e">
        <f>'CURVA ABC'!#REF!</f>
        <v>#REF!</v>
      </c>
      <c r="G129" s="304" t="e">
        <f>'CURVA ABC'!#REF!</f>
        <v>#REF!</v>
      </c>
      <c r="H129" s="305" t="e">
        <f t="shared" ca="1" si="3"/>
        <v>#REF!</v>
      </c>
      <c r="I129" s="306"/>
      <c r="J129" s="307"/>
      <c r="K129" s="149"/>
      <c r="L129" s="548" t="e">
        <f>'CURVA ABC'!#REF!</f>
        <v>#REF!</v>
      </c>
    </row>
    <row r="130" spans="1:12" s="98" customFormat="1" hidden="1">
      <c r="A130" s="300" t="e">
        <f>'CURVA ABC'!#REF!</f>
        <v>#REF!</v>
      </c>
      <c r="B130" s="301" t="e">
        <f>'CURVA ABC'!#REF!</f>
        <v>#REF!</v>
      </c>
      <c r="C130" s="301" t="e">
        <f>'CURVA ABC'!#REF!</f>
        <v>#REF!</v>
      </c>
      <c r="D130" s="302" t="e">
        <f>'CURVA ABC'!#REF!</f>
        <v>#REF!</v>
      </c>
      <c r="E130" s="303" t="e">
        <f>VLOOKUP('CURVA ABC'!#REF!,'Plan. Orçamentária'!$D$15:$L$75,7,FALSE)</f>
        <v>#REF!</v>
      </c>
      <c r="F130" s="304" t="e">
        <f>'CURVA ABC'!#REF!</f>
        <v>#REF!</v>
      </c>
      <c r="G130" s="304" t="e">
        <f>'CURVA ABC'!#REF!</f>
        <v>#REF!</v>
      </c>
      <c r="H130" s="305" t="e">
        <f t="shared" ca="1" si="3"/>
        <v>#REF!</v>
      </c>
      <c r="I130" s="306"/>
      <c r="J130" s="307"/>
      <c r="K130" s="149"/>
      <c r="L130" s="548" t="e">
        <f>'CURVA ABC'!#REF!</f>
        <v>#REF!</v>
      </c>
    </row>
    <row r="131" spans="1:12" s="98" customFormat="1" hidden="1">
      <c r="A131" s="300" t="e">
        <f>'CURVA ABC'!#REF!</f>
        <v>#REF!</v>
      </c>
      <c r="B131" s="301" t="e">
        <f>'CURVA ABC'!#REF!</f>
        <v>#REF!</v>
      </c>
      <c r="C131" s="301" t="e">
        <f>'CURVA ABC'!#REF!</f>
        <v>#REF!</v>
      </c>
      <c r="D131" s="302" t="e">
        <f>'CURVA ABC'!#REF!</f>
        <v>#REF!</v>
      </c>
      <c r="E131" s="303" t="e">
        <f>VLOOKUP('CURVA ABC'!#REF!,'Plan. Orçamentária'!$D$15:$L$75,7,FALSE)</f>
        <v>#REF!</v>
      </c>
      <c r="F131" s="304" t="e">
        <f>'CURVA ABC'!#REF!</f>
        <v>#REF!</v>
      </c>
      <c r="G131" s="304" t="e">
        <f>'CURVA ABC'!#REF!</f>
        <v>#REF!</v>
      </c>
      <c r="H131" s="305" t="e">
        <f t="shared" ca="1" si="3"/>
        <v>#REF!</v>
      </c>
      <c r="I131" s="306"/>
      <c r="J131" s="307"/>
      <c r="K131" s="149"/>
      <c r="L131" s="548" t="e">
        <f>'CURVA ABC'!#REF!</f>
        <v>#REF!</v>
      </c>
    </row>
    <row r="132" spans="1:12" s="98" customFormat="1" hidden="1">
      <c r="A132" s="300" t="e">
        <f>'CURVA ABC'!#REF!</f>
        <v>#REF!</v>
      </c>
      <c r="B132" s="301" t="e">
        <f>'CURVA ABC'!#REF!</f>
        <v>#REF!</v>
      </c>
      <c r="C132" s="301" t="e">
        <f>'CURVA ABC'!#REF!</f>
        <v>#REF!</v>
      </c>
      <c r="D132" s="302" t="e">
        <f>'CURVA ABC'!#REF!</f>
        <v>#REF!</v>
      </c>
      <c r="E132" s="303" t="e">
        <f>VLOOKUP('CURVA ABC'!#REF!,'Plan. Orçamentária'!$D$15:$L$75,7,FALSE)</f>
        <v>#REF!</v>
      </c>
      <c r="F132" s="304" t="e">
        <f>'CURVA ABC'!#REF!</f>
        <v>#REF!</v>
      </c>
      <c r="G132" s="304" t="e">
        <f>'CURVA ABC'!#REF!</f>
        <v>#REF!</v>
      </c>
      <c r="H132" s="305" t="e">
        <f t="shared" ca="1" si="3"/>
        <v>#REF!</v>
      </c>
      <c r="I132" s="306"/>
      <c r="J132" s="307"/>
      <c r="K132" s="149"/>
      <c r="L132" s="548" t="e">
        <f>'CURVA ABC'!#REF!</f>
        <v>#REF!</v>
      </c>
    </row>
    <row r="133" spans="1:12" s="98" customFormat="1" hidden="1">
      <c r="A133" s="300" t="e">
        <f>'CURVA ABC'!#REF!</f>
        <v>#REF!</v>
      </c>
      <c r="B133" s="301" t="e">
        <f>'CURVA ABC'!#REF!</f>
        <v>#REF!</v>
      </c>
      <c r="C133" s="301" t="e">
        <f>'CURVA ABC'!#REF!</f>
        <v>#REF!</v>
      </c>
      <c r="D133" s="302" t="e">
        <f>'CURVA ABC'!#REF!</f>
        <v>#REF!</v>
      </c>
      <c r="E133" s="303" t="e">
        <f>VLOOKUP('CURVA ABC'!#REF!,'Plan. Orçamentária'!$D$15:$L$75,7,FALSE)</f>
        <v>#REF!</v>
      </c>
      <c r="F133" s="304" t="e">
        <f>'CURVA ABC'!#REF!</f>
        <v>#REF!</v>
      </c>
      <c r="G133" s="304" t="e">
        <f>'CURVA ABC'!#REF!</f>
        <v>#REF!</v>
      </c>
      <c r="H133" s="305" t="e">
        <f t="shared" ca="1" si="3"/>
        <v>#REF!</v>
      </c>
      <c r="I133" s="306"/>
      <c r="J133" s="307"/>
      <c r="K133" s="149"/>
      <c r="L133" s="548" t="e">
        <f>'CURVA ABC'!#REF!</f>
        <v>#REF!</v>
      </c>
    </row>
    <row r="134" spans="1:12" s="98" customFormat="1" hidden="1">
      <c r="A134" s="300" t="e">
        <f>'CURVA ABC'!#REF!</f>
        <v>#REF!</v>
      </c>
      <c r="B134" s="301" t="e">
        <f>'CURVA ABC'!#REF!</f>
        <v>#REF!</v>
      </c>
      <c r="C134" s="301" t="e">
        <f>'CURVA ABC'!#REF!</f>
        <v>#REF!</v>
      </c>
      <c r="D134" s="302" t="e">
        <f>'CURVA ABC'!#REF!</f>
        <v>#REF!</v>
      </c>
      <c r="E134" s="303" t="e">
        <f>VLOOKUP('CURVA ABC'!#REF!,'Plan. Orçamentária'!$D$15:$L$75,7,FALSE)</f>
        <v>#REF!</v>
      </c>
      <c r="F134" s="304" t="e">
        <f>'CURVA ABC'!#REF!</f>
        <v>#REF!</v>
      </c>
      <c r="G134" s="304" t="e">
        <f>'CURVA ABC'!#REF!</f>
        <v>#REF!</v>
      </c>
      <c r="H134" s="305" t="e">
        <f t="shared" ca="1" si="3"/>
        <v>#REF!</v>
      </c>
      <c r="I134" s="306"/>
      <c r="J134" s="307"/>
      <c r="K134" s="149"/>
      <c r="L134" s="548" t="e">
        <f>'CURVA ABC'!#REF!</f>
        <v>#REF!</v>
      </c>
    </row>
    <row r="135" spans="1:12" s="98" customFormat="1" hidden="1">
      <c r="A135" s="300" t="e">
        <f>'CURVA ABC'!#REF!</f>
        <v>#REF!</v>
      </c>
      <c r="B135" s="301" t="e">
        <f>'CURVA ABC'!#REF!</f>
        <v>#REF!</v>
      </c>
      <c r="C135" s="301" t="e">
        <f>'CURVA ABC'!#REF!</f>
        <v>#REF!</v>
      </c>
      <c r="D135" s="302" t="e">
        <f>'CURVA ABC'!#REF!</f>
        <v>#REF!</v>
      </c>
      <c r="E135" s="303" t="e">
        <f>VLOOKUP('CURVA ABC'!#REF!,'Plan. Orçamentária'!$D$15:$L$75,7,FALSE)</f>
        <v>#REF!</v>
      </c>
      <c r="F135" s="304" t="e">
        <f>'CURVA ABC'!#REF!</f>
        <v>#REF!</v>
      </c>
      <c r="G135" s="304" t="e">
        <f>'CURVA ABC'!#REF!</f>
        <v>#REF!</v>
      </c>
      <c r="H135" s="305" t="e">
        <f t="shared" ca="1" si="3"/>
        <v>#REF!</v>
      </c>
      <c r="I135" s="306"/>
      <c r="J135" s="307"/>
      <c r="K135" s="149"/>
      <c r="L135" s="548" t="e">
        <f>'CURVA ABC'!#REF!</f>
        <v>#REF!</v>
      </c>
    </row>
    <row r="136" spans="1:12" s="98" customFormat="1" hidden="1">
      <c r="A136" s="300" t="e">
        <f>'CURVA ABC'!#REF!</f>
        <v>#REF!</v>
      </c>
      <c r="B136" s="301" t="e">
        <f>'CURVA ABC'!#REF!</f>
        <v>#REF!</v>
      </c>
      <c r="C136" s="301" t="e">
        <f>'CURVA ABC'!#REF!</f>
        <v>#REF!</v>
      </c>
      <c r="D136" s="302" t="e">
        <f>'CURVA ABC'!#REF!</f>
        <v>#REF!</v>
      </c>
      <c r="E136" s="303" t="e">
        <f>VLOOKUP('CURVA ABC'!#REF!,'Plan. Orçamentária'!$D$15:$L$75,7,FALSE)</f>
        <v>#REF!</v>
      </c>
      <c r="F136" s="304" t="e">
        <f>'CURVA ABC'!#REF!</f>
        <v>#REF!</v>
      </c>
      <c r="G136" s="304" t="e">
        <f>'CURVA ABC'!#REF!</f>
        <v>#REF!</v>
      </c>
      <c r="H136" s="305" t="e">
        <f t="shared" ca="1" si="3"/>
        <v>#REF!</v>
      </c>
      <c r="I136" s="306"/>
      <c r="J136" s="307"/>
      <c r="K136" s="149"/>
      <c r="L136" s="548" t="e">
        <f>'CURVA ABC'!#REF!</f>
        <v>#REF!</v>
      </c>
    </row>
    <row r="137" spans="1:12" s="98" customFormat="1" hidden="1">
      <c r="A137" s="300" t="e">
        <f>'CURVA ABC'!#REF!</f>
        <v>#REF!</v>
      </c>
      <c r="B137" s="301" t="e">
        <f>'CURVA ABC'!#REF!</f>
        <v>#REF!</v>
      </c>
      <c r="C137" s="301" t="e">
        <f>'CURVA ABC'!#REF!</f>
        <v>#REF!</v>
      </c>
      <c r="D137" s="302" t="e">
        <f>'CURVA ABC'!#REF!</f>
        <v>#REF!</v>
      </c>
      <c r="E137" s="303" t="e">
        <f>VLOOKUP('CURVA ABC'!#REF!,'Plan. Orçamentária'!$D$15:$L$75,7,FALSE)</f>
        <v>#REF!</v>
      </c>
      <c r="F137" s="304" t="e">
        <f>'CURVA ABC'!#REF!</f>
        <v>#REF!</v>
      </c>
      <c r="G137" s="304" t="e">
        <f>'CURVA ABC'!#REF!</f>
        <v>#REF!</v>
      </c>
      <c r="H137" s="305" t="e">
        <f t="shared" ca="1" si="3"/>
        <v>#REF!</v>
      </c>
      <c r="I137" s="306"/>
      <c r="J137" s="307"/>
      <c r="K137" s="149"/>
      <c r="L137" s="548" t="e">
        <f>'CURVA ABC'!#REF!</f>
        <v>#REF!</v>
      </c>
    </row>
    <row r="138" spans="1:12" s="98" customFormat="1" hidden="1">
      <c r="A138" s="300" t="e">
        <f>'CURVA ABC'!#REF!</f>
        <v>#REF!</v>
      </c>
      <c r="B138" s="301" t="e">
        <f>'CURVA ABC'!#REF!</f>
        <v>#REF!</v>
      </c>
      <c r="C138" s="301" t="e">
        <f>'CURVA ABC'!#REF!</f>
        <v>#REF!</v>
      </c>
      <c r="D138" s="302" t="e">
        <f>'CURVA ABC'!#REF!</f>
        <v>#REF!</v>
      </c>
      <c r="E138" s="303" t="e">
        <f>VLOOKUP('CURVA ABC'!#REF!,'Plan. Orçamentária'!$D$15:$L$75,7,FALSE)</f>
        <v>#REF!</v>
      </c>
      <c r="F138" s="304" t="e">
        <f>'CURVA ABC'!#REF!</f>
        <v>#REF!</v>
      </c>
      <c r="G138" s="304" t="e">
        <f>'CURVA ABC'!#REF!</f>
        <v>#REF!</v>
      </c>
      <c r="H138" s="305" t="e">
        <f t="shared" ca="1" si="3"/>
        <v>#REF!</v>
      </c>
      <c r="I138" s="306"/>
      <c r="J138" s="307"/>
      <c r="K138" s="149"/>
      <c r="L138" s="548" t="e">
        <f>'CURVA ABC'!#REF!</f>
        <v>#REF!</v>
      </c>
    </row>
    <row r="139" spans="1:12" s="98" customFormat="1" hidden="1">
      <c r="A139" s="300" t="e">
        <f>'CURVA ABC'!#REF!</f>
        <v>#REF!</v>
      </c>
      <c r="B139" s="301" t="e">
        <f>'CURVA ABC'!#REF!</f>
        <v>#REF!</v>
      </c>
      <c r="C139" s="301" t="e">
        <f>'CURVA ABC'!#REF!</f>
        <v>#REF!</v>
      </c>
      <c r="D139" s="302" t="e">
        <f>'CURVA ABC'!#REF!</f>
        <v>#REF!</v>
      </c>
      <c r="E139" s="303" t="e">
        <f>VLOOKUP('CURVA ABC'!#REF!,'Plan. Orçamentária'!$D$15:$L$75,7,FALSE)</f>
        <v>#REF!</v>
      </c>
      <c r="F139" s="304" t="e">
        <f>'CURVA ABC'!#REF!</f>
        <v>#REF!</v>
      </c>
      <c r="G139" s="304" t="e">
        <f>'CURVA ABC'!#REF!</f>
        <v>#REF!</v>
      </c>
      <c r="H139" s="305" t="e">
        <f t="shared" ca="1" si="3"/>
        <v>#REF!</v>
      </c>
      <c r="I139" s="306"/>
      <c r="J139" s="307"/>
      <c r="K139" s="149"/>
      <c r="L139" s="548" t="e">
        <f>'CURVA ABC'!#REF!</f>
        <v>#REF!</v>
      </c>
    </row>
    <row r="140" spans="1:12" s="98" customFormat="1" hidden="1">
      <c r="A140" s="300" t="e">
        <f>'CURVA ABC'!#REF!</f>
        <v>#REF!</v>
      </c>
      <c r="B140" s="301" t="e">
        <f>'CURVA ABC'!#REF!</f>
        <v>#REF!</v>
      </c>
      <c r="C140" s="301" t="e">
        <f>'CURVA ABC'!#REF!</f>
        <v>#REF!</v>
      </c>
      <c r="D140" s="302" t="e">
        <f>'CURVA ABC'!#REF!</f>
        <v>#REF!</v>
      </c>
      <c r="E140" s="303" t="e">
        <f>VLOOKUP('CURVA ABC'!#REF!,'Plan. Orçamentária'!$D$15:$L$75,7,FALSE)</f>
        <v>#REF!</v>
      </c>
      <c r="F140" s="304" t="e">
        <f>'CURVA ABC'!#REF!</f>
        <v>#REF!</v>
      </c>
      <c r="G140" s="304" t="e">
        <f>'CURVA ABC'!#REF!</f>
        <v>#REF!</v>
      </c>
      <c r="H140" s="305" t="e">
        <f t="shared" ca="1" si="3"/>
        <v>#REF!</v>
      </c>
      <c r="I140" s="306"/>
      <c r="J140" s="307"/>
      <c r="K140" s="149"/>
      <c r="L140" s="548" t="e">
        <f>'CURVA ABC'!#REF!</f>
        <v>#REF!</v>
      </c>
    </row>
    <row r="141" spans="1:12" s="98" customFormat="1" hidden="1">
      <c r="A141" s="300" t="e">
        <f>'CURVA ABC'!#REF!</f>
        <v>#REF!</v>
      </c>
      <c r="B141" s="301" t="e">
        <f>'CURVA ABC'!#REF!</f>
        <v>#REF!</v>
      </c>
      <c r="C141" s="301" t="e">
        <f>'CURVA ABC'!#REF!</f>
        <v>#REF!</v>
      </c>
      <c r="D141" s="302" t="e">
        <f>'CURVA ABC'!#REF!</f>
        <v>#REF!</v>
      </c>
      <c r="E141" s="303" t="e">
        <f>VLOOKUP('CURVA ABC'!#REF!,'Plan. Orçamentária'!$D$15:$L$75,7,FALSE)</f>
        <v>#REF!</v>
      </c>
      <c r="F141" s="304" t="e">
        <f>'CURVA ABC'!#REF!</f>
        <v>#REF!</v>
      </c>
      <c r="G141" s="304" t="e">
        <f>'CURVA ABC'!#REF!</f>
        <v>#REF!</v>
      </c>
      <c r="H141" s="305" t="e">
        <f t="shared" ca="1" si="3"/>
        <v>#REF!</v>
      </c>
      <c r="I141" s="306"/>
      <c r="J141" s="307"/>
      <c r="K141" s="149"/>
      <c r="L141" s="548" t="e">
        <f>'CURVA ABC'!#REF!</f>
        <v>#REF!</v>
      </c>
    </row>
    <row r="142" spans="1:12" s="98" customFormat="1" hidden="1">
      <c r="A142" s="300" t="e">
        <f>'CURVA ABC'!#REF!</f>
        <v>#REF!</v>
      </c>
      <c r="B142" s="301" t="e">
        <f>'CURVA ABC'!#REF!</f>
        <v>#REF!</v>
      </c>
      <c r="C142" s="301" t="e">
        <f>'CURVA ABC'!#REF!</f>
        <v>#REF!</v>
      </c>
      <c r="D142" s="302" t="e">
        <f>'CURVA ABC'!#REF!</f>
        <v>#REF!</v>
      </c>
      <c r="E142" s="303" t="e">
        <f>VLOOKUP('CURVA ABC'!#REF!,'Plan. Orçamentária'!$D$15:$L$75,7,FALSE)</f>
        <v>#REF!</v>
      </c>
      <c r="F142" s="304" t="e">
        <f>'CURVA ABC'!#REF!</f>
        <v>#REF!</v>
      </c>
      <c r="G142" s="304" t="e">
        <f>'CURVA ABC'!#REF!</f>
        <v>#REF!</v>
      </c>
      <c r="H142" s="305" t="e">
        <f t="shared" ca="1" si="3"/>
        <v>#REF!</v>
      </c>
      <c r="I142" s="306"/>
      <c r="J142" s="307"/>
      <c r="K142" s="149"/>
      <c r="L142" s="548" t="e">
        <f>'CURVA ABC'!#REF!</f>
        <v>#REF!</v>
      </c>
    </row>
    <row r="143" spans="1:12" s="309" customFormat="1" hidden="1">
      <c r="A143" s="300" t="e">
        <f>'CURVA ABC'!#REF!</f>
        <v>#REF!</v>
      </c>
      <c r="B143" s="301" t="e">
        <f>'CURVA ABC'!#REF!</f>
        <v>#REF!</v>
      </c>
      <c r="C143" s="301" t="e">
        <f>'CURVA ABC'!#REF!</f>
        <v>#REF!</v>
      </c>
      <c r="D143" s="302" t="e">
        <f>'CURVA ABC'!#REF!</f>
        <v>#REF!</v>
      </c>
      <c r="E143" s="303" t="e">
        <f>VLOOKUP('CURVA ABC'!#REF!,'Plan. Orçamentária'!$D$15:$L$75,7,FALSE)</f>
        <v>#REF!</v>
      </c>
      <c r="F143" s="304" t="e">
        <f>'CURVA ABC'!#REF!</f>
        <v>#REF!</v>
      </c>
      <c r="G143" s="304" t="e">
        <f>'CURVA ABC'!#REF!</f>
        <v>#REF!</v>
      </c>
      <c r="H143" s="305" t="e">
        <f t="shared" ref="H143:H206" ca="1" si="4">IF(G143/$G$11&gt;0.0399,D143/2,0)</f>
        <v>#REF!</v>
      </c>
      <c r="I143" s="306"/>
      <c r="J143" s="307"/>
      <c r="K143" s="149"/>
      <c r="L143" s="548" t="e">
        <f>'CURVA ABC'!#REF!</f>
        <v>#REF!</v>
      </c>
    </row>
    <row r="144" spans="1:12" s="98" customFormat="1" hidden="1">
      <c r="A144" s="300" t="e">
        <f>'CURVA ABC'!#REF!</f>
        <v>#REF!</v>
      </c>
      <c r="B144" s="301" t="e">
        <f>'CURVA ABC'!#REF!</f>
        <v>#REF!</v>
      </c>
      <c r="C144" s="301" t="e">
        <f>'CURVA ABC'!#REF!</f>
        <v>#REF!</v>
      </c>
      <c r="D144" s="302" t="e">
        <f>'CURVA ABC'!#REF!</f>
        <v>#REF!</v>
      </c>
      <c r="E144" s="303" t="e">
        <f>VLOOKUP('CURVA ABC'!#REF!,'Plan. Orçamentária'!$D$15:$L$75,7,FALSE)</f>
        <v>#REF!</v>
      </c>
      <c r="F144" s="304" t="e">
        <f>'CURVA ABC'!#REF!</f>
        <v>#REF!</v>
      </c>
      <c r="G144" s="304" t="e">
        <f>'CURVA ABC'!#REF!</f>
        <v>#REF!</v>
      </c>
      <c r="H144" s="305" t="e">
        <f t="shared" ca="1" si="4"/>
        <v>#REF!</v>
      </c>
      <c r="I144" s="306"/>
      <c r="J144" s="307"/>
      <c r="K144" s="149"/>
      <c r="L144" s="548" t="e">
        <f>'CURVA ABC'!#REF!</f>
        <v>#REF!</v>
      </c>
    </row>
    <row r="145" spans="1:12" s="98" customFormat="1" hidden="1">
      <c r="A145" s="300" t="e">
        <f>'CURVA ABC'!#REF!</f>
        <v>#REF!</v>
      </c>
      <c r="B145" s="301" t="e">
        <f>'CURVA ABC'!#REF!</f>
        <v>#REF!</v>
      </c>
      <c r="C145" s="301" t="e">
        <f>'CURVA ABC'!#REF!</f>
        <v>#REF!</v>
      </c>
      <c r="D145" s="302" t="e">
        <f>'CURVA ABC'!#REF!</f>
        <v>#REF!</v>
      </c>
      <c r="E145" s="303" t="e">
        <f>VLOOKUP('CURVA ABC'!#REF!,'Plan. Orçamentária'!$D$15:$L$75,7,FALSE)</f>
        <v>#REF!</v>
      </c>
      <c r="F145" s="304" t="e">
        <f>'CURVA ABC'!#REF!</f>
        <v>#REF!</v>
      </c>
      <c r="G145" s="304" t="e">
        <f>'CURVA ABC'!#REF!</f>
        <v>#REF!</v>
      </c>
      <c r="H145" s="305" t="e">
        <f t="shared" ca="1" si="4"/>
        <v>#REF!</v>
      </c>
      <c r="I145" s="306"/>
      <c r="J145" s="307"/>
      <c r="K145" s="149"/>
      <c r="L145" s="548" t="e">
        <f>'CURVA ABC'!#REF!</f>
        <v>#REF!</v>
      </c>
    </row>
    <row r="146" spans="1:12" s="98" customFormat="1" hidden="1">
      <c r="A146" s="300" t="e">
        <f>'CURVA ABC'!#REF!</f>
        <v>#REF!</v>
      </c>
      <c r="B146" s="301" t="e">
        <f>'CURVA ABC'!#REF!</f>
        <v>#REF!</v>
      </c>
      <c r="C146" s="301" t="e">
        <f>'CURVA ABC'!#REF!</f>
        <v>#REF!</v>
      </c>
      <c r="D146" s="302" t="e">
        <f>'CURVA ABC'!#REF!</f>
        <v>#REF!</v>
      </c>
      <c r="E146" s="303" t="e">
        <f>VLOOKUP('CURVA ABC'!#REF!,'Plan. Orçamentária'!$D$15:$L$75,7,FALSE)</f>
        <v>#REF!</v>
      </c>
      <c r="F146" s="304" t="e">
        <f>'CURVA ABC'!#REF!</f>
        <v>#REF!</v>
      </c>
      <c r="G146" s="304" t="e">
        <f>'CURVA ABC'!#REF!</f>
        <v>#REF!</v>
      </c>
      <c r="H146" s="305" t="e">
        <f t="shared" ca="1" si="4"/>
        <v>#REF!</v>
      </c>
      <c r="I146" s="306"/>
      <c r="J146" s="307"/>
      <c r="K146" s="149"/>
      <c r="L146" s="548" t="e">
        <f>'CURVA ABC'!#REF!</f>
        <v>#REF!</v>
      </c>
    </row>
    <row r="147" spans="1:12" s="98" customFormat="1" hidden="1">
      <c r="A147" s="300" t="e">
        <f>'CURVA ABC'!#REF!</f>
        <v>#REF!</v>
      </c>
      <c r="B147" s="301" t="e">
        <f>'CURVA ABC'!#REF!</f>
        <v>#REF!</v>
      </c>
      <c r="C147" s="301" t="e">
        <f>'CURVA ABC'!#REF!</f>
        <v>#REF!</v>
      </c>
      <c r="D147" s="302" t="e">
        <f>'CURVA ABC'!#REF!</f>
        <v>#REF!</v>
      </c>
      <c r="E147" s="303" t="e">
        <f>VLOOKUP('CURVA ABC'!#REF!,'Plan. Orçamentária'!$D$15:$L$75,7,FALSE)</f>
        <v>#REF!</v>
      </c>
      <c r="F147" s="304" t="e">
        <f>'CURVA ABC'!#REF!</f>
        <v>#REF!</v>
      </c>
      <c r="G147" s="304" t="e">
        <f>'CURVA ABC'!#REF!</f>
        <v>#REF!</v>
      </c>
      <c r="H147" s="305" t="e">
        <f t="shared" ca="1" si="4"/>
        <v>#REF!</v>
      </c>
      <c r="I147" s="306"/>
      <c r="J147" s="307"/>
      <c r="K147" s="149"/>
      <c r="L147" s="548" t="e">
        <f>'CURVA ABC'!#REF!</f>
        <v>#REF!</v>
      </c>
    </row>
    <row r="148" spans="1:12" s="98" customFormat="1" hidden="1">
      <c r="A148" s="300" t="e">
        <f>'CURVA ABC'!#REF!</f>
        <v>#REF!</v>
      </c>
      <c r="B148" s="301" t="e">
        <f>'CURVA ABC'!#REF!</f>
        <v>#REF!</v>
      </c>
      <c r="C148" s="301" t="e">
        <f>'CURVA ABC'!#REF!</f>
        <v>#REF!</v>
      </c>
      <c r="D148" s="302" t="e">
        <f>'CURVA ABC'!#REF!</f>
        <v>#REF!</v>
      </c>
      <c r="E148" s="303" t="e">
        <f>VLOOKUP('CURVA ABC'!#REF!,'Plan. Orçamentária'!$D$15:$L$75,7,FALSE)</f>
        <v>#REF!</v>
      </c>
      <c r="F148" s="304" t="e">
        <f>'CURVA ABC'!#REF!</f>
        <v>#REF!</v>
      </c>
      <c r="G148" s="304" t="e">
        <f>'CURVA ABC'!#REF!</f>
        <v>#REF!</v>
      </c>
      <c r="H148" s="305" t="e">
        <f t="shared" ca="1" si="4"/>
        <v>#REF!</v>
      </c>
      <c r="I148" s="306"/>
      <c r="J148" s="307"/>
      <c r="K148" s="149"/>
      <c r="L148" s="548" t="e">
        <f>'CURVA ABC'!#REF!</f>
        <v>#REF!</v>
      </c>
    </row>
    <row r="149" spans="1:12" s="98" customFormat="1" hidden="1">
      <c r="A149" s="300" t="e">
        <f>'CURVA ABC'!#REF!</f>
        <v>#REF!</v>
      </c>
      <c r="B149" s="301" t="e">
        <f>'CURVA ABC'!#REF!</f>
        <v>#REF!</v>
      </c>
      <c r="C149" s="301" t="e">
        <f>'CURVA ABC'!#REF!</f>
        <v>#REF!</v>
      </c>
      <c r="D149" s="302" t="e">
        <f>'CURVA ABC'!#REF!</f>
        <v>#REF!</v>
      </c>
      <c r="E149" s="303" t="e">
        <f>VLOOKUP('CURVA ABC'!#REF!,'Plan. Orçamentária'!$D$15:$L$75,7,FALSE)</f>
        <v>#REF!</v>
      </c>
      <c r="F149" s="304" t="e">
        <f>'CURVA ABC'!#REF!</f>
        <v>#REF!</v>
      </c>
      <c r="G149" s="304" t="e">
        <f>'CURVA ABC'!#REF!</f>
        <v>#REF!</v>
      </c>
      <c r="H149" s="305" t="e">
        <f t="shared" ca="1" si="4"/>
        <v>#REF!</v>
      </c>
      <c r="I149" s="306"/>
      <c r="J149" s="307"/>
      <c r="K149" s="149"/>
      <c r="L149" s="548" t="e">
        <f>'CURVA ABC'!#REF!</f>
        <v>#REF!</v>
      </c>
    </row>
    <row r="150" spans="1:12" s="98" customFormat="1" hidden="1">
      <c r="A150" s="300" t="e">
        <f>'CURVA ABC'!#REF!</f>
        <v>#REF!</v>
      </c>
      <c r="B150" s="301" t="e">
        <f>'CURVA ABC'!#REF!</f>
        <v>#REF!</v>
      </c>
      <c r="C150" s="301" t="e">
        <f>'CURVA ABC'!#REF!</f>
        <v>#REF!</v>
      </c>
      <c r="D150" s="302" t="e">
        <f>'CURVA ABC'!#REF!</f>
        <v>#REF!</v>
      </c>
      <c r="E150" s="303" t="e">
        <f>VLOOKUP('CURVA ABC'!#REF!,'Plan. Orçamentária'!$D$15:$L$75,7,FALSE)</f>
        <v>#REF!</v>
      </c>
      <c r="F150" s="304" t="e">
        <f>'CURVA ABC'!#REF!</f>
        <v>#REF!</v>
      </c>
      <c r="G150" s="304" t="e">
        <f>'CURVA ABC'!#REF!</f>
        <v>#REF!</v>
      </c>
      <c r="H150" s="305" t="e">
        <f t="shared" ca="1" si="4"/>
        <v>#REF!</v>
      </c>
      <c r="I150" s="306"/>
      <c r="J150" s="307"/>
      <c r="K150" s="149"/>
      <c r="L150" s="548" t="e">
        <f>'CURVA ABC'!#REF!</f>
        <v>#REF!</v>
      </c>
    </row>
    <row r="151" spans="1:12" s="98" customFormat="1" hidden="1">
      <c r="A151" s="300" t="e">
        <f>'CURVA ABC'!#REF!</f>
        <v>#REF!</v>
      </c>
      <c r="B151" s="301" t="e">
        <f>'CURVA ABC'!#REF!</f>
        <v>#REF!</v>
      </c>
      <c r="C151" s="301" t="e">
        <f>'CURVA ABC'!#REF!</f>
        <v>#REF!</v>
      </c>
      <c r="D151" s="302" t="e">
        <f>'CURVA ABC'!#REF!</f>
        <v>#REF!</v>
      </c>
      <c r="E151" s="303" t="e">
        <f>VLOOKUP('CURVA ABC'!#REF!,'Plan. Orçamentária'!$D$15:$L$75,7,FALSE)</f>
        <v>#REF!</v>
      </c>
      <c r="F151" s="304" t="e">
        <f>'CURVA ABC'!#REF!</f>
        <v>#REF!</v>
      </c>
      <c r="G151" s="304" t="e">
        <f>'CURVA ABC'!#REF!</f>
        <v>#REF!</v>
      </c>
      <c r="H151" s="305" t="e">
        <f t="shared" ca="1" si="4"/>
        <v>#REF!</v>
      </c>
      <c r="I151" s="306"/>
      <c r="J151" s="307"/>
      <c r="K151" s="149"/>
      <c r="L151" s="548" t="e">
        <f>'CURVA ABC'!#REF!</f>
        <v>#REF!</v>
      </c>
    </row>
    <row r="152" spans="1:12" s="98" customFormat="1" hidden="1">
      <c r="A152" s="300" t="e">
        <f>'CURVA ABC'!#REF!</f>
        <v>#REF!</v>
      </c>
      <c r="B152" s="301" t="e">
        <f>'CURVA ABC'!#REF!</f>
        <v>#REF!</v>
      </c>
      <c r="C152" s="301" t="e">
        <f>'CURVA ABC'!#REF!</f>
        <v>#REF!</v>
      </c>
      <c r="D152" s="302" t="e">
        <f>'CURVA ABC'!#REF!</f>
        <v>#REF!</v>
      </c>
      <c r="E152" s="303" t="e">
        <f>VLOOKUP('CURVA ABC'!#REF!,'Plan. Orçamentária'!$D$15:$L$75,7,FALSE)</f>
        <v>#REF!</v>
      </c>
      <c r="F152" s="304" t="e">
        <f>'CURVA ABC'!#REF!</f>
        <v>#REF!</v>
      </c>
      <c r="G152" s="304" t="e">
        <f>'CURVA ABC'!#REF!</f>
        <v>#REF!</v>
      </c>
      <c r="H152" s="305" t="e">
        <f t="shared" ca="1" si="4"/>
        <v>#REF!</v>
      </c>
      <c r="I152" s="306"/>
      <c r="J152" s="307"/>
      <c r="K152" s="149"/>
      <c r="L152" s="548" t="e">
        <f>'CURVA ABC'!#REF!</f>
        <v>#REF!</v>
      </c>
    </row>
    <row r="153" spans="1:12" s="98" customFormat="1" hidden="1">
      <c r="A153" s="300" t="e">
        <f>'CURVA ABC'!#REF!</f>
        <v>#REF!</v>
      </c>
      <c r="B153" s="301" t="e">
        <f>'CURVA ABC'!#REF!</f>
        <v>#REF!</v>
      </c>
      <c r="C153" s="301" t="e">
        <f>'CURVA ABC'!#REF!</f>
        <v>#REF!</v>
      </c>
      <c r="D153" s="302" t="e">
        <f>'CURVA ABC'!#REF!</f>
        <v>#REF!</v>
      </c>
      <c r="E153" s="303" t="e">
        <f>VLOOKUP('CURVA ABC'!#REF!,'Plan. Orçamentária'!$D$15:$L$75,7,FALSE)</f>
        <v>#REF!</v>
      </c>
      <c r="F153" s="304" t="e">
        <f>'CURVA ABC'!#REF!</f>
        <v>#REF!</v>
      </c>
      <c r="G153" s="304" t="e">
        <f>'CURVA ABC'!#REF!</f>
        <v>#REF!</v>
      </c>
      <c r="H153" s="305" t="e">
        <f t="shared" ca="1" si="4"/>
        <v>#REF!</v>
      </c>
      <c r="I153" s="306"/>
      <c r="J153" s="307"/>
      <c r="K153" s="149"/>
      <c r="L153" s="548" t="e">
        <f>'CURVA ABC'!#REF!</f>
        <v>#REF!</v>
      </c>
    </row>
    <row r="154" spans="1:12" s="149" customFormat="1" hidden="1">
      <c r="A154" s="300" t="e">
        <f>'CURVA ABC'!#REF!</f>
        <v>#REF!</v>
      </c>
      <c r="B154" s="301" t="e">
        <f>'CURVA ABC'!#REF!</f>
        <v>#REF!</v>
      </c>
      <c r="C154" s="301" t="e">
        <f>'CURVA ABC'!#REF!</f>
        <v>#REF!</v>
      </c>
      <c r="D154" s="302" t="e">
        <f>'CURVA ABC'!#REF!</f>
        <v>#REF!</v>
      </c>
      <c r="E154" s="303" t="e">
        <f>VLOOKUP('CURVA ABC'!#REF!,'Plan. Orçamentária'!$D$15:$L$75,7,FALSE)</f>
        <v>#REF!</v>
      </c>
      <c r="F154" s="304" t="e">
        <f>'CURVA ABC'!#REF!</f>
        <v>#REF!</v>
      </c>
      <c r="G154" s="304" t="e">
        <f>'CURVA ABC'!#REF!</f>
        <v>#REF!</v>
      </c>
      <c r="H154" s="305" t="e">
        <f t="shared" ca="1" si="4"/>
        <v>#REF!</v>
      </c>
      <c r="I154" s="306"/>
      <c r="J154" s="307"/>
      <c r="L154" s="548" t="e">
        <f>'CURVA ABC'!#REF!</f>
        <v>#REF!</v>
      </c>
    </row>
    <row r="155" spans="1:12" s="309" customFormat="1" hidden="1">
      <c r="A155" s="300" t="e">
        <f>'CURVA ABC'!#REF!</f>
        <v>#REF!</v>
      </c>
      <c r="B155" s="301" t="e">
        <f>'CURVA ABC'!#REF!</f>
        <v>#REF!</v>
      </c>
      <c r="C155" s="301" t="e">
        <f>'CURVA ABC'!#REF!</f>
        <v>#REF!</v>
      </c>
      <c r="D155" s="302" t="e">
        <f>'CURVA ABC'!#REF!</f>
        <v>#REF!</v>
      </c>
      <c r="E155" s="303" t="e">
        <f>VLOOKUP('CURVA ABC'!#REF!,'Plan. Orçamentária'!$D$15:$L$75,7,FALSE)</f>
        <v>#REF!</v>
      </c>
      <c r="F155" s="304" t="e">
        <f>'CURVA ABC'!#REF!</f>
        <v>#REF!</v>
      </c>
      <c r="G155" s="304" t="e">
        <f>'CURVA ABC'!#REF!</f>
        <v>#REF!</v>
      </c>
      <c r="H155" s="305" t="e">
        <f t="shared" ca="1" si="4"/>
        <v>#REF!</v>
      </c>
      <c r="I155" s="306"/>
      <c r="J155" s="307"/>
      <c r="K155" s="149"/>
      <c r="L155" s="548" t="e">
        <f>'CURVA ABC'!#REF!</f>
        <v>#REF!</v>
      </c>
    </row>
    <row r="156" spans="1:12" s="149" customFormat="1" hidden="1">
      <c r="A156" s="300" t="e">
        <f>'CURVA ABC'!#REF!</f>
        <v>#REF!</v>
      </c>
      <c r="B156" s="301" t="e">
        <f>'CURVA ABC'!#REF!</f>
        <v>#REF!</v>
      </c>
      <c r="C156" s="301" t="e">
        <f>'CURVA ABC'!#REF!</f>
        <v>#REF!</v>
      </c>
      <c r="D156" s="302" t="e">
        <f>'CURVA ABC'!#REF!</f>
        <v>#REF!</v>
      </c>
      <c r="E156" s="303" t="e">
        <f>VLOOKUP('CURVA ABC'!#REF!,'Plan. Orçamentária'!$D$15:$L$75,7,FALSE)</f>
        <v>#REF!</v>
      </c>
      <c r="F156" s="304" t="e">
        <f>'CURVA ABC'!#REF!</f>
        <v>#REF!</v>
      </c>
      <c r="G156" s="304" t="e">
        <f>'CURVA ABC'!#REF!</f>
        <v>#REF!</v>
      </c>
      <c r="H156" s="305" t="e">
        <f t="shared" ca="1" si="4"/>
        <v>#REF!</v>
      </c>
      <c r="I156" s="306"/>
      <c r="J156" s="307"/>
      <c r="L156" s="548" t="e">
        <f>'CURVA ABC'!#REF!</f>
        <v>#REF!</v>
      </c>
    </row>
    <row r="157" spans="1:12" s="149" customFormat="1" hidden="1">
      <c r="A157" s="300" t="e">
        <f>'CURVA ABC'!#REF!</f>
        <v>#REF!</v>
      </c>
      <c r="B157" s="301" t="e">
        <f>'CURVA ABC'!#REF!</f>
        <v>#REF!</v>
      </c>
      <c r="C157" s="301" t="e">
        <f>'CURVA ABC'!#REF!</f>
        <v>#REF!</v>
      </c>
      <c r="D157" s="302" t="e">
        <f>'CURVA ABC'!#REF!</f>
        <v>#REF!</v>
      </c>
      <c r="E157" s="303" t="e">
        <f>VLOOKUP('CURVA ABC'!#REF!,'Plan. Orçamentária'!$D$15:$L$75,7,FALSE)</f>
        <v>#REF!</v>
      </c>
      <c r="F157" s="304" t="e">
        <f>'CURVA ABC'!#REF!</f>
        <v>#REF!</v>
      </c>
      <c r="G157" s="304" t="e">
        <f>'CURVA ABC'!#REF!</f>
        <v>#REF!</v>
      </c>
      <c r="H157" s="305" t="e">
        <f t="shared" ca="1" si="4"/>
        <v>#REF!</v>
      </c>
      <c r="I157" s="306"/>
      <c r="J157" s="307"/>
      <c r="L157" s="548" t="e">
        <f>'CURVA ABC'!#REF!</f>
        <v>#REF!</v>
      </c>
    </row>
    <row r="158" spans="1:12" s="149" customFormat="1" hidden="1">
      <c r="A158" s="300" t="e">
        <f>'CURVA ABC'!#REF!</f>
        <v>#REF!</v>
      </c>
      <c r="B158" s="301" t="e">
        <f>'CURVA ABC'!#REF!</f>
        <v>#REF!</v>
      </c>
      <c r="C158" s="301" t="e">
        <f>'CURVA ABC'!#REF!</f>
        <v>#REF!</v>
      </c>
      <c r="D158" s="302" t="e">
        <f>'CURVA ABC'!#REF!</f>
        <v>#REF!</v>
      </c>
      <c r="E158" s="303" t="e">
        <f>VLOOKUP('CURVA ABC'!#REF!,'Plan. Orçamentária'!$D$15:$L$75,7,FALSE)</f>
        <v>#REF!</v>
      </c>
      <c r="F158" s="304" t="e">
        <f>'CURVA ABC'!#REF!</f>
        <v>#REF!</v>
      </c>
      <c r="G158" s="304" t="e">
        <f>'CURVA ABC'!#REF!</f>
        <v>#REF!</v>
      </c>
      <c r="H158" s="305" t="e">
        <f t="shared" ca="1" si="4"/>
        <v>#REF!</v>
      </c>
      <c r="I158" s="306"/>
      <c r="J158" s="307"/>
      <c r="L158" s="548" t="e">
        <f>'CURVA ABC'!#REF!</f>
        <v>#REF!</v>
      </c>
    </row>
    <row r="159" spans="1:12" s="149" customFormat="1" hidden="1">
      <c r="A159" s="300" t="e">
        <f>'CURVA ABC'!#REF!</f>
        <v>#REF!</v>
      </c>
      <c r="B159" s="301" t="e">
        <f>'CURVA ABC'!#REF!</f>
        <v>#REF!</v>
      </c>
      <c r="C159" s="301" t="e">
        <f>'CURVA ABC'!#REF!</f>
        <v>#REF!</v>
      </c>
      <c r="D159" s="302" t="e">
        <f>'CURVA ABC'!#REF!</f>
        <v>#REF!</v>
      </c>
      <c r="E159" s="303" t="e">
        <f>VLOOKUP('CURVA ABC'!#REF!,'Plan. Orçamentária'!$D$15:$L$75,7,FALSE)</f>
        <v>#REF!</v>
      </c>
      <c r="F159" s="304" t="e">
        <f>'CURVA ABC'!#REF!</f>
        <v>#REF!</v>
      </c>
      <c r="G159" s="304" t="e">
        <f>'CURVA ABC'!#REF!</f>
        <v>#REF!</v>
      </c>
      <c r="H159" s="305" t="e">
        <f t="shared" ca="1" si="4"/>
        <v>#REF!</v>
      </c>
      <c r="I159" s="306"/>
      <c r="J159" s="307"/>
      <c r="L159" s="548" t="e">
        <f>'CURVA ABC'!#REF!</f>
        <v>#REF!</v>
      </c>
    </row>
    <row r="160" spans="1:12" s="149" customFormat="1" hidden="1">
      <c r="A160" s="300" t="e">
        <f>'CURVA ABC'!#REF!</f>
        <v>#REF!</v>
      </c>
      <c r="B160" s="301" t="e">
        <f>'CURVA ABC'!#REF!</f>
        <v>#REF!</v>
      </c>
      <c r="C160" s="301" t="e">
        <f>'CURVA ABC'!#REF!</f>
        <v>#REF!</v>
      </c>
      <c r="D160" s="302" t="e">
        <f>'CURVA ABC'!#REF!</f>
        <v>#REF!</v>
      </c>
      <c r="E160" s="303" t="e">
        <f>VLOOKUP('CURVA ABC'!#REF!,'Plan. Orçamentária'!$D$15:$L$75,7,FALSE)</f>
        <v>#REF!</v>
      </c>
      <c r="F160" s="304" t="e">
        <f>'CURVA ABC'!#REF!</f>
        <v>#REF!</v>
      </c>
      <c r="G160" s="304" t="e">
        <f>'CURVA ABC'!#REF!</f>
        <v>#REF!</v>
      </c>
      <c r="H160" s="305" t="e">
        <f t="shared" ca="1" si="4"/>
        <v>#REF!</v>
      </c>
      <c r="I160" s="306"/>
      <c r="J160" s="307"/>
      <c r="L160" s="548" t="e">
        <f>'CURVA ABC'!#REF!</f>
        <v>#REF!</v>
      </c>
    </row>
    <row r="161" spans="1:12" s="149" customFormat="1" hidden="1">
      <c r="A161" s="300" t="e">
        <f>'CURVA ABC'!#REF!</f>
        <v>#REF!</v>
      </c>
      <c r="B161" s="301" t="e">
        <f>'CURVA ABC'!#REF!</f>
        <v>#REF!</v>
      </c>
      <c r="C161" s="301" t="e">
        <f>'CURVA ABC'!#REF!</f>
        <v>#REF!</v>
      </c>
      <c r="D161" s="302" t="e">
        <f>'CURVA ABC'!#REF!</f>
        <v>#REF!</v>
      </c>
      <c r="E161" s="303" t="e">
        <f>VLOOKUP('CURVA ABC'!#REF!,'Plan. Orçamentária'!$D$15:$L$75,7,FALSE)</f>
        <v>#REF!</v>
      </c>
      <c r="F161" s="304" t="e">
        <f>'CURVA ABC'!#REF!</f>
        <v>#REF!</v>
      </c>
      <c r="G161" s="304" t="e">
        <f>'CURVA ABC'!#REF!</f>
        <v>#REF!</v>
      </c>
      <c r="H161" s="305" t="e">
        <f t="shared" ca="1" si="4"/>
        <v>#REF!</v>
      </c>
      <c r="I161" s="306"/>
      <c r="J161" s="307"/>
      <c r="L161" s="548" t="e">
        <f>'CURVA ABC'!#REF!</f>
        <v>#REF!</v>
      </c>
    </row>
    <row r="162" spans="1:12" s="149" customFormat="1" hidden="1">
      <c r="A162" s="300" t="e">
        <f>'CURVA ABC'!#REF!</f>
        <v>#REF!</v>
      </c>
      <c r="B162" s="301" t="e">
        <f>'CURVA ABC'!#REF!</f>
        <v>#REF!</v>
      </c>
      <c r="C162" s="301" t="e">
        <f>'CURVA ABC'!#REF!</f>
        <v>#REF!</v>
      </c>
      <c r="D162" s="302" t="e">
        <f>'CURVA ABC'!#REF!</f>
        <v>#REF!</v>
      </c>
      <c r="E162" s="303" t="e">
        <f>VLOOKUP('CURVA ABC'!#REF!,'Plan. Orçamentária'!$D$15:$L$75,7,FALSE)</f>
        <v>#REF!</v>
      </c>
      <c r="F162" s="304" t="e">
        <f>'CURVA ABC'!#REF!</f>
        <v>#REF!</v>
      </c>
      <c r="G162" s="304" t="e">
        <f>'CURVA ABC'!#REF!</f>
        <v>#REF!</v>
      </c>
      <c r="H162" s="305" t="e">
        <f t="shared" ca="1" si="4"/>
        <v>#REF!</v>
      </c>
      <c r="I162" s="306"/>
      <c r="J162" s="307"/>
      <c r="L162" s="548" t="e">
        <f>'CURVA ABC'!#REF!</f>
        <v>#REF!</v>
      </c>
    </row>
    <row r="163" spans="1:12" s="149" customFormat="1" hidden="1">
      <c r="A163" s="300" t="e">
        <f>'CURVA ABC'!#REF!</f>
        <v>#REF!</v>
      </c>
      <c r="B163" s="301" t="e">
        <f>'CURVA ABC'!#REF!</f>
        <v>#REF!</v>
      </c>
      <c r="C163" s="301" t="e">
        <f>'CURVA ABC'!#REF!</f>
        <v>#REF!</v>
      </c>
      <c r="D163" s="302" t="e">
        <f>'CURVA ABC'!#REF!</f>
        <v>#REF!</v>
      </c>
      <c r="E163" s="303" t="e">
        <f>VLOOKUP('CURVA ABC'!#REF!,'Plan. Orçamentária'!$D$15:$L$75,7,FALSE)</f>
        <v>#REF!</v>
      </c>
      <c r="F163" s="304" t="e">
        <f>'CURVA ABC'!#REF!</f>
        <v>#REF!</v>
      </c>
      <c r="G163" s="304" t="e">
        <f>'CURVA ABC'!#REF!</f>
        <v>#REF!</v>
      </c>
      <c r="H163" s="305" t="e">
        <f t="shared" ca="1" si="4"/>
        <v>#REF!</v>
      </c>
      <c r="I163" s="306"/>
      <c r="J163" s="307"/>
      <c r="L163" s="548" t="e">
        <f>'CURVA ABC'!#REF!</f>
        <v>#REF!</v>
      </c>
    </row>
    <row r="164" spans="1:12" s="149" customFormat="1" hidden="1">
      <c r="A164" s="300" t="e">
        <f>'CURVA ABC'!#REF!</f>
        <v>#REF!</v>
      </c>
      <c r="B164" s="301" t="e">
        <f>'CURVA ABC'!#REF!</f>
        <v>#REF!</v>
      </c>
      <c r="C164" s="301" t="e">
        <f>'CURVA ABC'!#REF!</f>
        <v>#REF!</v>
      </c>
      <c r="D164" s="302" t="e">
        <f>'CURVA ABC'!#REF!</f>
        <v>#REF!</v>
      </c>
      <c r="E164" s="303" t="e">
        <f>VLOOKUP('CURVA ABC'!#REF!,'Plan. Orçamentária'!$D$15:$L$75,7,FALSE)</f>
        <v>#REF!</v>
      </c>
      <c r="F164" s="304" t="e">
        <f>'CURVA ABC'!#REF!</f>
        <v>#REF!</v>
      </c>
      <c r="G164" s="304" t="e">
        <f>'CURVA ABC'!#REF!</f>
        <v>#REF!</v>
      </c>
      <c r="H164" s="305" t="e">
        <f t="shared" ca="1" si="4"/>
        <v>#REF!</v>
      </c>
      <c r="I164" s="306"/>
      <c r="J164" s="307"/>
      <c r="L164" s="548" t="e">
        <f>'CURVA ABC'!#REF!</f>
        <v>#REF!</v>
      </c>
    </row>
    <row r="165" spans="1:12" s="149" customFormat="1" hidden="1">
      <c r="A165" s="300" t="e">
        <f>'CURVA ABC'!#REF!</f>
        <v>#REF!</v>
      </c>
      <c r="B165" s="301" t="e">
        <f>'CURVA ABC'!#REF!</f>
        <v>#REF!</v>
      </c>
      <c r="C165" s="301" t="e">
        <f>'CURVA ABC'!#REF!</f>
        <v>#REF!</v>
      </c>
      <c r="D165" s="302" t="e">
        <f>'CURVA ABC'!#REF!</f>
        <v>#REF!</v>
      </c>
      <c r="E165" s="303" t="e">
        <f>VLOOKUP('CURVA ABC'!#REF!,'Plan. Orçamentária'!$D$15:$L$75,7,FALSE)</f>
        <v>#REF!</v>
      </c>
      <c r="F165" s="304" t="e">
        <f>'CURVA ABC'!#REF!</f>
        <v>#REF!</v>
      </c>
      <c r="G165" s="304" t="e">
        <f>'CURVA ABC'!#REF!</f>
        <v>#REF!</v>
      </c>
      <c r="H165" s="305" t="e">
        <f t="shared" ca="1" si="4"/>
        <v>#REF!</v>
      </c>
      <c r="I165" s="306"/>
      <c r="J165" s="307"/>
      <c r="L165" s="548" t="e">
        <f>'CURVA ABC'!#REF!</f>
        <v>#REF!</v>
      </c>
    </row>
    <row r="166" spans="1:12" s="149" customFormat="1" hidden="1">
      <c r="A166" s="300" t="e">
        <f>'CURVA ABC'!#REF!</f>
        <v>#REF!</v>
      </c>
      <c r="B166" s="301" t="e">
        <f>'CURVA ABC'!#REF!</f>
        <v>#REF!</v>
      </c>
      <c r="C166" s="301" t="e">
        <f>'CURVA ABC'!#REF!</f>
        <v>#REF!</v>
      </c>
      <c r="D166" s="302" t="e">
        <f>'CURVA ABC'!#REF!</f>
        <v>#REF!</v>
      </c>
      <c r="E166" s="303" t="e">
        <f>VLOOKUP('CURVA ABC'!#REF!,'Plan. Orçamentária'!$D$15:$L$75,7,FALSE)</f>
        <v>#REF!</v>
      </c>
      <c r="F166" s="304" t="e">
        <f>'CURVA ABC'!#REF!</f>
        <v>#REF!</v>
      </c>
      <c r="G166" s="304" t="e">
        <f>'CURVA ABC'!#REF!</f>
        <v>#REF!</v>
      </c>
      <c r="H166" s="305" t="e">
        <f t="shared" ca="1" si="4"/>
        <v>#REF!</v>
      </c>
      <c r="I166" s="306"/>
      <c r="J166" s="307"/>
      <c r="L166" s="548" t="e">
        <f>'CURVA ABC'!#REF!</f>
        <v>#REF!</v>
      </c>
    </row>
    <row r="167" spans="1:12" s="149" customFormat="1" hidden="1">
      <c r="A167" s="300" t="e">
        <f>'CURVA ABC'!#REF!</f>
        <v>#REF!</v>
      </c>
      <c r="B167" s="301" t="e">
        <f>'CURVA ABC'!#REF!</f>
        <v>#REF!</v>
      </c>
      <c r="C167" s="301" t="e">
        <f>'CURVA ABC'!#REF!</f>
        <v>#REF!</v>
      </c>
      <c r="D167" s="302" t="e">
        <f>'CURVA ABC'!#REF!</f>
        <v>#REF!</v>
      </c>
      <c r="E167" s="303" t="e">
        <f>VLOOKUP('CURVA ABC'!#REF!,'Plan. Orçamentária'!$D$15:$L$75,7,FALSE)</f>
        <v>#REF!</v>
      </c>
      <c r="F167" s="304" t="e">
        <f>'CURVA ABC'!#REF!</f>
        <v>#REF!</v>
      </c>
      <c r="G167" s="304" t="e">
        <f>'CURVA ABC'!#REF!</f>
        <v>#REF!</v>
      </c>
      <c r="H167" s="305" t="e">
        <f t="shared" ca="1" si="4"/>
        <v>#REF!</v>
      </c>
      <c r="I167" s="306"/>
      <c r="J167" s="307"/>
      <c r="L167" s="548" t="e">
        <f>'CURVA ABC'!#REF!</f>
        <v>#REF!</v>
      </c>
    </row>
    <row r="168" spans="1:12" s="149" customFormat="1" hidden="1">
      <c r="A168" s="300" t="e">
        <f>'CURVA ABC'!#REF!</f>
        <v>#REF!</v>
      </c>
      <c r="B168" s="301" t="e">
        <f>'CURVA ABC'!#REF!</f>
        <v>#REF!</v>
      </c>
      <c r="C168" s="301" t="e">
        <f>'CURVA ABC'!#REF!</f>
        <v>#REF!</v>
      </c>
      <c r="D168" s="302" t="e">
        <f>'CURVA ABC'!#REF!</f>
        <v>#REF!</v>
      </c>
      <c r="E168" s="303" t="e">
        <f>VLOOKUP('CURVA ABC'!#REF!,'Plan. Orçamentária'!$D$15:$L$75,7,FALSE)</f>
        <v>#REF!</v>
      </c>
      <c r="F168" s="304" t="e">
        <f>'CURVA ABC'!#REF!</f>
        <v>#REF!</v>
      </c>
      <c r="G168" s="304" t="e">
        <f>'CURVA ABC'!#REF!</f>
        <v>#REF!</v>
      </c>
      <c r="H168" s="305" t="e">
        <f t="shared" ca="1" si="4"/>
        <v>#REF!</v>
      </c>
      <c r="I168" s="306"/>
      <c r="J168" s="307"/>
      <c r="L168" s="548" t="e">
        <f>'CURVA ABC'!#REF!</f>
        <v>#REF!</v>
      </c>
    </row>
    <row r="169" spans="1:12" s="309" customFormat="1" hidden="1">
      <c r="A169" s="300" t="e">
        <f>'CURVA ABC'!#REF!</f>
        <v>#REF!</v>
      </c>
      <c r="B169" s="301" t="e">
        <f>'CURVA ABC'!#REF!</f>
        <v>#REF!</v>
      </c>
      <c r="C169" s="301" t="e">
        <f>'CURVA ABC'!#REF!</f>
        <v>#REF!</v>
      </c>
      <c r="D169" s="302" t="e">
        <f>'CURVA ABC'!#REF!</f>
        <v>#REF!</v>
      </c>
      <c r="E169" s="303" t="e">
        <f>VLOOKUP('CURVA ABC'!#REF!,'Plan. Orçamentária'!$D$15:$L$75,7,FALSE)</f>
        <v>#REF!</v>
      </c>
      <c r="F169" s="304" t="e">
        <f>'CURVA ABC'!#REF!</f>
        <v>#REF!</v>
      </c>
      <c r="G169" s="304" t="e">
        <f>'CURVA ABC'!#REF!</f>
        <v>#REF!</v>
      </c>
      <c r="H169" s="305" t="e">
        <f t="shared" ca="1" si="4"/>
        <v>#REF!</v>
      </c>
      <c r="I169" s="306"/>
      <c r="J169" s="307"/>
      <c r="K169" s="149"/>
      <c r="L169" s="548" t="e">
        <f>'CURVA ABC'!#REF!</f>
        <v>#REF!</v>
      </c>
    </row>
    <row r="170" spans="1:12" s="149" customFormat="1" hidden="1">
      <c r="A170" s="300" t="e">
        <f>'CURVA ABC'!#REF!</f>
        <v>#REF!</v>
      </c>
      <c r="B170" s="301" t="e">
        <f>'CURVA ABC'!#REF!</f>
        <v>#REF!</v>
      </c>
      <c r="C170" s="301" t="e">
        <f>'CURVA ABC'!#REF!</f>
        <v>#REF!</v>
      </c>
      <c r="D170" s="302" t="e">
        <f>'CURVA ABC'!#REF!</f>
        <v>#REF!</v>
      </c>
      <c r="E170" s="303" t="e">
        <f>VLOOKUP('CURVA ABC'!#REF!,'Plan. Orçamentária'!$D$15:$L$75,7,FALSE)</f>
        <v>#REF!</v>
      </c>
      <c r="F170" s="304" t="e">
        <f>'CURVA ABC'!#REF!</f>
        <v>#REF!</v>
      </c>
      <c r="G170" s="304" t="e">
        <f>'CURVA ABC'!#REF!</f>
        <v>#REF!</v>
      </c>
      <c r="H170" s="305" t="e">
        <f t="shared" ca="1" si="4"/>
        <v>#REF!</v>
      </c>
      <c r="I170" s="306"/>
      <c r="J170" s="307"/>
      <c r="L170" s="548" t="e">
        <f>'CURVA ABC'!#REF!</f>
        <v>#REF!</v>
      </c>
    </row>
    <row r="171" spans="1:12" s="149" customFormat="1" hidden="1">
      <c r="A171" s="300" t="e">
        <f>'CURVA ABC'!#REF!</f>
        <v>#REF!</v>
      </c>
      <c r="B171" s="301" t="e">
        <f>'CURVA ABC'!#REF!</f>
        <v>#REF!</v>
      </c>
      <c r="C171" s="301" t="e">
        <f>'CURVA ABC'!#REF!</f>
        <v>#REF!</v>
      </c>
      <c r="D171" s="302" t="e">
        <f>'CURVA ABC'!#REF!</f>
        <v>#REF!</v>
      </c>
      <c r="E171" s="303" t="e">
        <f>VLOOKUP('CURVA ABC'!#REF!,'Plan. Orçamentária'!$D$15:$L$75,7,FALSE)</f>
        <v>#REF!</v>
      </c>
      <c r="F171" s="304" t="e">
        <f>'CURVA ABC'!#REF!</f>
        <v>#REF!</v>
      </c>
      <c r="G171" s="304" t="e">
        <f>'CURVA ABC'!#REF!</f>
        <v>#REF!</v>
      </c>
      <c r="H171" s="305" t="e">
        <f t="shared" ca="1" si="4"/>
        <v>#REF!</v>
      </c>
      <c r="I171" s="306"/>
      <c r="J171" s="307"/>
      <c r="L171" s="548" t="e">
        <f>'CURVA ABC'!#REF!</f>
        <v>#REF!</v>
      </c>
    </row>
    <row r="172" spans="1:12" s="149" customFormat="1" hidden="1">
      <c r="A172" s="300" t="e">
        <f>'CURVA ABC'!#REF!</f>
        <v>#REF!</v>
      </c>
      <c r="B172" s="301" t="e">
        <f>'CURVA ABC'!#REF!</f>
        <v>#REF!</v>
      </c>
      <c r="C172" s="301" t="e">
        <f>'CURVA ABC'!#REF!</f>
        <v>#REF!</v>
      </c>
      <c r="D172" s="302" t="e">
        <f>'CURVA ABC'!#REF!</f>
        <v>#REF!</v>
      </c>
      <c r="E172" s="303" t="e">
        <f>VLOOKUP('CURVA ABC'!#REF!,'Plan. Orçamentária'!$D$15:$L$75,7,FALSE)</f>
        <v>#REF!</v>
      </c>
      <c r="F172" s="304" t="e">
        <f>'CURVA ABC'!#REF!</f>
        <v>#REF!</v>
      </c>
      <c r="G172" s="304" t="e">
        <f>'CURVA ABC'!#REF!</f>
        <v>#REF!</v>
      </c>
      <c r="H172" s="305" t="e">
        <f t="shared" ca="1" si="4"/>
        <v>#REF!</v>
      </c>
      <c r="I172" s="306"/>
      <c r="J172" s="307"/>
      <c r="L172" s="548" t="e">
        <f>'CURVA ABC'!#REF!</f>
        <v>#REF!</v>
      </c>
    </row>
    <row r="173" spans="1:12" s="149" customFormat="1" hidden="1">
      <c r="A173" s="300" t="e">
        <f>'CURVA ABC'!#REF!</f>
        <v>#REF!</v>
      </c>
      <c r="B173" s="301" t="e">
        <f>'CURVA ABC'!#REF!</f>
        <v>#REF!</v>
      </c>
      <c r="C173" s="301" t="e">
        <f>'CURVA ABC'!#REF!</f>
        <v>#REF!</v>
      </c>
      <c r="D173" s="302" t="e">
        <f>'CURVA ABC'!#REF!</f>
        <v>#REF!</v>
      </c>
      <c r="E173" s="303" t="e">
        <f>VLOOKUP('CURVA ABC'!#REF!,'Plan. Orçamentária'!$D$15:$L$75,7,FALSE)</f>
        <v>#REF!</v>
      </c>
      <c r="F173" s="304" t="e">
        <f>'CURVA ABC'!#REF!</f>
        <v>#REF!</v>
      </c>
      <c r="G173" s="304" t="e">
        <f>'CURVA ABC'!#REF!</f>
        <v>#REF!</v>
      </c>
      <c r="H173" s="305" t="e">
        <f t="shared" ca="1" si="4"/>
        <v>#REF!</v>
      </c>
      <c r="I173" s="306"/>
      <c r="J173" s="307"/>
      <c r="L173" s="548" t="e">
        <f>'CURVA ABC'!#REF!</f>
        <v>#REF!</v>
      </c>
    </row>
    <row r="174" spans="1:12" s="149" customFormat="1" hidden="1">
      <c r="A174" s="300" t="e">
        <f>'CURVA ABC'!#REF!</f>
        <v>#REF!</v>
      </c>
      <c r="B174" s="301" t="e">
        <f>'CURVA ABC'!#REF!</f>
        <v>#REF!</v>
      </c>
      <c r="C174" s="301" t="e">
        <f>'CURVA ABC'!#REF!</f>
        <v>#REF!</v>
      </c>
      <c r="D174" s="302" t="e">
        <f>'CURVA ABC'!#REF!</f>
        <v>#REF!</v>
      </c>
      <c r="E174" s="303" t="e">
        <f>VLOOKUP('CURVA ABC'!#REF!,'Plan. Orçamentária'!$D$15:$L$75,7,FALSE)</f>
        <v>#REF!</v>
      </c>
      <c r="F174" s="304" t="e">
        <f>'CURVA ABC'!#REF!</f>
        <v>#REF!</v>
      </c>
      <c r="G174" s="304" t="e">
        <f>'CURVA ABC'!#REF!</f>
        <v>#REF!</v>
      </c>
      <c r="H174" s="305" t="e">
        <f t="shared" ca="1" si="4"/>
        <v>#REF!</v>
      </c>
      <c r="I174" s="306"/>
      <c r="J174" s="307"/>
      <c r="L174" s="548" t="e">
        <f>'CURVA ABC'!#REF!</f>
        <v>#REF!</v>
      </c>
    </row>
    <row r="175" spans="1:12" s="149" customFormat="1" hidden="1">
      <c r="A175" s="300" t="e">
        <f>'CURVA ABC'!#REF!</f>
        <v>#REF!</v>
      </c>
      <c r="B175" s="301" t="e">
        <f>'CURVA ABC'!#REF!</f>
        <v>#REF!</v>
      </c>
      <c r="C175" s="301" t="e">
        <f>'CURVA ABC'!#REF!</f>
        <v>#REF!</v>
      </c>
      <c r="D175" s="302" t="e">
        <f>'CURVA ABC'!#REF!</f>
        <v>#REF!</v>
      </c>
      <c r="E175" s="303" t="e">
        <f>VLOOKUP('CURVA ABC'!#REF!,'Plan. Orçamentária'!$D$15:$L$75,7,FALSE)</f>
        <v>#REF!</v>
      </c>
      <c r="F175" s="304" t="e">
        <f>'CURVA ABC'!#REF!</f>
        <v>#REF!</v>
      </c>
      <c r="G175" s="304" t="e">
        <f>'CURVA ABC'!#REF!</f>
        <v>#REF!</v>
      </c>
      <c r="H175" s="305" t="e">
        <f t="shared" ca="1" si="4"/>
        <v>#REF!</v>
      </c>
      <c r="I175" s="306"/>
      <c r="J175" s="307"/>
      <c r="L175" s="548" t="e">
        <f>'CURVA ABC'!#REF!</f>
        <v>#REF!</v>
      </c>
    </row>
    <row r="176" spans="1:12" s="149" customFormat="1" hidden="1">
      <c r="A176" s="300" t="e">
        <f>'CURVA ABC'!#REF!</f>
        <v>#REF!</v>
      </c>
      <c r="B176" s="301" t="e">
        <f>'CURVA ABC'!#REF!</f>
        <v>#REF!</v>
      </c>
      <c r="C176" s="301" t="e">
        <f>'CURVA ABC'!#REF!</f>
        <v>#REF!</v>
      </c>
      <c r="D176" s="302" t="e">
        <f>'CURVA ABC'!#REF!</f>
        <v>#REF!</v>
      </c>
      <c r="E176" s="303" t="e">
        <f>VLOOKUP('CURVA ABC'!#REF!,'Plan. Orçamentária'!$D$15:$L$75,7,FALSE)</f>
        <v>#REF!</v>
      </c>
      <c r="F176" s="304" t="e">
        <f>'CURVA ABC'!#REF!</f>
        <v>#REF!</v>
      </c>
      <c r="G176" s="304" t="e">
        <f>'CURVA ABC'!#REF!</f>
        <v>#REF!</v>
      </c>
      <c r="H176" s="305" t="e">
        <f t="shared" ca="1" si="4"/>
        <v>#REF!</v>
      </c>
      <c r="I176" s="306"/>
      <c r="J176" s="307"/>
      <c r="L176" s="548" t="e">
        <f>'CURVA ABC'!#REF!</f>
        <v>#REF!</v>
      </c>
    </row>
    <row r="177" spans="1:12" s="149" customFormat="1" hidden="1">
      <c r="A177" s="300" t="e">
        <f>'CURVA ABC'!#REF!</f>
        <v>#REF!</v>
      </c>
      <c r="B177" s="301" t="e">
        <f>'CURVA ABC'!#REF!</f>
        <v>#REF!</v>
      </c>
      <c r="C177" s="301" t="e">
        <f>'CURVA ABC'!#REF!</f>
        <v>#REF!</v>
      </c>
      <c r="D177" s="302" t="e">
        <f>'CURVA ABC'!#REF!</f>
        <v>#REF!</v>
      </c>
      <c r="E177" s="303" t="e">
        <f>VLOOKUP('CURVA ABC'!#REF!,'Plan. Orçamentária'!$D$15:$L$75,7,FALSE)</f>
        <v>#REF!</v>
      </c>
      <c r="F177" s="304" t="e">
        <f>'CURVA ABC'!#REF!</f>
        <v>#REF!</v>
      </c>
      <c r="G177" s="304" t="e">
        <f>'CURVA ABC'!#REF!</f>
        <v>#REF!</v>
      </c>
      <c r="H177" s="305" t="e">
        <f t="shared" ca="1" si="4"/>
        <v>#REF!</v>
      </c>
      <c r="I177" s="306"/>
      <c r="J177" s="307"/>
      <c r="L177" s="548" t="e">
        <f>'CURVA ABC'!#REF!</f>
        <v>#REF!</v>
      </c>
    </row>
    <row r="178" spans="1:12" s="309" customFormat="1" hidden="1">
      <c r="A178" s="300" t="e">
        <f>'CURVA ABC'!#REF!</f>
        <v>#REF!</v>
      </c>
      <c r="B178" s="301" t="e">
        <f>'CURVA ABC'!#REF!</f>
        <v>#REF!</v>
      </c>
      <c r="C178" s="301" t="e">
        <f>'CURVA ABC'!#REF!</f>
        <v>#REF!</v>
      </c>
      <c r="D178" s="302" t="e">
        <f>'CURVA ABC'!#REF!</f>
        <v>#REF!</v>
      </c>
      <c r="E178" s="303" t="e">
        <f>VLOOKUP('CURVA ABC'!#REF!,'Plan. Orçamentária'!$D$15:$L$75,7,FALSE)</f>
        <v>#REF!</v>
      </c>
      <c r="F178" s="304" t="e">
        <f>'CURVA ABC'!#REF!</f>
        <v>#REF!</v>
      </c>
      <c r="G178" s="304" t="e">
        <f>'CURVA ABC'!#REF!</f>
        <v>#REF!</v>
      </c>
      <c r="H178" s="305" t="e">
        <f t="shared" ca="1" si="4"/>
        <v>#REF!</v>
      </c>
      <c r="I178" s="306"/>
      <c r="J178" s="307"/>
      <c r="K178" s="149"/>
      <c r="L178" s="548" t="e">
        <f>'CURVA ABC'!#REF!</f>
        <v>#REF!</v>
      </c>
    </row>
    <row r="179" spans="1:12" s="149" customFormat="1" hidden="1">
      <c r="A179" s="300" t="e">
        <f>'CURVA ABC'!#REF!</f>
        <v>#REF!</v>
      </c>
      <c r="B179" s="301" t="e">
        <f>'CURVA ABC'!#REF!</f>
        <v>#REF!</v>
      </c>
      <c r="C179" s="301" t="e">
        <f>'CURVA ABC'!#REF!</f>
        <v>#REF!</v>
      </c>
      <c r="D179" s="302" t="e">
        <f>'CURVA ABC'!#REF!</f>
        <v>#REF!</v>
      </c>
      <c r="E179" s="303" t="e">
        <f>VLOOKUP('CURVA ABC'!#REF!,'Plan. Orçamentária'!$D$15:$L$75,7,FALSE)</f>
        <v>#REF!</v>
      </c>
      <c r="F179" s="304" t="e">
        <f>'CURVA ABC'!#REF!</f>
        <v>#REF!</v>
      </c>
      <c r="G179" s="304" t="e">
        <f>'CURVA ABC'!#REF!</f>
        <v>#REF!</v>
      </c>
      <c r="H179" s="305" t="e">
        <f t="shared" ca="1" si="4"/>
        <v>#REF!</v>
      </c>
      <c r="I179" s="306"/>
      <c r="J179" s="307"/>
      <c r="L179" s="548" t="e">
        <f>'CURVA ABC'!#REF!</f>
        <v>#REF!</v>
      </c>
    </row>
    <row r="180" spans="1:12" s="149" customFormat="1" hidden="1">
      <c r="A180" s="300" t="e">
        <f>'CURVA ABC'!#REF!</f>
        <v>#REF!</v>
      </c>
      <c r="B180" s="301" t="e">
        <f>'CURVA ABC'!#REF!</f>
        <v>#REF!</v>
      </c>
      <c r="C180" s="301" t="e">
        <f>'CURVA ABC'!#REF!</f>
        <v>#REF!</v>
      </c>
      <c r="D180" s="302" t="e">
        <f>'CURVA ABC'!#REF!</f>
        <v>#REF!</v>
      </c>
      <c r="E180" s="303" t="e">
        <f>VLOOKUP('CURVA ABC'!#REF!,'Plan. Orçamentária'!$D$15:$L$75,7,FALSE)</f>
        <v>#REF!</v>
      </c>
      <c r="F180" s="304" t="e">
        <f>'CURVA ABC'!#REF!</f>
        <v>#REF!</v>
      </c>
      <c r="G180" s="304" t="e">
        <f>'CURVA ABC'!#REF!</f>
        <v>#REF!</v>
      </c>
      <c r="H180" s="305" t="e">
        <f t="shared" ca="1" si="4"/>
        <v>#REF!</v>
      </c>
      <c r="I180" s="306"/>
      <c r="J180" s="307"/>
      <c r="L180" s="548" t="e">
        <f>'CURVA ABC'!#REF!</f>
        <v>#REF!</v>
      </c>
    </row>
    <row r="181" spans="1:12" s="149" customFormat="1" hidden="1">
      <c r="A181" s="300" t="e">
        <f>'CURVA ABC'!#REF!</f>
        <v>#REF!</v>
      </c>
      <c r="B181" s="301" t="e">
        <f>'CURVA ABC'!#REF!</f>
        <v>#REF!</v>
      </c>
      <c r="C181" s="301" t="e">
        <f>'CURVA ABC'!#REF!</f>
        <v>#REF!</v>
      </c>
      <c r="D181" s="302" t="e">
        <f>'CURVA ABC'!#REF!</f>
        <v>#REF!</v>
      </c>
      <c r="E181" s="303" t="e">
        <f>VLOOKUP('CURVA ABC'!#REF!,'Plan. Orçamentária'!$D$15:$L$75,7,FALSE)</f>
        <v>#REF!</v>
      </c>
      <c r="F181" s="304" t="e">
        <f>'CURVA ABC'!#REF!</f>
        <v>#REF!</v>
      </c>
      <c r="G181" s="304" t="e">
        <f>'CURVA ABC'!#REF!</f>
        <v>#REF!</v>
      </c>
      <c r="H181" s="305" t="e">
        <f t="shared" ca="1" si="4"/>
        <v>#REF!</v>
      </c>
      <c r="I181" s="306"/>
      <c r="J181" s="307"/>
      <c r="L181" s="548" t="e">
        <f>'CURVA ABC'!#REF!</f>
        <v>#REF!</v>
      </c>
    </row>
    <row r="182" spans="1:12" s="98" customFormat="1" hidden="1">
      <c r="A182" s="300" t="e">
        <f>'CURVA ABC'!#REF!</f>
        <v>#REF!</v>
      </c>
      <c r="B182" s="301" t="e">
        <f>'CURVA ABC'!#REF!</f>
        <v>#REF!</v>
      </c>
      <c r="C182" s="301" t="e">
        <f>'CURVA ABC'!#REF!</f>
        <v>#REF!</v>
      </c>
      <c r="D182" s="302" t="e">
        <f>'CURVA ABC'!#REF!</f>
        <v>#REF!</v>
      </c>
      <c r="E182" s="303" t="e">
        <f>VLOOKUP('CURVA ABC'!#REF!,'Plan. Orçamentária'!$D$15:$L$75,7,FALSE)</f>
        <v>#REF!</v>
      </c>
      <c r="F182" s="304" t="e">
        <f>'CURVA ABC'!#REF!</f>
        <v>#REF!</v>
      </c>
      <c r="G182" s="304" t="e">
        <f>'CURVA ABC'!#REF!</f>
        <v>#REF!</v>
      </c>
      <c r="H182" s="305" t="e">
        <f t="shared" ca="1" si="4"/>
        <v>#REF!</v>
      </c>
      <c r="I182" s="306"/>
      <c r="J182" s="307"/>
      <c r="K182" s="149"/>
      <c r="L182" s="548" t="e">
        <f>'CURVA ABC'!#REF!</f>
        <v>#REF!</v>
      </c>
    </row>
    <row r="183" spans="1:12" s="149" customFormat="1" hidden="1">
      <c r="A183" s="300" t="e">
        <f>'CURVA ABC'!#REF!</f>
        <v>#REF!</v>
      </c>
      <c r="B183" s="301" t="e">
        <f>'CURVA ABC'!#REF!</f>
        <v>#REF!</v>
      </c>
      <c r="C183" s="301" t="e">
        <f>'CURVA ABC'!#REF!</f>
        <v>#REF!</v>
      </c>
      <c r="D183" s="302" t="e">
        <f>'CURVA ABC'!#REF!</f>
        <v>#REF!</v>
      </c>
      <c r="E183" s="303" t="e">
        <f>VLOOKUP('CURVA ABC'!#REF!,'Plan. Orçamentária'!$D$15:$L$75,7,FALSE)</f>
        <v>#REF!</v>
      </c>
      <c r="F183" s="304" t="e">
        <f>'CURVA ABC'!#REF!</f>
        <v>#REF!</v>
      </c>
      <c r="G183" s="304" t="e">
        <f>'CURVA ABC'!#REF!</f>
        <v>#REF!</v>
      </c>
      <c r="H183" s="305" t="e">
        <f t="shared" ca="1" si="4"/>
        <v>#REF!</v>
      </c>
      <c r="I183" s="306"/>
      <c r="J183" s="307"/>
      <c r="L183" s="548" t="e">
        <f>'CURVA ABC'!#REF!</f>
        <v>#REF!</v>
      </c>
    </row>
    <row r="184" spans="1:12" s="149" customFormat="1" hidden="1">
      <c r="A184" s="300" t="e">
        <f>'CURVA ABC'!#REF!</f>
        <v>#REF!</v>
      </c>
      <c r="B184" s="301" t="e">
        <f>'CURVA ABC'!#REF!</f>
        <v>#REF!</v>
      </c>
      <c r="C184" s="301" t="e">
        <f>'CURVA ABC'!#REF!</f>
        <v>#REF!</v>
      </c>
      <c r="D184" s="302" t="e">
        <f>'CURVA ABC'!#REF!</f>
        <v>#REF!</v>
      </c>
      <c r="E184" s="303" t="e">
        <f>VLOOKUP('CURVA ABC'!#REF!,'Plan. Orçamentária'!$D$15:$L$75,7,FALSE)</f>
        <v>#REF!</v>
      </c>
      <c r="F184" s="304" t="e">
        <f>'CURVA ABC'!#REF!</f>
        <v>#REF!</v>
      </c>
      <c r="G184" s="304" t="e">
        <f>'CURVA ABC'!#REF!</f>
        <v>#REF!</v>
      </c>
      <c r="H184" s="305" t="e">
        <f t="shared" ca="1" si="4"/>
        <v>#REF!</v>
      </c>
      <c r="I184" s="306"/>
      <c r="J184" s="307"/>
      <c r="L184" s="548" t="e">
        <f>'CURVA ABC'!#REF!</f>
        <v>#REF!</v>
      </c>
    </row>
    <row r="185" spans="1:12" s="149" customFormat="1" hidden="1">
      <c r="A185" s="300" t="e">
        <f>'CURVA ABC'!#REF!</f>
        <v>#REF!</v>
      </c>
      <c r="B185" s="301" t="e">
        <f>'CURVA ABC'!#REF!</f>
        <v>#REF!</v>
      </c>
      <c r="C185" s="301" t="e">
        <f>'CURVA ABC'!#REF!</f>
        <v>#REF!</v>
      </c>
      <c r="D185" s="302" t="e">
        <f>'CURVA ABC'!#REF!</f>
        <v>#REF!</v>
      </c>
      <c r="E185" s="303" t="e">
        <f>VLOOKUP('CURVA ABC'!#REF!,'Plan. Orçamentária'!$D$15:$L$75,7,FALSE)</f>
        <v>#REF!</v>
      </c>
      <c r="F185" s="304" t="e">
        <f>'CURVA ABC'!#REF!</f>
        <v>#REF!</v>
      </c>
      <c r="G185" s="304" t="e">
        <f>'CURVA ABC'!#REF!</f>
        <v>#REF!</v>
      </c>
      <c r="H185" s="305" t="e">
        <f t="shared" ca="1" si="4"/>
        <v>#REF!</v>
      </c>
      <c r="I185" s="306"/>
      <c r="J185" s="307"/>
      <c r="L185" s="548" t="e">
        <f>'CURVA ABC'!#REF!</f>
        <v>#REF!</v>
      </c>
    </row>
    <row r="186" spans="1:12" s="149" customFormat="1" hidden="1">
      <c r="A186" s="300" t="e">
        <f>'CURVA ABC'!#REF!</f>
        <v>#REF!</v>
      </c>
      <c r="B186" s="301" t="e">
        <f>'CURVA ABC'!#REF!</f>
        <v>#REF!</v>
      </c>
      <c r="C186" s="301" t="e">
        <f>'CURVA ABC'!#REF!</f>
        <v>#REF!</v>
      </c>
      <c r="D186" s="302" t="e">
        <f>'CURVA ABC'!#REF!</f>
        <v>#REF!</v>
      </c>
      <c r="E186" s="303" t="e">
        <f>VLOOKUP('CURVA ABC'!#REF!,'Plan. Orçamentária'!$D$15:$L$75,7,FALSE)</f>
        <v>#REF!</v>
      </c>
      <c r="F186" s="304" t="e">
        <f>'CURVA ABC'!#REF!</f>
        <v>#REF!</v>
      </c>
      <c r="G186" s="304" t="e">
        <f>'CURVA ABC'!#REF!</f>
        <v>#REF!</v>
      </c>
      <c r="H186" s="305" t="e">
        <f t="shared" ca="1" si="4"/>
        <v>#REF!</v>
      </c>
      <c r="I186" s="306"/>
      <c r="J186" s="307"/>
      <c r="L186" s="548" t="e">
        <f>'CURVA ABC'!#REF!</f>
        <v>#REF!</v>
      </c>
    </row>
    <row r="187" spans="1:12" s="149" customFormat="1" hidden="1">
      <c r="A187" s="300" t="e">
        <f>'CURVA ABC'!#REF!</f>
        <v>#REF!</v>
      </c>
      <c r="B187" s="301" t="e">
        <f>'CURVA ABC'!#REF!</f>
        <v>#REF!</v>
      </c>
      <c r="C187" s="301" t="e">
        <f>'CURVA ABC'!#REF!</f>
        <v>#REF!</v>
      </c>
      <c r="D187" s="302" t="e">
        <f>'CURVA ABC'!#REF!</f>
        <v>#REF!</v>
      </c>
      <c r="E187" s="303" t="e">
        <f>VLOOKUP('CURVA ABC'!#REF!,'Plan. Orçamentária'!$D$15:$L$75,7,FALSE)</f>
        <v>#REF!</v>
      </c>
      <c r="F187" s="304" t="e">
        <f>'CURVA ABC'!#REF!</f>
        <v>#REF!</v>
      </c>
      <c r="G187" s="304" t="e">
        <f>'CURVA ABC'!#REF!</f>
        <v>#REF!</v>
      </c>
      <c r="H187" s="305" t="e">
        <f t="shared" ca="1" si="4"/>
        <v>#REF!</v>
      </c>
      <c r="I187" s="306"/>
      <c r="J187" s="307"/>
      <c r="L187" s="548" t="e">
        <f>'CURVA ABC'!#REF!</f>
        <v>#REF!</v>
      </c>
    </row>
    <row r="188" spans="1:12" s="309" customFormat="1" hidden="1">
      <c r="A188" s="300" t="e">
        <f>'CURVA ABC'!#REF!</f>
        <v>#REF!</v>
      </c>
      <c r="B188" s="301" t="e">
        <f>'CURVA ABC'!#REF!</f>
        <v>#REF!</v>
      </c>
      <c r="C188" s="301" t="e">
        <f>'CURVA ABC'!#REF!</f>
        <v>#REF!</v>
      </c>
      <c r="D188" s="302" t="e">
        <f>'CURVA ABC'!#REF!</f>
        <v>#REF!</v>
      </c>
      <c r="E188" s="303" t="e">
        <f>VLOOKUP('CURVA ABC'!#REF!,'Plan. Orçamentária'!$D$15:$L$75,7,FALSE)</f>
        <v>#REF!</v>
      </c>
      <c r="F188" s="304" t="e">
        <f>'CURVA ABC'!#REF!</f>
        <v>#REF!</v>
      </c>
      <c r="G188" s="304" t="e">
        <f>'CURVA ABC'!#REF!</f>
        <v>#REF!</v>
      </c>
      <c r="H188" s="305" t="e">
        <f t="shared" ca="1" si="4"/>
        <v>#REF!</v>
      </c>
      <c r="I188" s="306"/>
      <c r="J188" s="307"/>
      <c r="K188" s="149"/>
      <c r="L188" s="548" t="e">
        <f>'CURVA ABC'!#REF!</f>
        <v>#REF!</v>
      </c>
    </row>
    <row r="189" spans="1:12" s="149" customFormat="1" hidden="1">
      <c r="A189" s="300" t="e">
        <f>'CURVA ABC'!#REF!</f>
        <v>#REF!</v>
      </c>
      <c r="B189" s="301" t="e">
        <f>'CURVA ABC'!#REF!</f>
        <v>#REF!</v>
      </c>
      <c r="C189" s="301" t="e">
        <f>'CURVA ABC'!#REF!</f>
        <v>#REF!</v>
      </c>
      <c r="D189" s="302" t="e">
        <f>'CURVA ABC'!#REF!</f>
        <v>#REF!</v>
      </c>
      <c r="E189" s="303" t="e">
        <f>VLOOKUP('CURVA ABC'!#REF!,'Plan. Orçamentária'!$D$15:$L$75,7,FALSE)</f>
        <v>#REF!</v>
      </c>
      <c r="F189" s="304" t="e">
        <f>'CURVA ABC'!#REF!</f>
        <v>#REF!</v>
      </c>
      <c r="G189" s="304" t="e">
        <f>'CURVA ABC'!#REF!</f>
        <v>#REF!</v>
      </c>
      <c r="H189" s="305" t="e">
        <f t="shared" ca="1" si="4"/>
        <v>#REF!</v>
      </c>
      <c r="I189" s="306"/>
      <c r="J189" s="307"/>
      <c r="L189" s="548" t="e">
        <f>'CURVA ABC'!#REF!</f>
        <v>#REF!</v>
      </c>
    </row>
    <row r="190" spans="1:12" s="98" customFormat="1" hidden="1">
      <c r="A190" s="300" t="e">
        <f>'CURVA ABC'!#REF!</f>
        <v>#REF!</v>
      </c>
      <c r="B190" s="301" t="e">
        <f>'CURVA ABC'!#REF!</f>
        <v>#REF!</v>
      </c>
      <c r="C190" s="301" t="e">
        <f>'CURVA ABC'!#REF!</f>
        <v>#REF!</v>
      </c>
      <c r="D190" s="302" t="e">
        <f>'CURVA ABC'!#REF!</f>
        <v>#REF!</v>
      </c>
      <c r="E190" s="303" t="e">
        <f>VLOOKUP('CURVA ABC'!#REF!,'Plan. Orçamentária'!$D$15:$L$75,7,FALSE)</f>
        <v>#REF!</v>
      </c>
      <c r="F190" s="304" t="e">
        <f>'CURVA ABC'!#REF!</f>
        <v>#REF!</v>
      </c>
      <c r="G190" s="304" t="e">
        <f>'CURVA ABC'!#REF!</f>
        <v>#REF!</v>
      </c>
      <c r="H190" s="305" t="e">
        <f t="shared" ca="1" si="4"/>
        <v>#REF!</v>
      </c>
      <c r="I190" s="306"/>
      <c r="J190" s="307"/>
      <c r="K190" s="149"/>
      <c r="L190" s="548" t="e">
        <f>'CURVA ABC'!#REF!</f>
        <v>#REF!</v>
      </c>
    </row>
    <row r="191" spans="1:12" s="98" customFormat="1" hidden="1">
      <c r="A191" s="300" t="e">
        <f>'CURVA ABC'!#REF!</f>
        <v>#REF!</v>
      </c>
      <c r="B191" s="301" t="e">
        <f>'CURVA ABC'!#REF!</f>
        <v>#REF!</v>
      </c>
      <c r="C191" s="301" t="e">
        <f>'CURVA ABC'!#REF!</f>
        <v>#REF!</v>
      </c>
      <c r="D191" s="302" t="e">
        <f>'CURVA ABC'!#REF!</f>
        <v>#REF!</v>
      </c>
      <c r="E191" s="303" t="e">
        <f>VLOOKUP('CURVA ABC'!#REF!,'Plan. Orçamentária'!$D$15:$L$75,7,FALSE)</f>
        <v>#REF!</v>
      </c>
      <c r="F191" s="304" t="e">
        <f>'CURVA ABC'!#REF!</f>
        <v>#REF!</v>
      </c>
      <c r="G191" s="304" t="e">
        <f>'CURVA ABC'!#REF!</f>
        <v>#REF!</v>
      </c>
      <c r="H191" s="305" t="e">
        <f t="shared" ca="1" si="4"/>
        <v>#REF!</v>
      </c>
      <c r="I191" s="306"/>
      <c r="J191" s="307"/>
      <c r="K191" s="149"/>
      <c r="L191" s="548" t="e">
        <f>'CURVA ABC'!#REF!</f>
        <v>#REF!</v>
      </c>
    </row>
    <row r="192" spans="1:12" s="98" customFormat="1" hidden="1">
      <c r="A192" s="300" t="e">
        <f>'CURVA ABC'!#REF!</f>
        <v>#REF!</v>
      </c>
      <c r="B192" s="301" t="e">
        <f>'CURVA ABC'!#REF!</f>
        <v>#REF!</v>
      </c>
      <c r="C192" s="301" t="e">
        <f>'CURVA ABC'!#REF!</f>
        <v>#REF!</v>
      </c>
      <c r="D192" s="302" t="e">
        <f>'CURVA ABC'!#REF!</f>
        <v>#REF!</v>
      </c>
      <c r="E192" s="303" t="e">
        <f>VLOOKUP('CURVA ABC'!#REF!,'Plan. Orçamentária'!$D$15:$L$75,7,FALSE)</f>
        <v>#REF!</v>
      </c>
      <c r="F192" s="304" t="e">
        <f>'CURVA ABC'!#REF!</f>
        <v>#REF!</v>
      </c>
      <c r="G192" s="304" t="e">
        <f>'CURVA ABC'!#REF!</f>
        <v>#REF!</v>
      </c>
      <c r="H192" s="305" t="e">
        <f t="shared" ca="1" si="4"/>
        <v>#REF!</v>
      </c>
      <c r="I192" s="306"/>
      <c r="J192" s="307"/>
      <c r="K192" s="149"/>
      <c r="L192" s="548" t="e">
        <f>'CURVA ABC'!#REF!</f>
        <v>#REF!</v>
      </c>
    </row>
    <row r="193" spans="1:12" s="149" customFormat="1" hidden="1">
      <c r="A193" s="300" t="e">
        <f>'CURVA ABC'!#REF!</f>
        <v>#REF!</v>
      </c>
      <c r="B193" s="301" t="e">
        <f>'CURVA ABC'!#REF!</f>
        <v>#REF!</v>
      </c>
      <c r="C193" s="301" t="e">
        <f>'CURVA ABC'!#REF!</f>
        <v>#REF!</v>
      </c>
      <c r="D193" s="302" t="e">
        <f>'CURVA ABC'!#REF!</f>
        <v>#REF!</v>
      </c>
      <c r="E193" s="303" t="e">
        <f>VLOOKUP('CURVA ABC'!#REF!,'Plan. Orçamentária'!$D$15:$L$75,7,FALSE)</f>
        <v>#REF!</v>
      </c>
      <c r="F193" s="304" t="e">
        <f>'CURVA ABC'!#REF!</f>
        <v>#REF!</v>
      </c>
      <c r="G193" s="304" t="e">
        <f>'CURVA ABC'!#REF!</f>
        <v>#REF!</v>
      </c>
      <c r="H193" s="305" t="e">
        <f t="shared" ca="1" si="4"/>
        <v>#REF!</v>
      </c>
      <c r="I193" s="306"/>
      <c r="J193" s="307"/>
      <c r="L193" s="548" t="e">
        <f>'CURVA ABC'!#REF!</f>
        <v>#REF!</v>
      </c>
    </row>
    <row r="194" spans="1:12" s="149" customFormat="1" hidden="1">
      <c r="A194" s="300" t="e">
        <f>'CURVA ABC'!#REF!</f>
        <v>#REF!</v>
      </c>
      <c r="B194" s="301" t="e">
        <f>'CURVA ABC'!#REF!</f>
        <v>#REF!</v>
      </c>
      <c r="C194" s="301" t="e">
        <f>'CURVA ABC'!#REF!</f>
        <v>#REF!</v>
      </c>
      <c r="D194" s="302" t="e">
        <f>'CURVA ABC'!#REF!</f>
        <v>#REF!</v>
      </c>
      <c r="E194" s="303" t="e">
        <f>VLOOKUP('CURVA ABC'!#REF!,'Plan. Orçamentária'!$D$15:$L$75,7,FALSE)</f>
        <v>#REF!</v>
      </c>
      <c r="F194" s="304" t="e">
        <f>'CURVA ABC'!#REF!</f>
        <v>#REF!</v>
      </c>
      <c r="G194" s="304" t="e">
        <f>'CURVA ABC'!#REF!</f>
        <v>#REF!</v>
      </c>
      <c r="H194" s="305" t="e">
        <f t="shared" ca="1" si="4"/>
        <v>#REF!</v>
      </c>
      <c r="I194" s="306"/>
      <c r="J194" s="307"/>
      <c r="L194" s="548" t="e">
        <f>'CURVA ABC'!#REF!</f>
        <v>#REF!</v>
      </c>
    </row>
    <row r="195" spans="1:12" s="149" customFormat="1" hidden="1">
      <c r="A195" s="300" t="e">
        <f>'CURVA ABC'!#REF!</f>
        <v>#REF!</v>
      </c>
      <c r="B195" s="301" t="e">
        <f>'CURVA ABC'!#REF!</f>
        <v>#REF!</v>
      </c>
      <c r="C195" s="301" t="e">
        <f>'CURVA ABC'!#REF!</f>
        <v>#REF!</v>
      </c>
      <c r="D195" s="302" t="e">
        <f>'CURVA ABC'!#REF!</f>
        <v>#REF!</v>
      </c>
      <c r="E195" s="303" t="e">
        <f>VLOOKUP('CURVA ABC'!#REF!,'Plan. Orçamentária'!$D$15:$L$75,7,FALSE)</f>
        <v>#REF!</v>
      </c>
      <c r="F195" s="304" t="e">
        <f>'CURVA ABC'!#REF!</f>
        <v>#REF!</v>
      </c>
      <c r="G195" s="304" t="e">
        <f>'CURVA ABC'!#REF!</f>
        <v>#REF!</v>
      </c>
      <c r="H195" s="305" t="e">
        <f t="shared" ca="1" si="4"/>
        <v>#REF!</v>
      </c>
      <c r="I195" s="306"/>
      <c r="J195" s="307"/>
      <c r="L195" s="548" t="e">
        <f>'CURVA ABC'!#REF!</f>
        <v>#REF!</v>
      </c>
    </row>
    <row r="196" spans="1:12" s="149" customFormat="1" hidden="1">
      <c r="A196" s="300" t="e">
        <f>'CURVA ABC'!#REF!</f>
        <v>#REF!</v>
      </c>
      <c r="B196" s="301" t="e">
        <f>'CURVA ABC'!#REF!</f>
        <v>#REF!</v>
      </c>
      <c r="C196" s="301" t="e">
        <f>'CURVA ABC'!#REF!</f>
        <v>#REF!</v>
      </c>
      <c r="D196" s="302" t="e">
        <f>'CURVA ABC'!#REF!</f>
        <v>#REF!</v>
      </c>
      <c r="E196" s="303" t="e">
        <f>VLOOKUP('CURVA ABC'!#REF!,'Plan. Orçamentária'!$D$15:$L$75,7,FALSE)</f>
        <v>#REF!</v>
      </c>
      <c r="F196" s="304" t="e">
        <f>'CURVA ABC'!#REF!</f>
        <v>#REF!</v>
      </c>
      <c r="G196" s="304" t="e">
        <f>'CURVA ABC'!#REF!</f>
        <v>#REF!</v>
      </c>
      <c r="H196" s="305" t="e">
        <f t="shared" ca="1" si="4"/>
        <v>#REF!</v>
      </c>
      <c r="I196" s="306"/>
      <c r="J196" s="307"/>
      <c r="L196" s="548" t="e">
        <f>'CURVA ABC'!#REF!</f>
        <v>#REF!</v>
      </c>
    </row>
    <row r="197" spans="1:12" s="309" customFormat="1" hidden="1">
      <c r="A197" s="300" t="e">
        <f>'CURVA ABC'!#REF!</f>
        <v>#REF!</v>
      </c>
      <c r="B197" s="301" t="e">
        <f>'CURVA ABC'!#REF!</f>
        <v>#REF!</v>
      </c>
      <c r="C197" s="301" t="e">
        <f>'CURVA ABC'!#REF!</f>
        <v>#REF!</v>
      </c>
      <c r="D197" s="302" t="e">
        <f>'CURVA ABC'!#REF!</f>
        <v>#REF!</v>
      </c>
      <c r="E197" s="303" t="e">
        <f>VLOOKUP('CURVA ABC'!#REF!,'Plan. Orçamentária'!$D$15:$L$75,7,FALSE)</f>
        <v>#REF!</v>
      </c>
      <c r="F197" s="304" t="e">
        <f>'CURVA ABC'!#REF!</f>
        <v>#REF!</v>
      </c>
      <c r="G197" s="304" t="e">
        <f>'CURVA ABC'!#REF!</f>
        <v>#REF!</v>
      </c>
      <c r="H197" s="305" t="e">
        <f t="shared" ca="1" si="4"/>
        <v>#REF!</v>
      </c>
      <c r="I197" s="306"/>
      <c r="J197" s="307"/>
      <c r="K197" s="149"/>
      <c r="L197" s="548" t="e">
        <f>'CURVA ABC'!#REF!</f>
        <v>#REF!</v>
      </c>
    </row>
    <row r="198" spans="1:12" s="149" customFormat="1" hidden="1">
      <c r="A198" s="300" t="e">
        <f>'CURVA ABC'!#REF!</f>
        <v>#REF!</v>
      </c>
      <c r="B198" s="301" t="e">
        <f>'CURVA ABC'!#REF!</f>
        <v>#REF!</v>
      </c>
      <c r="C198" s="301" t="e">
        <f>'CURVA ABC'!#REF!</f>
        <v>#REF!</v>
      </c>
      <c r="D198" s="302" t="e">
        <f>'CURVA ABC'!#REF!</f>
        <v>#REF!</v>
      </c>
      <c r="E198" s="303" t="e">
        <f>VLOOKUP('CURVA ABC'!#REF!,'Plan. Orçamentária'!$D$15:$L$75,7,FALSE)</f>
        <v>#REF!</v>
      </c>
      <c r="F198" s="304" t="e">
        <f>'CURVA ABC'!#REF!</f>
        <v>#REF!</v>
      </c>
      <c r="G198" s="304" t="e">
        <f>'CURVA ABC'!#REF!</f>
        <v>#REF!</v>
      </c>
      <c r="H198" s="305" t="e">
        <f t="shared" ca="1" si="4"/>
        <v>#REF!</v>
      </c>
      <c r="I198" s="306"/>
      <c r="J198" s="307"/>
      <c r="L198" s="548" t="e">
        <f>'CURVA ABC'!#REF!</f>
        <v>#REF!</v>
      </c>
    </row>
    <row r="199" spans="1:12" s="149" customFormat="1" hidden="1">
      <c r="A199" s="300" t="e">
        <f>'CURVA ABC'!#REF!</f>
        <v>#REF!</v>
      </c>
      <c r="B199" s="301" t="e">
        <f>'CURVA ABC'!#REF!</f>
        <v>#REF!</v>
      </c>
      <c r="C199" s="301" t="e">
        <f>'CURVA ABC'!#REF!</f>
        <v>#REF!</v>
      </c>
      <c r="D199" s="302" t="e">
        <f>'CURVA ABC'!#REF!</f>
        <v>#REF!</v>
      </c>
      <c r="E199" s="303" t="e">
        <f>VLOOKUP('CURVA ABC'!#REF!,'Plan. Orçamentária'!$D$15:$L$75,7,FALSE)</f>
        <v>#REF!</v>
      </c>
      <c r="F199" s="304" t="e">
        <f>'CURVA ABC'!#REF!</f>
        <v>#REF!</v>
      </c>
      <c r="G199" s="304" t="e">
        <f>'CURVA ABC'!#REF!</f>
        <v>#REF!</v>
      </c>
      <c r="H199" s="305" t="e">
        <f t="shared" ca="1" si="4"/>
        <v>#REF!</v>
      </c>
      <c r="I199" s="306"/>
      <c r="J199" s="307"/>
      <c r="L199" s="548" t="e">
        <f>'CURVA ABC'!#REF!</f>
        <v>#REF!</v>
      </c>
    </row>
    <row r="200" spans="1:12" s="149" customFormat="1" hidden="1">
      <c r="A200" s="300" t="e">
        <f>'CURVA ABC'!#REF!</f>
        <v>#REF!</v>
      </c>
      <c r="B200" s="301" t="e">
        <f>'CURVA ABC'!#REF!</f>
        <v>#REF!</v>
      </c>
      <c r="C200" s="301" t="e">
        <f>'CURVA ABC'!#REF!</f>
        <v>#REF!</v>
      </c>
      <c r="D200" s="302" t="e">
        <f>'CURVA ABC'!#REF!</f>
        <v>#REF!</v>
      </c>
      <c r="E200" s="303" t="e">
        <f>VLOOKUP('CURVA ABC'!#REF!,'Plan. Orçamentária'!$D$15:$L$75,7,FALSE)</f>
        <v>#REF!</v>
      </c>
      <c r="F200" s="304" t="e">
        <f>'CURVA ABC'!#REF!</f>
        <v>#REF!</v>
      </c>
      <c r="G200" s="304" t="e">
        <f>'CURVA ABC'!#REF!</f>
        <v>#REF!</v>
      </c>
      <c r="H200" s="305" t="e">
        <f t="shared" ca="1" si="4"/>
        <v>#REF!</v>
      </c>
      <c r="I200" s="306"/>
      <c r="J200" s="307"/>
      <c r="L200" s="548" t="e">
        <f>'CURVA ABC'!#REF!</f>
        <v>#REF!</v>
      </c>
    </row>
    <row r="201" spans="1:12" s="149" customFormat="1" hidden="1">
      <c r="A201" s="300" t="e">
        <f>'CURVA ABC'!#REF!</f>
        <v>#REF!</v>
      </c>
      <c r="B201" s="301" t="e">
        <f>'CURVA ABC'!#REF!</f>
        <v>#REF!</v>
      </c>
      <c r="C201" s="301" t="e">
        <f>'CURVA ABC'!#REF!</f>
        <v>#REF!</v>
      </c>
      <c r="D201" s="302" t="e">
        <f>'CURVA ABC'!#REF!</f>
        <v>#REF!</v>
      </c>
      <c r="E201" s="303" t="e">
        <f>VLOOKUP('CURVA ABC'!#REF!,'Plan. Orçamentária'!$D$15:$L$75,7,FALSE)</f>
        <v>#REF!</v>
      </c>
      <c r="F201" s="304" t="e">
        <f>'CURVA ABC'!#REF!</f>
        <v>#REF!</v>
      </c>
      <c r="G201" s="304" t="e">
        <f>'CURVA ABC'!#REF!</f>
        <v>#REF!</v>
      </c>
      <c r="H201" s="305" t="e">
        <f t="shared" ca="1" si="4"/>
        <v>#REF!</v>
      </c>
      <c r="I201" s="306"/>
      <c r="J201" s="307"/>
      <c r="L201" s="548" t="e">
        <f>'CURVA ABC'!#REF!</f>
        <v>#REF!</v>
      </c>
    </row>
    <row r="202" spans="1:12" s="149" customFormat="1" hidden="1">
      <c r="A202" s="300" t="e">
        <f>'CURVA ABC'!#REF!</f>
        <v>#REF!</v>
      </c>
      <c r="B202" s="301" t="e">
        <f>'CURVA ABC'!#REF!</f>
        <v>#REF!</v>
      </c>
      <c r="C202" s="301" t="e">
        <f>'CURVA ABC'!#REF!</f>
        <v>#REF!</v>
      </c>
      <c r="D202" s="302" t="e">
        <f>'CURVA ABC'!#REF!</f>
        <v>#REF!</v>
      </c>
      <c r="E202" s="303" t="e">
        <f>VLOOKUP('CURVA ABC'!#REF!,'Plan. Orçamentária'!$D$15:$L$75,7,FALSE)</f>
        <v>#REF!</v>
      </c>
      <c r="F202" s="304" t="e">
        <f>'CURVA ABC'!#REF!</f>
        <v>#REF!</v>
      </c>
      <c r="G202" s="304" t="e">
        <f>'CURVA ABC'!#REF!</f>
        <v>#REF!</v>
      </c>
      <c r="H202" s="305" t="e">
        <f t="shared" ca="1" si="4"/>
        <v>#REF!</v>
      </c>
      <c r="I202" s="306"/>
      <c r="J202" s="307"/>
      <c r="L202" s="548" t="e">
        <f>'CURVA ABC'!#REF!</f>
        <v>#REF!</v>
      </c>
    </row>
    <row r="203" spans="1:12" s="149" customFormat="1" hidden="1">
      <c r="A203" s="300" t="e">
        <f>'CURVA ABC'!#REF!</f>
        <v>#REF!</v>
      </c>
      <c r="B203" s="301" t="e">
        <f>'CURVA ABC'!#REF!</f>
        <v>#REF!</v>
      </c>
      <c r="C203" s="301" t="e">
        <f>'CURVA ABC'!#REF!</f>
        <v>#REF!</v>
      </c>
      <c r="D203" s="302" t="e">
        <f>'CURVA ABC'!#REF!</f>
        <v>#REF!</v>
      </c>
      <c r="E203" s="303" t="e">
        <f>VLOOKUP('CURVA ABC'!#REF!,'Plan. Orçamentária'!$D$15:$L$75,7,FALSE)</f>
        <v>#REF!</v>
      </c>
      <c r="F203" s="304" t="e">
        <f>'CURVA ABC'!#REF!</f>
        <v>#REF!</v>
      </c>
      <c r="G203" s="304" t="e">
        <f>'CURVA ABC'!#REF!</f>
        <v>#REF!</v>
      </c>
      <c r="H203" s="305" t="e">
        <f t="shared" ca="1" si="4"/>
        <v>#REF!</v>
      </c>
      <c r="I203" s="306"/>
      <c r="J203" s="307"/>
      <c r="L203" s="548" t="e">
        <f>'CURVA ABC'!#REF!</f>
        <v>#REF!</v>
      </c>
    </row>
    <row r="204" spans="1:12" s="149" customFormat="1" hidden="1">
      <c r="A204" s="300" t="e">
        <f>'CURVA ABC'!#REF!</f>
        <v>#REF!</v>
      </c>
      <c r="B204" s="301" t="e">
        <f>'CURVA ABC'!#REF!</f>
        <v>#REF!</v>
      </c>
      <c r="C204" s="301" t="e">
        <f>'CURVA ABC'!#REF!</f>
        <v>#REF!</v>
      </c>
      <c r="D204" s="302" t="e">
        <f>'CURVA ABC'!#REF!</f>
        <v>#REF!</v>
      </c>
      <c r="E204" s="303" t="e">
        <f>VLOOKUP('CURVA ABC'!#REF!,'Plan. Orçamentária'!$D$15:$L$75,7,FALSE)</f>
        <v>#REF!</v>
      </c>
      <c r="F204" s="304" t="e">
        <f>'CURVA ABC'!#REF!</f>
        <v>#REF!</v>
      </c>
      <c r="G204" s="304" t="e">
        <f>'CURVA ABC'!#REF!</f>
        <v>#REF!</v>
      </c>
      <c r="H204" s="305" t="e">
        <f t="shared" ca="1" si="4"/>
        <v>#REF!</v>
      </c>
      <c r="I204" s="306"/>
      <c r="J204" s="307"/>
      <c r="L204" s="548" t="e">
        <f>'CURVA ABC'!#REF!</f>
        <v>#REF!</v>
      </c>
    </row>
    <row r="205" spans="1:12" s="149" customFormat="1" hidden="1">
      <c r="A205" s="300" t="e">
        <f>'CURVA ABC'!#REF!</f>
        <v>#REF!</v>
      </c>
      <c r="B205" s="301" t="e">
        <f>'CURVA ABC'!#REF!</f>
        <v>#REF!</v>
      </c>
      <c r="C205" s="301" t="e">
        <f>'CURVA ABC'!#REF!</f>
        <v>#REF!</v>
      </c>
      <c r="D205" s="302" t="e">
        <f>'CURVA ABC'!#REF!</f>
        <v>#REF!</v>
      </c>
      <c r="E205" s="303" t="e">
        <f>VLOOKUP('CURVA ABC'!#REF!,'Plan. Orçamentária'!$D$15:$L$75,7,FALSE)</f>
        <v>#REF!</v>
      </c>
      <c r="F205" s="304" t="e">
        <f>'CURVA ABC'!#REF!</f>
        <v>#REF!</v>
      </c>
      <c r="G205" s="304" t="e">
        <f>'CURVA ABC'!#REF!</f>
        <v>#REF!</v>
      </c>
      <c r="H205" s="305" t="e">
        <f t="shared" ca="1" si="4"/>
        <v>#REF!</v>
      </c>
      <c r="I205" s="306"/>
      <c r="J205" s="307"/>
      <c r="L205" s="548" t="e">
        <f>'CURVA ABC'!#REF!</f>
        <v>#REF!</v>
      </c>
    </row>
    <row r="206" spans="1:12" s="309" customFormat="1" hidden="1">
      <c r="A206" s="300" t="e">
        <f>'CURVA ABC'!#REF!</f>
        <v>#REF!</v>
      </c>
      <c r="B206" s="301" t="e">
        <f>'CURVA ABC'!#REF!</f>
        <v>#REF!</v>
      </c>
      <c r="C206" s="301" t="e">
        <f>'CURVA ABC'!#REF!</f>
        <v>#REF!</v>
      </c>
      <c r="D206" s="302" t="e">
        <f>'CURVA ABC'!#REF!</f>
        <v>#REF!</v>
      </c>
      <c r="E206" s="303" t="e">
        <f>VLOOKUP('CURVA ABC'!#REF!,'Plan. Orçamentária'!$D$15:$L$75,7,FALSE)</f>
        <v>#REF!</v>
      </c>
      <c r="F206" s="304" t="e">
        <f>'CURVA ABC'!#REF!</f>
        <v>#REF!</v>
      </c>
      <c r="G206" s="304" t="e">
        <f>'CURVA ABC'!#REF!</f>
        <v>#REF!</v>
      </c>
      <c r="H206" s="305" t="e">
        <f t="shared" ca="1" si="4"/>
        <v>#REF!</v>
      </c>
      <c r="I206" s="306"/>
      <c r="J206" s="307"/>
      <c r="K206" s="149"/>
      <c r="L206" s="548" t="e">
        <f>'CURVA ABC'!#REF!</f>
        <v>#REF!</v>
      </c>
    </row>
    <row r="207" spans="1:12" s="149" customFormat="1" hidden="1">
      <c r="A207" s="300" t="e">
        <f>'CURVA ABC'!#REF!</f>
        <v>#REF!</v>
      </c>
      <c r="B207" s="301" t="e">
        <f>'CURVA ABC'!#REF!</f>
        <v>#REF!</v>
      </c>
      <c r="C207" s="301" t="e">
        <f>'CURVA ABC'!#REF!</f>
        <v>#REF!</v>
      </c>
      <c r="D207" s="302" t="e">
        <f>'CURVA ABC'!#REF!</f>
        <v>#REF!</v>
      </c>
      <c r="E207" s="303" t="e">
        <f>VLOOKUP('CURVA ABC'!#REF!,'Plan. Orçamentária'!$D$15:$L$75,7,FALSE)</f>
        <v>#REF!</v>
      </c>
      <c r="F207" s="304" t="e">
        <f>'CURVA ABC'!#REF!</f>
        <v>#REF!</v>
      </c>
      <c r="G207" s="304" t="e">
        <f>'CURVA ABC'!#REF!</f>
        <v>#REF!</v>
      </c>
      <c r="H207" s="305" t="e">
        <f t="shared" ref="H207:H270" ca="1" si="5">IF(G207/$G$11&gt;0.0399,D207/2,0)</f>
        <v>#REF!</v>
      </c>
      <c r="I207" s="306"/>
      <c r="J207" s="307"/>
      <c r="L207" s="548" t="e">
        <f>'CURVA ABC'!#REF!</f>
        <v>#REF!</v>
      </c>
    </row>
    <row r="208" spans="1:12" s="149" customFormat="1" hidden="1">
      <c r="A208" s="300" t="e">
        <f>'CURVA ABC'!#REF!</f>
        <v>#REF!</v>
      </c>
      <c r="B208" s="301" t="e">
        <f>'CURVA ABC'!#REF!</f>
        <v>#REF!</v>
      </c>
      <c r="C208" s="301" t="e">
        <f>'CURVA ABC'!#REF!</f>
        <v>#REF!</v>
      </c>
      <c r="D208" s="302" t="e">
        <f>'CURVA ABC'!#REF!</f>
        <v>#REF!</v>
      </c>
      <c r="E208" s="303" t="e">
        <f>VLOOKUP('CURVA ABC'!#REF!,'Plan. Orçamentária'!$D$15:$L$75,7,FALSE)</f>
        <v>#REF!</v>
      </c>
      <c r="F208" s="304" t="e">
        <f>'CURVA ABC'!#REF!</f>
        <v>#REF!</v>
      </c>
      <c r="G208" s="304" t="e">
        <f>'CURVA ABC'!#REF!</f>
        <v>#REF!</v>
      </c>
      <c r="H208" s="305" t="e">
        <f t="shared" ca="1" si="5"/>
        <v>#REF!</v>
      </c>
      <c r="I208" s="306"/>
      <c r="J208" s="307"/>
      <c r="L208" s="548" t="e">
        <f>'CURVA ABC'!#REF!</f>
        <v>#REF!</v>
      </c>
    </row>
    <row r="209" spans="1:12" s="149" customFormat="1" hidden="1">
      <c r="A209" s="300" t="e">
        <f>'CURVA ABC'!#REF!</f>
        <v>#REF!</v>
      </c>
      <c r="B209" s="301" t="e">
        <f>'CURVA ABC'!#REF!</f>
        <v>#REF!</v>
      </c>
      <c r="C209" s="301" t="e">
        <f>'CURVA ABC'!#REF!</f>
        <v>#REF!</v>
      </c>
      <c r="D209" s="302" t="e">
        <f>'CURVA ABC'!#REF!</f>
        <v>#REF!</v>
      </c>
      <c r="E209" s="303" t="e">
        <f>VLOOKUP('CURVA ABC'!#REF!,'Plan. Orçamentária'!$D$15:$L$75,7,FALSE)</f>
        <v>#REF!</v>
      </c>
      <c r="F209" s="304" t="e">
        <f>'CURVA ABC'!#REF!</f>
        <v>#REF!</v>
      </c>
      <c r="G209" s="304" t="e">
        <f>'CURVA ABC'!#REF!</f>
        <v>#REF!</v>
      </c>
      <c r="H209" s="305" t="e">
        <f t="shared" ca="1" si="5"/>
        <v>#REF!</v>
      </c>
      <c r="I209" s="306"/>
      <c r="J209" s="307"/>
      <c r="L209" s="548" t="e">
        <f>'CURVA ABC'!#REF!</f>
        <v>#REF!</v>
      </c>
    </row>
    <row r="210" spans="1:12" s="149" customFormat="1" hidden="1">
      <c r="A210" s="300" t="e">
        <f>'CURVA ABC'!#REF!</f>
        <v>#REF!</v>
      </c>
      <c r="B210" s="301" t="e">
        <f>'CURVA ABC'!#REF!</f>
        <v>#REF!</v>
      </c>
      <c r="C210" s="301" t="e">
        <f>'CURVA ABC'!#REF!</f>
        <v>#REF!</v>
      </c>
      <c r="D210" s="302" t="e">
        <f>'CURVA ABC'!#REF!</f>
        <v>#REF!</v>
      </c>
      <c r="E210" s="303" t="e">
        <f>VLOOKUP('CURVA ABC'!#REF!,'Plan. Orçamentária'!$D$15:$L$75,7,FALSE)</f>
        <v>#REF!</v>
      </c>
      <c r="F210" s="304" t="e">
        <f>'CURVA ABC'!#REF!</f>
        <v>#REF!</v>
      </c>
      <c r="G210" s="304" t="e">
        <f>'CURVA ABC'!#REF!</f>
        <v>#REF!</v>
      </c>
      <c r="H210" s="305" t="e">
        <f t="shared" ca="1" si="5"/>
        <v>#REF!</v>
      </c>
      <c r="I210" s="306"/>
      <c r="J210" s="307"/>
      <c r="L210" s="548" t="e">
        <f>'CURVA ABC'!#REF!</f>
        <v>#REF!</v>
      </c>
    </row>
    <row r="211" spans="1:12" s="149" customFormat="1" hidden="1">
      <c r="A211" s="300" t="e">
        <f>'CURVA ABC'!#REF!</f>
        <v>#REF!</v>
      </c>
      <c r="B211" s="301" t="e">
        <f>'CURVA ABC'!#REF!</f>
        <v>#REF!</v>
      </c>
      <c r="C211" s="301" t="e">
        <f>'CURVA ABC'!#REF!</f>
        <v>#REF!</v>
      </c>
      <c r="D211" s="302" t="e">
        <f>'CURVA ABC'!#REF!</f>
        <v>#REF!</v>
      </c>
      <c r="E211" s="303" t="e">
        <f>VLOOKUP('CURVA ABC'!#REF!,'Plan. Orçamentária'!$D$15:$L$75,7,FALSE)</f>
        <v>#REF!</v>
      </c>
      <c r="F211" s="304" t="e">
        <f>'CURVA ABC'!#REF!</f>
        <v>#REF!</v>
      </c>
      <c r="G211" s="304" t="e">
        <f>'CURVA ABC'!#REF!</f>
        <v>#REF!</v>
      </c>
      <c r="H211" s="305" t="e">
        <f t="shared" ca="1" si="5"/>
        <v>#REF!</v>
      </c>
      <c r="I211" s="306"/>
      <c r="J211" s="307"/>
      <c r="L211" s="548" t="e">
        <f>'CURVA ABC'!#REF!</f>
        <v>#REF!</v>
      </c>
    </row>
    <row r="212" spans="1:12" s="149" customFormat="1" hidden="1">
      <c r="A212" s="300" t="e">
        <f>'CURVA ABC'!#REF!</f>
        <v>#REF!</v>
      </c>
      <c r="B212" s="301" t="e">
        <f>'CURVA ABC'!#REF!</f>
        <v>#REF!</v>
      </c>
      <c r="C212" s="301" t="e">
        <f>'CURVA ABC'!#REF!</f>
        <v>#REF!</v>
      </c>
      <c r="D212" s="302" t="e">
        <f>'CURVA ABC'!#REF!</f>
        <v>#REF!</v>
      </c>
      <c r="E212" s="303" t="e">
        <f>VLOOKUP('CURVA ABC'!#REF!,'Plan. Orçamentária'!$D$15:$L$75,7,FALSE)</f>
        <v>#REF!</v>
      </c>
      <c r="F212" s="304" t="e">
        <f>'CURVA ABC'!#REF!</f>
        <v>#REF!</v>
      </c>
      <c r="G212" s="304" t="e">
        <f>'CURVA ABC'!#REF!</f>
        <v>#REF!</v>
      </c>
      <c r="H212" s="305" t="e">
        <f t="shared" ca="1" si="5"/>
        <v>#REF!</v>
      </c>
      <c r="I212" s="306"/>
      <c r="J212" s="307"/>
      <c r="L212" s="548" t="e">
        <f>'CURVA ABC'!#REF!</f>
        <v>#REF!</v>
      </c>
    </row>
    <row r="213" spans="1:12" s="149" customFormat="1" hidden="1">
      <c r="A213" s="300" t="e">
        <f>'CURVA ABC'!#REF!</f>
        <v>#REF!</v>
      </c>
      <c r="B213" s="301" t="e">
        <f>'CURVA ABC'!#REF!</f>
        <v>#REF!</v>
      </c>
      <c r="C213" s="301" t="e">
        <f>'CURVA ABC'!#REF!</f>
        <v>#REF!</v>
      </c>
      <c r="D213" s="302" t="e">
        <f>'CURVA ABC'!#REF!</f>
        <v>#REF!</v>
      </c>
      <c r="E213" s="303" t="e">
        <f>VLOOKUP('CURVA ABC'!#REF!,'Plan. Orçamentária'!$D$15:$L$75,7,FALSE)</f>
        <v>#REF!</v>
      </c>
      <c r="F213" s="304" t="e">
        <f>'CURVA ABC'!#REF!</f>
        <v>#REF!</v>
      </c>
      <c r="G213" s="304" t="e">
        <f>'CURVA ABC'!#REF!</f>
        <v>#REF!</v>
      </c>
      <c r="H213" s="305" t="e">
        <f t="shared" ca="1" si="5"/>
        <v>#REF!</v>
      </c>
      <c r="I213" s="306"/>
      <c r="J213" s="307"/>
      <c r="L213" s="548" t="e">
        <f>'CURVA ABC'!#REF!</f>
        <v>#REF!</v>
      </c>
    </row>
    <row r="214" spans="1:12" s="149" customFormat="1" hidden="1">
      <c r="A214" s="300" t="e">
        <f>'CURVA ABC'!#REF!</f>
        <v>#REF!</v>
      </c>
      <c r="B214" s="301" t="e">
        <f>'CURVA ABC'!#REF!</f>
        <v>#REF!</v>
      </c>
      <c r="C214" s="301" t="e">
        <f>'CURVA ABC'!#REF!</f>
        <v>#REF!</v>
      </c>
      <c r="D214" s="302" t="e">
        <f>'CURVA ABC'!#REF!</f>
        <v>#REF!</v>
      </c>
      <c r="E214" s="303" t="e">
        <f>VLOOKUP('CURVA ABC'!#REF!,'Plan. Orçamentária'!$D$15:$L$75,7,FALSE)</f>
        <v>#REF!</v>
      </c>
      <c r="F214" s="304" t="e">
        <f>'CURVA ABC'!#REF!</f>
        <v>#REF!</v>
      </c>
      <c r="G214" s="304" t="e">
        <f>'CURVA ABC'!#REF!</f>
        <v>#REF!</v>
      </c>
      <c r="H214" s="305" t="e">
        <f t="shared" ca="1" si="5"/>
        <v>#REF!</v>
      </c>
      <c r="I214" s="306"/>
      <c r="J214" s="307"/>
      <c r="L214" s="548" t="e">
        <f>'CURVA ABC'!#REF!</f>
        <v>#REF!</v>
      </c>
    </row>
    <row r="215" spans="1:12" s="149" customFormat="1" hidden="1">
      <c r="A215" s="300" t="e">
        <f>'CURVA ABC'!#REF!</f>
        <v>#REF!</v>
      </c>
      <c r="B215" s="301" t="e">
        <f>'CURVA ABC'!#REF!</f>
        <v>#REF!</v>
      </c>
      <c r="C215" s="301" t="e">
        <f>'CURVA ABC'!#REF!</f>
        <v>#REF!</v>
      </c>
      <c r="D215" s="302" t="e">
        <f>'CURVA ABC'!#REF!</f>
        <v>#REF!</v>
      </c>
      <c r="E215" s="303" t="e">
        <f>VLOOKUP('CURVA ABC'!#REF!,'Plan. Orçamentária'!$D$15:$L$75,7,FALSE)</f>
        <v>#REF!</v>
      </c>
      <c r="F215" s="304" t="e">
        <f>'CURVA ABC'!#REF!</f>
        <v>#REF!</v>
      </c>
      <c r="G215" s="304" t="e">
        <f>'CURVA ABC'!#REF!</f>
        <v>#REF!</v>
      </c>
      <c r="H215" s="305" t="e">
        <f t="shared" ca="1" si="5"/>
        <v>#REF!</v>
      </c>
      <c r="I215" s="306"/>
      <c r="J215" s="307"/>
      <c r="L215" s="548" t="e">
        <f>'CURVA ABC'!#REF!</f>
        <v>#REF!</v>
      </c>
    </row>
    <row r="216" spans="1:12" s="149" customFormat="1" hidden="1">
      <c r="A216" s="300" t="e">
        <f>'CURVA ABC'!#REF!</f>
        <v>#REF!</v>
      </c>
      <c r="B216" s="301" t="e">
        <f>'CURVA ABC'!#REF!</f>
        <v>#REF!</v>
      </c>
      <c r="C216" s="301" t="e">
        <f>'CURVA ABC'!#REF!</f>
        <v>#REF!</v>
      </c>
      <c r="D216" s="302" t="e">
        <f>'CURVA ABC'!#REF!</f>
        <v>#REF!</v>
      </c>
      <c r="E216" s="303" t="e">
        <f>VLOOKUP('CURVA ABC'!#REF!,'Plan. Orçamentária'!$D$15:$L$75,7,FALSE)</f>
        <v>#REF!</v>
      </c>
      <c r="F216" s="304" t="e">
        <f>'CURVA ABC'!#REF!</f>
        <v>#REF!</v>
      </c>
      <c r="G216" s="304" t="e">
        <f>'CURVA ABC'!#REF!</f>
        <v>#REF!</v>
      </c>
      <c r="H216" s="305" t="e">
        <f t="shared" ca="1" si="5"/>
        <v>#REF!</v>
      </c>
      <c r="I216" s="306"/>
      <c r="J216" s="307"/>
      <c r="L216" s="548" t="e">
        <f>'CURVA ABC'!#REF!</f>
        <v>#REF!</v>
      </c>
    </row>
    <row r="217" spans="1:12" s="309" customFormat="1" hidden="1">
      <c r="A217" s="300" t="e">
        <f>'CURVA ABC'!#REF!</f>
        <v>#REF!</v>
      </c>
      <c r="B217" s="301" t="e">
        <f>'CURVA ABC'!#REF!</f>
        <v>#REF!</v>
      </c>
      <c r="C217" s="301" t="e">
        <f>'CURVA ABC'!#REF!</f>
        <v>#REF!</v>
      </c>
      <c r="D217" s="302" t="e">
        <f>'CURVA ABC'!#REF!</f>
        <v>#REF!</v>
      </c>
      <c r="E217" s="303" t="e">
        <f>VLOOKUP('CURVA ABC'!#REF!,'Plan. Orçamentária'!$D$15:$L$75,7,FALSE)</f>
        <v>#REF!</v>
      </c>
      <c r="F217" s="304" t="e">
        <f>'CURVA ABC'!#REF!</f>
        <v>#REF!</v>
      </c>
      <c r="G217" s="304" t="e">
        <f>'CURVA ABC'!#REF!</f>
        <v>#REF!</v>
      </c>
      <c r="H217" s="305" t="e">
        <f t="shared" ca="1" si="5"/>
        <v>#REF!</v>
      </c>
      <c r="I217" s="306"/>
      <c r="J217" s="307"/>
      <c r="K217" s="149"/>
      <c r="L217" s="548" t="e">
        <f>'CURVA ABC'!#REF!</f>
        <v>#REF!</v>
      </c>
    </row>
    <row r="218" spans="1:12" s="149" customFormat="1" hidden="1">
      <c r="A218" s="300" t="e">
        <f>'CURVA ABC'!#REF!</f>
        <v>#REF!</v>
      </c>
      <c r="B218" s="301" t="e">
        <f>'CURVA ABC'!#REF!</f>
        <v>#REF!</v>
      </c>
      <c r="C218" s="301" t="e">
        <f>'CURVA ABC'!#REF!</f>
        <v>#REF!</v>
      </c>
      <c r="D218" s="302" t="e">
        <f>'CURVA ABC'!#REF!</f>
        <v>#REF!</v>
      </c>
      <c r="E218" s="303" t="e">
        <f>VLOOKUP('CURVA ABC'!#REF!,'Plan. Orçamentária'!$D$15:$L$75,7,FALSE)</f>
        <v>#REF!</v>
      </c>
      <c r="F218" s="304" t="e">
        <f>'CURVA ABC'!#REF!</f>
        <v>#REF!</v>
      </c>
      <c r="G218" s="304" t="e">
        <f>'CURVA ABC'!#REF!</f>
        <v>#REF!</v>
      </c>
      <c r="H218" s="305" t="e">
        <f t="shared" ca="1" si="5"/>
        <v>#REF!</v>
      </c>
      <c r="I218" s="306"/>
      <c r="J218" s="307"/>
      <c r="L218" s="548" t="e">
        <f>'CURVA ABC'!#REF!</f>
        <v>#REF!</v>
      </c>
    </row>
    <row r="219" spans="1:12" s="309" customFormat="1" hidden="1">
      <c r="A219" s="300" t="e">
        <f>'CURVA ABC'!#REF!</f>
        <v>#REF!</v>
      </c>
      <c r="B219" s="301" t="e">
        <f>'CURVA ABC'!#REF!</f>
        <v>#REF!</v>
      </c>
      <c r="C219" s="301" t="e">
        <f>'CURVA ABC'!#REF!</f>
        <v>#REF!</v>
      </c>
      <c r="D219" s="302" t="e">
        <f>'CURVA ABC'!#REF!</f>
        <v>#REF!</v>
      </c>
      <c r="E219" s="303" t="e">
        <f>VLOOKUP('CURVA ABC'!#REF!,'Plan. Orçamentária'!$D$15:$L$75,7,FALSE)</f>
        <v>#REF!</v>
      </c>
      <c r="F219" s="304" t="e">
        <f>'CURVA ABC'!#REF!</f>
        <v>#REF!</v>
      </c>
      <c r="G219" s="304" t="e">
        <f>'CURVA ABC'!#REF!</f>
        <v>#REF!</v>
      </c>
      <c r="H219" s="305" t="e">
        <f t="shared" ca="1" si="5"/>
        <v>#REF!</v>
      </c>
      <c r="I219" s="306"/>
      <c r="J219" s="307"/>
      <c r="K219" s="149"/>
      <c r="L219" s="548" t="e">
        <f>'CURVA ABC'!#REF!</f>
        <v>#REF!</v>
      </c>
    </row>
    <row r="220" spans="1:12" s="149" customFormat="1" hidden="1">
      <c r="A220" s="300" t="e">
        <f>'CURVA ABC'!#REF!</f>
        <v>#REF!</v>
      </c>
      <c r="B220" s="301" t="e">
        <f>'CURVA ABC'!#REF!</f>
        <v>#REF!</v>
      </c>
      <c r="C220" s="301" t="e">
        <f>'CURVA ABC'!#REF!</f>
        <v>#REF!</v>
      </c>
      <c r="D220" s="302" t="e">
        <f>'CURVA ABC'!#REF!</f>
        <v>#REF!</v>
      </c>
      <c r="E220" s="303" t="e">
        <f>VLOOKUP('CURVA ABC'!#REF!,'Plan. Orçamentária'!$D$15:$L$75,7,FALSE)</f>
        <v>#REF!</v>
      </c>
      <c r="F220" s="304" t="e">
        <f>'CURVA ABC'!#REF!</f>
        <v>#REF!</v>
      </c>
      <c r="G220" s="304" t="e">
        <f>'CURVA ABC'!#REF!</f>
        <v>#REF!</v>
      </c>
      <c r="H220" s="305" t="e">
        <f t="shared" ca="1" si="5"/>
        <v>#REF!</v>
      </c>
      <c r="I220" s="306"/>
      <c r="J220" s="307"/>
      <c r="L220" s="548" t="e">
        <f>'CURVA ABC'!#REF!</f>
        <v>#REF!</v>
      </c>
    </row>
    <row r="221" spans="1:12" s="149" customFormat="1" hidden="1">
      <c r="A221" s="300" t="e">
        <f>'CURVA ABC'!#REF!</f>
        <v>#REF!</v>
      </c>
      <c r="B221" s="301" t="e">
        <f>'CURVA ABC'!#REF!</f>
        <v>#REF!</v>
      </c>
      <c r="C221" s="301" t="e">
        <f>'CURVA ABC'!#REF!</f>
        <v>#REF!</v>
      </c>
      <c r="D221" s="302" t="e">
        <f>'CURVA ABC'!#REF!</f>
        <v>#REF!</v>
      </c>
      <c r="E221" s="303" t="e">
        <f>VLOOKUP('CURVA ABC'!#REF!,'Plan. Orçamentária'!$D$15:$L$75,7,FALSE)</f>
        <v>#REF!</v>
      </c>
      <c r="F221" s="304" t="e">
        <f>'CURVA ABC'!#REF!</f>
        <v>#REF!</v>
      </c>
      <c r="G221" s="304" t="e">
        <f>'CURVA ABC'!#REF!</f>
        <v>#REF!</v>
      </c>
      <c r="H221" s="305" t="e">
        <f t="shared" ca="1" si="5"/>
        <v>#REF!</v>
      </c>
      <c r="I221" s="306"/>
      <c r="J221" s="307"/>
      <c r="L221" s="548" t="e">
        <f>'CURVA ABC'!#REF!</f>
        <v>#REF!</v>
      </c>
    </row>
    <row r="222" spans="1:12" s="149" customFormat="1" hidden="1">
      <c r="A222" s="300" t="e">
        <f>'CURVA ABC'!#REF!</f>
        <v>#REF!</v>
      </c>
      <c r="B222" s="301" t="e">
        <f>'CURVA ABC'!#REF!</f>
        <v>#REF!</v>
      </c>
      <c r="C222" s="301" t="e">
        <f>'CURVA ABC'!#REF!</f>
        <v>#REF!</v>
      </c>
      <c r="D222" s="302" t="e">
        <f>'CURVA ABC'!#REF!</f>
        <v>#REF!</v>
      </c>
      <c r="E222" s="303" t="e">
        <f>VLOOKUP('CURVA ABC'!#REF!,'Plan. Orçamentária'!$D$15:$L$75,7,FALSE)</f>
        <v>#REF!</v>
      </c>
      <c r="F222" s="304" t="e">
        <f>'CURVA ABC'!#REF!</f>
        <v>#REF!</v>
      </c>
      <c r="G222" s="304" t="e">
        <f>'CURVA ABC'!#REF!</f>
        <v>#REF!</v>
      </c>
      <c r="H222" s="305" t="e">
        <f t="shared" ca="1" si="5"/>
        <v>#REF!</v>
      </c>
      <c r="I222" s="306"/>
      <c r="J222" s="307"/>
      <c r="L222" s="548" t="e">
        <f>'CURVA ABC'!#REF!</f>
        <v>#REF!</v>
      </c>
    </row>
    <row r="223" spans="1:12" s="149" customFormat="1" hidden="1">
      <c r="A223" s="300" t="e">
        <f>'CURVA ABC'!#REF!</f>
        <v>#REF!</v>
      </c>
      <c r="B223" s="301" t="e">
        <f>'CURVA ABC'!#REF!</f>
        <v>#REF!</v>
      </c>
      <c r="C223" s="301" t="e">
        <f>'CURVA ABC'!#REF!</f>
        <v>#REF!</v>
      </c>
      <c r="D223" s="302" t="e">
        <f>'CURVA ABC'!#REF!</f>
        <v>#REF!</v>
      </c>
      <c r="E223" s="303" t="e">
        <f>VLOOKUP('CURVA ABC'!#REF!,'Plan. Orçamentária'!$D$15:$L$75,7,FALSE)</f>
        <v>#REF!</v>
      </c>
      <c r="F223" s="304" t="e">
        <f>'CURVA ABC'!#REF!</f>
        <v>#REF!</v>
      </c>
      <c r="G223" s="304" t="e">
        <f>'CURVA ABC'!#REF!</f>
        <v>#REF!</v>
      </c>
      <c r="H223" s="305" t="e">
        <f t="shared" ca="1" si="5"/>
        <v>#REF!</v>
      </c>
      <c r="I223" s="306"/>
      <c r="J223" s="307"/>
      <c r="L223" s="548" t="e">
        <f>'CURVA ABC'!#REF!</f>
        <v>#REF!</v>
      </c>
    </row>
    <row r="224" spans="1:12" s="309" customFormat="1" hidden="1">
      <c r="A224" s="300" t="e">
        <f>'CURVA ABC'!#REF!</f>
        <v>#REF!</v>
      </c>
      <c r="B224" s="301" t="e">
        <f>'CURVA ABC'!#REF!</f>
        <v>#REF!</v>
      </c>
      <c r="C224" s="301" t="e">
        <f>'CURVA ABC'!#REF!</f>
        <v>#REF!</v>
      </c>
      <c r="D224" s="302" t="e">
        <f>'CURVA ABC'!#REF!</f>
        <v>#REF!</v>
      </c>
      <c r="E224" s="303" t="e">
        <f>VLOOKUP('CURVA ABC'!#REF!,'Plan. Orçamentária'!$D$15:$L$75,7,FALSE)</f>
        <v>#REF!</v>
      </c>
      <c r="F224" s="304" t="e">
        <f>'CURVA ABC'!#REF!</f>
        <v>#REF!</v>
      </c>
      <c r="G224" s="304" t="e">
        <f>'CURVA ABC'!#REF!</f>
        <v>#REF!</v>
      </c>
      <c r="H224" s="305" t="e">
        <f t="shared" ca="1" si="5"/>
        <v>#REF!</v>
      </c>
      <c r="I224" s="306"/>
      <c r="J224" s="307"/>
      <c r="K224" s="149"/>
      <c r="L224" s="548" t="e">
        <f>'CURVA ABC'!#REF!</f>
        <v>#REF!</v>
      </c>
    </row>
    <row r="225" spans="1:12" s="149" customFormat="1" hidden="1">
      <c r="A225" s="300" t="e">
        <f>'CURVA ABC'!#REF!</f>
        <v>#REF!</v>
      </c>
      <c r="B225" s="301" t="e">
        <f>'CURVA ABC'!#REF!</f>
        <v>#REF!</v>
      </c>
      <c r="C225" s="301" t="e">
        <f>'CURVA ABC'!#REF!</f>
        <v>#REF!</v>
      </c>
      <c r="D225" s="302" t="e">
        <f>'CURVA ABC'!#REF!</f>
        <v>#REF!</v>
      </c>
      <c r="E225" s="303" t="e">
        <f>VLOOKUP('CURVA ABC'!#REF!,'Plan. Orçamentária'!$D$15:$L$75,7,FALSE)</f>
        <v>#REF!</v>
      </c>
      <c r="F225" s="304" t="e">
        <f>'CURVA ABC'!#REF!</f>
        <v>#REF!</v>
      </c>
      <c r="G225" s="304" t="e">
        <f>'CURVA ABC'!#REF!</f>
        <v>#REF!</v>
      </c>
      <c r="H225" s="305" t="e">
        <f t="shared" ca="1" si="5"/>
        <v>#REF!</v>
      </c>
      <c r="I225" s="306"/>
      <c r="J225" s="307"/>
      <c r="L225" s="548" t="e">
        <f>'CURVA ABC'!#REF!</f>
        <v>#REF!</v>
      </c>
    </row>
    <row r="226" spans="1:12" s="309" customFormat="1" hidden="1">
      <c r="A226" s="300" t="e">
        <f>'CURVA ABC'!#REF!</f>
        <v>#REF!</v>
      </c>
      <c r="B226" s="301" t="e">
        <f>'CURVA ABC'!#REF!</f>
        <v>#REF!</v>
      </c>
      <c r="C226" s="301" t="e">
        <f>'CURVA ABC'!#REF!</f>
        <v>#REF!</v>
      </c>
      <c r="D226" s="302" t="e">
        <f>'CURVA ABC'!#REF!</f>
        <v>#REF!</v>
      </c>
      <c r="E226" s="303" t="e">
        <f>VLOOKUP('CURVA ABC'!#REF!,'Plan. Orçamentária'!$D$15:$L$75,7,FALSE)</f>
        <v>#REF!</v>
      </c>
      <c r="F226" s="304" t="e">
        <f>'CURVA ABC'!#REF!</f>
        <v>#REF!</v>
      </c>
      <c r="G226" s="304" t="e">
        <f>'CURVA ABC'!#REF!</f>
        <v>#REF!</v>
      </c>
      <c r="H226" s="305" t="e">
        <f t="shared" ca="1" si="5"/>
        <v>#REF!</v>
      </c>
      <c r="I226" s="306"/>
      <c r="J226" s="307"/>
      <c r="K226" s="149"/>
      <c r="L226" s="548" t="e">
        <f>'CURVA ABC'!#REF!</f>
        <v>#REF!</v>
      </c>
    </row>
    <row r="227" spans="1:12" s="149" customFormat="1" hidden="1">
      <c r="A227" s="300" t="e">
        <f>'CURVA ABC'!#REF!</f>
        <v>#REF!</v>
      </c>
      <c r="B227" s="301" t="e">
        <f>'CURVA ABC'!#REF!</f>
        <v>#REF!</v>
      </c>
      <c r="C227" s="301" t="e">
        <f>'CURVA ABC'!#REF!</f>
        <v>#REF!</v>
      </c>
      <c r="D227" s="302" t="e">
        <f>'CURVA ABC'!#REF!</f>
        <v>#REF!</v>
      </c>
      <c r="E227" s="303" t="e">
        <f>VLOOKUP('CURVA ABC'!#REF!,'Plan. Orçamentária'!$D$15:$L$75,7,FALSE)</f>
        <v>#REF!</v>
      </c>
      <c r="F227" s="304" t="e">
        <f>'CURVA ABC'!#REF!</f>
        <v>#REF!</v>
      </c>
      <c r="G227" s="304" t="e">
        <f>'CURVA ABC'!#REF!</f>
        <v>#REF!</v>
      </c>
      <c r="H227" s="305" t="e">
        <f t="shared" ca="1" si="5"/>
        <v>#REF!</v>
      </c>
      <c r="I227" s="306"/>
      <c r="J227" s="307"/>
      <c r="L227" s="548" t="e">
        <f>'CURVA ABC'!#REF!</f>
        <v>#REF!</v>
      </c>
    </row>
    <row r="228" spans="1:12" s="149" customFormat="1" hidden="1">
      <c r="A228" s="300" t="e">
        <f>'CURVA ABC'!#REF!</f>
        <v>#REF!</v>
      </c>
      <c r="B228" s="301" t="e">
        <f>'CURVA ABC'!#REF!</f>
        <v>#REF!</v>
      </c>
      <c r="C228" s="301" t="e">
        <f>'CURVA ABC'!#REF!</f>
        <v>#REF!</v>
      </c>
      <c r="D228" s="302" t="e">
        <f>'CURVA ABC'!#REF!</f>
        <v>#REF!</v>
      </c>
      <c r="E228" s="303" t="e">
        <f>VLOOKUP('CURVA ABC'!#REF!,'Plan. Orçamentária'!$D$15:$L$75,7,FALSE)</f>
        <v>#REF!</v>
      </c>
      <c r="F228" s="304" t="e">
        <f>'CURVA ABC'!#REF!</f>
        <v>#REF!</v>
      </c>
      <c r="G228" s="304" t="e">
        <f>'CURVA ABC'!#REF!</f>
        <v>#REF!</v>
      </c>
      <c r="H228" s="305" t="e">
        <f t="shared" ca="1" si="5"/>
        <v>#REF!</v>
      </c>
      <c r="I228" s="306"/>
      <c r="J228" s="307"/>
      <c r="L228" s="548" t="e">
        <f>'CURVA ABC'!#REF!</f>
        <v>#REF!</v>
      </c>
    </row>
    <row r="229" spans="1:12" s="149" customFormat="1" hidden="1">
      <c r="A229" s="300" t="e">
        <f>'CURVA ABC'!#REF!</f>
        <v>#REF!</v>
      </c>
      <c r="B229" s="301" t="e">
        <f>'CURVA ABC'!#REF!</f>
        <v>#REF!</v>
      </c>
      <c r="C229" s="301" t="e">
        <f>'CURVA ABC'!#REF!</f>
        <v>#REF!</v>
      </c>
      <c r="D229" s="302" t="e">
        <f>'CURVA ABC'!#REF!</f>
        <v>#REF!</v>
      </c>
      <c r="E229" s="303" t="e">
        <f>VLOOKUP('CURVA ABC'!#REF!,'Plan. Orçamentária'!$D$15:$L$75,7,FALSE)</f>
        <v>#REF!</v>
      </c>
      <c r="F229" s="304" t="e">
        <f>'CURVA ABC'!#REF!</f>
        <v>#REF!</v>
      </c>
      <c r="G229" s="304" t="e">
        <f>'CURVA ABC'!#REF!</f>
        <v>#REF!</v>
      </c>
      <c r="H229" s="305" t="e">
        <f t="shared" ca="1" si="5"/>
        <v>#REF!</v>
      </c>
      <c r="I229" s="306"/>
      <c r="J229" s="307"/>
      <c r="L229" s="548" t="e">
        <f>'CURVA ABC'!#REF!</f>
        <v>#REF!</v>
      </c>
    </row>
    <row r="230" spans="1:12" s="149" customFormat="1" hidden="1">
      <c r="A230" s="300" t="e">
        <f>'CURVA ABC'!#REF!</f>
        <v>#REF!</v>
      </c>
      <c r="B230" s="301" t="e">
        <f>'CURVA ABC'!#REF!</f>
        <v>#REF!</v>
      </c>
      <c r="C230" s="301" t="e">
        <f>'CURVA ABC'!#REF!</f>
        <v>#REF!</v>
      </c>
      <c r="D230" s="302" t="e">
        <f>'CURVA ABC'!#REF!</f>
        <v>#REF!</v>
      </c>
      <c r="E230" s="303" t="e">
        <f>VLOOKUP('CURVA ABC'!#REF!,'Plan. Orçamentária'!$D$15:$L$75,7,FALSE)</f>
        <v>#REF!</v>
      </c>
      <c r="F230" s="304" t="e">
        <f>'CURVA ABC'!#REF!</f>
        <v>#REF!</v>
      </c>
      <c r="G230" s="304" t="e">
        <f>'CURVA ABC'!#REF!</f>
        <v>#REF!</v>
      </c>
      <c r="H230" s="305" t="e">
        <f t="shared" ca="1" si="5"/>
        <v>#REF!</v>
      </c>
      <c r="I230" s="306"/>
      <c r="J230" s="307"/>
      <c r="L230" s="548" t="e">
        <f>'CURVA ABC'!#REF!</f>
        <v>#REF!</v>
      </c>
    </row>
    <row r="231" spans="1:12" s="149" customFormat="1" hidden="1">
      <c r="A231" s="300" t="e">
        <f>'CURVA ABC'!#REF!</f>
        <v>#REF!</v>
      </c>
      <c r="B231" s="301" t="e">
        <f>'CURVA ABC'!#REF!</f>
        <v>#REF!</v>
      </c>
      <c r="C231" s="301" t="e">
        <f>'CURVA ABC'!#REF!</f>
        <v>#REF!</v>
      </c>
      <c r="D231" s="302" t="e">
        <f>'CURVA ABC'!#REF!</f>
        <v>#REF!</v>
      </c>
      <c r="E231" s="303" t="e">
        <f>VLOOKUP('CURVA ABC'!#REF!,'Plan. Orçamentária'!$D$15:$L$75,7,FALSE)</f>
        <v>#REF!</v>
      </c>
      <c r="F231" s="304" t="e">
        <f>'CURVA ABC'!#REF!</f>
        <v>#REF!</v>
      </c>
      <c r="G231" s="304" t="e">
        <f>'CURVA ABC'!#REF!</f>
        <v>#REF!</v>
      </c>
      <c r="H231" s="305" t="e">
        <f t="shared" ca="1" si="5"/>
        <v>#REF!</v>
      </c>
      <c r="I231" s="306"/>
      <c r="J231" s="307"/>
      <c r="L231" s="548" t="e">
        <f>'CURVA ABC'!#REF!</f>
        <v>#REF!</v>
      </c>
    </row>
    <row r="232" spans="1:12" s="149" customFormat="1" hidden="1">
      <c r="A232" s="300" t="e">
        <f>'CURVA ABC'!#REF!</f>
        <v>#REF!</v>
      </c>
      <c r="B232" s="301" t="e">
        <f>'CURVA ABC'!#REF!</f>
        <v>#REF!</v>
      </c>
      <c r="C232" s="301" t="e">
        <f>'CURVA ABC'!#REF!</f>
        <v>#REF!</v>
      </c>
      <c r="D232" s="302" t="e">
        <f>'CURVA ABC'!#REF!</f>
        <v>#REF!</v>
      </c>
      <c r="E232" s="303" t="e">
        <f>VLOOKUP('CURVA ABC'!#REF!,'Plan. Orçamentária'!$D$15:$L$75,7,FALSE)</f>
        <v>#REF!</v>
      </c>
      <c r="F232" s="304" t="e">
        <f>'CURVA ABC'!#REF!</f>
        <v>#REF!</v>
      </c>
      <c r="G232" s="304" t="e">
        <f>'CURVA ABC'!#REF!</f>
        <v>#REF!</v>
      </c>
      <c r="H232" s="305" t="e">
        <f t="shared" ca="1" si="5"/>
        <v>#REF!</v>
      </c>
      <c r="I232" s="306"/>
      <c r="J232" s="307"/>
      <c r="L232" s="548" t="e">
        <f>'CURVA ABC'!#REF!</f>
        <v>#REF!</v>
      </c>
    </row>
    <row r="233" spans="1:12" s="166" customFormat="1" hidden="1">
      <c r="A233" s="300" t="e">
        <f>'CURVA ABC'!#REF!</f>
        <v>#REF!</v>
      </c>
      <c r="B233" s="301" t="e">
        <f>'CURVA ABC'!#REF!</f>
        <v>#REF!</v>
      </c>
      <c r="C233" s="301" t="e">
        <f>'CURVA ABC'!#REF!</f>
        <v>#REF!</v>
      </c>
      <c r="D233" s="302" t="e">
        <f>'CURVA ABC'!#REF!</f>
        <v>#REF!</v>
      </c>
      <c r="E233" s="303" t="e">
        <f>VLOOKUP('CURVA ABC'!#REF!,'Plan. Orçamentária'!$D$15:$L$75,7,FALSE)</f>
        <v>#REF!</v>
      </c>
      <c r="F233" s="304" t="e">
        <f>'CURVA ABC'!#REF!</f>
        <v>#REF!</v>
      </c>
      <c r="G233" s="304" t="e">
        <f>'CURVA ABC'!#REF!</f>
        <v>#REF!</v>
      </c>
      <c r="H233" s="305" t="e">
        <f t="shared" ca="1" si="5"/>
        <v>#REF!</v>
      </c>
      <c r="I233" s="306"/>
      <c r="J233" s="307"/>
      <c r="K233" s="149"/>
      <c r="L233" s="548" t="e">
        <f>'CURVA ABC'!#REF!</f>
        <v>#REF!</v>
      </c>
    </row>
    <row r="234" spans="1:12" s="149" customFormat="1" hidden="1">
      <c r="A234" s="300" t="e">
        <f>'CURVA ABC'!#REF!</f>
        <v>#REF!</v>
      </c>
      <c r="B234" s="301" t="e">
        <f>'CURVA ABC'!#REF!</f>
        <v>#REF!</v>
      </c>
      <c r="C234" s="301" t="e">
        <f>'CURVA ABC'!#REF!</f>
        <v>#REF!</v>
      </c>
      <c r="D234" s="302" t="e">
        <f>'CURVA ABC'!#REF!</f>
        <v>#REF!</v>
      </c>
      <c r="E234" s="303" t="e">
        <f>VLOOKUP('CURVA ABC'!#REF!,'Plan. Orçamentária'!$D$15:$L$75,7,FALSE)</f>
        <v>#REF!</v>
      </c>
      <c r="F234" s="304" t="e">
        <f>'CURVA ABC'!#REF!</f>
        <v>#REF!</v>
      </c>
      <c r="G234" s="304" t="e">
        <f>'CURVA ABC'!#REF!</f>
        <v>#REF!</v>
      </c>
      <c r="H234" s="305" t="e">
        <f t="shared" ca="1" si="5"/>
        <v>#REF!</v>
      </c>
      <c r="I234" s="306"/>
      <c r="J234" s="307"/>
      <c r="L234" s="548" t="e">
        <f>'CURVA ABC'!#REF!</f>
        <v>#REF!</v>
      </c>
    </row>
    <row r="235" spans="1:12" s="149" customFormat="1" hidden="1">
      <c r="A235" s="300" t="e">
        <f>'CURVA ABC'!#REF!</f>
        <v>#REF!</v>
      </c>
      <c r="B235" s="301" t="e">
        <f>'CURVA ABC'!#REF!</f>
        <v>#REF!</v>
      </c>
      <c r="C235" s="301" t="e">
        <f>'CURVA ABC'!#REF!</f>
        <v>#REF!</v>
      </c>
      <c r="D235" s="302" t="e">
        <f>'CURVA ABC'!#REF!</f>
        <v>#REF!</v>
      </c>
      <c r="E235" s="303" t="e">
        <f>VLOOKUP('CURVA ABC'!#REF!,'Plan. Orçamentária'!$D$15:$L$75,7,FALSE)</f>
        <v>#REF!</v>
      </c>
      <c r="F235" s="304" t="e">
        <f>'CURVA ABC'!#REF!</f>
        <v>#REF!</v>
      </c>
      <c r="G235" s="304" t="e">
        <f>'CURVA ABC'!#REF!</f>
        <v>#REF!</v>
      </c>
      <c r="H235" s="305" t="e">
        <f t="shared" ca="1" si="5"/>
        <v>#REF!</v>
      </c>
      <c r="I235" s="306"/>
      <c r="J235" s="307"/>
      <c r="L235" s="548" t="e">
        <f>'CURVA ABC'!#REF!</f>
        <v>#REF!</v>
      </c>
    </row>
    <row r="236" spans="1:12" s="149" customFormat="1" hidden="1">
      <c r="A236" s="300" t="e">
        <f>'CURVA ABC'!#REF!</f>
        <v>#REF!</v>
      </c>
      <c r="B236" s="301" t="e">
        <f>'CURVA ABC'!#REF!</f>
        <v>#REF!</v>
      </c>
      <c r="C236" s="301" t="e">
        <f>'CURVA ABC'!#REF!</f>
        <v>#REF!</v>
      </c>
      <c r="D236" s="302" t="e">
        <f>'CURVA ABC'!#REF!</f>
        <v>#REF!</v>
      </c>
      <c r="E236" s="303" t="e">
        <f>VLOOKUP('CURVA ABC'!#REF!,'Plan. Orçamentária'!$D$15:$L$75,7,FALSE)</f>
        <v>#REF!</v>
      </c>
      <c r="F236" s="304" t="e">
        <f>'CURVA ABC'!#REF!</f>
        <v>#REF!</v>
      </c>
      <c r="G236" s="304" t="e">
        <f>'CURVA ABC'!#REF!</f>
        <v>#REF!</v>
      </c>
      <c r="H236" s="305" t="e">
        <f t="shared" ca="1" si="5"/>
        <v>#REF!</v>
      </c>
      <c r="I236" s="306"/>
      <c r="J236" s="307"/>
      <c r="L236" s="548" t="e">
        <f>'CURVA ABC'!#REF!</f>
        <v>#REF!</v>
      </c>
    </row>
    <row r="237" spans="1:12" s="309" customFormat="1" hidden="1">
      <c r="A237" s="300" t="e">
        <f>'CURVA ABC'!#REF!</f>
        <v>#REF!</v>
      </c>
      <c r="B237" s="301" t="e">
        <f>'CURVA ABC'!#REF!</f>
        <v>#REF!</v>
      </c>
      <c r="C237" s="301" t="e">
        <f>'CURVA ABC'!#REF!</f>
        <v>#REF!</v>
      </c>
      <c r="D237" s="302" t="e">
        <f>'CURVA ABC'!#REF!</f>
        <v>#REF!</v>
      </c>
      <c r="E237" s="303" t="e">
        <f>VLOOKUP('CURVA ABC'!#REF!,'Plan. Orçamentária'!$D$15:$L$75,7,FALSE)</f>
        <v>#REF!</v>
      </c>
      <c r="F237" s="304" t="e">
        <f>'CURVA ABC'!#REF!</f>
        <v>#REF!</v>
      </c>
      <c r="G237" s="304" t="e">
        <f>'CURVA ABC'!#REF!</f>
        <v>#REF!</v>
      </c>
      <c r="H237" s="305" t="e">
        <f t="shared" ca="1" si="5"/>
        <v>#REF!</v>
      </c>
      <c r="I237" s="306"/>
      <c r="J237" s="307"/>
      <c r="K237" s="149"/>
      <c r="L237" s="548" t="e">
        <f>'CURVA ABC'!#REF!</f>
        <v>#REF!</v>
      </c>
    </row>
    <row r="238" spans="1:12" s="309" customFormat="1" hidden="1">
      <c r="A238" s="300" t="e">
        <f>'CURVA ABC'!#REF!</f>
        <v>#REF!</v>
      </c>
      <c r="B238" s="301" t="e">
        <f>'CURVA ABC'!#REF!</f>
        <v>#REF!</v>
      </c>
      <c r="C238" s="301" t="e">
        <f>'CURVA ABC'!#REF!</f>
        <v>#REF!</v>
      </c>
      <c r="D238" s="302" t="e">
        <f>'CURVA ABC'!#REF!</f>
        <v>#REF!</v>
      </c>
      <c r="E238" s="303" t="e">
        <f>VLOOKUP('CURVA ABC'!#REF!,'Plan. Orçamentária'!$D$15:$L$75,7,FALSE)</f>
        <v>#REF!</v>
      </c>
      <c r="F238" s="304" t="e">
        <f>'CURVA ABC'!#REF!</f>
        <v>#REF!</v>
      </c>
      <c r="G238" s="304" t="e">
        <f>'CURVA ABC'!#REF!</f>
        <v>#REF!</v>
      </c>
      <c r="H238" s="305" t="e">
        <f t="shared" ca="1" si="5"/>
        <v>#REF!</v>
      </c>
      <c r="I238" s="306"/>
      <c r="J238" s="307"/>
      <c r="K238" s="149"/>
      <c r="L238" s="548" t="e">
        <f>'CURVA ABC'!#REF!</f>
        <v>#REF!</v>
      </c>
    </row>
    <row r="239" spans="1:12" s="310" customFormat="1" hidden="1">
      <c r="A239" s="300" t="e">
        <f>'CURVA ABC'!#REF!</f>
        <v>#REF!</v>
      </c>
      <c r="B239" s="301" t="e">
        <f>'CURVA ABC'!#REF!</f>
        <v>#REF!</v>
      </c>
      <c r="C239" s="301" t="e">
        <f>'CURVA ABC'!#REF!</f>
        <v>#REF!</v>
      </c>
      <c r="D239" s="302" t="e">
        <f>'CURVA ABC'!#REF!</f>
        <v>#REF!</v>
      </c>
      <c r="E239" s="303" t="e">
        <f>VLOOKUP('CURVA ABC'!#REF!,'Plan. Orçamentária'!$D$15:$L$75,7,FALSE)</f>
        <v>#REF!</v>
      </c>
      <c r="F239" s="304" t="e">
        <f>'CURVA ABC'!#REF!</f>
        <v>#REF!</v>
      </c>
      <c r="G239" s="304" t="e">
        <f>'CURVA ABC'!#REF!</f>
        <v>#REF!</v>
      </c>
      <c r="H239" s="305" t="e">
        <f t="shared" ca="1" si="5"/>
        <v>#REF!</v>
      </c>
      <c r="I239" s="306"/>
      <c r="J239" s="307"/>
      <c r="K239" s="149"/>
      <c r="L239" s="548" t="e">
        <f>'CURVA ABC'!#REF!</f>
        <v>#REF!</v>
      </c>
    </row>
    <row r="240" spans="1:12" s="149" customFormat="1" hidden="1">
      <c r="A240" s="300" t="e">
        <f>'CURVA ABC'!#REF!</f>
        <v>#REF!</v>
      </c>
      <c r="B240" s="301" t="e">
        <f>'CURVA ABC'!#REF!</f>
        <v>#REF!</v>
      </c>
      <c r="C240" s="301" t="e">
        <f>'CURVA ABC'!#REF!</f>
        <v>#REF!</v>
      </c>
      <c r="D240" s="302" t="e">
        <f>'CURVA ABC'!#REF!</f>
        <v>#REF!</v>
      </c>
      <c r="E240" s="303" t="e">
        <f>VLOOKUP('CURVA ABC'!#REF!,'Plan. Orçamentária'!$D$15:$L$75,7,FALSE)</f>
        <v>#REF!</v>
      </c>
      <c r="F240" s="304" t="e">
        <f>'CURVA ABC'!#REF!</f>
        <v>#REF!</v>
      </c>
      <c r="G240" s="304" t="e">
        <f>'CURVA ABC'!#REF!</f>
        <v>#REF!</v>
      </c>
      <c r="H240" s="305" t="e">
        <f t="shared" ca="1" si="5"/>
        <v>#REF!</v>
      </c>
      <c r="I240" s="306"/>
      <c r="J240" s="307"/>
      <c r="L240" s="548" t="e">
        <f>'CURVA ABC'!#REF!</f>
        <v>#REF!</v>
      </c>
    </row>
    <row r="241" spans="1:12" s="149" customFormat="1" hidden="1">
      <c r="A241" s="300" t="e">
        <f>'CURVA ABC'!#REF!</f>
        <v>#REF!</v>
      </c>
      <c r="B241" s="301" t="e">
        <f>'CURVA ABC'!#REF!</f>
        <v>#REF!</v>
      </c>
      <c r="C241" s="301" t="e">
        <f>'CURVA ABC'!#REF!</f>
        <v>#REF!</v>
      </c>
      <c r="D241" s="302" t="e">
        <f>'CURVA ABC'!#REF!</f>
        <v>#REF!</v>
      </c>
      <c r="E241" s="303" t="e">
        <f>VLOOKUP('CURVA ABC'!#REF!,'Plan. Orçamentária'!$D$15:$L$75,7,FALSE)</f>
        <v>#REF!</v>
      </c>
      <c r="F241" s="304" t="e">
        <f>'CURVA ABC'!#REF!</f>
        <v>#REF!</v>
      </c>
      <c r="G241" s="304" t="e">
        <f>'CURVA ABC'!#REF!</f>
        <v>#REF!</v>
      </c>
      <c r="H241" s="305" t="e">
        <f t="shared" ca="1" si="5"/>
        <v>#REF!</v>
      </c>
      <c r="I241" s="306"/>
      <c r="J241" s="307"/>
      <c r="L241" s="548" t="e">
        <f>'CURVA ABC'!#REF!</f>
        <v>#REF!</v>
      </c>
    </row>
    <row r="242" spans="1:12" s="149" customFormat="1" hidden="1">
      <c r="A242" s="300" t="e">
        <f>'CURVA ABC'!#REF!</f>
        <v>#REF!</v>
      </c>
      <c r="B242" s="301" t="e">
        <f>'CURVA ABC'!#REF!</f>
        <v>#REF!</v>
      </c>
      <c r="C242" s="301" t="e">
        <f>'CURVA ABC'!#REF!</f>
        <v>#REF!</v>
      </c>
      <c r="D242" s="302" t="e">
        <f>'CURVA ABC'!#REF!</f>
        <v>#REF!</v>
      </c>
      <c r="E242" s="303" t="e">
        <f>VLOOKUP('CURVA ABC'!#REF!,'Plan. Orçamentária'!$D$15:$L$75,7,FALSE)</f>
        <v>#REF!</v>
      </c>
      <c r="F242" s="304" t="e">
        <f>'CURVA ABC'!#REF!</f>
        <v>#REF!</v>
      </c>
      <c r="G242" s="304" t="e">
        <f>'CURVA ABC'!#REF!</f>
        <v>#REF!</v>
      </c>
      <c r="H242" s="305" t="e">
        <f t="shared" ca="1" si="5"/>
        <v>#REF!</v>
      </c>
      <c r="I242" s="306"/>
      <c r="J242" s="307"/>
      <c r="L242" s="548" t="e">
        <f>'CURVA ABC'!#REF!</f>
        <v>#REF!</v>
      </c>
    </row>
    <row r="243" spans="1:12" s="149" customFormat="1" hidden="1">
      <c r="A243" s="300" t="e">
        <f>'CURVA ABC'!#REF!</f>
        <v>#REF!</v>
      </c>
      <c r="B243" s="301" t="e">
        <f>'CURVA ABC'!#REF!</f>
        <v>#REF!</v>
      </c>
      <c r="C243" s="301" t="e">
        <f>'CURVA ABC'!#REF!</f>
        <v>#REF!</v>
      </c>
      <c r="D243" s="302" t="e">
        <f>'CURVA ABC'!#REF!</f>
        <v>#REF!</v>
      </c>
      <c r="E243" s="303" t="e">
        <f>VLOOKUP('CURVA ABC'!#REF!,'Plan. Orçamentária'!$D$15:$L$75,7,FALSE)</f>
        <v>#REF!</v>
      </c>
      <c r="F243" s="304" t="e">
        <f>'CURVA ABC'!#REF!</f>
        <v>#REF!</v>
      </c>
      <c r="G243" s="304" t="e">
        <f>'CURVA ABC'!#REF!</f>
        <v>#REF!</v>
      </c>
      <c r="H243" s="305" t="e">
        <f t="shared" ca="1" si="5"/>
        <v>#REF!</v>
      </c>
      <c r="I243" s="306"/>
      <c r="J243" s="307"/>
      <c r="L243" s="548" t="e">
        <f>'CURVA ABC'!#REF!</f>
        <v>#REF!</v>
      </c>
    </row>
    <row r="244" spans="1:12" s="149" customFormat="1" hidden="1">
      <c r="A244" s="300" t="e">
        <f>'CURVA ABC'!#REF!</f>
        <v>#REF!</v>
      </c>
      <c r="B244" s="301" t="e">
        <f>'CURVA ABC'!#REF!</f>
        <v>#REF!</v>
      </c>
      <c r="C244" s="301" t="e">
        <f>'CURVA ABC'!#REF!</f>
        <v>#REF!</v>
      </c>
      <c r="D244" s="302" t="e">
        <f>'CURVA ABC'!#REF!</f>
        <v>#REF!</v>
      </c>
      <c r="E244" s="303" t="e">
        <f>VLOOKUP('CURVA ABC'!#REF!,'Plan. Orçamentária'!$D$15:$L$75,7,FALSE)</f>
        <v>#REF!</v>
      </c>
      <c r="F244" s="304" t="e">
        <f>'CURVA ABC'!#REF!</f>
        <v>#REF!</v>
      </c>
      <c r="G244" s="304" t="e">
        <f>'CURVA ABC'!#REF!</f>
        <v>#REF!</v>
      </c>
      <c r="H244" s="305" t="e">
        <f t="shared" ca="1" si="5"/>
        <v>#REF!</v>
      </c>
      <c r="I244" s="306"/>
      <c r="J244" s="307"/>
      <c r="L244" s="548" t="e">
        <f>'CURVA ABC'!#REF!</f>
        <v>#REF!</v>
      </c>
    </row>
    <row r="245" spans="1:12" s="149" customFormat="1" hidden="1">
      <c r="A245" s="300" t="e">
        <f>'CURVA ABC'!#REF!</f>
        <v>#REF!</v>
      </c>
      <c r="B245" s="301" t="e">
        <f>'CURVA ABC'!#REF!</f>
        <v>#REF!</v>
      </c>
      <c r="C245" s="301" t="e">
        <f>'CURVA ABC'!#REF!</f>
        <v>#REF!</v>
      </c>
      <c r="D245" s="302" t="e">
        <f>'CURVA ABC'!#REF!</f>
        <v>#REF!</v>
      </c>
      <c r="E245" s="303" t="e">
        <f>VLOOKUP('CURVA ABC'!#REF!,'Plan. Orçamentária'!$D$15:$L$75,7,FALSE)</f>
        <v>#REF!</v>
      </c>
      <c r="F245" s="304" t="e">
        <f>'CURVA ABC'!#REF!</f>
        <v>#REF!</v>
      </c>
      <c r="G245" s="304" t="e">
        <f>'CURVA ABC'!#REF!</f>
        <v>#REF!</v>
      </c>
      <c r="H245" s="305" t="e">
        <f t="shared" ca="1" si="5"/>
        <v>#REF!</v>
      </c>
      <c r="I245" s="306"/>
      <c r="J245" s="307"/>
      <c r="L245" s="548" t="e">
        <f>'CURVA ABC'!#REF!</f>
        <v>#REF!</v>
      </c>
    </row>
    <row r="246" spans="1:12" s="149" customFormat="1" hidden="1">
      <c r="A246" s="300" t="e">
        <f>'CURVA ABC'!#REF!</f>
        <v>#REF!</v>
      </c>
      <c r="B246" s="301" t="e">
        <f>'CURVA ABC'!#REF!</f>
        <v>#REF!</v>
      </c>
      <c r="C246" s="301" t="e">
        <f>'CURVA ABC'!#REF!</f>
        <v>#REF!</v>
      </c>
      <c r="D246" s="302" t="e">
        <f>'CURVA ABC'!#REF!</f>
        <v>#REF!</v>
      </c>
      <c r="E246" s="303" t="e">
        <f>VLOOKUP('CURVA ABC'!#REF!,'Plan. Orçamentária'!$D$15:$L$75,7,FALSE)</f>
        <v>#REF!</v>
      </c>
      <c r="F246" s="304" t="e">
        <f>'CURVA ABC'!#REF!</f>
        <v>#REF!</v>
      </c>
      <c r="G246" s="304" t="e">
        <f>'CURVA ABC'!#REF!</f>
        <v>#REF!</v>
      </c>
      <c r="H246" s="305" t="e">
        <f t="shared" ca="1" si="5"/>
        <v>#REF!</v>
      </c>
      <c r="I246" s="306"/>
      <c r="J246" s="307"/>
      <c r="L246" s="548" t="e">
        <f>'CURVA ABC'!#REF!</f>
        <v>#REF!</v>
      </c>
    </row>
    <row r="247" spans="1:12" s="149" customFormat="1" hidden="1">
      <c r="A247" s="300" t="e">
        <f>'CURVA ABC'!#REF!</f>
        <v>#REF!</v>
      </c>
      <c r="B247" s="301" t="e">
        <f>'CURVA ABC'!#REF!</f>
        <v>#REF!</v>
      </c>
      <c r="C247" s="301" t="e">
        <f>'CURVA ABC'!#REF!</f>
        <v>#REF!</v>
      </c>
      <c r="D247" s="302" t="e">
        <f>'CURVA ABC'!#REF!</f>
        <v>#REF!</v>
      </c>
      <c r="E247" s="303" t="e">
        <f>VLOOKUP('CURVA ABC'!#REF!,'Plan. Orçamentária'!$D$15:$L$75,7,FALSE)</f>
        <v>#REF!</v>
      </c>
      <c r="F247" s="304" t="e">
        <f>'CURVA ABC'!#REF!</f>
        <v>#REF!</v>
      </c>
      <c r="G247" s="304" t="e">
        <f>'CURVA ABC'!#REF!</f>
        <v>#REF!</v>
      </c>
      <c r="H247" s="305" t="e">
        <f t="shared" ca="1" si="5"/>
        <v>#REF!</v>
      </c>
      <c r="I247" s="306"/>
      <c r="J247" s="307"/>
      <c r="L247" s="548" t="e">
        <f>'CURVA ABC'!#REF!</f>
        <v>#REF!</v>
      </c>
    </row>
    <row r="248" spans="1:12" s="149" customFormat="1" hidden="1">
      <c r="A248" s="300" t="e">
        <f>'CURVA ABC'!#REF!</f>
        <v>#REF!</v>
      </c>
      <c r="B248" s="301" t="e">
        <f>'CURVA ABC'!#REF!</f>
        <v>#REF!</v>
      </c>
      <c r="C248" s="301" t="e">
        <f>'CURVA ABC'!#REF!</f>
        <v>#REF!</v>
      </c>
      <c r="D248" s="302" t="e">
        <f>'CURVA ABC'!#REF!</f>
        <v>#REF!</v>
      </c>
      <c r="E248" s="303" t="e">
        <f>VLOOKUP('CURVA ABC'!#REF!,'Plan. Orçamentária'!$D$15:$L$75,7,FALSE)</f>
        <v>#REF!</v>
      </c>
      <c r="F248" s="304" t="e">
        <f>'CURVA ABC'!#REF!</f>
        <v>#REF!</v>
      </c>
      <c r="G248" s="304" t="e">
        <f>'CURVA ABC'!#REF!</f>
        <v>#REF!</v>
      </c>
      <c r="H248" s="305" t="e">
        <f t="shared" ca="1" si="5"/>
        <v>#REF!</v>
      </c>
      <c r="I248" s="306"/>
      <c r="J248" s="307"/>
      <c r="L248" s="548" t="e">
        <f>'CURVA ABC'!#REF!</f>
        <v>#REF!</v>
      </c>
    </row>
    <row r="249" spans="1:12" s="149" customFormat="1" hidden="1">
      <c r="A249" s="300" t="e">
        <f>'CURVA ABC'!#REF!</f>
        <v>#REF!</v>
      </c>
      <c r="B249" s="301" t="e">
        <f>'CURVA ABC'!#REF!</f>
        <v>#REF!</v>
      </c>
      <c r="C249" s="301" t="e">
        <f>'CURVA ABC'!#REF!</f>
        <v>#REF!</v>
      </c>
      <c r="D249" s="302" t="e">
        <f>'CURVA ABC'!#REF!</f>
        <v>#REF!</v>
      </c>
      <c r="E249" s="303" t="e">
        <f>VLOOKUP('CURVA ABC'!#REF!,'Plan. Orçamentária'!$D$15:$L$75,7,FALSE)</f>
        <v>#REF!</v>
      </c>
      <c r="F249" s="304" t="e">
        <f>'CURVA ABC'!#REF!</f>
        <v>#REF!</v>
      </c>
      <c r="G249" s="304" t="e">
        <f>'CURVA ABC'!#REF!</f>
        <v>#REF!</v>
      </c>
      <c r="H249" s="305" t="e">
        <f t="shared" ca="1" si="5"/>
        <v>#REF!</v>
      </c>
      <c r="I249" s="306"/>
      <c r="J249" s="307"/>
      <c r="L249" s="548" t="e">
        <f>'CURVA ABC'!#REF!</f>
        <v>#REF!</v>
      </c>
    </row>
    <row r="250" spans="1:12" s="149" customFormat="1" hidden="1">
      <c r="A250" s="300" t="e">
        <f>'CURVA ABC'!#REF!</f>
        <v>#REF!</v>
      </c>
      <c r="B250" s="301" t="e">
        <f>'CURVA ABC'!#REF!</f>
        <v>#REF!</v>
      </c>
      <c r="C250" s="301" t="e">
        <f>'CURVA ABC'!#REF!</f>
        <v>#REF!</v>
      </c>
      <c r="D250" s="302" t="e">
        <f>'CURVA ABC'!#REF!</f>
        <v>#REF!</v>
      </c>
      <c r="E250" s="303" t="e">
        <f>VLOOKUP('CURVA ABC'!#REF!,'Plan. Orçamentária'!$D$15:$L$75,7,FALSE)</f>
        <v>#REF!</v>
      </c>
      <c r="F250" s="304" t="e">
        <f>'CURVA ABC'!#REF!</f>
        <v>#REF!</v>
      </c>
      <c r="G250" s="304" t="e">
        <f>'CURVA ABC'!#REF!</f>
        <v>#REF!</v>
      </c>
      <c r="H250" s="305" t="e">
        <f t="shared" ca="1" si="5"/>
        <v>#REF!</v>
      </c>
      <c r="I250" s="306"/>
      <c r="J250" s="307"/>
      <c r="L250" s="548" t="e">
        <f>'CURVA ABC'!#REF!</f>
        <v>#REF!</v>
      </c>
    </row>
    <row r="251" spans="1:12" s="149" customFormat="1" hidden="1">
      <c r="A251" s="300" t="e">
        <f>'CURVA ABC'!#REF!</f>
        <v>#REF!</v>
      </c>
      <c r="B251" s="301" t="e">
        <f>'CURVA ABC'!#REF!</f>
        <v>#REF!</v>
      </c>
      <c r="C251" s="301" t="e">
        <f>'CURVA ABC'!#REF!</f>
        <v>#REF!</v>
      </c>
      <c r="D251" s="302" t="e">
        <f>'CURVA ABC'!#REF!</f>
        <v>#REF!</v>
      </c>
      <c r="E251" s="303" t="e">
        <f>VLOOKUP('CURVA ABC'!#REF!,'Plan. Orçamentária'!$D$15:$L$75,7,FALSE)</f>
        <v>#REF!</v>
      </c>
      <c r="F251" s="304" t="e">
        <f>'CURVA ABC'!#REF!</f>
        <v>#REF!</v>
      </c>
      <c r="G251" s="304" t="e">
        <f>'CURVA ABC'!#REF!</f>
        <v>#REF!</v>
      </c>
      <c r="H251" s="305" t="e">
        <f t="shared" ca="1" si="5"/>
        <v>#REF!</v>
      </c>
      <c r="I251" s="306"/>
      <c r="J251" s="307"/>
      <c r="L251" s="548" t="e">
        <f>'CURVA ABC'!#REF!</f>
        <v>#REF!</v>
      </c>
    </row>
    <row r="252" spans="1:12" s="309" customFormat="1" hidden="1">
      <c r="A252" s="300" t="e">
        <f>'CURVA ABC'!#REF!</f>
        <v>#REF!</v>
      </c>
      <c r="B252" s="301" t="e">
        <f>'CURVA ABC'!#REF!</f>
        <v>#REF!</v>
      </c>
      <c r="C252" s="301" t="e">
        <f>'CURVA ABC'!#REF!</f>
        <v>#REF!</v>
      </c>
      <c r="D252" s="302" t="e">
        <f>'CURVA ABC'!#REF!</f>
        <v>#REF!</v>
      </c>
      <c r="E252" s="303" t="e">
        <f>VLOOKUP('CURVA ABC'!#REF!,'Plan. Orçamentária'!$D$15:$L$75,7,FALSE)</f>
        <v>#REF!</v>
      </c>
      <c r="F252" s="304" t="e">
        <f>'CURVA ABC'!#REF!</f>
        <v>#REF!</v>
      </c>
      <c r="G252" s="304" t="e">
        <f>'CURVA ABC'!#REF!</f>
        <v>#REF!</v>
      </c>
      <c r="H252" s="305" t="e">
        <f t="shared" ca="1" si="5"/>
        <v>#REF!</v>
      </c>
      <c r="I252" s="306"/>
      <c r="J252" s="307"/>
      <c r="K252" s="149"/>
      <c r="L252" s="548" t="e">
        <f>'CURVA ABC'!#REF!</f>
        <v>#REF!</v>
      </c>
    </row>
    <row r="253" spans="1:12" s="149" customFormat="1" hidden="1">
      <c r="A253" s="300" t="e">
        <f>'CURVA ABC'!#REF!</f>
        <v>#REF!</v>
      </c>
      <c r="B253" s="301" t="e">
        <f>'CURVA ABC'!#REF!</f>
        <v>#REF!</v>
      </c>
      <c r="C253" s="301" t="e">
        <f>'CURVA ABC'!#REF!</f>
        <v>#REF!</v>
      </c>
      <c r="D253" s="302" t="e">
        <f>'CURVA ABC'!#REF!</f>
        <v>#REF!</v>
      </c>
      <c r="E253" s="303" t="e">
        <f>VLOOKUP('CURVA ABC'!#REF!,'Plan. Orçamentária'!$D$15:$L$75,7,FALSE)</f>
        <v>#REF!</v>
      </c>
      <c r="F253" s="304" t="e">
        <f>'CURVA ABC'!#REF!</f>
        <v>#REF!</v>
      </c>
      <c r="G253" s="304" t="e">
        <f>'CURVA ABC'!#REF!</f>
        <v>#REF!</v>
      </c>
      <c r="H253" s="305" t="e">
        <f t="shared" ca="1" si="5"/>
        <v>#REF!</v>
      </c>
      <c r="I253" s="306"/>
      <c r="J253" s="307"/>
      <c r="L253" s="548" t="e">
        <f>'CURVA ABC'!#REF!</f>
        <v>#REF!</v>
      </c>
    </row>
    <row r="254" spans="1:12" s="149" customFormat="1" hidden="1">
      <c r="A254" s="300" t="e">
        <f>'CURVA ABC'!#REF!</f>
        <v>#REF!</v>
      </c>
      <c r="B254" s="301" t="e">
        <f>'CURVA ABC'!#REF!</f>
        <v>#REF!</v>
      </c>
      <c r="C254" s="301" t="e">
        <f>'CURVA ABC'!#REF!</f>
        <v>#REF!</v>
      </c>
      <c r="D254" s="302" t="e">
        <f>'CURVA ABC'!#REF!</f>
        <v>#REF!</v>
      </c>
      <c r="E254" s="303" t="e">
        <f>VLOOKUP('CURVA ABC'!#REF!,'Plan. Orçamentária'!$D$15:$L$75,7,FALSE)</f>
        <v>#REF!</v>
      </c>
      <c r="F254" s="304" t="e">
        <f>'CURVA ABC'!#REF!</f>
        <v>#REF!</v>
      </c>
      <c r="G254" s="304" t="e">
        <f>'CURVA ABC'!#REF!</f>
        <v>#REF!</v>
      </c>
      <c r="H254" s="305" t="e">
        <f t="shared" ca="1" si="5"/>
        <v>#REF!</v>
      </c>
      <c r="I254" s="306"/>
      <c r="J254" s="307"/>
      <c r="L254" s="548" t="e">
        <f>'CURVA ABC'!#REF!</f>
        <v>#REF!</v>
      </c>
    </row>
    <row r="255" spans="1:12" s="149" customFormat="1" hidden="1">
      <c r="A255" s="300" t="e">
        <f>'CURVA ABC'!#REF!</f>
        <v>#REF!</v>
      </c>
      <c r="B255" s="301" t="e">
        <f>'CURVA ABC'!#REF!</f>
        <v>#REF!</v>
      </c>
      <c r="C255" s="301" t="e">
        <f>'CURVA ABC'!#REF!</f>
        <v>#REF!</v>
      </c>
      <c r="D255" s="302" t="e">
        <f>'CURVA ABC'!#REF!</f>
        <v>#REF!</v>
      </c>
      <c r="E255" s="303" t="e">
        <f>VLOOKUP('CURVA ABC'!#REF!,'Plan. Orçamentária'!$D$15:$L$75,7,FALSE)</f>
        <v>#REF!</v>
      </c>
      <c r="F255" s="304" t="e">
        <f>'CURVA ABC'!#REF!</f>
        <v>#REF!</v>
      </c>
      <c r="G255" s="304" t="e">
        <f>'CURVA ABC'!#REF!</f>
        <v>#REF!</v>
      </c>
      <c r="H255" s="305" t="e">
        <f t="shared" ca="1" si="5"/>
        <v>#REF!</v>
      </c>
      <c r="I255" s="306"/>
      <c r="J255" s="307"/>
      <c r="L255" s="548" t="e">
        <f>'CURVA ABC'!#REF!</f>
        <v>#REF!</v>
      </c>
    </row>
    <row r="256" spans="1:12" s="149" customFormat="1" hidden="1">
      <c r="A256" s="300" t="e">
        <f>'CURVA ABC'!#REF!</f>
        <v>#REF!</v>
      </c>
      <c r="B256" s="301" t="e">
        <f>'CURVA ABC'!#REF!</f>
        <v>#REF!</v>
      </c>
      <c r="C256" s="301" t="e">
        <f>'CURVA ABC'!#REF!</f>
        <v>#REF!</v>
      </c>
      <c r="D256" s="302" t="e">
        <f>'CURVA ABC'!#REF!</f>
        <v>#REF!</v>
      </c>
      <c r="E256" s="303" t="e">
        <f>VLOOKUP('CURVA ABC'!#REF!,'Plan. Orçamentária'!$D$15:$L$75,7,FALSE)</f>
        <v>#REF!</v>
      </c>
      <c r="F256" s="304" t="e">
        <f>'CURVA ABC'!#REF!</f>
        <v>#REF!</v>
      </c>
      <c r="G256" s="304" t="e">
        <f>'CURVA ABC'!#REF!</f>
        <v>#REF!</v>
      </c>
      <c r="H256" s="305" t="e">
        <f t="shared" ca="1" si="5"/>
        <v>#REF!</v>
      </c>
      <c r="I256" s="306"/>
      <c r="J256" s="307"/>
      <c r="L256" s="548" t="e">
        <f>'CURVA ABC'!#REF!</f>
        <v>#REF!</v>
      </c>
    </row>
    <row r="257" spans="1:12" s="149" customFormat="1" hidden="1">
      <c r="A257" s="300" t="e">
        <f>'CURVA ABC'!#REF!</f>
        <v>#REF!</v>
      </c>
      <c r="B257" s="301" t="e">
        <f>'CURVA ABC'!#REF!</f>
        <v>#REF!</v>
      </c>
      <c r="C257" s="301" t="e">
        <f>'CURVA ABC'!#REF!</f>
        <v>#REF!</v>
      </c>
      <c r="D257" s="302" t="e">
        <f>'CURVA ABC'!#REF!</f>
        <v>#REF!</v>
      </c>
      <c r="E257" s="303" t="e">
        <f>VLOOKUP('CURVA ABC'!#REF!,'Plan. Orçamentária'!$D$15:$L$75,7,FALSE)</f>
        <v>#REF!</v>
      </c>
      <c r="F257" s="304" t="e">
        <f>'CURVA ABC'!#REF!</f>
        <v>#REF!</v>
      </c>
      <c r="G257" s="304" t="e">
        <f>'CURVA ABC'!#REF!</f>
        <v>#REF!</v>
      </c>
      <c r="H257" s="305" t="e">
        <f t="shared" ca="1" si="5"/>
        <v>#REF!</v>
      </c>
      <c r="I257" s="306"/>
      <c r="J257" s="307"/>
      <c r="L257" s="548" t="e">
        <f>'CURVA ABC'!#REF!</f>
        <v>#REF!</v>
      </c>
    </row>
    <row r="258" spans="1:12" s="149" customFormat="1" hidden="1">
      <c r="A258" s="300" t="e">
        <f>'CURVA ABC'!#REF!</f>
        <v>#REF!</v>
      </c>
      <c r="B258" s="301" t="e">
        <f>'CURVA ABC'!#REF!</f>
        <v>#REF!</v>
      </c>
      <c r="C258" s="301" t="e">
        <f>'CURVA ABC'!#REF!</f>
        <v>#REF!</v>
      </c>
      <c r="D258" s="302" t="e">
        <f>'CURVA ABC'!#REF!</f>
        <v>#REF!</v>
      </c>
      <c r="E258" s="303" t="e">
        <f>VLOOKUP('CURVA ABC'!#REF!,'Plan. Orçamentária'!$D$15:$L$75,7,FALSE)</f>
        <v>#REF!</v>
      </c>
      <c r="F258" s="304" t="e">
        <f>'CURVA ABC'!#REF!</f>
        <v>#REF!</v>
      </c>
      <c r="G258" s="304" t="e">
        <f>'CURVA ABC'!#REF!</f>
        <v>#REF!</v>
      </c>
      <c r="H258" s="305" t="e">
        <f t="shared" ca="1" si="5"/>
        <v>#REF!</v>
      </c>
      <c r="I258" s="306"/>
      <c r="J258" s="307"/>
      <c r="L258" s="548" t="e">
        <f>'CURVA ABC'!#REF!</f>
        <v>#REF!</v>
      </c>
    </row>
    <row r="259" spans="1:12" s="149" customFormat="1" hidden="1">
      <c r="A259" s="300" t="e">
        <f>'CURVA ABC'!#REF!</f>
        <v>#REF!</v>
      </c>
      <c r="B259" s="301" t="e">
        <f>'CURVA ABC'!#REF!</f>
        <v>#REF!</v>
      </c>
      <c r="C259" s="301" t="e">
        <f>'CURVA ABC'!#REF!</f>
        <v>#REF!</v>
      </c>
      <c r="D259" s="302" t="e">
        <f>'CURVA ABC'!#REF!</f>
        <v>#REF!</v>
      </c>
      <c r="E259" s="303" t="e">
        <f>VLOOKUP('CURVA ABC'!#REF!,'Plan. Orçamentária'!$D$15:$L$75,7,FALSE)</f>
        <v>#REF!</v>
      </c>
      <c r="F259" s="304" t="e">
        <f>'CURVA ABC'!#REF!</f>
        <v>#REF!</v>
      </c>
      <c r="G259" s="304" t="e">
        <f>'CURVA ABC'!#REF!</f>
        <v>#REF!</v>
      </c>
      <c r="H259" s="305" t="e">
        <f t="shared" ca="1" si="5"/>
        <v>#REF!</v>
      </c>
      <c r="I259" s="306"/>
      <c r="J259" s="307"/>
      <c r="L259" s="548" t="e">
        <f>'CURVA ABC'!#REF!</f>
        <v>#REF!</v>
      </c>
    </row>
    <row r="260" spans="1:12" s="309" customFormat="1" hidden="1">
      <c r="A260" s="300" t="e">
        <f>'CURVA ABC'!#REF!</f>
        <v>#REF!</v>
      </c>
      <c r="B260" s="301" t="e">
        <f>'CURVA ABC'!#REF!</f>
        <v>#REF!</v>
      </c>
      <c r="C260" s="301" t="e">
        <f>'CURVA ABC'!#REF!</f>
        <v>#REF!</v>
      </c>
      <c r="D260" s="302" t="e">
        <f>'CURVA ABC'!#REF!</f>
        <v>#REF!</v>
      </c>
      <c r="E260" s="303" t="e">
        <f>VLOOKUP('CURVA ABC'!#REF!,'Plan. Orçamentária'!$D$15:$L$75,7,FALSE)</f>
        <v>#REF!</v>
      </c>
      <c r="F260" s="304" t="e">
        <f>'CURVA ABC'!#REF!</f>
        <v>#REF!</v>
      </c>
      <c r="G260" s="304" t="e">
        <f>'CURVA ABC'!#REF!</f>
        <v>#REF!</v>
      </c>
      <c r="H260" s="305" t="e">
        <f t="shared" ca="1" si="5"/>
        <v>#REF!</v>
      </c>
      <c r="I260" s="306"/>
      <c r="J260" s="307"/>
      <c r="K260" s="149"/>
      <c r="L260" s="548" t="e">
        <f>'CURVA ABC'!#REF!</f>
        <v>#REF!</v>
      </c>
    </row>
    <row r="261" spans="1:12" s="149" customFormat="1" hidden="1">
      <c r="A261" s="300" t="e">
        <f>'CURVA ABC'!#REF!</f>
        <v>#REF!</v>
      </c>
      <c r="B261" s="301" t="e">
        <f>'CURVA ABC'!#REF!</f>
        <v>#REF!</v>
      </c>
      <c r="C261" s="301" t="e">
        <f>'CURVA ABC'!#REF!</f>
        <v>#REF!</v>
      </c>
      <c r="D261" s="302" t="e">
        <f>'CURVA ABC'!#REF!</f>
        <v>#REF!</v>
      </c>
      <c r="E261" s="303" t="e">
        <f>VLOOKUP('CURVA ABC'!#REF!,'Plan. Orçamentária'!$D$15:$L$75,7,FALSE)</f>
        <v>#REF!</v>
      </c>
      <c r="F261" s="304" t="e">
        <f>'CURVA ABC'!#REF!</f>
        <v>#REF!</v>
      </c>
      <c r="G261" s="304" t="e">
        <f>'CURVA ABC'!#REF!</f>
        <v>#REF!</v>
      </c>
      <c r="H261" s="305" t="e">
        <f t="shared" ca="1" si="5"/>
        <v>#REF!</v>
      </c>
      <c r="I261" s="306"/>
      <c r="J261" s="307"/>
      <c r="L261" s="548" t="e">
        <f>'CURVA ABC'!#REF!</f>
        <v>#REF!</v>
      </c>
    </row>
    <row r="262" spans="1:12" s="149" customFormat="1" hidden="1">
      <c r="A262" s="300" t="e">
        <f>'CURVA ABC'!#REF!</f>
        <v>#REF!</v>
      </c>
      <c r="B262" s="301" t="e">
        <f>'CURVA ABC'!#REF!</f>
        <v>#REF!</v>
      </c>
      <c r="C262" s="301" t="e">
        <f>'CURVA ABC'!#REF!</f>
        <v>#REF!</v>
      </c>
      <c r="D262" s="302" t="e">
        <f>'CURVA ABC'!#REF!</f>
        <v>#REF!</v>
      </c>
      <c r="E262" s="303" t="e">
        <f>VLOOKUP('CURVA ABC'!#REF!,'Plan. Orçamentária'!$D$15:$L$75,7,FALSE)</f>
        <v>#REF!</v>
      </c>
      <c r="F262" s="304" t="e">
        <f>'CURVA ABC'!#REF!</f>
        <v>#REF!</v>
      </c>
      <c r="G262" s="304" t="e">
        <f>'CURVA ABC'!#REF!</f>
        <v>#REF!</v>
      </c>
      <c r="H262" s="305" t="e">
        <f t="shared" ca="1" si="5"/>
        <v>#REF!</v>
      </c>
      <c r="I262" s="306"/>
      <c r="J262" s="307"/>
      <c r="L262" s="548" t="e">
        <f>'CURVA ABC'!#REF!</f>
        <v>#REF!</v>
      </c>
    </row>
    <row r="263" spans="1:12" s="149" customFormat="1" hidden="1">
      <c r="A263" s="300" t="e">
        <f>'CURVA ABC'!#REF!</f>
        <v>#REF!</v>
      </c>
      <c r="B263" s="301" t="e">
        <f>'CURVA ABC'!#REF!</f>
        <v>#REF!</v>
      </c>
      <c r="C263" s="301" t="e">
        <f>'CURVA ABC'!#REF!</f>
        <v>#REF!</v>
      </c>
      <c r="D263" s="302" t="e">
        <f>'CURVA ABC'!#REF!</f>
        <v>#REF!</v>
      </c>
      <c r="E263" s="303" t="e">
        <f>VLOOKUP('CURVA ABC'!#REF!,'Plan. Orçamentária'!$D$15:$L$75,7,FALSE)</f>
        <v>#REF!</v>
      </c>
      <c r="F263" s="304" t="e">
        <f>'CURVA ABC'!#REF!</f>
        <v>#REF!</v>
      </c>
      <c r="G263" s="304" t="e">
        <f>'CURVA ABC'!#REF!</f>
        <v>#REF!</v>
      </c>
      <c r="H263" s="305" t="e">
        <f t="shared" ca="1" si="5"/>
        <v>#REF!</v>
      </c>
      <c r="I263" s="306"/>
      <c r="J263" s="307"/>
      <c r="L263" s="548" t="e">
        <f>'CURVA ABC'!#REF!</f>
        <v>#REF!</v>
      </c>
    </row>
    <row r="264" spans="1:12" s="309" customFormat="1" hidden="1">
      <c r="A264" s="300" t="e">
        <f>'CURVA ABC'!#REF!</f>
        <v>#REF!</v>
      </c>
      <c r="B264" s="301" t="e">
        <f>'CURVA ABC'!#REF!</f>
        <v>#REF!</v>
      </c>
      <c r="C264" s="301" t="e">
        <f>'CURVA ABC'!#REF!</f>
        <v>#REF!</v>
      </c>
      <c r="D264" s="302" t="e">
        <f>'CURVA ABC'!#REF!</f>
        <v>#REF!</v>
      </c>
      <c r="E264" s="303" t="e">
        <f>VLOOKUP('CURVA ABC'!#REF!,'Plan. Orçamentária'!$D$15:$L$75,7,FALSE)</f>
        <v>#REF!</v>
      </c>
      <c r="F264" s="304" t="e">
        <f>'CURVA ABC'!#REF!</f>
        <v>#REF!</v>
      </c>
      <c r="G264" s="304" t="e">
        <f>'CURVA ABC'!#REF!</f>
        <v>#REF!</v>
      </c>
      <c r="H264" s="305" t="e">
        <f t="shared" ca="1" si="5"/>
        <v>#REF!</v>
      </c>
      <c r="I264" s="306"/>
      <c r="J264" s="307"/>
      <c r="K264" s="149"/>
      <c r="L264" s="548" t="e">
        <f>'CURVA ABC'!#REF!</f>
        <v>#REF!</v>
      </c>
    </row>
    <row r="265" spans="1:12" s="149" customFormat="1" hidden="1">
      <c r="A265" s="300" t="e">
        <f>'CURVA ABC'!#REF!</f>
        <v>#REF!</v>
      </c>
      <c r="B265" s="301" t="e">
        <f>'CURVA ABC'!#REF!</f>
        <v>#REF!</v>
      </c>
      <c r="C265" s="301" t="e">
        <f>'CURVA ABC'!#REF!</f>
        <v>#REF!</v>
      </c>
      <c r="D265" s="302" t="e">
        <f>'CURVA ABC'!#REF!</f>
        <v>#REF!</v>
      </c>
      <c r="E265" s="303" t="e">
        <f>VLOOKUP('CURVA ABC'!#REF!,'Plan. Orçamentária'!$D$15:$L$75,7,FALSE)</f>
        <v>#REF!</v>
      </c>
      <c r="F265" s="304" t="e">
        <f>'CURVA ABC'!#REF!</f>
        <v>#REF!</v>
      </c>
      <c r="G265" s="304" t="e">
        <f>'CURVA ABC'!#REF!</f>
        <v>#REF!</v>
      </c>
      <c r="H265" s="305" t="e">
        <f t="shared" ca="1" si="5"/>
        <v>#REF!</v>
      </c>
      <c r="I265" s="306"/>
      <c r="J265" s="307"/>
      <c r="L265" s="548" t="e">
        <f>'CURVA ABC'!#REF!</f>
        <v>#REF!</v>
      </c>
    </row>
    <row r="266" spans="1:12" s="149" customFormat="1" hidden="1">
      <c r="A266" s="300" t="e">
        <f>'CURVA ABC'!#REF!</f>
        <v>#REF!</v>
      </c>
      <c r="B266" s="301" t="e">
        <f>'CURVA ABC'!#REF!</f>
        <v>#REF!</v>
      </c>
      <c r="C266" s="301" t="e">
        <f>'CURVA ABC'!#REF!</f>
        <v>#REF!</v>
      </c>
      <c r="D266" s="302" t="e">
        <f>'CURVA ABC'!#REF!</f>
        <v>#REF!</v>
      </c>
      <c r="E266" s="303" t="e">
        <f>VLOOKUP('CURVA ABC'!#REF!,'Plan. Orçamentária'!$D$15:$L$75,7,FALSE)</f>
        <v>#REF!</v>
      </c>
      <c r="F266" s="304" t="e">
        <f>'CURVA ABC'!#REF!</f>
        <v>#REF!</v>
      </c>
      <c r="G266" s="304" t="e">
        <f>'CURVA ABC'!#REF!</f>
        <v>#REF!</v>
      </c>
      <c r="H266" s="305" t="e">
        <f t="shared" ca="1" si="5"/>
        <v>#REF!</v>
      </c>
      <c r="I266" s="306"/>
      <c r="J266" s="307"/>
      <c r="L266" s="548" t="e">
        <f>'CURVA ABC'!#REF!</f>
        <v>#REF!</v>
      </c>
    </row>
    <row r="267" spans="1:12" s="149" customFormat="1" hidden="1">
      <c r="A267" s="300" t="e">
        <f>'CURVA ABC'!#REF!</f>
        <v>#REF!</v>
      </c>
      <c r="B267" s="301" t="e">
        <f>'CURVA ABC'!#REF!</f>
        <v>#REF!</v>
      </c>
      <c r="C267" s="301" t="e">
        <f>'CURVA ABC'!#REF!</f>
        <v>#REF!</v>
      </c>
      <c r="D267" s="302" t="e">
        <f>'CURVA ABC'!#REF!</f>
        <v>#REF!</v>
      </c>
      <c r="E267" s="303" t="e">
        <f>VLOOKUP('CURVA ABC'!#REF!,'Plan. Orçamentária'!$D$15:$L$75,7,FALSE)</f>
        <v>#REF!</v>
      </c>
      <c r="F267" s="304" t="e">
        <f>'CURVA ABC'!#REF!</f>
        <v>#REF!</v>
      </c>
      <c r="G267" s="304" t="e">
        <f>'CURVA ABC'!#REF!</f>
        <v>#REF!</v>
      </c>
      <c r="H267" s="305" t="e">
        <f t="shared" ca="1" si="5"/>
        <v>#REF!</v>
      </c>
      <c r="I267" s="306"/>
      <c r="J267" s="307"/>
      <c r="L267" s="548" t="e">
        <f>'CURVA ABC'!#REF!</f>
        <v>#REF!</v>
      </c>
    </row>
    <row r="268" spans="1:12" s="149" customFormat="1" hidden="1">
      <c r="A268" s="300" t="e">
        <f>'CURVA ABC'!#REF!</f>
        <v>#REF!</v>
      </c>
      <c r="B268" s="301" t="e">
        <f>'CURVA ABC'!#REF!</f>
        <v>#REF!</v>
      </c>
      <c r="C268" s="301" t="e">
        <f>'CURVA ABC'!#REF!</f>
        <v>#REF!</v>
      </c>
      <c r="D268" s="302" t="e">
        <f>'CURVA ABC'!#REF!</f>
        <v>#REF!</v>
      </c>
      <c r="E268" s="303" t="e">
        <f>VLOOKUP('CURVA ABC'!#REF!,'Plan. Orçamentária'!$D$15:$L$75,7,FALSE)</f>
        <v>#REF!</v>
      </c>
      <c r="F268" s="304" t="e">
        <f>'CURVA ABC'!#REF!</f>
        <v>#REF!</v>
      </c>
      <c r="G268" s="304" t="e">
        <f>'CURVA ABC'!#REF!</f>
        <v>#REF!</v>
      </c>
      <c r="H268" s="305" t="e">
        <f t="shared" ca="1" si="5"/>
        <v>#REF!</v>
      </c>
      <c r="I268" s="306"/>
      <c r="J268" s="307"/>
      <c r="L268" s="548" t="e">
        <f>'CURVA ABC'!#REF!</f>
        <v>#REF!</v>
      </c>
    </row>
    <row r="269" spans="1:12" s="149" customFormat="1" hidden="1">
      <c r="A269" s="300" t="e">
        <f>'CURVA ABC'!#REF!</f>
        <v>#REF!</v>
      </c>
      <c r="B269" s="301" t="e">
        <f>'CURVA ABC'!#REF!</f>
        <v>#REF!</v>
      </c>
      <c r="C269" s="301" t="e">
        <f>'CURVA ABC'!#REF!</f>
        <v>#REF!</v>
      </c>
      <c r="D269" s="302" t="e">
        <f>'CURVA ABC'!#REF!</f>
        <v>#REF!</v>
      </c>
      <c r="E269" s="303" t="e">
        <f>VLOOKUP('CURVA ABC'!#REF!,'Plan. Orçamentária'!$D$15:$L$75,7,FALSE)</f>
        <v>#REF!</v>
      </c>
      <c r="F269" s="304" t="e">
        <f>'CURVA ABC'!#REF!</f>
        <v>#REF!</v>
      </c>
      <c r="G269" s="304" t="e">
        <f>'CURVA ABC'!#REF!</f>
        <v>#REF!</v>
      </c>
      <c r="H269" s="305" t="e">
        <f t="shared" ca="1" si="5"/>
        <v>#REF!</v>
      </c>
      <c r="I269" s="306"/>
      <c r="J269" s="307"/>
      <c r="L269" s="548" t="e">
        <f>'CURVA ABC'!#REF!</f>
        <v>#REF!</v>
      </c>
    </row>
    <row r="270" spans="1:12" s="149" customFormat="1" hidden="1">
      <c r="A270" s="300" t="e">
        <f>'CURVA ABC'!#REF!</f>
        <v>#REF!</v>
      </c>
      <c r="B270" s="301" t="e">
        <f>'CURVA ABC'!#REF!</f>
        <v>#REF!</v>
      </c>
      <c r="C270" s="301" t="e">
        <f>'CURVA ABC'!#REF!</f>
        <v>#REF!</v>
      </c>
      <c r="D270" s="302" t="e">
        <f>'CURVA ABC'!#REF!</f>
        <v>#REF!</v>
      </c>
      <c r="E270" s="303" t="e">
        <f>VLOOKUP('CURVA ABC'!#REF!,'Plan. Orçamentária'!$D$15:$L$75,7,FALSE)</f>
        <v>#REF!</v>
      </c>
      <c r="F270" s="304" t="e">
        <f>'CURVA ABC'!#REF!</f>
        <v>#REF!</v>
      </c>
      <c r="G270" s="304" t="e">
        <f>'CURVA ABC'!#REF!</f>
        <v>#REF!</v>
      </c>
      <c r="H270" s="305" t="e">
        <f t="shared" ca="1" si="5"/>
        <v>#REF!</v>
      </c>
      <c r="I270" s="306"/>
      <c r="J270" s="307"/>
      <c r="L270" s="548" t="e">
        <f>'CURVA ABC'!#REF!</f>
        <v>#REF!</v>
      </c>
    </row>
    <row r="271" spans="1:12" s="149" customFormat="1" hidden="1">
      <c r="A271" s="300" t="e">
        <f>'CURVA ABC'!#REF!</f>
        <v>#REF!</v>
      </c>
      <c r="B271" s="301" t="e">
        <f>'CURVA ABC'!#REF!</f>
        <v>#REF!</v>
      </c>
      <c r="C271" s="301" t="e">
        <f>'CURVA ABC'!#REF!</f>
        <v>#REF!</v>
      </c>
      <c r="D271" s="302" t="e">
        <f>'CURVA ABC'!#REF!</f>
        <v>#REF!</v>
      </c>
      <c r="E271" s="303" t="e">
        <f>VLOOKUP('CURVA ABC'!#REF!,'Plan. Orçamentária'!$D$15:$L$75,7,FALSE)</f>
        <v>#REF!</v>
      </c>
      <c r="F271" s="304" t="e">
        <f>'CURVA ABC'!#REF!</f>
        <v>#REF!</v>
      </c>
      <c r="G271" s="304" t="e">
        <f>'CURVA ABC'!#REF!</f>
        <v>#REF!</v>
      </c>
      <c r="H271" s="305" t="e">
        <f t="shared" ref="H271:H325" ca="1" si="6">IF(G271/$G$11&gt;0.0399,D271/2,0)</f>
        <v>#REF!</v>
      </c>
      <c r="I271" s="306"/>
      <c r="J271" s="307"/>
      <c r="L271" s="548" t="e">
        <f>'CURVA ABC'!#REF!</f>
        <v>#REF!</v>
      </c>
    </row>
    <row r="272" spans="1:12" s="149" customFormat="1" hidden="1">
      <c r="A272" s="300" t="e">
        <f>'CURVA ABC'!#REF!</f>
        <v>#REF!</v>
      </c>
      <c r="B272" s="301" t="e">
        <f>'CURVA ABC'!#REF!</f>
        <v>#REF!</v>
      </c>
      <c r="C272" s="301" t="e">
        <f>'CURVA ABC'!#REF!</f>
        <v>#REF!</v>
      </c>
      <c r="D272" s="302" t="e">
        <f>'CURVA ABC'!#REF!</f>
        <v>#REF!</v>
      </c>
      <c r="E272" s="303" t="e">
        <f>VLOOKUP('CURVA ABC'!#REF!,'Plan. Orçamentária'!$D$15:$L$75,7,FALSE)</f>
        <v>#REF!</v>
      </c>
      <c r="F272" s="304" t="e">
        <f>'CURVA ABC'!#REF!</f>
        <v>#REF!</v>
      </c>
      <c r="G272" s="304" t="e">
        <f>'CURVA ABC'!#REF!</f>
        <v>#REF!</v>
      </c>
      <c r="H272" s="305" t="e">
        <f t="shared" ca="1" si="6"/>
        <v>#REF!</v>
      </c>
      <c r="I272" s="306"/>
      <c r="J272" s="307"/>
      <c r="L272" s="548" t="e">
        <f>'CURVA ABC'!#REF!</f>
        <v>#REF!</v>
      </c>
    </row>
    <row r="273" spans="1:12" s="149" customFormat="1" hidden="1">
      <c r="A273" s="300" t="e">
        <f>'CURVA ABC'!#REF!</f>
        <v>#REF!</v>
      </c>
      <c r="B273" s="301" t="e">
        <f>'CURVA ABC'!#REF!</f>
        <v>#REF!</v>
      </c>
      <c r="C273" s="301" t="e">
        <f>'CURVA ABC'!#REF!</f>
        <v>#REF!</v>
      </c>
      <c r="D273" s="302" t="e">
        <f>'CURVA ABC'!#REF!</f>
        <v>#REF!</v>
      </c>
      <c r="E273" s="303" t="e">
        <f>VLOOKUP('CURVA ABC'!#REF!,'Plan. Orçamentária'!$D$15:$L$75,7,FALSE)</f>
        <v>#REF!</v>
      </c>
      <c r="F273" s="304" t="e">
        <f>'CURVA ABC'!#REF!</f>
        <v>#REF!</v>
      </c>
      <c r="G273" s="304" t="e">
        <f>'CURVA ABC'!#REF!</f>
        <v>#REF!</v>
      </c>
      <c r="H273" s="305" t="e">
        <f t="shared" ca="1" si="6"/>
        <v>#REF!</v>
      </c>
      <c r="I273" s="306"/>
      <c r="J273" s="307"/>
      <c r="L273" s="548" t="e">
        <f>'CURVA ABC'!#REF!</f>
        <v>#REF!</v>
      </c>
    </row>
    <row r="274" spans="1:12" s="149" customFormat="1" hidden="1">
      <c r="A274" s="300" t="e">
        <f>'CURVA ABC'!#REF!</f>
        <v>#REF!</v>
      </c>
      <c r="B274" s="301" t="e">
        <f>'CURVA ABC'!#REF!</f>
        <v>#REF!</v>
      </c>
      <c r="C274" s="301" t="e">
        <f>'CURVA ABC'!#REF!</f>
        <v>#REF!</v>
      </c>
      <c r="D274" s="302" t="e">
        <f>'CURVA ABC'!#REF!</f>
        <v>#REF!</v>
      </c>
      <c r="E274" s="303" t="e">
        <f>VLOOKUP('CURVA ABC'!#REF!,'Plan. Orçamentária'!$D$15:$L$75,7,FALSE)</f>
        <v>#REF!</v>
      </c>
      <c r="F274" s="304" t="e">
        <f>'CURVA ABC'!#REF!</f>
        <v>#REF!</v>
      </c>
      <c r="G274" s="304" t="e">
        <f>'CURVA ABC'!#REF!</f>
        <v>#REF!</v>
      </c>
      <c r="H274" s="305" t="e">
        <f t="shared" ca="1" si="6"/>
        <v>#REF!</v>
      </c>
      <c r="I274" s="306"/>
      <c r="J274" s="307"/>
      <c r="L274" s="548" t="e">
        <f>'CURVA ABC'!#REF!</f>
        <v>#REF!</v>
      </c>
    </row>
    <row r="275" spans="1:12" s="149" customFormat="1" hidden="1">
      <c r="A275" s="300" t="e">
        <f>'CURVA ABC'!#REF!</f>
        <v>#REF!</v>
      </c>
      <c r="B275" s="301" t="e">
        <f>'CURVA ABC'!#REF!</f>
        <v>#REF!</v>
      </c>
      <c r="C275" s="301" t="e">
        <f>'CURVA ABC'!#REF!</f>
        <v>#REF!</v>
      </c>
      <c r="D275" s="302" t="e">
        <f>'CURVA ABC'!#REF!</f>
        <v>#REF!</v>
      </c>
      <c r="E275" s="303" t="e">
        <f>VLOOKUP('CURVA ABC'!#REF!,'Plan. Orçamentária'!$D$15:$L$75,7,FALSE)</f>
        <v>#REF!</v>
      </c>
      <c r="F275" s="304" t="e">
        <f>'CURVA ABC'!#REF!</f>
        <v>#REF!</v>
      </c>
      <c r="G275" s="304" t="e">
        <f>'CURVA ABC'!#REF!</f>
        <v>#REF!</v>
      </c>
      <c r="H275" s="305" t="e">
        <f t="shared" ca="1" si="6"/>
        <v>#REF!</v>
      </c>
      <c r="I275" s="306"/>
      <c r="J275" s="307"/>
      <c r="L275" s="548" t="e">
        <f>'CURVA ABC'!#REF!</f>
        <v>#REF!</v>
      </c>
    </row>
    <row r="276" spans="1:12" s="149" customFormat="1" hidden="1">
      <c r="A276" s="300" t="e">
        <f>'CURVA ABC'!#REF!</f>
        <v>#REF!</v>
      </c>
      <c r="B276" s="301" t="e">
        <f>'CURVA ABC'!#REF!</f>
        <v>#REF!</v>
      </c>
      <c r="C276" s="301" t="e">
        <f>'CURVA ABC'!#REF!</f>
        <v>#REF!</v>
      </c>
      <c r="D276" s="302" t="e">
        <f>'CURVA ABC'!#REF!</f>
        <v>#REF!</v>
      </c>
      <c r="E276" s="303" t="e">
        <f>VLOOKUP('CURVA ABC'!#REF!,'Plan. Orçamentária'!$D$15:$L$75,7,FALSE)</f>
        <v>#REF!</v>
      </c>
      <c r="F276" s="304" t="e">
        <f>'CURVA ABC'!#REF!</f>
        <v>#REF!</v>
      </c>
      <c r="G276" s="304" t="e">
        <f>'CURVA ABC'!#REF!</f>
        <v>#REF!</v>
      </c>
      <c r="H276" s="305" t="e">
        <f t="shared" ca="1" si="6"/>
        <v>#REF!</v>
      </c>
      <c r="I276" s="306"/>
      <c r="J276" s="307"/>
      <c r="L276" s="548" t="e">
        <f>'CURVA ABC'!#REF!</f>
        <v>#REF!</v>
      </c>
    </row>
    <row r="277" spans="1:12" s="149" customFormat="1" hidden="1">
      <c r="A277" s="300" t="e">
        <f>'CURVA ABC'!#REF!</f>
        <v>#REF!</v>
      </c>
      <c r="B277" s="301" t="e">
        <f>'CURVA ABC'!#REF!</f>
        <v>#REF!</v>
      </c>
      <c r="C277" s="301" t="e">
        <f>'CURVA ABC'!#REF!</f>
        <v>#REF!</v>
      </c>
      <c r="D277" s="302" t="e">
        <f>'CURVA ABC'!#REF!</f>
        <v>#REF!</v>
      </c>
      <c r="E277" s="303" t="e">
        <f>VLOOKUP('CURVA ABC'!#REF!,'Plan. Orçamentária'!$D$15:$L$75,7,FALSE)</f>
        <v>#REF!</v>
      </c>
      <c r="F277" s="304" t="e">
        <f>'CURVA ABC'!#REF!</f>
        <v>#REF!</v>
      </c>
      <c r="G277" s="304" t="e">
        <f>'CURVA ABC'!#REF!</f>
        <v>#REF!</v>
      </c>
      <c r="H277" s="305" t="e">
        <f t="shared" ca="1" si="6"/>
        <v>#REF!</v>
      </c>
      <c r="I277" s="306"/>
      <c r="J277" s="307"/>
      <c r="L277" s="548" t="e">
        <f>'CURVA ABC'!#REF!</f>
        <v>#REF!</v>
      </c>
    </row>
    <row r="278" spans="1:12" s="149" customFormat="1" hidden="1">
      <c r="A278" s="300" t="e">
        <f>'CURVA ABC'!#REF!</f>
        <v>#REF!</v>
      </c>
      <c r="B278" s="301" t="e">
        <f>'CURVA ABC'!#REF!</f>
        <v>#REF!</v>
      </c>
      <c r="C278" s="301" t="e">
        <f>'CURVA ABC'!#REF!</f>
        <v>#REF!</v>
      </c>
      <c r="D278" s="302" t="e">
        <f>'CURVA ABC'!#REF!</f>
        <v>#REF!</v>
      </c>
      <c r="E278" s="303" t="e">
        <f>VLOOKUP('CURVA ABC'!#REF!,'Plan. Orçamentária'!$D$15:$L$75,7,FALSE)</f>
        <v>#REF!</v>
      </c>
      <c r="F278" s="304" t="e">
        <f>'CURVA ABC'!#REF!</f>
        <v>#REF!</v>
      </c>
      <c r="G278" s="304" t="e">
        <f>'CURVA ABC'!#REF!</f>
        <v>#REF!</v>
      </c>
      <c r="H278" s="305" t="e">
        <f t="shared" ca="1" si="6"/>
        <v>#REF!</v>
      </c>
      <c r="I278" s="306"/>
      <c r="J278" s="307"/>
      <c r="L278" s="548" t="e">
        <f>'CURVA ABC'!#REF!</f>
        <v>#REF!</v>
      </c>
    </row>
    <row r="279" spans="1:12" s="149" customFormat="1" hidden="1">
      <c r="A279" s="300" t="e">
        <f>'CURVA ABC'!#REF!</f>
        <v>#REF!</v>
      </c>
      <c r="B279" s="301" t="e">
        <f>'CURVA ABC'!#REF!</f>
        <v>#REF!</v>
      </c>
      <c r="C279" s="301" t="e">
        <f>'CURVA ABC'!#REF!</f>
        <v>#REF!</v>
      </c>
      <c r="D279" s="302" t="e">
        <f>'CURVA ABC'!#REF!</f>
        <v>#REF!</v>
      </c>
      <c r="E279" s="303" t="e">
        <f>VLOOKUP('CURVA ABC'!#REF!,'Plan. Orçamentária'!$D$15:$L$75,7,FALSE)</f>
        <v>#REF!</v>
      </c>
      <c r="F279" s="304" t="e">
        <f>'CURVA ABC'!#REF!</f>
        <v>#REF!</v>
      </c>
      <c r="G279" s="304" t="e">
        <f>'CURVA ABC'!#REF!</f>
        <v>#REF!</v>
      </c>
      <c r="H279" s="305" t="e">
        <f t="shared" ca="1" si="6"/>
        <v>#REF!</v>
      </c>
      <c r="I279" s="306"/>
      <c r="J279" s="307"/>
      <c r="L279" s="548" t="e">
        <f>'CURVA ABC'!#REF!</f>
        <v>#REF!</v>
      </c>
    </row>
    <row r="280" spans="1:12" s="98" customFormat="1" hidden="1">
      <c r="A280" s="300" t="e">
        <f>'CURVA ABC'!#REF!</f>
        <v>#REF!</v>
      </c>
      <c r="B280" s="301" t="e">
        <f>'CURVA ABC'!#REF!</f>
        <v>#REF!</v>
      </c>
      <c r="C280" s="301" t="e">
        <f>'CURVA ABC'!#REF!</f>
        <v>#REF!</v>
      </c>
      <c r="D280" s="302" t="e">
        <f>'CURVA ABC'!#REF!</f>
        <v>#REF!</v>
      </c>
      <c r="E280" s="303" t="e">
        <f>VLOOKUP('CURVA ABC'!#REF!,'Plan. Orçamentária'!$D$15:$L$75,7,FALSE)</f>
        <v>#REF!</v>
      </c>
      <c r="F280" s="304" t="e">
        <f>'CURVA ABC'!#REF!</f>
        <v>#REF!</v>
      </c>
      <c r="G280" s="304" t="e">
        <f>'CURVA ABC'!#REF!</f>
        <v>#REF!</v>
      </c>
      <c r="H280" s="305" t="e">
        <f t="shared" ca="1" si="6"/>
        <v>#REF!</v>
      </c>
      <c r="I280" s="306"/>
      <c r="J280" s="307"/>
      <c r="K280" s="149"/>
      <c r="L280" s="548" t="e">
        <f>'CURVA ABC'!#REF!</f>
        <v>#REF!</v>
      </c>
    </row>
    <row r="281" spans="1:12" s="149" customFormat="1" hidden="1">
      <c r="A281" s="300" t="e">
        <f>'CURVA ABC'!#REF!</f>
        <v>#REF!</v>
      </c>
      <c r="B281" s="301" t="e">
        <f>'CURVA ABC'!#REF!</f>
        <v>#REF!</v>
      </c>
      <c r="C281" s="301" t="e">
        <f>'CURVA ABC'!#REF!</f>
        <v>#REF!</v>
      </c>
      <c r="D281" s="302" t="e">
        <f>'CURVA ABC'!#REF!</f>
        <v>#REF!</v>
      </c>
      <c r="E281" s="303" t="e">
        <f>VLOOKUP('CURVA ABC'!#REF!,'Plan. Orçamentária'!$D$15:$L$75,7,FALSE)</f>
        <v>#REF!</v>
      </c>
      <c r="F281" s="304" t="e">
        <f>'CURVA ABC'!#REF!</f>
        <v>#REF!</v>
      </c>
      <c r="G281" s="304" t="e">
        <f>'CURVA ABC'!#REF!</f>
        <v>#REF!</v>
      </c>
      <c r="H281" s="305" t="e">
        <f t="shared" ca="1" si="6"/>
        <v>#REF!</v>
      </c>
      <c r="I281" s="306"/>
      <c r="J281" s="307"/>
      <c r="L281" s="548" t="e">
        <f>'CURVA ABC'!#REF!</f>
        <v>#REF!</v>
      </c>
    </row>
    <row r="282" spans="1:12" s="149" customFormat="1" hidden="1">
      <c r="A282" s="300" t="e">
        <f>'CURVA ABC'!#REF!</f>
        <v>#REF!</v>
      </c>
      <c r="B282" s="301" t="e">
        <f>'CURVA ABC'!#REF!</f>
        <v>#REF!</v>
      </c>
      <c r="C282" s="301" t="e">
        <f>'CURVA ABC'!#REF!</f>
        <v>#REF!</v>
      </c>
      <c r="D282" s="302" t="e">
        <f>'CURVA ABC'!#REF!</f>
        <v>#REF!</v>
      </c>
      <c r="E282" s="303" t="e">
        <f>VLOOKUP('CURVA ABC'!#REF!,'Plan. Orçamentária'!$D$15:$L$75,7,FALSE)</f>
        <v>#REF!</v>
      </c>
      <c r="F282" s="304" t="e">
        <f>'CURVA ABC'!#REF!</f>
        <v>#REF!</v>
      </c>
      <c r="G282" s="304" t="e">
        <f>'CURVA ABC'!#REF!</f>
        <v>#REF!</v>
      </c>
      <c r="H282" s="305" t="e">
        <f t="shared" ca="1" si="6"/>
        <v>#REF!</v>
      </c>
      <c r="I282" s="306"/>
      <c r="J282" s="307"/>
      <c r="L282" s="548" t="e">
        <f>'CURVA ABC'!#REF!</f>
        <v>#REF!</v>
      </c>
    </row>
    <row r="283" spans="1:12" s="149" customFormat="1" hidden="1">
      <c r="A283" s="300" t="e">
        <f>'CURVA ABC'!#REF!</f>
        <v>#REF!</v>
      </c>
      <c r="B283" s="301" t="e">
        <f>'CURVA ABC'!#REF!</f>
        <v>#REF!</v>
      </c>
      <c r="C283" s="301" t="e">
        <f>'CURVA ABC'!#REF!</f>
        <v>#REF!</v>
      </c>
      <c r="D283" s="302" t="e">
        <f>'CURVA ABC'!#REF!</f>
        <v>#REF!</v>
      </c>
      <c r="E283" s="303" t="e">
        <f>VLOOKUP('CURVA ABC'!#REF!,'Plan. Orçamentária'!$D$15:$L$75,7,FALSE)</f>
        <v>#REF!</v>
      </c>
      <c r="F283" s="304" t="e">
        <f>'CURVA ABC'!#REF!</f>
        <v>#REF!</v>
      </c>
      <c r="G283" s="304" t="e">
        <f>'CURVA ABC'!#REF!</f>
        <v>#REF!</v>
      </c>
      <c r="H283" s="305" t="e">
        <f t="shared" ca="1" si="6"/>
        <v>#REF!</v>
      </c>
      <c r="I283" s="306"/>
      <c r="J283" s="307"/>
      <c r="L283" s="548" t="e">
        <f>'CURVA ABC'!#REF!</f>
        <v>#REF!</v>
      </c>
    </row>
    <row r="284" spans="1:12" s="149" customFormat="1" hidden="1">
      <c r="A284" s="300" t="e">
        <f>'CURVA ABC'!#REF!</f>
        <v>#REF!</v>
      </c>
      <c r="B284" s="301" t="e">
        <f>'CURVA ABC'!#REF!</f>
        <v>#REF!</v>
      </c>
      <c r="C284" s="301" t="e">
        <f>'CURVA ABC'!#REF!</f>
        <v>#REF!</v>
      </c>
      <c r="D284" s="302" t="e">
        <f>'CURVA ABC'!#REF!</f>
        <v>#REF!</v>
      </c>
      <c r="E284" s="303" t="e">
        <f>VLOOKUP('CURVA ABC'!#REF!,'Plan. Orçamentária'!$D$15:$L$75,7,FALSE)</f>
        <v>#REF!</v>
      </c>
      <c r="F284" s="304" t="e">
        <f>'CURVA ABC'!#REF!</f>
        <v>#REF!</v>
      </c>
      <c r="G284" s="304" t="e">
        <f>'CURVA ABC'!#REF!</f>
        <v>#REF!</v>
      </c>
      <c r="H284" s="305" t="e">
        <f t="shared" ca="1" si="6"/>
        <v>#REF!</v>
      </c>
      <c r="I284" s="306"/>
      <c r="J284" s="307"/>
      <c r="L284" s="548" t="e">
        <f>'CURVA ABC'!#REF!</f>
        <v>#REF!</v>
      </c>
    </row>
    <row r="285" spans="1:12" s="149" customFormat="1" hidden="1">
      <c r="A285" s="300" t="e">
        <f>'CURVA ABC'!#REF!</f>
        <v>#REF!</v>
      </c>
      <c r="B285" s="301" t="e">
        <f>'CURVA ABC'!#REF!</f>
        <v>#REF!</v>
      </c>
      <c r="C285" s="301" t="e">
        <f>'CURVA ABC'!#REF!</f>
        <v>#REF!</v>
      </c>
      <c r="D285" s="302" t="e">
        <f>'CURVA ABC'!#REF!</f>
        <v>#REF!</v>
      </c>
      <c r="E285" s="303" t="e">
        <f>VLOOKUP('CURVA ABC'!#REF!,'Plan. Orçamentária'!$D$15:$L$75,7,FALSE)</f>
        <v>#REF!</v>
      </c>
      <c r="F285" s="304" t="e">
        <f>'CURVA ABC'!#REF!</f>
        <v>#REF!</v>
      </c>
      <c r="G285" s="304" t="e">
        <f>'CURVA ABC'!#REF!</f>
        <v>#REF!</v>
      </c>
      <c r="H285" s="305" t="e">
        <f t="shared" ca="1" si="6"/>
        <v>#REF!</v>
      </c>
      <c r="I285" s="306"/>
      <c r="J285" s="307"/>
      <c r="L285" s="548" t="e">
        <f>'CURVA ABC'!#REF!</f>
        <v>#REF!</v>
      </c>
    </row>
    <row r="286" spans="1:12" s="149" customFormat="1" hidden="1">
      <c r="A286" s="300" t="e">
        <f>'CURVA ABC'!#REF!</f>
        <v>#REF!</v>
      </c>
      <c r="B286" s="301" t="e">
        <f>'CURVA ABC'!#REF!</f>
        <v>#REF!</v>
      </c>
      <c r="C286" s="301" t="e">
        <f>'CURVA ABC'!#REF!</f>
        <v>#REF!</v>
      </c>
      <c r="D286" s="302" t="e">
        <f>'CURVA ABC'!#REF!</f>
        <v>#REF!</v>
      </c>
      <c r="E286" s="303" t="e">
        <f>VLOOKUP('CURVA ABC'!#REF!,'Plan. Orçamentária'!$D$15:$L$75,7,FALSE)</f>
        <v>#REF!</v>
      </c>
      <c r="F286" s="304" t="e">
        <f>'CURVA ABC'!#REF!</f>
        <v>#REF!</v>
      </c>
      <c r="G286" s="304" t="e">
        <f>'CURVA ABC'!#REF!</f>
        <v>#REF!</v>
      </c>
      <c r="H286" s="305" t="e">
        <f t="shared" ca="1" si="6"/>
        <v>#REF!</v>
      </c>
      <c r="I286" s="306"/>
      <c r="J286" s="307"/>
      <c r="L286" s="548" t="e">
        <f>'CURVA ABC'!#REF!</f>
        <v>#REF!</v>
      </c>
    </row>
    <row r="287" spans="1:12" s="149" customFormat="1" hidden="1">
      <c r="A287" s="300" t="e">
        <f>'CURVA ABC'!#REF!</f>
        <v>#REF!</v>
      </c>
      <c r="B287" s="301" t="e">
        <f>'CURVA ABC'!#REF!</f>
        <v>#REF!</v>
      </c>
      <c r="C287" s="301" t="e">
        <f>'CURVA ABC'!#REF!</f>
        <v>#REF!</v>
      </c>
      <c r="D287" s="302" t="e">
        <f>'CURVA ABC'!#REF!</f>
        <v>#REF!</v>
      </c>
      <c r="E287" s="303" t="e">
        <f>VLOOKUP('CURVA ABC'!#REF!,'Plan. Orçamentária'!$D$15:$L$75,7,FALSE)</f>
        <v>#REF!</v>
      </c>
      <c r="F287" s="304" t="e">
        <f>'CURVA ABC'!#REF!</f>
        <v>#REF!</v>
      </c>
      <c r="G287" s="304" t="e">
        <f>'CURVA ABC'!#REF!</f>
        <v>#REF!</v>
      </c>
      <c r="H287" s="305" t="e">
        <f t="shared" ca="1" si="6"/>
        <v>#REF!</v>
      </c>
      <c r="I287" s="306"/>
      <c r="J287" s="307"/>
      <c r="L287" s="548" t="e">
        <f>'CURVA ABC'!#REF!</f>
        <v>#REF!</v>
      </c>
    </row>
    <row r="288" spans="1:12" s="149" customFormat="1" hidden="1">
      <c r="A288" s="300" t="e">
        <f>'CURVA ABC'!#REF!</f>
        <v>#REF!</v>
      </c>
      <c r="B288" s="301" t="e">
        <f>'CURVA ABC'!#REF!</f>
        <v>#REF!</v>
      </c>
      <c r="C288" s="301" t="e">
        <f>'CURVA ABC'!#REF!</f>
        <v>#REF!</v>
      </c>
      <c r="D288" s="302" t="e">
        <f>'CURVA ABC'!#REF!</f>
        <v>#REF!</v>
      </c>
      <c r="E288" s="303" t="e">
        <f>VLOOKUP('CURVA ABC'!#REF!,'Plan. Orçamentária'!$D$15:$L$75,7,FALSE)</f>
        <v>#REF!</v>
      </c>
      <c r="F288" s="304" t="e">
        <f>'CURVA ABC'!#REF!</f>
        <v>#REF!</v>
      </c>
      <c r="G288" s="304" t="e">
        <f>'CURVA ABC'!#REF!</f>
        <v>#REF!</v>
      </c>
      <c r="H288" s="305" t="e">
        <f t="shared" ca="1" si="6"/>
        <v>#REF!</v>
      </c>
      <c r="I288" s="306"/>
      <c r="J288" s="307"/>
      <c r="L288" s="548" t="e">
        <f>'CURVA ABC'!#REF!</f>
        <v>#REF!</v>
      </c>
    </row>
    <row r="289" spans="1:12" s="149" customFormat="1" hidden="1">
      <c r="A289" s="300" t="e">
        <f>'CURVA ABC'!#REF!</f>
        <v>#REF!</v>
      </c>
      <c r="B289" s="301" t="e">
        <f>'CURVA ABC'!#REF!</f>
        <v>#REF!</v>
      </c>
      <c r="C289" s="301" t="e">
        <f>'CURVA ABC'!#REF!</f>
        <v>#REF!</v>
      </c>
      <c r="D289" s="302" t="e">
        <f>'CURVA ABC'!#REF!</f>
        <v>#REF!</v>
      </c>
      <c r="E289" s="303" t="e">
        <f>VLOOKUP('CURVA ABC'!#REF!,'Plan. Orçamentária'!$D$15:$L$75,7,FALSE)</f>
        <v>#REF!</v>
      </c>
      <c r="F289" s="304" t="e">
        <f>'CURVA ABC'!#REF!</f>
        <v>#REF!</v>
      </c>
      <c r="G289" s="304" t="e">
        <f>'CURVA ABC'!#REF!</f>
        <v>#REF!</v>
      </c>
      <c r="H289" s="305" t="e">
        <f t="shared" ca="1" si="6"/>
        <v>#REF!</v>
      </c>
      <c r="I289" s="306"/>
      <c r="J289" s="307"/>
      <c r="L289" s="548" t="e">
        <f>'CURVA ABC'!#REF!</f>
        <v>#REF!</v>
      </c>
    </row>
    <row r="290" spans="1:12" s="149" customFormat="1" hidden="1">
      <c r="A290" s="300" t="e">
        <f>'CURVA ABC'!#REF!</f>
        <v>#REF!</v>
      </c>
      <c r="B290" s="301" t="e">
        <f>'CURVA ABC'!#REF!</f>
        <v>#REF!</v>
      </c>
      <c r="C290" s="301" t="e">
        <f>'CURVA ABC'!#REF!</f>
        <v>#REF!</v>
      </c>
      <c r="D290" s="302" t="e">
        <f>'CURVA ABC'!#REF!</f>
        <v>#REF!</v>
      </c>
      <c r="E290" s="303" t="e">
        <f>VLOOKUP('CURVA ABC'!#REF!,'Plan. Orçamentária'!$D$15:$L$75,7,FALSE)</f>
        <v>#REF!</v>
      </c>
      <c r="F290" s="304" t="e">
        <f>'CURVA ABC'!#REF!</f>
        <v>#REF!</v>
      </c>
      <c r="G290" s="304" t="e">
        <f>'CURVA ABC'!#REF!</f>
        <v>#REF!</v>
      </c>
      <c r="H290" s="305" t="e">
        <f t="shared" ca="1" si="6"/>
        <v>#REF!</v>
      </c>
      <c r="I290" s="306"/>
      <c r="J290" s="307"/>
      <c r="L290" s="548" t="e">
        <f>'CURVA ABC'!#REF!</f>
        <v>#REF!</v>
      </c>
    </row>
    <row r="291" spans="1:12" s="149" customFormat="1" hidden="1">
      <c r="A291" s="300" t="e">
        <f>'CURVA ABC'!#REF!</f>
        <v>#REF!</v>
      </c>
      <c r="B291" s="301" t="e">
        <f>'CURVA ABC'!#REF!</f>
        <v>#REF!</v>
      </c>
      <c r="C291" s="301" t="e">
        <f>'CURVA ABC'!#REF!</f>
        <v>#REF!</v>
      </c>
      <c r="D291" s="302" t="e">
        <f>'CURVA ABC'!#REF!</f>
        <v>#REF!</v>
      </c>
      <c r="E291" s="303" t="e">
        <f>VLOOKUP('CURVA ABC'!#REF!,'Plan. Orçamentária'!$D$15:$L$75,7,FALSE)</f>
        <v>#REF!</v>
      </c>
      <c r="F291" s="304" t="e">
        <f>'CURVA ABC'!#REF!</f>
        <v>#REF!</v>
      </c>
      <c r="G291" s="304" t="e">
        <f>'CURVA ABC'!#REF!</f>
        <v>#REF!</v>
      </c>
      <c r="H291" s="305" t="e">
        <f t="shared" ca="1" si="6"/>
        <v>#REF!</v>
      </c>
      <c r="I291" s="306"/>
      <c r="J291" s="307"/>
      <c r="L291" s="548" t="e">
        <f>'CURVA ABC'!#REF!</f>
        <v>#REF!</v>
      </c>
    </row>
    <row r="292" spans="1:12" s="149" customFormat="1" hidden="1">
      <c r="A292" s="300" t="e">
        <f>'CURVA ABC'!#REF!</f>
        <v>#REF!</v>
      </c>
      <c r="B292" s="301" t="e">
        <f>'CURVA ABC'!#REF!</f>
        <v>#REF!</v>
      </c>
      <c r="C292" s="301" t="e">
        <f>'CURVA ABC'!#REF!</f>
        <v>#REF!</v>
      </c>
      <c r="D292" s="302" t="e">
        <f>'CURVA ABC'!#REF!</f>
        <v>#REF!</v>
      </c>
      <c r="E292" s="303" t="e">
        <f>VLOOKUP('CURVA ABC'!#REF!,'Plan. Orçamentária'!$D$15:$L$75,7,FALSE)</f>
        <v>#REF!</v>
      </c>
      <c r="F292" s="304" t="e">
        <f>'CURVA ABC'!#REF!</f>
        <v>#REF!</v>
      </c>
      <c r="G292" s="304" t="e">
        <f>'CURVA ABC'!#REF!</f>
        <v>#REF!</v>
      </c>
      <c r="H292" s="305" t="e">
        <f t="shared" ca="1" si="6"/>
        <v>#REF!</v>
      </c>
      <c r="I292" s="306"/>
      <c r="J292" s="307"/>
      <c r="L292" s="548" t="e">
        <f>'CURVA ABC'!#REF!</f>
        <v>#REF!</v>
      </c>
    </row>
    <row r="293" spans="1:12" s="149" customFormat="1" hidden="1">
      <c r="A293" s="300" t="e">
        <f>'CURVA ABC'!#REF!</f>
        <v>#REF!</v>
      </c>
      <c r="B293" s="301" t="e">
        <f>'CURVA ABC'!#REF!</f>
        <v>#REF!</v>
      </c>
      <c r="C293" s="301" t="e">
        <f>'CURVA ABC'!#REF!</f>
        <v>#REF!</v>
      </c>
      <c r="D293" s="302" t="e">
        <f>'CURVA ABC'!#REF!</f>
        <v>#REF!</v>
      </c>
      <c r="E293" s="303" t="e">
        <f>VLOOKUP('CURVA ABC'!#REF!,'Plan. Orçamentária'!$D$15:$L$75,7,FALSE)</f>
        <v>#REF!</v>
      </c>
      <c r="F293" s="304" t="e">
        <f>'CURVA ABC'!#REF!</f>
        <v>#REF!</v>
      </c>
      <c r="G293" s="304" t="e">
        <f>'CURVA ABC'!#REF!</f>
        <v>#REF!</v>
      </c>
      <c r="H293" s="305" t="e">
        <f t="shared" ca="1" si="6"/>
        <v>#REF!</v>
      </c>
      <c r="I293" s="306"/>
      <c r="J293" s="307"/>
      <c r="L293" s="548" t="e">
        <f>'CURVA ABC'!#REF!</f>
        <v>#REF!</v>
      </c>
    </row>
    <row r="294" spans="1:12" s="311" customFormat="1" hidden="1">
      <c r="A294" s="300" t="e">
        <f>'CURVA ABC'!#REF!</f>
        <v>#REF!</v>
      </c>
      <c r="B294" s="301" t="e">
        <f>'CURVA ABC'!#REF!</f>
        <v>#REF!</v>
      </c>
      <c r="C294" s="301" t="e">
        <f>'CURVA ABC'!#REF!</f>
        <v>#REF!</v>
      </c>
      <c r="D294" s="302" t="e">
        <f>'CURVA ABC'!#REF!</f>
        <v>#REF!</v>
      </c>
      <c r="E294" s="303" t="e">
        <f>VLOOKUP('CURVA ABC'!#REF!,'Plan. Orçamentária'!$D$15:$L$75,7,FALSE)</f>
        <v>#REF!</v>
      </c>
      <c r="F294" s="304" t="e">
        <f>'CURVA ABC'!#REF!</f>
        <v>#REF!</v>
      </c>
      <c r="G294" s="304" t="e">
        <f>'CURVA ABC'!#REF!</f>
        <v>#REF!</v>
      </c>
      <c r="H294" s="305" t="e">
        <f t="shared" ca="1" si="6"/>
        <v>#REF!</v>
      </c>
      <c r="I294" s="306"/>
      <c r="J294" s="307"/>
      <c r="K294" s="149"/>
      <c r="L294" s="548" t="e">
        <f>'CURVA ABC'!#REF!</f>
        <v>#REF!</v>
      </c>
    </row>
    <row r="295" spans="1:12" s="149" customFormat="1" hidden="1">
      <c r="A295" s="300" t="e">
        <f>'CURVA ABC'!#REF!</f>
        <v>#REF!</v>
      </c>
      <c r="B295" s="301" t="e">
        <f>'CURVA ABC'!#REF!</f>
        <v>#REF!</v>
      </c>
      <c r="C295" s="301" t="e">
        <f>'CURVA ABC'!#REF!</f>
        <v>#REF!</v>
      </c>
      <c r="D295" s="302" t="e">
        <f>'CURVA ABC'!#REF!</f>
        <v>#REF!</v>
      </c>
      <c r="E295" s="303" t="e">
        <f>VLOOKUP('CURVA ABC'!#REF!,'Plan. Orçamentária'!$D$15:$L$75,7,FALSE)</f>
        <v>#REF!</v>
      </c>
      <c r="F295" s="304" t="e">
        <f>'CURVA ABC'!#REF!</f>
        <v>#REF!</v>
      </c>
      <c r="G295" s="304" t="e">
        <f>'CURVA ABC'!#REF!</f>
        <v>#REF!</v>
      </c>
      <c r="H295" s="305" t="e">
        <f t="shared" ca="1" si="6"/>
        <v>#REF!</v>
      </c>
      <c r="I295" s="306"/>
      <c r="J295" s="307"/>
      <c r="L295" s="548" t="e">
        <f>'CURVA ABC'!#REF!</f>
        <v>#REF!</v>
      </c>
    </row>
    <row r="296" spans="1:12" s="149" customFormat="1" hidden="1">
      <c r="A296" s="300" t="e">
        <f>'CURVA ABC'!#REF!</f>
        <v>#REF!</v>
      </c>
      <c r="B296" s="301" t="e">
        <f>'CURVA ABC'!#REF!</f>
        <v>#REF!</v>
      </c>
      <c r="C296" s="301" t="e">
        <f>'CURVA ABC'!#REF!</f>
        <v>#REF!</v>
      </c>
      <c r="D296" s="302" t="e">
        <f>'CURVA ABC'!#REF!</f>
        <v>#REF!</v>
      </c>
      <c r="E296" s="303" t="e">
        <f>VLOOKUP('CURVA ABC'!#REF!,'Plan. Orçamentária'!$D$15:$L$75,7,FALSE)</f>
        <v>#REF!</v>
      </c>
      <c r="F296" s="304" t="e">
        <f>'CURVA ABC'!#REF!</f>
        <v>#REF!</v>
      </c>
      <c r="G296" s="304" t="e">
        <f>'CURVA ABC'!#REF!</f>
        <v>#REF!</v>
      </c>
      <c r="H296" s="305" t="e">
        <f t="shared" ca="1" si="6"/>
        <v>#REF!</v>
      </c>
      <c r="I296" s="306"/>
      <c r="J296" s="307"/>
      <c r="L296" s="548" t="e">
        <f>'CURVA ABC'!#REF!</f>
        <v>#REF!</v>
      </c>
    </row>
    <row r="297" spans="1:12" s="149" customFormat="1" hidden="1">
      <c r="A297" s="300" t="e">
        <f>'CURVA ABC'!#REF!</f>
        <v>#REF!</v>
      </c>
      <c r="B297" s="301" t="e">
        <f>'CURVA ABC'!#REF!</f>
        <v>#REF!</v>
      </c>
      <c r="C297" s="301" t="e">
        <f>'CURVA ABC'!#REF!</f>
        <v>#REF!</v>
      </c>
      <c r="D297" s="302" t="e">
        <f>'CURVA ABC'!#REF!</f>
        <v>#REF!</v>
      </c>
      <c r="E297" s="303" t="e">
        <f>VLOOKUP('CURVA ABC'!#REF!,'Plan. Orçamentária'!$D$15:$L$75,7,FALSE)</f>
        <v>#REF!</v>
      </c>
      <c r="F297" s="304" t="e">
        <f>'CURVA ABC'!#REF!</f>
        <v>#REF!</v>
      </c>
      <c r="G297" s="304" t="e">
        <f>'CURVA ABC'!#REF!</f>
        <v>#REF!</v>
      </c>
      <c r="H297" s="305" t="e">
        <f t="shared" ca="1" si="6"/>
        <v>#REF!</v>
      </c>
      <c r="I297" s="306"/>
      <c r="J297" s="307"/>
      <c r="L297" s="548" t="e">
        <f>'CURVA ABC'!#REF!</f>
        <v>#REF!</v>
      </c>
    </row>
    <row r="298" spans="1:12" s="149" customFormat="1" hidden="1">
      <c r="A298" s="300" t="e">
        <f>'CURVA ABC'!#REF!</f>
        <v>#REF!</v>
      </c>
      <c r="B298" s="301" t="e">
        <f>'CURVA ABC'!#REF!</f>
        <v>#REF!</v>
      </c>
      <c r="C298" s="301" t="e">
        <f>'CURVA ABC'!#REF!</f>
        <v>#REF!</v>
      </c>
      <c r="D298" s="302" t="e">
        <f>'CURVA ABC'!#REF!</f>
        <v>#REF!</v>
      </c>
      <c r="E298" s="303" t="e">
        <f>VLOOKUP('CURVA ABC'!#REF!,'Plan. Orçamentária'!$D$15:$L$75,7,FALSE)</f>
        <v>#REF!</v>
      </c>
      <c r="F298" s="304" t="e">
        <f>'CURVA ABC'!#REF!</f>
        <v>#REF!</v>
      </c>
      <c r="G298" s="304" t="e">
        <f>'CURVA ABC'!#REF!</f>
        <v>#REF!</v>
      </c>
      <c r="H298" s="305" t="e">
        <f t="shared" ca="1" si="6"/>
        <v>#REF!</v>
      </c>
      <c r="I298" s="306"/>
      <c r="J298" s="307"/>
      <c r="L298" s="548" t="e">
        <f>'CURVA ABC'!#REF!</f>
        <v>#REF!</v>
      </c>
    </row>
    <row r="299" spans="1:12" s="149" customFormat="1" hidden="1">
      <c r="A299" s="300" t="e">
        <f>'CURVA ABC'!#REF!</f>
        <v>#REF!</v>
      </c>
      <c r="B299" s="301" t="e">
        <f>'CURVA ABC'!#REF!</f>
        <v>#REF!</v>
      </c>
      <c r="C299" s="301" t="e">
        <f>'CURVA ABC'!#REF!</f>
        <v>#REF!</v>
      </c>
      <c r="D299" s="302" t="e">
        <f>'CURVA ABC'!#REF!</f>
        <v>#REF!</v>
      </c>
      <c r="E299" s="303" t="e">
        <f>VLOOKUP('CURVA ABC'!#REF!,'Plan. Orçamentária'!$D$15:$L$75,7,FALSE)</f>
        <v>#REF!</v>
      </c>
      <c r="F299" s="304" t="e">
        <f>'CURVA ABC'!#REF!</f>
        <v>#REF!</v>
      </c>
      <c r="G299" s="304" t="e">
        <f>'CURVA ABC'!#REF!</f>
        <v>#REF!</v>
      </c>
      <c r="H299" s="305" t="e">
        <f t="shared" ca="1" si="6"/>
        <v>#REF!</v>
      </c>
      <c r="I299" s="306"/>
      <c r="J299" s="307"/>
      <c r="L299" s="548" t="e">
        <f>'CURVA ABC'!#REF!</f>
        <v>#REF!</v>
      </c>
    </row>
    <row r="300" spans="1:12" s="149" customFormat="1" hidden="1">
      <c r="A300" s="300" t="e">
        <f>'CURVA ABC'!#REF!</f>
        <v>#REF!</v>
      </c>
      <c r="B300" s="301" t="e">
        <f>'CURVA ABC'!#REF!</f>
        <v>#REF!</v>
      </c>
      <c r="C300" s="301" t="e">
        <f>'CURVA ABC'!#REF!</f>
        <v>#REF!</v>
      </c>
      <c r="D300" s="302" t="e">
        <f>'CURVA ABC'!#REF!</f>
        <v>#REF!</v>
      </c>
      <c r="E300" s="303" t="e">
        <f>VLOOKUP('CURVA ABC'!#REF!,'Plan. Orçamentária'!$D$15:$L$75,7,FALSE)</f>
        <v>#REF!</v>
      </c>
      <c r="F300" s="304" t="e">
        <f>'CURVA ABC'!#REF!</f>
        <v>#REF!</v>
      </c>
      <c r="G300" s="304" t="e">
        <f>'CURVA ABC'!#REF!</f>
        <v>#REF!</v>
      </c>
      <c r="H300" s="305" t="e">
        <f t="shared" ca="1" si="6"/>
        <v>#REF!</v>
      </c>
      <c r="I300" s="306"/>
      <c r="J300" s="307"/>
      <c r="L300" s="548" t="e">
        <f>'CURVA ABC'!#REF!</f>
        <v>#REF!</v>
      </c>
    </row>
    <row r="301" spans="1:12" s="149" customFormat="1" hidden="1">
      <c r="A301" s="300" t="e">
        <f>'CURVA ABC'!#REF!</f>
        <v>#REF!</v>
      </c>
      <c r="B301" s="301" t="e">
        <f>'CURVA ABC'!#REF!</f>
        <v>#REF!</v>
      </c>
      <c r="C301" s="301" t="e">
        <f>'CURVA ABC'!#REF!</f>
        <v>#REF!</v>
      </c>
      <c r="D301" s="302" t="e">
        <f>'CURVA ABC'!#REF!</f>
        <v>#REF!</v>
      </c>
      <c r="E301" s="303" t="e">
        <f>VLOOKUP('CURVA ABC'!#REF!,'Plan. Orçamentária'!$D$15:$L$75,7,FALSE)</f>
        <v>#REF!</v>
      </c>
      <c r="F301" s="304" t="e">
        <f>'CURVA ABC'!#REF!</f>
        <v>#REF!</v>
      </c>
      <c r="G301" s="304" t="e">
        <f>'CURVA ABC'!#REF!</f>
        <v>#REF!</v>
      </c>
      <c r="H301" s="305" t="e">
        <f t="shared" ca="1" si="6"/>
        <v>#REF!</v>
      </c>
      <c r="I301" s="306"/>
      <c r="J301" s="307"/>
      <c r="L301" s="548" t="e">
        <f>'CURVA ABC'!#REF!</f>
        <v>#REF!</v>
      </c>
    </row>
    <row r="302" spans="1:12" s="149" customFormat="1" hidden="1">
      <c r="A302" s="300" t="e">
        <f>'CURVA ABC'!#REF!</f>
        <v>#REF!</v>
      </c>
      <c r="B302" s="301" t="e">
        <f>'CURVA ABC'!#REF!</f>
        <v>#REF!</v>
      </c>
      <c r="C302" s="301" t="e">
        <f>'CURVA ABC'!#REF!</f>
        <v>#REF!</v>
      </c>
      <c r="D302" s="302" t="e">
        <f>'CURVA ABC'!#REF!</f>
        <v>#REF!</v>
      </c>
      <c r="E302" s="303" t="e">
        <f>VLOOKUP('CURVA ABC'!#REF!,'Plan. Orçamentária'!$D$15:$L$75,7,FALSE)</f>
        <v>#REF!</v>
      </c>
      <c r="F302" s="304" t="e">
        <f>'CURVA ABC'!#REF!</f>
        <v>#REF!</v>
      </c>
      <c r="G302" s="304" t="e">
        <f>'CURVA ABC'!#REF!</f>
        <v>#REF!</v>
      </c>
      <c r="H302" s="305" t="e">
        <f t="shared" ca="1" si="6"/>
        <v>#REF!</v>
      </c>
      <c r="I302" s="306"/>
      <c r="J302" s="307"/>
      <c r="L302" s="548" t="e">
        <f>'CURVA ABC'!#REF!</f>
        <v>#REF!</v>
      </c>
    </row>
    <row r="303" spans="1:12" s="149" customFormat="1" hidden="1">
      <c r="A303" s="300" t="e">
        <f>'CURVA ABC'!#REF!</f>
        <v>#REF!</v>
      </c>
      <c r="B303" s="301" t="e">
        <f>'CURVA ABC'!#REF!</f>
        <v>#REF!</v>
      </c>
      <c r="C303" s="301" t="e">
        <f>'CURVA ABC'!#REF!</f>
        <v>#REF!</v>
      </c>
      <c r="D303" s="302" t="e">
        <f>'CURVA ABC'!#REF!</f>
        <v>#REF!</v>
      </c>
      <c r="E303" s="303" t="e">
        <f>VLOOKUP('CURVA ABC'!#REF!,'Plan. Orçamentária'!$D$15:$L$75,7,FALSE)</f>
        <v>#REF!</v>
      </c>
      <c r="F303" s="304" t="e">
        <f>'CURVA ABC'!#REF!</f>
        <v>#REF!</v>
      </c>
      <c r="G303" s="304" t="e">
        <f>'CURVA ABC'!#REF!</f>
        <v>#REF!</v>
      </c>
      <c r="H303" s="305" t="e">
        <f t="shared" ca="1" si="6"/>
        <v>#REF!</v>
      </c>
      <c r="I303" s="306"/>
      <c r="J303" s="307"/>
      <c r="L303" s="548" t="e">
        <f>'CURVA ABC'!#REF!</f>
        <v>#REF!</v>
      </c>
    </row>
    <row r="304" spans="1:12" s="149" customFormat="1" hidden="1">
      <c r="A304" s="300" t="e">
        <f>'CURVA ABC'!#REF!</f>
        <v>#REF!</v>
      </c>
      <c r="B304" s="301" t="e">
        <f>'CURVA ABC'!#REF!</f>
        <v>#REF!</v>
      </c>
      <c r="C304" s="301" t="e">
        <f>'CURVA ABC'!#REF!</f>
        <v>#REF!</v>
      </c>
      <c r="D304" s="302" t="e">
        <f>'CURVA ABC'!#REF!</f>
        <v>#REF!</v>
      </c>
      <c r="E304" s="303" t="e">
        <f>VLOOKUP('CURVA ABC'!#REF!,'Plan. Orçamentária'!$D$15:$L$75,7,FALSE)</f>
        <v>#REF!</v>
      </c>
      <c r="F304" s="304" t="e">
        <f>'CURVA ABC'!#REF!</f>
        <v>#REF!</v>
      </c>
      <c r="G304" s="304" t="e">
        <f>'CURVA ABC'!#REF!</f>
        <v>#REF!</v>
      </c>
      <c r="H304" s="305" t="e">
        <f t="shared" ca="1" si="6"/>
        <v>#REF!</v>
      </c>
      <c r="I304" s="306"/>
      <c r="J304" s="307"/>
      <c r="L304" s="548" t="e">
        <f>'CURVA ABC'!#REF!</f>
        <v>#REF!</v>
      </c>
    </row>
    <row r="305" spans="1:12" s="149" customFormat="1" hidden="1">
      <c r="A305" s="300" t="e">
        <f>'CURVA ABC'!#REF!</f>
        <v>#REF!</v>
      </c>
      <c r="B305" s="301" t="e">
        <f>'CURVA ABC'!#REF!</f>
        <v>#REF!</v>
      </c>
      <c r="C305" s="301" t="e">
        <f>'CURVA ABC'!#REF!</f>
        <v>#REF!</v>
      </c>
      <c r="D305" s="302" t="e">
        <f>'CURVA ABC'!#REF!</f>
        <v>#REF!</v>
      </c>
      <c r="E305" s="303" t="e">
        <f>VLOOKUP('CURVA ABC'!#REF!,'Plan. Orçamentária'!$D$15:$L$75,7,FALSE)</f>
        <v>#REF!</v>
      </c>
      <c r="F305" s="304" t="e">
        <f>'CURVA ABC'!#REF!</f>
        <v>#REF!</v>
      </c>
      <c r="G305" s="304" t="e">
        <f>'CURVA ABC'!#REF!</f>
        <v>#REF!</v>
      </c>
      <c r="H305" s="305" t="e">
        <f t="shared" ca="1" si="6"/>
        <v>#REF!</v>
      </c>
      <c r="I305" s="306"/>
      <c r="J305" s="307"/>
      <c r="L305" s="548" t="e">
        <f>'CURVA ABC'!#REF!</f>
        <v>#REF!</v>
      </c>
    </row>
    <row r="306" spans="1:12" s="149" customFormat="1" hidden="1">
      <c r="A306" s="300" t="e">
        <f>'CURVA ABC'!#REF!</f>
        <v>#REF!</v>
      </c>
      <c r="B306" s="301" t="e">
        <f>'CURVA ABC'!#REF!</f>
        <v>#REF!</v>
      </c>
      <c r="C306" s="301" t="e">
        <f>'CURVA ABC'!#REF!</f>
        <v>#REF!</v>
      </c>
      <c r="D306" s="302" t="e">
        <f>'CURVA ABC'!#REF!</f>
        <v>#REF!</v>
      </c>
      <c r="E306" s="303" t="e">
        <f>VLOOKUP('CURVA ABC'!#REF!,'Plan. Orçamentária'!$D$15:$L$75,7,FALSE)</f>
        <v>#REF!</v>
      </c>
      <c r="F306" s="304" t="e">
        <f>'CURVA ABC'!#REF!</f>
        <v>#REF!</v>
      </c>
      <c r="G306" s="304" t="e">
        <f>'CURVA ABC'!#REF!</f>
        <v>#REF!</v>
      </c>
      <c r="H306" s="305" t="e">
        <f t="shared" ca="1" si="6"/>
        <v>#REF!</v>
      </c>
      <c r="I306" s="306"/>
      <c r="J306" s="307"/>
      <c r="L306" s="548" t="e">
        <f>'CURVA ABC'!#REF!</f>
        <v>#REF!</v>
      </c>
    </row>
    <row r="307" spans="1:12" s="149" customFormat="1" hidden="1">
      <c r="A307" s="300" t="e">
        <f>'CURVA ABC'!#REF!</f>
        <v>#REF!</v>
      </c>
      <c r="B307" s="301" t="e">
        <f>'CURVA ABC'!#REF!</f>
        <v>#REF!</v>
      </c>
      <c r="C307" s="301" t="e">
        <f>'CURVA ABC'!#REF!</f>
        <v>#REF!</v>
      </c>
      <c r="D307" s="302" t="e">
        <f>'CURVA ABC'!#REF!</f>
        <v>#REF!</v>
      </c>
      <c r="E307" s="303" t="e">
        <f>VLOOKUP('CURVA ABC'!#REF!,'Plan. Orçamentária'!$D$15:$L$75,7,FALSE)</f>
        <v>#REF!</v>
      </c>
      <c r="F307" s="304" t="e">
        <f>'CURVA ABC'!#REF!</f>
        <v>#REF!</v>
      </c>
      <c r="G307" s="304" t="e">
        <f>'CURVA ABC'!#REF!</f>
        <v>#REF!</v>
      </c>
      <c r="H307" s="305" t="e">
        <f t="shared" ca="1" si="6"/>
        <v>#REF!</v>
      </c>
      <c r="I307" s="306"/>
      <c r="J307" s="307"/>
      <c r="L307" s="548" t="e">
        <f>'CURVA ABC'!#REF!</f>
        <v>#REF!</v>
      </c>
    </row>
    <row r="308" spans="1:12" s="149" customFormat="1" hidden="1">
      <c r="A308" s="300" t="e">
        <f>'CURVA ABC'!#REF!</f>
        <v>#REF!</v>
      </c>
      <c r="B308" s="301" t="e">
        <f>'CURVA ABC'!#REF!</f>
        <v>#REF!</v>
      </c>
      <c r="C308" s="301" t="e">
        <f>'CURVA ABC'!#REF!</f>
        <v>#REF!</v>
      </c>
      <c r="D308" s="302" t="e">
        <f>'CURVA ABC'!#REF!</f>
        <v>#REF!</v>
      </c>
      <c r="E308" s="303" t="e">
        <f>VLOOKUP('CURVA ABC'!#REF!,'Plan. Orçamentária'!$D$15:$L$75,7,FALSE)</f>
        <v>#REF!</v>
      </c>
      <c r="F308" s="304" t="e">
        <f>'CURVA ABC'!#REF!</f>
        <v>#REF!</v>
      </c>
      <c r="G308" s="304" t="e">
        <f>'CURVA ABC'!#REF!</f>
        <v>#REF!</v>
      </c>
      <c r="H308" s="305" t="e">
        <f t="shared" ca="1" si="6"/>
        <v>#REF!</v>
      </c>
      <c r="I308" s="306"/>
      <c r="J308" s="307"/>
      <c r="L308" s="548" t="e">
        <f>'CURVA ABC'!#REF!</f>
        <v>#REF!</v>
      </c>
    </row>
    <row r="309" spans="1:12" s="149" customFormat="1" hidden="1">
      <c r="A309" s="300" t="e">
        <f>'CURVA ABC'!#REF!</f>
        <v>#REF!</v>
      </c>
      <c r="B309" s="301" t="e">
        <f>'CURVA ABC'!#REF!</f>
        <v>#REF!</v>
      </c>
      <c r="C309" s="301" t="e">
        <f>'CURVA ABC'!#REF!</f>
        <v>#REF!</v>
      </c>
      <c r="D309" s="302" t="e">
        <f>'CURVA ABC'!#REF!</f>
        <v>#REF!</v>
      </c>
      <c r="E309" s="303" t="e">
        <f>VLOOKUP('CURVA ABC'!#REF!,'Plan. Orçamentária'!$D$15:$L$75,7,FALSE)</f>
        <v>#REF!</v>
      </c>
      <c r="F309" s="304" t="e">
        <f>'CURVA ABC'!#REF!</f>
        <v>#REF!</v>
      </c>
      <c r="G309" s="304" t="e">
        <f>'CURVA ABC'!#REF!</f>
        <v>#REF!</v>
      </c>
      <c r="H309" s="305" t="e">
        <f t="shared" ca="1" si="6"/>
        <v>#REF!</v>
      </c>
      <c r="I309" s="306"/>
      <c r="J309" s="307"/>
      <c r="L309" s="548" t="e">
        <f>'CURVA ABC'!#REF!</f>
        <v>#REF!</v>
      </c>
    </row>
    <row r="310" spans="1:12" s="149" customFormat="1" hidden="1">
      <c r="A310" s="300" t="e">
        <f>'CURVA ABC'!#REF!</f>
        <v>#REF!</v>
      </c>
      <c r="B310" s="301" t="e">
        <f>'CURVA ABC'!#REF!</f>
        <v>#REF!</v>
      </c>
      <c r="C310" s="301" t="e">
        <f>'CURVA ABC'!#REF!</f>
        <v>#REF!</v>
      </c>
      <c r="D310" s="302" t="e">
        <f>'CURVA ABC'!#REF!</f>
        <v>#REF!</v>
      </c>
      <c r="E310" s="303" t="e">
        <f>VLOOKUP('CURVA ABC'!#REF!,'Plan. Orçamentária'!$D$15:$L$75,7,FALSE)</f>
        <v>#REF!</v>
      </c>
      <c r="F310" s="304" t="e">
        <f>'CURVA ABC'!#REF!</f>
        <v>#REF!</v>
      </c>
      <c r="G310" s="304" t="e">
        <f>'CURVA ABC'!#REF!</f>
        <v>#REF!</v>
      </c>
      <c r="H310" s="305" t="e">
        <f t="shared" ca="1" si="6"/>
        <v>#REF!</v>
      </c>
      <c r="I310" s="306"/>
      <c r="J310" s="307"/>
      <c r="L310" s="548" t="e">
        <f>'CURVA ABC'!#REF!</f>
        <v>#REF!</v>
      </c>
    </row>
    <row r="311" spans="1:12" s="149" customFormat="1" hidden="1">
      <c r="A311" s="300" t="e">
        <f>'CURVA ABC'!#REF!</f>
        <v>#REF!</v>
      </c>
      <c r="B311" s="301" t="e">
        <f>'CURVA ABC'!#REF!</f>
        <v>#REF!</v>
      </c>
      <c r="C311" s="301" t="e">
        <f>'CURVA ABC'!#REF!</f>
        <v>#REF!</v>
      </c>
      <c r="D311" s="302" t="e">
        <f>'CURVA ABC'!#REF!</f>
        <v>#REF!</v>
      </c>
      <c r="E311" s="303" t="e">
        <f>VLOOKUP('CURVA ABC'!#REF!,'Plan. Orçamentária'!$D$15:$L$75,7,FALSE)</f>
        <v>#REF!</v>
      </c>
      <c r="F311" s="304" t="e">
        <f>'CURVA ABC'!#REF!</f>
        <v>#REF!</v>
      </c>
      <c r="G311" s="304" t="e">
        <f>'CURVA ABC'!#REF!</f>
        <v>#REF!</v>
      </c>
      <c r="H311" s="305" t="e">
        <f t="shared" ca="1" si="6"/>
        <v>#REF!</v>
      </c>
      <c r="I311" s="306"/>
      <c r="J311" s="307"/>
      <c r="L311" s="548" t="e">
        <f>'CURVA ABC'!#REF!</f>
        <v>#REF!</v>
      </c>
    </row>
    <row r="312" spans="1:12" s="149" customFormat="1" hidden="1">
      <c r="A312" s="300" t="e">
        <f>'CURVA ABC'!#REF!</f>
        <v>#REF!</v>
      </c>
      <c r="B312" s="301" t="e">
        <f>'CURVA ABC'!#REF!</f>
        <v>#REF!</v>
      </c>
      <c r="C312" s="301" t="e">
        <f>'CURVA ABC'!#REF!</f>
        <v>#REF!</v>
      </c>
      <c r="D312" s="302" t="e">
        <f>'CURVA ABC'!#REF!</f>
        <v>#REF!</v>
      </c>
      <c r="E312" s="303" t="e">
        <f>VLOOKUP('CURVA ABC'!#REF!,'Plan. Orçamentária'!$D$15:$L$75,7,FALSE)</f>
        <v>#REF!</v>
      </c>
      <c r="F312" s="304" t="e">
        <f>'CURVA ABC'!#REF!</f>
        <v>#REF!</v>
      </c>
      <c r="G312" s="304" t="e">
        <f>'CURVA ABC'!#REF!</f>
        <v>#REF!</v>
      </c>
      <c r="H312" s="305" t="e">
        <f t="shared" ca="1" si="6"/>
        <v>#REF!</v>
      </c>
      <c r="I312" s="306"/>
      <c r="J312" s="307"/>
      <c r="L312" s="548" t="e">
        <f>'CURVA ABC'!#REF!</f>
        <v>#REF!</v>
      </c>
    </row>
    <row r="313" spans="1:12" s="149" customFormat="1" hidden="1">
      <c r="A313" s="300" t="e">
        <f>'CURVA ABC'!#REF!</f>
        <v>#REF!</v>
      </c>
      <c r="B313" s="301" t="e">
        <f>'CURVA ABC'!#REF!</f>
        <v>#REF!</v>
      </c>
      <c r="C313" s="301" t="e">
        <f>'CURVA ABC'!#REF!</f>
        <v>#REF!</v>
      </c>
      <c r="D313" s="302" t="e">
        <f>'CURVA ABC'!#REF!</f>
        <v>#REF!</v>
      </c>
      <c r="E313" s="303" t="e">
        <f>VLOOKUP('CURVA ABC'!#REF!,'Plan. Orçamentária'!$D$15:$L$75,7,FALSE)</f>
        <v>#REF!</v>
      </c>
      <c r="F313" s="304" t="e">
        <f>'CURVA ABC'!#REF!</f>
        <v>#REF!</v>
      </c>
      <c r="G313" s="304" t="e">
        <f>'CURVA ABC'!#REF!</f>
        <v>#REF!</v>
      </c>
      <c r="H313" s="305" t="e">
        <f t="shared" ca="1" si="6"/>
        <v>#REF!</v>
      </c>
      <c r="I313" s="306"/>
      <c r="J313" s="307"/>
      <c r="L313" s="548" t="e">
        <f>'CURVA ABC'!#REF!</f>
        <v>#REF!</v>
      </c>
    </row>
    <row r="314" spans="1:12" s="149" customFormat="1" hidden="1">
      <c r="A314" s="300" t="e">
        <f>'CURVA ABC'!#REF!</f>
        <v>#REF!</v>
      </c>
      <c r="B314" s="301" t="e">
        <f>'CURVA ABC'!#REF!</f>
        <v>#REF!</v>
      </c>
      <c r="C314" s="301" t="e">
        <f>'CURVA ABC'!#REF!</f>
        <v>#REF!</v>
      </c>
      <c r="D314" s="302" t="e">
        <f>'CURVA ABC'!#REF!</f>
        <v>#REF!</v>
      </c>
      <c r="E314" s="303" t="e">
        <f>VLOOKUP('CURVA ABC'!#REF!,'Plan. Orçamentária'!$D$15:$L$75,7,FALSE)</f>
        <v>#REF!</v>
      </c>
      <c r="F314" s="304" t="e">
        <f>'CURVA ABC'!#REF!</f>
        <v>#REF!</v>
      </c>
      <c r="G314" s="304" t="e">
        <f>'CURVA ABC'!#REF!</f>
        <v>#REF!</v>
      </c>
      <c r="H314" s="305" t="e">
        <f t="shared" ca="1" si="6"/>
        <v>#REF!</v>
      </c>
      <c r="I314" s="306"/>
      <c r="J314" s="307"/>
      <c r="L314" s="548" t="e">
        <f>'CURVA ABC'!#REF!</f>
        <v>#REF!</v>
      </c>
    </row>
    <row r="315" spans="1:12" s="311" customFormat="1" hidden="1">
      <c r="A315" s="300" t="e">
        <f>'CURVA ABC'!#REF!</f>
        <v>#REF!</v>
      </c>
      <c r="B315" s="301" t="e">
        <f>'CURVA ABC'!#REF!</f>
        <v>#REF!</v>
      </c>
      <c r="C315" s="301" t="e">
        <f>'CURVA ABC'!#REF!</f>
        <v>#REF!</v>
      </c>
      <c r="D315" s="302" t="e">
        <f>'CURVA ABC'!#REF!</f>
        <v>#REF!</v>
      </c>
      <c r="E315" s="303" t="e">
        <f>VLOOKUP('CURVA ABC'!#REF!,'Plan. Orçamentária'!$D$15:$L$75,7,FALSE)</f>
        <v>#REF!</v>
      </c>
      <c r="F315" s="304" t="e">
        <f>'CURVA ABC'!#REF!</f>
        <v>#REF!</v>
      </c>
      <c r="G315" s="304" t="e">
        <f>'CURVA ABC'!#REF!</f>
        <v>#REF!</v>
      </c>
      <c r="H315" s="305" t="e">
        <f t="shared" ca="1" si="6"/>
        <v>#REF!</v>
      </c>
      <c r="I315" s="306"/>
      <c r="J315" s="307"/>
      <c r="K315" s="149"/>
      <c r="L315" s="548" t="e">
        <f>'CURVA ABC'!#REF!</f>
        <v>#REF!</v>
      </c>
    </row>
    <row r="316" spans="1:12" s="149" customFormat="1" hidden="1">
      <c r="A316" s="300" t="e">
        <f>'CURVA ABC'!#REF!</f>
        <v>#REF!</v>
      </c>
      <c r="B316" s="301" t="e">
        <f>'CURVA ABC'!#REF!</f>
        <v>#REF!</v>
      </c>
      <c r="C316" s="301" t="e">
        <f>'CURVA ABC'!#REF!</f>
        <v>#REF!</v>
      </c>
      <c r="D316" s="302" t="e">
        <f>'CURVA ABC'!#REF!</f>
        <v>#REF!</v>
      </c>
      <c r="E316" s="303" t="e">
        <f>VLOOKUP('CURVA ABC'!#REF!,'Plan. Orçamentária'!$D$15:$L$75,7,FALSE)</f>
        <v>#REF!</v>
      </c>
      <c r="F316" s="304" t="e">
        <f>'CURVA ABC'!#REF!</f>
        <v>#REF!</v>
      </c>
      <c r="G316" s="304" t="e">
        <f>'CURVA ABC'!#REF!</f>
        <v>#REF!</v>
      </c>
      <c r="H316" s="305" t="e">
        <f t="shared" ca="1" si="6"/>
        <v>#REF!</v>
      </c>
      <c r="I316" s="306"/>
      <c r="J316" s="307"/>
      <c r="L316" s="548" t="e">
        <f>'CURVA ABC'!#REF!</f>
        <v>#REF!</v>
      </c>
    </row>
    <row r="317" spans="1:12" s="149" customFormat="1" hidden="1">
      <c r="A317" s="300" t="e">
        <f>'CURVA ABC'!#REF!</f>
        <v>#REF!</v>
      </c>
      <c r="B317" s="301" t="e">
        <f>'CURVA ABC'!#REF!</f>
        <v>#REF!</v>
      </c>
      <c r="C317" s="301" t="e">
        <f>'CURVA ABC'!#REF!</f>
        <v>#REF!</v>
      </c>
      <c r="D317" s="302" t="e">
        <f>'CURVA ABC'!#REF!</f>
        <v>#REF!</v>
      </c>
      <c r="E317" s="303" t="e">
        <f>VLOOKUP('CURVA ABC'!#REF!,'Plan. Orçamentária'!$D$15:$L$75,7,FALSE)</f>
        <v>#REF!</v>
      </c>
      <c r="F317" s="304" t="e">
        <f>'CURVA ABC'!#REF!</f>
        <v>#REF!</v>
      </c>
      <c r="G317" s="304" t="e">
        <f>'CURVA ABC'!#REF!</f>
        <v>#REF!</v>
      </c>
      <c r="H317" s="305" t="e">
        <f t="shared" ca="1" si="6"/>
        <v>#REF!</v>
      </c>
      <c r="I317" s="306"/>
      <c r="J317" s="307"/>
      <c r="L317" s="548" t="e">
        <f>'CURVA ABC'!#REF!</f>
        <v>#REF!</v>
      </c>
    </row>
    <row r="318" spans="1:12" s="311" customFormat="1" hidden="1">
      <c r="A318" s="300" t="e">
        <f>'CURVA ABC'!#REF!</f>
        <v>#REF!</v>
      </c>
      <c r="B318" s="301" t="e">
        <f>'CURVA ABC'!#REF!</f>
        <v>#REF!</v>
      </c>
      <c r="C318" s="301" t="e">
        <f>'CURVA ABC'!#REF!</f>
        <v>#REF!</v>
      </c>
      <c r="D318" s="302" t="e">
        <f>'CURVA ABC'!#REF!</f>
        <v>#REF!</v>
      </c>
      <c r="E318" s="303" t="e">
        <f>VLOOKUP('CURVA ABC'!#REF!,'Plan. Orçamentária'!$D$15:$L$75,7,FALSE)</f>
        <v>#REF!</v>
      </c>
      <c r="F318" s="304" t="e">
        <f>'CURVA ABC'!#REF!</f>
        <v>#REF!</v>
      </c>
      <c r="G318" s="304" t="e">
        <f>'CURVA ABC'!#REF!</f>
        <v>#REF!</v>
      </c>
      <c r="H318" s="305" t="e">
        <f t="shared" ca="1" si="6"/>
        <v>#REF!</v>
      </c>
      <c r="I318" s="306"/>
      <c r="J318" s="307"/>
      <c r="K318" s="149"/>
      <c r="L318" s="548" t="e">
        <f>'CURVA ABC'!#REF!</f>
        <v>#REF!</v>
      </c>
    </row>
    <row r="319" spans="1:12" s="149" customFormat="1" hidden="1">
      <c r="A319" s="300" t="e">
        <f>'CURVA ABC'!#REF!</f>
        <v>#REF!</v>
      </c>
      <c r="B319" s="301" t="e">
        <f>'CURVA ABC'!#REF!</f>
        <v>#REF!</v>
      </c>
      <c r="C319" s="301" t="e">
        <f>'CURVA ABC'!#REF!</f>
        <v>#REF!</v>
      </c>
      <c r="D319" s="302" t="e">
        <f>'CURVA ABC'!#REF!</f>
        <v>#REF!</v>
      </c>
      <c r="E319" s="303" t="e">
        <f>VLOOKUP('CURVA ABC'!#REF!,'Plan. Orçamentária'!$D$15:$L$75,7,FALSE)</f>
        <v>#REF!</v>
      </c>
      <c r="F319" s="304" t="e">
        <f>'CURVA ABC'!#REF!</f>
        <v>#REF!</v>
      </c>
      <c r="G319" s="304" t="e">
        <f>'CURVA ABC'!#REF!</f>
        <v>#REF!</v>
      </c>
      <c r="H319" s="305" t="e">
        <f t="shared" ca="1" si="6"/>
        <v>#REF!</v>
      </c>
      <c r="I319" s="306"/>
      <c r="J319" s="307"/>
      <c r="L319" s="548" t="e">
        <f>'CURVA ABC'!#REF!</f>
        <v>#REF!</v>
      </c>
    </row>
    <row r="320" spans="1:12" s="149" customFormat="1" hidden="1">
      <c r="A320" s="300" t="e">
        <f>'CURVA ABC'!#REF!</f>
        <v>#REF!</v>
      </c>
      <c r="B320" s="301" t="e">
        <f>'CURVA ABC'!#REF!</f>
        <v>#REF!</v>
      </c>
      <c r="C320" s="301" t="e">
        <f>'CURVA ABC'!#REF!</f>
        <v>#REF!</v>
      </c>
      <c r="D320" s="302" t="e">
        <f>'CURVA ABC'!#REF!</f>
        <v>#REF!</v>
      </c>
      <c r="E320" s="303" t="e">
        <f>VLOOKUP('CURVA ABC'!#REF!,'Plan. Orçamentária'!$D$15:$L$75,7,FALSE)</f>
        <v>#REF!</v>
      </c>
      <c r="F320" s="304" t="e">
        <f>'CURVA ABC'!#REF!</f>
        <v>#REF!</v>
      </c>
      <c r="G320" s="304" t="e">
        <f>'CURVA ABC'!#REF!</f>
        <v>#REF!</v>
      </c>
      <c r="H320" s="305" t="e">
        <f t="shared" ca="1" si="6"/>
        <v>#REF!</v>
      </c>
      <c r="I320" s="306"/>
      <c r="J320" s="307"/>
      <c r="L320" s="548" t="e">
        <f>'CURVA ABC'!#REF!</f>
        <v>#REF!</v>
      </c>
    </row>
    <row r="321" spans="1:12" hidden="1">
      <c r="A321" s="300" t="e">
        <f>'CURVA ABC'!#REF!</f>
        <v>#REF!</v>
      </c>
      <c r="B321" s="301" t="e">
        <f>'CURVA ABC'!#REF!</f>
        <v>#REF!</v>
      </c>
      <c r="C321" s="301" t="e">
        <f>'CURVA ABC'!#REF!</f>
        <v>#REF!</v>
      </c>
      <c r="D321" s="302" t="e">
        <f>'CURVA ABC'!#REF!</f>
        <v>#REF!</v>
      </c>
      <c r="E321" s="303" t="e">
        <f>VLOOKUP('CURVA ABC'!#REF!,'Plan. Orçamentária'!$D$15:$L$75,7,FALSE)</f>
        <v>#REF!</v>
      </c>
      <c r="F321" s="304" t="e">
        <f>'CURVA ABC'!#REF!</f>
        <v>#REF!</v>
      </c>
      <c r="G321" s="304" t="e">
        <f>'CURVA ABC'!#REF!</f>
        <v>#REF!</v>
      </c>
      <c r="H321" s="305" t="e">
        <f t="shared" ca="1" si="6"/>
        <v>#REF!</v>
      </c>
      <c r="I321" s="306"/>
      <c r="J321" s="307"/>
      <c r="K321" s="149"/>
      <c r="L321" s="548" t="e">
        <f>'CURVA ABC'!#REF!</f>
        <v>#REF!</v>
      </c>
    </row>
    <row r="322" spans="1:12" hidden="1">
      <c r="A322" s="300" t="e">
        <f>'CURVA ABC'!#REF!</f>
        <v>#REF!</v>
      </c>
      <c r="B322" s="301" t="e">
        <f>'CURVA ABC'!#REF!</f>
        <v>#REF!</v>
      </c>
      <c r="C322" s="301" t="e">
        <f>'CURVA ABC'!#REF!</f>
        <v>#REF!</v>
      </c>
      <c r="D322" s="302" t="e">
        <f>'CURVA ABC'!#REF!</f>
        <v>#REF!</v>
      </c>
      <c r="E322" s="303" t="e">
        <f>VLOOKUP('CURVA ABC'!#REF!,'Plan. Orçamentária'!$D$15:$L$75,7,FALSE)</f>
        <v>#REF!</v>
      </c>
      <c r="F322" s="304" t="e">
        <f>'CURVA ABC'!#REF!</f>
        <v>#REF!</v>
      </c>
      <c r="G322" s="304" t="e">
        <f>'CURVA ABC'!#REF!</f>
        <v>#REF!</v>
      </c>
      <c r="H322" s="305" t="e">
        <f t="shared" ca="1" si="6"/>
        <v>#REF!</v>
      </c>
      <c r="I322" s="306"/>
      <c r="J322" s="307"/>
      <c r="K322" s="149"/>
      <c r="L322" s="548" t="e">
        <f>'CURVA ABC'!#REF!</f>
        <v>#REF!</v>
      </c>
    </row>
    <row r="323" spans="1:12" hidden="1">
      <c r="A323" s="300" t="e">
        <f>'CURVA ABC'!#REF!</f>
        <v>#REF!</v>
      </c>
      <c r="B323" s="301" t="e">
        <f>'CURVA ABC'!#REF!</f>
        <v>#REF!</v>
      </c>
      <c r="C323" s="301" t="e">
        <f>'CURVA ABC'!#REF!</f>
        <v>#REF!</v>
      </c>
      <c r="D323" s="302" t="e">
        <f>'CURVA ABC'!#REF!</f>
        <v>#REF!</v>
      </c>
      <c r="E323" s="303" t="e">
        <f>VLOOKUP('CURVA ABC'!#REF!,'Plan. Orçamentária'!$D$15:$L$75,7,FALSE)</f>
        <v>#REF!</v>
      </c>
      <c r="F323" s="304" t="e">
        <f>'CURVA ABC'!#REF!</f>
        <v>#REF!</v>
      </c>
      <c r="G323" s="304" t="e">
        <f>'CURVA ABC'!#REF!</f>
        <v>#REF!</v>
      </c>
      <c r="H323" s="305" t="e">
        <f t="shared" ca="1" si="6"/>
        <v>#REF!</v>
      </c>
      <c r="I323" s="306"/>
      <c r="J323" s="307"/>
      <c r="K323" s="149"/>
      <c r="L323" s="548" t="e">
        <f>'CURVA ABC'!#REF!</f>
        <v>#REF!</v>
      </c>
    </row>
    <row r="324" spans="1:12" hidden="1">
      <c r="A324" s="300" t="e">
        <f>'CURVA ABC'!#REF!</f>
        <v>#REF!</v>
      </c>
      <c r="B324" s="301" t="e">
        <f>'CURVA ABC'!#REF!</f>
        <v>#REF!</v>
      </c>
      <c r="C324" s="301" t="e">
        <f>'CURVA ABC'!#REF!</f>
        <v>#REF!</v>
      </c>
      <c r="D324" s="302" t="e">
        <f>'CURVA ABC'!#REF!</f>
        <v>#REF!</v>
      </c>
      <c r="E324" s="303" t="e">
        <f>VLOOKUP('CURVA ABC'!#REF!,'Plan. Orçamentária'!$D$15:$L$75,7,FALSE)</f>
        <v>#REF!</v>
      </c>
      <c r="F324" s="304" t="e">
        <f>'CURVA ABC'!#REF!</f>
        <v>#REF!</v>
      </c>
      <c r="G324" s="304" t="e">
        <f>'CURVA ABC'!#REF!</f>
        <v>#REF!</v>
      </c>
      <c r="H324" s="305" t="e">
        <f t="shared" ca="1" si="6"/>
        <v>#REF!</v>
      </c>
      <c r="I324" s="306"/>
      <c r="J324" s="307"/>
      <c r="K324" s="149"/>
      <c r="L324" s="548" t="e">
        <f>'CURVA ABC'!#REF!</f>
        <v>#REF!</v>
      </c>
    </row>
    <row r="325" spans="1:12" hidden="1">
      <c r="A325" s="300" t="e">
        <f>'CURVA ABC'!#REF!</f>
        <v>#REF!</v>
      </c>
      <c r="B325" s="301" t="e">
        <f>'CURVA ABC'!#REF!</f>
        <v>#REF!</v>
      </c>
      <c r="C325" s="301" t="e">
        <f>'CURVA ABC'!#REF!</f>
        <v>#REF!</v>
      </c>
      <c r="D325" s="302" t="e">
        <f>'CURVA ABC'!#REF!</f>
        <v>#REF!</v>
      </c>
      <c r="E325" s="303" t="e">
        <f>VLOOKUP('CURVA ABC'!#REF!,'Plan. Orçamentária'!$D$15:$L$75,7,FALSE)</f>
        <v>#REF!</v>
      </c>
      <c r="F325" s="304" t="e">
        <f>'CURVA ABC'!#REF!</f>
        <v>#REF!</v>
      </c>
      <c r="G325" s="304" t="e">
        <f>'CURVA ABC'!#REF!</f>
        <v>#REF!</v>
      </c>
      <c r="H325" s="305" t="e">
        <f t="shared" ca="1" si="6"/>
        <v>#REF!</v>
      </c>
      <c r="I325" s="306"/>
      <c r="J325" s="307"/>
      <c r="K325" s="149"/>
      <c r="L325" s="548" t="e">
        <f>'CURVA ABC'!#REF!</f>
        <v>#REF!</v>
      </c>
    </row>
    <row r="327" spans="1:12" ht="72.75" customHeight="1"/>
    <row r="328" spans="1:12">
      <c r="B328" s="365" t="str">
        <f>'CLIENTE-OBJETO'!B15</f>
        <v>DARIO NASCIMENTO</v>
      </c>
    </row>
    <row r="329" spans="1:12">
      <c r="B329" s="366" t="str">
        <f>'CLIENTE-OBJETO'!B16</f>
        <v>ENGENHEIRO CIVIL</v>
      </c>
    </row>
    <row r="330" spans="1:12">
      <c r="B330" s="366" t="str">
        <f>'CLIENTE-OBJETO'!B17</f>
        <v>CREA 5069979311</v>
      </c>
    </row>
  </sheetData>
  <sheetProtection algorithmName="SHA-512" hashValue="AV0dxH2OAP1PBdy63yzmVVMnQV6SJ/E2vDdUMCkI3fxfIVCixVvKveB2p9tTNw4yE002X0YJb4r1v3CDQyEWWg==" saltValue="PwTCSr9Lr4XZ/vR7O5JgoA==" spinCount="100000" sheet="1" formatCells="0" formatColumns="0" formatRows="0" insertColumns="0" insertRows="0" insertHyperlinks="0" deleteColumns="0" deleteRows="0" sort="0" autoFilter="0" pivotTables="0"/>
  <mergeCells count="8">
    <mergeCell ref="H11:H12"/>
    <mergeCell ref="B8:G8"/>
    <mergeCell ref="D10:G10"/>
    <mergeCell ref="A11:A13"/>
    <mergeCell ref="B11:B13"/>
    <mergeCell ref="C11:C13"/>
    <mergeCell ref="D11:F12"/>
    <mergeCell ref="G11:G12"/>
  </mergeCells>
  <conditionalFormatting sqref="E14:H325">
    <cfRule type="cellIs" dxfId="7" priority="2" operator="equal">
      <formula>0</formula>
    </cfRule>
  </conditionalFormatting>
  <conditionalFormatting sqref="H14:H325">
    <cfRule type="cellIs" dxfId="6" priority="3" operator="greaterThan">
      <formula>1</formula>
    </cfRule>
  </conditionalFormatting>
  <dataValidations disablePrompts="1" count="1">
    <dataValidation type="list" allowBlank="1" showInputMessage="1" showErrorMessage="1" sqref="A8 H8 I14:I325" xr:uid="{00000000-0002-0000-0800-000000000000}">
      <formula1>#REF!</formula1>
    </dataValidation>
  </dataValidations>
  <pageMargins left="0.23622047244094491" right="0.23622047244094491" top="0.39370078740157483" bottom="0.74803149606299213" header="0.31496062992125984" footer="0.31496062992125984"/>
  <pageSetup paperSize="9" scale="49" fitToHeight="0" orientation="portrait" r:id="rId1"/>
  <headerFooter scaleWithDoc="0" alignWithMargins="0">
    <oddFooter>&amp;C&amp;6Página &amp;P de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8">
    <tabColor rgb="FF7DD4FF"/>
  </sheetPr>
  <dimension ref="A1:H4094"/>
  <sheetViews>
    <sheetView workbookViewId="0">
      <selection activeCell="H22" sqref="H22:I22"/>
    </sheetView>
  </sheetViews>
  <sheetFormatPr defaultColWidth="8.85546875" defaultRowHeight="15"/>
  <cols>
    <col min="1" max="1" width="11.7109375" style="13" bestFit="1" customWidth="1"/>
    <col min="2" max="2" width="57.85546875" style="34" customWidth="1"/>
    <col min="3" max="3" width="8.85546875" style="12"/>
    <col min="4" max="4" width="9.85546875" style="35" bestFit="1" customWidth="1"/>
    <col min="5" max="6" width="12.7109375" style="35" customWidth="1"/>
    <col min="7" max="7" width="0.28515625" style="6" customWidth="1"/>
    <col min="8" max="16384" width="8.85546875" style="6"/>
  </cols>
  <sheetData>
    <row r="1" spans="1:7" ht="16.5">
      <c r="B1" s="860" t="s">
        <v>330</v>
      </c>
      <c r="C1" s="860"/>
      <c r="D1" s="860"/>
      <c r="E1" s="860"/>
      <c r="F1" s="860"/>
    </row>
    <row r="2" spans="1:7" ht="16.5">
      <c r="A2" s="860" t="s">
        <v>331</v>
      </c>
      <c r="B2" s="860"/>
      <c r="C2" s="860"/>
      <c r="D2" s="860"/>
      <c r="E2" s="860"/>
      <c r="F2" s="860"/>
    </row>
    <row r="3" spans="1:7">
      <c r="A3" s="861" t="s">
        <v>332</v>
      </c>
      <c r="B3" s="861"/>
      <c r="C3" s="861"/>
      <c r="D3" s="861"/>
      <c r="E3" s="861"/>
      <c r="F3" s="861"/>
    </row>
    <row r="4" spans="1:7" ht="15.75">
      <c r="A4" s="862" t="s">
        <v>333</v>
      </c>
      <c r="B4" s="862"/>
      <c r="C4" s="862"/>
      <c r="D4" s="862"/>
      <c r="E4" s="862"/>
      <c r="F4" s="862"/>
    </row>
    <row r="5" spans="1:7">
      <c r="A5" s="14"/>
      <c r="B5"/>
      <c r="C5"/>
      <c r="D5" s="15"/>
      <c r="E5" s="16"/>
      <c r="F5" s="76" t="s">
        <v>334</v>
      </c>
    </row>
    <row r="6" spans="1:7">
      <c r="A6" s="14"/>
      <c r="B6" s="17"/>
      <c r="C6" s="18"/>
      <c r="D6" s="15"/>
      <c r="E6" s="19" t="s">
        <v>335</v>
      </c>
      <c r="F6" s="51" t="s">
        <v>336</v>
      </c>
    </row>
    <row r="7" spans="1:7">
      <c r="A7" s="14"/>
      <c r="B7" s="17"/>
      <c r="C7" s="20" t="s">
        <v>337</v>
      </c>
      <c r="D7" s="21">
        <v>0</v>
      </c>
      <c r="E7" s="650" t="s">
        <v>338</v>
      </c>
      <c r="F7" s="21">
        <v>1.2823</v>
      </c>
    </row>
    <row r="8" spans="1:7" s="12" customFormat="1">
      <c r="A8" s="22" t="s">
        <v>339</v>
      </c>
      <c r="B8" s="23" t="s">
        <v>340</v>
      </c>
      <c r="C8" s="24" t="s">
        <v>341</v>
      </c>
      <c r="D8" s="25" t="s">
        <v>342</v>
      </c>
      <c r="E8" s="25" t="s">
        <v>343</v>
      </c>
      <c r="F8" s="25" t="s">
        <v>344</v>
      </c>
    </row>
    <row r="9" spans="1:7">
      <c r="A9" s="26" t="s">
        <v>345</v>
      </c>
      <c r="B9" s="27" t="s">
        <v>346</v>
      </c>
      <c r="C9" s="28"/>
      <c r="D9" s="29"/>
      <c r="E9" s="29"/>
      <c r="F9" s="29"/>
    </row>
    <row r="10" spans="1:7">
      <c r="A10" s="30" t="s">
        <v>347</v>
      </c>
      <c r="B10" s="31" t="s">
        <v>348</v>
      </c>
      <c r="C10" s="32"/>
      <c r="D10" s="33"/>
      <c r="E10" s="33"/>
      <c r="F10" s="33"/>
    </row>
    <row r="11" spans="1:7" ht="45">
      <c r="A11" s="30" t="s">
        <v>349</v>
      </c>
      <c r="B11" s="31" t="s">
        <v>350</v>
      </c>
      <c r="C11" s="32" t="s">
        <v>351</v>
      </c>
      <c r="D11" s="33"/>
      <c r="E11" s="33">
        <v>7204.93</v>
      </c>
      <c r="F11" s="33">
        <v>7204.93</v>
      </c>
      <c r="G11" s="6">
        <v>15</v>
      </c>
    </row>
    <row r="12" spans="1:7" ht="45">
      <c r="A12" s="30" t="s">
        <v>352</v>
      </c>
      <c r="B12" s="31" t="s">
        <v>353</v>
      </c>
      <c r="C12" s="32" t="s">
        <v>351</v>
      </c>
      <c r="D12" s="33"/>
      <c r="E12" s="33">
        <v>9581.15</v>
      </c>
      <c r="F12" s="33">
        <v>9581.15</v>
      </c>
      <c r="G12" s="6">
        <v>15</v>
      </c>
    </row>
    <row r="13" spans="1:7" ht="45">
      <c r="A13" s="30" t="s">
        <v>354</v>
      </c>
      <c r="B13" s="31" t="s">
        <v>355</v>
      </c>
      <c r="C13" s="32" t="s">
        <v>351</v>
      </c>
      <c r="D13" s="33"/>
      <c r="E13" s="33">
        <v>16366.75</v>
      </c>
      <c r="F13" s="33">
        <v>16366.75</v>
      </c>
      <c r="G13" s="6">
        <v>15</v>
      </c>
    </row>
    <row r="14" spans="1:7" ht="45">
      <c r="A14" s="30" t="s">
        <v>356</v>
      </c>
      <c r="B14" s="31" t="s">
        <v>357</v>
      </c>
      <c r="C14" s="32" t="s">
        <v>351</v>
      </c>
      <c r="D14" s="33"/>
      <c r="E14" s="33">
        <v>22440.73</v>
      </c>
      <c r="F14" s="33">
        <v>22440.73</v>
      </c>
      <c r="G14" s="6">
        <v>15</v>
      </c>
    </row>
    <row r="15" spans="1:7" ht="45">
      <c r="A15" s="30" t="s">
        <v>358</v>
      </c>
      <c r="B15" s="31" t="s">
        <v>359</v>
      </c>
      <c r="C15" s="32" t="s">
        <v>351</v>
      </c>
      <c r="D15" s="33"/>
      <c r="E15" s="33">
        <v>26151.21</v>
      </c>
      <c r="F15" s="33">
        <v>26151.21</v>
      </c>
      <c r="G15" s="6">
        <v>15</v>
      </c>
    </row>
    <row r="16" spans="1:7">
      <c r="A16" s="30" t="s">
        <v>360</v>
      </c>
      <c r="B16" s="31" t="s">
        <v>361</v>
      </c>
      <c r="C16" s="32"/>
      <c r="D16" s="33"/>
      <c r="E16" s="33"/>
      <c r="F16" s="33"/>
    </row>
    <row r="17" spans="1:7" ht="45">
      <c r="A17" s="30" t="s">
        <v>362</v>
      </c>
      <c r="B17" s="31" t="s">
        <v>363</v>
      </c>
      <c r="C17" s="32" t="s">
        <v>351</v>
      </c>
      <c r="D17" s="33"/>
      <c r="E17" s="33">
        <v>9202.36</v>
      </c>
      <c r="F17" s="33">
        <v>9202.36</v>
      </c>
      <c r="G17" s="6">
        <v>15</v>
      </c>
    </row>
    <row r="18" spans="1:7" ht="60">
      <c r="A18" s="30" t="s">
        <v>364</v>
      </c>
      <c r="B18" s="31" t="s">
        <v>365</v>
      </c>
      <c r="C18" s="32" t="s">
        <v>351</v>
      </c>
      <c r="D18" s="33"/>
      <c r="E18" s="33">
        <v>15587.22</v>
      </c>
      <c r="F18" s="33">
        <v>15587.22</v>
      </c>
      <c r="G18" s="6">
        <v>15</v>
      </c>
    </row>
    <row r="19" spans="1:7" ht="45">
      <c r="A19" s="30" t="s">
        <v>366</v>
      </c>
      <c r="B19" s="31" t="s">
        <v>367</v>
      </c>
      <c r="C19" s="32" t="s">
        <v>351</v>
      </c>
      <c r="D19" s="33"/>
      <c r="E19" s="33">
        <v>21092.240000000002</v>
      </c>
      <c r="F19" s="33">
        <v>21092.240000000002</v>
      </c>
      <c r="G19" s="6">
        <v>15</v>
      </c>
    </row>
    <row r="20" spans="1:7" ht="45">
      <c r="A20" s="30" t="s">
        <v>368</v>
      </c>
      <c r="B20" s="31" t="s">
        <v>369</v>
      </c>
      <c r="C20" s="32" t="s">
        <v>351</v>
      </c>
      <c r="D20" s="33"/>
      <c r="E20" s="33">
        <v>28055</v>
      </c>
      <c r="F20" s="33">
        <v>28055</v>
      </c>
      <c r="G20" s="6">
        <v>15</v>
      </c>
    </row>
    <row r="21" spans="1:7">
      <c r="A21" s="30" t="s">
        <v>370</v>
      </c>
      <c r="B21" s="31" t="s">
        <v>371</v>
      </c>
      <c r="C21" s="32"/>
      <c r="D21" s="33"/>
      <c r="E21" s="33"/>
      <c r="F21" s="33"/>
    </row>
    <row r="22" spans="1:7">
      <c r="A22" s="30" t="s">
        <v>372</v>
      </c>
      <c r="B22" s="31" t="s">
        <v>373</v>
      </c>
      <c r="C22" s="32" t="s">
        <v>351</v>
      </c>
      <c r="D22" s="33"/>
      <c r="E22" s="33">
        <v>3624.6</v>
      </c>
      <c r="F22" s="33">
        <v>3624.6</v>
      </c>
      <c r="G22" s="6">
        <v>15</v>
      </c>
    </row>
    <row r="23" spans="1:7">
      <c r="A23" s="30" t="s">
        <v>374</v>
      </c>
      <c r="B23" s="31" t="s">
        <v>375</v>
      </c>
      <c r="C23" s="32" t="s">
        <v>351</v>
      </c>
      <c r="D23" s="33"/>
      <c r="E23" s="33">
        <v>4900.1400000000003</v>
      </c>
      <c r="F23" s="33">
        <v>4900.1400000000003</v>
      </c>
      <c r="G23" s="6">
        <v>15</v>
      </c>
    </row>
    <row r="24" spans="1:7">
      <c r="A24" s="30" t="s">
        <v>376</v>
      </c>
      <c r="B24" s="31" t="s">
        <v>377</v>
      </c>
      <c r="C24" s="32" t="s">
        <v>351</v>
      </c>
      <c r="D24" s="33"/>
      <c r="E24" s="33">
        <v>2658.26</v>
      </c>
      <c r="F24" s="33">
        <v>2658.26</v>
      </c>
      <c r="G24" s="6">
        <v>15</v>
      </c>
    </row>
    <row r="25" spans="1:7">
      <c r="A25" s="30" t="s">
        <v>378</v>
      </c>
      <c r="B25" s="31" t="s">
        <v>379</v>
      </c>
      <c r="C25" s="32" t="s">
        <v>351</v>
      </c>
      <c r="D25" s="33"/>
      <c r="E25" s="33">
        <v>3637.02</v>
      </c>
      <c r="F25" s="33">
        <v>3637.02</v>
      </c>
      <c r="G25" s="6">
        <v>15</v>
      </c>
    </row>
    <row r="26" spans="1:7">
      <c r="A26" s="30" t="s">
        <v>380</v>
      </c>
      <c r="B26" s="31" t="s">
        <v>381</v>
      </c>
      <c r="C26" s="32" t="s">
        <v>351</v>
      </c>
      <c r="D26" s="33"/>
      <c r="E26" s="33">
        <v>1141.18</v>
      </c>
      <c r="F26" s="33">
        <v>1141.18</v>
      </c>
      <c r="G26" s="6">
        <v>15</v>
      </c>
    </row>
    <row r="27" spans="1:7">
      <c r="A27" s="30" t="s">
        <v>382</v>
      </c>
      <c r="B27" s="31" t="s">
        <v>383</v>
      </c>
      <c r="C27" s="32" t="s">
        <v>351</v>
      </c>
      <c r="D27" s="33"/>
      <c r="E27" s="33">
        <v>1519.09</v>
      </c>
      <c r="F27" s="33">
        <v>1519.09</v>
      </c>
      <c r="G27" s="6">
        <v>15</v>
      </c>
    </row>
    <row r="28" spans="1:7">
      <c r="A28" s="30" t="s">
        <v>384</v>
      </c>
      <c r="B28" s="31" t="s">
        <v>385</v>
      </c>
      <c r="C28" s="32" t="s">
        <v>351</v>
      </c>
      <c r="D28" s="33"/>
      <c r="E28" s="33">
        <v>1267.26</v>
      </c>
      <c r="F28" s="33">
        <v>1267.26</v>
      </c>
      <c r="G28" s="6">
        <v>15</v>
      </c>
    </row>
    <row r="29" spans="1:7">
      <c r="A29" s="30" t="s">
        <v>386</v>
      </c>
      <c r="B29" s="31" t="s">
        <v>387</v>
      </c>
      <c r="C29" s="32" t="s">
        <v>351</v>
      </c>
      <c r="D29" s="33"/>
      <c r="E29" s="33">
        <v>1757.15</v>
      </c>
      <c r="F29" s="33">
        <v>1757.15</v>
      </c>
      <c r="G29" s="6">
        <v>15</v>
      </c>
    </row>
    <row r="30" spans="1:7">
      <c r="A30" s="30" t="s">
        <v>388</v>
      </c>
      <c r="B30" s="31" t="s">
        <v>389</v>
      </c>
      <c r="C30" s="32" t="s">
        <v>351</v>
      </c>
      <c r="D30" s="33"/>
      <c r="E30" s="33">
        <v>2439.23</v>
      </c>
      <c r="F30" s="33">
        <v>2439.23</v>
      </c>
      <c r="G30" s="6">
        <v>15</v>
      </c>
    </row>
    <row r="31" spans="1:7">
      <c r="A31" s="30" t="s">
        <v>390</v>
      </c>
      <c r="B31" s="31" t="s">
        <v>391</v>
      </c>
      <c r="C31" s="32" t="s">
        <v>351</v>
      </c>
      <c r="D31" s="33"/>
      <c r="E31" s="33">
        <v>3324.97</v>
      </c>
      <c r="F31" s="33">
        <v>3324.97</v>
      </c>
      <c r="G31" s="6">
        <v>15</v>
      </c>
    </row>
    <row r="32" spans="1:7">
      <c r="A32" s="30" t="s">
        <v>392</v>
      </c>
      <c r="B32" s="31" t="s">
        <v>393</v>
      </c>
      <c r="C32" s="32" t="s">
        <v>351</v>
      </c>
      <c r="D32" s="33"/>
      <c r="E32" s="33">
        <v>2105.98</v>
      </c>
      <c r="F32" s="33">
        <v>2105.98</v>
      </c>
      <c r="G32" s="6">
        <v>15</v>
      </c>
    </row>
    <row r="33" spans="1:7">
      <c r="A33" s="30" t="s">
        <v>394</v>
      </c>
      <c r="B33" s="31" t="s">
        <v>395</v>
      </c>
      <c r="C33" s="32" t="s">
        <v>351</v>
      </c>
      <c r="D33" s="33"/>
      <c r="E33" s="33">
        <v>2722.06</v>
      </c>
      <c r="F33" s="33">
        <v>2722.06</v>
      </c>
      <c r="G33" s="6">
        <v>15</v>
      </c>
    </row>
    <row r="34" spans="1:7">
      <c r="A34" s="30" t="s">
        <v>396</v>
      </c>
      <c r="B34" s="31" t="s">
        <v>397</v>
      </c>
      <c r="C34" s="32"/>
      <c r="D34" s="33"/>
      <c r="E34" s="33"/>
      <c r="F34" s="33"/>
    </row>
    <row r="35" spans="1:7" ht="30">
      <c r="A35" s="30" t="s">
        <v>398</v>
      </c>
      <c r="B35" s="31" t="s">
        <v>399</v>
      </c>
      <c r="C35" s="32" t="s">
        <v>400</v>
      </c>
      <c r="D35" s="33">
        <v>1175.04</v>
      </c>
      <c r="E35" s="33"/>
      <c r="F35" s="33">
        <v>1175.04</v>
      </c>
      <c r="G35" s="6">
        <v>15</v>
      </c>
    </row>
    <row r="36" spans="1:7" ht="30">
      <c r="A36" s="30" t="s">
        <v>401</v>
      </c>
      <c r="B36" s="31" t="s">
        <v>402</v>
      </c>
      <c r="C36" s="32" t="s">
        <v>135</v>
      </c>
      <c r="D36" s="33">
        <v>0.06</v>
      </c>
      <c r="E36" s="33">
        <v>0.18</v>
      </c>
      <c r="F36" s="33">
        <v>0.24</v>
      </c>
      <c r="G36" s="6">
        <v>15</v>
      </c>
    </row>
    <row r="37" spans="1:7" ht="45">
      <c r="A37" s="30" t="s">
        <v>403</v>
      </c>
      <c r="B37" s="31" t="s">
        <v>404</v>
      </c>
      <c r="C37" s="32" t="s">
        <v>135</v>
      </c>
      <c r="D37" s="33">
        <v>0.42</v>
      </c>
      <c r="E37" s="33">
        <v>0.59</v>
      </c>
      <c r="F37" s="33">
        <v>1.01</v>
      </c>
      <c r="G37" s="6">
        <v>15</v>
      </c>
    </row>
    <row r="38" spans="1:7" ht="45">
      <c r="A38" s="30" t="s">
        <v>405</v>
      </c>
      <c r="B38" s="31" t="s">
        <v>406</v>
      </c>
      <c r="C38" s="32" t="s">
        <v>135</v>
      </c>
      <c r="D38" s="33">
        <v>0.34</v>
      </c>
      <c r="E38" s="33">
        <v>0.46</v>
      </c>
      <c r="F38" s="33">
        <v>0.8</v>
      </c>
      <c r="G38" s="6">
        <v>15</v>
      </c>
    </row>
    <row r="39" spans="1:7" ht="45">
      <c r="A39" s="30" t="s">
        <v>407</v>
      </c>
      <c r="B39" s="31" t="s">
        <v>408</v>
      </c>
      <c r="C39" s="32" t="s">
        <v>135</v>
      </c>
      <c r="D39" s="33">
        <v>0.28000000000000003</v>
      </c>
      <c r="E39" s="33">
        <v>0.37</v>
      </c>
      <c r="F39" s="33">
        <v>0.65</v>
      </c>
      <c r="G39" s="6">
        <v>15</v>
      </c>
    </row>
    <row r="40" spans="1:7" ht="30">
      <c r="A40" s="30" t="s">
        <v>409</v>
      </c>
      <c r="B40" s="31" t="s">
        <v>410</v>
      </c>
      <c r="C40" s="32" t="s">
        <v>135</v>
      </c>
      <c r="D40" s="33">
        <v>0.37</v>
      </c>
      <c r="E40" s="33">
        <v>0.51</v>
      </c>
      <c r="F40" s="33">
        <v>0.88</v>
      </c>
      <c r="G40" s="6">
        <v>15</v>
      </c>
    </row>
    <row r="41" spans="1:7" ht="30">
      <c r="A41" s="30" t="s">
        <v>411</v>
      </c>
      <c r="B41" s="31" t="s">
        <v>412</v>
      </c>
      <c r="C41" s="32" t="s">
        <v>135</v>
      </c>
      <c r="D41" s="33">
        <v>0.18</v>
      </c>
      <c r="E41" s="33">
        <v>0.56999999999999995</v>
      </c>
      <c r="F41" s="33">
        <v>0.75</v>
      </c>
      <c r="G41" s="6">
        <v>15</v>
      </c>
    </row>
    <row r="42" spans="1:7" ht="30">
      <c r="A42" s="30" t="s">
        <v>413</v>
      </c>
      <c r="B42" s="31" t="s">
        <v>414</v>
      </c>
      <c r="C42" s="32" t="s">
        <v>135</v>
      </c>
      <c r="D42" s="33">
        <v>0.24</v>
      </c>
      <c r="E42" s="33">
        <v>0.32</v>
      </c>
      <c r="F42" s="33">
        <v>0.56000000000000005</v>
      </c>
      <c r="G42" s="6">
        <v>15</v>
      </c>
    </row>
    <row r="43" spans="1:7" ht="30">
      <c r="A43" s="30" t="s">
        <v>415</v>
      </c>
      <c r="B43" s="31" t="s">
        <v>416</v>
      </c>
      <c r="C43" s="32" t="s">
        <v>135</v>
      </c>
      <c r="D43" s="33">
        <v>0.33</v>
      </c>
      <c r="E43" s="33">
        <v>0.46</v>
      </c>
      <c r="F43" s="33">
        <v>0.79</v>
      </c>
      <c r="G43" s="6">
        <v>15</v>
      </c>
    </row>
    <row r="44" spans="1:7" ht="30">
      <c r="A44" s="30" t="s">
        <v>417</v>
      </c>
      <c r="B44" s="31" t="s">
        <v>418</v>
      </c>
      <c r="C44" s="32" t="s">
        <v>135</v>
      </c>
      <c r="D44" s="33">
        <v>0.28999999999999998</v>
      </c>
      <c r="E44" s="33">
        <v>0.4</v>
      </c>
      <c r="F44" s="33">
        <v>0.69</v>
      </c>
      <c r="G44" s="6">
        <v>15</v>
      </c>
    </row>
    <row r="45" spans="1:7" ht="30">
      <c r="A45" s="30" t="s">
        <v>419</v>
      </c>
      <c r="B45" s="31" t="s">
        <v>420</v>
      </c>
      <c r="C45" s="32" t="s">
        <v>135</v>
      </c>
      <c r="D45" s="33">
        <v>0.28000000000000003</v>
      </c>
      <c r="E45" s="33">
        <v>0.38</v>
      </c>
      <c r="F45" s="33">
        <v>0.66</v>
      </c>
      <c r="G45" s="6">
        <v>15</v>
      </c>
    </row>
    <row r="46" spans="1:7" ht="45">
      <c r="A46" s="30" t="s">
        <v>421</v>
      </c>
      <c r="B46" s="31" t="s">
        <v>422</v>
      </c>
      <c r="C46" s="32" t="s">
        <v>135</v>
      </c>
      <c r="D46" s="33">
        <v>0.46</v>
      </c>
      <c r="E46" s="33">
        <v>0.63</v>
      </c>
      <c r="F46" s="33">
        <v>1.0900000000000001</v>
      </c>
      <c r="G46" s="6">
        <v>15</v>
      </c>
    </row>
    <row r="47" spans="1:7" ht="45">
      <c r="A47" s="30" t="s">
        <v>423</v>
      </c>
      <c r="B47" s="31" t="s">
        <v>424</v>
      </c>
      <c r="C47" s="32" t="s">
        <v>135</v>
      </c>
      <c r="D47" s="33">
        <v>0.36</v>
      </c>
      <c r="E47" s="33">
        <v>0.5</v>
      </c>
      <c r="F47" s="33">
        <v>0.86</v>
      </c>
      <c r="G47" s="6">
        <v>15</v>
      </c>
    </row>
    <row r="48" spans="1:7" ht="45">
      <c r="A48" s="30" t="s">
        <v>425</v>
      </c>
      <c r="B48" s="31" t="s">
        <v>426</v>
      </c>
      <c r="C48" s="32" t="s">
        <v>135</v>
      </c>
      <c r="D48" s="33">
        <v>0.28999999999999998</v>
      </c>
      <c r="E48" s="33">
        <v>0.4</v>
      </c>
      <c r="F48" s="33">
        <v>0.69</v>
      </c>
      <c r="G48" s="6">
        <v>15</v>
      </c>
    </row>
    <row r="49" spans="1:7" ht="30">
      <c r="A49" s="30" t="s">
        <v>427</v>
      </c>
      <c r="B49" s="31" t="s">
        <v>428</v>
      </c>
      <c r="C49" s="32" t="s">
        <v>135</v>
      </c>
      <c r="D49" s="33">
        <v>0.39</v>
      </c>
      <c r="E49" s="33">
        <v>0.53</v>
      </c>
      <c r="F49" s="33">
        <v>0.92</v>
      </c>
      <c r="G49" s="6">
        <v>15</v>
      </c>
    </row>
    <row r="50" spans="1:7" ht="30">
      <c r="A50" s="30" t="s">
        <v>429</v>
      </c>
      <c r="B50" s="31" t="s">
        <v>430</v>
      </c>
      <c r="C50" s="32" t="s">
        <v>135</v>
      </c>
      <c r="D50" s="33">
        <v>0.31</v>
      </c>
      <c r="E50" s="33">
        <v>0.44</v>
      </c>
      <c r="F50" s="33">
        <v>0.75</v>
      </c>
      <c r="G50" s="6">
        <v>15</v>
      </c>
    </row>
    <row r="51" spans="1:7" ht="30">
      <c r="A51" s="30" t="s">
        <v>431</v>
      </c>
      <c r="B51" s="31" t="s">
        <v>432</v>
      </c>
      <c r="C51" s="32" t="s">
        <v>135</v>
      </c>
      <c r="D51" s="33">
        <v>0.27</v>
      </c>
      <c r="E51" s="33">
        <v>0.37</v>
      </c>
      <c r="F51" s="33">
        <v>0.64</v>
      </c>
      <c r="G51" s="6">
        <v>15</v>
      </c>
    </row>
    <row r="52" spans="1:7" ht="30">
      <c r="A52" s="30" t="s">
        <v>433</v>
      </c>
      <c r="B52" s="31" t="s">
        <v>434</v>
      </c>
      <c r="C52" s="32" t="s">
        <v>135</v>
      </c>
      <c r="D52" s="33">
        <v>0.45</v>
      </c>
      <c r="E52" s="33">
        <v>0.62</v>
      </c>
      <c r="F52" s="33">
        <v>1.07</v>
      </c>
      <c r="G52" s="6">
        <v>15</v>
      </c>
    </row>
    <row r="53" spans="1:7" ht="30">
      <c r="A53" s="30" t="s">
        <v>435</v>
      </c>
      <c r="B53" s="31" t="s">
        <v>436</v>
      </c>
      <c r="C53" s="32" t="s">
        <v>135</v>
      </c>
      <c r="D53" s="33">
        <v>0.3</v>
      </c>
      <c r="E53" s="33">
        <v>0.41</v>
      </c>
      <c r="F53" s="33">
        <v>0.71</v>
      </c>
      <c r="G53" s="6">
        <v>15</v>
      </c>
    </row>
    <row r="54" spans="1:7" ht="30">
      <c r="A54" s="30" t="s">
        <v>437</v>
      </c>
      <c r="B54" s="31" t="s">
        <v>438</v>
      </c>
      <c r="C54" s="32" t="s">
        <v>135</v>
      </c>
      <c r="D54" s="33">
        <v>0.18</v>
      </c>
      <c r="E54" s="33">
        <v>0.44</v>
      </c>
      <c r="F54" s="33">
        <v>0.62</v>
      </c>
      <c r="G54" s="6">
        <v>15</v>
      </c>
    </row>
    <row r="55" spans="1:7" ht="30">
      <c r="A55" s="30" t="s">
        <v>439</v>
      </c>
      <c r="B55" s="31" t="s">
        <v>440</v>
      </c>
      <c r="C55" s="32" t="s">
        <v>135</v>
      </c>
      <c r="D55" s="33">
        <v>0.19</v>
      </c>
      <c r="E55" s="33">
        <v>0.25</v>
      </c>
      <c r="F55" s="33">
        <v>0.44</v>
      </c>
      <c r="G55" s="6">
        <v>15</v>
      </c>
    </row>
    <row r="56" spans="1:7" ht="30">
      <c r="A56" s="30" t="s">
        <v>441</v>
      </c>
      <c r="B56" s="31" t="s">
        <v>442</v>
      </c>
      <c r="C56" s="32" t="s">
        <v>135</v>
      </c>
      <c r="D56" s="33">
        <v>0.13</v>
      </c>
      <c r="E56" s="33">
        <v>0.2</v>
      </c>
      <c r="F56" s="33">
        <v>0.33</v>
      </c>
      <c r="G56" s="6">
        <v>15</v>
      </c>
    </row>
    <row r="57" spans="1:7" ht="30">
      <c r="A57" s="30" t="s">
        <v>443</v>
      </c>
      <c r="B57" s="31" t="s">
        <v>444</v>
      </c>
      <c r="C57" s="32" t="s">
        <v>135</v>
      </c>
      <c r="D57" s="33">
        <v>0.1</v>
      </c>
      <c r="E57" s="33">
        <v>0.14000000000000001</v>
      </c>
      <c r="F57" s="33">
        <v>0.24</v>
      </c>
      <c r="G57" s="6">
        <v>15</v>
      </c>
    </row>
    <row r="58" spans="1:7" ht="30">
      <c r="A58" s="30" t="s">
        <v>445</v>
      </c>
      <c r="B58" s="31" t="s">
        <v>446</v>
      </c>
      <c r="C58" s="32" t="s">
        <v>135</v>
      </c>
      <c r="D58" s="33">
        <v>0.09</v>
      </c>
      <c r="E58" s="33">
        <v>0.12</v>
      </c>
      <c r="F58" s="33">
        <v>0.21</v>
      </c>
      <c r="G58" s="6">
        <v>15</v>
      </c>
    </row>
    <row r="59" spans="1:7" ht="30">
      <c r="A59" s="30" t="s">
        <v>447</v>
      </c>
      <c r="B59" s="31" t="s">
        <v>448</v>
      </c>
      <c r="C59" s="32" t="s">
        <v>449</v>
      </c>
      <c r="D59" s="33">
        <v>633.80999999999995</v>
      </c>
      <c r="E59" s="33">
        <v>752.76</v>
      </c>
      <c r="F59" s="33">
        <v>1386.57</v>
      </c>
      <c r="G59" s="6">
        <v>15</v>
      </c>
    </row>
    <row r="60" spans="1:7" ht="30">
      <c r="A60" s="30" t="s">
        <v>450</v>
      </c>
      <c r="B60" s="31" t="s">
        <v>451</v>
      </c>
      <c r="C60" s="32" t="s">
        <v>351</v>
      </c>
      <c r="D60" s="33">
        <v>735.87</v>
      </c>
      <c r="E60" s="33">
        <v>514.39</v>
      </c>
      <c r="F60" s="33">
        <v>1250.26</v>
      </c>
      <c r="G60" s="6">
        <v>15</v>
      </c>
    </row>
    <row r="61" spans="1:7">
      <c r="A61" s="30" t="s">
        <v>452</v>
      </c>
      <c r="B61" s="31" t="s">
        <v>453</v>
      </c>
      <c r="C61" s="32"/>
      <c r="D61" s="33"/>
      <c r="E61" s="33"/>
      <c r="F61" s="33"/>
    </row>
    <row r="62" spans="1:7" ht="30">
      <c r="A62" s="30" t="s">
        <v>125</v>
      </c>
      <c r="B62" s="31" t="s">
        <v>454</v>
      </c>
      <c r="C62" s="32" t="s">
        <v>400</v>
      </c>
      <c r="D62" s="33">
        <v>1267.71</v>
      </c>
      <c r="E62" s="33"/>
      <c r="F62" s="33">
        <v>1267.71</v>
      </c>
      <c r="G62" s="6">
        <v>15</v>
      </c>
    </row>
    <row r="63" spans="1:7" ht="30">
      <c r="A63" s="30" t="s">
        <v>455</v>
      </c>
      <c r="B63" s="31" t="s">
        <v>456</v>
      </c>
      <c r="C63" s="32" t="s">
        <v>400</v>
      </c>
      <c r="D63" s="33">
        <v>6622.28</v>
      </c>
      <c r="E63" s="33"/>
      <c r="F63" s="33">
        <v>6622.28</v>
      </c>
      <c r="G63" s="6">
        <v>15</v>
      </c>
    </row>
    <row r="64" spans="1:7">
      <c r="A64" s="30" t="s">
        <v>126</v>
      </c>
      <c r="B64" s="31" t="s">
        <v>457</v>
      </c>
      <c r="C64" s="32" t="s">
        <v>143</v>
      </c>
      <c r="D64" s="33">
        <v>98.33</v>
      </c>
      <c r="E64" s="33"/>
      <c r="F64" s="33">
        <v>98.33</v>
      </c>
      <c r="G64" s="6">
        <v>15</v>
      </c>
    </row>
    <row r="65" spans="1:7">
      <c r="A65" s="30" t="s">
        <v>458</v>
      </c>
      <c r="B65" s="31" t="s">
        <v>459</v>
      </c>
      <c r="C65" s="32" t="s">
        <v>143</v>
      </c>
      <c r="D65" s="33">
        <v>87.63</v>
      </c>
      <c r="E65" s="33"/>
      <c r="F65" s="33">
        <v>87.63</v>
      </c>
      <c r="G65" s="6">
        <v>15</v>
      </c>
    </row>
    <row r="66" spans="1:7">
      <c r="A66" s="30" t="s">
        <v>460</v>
      </c>
      <c r="B66" s="31" t="s">
        <v>461</v>
      </c>
      <c r="C66" s="32" t="s">
        <v>143</v>
      </c>
      <c r="D66" s="33">
        <v>387.03</v>
      </c>
      <c r="E66" s="33"/>
      <c r="F66" s="33">
        <v>387.03</v>
      </c>
      <c r="G66" s="6">
        <v>15</v>
      </c>
    </row>
    <row r="67" spans="1:7">
      <c r="A67" s="30" t="s">
        <v>462</v>
      </c>
      <c r="B67" s="31" t="s">
        <v>463</v>
      </c>
      <c r="C67" s="32" t="s">
        <v>143</v>
      </c>
      <c r="D67" s="33">
        <v>608.16999999999996</v>
      </c>
      <c r="E67" s="33"/>
      <c r="F67" s="33">
        <v>608.16999999999996</v>
      </c>
      <c r="G67" s="6">
        <v>15</v>
      </c>
    </row>
    <row r="68" spans="1:7" ht="30">
      <c r="A68" s="30" t="s">
        <v>464</v>
      </c>
      <c r="B68" s="31" t="s">
        <v>465</v>
      </c>
      <c r="C68" s="32" t="s">
        <v>143</v>
      </c>
      <c r="D68" s="33">
        <v>95.25</v>
      </c>
      <c r="E68" s="33"/>
      <c r="F68" s="33">
        <v>95.25</v>
      </c>
      <c r="G68" s="6">
        <v>15</v>
      </c>
    </row>
    <row r="69" spans="1:7">
      <c r="A69" s="30" t="s">
        <v>466</v>
      </c>
      <c r="B69" s="31" t="s">
        <v>467</v>
      </c>
      <c r="C69" s="32"/>
      <c r="D69" s="33"/>
      <c r="E69" s="33"/>
      <c r="F69" s="33"/>
    </row>
    <row r="70" spans="1:7" ht="30">
      <c r="A70" s="30" t="s">
        <v>468</v>
      </c>
      <c r="B70" s="31" t="s">
        <v>469</v>
      </c>
      <c r="C70" s="32" t="s">
        <v>400</v>
      </c>
      <c r="D70" s="33">
        <v>393.13</v>
      </c>
      <c r="E70" s="33"/>
      <c r="F70" s="33">
        <v>393.13</v>
      </c>
      <c r="G70" s="6">
        <v>15</v>
      </c>
    </row>
    <row r="71" spans="1:7">
      <c r="A71" s="30" t="s">
        <v>470</v>
      </c>
      <c r="B71" s="31" t="s">
        <v>471</v>
      </c>
      <c r="C71" s="32" t="s">
        <v>135</v>
      </c>
      <c r="D71" s="33">
        <v>2.94</v>
      </c>
      <c r="E71" s="33">
        <v>6.81</v>
      </c>
      <c r="F71" s="33">
        <v>9.75</v>
      </c>
      <c r="G71" s="6">
        <v>15</v>
      </c>
    </row>
    <row r="72" spans="1:7">
      <c r="A72" s="30" t="s">
        <v>472</v>
      </c>
      <c r="B72" s="31" t="s">
        <v>473</v>
      </c>
      <c r="C72" s="32" t="s">
        <v>135</v>
      </c>
      <c r="D72" s="33">
        <v>104.55</v>
      </c>
      <c r="E72" s="33">
        <v>50.35</v>
      </c>
      <c r="F72" s="33">
        <v>154.9</v>
      </c>
      <c r="G72" s="6">
        <v>15</v>
      </c>
    </row>
    <row r="73" spans="1:7" ht="30">
      <c r="A73" s="30" t="s">
        <v>474</v>
      </c>
      <c r="B73" s="31" t="s">
        <v>475</v>
      </c>
      <c r="C73" s="32" t="s">
        <v>135</v>
      </c>
      <c r="D73" s="33">
        <v>25.7</v>
      </c>
      <c r="E73" s="33">
        <v>48.01</v>
      </c>
      <c r="F73" s="33">
        <v>73.709999999999994</v>
      </c>
      <c r="G73" s="6">
        <v>15</v>
      </c>
    </row>
    <row r="74" spans="1:7">
      <c r="A74" s="30" t="s">
        <v>476</v>
      </c>
      <c r="B74" s="31" t="s">
        <v>477</v>
      </c>
      <c r="C74" s="32" t="s">
        <v>135</v>
      </c>
      <c r="D74" s="33"/>
      <c r="E74" s="33">
        <v>34.07</v>
      </c>
      <c r="F74" s="33">
        <v>34.07</v>
      </c>
      <c r="G74" s="6">
        <v>15</v>
      </c>
    </row>
    <row r="75" spans="1:7">
      <c r="A75" s="30" t="s">
        <v>478</v>
      </c>
      <c r="B75" s="31" t="s">
        <v>479</v>
      </c>
      <c r="C75" s="32" t="s">
        <v>143</v>
      </c>
      <c r="D75" s="33">
        <v>1.07</v>
      </c>
      <c r="E75" s="33">
        <v>5.03</v>
      </c>
      <c r="F75" s="33">
        <v>6.1</v>
      </c>
      <c r="G75" s="6">
        <v>15</v>
      </c>
    </row>
    <row r="76" spans="1:7" ht="30">
      <c r="A76" s="30" t="s">
        <v>480</v>
      </c>
      <c r="B76" s="31" t="s">
        <v>481</v>
      </c>
      <c r="C76" s="32" t="s">
        <v>482</v>
      </c>
      <c r="D76" s="33"/>
      <c r="E76" s="33">
        <v>514.15</v>
      </c>
      <c r="F76" s="33">
        <v>514.15</v>
      </c>
      <c r="G76" s="6">
        <v>15</v>
      </c>
    </row>
    <row r="77" spans="1:7">
      <c r="A77" s="30" t="s">
        <v>483</v>
      </c>
      <c r="B77" s="31" t="s">
        <v>484</v>
      </c>
      <c r="C77" s="32" t="s">
        <v>143</v>
      </c>
      <c r="D77" s="33">
        <v>258.95999999999998</v>
      </c>
      <c r="E77" s="33"/>
      <c r="F77" s="33">
        <v>258.95999999999998</v>
      </c>
      <c r="G77" s="6">
        <v>15</v>
      </c>
    </row>
    <row r="78" spans="1:7">
      <c r="A78" s="30" t="s">
        <v>485</v>
      </c>
      <c r="B78" s="31" t="s">
        <v>486</v>
      </c>
      <c r="C78" s="32" t="s">
        <v>143</v>
      </c>
      <c r="D78" s="33">
        <v>263.79000000000002</v>
      </c>
      <c r="E78" s="33"/>
      <c r="F78" s="33">
        <v>263.79000000000002</v>
      </c>
      <c r="G78" s="6">
        <v>15</v>
      </c>
    </row>
    <row r="79" spans="1:7">
      <c r="A79" s="30" t="s">
        <v>487</v>
      </c>
      <c r="B79" s="31" t="s">
        <v>488</v>
      </c>
      <c r="C79" s="32" t="s">
        <v>143</v>
      </c>
      <c r="D79" s="33">
        <v>357.27</v>
      </c>
      <c r="E79" s="33"/>
      <c r="F79" s="33">
        <v>357.27</v>
      </c>
      <c r="G79" s="6">
        <v>15</v>
      </c>
    </row>
    <row r="80" spans="1:7">
      <c r="A80" s="30" t="s">
        <v>489</v>
      </c>
      <c r="B80" s="31" t="s">
        <v>490</v>
      </c>
      <c r="C80" s="32" t="s">
        <v>143</v>
      </c>
      <c r="D80" s="33">
        <v>366.29</v>
      </c>
      <c r="E80" s="33"/>
      <c r="F80" s="33">
        <v>366.29</v>
      </c>
      <c r="G80" s="6">
        <v>15</v>
      </c>
    </row>
    <row r="81" spans="1:7" ht="30">
      <c r="A81" s="30" t="s">
        <v>491</v>
      </c>
      <c r="B81" s="31" t="s">
        <v>492</v>
      </c>
      <c r="C81" s="32" t="s">
        <v>400</v>
      </c>
      <c r="D81" s="33">
        <v>241.6</v>
      </c>
      <c r="E81" s="33"/>
      <c r="F81" s="33">
        <v>241.6</v>
      </c>
      <c r="G81" s="6">
        <v>15</v>
      </c>
    </row>
    <row r="82" spans="1:7" ht="30">
      <c r="A82" s="30" t="s">
        <v>493</v>
      </c>
      <c r="B82" s="31" t="s">
        <v>494</v>
      </c>
      <c r="C82" s="32" t="s">
        <v>351</v>
      </c>
      <c r="D82" s="33">
        <v>13.09</v>
      </c>
      <c r="E82" s="33"/>
      <c r="F82" s="33">
        <v>13.09</v>
      </c>
      <c r="G82" s="6">
        <v>15</v>
      </c>
    </row>
    <row r="83" spans="1:7" ht="30">
      <c r="A83" s="30" t="s">
        <v>495</v>
      </c>
      <c r="B83" s="31" t="s">
        <v>496</v>
      </c>
      <c r="C83" s="32" t="s">
        <v>351</v>
      </c>
      <c r="D83" s="33">
        <v>15.07</v>
      </c>
      <c r="E83" s="33"/>
      <c r="F83" s="33">
        <v>15.07</v>
      </c>
      <c r="G83" s="6">
        <v>15</v>
      </c>
    </row>
    <row r="84" spans="1:7" ht="30">
      <c r="A84" s="30" t="s">
        <v>497</v>
      </c>
      <c r="B84" s="31" t="s">
        <v>498</v>
      </c>
      <c r="C84" s="32" t="s">
        <v>351</v>
      </c>
      <c r="D84" s="33">
        <v>15.8</v>
      </c>
      <c r="E84" s="33"/>
      <c r="F84" s="33">
        <v>15.8</v>
      </c>
      <c r="G84" s="6">
        <v>15</v>
      </c>
    </row>
    <row r="85" spans="1:7" ht="30">
      <c r="A85" s="30" t="s">
        <v>499</v>
      </c>
      <c r="B85" s="31" t="s">
        <v>500</v>
      </c>
      <c r="C85" s="32" t="s">
        <v>351</v>
      </c>
      <c r="D85" s="33">
        <v>20.05</v>
      </c>
      <c r="E85" s="33"/>
      <c r="F85" s="33">
        <v>20.05</v>
      </c>
      <c r="G85" s="6">
        <v>15</v>
      </c>
    </row>
    <row r="86" spans="1:7" ht="30">
      <c r="A86" s="30" t="s">
        <v>501</v>
      </c>
      <c r="B86" s="31" t="s">
        <v>502</v>
      </c>
      <c r="C86" s="32" t="s">
        <v>351</v>
      </c>
      <c r="D86" s="33">
        <v>21.61</v>
      </c>
      <c r="E86" s="33"/>
      <c r="F86" s="33">
        <v>21.61</v>
      </c>
      <c r="G86" s="6">
        <v>15</v>
      </c>
    </row>
    <row r="87" spans="1:7" ht="30">
      <c r="A87" s="30" t="s">
        <v>503</v>
      </c>
      <c r="B87" s="31" t="s">
        <v>504</v>
      </c>
      <c r="C87" s="32" t="s">
        <v>351</v>
      </c>
      <c r="D87" s="33">
        <v>24.31</v>
      </c>
      <c r="E87" s="33"/>
      <c r="F87" s="33">
        <v>24.31</v>
      </c>
      <c r="G87" s="6">
        <v>15</v>
      </c>
    </row>
    <row r="88" spans="1:7" ht="30">
      <c r="A88" s="30" t="s">
        <v>505</v>
      </c>
      <c r="B88" s="31" t="s">
        <v>506</v>
      </c>
      <c r="C88" s="32" t="s">
        <v>351</v>
      </c>
      <c r="D88" s="33">
        <v>26.53</v>
      </c>
      <c r="E88" s="33"/>
      <c r="F88" s="33">
        <v>26.53</v>
      </c>
      <c r="G88" s="6">
        <v>15</v>
      </c>
    </row>
    <row r="89" spans="1:7" ht="30">
      <c r="A89" s="30" t="s">
        <v>507</v>
      </c>
      <c r="B89" s="31" t="s">
        <v>508</v>
      </c>
      <c r="C89" s="32" t="s">
        <v>351</v>
      </c>
      <c r="D89" s="33">
        <v>26.22</v>
      </c>
      <c r="E89" s="33"/>
      <c r="F89" s="33">
        <v>26.22</v>
      </c>
      <c r="G89" s="6">
        <v>15</v>
      </c>
    </row>
    <row r="90" spans="1:7" ht="30">
      <c r="A90" s="30" t="s">
        <v>509</v>
      </c>
      <c r="B90" s="31" t="s">
        <v>510</v>
      </c>
      <c r="C90" s="32" t="s">
        <v>351</v>
      </c>
      <c r="D90" s="33">
        <v>29.09</v>
      </c>
      <c r="E90" s="33"/>
      <c r="F90" s="33">
        <v>29.09</v>
      </c>
      <c r="G90" s="6">
        <v>15</v>
      </c>
    </row>
    <row r="91" spans="1:7" ht="30">
      <c r="A91" s="30" t="s">
        <v>511</v>
      </c>
      <c r="B91" s="31" t="s">
        <v>512</v>
      </c>
      <c r="C91" s="32" t="s">
        <v>351</v>
      </c>
      <c r="D91" s="33">
        <v>31.11</v>
      </c>
      <c r="E91" s="33"/>
      <c r="F91" s="33">
        <v>31.11</v>
      </c>
      <c r="G91" s="6">
        <v>15</v>
      </c>
    </row>
    <row r="92" spans="1:7" ht="30">
      <c r="A92" s="30" t="s">
        <v>513</v>
      </c>
      <c r="B92" s="31" t="s">
        <v>514</v>
      </c>
      <c r="C92" s="32" t="s">
        <v>351</v>
      </c>
      <c r="D92" s="33">
        <v>35.369999999999997</v>
      </c>
      <c r="E92" s="33"/>
      <c r="F92" s="33">
        <v>35.369999999999997</v>
      </c>
      <c r="G92" s="6">
        <v>15</v>
      </c>
    </row>
    <row r="93" spans="1:7">
      <c r="A93" s="30" t="s">
        <v>515</v>
      </c>
      <c r="B93" s="31" t="s">
        <v>516</v>
      </c>
      <c r="C93" s="32" t="s">
        <v>143</v>
      </c>
      <c r="D93" s="33">
        <v>268.62</v>
      </c>
      <c r="E93" s="33"/>
      <c r="F93" s="33">
        <v>268.62</v>
      </c>
      <c r="G93" s="6">
        <v>15</v>
      </c>
    </row>
    <row r="94" spans="1:7">
      <c r="A94" s="30" t="s">
        <v>517</v>
      </c>
      <c r="B94" s="31" t="s">
        <v>518</v>
      </c>
      <c r="C94" s="32" t="s">
        <v>143</v>
      </c>
      <c r="D94" s="33">
        <v>396.64</v>
      </c>
      <c r="E94" s="33"/>
      <c r="F94" s="33">
        <v>396.64</v>
      </c>
      <c r="G94" s="6">
        <v>15</v>
      </c>
    </row>
    <row r="95" spans="1:7">
      <c r="A95" s="30" t="s">
        <v>519</v>
      </c>
      <c r="B95" s="31" t="s">
        <v>520</v>
      </c>
      <c r="C95" s="32" t="s">
        <v>143</v>
      </c>
      <c r="D95" s="33">
        <v>400.5</v>
      </c>
      <c r="E95" s="33"/>
      <c r="F95" s="33">
        <v>400.5</v>
      </c>
      <c r="G95" s="6">
        <v>15</v>
      </c>
    </row>
    <row r="96" spans="1:7">
      <c r="A96" s="30" t="s">
        <v>521</v>
      </c>
      <c r="B96" s="31" t="s">
        <v>522</v>
      </c>
      <c r="C96" s="32" t="s">
        <v>143</v>
      </c>
      <c r="D96" s="33">
        <v>428.04</v>
      </c>
      <c r="E96" s="33"/>
      <c r="F96" s="33">
        <v>428.04</v>
      </c>
      <c r="G96" s="6">
        <v>15</v>
      </c>
    </row>
    <row r="97" spans="1:7">
      <c r="A97" s="30" t="s">
        <v>523</v>
      </c>
      <c r="B97" s="31" t="s">
        <v>524</v>
      </c>
      <c r="C97" s="32" t="s">
        <v>143</v>
      </c>
      <c r="D97" s="33">
        <v>448.93</v>
      </c>
      <c r="E97" s="33"/>
      <c r="F97" s="33">
        <v>448.93</v>
      </c>
      <c r="G97" s="6">
        <v>15</v>
      </c>
    </row>
    <row r="98" spans="1:7">
      <c r="A98" s="30" t="s">
        <v>525</v>
      </c>
      <c r="B98" s="31" t="s">
        <v>526</v>
      </c>
      <c r="C98" s="32" t="s">
        <v>143</v>
      </c>
      <c r="D98" s="33">
        <v>575.55999999999995</v>
      </c>
      <c r="E98" s="33"/>
      <c r="F98" s="33">
        <v>575.55999999999995</v>
      </c>
      <c r="G98" s="6">
        <v>15</v>
      </c>
    </row>
    <row r="99" spans="1:7">
      <c r="A99" s="30" t="s">
        <v>527</v>
      </c>
      <c r="B99" s="31" t="s">
        <v>528</v>
      </c>
      <c r="C99" s="32" t="s">
        <v>143</v>
      </c>
      <c r="D99" s="33">
        <v>214.86</v>
      </c>
      <c r="E99" s="33"/>
      <c r="F99" s="33">
        <v>214.86</v>
      </c>
      <c r="G99" s="6">
        <v>15</v>
      </c>
    </row>
    <row r="100" spans="1:7" ht="30">
      <c r="A100" s="30" t="s">
        <v>529</v>
      </c>
      <c r="B100" s="31" t="s">
        <v>530</v>
      </c>
      <c r="C100" s="32" t="s">
        <v>400</v>
      </c>
      <c r="D100" s="33">
        <v>1660.32</v>
      </c>
      <c r="E100" s="33">
        <v>4622.41</v>
      </c>
      <c r="F100" s="33">
        <v>6282.73</v>
      </c>
      <c r="G100" s="6">
        <v>15</v>
      </c>
    </row>
    <row r="101" spans="1:7" ht="30">
      <c r="A101" s="30" t="s">
        <v>531</v>
      </c>
      <c r="B101" s="31" t="s">
        <v>532</v>
      </c>
      <c r="C101" s="32" t="s">
        <v>135</v>
      </c>
      <c r="D101" s="33">
        <v>7.23</v>
      </c>
      <c r="E101" s="33">
        <v>49.21</v>
      </c>
      <c r="F101" s="33">
        <v>56.44</v>
      </c>
      <c r="G101" s="6">
        <v>15</v>
      </c>
    </row>
    <row r="102" spans="1:7" ht="30">
      <c r="A102" s="30" t="s">
        <v>533</v>
      </c>
      <c r="B102" s="31" t="s">
        <v>534</v>
      </c>
      <c r="C102" s="32" t="s">
        <v>135</v>
      </c>
      <c r="D102" s="33">
        <v>173.5</v>
      </c>
      <c r="E102" s="33">
        <v>350.18</v>
      </c>
      <c r="F102" s="33">
        <v>523.67999999999995</v>
      </c>
      <c r="G102" s="6">
        <v>15</v>
      </c>
    </row>
    <row r="103" spans="1:7">
      <c r="A103" s="30" t="s">
        <v>535</v>
      </c>
      <c r="B103" s="31" t="s">
        <v>536</v>
      </c>
      <c r="C103" s="32"/>
      <c r="D103" s="33"/>
      <c r="E103" s="33"/>
      <c r="F103" s="33"/>
    </row>
    <row r="104" spans="1:7" ht="30">
      <c r="A104" s="30" t="s">
        <v>537</v>
      </c>
      <c r="B104" s="31" t="s">
        <v>538</v>
      </c>
      <c r="C104" s="32" t="s">
        <v>351</v>
      </c>
      <c r="D104" s="33">
        <v>205.6</v>
      </c>
      <c r="E104" s="33">
        <v>10213.450000000001</v>
      </c>
      <c r="F104" s="33">
        <v>10419.049999999999</v>
      </c>
      <c r="G104" s="6">
        <v>15</v>
      </c>
    </row>
    <row r="105" spans="1:7">
      <c r="A105" s="30" t="s">
        <v>539</v>
      </c>
      <c r="B105" s="31" t="s">
        <v>540</v>
      </c>
      <c r="C105" s="32" t="s">
        <v>351</v>
      </c>
      <c r="D105" s="33">
        <v>205.6</v>
      </c>
      <c r="E105" s="33">
        <v>13680.99</v>
      </c>
      <c r="F105" s="33">
        <v>13886.59</v>
      </c>
      <c r="G105" s="6">
        <v>15</v>
      </c>
    </row>
    <row r="106" spans="1:7">
      <c r="A106" s="30" t="s">
        <v>541</v>
      </c>
      <c r="B106" s="31" t="s">
        <v>542</v>
      </c>
      <c r="C106" s="32" t="s">
        <v>351</v>
      </c>
      <c r="D106" s="33">
        <v>205.6</v>
      </c>
      <c r="E106" s="33">
        <v>12105.6</v>
      </c>
      <c r="F106" s="33">
        <v>12311.2</v>
      </c>
      <c r="G106" s="6">
        <v>15</v>
      </c>
    </row>
    <row r="107" spans="1:7">
      <c r="A107" s="30" t="s">
        <v>543</v>
      </c>
      <c r="B107" s="31" t="s">
        <v>544</v>
      </c>
      <c r="C107" s="32" t="s">
        <v>351</v>
      </c>
      <c r="D107" s="33">
        <v>592.35</v>
      </c>
      <c r="E107" s="33">
        <v>28190.53</v>
      </c>
      <c r="F107" s="33">
        <v>28782.880000000001</v>
      </c>
      <c r="G107" s="6">
        <v>15</v>
      </c>
    </row>
    <row r="108" spans="1:7">
      <c r="A108" s="30" t="s">
        <v>545</v>
      </c>
      <c r="B108" s="31" t="s">
        <v>546</v>
      </c>
      <c r="C108" s="32" t="s">
        <v>351</v>
      </c>
      <c r="D108" s="33">
        <v>592.35</v>
      </c>
      <c r="E108" s="33">
        <v>43257.71</v>
      </c>
      <c r="F108" s="33">
        <v>43850.06</v>
      </c>
      <c r="G108" s="6">
        <v>15</v>
      </c>
    </row>
    <row r="109" spans="1:7" ht="30">
      <c r="A109" s="30" t="s">
        <v>547</v>
      </c>
      <c r="B109" s="31" t="s">
        <v>548</v>
      </c>
      <c r="C109" s="32" t="s">
        <v>351</v>
      </c>
      <c r="D109" s="33">
        <v>592.35</v>
      </c>
      <c r="E109" s="33">
        <v>17148.560000000001</v>
      </c>
      <c r="F109" s="33">
        <v>17740.91</v>
      </c>
      <c r="G109" s="6">
        <v>15</v>
      </c>
    </row>
    <row r="110" spans="1:7">
      <c r="A110" s="30" t="s">
        <v>549</v>
      </c>
      <c r="B110" s="31" t="s">
        <v>550</v>
      </c>
      <c r="C110" s="32" t="s">
        <v>351</v>
      </c>
      <c r="D110" s="33">
        <v>481.85</v>
      </c>
      <c r="E110" s="33">
        <v>20582.259999999998</v>
      </c>
      <c r="F110" s="33">
        <v>21064.11</v>
      </c>
      <c r="G110" s="6">
        <v>15</v>
      </c>
    </row>
    <row r="111" spans="1:7" ht="30">
      <c r="A111" s="30" t="s">
        <v>81</v>
      </c>
      <c r="B111" s="31" t="s">
        <v>551</v>
      </c>
      <c r="C111" s="32" t="s">
        <v>351</v>
      </c>
      <c r="D111" s="33">
        <v>294</v>
      </c>
      <c r="E111" s="33">
        <v>33337.129999999997</v>
      </c>
      <c r="F111" s="33">
        <v>33631.129999999997</v>
      </c>
      <c r="G111" s="6">
        <v>15</v>
      </c>
    </row>
    <row r="112" spans="1:7">
      <c r="A112" s="30" t="s">
        <v>552</v>
      </c>
      <c r="B112" s="31" t="s">
        <v>553</v>
      </c>
      <c r="C112" s="32"/>
      <c r="D112" s="33"/>
      <c r="E112" s="33"/>
      <c r="F112" s="33"/>
    </row>
    <row r="113" spans="1:7" ht="45">
      <c r="A113" s="30" t="s">
        <v>554</v>
      </c>
      <c r="B113" s="31" t="s">
        <v>555</v>
      </c>
      <c r="C113" s="32" t="s">
        <v>400</v>
      </c>
      <c r="D113" s="33">
        <v>8405.0300000000007</v>
      </c>
      <c r="E113" s="33"/>
      <c r="F113" s="33">
        <v>8405.0300000000007</v>
      </c>
      <c r="G113" s="6">
        <v>15</v>
      </c>
    </row>
    <row r="114" spans="1:7" ht="45">
      <c r="A114" s="30" t="s">
        <v>556</v>
      </c>
      <c r="B114" s="31" t="s">
        <v>557</v>
      </c>
      <c r="C114" s="32" t="s">
        <v>400</v>
      </c>
      <c r="D114" s="33">
        <v>13047.21</v>
      </c>
      <c r="E114" s="33"/>
      <c r="F114" s="33">
        <v>13047.21</v>
      </c>
      <c r="G114" s="6">
        <v>15</v>
      </c>
    </row>
    <row r="115" spans="1:7" ht="45">
      <c r="A115" s="30" t="s">
        <v>558</v>
      </c>
      <c r="B115" s="31" t="s">
        <v>559</v>
      </c>
      <c r="C115" s="32" t="s">
        <v>400</v>
      </c>
      <c r="D115" s="33">
        <v>12979.86</v>
      </c>
      <c r="E115" s="33"/>
      <c r="F115" s="33">
        <v>12979.86</v>
      </c>
      <c r="G115" s="6">
        <v>15</v>
      </c>
    </row>
    <row r="116" spans="1:7" ht="30">
      <c r="A116" s="30" t="s">
        <v>560</v>
      </c>
      <c r="B116" s="31" t="s">
        <v>561</v>
      </c>
      <c r="C116" s="32" t="s">
        <v>143</v>
      </c>
      <c r="D116" s="33">
        <v>693.99</v>
      </c>
      <c r="E116" s="33"/>
      <c r="F116" s="33">
        <v>693.99</v>
      </c>
      <c r="G116" s="6">
        <v>15</v>
      </c>
    </row>
    <row r="117" spans="1:7" ht="30">
      <c r="A117" s="30" t="s">
        <v>562</v>
      </c>
      <c r="B117" s="31" t="s">
        <v>563</v>
      </c>
      <c r="C117" s="32" t="s">
        <v>143</v>
      </c>
      <c r="D117" s="33">
        <v>493.78</v>
      </c>
      <c r="E117" s="33"/>
      <c r="F117" s="33">
        <v>493.78</v>
      </c>
      <c r="G117" s="6">
        <v>15</v>
      </c>
    </row>
    <row r="118" spans="1:7" ht="30">
      <c r="A118" s="30" t="s">
        <v>564</v>
      </c>
      <c r="B118" s="31" t="s">
        <v>565</v>
      </c>
      <c r="C118" s="32" t="s">
        <v>143</v>
      </c>
      <c r="D118" s="33">
        <v>1190.9100000000001</v>
      </c>
      <c r="E118" s="33"/>
      <c r="F118" s="33">
        <v>1190.9100000000001</v>
      </c>
      <c r="G118" s="6">
        <v>15</v>
      </c>
    </row>
    <row r="119" spans="1:7" ht="30">
      <c r="A119" s="30" t="s">
        <v>566</v>
      </c>
      <c r="B119" s="31" t="s">
        <v>567</v>
      </c>
      <c r="C119" s="32" t="s">
        <v>143</v>
      </c>
      <c r="D119" s="33">
        <v>1254.98</v>
      </c>
      <c r="E119" s="33"/>
      <c r="F119" s="33">
        <v>1254.98</v>
      </c>
      <c r="G119" s="6">
        <v>15</v>
      </c>
    </row>
    <row r="120" spans="1:7" ht="30">
      <c r="A120" s="30" t="s">
        <v>568</v>
      </c>
      <c r="B120" s="31" t="s">
        <v>569</v>
      </c>
      <c r="C120" s="32" t="s">
        <v>143</v>
      </c>
      <c r="D120" s="33">
        <v>1572.49</v>
      </c>
      <c r="E120" s="33"/>
      <c r="F120" s="33">
        <v>1572.49</v>
      </c>
      <c r="G120" s="6">
        <v>15</v>
      </c>
    </row>
    <row r="121" spans="1:7" ht="30">
      <c r="A121" s="30" t="s">
        <v>570</v>
      </c>
      <c r="B121" s="31" t="s">
        <v>571</v>
      </c>
      <c r="C121" s="32" t="s">
        <v>143</v>
      </c>
      <c r="D121" s="33">
        <v>2033.36</v>
      </c>
      <c r="E121" s="33"/>
      <c r="F121" s="33">
        <v>2033.36</v>
      </c>
      <c r="G121" s="6">
        <v>15</v>
      </c>
    </row>
    <row r="122" spans="1:7" ht="30">
      <c r="A122" s="30" t="s">
        <v>572</v>
      </c>
      <c r="B122" s="31" t="s">
        <v>573</v>
      </c>
      <c r="C122" s="32" t="s">
        <v>143</v>
      </c>
      <c r="D122" s="33">
        <v>2324.0700000000002</v>
      </c>
      <c r="E122" s="33"/>
      <c r="F122" s="33">
        <v>2324.0700000000002</v>
      </c>
      <c r="G122" s="6">
        <v>15</v>
      </c>
    </row>
    <row r="123" spans="1:7" ht="30">
      <c r="A123" s="30" t="s">
        <v>574</v>
      </c>
      <c r="B123" s="31" t="s">
        <v>575</v>
      </c>
      <c r="C123" s="32" t="s">
        <v>143</v>
      </c>
      <c r="D123" s="33">
        <v>2508.7600000000002</v>
      </c>
      <c r="E123" s="33"/>
      <c r="F123" s="33">
        <v>2508.7600000000002</v>
      </c>
      <c r="G123" s="6">
        <v>15</v>
      </c>
    </row>
    <row r="124" spans="1:7" ht="30">
      <c r="A124" s="30" t="s">
        <v>576</v>
      </c>
      <c r="B124" s="31" t="s">
        <v>577</v>
      </c>
      <c r="C124" s="32" t="s">
        <v>143</v>
      </c>
      <c r="D124" s="33">
        <v>3076.18</v>
      </c>
      <c r="E124" s="33"/>
      <c r="F124" s="33">
        <v>3076.18</v>
      </c>
      <c r="G124" s="6">
        <v>15</v>
      </c>
    </row>
    <row r="125" spans="1:7" ht="30">
      <c r="A125" s="30" t="s">
        <v>578</v>
      </c>
      <c r="B125" s="31" t="s">
        <v>579</v>
      </c>
      <c r="C125" s="32" t="s">
        <v>143</v>
      </c>
      <c r="D125" s="33">
        <v>366.17</v>
      </c>
      <c r="E125" s="33"/>
      <c r="F125" s="33">
        <v>366.17</v>
      </c>
      <c r="G125" s="6">
        <v>15</v>
      </c>
    </row>
    <row r="126" spans="1:7" ht="30">
      <c r="A126" s="30" t="s">
        <v>580</v>
      </c>
      <c r="B126" s="31" t="s">
        <v>581</v>
      </c>
      <c r="C126" s="32" t="s">
        <v>143</v>
      </c>
      <c r="D126" s="33">
        <v>1688.82</v>
      </c>
      <c r="E126" s="33"/>
      <c r="F126" s="33">
        <v>1688.82</v>
      </c>
      <c r="G126" s="6">
        <v>15</v>
      </c>
    </row>
    <row r="127" spans="1:7" ht="30">
      <c r="A127" s="30" t="s">
        <v>582</v>
      </c>
      <c r="B127" s="31" t="s">
        <v>583</v>
      </c>
      <c r="C127" s="32" t="s">
        <v>143</v>
      </c>
      <c r="D127" s="33">
        <v>6908.09</v>
      </c>
      <c r="E127" s="33"/>
      <c r="F127" s="33">
        <v>6908.09</v>
      </c>
      <c r="G127" s="6">
        <v>15</v>
      </c>
    </row>
    <row r="128" spans="1:7" ht="30">
      <c r="A128" s="30" t="s">
        <v>584</v>
      </c>
      <c r="B128" s="31" t="s">
        <v>585</v>
      </c>
      <c r="C128" s="32" t="s">
        <v>143</v>
      </c>
      <c r="D128" s="33">
        <v>358.04</v>
      </c>
      <c r="E128" s="33"/>
      <c r="F128" s="33">
        <v>358.04</v>
      </c>
      <c r="G128" s="6">
        <v>15</v>
      </c>
    </row>
    <row r="129" spans="1:7" ht="30">
      <c r="A129" s="30" t="s">
        <v>586</v>
      </c>
      <c r="B129" s="31" t="s">
        <v>587</v>
      </c>
      <c r="C129" s="32" t="s">
        <v>143</v>
      </c>
      <c r="D129" s="33">
        <v>465.9</v>
      </c>
      <c r="E129" s="33"/>
      <c r="F129" s="33">
        <v>465.9</v>
      </c>
      <c r="G129" s="6">
        <v>15</v>
      </c>
    </row>
    <row r="130" spans="1:7" ht="30">
      <c r="A130" s="30" t="s">
        <v>588</v>
      </c>
      <c r="B130" s="31" t="s">
        <v>589</v>
      </c>
      <c r="C130" s="32" t="s">
        <v>143</v>
      </c>
      <c r="D130" s="33">
        <v>587.5</v>
      </c>
      <c r="E130" s="33"/>
      <c r="F130" s="33">
        <v>587.5</v>
      </c>
      <c r="G130" s="6">
        <v>15</v>
      </c>
    </row>
    <row r="131" spans="1:7" ht="30">
      <c r="A131" s="30" t="s">
        <v>590</v>
      </c>
      <c r="B131" s="31" t="s">
        <v>591</v>
      </c>
      <c r="C131" s="32" t="s">
        <v>143</v>
      </c>
      <c r="D131" s="33">
        <v>330.27</v>
      </c>
      <c r="E131" s="33"/>
      <c r="F131" s="33">
        <v>330.27</v>
      </c>
      <c r="G131" s="6">
        <v>15</v>
      </c>
    </row>
    <row r="132" spans="1:7" ht="30">
      <c r="A132" s="30" t="s">
        <v>592</v>
      </c>
      <c r="B132" s="31" t="s">
        <v>593</v>
      </c>
      <c r="C132" s="32" t="s">
        <v>143</v>
      </c>
      <c r="D132" s="33">
        <v>548.92999999999995</v>
      </c>
      <c r="E132" s="33"/>
      <c r="F132" s="33">
        <v>548.92999999999995</v>
      </c>
      <c r="G132" s="6">
        <v>15</v>
      </c>
    </row>
    <row r="133" spans="1:7" ht="30">
      <c r="A133" s="30" t="s">
        <v>594</v>
      </c>
      <c r="B133" s="31" t="s">
        <v>595</v>
      </c>
      <c r="C133" s="32" t="s">
        <v>143</v>
      </c>
      <c r="D133" s="33">
        <v>793.92</v>
      </c>
      <c r="E133" s="33"/>
      <c r="F133" s="33">
        <v>793.92</v>
      </c>
      <c r="G133" s="6">
        <v>15</v>
      </c>
    </row>
    <row r="134" spans="1:7" ht="30">
      <c r="A134" s="30" t="s">
        <v>596</v>
      </c>
      <c r="B134" s="31" t="s">
        <v>597</v>
      </c>
      <c r="C134" s="32" t="s">
        <v>143</v>
      </c>
      <c r="D134" s="33">
        <v>2002.69</v>
      </c>
      <c r="E134" s="33"/>
      <c r="F134" s="33">
        <v>2002.69</v>
      </c>
      <c r="G134" s="6">
        <v>15</v>
      </c>
    </row>
    <row r="135" spans="1:7" ht="30">
      <c r="A135" s="30" t="s">
        <v>598</v>
      </c>
      <c r="B135" s="31" t="s">
        <v>599</v>
      </c>
      <c r="C135" s="32" t="s">
        <v>143</v>
      </c>
      <c r="D135" s="33">
        <v>2532.08</v>
      </c>
      <c r="E135" s="33"/>
      <c r="F135" s="33">
        <v>2532.08</v>
      </c>
      <c r="G135" s="6">
        <v>15</v>
      </c>
    </row>
    <row r="136" spans="1:7" ht="30">
      <c r="A136" s="30" t="s">
        <v>600</v>
      </c>
      <c r="B136" s="31" t="s">
        <v>601</v>
      </c>
      <c r="C136" s="32" t="s">
        <v>143</v>
      </c>
      <c r="D136" s="33">
        <v>2879.44</v>
      </c>
      <c r="E136" s="33"/>
      <c r="F136" s="33">
        <v>2879.44</v>
      </c>
      <c r="G136" s="6">
        <v>15</v>
      </c>
    </row>
    <row r="137" spans="1:7" ht="30">
      <c r="A137" s="30" t="s">
        <v>602</v>
      </c>
      <c r="B137" s="31" t="s">
        <v>603</v>
      </c>
      <c r="C137" s="32" t="s">
        <v>143</v>
      </c>
      <c r="D137" s="33">
        <v>784.21</v>
      </c>
      <c r="E137" s="33"/>
      <c r="F137" s="33">
        <v>784.21</v>
      </c>
      <c r="G137" s="6">
        <v>15</v>
      </c>
    </row>
    <row r="138" spans="1:7" ht="30">
      <c r="A138" s="30" t="s">
        <v>604</v>
      </c>
      <c r="B138" s="31" t="s">
        <v>605</v>
      </c>
      <c r="C138" s="32" t="s">
        <v>143</v>
      </c>
      <c r="D138" s="33">
        <v>440.09</v>
      </c>
      <c r="E138" s="33"/>
      <c r="F138" s="33">
        <v>440.09</v>
      </c>
      <c r="G138" s="6">
        <v>15</v>
      </c>
    </row>
    <row r="139" spans="1:7" ht="30">
      <c r="A139" s="30" t="s">
        <v>606</v>
      </c>
      <c r="B139" s="31" t="s">
        <v>607</v>
      </c>
      <c r="C139" s="32" t="s">
        <v>143</v>
      </c>
      <c r="D139" s="33">
        <v>840.58</v>
      </c>
      <c r="E139" s="33"/>
      <c r="F139" s="33">
        <v>840.58</v>
      </c>
      <c r="G139" s="6">
        <v>15</v>
      </c>
    </row>
    <row r="140" spans="1:7" ht="30">
      <c r="A140" s="30" t="s">
        <v>608</v>
      </c>
      <c r="B140" s="31" t="s">
        <v>609</v>
      </c>
      <c r="C140" s="32" t="s">
        <v>143</v>
      </c>
      <c r="D140" s="33">
        <v>844.75</v>
      </c>
      <c r="E140" s="33"/>
      <c r="F140" s="33">
        <v>844.75</v>
      </c>
      <c r="G140" s="6">
        <v>15</v>
      </c>
    </row>
    <row r="141" spans="1:7" ht="30">
      <c r="A141" s="30" t="s">
        <v>610</v>
      </c>
      <c r="B141" s="31" t="s">
        <v>611</v>
      </c>
      <c r="C141" s="32" t="s">
        <v>143</v>
      </c>
      <c r="D141" s="33">
        <v>611.4</v>
      </c>
      <c r="E141" s="33"/>
      <c r="F141" s="33">
        <v>611.4</v>
      </c>
      <c r="G141" s="6">
        <v>15</v>
      </c>
    </row>
    <row r="142" spans="1:7" ht="30">
      <c r="A142" s="30" t="s">
        <v>612</v>
      </c>
      <c r="B142" s="31" t="s">
        <v>613</v>
      </c>
      <c r="C142" s="32" t="s">
        <v>143</v>
      </c>
      <c r="D142" s="33">
        <v>967.95</v>
      </c>
      <c r="E142" s="33"/>
      <c r="F142" s="33">
        <v>967.95</v>
      </c>
      <c r="G142" s="6">
        <v>15</v>
      </c>
    </row>
    <row r="143" spans="1:7" ht="30">
      <c r="A143" s="30" t="s">
        <v>614</v>
      </c>
      <c r="B143" s="31" t="s">
        <v>615</v>
      </c>
      <c r="C143" s="32" t="s">
        <v>143</v>
      </c>
      <c r="D143" s="33">
        <v>2704.1</v>
      </c>
      <c r="E143" s="33"/>
      <c r="F143" s="33">
        <v>2704.1</v>
      </c>
      <c r="G143" s="6">
        <v>15</v>
      </c>
    </row>
    <row r="144" spans="1:7" ht="30">
      <c r="A144" s="30" t="s">
        <v>616</v>
      </c>
      <c r="B144" s="31" t="s">
        <v>617</v>
      </c>
      <c r="C144" s="32" t="s">
        <v>143</v>
      </c>
      <c r="D144" s="33">
        <v>1822.51</v>
      </c>
      <c r="E144" s="33"/>
      <c r="F144" s="33">
        <v>1822.51</v>
      </c>
      <c r="G144" s="6">
        <v>15</v>
      </c>
    </row>
    <row r="145" spans="1:7" ht="30">
      <c r="A145" s="30" t="s">
        <v>618</v>
      </c>
      <c r="B145" s="31" t="s">
        <v>619</v>
      </c>
      <c r="C145" s="32" t="s">
        <v>143</v>
      </c>
      <c r="D145" s="33">
        <v>2021.8</v>
      </c>
      <c r="E145" s="33"/>
      <c r="F145" s="33">
        <v>2021.8</v>
      </c>
      <c r="G145" s="6">
        <v>15</v>
      </c>
    </row>
    <row r="146" spans="1:7" ht="30">
      <c r="A146" s="30" t="s">
        <v>620</v>
      </c>
      <c r="B146" s="31" t="s">
        <v>621</v>
      </c>
      <c r="C146" s="32" t="s">
        <v>143</v>
      </c>
      <c r="D146" s="33">
        <v>2568.06</v>
      </c>
      <c r="E146" s="33"/>
      <c r="F146" s="33">
        <v>2568.06</v>
      </c>
      <c r="G146" s="6">
        <v>15</v>
      </c>
    </row>
    <row r="147" spans="1:7" ht="30">
      <c r="A147" s="30" t="s">
        <v>622</v>
      </c>
      <c r="B147" s="31" t="s">
        <v>623</v>
      </c>
      <c r="C147" s="32" t="s">
        <v>143</v>
      </c>
      <c r="D147" s="33">
        <v>2615.7399999999998</v>
      </c>
      <c r="E147" s="33"/>
      <c r="F147" s="33">
        <v>2615.7399999999998</v>
      </c>
      <c r="G147" s="6">
        <v>15</v>
      </c>
    </row>
    <row r="148" spans="1:7" ht="30">
      <c r="A148" s="30" t="s">
        <v>624</v>
      </c>
      <c r="B148" s="31" t="s">
        <v>625</v>
      </c>
      <c r="C148" s="32" t="s">
        <v>143</v>
      </c>
      <c r="D148" s="33">
        <v>514.92999999999995</v>
      </c>
      <c r="E148" s="33"/>
      <c r="F148" s="33">
        <v>514.92999999999995</v>
      </c>
      <c r="G148" s="6">
        <v>15</v>
      </c>
    </row>
    <row r="149" spans="1:7" ht="30">
      <c r="A149" s="30" t="s">
        <v>626</v>
      </c>
      <c r="B149" s="31" t="s">
        <v>627</v>
      </c>
      <c r="C149" s="32" t="s">
        <v>143</v>
      </c>
      <c r="D149" s="33">
        <v>884.27</v>
      </c>
      <c r="E149" s="33"/>
      <c r="F149" s="33">
        <v>884.27</v>
      </c>
      <c r="G149" s="6">
        <v>15</v>
      </c>
    </row>
    <row r="150" spans="1:7" ht="30">
      <c r="A150" s="30" t="s">
        <v>628</v>
      </c>
      <c r="B150" s="31" t="s">
        <v>629</v>
      </c>
      <c r="C150" s="32" t="s">
        <v>143</v>
      </c>
      <c r="D150" s="33">
        <v>1279.17</v>
      </c>
      <c r="E150" s="33"/>
      <c r="F150" s="33">
        <v>1279.17</v>
      </c>
      <c r="G150" s="6">
        <v>15</v>
      </c>
    </row>
    <row r="151" spans="1:7" ht="30">
      <c r="A151" s="30" t="s">
        <v>630</v>
      </c>
      <c r="B151" s="31" t="s">
        <v>631</v>
      </c>
      <c r="C151" s="32" t="s">
        <v>143</v>
      </c>
      <c r="D151" s="33">
        <v>1523.08</v>
      </c>
      <c r="E151" s="33"/>
      <c r="F151" s="33">
        <v>1523.08</v>
      </c>
      <c r="G151" s="6">
        <v>15</v>
      </c>
    </row>
    <row r="152" spans="1:7" ht="30">
      <c r="A152" s="30" t="s">
        <v>632</v>
      </c>
      <c r="B152" s="31" t="s">
        <v>633</v>
      </c>
      <c r="C152" s="32" t="s">
        <v>143</v>
      </c>
      <c r="D152" s="33">
        <v>2647.92</v>
      </c>
      <c r="E152" s="33"/>
      <c r="F152" s="33">
        <v>2647.92</v>
      </c>
      <c r="G152" s="6">
        <v>15</v>
      </c>
    </row>
    <row r="153" spans="1:7" ht="30">
      <c r="A153" s="30" t="s">
        <v>634</v>
      </c>
      <c r="B153" s="31" t="s">
        <v>635</v>
      </c>
      <c r="C153" s="32" t="s">
        <v>143</v>
      </c>
      <c r="D153" s="33">
        <v>1096.1600000000001</v>
      </c>
      <c r="E153" s="33"/>
      <c r="F153" s="33">
        <v>1096.1600000000001</v>
      </c>
      <c r="G153" s="6">
        <v>15</v>
      </c>
    </row>
    <row r="154" spans="1:7">
      <c r="A154" s="30" t="s">
        <v>636</v>
      </c>
      <c r="B154" s="31" t="s">
        <v>637</v>
      </c>
      <c r="C154" s="32" t="s">
        <v>482</v>
      </c>
      <c r="D154" s="33">
        <v>1728.73</v>
      </c>
      <c r="E154" s="33"/>
      <c r="F154" s="33">
        <v>1728.73</v>
      </c>
      <c r="G154" s="6">
        <v>15</v>
      </c>
    </row>
    <row r="155" spans="1:7">
      <c r="A155" s="30" t="s">
        <v>638</v>
      </c>
      <c r="B155" s="31" t="s">
        <v>639</v>
      </c>
      <c r="C155" s="32" t="s">
        <v>482</v>
      </c>
      <c r="D155" s="33">
        <v>2232.4499999999998</v>
      </c>
      <c r="E155" s="33"/>
      <c r="F155" s="33">
        <v>2232.4499999999998</v>
      </c>
      <c r="G155" s="6">
        <v>15</v>
      </c>
    </row>
    <row r="156" spans="1:7">
      <c r="A156" s="30" t="s">
        <v>640</v>
      </c>
      <c r="B156" s="31" t="s">
        <v>641</v>
      </c>
      <c r="C156" s="32" t="s">
        <v>143</v>
      </c>
      <c r="D156" s="33">
        <v>86.89</v>
      </c>
      <c r="E156" s="33"/>
      <c r="F156" s="33">
        <v>86.89</v>
      </c>
      <c r="G156" s="6">
        <v>15</v>
      </c>
    </row>
    <row r="157" spans="1:7">
      <c r="A157" s="30" t="s">
        <v>642</v>
      </c>
      <c r="B157" s="31" t="s">
        <v>643</v>
      </c>
      <c r="C157" s="32" t="s">
        <v>143</v>
      </c>
      <c r="D157" s="33">
        <v>207.13</v>
      </c>
      <c r="E157" s="33"/>
      <c r="F157" s="33">
        <v>207.13</v>
      </c>
      <c r="G157" s="6">
        <v>15</v>
      </c>
    </row>
    <row r="158" spans="1:7" ht="45">
      <c r="A158" s="30" t="s">
        <v>644</v>
      </c>
      <c r="B158" s="31" t="s">
        <v>645</v>
      </c>
      <c r="C158" s="32" t="s">
        <v>400</v>
      </c>
      <c r="D158" s="33">
        <v>3979.69</v>
      </c>
      <c r="E158" s="33"/>
      <c r="F158" s="33">
        <v>3979.69</v>
      </c>
      <c r="G158" s="6">
        <v>15</v>
      </c>
    </row>
    <row r="159" spans="1:7">
      <c r="A159" s="30" t="s">
        <v>646</v>
      </c>
      <c r="B159" s="31" t="s">
        <v>647</v>
      </c>
      <c r="C159" s="32" t="s">
        <v>648</v>
      </c>
      <c r="D159" s="33">
        <v>520.09</v>
      </c>
      <c r="E159" s="33"/>
      <c r="F159" s="33">
        <v>520.09</v>
      </c>
      <c r="G159" s="6">
        <v>15</v>
      </c>
    </row>
    <row r="160" spans="1:7" ht="30">
      <c r="A160" s="30" t="s">
        <v>649</v>
      </c>
      <c r="B160" s="31" t="s">
        <v>650</v>
      </c>
      <c r="C160" s="32" t="s">
        <v>648</v>
      </c>
      <c r="D160" s="33">
        <v>380.12</v>
      </c>
      <c r="E160" s="33"/>
      <c r="F160" s="33">
        <v>380.12</v>
      </c>
      <c r="G160" s="6">
        <v>15</v>
      </c>
    </row>
    <row r="161" spans="1:7">
      <c r="A161" s="30" t="s">
        <v>651</v>
      </c>
      <c r="B161" s="31" t="s">
        <v>652</v>
      </c>
      <c r="C161" s="32" t="s">
        <v>648</v>
      </c>
      <c r="D161" s="33">
        <v>356.71</v>
      </c>
      <c r="E161" s="33"/>
      <c r="F161" s="33">
        <v>356.71</v>
      </c>
      <c r="G161" s="6">
        <v>15</v>
      </c>
    </row>
    <row r="162" spans="1:7">
      <c r="A162" s="30" t="s">
        <v>653</v>
      </c>
      <c r="B162" s="31" t="s">
        <v>654</v>
      </c>
      <c r="C162" s="32" t="s">
        <v>648</v>
      </c>
      <c r="D162" s="33">
        <v>333.09</v>
      </c>
      <c r="E162" s="33"/>
      <c r="F162" s="33">
        <v>333.09</v>
      </c>
      <c r="G162" s="6">
        <v>15</v>
      </c>
    </row>
    <row r="163" spans="1:7">
      <c r="A163" s="30" t="s">
        <v>655</v>
      </c>
      <c r="B163" s="31" t="s">
        <v>656</v>
      </c>
      <c r="C163" s="32" t="s">
        <v>351</v>
      </c>
      <c r="D163" s="33">
        <v>3220.83</v>
      </c>
      <c r="E163" s="33"/>
      <c r="F163" s="33">
        <v>3220.83</v>
      </c>
      <c r="G163" s="6">
        <v>15</v>
      </c>
    </row>
    <row r="164" spans="1:7" ht="30">
      <c r="A164" s="30" t="s">
        <v>657</v>
      </c>
      <c r="B164" s="31" t="s">
        <v>658</v>
      </c>
      <c r="C164" s="32" t="s">
        <v>659</v>
      </c>
      <c r="D164" s="33">
        <v>3107.91</v>
      </c>
      <c r="E164" s="33"/>
      <c r="F164" s="33">
        <v>3107.91</v>
      </c>
      <c r="G164" s="6">
        <v>15</v>
      </c>
    </row>
    <row r="165" spans="1:7" ht="30">
      <c r="A165" s="30" t="s">
        <v>660</v>
      </c>
      <c r="B165" s="31" t="s">
        <v>661</v>
      </c>
      <c r="C165" s="32" t="s">
        <v>351</v>
      </c>
      <c r="D165" s="33">
        <v>333.05</v>
      </c>
      <c r="E165" s="33"/>
      <c r="F165" s="33">
        <v>333.05</v>
      </c>
      <c r="G165" s="6">
        <v>15</v>
      </c>
    </row>
    <row r="166" spans="1:7" ht="30">
      <c r="A166" s="30" t="s">
        <v>662</v>
      </c>
      <c r="B166" s="31" t="s">
        <v>663</v>
      </c>
      <c r="C166" s="32" t="s">
        <v>482</v>
      </c>
      <c r="D166" s="33">
        <v>2877.11</v>
      </c>
      <c r="E166" s="33"/>
      <c r="F166" s="33">
        <v>2877.11</v>
      </c>
      <c r="G166" s="6">
        <v>15</v>
      </c>
    </row>
    <row r="167" spans="1:7" ht="30">
      <c r="A167" s="30" t="s">
        <v>664</v>
      </c>
      <c r="B167" s="31" t="s">
        <v>665</v>
      </c>
      <c r="C167" s="32" t="s">
        <v>351</v>
      </c>
      <c r="D167" s="33">
        <v>1238.68</v>
      </c>
      <c r="E167" s="33">
        <v>591.26</v>
      </c>
      <c r="F167" s="33">
        <v>1829.94</v>
      </c>
      <c r="G167" s="6">
        <v>15</v>
      </c>
    </row>
    <row r="168" spans="1:7">
      <c r="A168" s="30" t="s">
        <v>666</v>
      </c>
      <c r="B168" s="31" t="s">
        <v>667</v>
      </c>
      <c r="C168" s="32" t="s">
        <v>351</v>
      </c>
      <c r="D168" s="33">
        <v>1115.3599999999999</v>
      </c>
      <c r="E168" s="33"/>
      <c r="F168" s="33">
        <v>1115.3599999999999</v>
      </c>
      <c r="G168" s="6">
        <v>15</v>
      </c>
    </row>
    <row r="169" spans="1:7">
      <c r="A169" s="30" t="s">
        <v>668</v>
      </c>
      <c r="B169" s="31" t="s">
        <v>669</v>
      </c>
      <c r="C169" s="32" t="s">
        <v>351</v>
      </c>
      <c r="D169" s="33">
        <v>4147.46</v>
      </c>
      <c r="E169" s="33"/>
      <c r="F169" s="33">
        <v>4147.46</v>
      </c>
      <c r="G169" s="6">
        <v>15</v>
      </c>
    </row>
    <row r="170" spans="1:7">
      <c r="A170" s="30" t="s">
        <v>670</v>
      </c>
      <c r="B170" s="31" t="s">
        <v>671</v>
      </c>
      <c r="C170" s="32" t="s">
        <v>351</v>
      </c>
      <c r="D170" s="33">
        <v>4913.67</v>
      </c>
      <c r="E170" s="33"/>
      <c r="F170" s="33">
        <v>4913.67</v>
      </c>
      <c r="G170" s="6">
        <v>15</v>
      </c>
    </row>
    <row r="171" spans="1:7">
      <c r="A171" s="30" t="s">
        <v>672</v>
      </c>
      <c r="B171" s="31" t="s">
        <v>673</v>
      </c>
      <c r="C171" s="32" t="s">
        <v>351</v>
      </c>
      <c r="D171" s="33">
        <v>15663.65</v>
      </c>
      <c r="E171" s="33"/>
      <c r="F171" s="33">
        <v>15663.65</v>
      </c>
      <c r="G171" s="6">
        <v>15</v>
      </c>
    </row>
    <row r="172" spans="1:7">
      <c r="A172" s="30" t="s">
        <v>674</v>
      </c>
      <c r="B172" s="31" t="s">
        <v>675</v>
      </c>
      <c r="C172" s="32"/>
      <c r="D172" s="33"/>
      <c r="E172" s="33"/>
      <c r="F172" s="33"/>
    </row>
    <row r="173" spans="1:7">
      <c r="A173" s="30" t="s">
        <v>676</v>
      </c>
      <c r="B173" s="31" t="s">
        <v>677</v>
      </c>
      <c r="C173" s="32"/>
      <c r="D173" s="33"/>
      <c r="E173" s="33"/>
      <c r="F173" s="33"/>
    </row>
    <row r="174" spans="1:7" ht="30">
      <c r="A174" s="30" t="s">
        <v>678</v>
      </c>
      <c r="B174" s="31" t="s">
        <v>679</v>
      </c>
      <c r="C174" s="32" t="s">
        <v>135</v>
      </c>
      <c r="D174" s="33">
        <v>432.77</v>
      </c>
      <c r="E174" s="33">
        <v>145.49</v>
      </c>
      <c r="F174" s="33">
        <v>578.26</v>
      </c>
      <c r="G174" s="6">
        <v>15</v>
      </c>
    </row>
    <row r="175" spans="1:7">
      <c r="A175" s="30" t="s">
        <v>680</v>
      </c>
      <c r="B175" s="31" t="s">
        <v>681</v>
      </c>
      <c r="C175" s="32" t="s">
        <v>135</v>
      </c>
      <c r="D175" s="33">
        <v>712.73</v>
      </c>
      <c r="E175" s="33">
        <v>367.34</v>
      </c>
      <c r="F175" s="33">
        <v>1080.07</v>
      </c>
      <c r="G175" s="6">
        <v>15</v>
      </c>
    </row>
    <row r="176" spans="1:7" ht="30">
      <c r="A176" s="30" t="s">
        <v>682</v>
      </c>
      <c r="B176" s="31" t="s">
        <v>683</v>
      </c>
      <c r="C176" s="32" t="s">
        <v>684</v>
      </c>
      <c r="D176" s="33">
        <v>1157.98</v>
      </c>
      <c r="E176" s="33"/>
      <c r="F176" s="33">
        <v>1157.98</v>
      </c>
      <c r="G176" s="6">
        <v>15</v>
      </c>
    </row>
    <row r="177" spans="1:7">
      <c r="A177" s="30" t="s">
        <v>685</v>
      </c>
      <c r="B177" s="31" t="s">
        <v>686</v>
      </c>
      <c r="C177" s="32" t="s">
        <v>135</v>
      </c>
      <c r="D177" s="33">
        <v>16.690000000000001</v>
      </c>
      <c r="E177" s="33">
        <v>8.0299999999999994</v>
      </c>
      <c r="F177" s="33">
        <v>24.72</v>
      </c>
      <c r="G177" s="6">
        <v>15</v>
      </c>
    </row>
    <row r="178" spans="1:7">
      <c r="A178" s="30" t="s">
        <v>687</v>
      </c>
      <c r="B178" s="31" t="s">
        <v>688</v>
      </c>
      <c r="C178" s="32"/>
      <c r="D178" s="33"/>
      <c r="E178" s="33"/>
      <c r="F178" s="33"/>
    </row>
    <row r="179" spans="1:7" ht="30">
      <c r="A179" s="30" t="s">
        <v>689</v>
      </c>
      <c r="B179" s="31" t="s">
        <v>690</v>
      </c>
      <c r="C179" s="32" t="s">
        <v>684</v>
      </c>
      <c r="D179" s="33">
        <v>885.15</v>
      </c>
      <c r="E179" s="33">
        <v>92.75</v>
      </c>
      <c r="F179" s="33">
        <v>977.9</v>
      </c>
      <c r="G179" s="6">
        <v>15</v>
      </c>
    </row>
    <row r="180" spans="1:7" ht="30">
      <c r="A180" s="30" t="s">
        <v>75</v>
      </c>
      <c r="B180" s="31" t="s">
        <v>691</v>
      </c>
      <c r="C180" s="32" t="s">
        <v>684</v>
      </c>
      <c r="D180" s="33">
        <v>1412.13</v>
      </c>
      <c r="E180" s="33">
        <v>155.52000000000001</v>
      </c>
      <c r="F180" s="33">
        <v>1567.65</v>
      </c>
      <c r="G180" s="6">
        <v>15</v>
      </c>
    </row>
    <row r="181" spans="1:7" ht="45">
      <c r="A181" s="30" t="s">
        <v>74</v>
      </c>
      <c r="B181" s="31" t="s">
        <v>692</v>
      </c>
      <c r="C181" s="32" t="s">
        <v>684</v>
      </c>
      <c r="D181" s="33">
        <v>1303</v>
      </c>
      <c r="E181" s="33">
        <v>155.52000000000001</v>
      </c>
      <c r="F181" s="33">
        <v>1458.52</v>
      </c>
      <c r="G181" s="6">
        <v>15</v>
      </c>
    </row>
    <row r="182" spans="1:7">
      <c r="A182" s="30" t="s">
        <v>73</v>
      </c>
      <c r="B182" s="31" t="s">
        <v>693</v>
      </c>
      <c r="C182" s="32" t="s">
        <v>684</v>
      </c>
      <c r="D182" s="33">
        <v>869.79</v>
      </c>
      <c r="E182" s="33">
        <v>92.75</v>
      </c>
      <c r="F182" s="33">
        <v>962.54</v>
      </c>
      <c r="G182" s="6">
        <v>15</v>
      </c>
    </row>
    <row r="183" spans="1:7">
      <c r="A183" s="30" t="s">
        <v>76</v>
      </c>
      <c r="B183" s="31" t="s">
        <v>694</v>
      </c>
      <c r="C183" s="32" t="s">
        <v>684</v>
      </c>
      <c r="D183" s="33">
        <v>920.8</v>
      </c>
      <c r="E183" s="33">
        <v>30.91</v>
      </c>
      <c r="F183" s="33">
        <v>951.71</v>
      </c>
      <c r="G183" s="6">
        <v>15</v>
      </c>
    </row>
    <row r="184" spans="1:7">
      <c r="A184" s="30" t="s">
        <v>695</v>
      </c>
      <c r="B184" s="31" t="s">
        <v>696</v>
      </c>
      <c r="C184" s="32"/>
      <c r="D184" s="33"/>
      <c r="E184" s="33"/>
      <c r="F184" s="33"/>
    </row>
    <row r="185" spans="1:7">
      <c r="A185" s="30" t="s">
        <v>697</v>
      </c>
      <c r="B185" s="31" t="s">
        <v>698</v>
      </c>
      <c r="C185" s="32" t="s">
        <v>135</v>
      </c>
      <c r="D185" s="33">
        <v>0.57999999999999996</v>
      </c>
      <c r="E185" s="33">
        <v>2.27</v>
      </c>
      <c r="F185" s="33">
        <v>2.85</v>
      </c>
      <c r="G185" s="6">
        <v>15</v>
      </c>
    </row>
    <row r="186" spans="1:7">
      <c r="A186" s="30" t="s">
        <v>699</v>
      </c>
      <c r="B186" s="31" t="s">
        <v>700</v>
      </c>
      <c r="C186" s="32" t="s">
        <v>135</v>
      </c>
      <c r="D186" s="33">
        <v>5.92</v>
      </c>
      <c r="E186" s="33">
        <v>22.42</v>
      </c>
      <c r="F186" s="33">
        <v>28.34</v>
      </c>
      <c r="G186" s="6">
        <v>15</v>
      </c>
    </row>
    <row r="187" spans="1:7" ht="30">
      <c r="A187" s="30" t="s">
        <v>701</v>
      </c>
      <c r="B187" s="31" t="s">
        <v>702</v>
      </c>
      <c r="C187" s="32" t="s">
        <v>135</v>
      </c>
      <c r="D187" s="33">
        <v>15.97</v>
      </c>
      <c r="E187" s="33">
        <v>33.4</v>
      </c>
      <c r="F187" s="33">
        <v>49.37</v>
      </c>
      <c r="G187" s="6">
        <v>15</v>
      </c>
    </row>
    <row r="188" spans="1:7">
      <c r="A188" s="30" t="s">
        <v>703</v>
      </c>
      <c r="B188" s="31" t="s">
        <v>704</v>
      </c>
      <c r="C188" s="32" t="s">
        <v>135</v>
      </c>
      <c r="D188" s="33">
        <v>54.6</v>
      </c>
      <c r="E188" s="33">
        <v>60.57</v>
      </c>
      <c r="F188" s="33">
        <v>115.17</v>
      </c>
      <c r="G188" s="6">
        <v>15</v>
      </c>
    </row>
    <row r="189" spans="1:7">
      <c r="A189" s="30" t="s">
        <v>77</v>
      </c>
      <c r="B189" s="31" t="s">
        <v>705</v>
      </c>
      <c r="C189" s="32" t="s">
        <v>135</v>
      </c>
      <c r="D189" s="33">
        <v>54.6</v>
      </c>
      <c r="E189" s="33">
        <v>60.17</v>
      </c>
      <c r="F189" s="33">
        <v>114.77</v>
      </c>
      <c r="G189" s="6">
        <v>15</v>
      </c>
    </row>
    <row r="190" spans="1:7" ht="30">
      <c r="A190" s="30" t="s">
        <v>706</v>
      </c>
      <c r="B190" s="31" t="s">
        <v>707</v>
      </c>
      <c r="C190" s="32" t="s">
        <v>708</v>
      </c>
      <c r="D190" s="33">
        <v>47.13</v>
      </c>
      <c r="E190" s="33">
        <v>1.1399999999999999</v>
      </c>
      <c r="F190" s="33">
        <v>48.27</v>
      </c>
      <c r="G190" s="6">
        <v>15</v>
      </c>
    </row>
    <row r="191" spans="1:7">
      <c r="A191" s="30" t="s">
        <v>709</v>
      </c>
      <c r="B191" s="31" t="s">
        <v>710</v>
      </c>
      <c r="C191" s="32" t="s">
        <v>135</v>
      </c>
      <c r="D191" s="33">
        <v>13.81</v>
      </c>
      <c r="E191" s="33">
        <v>4.54</v>
      </c>
      <c r="F191" s="33">
        <v>18.350000000000001</v>
      </c>
      <c r="G191" s="6">
        <v>15</v>
      </c>
    </row>
    <row r="192" spans="1:7">
      <c r="A192" s="30" t="s">
        <v>711</v>
      </c>
      <c r="B192" s="31" t="s">
        <v>712</v>
      </c>
      <c r="C192" s="32" t="s">
        <v>135</v>
      </c>
      <c r="D192" s="33">
        <v>91.21</v>
      </c>
      <c r="E192" s="33">
        <v>43.32</v>
      </c>
      <c r="F192" s="33">
        <v>134.53</v>
      </c>
      <c r="G192" s="6">
        <v>15</v>
      </c>
    </row>
    <row r="193" spans="1:7">
      <c r="A193" s="30" t="s">
        <v>713</v>
      </c>
      <c r="B193" s="31" t="s">
        <v>714</v>
      </c>
      <c r="C193" s="32" t="s">
        <v>135</v>
      </c>
      <c r="D193" s="33">
        <v>95.68</v>
      </c>
      <c r="E193" s="33">
        <v>43.32</v>
      </c>
      <c r="F193" s="33">
        <v>139</v>
      </c>
      <c r="G193" s="6">
        <v>15</v>
      </c>
    </row>
    <row r="194" spans="1:7" ht="30">
      <c r="A194" s="30" t="s">
        <v>715</v>
      </c>
      <c r="B194" s="31" t="s">
        <v>716</v>
      </c>
      <c r="C194" s="32" t="s">
        <v>482</v>
      </c>
      <c r="D194" s="33">
        <v>53.01</v>
      </c>
      <c r="E194" s="33">
        <v>49.99</v>
      </c>
      <c r="F194" s="33">
        <v>103</v>
      </c>
      <c r="G194" s="6">
        <v>15</v>
      </c>
    </row>
    <row r="195" spans="1:7">
      <c r="A195" s="30" t="s">
        <v>717</v>
      </c>
      <c r="B195" s="31" t="s">
        <v>718</v>
      </c>
      <c r="C195" s="32"/>
      <c r="D195" s="33"/>
      <c r="E195" s="33"/>
      <c r="F195" s="33"/>
    </row>
    <row r="196" spans="1:7" ht="30">
      <c r="A196" s="30" t="s">
        <v>719</v>
      </c>
      <c r="B196" s="31" t="s">
        <v>720</v>
      </c>
      <c r="C196" s="32" t="s">
        <v>143</v>
      </c>
      <c r="D196" s="33"/>
      <c r="E196" s="33">
        <v>13.83</v>
      </c>
      <c r="F196" s="33">
        <v>13.83</v>
      </c>
      <c r="G196" s="6">
        <v>15</v>
      </c>
    </row>
    <row r="197" spans="1:7" ht="30">
      <c r="A197" s="30" t="s">
        <v>721</v>
      </c>
      <c r="B197" s="31" t="s">
        <v>722</v>
      </c>
      <c r="C197" s="32" t="s">
        <v>143</v>
      </c>
      <c r="D197" s="33"/>
      <c r="E197" s="33">
        <v>34.909999999999997</v>
      </c>
      <c r="F197" s="33">
        <v>34.909999999999997</v>
      </c>
      <c r="G197" s="6">
        <v>15</v>
      </c>
    </row>
    <row r="198" spans="1:7" ht="30">
      <c r="A198" s="30" t="s">
        <v>723</v>
      </c>
      <c r="B198" s="31" t="s">
        <v>724</v>
      </c>
      <c r="C198" s="32" t="s">
        <v>135</v>
      </c>
      <c r="D198" s="33"/>
      <c r="E198" s="33">
        <v>13.83</v>
      </c>
      <c r="F198" s="33">
        <v>13.83</v>
      </c>
      <c r="G198" s="6">
        <v>15</v>
      </c>
    </row>
    <row r="199" spans="1:7" ht="30">
      <c r="A199" s="30" t="s">
        <v>725</v>
      </c>
      <c r="B199" s="31" t="s">
        <v>726</v>
      </c>
      <c r="C199" s="32" t="s">
        <v>135</v>
      </c>
      <c r="D199" s="33"/>
      <c r="E199" s="33">
        <v>34.909999999999997</v>
      </c>
      <c r="F199" s="33">
        <v>34.909999999999997</v>
      </c>
      <c r="G199" s="6">
        <v>15</v>
      </c>
    </row>
    <row r="200" spans="1:7" ht="30">
      <c r="A200" s="30" t="s">
        <v>727</v>
      </c>
      <c r="B200" s="31" t="s">
        <v>728</v>
      </c>
      <c r="C200" s="32" t="s">
        <v>684</v>
      </c>
      <c r="D200" s="33">
        <v>2309.9499999999998</v>
      </c>
      <c r="E200" s="33"/>
      <c r="F200" s="33">
        <v>2309.9499999999998</v>
      </c>
      <c r="G200" s="6">
        <v>15</v>
      </c>
    </row>
    <row r="201" spans="1:7">
      <c r="A201" s="30" t="s">
        <v>729</v>
      </c>
      <c r="B201" s="31" t="s">
        <v>730</v>
      </c>
      <c r="C201" s="32" t="s">
        <v>731</v>
      </c>
      <c r="D201" s="33">
        <v>23.37</v>
      </c>
      <c r="E201" s="33">
        <v>5.45</v>
      </c>
      <c r="F201" s="33">
        <v>28.82</v>
      </c>
      <c r="G201" s="6">
        <v>15</v>
      </c>
    </row>
    <row r="202" spans="1:7" ht="30">
      <c r="A202" s="30" t="s">
        <v>732</v>
      </c>
      <c r="B202" s="31" t="s">
        <v>733</v>
      </c>
      <c r="C202" s="32" t="s">
        <v>708</v>
      </c>
      <c r="D202" s="33">
        <v>19.52</v>
      </c>
      <c r="E202" s="33">
        <v>5.45</v>
      </c>
      <c r="F202" s="33">
        <v>24.97</v>
      </c>
      <c r="G202" s="6">
        <v>15</v>
      </c>
    </row>
    <row r="203" spans="1:7">
      <c r="A203" s="30" t="s">
        <v>734</v>
      </c>
      <c r="B203" s="31" t="s">
        <v>735</v>
      </c>
      <c r="C203" s="32"/>
      <c r="D203" s="33"/>
      <c r="E203" s="33"/>
      <c r="F203" s="33"/>
    </row>
    <row r="204" spans="1:7" ht="30">
      <c r="A204" s="30" t="s">
        <v>736</v>
      </c>
      <c r="B204" s="31" t="s">
        <v>737</v>
      </c>
      <c r="C204" s="32" t="s">
        <v>684</v>
      </c>
      <c r="D204" s="33">
        <v>11896.45</v>
      </c>
      <c r="E204" s="33">
        <v>3861.9</v>
      </c>
      <c r="F204" s="33">
        <v>15758.35</v>
      </c>
      <c r="G204" s="6">
        <v>15</v>
      </c>
    </row>
    <row r="205" spans="1:7" ht="30">
      <c r="A205" s="30" t="s">
        <v>738</v>
      </c>
      <c r="B205" s="31" t="s">
        <v>739</v>
      </c>
      <c r="C205" s="32" t="s">
        <v>684</v>
      </c>
      <c r="D205" s="33">
        <v>20363.91</v>
      </c>
      <c r="E205" s="33">
        <v>3861.9</v>
      </c>
      <c r="F205" s="33">
        <v>24225.81</v>
      </c>
      <c r="G205" s="6">
        <v>15</v>
      </c>
    </row>
    <row r="206" spans="1:7">
      <c r="A206" s="30" t="s">
        <v>740</v>
      </c>
      <c r="B206" s="31" t="s">
        <v>741</v>
      </c>
      <c r="C206" s="32"/>
      <c r="D206" s="33"/>
      <c r="E206" s="33"/>
      <c r="F206" s="33"/>
    </row>
    <row r="207" spans="1:7">
      <c r="A207" s="30" t="s">
        <v>79</v>
      </c>
      <c r="B207" s="31" t="s">
        <v>742</v>
      </c>
      <c r="C207" s="32" t="s">
        <v>135</v>
      </c>
      <c r="D207" s="33">
        <v>842.93</v>
      </c>
      <c r="E207" s="33">
        <v>104.34</v>
      </c>
      <c r="F207" s="33">
        <v>947.27</v>
      </c>
      <c r="G207" s="6">
        <v>15</v>
      </c>
    </row>
    <row r="208" spans="1:7">
      <c r="A208" s="30" t="s">
        <v>743</v>
      </c>
      <c r="B208" s="31" t="s">
        <v>744</v>
      </c>
      <c r="C208" s="32" t="s">
        <v>135</v>
      </c>
      <c r="D208" s="33">
        <v>381</v>
      </c>
      <c r="E208" s="33">
        <v>29.39</v>
      </c>
      <c r="F208" s="33">
        <v>410.39</v>
      </c>
      <c r="G208" s="6">
        <v>15</v>
      </c>
    </row>
    <row r="209" spans="1:7">
      <c r="A209" s="30" t="s">
        <v>745</v>
      </c>
      <c r="B209" s="31" t="s">
        <v>746</v>
      </c>
      <c r="C209" s="32" t="s">
        <v>135</v>
      </c>
      <c r="D209" s="33">
        <v>156</v>
      </c>
      <c r="E209" s="33">
        <v>59.57</v>
      </c>
      <c r="F209" s="33">
        <v>215.57</v>
      </c>
      <c r="G209" s="6">
        <v>15</v>
      </c>
    </row>
    <row r="210" spans="1:7">
      <c r="A210" s="30" t="s">
        <v>747</v>
      </c>
      <c r="B210" s="31" t="s">
        <v>748</v>
      </c>
      <c r="C210" s="32"/>
      <c r="D210" s="33"/>
      <c r="E210" s="33"/>
      <c r="F210" s="33"/>
    </row>
    <row r="211" spans="1:7" ht="45">
      <c r="A211" s="30" t="s">
        <v>749</v>
      </c>
      <c r="B211" s="31" t="s">
        <v>750</v>
      </c>
      <c r="C211" s="32" t="s">
        <v>135</v>
      </c>
      <c r="D211" s="33">
        <v>2.85</v>
      </c>
      <c r="E211" s="33">
        <v>5.68</v>
      </c>
      <c r="F211" s="33">
        <v>8.5299999999999994</v>
      </c>
      <c r="G211" s="6">
        <v>15</v>
      </c>
    </row>
    <row r="212" spans="1:7" ht="45">
      <c r="A212" s="30" t="s">
        <v>751</v>
      </c>
      <c r="B212" s="31" t="s">
        <v>752</v>
      </c>
      <c r="C212" s="32" t="s">
        <v>135</v>
      </c>
      <c r="D212" s="33">
        <v>5.35</v>
      </c>
      <c r="E212" s="33">
        <v>0.18</v>
      </c>
      <c r="F212" s="33">
        <v>5.53</v>
      </c>
      <c r="G212" s="6">
        <v>15</v>
      </c>
    </row>
    <row r="213" spans="1:7" ht="45">
      <c r="A213" s="30" t="s">
        <v>753</v>
      </c>
      <c r="B213" s="31" t="s">
        <v>754</v>
      </c>
      <c r="C213" s="32" t="s">
        <v>135</v>
      </c>
      <c r="D213" s="33">
        <v>5.87</v>
      </c>
      <c r="E213" s="33">
        <v>0.18</v>
      </c>
      <c r="F213" s="33">
        <v>6.05</v>
      </c>
      <c r="G213" s="6">
        <v>15</v>
      </c>
    </row>
    <row r="214" spans="1:7">
      <c r="A214" s="30" t="s">
        <v>755</v>
      </c>
      <c r="B214" s="31" t="s">
        <v>756</v>
      </c>
      <c r="C214" s="32" t="s">
        <v>482</v>
      </c>
      <c r="D214" s="33">
        <v>67.069999999999993</v>
      </c>
      <c r="E214" s="33">
        <v>10.220000000000001</v>
      </c>
      <c r="F214" s="33">
        <v>77.290000000000006</v>
      </c>
      <c r="G214" s="6">
        <v>15</v>
      </c>
    </row>
    <row r="215" spans="1:7" ht="30">
      <c r="A215" s="30" t="s">
        <v>757</v>
      </c>
      <c r="B215" s="31" t="s">
        <v>758</v>
      </c>
      <c r="C215" s="32" t="s">
        <v>482</v>
      </c>
      <c r="D215" s="33">
        <v>79.010000000000005</v>
      </c>
      <c r="E215" s="33">
        <v>12.04</v>
      </c>
      <c r="F215" s="33">
        <v>91.05</v>
      </c>
      <c r="G215" s="6">
        <v>15</v>
      </c>
    </row>
    <row r="216" spans="1:7">
      <c r="A216" s="30" t="s">
        <v>759</v>
      </c>
      <c r="B216" s="31" t="s">
        <v>760</v>
      </c>
      <c r="C216" s="32"/>
      <c r="D216" s="33"/>
      <c r="E216" s="33"/>
      <c r="F216" s="33"/>
    </row>
    <row r="217" spans="1:7">
      <c r="A217" s="30" t="s">
        <v>761</v>
      </c>
      <c r="B217" s="31" t="s">
        <v>762</v>
      </c>
      <c r="C217" s="32" t="s">
        <v>135</v>
      </c>
      <c r="D217" s="33">
        <v>11.92</v>
      </c>
      <c r="E217" s="33">
        <v>6.54</v>
      </c>
      <c r="F217" s="33">
        <v>18.46</v>
      </c>
      <c r="G217" s="6">
        <v>15</v>
      </c>
    </row>
    <row r="218" spans="1:7">
      <c r="A218" s="30" t="s">
        <v>763</v>
      </c>
      <c r="B218" s="31" t="s">
        <v>764</v>
      </c>
      <c r="C218" s="32" t="s">
        <v>143</v>
      </c>
      <c r="D218" s="33">
        <v>1.04</v>
      </c>
      <c r="E218" s="33">
        <v>0.46</v>
      </c>
      <c r="F218" s="33">
        <v>1.5</v>
      </c>
      <c r="G218" s="6">
        <v>15</v>
      </c>
    </row>
    <row r="219" spans="1:7">
      <c r="A219" s="30" t="s">
        <v>765</v>
      </c>
      <c r="B219" s="31" t="s">
        <v>766</v>
      </c>
      <c r="C219" s="32" t="s">
        <v>143</v>
      </c>
      <c r="D219" s="33">
        <v>1.04</v>
      </c>
      <c r="E219" s="33">
        <v>0.46</v>
      </c>
      <c r="F219" s="33">
        <v>1.5</v>
      </c>
      <c r="G219" s="6">
        <v>15</v>
      </c>
    </row>
    <row r="220" spans="1:7">
      <c r="A220" s="30" t="s">
        <v>95</v>
      </c>
      <c r="B220" s="31" t="s">
        <v>767</v>
      </c>
      <c r="C220" s="32" t="s">
        <v>135</v>
      </c>
      <c r="D220" s="33">
        <v>0.95</v>
      </c>
      <c r="E220" s="33">
        <v>0.93</v>
      </c>
      <c r="F220" s="33">
        <v>1.88</v>
      </c>
      <c r="G220" s="6">
        <v>15</v>
      </c>
    </row>
    <row r="221" spans="1:7">
      <c r="A221" s="30" t="s">
        <v>768</v>
      </c>
      <c r="B221" s="31" t="s">
        <v>769</v>
      </c>
      <c r="C221" s="32"/>
      <c r="D221" s="33"/>
      <c r="E221" s="33"/>
      <c r="F221" s="33"/>
    </row>
    <row r="222" spans="1:7">
      <c r="A222" s="30" t="s">
        <v>770</v>
      </c>
      <c r="B222" s="31" t="s">
        <v>771</v>
      </c>
      <c r="C222" s="32"/>
      <c r="D222" s="33"/>
      <c r="E222" s="33"/>
      <c r="F222" s="33"/>
    </row>
    <row r="223" spans="1:7">
      <c r="A223" s="30" t="s">
        <v>772</v>
      </c>
      <c r="B223" s="31" t="s">
        <v>773</v>
      </c>
      <c r="C223" s="32" t="s">
        <v>482</v>
      </c>
      <c r="D223" s="33"/>
      <c r="E223" s="33">
        <v>249.81</v>
      </c>
      <c r="F223" s="33">
        <v>249.81</v>
      </c>
      <c r="G223" s="6">
        <v>15</v>
      </c>
    </row>
    <row r="224" spans="1:7">
      <c r="A224" s="30" t="s">
        <v>774</v>
      </c>
      <c r="B224" s="31" t="s">
        <v>775</v>
      </c>
      <c r="C224" s="32" t="s">
        <v>482</v>
      </c>
      <c r="D224" s="33"/>
      <c r="E224" s="33">
        <v>454.2</v>
      </c>
      <c r="F224" s="33">
        <v>454.2</v>
      </c>
      <c r="G224" s="6">
        <v>15</v>
      </c>
    </row>
    <row r="225" spans="1:7" ht="30">
      <c r="A225" s="30" t="s">
        <v>776</v>
      </c>
      <c r="B225" s="31" t="s">
        <v>777</v>
      </c>
      <c r="C225" s="32" t="s">
        <v>135</v>
      </c>
      <c r="D225" s="33"/>
      <c r="E225" s="33">
        <v>34.07</v>
      </c>
      <c r="F225" s="33">
        <v>34.07</v>
      </c>
      <c r="G225" s="6">
        <v>15</v>
      </c>
    </row>
    <row r="226" spans="1:7" ht="45">
      <c r="A226" s="30" t="s">
        <v>778</v>
      </c>
      <c r="B226" s="31" t="s">
        <v>779</v>
      </c>
      <c r="C226" s="32" t="s">
        <v>482</v>
      </c>
      <c r="D226" s="33">
        <v>477.03</v>
      </c>
      <c r="E226" s="33">
        <v>136.26</v>
      </c>
      <c r="F226" s="33">
        <v>613.29</v>
      </c>
      <c r="G226" s="6">
        <v>15</v>
      </c>
    </row>
    <row r="227" spans="1:7" ht="30">
      <c r="A227" s="30" t="s">
        <v>780</v>
      </c>
      <c r="B227" s="31" t="s">
        <v>781</v>
      </c>
      <c r="C227" s="32" t="s">
        <v>482</v>
      </c>
      <c r="D227" s="33">
        <v>455.48</v>
      </c>
      <c r="E227" s="33">
        <v>136.26</v>
      </c>
      <c r="F227" s="33">
        <v>591.74</v>
      </c>
      <c r="G227" s="6">
        <v>15</v>
      </c>
    </row>
    <row r="228" spans="1:7" ht="45">
      <c r="A228" s="30" t="s">
        <v>782</v>
      </c>
      <c r="B228" s="31" t="s">
        <v>783</v>
      </c>
      <c r="C228" s="32" t="s">
        <v>482</v>
      </c>
      <c r="D228" s="33">
        <v>249.29</v>
      </c>
      <c r="E228" s="33">
        <v>90.84</v>
      </c>
      <c r="F228" s="33">
        <v>340.13</v>
      </c>
      <c r="G228" s="6">
        <v>15</v>
      </c>
    </row>
    <row r="229" spans="1:7" ht="30">
      <c r="A229" s="30" t="s">
        <v>784</v>
      </c>
      <c r="B229" s="31" t="s">
        <v>785</v>
      </c>
      <c r="C229" s="32" t="s">
        <v>482</v>
      </c>
      <c r="D229" s="33">
        <v>227.74</v>
      </c>
      <c r="E229" s="33">
        <v>90.84</v>
      </c>
      <c r="F229" s="33">
        <v>318.58</v>
      </c>
      <c r="G229" s="6">
        <v>15</v>
      </c>
    </row>
    <row r="230" spans="1:7" ht="45">
      <c r="A230" s="30" t="s">
        <v>786</v>
      </c>
      <c r="B230" s="31" t="s">
        <v>787</v>
      </c>
      <c r="C230" s="32" t="s">
        <v>135</v>
      </c>
      <c r="D230" s="33">
        <v>24.45</v>
      </c>
      <c r="E230" s="33">
        <v>9.08</v>
      </c>
      <c r="F230" s="33">
        <v>33.53</v>
      </c>
      <c r="G230" s="6">
        <v>15</v>
      </c>
    </row>
    <row r="231" spans="1:7" ht="30">
      <c r="A231" s="30" t="s">
        <v>788</v>
      </c>
      <c r="B231" s="31" t="s">
        <v>789</v>
      </c>
      <c r="C231" s="32" t="s">
        <v>135</v>
      </c>
      <c r="D231" s="33">
        <v>22.78</v>
      </c>
      <c r="E231" s="33">
        <v>9.08</v>
      </c>
      <c r="F231" s="33">
        <v>31.86</v>
      </c>
      <c r="G231" s="6">
        <v>15</v>
      </c>
    </row>
    <row r="232" spans="1:7" ht="45">
      <c r="A232" s="30" t="s">
        <v>790</v>
      </c>
      <c r="B232" s="31" t="s">
        <v>791</v>
      </c>
      <c r="C232" s="32" t="s">
        <v>482</v>
      </c>
      <c r="D232" s="33">
        <v>244.44</v>
      </c>
      <c r="E232" s="33">
        <v>90.84</v>
      </c>
      <c r="F232" s="33">
        <v>335.28</v>
      </c>
      <c r="G232" s="6">
        <v>15</v>
      </c>
    </row>
    <row r="233" spans="1:7" ht="30">
      <c r="A233" s="30" t="s">
        <v>792</v>
      </c>
      <c r="B233" s="31" t="s">
        <v>793</v>
      </c>
      <c r="C233" s="32" t="s">
        <v>482</v>
      </c>
      <c r="D233" s="33">
        <v>227.74</v>
      </c>
      <c r="E233" s="33">
        <v>90.84</v>
      </c>
      <c r="F233" s="33">
        <v>318.58</v>
      </c>
      <c r="G233" s="6">
        <v>15</v>
      </c>
    </row>
    <row r="234" spans="1:7">
      <c r="A234" s="30" t="s">
        <v>794</v>
      </c>
      <c r="B234" s="31" t="s">
        <v>795</v>
      </c>
      <c r="C234" s="32"/>
      <c r="D234" s="33"/>
      <c r="E234" s="33"/>
      <c r="F234" s="33"/>
    </row>
    <row r="235" spans="1:7">
      <c r="A235" s="30" t="s">
        <v>796</v>
      </c>
      <c r="B235" s="31" t="s">
        <v>797</v>
      </c>
      <c r="C235" s="32" t="s">
        <v>482</v>
      </c>
      <c r="D235" s="33"/>
      <c r="E235" s="33">
        <v>136.26</v>
      </c>
      <c r="F235" s="33">
        <v>136.26</v>
      </c>
      <c r="G235" s="6">
        <v>15</v>
      </c>
    </row>
    <row r="236" spans="1:7" ht="30">
      <c r="A236" s="30" t="s">
        <v>798</v>
      </c>
      <c r="B236" s="31" t="s">
        <v>799</v>
      </c>
      <c r="C236" s="32" t="s">
        <v>482</v>
      </c>
      <c r="D236" s="33"/>
      <c r="E236" s="33">
        <v>90.84</v>
      </c>
      <c r="F236" s="33">
        <v>90.84</v>
      </c>
      <c r="G236" s="6">
        <v>15</v>
      </c>
    </row>
    <row r="237" spans="1:7">
      <c r="A237" s="30" t="s">
        <v>800</v>
      </c>
      <c r="B237" s="31" t="s">
        <v>801</v>
      </c>
      <c r="C237" s="32"/>
      <c r="D237" s="33"/>
      <c r="E237" s="33"/>
      <c r="F237" s="33"/>
    </row>
    <row r="238" spans="1:7">
      <c r="A238" s="30" t="s">
        <v>802</v>
      </c>
      <c r="B238" s="31" t="s">
        <v>803</v>
      </c>
      <c r="C238" s="32" t="s">
        <v>135</v>
      </c>
      <c r="D238" s="33"/>
      <c r="E238" s="33">
        <v>3.41</v>
      </c>
      <c r="F238" s="33">
        <v>3.41</v>
      </c>
      <c r="G238" s="6">
        <v>15</v>
      </c>
    </row>
    <row r="239" spans="1:7" ht="30">
      <c r="A239" s="30" t="s">
        <v>804</v>
      </c>
      <c r="B239" s="31" t="s">
        <v>805</v>
      </c>
      <c r="C239" s="32" t="s">
        <v>135</v>
      </c>
      <c r="D239" s="33"/>
      <c r="E239" s="33">
        <v>6.81</v>
      </c>
      <c r="F239" s="33">
        <v>6.81</v>
      </c>
      <c r="G239" s="6">
        <v>15</v>
      </c>
    </row>
    <row r="240" spans="1:7">
      <c r="A240" s="30" t="s">
        <v>806</v>
      </c>
      <c r="B240" s="31" t="s">
        <v>807</v>
      </c>
      <c r="C240" s="32" t="s">
        <v>135</v>
      </c>
      <c r="D240" s="33"/>
      <c r="E240" s="33">
        <v>11.36</v>
      </c>
      <c r="F240" s="33">
        <v>11.36</v>
      </c>
      <c r="G240" s="6">
        <v>15</v>
      </c>
    </row>
    <row r="241" spans="1:7">
      <c r="A241" s="30" t="s">
        <v>808</v>
      </c>
      <c r="B241" s="31" t="s">
        <v>809</v>
      </c>
      <c r="C241" s="32"/>
      <c r="D241" s="33"/>
      <c r="E241" s="33"/>
      <c r="F241" s="33"/>
    </row>
    <row r="242" spans="1:7">
      <c r="A242" s="30" t="s">
        <v>810</v>
      </c>
      <c r="B242" s="31" t="s">
        <v>811</v>
      </c>
      <c r="C242" s="32" t="s">
        <v>135</v>
      </c>
      <c r="D242" s="33"/>
      <c r="E242" s="33">
        <v>13.63</v>
      </c>
      <c r="F242" s="33">
        <v>13.63</v>
      </c>
      <c r="G242" s="6">
        <v>15</v>
      </c>
    </row>
    <row r="243" spans="1:7" ht="30">
      <c r="A243" s="30" t="s">
        <v>812</v>
      </c>
      <c r="B243" s="31" t="s">
        <v>813</v>
      </c>
      <c r="C243" s="32" t="s">
        <v>135</v>
      </c>
      <c r="D243" s="33"/>
      <c r="E243" s="33">
        <v>11.36</v>
      </c>
      <c r="F243" s="33">
        <v>11.36</v>
      </c>
      <c r="G243" s="6">
        <v>15</v>
      </c>
    </row>
    <row r="244" spans="1:7" ht="30">
      <c r="A244" s="30" t="s">
        <v>814</v>
      </c>
      <c r="B244" s="31" t="s">
        <v>815</v>
      </c>
      <c r="C244" s="32" t="s">
        <v>143</v>
      </c>
      <c r="D244" s="33"/>
      <c r="E244" s="33">
        <v>3.41</v>
      </c>
      <c r="F244" s="33">
        <v>3.41</v>
      </c>
      <c r="G244" s="6">
        <v>15</v>
      </c>
    </row>
    <row r="245" spans="1:7">
      <c r="A245" s="30" t="s">
        <v>816</v>
      </c>
      <c r="B245" s="31" t="s">
        <v>817</v>
      </c>
      <c r="C245" s="32"/>
      <c r="D245" s="33"/>
      <c r="E245" s="33"/>
      <c r="F245" s="33"/>
    </row>
    <row r="246" spans="1:7">
      <c r="A246" s="30" t="s">
        <v>818</v>
      </c>
      <c r="B246" s="31" t="s">
        <v>819</v>
      </c>
      <c r="C246" s="32" t="s">
        <v>135</v>
      </c>
      <c r="D246" s="33"/>
      <c r="E246" s="33">
        <v>9.08</v>
      </c>
      <c r="F246" s="33">
        <v>9.08</v>
      </c>
      <c r="G246" s="6">
        <v>15</v>
      </c>
    </row>
    <row r="247" spans="1:7">
      <c r="A247" s="30" t="s">
        <v>820</v>
      </c>
      <c r="B247" s="31" t="s">
        <v>821</v>
      </c>
      <c r="C247" s="32"/>
      <c r="D247" s="33"/>
      <c r="E247" s="33"/>
      <c r="F247" s="33"/>
    </row>
    <row r="248" spans="1:7" ht="45">
      <c r="A248" s="30" t="s">
        <v>822</v>
      </c>
      <c r="B248" s="31" t="s">
        <v>823</v>
      </c>
      <c r="C248" s="32" t="s">
        <v>135</v>
      </c>
      <c r="D248" s="33">
        <v>17.28</v>
      </c>
      <c r="E248" s="33">
        <v>11.36</v>
      </c>
      <c r="F248" s="33">
        <v>28.64</v>
      </c>
      <c r="G248" s="6">
        <v>15</v>
      </c>
    </row>
    <row r="249" spans="1:7" ht="45">
      <c r="A249" s="30" t="s">
        <v>824</v>
      </c>
      <c r="B249" s="31" t="s">
        <v>825</v>
      </c>
      <c r="C249" s="32" t="s">
        <v>135</v>
      </c>
      <c r="D249" s="33">
        <v>1.55</v>
      </c>
      <c r="E249" s="33">
        <v>11.36</v>
      </c>
      <c r="F249" s="33">
        <v>12.91</v>
      </c>
      <c r="G249" s="6">
        <v>15</v>
      </c>
    </row>
    <row r="250" spans="1:7">
      <c r="A250" s="30" t="s">
        <v>826</v>
      </c>
      <c r="B250" s="31" t="s">
        <v>827</v>
      </c>
      <c r="C250" s="32"/>
      <c r="D250" s="33"/>
      <c r="E250" s="33"/>
      <c r="F250" s="33"/>
    </row>
    <row r="251" spans="1:7" ht="45">
      <c r="A251" s="30" t="s">
        <v>828</v>
      </c>
      <c r="B251" s="31" t="s">
        <v>829</v>
      </c>
      <c r="C251" s="32" t="s">
        <v>135</v>
      </c>
      <c r="D251" s="33">
        <v>25.07</v>
      </c>
      <c r="E251" s="33">
        <v>4.54</v>
      </c>
      <c r="F251" s="33">
        <v>29.61</v>
      </c>
      <c r="G251" s="6">
        <v>15</v>
      </c>
    </row>
    <row r="252" spans="1:7" ht="30">
      <c r="A252" s="30" t="s">
        <v>830</v>
      </c>
      <c r="B252" s="31" t="s">
        <v>831</v>
      </c>
      <c r="C252" s="32" t="s">
        <v>135</v>
      </c>
      <c r="D252" s="33">
        <v>22.78</v>
      </c>
      <c r="E252" s="33">
        <v>4.54</v>
      </c>
      <c r="F252" s="33">
        <v>27.32</v>
      </c>
      <c r="G252" s="6">
        <v>15</v>
      </c>
    </row>
    <row r="253" spans="1:7" ht="45">
      <c r="A253" s="30" t="s">
        <v>832</v>
      </c>
      <c r="B253" s="31" t="s">
        <v>833</v>
      </c>
      <c r="C253" s="32" t="s">
        <v>135</v>
      </c>
      <c r="D253" s="33">
        <v>10.4</v>
      </c>
      <c r="E253" s="33">
        <v>1.59</v>
      </c>
      <c r="F253" s="33">
        <v>11.99</v>
      </c>
      <c r="G253" s="6">
        <v>15</v>
      </c>
    </row>
    <row r="254" spans="1:7" ht="30">
      <c r="A254" s="30" t="s">
        <v>834</v>
      </c>
      <c r="B254" s="31" t="s">
        <v>835</v>
      </c>
      <c r="C254" s="32" t="s">
        <v>135</v>
      </c>
      <c r="D254" s="33">
        <v>7.78</v>
      </c>
      <c r="E254" s="33">
        <v>1.59</v>
      </c>
      <c r="F254" s="33">
        <v>9.3699999999999992</v>
      </c>
      <c r="G254" s="6">
        <v>15</v>
      </c>
    </row>
    <row r="255" spans="1:7" ht="45">
      <c r="A255" s="30" t="s">
        <v>836</v>
      </c>
      <c r="B255" s="31" t="s">
        <v>837</v>
      </c>
      <c r="C255" s="32" t="s">
        <v>135</v>
      </c>
      <c r="D255" s="33">
        <v>13.76</v>
      </c>
      <c r="E255" s="33">
        <v>0.68</v>
      </c>
      <c r="F255" s="33">
        <v>14.44</v>
      </c>
      <c r="G255" s="6">
        <v>15</v>
      </c>
    </row>
    <row r="256" spans="1:7">
      <c r="A256" s="30" t="s">
        <v>838</v>
      </c>
      <c r="B256" s="31" t="s">
        <v>839</v>
      </c>
      <c r="C256" s="32"/>
      <c r="D256" s="33"/>
      <c r="E256" s="33"/>
      <c r="F256" s="33"/>
    </row>
    <row r="257" spans="1:7" ht="30">
      <c r="A257" s="30" t="s">
        <v>840</v>
      </c>
      <c r="B257" s="31" t="s">
        <v>841</v>
      </c>
      <c r="C257" s="32" t="s">
        <v>135</v>
      </c>
      <c r="D257" s="33"/>
      <c r="E257" s="33">
        <v>11.81</v>
      </c>
      <c r="F257" s="33">
        <v>11.81</v>
      </c>
      <c r="G257" s="6">
        <v>15</v>
      </c>
    </row>
    <row r="258" spans="1:7" ht="30">
      <c r="A258" s="30" t="s">
        <v>842</v>
      </c>
      <c r="B258" s="31" t="s">
        <v>843</v>
      </c>
      <c r="C258" s="32" t="s">
        <v>135</v>
      </c>
      <c r="D258" s="33"/>
      <c r="E258" s="33">
        <v>6.81</v>
      </c>
      <c r="F258" s="33">
        <v>6.81</v>
      </c>
      <c r="G258" s="6">
        <v>15</v>
      </c>
    </row>
    <row r="259" spans="1:7" ht="30">
      <c r="A259" s="30" t="s">
        <v>844</v>
      </c>
      <c r="B259" s="31" t="s">
        <v>845</v>
      </c>
      <c r="C259" s="32" t="s">
        <v>135</v>
      </c>
      <c r="D259" s="33"/>
      <c r="E259" s="33">
        <v>6.81</v>
      </c>
      <c r="F259" s="33">
        <v>6.81</v>
      </c>
      <c r="G259" s="6">
        <v>15</v>
      </c>
    </row>
    <row r="260" spans="1:7" ht="30">
      <c r="A260" s="30" t="s">
        <v>846</v>
      </c>
      <c r="B260" s="31" t="s">
        <v>847</v>
      </c>
      <c r="C260" s="32" t="s">
        <v>135</v>
      </c>
      <c r="D260" s="33"/>
      <c r="E260" s="33">
        <v>7.49</v>
      </c>
      <c r="F260" s="33">
        <v>7.49</v>
      </c>
      <c r="G260" s="6">
        <v>15</v>
      </c>
    </row>
    <row r="261" spans="1:7">
      <c r="A261" s="30" t="s">
        <v>848</v>
      </c>
      <c r="B261" s="31" t="s">
        <v>849</v>
      </c>
      <c r="C261" s="32"/>
      <c r="D261" s="33"/>
      <c r="E261" s="33"/>
      <c r="F261" s="33"/>
    </row>
    <row r="262" spans="1:7">
      <c r="A262" s="30" t="s">
        <v>850</v>
      </c>
      <c r="B262" s="31" t="s">
        <v>851</v>
      </c>
      <c r="C262" s="32" t="s">
        <v>135</v>
      </c>
      <c r="D262" s="33"/>
      <c r="E262" s="33">
        <v>18.27</v>
      </c>
      <c r="F262" s="33">
        <v>18.27</v>
      </c>
      <c r="G262" s="6">
        <v>15</v>
      </c>
    </row>
    <row r="263" spans="1:7" ht="30">
      <c r="A263" s="30" t="s">
        <v>852</v>
      </c>
      <c r="B263" s="31" t="s">
        <v>853</v>
      </c>
      <c r="C263" s="32" t="s">
        <v>135</v>
      </c>
      <c r="D263" s="33"/>
      <c r="E263" s="33">
        <v>21.92</v>
      </c>
      <c r="F263" s="33">
        <v>21.92</v>
      </c>
      <c r="G263" s="6">
        <v>15</v>
      </c>
    </row>
    <row r="264" spans="1:7" ht="30">
      <c r="A264" s="30" t="s">
        <v>854</v>
      </c>
      <c r="B264" s="31" t="s">
        <v>855</v>
      </c>
      <c r="C264" s="32" t="s">
        <v>143</v>
      </c>
      <c r="D264" s="33"/>
      <c r="E264" s="33">
        <v>7.3</v>
      </c>
      <c r="F264" s="33">
        <v>7.3</v>
      </c>
      <c r="G264" s="6">
        <v>15</v>
      </c>
    </row>
    <row r="265" spans="1:7">
      <c r="A265" s="30" t="s">
        <v>856</v>
      </c>
      <c r="B265" s="31" t="s">
        <v>857</v>
      </c>
      <c r="C265" s="32"/>
      <c r="D265" s="33"/>
      <c r="E265" s="33"/>
      <c r="F265" s="33"/>
    </row>
    <row r="266" spans="1:7">
      <c r="A266" s="30" t="s">
        <v>858</v>
      </c>
      <c r="B266" s="31" t="s">
        <v>859</v>
      </c>
      <c r="C266" s="32" t="s">
        <v>143</v>
      </c>
      <c r="D266" s="33">
        <v>0.08</v>
      </c>
      <c r="E266" s="33">
        <v>1.66</v>
      </c>
      <c r="F266" s="33">
        <v>1.74</v>
      </c>
      <c r="G266" s="6">
        <v>15</v>
      </c>
    </row>
    <row r="267" spans="1:7" ht="30">
      <c r="A267" s="30" t="s">
        <v>860</v>
      </c>
      <c r="B267" s="31" t="s">
        <v>861</v>
      </c>
      <c r="C267" s="32" t="s">
        <v>143</v>
      </c>
      <c r="D267" s="33">
        <v>0.92</v>
      </c>
      <c r="E267" s="33">
        <v>1.66</v>
      </c>
      <c r="F267" s="33">
        <v>2.58</v>
      </c>
      <c r="G267" s="6">
        <v>15</v>
      </c>
    </row>
    <row r="268" spans="1:7" ht="30">
      <c r="A268" s="30" t="s">
        <v>862</v>
      </c>
      <c r="B268" s="31" t="s">
        <v>863</v>
      </c>
      <c r="C268" s="32" t="s">
        <v>135</v>
      </c>
      <c r="D268" s="33">
        <v>4.5999999999999996</v>
      </c>
      <c r="E268" s="33">
        <v>13.25</v>
      </c>
      <c r="F268" s="33">
        <v>17.850000000000001</v>
      </c>
      <c r="G268" s="6">
        <v>15</v>
      </c>
    </row>
    <row r="269" spans="1:7" ht="30">
      <c r="A269" s="30" t="s">
        <v>864</v>
      </c>
      <c r="B269" s="31" t="s">
        <v>865</v>
      </c>
      <c r="C269" s="32" t="s">
        <v>135</v>
      </c>
      <c r="D269" s="33">
        <v>0.38</v>
      </c>
      <c r="E269" s="33">
        <v>9.94</v>
      </c>
      <c r="F269" s="33">
        <v>10.32</v>
      </c>
      <c r="G269" s="6">
        <v>15</v>
      </c>
    </row>
    <row r="270" spans="1:7">
      <c r="A270" s="30" t="s">
        <v>866</v>
      </c>
      <c r="B270" s="31" t="s">
        <v>867</v>
      </c>
      <c r="C270" s="32" t="s">
        <v>135</v>
      </c>
      <c r="D270" s="33">
        <v>4.5999999999999996</v>
      </c>
      <c r="E270" s="33">
        <v>9.94</v>
      </c>
      <c r="F270" s="33">
        <v>14.54</v>
      </c>
      <c r="G270" s="6">
        <v>15</v>
      </c>
    </row>
    <row r="271" spans="1:7">
      <c r="A271" s="30" t="s">
        <v>868</v>
      </c>
      <c r="B271" s="31" t="s">
        <v>869</v>
      </c>
      <c r="C271" s="32" t="s">
        <v>135</v>
      </c>
      <c r="D271" s="33">
        <v>0.38</v>
      </c>
      <c r="E271" s="33">
        <v>6.62</v>
      </c>
      <c r="F271" s="33">
        <v>7</v>
      </c>
      <c r="G271" s="6">
        <v>15</v>
      </c>
    </row>
    <row r="272" spans="1:7">
      <c r="A272" s="30" t="s">
        <v>870</v>
      </c>
      <c r="B272" s="31" t="s">
        <v>871</v>
      </c>
      <c r="C272" s="32"/>
      <c r="D272" s="33"/>
      <c r="E272" s="33"/>
      <c r="F272" s="33"/>
    </row>
    <row r="273" spans="1:7">
      <c r="A273" s="30" t="s">
        <v>872</v>
      </c>
      <c r="B273" s="31" t="s">
        <v>873</v>
      </c>
      <c r="C273" s="32" t="s">
        <v>135</v>
      </c>
      <c r="D273" s="33">
        <v>91.92</v>
      </c>
      <c r="E273" s="33"/>
      <c r="F273" s="33">
        <v>91.92</v>
      </c>
      <c r="G273" s="6">
        <v>15</v>
      </c>
    </row>
    <row r="274" spans="1:7">
      <c r="A274" s="30" t="s">
        <v>874</v>
      </c>
      <c r="B274" s="31" t="s">
        <v>875</v>
      </c>
      <c r="C274" s="32" t="s">
        <v>351</v>
      </c>
      <c r="D274" s="33">
        <v>3.96</v>
      </c>
      <c r="E274" s="33">
        <v>10.07</v>
      </c>
      <c r="F274" s="33">
        <v>14.03</v>
      </c>
      <c r="G274" s="6">
        <v>15</v>
      </c>
    </row>
    <row r="275" spans="1:7">
      <c r="A275" s="30" t="s">
        <v>876</v>
      </c>
      <c r="B275" s="31" t="s">
        <v>877</v>
      </c>
      <c r="C275" s="32"/>
      <c r="D275" s="33"/>
      <c r="E275" s="33"/>
      <c r="F275" s="33"/>
    </row>
    <row r="276" spans="1:7">
      <c r="A276" s="30" t="s">
        <v>878</v>
      </c>
      <c r="B276" s="31" t="s">
        <v>879</v>
      </c>
      <c r="C276" s="32"/>
      <c r="D276" s="33"/>
      <c r="E276" s="33"/>
      <c r="F276" s="33"/>
    </row>
    <row r="277" spans="1:7" ht="30">
      <c r="A277" s="30" t="s">
        <v>880</v>
      </c>
      <c r="B277" s="31" t="s">
        <v>881</v>
      </c>
      <c r="C277" s="32" t="s">
        <v>135</v>
      </c>
      <c r="D277" s="33"/>
      <c r="E277" s="33">
        <v>41.46</v>
      </c>
      <c r="F277" s="33">
        <v>41.46</v>
      </c>
      <c r="G277" s="6">
        <v>15</v>
      </c>
    </row>
    <row r="278" spans="1:7" ht="30">
      <c r="A278" s="30" t="s">
        <v>882</v>
      </c>
      <c r="B278" s="31" t="s">
        <v>883</v>
      </c>
      <c r="C278" s="32" t="s">
        <v>135</v>
      </c>
      <c r="D278" s="33"/>
      <c r="E278" s="33">
        <v>35.93</v>
      </c>
      <c r="F278" s="33">
        <v>35.93</v>
      </c>
      <c r="G278" s="6">
        <v>15</v>
      </c>
    </row>
    <row r="279" spans="1:7" ht="30">
      <c r="A279" s="30" t="s">
        <v>884</v>
      </c>
      <c r="B279" s="31" t="s">
        <v>885</v>
      </c>
      <c r="C279" s="32" t="s">
        <v>135</v>
      </c>
      <c r="D279" s="33"/>
      <c r="E279" s="33">
        <v>22.11</v>
      </c>
      <c r="F279" s="33">
        <v>22.11</v>
      </c>
      <c r="G279" s="6">
        <v>15</v>
      </c>
    </row>
    <row r="280" spans="1:7" ht="30">
      <c r="A280" s="30" t="s">
        <v>886</v>
      </c>
      <c r="B280" s="31" t="s">
        <v>887</v>
      </c>
      <c r="C280" s="32" t="s">
        <v>135</v>
      </c>
      <c r="D280" s="33">
        <v>2.64</v>
      </c>
      <c r="E280" s="33">
        <v>0.77</v>
      </c>
      <c r="F280" s="33">
        <v>3.41</v>
      </c>
      <c r="G280" s="6">
        <v>15</v>
      </c>
    </row>
    <row r="281" spans="1:7" ht="30">
      <c r="A281" s="30" t="s">
        <v>888</v>
      </c>
      <c r="B281" s="31" t="s">
        <v>889</v>
      </c>
      <c r="C281" s="32" t="s">
        <v>143</v>
      </c>
      <c r="D281" s="33"/>
      <c r="E281" s="33">
        <v>4.79</v>
      </c>
      <c r="F281" s="33">
        <v>4.79</v>
      </c>
      <c r="G281" s="6">
        <v>15</v>
      </c>
    </row>
    <row r="282" spans="1:7">
      <c r="A282" s="30" t="s">
        <v>890</v>
      </c>
      <c r="B282" s="31" t="s">
        <v>891</v>
      </c>
      <c r="C282" s="32" t="s">
        <v>143</v>
      </c>
      <c r="D282" s="33"/>
      <c r="E282" s="33">
        <v>14.08</v>
      </c>
      <c r="F282" s="33">
        <v>14.08</v>
      </c>
      <c r="G282" s="6">
        <v>15</v>
      </c>
    </row>
    <row r="283" spans="1:7" ht="30">
      <c r="A283" s="30" t="s">
        <v>892</v>
      </c>
      <c r="B283" s="31" t="s">
        <v>893</v>
      </c>
      <c r="C283" s="32"/>
      <c r="D283" s="33"/>
      <c r="E283" s="33"/>
      <c r="F283" s="33"/>
    </row>
    <row r="284" spans="1:7">
      <c r="A284" s="30" t="s">
        <v>894</v>
      </c>
      <c r="B284" s="31" t="s">
        <v>895</v>
      </c>
      <c r="C284" s="32" t="s">
        <v>143</v>
      </c>
      <c r="D284" s="33"/>
      <c r="E284" s="33">
        <v>1.51</v>
      </c>
      <c r="F284" s="33">
        <v>1.51</v>
      </c>
      <c r="G284" s="6">
        <v>15</v>
      </c>
    </row>
    <row r="285" spans="1:7" ht="30">
      <c r="A285" s="30" t="s">
        <v>896</v>
      </c>
      <c r="B285" s="31" t="s">
        <v>897</v>
      </c>
      <c r="C285" s="32" t="s">
        <v>143</v>
      </c>
      <c r="D285" s="33"/>
      <c r="E285" s="33">
        <v>5.03</v>
      </c>
      <c r="F285" s="33">
        <v>5.03</v>
      </c>
      <c r="G285" s="6">
        <v>15</v>
      </c>
    </row>
    <row r="286" spans="1:7">
      <c r="A286" s="30" t="s">
        <v>898</v>
      </c>
      <c r="B286" s="31" t="s">
        <v>899</v>
      </c>
      <c r="C286" s="32" t="s">
        <v>135</v>
      </c>
      <c r="D286" s="33"/>
      <c r="E286" s="33">
        <v>27.69</v>
      </c>
      <c r="F286" s="33">
        <v>27.69</v>
      </c>
      <c r="G286" s="6">
        <v>15</v>
      </c>
    </row>
    <row r="287" spans="1:7" ht="30">
      <c r="A287" s="30" t="s">
        <v>900</v>
      </c>
      <c r="B287" s="31" t="s">
        <v>901</v>
      </c>
      <c r="C287" s="32" t="s">
        <v>135</v>
      </c>
      <c r="D287" s="33"/>
      <c r="E287" s="33">
        <v>22.66</v>
      </c>
      <c r="F287" s="33">
        <v>22.66</v>
      </c>
      <c r="G287" s="6">
        <v>15</v>
      </c>
    </row>
    <row r="288" spans="1:7" ht="30">
      <c r="A288" s="30" t="s">
        <v>902</v>
      </c>
      <c r="B288" s="31" t="s">
        <v>903</v>
      </c>
      <c r="C288" s="32" t="s">
        <v>135</v>
      </c>
      <c r="D288" s="33"/>
      <c r="E288" s="33">
        <v>20.14</v>
      </c>
      <c r="F288" s="33">
        <v>20.14</v>
      </c>
      <c r="G288" s="6">
        <v>15</v>
      </c>
    </row>
    <row r="289" spans="1:7" ht="30">
      <c r="A289" s="30" t="s">
        <v>904</v>
      </c>
      <c r="B289" s="31" t="s">
        <v>905</v>
      </c>
      <c r="C289" s="32" t="s">
        <v>135</v>
      </c>
      <c r="D289" s="33"/>
      <c r="E289" s="33">
        <v>15.1</v>
      </c>
      <c r="F289" s="33">
        <v>15.1</v>
      </c>
      <c r="G289" s="6">
        <v>15</v>
      </c>
    </row>
    <row r="290" spans="1:7">
      <c r="A290" s="30" t="s">
        <v>906</v>
      </c>
      <c r="B290" s="31" t="s">
        <v>907</v>
      </c>
      <c r="C290" s="32" t="s">
        <v>908</v>
      </c>
      <c r="D290" s="33">
        <v>2.37</v>
      </c>
      <c r="E290" s="33"/>
      <c r="F290" s="33">
        <v>2.37</v>
      </c>
      <c r="G290" s="6">
        <v>15</v>
      </c>
    </row>
    <row r="291" spans="1:7">
      <c r="A291" s="30" t="s">
        <v>909</v>
      </c>
      <c r="B291" s="31" t="s">
        <v>910</v>
      </c>
      <c r="C291" s="32"/>
      <c r="D291" s="33"/>
      <c r="E291" s="33"/>
      <c r="F291" s="33"/>
    </row>
    <row r="292" spans="1:7">
      <c r="A292" s="30" t="s">
        <v>911</v>
      </c>
      <c r="B292" s="31" t="s">
        <v>912</v>
      </c>
      <c r="C292" s="32" t="s">
        <v>135</v>
      </c>
      <c r="D292" s="33"/>
      <c r="E292" s="33">
        <v>18.170000000000002</v>
      </c>
      <c r="F292" s="33">
        <v>18.170000000000002</v>
      </c>
      <c r="G292" s="6">
        <v>15</v>
      </c>
    </row>
    <row r="293" spans="1:7" ht="30">
      <c r="A293" s="30" t="s">
        <v>913</v>
      </c>
      <c r="B293" s="31" t="s">
        <v>914</v>
      </c>
      <c r="C293" s="32" t="s">
        <v>135</v>
      </c>
      <c r="D293" s="33"/>
      <c r="E293" s="33">
        <v>9.08</v>
      </c>
      <c r="F293" s="33">
        <v>9.08</v>
      </c>
      <c r="G293" s="6">
        <v>15</v>
      </c>
    </row>
    <row r="294" spans="1:7">
      <c r="A294" s="30" t="s">
        <v>915</v>
      </c>
      <c r="B294" s="31" t="s">
        <v>916</v>
      </c>
      <c r="C294" s="32" t="s">
        <v>143</v>
      </c>
      <c r="D294" s="33"/>
      <c r="E294" s="33">
        <v>6.81</v>
      </c>
      <c r="F294" s="33">
        <v>6.81</v>
      </c>
      <c r="G294" s="6">
        <v>15</v>
      </c>
    </row>
    <row r="295" spans="1:7">
      <c r="A295" s="30" t="s">
        <v>917</v>
      </c>
      <c r="B295" s="31" t="s">
        <v>918</v>
      </c>
      <c r="C295" s="32" t="s">
        <v>143</v>
      </c>
      <c r="D295" s="33"/>
      <c r="E295" s="33">
        <v>11.36</v>
      </c>
      <c r="F295" s="33">
        <v>11.36</v>
      </c>
      <c r="G295" s="6">
        <v>15</v>
      </c>
    </row>
    <row r="296" spans="1:7" ht="30">
      <c r="A296" s="30" t="s">
        <v>919</v>
      </c>
      <c r="B296" s="31" t="s">
        <v>920</v>
      </c>
      <c r="C296" s="32" t="s">
        <v>135</v>
      </c>
      <c r="D296" s="33"/>
      <c r="E296" s="33">
        <v>13.82</v>
      </c>
      <c r="F296" s="33">
        <v>13.82</v>
      </c>
      <c r="G296" s="6">
        <v>15</v>
      </c>
    </row>
    <row r="297" spans="1:7">
      <c r="A297" s="30" t="s">
        <v>921</v>
      </c>
      <c r="B297" s="31" t="s">
        <v>922</v>
      </c>
      <c r="C297" s="32"/>
      <c r="D297" s="33"/>
      <c r="E297" s="33"/>
      <c r="F297" s="33"/>
    </row>
    <row r="298" spans="1:7" ht="30">
      <c r="A298" s="30" t="s">
        <v>923</v>
      </c>
      <c r="B298" s="31" t="s">
        <v>924</v>
      </c>
      <c r="C298" s="32" t="s">
        <v>135</v>
      </c>
      <c r="D298" s="33"/>
      <c r="E298" s="33">
        <v>48.58</v>
      </c>
      <c r="F298" s="33">
        <v>48.58</v>
      </c>
      <c r="G298" s="6">
        <v>15</v>
      </c>
    </row>
    <row r="299" spans="1:7" ht="30">
      <c r="A299" s="30" t="s">
        <v>925</v>
      </c>
      <c r="B299" s="31" t="s">
        <v>926</v>
      </c>
      <c r="C299" s="32" t="s">
        <v>135</v>
      </c>
      <c r="D299" s="33"/>
      <c r="E299" s="33">
        <v>29.52</v>
      </c>
      <c r="F299" s="33">
        <v>29.52</v>
      </c>
      <c r="G299" s="6">
        <v>15</v>
      </c>
    </row>
    <row r="300" spans="1:7">
      <c r="A300" s="30" t="s">
        <v>927</v>
      </c>
      <c r="B300" s="31" t="s">
        <v>928</v>
      </c>
      <c r="C300" s="32" t="s">
        <v>143</v>
      </c>
      <c r="D300" s="33"/>
      <c r="E300" s="33">
        <v>20.440000000000001</v>
      </c>
      <c r="F300" s="33">
        <v>20.440000000000001</v>
      </c>
      <c r="G300" s="6">
        <v>15</v>
      </c>
    </row>
    <row r="301" spans="1:7">
      <c r="A301" s="30" t="s">
        <v>929</v>
      </c>
      <c r="B301" s="31" t="s">
        <v>930</v>
      </c>
      <c r="C301" s="32" t="s">
        <v>143</v>
      </c>
      <c r="D301" s="33"/>
      <c r="E301" s="33">
        <v>22.71</v>
      </c>
      <c r="F301" s="33">
        <v>22.71</v>
      </c>
      <c r="G301" s="6">
        <v>15</v>
      </c>
    </row>
    <row r="302" spans="1:7">
      <c r="A302" s="30" t="s">
        <v>931</v>
      </c>
      <c r="B302" s="31" t="s">
        <v>932</v>
      </c>
      <c r="C302" s="32" t="s">
        <v>143</v>
      </c>
      <c r="D302" s="33"/>
      <c r="E302" s="33">
        <v>18.170000000000002</v>
      </c>
      <c r="F302" s="33">
        <v>18.170000000000002</v>
      </c>
      <c r="G302" s="6">
        <v>15</v>
      </c>
    </row>
    <row r="303" spans="1:7">
      <c r="A303" s="30" t="s">
        <v>933</v>
      </c>
      <c r="B303" s="31" t="s">
        <v>934</v>
      </c>
      <c r="C303" s="32"/>
      <c r="D303" s="33"/>
      <c r="E303" s="33"/>
      <c r="F303" s="33"/>
    </row>
    <row r="304" spans="1:7">
      <c r="A304" s="30" t="s">
        <v>935</v>
      </c>
      <c r="B304" s="31" t="s">
        <v>936</v>
      </c>
      <c r="C304" s="32" t="s">
        <v>135</v>
      </c>
      <c r="D304" s="33"/>
      <c r="E304" s="33">
        <v>63.69</v>
      </c>
      <c r="F304" s="33">
        <v>63.69</v>
      </c>
      <c r="G304" s="6">
        <v>15</v>
      </c>
    </row>
    <row r="305" spans="1:7">
      <c r="A305" s="30" t="s">
        <v>937</v>
      </c>
      <c r="B305" s="31" t="s">
        <v>938</v>
      </c>
      <c r="C305" s="32" t="s">
        <v>135</v>
      </c>
      <c r="D305" s="33"/>
      <c r="E305" s="33">
        <v>13.63</v>
      </c>
      <c r="F305" s="33">
        <v>13.63</v>
      </c>
      <c r="G305" s="6">
        <v>15</v>
      </c>
    </row>
    <row r="306" spans="1:7">
      <c r="A306" s="30" t="s">
        <v>939</v>
      </c>
      <c r="B306" s="31" t="s">
        <v>940</v>
      </c>
      <c r="C306" s="32" t="s">
        <v>135</v>
      </c>
      <c r="D306" s="33"/>
      <c r="E306" s="33">
        <v>17.62</v>
      </c>
      <c r="F306" s="33">
        <v>17.62</v>
      </c>
      <c r="G306" s="6">
        <v>15</v>
      </c>
    </row>
    <row r="307" spans="1:7">
      <c r="A307" s="30" t="s">
        <v>941</v>
      </c>
      <c r="B307" s="31" t="s">
        <v>942</v>
      </c>
      <c r="C307" s="32" t="s">
        <v>135</v>
      </c>
      <c r="D307" s="33"/>
      <c r="E307" s="33">
        <v>30.21</v>
      </c>
      <c r="F307" s="33">
        <v>30.21</v>
      </c>
      <c r="G307" s="6">
        <v>15</v>
      </c>
    </row>
    <row r="308" spans="1:7">
      <c r="A308" s="30" t="s">
        <v>943</v>
      </c>
      <c r="B308" s="31" t="s">
        <v>944</v>
      </c>
      <c r="C308" s="32" t="s">
        <v>143</v>
      </c>
      <c r="D308" s="33"/>
      <c r="E308" s="33">
        <v>15.1</v>
      </c>
      <c r="F308" s="33">
        <v>15.1</v>
      </c>
      <c r="G308" s="6">
        <v>15</v>
      </c>
    </row>
    <row r="309" spans="1:7">
      <c r="A309" s="30" t="s">
        <v>945</v>
      </c>
      <c r="B309" s="31" t="s">
        <v>946</v>
      </c>
      <c r="C309" s="32" t="s">
        <v>143</v>
      </c>
      <c r="D309" s="33"/>
      <c r="E309" s="33">
        <v>3.41</v>
      </c>
      <c r="F309" s="33">
        <v>3.41</v>
      </c>
      <c r="G309" s="6">
        <v>15</v>
      </c>
    </row>
    <row r="310" spans="1:7">
      <c r="A310" s="30" t="s">
        <v>947</v>
      </c>
      <c r="B310" s="31" t="s">
        <v>948</v>
      </c>
      <c r="C310" s="32"/>
      <c r="D310" s="33"/>
      <c r="E310" s="33"/>
      <c r="F310" s="33"/>
    </row>
    <row r="311" spans="1:7">
      <c r="A311" s="30" t="s">
        <v>949</v>
      </c>
      <c r="B311" s="31" t="s">
        <v>950</v>
      </c>
      <c r="C311" s="32" t="s">
        <v>135</v>
      </c>
      <c r="D311" s="33"/>
      <c r="E311" s="33">
        <v>63.69</v>
      </c>
      <c r="F311" s="33">
        <v>63.69</v>
      </c>
      <c r="G311" s="6">
        <v>15</v>
      </c>
    </row>
    <row r="312" spans="1:7">
      <c r="A312" s="30" t="s">
        <v>951</v>
      </c>
      <c r="B312" s="31" t="s">
        <v>952</v>
      </c>
      <c r="C312" s="32" t="s">
        <v>135</v>
      </c>
      <c r="D312" s="33"/>
      <c r="E312" s="33">
        <v>5.03</v>
      </c>
      <c r="F312" s="33">
        <v>5.03</v>
      </c>
      <c r="G312" s="6">
        <v>15</v>
      </c>
    </row>
    <row r="313" spans="1:7">
      <c r="A313" s="30" t="s">
        <v>953</v>
      </c>
      <c r="B313" s="31" t="s">
        <v>954</v>
      </c>
      <c r="C313" s="32" t="s">
        <v>143</v>
      </c>
      <c r="D313" s="33"/>
      <c r="E313" s="33">
        <v>4.68</v>
      </c>
      <c r="F313" s="33">
        <v>4.68</v>
      </c>
      <c r="G313" s="6">
        <v>15</v>
      </c>
    </row>
    <row r="314" spans="1:7">
      <c r="A314" s="30" t="s">
        <v>955</v>
      </c>
      <c r="B314" s="31" t="s">
        <v>956</v>
      </c>
      <c r="C314" s="32" t="s">
        <v>143</v>
      </c>
      <c r="D314" s="33"/>
      <c r="E314" s="33">
        <v>1.1399999999999999</v>
      </c>
      <c r="F314" s="33">
        <v>1.1399999999999999</v>
      </c>
      <c r="G314" s="6">
        <v>15</v>
      </c>
    </row>
    <row r="315" spans="1:7" ht="30">
      <c r="A315" s="30" t="s">
        <v>957</v>
      </c>
      <c r="B315" s="31" t="s">
        <v>958</v>
      </c>
      <c r="C315" s="32" t="s">
        <v>135</v>
      </c>
      <c r="D315" s="33"/>
      <c r="E315" s="33">
        <v>55.16</v>
      </c>
      <c r="F315" s="33">
        <v>55.16</v>
      </c>
      <c r="G315" s="6">
        <v>15</v>
      </c>
    </row>
    <row r="316" spans="1:7">
      <c r="A316" s="30" t="s">
        <v>959</v>
      </c>
      <c r="B316" s="31" t="s">
        <v>960</v>
      </c>
      <c r="C316" s="32"/>
      <c r="D316" s="33"/>
      <c r="E316" s="33"/>
      <c r="F316" s="33"/>
    </row>
    <row r="317" spans="1:7">
      <c r="A317" s="30" t="s">
        <v>961</v>
      </c>
      <c r="B317" s="31" t="s">
        <v>962</v>
      </c>
      <c r="C317" s="32" t="s">
        <v>135</v>
      </c>
      <c r="D317" s="33"/>
      <c r="E317" s="33">
        <v>14.1</v>
      </c>
      <c r="F317" s="33">
        <v>14.1</v>
      </c>
      <c r="G317" s="6">
        <v>15</v>
      </c>
    </row>
    <row r="318" spans="1:7">
      <c r="A318" s="30" t="s">
        <v>963</v>
      </c>
      <c r="B318" s="31" t="s">
        <v>964</v>
      </c>
      <c r="C318" s="32" t="s">
        <v>135</v>
      </c>
      <c r="D318" s="33"/>
      <c r="E318" s="33">
        <v>7.56</v>
      </c>
      <c r="F318" s="33">
        <v>7.56</v>
      </c>
      <c r="G318" s="6">
        <v>15</v>
      </c>
    </row>
    <row r="319" spans="1:7">
      <c r="A319" s="30" t="s">
        <v>965</v>
      </c>
      <c r="B319" s="31" t="s">
        <v>966</v>
      </c>
      <c r="C319" s="32" t="s">
        <v>135</v>
      </c>
      <c r="D319" s="33"/>
      <c r="E319" s="33">
        <v>5.68</v>
      </c>
      <c r="F319" s="33">
        <v>5.68</v>
      </c>
      <c r="G319" s="6">
        <v>15</v>
      </c>
    </row>
    <row r="320" spans="1:7">
      <c r="A320" s="30" t="s">
        <v>967</v>
      </c>
      <c r="B320" s="31" t="s">
        <v>968</v>
      </c>
      <c r="C320" s="32"/>
      <c r="D320" s="33"/>
      <c r="E320" s="33"/>
      <c r="F320" s="33"/>
    </row>
    <row r="321" spans="1:7">
      <c r="A321" s="30" t="s">
        <v>969</v>
      </c>
      <c r="B321" s="31" t="s">
        <v>970</v>
      </c>
      <c r="C321" s="32" t="s">
        <v>351</v>
      </c>
      <c r="D321" s="33"/>
      <c r="E321" s="33">
        <v>25.18</v>
      </c>
      <c r="F321" s="33">
        <v>25.18</v>
      </c>
      <c r="G321" s="6">
        <v>15</v>
      </c>
    </row>
    <row r="322" spans="1:7" ht="30">
      <c r="A322" s="30" t="s">
        <v>971</v>
      </c>
      <c r="B322" s="31" t="s">
        <v>972</v>
      </c>
      <c r="C322" s="32" t="s">
        <v>143</v>
      </c>
      <c r="D322" s="33"/>
      <c r="E322" s="33">
        <v>1.93</v>
      </c>
      <c r="F322" s="33">
        <v>1.93</v>
      </c>
      <c r="G322" s="6">
        <v>15</v>
      </c>
    </row>
    <row r="323" spans="1:7" ht="30">
      <c r="A323" s="30" t="s">
        <v>973</v>
      </c>
      <c r="B323" s="31" t="s">
        <v>974</v>
      </c>
      <c r="C323" s="32" t="s">
        <v>143</v>
      </c>
      <c r="D323" s="33"/>
      <c r="E323" s="33">
        <v>15.1</v>
      </c>
      <c r="F323" s="33">
        <v>15.1</v>
      </c>
      <c r="G323" s="6">
        <v>15</v>
      </c>
    </row>
    <row r="324" spans="1:7" ht="30">
      <c r="A324" s="30" t="s">
        <v>975</v>
      </c>
      <c r="B324" s="31" t="s">
        <v>976</v>
      </c>
      <c r="C324" s="32" t="s">
        <v>135</v>
      </c>
      <c r="D324" s="33"/>
      <c r="E324" s="33">
        <v>6.81</v>
      </c>
      <c r="F324" s="33">
        <v>6.81</v>
      </c>
      <c r="G324" s="6">
        <v>15</v>
      </c>
    </row>
    <row r="325" spans="1:7">
      <c r="A325" s="30" t="s">
        <v>977</v>
      </c>
      <c r="B325" s="31" t="s">
        <v>978</v>
      </c>
      <c r="C325" s="32" t="s">
        <v>135</v>
      </c>
      <c r="D325" s="33"/>
      <c r="E325" s="33">
        <v>22.66</v>
      </c>
      <c r="F325" s="33">
        <v>22.66</v>
      </c>
      <c r="G325" s="6">
        <v>15</v>
      </c>
    </row>
    <row r="326" spans="1:7">
      <c r="A326" s="30" t="s">
        <v>979</v>
      </c>
      <c r="B326" s="31" t="s">
        <v>980</v>
      </c>
      <c r="C326" s="32"/>
      <c r="D326" s="33"/>
      <c r="E326" s="33"/>
      <c r="F326" s="33"/>
    </row>
    <row r="327" spans="1:7">
      <c r="A327" s="30" t="s">
        <v>981</v>
      </c>
      <c r="B327" s="31" t="s">
        <v>982</v>
      </c>
      <c r="C327" s="32" t="s">
        <v>135</v>
      </c>
      <c r="D327" s="33"/>
      <c r="E327" s="33">
        <v>35.25</v>
      </c>
      <c r="F327" s="33">
        <v>35.25</v>
      </c>
      <c r="G327" s="6">
        <v>15</v>
      </c>
    </row>
    <row r="328" spans="1:7">
      <c r="A328" s="30" t="s">
        <v>983</v>
      </c>
      <c r="B328" s="31" t="s">
        <v>984</v>
      </c>
      <c r="C328" s="32" t="s">
        <v>351</v>
      </c>
      <c r="D328" s="33"/>
      <c r="E328" s="33">
        <v>29.39</v>
      </c>
      <c r="F328" s="33">
        <v>29.39</v>
      </c>
      <c r="G328" s="6">
        <v>15</v>
      </c>
    </row>
    <row r="329" spans="1:7" ht="30">
      <c r="A329" s="30" t="s">
        <v>985</v>
      </c>
      <c r="B329" s="31" t="s">
        <v>986</v>
      </c>
      <c r="C329" s="32" t="s">
        <v>143</v>
      </c>
      <c r="D329" s="33"/>
      <c r="E329" s="33">
        <v>12.08</v>
      </c>
      <c r="F329" s="33">
        <v>12.08</v>
      </c>
      <c r="G329" s="6">
        <v>15</v>
      </c>
    </row>
    <row r="330" spans="1:7" ht="30">
      <c r="A330" s="30" t="s">
        <v>987</v>
      </c>
      <c r="B330" s="31" t="s">
        <v>988</v>
      </c>
      <c r="C330" s="32" t="s">
        <v>143</v>
      </c>
      <c r="D330" s="33"/>
      <c r="E330" s="33">
        <v>8.2899999999999991</v>
      </c>
      <c r="F330" s="33">
        <v>8.2899999999999991</v>
      </c>
      <c r="G330" s="6">
        <v>15</v>
      </c>
    </row>
    <row r="331" spans="1:7">
      <c r="A331" s="30" t="s">
        <v>989</v>
      </c>
      <c r="B331" s="31" t="s">
        <v>990</v>
      </c>
      <c r="C331" s="32" t="s">
        <v>135</v>
      </c>
      <c r="D331" s="33"/>
      <c r="E331" s="33">
        <v>35.25</v>
      </c>
      <c r="F331" s="33">
        <v>35.25</v>
      </c>
      <c r="G331" s="6">
        <v>15</v>
      </c>
    </row>
    <row r="332" spans="1:7">
      <c r="A332" s="30" t="s">
        <v>991</v>
      </c>
      <c r="B332" s="31" t="s">
        <v>992</v>
      </c>
      <c r="C332" s="32" t="s">
        <v>143</v>
      </c>
      <c r="D332" s="33"/>
      <c r="E332" s="33">
        <v>40.28</v>
      </c>
      <c r="F332" s="33">
        <v>40.28</v>
      </c>
      <c r="G332" s="6">
        <v>15</v>
      </c>
    </row>
    <row r="333" spans="1:7" ht="30">
      <c r="A333" s="30" t="s">
        <v>993</v>
      </c>
      <c r="B333" s="31" t="s">
        <v>994</v>
      </c>
      <c r="C333" s="32" t="s">
        <v>351</v>
      </c>
      <c r="D333" s="33"/>
      <c r="E333" s="33">
        <v>29.52</v>
      </c>
      <c r="F333" s="33">
        <v>29.52</v>
      </c>
      <c r="G333" s="6">
        <v>15</v>
      </c>
    </row>
    <row r="334" spans="1:7">
      <c r="A334" s="30" t="s">
        <v>995</v>
      </c>
      <c r="B334" s="31" t="s">
        <v>996</v>
      </c>
      <c r="C334" s="32" t="s">
        <v>135</v>
      </c>
      <c r="D334" s="33"/>
      <c r="E334" s="33">
        <v>4.79</v>
      </c>
      <c r="F334" s="33">
        <v>4.79</v>
      </c>
      <c r="G334" s="6">
        <v>15</v>
      </c>
    </row>
    <row r="335" spans="1:7">
      <c r="A335" s="30" t="s">
        <v>997</v>
      </c>
      <c r="B335" s="31" t="s">
        <v>998</v>
      </c>
      <c r="C335" s="32"/>
      <c r="D335" s="33"/>
      <c r="E335" s="33"/>
      <c r="F335" s="33"/>
    </row>
    <row r="336" spans="1:7">
      <c r="A336" s="30" t="s">
        <v>999</v>
      </c>
      <c r="B336" s="31" t="s">
        <v>1000</v>
      </c>
      <c r="C336" s="32" t="s">
        <v>351</v>
      </c>
      <c r="D336" s="33"/>
      <c r="E336" s="33">
        <v>13.82</v>
      </c>
      <c r="F336" s="33">
        <v>13.82</v>
      </c>
      <c r="G336" s="6">
        <v>15</v>
      </c>
    </row>
    <row r="337" spans="1:7">
      <c r="A337" s="30" t="s">
        <v>1001</v>
      </c>
      <c r="B337" s="31" t="s">
        <v>1002</v>
      </c>
      <c r="C337" s="32" t="s">
        <v>351</v>
      </c>
      <c r="D337" s="33"/>
      <c r="E337" s="33">
        <v>5.53</v>
      </c>
      <c r="F337" s="33">
        <v>5.53</v>
      </c>
      <c r="G337" s="6">
        <v>15</v>
      </c>
    </row>
    <row r="338" spans="1:7">
      <c r="A338" s="30" t="s">
        <v>1003</v>
      </c>
      <c r="B338" s="31" t="s">
        <v>1004</v>
      </c>
      <c r="C338" s="32" t="s">
        <v>351</v>
      </c>
      <c r="D338" s="33"/>
      <c r="E338" s="33">
        <v>2.76</v>
      </c>
      <c r="F338" s="33">
        <v>2.76</v>
      </c>
      <c r="G338" s="6">
        <v>15</v>
      </c>
    </row>
    <row r="339" spans="1:7" ht="30">
      <c r="A339" s="30" t="s">
        <v>1005</v>
      </c>
      <c r="B339" s="31" t="s">
        <v>1006</v>
      </c>
      <c r="C339" s="32" t="s">
        <v>351</v>
      </c>
      <c r="D339" s="33"/>
      <c r="E339" s="33">
        <v>21.64</v>
      </c>
      <c r="F339" s="33">
        <v>21.64</v>
      </c>
      <c r="G339" s="6">
        <v>15</v>
      </c>
    </row>
    <row r="340" spans="1:7">
      <c r="A340" s="30" t="s">
        <v>1007</v>
      </c>
      <c r="B340" s="31" t="s">
        <v>1008</v>
      </c>
      <c r="C340" s="32"/>
      <c r="D340" s="33"/>
      <c r="E340" s="33"/>
      <c r="F340" s="33"/>
    </row>
    <row r="341" spans="1:7">
      <c r="A341" s="30" t="s">
        <v>1009</v>
      </c>
      <c r="B341" s="31" t="s">
        <v>1010</v>
      </c>
      <c r="C341" s="32" t="s">
        <v>351</v>
      </c>
      <c r="D341" s="33"/>
      <c r="E341" s="33">
        <v>49.68</v>
      </c>
      <c r="F341" s="33">
        <v>49.68</v>
      </c>
      <c r="G341" s="6">
        <v>15</v>
      </c>
    </row>
    <row r="342" spans="1:7">
      <c r="A342" s="30" t="s">
        <v>1011</v>
      </c>
      <c r="B342" s="31" t="s">
        <v>1012</v>
      </c>
      <c r="C342" s="32" t="s">
        <v>135</v>
      </c>
      <c r="D342" s="33"/>
      <c r="E342" s="33">
        <v>70.489999999999995</v>
      </c>
      <c r="F342" s="33">
        <v>70.489999999999995</v>
      </c>
      <c r="G342" s="6">
        <v>15</v>
      </c>
    </row>
    <row r="343" spans="1:7">
      <c r="A343" s="30" t="s">
        <v>1013</v>
      </c>
      <c r="B343" s="31" t="s">
        <v>1014</v>
      </c>
      <c r="C343" s="32" t="s">
        <v>351</v>
      </c>
      <c r="D343" s="33"/>
      <c r="E343" s="33">
        <v>16.579999999999998</v>
      </c>
      <c r="F343" s="33">
        <v>16.579999999999998</v>
      </c>
      <c r="G343" s="6">
        <v>15</v>
      </c>
    </row>
    <row r="344" spans="1:7">
      <c r="A344" s="30" t="s">
        <v>1015</v>
      </c>
      <c r="B344" s="31" t="s">
        <v>1016</v>
      </c>
      <c r="C344" s="32" t="s">
        <v>351</v>
      </c>
      <c r="D344" s="33"/>
      <c r="E344" s="33">
        <v>6.91</v>
      </c>
      <c r="F344" s="33">
        <v>6.91</v>
      </c>
      <c r="G344" s="6">
        <v>15</v>
      </c>
    </row>
    <row r="345" spans="1:7">
      <c r="A345" s="30" t="s">
        <v>1017</v>
      </c>
      <c r="B345" s="31" t="s">
        <v>1018</v>
      </c>
      <c r="C345" s="32" t="s">
        <v>351</v>
      </c>
      <c r="D345" s="33"/>
      <c r="E345" s="33">
        <v>63.5</v>
      </c>
      <c r="F345" s="33">
        <v>63.5</v>
      </c>
      <c r="G345" s="6">
        <v>15</v>
      </c>
    </row>
    <row r="346" spans="1:7">
      <c r="A346" s="30" t="s">
        <v>1019</v>
      </c>
      <c r="B346" s="31" t="s">
        <v>1020</v>
      </c>
      <c r="C346" s="32" t="s">
        <v>351</v>
      </c>
      <c r="D346" s="33"/>
      <c r="E346" s="33">
        <v>36.43</v>
      </c>
      <c r="F346" s="33">
        <v>36.43</v>
      </c>
      <c r="G346" s="6">
        <v>15</v>
      </c>
    </row>
    <row r="347" spans="1:7">
      <c r="A347" s="30" t="s">
        <v>1021</v>
      </c>
      <c r="B347" s="31" t="s">
        <v>1022</v>
      </c>
      <c r="C347" s="32" t="s">
        <v>351</v>
      </c>
      <c r="D347" s="33"/>
      <c r="E347" s="33">
        <v>36.43</v>
      </c>
      <c r="F347" s="33">
        <v>36.43</v>
      </c>
      <c r="G347" s="6">
        <v>15</v>
      </c>
    </row>
    <row r="348" spans="1:7">
      <c r="A348" s="30" t="s">
        <v>1023</v>
      </c>
      <c r="B348" s="31" t="s">
        <v>1024</v>
      </c>
      <c r="C348" s="32" t="s">
        <v>351</v>
      </c>
      <c r="D348" s="33"/>
      <c r="E348" s="33">
        <v>8.61</v>
      </c>
      <c r="F348" s="33">
        <v>8.61</v>
      </c>
      <c r="G348" s="6">
        <v>15</v>
      </c>
    </row>
    <row r="349" spans="1:7">
      <c r="A349" s="30" t="s">
        <v>1025</v>
      </c>
      <c r="B349" s="31" t="s">
        <v>1026</v>
      </c>
      <c r="C349" s="32" t="s">
        <v>351</v>
      </c>
      <c r="D349" s="33"/>
      <c r="E349" s="33">
        <v>13.25</v>
      </c>
      <c r="F349" s="33">
        <v>13.25</v>
      </c>
      <c r="G349" s="6">
        <v>15</v>
      </c>
    </row>
    <row r="350" spans="1:7">
      <c r="A350" s="30" t="s">
        <v>1027</v>
      </c>
      <c r="B350" s="31" t="s">
        <v>1028</v>
      </c>
      <c r="C350" s="32" t="s">
        <v>351</v>
      </c>
      <c r="D350" s="33"/>
      <c r="E350" s="33">
        <v>25.17</v>
      </c>
      <c r="F350" s="33">
        <v>25.17</v>
      </c>
      <c r="G350" s="6">
        <v>15</v>
      </c>
    </row>
    <row r="351" spans="1:7">
      <c r="A351" s="30" t="s">
        <v>1029</v>
      </c>
      <c r="B351" s="31" t="s">
        <v>1030</v>
      </c>
      <c r="C351" s="32"/>
      <c r="D351" s="33"/>
      <c r="E351" s="33"/>
      <c r="F351" s="33"/>
    </row>
    <row r="352" spans="1:7">
      <c r="A352" s="30" t="s">
        <v>1031</v>
      </c>
      <c r="B352" s="31" t="s">
        <v>1032</v>
      </c>
      <c r="C352" s="32" t="s">
        <v>351</v>
      </c>
      <c r="D352" s="33"/>
      <c r="E352" s="33">
        <v>105.51</v>
      </c>
      <c r="F352" s="33">
        <v>105.51</v>
      </c>
      <c r="G352" s="6">
        <v>15</v>
      </c>
    </row>
    <row r="353" spans="1:7">
      <c r="A353" s="30" t="s">
        <v>1033</v>
      </c>
      <c r="B353" s="31" t="s">
        <v>1034</v>
      </c>
      <c r="C353" s="32" t="s">
        <v>351</v>
      </c>
      <c r="D353" s="33"/>
      <c r="E353" s="33">
        <v>83.75</v>
      </c>
      <c r="F353" s="33">
        <v>83.75</v>
      </c>
      <c r="G353" s="6">
        <v>15</v>
      </c>
    </row>
    <row r="354" spans="1:7">
      <c r="A354" s="30" t="s">
        <v>1035</v>
      </c>
      <c r="B354" s="31" t="s">
        <v>1036</v>
      </c>
      <c r="C354" s="32"/>
      <c r="D354" s="33"/>
      <c r="E354" s="33"/>
      <c r="F354" s="33"/>
    </row>
    <row r="355" spans="1:7">
      <c r="A355" s="30" t="s">
        <v>1037</v>
      </c>
      <c r="B355" s="31" t="s">
        <v>1038</v>
      </c>
      <c r="C355" s="32" t="s">
        <v>135</v>
      </c>
      <c r="D355" s="33"/>
      <c r="E355" s="33">
        <v>6.81</v>
      </c>
      <c r="F355" s="33">
        <v>6.81</v>
      </c>
      <c r="G355" s="6">
        <v>15</v>
      </c>
    </row>
    <row r="356" spans="1:7">
      <c r="A356" s="30" t="s">
        <v>1039</v>
      </c>
      <c r="B356" s="31" t="s">
        <v>1040</v>
      </c>
      <c r="C356" s="32" t="s">
        <v>135</v>
      </c>
      <c r="D356" s="33"/>
      <c r="E356" s="33">
        <v>1.1399999999999999</v>
      </c>
      <c r="F356" s="33">
        <v>1.1399999999999999</v>
      </c>
      <c r="G356" s="6">
        <v>15</v>
      </c>
    </row>
    <row r="357" spans="1:7">
      <c r="A357" s="30" t="s">
        <v>1041</v>
      </c>
      <c r="B357" s="31" t="s">
        <v>1042</v>
      </c>
      <c r="C357" s="32"/>
      <c r="D357" s="33"/>
      <c r="E357" s="33"/>
      <c r="F357" s="33"/>
    </row>
    <row r="358" spans="1:7" ht="30">
      <c r="A358" s="30" t="s">
        <v>1043</v>
      </c>
      <c r="B358" s="31" t="s">
        <v>1044</v>
      </c>
      <c r="C358" s="32" t="s">
        <v>135</v>
      </c>
      <c r="D358" s="33"/>
      <c r="E358" s="33">
        <v>16.559999999999999</v>
      </c>
      <c r="F358" s="33">
        <v>16.559999999999999</v>
      </c>
      <c r="G358" s="6">
        <v>15</v>
      </c>
    </row>
    <row r="359" spans="1:7">
      <c r="A359" s="30" t="s">
        <v>1045</v>
      </c>
      <c r="B359" s="31" t="s">
        <v>1046</v>
      </c>
      <c r="C359" s="32" t="s">
        <v>135</v>
      </c>
      <c r="D359" s="33"/>
      <c r="E359" s="33">
        <v>50.35</v>
      </c>
      <c r="F359" s="33">
        <v>50.35</v>
      </c>
      <c r="G359" s="6">
        <v>15</v>
      </c>
    </row>
    <row r="360" spans="1:7">
      <c r="A360" s="30" t="s">
        <v>1047</v>
      </c>
      <c r="B360" s="31" t="s">
        <v>1048</v>
      </c>
      <c r="C360" s="32"/>
      <c r="D360" s="33"/>
      <c r="E360" s="33"/>
      <c r="F360" s="33"/>
    </row>
    <row r="361" spans="1:7" ht="30">
      <c r="A361" s="30" t="s">
        <v>1049</v>
      </c>
      <c r="B361" s="31" t="s">
        <v>1050</v>
      </c>
      <c r="C361" s="32" t="s">
        <v>351</v>
      </c>
      <c r="D361" s="33"/>
      <c r="E361" s="33">
        <v>22.33</v>
      </c>
      <c r="F361" s="33">
        <v>22.33</v>
      </c>
      <c r="G361" s="6">
        <v>15</v>
      </c>
    </row>
    <row r="362" spans="1:7" ht="30">
      <c r="A362" s="30" t="s">
        <v>1051</v>
      </c>
      <c r="B362" s="31" t="s">
        <v>1052</v>
      </c>
      <c r="C362" s="32" t="s">
        <v>351</v>
      </c>
      <c r="D362" s="33"/>
      <c r="E362" s="33">
        <v>83.75</v>
      </c>
      <c r="F362" s="33">
        <v>83.75</v>
      </c>
      <c r="G362" s="6">
        <v>15</v>
      </c>
    </row>
    <row r="363" spans="1:7">
      <c r="A363" s="30" t="s">
        <v>1053</v>
      </c>
      <c r="B363" s="31" t="s">
        <v>1054</v>
      </c>
      <c r="C363" s="32" t="s">
        <v>351</v>
      </c>
      <c r="D363" s="33"/>
      <c r="E363" s="33">
        <v>27.92</v>
      </c>
      <c r="F363" s="33">
        <v>27.92</v>
      </c>
      <c r="G363" s="6">
        <v>15</v>
      </c>
    </row>
    <row r="364" spans="1:7">
      <c r="A364" s="30" t="s">
        <v>1055</v>
      </c>
      <c r="B364" s="31" t="s">
        <v>1056</v>
      </c>
      <c r="C364" s="32" t="s">
        <v>143</v>
      </c>
      <c r="D364" s="33"/>
      <c r="E364" s="33">
        <v>22.33</v>
      </c>
      <c r="F364" s="33">
        <v>22.33</v>
      </c>
      <c r="G364" s="6">
        <v>15</v>
      </c>
    </row>
    <row r="365" spans="1:7">
      <c r="A365" s="30" t="s">
        <v>1057</v>
      </c>
      <c r="B365" s="31" t="s">
        <v>1058</v>
      </c>
      <c r="C365" s="32" t="s">
        <v>351</v>
      </c>
      <c r="D365" s="33"/>
      <c r="E365" s="33">
        <v>8.3800000000000008</v>
      </c>
      <c r="F365" s="33">
        <v>8.3800000000000008</v>
      </c>
      <c r="G365" s="6">
        <v>15</v>
      </c>
    </row>
    <row r="366" spans="1:7">
      <c r="A366" s="30" t="s">
        <v>1059</v>
      </c>
      <c r="B366" s="31" t="s">
        <v>1060</v>
      </c>
      <c r="C366" s="32" t="s">
        <v>351</v>
      </c>
      <c r="D366" s="33"/>
      <c r="E366" s="33">
        <v>8.3800000000000008</v>
      </c>
      <c r="F366" s="33">
        <v>8.3800000000000008</v>
      </c>
      <c r="G366" s="6">
        <v>15</v>
      </c>
    </row>
    <row r="367" spans="1:7">
      <c r="A367" s="30" t="s">
        <v>1061</v>
      </c>
      <c r="B367" s="31" t="s">
        <v>1062</v>
      </c>
      <c r="C367" s="32" t="s">
        <v>351</v>
      </c>
      <c r="D367" s="33"/>
      <c r="E367" s="33">
        <v>55.83</v>
      </c>
      <c r="F367" s="33">
        <v>55.83</v>
      </c>
      <c r="G367" s="6">
        <v>15</v>
      </c>
    </row>
    <row r="368" spans="1:7">
      <c r="A368" s="30" t="s">
        <v>1063</v>
      </c>
      <c r="B368" s="31" t="s">
        <v>1064</v>
      </c>
      <c r="C368" s="32" t="s">
        <v>351</v>
      </c>
      <c r="D368" s="33"/>
      <c r="E368" s="33">
        <v>27.92</v>
      </c>
      <c r="F368" s="33">
        <v>27.92</v>
      </c>
      <c r="G368" s="6">
        <v>15</v>
      </c>
    </row>
    <row r="369" spans="1:7">
      <c r="A369" s="30" t="s">
        <v>1065</v>
      </c>
      <c r="B369" s="31" t="s">
        <v>1066</v>
      </c>
      <c r="C369" s="32" t="s">
        <v>351</v>
      </c>
      <c r="D369" s="33"/>
      <c r="E369" s="33">
        <v>25.12</v>
      </c>
      <c r="F369" s="33">
        <v>25.12</v>
      </c>
      <c r="G369" s="6">
        <v>15</v>
      </c>
    </row>
    <row r="370" spans="1:7">
      <c r="A370" s="30" t="s">
        <v>1067</v>
      </c>
      <c r="B370" s="31" t="s">
        <v>1068</v>
      </c>
      <c r="C370" s="32" t="s">
        <v>351</v>
      </c>
      <c r="D370" s="33"/>
      <c r="E370" s="33">
        <v>22.33</v>
      </c>
      <c r="F370" s="33">
        <v>22.33</v>
      </c>
      <c r="G370" s="6">
        <v>15</v>
      </c>
    </row>
    <row r="371" spans="1:7">
      <c r="A371" s="30" t="s">
        <v>1069</v>
      </c>
      <c r="B371" s="31" t="s">
        <v>1070</v>
      </c>
      <c r="C371" s="32" t="s">
        <v>351</v>
      </c>
      <c r="D371" s="33"/>
      <c r="E371" s="33">
        <v>22.33</v>
      </c>
      <c r="F371" s="33">
        <v>22.33</v>
      </c>
      <c r="G371" s="6">
        <v>15</v>
      </c>
    </row>
    <row r="372" spans="1:7">
      <c r="A372" s="30" t="s">
        <v>1071</v>
      </c>
      <c r="B372" s="31" t="s">
        <v>1072</v>
      </c>
      <c r="C372" s="32" t="s">
        <v>351</v>
      </c>
      <c r="D372" s="33"/>
      <c r="E372" s="33">
        <v>16.75</v>
      </c>
      <c r="F372" s="33">
        <v>16.75</v>
      </c>
      <c r="G372" s="6">
        <v>15</v>
      </c>
    </row>
    <row r="373" spans="1:7">
      <c r="A373" s="30" t="s">
        <v>1073</v>
      </c>
      <c r="B373" s="31" t="s">
        <v>1074</v>
      </c>
      <c r="C373" s="32"/>
      <c r="D373" s="33"/>
      <c r="E373" s="33"/>
      <c r="F373" s="33"/>
    </row>
    <row r="374" spans="1:7">
      <c r="A374" s="30" t="s">
        <v>1075</v>
      </c>
      <c r="B374" s="31" t="s">
        <v>1076</v>
      </c>
      <c r="C374" s="32" t="s">
        <v>351</v>
      </c>
      <c r="D374" s="33"/>
      <c r="E374" s="33">
        <v>13.96</v>
      </c>
      <c r="F374" s="33">
        <v>13.96</v>
      </c>
      <c r="G374" s="6">
        <v>15</v>
      </c>
    </row>
    <row r="375" spans="1:7">
      <c r="A375" s="30" t="s">
        <v>1077</v>
      </c>
      <c r="B375" s="31" t="s">
        <v>1078</v>
      </c>
      <c r="C375" s="32" t="s">
        <v>143</v>
      </c>
      <c r="D375" s="33"/>
      <c r="E375" s="33">
        <v>19.54</v>
      </c>
      <c r="F375" s="33">
        <v>19.54</v>
      </c>
      <c r="G375" s="6">
        <v>15</v>
      </c>
    </row>
    <row r="376" spans="1:7" ht="30">
      <c r="A376" s="30" t="s">
        <v>1079</v>
      </c>
      <c r="B376" s="31" t="s">
        <v>1080</v>
      </c>
      <c r="C376" s="32" t="s">
        <v>351</v>
      </c>
      <c r="D376" s="33"/>
      <c r="E376" s="33">
        <v>279.14999999999998</v>
      </c>
      <c r="F376" s="33">
        <v>279.14999999999998</v>
      </c>
      <c r="G376" s="6">
        <v>15</v>
      </c>
    </row>
    <row r="377" spans="1:7" ht="30">
      <c r="A377" s="30" t="s">
        <v>1081</v>
      </c>
      <c r="B377" s="31" t="s">
        <v>1082</v>
      </c>
      <c r="C377" s="32" t="s">
        <v>351</v>
      </c>
      <c r="D377" s="33"/>
      <c r="E377" s="33">
        <v>223.32</v>
      </c>
      <c r="F377" s="33">
        <v>223.32</v>
      </c>
      <c r="G377" s="6">
        <v>15</v>
      </c>
    </row>
    <row r="378" spans="1:7">
      <c r="A378" s="30" t="s">
        <v>1083</v>
      </c>
      <c r="B378" s="31" t="s">
        <v>1084</v>
      </c>
      <c r="C378" s="32" t="s">
        <v>351</v>
      </c>
      <c r="D378" s="33"/>
      <c r="E378" s="33">
        <v>111.66</v>
      </c>
      <c r="F378" s="33">
        <v>111.66</v>
      </c>
      <c r="G378" s="6">
        <v>15</v>
      </c>
    </row>
    <row r="379" spans="1:7">
      <c r="A379" s="30" t="s">
        <v>1085</v>
      </c>
      <c r="B379" s="31" t="s">
        <v>1086</v>
      </c>
      <c r="C379" s="32" t="s">
        <v>351</v>
      </c>
      <c r="D379" s="33"/>
      <c r="E379" s="33">
        <v>61.98</v>
      </c>
      <c r="F379" s="33">
        <v>61.98</v>
      </c>
      <c r="G379" s="6">
        <v>15</v>
      </c>
    </row>
    <row r="380" spans="1:7">
      <c r="A380" s="30" t="s">
        <v>1087</v>
      </c>
      <c r="B380" s="31" t="s">
        <v>1088</v>
      </c>
      <c r="C380" s="32" t="s">
        <v>351</v>
      </c>
      <c r="D380" s="33"/>
      <c r="E380" s="33">
        <v>8.2799999999999994</v>
      </c>
      <c r="F380" s="33">
        <v>8.2799999999999994</v>
      </c>
      <c r="G380" s="6">
        <v>15</v>
      </c>
    </row>
    <row r="381" spans="1:7" ht="30">
      <c r="A381" s="30" t="s">
        <v>1089</v>
      </c>
      <c r="B381" s="31" t="s">
        <v>1090</v>
      </c>
      <c r="C381" s="32" t="s">
        <v>351</v>
      </c>
      <c r="D381" s="33"/>
      <c r="E381" s="33">
        <v>9.94</v>
      </c>
      <c r="F381" s="33">
        <v>9.94</v>
      </c>
      <c r="G381" s="6">
        <v>15</v>
      </c>
    </row>
    <row r="382" spans="1:7">
      <c r="A382" s="30" t="s">
        <v>1091</v>
      </c>
      <c r="B382" s="31" t="s">
        <v>1092</v>
      </c>
      <c r="C382" s="32" t="s">
        <v>351</v>
      </c>
      <c r="D382" s="33"/>
      <c r="E382" s="33">
        <v>61.98</v>
      </c>
      <c r="F382" s="33">
        <v>61.98</v>
      </c>
      <c r="G382" s="6">
        <v>15</v>
      </c>
    </row>
    <row r="383" spans="1:7">
      <c r="A383" s="30" t="s">
        <v>1093</v>
      </c>
      <c r="B383" s="31" t="s">
        <v>1094</v>
      </c>
      <c r="C383" s="32" t="s">
        <v>143</v>
      </c>
      <c r="D383" s="33"/>
      <c r="E383" s="33">
        <v>13.96</v>
      </c>
      <c r="F383" s="33">
        <v>13.96</v>
      </c>
      <c r="G383" s="6">
        <v>15</v>
      </c>
    </row>
    <row r="384" spans="1:7">
      <c r="A384" s="30" t="s">
        <v>1095</v>
      </c>
      <c r="B384" s="31" t="s">
        <v>1096</v>
      </c>
      <c r="C384" s="32" t="s">
        <v>351</v>
      </c>
      <c r="D384" s="33"/>
      <c r="E384" s="33">
        <v>27.92</v>
      </c>
      <c r="F384" s="33">
        <v>27.92</v>
      </c>
      <c r="G384" s="6">
        <v>15</v>
      </c>
    </row>
    <row r="385" spans="1:7">
      <c r="A385" s="30" t="s">
        <v>1097</v>
      </c>
      <c r="B385" s="31" t="s">
        <v>1098</v>
      </c>
      <c r="C385" s="32" t="s">
        <v>351</v>
      </c>
      <c r="D385" s="33"/>
      <c r="E385" s="33">
        <v>22.33</v>
      </c>
      <c r="F385" s="33">
        <v>22.33</v>
      </c>
      <c r="G385" s="6">
        <v>15</v>
      </c>
    </row>
    <row r="386" spans="1:7">
      <c r="A386" s="30" t="s">
        <v>1099</v>
      </c>
      <c r="B386" s="31" t="s">
        <v>1100</v>
      </c>
      <c r="C386" s="32" t="s">
        <v>351</v>
      </c>
      <c r="D386" s="33"/>
      <c r="E386" s="33">
        <v>33.5</v>
      </c>
      <c r="F386" s="33">
        <v>33.5</v>
      </c>
      <c r="G386" s="6">
        <v>15</v>
      </c>
    </row>
    <row r="387" spans="1:7">
      <c r="A387" s="30" t="s">
        <v>1101</v>
      </c>
      <c r="B387" s="31" t="s">
        <v>1102</v>
      </c>
      <c r="C387" s="32" t="s">
        <v>351</v>
      </c>
      <c r="D387" s="33"/>
      <c r="E387" s="33">
        <v>27.92</v>
      </c>
      <c r="F387" s="33">
        <v>27.92</v>
      </c>
      <c r="G387" s="6">
        <v>15</v>
      </c>
    </row>
    <row r="388" spans="1:7" ht="30">
      <c r="A388" s="30" t="s">
        <v>1103</v>
      </c>
      <c r="B388" s="31" t="s">
        <v>1104</v>
      </c>
      <c r="C388" s="32" t="s">
        <v>351</v>
      </c>
      <c r="D388" s="33"/>
      <c r="E388" s="33">
        <v>55.83</v>
      </c>
      <c r="F388" s="33">
        <v>55.83</v>
      </c>
      <c r="G388" s="6">
        <v>15</v>
      </c>
    </row>
    <row r="389" spans="1:7">
      <c r="A389" s="30" t="s">
        <v>1105</v>
      </c>
      <c r="B389" s="31" t="s">
        <v>1106</v>
      </c>
      <c r="C389" s="32" t="s">
        <v>351</v>
      </c>
      <c r="D389" s="33"/>
      <c r="E389" s="33">
        <v>83.75</v>
      </c>
      <c r="F389" s="33">
        <v>83.75</v>
      </c>
      <c r="G389" s="6">
        <v>15</v>
      </c>
    </row>
    <row r="390" spans="1:7" ht="30">
      <c r="A390" s="30" t="s">
        <v>1107</v>
      </c>
      <c r="B390" s="31" t="s">
        <v>1108</v>
      </c>
      <c r="C390" s="32" t="s">
        <v>351</v>
      </c>
      <c r="D390" s="33"/>
      <c r="E390" s="33">
        <v>157.08000000000001</v>
      </c>
      <c r="F390" s="33">
        <v>157.08000000000001</v>
      </c>
      <c r="G390" s="6">
        <v>15</v>
      </c>
    </row>
    <row r="391" spans="1:7">
      <c r="A391" s="30" t="s">
        <v>1109</v>
      </c>
      <c r="B391" s="31" t="s">
        <v>1110</v>
      </c>
      <c r="C391" s="32" t="s">
        <v>351</v>
      </c>
      <c r="D391" s="33"/>
      <c r="E391" s="33">
        <v>41.87</v>
      </c>
      <c r="F391" s="33">
        <v>41.87</v>
      </c>
      <c r="G391" s="6">
        <v>15</v>
      </c>
    </row>
    <row r="392" spans="1:7" ht="30">
      <c r="A392" s="30" t="s">
        <v>1111</v>
      </c>
      <c r="B392" s="31" t="s">
        <v>1112</v>
      </c>
      <c r="C392" s="32" t="s">
        <v>351</v>
      </c>
      <c r="D392" s="33"/>
      <c r="E392" s="33">
        <v>11.36</v>
      </c>
      <c r="F392" s="33">
        <v>11.36</v>
      </c>
      <c r="G392" s="6">
        <v>15</v>
      </c>
    </row>
    <row r="393" spans="1:7">
      <c r="A393" s="30" t="s">
        <v>1113</v>
      </c>
      <c r="B393" s="31" t="s">
        <v>1114</v>
      </c>
      <c r="C393" s="32" t="s">
        <v>351</v>
      </c>
      <c r="D393" s="33"/>
      <c r="E393" s="33">
        <v>22.24</v>
      </c>
      <c r="F393" s="33">
        <v>22.24</v>
      </c>
      <c r="G393" s="6">
        <v>15</v>
      </c>
    </row>
    <row r="394" spans="1:7" ht="30">
      <c r="A394" s="30" t="s">
        <v>1115</v>
      </c>
      <c r="B394" s="31" t="s">
        <v>1116</v>
      </c>
      <c r="C394" s="32" t="s">
        <v>143</v>
      </c>
      <c r="D394" s="33"/>
      <c r="E394" s="33">
        <v>6.7</v>
      </c>
      <c r="F394" s="33">
        <v>6.7</v>
      </c>
      <c r="G394" s="6">
        <v>15</v>
      </c>
    </row>
    <row r="395" spans="1:7">
      <c r="A395" s="30" t="s">
        <v>1117</v>
      </c>
      <c r="B395" s="31" t="s">
        <v>1118</v>
      </c>
      <c r="C395" s="32" t="s">
        <v>143</v>
      </c>
      <c r="D395" s="33"/>
      <c r="E395" s="33">
        <v>3.35</v>
      </c>
      <c r="F395" s="33">
        <v>3.35</v>
      </c>
      <c r="G395" s="6">
        <v>15</v>
      </c>
    </row>
    <row r="396" spans="1:7" ht="30">
      <c r="A396" s="30" t="s">
        <v>1119</v>
      </c>
      <c r="B396" s="31" t="s">
        <v>1120</v>
      </c>
      <c r="C396" s="32" t="s">
        <v>143</v>
      </c>
      <c r="D396" s="33"/>
      <c r="E396" s="33">
        <v>5.58</v>
      </c>
      <c r="F396" s="33">
        <v>5.58</v>
      </c>
      <c r="G396" s="6">
        <v>15</v>
      </c>
    </row>
    <row r="397" spans="1:7">
      <c r="A397" s="30" t="s">
        <v>1121</v>
      </c>
      <c r="B397" s="31" t="s">
        <v>1122</v>
      </c>
      <c r="C397" s="32" t="s">
        <v>143</v>
      </c>
      <c r="D397" s="33"/>
      <c r="E397" s="33">
        <v>2.8</v>
      </c>
      <c r="F397" s="33">
        <v>2.8</v>
      </c>
      <c r="G397" s="6">
        <v>15</v>
      </c>
    </row>
    <row r="398" spans="1:7">
      <c r="A398" s="30" t="s">
        <v>1123</v>
      </c>
      <c r="B398" s="31" t="s">
        <v>1124</v>
      </c>
      <c r="C398" s="32" t="s">
        <v>143</v>
      </c>
      <c r="D398" s="33"/>
      <c r="E398" s="33">
        <v>39.270000000000003</v>
      </c>
      <c r="F398" s="33">
        <v>39.270000000000003</v>
      </c>
      <c r="G398" s="6">
        <v>15</v>
      </c>
    </row>
    <row r="399" spans="1:7">
      <c r="A399" s="30" t="s">
        <v>1125</v>
      </c>
      <c r="B399" s="31" t="s">
        <v>1126</v>
      </c>
      <c r="C399" s="32" t="s">
        <v>143</v>
      </c>
      <c r="D399" s="33"/>
      <c r="E399" s="33">
        <v>11.16</v>
      </c>
      <c r="F399" s="33">
        <v>11.16</v>
      </c>
      <c r="G399" s="6">
        <v>15</v>
      </c>
    </row>
    <row r="400" spans="1:7">
      <c r="A400" s="30" t="s">
        <v>1127</v>
      </c>
      <c r="B400" s="31" t="s">
        <v>1128</v>
      </c>
      <c r="C400" s="32" t="s">
        <v>351</v>
      </c>
      <c r="D400" s="33"/>
      <c r="E400" s="33">
        <v>55.83</v>
      </c>
      <c r="F400" s="33">
        <v>55.83</v>
      </c>
      <c r="G400" s="6">
        <v>15</v>
      </c>
    </row>
    <row r="401" spans="1:7">
      <c r="A401" s="30" t="s">
        <v>1129</v>
      </c>
      <c r="B401" s="31" t="s">
        <v>1130</v>
      </c>
      <c r="C401" s="32" t="s">
        <v>351</v>
      </c>
      <c r="D401" s="33"/>
      <c r="E401" s="33">
        <v>11.16</v>
      </c>
      <c r="F401" s="33">
        <v>11.16</v>
      </c>
      <c r="G401" s="6">
        <v>15</v>
      </c>
    </row>
    <row r="402" spans="1:7">
      <c r="A402" s="30" t="s">
        <v>1131</v>
      </c>
      <c r="B402" s="31" t="s">
        <v>1132</v>
      </c>
      <c r="C402" s="32" t="s">
        <v>351</v>
      </c>
      <c r="D402" s="33"/>
      <c r="E402" s="33">
        <v>83.75</v>
      </c>
      <c r="F402" s="33">
        <v>83.75</v>
      </c>
      <c r="G402" s="6">
        <v>15</v>
      </c>
    </row>
    <row r="403" spans="1:7">
      <c r="A403" s="30" t="s">
        <v>1133</v>
      </c>
      <c r="B403" s="31" t="s">
        <v>1134</v>
      </c>
      <c r="C403" s="32" t="s">
        <v>351</v>
      </c>
      <c r="D403" s="33"/>
      <c r="E403" s="33">
        <v>117.81</v>
      </c>
      <c r="F403" s="33">
        <v>117.81</v>
      </c>
      <c r="G403" s="6">
        <v>15</v>
      </c>
    </row>
    <row r="404" spans="1:7">
      <c r="A404" s="30" t="s">
        <v>1135</v>
      </c>
      <c r="B404" s="31" t="s">
        <v>1136</v>
      </c>
      <c r="C404" s="32"/>
      <c r="D404" s="33"/>
      <c r="E404" s="33"/>
      <c r="F404" s="33"/>
    </row>
    <row r="405" spans="1:7">
      <c r="A405" s="30" t="s">
        <v>1137</v>
      </c>
      <c r="B405" s="31" t="s">
        <v>1138</v>
      </c>
      <c r="C405" s="32" t="s">
        <v>351</v>
      </c>
      <c r="D405" s="33"/>
      <c r="E405" s="33">
        <v>229.34</v>
      </c>
      <c r="F405" s="33">
        <v>229.34</v>
      </c>
      <c r="G405" s="6">
        <v>15</v>
      </c>
    </row>
    <row r="406" spans="1:7">
      <c r="A406" s="30" t="s">
        <v>1139</v>
      </c>
      <c r="B406" s="31" t="s">
        <v>1140</v>
      </c>
      <c r="C406" s="32" t="s">
        <v>351</v>
      </c>
      <c r="D406" s="33"/>
      <c r="E406" s="33">
        <v>55.83</v>
      </c>
      <c r="F406" s="33">
        <v>55.83</v>
      </c>
      <c r="G406" s="6">
        <v>15</v>
      </c>
    </row>
    <row r="407" spans="1:7">
      <c r="A407" s="30" t="s">
        <v>1141</v>
      </c>
      <c r="B407" s="31" t="s">
        <v>1142</v>
      </c>
      <c r="C407" s="32" t="s">
        <v>351</v>
      </c>
      <c r="D407" s="33"/>
      <c r="E407" s="33">
        <v>13.96</v>
      </c>
      <c r="F407" s="33">
        <v>13.96</v>
      </c>
      <c r="G407" s="6">
        <v>15</v>
      </c>
    </row>
    <row r="408" spans="1:7" ht="30">
      <c r="A408" s="30" t="s">
        <v>1143</v>
      </c>
      <c r="B408" s="31" t="s">
        <v>1144</v>
      </c>
      <c r="C408" s="32" t="s">
        <v>135</v>
      </c>
      <c r="D408" s="33"/>
      <c r="E408" s="33">
        <v>55.83</v>
      </c>
      <c r="F408" s="33">
        <v>55.83</v>
      </c>
      <c r="G408" s="6">
        <v>15</v>
      </c>
    </row>
    <row r="409" spans="1:7">
      <c r="A409" s="30" t="s">
        <v>1145</v>
      </c>
      <c r="B409" s="31" t="s">
        <v>1146</v>
      </c>
      <c r="C409" s="32" t="s">
        <v>351</v>
      </c>
      <c r="D409" s="33"/>
      <c r="E409" s="33">
        <v>11.16</v>
      </c>
      <c r="F409" s="33">
        <v>11.16</v>
      </c>
      <c r="G409" s="6">
        <v>15</v>
      </c>
    </row>
    <row r="410" spans="1:7" ht="30">
      <c r="A410" s="30" t="s">
        <v>1147</v>
      </c>
      <c r="B410" s="31" t="s">
        <v>1148</v>
      </c>
      <c r="C410" s="32" t="s">
        <v>351</v>
      </c>
      <c r="D410" s="33"/>
      <c r="E410" s="33">
        <v>22.33</v>
      </c>
      <c r="F410" s="33">
        <v>22.33</v>
      </c>
      <c r="G410" s="6">
        <v>15</v>
      </c>
    </row>
    <row r="411" spans="1:7">
      <c r="A411" s="30" t="s">
        <v>1149</v>
      </c>
      <c r="B411" s="31" t="s">
        <v>1150</v>
      </c>
      <c r="C411" s="32" t="s">
        <v>351</v>
      </c>
      <c r="D411" s="33"/>
      <c r="E411" s="33">
        <v>5.58</v>
      </c>
      <c r="F411" s="33">
        <v>5.58</v>
      </c>
      <c r="G411" s="6">
        <v>15</v>
      </c>
    </row>
    <row r="412" spans="1:7" ht="30">
      <c r="A412" s="30" t="s">
        <v>1151</v>
      </c>
      <c r="B412" s="31" t="s">
        <v>1152</v>
      </c>
      <c r="C412" s="32" t="s">
        <v>351</v>
      </c>
      <c r="D412" s="33"/>
      <c r="E412" s="33">
        <v>8.3800000000000008</v>
      </c>
      <c r="F412" s="33">
        <v>8.3800000000000008</v>
      </c>
      <c r="G412" s="6">
        <v>15</v>
      </c>
    </row>
    <row r="413" spans="1:7">
      <c r="A413" s="30" t="s">
        <v>1153</v>
      </c>
      <c r="B413" s="31" t="s">
        <v>1154</v>
      </c>
      <c r="C413" s="32" t="s">
        <v>351</v>
      </c>
      <c r="D413" s="33"/>
      <c r="E413" s="33">
        <v>13.96</v>
      </c>
      <c r="F413" s="33">
        <v>13.96</v>
      </c>
      <c r="G413" s="6">
        <v>15</v>
      </c>
    </row>
    <row r="414" spans="1:7">
      <c r="A414" s="30" t="s">
        <v>1155</v>
      </c>
      <c r="B414" s="31" t="s">
        <v>1156</v>
      </c>
      <c r="C414" s="32" t="s">
        <v>351</v>
      </c>
      <c r="D414" s="33"/>
      <c r="E414" s="33">
        <v>13.96</v>
      </c>
      <c r="F414" s="33">
        <v>13.96</v>
      </c>
      <c r="G414" s="6">
        <v>15</v>
      </c>
    </row>
    <row r="415" spans="1:7">
      <c r="A415" s="30" t="s">
        <v>1157</v>
      </c>
      <c r="B415" s="31" t="s">
        <v>1158</v>
      </c>
      <c r="C415" s="32"/>
      <c r="D415" s="33"/>
      <c r="E415" s="33"/>
      <c r="F415" s="33"/>
    </row>
    <row r="416" spans="1:7" ht="30">
      <c r="A416" s="30" t="s">
        <v>1159</v>
      </c>
      <c r="B416" s="31" t="s">
        <v>1160</v>
      </c>
      <c r="C416" s="32" t="s">
        <v>351</v>
      </c>
      <c r="D416" s="33"/>
      <c r="E416" s="33">
        <v>39.270000000000003</v>
      </c>
      <c r="F416" s="33">
        <v>39.270000000000003</v>
      </c>
      <c r="G416" s="6">
        <v>15</v>
      </c>
    </row>
    <row r="417" spans="1:7">
      <c r="A417" s="30" t="s">
        <v>1161</v>
      </c>
      <c r="B417" s="31" t="s">
        <v>1162</v>
      </c>
      <c r="C417" s="32" t="s">
        <v>351</v>
      </c>
      <c r="D417" s="33"/>
      <c r="E417" s="33">
        <v>4.54</v>
      </c>
      <c r="F417" s="33">
        <v>4.54</v>
      </c>
      <c r="G417" s="6">
        <v>15</v>
      </c>
    </row>
    <row r="418" spans="1:7">
      <c r="A418" s="30" t="s">
        <v>1163</v>
      </c>
      <c r="B418" s="31" t="s">
        <v>1164</v>
      </c>
      <c r="C418" s="32" t="s">
        <v>351</v>
      </c>
      <c r="D418" s="33"/>
      <c r="E418" s="33">
        <v>55.83</v>
      </c>
      <c r="F418" s="33">
        <v>55.83</v>
      </c>
      <c r="G418" s="6">
        <v>15</v>
      </c>
    </row>
    <row r="419" spans="1:7">
      <c r="A419" s="30" t="s">
        <v>1165</v>
      </c>
      <c r="B419" s="31" t="s">
        <v>1166</v>
      </c>
      <c r="C419" s="32" t="s">
        <v>351</v>
      </c>
      <c r="D419" s="33"/>
      <c r="E419" s="33">
        <v>27.92</v>
      </c>
      <c r="F419" s="33">
        <v>27.92</v>
      </c>
      <c r="G419" s="6">
        <v>15</v>
      </c>
    </row>
    <row r="420" spans="1:7">
      <c r="A420" s="30" t="s">
        <v>1167</v>
      </c>
      <c r="B420" s="31" t="s">
        <v>1168</v>
      </c>
      <c r="C420" s="32" t="s">
        <v>351</v>
      </c>
      <c r="D420" s="33"/>
      <c r="E420" s="33">
        <v>22.71</v>
      </c>
      <c r="F420" s="33">
        <v>22.71</v>
      </c>
      <c r="G420" s="6">
        <v>15</v>
      </c>
    </row>
    <row r="421" spans="1:7">
      <c r="A421" s="30" t="s">
        <v>1169</v>
      </c>
      <c r="B421" s="31" t="s">
        <v>1170</v>
      </c>
      <c r="C421" s="32" t="s">
        <v>351</v>
      </c>
      <c r="D421" s="33"/>
      <c r="E421" s="33">
        <v>78.540000000000006</v>
      </c>
      <c r="F421" s="33">
        <v>78.540000000000006</v>
      </c>
      <c r="G421" s="6">
        <v>15</v>
      </c>
    </row>
    <row r="422" spans="1:7">
      <c r="A422" s="30" t="s">
        <v>1171</v>
      </c>
      <c r="B422" s="31" t="s">
        <v>1172</v>
      </c>
      <c r="C422" s="32"/>
      <c r="D422" s="33"/>
      <c r="E422" s="33"/>
      <c r="F422" s="33"/>
    </row>
    <row r="423" spans="1:7">
      <c r="A423" s="30" t="s">
        <v>1173</v>
      </c>
      <c r="B423" s="31" t="s">
        <v>1174</v>
      </c>
      <c r="C423" s="32" t="s">
        <v>275</v>
      </c>
      <c r="D423" s="33"/>
      <c r="E423" s="33">
        <v>0.91</v>
      </c>
      <c r="F423" s="33">
        <v>0.91</v>
      </c>
      <c r="G423" s="6">
        <v>15</v>
      </c>
    </row>
    <row r="424" spans="1:7">
      <c r="A424" s="30" t="s">
        <v>1175</v>
      </c>
      <c r="B424" s="31" t="s">
        <v>1176</v>
      </c>
      <c r="C424" s="32" t="s">
        <v>351</v>
      </c>
      <c r="D424" s="33"/>
      <c r="E424" s="33">
        <v>83.75</v>
      </c>
      <c r="F424" s="33">
        <v>83.75</v>
      </c>
      <c r="G424" s="6">
        <v>15</v>
      </c>
    </row>
    <row r="425" spans="1:7" ht="30">
      <c r="A425" s="30" t="s">
        <v>1177</v>
      </c>
      <c r="B425" s="31" t="s">
        <v>1178</v>
      </c>
      <c r="C425" s="32" t="s">
        <v>351</v>
      </c>
      <c r="D425" s="33"/>
      <c r="E425" s="33">
        <v>111.66</v>
      </c>
      <c r="F425" s="33">
        <v>111.66</v>
      </c>
      <c r="G425" s="6">
        <v>15</v>
      </c>
    </row>
    <row r="426" spans="1:7">
      <c r="A426" s="30" t="s">
        <v>1179</v>
      </c>
      <c r="B426" s="31" t="s">
        <v>1180</v>
      </c>
      <c r="C426" s="32" t="s">
        <v>143</v>
      </c>
      <c r="D426" s="33"/>
      <c r="E426" s="33">
        <v>22.33</v>
      </c>
      <c r="F426" s="33">
        <v>22.33</v>
      </c>
      <c r="G426" s="6">
        <v>15</v>
      </c>
    </row>
    <row r="427" spans="1:7">
      <c r="A427" s="30" t="s">
        <v>1181</v>
      </c>
      <c r="B427" s="31" t="s">
        <v>1182</v>
      </c>
      <c r="C427" s="32" t="s">
        <v>135</v>
      </c>
      <c r="D427" s="33"/>
      <c r="E427" s="33">
        <v>55.83</v>
      </c>
      <c r="F427" s="33">
        <v>55.83</v>
      </c>
      <c r="G427" s="6">
        <v>15</v>
      </c>
    </row>
    <row r="428" spans="1:7">
      <c r="A428" s="30" t="s">
        <v>1183</v>
      </c>
      <c r="B428" s="31" t="s">
        <v>1184</v>
      </c>
      <c r="C428" s="32" t="s">
        <v>351</v>
      </c>
      <c r="D428" s="33">
        <v>128.41999999999999</v>
      </c>
      <c r="E428" s="33">
        <v>157.08000000000001</v>
      </c>
      <c r="F428" s="33">
        <v>285.5</v>
      </c>
      <c r="G428" s="6">
        <v>15</v>
      </c>
    </row>
    <row r="429" spans="1:7">
      <c r="A429" s="30" t="s">
        <v>1185</v>
      </c>
      <c r="B429" s="31" t="s">
        <v>1186</v>
      </c>
      <c r="C429" s="32" t="s">
        <v>351</v>
      </c>
      <c r="D429" s="33">
        <v>128.41999999999999</v>
      </c>
      <c r="E429" s="33">
        <v>157.08000000000001</v>
      </c>
      <c r="F429" s="33">
        <v>285.5</v>
      </c>
      <c r="G429" s="6">
        <v>15</v>
      </c>
    </row>
    <row r="430" spans="1:7">
      <c r="A430" s="30" t="s">
        <v>1187</v>
      </c>
      <c r="B430" s="31" t="s">
        <v>1188</v>
      </c>
      <c r="C430" s="32" t="s">
        <v>351</v>
      </c>
      <c r="D430" s="33"/>
      <c r="E430" s="33">
        <v>175.91</v>
      </c>
      <c r="F430" s="33">
        <v>175.91</v>
      </c>
      <c r="G430" s="6">
        <v>15</v>
      </c>
    </row>
    <row r="431" spans="1:7" ht="30">
      <c r="A431" s="30" t="s">
        <v>1189</v>
      </c>
      <c r="B431" s="31" t="s">
        <v>1190</v>
      </c>
      <c r="C431" s="32" t="s">
        <v>135</v>
      </c>
      <c r="D431" s="33"/>
      <c r="E431" s="33">
        <v>111.66</v>
      </c>
      <c r="F431" s="33">
        <v>111.66</v>
      </c>
      <c r="G431" s="6">
        <v>15</v>
      </c>
    </row>
    <row r="432" spans="1:7">
      <c r="A432" s="30" t="s">
        <v>1191</v>
      </c>
      <c r="B432" s="31" t="s">
        <v>1192</v>
      </c>
      <c r="C432" s="32" t="s">
        <v>351</v>
      </c>
      <c r="D432" s="33"/>
      <c r="E432" s="33">
        <v>19.64</v>
      </c>
      <c r="F432" s="33">
        <v>19.64</v>
      </c>
      <c r="G432" s="6">
        <v>15</v>
      </c>
    </row>
    <row r="433" spans="1:7">
      <c r="A433" s="30" t="s">
        <v>1193</v>
      </c>
      <c r="B433" s="31" t="s">
        <v>1194</v>
      </c>
      <c r="C433" s="32" t="s">
        <v>351</v>
      </c>
      <c r="D433" s="33"/>
      <c r="E433" s="33">
        <v>111.66</v>
      </c>
      <c r="F433" s="33">
        <v>111.66</v>
      </c>
      <c r="G433" s="6">
        <v>15</v>
      </c>
    </row>
    <row r="434" spans="1:7">
      <c r="A434" s="30" t="s">
        <v>1195</v>
      </c>
      <c r="B434" s="31" t="s">
        <v>1196</v>
      </c>
      <c r="C434" s="32" t="s">
        <v>351</v>
      </c>
      <c r="D434" s="33"/>
      <c r="E434" s="33">
        <v>26.5</v>
      </c>
      <c r="F434" s="33">
        <v>26.5</v>
      </c>
      <c r="G434" s="6">
        <v>15</v>
      </c>
    </row>
    <row r="435" spans="1:7">
      <c r="A435" s="30" t="s">
        <v>1197</v>
      </c>
      <c r="B435" s="31" t="s">
        <v>1198</v>
      </c>
      <c r="C435" s="32" t="s">
        <v>351</v>
      </c>
      <c r="D435" s="33"/>
      <c r="E435" s="33">
        <v>4.54</v>
      </c>
      <c r="F435" s="33">
        <v>4.54</v>
      </c>
      <c r="G435" s="6">
        <v>15</v>
      </c>
    </row>
    <row r="436" spans="1:7">
      <c r="A436" s="30" t="s">
        <v>1199</v>
      </c>
      <c r="B436" s="31" t="s">
        <v>1200</v>
      </c>
      <c r="C436" s="32" t="s">
        <v>351</v>
      </c>
      <c r="D436" s="33"/>
      <c r="E436" s="33">
        <v>4.54</v>
      </c>
      <c r="F436" s="33">
        <v>4.54</v>
      </c>
      <c r="G436" s="6">
        <v>15</v>
      </c>
    </row>
    <row r="437" spans="1:7" ht="30">
      <c r="A437" s="30" t="s">
        <v>1201</v>
      </c>
      <c r="B437" s="31" t="s">
        <v>1202</v>
      </c>
      <c r="C437" s="32" t="s">
        <v>351</v>
      </c>
      <c r="D437" s="33"/>
      <c r="E437" s="33">
        <v>36.340000000000003</v>
      </c>
      <c r="F437" s="33">
        <v>36.340000000000003</v>
      </c>
      <c r="G437" s="6">
        <v>15</v>
      </c>
    </row>
    <row r="438" spans="1:7">
      <c r="A438" s="30" t="s">
        <v>1203</v>
      </c>
      <c r="B438" s="31" t="s">
        <v>1204</v>
      </c>
      <c r="C438" s="32"/>
      <c r="D438" s="33"/>
      <c r="E438" s="33"/>
      <c r="F438" s="33"/>
    </row>
    <row r="439" spans="1:7">
      <c r="A439" s="30" t="s">
        <v>1205</v>
      </c>
      <c r="B439" s="31" t="s">
        <v>1206</v>
      </c>
      <c r="C439" s="32" t="s">
        <v>351</v>
      </c>
      <c r="D439" s="33"/>
      <c r="E439" s="33">
        <v>5.68</v>
      </c>
      <c r="F439" s="33">
        <v>5.68</v>
      </c>
      <c r="G439" s="6">
        <v>15</v>
      </c>
    </row>
    <row r="440" spans="1:7">
      <c r="A440" s="30" t="s">
        <v>1207</v>
      </c>
      <c r="B440" s="31" t="s">
        <v>1208</v>
      </c>
      <c r="C440" s="32" t="s">
        <v>351</v>
      </c>
      <c r="D440" s="33"/>
      <c r="E440" s="33">
        <v>386.42</v>
      </c>
      <c r="F440" s="33">
        <v>386.42</v>
      </c>
      <c r="G440" s="6">
        <v>15</v>
      </c>
    </row>
    <row r="441" spans="1:7">
      <c r="A441" s="30" t="s">
        <v>1209</v>
      </c>
      <c r="B441" s="31" t="s">
        <v>1210</v>
      </c>
      <c r="C441" s="32" t="s">
        <v>351</v>
      </c>
      <c r="D441" s="33"/>
      <c r="E441" s="33">
        <v>36.29</v>
      </c>
      <c r="F441" s="33">
        <v>36.29</v>
      </c>
      <c r="G441" s="6">
        <v>15</v>
      </c>
    </row>
    <row r="442" spans="1:7" ht="30">
      <c r="A442" s="30" t="s">
        <v>1211</v>
      </c>
      <c r="B442" s="31" t="s">
        <v>1212</v>
      </c>
      <c r="C442" s="32" t="s">
        <v>351</v>
      </c>
      <c r="D442" s="33">
        <v>256.83999999999997</v>
      </c>
      <c r="E442" s="33">
        <v>446.64</v>
      </c>
      <c r="F442" s="33">
        <v>703.48</v>
      </c>
      <c r="G442" s="6">
        <v>15</v>
      </c>
    </row>
    <row r="443" spans="1:7" ht="30">
      <c r="A443" s="30" t="s">
        <v>1213</v>
      </c>
      <c r="B443" s="31" t="s">
        <v>1214</v>
      </c>
      <c r="C443" s="32" t="s">
        <v>143</v>
      </c>
      <c r="D443" s="33"/>
      <c r="E443" s="33">
        <v>27.92</v>
      </c>
      <c r="F443" s="33">
        <v>27.92</v>
      </c>
      <c r="G443" s="6">
        <v>15</v>
      </c>
    </row>
    <row r="444" spans="1:7" ht="30">
      <c r="A444" s="30" t="s">
        <v>1215</v>
      </c>
      <c r="B444" s="31" t="s">
        <v>1216</v>
      </c>
      <c r="C444" s="32" t="s">
        <v>143</v>
      </c>
      <c r="D444" s="33"/>
      <c r="E444" s="33">
        <v>13.96</v>
      </c>
      <c r="F444" s="33">
        <v>13.96</v>
      </c>
      <c r="G444" s="6">
        <v>15</v>
      </c>
    </row>
    <row r="445" spans="1:7" ht="30">
      <c r="A445" s="30" t="s">
        <v>1217</v>
      </c>
      <c r="B445" s="31" t="s">
        <v>1218</v>
      </c>
      <c r="C445" s="32" t="s">
        <v>143</v>
      </c>
      <c r="D445" s="33"/>
      <c r="E445" s="33">
        <v>55.83</v>
      </c>
      <c r="F445" s="33">
        <v>55.83</v>
      </c>
      <c r="G445" s="6">
        <v>15</v>
      </c>
    </row>
    <row r="446" spans="1:7" ht="30">
      <c r="A446" s="30" t="s">
        <v>1219</v>
      </c>
      <c r="B446" s="31" t="s">
        <v>1220</v>
      </c>
      <c r="C446" s="32" t="s">
        <v>143</v>
      </c>
      <c r="D446" s="33"/>
      <c r="E446" s="33">
        <v>27.92</v>
      </c>
      <c r="F446" s="33">
        <v>27.92</v>
      </c>
      <c r="G446" s="6">
        <v>15</v>
      </c>
    </row>
    <row r="447" spans="1:7">
      <c r="A447" s="30" t="s">
        <v>1221</v>
      </c>
      <c r="B447" s="31" t="s">
        <v>1222</v>
      </c>
      <c r="C447" s="32" t="s">
        <v>143</v>
      </c>
      <c r="D447" s="33"/>
      <c r="E447" s="33">
        <v>11.16</v>
      </c>
      <c r="F447" s="33">
        <v>11.16</v>
      </c>
      <c r="G447" s="6">
        <v>15</v>
      </c>
    </row>
    <row r="448" spans="1:7">
      <c r="A448" s="30" t="s">
        <v>1223</v>
      </c>
      <c r="B448" s="31" t="s">
        <v>1224</v>
      </c>
      <c r="C448" s="32"/>
      <c r="D448" s="33"/>
      <c r="E448" s="33"/>
      <c r="F448" s="33"/>
    </row>
    <row r="449" spans="1:7">
      <c r="A449" s="30" t="s">
        <v>1225</v>
      </c>
      <c r="B449" s="31" t="s">
        <v>1226</v>
      </c>
      <c r="C449" s="32" t="s">
        <v>143</v>
      </c>
      <c r="D449" s="33"/>
      <c r="E449" s="33">
        <v>5.22</v>
      </c>
      <c r="F449" s="33">
        <v>5.22</v>
      </c>
      <c r="G449" s="6">
        <v>15</v>
      </c>
    </row>
    <row r="450" spans="1:7">
      <c r="A450" s="30" t="s">
        <v>1227</v>
      </c>
      <c r="B450" s="31" t="s">
        <v>1228</v>
      </c>
      <c r="C450" s="32" t="s">
        <v>143</v>
      </c>
      <c r="D450" s="33"/>
      <c r="E450" s="33">
        <v>3.41</v>
      </c>
      <c r="F450" s="33">
        <v>3.41</v>
      </c>
      <c r="G450" s="6">
        <v>15</v>
      </c>
    </row>
    <row r="451" spans="1:7" ht="30">
      <c r="A451" s="30" t="s">
        <v>1229</v>
      </c>
      <c r="B451" s="31" t="s">
        <v>1230</v>
      </c>
      <c r="C451" s="32" t="s">
        <v>143</v>
      </c>
      <c r="D451" s="33"/>
      <c r="E451" s="33">
        <v>9.08</v>
      </c>
      <c r="F451" s="33">
        <v>9.08</v>
      </c>
      <c r="G451" s="6">
        <v>15</v>
      </c>
    </row>
    <row r="452" spans="1:7">
      <c r="A452" s="30" t="s">
        <v>1231</v>
      </c>
      <c r="B452" s="31" t="s">
        <v>1232</v>
      </c>
      <c r="C452" s="32" t="s">
        <v>351</v>
      </c>
      <c r="D452" s="33"/>
      <c r="E452" s="33">
        <v>99.36</v>
      </c>
      <c r="F452" s="33">
        <v>99.36</v>
      </c>
      <c r="G452" s="6">
        <v>15</v>
      </c>
    </row>
    <row r="453" spans="1:7">
      <c r="A453" s="30" t="s">
        <v>1233</v>
      </c>
      <c r="B453" s="31" t="s">
        <v>1234</v>
      </c>
      <c r="C453" s="32" t="s">
        <v>351</v>
      </c>
      <c r="D453" s="33"/>
      <c r="E453" s="33">
        <v>167.49</v>
      </c>
      <c r="F453" s="33">
        <v>167.49</v>
      </c>
      <c r="G453" s="6">
        <v>15</v>
      </c>
    </row>
    <row r="454" spans="1:7">
      <c r="A454" s="30" t="s">
        <v>1235</v>
      </c>
      <c r="B454" s="31" t="s">
        <v>1236</v>
      </c>
      <c r="C454" s="32"/>
      <c r="D454" s="33"/>
      <c r="E454" s="33"/>
      <c r="F454" s="33"/>
    </row>
    <row r="455" spans="1:7">
      <c r="A455" s="30" t="s">
        <v>1237</v>
      </c>
      <c r="B455" s="31" t="s">
        <v>1238</v>
      </c>
      <c r="C455" s="32" t="s">
        <v>351</v>
      </c>
      <c r="D455" s="33"/>
      <c r="E455" s="33">
        <v>15.7</v>
      </c>
      <c r="F455" s="33">
        <v>15.7</v>
      </c>
      <c r="G455" s="6">
        <v>15</v>
      </c>
    </row>
    <row r="456" spans="1:7">
      <c r="A456" s="30" t="s">
        <v>1239</v>
      </c>
      <c r="B456" s="31" t="s">
        <v>1240</v>
      </c>
      <c r="C456" s="32"/>
      <c r="D456" s="33"/>
      <c r="E456" s="33"/>
      <c r="F456" s="33"/>
    </row>
    <row r="457" spans="1:7">
      <c r="A457" s="30" t="s">
        <v>1241</v>
      </c>
      <c r="B457" s="31" t="s">
        <v>1242</v>
      </c>
      <c r="C457" s="32" t="s">
        <v>351</v>
      </c>
      <c r="D457" s="33"/>
      <c r="E457" s="33">
        <v>25.31</v>
      </c>
      <c r="F457" s="33">
        <v>25.31</v>
      </c>
      <c r="G457" s="6">
        <v>15</v>
      </c>
    </row>
    <row r="458" spans="1:7">
      <c r="A458" s="30" t="s">
        <v>1243</v>
      </c>
      <c r="B458" s="31" t="s">
        <v>1244</v>
      </c>
      <c r="C458" s="32"/>
      <c r="D458" s="33"/>
      <c r="E458" s="33"/>
      <c r="F458" s="33"/>
    </row>
    <row r="459" spans="1:7" ht="30">
      <c r="A459" s="30" t="s">
        <v>1245</v>
      </c>
      <c r="B459" s="31" t="s">
        <v>1246</v>
      </c>
      <c r="C459" s="32" t="s">
        <v>143</v>
      </c>
      <c r="D459" s="33">
        <v>0.92</v>
      </c>
      <c r="E459" s="33">
        <v>9.08</v>
      </c>
      <c r="F459" s="33">
        <v>10</v>
      </c>
      <c r="G459" s="6">
        <v>15</v>
      </c>
    </row>
    <row r="460" spans="1:7">
      <c r="A460" s="30" t="s">
        <v>1247</v>
      </c>
      <c r="B460" s="31" t="s">
        <v>1248</v>
      </c>
      <c r="C460" s="32" t="s">
        <v>143</v>
      </c>
      <c r="D460" s="33"/>
      <c r="E460" s="33">
        <v>4.54</v>
      </c>
      <c r="F460" s="33">
        <v>4.54</v>
      </c>
      <c r="G460" s="6">
        <v>15</v>
      </c>
    </row>
    <row r="461" spans="1:7" ht="30">
      <c r="A461" s="30" t="s">
        <v>1249</v>
      </c>
      <c r="B461" s="31" t="s">
        <v>1250</v>
      </c>
      <c r="C461" s="32" t="s">
        <v>143</v>
      </c>
      <c r="D461" s="33"/>
      <c r="E461" s="33">
        <v>9.08</v>
      </c>
      <c r="F461" s="33">
        <v>9.08</v>
      </c>
      <c r="G461" s="6">
        <v>15</v>
      </c>
    </row>
    <row r="462" spans="1:7" ht="45">
      <c r="A462" s="30" t="s">
        <v>1251</v>
      </c>
      <c r="B462" s="31" t="s">
        <v>1252</v>
      </c>
      <c r="C462" s="32" t="s">
        <v>135</v>
      </c>
      <c r="D462" s="33">
        <v>7.37</v>
      </c>
      <c r="E462" s="33">
        <v>13.63</v>
      </c>
      <c r="F462" s="33">
        <v>21</v>
      </c>
      <c r="G462" s="6">
        <v>15</v>
      </c>
    </row>
    <row r="463" spans="1:7" ht="30">
      <c r="A463" s="30" t="s">
        <v>1253</v>
      </c>
      <c r="B463" s="31" t="s">
        <v>1254</v>
      </c>
      <c r="C463" s="32" t="s">
        <v>135</v>
      </c>
      <c r="D463" s="33"/>
      <c r="E463" s="33">
        <v>13.63</v>
      </c>
      <c r="F463" s="33">
        <v>13.63</v>
      </c>
      <c r="G463" s="6">
        <v>15</v>
      </c>
    </row>
    <row r="464" spans="1:7">
      <c r="A464" s="30" t="s">
        <v>1255</v>
      </c>
      <c r="B464" s="31" t="s">
        <v>1256</v>
      </c>
      <c r="C464" s="32"/>
      <c r="D464" s="33"/>
      <c r="E464" s="33"/>
      <c r="F464" s="33"/>
    </row>
    <row r="465" spans="1:7">
      <c r="A465" s="30" t="s">
        <v>1257</v>
      </c>
      <c r="B465" s="31" t="s">
        <v>1258</v>
      </c>
      <c r="C465" s="32" t="s">
        <v>135</v>
      </c>
      <c r="D465" s="33">
        <v>42.89</v>
      </c>
      <c r="E465" s="33">
        <v>20.14</v>
      </c>
      <c r="F465" s="33">
        <v>63.03</v>
      </c>
      <c r="G465" s="6">
        <v>15</v>
      </c>
    </row>
    <row r="466" spans="1:7">
      <c r="A466" s="30" t="s">
        <v>1259</v>
      </c>
      <c r="B466" s="31" t="s">
        <v>1260</v>
      </c>
      <c r="C466" s="32"/>
      <c r="D466" s="33"/>
      <c r="E466" s="33"/>
      <c r="F466" s="33"/>
    </row>
    <row r="467" spans="1:7">
      <c r="A467" s="30" t="s">
        <v>1261</v>
      </c>
      <c r="B467" s="31" t="s">
        <v>1262</v>
      </c>
      <c r="C467" s="32"/>
      <c r="D467" s="33"/>
      <c r="E467" s="33"/>
      <c r="F467" s="33"/>
    </row>
    <row r="468" spans="1:7" ht="30">
      <c r="A468" s="30" t="s">
        <v>1263</v>
      </c>
      <c r="B468" s="31" t="s">
        <v>1264</v>
      </c>
      <c r="C468" s="32" t="s">
        <v>482</v>
      </c>
      <c r="D468" s="33">
        <v>27.54</v>
      </c>
      <c r="E468" s="33">
        <v>122.63</v>
      </c>
      <c r="F468" s="33">
        <v>150.16999999999999</v>
      </c>
      <c r="G468" s="6">
        <v>15</v>
      </c>
    </row>
    <row r="469" spans="1:7">
      <c r="A469" s="30" t="s">
        <v>1265</v>
      </c>
      <c r="B469" s="31" t="s">
        <v>1266</v>
      </c>
      <c r="C469" s="32"/>
      <c r="D469" s="33"/>
      <c r="E469" s="33"/>
      <c r="F469" s="33"/>
    </row>
    <row r="470" spans="1:7" ht="45">
      <c r="A470" s="30" t="s">
        <v>1267</v>
      </c>
      <c r="B470" s="31" t="s">
        <v>1268</v>
      </c>
      <c r="C470" s="32" t="s">
        <v>482</v>
      </c>
      <c r="D470" s="33">
        <v>97.83</v>
      </c>
      <c r="E470" s="33">
        <v>13.63</v>
      </c>
      <c r="F470" s="33">
        <v>111.46</v>
      </c>
      <c r="G470" s="6">
        <v>15</v>
      </c>
    </row>
    <row r="471" spans="1:7" ht="45">
      <c r="A471" s="30" t="s">
        <v>1269</v>
      </c>
      <c r="B471" s="31" t="s">
        <v>1270</v>
      </c>
      <c r="C471" s="32" t="s">
        <v>482</v>
      </c>
      <c r="D471" s="33">
        <v>115.22</v>
      </c>
      <c r="E471" s="33">
        <v>13.63</v>
      </c>
      <c r="F471" s="33">
        <v>128.85</v>
      </c>
      <c r="G471" s="6">
        <v>15</v>
      </c>
    </row>
    <row r="472" spans="1:7" ht="45">
      <c r="A472" s="30" t="s">
        <v>1271</v>
      </c>
      <c r="B472" s="31" t="s">
        <v>1272</v>
      </c>
      <c r="C472" s="32" t="s">
        <v>482</v>
      </c>
      <c r="D472" s="33">
        <v>119.61</v>
      </c>
      <c r="E472" s="33">
        <v>13.63</v>
      </c>
      <c r="F472" s="33">
        <v>133.24</v>
      </c>
      <c r="G472" s="6">
        <v>15</v>
      </c>
    </row>
    <row r="473" spans="1:7" ht="30">
      <c r="A473" s="30" t="s">
        <v>1273</v>
      </c>
      <c r="B473" s="31" t="s">
        <v>1274</v>
      </c>
      <c r="C473" s="32" t="s">
        <v>482</v>
      </c>
      <c r="D473" s="33">
        <v>116.35</v>
      </c>
      <c r="E473" s="33">
        <v>13.63</v>
      </c>
      <c r="F473" s="33">
        <v>129.97999999999999</v>
      </c>
      <c r="G473" s="6">
        <v>15</v>
      </c>
    </row>
    <row r="474" spans="1:7" ht="30">
      <c r="A474" s="30" t="s">
        <v>1275</v>
      </c>
      <c r="B474" s="31" t="s">
        <v>1276</v>
      </c>
      <c r="C474" s="32" t="s">
        <v>62</v>
      </c>
      <c r="D474" s="33">
        <v>264.98</v>
      </c>
      <c r="E474" s="33">
        <v>1.1399999999999999</v>
      </c>
      <c r="F474" s="33">
        <v>266.12</v>
      </c>
      <c r="G474" s="6">
        <v>15</v>
      </c>
    </row>
    <row r="475" spans="1:7">
      <c r="A475" s="30" t="s">
        <v>1277</v>
      </c>
      <c r="B475" s="31" t="s">
        <v>1278</v>
      </c>
      <c r="C475" s="32"/>
      <c r="D475" s="33"/>
      <c r="E475" s="33"/>
      <c r="F475" s="33"/>
    </row>
    <row r="476" spans="1:7" ht="30">
      <c r="A476" s="30" t="s">
        <v>1279</v>
      </c>
      <c r="B476" s="31" t="s">
        <v>1280</v>
      </c>
      <c r="C476" s="32" t="s">
        <v>482</v>
      </c>
      <c r="D476" s="33">
        <v>21.58</v>
      </c>
      <c r="E476" s="33"/>
      <c r="F476" s="33">
        <v>21.58</v>
      </c>
      <c r="G476" s="6">
        <v>15</v>
      </c>
    </row>
    <row r="477" spans="1:7" ht="30">
      <c r="A477" s="30" t="s">
        <v>1281</v>
      </c>
      <c r="B477" s="31" t="s">
        <v>1282</v>
      </c>
      <c r="C477" s="32" t="s">
        <v>482</v>
      </c>
      <c r="D477" s="33">
        <v>40.46</v>
      </c>
      <c r="E477" s="33"/>
      <c r="F477" s="33">
        <v>40.46</v>
      </c>
      <c r="G477" s="6">
        <v>15</v>
      </c>
    </row>
    <row r="478" spans="1:7" ht="30">
      <c r="A478" s="30" t="s">
        <v>1283</v>
      </c>
      <c r="B478" s="31" t="s">
        <v>1284</v>
      </c>
      <c r="C478" s="32" t="s">
        <v>482</v>
      </c>
      <c r="D478" s="33">
        <v>50.25</v>
      </c>
      <c r="E478" s="33"/>
      <c r="F478" s="33">
        <v>50.25</v>
      </c>
      <c r="G478" s="6">
        <v>15</v>
      </c>
    </row>
    <row r="479" spans="1:7" ht="30">
      <c r="A479" s="30" t="s">
        <v>1285</v>
      </c>
      <c r="B479" s="31" t="s">
        <v>1286</v>
      </c>
      <c r="C479" s="32" t="s">
        <v>482</v>
      </c>
      <c r="D479" s="33">
        <v>57.14</v>
      </c>
      <c r="E479" s="33"/>
      <c r="F479" s="33">
        <v>57.14</v>
      </c>
      <c r="G479" s="6">
        <v>15</v>
      </c>
    </row>
    <row r="480" spans="1:7">
      <c r="A480" s="30" t="s">
        <v>1287</v>
      </c>
      <c r="B480" s="31" t="s">
        <v>1288</v>
      </c>
      <c r="C480" s="32" t="s">
        <v>1289</v>
      </c>
      <c r="D480" s="33">
        <v>2.86</v>
      </c>
      <c r="E480" s="33"/>
      <c r="F480" s="33">
        <v>2.86</v>
      </c>
      <c r="G480" s="6">
        <v>15</v>
      </c>
    </row>
    <row r="481" spans="1:7" ht="30">
      <c r="A481" s="30" t="s">
        <v>1290</v>
      </c>
      <c r="B481" s="31" t="s">
        <v>1291</v>
      </c>
      <c r="C481" s="32" t="s">
        <v>482</v>
      </c>
      <c r="D481" s="33">
        <v>18.170000000000002</v>
      </c>
      <c r="E481" s="33"/>
      <c r="F481" s="33">
        <v>18.170000000000002</v>
      </c>
      <c r="G481" s="6">
        <v>15</v>
      </c>
    </row>
    <row r="482" spans="1:7">
      <c r="A482" s="30" t="s">
        <v>1292</v>
      </c>
      <c r="B482" s="31" t="s">
        <v>1293</v>
      </c>
      <c r="C482" s="32"/>
      <c r="D482" s="33"/>
      <c r="E482" s="33"/>
      <c r="F482" s="33"/>
    </row>
    <row r="483" spans="1:7">
      <c r="A483" s="30" t="s">
        <v>1294</v>
      </c>
      <c r="B483" s="31" t="s">
        <v>1295</v>
      </c>
      <c r="C483" s="32" t="s">
        <v>62</v>
      </c>
      <c r="D483" s="33">
        <v>47.47</v>
      </c>
      <c r="E483" s="33"/>
      <c r="F483" s="33">
        <v>47.47</v>
      </c>
      <c r="G483" s="6">
        <v>15</v>
      </c>
    </row>
    <row r="484" spans="1:7">
      <c r="A484" s="30" t="s">
        <v>89</v>
      </c>
      <c r="B484" s="31" t="s">
        <v>1296</v>
      </c>
      <c r="C484" s="32" t="s">
        <v>482</v>
      </c>
      <c r="D484" s="33">
        <v>30.67</v>
      </c>
      <c r="E484" s="33"/>
      <c r="F484" s="33">
        <v>30.67</v>
      </c>
      <c r="G484" s="6">
        <v>15</v>
      </c>
    </row>
    <row r="485" spans="1:7" ht="30">
      <c r="A485" s="30" t="s">
        <v>1297</v>
      </c>
      <c r="B485" s="31" t="s">
        <v>1298</v>
      </c>
      <c r="C485" s="32" t="s">
        <v>62</v>
      </c>
      <c r="D485" s="33">
        <v>870.21</v>
      </c>
      <c r="E485" s="33"/>
      <c r="F485" s="33">
        <v>870.21</v>
      </c>
      <c r="G485" s="6">
        <v>15</v>
      </c>
    </row>
    <row r="486" spans="1:7">
      <c r="A486" s="30" t="s">
        <v>1299</v>
      </c>
      <c r="B486" s="31" t="s">
        <v>1300</v>
      </c>
      <c r="C486" s="32"/>
      <c r="D486" s="33"/>
      <c r="E486" s="33"/>
      <c r="F486" s="33"/>
    </row>
    <row r="487" spans="1:7">
      <c r="A487" s="30" t="s">
        <v>1301</v>
      </c>
      <c r="B487" s="31" t="s">
        <v>1302</v>
      </c>
      <c r="C487" s="32" t="s">
        <v>482</v>
      </c>
      <c r="D487" s="33">
        <v>6.44</v>
      </c>
      <c r="E487" s="33"/>
      <c r="F487" s="33">
        <v>6.44</v>
      </c>
      <c r="G487" s="6">
        <v>15</v>
      </c>
    </row>
    <row r="488" spans="1:7" ht="30">
      <c r="A488" s="30" t="s">
        <v>1303</v>
      </c>
      <c r="B488" s="31" t="s">
        <v>1304</v>
      </c>
      <c r="C488" s="32" t="s">
        <v>482</v>
      </c>
      <c r="D488" s="33">
        <v>8.8699999999999992</v>
      </c>
      <c r="E488" s="33"/>
      <c r="F488" s="33">
        <v>8.8699999999999992</v>
      </c>
      <c r="G488" s="6">
        <v>15</v>
      </c>
    </row>
    <row r="489" spans="1:7" ht="30">
      <c r="A489" s="30" t="s">
        <v>1305</v>
      </c>
      <c r="B489" s="31" t="s">
        <v>1306</v>
      </c>
      <c r="C489" s="32" t="s">
        <v>482</v>
      </c>
      <c r="D489" s="33">
        <v>13.25</v>
      </c>
      <c r="E489" s="33"/>
      <c r="F489" s="33">
        <v>13.25</v>
      </c>
      <c r="G489" s="6">
        <v>15</v>
      </c>
    </row>
    <row r="490" spans="1:7" ht="30">
      <c r="A490" s="30" t="s">
        <v>1307</v>
      </c>
      <c r="B490" s="31" t="s">
        <v>1308</v>
      </c>
      <c r="C490" s="32" t="s">
        <v>482</v>
      </c>
      <c r="D490" s="33">
        <v>14.64</v>
      </c>
      <c r="E490" s="33"/>
      <c r="F490" s="33">
        <v>14.64</v>
      </c>
      <c r="G490" s="6">
        <v>15</v>
      </c>
    </row>
    <row r="491" spans="1:7" ht="30">
      <c r="A491" s="30" t="s">
        <v>87</v>
      </c>
      <c r="B491" s="31" t="s">
        <v>1309</v>
      </c>
      <c r="C491" s="32" t="s">
        <v>482</v>
      </c>
      <c r="D491" s="33">
        <v>19.57</v>
      </c>
      <c r="E491" s="33"/>
      <c r="F491" s="33">
        <v>19.57</v>
      </c>
      <c r="G491" s="6">
        <v>15</v>
      </c>
    </row>
    <row r="492" spans="1:7" ht="30">
      <c r="A492" s="30" t="s">
        <v>1310</v>
      </c>
      <c r="B492" s="31" t="s">
        <v>1311</v>
      </c>
      <c r="C492" s="32" t="s">
        <v>482</v>
      </c>
      <c r="D492" s="33">
        <v>29.32</v>
      </c>
      <c r="E492" s="33"/>
      <c r="F492" s="33">
        <v>29.32</v>
      </c>
      <c r="G492" s="6">
        <v>15</v>
      </c>
    </row>
    <row r="493" spans="1:7" ht="30">
      <c r="A493" s="30" t="s">
        <v>1312</v>
      </c>
      <c r="B493" s="31" t="s">
        <v>1313</v>
      </c>
      <c r="C493" s="32" t="s">
        <v>482</v>
      </c>
      <c r="D493" s="33">
        <v>39.06</v>
      </c>
      <c r="E493" s="33"/>
      <c r="F493" s="33">
        <v>39.06</v>
      </c>
      <c r="G493" s="6">
        <v>15</v>
      </c>
    </row>
    <row r="494" spans="1:7" ht="30">
      <c r="A494" s="30" t="s">
        <v>1314</v>
      </c>
      <c r="B494" s="31" t="s">
        <v>1315</v>
      </c>
      <c r="C494" s="32" t="s">
        <v>1289</v>
      </c>
      <c r="D494" s="33">
        <v>1.89</v>
      </c>
      <c r="E494" s="33"/>
      <c r="F494" s="33">
        <v>1.89</v>
      </c>
      <c r="G494" s="6">
        <v>15</v>
      </c>
    </row>
    <row r="495" spans="1:7">
      <c r="A495" s="30" t="s">
        <v>1316</v>
      </c>
      <c r="B495" s="31" t="s">
        <v>1317</v>
      </c>
      <c r="C495" s="32" t="s">
        <v>482</v>
      </c>
      <c r="D495" s="33">
        <v>15.26</v>
      </c>
      <c r="E495" s="33"/>
      <c r="F495" s="33">
        <v>15.26</v>
      </c>
      <c r="G495" s="6">
        <v>15</v>
      </c>
    </row>
    <row r="496" spans="1:7" ht="30">
      <c r="A496" s="30" t="s">
        <v>1318</v>
      </c>
      <c r="B496" s="31" t="s">
        <v>1319</v>
      </c>
      <c r="C496" s="32" t="s">
        <v>482</v>
      </c>
      <c r="D496" s="33">
        <v>21.05</v>
      </c>
      <c r="E496" s="33"/>
      <c r="F496" s="33">
        <v>21.05</v>
      </c>
      <c r="G496" s="6">
        <v>15</v>
      </c>
    </row>
    <row r="497" spans="1:7" ht="30">
      <c r="A497" s="30" t="s">
        <v>1320</v>
      </c>
      <c r="B497" s="31" t="s">
        <v>1321</v>
      </c>
      <c r="C497" s="32" t="s">
        <v>482</v>
      </c>
      <c r="D497" s="33">
        <v>21.97</v>
      </c>
      <c r="E497" s="33"/>
      <c r="F497" s="33">
        <v>21.97</v>
      </c>
      <c r="G497" s="6">
        <v>15</v>
      </c>
    </row>
    <row r="498" spans="1:7" ht="30">
      <c r="A498" s="30" t="s">
        <v>1322</v>
      </c>
      <c r="B498" s="31" t="s">
        <v>1323</v>
      </c>
      <c r="C498" s="32" t="s">
        <v>482</v>
      </c>
      <c r="D498" s="33">
        <v>28.08</v>
      </c>
      <c r="E498" s="33"/>
      <c r="F498" s="33">
        <v>28.08</v>
      </c>
      <c r="G498" s="6">
        <v>15</v>
      </c>
    </row>
    <row r="499" spans="1:7" ht="30">
      <c r="A499" s="30" t="s">
        <v>1324</v>
      </c>
      <c r="B499" s="31" t="s">
        <v>1325</v>
      </c>
      <c r="C499" s="32" t="s">
        <v>482</v>
      </c>
      <c r="D499" s="33">
        <v>42.1</v>
      </c>
      <c r="E499" s="33"/>
      <c r="F499" s="33">
        <v>42.1</v>
      </c>
      <c r="G499" s="6">
        <v>15</v>
      </c>
    </row>
    <row r="500" spans="1:7" ht="30">
      <c r="A500" s="30" t="s">
        <v>1326</v>
      </c>
      <c r="B500" s="31" t="s">
        <v>1327</v>
      </c>
      <c r="C500" s="32" t="s">
        <v>482</v>
      </c>
      <c r="D500" s="33">
        <v>56.12</v>
      </c>
      <c r="E500" s="33"/>
      <c r="F500" s="33">
        <v>56.12</v>
      </c>
      <c r="G500" s="6">
        <v>15</v>
      </c>
    </row>
    <row r="501" spans="1:7" ht="30">
      <c r="A501" s="30" t="s">
        <v>1328</v>
      </c>
      <c r="B501" s="31" t="s">
        <v>1329</v>
      </c>
      <c r="C501" s="32" t="s">
        <v>1289</v>
      </c>
      <c r="D501" s="33">
        <v>2.72</v>
      </c>
      <c r="E501" s="33"/>
      <c r="F501" s="33">
        <v>2.72</v>
      </c>
      <c r="G501" s="6">
        <v>15</v>
      </c>
    </row>
    <row r="502" spans="1:7">
      <c r="A502" s="30" t="s">
        <v>1330</v>
      </c>
      <c r="B502" s="31" t="s">
        <v>1331</v>
      </c>
      <c r="C502" s="32" t="s">
        <v>1289</v>
      </c>
      <c r="D502" s="33">
        <v>2.89</v>
      </c>
      <c r="E502" s="33"/>
      <c r="F502" s="33">
        <v>2.89</v>
      </c>
      <c r="G502" s="6">
        <v>15</v>
      </c>
    </row>
    <row r="503" spans="1:7">
      <c r="A503" s="30" t="s">
        <v>1332</v>
      </c>
      <c r="B503" s="31" t="s">
        <v>1333</v>
      </c>
      <c r="C503" s="32"/>
      <c r="D503" s="33"/>
      <c r="E503" s="33"/>
      <c r="F503" s="33"/>
    </row>
    <row r="504" spans="1:7">
      <c r="A504" s="30" t="s">
        <v>1334</v>
      </c>
      <c r="B504" s="31" t="s">
        <v>1335</v>
      </c>
      <c r="C504" s="32"/>
      <c r="D504" s="33"/>
      <c r="E504" s="33"/>
      <c r="F504" s="33"/>
    </row>
    <row r="505" spans="1:7" ht="30">
      <c r="A505" s="30" t="s">
        <v>104</v>
      </c>
      <c r="B505" s="31" t="s">
        <v>1336</v>
      </c>
      <c r="C505" s="32" t="s">
        <v>482</v>
      </c>
      <c r="D505" s="33"/>
      <c r="E505" s="33">
        <v>56.78</v>
      </c>
      <c r="F505" s="33">
        <v>56.78</v>
      </c>
      <c r="G505" s="6">
        <v>15</v>
      </c>
    </row>
    <row r="506" spans="1:7">
      <c r="A506" s="30" t="s">
        <v>1337</v>
      </c>
      <c r="B506" s="31" t="s">
        <v>1338</v>
      </c>
      <c r="C506" s="32" t="s">
        <v>482</v>
      </c>
      <c r="D506" s="33"/>
      <c r="E506" s="33">
        <v>70.86</v>
      </c>
      <c r="F506" s="33">
        <v>70.86</v>
      </c>
      <c r="G506" s="6">
        <v>15</v>
      </c>
    </row>
    <row r="507" spans="1:7">
      <c r="A507" s="30" t="s">
        <v>1339</v>
      </c>
      <c r="B507" s="31" t="s">
        <v>1340</v>
      </c>
      <c r="C507" s="32"/>
      <c r="D507" s="33"/>
      <c r="E507" s="33"/>
      <c r="F507" s="33"/>
    </row>
    <row r="508" spans="1:7" ht="30">
      <c r="A508" s="30" t="s">
        <v>1341</v>
      </c>
      <c r="B508" s="31" t="s">
        <v>1342</v>
      </c>
      <c r="C508" s="32" t="s">
        <v>482</v>
      </c>
      <c r="D508" s="33"/>
      <c r="E508" s="33">
        <v>68.13</v>
      </c>
      <c r="F508" s="33">
        <v>68.13</v>
      </c>
      <c r="G508" s="6">
        <v>15</v>
      </c>
    </row>
    <row r="509" spans="1:7" ht="30">
      <c r="A509" s="30" t="s">
        <v>1343</v>
      </c>
      <c r="B509" s="31" t="s">
        <v>1344</v>
      </c>
      <c r="C509" s="32" t="s">
        <v>482</v>
      </c>
      <c r="D509" s="33"/>
      <c r="E509" s="33">
        <v>88.11</v>
      </c>
      <c r="F509" s="33">
        <v>88.11</v>
      </c>
      <c r="G509" s="6">
        <v>15</v>
      </c>
    </row>
    <row r="510" spans="1:7">
      <c r="A510" s="30" t="s">
        <v>1345</v>
      </c>
      <c r="B510" s="31" t="s">
        <v>1346</v>
      </c>
      <c r="C510" s="32"/>
      <c r="D510" s="33"/>
      <c r="E510" s="33"/>
      <c r="F510" s="33"/>
    </row>
    <row r="511" spans="1:7">
      <c r="A511" s="30" t="s">
        <v>1347</v>
      </c>
      <c r="B511" s="31" t="s">
        <v>1348</v>
      </c>
      <c r="C511" s="32" t="s">
        <v>482</v>
      </c>
      <c r="D511" s="33"/>
      <c r="E511" s="33">
        <v>9.77</v>
      </c>
      <c r="F511" s="33">
        <v>9.77</v>
      </c>
      <c r="G511" s="6">
        <v>15</v>
      </c>
    </row>
    <row r="512" spans="1:7">
      <c r="A512" s="30" t="s">
        <v>1349</v>
      </c>
      <c r="B512" s="31" t="s">
        <v>1350</v>
      </c>
      <c r="C512" s="32" t="s">
        <v>482</v>
      </c>
      <c r="D512" s="33"/>
      <c r="E512" s="33">
        <v>21.19</v>
      </c>
      <c r="F512" s="33">
        <v>21.19</v>
      </c>
      <c r="G512" s="6">
        <v>15</v>
      </c>
    </row>
    <row r="513" spans="1:7">
      <c r="A513" s="30" t="s">
        <v>1351</v>
      </c>
      <c r="B513" s="31" t="s">
        <v>1352</v>
      </c>
      <c r="C513" s="32" t="s">
        <v>482</v>
      </c>
      <c r="D513" s="33">
        <v>17.32</v>
      </c>
      <c r="E513" s="33">
        <v>76.31</v>
      </c>
      <c r="F513" s="33">
        <v>93.63</v>
      </c>
      <c r="G513" s="6">
        <v>15</v>
      </c>
    </row>
    <row r="514" spans="1:7">
      <c r="A514" s="30" t="s">
        <v>1353</v>
      </c>
      <c r="B514" s="31" t="s">
        <v>1354</v>
      </c>
      <c r="C514" s="32"/>
      <c r="D514" s="33"/>
      <c r="E514" s="33"/>
      <c r="F514" s="33"/>
    </row>
    <row r="515" spans="1:7">
      <c r="A515" s="30" t="s">
        <v>1355</v>
      </c>
      <c r="B515" s="31" t="s">
        <v>1356</v>
      </c>
      <c r="C515" s="32" t="s">
        <v>482</v>
      </c>
      <c r="D515" s="33"/>
      <c r="E515" s="33">
        <v>70.150000000000006</v>
      </c>
      <c r="F515" s="33">
        <v>70.150000000000006</v>
      </c>
      <c r="G515" s="6">
        <v>15</v>
      </c>
    </row>
    <row r="516" spans="1:7">
      <c r="A516" s="30" t="s">
        <v>1357</v>
      </c>
      <c r="B516" s="31" t="s">
        <v>1358</v>
      </c>
      <c r="C516" s="32"/>
      <c r="D516" s="33"/>
      <c r="E516" s="33"/>
      <c r="F516" s="33"/>
    </row>
    <row r="517" spans="1:7">
      <c r="A517" s="30" t="s">
        <v>1359</v>
      </c>
      <c r="B517" s="31" t="s">
        <v>1360</v>
      </c>
      <c r="C517" s="32" t="s">
        <v>482</v>
      </c>
      <c r="D517" s="33"/>
      <c r="E517" s="33">
        <v>13.63</v>
      </c>
      <c r="F517" s="33">
        <v>13.63</v>
      </c>
      <c r="G517" s="6">
        <v>15</v>
      </c>
    </row>
    <row r="518" spans="1:7">
      <c r="A518" s="30" t="s">
        <v>1361</v>
      </c>
      <c r="B518" s="31" t="s">
        <v>1362</v>
      </c>
      <c r="C518" s="32"/>
      <c r="D518" s="33"/>
      <c r="E518" s="33"/>
      <c r="F518" s="33"/>
    </row>
    <row r="519" spans="1:7" ht="30">
      <c r="A519" s="30" t="s">
        <v>1363</v>
      </c>
      <c r="B519" s="31" t="s">
        <v>1364</v>
      </c>
      <c r="C519" s="32"/>
      <c r="D519" s="33"/>
      <c r="E519" s="33"/>
      <c r="F519" s="33"/>
    </row>
    <row r="520" spans="1:7" ht="30">
      <c r="A520" s="30" t="s">
        <v>1365</v>
      </c>
      <c r="B520" s="31" t="s">
        <v>1366</v>
      </c>
      <c r="C520" s="32" t="s">
        <v>482</v>
      </c>
      <c r="D520" s="33">
        <v>16.02</v>
      </c>
      <c r="E520" s="33">
        <v>0.32</v>
      </c>
      <c r="F520" s="33">
        <v>16.34</v>
      </c>
      <c r="G520" s="6">
        <v>15</v>
      </c>
    </row>
    <row r="521" spans="1:7" ht="30">
      <c r="A521" s="30" t="s">
        <v>84</v>
      </c>
      <c r="B521" s="31" t="s">
        <v>1367</v>
      </c>
      <c r="C521" s="32" t="s">
        <v>482</v>
      </c>
      <c r="D521" s="33">
        <v>16.47</v>
      </c>
      <c r="E521" s="33">
        <v>0.32</v>
      </c>
      <c r="F521" s="33">
        <v>16.79</v>
      </c>
      <c r="G521" s="6">
        <v>15</v>
      </c>
    </row>
    <row r="522" spans="1:7" ht="30">
      <c r="A522" s="30" t="s">
        <v>1368</v>
      </c>
      <c r="B522" s="31" t="s">
        <v>1369</v>
      </c>
      <c r="C522" s="32" t="s">
        <v>482</v>
      </c>
      <c r="D522" s="33">
        <v>34.33</v>
      </c>
      <c r="E522" s="33">
        <v>1.06</v>
      </c>
      <c r="F522" s="33">
        <v>35.39</v>
      </c>
      <c r="G522" s="6">
        <v>15</v>
      </c>
    </row>
    <row r="523" spans="1:7">
      <c r="A523" s="30" t="s">
        <v>1370</v>
      </c>
      <c r="B523" s="31" t="s">
        <v>1371</v>
      </c>
      <c r="C523" s="32" t="s">
        <v>482</v>
      </c>
      <c r="D523" s="33">
        <v>16.14</v>
      </c>
      <c r="E523" s="33"/>
      <c r="F523" s="33">
        <v>16.14</v>
      </c>
      <c r="G523" s="6">
        <v>15</v>
      </c>
    </row>
    <row r="524" spans="1:7" ht="30">
      <c r="A524" s="30" t="s">
        <v>1372</v>
      </c>
      <c r="B524" s="31" t="s">
        <v>1373</v>
      </c>
      <c r="C524" s="32"/>
      <c r="D524" s="33"/>
      <c r="E524" s="33"/>
      <c r="F524" s="33"/>
    </row>
    <row r="525" spans="1:7" ht="30">
      <c r="A525" s="30" t="s">
        <v>1374</v>
      </c>
      <c r="B525" s="31" t="s">
        <v>1375</v>
      </c>
      <c r="C525" s="32" t="s">
        <v>482</v>
      </c>
      <c r="D525" s="33">
        <v>10.01</v>
      </c>
      <c r="E525" s="33">
        <v>1.46</v>
      </c>
      <c r="F525" s="33">
        <v>11.47</v>
      </c>
      <c r="G525" s="6">
        <v>15</v>
      </c>
    </row>
    <row r="526" spans="1:7" ht="30">
      <c r="A526" s="30" t="s">
        <v>1376</v>
      </c>
      <c r="B526" s="31" t="s">
        <v>1377</v>
      </c>
      <c r="C526" s="32" t="s">
        <v>482</v>
      </c>
      <c r="D526" s="33">
        <v>11.28</v>
      </c>
      <c r="E526" s="33">
        <v>1.65</v>
      </c>
      <c r="F526" s="33">
        <v>12.93</v>
      </c>
      <c r="G526" s="6">
        <v>15</v>
      </c>
    </row>
    <row r="527" spans="1:7" ht="30">
      <c r="A527" s="30" t="s">
        <v>1378</v>
      </c>
      <c r="B527" s="31" t="s">
        <v>1379</v>
      </c>
      <c r="C527" s="32" t="s">
        <v>482</v>
      </c>
      <c r="D527" s="33">
        <v>20.23</v>
      </c>
      <c r="E527" s="33">
        <v>0.95</v>
      </c>
      <c r="F527" s="33">
        <v>21.18</v>
      </c>
      <c r="G527" s="6">
        <v>15</v>
      </c>
    </row>
    <row r="528" spans="1:7" ht="30">
      <c r="A528" s="30" t="s">
        <v>1380</v>
      </c>
      <c r="B528" s="31" t="s">
        <v>1381</v>
      </c>
      <c r="C528" s="32" t="s">
        <v>482</v>
      </c>
      <c r="D528" s="33">
        <v>21.44</v>
      </c>
      <c r="E528" s="33">
        <v>0.9</v>
      </c>
      <c r="F528" s="33">
        <v>22.34</v>
      </c>
      <c r="G528" s="6">
        <v>15</v>
      </c>
    </row>
    <row r="529" spans="1:7">
      <c r="A529" s="30" t="s">
        <v>1382</v>
      </c>
      <c r="B529" s="31" t="s">
        <v>1383</v>
      </c>
      <c r="C529" s="32"/>
      <c r="D529" s="33"/>
      <c r="E529" s="33"/>
      <c r="F529" s="33"/>
    </row>
    <row r="530" spans="1:7">
      <c r="A530" s="30" t="s">
        <v>1384</v>
      </c>
      <c r="B530" s="31" t="s">
        <v>1385</v>
      </c>
      <c r="C530" s="32" t="s">
        <v>482</v>
      </c>
      <c r="D530" s="33">
        <v>37.68</v>
      </c>
      <c r="E530" s="33">
        <v>2.12</v>
      </c>
      <c r="F530" s="33">
        <v>39.799999999999997</v>
      </c>
      <c r="G530" s="6">
        <v>15</v>
      </c>
    </row>
    <row r="531" spans="1:7">
      <c r="A531" s="30" t="s">
        <v>1386</v>
      </c>
      <c r="B531" s="31" t="s">
        <v>1387</v>
      </c>
      <c r="C531" s="32" t="s">
        <v>482</v>
      </c>
      <c r="D531" s="33">
        <v>32.340000000000003</v>
      </c>
      <c r="E531" s="33">
        <v>1.7</v>
      </c>
      <c r="F531" s="33">
        <v>34.04</v>
      </c>
      <c r="G531" s="6">
        <v>15</v>
      </c>
    </row>
    <row r="532" spans="1:7">
      <c r="A532" s="30" t="s">
        <v>1388</v>
      </c>
      <c r="B532" s="31" t="s">
        <v>1389</v>
      </c>
      <c r="C532" s="32"/>
      <c r="D532" s="33"/>
      <c r="E532" s="33"/>
      <c r="F532" s="33"/>
    </row>
    <row r="533" spans="1:7" ht="30">
      <c r="A533" s="30" t="s">
        <v>1390</v>
      </c>
      <c r="B533" s="31" t="s">
        <v>1391</v>
      </c>
      <c r="C533" s="32" t="s">
        <v>482</v>
      </c>
      <c r="D533" s="33">
        <v>319.11</v>
      </c>
      <c r="E533" s="33"/>
      <c r="F533" s="33">
        <v>319.11</v>
      </c>
      <c r="G533" s="6">
        <v>15</v>
      </c>
    </row>
    <row r="534" spans="1:7">
      <c r="A534" s="30" t="s">
        <v>1392</v>
      </c>
      <c r="B534" s="31" t="s">
        <v>1393</v>
      </c>
      <c r="C534" s="32"/>
      <c r="D534" s="33"/>
      <c r="E534" s="33"/>
      <c r="F534" s="33"/>
    </row>
    <row r="535" spans="1:7" ht="30">
      <c r="A535" s="30" t="s">
        <v>88</v>
      </c>
      <c r="B535" s="31" t="s">
        <v>1394</v>
      </c>
      <c r="C535" s="32" t="s">
        <v>482</v>
      </c>
      <c r="D535" s="33">
        <v>5.46</v>
      </c>
      <c r="E535" s="33">
        <v>0.13</v>
      </c>
      <c r="F535" s="33">
        <v>5.59</v>
      </c>
      <c r="G535" s="6">
        <v>15</v>
      </c>
    </row>
    <row r="536" spans="1:7">
      <c r="A536" s="30" t="s">
        <v>1395</v>
      </c>
      <c r="B536" s="31" t="s">
        <v>1396</v>
      </c>
      <c r="C536" s="32"/>
      <c r="D536" s="33"/>
      <c r="E536" s="33"/>
      <c r="F536" s="33"/>
    </row>
    <row r="537" spans="1:7" ht="30">
      <c r="A537" s="30" t="s">
        <v>85</v>
      </c>
      <c r="B537" s="31" t="s">
        <v>1397</v>
      </c>
      <c r="C537" s="32" t="s">
        <v>482</v>
      </c>
      <c r="D537" s="33">
        <v>4.4000000000000004</v>
      </c>
      <c r="E537" s="33">
        <v>3.17</v>
      </c>
      <c r="F537" s="33">
        <v>7.57</v>
      </c>
      <c r="G537" s="6">
        <v>15</v>
      </c>
    </row>
    <row r="538" spans="1:7" ht="30">
      <c r="A538" s="30" t="s">
        <v>1398</v>
      </c>
      <c r="B538" s="31" t="s">
        <v>1399</v>
      </c>
      <c r="C538" s="32" t="s">
        <v>482</v>
      </c>
      <c r="D538" s="33">
        <v>18.95</v>
      </c>
      <c r="E538" s="33">
        <v>2.91</v>
      </c>
      <c r="F538" s="33">
        <v>21.86</v>
      </c>
      <c r="G538" s="6">
        <v>15</v>
      </c>
    </row>
    <row r="539" spans="1:7">
      <c r="A539" s="30" t="s">
        <v>1400</v>
      </c>
      <c r="B539" s="31" t="s">
        <v>1401</v>
      </c>
      <c r="C539" s="32"/>
      <c r="D539" s="33"/>
      <c r="E539" s="33"/>
      <c r="F539" s="33"/>
    </row>
    <row r="540" spans="1:7" ht="30">
      <c r="A540" s="30" t="s">
        <v>1402</v>
      </c>
      <c r="B540" s="31" t="s">
        <v>1403</v>
      </c>
      <c r="C540" s="32" t="s">
        <v>482</v>
      </c>
      <c r="D540" s="33">
        <v>16.989999999999998</v>
      </c>
      <c r="E540" s="33">
        <v>0.48</v>
      </c>
      <c r="F540" s="33">
        <v>17.47</v>
      </c>
      <c r="G540" s="6">
        <v>15</v>
      </c>
    </row>
    <row r="541" spans="1:7" ht="30">
      <c r="A541" s="30" t="s">
        <v>1404</v>
      </c>
      <c r="B541" s="31" t="s">
        <v>1405</v>
      </c>
      <c r="C541" s="32" t="s">
        <v>482</v>
      </c>
      <c r="D541" s="33">
        <v>12.08</v>
      </c>
      <c r="E541" s="33">
        <v>0.34</v>
      </c>
      <c r="F541" s="33">
        <v>12.42</v>
      </c>
      <c r="G541" s="6">
        <v>15</v>
      </c>
    </row>
    <row r="542" spans="1:7" ht="30">
      <c r="A542" s="30" t="s">
        <v>1406</v>
      </c>
      <c r="B542" s="31" t="s">
        <v>1407</v>
      </c>
      <c r="C542" s="32" t="s">
        <v>482</v>
      </c>
      <c r="D542" s="33">
        <v>12.27</v>
      </c>
      <c r="E542" s="33">
        <v>0.15</v>
      </c>
      <c r="F542" s="33">
        <v>12.42</v>
      </c>
      <c r="G542" s="6">
        <v>15</v>
      </c>
    </row>
    <row r="543" spans="1:7" ht="30">
      <c r="A543" s="30" t="s">
        <v>1408</v>
      </c>
      <c r="B543" s="31" t="s">
        <v>1409</v>
      </c>
      <c r="C543" s="32" t="s">
        <v>482</v>
      </c>
      <c r="D543" s="33">
        <v>20.72</v>
      </c>
      <c r="E543" s="33">
        <v>0.45</v>
      </c>
      <c r="F543" s="33">
        <v>21.17</v>
      </c>
      <c r="G543" s="6">
        <v>15</v>
      </c>
    </row>
    <row r="544" spans="1:7">
      <c r="A544" s="30" t="s">
        <v>1410</v>
      </c>
      <c r="B544" s="31" t="s">
        <v>1411</v>
      </c>
      <c r="C544" s="32"/>
      <c r="D544" s="33"/>
      <c r="E544" s="33"/>
      <c r="F544" s="33"/>
    </row>
    <row r="545" spans="1:7">
      <c r="A545" s="30" t="s">
        <v>1412</v>
      </c>
      <c r="B545" s="31" t="s">
        <v>1413</v>
      </c>
      <c r="C545" s="32"/>
      <c r="D545" s="33"/>
      <c r="E545" s="33"/>
      <c r="F545" s="33"/>
    </row>
    <row r="546" spans="1:7">
      <c r="A546" s="30" t="s">
        <v>1414</v>
      </c>
      <c r="B546" s="31" t="s">
        <v>1415</v>
      </c>
      <c r="C546" s="32" t="s">
        <v>135</v>
      </c>
      <c r="D546" s="33">
        <v>36.67</v>
      </c>
      <c r="E546" s="33">
        <v>66.959999999999994</v>
      </c>
      <c r="F546" s="33">
        <v>103.63</v>
      </c>
      <c r="G546" s="6">
        <v>15</v>
      </c>
    </row>
    <row r="547" spans="1:7">
      <c r="A547" s="30" t="s">
        <v>1416</v>
      </c>
      <c r="B547" s="31" t="s">
        <v>1417</v>
      </c>
      <c r="C547" s="32" t="s">
        <v>135</v>
      </c>
      <c r="D547" s="33">
        <v>20.2</v>
      </c>
      <c r="E547" s="33">
        <v>40.28</v>
      </c>
      <c r="F547" s="33">
        <v>60.48</v>
      </c>
      <c r="G547" s="6">
        <v>15</v>
      </c>
    </row>
    <row r="548" spans="1:7">
      <c r="A548" s="30" t="s">
        <v>1418</v>
      </c>
      <c r="B548" s="31" t="s">
        <v>1419</v>
      </c>
      <c r="C548" s="32" t="s">
        <v>135</v>
      </c>
      <c r="D548" s="33">
        <v>13.58</v>
      </c>
      <c r="E548" s="33">
        <v>9.73</v>
      </c>
      <c r="F548" s="33">
        <v>23.31</v>
      </c>
      <c r="G548" s="6">
        <v>15</v>
      </c>
    </row>
    <row r="549" spans="1:7">
      <c r="A549" s="30" t="s">
        <v>1420</v>
      </c>
      <c r="B549" s="31" t="s">
        <v>1421</v>
      </c>
      <c r="C549" s="32" t="s">
        <v>135</v>
      </c>
      <c r="D549" s="33">
        <v>47.05</v>
      </c>
      <c r="E549" s="33">
        <v>77.930000000000007</v>
      </c>
      <c r="F549" s="33">
        <v>124.98</v>
      </c>
      <c r="G549" s="6">
        <v>15</v>
      </c>
    </row>
    <row r="550" spans="1:7" ht="30">
      <c r="A550" s="30" t="s">
        <v>1422</v>
      </c>
      <c r="B550" s="31" t="s">
        <v>1423</v>
      </c>
      <c r="C550" s="32" t="s">
        <v>135</v>
      </c>
      <c r="D550" s="33">
        <v>387.24</v>
      </c>
      <c r="E550" s="33"/>
      <c r="F550" s="33">
        <v>387.24</v>
      </c>
      <c r="G550" s="6">
        <v>15</v>
      </c>
    </row>
    <row r="551" spans="1:7" ht="30">
      <c r="A551" s="30" t="s">
        <v>1424</v>
      </c>
      <c r="B551" s="31" t="s">
        <v>1425</v>
      </c>
      <c r="C551" s="32" t="s">
        <v>135</v>
      </c>
      <c r="D551" s="33">
        <v>423.67</v>
      </c>
      <c r="E551" s="33"/>
      <c r="F551" s="33">
        <v>423.67</v>
      </c>
      <c r="G551" s="6">
        <v>15</v>
      </c>
    </row>
    <row r="552" spans="1:7" ht="30">
      <c r="A552" s="30" t="s">
        <v>1426</v>
      </c>
      <c r="B552" s="31" t="s">
        <v>1427</v>
      </c>
      <c r="C552" s="32" t="s">
        <v>135</v>
      </c>
      <c r="D552" s="33">
        <v>469.25</v>
      </c>
      <c r="E552" s="33"/>
      <c r="F552" s="33">
        <v>469.25</v>
      </c>
      <c r="G552" s="6">
        <v>15</v>
      </c>
    </row>
    <row r="553" spans="1:7">
      <c r="A553" s="30" t="s">
        <v>1428</v>
      </c>
      <c r="B553" s="31" t="s">
        <v>1429</v>
      </c>
      <c r="C553" s="32"/>
      <c r="D553" s="33"/>
      <c r="E553" s="33"/>
      <c r="F553" s="33"/>
    </row>
    <row r="554" spans="1:7">
      <c r="A554" s="30" t="s">
        <v>1430</v>
      </c>
      <c r="B554" s="31" t="s">
        <v>1431</v>
      </c>
      <c r="C554" s="32" t="s">
        <v>482</v>
      </c>
      <c r="D554" s="33">
        <v>22.3</v>
      </c>
      <c r="E554" s="33">
        <v>36.53</v>
      </c>
      <c r="F554" s="33">
        <v>58.83</v>
      </c>
      <c r="G554" s="6">
        <v>15</v>
      </c>
    </row>
    <row r="555" spans="1:7">
      <c r="A555" s="30" t="s">
        <v>1432</v>
      </c>
      <c r="B555" s="31" t="s">
        <v>1433</v>
      </c>
      <c r="C555" s="32" t="s">
        <v>908</v>
      </c>
      <c r="D555" s="33">
        <v>10.14</v>
      </c>
      <c r="E555" s="33">
        <v>2.52</v>
      </c>
      <c r="F555" s="33">
        <v>12.66</v>
      </c>
      <c r="G555" s="6">
        <v>15</v>
      </c>
    </row>
    <row r="556" spans="1:7">
      <c r="A556" s="30" t="s">
        <v>1434</v>
      </c>
      <c r="B556" s="31" t="s">
        <v>1435</v>
      </c>
      <c r="C556" s="32" t="s">
        <v>1436</v>
      </c>
      <c r="D556" s="33">
        <v>10.16</v>
      </c>
      <c r="E556" s="33">
        <v>2.27</v>
      </c>
      <c r="F556" s="33">
        <v>12.43</v>
      </c>
      <c r="G556" s="6">
        <v>15</v>
      </c>
    </row>
    <row r="557" spans="1:7">
      <c r="A557" s="30" t="s">
        <v>1437</v>
      </c>
      <c r="B557" s="31" t="s">
        <v>1438</v>
      </c>
      <c r="C557" s="32" t="s">
        <v>482</v>
      </c>
      <c r="D557" s="33"/>
      <c r="E557" s="33">
        <v>17.28</v>
      </c>
      <c r="F557" s="33">
        <v>17.28</v>
      </c>
      <c r="G557" s="6">
        <v>15</v>
      </c>
    </row>
    <row r="558" spans="1:7">
      <c r="A558" s="30" t="s">
        <v>1439</v>
      </c>
      <c r="B558" s="31" t="s">
        <v>1440</v>
      </c>
      <c r="C558" s="32"/>
      <c r="D558" s="33"/>
      <c r="E558" s="33"/>
      <c r="F558" s="33"/>
    </row>
    <row r="559" spans="1:7">
      <c r="A559" s="30" t="s">
        <v>1441</v>
      </c>
      <c r="B559" s="31" t="s">
        <v>1442</v>
      </c>
      <c r="C559" s="32" t="s">
        <v>482</v>
      </c>
      <c r="D559" s="33"/>
      <c r="E559" s="33">
        <v>10.07</v>
      </c>
      <c r="F559" s="33">
        <v>10.07</v>
      </c>
      <c r="G559" s="6">
        <v>15</v>
      </c>
    </row>
    <row r="560" spans="1:7">
      <c r="A560" s="30" t="s">
        <v>1443</v>
      </c>
      <c r="B560" s="31" t="s">
        <v>1444</v>
      </c>
      <c r="C560" s="32"/>
      <c r="D560" s="33"/>
      <c r="E560" s="33"/>
      <c r="F560" s="33"/>
    </row>
    <row r="561" spans="1:7" ht="30">
      <c r="A561" s="30" t="s">
        <v>1445</v>
      </c>
      <c r="B561" s="31" t="s">
        <v>1446</v>
      </c>
      <c r="C561" s="32" t="s">
        <v>135</v>
      </c>
      <c r="D561" s="33">
        <v>30.57</v>
      </c>
      <c r="E561" s="33">
        <v>0.85</v>
      </c>
      <c r="F561" s="33">
        <v>31.42</v>
      </c>
      <c r="G561" s="6">
        <v>15</v>
      </c>
    </row>
    <row r="562" spans="1:7">
      <c r="A562" s="30" t="s">
        <v>106</v>
      </c>
      <c r="B562" s="31" t="s">
        <v>1447</v>
      </c>
      <c r="C562" s="32" t="s">
        <v>482</v>
      </c>
      <c r="D562" s="33">
        <v>150.72999999999999</v>
      </c>
      <c r="E562" s="33">
        <v>25.18</v>
      </c>
      <c r="F562" s="33">
        <v>175.91</v>
      </c>
      <c r="G562" s="6">
        <v>15</v>
      </c>
    </row>
    <row r="563" spans="1:7">
      <c r="A563" s="30" t="s">
        <v>1448</v>
      </c>
      <c r="B563" s="31" t="s">
        <v>1449</v>
      </c>
      <c r="C563" s="32" t="s">
        <v>482</v>
      </c>
      <c r="D563" s="33">
        <v>175.57</v>
      </c>
      <c r="E563" s="33">
        <v>15.1</v>
      </c>
      <c r="F563" s="33">
        <v>190.67</v>
      </c>
      <c r="G563" s="6">
        <v>15</v>
      </c>
    </row>
    <row r="564" spans="1:7" ht="30">
      <c r="A564" s="30" t="s">
        <v>105</v>
      </c>
      <c r="B564" s="31" t="s">
        <v>1450</v>
      </c>
      <c r="C564" s="32" t="s">
        <v>135</v>
      </c>
      <c r="D564" s="33">
        <v>6.86</v>
      </c>
      <c r="E564" s="33">
        <v>15.1</v>
      </c>
      <c r="F564" s="33">
        <v>21.96</v>
      </c>
      <c r="G564" s="6">
        <v>15</v>
      </c>
    </row>
    <row r="565" spans="1:7" ht="30">
      <c r="A565" s="30" t="s">
        <v>1451</v>
      </c>
      <c r="B565" s="31" t="s">
        <v>1452</v>
      </c>
      <c r="C565" s="32" t="s">
        <v>135</v>
      </c>
      <c r="D565" s="33">
        <v>9.48</v>
      </c>
      <c r="E565" s="33">
        <v>15.1</v>
      </c>
      <c r="F565" s="33">
        <v>24.58</v>
      </c>
      <c r="G565" s="6">
        <v>15</v>
      </c>
    </row>
    <row r="566" spans="1:7" ht="30">
      <c r="A566" s="30" t="s">
        <v>1453</v>
      </c>
      <c r="B566" s="31" t="s">
        <v>1454</v>
      </c>
      <c r="C566" s="32" t="s">
        <v>135</v>
      </c>
      <c r="D566" s="33">
        <v>18.59</v>
      </c>
      <c r="E566" s="33">
        <v>15.1</v>
      </c>
      <c r="F566" s="33">
        <v>33.69</v>
      </c>
      <c r="G566" s="6">
        <v>15</v>
      </c>
    </row>
    <row r="567" spans="1:7">
      <c r="A567" s="30" t="s">
        <v>1455</v>
      </c>
      <c r="B567" s="31" t="s">
        <v>1456</v>
      </c>
      <c r="C567" s="32"/>
      <c r="D567" s="33"/>
      <c r="E567" s="33"/>
      <c r="F567" s="33"/>
    </row>
    <row r="568" spans="1:7">
      <c r="A568" s="30" t="s">
        <v>1457</v>
      </c>
      <c r="B568" s="31" t="s">
        <v>1458</v>
      </c>
      <c r="C568" s="32" t="s">
        <v>143</v>
      </c>
      <c r="D568" s="33">
        <v>12.09</v>
      </c>
      <c r="E568" s="33">
        <v>17.62</v>
      </c>
      <c r="F568" s="33">
        <v>29.71</v>
      </c>
      <c r="G568" s="6">
        <v>15</v>
      </c>
    </row>
    <row r="569" spans="1:7">
      <c r="A569" s="30" t="s">
        <v>1459</v>
      </c>
      <c r="B569" s="31" t="s">
        <v>1460</v>
      </c>
      <c r="C569" s="32" t="s">
        <v>143</v>
      </c>
      <c r="D569" s="33">
        <v>18.16</v>
      </c>
      <c r="E569" s="33">
        <v>20.14</v>
      </c>
      <c r="F569" s="33">
        <v>38.299999999999997</v>
      </c>
      <c r="G569" s="6">
        <v>15</v>
      </c>
    </row>
    <row r="570" spans="1:7">
      <c r="A570" s="30" t="s">
        <v>1461</v>
      </c>
      <c r="B570" s="31" t="s">
        <v>1462</v>
      </c>
      <c r="C570" s="32" t="s">
        <v>143</v>
      </c>
      <c r="D570" s="33">
        <v>16.600000000000001</v>
      </c>
      <c r="E570" s="33">
        <v>25.18</v>
      </c>
      <c r="F570" s="33">
        <v>41.78</v>
      </c>
      <c r="G570" s="6">
        <v>15</v>
      </c>
    </row>
    <row r="571" spans="1:7">
      <c r="A571" s="30" t="s">
        <v>1463</v>
      </c>
      <c r="B571" s="31" t="s">
        <v>1464</v>
      </c>
      <c r="C571" s="32"/>
      <c r="D571" s="33"/>
      <c r="E571" s="33"/>
      <c r="F571" s="33"/>
    </row>
    <row r="572" spans="1:7" ht="30">
      <c r="A572" s="30" t="s">
        <v>1465</v>
      </c>
      <c r="B572" s="31" t="s">
        <v>1466</v>
      </c>
      <c r="C572" s="32" t="s">
        <v>400</v>
      </c>
      <c r="D572" s="33">
        <v>12062.57</v>
      </c>
      <c r="E572" s="33"/>
      <c r="F572" s="33">
        <v>12062.57</v>
      </c>
      <c r="G572" s="6">
        <v>15</v>
      </c>
    </row>
    <row r="573" spans="1:7" ht="45">
      <c r="A573" s="30" t="s">
        <v>1467</v>
      </c>
      <c r="B573" s="31" t="s">
        <v>1468</v>
      </c>
      <c r="C573" s="32" t="s">
        <v>1469</v>
      </c>
      <c r="D573" s="33">
        <v>834.16</v>
      </c>
      <c r="E573" s="33"/>
      <c r="F573" s="33">
        <v>834.16</v>
      </c>
      <c r="G573" s="6">
        <v>15</v>
      </c>
    </row>
    <row r="574" spans="1:7">
      <c r="A574" s="30" t="s">
        <v>1470</v>
      </c>
      <c r="B574" s="31" t="s">
        <v>1471</v>
      </c>
      <c r="C574" s="32" t="s">
        <v>351</v>
      </c>
      <c r="D574" s="33">
        <v>545.58000000000004</v>
      </c>
      <c r="E574" s="33"/>
      <c r="F574" s="33">
        <v>545.58000000000004</v>
      </c>
      <c r="G574" s="6">
        <v>15</v>
      </c>
    </row>
    <row r="575" spans="1:7" ht="30">
      <c r="A575" s="30" t="s">
        <v>1472</v>
      </c>
      <c r="B575" s="31" t="s">
        <v>1473</v>
      </c>
      <c r="C575" s="32" t="s">
        <v>1474</v>
      </c>
      <c r="D575" s="33">
        <v>2.59</v>
      </c>
      <c r="E575" s="33">
        <v>4.54</v>
      </c>
      <c r="F575" s="33">
        <v>7.13</v>
      </c>
      <c r="G575" s="6">
        <v>15</v>
      </c>
    </row>
    <row r="576" spans="1:7">
      <c r="A576" s="30" t="s">
        <v>1475</v>
      </c>
      <c r="B576" s="31" t="s">
        <v>1476</v>
      </c>
      <c r="C576" s="32"/>
      <c r="D576" s="33"/>
      <c r="E576" s="33"/>
      <c r="F576" s="33"/>
    </row>
    <row r="577" spans="1:7">
      <c r="A577" s="30" t="s">
        <v>1477</v>
      </c>
      <c r="B577" s="31" t="s">
        <v>1478</v>
      </c>
      <c r="C577" s="32" t="s">
        <v>482</v>
      </c>
      <c r="D577" s="33">
        <v>191.41</v>
      </c>
      <c r="E577" s="33">
        <v>151.05000000000001</v>
      </c>
      <c r="F577" s="33">
        <v>342.46</v>
      </c>
      <c r="G577" s="6">
        <v>15</v>
      </c>
    </row>
    <row r="578" spans="1:7">
      <c r="A578" s="30" t="s">
        <v>1479</v>
      </c>
      <c r="B578" s="31" t="s">
        <v>1480</v>
      </c>
      <c r="C578" s="32" t="s">
        <v>482</v>
      </c>
      <c r="D578" s="33">
        <v>326.72000000000003</v>
      </c>
      <c r="E578" s="33">
        <v>292.24</v>
      </c>
      <c r="F578" s="33">
        <v>618.96</v>
      </c>
      <c r="G578" s="6">
        <v>15</v>
      </c>
    </row>
    <row r="579" spans="1:7" ht="45">
      <c r="A579" s="30" t="s">
        <v>1481</v>
      </c>
      <c r="B579" s="31" t="s">
        <v>1482</v>
      </c>
      <c r="C579" s="32" t="s">
        <v>482</v>
      </c>
      <c r="D579" s="33">
        <v>815.91</v>
      </c>
      <c r="E579" s="33">
        <v>135.88999999999999</v>
      </c>
      <c r="F579" s="33">
        <v>951.8</v>
      </c>
      <c r="G579" s="6">
        <v>15</v>
      </c>
    </row>
    <row r="580" spans="1:7" ht="45">
      <c r="A580" s="30" t="s">
        <v>1483</v>
      </c>
      <c r="B580" s="31" t="s">
        <v>1484</v>
      </c>
      <c r="C580" s="32" t="s">
        <v>482</v>
      </c>
      <c r="D580" s="33">
        <v>661.67</v>
      </c>
      <c r="E580" s="33">
        <v>166.9</v>
      </c>
      <c r="F580" s="33">
        <v>828.57</v>
      </c>
      <c r="G580" s="6">
        <v>15</v>
      </c>
    </row>
    <row r="581" spans="1:7">
      <c r="A581" s="30" t="s">
        <v>1485</v>
      </c>
      <c r="B581" s="31" t="s">
        <v>1486</v>
      </c>
      <c r="C581" s="32"/>
      <c r="D581" s="33"/>
      <c r="E581" s="33"/>
      <c r="F581" s="33"/>
    </row>
    <row r="582" spans="1:7">
      <c r="A582" s="30" t="s">
        <v>1487</v>
      </c>
      <c r="B582" s="31" t="s">
        <v>1488</v>
      </c>
      <c r="C582" s="32"/>
      <c r="D582" s="33"/>
      <c r="E582" s="33"/>
      <c r="F582" s="33"/>
    </row>
    <row r="583" spans="1:7">
      <c r="A583" s="30" t="s">
        <v>1489</v>
      </c>
      <c r="B583" s="31" t="s">
        <v>1490</v>
      </c>
      <c r="C583" s="32" t="s">
        <v>135</v>
      </c>
      <c r="D583" s="33">
        <v>46.68</v>
      </c>
      <c r="E583" s="33">
        <v>65.45</v>
      </c>
      <c r="F583" s="33">
        <v>112.13</v>
      </c>
      <c r="G583" s="6">
        <v>15</v>
      </c>
    </row>
    <row r="584" spans="1:7">
      <c r="A584" s="30" t="s">
        <v>1491</v>
      </c>
      <c r="B584" s="31" t="s">
        <v>1492</v>
      </c>
      <c r="C584" s="32" t="s">
        <v>135</v>
      </c>
      <c r="D584" s="33">
        <v>193.2</v>
      </c>
      <c r="E584" s="33">
        <v>75.53</v>
      </c>
      <c r="F584" s="33">
        <v>268.73</v>
      </c>
      <c r="G584" s="6">
        <v>15</v>
      </c>
    </row>
    <row r="585" spans="1:7">
      <c r="A585" s="30" t="s">
        <v>1493</v>
      </c>
      <c r="B585" s="31" t="s">
        <v>1494</v>
      </c>
      <c r="C585" s="32" t="s">
        <v>135</v>
      </c>
      <c r="D585" s="33">
        <v>63.46</v>
      </c>
      <c r="E585" s="33">
        <v>60.42</v>
      </c>
      <c r="F585" s="33">
        <v>123.88</v>
      </c>
      <c r="G585" s="6">
        <v>15</v>
      </c>
    </row>
    <row r="586" spans="1:7" ht="30">
      <c r="A586" s="30" t="s">
        <v>1495</v>
      </c>
      <c r="B586" s="31" t="s">
        <v>1496</v>
      </c>
      <c r="C586" s="32" t="s">
        <v>135</v>
      </c>
      <c r="D586" s="33"/>
      <c r="E586" s="33">
        <v>7.76</v>
      </c>
      <c r="F586" s="33">
        <v>7.76</v>
      </c>
      <c r="G586" s="6">
        <v>15</v>
      </c>
    </row>
    <row r="587" spans="1:7" ht="30">
      <c r="A587" s="30" t="s">
        <v>1497</v>
      </c>
      <c r="B587" s="31" t="s">
        <v>1498</v>
      </c>
      <c r="C587" s="32" t="s">
        <v>135</v>
      </c>
      <c r="D587" s="33"/>
      <c r="E587" s="33">
        <v>9.23</v>
      </c>
      <c r="F587" s="33">
        <v>9.23</v>
      </c>
      <c r="G587" s="6">
        <v>15</v>
      </c>
    </row>
    <row r="588" spans="1:7">
      <c r="A588" s="30" t="s">
        <v>1499</v>
      </c>
      <c r="B588" s="31" t="s">
        <v>1500</v>
      </c>
      <c r="C588" s="32"/>
      <c r="D588" s="33"/>
      <c r="E588" s="33"/>
      <c r="F588" s="33"/>
    </row>
    <row r="589" spans="1:7">
      <c r="A589" s="30" t="s">
        <v>1501</v>
      </c>
      <c r="B589" s="31" t="s">
        <v>1502</v>
      </c>
      <c r="C589" s="32" t="s">
        <v>135</v>
      </c>
      <c r="D589" s="33">
        <v>134.25</v>
      </c>
      <c r="E589" s="33">
        <v>70.489999999999995</v>
      </c>
      <c r="F589" s="33">
        <v>204.74</v>
      </c>
      <c r="G589" s="6">
        <v>15</v>
      </c>
    </row>
    <row r="590" spans="1:7">
      <c r="A590" s="30" t="s">
        <v>1503</v>
      </c>
      <c r="B590" s="31" t="s">
        <v>1504</v>
      </c>
      <c r="C590" s="32" t="s">
        <v>135</v>
      </c>
      <c r="D590" s="33">
        <v>139.33000000000001</v>
      </c>
      <c r="E590" s="33">
        <v>70.489999999999995</v>
      </c>
      <c r="F590" s="33">
        <v>209.82</v>
      </c>
      <c r="G590" s="6">
        <v>15</v>
      </c>
    </row>
    <row r="591" spans="1:7">
      <c r="A591" s="30" t="s">
        <v>1505</v>
      </c>
      <c r="B591" s="31" t="s">
        <v>1506</v>
      </c>
      <c r="C591" s="32" t="s">
        <v>135</v>
      </c>
      <c r="D591" s="33">
        <v>126.29</v>
      </c>
      <c r="E591" s="33">
        <v>125.88</v>
      </c>
      <c r="F591" s="33">
        <v>252.17</v>
      </c>
      <c r="G591" s="6">
        <v>15</v>
      </c>
    </row>
    <row r="592" spans="1:7" ht="30">
      <c r="A592" s="30" t="s">
        <v>1507</v>
      </c>
      <c r="B592" s="31" t="s">
        <v>1508</v>
      </c>
      <c r="C592" s="32" t="s">
        <v>135</v>
      </c>
      <c r="D592" s="33">
        <v>80.62</v>
      </c>
      <c r="E592" s="33">
        <v>67.97</v>
      </c>
      <c r="F592" s="33">
        <v>148.59</v>
      </c>
      <c r="G592" s="6">
        <v>15</v>
      </c>
    </row>
    <row r="593" spans="1:7">
      <c r="A593" s="30" t="s">
        <v>1509</v>
      </c>
      <c r="B593" s="31" t="s">
        <v>1510</v>
      </c>
      <c r="C593" s="32" t="s">
        <v>135</v>
      </c>
      <c r="D593" s="33">
        <v>43.4</v>
      </c>
      <c r="E593" s="33">
        <v>55.38</v>
      </c>
      <c r="F593" s="33">
        <v>98.78</v>
      </c>
      <c r="G593" s="6">
        <v>15</v>
      </c>
    </row>
    <row r="594" spans="1:7">
      <c r="A594" s="30" t="s">
        <v>1511</v>
      </c>
      <c r="B594" s="31" t="s">
        <v>1512</v>
      </c>
      <c r="C594" s="32" t="s">
        <v>135</v>
      </c>
      <c r="D594" s="33">
        <v>101.81</v>
      </c>
      <c r="E594" s="33">
        <v>110.17</v>
      </c>
      <c r="F594" s="33">
        <v>211.98</v>
      </c>
      <c r="G594" s="6">
        <v>15</v>
      </c>
    </row>
    <row r="595" spans="1:7" ht="30">
      <c r="A595" s="30" t="s">
        <v>1513</v>
      </c>
      <c r="B595" s="31" t="s">
        <v>1514</v>
      </c>
      <c r="C595" s="32" t="s">
        <v>135</v>
      </c>
      <c r="D595" s="33">
        <v>112.93</v>
      </c>
      <c r="E595" s="33">
        <v>43.34</v>
      </c>
      <c r="F595" s="33">
        <v>156.27000000000001</v>
      </c>
      <c r="G595" s="6">
        <v>15</v>
      </c>
    </row>
    <row r="596" spans="1:7" ht="30">
      <c r="A596" s="30" t="s">
        <v>1515</v>
      </c>
      <c r="B596" s="31" t="s">
        <v>1516</v>
      </c>
      <c r="C596" s="32" t="s">
        <v>135</v>
      </c>
      <c r="D596" s="33">
        <v>118.01</v>
      </c>
      <c r="E596" s="33">
        <v>77.3</v>
      </c>
      <c r="F596" s="33">
        <v>195.31</v>
      </c>
      <c r="G596" s="6">
        <v>15</v>
      </c>
    </row>
    <row r="597" spans="1:7" ht="30">
      <c r="A597" s="30" t="s">
        <v>1517</v>
      </c>
      <c r="B597" s="31" t="s">
        <v>1518</v>
      </c>
      <c r="C597" s="32" t="s">
        <v>135</v>
      </c>
      <c r="D597" s="33">
        <v>74.459999999999994</v>
      </c>
      <c r="E597" s="33">
        <v>132.69</v>
      </c>
      <c r="F597" s="33">
        <v>207.15</v>
      </c>
      <c r="G597" s="6">
        <v>15</v>
      </c>
    </row>
    <row r="598" spans="1:7">
      <c r="A598" s="30" t="s">
        <v>1519</v>
      </c>
      <c r="B598" s="31" t="s">
        <v>1520</v>
      </c>
      <c r="C598" s="32"/>
      <c r="D598" s="33"/>
      <c r="E598" s="33"/>
      <c r="F598" s="33"/>
    </row>
    <row r="599" spans="1:7">
      <c r="A599" s="30" t="s">
        <v>1521</v>
      </c>
      <c r="B599" s="31" t="s">
        <v>1522</v>
      </c>
      <c r="C599" s="32" t="s">
        <v>143</v>
      </c>
      <c r="D599" s="33">
        <v>99.34</v>
      </c>
      <c r="E599" s="33">
        <v>11.96</v>
      </c>
      <c r="F599" s="33">
        <v>111.3</v>
      </c>
      <c r="G599" s="6">
        <v>15</v>
      </c>
    </row>
    <row r="600" spans="1:7">
      <c r="A600" s="30" t="s">
        <v>1523</v>
      </c>
      <c r="B600" s="31" t="s">
        <v>1524</v>
      </c>
      <c r="C600" s="32" t="s">
        <v>143</v>
      </c>
      <c r="D600" s="33">
        <v>157.13</v>
      </c>
      <c r="E600" s="33">
        <v>11.96</v>
      </c>
      <c r="F600" s="33">
        <v>169.09</v>
      </c>
      <c r="G600" s="6">
        <v>15</v>
      </c>
    </row>
    <row r="601" spans="1:7">
      <c r="A601" s="30" t="s">
        <v>1525</v>
      </c>
      <c r="B601" s="31" t="s">
        <v>1526</v>
      </c>
      <c r="C601" s="32" t="s">
        <v>143</v>
      </c>
      <c r="D601" s="33">
        <v>188.62</v>
      </c>
      <c r="E601" s="33">
        <v>11.96</v>
      </c>
      <c r="F601" s="33">
        <v>200.58</v>
      </c>
      <c r="G601" s="6">
        <v>15</v>
      </c>
    </row>
    <row r="602" spans="1:7">
      <c r="A602" s="30" t="s">
        <v>1527</v>
      </c>
      <c r="B602" s="31" t="s">
        <v>1528</v>
      </c>
      <c r="C602" s="32" t="s">
        <v>143</v>
      </c>
      <c r="D602" s="33">
        <v>219.74</v>
      </c>
      <c r="E602" s="33">
        <v>11.96</v>
      </c>
      <c r="F602" s="33">
        <v>231.7</v>
      </c>
      <c r="G602" s="6">
        <v>15</v>
      </c>
    </row>
    <row r="603" spans="1:7">
      <c r="A603" s="30" t="s">
        <v>1529</v>
      </c>
      <c r="B603" s="31" t="s">
        <v>1530</v>
      </c>
      <c r="C603" s="32" t="s">
        <v>143</v>
      </c>
      <c r="D603" s="33">
        <v>245.31</v>
      </c>
      <c r="E603" s="33">
        <v>11.96</v>
      </c>
      <c r="F603" s="33">
        <v>257.27</v>
      </c>
      <c r="G603" s="6">
        <v>15</v>
      </c>
    </row>
    <row r="604" spans="1:7">
      <c r="A604" s="30" t="s">
        <v>1531</v>
      </c>
      <c r="B604" s="31" t="s">
        <v>1532</v>
      </c>
      <c r="C604" s="32" t="s">
        <v>143</v>
      </c>
      <c r="D604" s="33">
        <v>220.78</v>
      </c>
      <c r="E604" s="33">
        <v>11.96</v>
      </c>
      <c r="F604" s="33">
        <v>232.74</v>
      </c>
      <c r="G604" s="6">
        <v>15</v>
      </c>
    </row>
    <row r="605" spans="1:7">
      <c r="A605" s="30" t="s">
        <v>1533</v>
      </c>
      <c r="B605" s="31" t="s">
        <v>1534</v>
      </c>
      <c r="C605" s="32"/>
      <c r="D605" s="33"/>
      <c r="E605" s="33"/>
      <c r="F605" s="33"/>
    </row>
    <row r="606" spans="1:7" ht="30">
      <c r="A606" s="30" t="s">
        <v>1535</v>
      </c>
      <c r="B606" s="31" t="s">
        <v>1536</v>
      </c>
      <c r="C606" s="32" t="s">
        <v>482</v>
      </c>
      <c r="D606" s="33">
        <v>439.65</v>
      </c>
      <c r="E606" s="33">
        <v>88.13</v>
      </c>
      <c r="F606" s="33">
        <v>527.78</v>
      </c>
      <c r="G606" s="6">
        <v>15</v>
      </c>
    </row>
    <row r="607" spans="1:7">
      <c r="A607" s="30" t="s">
        <v>1537</v>
      </c>
      <c r="B607" s="31" t="s">
        <v>1538</v>
      </c>
      <c r="C607" s="32"/>
      <c r="D607" s="33"/>
      <c r="E607" s="33"/>
      <c r="F607" s="33"/>
    </row>
    <row r="608" spans="1:7">
      <c r="A608" s="30" t="s">
        <v>1539</v>
      </c>
      <c r="B608" s="31" t="s">
        <v>1540</v>
      </c>
      <c r="C608" s="32"/>
      <c r="D608" s="33"/>
      <c r="E608" s="33"/>
      <c r="F608" s="33"/>
    </row>
    <row r="609" spans="1:7">
      <c r="A609" s="30" t="s">
        <v>1541</v>
      </c>
      <c r="B609" s="31" t="s">
        <v>1542</v>
      </c>
      <c r="C609" s="32" t="s">
        <v>908</v>
      </c>
      <c r="D609" s="33">
        <v>8.67</v>
      </c>
      <c r="E609" s="33">
        <v>2.93</v>
      </c>
      <c r="F609" s="33">
        <v>11.6</v>
      </c>
      <c r="G609" s="6">
        <v>15</v>
      </c>
    </row>
    <row r="610" spans="1:7">
      <c r="A610" s="30" t="s">
        <v>1543</v>
      </c>
      <c r="B610" s="31" t="s">
        <v>1544</v>
      </c>
      <c r="C610" s="32" t="s">
        <v>908</v>
      </c>
      <c r="D610" s="33">
        <v>7.78</v>
      </c>
      <c r="E610" s="33">
        <v>2.93</v>
      </c>
      <c r="F610" s="33">
        <v>10.71</v>
      </c>
      <c r="G610" s="6">
        <v>15</v>
      </c>
    </row>
    <row r="611" spans="1:7">
      <c r="A611" s="30" t="s">
        <v>1545</v>
      </c>
      <c r="B611" s="31" t="s">
        <v>1546</v>
      </c>
      <c r="C611" s="32" t="s">
        <v>908</v>
      </c>
      <c r="D611" s="33">
        <v>8.09</v>
      </c>
      <c r="E611" s="33">
        <v>2.93</v>
      </c>
      <c r="F611" s="33">
        <v>11.02</v>
      </c>
      <c r="G611" s="6">
        <v>15</v>
      </c>
    </row>
    <row r="612" spans="1:7">
      <c r="A612" s="30" t="s">
        <v>1547</v>
      </c>
      <c r="B612" s="31" t="s">
        <v>1548</v>
      </c>
      <c r="C612" s="32"/>
      <c r="D612" s="33"/>
      <c r="E612" s="33"/>
      <c r="F612" s="33"/>
    </row>
    <row r="613" spans="1:7">
      <c r="A613" s="30" t="s">
        <v>1549</v>
      </c>
      <c r="B613" s="31" t="s">
        <v>1550</v>
      </c>
      <c r="C613" s="32" t="s">
        <v>908</v>
      </c>
      <c r="D613" s="33">
        <v>8.9700000000000006</v>
      </c>
      <c r="E613" s="33">
        <v>1.46</v>
      </c>
      <c r="F613" s="33">
        <v>10.43</v>
      </c>
      <c r="G613" s="6">
        <v>15</v>
      </c>
    </row>
    <row r="614" spans="1:7">
      <c r="A614" s="30" t="s">
        <v>1551</v>
      </c>
      <c r="B614" s="31" t="s">
        <v>1552</v>
      </c>
      <c r="C614" s="32"/>
      <c r="D614" s="33"/>
      <c r="E614" s="33"/>
      <c r="F614" s="33"/>
    </row>
    <row r="615" spans="1:7" ht="30">
      <c r="A615" s="30" t="s">
        <v>1553</v>
      </c>
      <c r="B615" s="31" t="s">
        <v>1554</v>
      </c>
      <c r="C615" s="32" t="s">
        <v>908</v>
      </c>
      <c r="D615" s="33">
        <v>61.99</v>
      </c>
      <c r="E615" s="33">
        <v>14.67</v>
      </c>
      <c r="F615" s="33">
        <v>76.66</v>
      </c>
      <c r="G615" s="6">
        <v>15</v>
      </c>
    </row>
    <row r="616" spans="1:7">
      <c r="A616" s="30" t="s">
        <v>1555</v>
      </c>
      <c r="B616" s="31" t="s">
        <v>1556</v>
      </c>
      <c r="C616" s="32"/>
      <c r="D616" s="33"/>
      <c r="E616" s="33"/>
      <c r="F616" s="33"/>
    </row>
    <row r="617" spans="1:7">
      <c r="A617" s="30" t="s">
        <v>1557</v>
      </c>
      <c r="B617" s="31" t="s">
        <v>1558</v>
      </c>
      <c r="C617" s="32"/>
      <c r="D617" s="33"/>
      <c r="E617" s="33"/>
      <c r="F617" s="33"/>
    </row>
    <row r="618" spans="1:7">
      <c r="A618" s="30" t="s">
        <v>1559</v>
      </c>
      <c r="B618" s="31" t="s">
        <v>1560</v>
      </c>
      <c r="C618" s="32" t="s">
        <v>482</v>
      </c>
      <c r="D618" s="33">
        <v>485.11</v>
      </c>
      <c r="E618" s="33"/>
      <c r="F618" s="33">
        <v>485.11</v>
      </c>
      <c r="G618" s="6">
        <v>15</v>
      </c>
    </row>
    <row r="619" spans="1:7">
      <c r="A619" s="30" t="s">
        <v>1561</v>
      </c>
      <c r="B619" s="31" t="s">
        <v>1562</v>
      </c>
      <c r="C619" s="32" t="s">
        <v>482</v>
      </c>
      <c r="D619" s="33">
        <v>508.73</v>
      </c>
      <c r="E619" s="33"/>
      <c r="F619" s="33">
        <v>508.73</v>
      </c>
      <c r="G619" s="6">
        <v>15</v>
      </c>
    </row>
    <row r="620" spans="1:7">
      <c r="A620" s="30" t="s">
        <v>1563</v>
      </c>
      <c r="B620" s="31" t="s">
        <v>1564</v>
      </c>
      <c r="C620" s="32" t="s">
        <v>482</v>
      </c>
      <c r="D620" s="33">
        <v>533.48</v>
      </c>
      <c r="E620" s="33"/>
      <c r="F620" s="33">
        <v>533.48</v>
      </c>
      <c r="G620" s="6">
        <v>15</v>
      </c>
    </row>
    <row r="621" spans="1:7">
      <c r="A621" s="30" t="s">
        <v>1565</v>
      </c>
      <c r="B621" s="31" t="s">
        <v>1566</v>
      </c>
      <c r="C621" s="32" t="s">
        <v>482</v>
      </c>
      <c r="D621" s="33">
        <v>559.45000000000005</v>
      </c>
      <c r="E621" s="33"/>
      <c r="F621" s="33">
        <v>559.45000000000005</v>
      </c>
      <c r="G621" s="6">
        <v>15</v>
      </c>
    </row>
    <row r="622" spans="1:7">
      <c r="A622" s="30" t="s">
        <v>1567</v>
      </c>
      <c r="B622" s="31" t="s">
        <v>1568</v>
      </c>
      <c r="C622" s="32" t="s">
        <v>482</v>
      </c>
      <c r="D622" s="33">
        <v>586.69000000000005</v>
      </c>
      <c r="E622" s="33"/>
      <c r="F622" s="33">
        <v>586.69000000000005</v>
      </c>
      <c r="G622" s="6">
        <v>15</v>
      </c>
    </row>
    <row r="623" spans="1:7">
      <c r="A623" s="30" t="s">
        <v>111</v>
      </c>
      <c r="B623" s="31" t="s">
        <v>1569</v>
      </c>
      <c r="C623" s="32" t="s">
        <v>482</v>
      </c>
      <c r="D623" s="33">
        <v>543.1</v>
      </c>
      <c r="E623" s="33"/>
      <c r="F623" s="33">
        <v>543.1</v>
      </c>
      <c r="G623" s="6">
        <v>15</v>
      </c>
    </row>
    <row r="624" spans="1:7">
      <c r="A624" s="30" t="s">
        <v>1570</v>
      </c>
      <c r="B624" s="31" t="s">
        <v>1571</v>
      </c>
      <c r="C624" s="32" t="s">
        <v>482</v>
      </c>
      <c r="D624" s="33">
        <v>564.32000000000005</v>
      </c>
      <c r="E624" s="33"/>
      <c r="F624" s="33">
        <v>564.32000000000005</v>
      </c>
      <c r="G624" s="6">
        <v>15</v>
      </c>
    </row>
    <row r="625" spans="1:7">
      <c r="A625" s="30" t="s">
        <v>1572</v>
      </c>
      <c r="B625" s="31" t="s">
        <v>1573</v>
      </c>
      <c r="C625" s="32" t="s">
        <v>482</v>
      </c>
      <c r="D625" s="33">
        <v>588.75</v>
      </c>
      <c r="E625" s="33"/>
      <c r="F625" s="33">
        <v>588.75</v>
      </c>
      <c r="G625" s="6">
        <v>15</v>
      </c>
    </row>
    <row r="626" spans="1:7">
      <c r="A626" s="30" t="s">
        <v>1574</v>
      </c>
      <c r="B626" s="31" t="s">
        <v>1575</v>
      </c>
      <c r="C626" s="32" t="s">
        <v>482</v>
      </c>
      <c r="D626" s="33">
        <v>614.36</v>
      </c>
      <c r="E626" s="33"/>
      <c r="F626" s="33">
        <v>614.36</v>
      </c>
      <c r="G626" s="6">
        <v>15</v>
      </c>
    </row>
    <row r="627" spans="1:7">
      <c r="A627" s="30" t="s">
        <v>1576</v>
      </c>
      <c r="B627" s="31" t="s">
        <v>1577</v>
      </c>
      <c r="C627" s="32" t="s">
        <v>482</v>
      </c>
      <c r="D627" s="33">
        <v>643.75</v>
      </c>
      <c r="E627" s="33"/>
      <c r="F627" s="33">
        <v>643.75</v>
      </c>
      <c r="G627" s="6">
        <v>15</v>
      </c>
    </row>
    <row r="628" spans="1:7" ht="30">
      <c r="A628" s="30" t="s">
        <v>1578</v>
      </c>
      <c r="B628" s="31" t="s">
        <v>1579</v>
      </c>
      <c r="C628" s="32" t="s">
        <v>482</v>
      </c>
      <c r="D628" s="33">
        <v>626.71</v>
      </c>
      <c r="E628" s="33"/>
      <c r="F628" s="33">
        <v>626.71</v>
      </c>
      <c r="G628" s="6">
        <v>15</v>
      </c>
    </row>
    <row r="629" spans="1:7">
      <c r="A629" s="30" t="s">
        <v>1580</v>
      </c>
      <c r="B629" s="31" t="s">
        <v>1581</v>
      </c>
      <c r="C629" s="32" t="s">
        <v>482</v>
      </c>
      <c r="D629" s="33">
        <v>526.04</v>
      </c>
      <c r="E629" s="33"/>
      <c r="F629" s="33">
        <v>526.04</v>
      </c>
      <c r="G629" s="6">
        <v>15</v>
      </c>
    </row>
    <row r="630" spans="1:7">
      <c r="A630" s="30" t="s">
        <v>1582</v>
      </c>
      <c r="B630" s="31" t="s">
        <v>1583</v>
      </c>
      <c r="C630" s="32" t="s">
        <v>482</v>
      </c>
      <c r="D630" s="33">
        <v>607.25</v>
      </c>
      <c r="E630" s="33"/>
      <c r="F630" s="33">
        <v>607.25</v>
      </c>
      <c r="G630" s="6">
        <v>15</v>
      </c>
    </row>
    <row r="631" spans="1:7">
      <c r="A631" s="30" t="s">
        <v>1584</v>
      </c>
      <c r="B631" s="31" t="s">
        <v>1585</v>
      </c>
      <c r="C631" s="32"/>
      <c r="D631" s="33"/>
      <c r="E631" s="33"/>
      <c r="F631" s="33"/>
    </row>
    <row r="632" spans="1:7">
      <c r="A632" s="30" t="s">
        <v>1586</v>
      </c>
      <c r="B632" s="31" t="s">
        <v>1587</v>
      </c>
      <c r="C632" s="32" t="s">
        <v>482</v>
      </c>
      <c r="D632" s="33">
        <v>611.1</v>
      </c>
      <c r="E632" s="33"/>
      <c r="F632" s="33">
        <v>611.1</v>
      </c>
      <c r="G632" s="6">
        <v>15</v>
      </c>
    </row>
    <row r="633" spans="1:7">
      <c r="A633" s="30" t="s">
        <v>1588</v>
      </c>
      <c r="B633" s="31" t="s">
        <v>1589</v>
      </c>
      <c r="C633" s="32" t="s">
        <v>482</v>
      </c>
      <c r="D633" s="33">
        <v>634.20000000000005</v>
      </c>
      <c r="E633" s="33"/>
      <c r="F633" s="33">
        <v>634.20000000000005</v>
      </c>
      <c r="G633" s="6">
        <v>15</v>
      </c>
    </row>
    <row r="634" spans="1:7">
      <c r="A634" s="30" t="s">
        <v>1590</v>
      </c>
      <c r="B634" s="31" t="s">
        <v>1591</v>
      </c>
      <c r="C634" s="32" t="s">
        <v>482</v>
      </c>
      <c r="D634" s="33">
        <v>597.41</v>
      </c>
      <c r="E634" s="33"/>
      <c r="F634" s="33">
        <v>597.41</v>
      </c>
      <c r="G634" s="6">
        <v>15</v>
      </c>
    </row>
    <row r="635" spans="1:7" ht="30">
      <c r="A635" s="30" t="s">
        <v>1592</v>
      </c>
      <c r="B635" s="31" t="s">
        <v>1593</v>
      </c>
      <c r="C635" s="32"/>
      <c r="D635" s="33"/>
      <c r="E635" s="33"/>
      <c r="F635" s="33"/>
    </row>
    <row r="636" spans="1:7">
      <c r="A636" s="30" t="s">
        <v>1594</v>
      </c>
      <c r="B636" s="31" t="s">
        <v>1595</v>
      </c>
      <c r="C636" s="32" t="s">
        <v>482</v>
      </c>
      <c r="D636" s="33">
        <v>406.08</v>
      </c>
      <c r="E636" s="33">
        <v>136.26</v>
      </c>
      <c r="F636" s="33">
        <v>542.34</v>
      </c>
      <c r="G636" s="6">
        <v>15</v>
      </c>
    </row>
    <row r="637" spans="1:7" ht="30">
      <c r="A637" s="30" t="s">
        <v>1596</v>
      </c>
      <c r="B637" s="31" t="s">
        <v>1597</v>
      </c>
      <c r="C637" s="32"/>
      <c r="D637" s="33"/>
      <c r="E637" s="33"/>
      <c r="F637" s="33"/>
    </row>
    <row r="638" spans="1:7" ht="30">
      <c r="A638" s="30" t="s">
        <v>1598</v>
      </c>
      <c r="B638" s="31" t="s">
        <v>1599</v>
      </c>
      <c r="C638" s="32" t="s">
        <v>482</v>
      </c>
      <c r="D638" s="33">
        <v>338.29</v>
      </c>
      <c r="E638" s="33">
        <v>56.78</v>
      </c>
      <c r="F638" s="33">
        <v>395.07</v>
      </c>
      <c r="G638" s="6">
        <v>15</v>
      </c>
    </row>
    <row r="639" spans="1:7" ht="30">
      <c r="A639" s="30" t="s">
        <v>1600</v>
      </c>
      <c r="B639" s="31" t="s">
        <v>1601</v>
      </c>
      <c r="C639" s="32" t="s">
        <v>482</v>
      </c>
      <c r="D639" s="33">
        <v>368.79</v>
      </c>
      <c r="E639" s="33">
        <v>56.78</v>
      </c>
      <c r="F639" s="33">
        <v>425.57</v>
      </c>
      <c r="G639" s="6">
        <v>15</v>
      </c>
    </row>
    <row r="640" spans="1:7" ht="30">
      <c r="A640" s="30" t="s">
        <v>1602</v>
      </c>
      <c r="B640" s="31" t="s">
        <v>1603</v>
      </c>
      <c r="C640" s="32" t="s">
        <v>482</v>
      </c>
      <c r="D640" s="33">
        <v>433.76</v>
      </c>
      <c r="E640" s="33">
        <v>56.78</v>
      </c>
      <c r="F640" s="33">
        <v>490.54</v>
      </c>
      <c r="G640" s="6">
        <v>15</v>
      </c>
    </row>
    <row r="641" spans="1:7">
      <c r="A641" s="30" t="s">
        <v>1604</v>
      </c>
      <c r="B641" s="31" t="s">
        <v>1605</v>
      </c>
      <c r="C641" s="32"/>
      <c r="D641" s="33"/>
      <c r="E641" s="33"/>
      <c r="F641" s="33"/>
    </row>
    <row r="642" spans="1:7">
      <c r="A642" s="30" t="s">
        <v>1606</v>
      </c>
      <c r="B642" s="31" t="s">
        <v>1607</v>
      </c>
      <c r="C642" s="32" t="s">
        <v>482</v>
      </c>
      <c r="D642" s="33">
        <v>77.06</v>
      </c>
      <c r="E642" s="33">
        <v>56.78</v>
      </c>
      <c r="F642" s="33">
        <v>133.84</v>
      </c>
      <c r="G642" s="6">
        <v>15</v>
      </c>
    </row>
    <row r="643" spans="1:7">
      <c r="A643" s="30" t="s">
        <v>1608</v>
      </c>
      <c r="B643" s="31" t="s">
        <v>1609</v>
      </c>
      <c r="C643" s="32" t="s">
        <v>482</v>
      </c>
      <c r="D643" s="33">
        <v>4045.01</v>
      </c>
      <c r="E643" s="33">
        <v>63.69</v>
      </c>
      <c r="F643" s="33">
        <v>4108.7</v>
      </c>
      <c r="G643" s="6">
        <v>15</v>
      </c>
    </row>
    <row r="644" spans="1:7">
      <c r="A644" s="30" t="s">
        <v>1610</v>
      </c>
      <c r="B644" s="31" t="s">
        <v>1611</v>
      </c>
      <c r="C644" s="32" t="s">
        <v>482</v>
      </c>
      <c r="D644" s="33">
        <v>375.44</v>
      </c>
      <c r="E644" s="33">
        <v>63.69</v>
      </c>
      <c r="F644" s="33">
        <v>439.13</v>
      </c>
      <c r="G644" s="6">
        <v>15</v>
      </c>
    </row>
    <row r="645" spans="1:7" ht="30">
      <c r="A645" s="30" t="s">
        <v>1612</v>
      </c>
      <c r="B645" s="31" t="s">
        <v>1613</v>
      </c>
      <c r="C645" s="32" t="s">
        <v>482</v>
      </c>
      <c r="D645" s="33">
        <v>394.33</v>
      </c>
      <c r="E645" s="33">
        <v>418.64</v>
      </c>
      <c r="F645" s="33">
        <v>812.97</v>
      </c>
      <c r="G645" s="6">
        <v>15</v>
      </c>
    </row>
    <row r="646" spans="1:7" ht="30">
      <c r="A646" s="30" t="s">
        <v>1614</v>
      </c>
      <c r="B646" s="31" t="s">
        <v>1615</v>
      </c>
      <c r="C646" s="32" t="s">
        <v>482</v>
      </c>
      <c r="D646" s="33">
        <v>2350.2800000000002</v>
      </c>
      <c r="E646" s="33">
        <v>766.16</v>
      </c>
      <c r="F646" s="33">
        <v>3116.44</v>
      </c>
      <c r="G646" s="6">
        <v>15</v>
      </c>
    </row>
    <row r="647" spans="1:7">
      <c r="A647" s="30" t="s">
        <v>1616</v>
      </c>
      <c r="B647" s="31" t="s">
        <v>1617</v>
      </c>
      <c r="C647" s="32"/>
      <c r="D647" s="33"/>
      <c r="E647" s="33"/>
      <c r="F647" s="33"/>
    </row>
    <row r="648" spans="1:7" ht="30">
      <c r="A648" s="30" t="s">
        <v>1618</v>
      </c>
      <c r="B648" s="31" t="s">
        <v>1619</v>
      </c>
      <c r="C648" s="32" t="s">
        <v>482</v>
      </c>
      <c r="D648" s="33">
        <v>515.95000000000005</v>
      </c>
      <c r="E648" s="33">
        <v>56.78</v>
      </c>
      <c r="F648" s="33">
        <v>572.73</v>
      </c>
      <c r="G648" s="6">
        <v>15</v>
      </c>
    </row>
    <row r="649" spans="1:7">
      <c r="A649" s="30" t="s">
        <v>1620</v>
      </c>
      <c r="B649" s="31" t="s">
        <v>1621</v>
      </c>
      <c r="C649" s="32"/>
      <c r="D649" s="33"/>
      <c r="E649" s="33"/>
      <c r="F649" s="33"/>
    </row>
    <row r="650" spans="1:7" ht="30">
      <c r="A650" s="30" t="s">
        <v>1622</v>
      </c>
      <c r="B650" s="31" t="s">
        <v>1623</v>
      </c>
      <c r="C650" s="32" t="s">
        <v>482</v>
      </c>
      <c r="D650" s="33"/>
      <c r="E650" s="33">
        <v>95.77</v>
      </c>
      <c r="F650" s="33">
        <v>95.77</v>
      </c>
      <c r="G650" s="6">
        <v>15</v>
      </c>
    </row>
    <row r="651" spans="1:7" ht="30">
      <c r="A651" s="30" t="s">
        <v>1624</v>
      </c>
      <c r="B651" s="31" t="s">
        <v>1625</v>
      </c>
      <c r="C651" s="32" t="s">
        <v>482</v>
      </c>
      <c r="D651" s="33"/>
      <c r="E651" s="33">
        <v>191.54</v>
      </c>
      <c r="F651" s="33">
        <v>191.54</v>
      </c>
      <c r="G651" s="6">
        <v>15</v>
      </c>
    </row>
    <row r="652" spans="1:7" ht="30">
      <c r="A652" s="30" t="s">
        <v>1626</v>
      </c>
      <c r="B652" s="31" t="s">
        <v>1627</v>
      </c>
      <c r="C652" s="32" t="s">
        <v>482</v>
      </c>
      <c r="D652" s="33"/>
      <c r="E652" s="33">
        <v>132.30000000000001</v>
      </c>
      <c r="F652" s="33">
        <v>132.30000000000001</v>
      </c>
      <c r="G652" s="6">
        <v>15</v>
      </c>
    </row>
    <row r="653" spans="1:7" ht="30">
      <c r="A653" s="30" t="s">
        <v>112</v>
      </c>
      <c r="B653" s="31" t="s">
        <v>1628</v>
      </c>
      <c r="C653" s="32" t="s">
        <v>482</v>
      </c>
      <c r="D653" s="33">
        <v>60.61</v>
      </c>
      <c r="E653" s="33">
        <v>73.06</v>
      </c>
      <c r="F653" s="33">
        <v>133.66999999999999</v>
      </c>
      <c r="G653" s="6">
        <v>15</v>
      </c>
    </row>
    <row r="654" spans="1:7">
      <c r="A654" s="30" t="s">
        <v>1629</v>
      </c>
      <c r="B654" s="31" t="s">
        <v>1630</v>
      </c>
      <c r="C654" s="32" t="s">
        <v>135</v>
      </c>
      <c r="D654" s="33">
        <v>15.74</v>
      </c>
      <c r="E654" s="33"/>
      <c r="F654" s="33">
        <v>15.74</v>
      </c>
      <c r="G654" s="6">
        <v>15</v>
      </c>
    </row>
    <row r="655" spans="1:7">
      <c r="A655" s="30" t="s">
        <v>1631</v>
      </c>
      <c r="B655" s="31" t="s">
        <v>1632</v>
      </c>
      <c r="C655" s="32"/>
      <c r="D655" s="33"/>
      <c r="E655" s="33"/>
      <c r="F655" s="33"/>
    </row>
    <row r="656" spans="1:7">
      <c r="A656" s="30" t="s">
        <v>1633</v>
      </c>
      <c r="B656" s="31" t="s">
        <v>1634</v>
      </c>
      <c r="C656" s="32" t="s">
        <v>482</v>
      </c>
      <c r="D656" s="33">
        <v>194.42</v>
      </c>
      <c r="E656" s="33">
        <v>79.489999999999995</v>
      </c>
      <c r="F656" s="33">
        <v>273.91000000000003</v>
      </c>
      <c r="G656" s="6">
        <v>15</v>
      </c>
    </row>
    <row r="657" spans="1:7">
      <c r="A657" s="30" t="s">
        <v>1635</v>
      </c>
      <c r="B657" s="31" t="s">
        <v>1636</v>
      </c>
      <c r="C657" s="32" t="s">
        <v>482</v>
      </c>
      <c r="D657" s="33">
        <v>180.88</v>
      </c>
      <c r="E657" s="33">
        <v>34.07</v>
      </c>
      <c r="F657" s="33">
        <v>214.95</v>
      </c>
      <c r="G657" s="6">
        <v>15</v>
      </c>
    </row>
    <row r="658" spans="1:7">
      <c r="A658" s="30" t="s">
        <v>1637</v>
      </c>
      <c r="B658" s="31" t="s">
        <v>1638</v>
      </c>
      <c r="C658" s="32" t="s">
        <v>135</v>
      </c>
      <c r="D658" s="33">
        <v>0.88</v>
      </c>
      <c r="E658" s="33">
        <v>0.68</v>
      </c>
      <c r="F658" s="33">
        <v>1.56</v>
      </c>
      <c r="G658" s="6">
        <v>15</v>
      </c>
    </row>
    <row r="659" spans="1:7" ht="30">
      <c r="A659" s="30" t="s">
        <v>1639</v>
      </c>
      <c r="B659" s="31" t="s">
        <v>1640</v>
      </c>
      <c r="C659" s="32" t="s">
        <v>482</v>
      </c>
      <c r="D659" s="33">
        <v>1084.44</v>
      </c>
      <c r="E659" s="33">
        <v>104.66</v>
      </c>
      <c r="F659" s="33">
        <v>1189.0999999999999</v>
      </c>
      <c r="G659" s="6">
        <v>15</v>
      </c>
    </row>
    <row r="660" spans="1:7">
      <c r="A660" s="30" t="s">
        <v>1641</v>
      </c>
      <c r="B660" s="31" t="s">
        <v>1642</v>
      </c>
      <c r="C660" s="32" t="s">
        <v>482</v>
      </c>
      <c r="D660" s="33">
        <v>343.88</v>
      </c>
      <c r="E660" s="33">
        <v>45.42</v>
      </c>
      <c r="F660" s="33">
        <v>389.3</v>
      </c>
      <c r="G660" s="6">
        <v>15</v>
      </c>
    </row>
    <row r="661" spans="1:7" ht="30">
      <c r="A661" s="30" t="s">
        <v>1643</v>
      </c>
      <c r="B661" s="31" t="s">
        <v>1644</v>
      </c>
      <c r="C661" s="32" t="s">
        <v>482</v>
      </c>
      <c r="D661" s="33"/>
      <c r="E661" s="33">
        <v>45.42</v>
      </c>
      <c r="F661" s="33">
        <v>45.42</v>
      </c>
      <c r="G661" s="6">
        <v>15</v>
      </c>
    </row>
    <row r="662" spans="1:7">
      <c r="A662" s="30" t="s">
        <v>1645</v>
      </c>
      <c r="B662" s="31" t="s">
        <v>1646</v>
      </c>
      <c r="C662" s="32" t="s">
        <v>482</v>
      </c>
      <c r="D662" s="33">
        <v>240.07</v>
      </c>
      <c r="E662" s="33">
        <v>22.71</v>
      </c>
      <c r="F662" s="33">
        <v>262.77999999999997</v>
      </c>
      <c r="G662" s="6">
        <v>15</v>
      </c>
    </row>
    <row r="663" spans="1:7">
      <c r="A663" s="30" t="s">
        <v>1647</v>
      </c>
      <c r="B663" s="31" t="s">
        <v>1648</v>
      </c>
      <c r="C663" s="32" t="s">
        <v>482</v>
      </c>
      <c r="D663" s="33">
        <v>205.8</v>
      </c>
      <c r="E663" s="33">
        <v>68.13</v>
      </c>
      <c r="F663" s="33">
        <v>273.93</v>
      </c>
      <c r="G663" s="6">
        <v>15</v>
      </c>
    </row>
    <row r="664" spans="1:7">
      <c r="A664" s="30" t="s">
        <v>1649</v>
      </c>
      <c r="B664" s="31" t="s">
        <v>1650</v>
      </c>
      <c r="C664" s="32" t="s">
        <v>482</v>
      </c>
      <c r="D664" s="33">
        <v>194.42</v>
      </c>
      <c r="E664" s="33">
        <v>107.13</v>
      </c>
      <c r="F664" s="33">
        <v>301.55</v>
      </c>
      <c r="G664" s="6">
        <v>15</v>
      </c>
    </row>
    <row r="665" spans="1:7">
      <c r="A665" s="30" t="s">
        <v>1651</v>
      </c>
      <c r="B665" s="31" t="s">
        <v>1652</v>
      </c>
      <c r="C665" s="32" t="s">
        <v>482</v>
      </c>
      <c r="D665" s="33">
        <v>213.47</v>
      </c>
      <c r="E665" s="33">
        <v>0.23</v>
      </c>
      <c r="F665" s="33">
        <v>213.7</v>
      </c>
      <c r="G665" s="6">
        <v>15</v>
      </c>
    </row>
    <row r="666" spans="1:7">
      <c r="A666" s="30" t="s">
        <v>1653</v>
      </c>
      <c r="B666" s="31" t="s">
        <v>1654</v>
      </c>
      <c r="C666" s="32" t="s">
        <v>482</v>
      </c>
      <c r="D666" s="33">
        <v>397.81</v>
      </c>
      <c r="E666" s="33">
        <v>18.170000000000002</v>
      </c>
      <c r="F666" s="33">
        <v>415.98</v>
      </c>
      <c r="G666" s="6">
        <v>15</v>
      </c>
    </row>
    <row r="667" spans="1:7" ht="30">
      <c r="A667" s="30" t="s">
        <v>1655</v>
      </c>
      <c r="B667" s="31" t="s">
        <v>1656</v>
      </c>
      <c r="C667" s="32" t="s">
        <v>482</v>
      </c>
      <c r="D667" s="33">
        <v>1162.1300000000001</v>
      </c>
      <c r="E667" s="33">
        <v>18.170000000000002</v>
      </c>
      <c r="F667" s="33">
        <v>1180.3</v>
      </c>
      <c r="G667" s="6">
        <v>15</v>
      </c>
    </row>
    <row r="668" spans="1:7">
      <c r="A668" s="30" t="s">
        <v>1657</v>
      </c>
      <c r="B668" s="31" t="s">
        <v>1658</v>
      </c>
      <c r="C668" s="32"/>
      <c r="D668" s="33"/>
      <c r="E668" s="33"/>
      <c r="F668" s="33"/>
    </row>
    <row r="669" spans="1:7">
      <c r="A669" s="30" t="s">
        <v>1659</v>
      </c>
      <c r="B669" s="31" t="s">
        <v>1660</v>
      </c>
      <c r="C669" s="32" t="s">
        <v>135</v>
      </c>
      <c r="D669" s="33">
        <v>2.71</v>
      </c>
      <c r="E669" s="33">
        <v>5.68</v>
      </c>
      <c r="F669" s="33">
        <v>8.39</v>
      </c>
      <c r="G669" s="6">
        <v>15</v>
      </c>
    </row>
    <row r="670" spans="1:7" ht="30">
      <c r="A670" s="30" t="s">
        <v>1661</v>
      </c>
      <c r="B670" s="31" t="s">
        <v>1662</v>
      </c>
      <c r="C670" s="32" t="s">
        <v>143</v>
      </c>
      <c r="D670" s="33">
        <v>11.33</v>
      </c>
      <c r="E670" s="33"/>
      <c r="F670" s="33">
        <v>11.33</v>
      </c>
      <c r="G670" s="6">
        <v>15</v>
      </c>
    </row>
    <row r="671" spans="1:7">
      <c r="A671" s="30" t="s">
        <v>1663</v>
      </c>
      <c r="B671" s="31" t="s">
        <v>1664</v>
      </c>
      <c r="C671" s="32" t="s">
        <v>135</v>
      </c>
      <c r="D671" s="33">
        <v>4.2300000000000004</v>
      </c>
      <c r="E671" s="33">
        <v>5.68</v>
      </c>
      <c r="F671" s="33">
        <v>9.91</v>
      </c>
      <c r="G671" s="6">
        <v>15</v>
      </c>
    </row>
    <row r="672" spans="1:7" ht="30">
      <c r="A672" s="30" t="s">
        <v>1665</v>
      </c>
      <c r="B672" s="31" t="s">
        <v>1666</v>
      </c>
      <c r="C672" s="32" t="s">
        <v>482</v>
      </c>
      <c r="D672" s="33">
        <v>9897.77</v>
      </c>
      <c r="E672" s="33">
        <v>1972.46</v>
      </c>
      <c r="F672" s="33">
        <v>11870.23</v>
      </c>
      <c r="G672" s="6">
        <v>15</v>
      </c>
    </row>
    <row r="673" spans="1:7" ht="30">
      <c r="A673" s="30" t="s">
        <v>1667</v>
      </c>
      <c r="B673" s="31" t="s">
        <v>1668</v>
      </c>
      <c r="C673" s="32" t="s">
        <v>143</v>
      </c>
      <c r="D673" s="33">
        <v>196.3</v>
      </c>
      <c r="E673" s="33">
        <v>151.05000000000001</v>
      </c>
      <c r="F673" s="33">
        <v>347.35</v>
      </c>
      <c r="G673" s="6">
        <v>15</v>
      </c>
    </row>
    <row r="674" spans="1:7">
      <c r="A674" s="30" t="s">
        <v>1669</v>
      </c>
      <c r="B674" s="31" t="s">
        <v>1670</v>
      </c>
      <c r="C674" s="32" t="s">
        <v>908</v>
      </c>
      <c r="D674" s="33">
        <v>5.53</v>
      </c>
      <c r="E674" s="33">
        <v>0.38</v>
      </c>
      <c r="F674" s="33">
        <v>5.91</v>
      </c>
      <c r="G674" s="6">
        <v>15</v>
      </c>
    </row>
    <row r="675" spans="1:7">
      <c r="A675" s="30" t="s">
        <v>1671</v>
      </c>
      <c r="B675" s="31" t="s">
        <v>1672</v>
      </c>
      <c r="C675" s="32"/>
      <c r="D675" s="33"/>
      <c r="E675" s="33"/>
      <c r="F675" s="33"/>
    </row>
    <row r="676" spans="1:7">
      <c r="A676" s="30" t="s">
        <v>1673</v>
      </c>
      <c r="B676" s="31" t="s">
        <v>1674</v>
      </c>
      <c r="C676" s="32"/>
      <c r="D676" s="33"/>
      <c r="E676" s="33"/>
      <c r="F676" s="33"/>
    </row>
    <row r="677" spans="1:7">
      <c r="A677" s="30" t="s">
        <v>1675</v>
      </c>
      <c r="B677" s="31" t="s">
        <v>1676</v>
      </c>
      <c r="C677" s="32" t="s">
        <v>143</v>
      </c>
      <c r="D677" s="33">
        <v>18.87</v>
      </c>
      <c r="E677" s="33">
        <v>53.01</v>
      </c>
      <c r="F677" s="33">
        <v>71.88</v>
      </c>
      <c r="G677" s="6">
        <v>15</v>
      </c>
    </row>
    <row r="678" spans="1:7">
      <c r="A678" s="30" t="s">
        <v>1677</v>
      </c>
      <c r="B678" s="31" t="s">
        <v>1678</v>
      </c>
      <c r="C678" s="32" t="s">
        <v>143</v>
      </c>
      <c r="D678" s="33">
        <v>30.51</v>
      </c>
      <c r="E678" s="33">
        <v>55.12</v>
      </c>
      <c r="F678" s="33">
        <v>85.63</v>
      </c>
      <c r="G678" s="6">
        <v>15</v>
      </c>
    </row>
    <row r="679" spans="1:7">
      <c r="A679" s="30" t="s">
        <v>1679</v>
      </c>
      <c r="B679" s="31" t="s">
        <v>1680</v>
      </c>
      <c r="C679" s="32" t="s">
        <v>143</v>
      </c>
      <c r="D679" s="33">
        <v>45.72</v>
      </c>
      <c r="E679" s="33">
        <v>87.75</v>
      </c>
      <c r="F679" s="33">
        <v>133.47</v>
      </c>
      <c r="G679" s="6">
        <v>15</v>
      </c>
    </row>
    <row r="680" spans="1:7">
      <c r="A680" s="30" t="s">
        <v>1681</v>
      </c>
      <c r="B680" s="31" t="s">
        <v>1682</v>
      </c>
      <c r="C680" s="32"/>
      <c r="D680" s="33"/>
      <c r="E680" s="33"/>
      <c r="F680" s="33"/>
    </row>
    <row r="681" spans="1:7" ht="30">
      <c r="A681" s="30" t="s">
        <v>1683</v>
      </c>
      <c r="B681" s="31" t="s">
        <v>1684</v>
      </c>
      <c r="C681" s="32" t="s">
        <v>400</v>
      </c>
      <c r="D681" s="33">
        <v>33104.07</v>
      </c>
      <c r="E681" s="33"/>
      <c r="F681" s="33">
        <v>33104.07</v>
      </c>
      <c r="G681" s="6">
        <v>15</v>
      </c>
    </row>
    <row r="682" spans="1:7">
      <c r="A682" s="30" t="s">
        <v>1685</v>
      </c>
      <c r="B682" s="31" t="s">
        <v>1686</v>
      </c>
      <c r="C682" s="32" t="s">
        <v>143</v>
      </c>
      <c r="D682" s="33">
        <v>192.59</v>
      </c>
      <c r="E682" s="33">
        <v>2.27</v>
      </c>
      <c r="F682" s="33">
        <v>194.86</v>
      </c>
      <c r="G682" s="6">
        <v>15</v>
      </c>
    </row>
    <row r="683" spans="1:7">
      <c r="A683" s="30" t="s">
        <v>1687</v>
      </c>
      <c r="B683" s="31" t="s">
        <v>1688</v>
      </c>
      <c r="C683" s="32" t="s">
        <v>143</v>
      </c>
      <c r="D683" s="33">
        <v>209.79</v>
      </c>
      <c r="E683" s="33">
        <v>2.27</v>
      </c>
      <c r="F683" s="33">
        <v>212.06</v>
      </c>
      <c r="G683" s="6">
        <v>15</v>
      </c>
    </row>
    <row r="684" spans="1:7">
      <c r="A684" s="30" t="s">
        <v>1689</v>
      </c>
      <c r="B684" s="31" t="s">
        <v>1690</v>
      </c>
      <c r="C684" s="32" t="s">
        <v>143</v>
      </c>
      <c r="D684" s="33">
        <v>216.95</v>
      </c>
      <c r="E684" s="33">
        <v>2.27</v>
      </c>
      <c r="F684" s="33">
        <v>219.22</v>
      </c>
      <c r="G684" s="6">
        <v>15</v>
      </c>
    </row>
    <row r="685" spans="1:7">
      <c r="A685" s="30" t="s">
        <v>1691</v>
      </c>
      <c r="B685" s="31" t="s">
        <v>1692</v>
      </c>
      <c r="C685" s="32" t="s">
        <v>143</v>
      </c>
      <c r="D685" s="33">
        <v>226.21</v>
      </c>
      <c r="E685" s="33">
        <v>2.27</v>
      </c>
      <c r="F685" s="33">
        <v>228.48</v>
      </c>
      <c r="G685" s="6">
        <v>15</v>
      </c>
    </row>
    <row r="686" spans="1:7">
      <c r="A686" s="30" t="s">
        <v>1693</v>
      </c>
      <c r="B686" s="31" t="s">
        <v>1694</v>
      </c>
      <c r="C686" s="32" t="s">
        <v>143</v>
      </c>
      <c r="D686" s="33">
        <v>259.94</v>
      </c>
      <c r="E686" s="33">
        <v>2.27</v>
      </c>
      <c r="F686" s="33">
        <v>262.20999999999998</v>
      </c>
      <c r="G686" s="6">
        <v>15</v>
      </c>
    </row>
    <row r="687" spans="1:7">
      <c r="A687" s="30" t="s">
        <v>1695</v>
      </c>
      <c r="B687" s="31" t="s">
        <v>1696</v>
      </c>
      <c r="C687" s="32"/>
      <c r="D687" s="33"/>
      <c r="E687" s="33"/>
      <c r="F687" s="33"/>
    </row>
    <row r="688" spans="1:7" ht="30">
      <c r="A688" s="30" t="s">
        <v>1697</v>
      </c>
      <c r="B688" s="31" t="s">
        <v>1698</v>
      </c>
      <c r="C688" s="32" t="s">
        <v>400</v>
      </c>
      <c r="D688" s="33">
        <v>2437.6799999999998</v>
      </c>
      <c r="E688" s="33"/>
      <c r="F688" s="33">
        <v>2437.6799999999998</v>
      </c>
      <c r="G688" s="6">
        <v>15</v>
      </c>
    </row>
    <row r="689" spans="1:7">
      <c r="A689" s="30" t="s">
        <v>1699</v>
      </c>
      <c r="B689" s="31" t="s">
        <v>1700</v>
      </c>
      <c r="C689" s="32" t="s">
        <v>143</v>
      </c>
      <c r="D689" s="33">
        <v>42.67</v>
      </c>
      <c r="E689" s="33">
        <v>16.79</v>
      </c>
      <c r="F689" s="33">
        <v>59.46</v>
      </c>
      <c r="G689" s="6">
        <v>15</v>
      </c>
    </row>
    <row r="690" spans="1:7">
      <c r="A690" s="30" t="s">
        <v>1701</v>
      </c>
      <c r="B690" s="31" t="s">
        <v>1702</v>
      </c>
      <c r="C690" s="32" t="s">
        <v>143</v>
      </c>
      <c r="D690" s="33">
        <v>57.94</v>
      </c>
      <c r="E690" s="33">
        <v>24.25</v>
      </c>
      <c r="F690" s="33">
        <v>82.19</v>
      </c>
      <c r="G690" s="6">
        <v>15</v>
      </c>
    </row>
    <row r="691" spans="1:7">
      <c r="A691" s="30" t="s">
        <v>1703</v>
      </c>
      <c r="B691" s="31" t="s">
        <v>1704</v>
      </c>
      <c r="C691" s="32" t="s">
        <v>143</v>
      </c>
      <c r="D691" s="33">
        <v>76.260000000000005</v>
      </c>
      <c r="E691" s="33">
        <v>33.229999999999997</v>
      </c>
      <c r="F691" s="33">
        <v>109.49</v>
      </c>
      <c r="G691" s="6">
        <v>15</v>
      </c>
    </row>
    <row r="692" spans="1:7">
      <c r="A692" s="30" t="s">
        <v>1705</v>
      </c>
      <c r="B692" s="31" t="s">
        <v>1706</v>
      </c>
      <c r="C692" s="32" t="s">
        <v>143</v>
      </c>
      <c r="D692" s="33">
        <v>99.01</v>
      </c>
      <c r="E692" s="33">
        <v>43.97</v>
      </c>
      <c r="F692" s="33">
        <v>142.97999999999999</v>
      </c>
      <c r="G692" s="6">
        <v>15</v>
      </c>
    </row>
    <row r="693" spans="1:7">
      <c r="A693" s="30" t="s">
        <v>1707</v>
      </c>
      <c r="B693" s="31" t="s">
        <v>1708</v>
      </c>
      <c r="C693" s="32"/>
      <c r="D693" s="33"/>
      <c r="E693" s="33"/>
      <c r="F693" s="33"/>
    </row>
    <row r="694" spans="1:7" ht="30">
      <c r="A694" s="30" t="s">
        <v>1709</v>
      </c>
      <c r="B694" s="31" t="s">
        <v>1710</v>
      </c>
      <c r="C694" s="32" t="s">
        <v>400</v>
      </c>
      <c r="D694" s="33">
        <v>3004.83</v>
      </c>
      <c r="E694" s="33"/>
      <c r="F694" s="33">
        <v>3004.83</v>
      </c>
      <c r="G694" s="6">
        <v>15</v>
      </c>
    </row>
    <row r="695" spans="1:7">
      <c r="A695" s="30" t="s">
        <v>1711</v>
      </c>
      <c r="B695" s="31" t="s">
        <v>1712</v>
      </c>
      <c r="C695" s="32" t="s">
        <v>143</v>
      </c>
      <c r="D695" s="33">
        <v>66</v>
      </c>
      <c r="E695" s="33">
        <v>14.13</v>
      </c>
      <c r="F695" s="33">
        <v>80.13</v>
      </c>
      <c r="G695" s="6">
        <v>15</v>
      </c>
    </row>
    <row r="696" spans="1:7">
      <c r="A696" s="30" t="s">
        <v>1713</v>
      </c>
      <c r="B696" s="31" t="s">
        <v>1714</v>
      </c>
      <c r="C696" s="32" t="s">
        <v>143</v>
      </c>
      <c r="D696" s="33">
        <v>84.58</v>
      </c>
      <c r="E696" s="33">
        <v>20.39</v>
      </c>
      <c r="F696" s="33">
        <v>104.97</v>
      </c>
      <c r="G696" s="6">
        <v>15</v>
      </c>
    </row>
    <row r="697" spans="1:7">
      <c r="A697" s="30" t="s">
        <v>1715</v>
      </c>
      <c r="B697" s="31" t="s">
        <v>1716</v>
      </c>
      <c r="C697" s="32" t="s">
        <v>143</v>
      </c>
      <c r="D697" s="33">
        <v>106.49</v>
      </c>
      <c r="E697" s="33">
        <v>27.81</v>
      </c>
      <c r="F697" s="33">
        <v>134.30000000000001</v>
      </c>
      <c r="G697" s="6">
        <v>15</v>
      </c>
    </row>
    <row r="698" spans="1:7">
      <c r="A698" s="30" t="s">
        <v>1717</v>
      </c>
      <c r="B698" s="31" t="s">
        <v>1718</v>
      </c>
      <c r="C698" s="32" t="s">
        <v>143</v>
      </c>
      <c r="D698" s="33">
        <v>164.09</v>
      </c>
      <c r="E698" s="33">
        <v>36.26</v>
      </c>
      <c r="F698" s="33">
        <v>200.35</v>
      </c>
      <c r="G698" s="6">
        <v>15</v>
      </c>
    </row>
    <row r="699" spans="1:7">
      <c r="A699" s="30" t="s">
        <v>1719</v>
      </c>
      <c r="B699" s="31" t="s">
        <v>1720</v>
      </c>
      <c r="C699" s="32"/>
      <c r="D699" s="33"/>
      <c r="E699" s="33"/>
      <c r="F699" s="33"/>
    </row>
    <row r="700" spans="1:7" ht="30">
      <c r="A700" s="30" t="s">
        <v>1721</v>
      </c>
      <c r="B700" s="31" t="s">
        <v>1722</v>
      </c>
      <c r="C700" s="32" t="s">
        <v>400</v>
      </c>
      <c r="D700" s="33">
        <v>30305.5</v>
      </c>
      <c r="E700" s="33"/>
      <c r="F700" s="33">
        <v>30305.5</v>
      </c>
      <c r="G700" s="6">
        <v>15</v>
      </c>
    </row>
    <row r="701" spans="1:7">
      <c r="A701" s="30" t="s">
        <v>1723</v>
      </c>
      <c r="B701" s="31" t="s">
        <v>1724</v>
      </c>
      <c r="C701" s="32" t="s">
        <v>143</v>
      </c>
      <c r="D701" s="33">
        <v>231.77</v>
      </c>
      <c r="E701" s="33">
        <v>10.28</v>
      </c>
      <c r="F701" s="33">
        <v>242.05</v>
      </c>
      <c r="G701" s="6">
        <v>15</v>
      </c>
    </row>
    <row r="702" spans="1:7">
      <c r="A702" s="30" t="s">
        <v>1725</v>
      </c>
      <c r="B702" s="31" t="s">
        <v>1726</v>
      </c>
      <c r="C702" s="32" t="s">
        <v>143</v>
      </c>
      <c r="D702" s="33">
        <v>255.3</v>
      </c>
      <c r="E702" s="33">
        <v>12.89</v>
      </c>
      <c r="F702" s="33">
        <v>268.19</v>
      </c>
      <c r="G702" s="6">
        <v>15</v>
      </c>
    </row>
    <row r="703" spans="1:7">
      <c r="A703" s="30" t="s">
        <v>1727</v>
      </c>
      <c r="B703" s="31" t="s">
        <v>1728</v>
      </c>
      <c r="C703" s="32" t="s">
        <v>143</v>
      </c>
      <c r="D703" s="33">
        <v>319.76</v>
      </c>
      <c r="E703" s="33">
        <v>19.510000000000002</v>
      </c>
      <c r="F703" s="33">
        <v>339.27</v>
      </c>
      <c r="G703" s="6">
        <v>15</v>
      </c>
    </row>
    <row r="704" spans="1:7">
      <c r="A704" s="30" t="s">
        <v>1729</v>
      </c>
      <c r="B704" s="31" t="s">
        <v>1730</v>
      </c>
      <c r="C704" s="32" t="s">
        <v>143</v>
      </c>
      <c r="D704" s="33">
        <v>350.05</v>
      </c>
      <c r="E704" s="33">
        <v>27.3</v>
      </c>
      <c r="F704" s="33">
        <v>377.35</v>
      </c>
      <c r="G704" s="6">
        <v>15</v>
      </c>
    </row>
    <row r="705" spans="1:7">
      <c r="A705" s="30" t="s">
        <v>1731</v>
      </c>
      <c r="B705" s="31" t="s">
        <v>1732</v>
      </c>
      <c r="C705" s="32" t="s">
        <v>143</v>
      </c>
      <c r="D705" s="33">
        <v>418.72</v>
      </c>
      <c r="E705" s="33">
        <v>41.71</v>
      </c>
      <c r="F705" s="33">
        <v>460.43</v>
      </c>
      <c r="G705" s="6">
        <v>15</v>
      </c>
    </row>
    <row r="706" spans="1:7">
      <c r="A706" s="30" t="s">
        <v>1733</v>
      </c>
      <c r="B706" s="31" t="s">
        <v>1734</v>
      </c>
      <c r="C706" s="32" t="s">
        <v>143</v>
      </c>
      <c r="D706" s="33">
        <v>478.96</v>
      </c>
      <c r="E706" s="33">
        <v>48.91</v>
      </c>
      <c r="F706" s="33">
        <v>527.87</v>
      </c>
      <c r="G706" s="6">
        <v>15</v>
      </c>
    </row>
    <row r="707" spans="1:7">
      <c r="A707" s="30" t="s">
        <v>1735</v>
      </c>
      <c r="B707" s="31" t="s">
        <v>1736</v>
      </c>
      <c r="C707" s="32" t="s">
        <v>143</v>
      </c>
      <c r="D707" s="33">
        <v>585.94000000000005</v>
      </c>
      <c r="E707" s="33">
        <v>57.84</v>
      </c>
      <c r="F707" s="33">
        <v>643.78</v>
      </c>
      <c r="G707" s="6">
        <v>15</v>
      </c>
    </row>
    <row r="708" spans="1:7">
      <c r="A708" s="30" t="s">
        <v>1737</v>
      </c>
      <c r="B708" s="31" t="s">
        <v>1738</v>
      </c>
      <c r="C708" s="32" t="s">
        <v>143</v>
      </c>
      <c r="D708" s="33">
        <v>690.98</v>
      </c>
      <c r="E708" s="33">
        <v>48.91</v>
      </c>
      <c r="F708" s="33">
        <v>739.89</v>
      </c>
      <c r="G708" s="6">
        <v>15</v>
      </c>
    </row>
    <row r="709" spans="1:7">
      <c r="A709" s="30" t="s">
        <v>1739</v>
      </c>
      <c r="B709" s="31" t="s">
        <v>1740</v>
      </c>
      <c r="C709" s="32" t="s">
        <v>143</v>
      </c>
      <c r="D709" s="33">
        <v>384.53</v>
      </c>
      <c r="E709" s="33"/>
      <c r="F709" s="33">
        <v>384.53</v>
      </c>
      <c r="G709" s="6">
        <v>15</v>
      </c>
    </row>
    <row r="710" spans="1:7">
      <c r="A710" s="30" t="s">
        <v>1741</v>
      </c>
      <c r="B710" s="31" t="s">
        <v>1742</v>
      </c>
      <c r="C710" s="32" t="s">
        <v>143</v>
      </c>
      <c r="D710" s="33">
        <v>523.5</v>
      </c>
      <c r="E710" s="33"/>
      <c r="F710" s="33">
        <v>523.5</v>
      </c>
      <c r="G710" s="6">
        <v>15</v>
      </c>
    </row>
    <row r="711" spans="1:7" ht="30">
      <c r="A711" s="30" t="s">
        <v>1743</v>
      </c>
      <c r="B711" s="31" t="s">
        <v>1744</v>
      </c>
      <c r="C711" s="32" t="s">
        <v>400</v>
      </c>
      <c r="D711" s="33">
        <v>30305.5</v>
      </c>
      <c r="E711" s="33"/>
      <c r="F711" s="33">
        <v>30305.5</v>
      </c>
      <c r="G711" s="6">
        <v>15</v>
      </c>
    </row>
    <row r="712" spans="1:7">
      <c r="A712" s="30" t="s">
        <v>1745</v>
      </c>
      <c r="B712" s="31" t="s">
        <v>1746</v>
      </c>
      <c r="C712" s="32" t="s">
        <v>143</v>
      </c>
      <c r="D712" s="33">
        <v>1183.8900000000001</v>
      </c>
      <c r="E712" s="33"/>
      <c r="F712" s="33">
        <v>1183.8900000000001</v>
      </c>
      <c r="G712" s="6">
        <v>15</v>
      </c>
    </row>
    <row r="713" spans="1:7">
      <c r="A713" s="30" t="s">
        <v>1747</v>
      </c>
      <c r="B713" s="31" t="s">
        <v>1748</v>
      </c>
      <c r="C713" s="32" t="s">
        <v>143</v>
      </c>
      <c r="D713" s="33">
        <v>1379.02</v>
      </c>
      <c r="E713" s="33"/>
      <c r="F713" s="33">
        <v>1379.02</v>
      </c>
      <c r="G713" s="6">
        <v>15</v>
      </c>
    </row>
    <row r="714" spans="1:7">
      <c r="A714" s="30" t="s">
        <v>1749</v>
      </c>
      <c r="B714" s="31" t="s">
        <v>1750</v>
      </c>
      <c r="C714" s="32" t="s">
        <v>143</v>
      </c>
      <c r="D714" s="33">
        <v>1596.87</v>
      </c>
      <c r="E714" s="33"/>
      <c r="F714" s="33">
        <v>1596.87</v>
      </c>
      <c r="G714" s="6">
        <v>15</v>
      </c>
    </row>
    <row r="715" spans="1:7" ht="30">
      <c r="A715" s="30" t="s">
        <v>1751</v>
      </c>
      <c r="B715" s="31" t="s">
        <v>1752</v>
      </c>
      <c r="C715" s="32" t="s">
        <v>143</v>
      </c>
      <c r="D715" s="33">
        <v>756.12</v>
      </c>
      <c r="E715" s="33"/>
      <c r="F715" s="33">
        <v>756.12</v>
      </c>
      <c r="G715" s="6">
        <v>15</v>
      </c>
    </row>
    <row r="716" spans="1:7" ht="30">
      <c r="A716" s="30" t="s">
        <v>1753</v>
      </c>
      <c r="B716" s="31" t="s">
        <v>1754</v>
      </c>
      <c r="C716" s="32" t="s">
        <v>143</v>
      </c>
      <c r="D716" s="33">
        <v>869.22</v>
      </c>
      <c r="E716" s="33"/>
      <c r="F716" s="33">
        <v>869.22</v>
      </c>
      <c r="G716" s="6">
        <v>15</v>
      </c>
    </row>
    <row r="717" spans="1:7" ht="30">
      <c r="A717" s="30" t="s">
        <v>1755</v>
      </c>
      <c r="B717" s="31" t="s">
        <v>1756</v>
      </c>
      <c r="C717" s="32" t="s">
        <v>482</v>
      </c>
      <c r="D717" s="33">
        <v>663.85</v>
      </c>
      <c r="E717" s="33"/>
      <c r="F717" s="33">
        <v>663.85</v>
      </c>
      <c r="G717" s="6">
        <v>15</v>
      </c>
    </row>
    <row r="718" spans="1:7">
      <c r="A718" s="30" t="s">
        <v>1757</v>
      </c>
      <c r="B718" s="31" t="s">
        <v>1758</v>
      </c>
      <c r="C718" s="32"/>
      <c r="D718" s="33"/>
      <c r="E718" s="33"/>
      <c r="F718" s="33"/>
    </row>
    <row r="719" spans="1:7" ht="30">
      <c r="A719" s="30" t="s">
        <v>1759</v>
      </c>
      <c r="B719" s="31" t="s">
        <v>1760</v>
      </c>
      <c r="C719" s="32" t="s">
        <v>400</v>
      </c>
      <c r="D719" s="33">
        <v>2077.2199999999998</v>
      </c>
      <c r="E719" s="33"/>
      <c r="F719" s="33">
        <v>2077.2199999999998</v>
      </c>
      <c r="G719" s="6">
        <v>15</v>
      </c>
    </row>
    <row r="720" spans="1:7">
      <c r="A720" s="30" t="s">
        <v>1761</v>
      </c>
      <c r="B720" s="31" t="s">
        <v>1762</v>
      </c>
      <c r="C720" s="32" t="s">
        <v>143</v>
      </c>
      <c r="D720" s="33">
        <v>40.130000000000003</v>
      </c>
      <c r="E720" s="33"/>
      <c r="F720" s="33">
        <v>40.130000000000003</v>
      </c>
      <c r="G720" s="6">
        <v>15</v>
      </c>
    </row>
    <row r="721" spans="1:7">
      <c r="A721" s="30" t="s">
        <v>1763</v>
      </c>
      <c r="B721" s="31" t="s">
        <v>1764</v>
      </c>
      <c r="C721" s="32" t="s">
        <v>143</v>
      </c>
      <c r="D721" s="33">
        <v>46.32</v>
      </c>
      <c r="E721" s="33"/>
      <c r="F721" s="33">
        <v>46.32</v>
      </c>
      <c r="G721" s="6">
        <v>15</v>
      </c>
    </row>
    <row r="722" spans="1:7">
      <c r="A722" s="30" t="s">
        <v>1765</v>
      </c>
      <c r="B722" s="31" t="s">
        <v>1766</v>
      </c>
      <c r="C722" s="32" t="s">
        <v>143</v>
      </c>
      <c r="D722" s="33">
        <v>70.56</v>
      </c>
      <c r="E722" s="33"/>
      <c r="F722" s="33">
        <v>70.56</v>
      </c>
      <c r="G722" s="6">
        <v>15</v>
      </c>
    </row>
    <row r="723" spans="1:7" ht="30">
      <c r="A723" s="30" t="s">
        <v>1767</v>
      </c>
      <c r="B723" s="31" t="s">
        <v>1768</v>
      </c>
      <c r="C723" s="32" t="s">
        <v>482</v>
      </c>
      <c r="D723" s="33"/>
      <c r="E723" s="33">
        <v>558.29999999999995</v>
      </c>
      <c r="F723" s="33">
        <v>558.29999999999995</v>
      </c>
      <c r="G723" s="6">
        <v>15</v>
      </c>
    </row>
    <row r="724" spans="1:7">
      <c r="A724" s="30" t="s">
        <v>1769</v>
      </c>
      <c r="B724" s="31" t="s">
        <v>1770</v>
      </c>
      <c r="C724" s="32"/>
      <c r="D724" s="33"/>
      <c r="E724" s="33"/>
      <c r="F724" s="33"/>
    </row>
    <row r="725" spans="1:7" ht="30">
      <c r="A725" s="30" t="s">
        <v>1771</v>
      </c>
      <c r="B725" s="31" t="s">
        <v>1772</v>
      </c>
      <c r="C725" s="32" t="s">
        <v>400</v>
      </c>
      <c r="D725" s="33">
        <v>41680.870000000003</v>
      </c>
      <c r="E725" s="33"/>
      <c r="F725" s="33">
        <v>41680.870000000003</v>
      </c>
      <c r="G725" s="6">
        <v>15</v>
      </c>
    </row>
    <row r="726" spans="1:7">
      <c r="A726" s="30" t="s">
        <v>1773</v>
      </c>
      <c r="B726" s="31" t="s">
        <v>1774</v>
      </c>
      <c r="C726" s="32" t="s">
        <v>143</v>
      </c>
      <c r="D726" s="33">
        <v>42.57</v>
      </c>
      <c r="E726" s="33">
        <v>6.06</v>
      </c>
      <c r="F726" s="33">
        <v>48.63</v>
      </c>
      <c r="G726" s="6">
        <v>15</v>
      </c>
    </row>
    <row r="727" spans="1:7">
      <c r="A727" s="30" t="s">
        <v>1775</v>
      </c>
      <c r="B727" s="31" t="s">
        <v>1776</v>
      </c>
      <c r="C727" s="32" t="s">
        <v>143</v>
      </c>
      <c r="D727" s="33">
        <v>54.06</v>
      </c>
      <c r="E727" s="33">
        <v>6.06</v>
      </c>
      <c r="F727" s="33">
        <v>60.12</v>
      </c>
      <c r="G727" s="6">
        <v>15</v>
      </c>
    </row>
    <row r="728" spans="1:7">
      <c r="A728" s="30" t="s">
        <v>1777</v>
      </c>
      <c r="B728" s="31" t="s">
        <v>1778</v>
      </c>
      <c r="C728" s="32" t="s">
        <v>143</v>
      </c>
      <c r="D728" s="33">
        <v>63.19</v>
      </c>
      <c r="E728" s="33">
        <v>6.06</v>
      </c>
      <c r="F728" s="33">
        <v>69.25</v>
      </c>
      <c r="G728" s="6">
        <v>15</v>
      </c>
    </row>
    <row r="729" spans="1:7">
      <c r="A729" s="30" t="s">
        <v>1779</v>
      </c>
      <c r="B729" s="31" t="s">
        <v>1780</v>
      </c>
      <c r="C729" s="32" t="s">
        <v>143</v>
      </c>
      <c r="D729" s="33">
        <v>73.63</v>
      </c>
      <c r="E729" s="33">
        <v>6.06</v>
      </c>
      <c r="F729" s="33">
        <v>79.69</v>
      </c>
      <c r="G729" s="6">
        <v>15</v>
      </c>
    </row>
    <row r="730" spans="1:7">
      <c r="A730" s="30" t="s">
        <v>1781</v>
      </c>
      <c r="B730" s="31" t="s">
        <v>1782</v>
      </c>
      <c r="C730" s="32" t="s">
        <v>143</v>
      </c>
      <c r="D730" s="33">
        <v>95.5</v>
      </c>
      <c r="E730" s="33">
        <v>6.06</v>
      </c>
      <c r="F730" s="33">
        <v>101.56</v>
      </c>
      <c r="G730" s="6">
        <v>15</v>
      </c>
    </row>
    <row r="731" spans="1:7">
      <c r="A731" s="30" t="s">
        <v>1783</v>
      </c>
      <c r="B731" s="31" t="s">
        <v>1784</v>
      </c>
      <c r="C731" s="32" t="s">
        <v>143</v>
      </c>
      <c r="D731" s="33">
        <v>113.02</v>
      </c>
      <c r="E731" s="33">
        <v>6.06</v>
      </c>
      <c r="F731" s="33">
        <v>119.08</v>
      </c>
      <c r="G731" s="6">
        <v>15</v>
      </c>
    </row>
    <row r="732" spans="1:7">
      <c r="A732" s="30" t="s">
        <v>1785</v>
      </c>
      <c r="B732" s="31" t="s">
        <v>1786</v>
      </c>
      <c r="C732" s="32" t="s">
        <v>143</v>
      </c>
      <c r="D732" s="33">
        <v>150.31</v>
      </c>
      <c r="E732" s="33">
        <v>6.06</v>
      </c>
      <c r="F732" s="33">
        <v>156.37</v>
      </c>
      <c r="G732" s="6">
        <v>15</v>
      </c>
    </row>
    <row r="733" spans="1:7">
      <c r="A733" s="30" t="s">
        <v>1787</v>
      </c>
      <c r="B733" s="31" t="s">
        <v>1788</v>
      </c>
      <c r="C733" s="32" t="s">
        <v>143</v>
      </c>
      <c r="D733" s="33">
        <v>185.48</v>
      </c>
      <c r="E733" s="33">
        <v>6.06</v>
      </c>
      <c r="F733" s="33">
        <v>191.54</v>
      </c>
      <c r="G733" s="6">
        <v>15</v>
      </c>
    </row>
    <row r="734" spans="1:7">
      <c r="A734" s="30" t="s">
        <v>1789</v>
      </c>
      <c r="B734" s="31" t="s">
        <v>1790</v>
      </c>
      <c r="C734" s="32"/>
      <c r="D734" s="33"/>
      <c r="E734" s="33"/>
      <c r="F734" s="33"/>
    </row>
    <row r="735" spans="1:7" ht="30">
      <c r="A735" s="30" t="s">
        <v>1791</v>
      </c>
      <c r="B735" s="31" t="s">
        <v>1792</v>
      </c>
      <c r="C735" s="32" t="s">
        <v>400</v>
      </c>
      <c r="D735" s="33">
        <v>28814.53</v>
      </c>
      <c r="E735" s="33"/>
      <c r="F735" s="33">
        <v>28814.53</v>
      </c>
      <c r="G735" s="6">
        <v>15</v>
      </c>
    </row>
    <row r="736" spans="1:7" ht="30">
      <c r="A736" s="30" t="s">
        <v>1793</v>
      </c>
      <c r="B736" s="31" t="s">
        <v>1794</v>
      </c>
      <c r="C736" s="32" t="s">
        <v>143</v>
      </c>
      <c r="D736" s="33">
        <v>338.97</v>
      </c>
      <c r="E736" s="33">
        <v>27.3</v>
      </c>
      <c r="F736" s="33">
        <v>366.27</v>
      </c>
      <c r="G736" s="6">
        <v>15</v>
      </c>
    </row>
    <row r="737" spans="1:7" ht="30">
      <c r="A737" s="30" t="s">
        <v>1795</v>
      </c>
      <c r="B737" s="31" t="s">
        <v>1796</v>
      </c>
      <c r="C737" s="32" t="s">
        <v>143</v>
      </c>
      <c r="D737" s="33">
        <v>421.95</v>
      </c>
      <c r="E737" s="33">
        <v>41.71</v>
      </c>
      <c r="F737" s="33">
        <v>463.66</v>
      </c>
      <c r="G737" s="6">
        <v>15</v>
      </c>
    </row>
    <row r="738" spans="1:7" ht="30">
      <c r="A738" s="30" t="s">
        <v>1797</v>
      </c>
      <c r="B738" s="31" t="s">
        <v>1798</v>
      </c>
      <c r="C738" s="32" t="s">
        <v>143</v>
      </c>
      <c r="D738" s="33">
        <v>492.16</v>
      </c>
      <c r="E738" s="33">
        <v>48.91</v>
      </c>
      <c r="F738" s="33">
        <v>541.07000000000005</v>
      </c>
      <c r="G738" s="6">
        <v>15</v>
      </c>
    </row>
    <row r="739" spans="1:7">
      <c r="A739" s="30" t="s">
        <v>1799</v>
      </c>
      <c r="B739" s="31" t="s">
        <v>1800</v>
      </c>
      <c r="C739" s="32"/>
      <c r="D739" s="33"/>
      <c r="E739" s="33"/>
      <c r="F739" s="33"/>
    </row>
    <row r="740" spans="1:7">
      <c r="A740" s="30" t="s">
        <v>1801</v>
      </c>
      <c r="B740" s="31" t="s">
        <v>1802</v>
      </c>
      <c r="C740" s="32"/>
      <c r="D740" s="33"/>
      <c r="E740" s="33"/>
      <c r="F740" s="33"/>
    </row>
    <row r="741" spans="1:7" ht="30">
      <c r="A741" s="30" t="s">
        <v>1803</v>
      </c>
      <c r="B741" s="31" t="s">
        <v>1804</v>
      </c>
      <c r="C741" s="32" t="s">
        <v>135</v>
      </c>
      <c r="D741" s="33">
        <v>123.97</v>
      </c>
      <c r="E741" s="33">
        <v>36.65</v>
      </c>
      <c r="F741" s="33">
        <v>160.62</v>
      </c>
      <c r="G741" s="6">
        <v>15</v>
      </c>
    </row>
    <row r="742" spans="1:7" ht="30">
      <c r="A742" s="30" t="s">
        <v>1805</v>
      </c>
      <c r="B742" s="31" t="s">
        <v>1806</v>
      </c>
      <c r="C742" s="32" t="s">
        <v>135</v>
      </c>
      <c r="D742" s="33">
        <v>129.6</v>
      </c>
      <c r="E742" s="33">
        <v>40.31</v>
      </c>
      <c r="F742" s="33">
        <v>169.91</v>
      </c>
      <c r="G742" s="6">
        <v>15</v>
      </c>
    </row>
    <row r="743" spans="1:7" ht="30">
      <c r="A743" s="30" t="s">
        <v>1807</v>
      </c>
      <c r="B743" s="31" t="s">
        <v>1808</v>
      </c>
      <c r="C743" s="32" t="s">
        <v>135</v>
      </c>
      <c r="D743" s="33">
        <v>161.63999999999999</v>
      </c>
      <c r="E743" s="33">
        <v>43.96</v>
      </c>
      <c r="F743" s="33">
        <v>205.6</v>
      </c>
      <c r="G743" s="6">
        <v>15</v>
      </c>
    </row>
    <row r="744" spans="1:7" ht="30">
      <c r="A744" s="30" t="s">
        <v>1809</v>
      </c>
      <c r="B744" s="31" t="s">
        <v>1810</v>
      </c>
      <c r="C744" s="32" t="s">
        <v>135</v>
      </c>
      <c r="D744" s="33">
        <v>166.15</v>
      </c>
      <c r="E744" s="33">
        <v>47.61</v>
      </c>
      <c r="F744" s="33">
        <v>213.76</v>
      </c>
      <c r="G744" s="6">
        <v>15</v>
      </c>
    </row>
    <row r="745" spans="1:7" ht="30">
      <c r="A745" s="30" t="s">
        <v>1811</v>
      </c>
      <c r="B745" s="31" t="s">
        <v>1812</v>
      </c>
      <c r="C745" s="32" t="s">
        <v>135</v>
      </c>
      <c r="D745" s="33">
        <v>218.79</v>
      </c>
      <c r="E745" s="33">
        <v>52.26</v>
      </c>
      <c r="F745" s="33">
        <v>271.05</v>
      </c>
      <c r="G745" s="6">
        <v>15</v>
      </c>
    </row>
    <row r="746" spans="1:7" ht="30">
      <c r="A746" s="30" t="s">
        <v>1813</v>
      </c>
      <c r="B746" s="31" t="s">
        <v>1814</v>
      </c>
      <c r="C746" s="32" t="s">
        <v>135</v>
      </c>
      <c r="D746" s="33">
        <v>143.41999999999999</v>
      </c>
      <c r="E746" s="33">
        <v>40.31</v>
      </c>
      <c r="F746" s="33">
        <v>183.73</v>
      </c>
      <c r="G746" s="6">
        <v>15</v>
      </c>
    </row>
    <row r="747" spans="1:7" ht="30">
      <c r="A747" s="30" t="s">
        <v>1815</v>
      </c>
      <c r="B747" s="31" t="s">
        <v>1816</v>
      </c>
      <c r="C747" s="32" t="s">
        <v>135</v>
      </c>
      <c r="D747" s="33">
        <v>165.55</v>
      </c>
      <c r="E747" s="33">
        <v>40.31</v>
      </c>
      <c r="F747" s="33">
        <v>205.86</v>
      </c>
      <c r="G747" s="6">
        <v>15</v>
      </c>
    </row>
    <row r="748" spans="1:7" ht="30">
      <c r="A748" s="30" t="s">
        <v>1817</v>
      </c>
      <c r="B748" s="31" t="s">
        <v>1818</v>
      </c>
      <c r="C748" s="32" t="s">
        <v>135</v>
      </c>
      <c r="D748" s="33">
        <v>205.27</v>
      </c>
      <c r="E748" s="33">
        <v>43.96</v>
      </c>
      <c r="F748" s="33">
        <v>249.23</v>
      </c>
      <c r="G748" s="6">
        <v>15</v>
      </c>
    </row>
    <row r="749" spans="1:7" ht="30">
      <c r="A749" s="30" t="s">
        <v>1819</v>
      </c>
      <c r="B749" s="31" t="s">
        <v>1820</v>
      </c>
      <c r="C749" s="32" t="s">
        <v>135</v>
      </c>
      <c r="D749" s="33">
        <v>224.7</v>
      </c>
      <c r="E749" s="33">
        <v>47.61</v>
      </c>
      <c r="F749" s="33">
        <v>272.31</v>
      </c>
      <c r="G749" s="6">
        <v>15</v>
      </c>
    </row>
    <row r="750" spans="1:7" ht="30">
      <c r="A750" s="30" t="s">
        <v>1821</v>
      </c>
      <c r="B750" s="31" t="s">
        <v>1822</v>
      </c>
      <c r="C750" s="32" t="s">
        <v>135</v>
      </c>
      <c r="D750" s="33">
        <v>243.72</v>
      </c>
      <c r="E750" s="33">
        <v>52.26</v>
      </c>
      <c r="F750" s="33">
        <v>295.98</v>
      </c>
      <c r="G750" s="6">
        <v>15</v>
      </c>
    </row>
    <row r="751" spans="1:7">
      <c r="A751" s="30" t="s">
        <v>1823</v>
      </c>
      <c r="B751" s="31" t="s">
        <v>1824</v>
      </c>
      <c r="C751" s="32"/>
      <c r="D751" s="33"/>
      <c r="E751" s="33"/>
      <c r="F751" s="33"/>
    </row>
    <row r="752" spans="1:7" ht="30">
      <c r="A752" s="30" t="s">
        <v>1825</v>
      </c>
      <c r="B752" s="31" t="s">
        <v>1826</v>
      </c>
      <c r="C752" s="32" t="s">
        <v>135</v>
      </c>
      <c r="D752" s="33">
        <v>169.35</v>
      </c>
      <c r="E752" s="33">
        <v>40.31</v>
      </c>
      <c r="F752" s="33">
        <v>209.66</v>
      </c>
      <c r="G752" s="6">
        <v>15</v>
      </c>
    </row>
    <row r="753" spans="1:7" ht="30">
      <c r="A753" s="30" t="s">
        <v>1827</v>
      </c>
      <c r="B753" s="31" t="s">
        <v>1828</v>
      </c>
      <c r="C753" s="32" t="s">
        <v>135</v>
      </c>
      <c r="D753" s="33">
        <v>186.16</v>
      </c>
      <c r="E753" s="33">
        <v>43.96</v>
      </c>
      <c r="F753" s="33">
        <v>230.12</v>
      </c>
      <c r="G753" s="6">
        <v>15</v>
      </c>
    </row>
    <row r="754" spans="1:7" ht="30">
      <c r="A754" s="30" t="s">
        <v>1829</v>
      </c>
      <c r="B754" s="31" t="s">
        <v>1830</v>
      </c>
      <c r="C754" s="32" t="s">
        <v>135</v>
      </c>
      <c r="D754" s="33">
        <v>204.09</v>
      </c>
      <c r="E754" s="33">
        <v>47.61</v>
      </c>
      <c r="F754" s="33">
        <v>251.7</v>
      </c>
      <c r="G754" s="6">
        <v>15</v>
      </c>
    </row>
    <row r="755" spans="1:7" ht="30">
      <c r="A755" s="30" t="s">
        <v>1831</v>
      </c>
      <c r="B755" s="31" t="s">
        <v>1832</v>
      </c>
      <c r="C755" s="32" t="s">
        <v>135</v>
      </c>
      <c r="D755" s="33">
        <v>213.28</v>
      </c>
      <c r="E755" s="33">
        <v>52.26</v>
      </c>
      <c r="F755" s="33">
        <v>265.54000000000002</v>
      </c>
      <c r="G755" s="6">
        <v>15</v>
      </c>
    </row>
    <row r="756" spans="1:7">
      <c r="A756" s="30" t="s">
        <v>1833</v>
      </c>
      <c r="B756" s="31" t="s">
        <v>1834</v>
      </c>
      <c r="C756" s="32"/>
      <c r="D756" s="33"/>
      <c r="E756" s="33"/>
      <c r="F756" s="33"/>
    </row>
    <row r="757" spans="1:7">
      <c r="A757" s="30" t="s">
        <v>1835</v>
      </c>
      <c r="B757" s="31" t="s">
        <v>1836</v>
      </c>
      <c r="C757" s="32" t="s">
        <v>135</v>
      </c>
      <c r="D757" s="33">
        <v>155.62</v>
      </c>
      <c r="E757" s="33">
        <v>12.29</v>
      </c>
      <c r="F757" s="33">
        <v>167.91</v>
      </c>
      <c r="G757" s="6">
        <v>15</v>
      </c>
    </row>
    <row r="758" spans="1:7">
      <c r="A758" s="30" t="s">
        <v>1837</v>
      </c>
      <c r="B758" s="31" t="s">
        <v>1838</v>
      </c>
      <c r="C758" s="32" t="s">
        <v>135</v>
      </c>
      <c r="D758" s="33">
        <v>172.89</v>
      </c>
      <c r="E758" s="33">
        <v>12.92</v>
      </c>
      <c r="F758" s="33">
        <v>185.81</v>
      </c>
      <c r="G758" s="6">
        <v>15</v>
      </c>
    </row>
    <row r="759" spans="1:7">
      <c r="A759" s="30" t="s">
        <v>1839</v>
      </c>
      <c r="B759" s="31" t="s">
        <v>1840</v>
      </c>
      <c r="C759" s="32" t="s">
        <v>135</v>
      </c>
      <c r="D759" s="33">
        <v>187.82</v>
      </c>
      <c r="E759" s="33">
        <v>13.56</v>
      </c>
      <c r="F759" s="33">
        <v>201.38</v>
      </c>
      <c r="G759" s="6">
        <v>15</v>
      </c>
    </row>
    <row r="760" spans="1:7">
      <c r="A760" s="30" t="s">
        <v>1841</v>
      </c>
      <c r="B760" s="31" t="s">
        <v>1842</v>
      </c>
      <c r="C760" s="32" t="s">
        <v>135</v>
      </c>
      <c r="D760" s="33">
        <v>258.82</v>
      </c>
      <c r="E760" s="33">
        <v>13.81</v>
      </c>
      <c r="F760" s="33">
        <v>272.63</v>
      </c>
      <c r="G760" s="6">
        <v>15</v>
      </c>
    </row>
    <row r="761" spans="1:7">
      <c r="A761" s="30" t="s">
        <v>1843</v>
      </c>
      <c r="B761" s="31" t="s">
        <v>1844</v>
      </c>
      <c r="C761" s="32" t="s">
        <v>135</v>
      </c>
      <c r="D761" s="33">
        <v>153.75</v>
      </c>
      <c r="E761" s="33">
        <v>12.29</v>
      </c>
      <c r="F761" s="33">
        <v>166.04</v>
      </c>
      <c r="G761" s="6">
        <v>15</v>
      </c>
    </row>
    <row r="762" spans="1:7">
      <c r="A762" s="30" t="s">
        <v>1845</v>
      </c>
      <c r="B762" s="31" t="s">
        <v>1846</v>
      </c>
      <c r="C762" s="32" t="s">
        <v>135</v>
      </c>
      <c r="D762" s="33">
        <v>159.5</v>
      </c>
      <c r="E762" s="33">
        <v>12.92</v>
      </c>
      <c r="F762" s="33">
        <v>172.42</v>
      </c>
      <c r="G762" s="6">
        <v>15</v>
      </c>
    </row>
    <row r="763" spans="1:7">
      <c r="A763" s="30" t="s">
        <v>1847</v>
      </c>
      <c r="B763" s="31" t="s">
        <v>1848</v>
      </c>
      <c r="C763" s="32"/>
      <c r="D763" s="33"/>
      <c r="E763" s="33"/>
      <c r="F763" s="33"/>
    </row>
    <row r="764" spans="1:7">
      <c r="A764" s="30" t="s">
        <v>1849</v>
      </c>
      <c r="B764" s="31" t="s">
        <v>1850</v>
      </c>
      <c r="C764" s="32"/>
      <c r="D764" s="33"/>
      <c r="E764" s="33"/>
      <c r="F764" s="33"/>
    </row>
    <row r="765" spans="1:7">
      <c r="A765" s="30" t="s">
        <v>1851</v>
      </c>
      <c r="B765" s="31" t="s">
        <v>1852</v>
      </c>
      <c r="C765" s="32" t="s">
        <v>482</v>
      </c>
      <c r="D765" s="33">
        <v>661.16</v>
      </c>
      <c r="E765" s="33">
        <v>417.17</v>
      </c>
      <c r="F765" s="33">
        <v>1078.33</v>
      </c>
      <c r="G765" s="6">
        <v>15</v>
      </c>
    </row>
    <row r="766" spans="1:7" ht="30">
      <c r="A766" s="30" t="s">
        <v>1853</v>
      </c>
      <c r="B766" s="31" t="s">
        <v>1854</v>
      </c>
      <c r="C766" s="32" t="s">
        <v>135</v>
      </c>
      <c r="D766" s="33">
        <v>74.91</v>
      </c>
      <c r="E766" s="33">
        <v>40.03</v>
      </c>
      <c r="F766" s="33">
        <v>114.94</v>
      </c>
      <c r="G766" s="6">
        <v>15</v>
      </c>
    </row>
    <row r="767" spans="1:7" ht="30">
      <c r="A767" s="30" t="s">
        <v>1855</v>
      </c>
      <c r="B767" s="31" t="s">
        <v>1856</v>
      </c>
      <c r="C767" s="32" t="s">
        <v>135</v>
      </c>
      <c r="D767" s="33">
        <v>100.31</v>
      </c>
      <c r="E767" s="33">
        <v>40.94</v>
      </c>
      <c r="F767" s="33">
        <v>141.25</v>
      </c>
      <c r="G767" s="6">
        <v>15</v>
      </c>
    </row>
    <row r="768" spans="1:7">
      <c r="A768" s="30" t="s">
        <v>1857</v>
      </c>
      <c r="B768" s="31" t="s">
        <v>1858</v>
      </c>
      <c r="C768" s="32"/>
      <c r="D768" s="33"/>
      <c r="E768" s="33"/>
      <c r="F768" s="33"/>
    </row>
    <row r="769" spans="1:7">
      <c r="A769" s="30" t="s">
        <v>1859</v>
      </c>
      <c r="B769" s="31" t="s">
        <v>1860</v>
      </c>
      <c r="C769" s="32" t="s">
        <v>135</v>
      </c>
      <c r="D769" s="33">
        <v>40.96</v>
      </c>
      <c r="E769" s="33">
        <v>51.51</v>
      </c>
      <c r="F769" s="33">
        <v>92.47</v>
      </c>
      <c r="G769" s="6">
        <v>15</v>
      </c>
    </row>
    <row r="770" spans="1:7">
      <c r="A770" s="30" t="s">
        <v>1861</v>
      </c>
      <c r="B770" s="31" t="s">
        <v>1862</v>
      </c>
      <c r="C770" s="32" t="s">
        <v>135</v>
      </c>
      <c r="D770" s="33">
        <v>56.16</v>
      </c>
      <c r="E770" s="33">
        <v>81.53</v>
      </c>
      <c r="F770" s="33">
        <v>137.69</v>
      </c>
      <c r="G770" s="6">
        <v>15</v>
      </c>
    </row>
    <row r="771" spans="1:7">
      <c r="A771" s="30" t="s">
        <v>1863</v>
      </c>
      <c r="B771" s="31" t="s">
        <v>1864</v>
      </c>
      <c r="C771" s="32" t="s">
        <v>135</v>
      </c>
      <c r="D771" s="33">
        <v>124.36</v>
      </c>
      <c r="E771" s="33">
        <v>132.29</v>
      </c>
      <c r="F771" s="33">
        <v>256.64999999999998</v>
      </c>
      <c r="G771" s="6">
        <v>15</v>
      </c>
    </row>
    <row r="772" spans="1:7">
      <c r="A772" s="30" t="s">
        <v>1865</v>
      </c>
      <c r="B772" s="31" t="s">
        <v>1866</v>
      </c>
      <c r="C772" s="32" t="s">
        <v>135</v>
      </c>
      <c r="D772" s="33">
        <v>179.62</v>
      </c>
      <c r="E772" s="33">
        <v>163.15</v>
      </c>
      <c r="F772" s="33">
        <v>342.77</v>
      </c>
      <c r="G772" s="6">
        <v>15</v>
      </c>
    </row>
    <row r="773" spans="1:7">
      <c r="A773" s="30" t="s">
        <v>1867</v>
      </c>
      <c r="B773" s="31" t="s">
        <v>1868</v>
      </c>
      <c r="C773" s="32" t="s">
        <v>135</v>
      </c>
      <c r="D773" s="33">
        <v>151.30000000000001</v>
      </c>
      <c r="E773" s="33">
        <v>81.53</v>
      </c>
      <c r="F773" s="33">
        <v>232.83</v>
      </c>
      <c r="G773" s="6">
        <v>15</v>
      </c>
    </row>
    <row r="774" spans="1:7">
      <c r="A774" s="30" t="s">
        <v>1869</v>
      </c>
      <c r="B774" s="31" t="s">
        <v>1870</v>
      </c>
      <c r="C774" s="32" t="s">
        <v>135</v>
      </c>
      <c r="D774" s="33">
        <v>343.04</v>
      </c>
      <c r="E774" s="33">
        <v>132.29</v>
      </c>
      <c r="F774" s="33">
        <v>475.33</v>
      </c>
      <c r="G774" s="6">
        <v>15</v>
      </c>
    </row>
    <row r="775" spans="1:7">
      <c r="A775" s="30" t="s">
        <v>1871</v>
      </c>
      <c r="B775" s="31" t="s">
        <v>1872</v>
      </c>
      <c r="C775" s="32"/>
      <c r="D775" s="33"/>
      <c r="E775" s="33"/>
      <c r="F775" s="33"/>
    </row>
    <row r="776" spans="1:7">
      <c r="A776" s="30" t="s">
        <v>1873</v>
      </c>
      <c r="B776" s="31" t="s">
        <v>1874</v>
      </c>
      <c r="C776" s="32" t="s">
        <v>135</v>
      </c>
      <c r="D776" s="33">
        <v>143.72</v>
      </c>
      <c r="E776" s="33">
        <v>72.66</v>
      </c>
      <c r="F776" s="33">
        <v>216.38</v>
      </c>
      <c r="G776" s="6">
        <v>15</v>
      </c>
    </row>
    <row r="777" spans="1:7">
      <c r="A777" s="30" t="s">
        <v>1875</v>
      </c>
      <c r="B777" s="31" t="s">
        <v>1876</v>
      </c>
      <c r="C777" s="32" t="s">
        <v>135</v>
      </c>
      <c r="D777" s="33">
        <v>271.18</v>
      </c>
      <c r="E777" s="33">
        <v>137.04</v>
      </c>
      <c r="F777" s="33">
        <v>408.22</v>
      </c>
      <c r="G777" s="6">
        <v>15</v>
      </c>
    </row>
    <row r="778" spans="1:7">
      <c r="A778" s="30" t="s">
        <v>1877</v>
      </c>
      <c r="B778" s="31" t="s">
        <v>1878</v>
      </c>
      <c r="C778" s="32" t="s">
        <v>135</v>
      </c>
      <c r="D778" s="33">
        <v>560.74</v>
      </c>
      <c r="E778" s="33">
        <v>191.67</v>
      </c>
      <c r="F778" s="33">
        <v>752.41</v>
      </c>
      <c r="G778" s="6">
        <v>15</v>
      </c>
    </row>
    <row r="779" spans="1:7">
      <c r="A779" s="30" t="s">
        <v>1879</v>
      </c>
      <c r="B779" s="31" t="s">
        <v>1880</v>
      </c>
      <c r="C779" s="32"/>
      <c r="D779" s="33"/>
      <c r="E779" s="33"/>
      <c r="F779" s="33"/>
    </row>
    <row r="780" spans="1:7">
      <c r="A780" s="30" t="s">
        <v>1881</v>
      </c>
      <c r="B780" s="31" t="s">
        <v>1882</v>
      </c>
      <c r="C780" s="32" t="s">
        <v>135</v>
      </c>
      <c r="D780" s="33">
        <v>39.1</v>
      </c>
      <c r="E780" s="33">
        <v>36.880000000000003</v>
      </c>
      <c r="F780" s="33">
        <v>75.98</v>
      </c>
      <c r="G780" s="6">
        <v>15</v>
      </c>
    </row>
    <row r="781" spans="1:7">
      <c r="A781" s="30" t="s">
        <v>1883</v>
      </c>
      <c r="B781" s="31" t="s">
        <v>1884</v>
      </c>
      <c r="C781" s="32" t="s">
        <v>135</v>
      </c>
      <c r="D781" s="33">
        <v>47.22</v>
      </c>
      <c r="E781" s="33">
        <v>40.03</v>
      </c>
      <c r="F781" s="33">
        <v>87.25</v>
      </c>
      <c r="G781" s="6">
        <v>15</v>
      </c>
    </row>
    <row r="782" spans="1:7">
      <c r="A782" s="30" t="s">
        <v>1885</v>
      </c>
      <c r="B782" s="31" t="s">
        <v>1886</v>
      </c>
      <c r="C782" s="32" t="s">
        <v>135</v>
      </c>
      <c r="D782" s="33">
        <v>57.93</v>
      </c>
      <c r="E782" s="33">
        <v>42.96</v>
      </c>
      <c r="F782" s="33">
        <v>100.89</v>
      </c>
      <c r="G782" s="6">
        <v>15</v>
      </c>
    </row>
    <row r="783" spans="1:7">
      <c r="A783" s="30" t="s">
        <v>1887</v>
      </c>
      <c r="B783" s="31" t="s">
        <v>1888</v>
      </c>
      <c r="C783" s="32"/>
      <c r="D783" s="33"/>
      <c r="E783" s="33"/>
      <c r="F783" s="33"/>
    </row>
    <row r="784" spans="1:7">
      <c r="A784" s="30" t="s">
        <v>1889</v>
      </c>
      <c r="B784" s="31" t="s">
        <v>1890</v>
      </c>
      <c r="C784" s="32" t="s">
        <v>135</v>
      </c>
      <c r="D784" s="33">
        <v>45.63</v>
      </c>
      <c r="E784" s="33">
        <v>40.03</v>
      </c>
      <c r="F784" s="33">
        <v>85.66</v>
      </c>
      <c r="G784" s="6">
        <v>15</v>
      </c>
    </row>
    <row r="785" spans="1:7">
      <c r="A785" s="30" t="s">
        <v>1891</v>
      </c>
      <c r="B785" s="31" t="s">
        <v>1892</v>
      </c>
      <c r="C785" s="32" t="s">
        <v>135</v>
      </c>
      <c r="D785" s="33">
        <v>59.88</v>
      </c>
      <c r="E785" s="33">
        <v>42.96</v>
      </c>
      <c r="F785" s="33">
        <v>102.84</v>
      </c>
      <c r="G785" s="6">
        <v>15</v>
      </c>
    </row>
    <row r="786" spans="1:7">
      <c r="A786" s="30" t="s">
        <v>1893</v>
      </c>
      <c r="B786" s="31" t="s">
        <v>1894</v>
      </c>
      <c r="C786" s="32"/>
      <c r="D786" s="33"/>
      <c r="E786" s="33"/>
      <c r="F786" s="33"/>
    </row>
    <row r="787" spans="1:7">
      <c r="A787" s="30" t="s">
        <v>1895</v>
      </c>
      <c r="B787" s="31" t="s">
        <v>1896</v>
      </c>
      <c r="C787" s="32" t="s">
        <v>135</v>
      </c>
      <c r="D787" s="33">
        <v>45.06</v>
      </c>
      <c r="E787" s="33">
        <v>36.880000000000003</v>
      </c>
      <c r="F787" s="33">
        <v>81.94</v>
      </c>
      <c r="G787" s="6">
        <v>15</v>
      </c>
    </row>
    <row r="788" spans="1:7">
      <c r="A788" s="30" t="s">
        <v>1897</v>
      </c>
      <c r="B788" s="31" t="s">
        <v>1898</v>
      </c>
      <c r="C788" s="32" t="s">
        <v>135</v>
      </c>
      <c r="D788" s="33">
        <v>58.26</v>
      </c>
      <c r="E788" s="33">
        <v>40.03</v>
      </c>
      <c r="F788" s="33">
        <v>98.29</v>
      </c>
      <c r="G788" s="6">
        <v>15</v>
      </c>
    </row>
    <row r="789" spans="1:7">
      <c r="A789" s="30" t="s">
        <v>1899</v>
      </c>
      <c r="B789" s="31" t="s">
        <v>1900</v>
      </c>
      <c r="C789" s="32" t="s">
        <v>135</v>
      </c>
      <c r="D789" s="33">
        <v>76.25</v>
      </c>
      <c r="E789" s="33">
        <v>40.94</v>
      </c>
      <c r="F789" s="33">
        <v>117.19</v>
      </c>
      <c r="G789" s="6">
        <v>15</v>
      </c>
    </row>
    <row r="790" spans="1:7">
      <c r="A790" s="30" t="s">
        <v>1901</v>
      </c>
      <c r="B790" s="31" t="s">
        <v>1902</v>
      </c>
      <c r="C790" s="32"/>
      <c r="D790" s="33"/>
      <c r="E790" s="33"/>
      <c r="F790" s="33"/>
    </row>
    <row r="791" spans="1:7">
      <c r="A791" s="30" t="s">
        <v>1903</v>
      </c>
      <c r="B791" s="31" t="s">
        <v>1904</v>
      </c>
      <c r="C791" s="32" t="s">
        <v>135</v>
      </c>
      <c r="D791" s="33">
        <v>71.790000000000006</v>
      </c>
      <c r="E791" s="33">
        <v>45.06</v>
      </c>
      <c r="F791" s="33">
        <v>116.85</v>
      </c>
      <c r="G791" s="6">
        <v>15</v>
      </c>
    </row>
    <row r="792" spans="1:7">
      <c r="A792" s="30" t="s">
        <v>1905</v>
      </c>
      <c r="B792" s="31" t="s">
        <v>1906</v>
      </c>
      <c r="C792" s="32" t="s">
        <v>135</v>
      </c>
      <c r="D792" s="33">
        <v>82.86</v>
      </c>
      <c r="E792" s="33">
        <v>46.2</v>
      </c>
      <c r="F792" s="33">
        <v>129.06</v>
      </c>
      <c r="G792" s="6">
        <v>15</v>
      </c>
    </row>
    <row r="793" spans="1:7">
      <c r="A793" s="30" t="s">
        <v>1907</v>
      </c>
      <c r="B793" s="31" t="s">
        <v>1908</v>
      </c>
      <c r="C793" s="32" t="s">
        <v>135</v>
      </c>
      <c r="D793" s="33">
        <v>75.69</v>
      </c>
      <c r="E793" s="33">
        <v>59.67</v>
      </c>
      <c r="F793" s="33">
        <v>135.36000000000001</v>
      </c>
      <c r="G793" s="6">
        <v>15</v>
      </c>
    </row>
    <row r="794" spans="1:7">
      <c r="A794" s="30" t="s">
        <v>1909</v>
      </c>
      <c r="B794" s="31" t="s">
        <v>1910</v>
      </c>
      <c r="C794" s="32" t="s">
        <v>135</v>
      </c>
      <c r="D794" s="33">
        <v>101.45</v>
      </c>
      <c r="E794" s="33">
        <v>63.6</v>
      </c>
      <c r="F794" s="33">
        <v>165.05</v>
      </c>
      <c r="G794" s="6">
        <v>15</v>
      </c>
    </row>
    <row r="795" spans="1:7">
      <c r="A795" s="30" t="s">
        <v>1911</v>
      </c>
      <c r="B795" s="31" t="s">
        <v>1912</v>
      </c>
      <c r="C795" s="32"/>
      <c r="D795" s="33"/>
      <c r="E795" s="33"/>
      <c r="F795" s="33"/>
    </row>
    <row r="796" spans="1:7" ht="30">
      <c r="A796" s="30" t="s">
        <v>1913</v>
      </c>
      <c r="B796" s="31" t="s">
        <v>1914</v>
      </c>
      <c r="C796" s="32" t="s">
        <v>135</v>
      </c>
      <c r="D796" s="33">
        <v>97.99</v>
      </c>
      <c r="E796" s="33">
        <v>17.47</v>
      </c>
      <c r="F796" s="33">
        <v>115.46</v>
      </c>
      <c r="G796" s="6">
        <v>15</v>
      </c>
    </row>
    <row r="797" spans="1:7" ht="30">
      <c r="A797" s="30" t="s">
        <v>1915</v>
      </c>
      <c r="B797" s="31" t="s">
        <v>1916</v>
      </c>
      <c r="C797" s="32" t="s">
        <v>135</v>
      </c>
      <c r="D797" s="33">
        <v>112.03</v>
      </c>
      <c r="E797" s="33">
        <v>17.920000000000002</v>
      </c>
      <c r="F797" s="33">
        <v>129.94999999999999</v>
      </c>
      <c r="G797" s="6">
        <v>15</v>
      </c>
    </row>
    <row r="798" spans="1:7" ht="30">
      <c r="A798" s="30" t="s">
        <v>1917</v>
      </c>
      <c r="B798" s="31" t="s">
        <v>1918</v>
      </c>
      <c r="C798" s="32" t="s">
        <v>135</v>
      </c>
      <c r="D798" s="33">
        <v>141.28</v>
      </c>
      <c r="E798" s="33">
        <v>18.149999999999999</v>
      </c>
      <c r="F798" s="33">
        <v>159.43</v>
      </c>
      <c r="G798" s="6">
        <v>15</v>
      </c>
    </row>
    <row r="799" spans="1:7" ht="30">
      <c r="A799" s="30" t="s">
        <v>1919</v>
      </c>
      <c r="B799" s="31" t="s">
        <v>1920</v>
      </c>
      <c r="C799" s="32" t="s">
        <v>135</v>
      </c>
      <c r="D799" s="33">
        <v>173.54</v>
      </c>
      <c r="E799" s="33">
        <v>18.829999999999998</v>
      </c>
      <c r="F799" s="33">
        <v>192.37</v>
      </c>
      <c r="G799" s="6">
        <v>15</v>
      </c>
    </row>
    <row r="800" spans="1:7">
      <c r="A800" s="30" t="s">
        <v>1921</v>
      </c>
      <c r="B800" s="31" t="s">
        <v>1922</v>
      </c>
      <c r="C800" s="32"/>
      <c r="D800" s="33"/>
      <c r="E800" s="33"/>
      <c r="F800" s="33"/>
    </row>
    <row r="801" spans="1:7">
      <c r="A801" s="30" t="s">
        <v>1923</v>
      </c>
      <c r="B801" s="31" t="s">
        <v>1924</v>
      </c>
      <c r="C801" s="32" t="s">
        <v>482</v>
      </c>
      <c r="D801" s="33">
        <v>963.99</v>
      </c>
      <c r="E801" s="33">
        <v>952.14</v>
      </c>
      <c r="F801" s="33">
        <v>1916.13</v>
      </c>
      <c r="G801" s="6">
        <v>15</v>
      </c>
    </row>
    <row r="802" spans="1:7">
      <c r="A802" s="30" t="s">
        <v>1925</v>
      </c>
      <c r="B802" s="31" t="s">
        <v>1926</v>
      </c>
      <c r="C802" s="32" t="s">
        <v>143</v>
      </c>
      <c r="D802" s="33">
        <v>4.1399999999999997</v>
      </c>
      <c r="E802" s="33">
        <v>8.61</v>
      </c>
      <c r="F802" s="33">
        <v>12.75</v>
      </c>
      <c r="G802" s="6">
        <v>15</v>
      </c>
    </row>
    <row r="803" spans="1:7">
      <c r="A803" s="30" t="s">
        <v>1927</v>
      </c>
      <c r="B803" s="31" t="s">
        <v>1928</v>
      </c>
      <c r="C803" s="32"/>
      <c r="D803" s="33"/>
      <c r="E803" s="33"/>
      <c r="F803" s="33"/>
    </row>
    <row r="804" spans="1:7" ht="30">
      <c r="A804" s="30" t="s">
        <v>1929</v>
      </c>
      <c r="B804" s="31" t="s">
        <v>1930</v>
      </c>
      <c r="C804" s="32" t="s">
        <v>135</v>
      </c>
      <c r="D804" s="33">
        <v>173.46</v>
      </c>
      <c r="E804" s="33">
        <v>90.58</v>
      </c>
      <c r="F804" s="33">
        <v>264.04000000000002</v>
      </c>
      <c r="G804" s="6">
        <v>15</v>
      </c>
    </row>
    <row r="805" spans="1:7" ht="30">
      <c r="A805" s="30" t="s">
        <v>1931</v>
      </c>
      <c r="B805" s="31" t="s">
        <v>1932</v>
      </c>
      <c r="C805" s="32" t="s">
        <v>135</v>
      </c>
      <c r="D805" s="33">
        <v>150.94</v>
      </c>
      <c r="E805" s="33">
        <v>75.17</v>
      </c>
      <c r="F805" s="33">
        <v>226.11</v>
      </c>
      <c r="G805" s="6">
        <v>15</v>
      </c>
    </row>
    <row r="806" spans="1:7" ht="30">
      <c r="A806" s="30" t="s">
        <v>1933</v>
      </c>
      <c r="B806" s="31" t="s">
        <v>1934</v>
      </c>
      <c r="C806" s="32" t="s">
        <v>135</v>
      </c>
      <c r="D806" s="33">
        <v>150.1</v>
      </c>
      <c r="E806" s="33">
        <v>75.17</v>
      </c>
      <c r="F806" s="33">
        <v>225.27</v>
      </c>
      <c r="G806" s="6">
        <v>15</v>
      </c>
    </row>
    <row r="807" spans="1:7" ht="30">
      <c r="A807" s="30" t="s">
        <v>1935</v>
      </c>
      <c r="B807" s="31" t="s">
        <v>1936</v>
      </c>
      <c r="C807" s="32" t="s">
        <v>135</v>
      </c>
      <c r="D807" s="33">
        <v>1873.14</v>
      </c>
      <c r="E807" s="33">
        <v>203.91</v>
      </c>
      <c r="F807" s="33">
        <v>2077.0500000000002</v>
      </c>
      <c r="G807" s="6">
        <v>15</v>
      </c>
    </row>
    <row r="808" spans="1:7">
      <c r="A808" s="30" t="s">
        <v>1937</v>
      </c>
      <c r="B808" s="31" t="s">
        <v>1938</v>
      </c>
      <c r="C808" s="32" t="s">
        <v>135</v>
      </c>
      <c r="D808" s="33">
        <v>1033.55</v>
      </c>
      <c r="E808" s="33">
        <v>135.38999999999999</v>
      </c>
      <c r="F808" s="33">
        <v>1168.94</v>
      </c>
      <c r="G808" s="6">
        <v>15</v>
      </c>
    </row>
    <row r="809" spans="1:7">
      <c r="A809" s="30" t="s">
        <v>1939</v>
      </c>
      <c r="B809" s="31" t="s">
        <v>1940</v>
      </c>
      <c r="C809" s="32"/>
      <c r="D809" s="33"/>
      <c r="E809" s="33"/>
      <c r="F809" s="33"/>
    </row>
    <row r="810" spans="1:7">
      <c r="A810" s="30" t="s">
        <v>1941</v>
      </c>
      <c r="B810" s="31" t="s">
        <v>1942</v>
      </c>
      <c r="C810" s="32" t="s">
        <v>135</v>
      </c>
      <c r="D810" s="33">
        <v>1136.0899999999999</v>
      </c>
      <c r="E810" s="33">
        <v>87.67</v>
      </c>
      <c r="F810" s="33">
        <v>1223.76</v>
      </c>
      <c r="G810" s="6">
        <v>15</v>
      </c>
    </row>
    <row r="811" spans="1:7">
      <c r="A811" s="30" t="s">
        <v>1943</v>
      </c>
      <c r="B811" s="31" t="s">
        <v>1944</v>
      </c>
      <c r="C811" s="32" t="s">
        <v>135</v>
      </c>
      <c r="D811" s="33">
        <v>263.05</v>
      </c>
      <c r="E811" s="33"/>
      <c r="F811" s="33">
        <v>263.05</v>
      </c>
      <c r="G811" s="6">
        <v>15</v>
      </c>
    </row>
    <row r="812" spans="1:7" ht="45">
      <c r="A812" s="30" t="s">
        <v>1945</v>
      </c>
      <c r="B812" s="31" t="s">
        <v>1946</v>
      </c>
      <c r="C812" s="32" t="s">
        <v>135</v>
      </c>
      <c r="D812" s="33">
        <v>835.68</v>
      </c>
      <c r="E812" s="33"/>
      <c r="F812" s="33">
        <v>835.68</v>
      </c>
      <c r="G812" s="6">
        <v>15</v>
      </c>
    </row>
    <row r="813" spans="1:7" ht="30">
      <c r="A813" s="30" t="s">
        <v>1947</v>
      </c>
      <c r="B813" s="31" t="s">
        <v>1948</v>
      </c>
      <c r="C813" s="32" t="s">
        <v>135</v>
      </c>
      <c r="D813" s="33">
        <v>1123.3699999999999</v>
      </c>
      <c r="E813" s="33">
        <v>87.67</v>
      </c>
      <c r="F813" s="33">
        <v>1211.04</v>
      </c>
      <c r="G813" s="6">
        <v>15</v>
      </c>
    </row>
    <row r="814" spans="1:7" ht="30">
      <c r="A814" s="30" t="s">
        <v>1949</v>
      </c>
      <c r="B814" s="31" t="s">
        <v>1950</v>
      </c>
      <c r="C814" s="32" t="s">
        <v>135</v>
      </c>
      <c r="D814" s="33">
        <v>154.71</v>
      </c>
      <c r="E814" s="33"/>
      <c r="F814" s="33">
        <v>154.71</v>
      </c>
      <c r="G814" s="6">
        <v>15</v>
      </c>
    </row>
    <row r="815" spans="1:7" ht="30">
      <c r="A815" s="30" t="s">
        <v>1951</v>
      </c>
      <c r="B815" s="31" t="s">
        <v>1952</v>
      </c>
      <c r="C815" s="32" t="s">
        <v>135</v>
      </c>
      <c r="D815" s="33">
        <v>211.16</v>
      </c>
      <c r="E815" s="33"/>
      <c r="F815" s="33">
        <v>211.16</v>
      </c>
      <c r="G815" s="6">
        <v>15</v>
      </c>
    </row>
    <row r="816" spans="1:7" ht="30">
      <c r="A816" s="30" t="s">
        <v>1953</v>
      </c>
      <c r="B816" s="31" t="s">
        <v>1954</v>
      </c>
      <c r="C816" s="32" t="s">
        <v>135</v>
      </c>
      <c r="D816" s="33">
        <v>206.71</v>
      </c>
      <c r="E816" s="33"/>
      <c r="F816" s="33">
        <v>206.71</v>
      </c>
      <c r="G816" s="6">
        <v>15</v>
      </c>
    </row>
    <row r="817" spans="1:7" ht="30">
      <c r="A817" s="30" t="s">
        <v>1955</v>
      </c>
      <c r="B817" s="31" t="s">
        <v>1956</v>
      </c>
      <c r="C817" s="32" t="s">
        <v>135</v>
      </c>
      <c r="D817" s="33">
        <v>194.7</v>
      </c>
      <c r="E817" s="33"/>
      <c r="F817" s="33">
        <v>194.7</v>
      </c>
      <c r="G817" s="6">
        <v>15</v>
      </c>
    </row>
    <row r="818" spans="1:7" ht="30">
      <c r="A818" s="30" t="s">
        <v>1957</v>
      </c>
      <c r="B818" s="31" t="s">
        <v>1958</v>
      </c>
      <c r="C818" s="32" t="s">
        <v>135</v>
      </c>
      <c r="D818" s="33">
        <v>161.35</v>
      </c>
      <c r="E818" s="33"/>
      <c r="F818" s="33">
        <v>161.35</v>
      </c>
      <c r="G818" s="6">
        <v>15</v>
      </c>
    </row>
    <row r="819" spans="1:7" ht="30">
      <c r="A819" s="30" t="s">
        <v>1959</v>
      </c>
      <c r="B819" s="31" t="s">
        <v>1960</v>
      </c>
      <c r="C819" s="32" t="s">
        <v>135</v>
      </c>
      <c r="D819" s="33">
        <v>166.99</v>
      </c>
      <c r="E819" s="33"/>
      <c r="F819" s="33">
        <v>166.99</v>
      </c>
      <c r="G819" s="6">
        <v>15</v>
      </c>
    </row>
    <row r="820" spans="1:7" ht="30">
      <c r="A820" s="30" t="s">
        <v>1961</v>
      </c>
      <c r="B820" s="31" t="s">
        <v>1962</v>
      </c>
      <c r="C820" s="32" t="s">
        <v>135</v>
      </c>
      <c r="D820" s="33">
        <v>207.37</v>
      </c>
      <c r="E820" s="33"/>
      <c r="F820" s="33">
        <v>207.37</v>
      </c>
      <c r="G820" s="6">
        <v>15</v>
      </c>
    </row>
    <row r="821" spans="1:7" ht="30">
      <c r="A821" s="30" t="s">
        <v>1963</v>
      </c>
      <c r="B821" s="31" t="s">
        <v>1964</v>
      </c>
      <c r="C821" s="32" t="s">
        <v>135</v>
      </c>
      <c r="D821" s="33">
        <v>158.63</v>
      </c>
      <c r="E821" s="33"/>
      <c r="F821" s="33">
        <v>158.63</v>
      </c>
      <c r="G821" s="6">
        <v>15</v>
      </c>
    </row>
    <row r="822" spans="1:7" ht="30">
      <c r="A822" s="30" t="s">
        <v>1965</v>
      </c>
      <c r="B822" s="31" t="s">
        <v>1966</v>
      </c>
      <c r="C822" s="32" t="s">
        <v>135</v>
      </c>
      <c r="D822" s="33">
        <v>233.39</v>
      </c>
      <c r="E822" s="33"/>
      <c r="F822" s="33">
        <v>233.39</v>
      </c>
      <c r="G822" s="6">
        <v>15</v>
      </c>
    </row>
    <row r="823" spans="1:7" ht="30">
      <c r="A823" s="30" t="s">
        <v>1967</v>
      </c>
      <c r="B823" s="31" t="s">
        <v>1968</v>
      </c>
      <c r="C823" s="32" t="s">
        <v>135</v>
      </c>
      <c r="D823" s="33">
        <v>253.84</v>
      </c>
      <c r="E823" s="33"/>
      <c r="F823" s="33">
        <v>253.84</v>
      </c>
      <c r="G823" s="6">
        <v>15</v>
      </c>
    </row>
    <row r="824" spans="1:7" ht="30">
      <c r="A824" s="30" t="s">
        <v>1969</v>
      </c>
      <c r="B824" s="31" t="s">
        <v>1970</v>
      </c>
      <c r="C824" s="32" t="s">
        <v>135</v>
      </c>
      <c r="D824" s="33">
        <v>1512.01</v>
      </c>
      <c r="E824" s="33"/>
      <c r="F824" s="33">
        <v>1512.01</v>
      </c>
      <c r="G824" s="6">
        <v>15</v>
      </c>
    </row>
    <row r="825" spans="1:7" ht="30">
      <c r="A825" s="30" t="s">
        <v>1971</v>
      </c>
      <c r="B825" s="31" t="s">
        <v>1972</v>
      </c>
      <c r="C825" s="32" t="s">
        <v>135</v>
      </c>
      <c r="D825" s="33">
        <v>891.22</v>
      </c>
      <c r="E825" s="33"/>
      <c r="F825" s="33">
        <v>891.22</v>
      </c>
      <c r="G825" s="6">
        <v>15</v>
      </c>
    </row>
    <row r="826" spans="1:7" ht="30">
      <c r="A826" s="30" t="s">
        <v>1973</v>
      </c>
      <c r="B826" s="31" t="s">
        <v>1974</v>
      </c>
      <c r="C826" s="32" t="s">
        <v>135</v>
      </c>
      <c r="D826" s="33">
        <v>1404.92</v>
      </c>
      <c r="E826" s="33"/>
      <c r="F826" s="33">
        <v>1404.92</v>
      </c>
      <c r="G826" s="6">
        <v>15</v>
      </c>
    </row>
    <row r="827" spans="1:7">
      <c r="A827" s="30" t="s">
        <v>1975</v>
      </c>
      <c r="B827" s="31" t="s">
        <v>1976</v>
      </c>
      <c r="C827" s="32" t="s">
        <v>135</v>
      </c>
      <c r="D827" s="33">
        <v>299.95</v>
      </c>
      <c r="E827" s="33">
        <v>81.349999999999994</v>
      </c>
      <c r="F827" s="33">
        <v>381.3</v>
      </c>
      <c r="G827" s="6">
        <v>15</v>
      </c>
    </row>
    <row r="828" spans="1:7" ht="30">
      <c r="A828" s="30" t="s">
        <v>1977</v>
      </c>
      <c r="B828" s="31" t="s">
        <v>1978</v>
      </c>
      <c r="C828" s="32" t="s">
        <v>135</v>
      </c>
      <c r="D828" s="33">
        <v>262.8</v>
      </c>
      <c r="E828" s="33"/>
      <c r="F828" s="33">
        <v>262.8</v>
      </c>
      <c r="G828" s="6">
        <v>15</v>
      </c>
    </row>
    <row r="829" spans="1:7" ht="30">
      <c r="A829" s="30" t="s">
        <v>1979</v>
      </c>
      <c r="B829" s="31" t="s">
        <v>1980</v>
      </c>
      <c r="C829" s="32" t="s">
        <v>135</v>
      </c>
      <c r="D829" s="33">
        <v>289.41000000000003</v>
      </c>
      <c r="E829" s="33"/>
      <c r="F829" s="33">
        <v>289.41000000000003</v>
      </c>
      <c r="G829" s="6">
        <v>15</v>
      </c>
    </row>
    <row r="830" spans="1:7" ht="30">
      <c r="A830" s="30" t="s">
        <v>1981</v>
      </c>
      <c r="B830" s="31" t="s">
        <v>1982</v>
      </c>
      <c r="C830" s="32" t="s">
        <v>135</v>
      </c>
      <c r="D830" s="33">
        <v>277.95</v>
      </c>
      <c r="E830" s="33"/>
      <c r="F830" s="33">
        <v>277.95</v>
      </c>
      <c r="G830" s="6">
        <v>15</v>
      </c>
    </row>
    <row r="831" spans="1:7" ht="30">
      <c r="A831" s="30" t="s">
        <v>1983</v>
      </c>
      <c r="B831" s="31" t="s">
        <v>1984</v>
      </c>
      <c r="C831" s="32" t="s">
        <v>135</v>
      </c>
      <c r="D831" s="33">
        <v>234.94</v>
      </c>
      <c r="E831" s="33"/>
      <c r="F831" s="33">
        <v>234.94</v>
      </c>
      <c r="G831" s="6">
        <v>15</v>
      </c>
    </row>
    <row r="832" spans="1:7" ht="30">
      <c r="A832" s="30" t="s">
        <v>1985</v>
      </c>
      <c r="B832" s="31" t="s">
        <v>1986</v>
      </c>
      <c r="C832" s="32" t="s">
        <v>135</v>
      </c>
      <c r="D832" s="33">
        <v>282.74</v>
      </c>
      <c r="E832" s="33"/>
      <c r="F832" s="33">
        <v>282.74</v>
      </c>
      <c r="G832" s="6">
        <v>15</v>
      </c>
    </row>
    <row r="833" spans="1:7" ht="30">
      <c r="A833" s="30" t="s">
        <v>1987</v>
      </c>
      <c r="B833" s="31" t="s">
        <v>1988</v>
      </c>
      <c r="C833" s="32" t="s">
        <v>135</v>
      </c>
      <c r="D833" s="33">
        <v>256.43</v>
      </c>
      <c r="E833" s="33"/>
      <c r="F833" s="33">
        <v>256.43</v>
      </c>
      <c r="G833" s="6">
        <v>15</v>
      </c>
    </row>
    <row r="834" spans="1:7">
      <c r="A834" s="30" t="s">
        <v>1989</v>
      </c>
      <c r="B834" s="31" t="s">
        <v>1990</v>
      </c>
      <c r="C834" s="32"/>
      <c r="D834" s="33"/>
      <c r="E834" s="33"/>
      <c r="F834" s="33"/>
    </row>
    <row r="835" spans="1:7">
      <c r="A835" s="30" t="s">
        <v>1991</v>
      </c>
      <c r="B835" s="31" t="s">
        <v>1992</v>
      </c>
      <c r="C835" s="32" t="s">
        <v>135</v>
      </c>
      <c r="D835" s="33">
        <v>99.47</v>
      </c>
      <c r="E835" s="33">
        <v>145.18</v>
      </c>
      <c r="F835" s="33">
        <v>244.65</v>
      </c>
      <c r="G835" s="6">
        <v>15</v>
      </c>
    </row>
    <row r="836" spans="1:7">
      <c r="A836" s="30" t="s">
        <v>1993</v>
      </c>
      <c r="B836" s="31" t="s">
        <v>1994</v>
      </c>
      <c r="C836" s="32"/>
      <c r="D836" s="33"/>
      <c r="E836" s="33"/>
      <c r="F836" s="33"/>
    </row>
    <row r="837" spans="1:7">
      <c r="A837" s="30" t="s">
        <v>1995</v>
      </c>
      <c r="B837" s="31" t="s">
        <v>1996</v>
      </c>
      <c r="C837" s="32" t="s">
        <v>135</v>
      </c>
      <c r="D837" s="33"/>
      <c r="E837" s="33">
        <v>50.35</v>
      </c>
      <c r="F837" s="33">
        <v>50.35</v>
      </c>
      <c r="G837" s="6">
        <v>15</v>
      </c>
    </row>
    <row r="838" spans="1:7" ht="30">
      <c r="A838" s="30" t="s">
        <v>1997</v>
      </c>
      <c r="B838" s="31" t="s">
        <v>1998</v>
      </c>
      <c r="C838" s="32" t="s">
        <v>351</v>
      </c>
      <c r="D838" s="33">
        <v>2.08</v>
      </c>
      <c r="E838" s="33">
        <v>6.91</v>
      </c>
      <c r="F838" s="33">
        <v>8.99</v>
      </c>
      <c r="G838" s="6">
        <v>15</v>
      </c>
    </row>
    <row r="839" spans="1:7" ht="30">
      <c r="A839" s="30" t="s">
        <v>1999</v>
      </c>
      <c r="B839" s="31" t="s">
        <v>2000</v>
      </c>
      <c r="C839" s="32" t="s">
        <v>351</v>
      </c>
      <c r="D839" s="33">
        <v>2.2200000000000002</v>
      </c>
      <c r="E839" s="33">
        <v>6.91</v>
      </c>
      <c r="F839" s="33">
        <v>9.1300000000000008</v>
      </c>
      <c r="G839" s="6">
        <v>15</v>
      </c>
    </row>
    <row r="840" spans="1:7" ht="30">
      <c r="A840" s="30" t="s">
        <v>2001</v>
      </c>
      <c r="B840" s="31" t="s">
        <v>2002</v>
      </c>
      <c r="C840" s="32" t="s">
        <v>351</v>
      </c>
      <c r="D840" s="33">
        <v>2.76</v>
      </c>
      <c r="E840" s="33">
        <v>6.91</v>
      </c>
      <c r="F840" s="33">
        <v>9.67</v>
      </c>
      <c r="G840" s="6">
        <v>15</v>
      </c>
    </row>
    <row r="841" spans="1:7" ht="30">
      <c r="A841" s="30" t="s">
        <v>2003</v>
      </c>
      <c r="B841" s="31" t="s">
        <v>2004</v>
      </c>
      <c r="C841" s="32" t="s">
        <v>351</v>
      </c>
      <c r="D841" s="33">
        <v>2.98</v>
      </c>
      <c r="E841" s="33">
        <v>6.91</v>
      </c>
      <c r="F841" s="33">
        <v>9.89</v>
      </c>
      <c r="G841" s="6">
        <v>15</v>
      </c>
    </row>
    <row r="842" spans="1:7" ht="30">
      <c r="A842" s="30" t="s">
        <v>2005</v>
      </c>
      <c r="B842" s="31" t="s">
        <v>2006</v>
      </c>
      <c r="C842" s="32" t="s">
        <v>351</v>
      </c>
      <c r="D842" s="33">
        <v>4.2</v>
      </c>
      <c r="E842" s="33">
        <v>6.91</v>
      </c>
      <c r="F842" s="33">
        <v>11.11</v>
      </c>
      <c r="G842" s="6">
        <v>15</v>
      </c>
    </row>
    <row r="843" spans="1:7">
      <c r="A843" s="30" t="s">
        <v>2007</v>
      </c>
      <c r="B843" s="31" t="s">
        <v>2008</v>
      </c>
      <c r="C843" s="32"/>
      <c r="D843" s="33"/>
      <c r="E843" s="33"/>
      <c r="F843" s="33"/>
    </row>
    <row r="844" spans="1:7">
      <c r="A844" s="30" t="s">
        <v>2009</v>
      </c>
      <c r="B844" s="31" t="s">
        <v>2010</v>
      </c>
      <c r="C844" s="32"/>
      <c r="D844" s="33"/>
      <c r="E844" s="33"/>
      <c r="F844" s="33"/>
    </row>
    <row r="845" spans="1:7" ht="30">
      <c r="A845" s="30" t="s">
        <v>2011</v>
      </c>
      <c r="B845" s="31" t="s">
        <v>2012</v>
      </c>
      <c r="C845" s="32" t="s">
        <v>135</v>
      </c>
      <c r="D845" s="33">
        <v>120.76</v>
      </c>
      <c r="E845" s="33">
        <v>62.94</v>
      </c>
      <c r="F845" s="33">
        <v>183.7</v>
      </c>
      <c r="G845" s="6">
        <v>15</v>
      </c>
    </row>
    <row r="846" spans="1:7" ht="30">
      <c r="A846" s="30" t="s">
        <v>2013</v>
      </c>
      <c r="B846" s="31" t="s">
        <v>2014</v>
      </c>
      <c r="C846" s="32" t="s">
        <v>135</v>
      </c>
      <c r="D846" s="33">
        <v>129.55000000000001</v>
      </c>
      <c r="E846" s="33">
        <v>65.45</v>
      </c>
      <c r="F846" s="33">
        <v>195</v>
      </c>
      <c r="G846" s="6">
        <v>15</v>
      </c>
    </row>
    <row r="847" spans="1:7" ht="30">
      <c r="A847" s="30" t="s">
        <v>2015</v>
      </c>
      <c r="B847" s="31" t="s">
        <v>2016</v>
      </c>
      <c r="C847" s="32" t="s">
        <v>135</v>
      </c>
      <c r="D847" s="33">
        <v>138.33000000000001</v>
      </c>
      <c r="E847" s="33">
        <v>67.97</v>
      </c>
      <c r="F847" s="33">
        <v>206.3</v>
      </c>
      <c r="G847" s="6">
        <v>15</v>
      </c>
    </row>
    <row r="848" spans="1:7" ht="30">
      <c r="A848" s="30" t="s">
        <v>2017</v>
      </c>
      <c r="B848" s="31" t="s">
        <v>2018</v>
      </c>
      <c r="C848" s="32" t="s">
        <v>135</v>
      </c>
      <c r="D848" s="33">
        <v>151.72</v>
      </c>
      <c r="E848" s="33">
        <v>73.010000000000005</v>
      </c>
      <c r="F848" s="33">
        <v>224.73</v>
      </c>
      <c r="G848" s="6">
        <v>15</v>
      </c>
    </row>
    <row r="849" spans="1:7" ht="30">
      <c r="A849" s="30" t="s">
        <v>2019</v>
      </c>
      <c r="B849" s="31" t="s">
        <v>2020</v>
      </c>
      <c r="C849" s="32" t="s">
        <v>135</v>
      </c>
      <c r="D849" s="33">
        <v>82.8</v>
      </c>
      <c r="E849" s="33">
        <v>47.83</v>
      </c>
      <c r="F849" s="33">
        <v>130.63</v>
      </c>
      <c r="G849" s="6">
        <v>15</v>
      </c>
    </row>
    <row r="850" spans="1:7" ht="30">
      <c r="A850" s="30" t="s">
        <v>2021</v>
      </c>
      <c r="B850" s="31" t="s">
        <v>2022</v>
      </c>
      <c r="C850" s="32" t="s">
        <v>135</v>
      </c>
      <c r="D850" s="33">
        <v>91.59</v>
      </c>
      <c r="E850" s="33">
        <v>50.35</v>
      </c>
      <c r="F850" s="33">
        <v>141.94</v>
      </c>
      <c r="G850" s="6">
        <v>15</v>
      </c>
    </row>
    <row r="851" spans="1:7" ht="30">
      <c r="A851" s="30" t="s">
        <v>2023</v>
      </c>
      <c r="B851" s="31" t="s">
        <v>2024</v>
      </c>
      <c r="C851" s="32" t="s">
        <v>135</v>
      </c>
      <c r="D851" s="33">
        <v>100.37</v>
      </c>
      <c r="E851" s="33">
        <v>52.87</v>
      </c>
      <c r="F851" s="33">
        <v>153.24</v>
      </c>
      <c r="G851" s="6">
        <v>15</v>
      </c>
    </row>
    <row r="852" spans="1:7" ht="30">
      <c r="A852" s="30" t="s">
        <v>2025</v>
      </c>
      <c r="B852" s="31" t="s">
        <v>2026</v>
      </c>
      <c r="C852" s="32" t="s">
        <v>135</v>
      </c>
      <c r="D852" s="33">
        <v>109.56</v>
      </c>
      <c r="E852" s="33">
        <v>57.91</v>
      </c>
      <c r="F852" s="33">
        <v>167.47</v>
      </c>
      <c r="G852" s="6">
        <v>15</v>
      </c>
    </row>
    <row r="853" spans="1:7">
      <c r="A853" s="30" t="s">
        <v>2027</v>
      </c>
      <c r="B853" s="31" t="s">
        <v>2028</v>
      </c>
      <c r="C853" s="32" t="s">
        <v>135</v>
      </c>
      <c r="D853" s="33">
        <v>90.84</v>
      </c>
      <c r="E853" s="33">
        <v>60.42</v>
      </c>
      <c r="F853" s="33">
        <v>151.26</v>
      </c>
      <c r="G853" s="6">
        <v>15</v>
      </c>
    </row>
    <row r="854" spans="1:7">
      <c r="A854" s="30" t="s">
        <v>2029</v>
      </c>
      <c r="B854" s="31" t="s">
        <v>2030</v>
      </c>
      <c r="C854" s="32" t="s">
        <v>135</v>
      </c>
      <c r="D854" s="33">
        <v>68.47</v>
      </c>
      <c r="E854" s="33">
        <v>45.32</v>
      </c>
      <c r="F854" s="33">
        <v>113.79</v>
      </c>
      <c r="G854" s="6">
        <v>15</v>
      </c>
    </row>
    <row r="855" spans="1:7">
      <c r="A855" s="30" t="s">
        <v>2031</v>
      </c>
      <c r="B855" s="31" t="s">
        <v>2032</v>
      </c>
      <c r="C855" s="32" t="s">
        <v>135</v>
      </c>
      <c r="D855" s="33">
        <v>84.54</v>
      </c>
      <c r="E855" s="33">
        <v>32.729999999999997</v>
      </c>
      <c r="F855" s="33">
        <v>117.27</v>
      </c>
      <c r="G855" s="6">
        <v>15</v>
      </c>
    </row>
    <row r="856" spans="1:7" ht="30">
      <c r="A856" s="30" t="s">
        <v>2033</v>
      </c>
      <c r="B856" s="31" t="s">
        <v>2034</v>
      </c>
      <c r="C856" s="32" t="s">
        <v>135</v>
      </c>
      <c r="D856" s="33">
        <v>25.74</v>
      </c>
      <c r="E856" s="33">
        <v>6.42</v>
      </c>
      <c r="F856" s="33">
        <v>32.159999999999997</v>
      </c>
      <c r="G856" s="6">
        <v>15</v>
      </c>
    </row>
    <row r="857" spans="1:7">
      <c r="A857" s="30" t="s">
        <v>2035</v>
      </c>
      <c r="B857" s="31" t="s">
        <v>2036</v>
      </c>
      <c r="C857" s="32" t="s">
        <v>135</v>
      </c>
      <c r="D857" s="33">
        <v>16.100000000000001</v>
      </c>
      <c r="E857" s="33">
        <v>6.42</v>
      </c>
      <c r="F857" s="33">
        <v>22.52</v>
      </c>
      <c r="G857" s="6">
        <v>15</v>
      </c>
    </row>
    <row r="858" spans="1:7">
      <c r="A858" s="30" t="s">
        <v>2037</v>
      </c>
      <c r="B858" s="31" t="s">
        <v>2038</v>
      </c>
      <c r="C858" s="32"/>
      <c r="D858" s="33"/>
      <c r="E858" s="33"/>
      <c r="F858" s="33"/>
    </row>
    <row r="859" spans="1:7" ht="30">
      <c r="A859" s="30" t="s">
        <v>2039</v>
      </c>
      <c r="B859" s="31" t="s">
        <v>2040</v>
      </c>
      <c r="C859" s="32" t="s">
        <v>908</v>
      </c>
      <c r="D859" s="33">
        <v>28.59</v>
      </c>
      <c r="E859" s="33"/>
      <c r="F859" s="33">
        <v>28.59</v>
      </c>
      <c r="G859" s="6">
        <v>15</v>
      </c>
    </row>
    <row r="860" spans="1:7">
      <c r="A860" s="30" t="s">
        <v>2041</v>
      </c>
      <c r="B860" s="31" t="s">
        <v>2042</v>
      </c>
      <c r="C860" s="32" t="s">
        <v>908</v>
      </c>
      <c r="D860" s="33"/>
      <c r="E860" s="33">
        <v>6.47</v>
      </c>
      <c r="F860" s="33">
        <v>6.47</v>
      </c>
      <c r="G860" s="6">
        <v>15</v>
      </c>
    </row>
    <row r="861" spans="1:7" ht="30">
      <c r="A861" s="30" t="s">
        <v>2043</v>
      </c>
      <c r="B861" s="31" t="s">
        <v>2044</v>
      </c>
      <c r="C861" s="32" t="s">
        <v>908</v>
      </c>
      <c r="D861" s="33">
        <v>30.53</v>
      </c>
      <c r="E861" s="33"/>
      <c r="F861" s="33">
        <v>30.53</v>
      </c>
      <c r="G861" s="6">
        <v>15</v>
      </c>
    </row>
    <row r="862" spans="1:7" ht="30">
      <c r="A862" s="30" t="s">
        <v>2045</v>
      </c>
      <c r="B862" s="31" t="s">
        <v>2046</v>
      </c>
      <c r="C862" s="32" t="s">
        <v>908</v>
      </c>
      <c r="D862" s="33">
        <v>31.07</v>
      </c>
      <c r="E862" s="33"/>
      <c r="F862" s="33">
        <v>31.07</v>
      </c>
      <c r="G862" s="6">
        <v>15</v>
      </c>
    </row>
    <row r="863" spans="1:7" ht="30">
      <c r="A863" s="30" t="s">
        <v>2047</v>
      </c>
      <c r="B863" s="31" t="s">
        <v>2048</v>
      </c>
      <c r="C863" s="32" t="s">
        <v>908</v>
      </c>
      <c r="D863" s="33">
        <v>33.19</v>
      </c>
      <c r="E863" s="33"/>
      <c r="F863" s="33">
        <v>33.19</v>
      </c>
      <c r="G863" s="6">
        <v>15</v>
      </c>
    </row>
    <row r="864" spans="1:7" ht="30">
      <c r="A864" s="30" t="s">
        <v>2049</v>
      </c>
      <c r="B864" s="31" t="s">
        <v>2050</v>
      </c>
      <c r="C864" s="32" t="s">
        <v>908</v>
      </c>
      <c r="D864" s="33">
        <v>11.52</v>
      </c>
      <c r="E864" s="33">
        <v>6.47</v>
      </c>
      <c r="F864" s="33">
        <v>17.989999999999998</v>
      </c>
      <c r="G864" s="6">
        <v>15</v>
      </c>
    </row>
    <row r="865" spans="1:7">
      <c r="A865" s="30" t="s">
        <v>2051</v>
      </c>
      <c r="B865" s="31" t="s">
        <v>2052</v>
      </c>
      <c r="C865" s="32"/>
      <c r="D865" s="33"/>
      <c r="E865" s="33"/>
      <c r="F865" s="33"/>
    </row>
    <row r="866" spans="1:7" ht="30">
      <c r="A866" s="30" t="s">
        <v>2053</v>
      </c>
      <c r="B866" s="31" t="s">
        <v>2054</v>
      </c>
      <c r="C866" s="32" t="s">
        <v>482</v>
      </c>
      <c r="D866" s="33">
        <v>2590.8200000000002</v>
      </c>
      <c r="E866" s="33">
        <v>968.87</v>
      </c>
      <c r="F866" s="33">
        <v>3559.69</v>
      </c>
      <c r="G866" s="6">
        <v>15</v>
      </c>
    </row>
    <row r="867" spans="1:7">
      <c r="A867" s="30" t="s">
        <v>2055</v>
      </c>
      <c r="B867" s="31" t="s">
        <v>2056</v>
      </c>
      <c r="C867" s="32" t="s">
        <v>482</v>
      </c>
      <c r="D867" s="33">
        <v>2505.2399999999998</v>
      </c>
      <c r="E867" s="33">
        <v>1068.96</v>
      </c>
      <c r="F867" s="33">
        <v>3574.2</v>
      </c>
      <c r="G867" s="6">
        <v>15</v>
      </c>
    </row>
    <row r="868" spans="1:7" ht="30">
      <c r="A868" s="30" t="s">
        <v>2057</v>
      </c>
      <c r="B868" s="31" t="s">
        <v>2058</v>
      </c>
      <c r="C868" s="32" t="s">
        <v>482</v>
      </c>
      <c r="D868" s="33">
        <v>2309.44</v>
      </c>
      <c r="E868" s="33">
        <v>921.14</v>
      </c>
      <c r="F868" s="33">
        <v>3230.58</v>
      </c>
      <c r="G868" s="6">
        <v>15</v>
      </c>
    </row>
    <row r="869" spans="1:7" ht="30">
      <c r="A869" s="30" t="s">
        <v>2059</v>
      </c>
      <c r="B869" s="31" t="s">
        <v>2060</v>
      </c>
      <c r="C869" s="32" t="s">
        <v>482</v>
      </c>
      <c r="D869" s="33">
        <v>2031.05</v>
      </c>
      <c r="E869" s="33">
        <v>911.83</v>
      </c>
      <c r="F869" s="33">
        <v>2942.88</v>
      </c>
      <c r="G869" s="6">
        <v>15</v>
      </c>
    </row>
    <row r="870" spans="1:7">
      <c r="A870" s="30" t="s">
        <v>2061</v>
      </c>
      <c r="B870" s="31" t="s">
        <v>2062</v>
      </c>
      <c r="C870" s="32" t="s">
        <v>482</v>
      </c>
      <c r="D870" s="33">
        <v>2274.86</v>
      </c>
      <c r="E870" s="33">
        <v>977</v>
      </c>
      <c r="F870" s="33">
        <v>3251.86</v>
      </c>
      <c r="G870" s="6">
        <v>15</v>
      </c>
    </row>
    <row r="871" spans="1:7">
      <c r="A871" s="30" t="s">
        <v>2063</v>
      </c>
      <c r="B871" s="31" t="s">
        <v>2064</v>
      </c>
      <c r="C871" s="32"/>
      <c r="D871" s="33"/>
      <c r="E871" s="33"/>
      <c r="F871" s="33"/>
    </row>
    <row r="872" spans="1:7">
      <c r="A872" s="30" t="s">
        <v>2065</v>
      </c>
      <c r="B872" s="31" t="s">
        <v>2066</v>
      </c>
      <c r="C872" s="32" t="s">
        <v>482</v>
      </c>
      <c r="D872" s="33">
        <v>4227.05</v>
      </c>
      <c r="E872" s="33">
        <v>1510.5</v>
      </c>
      <c r="F872" s="33">
        <v>5737.55</v>
      </c>
      <c r="G872" s="6">
        <v>15</v>
      </c>
    </row>
    <row r="873" spans="1:7" ht="30">
      <c r="A873" s="30" t="s">
        <v>2067</v>
      </c>
      <c r="B873" s="31" t="s">
        <v>2068</v>
      </c>
      <c r="C873" s="32" t="s">
        <v>143</v>
      </c>
      <c r="D873" s="33">
        <v>0.12</v>
      </c>
      <c r="E873" s="33">
        <v>7.05</v>
      </c>
      <c r="F873" s="33">
        <v>7.17</v>
      </c>
      <c r="G873" s="6">
        <v>15</v>
      </c>
    </row>
    <row r="874" spans="1:7" ht="30">
      <c r="A874" s="30" t="s">
        <v>2069</v>
      </c>
      <c r="B874" s="31" t="s">
        <v>2070</v>
      </c>
      <c r="C874" s="32" t="s">
        <v>143</v>
      </c>
      <c r="D874" s="33">
        <v>0.28999999999999998</v>
      </c>
      <c r="E874" s="33">
        <v>18.63</v>
      </c>
      <c r="F874" s="33">
        <v>18.920000000000002</v>
      </c>
      <c r="G874" s="6">
        <v>15</v>
      </c>
    </row>
    <row r="875" spans="1:7">
      <c r="A875" s="30" t="s">
        <v>2071</v>
      </c>
      <c r="B875" s="31" t="s">
        <v>2072</v>
      </c>
      <c r="C875" s="32"/>
      <c r="D875" s="33"/>
      <c r="E875" s="33"/>
      <c r="F875" s="33"/>
    </row>
    <row r="876" spans="1:7">
      <c r="A876" s="30" t="s">
        <v>2073</v>
      </c>
      <c r="B876" s="31" t="s">
        <v>2074</v>
      </c>
      <c r="C876" s="32"/>
      <c r="D876" s="33"/>
      <c r="E876" s="33"/>
      <c r="F876" s="33"/>
    </row>
    <row r="877" spans="1:7">
      <c r="A877" s="30" t="s">
        <v>2075</v>
      </c>
      <c r="B877" s="31" t="s">
        <v>2076</v>
      </c>
      <c r="C877" s="32" t="s">
        <v>135</v>
      </c>
      <c r="D877" s="33">
        <v>46.24</v>
      </c>
      <c r="E877" s="33">
        <v>36.53</v>
      </c>
      <c r="F877" s="33">
        <v>82.77</v>
      </c>
      <c r="G877" s="6">
        <v>15</v>
      </c>
    </row>
    <row r="878" spans="1:7">
      <c r="A878" s="30" t="s">
        <v>2077</v>
      </c>
      <c r="B878" s="31" t="s">
        <v>2078</v>
      </c>
      <c r="C878" s="32" t="s">
        <v>135</v>
      </c>
      <c r="D878" s="33">
        <v>61.76</v>
      </c>
      <c r="E878" s="33">
        <v>36.53</v>
      </c>
      <c r="F878" s="33">
        <v>98.29</v>
      </c>
      <c r="G878" s="6">
        <v>15</v>
      </c>
    </row>
    <row r="879" spans="1:7">
      <c r="A879" s="30" t="s">
        <v>2079</v>
      </c>
      <c r="B879" s="31" t="s">
        <v>2080</v>
      </c>
      <c r="C879" s="32" t="s">
        <v>135</v>
      </c>
      <c r="D879" s="33">
        <v>36</v>
      </c>
      <c r="E879" s="33">
        <v>36.53</v>
      </c>
      <c r="F879" s="33">
        <v>72.53</v>
      </c>
      <c r="G879" s="6">
        <v>15</v>
      </c>
    </row>
    <row r="880" spans="1:7">
      <c r="A880" s="30" t="s">
        <v>2081</v>
      </c>
      <c r="B880" s="31" t="s">
        <v>2082</v>
      </c>
      <c r="C880" s="32" t="s">
        <v>135</v>
      </c>
      <c r="D880" s="33">
        <v>86.94</v>
      </c>
      <c r="E880" s="33">
        <v>54.8</v>
      </c>
      <c r="F880" s="33">
        <v>141.74</v>
      </c>
      <c r="G880" s="6">
        <v>15</v>
      </c>
    </row>
    <row r="881" spans="1:7">
      <c r="A881" s="30" t="s">
        <v>2083</v>
      </c>
      <c r="B881" s="31" t="s">
        <v>2084</v>
      </c>
      <c r="C881" s="32" t="s">
        <v>135</v>
      </c>
      <c r="D881" s="33">
        <v>104.76</v>
      </c>
      <c r="E881" s="33">
        <v>54.8</v>
      </c>
      <c r="F881" s="33">
        <v>159.56</v>
      </c>
      <c r="G881" s="6">
        <v>15</v>
      </c>
    </row>
    <row r="882" spans="1:7">
      <c r="A882" s="30" t="s">
        <v>2085</v>
      </c>
      <c r="B882" s="31" t="s">
        <v>2086</v>
      </c>
      <c r="C882" s="32" t="s">
        <v>143</v>
      </c>
      <c r="D882" s="33">
        <v>0.99</v>
      </c>
      <c r="E882" s="33">
        <v>16.11</v>
      </c>
      <c r="F882" s="33">
        <v>17.100000000000001</v>
      </c>
      <c r="G882" s="6">
        <v>15</v>
      </c>
    </row>
    <row r="883" spans="1:7" ht="30">
      <c r="A883" s="30" t="s">
        <v>2087</v>
      </c>
      <c r="B883" s="31" t="s">
        <v>2088</v>
      </c>
      <c r="C883" s="32" t="s">
        <v>143</v>
      </c>
      <c r="D883" s="33">
        <v>13.73</v>
      </c>
      <c r="E883" s="33">
        <v>20.14</v>
      </c>
      <c r="F883" s="33">
        <v>33.869999999999997</v>
      </c>
      <c r="G883" s="6">
        <v>15</v>
      </c>
    </row>
    <row r="884" spans="1:7">
      <c r="A884" s="30" t="s">
        <v>2089</v>
      </c>
      <c r="B884" s="31" t="s">
        <v>2090</v>
      </c>
      <c r="C884" s="32" t="s">
        <v>143</v>
      </c>
      <c r="D884" s="33">
        <v>21.75</v>
      </c>
      <c r="E884" s="33">
        <v>20.14</v>
      </c>
      <c r="F884" s="33">
        <v>41.89</v>
      </c>
      <c r="G884" s="6">
        <v>15</v>
      </c>
    </row>
    <row r="885" spans="1:7">
      <c r="A885" s="30" t="s">
        <v>2091</v>
      </c>
      <c r="B885" s="31" t="s">
        <v>2092</v>
      </c>
      <c r="C885" s="32"/>
      <c r="D885" s="33"/>
      <c r="E885" s="33"/>
      <c r="F885" s="33"/>
    </row>
    <row r="886" spans="1:7" ht="30">
      <c r="A886" s="30" t="s">
        <v>2093</v>
      </c>
      <c r="B886" s="31" t="s">
        <v>2094</v>
      </c>
      <c r="C886" s="32" t="s">
        <v>135</v>
      </c>
      <c r="D886" s="33">
        <v>40.32</v>
      </c>
      <c r="E886" s="33">
        <v>20.14</v>
      </c>
      <c r="F886" s="33">
        <v>60.46</v>
      </c>
      <c r="G886" s="6">
        <v>15</v>
      </c>
    </row>
    <row r="887" spans="1:7" ht="30">
      <c r="A887" s="30" t="s">
        <v>2095</v>
      </c>
      <c r="B887" s="31" t="s">
        <v>2096</v>
      </c>
      <c r="C887" s="32" t="s">
        <v>135</v>
      </c>
      <c r="D887" s="33">
        <v>61.63</v>
      </c>
      <c r="E887" s="33">
        <v>20.14</v>
      </c>
      <c r="F887" s="33">
        <v>81.77</v>
      </c>
      <c r="G887" s="6">
        <v>15</v>
      </c>
    </row>
    <row r="888" spans="1:7" ht="30">
      <c r="A888" s="30" t="s">
        <v>2097</v>
      </c>
      <c r="B888" s="31" t="s">
        <v>2098</v>
      </c>
      <c r="C888" s="32" t="s">
        <v>135</v>
      </c>
      <c r="D888" s="33">
        <v>151.41999999999999</v>
      </c>
      <c r="E888" s="33">
        <v>20.14</v>
      </c>
      <c r="F888" s="33">
        <v>171.56</v>
      </c>
      <c r="G888" s="6">
        <v>15</v>
      </c>
    </row>
    <row r="889" spans="1:7" ht="30">
      <c r="A889" s="30" t="s">
        <v>2099</v>
      </c>
      <c r="B889" s="31" t="s">
        <v>2100</v>
      </c>
      <c r="C889" s="32" t="s">
        <v>135</v>
      </c>
      <c r="D889" s="33">
        <v>160.81</v>
      </c>
      <c r="E889" s="33">
        <v>20.14</v>
      </c>
      <c r="F889" s="33">
        <v>180.95</v>
      </c>
      <c r="G889" s="6">
        <v>15</v>
      </c>
    </row>
    <row r="890" spans="1:7" ht="30">
      <c r="A890" s="30" t="s">
        <v>2101</v>
      </c>
      <c r="B890" s="31" t="s">
        <v>2102</v>
      </c>
      <c r="C890" s="32" t="s">
        <v>143</v>
      </c>
      <c r="D890" s="33">
        <v>84.52</v>
      </c>
      <c r="E890" s="33">
        <v>10.07</v>
      </c>
      <c r="F890" s="33">
        <v>94.59</v>
      </c>
      <c r="G890" s="6">
        <v>15</v>
      </c>
    </row>
    <row r="891" spans="1:7" ht="30">
      <c r="A891" s="30" t="s">
        <v>2103</v>
      </c>
      <c r="B891" s="31" t="s">
        <v>2104</v>
      </c>
      <c r="C891" s="32" t="s">
        <v>143</v>
      </c>
      <c r="D891" s="33">
        <v>79.27</v>
      </c>
      <c r="E891" s="33">
        <v>10.07</v>
      </c>
      <c r="F891" s="33">
        <v>89.34</v>
      </c>
      <c r="G891" s="6">
        <v>15</v>
      </c>
    </row>
    <row r="892" spans="1:7" ht="30">
      <c r="A892" s="30" t="s">
        <v>2105</v>
      </c>
      <c r="B892" s="31" t="s">
        <v>2106</v>
      </c>
      <c r="C892" s="32" t="s">
        <v>143</v>
      </c>
      <c r="D892" s="33">
        <v>112.29</v>
      </c>
      <c r="E892" s="33">
        <v>10.07</v>
      </c>
      <c r="F892" s="33">
        <v>122.36</v>
      </c>
      <c r="G892" s="6">
        <v>15</v>
      </c>
    </row>
    <row r="893" spans="1:7" ht="30">
      <c r="A893" s="30" t="s">
        <v>2107</v>
      </c>
      <c r="B893" s="31" t="s">
        <v>2108</v>
      </c>
      <c r="C893" s="32" t="s">
        <v>143</v>
      </c>
      <c r="D893" s="33">
        <v>173.13</v>
      </c>
      <c r="E893" s="33">
        <v>10.07</v>
      </c>
      <c r="F893" s="33">
        <v>183.2</v>
      </c>
      <c r="G893" s="6">
        <v>15</v>
      </c>
    </row>
    <row r="894" spans="1:7" ht="30">
      <c r="A894" s="30" t="s">
        <v>2109</v>
      </c>
      <c r="B894" s="31" t="s">
        <v>2110</v>
      </c>
      <c r="C894" s="32" t="s">
        <v>143</v>
      </c>
      <c r="D894" s="33">
        <v>56.17</v>
      </c>
      <c r="E894" s="33">
        <v>10.07</v>
      </c>
      <c r="F894" s="33">
        <v>66.239999999999995</v>
      </c>
      <c r="G894" s="6">
        <v>15</v>
      </c>
    </row>
    <row r="895" spans="1:7" ht="30">
      <c r="A895" s="30" t="s">
        <v>2111</v>
      </c>
      <c r="B895" s="31" t="s">
        <v>2112</v>
      </c>
      <c r="C895" s="32" t="s">
        <v>143</v>
      </c>
      <c r="D895" s="33">
        <v>106.19</v>
      </c>
      <c r="E895" s="33">
        <v>10.07</v>
      </c>
      <c r="F895" s="33">
        <v>116.26</v>
      </c>
      <c r="G895" s="6">
        <v>15</v>
      </c>
    </row>
    <row r="896" spans="1:7" ht="30">
      <c r="A896" s="30" t="s">
        <v>2113</v>
      </c>
      <c r="B896" s="31" t="s">
        <v>2114</v>
      </c>
      <c r="C896" s="32" t="s">
        <v>143</v>
      </c>
      <c r="D896" s="33">
        <v>72.5</v>
      </c>
      <c r="E896" s="33">
        <v>10.07</v>
      </c>
      <c r="F896" s="33">
        <v>82.57</v>
      </c>
      <c r="G896" s="6">
        <v>15</v>
      </c>
    </row>
    <row r="897" spans="1:7">
      <c r="A897" s="30" t="s">
        <v>2115</v>
      </c>
      <c r="B897" s="31" t="s">
        <v>2116</v>
      </c>
      <c r="C897" s="32"/>
      <c r="D897" s="33"/>
      <c r="E897" s="33"/>
      <c r="F897" s="33"/>
    </row>
    <row r="898" spans="1:7" ht="30">
      <c r="A898" s="30" t="s">
        <v>2117</v>
      </c>
      <c r="B898" s="31" t="s">
        <v>2118</v>
      </c>
      <c r="C898" s="32" t="s">
        <v>135</v>
      </c>
      <c r="D898" s="33">
        <v>81.489999999999995</v>
      </c>
      <c r="E898" s="33">
        <v>32.729999999999997</v>
      </c>
      <c r="F898" s="33">
        <v>114.22</v>
      </c>
      <c r="G898" s="6">
        <v>15</v>
      </c>
    </row>
    <row r="899" spans="1:7">
      <c r="A899" s="30" t="s">
        <v>2119</v>
      </c>
      <c r="B899" s="31" t="s">
        <v>2120</v>
      </c>
      <c r="C899" s="32" t="s">
        <v>143</v>
      </c>
      <c r="D899" s="33">
        <v>106.71</v>
      </c>
      <c r="E899" s="33">
        <v>11.08</v>
      </c>
      <c r="F899" s="33">
        <v>117.79</v>
      </c>
      <c r="G899" s="6">
        <v>15</v>
      </c>
    </row>
    <row r="900" spans="1:7">
      <c r="A900" s="30" t="s">
        <v>2121</v>
      </c>
      <c r="B900" s="31" t="s">
        <v>2122</v>
      </c>
      <c r="C900" s="32"/>
      <c r="D900" s="33"/>
      <c r="E900" s="33"/>
      <c r="F900" s="33"/>
    </row>
    <row r="901" spans="1:7" ht="30">
      <c r="A901" s="30" t="s">
        <v>2123</v>
      </c>
      <c r="B901" s="31" t="s">
        <v>2124</v>
      </c>
      <c r="C901" s="32" t="s">
        <v>135</v>
      </c>
      <c r="D901" s="33">
        <v>87.54</v>
      </c>
      <c r="E901" s="33">
        <v>20.14</v>
      </c>
      <c r="F901" s="33">
        <v>107.68</v>
      </c>
      <c r="G901" s="6">
        <v>15</v>
      </c>
    </row>
    <row r="902" spans="1:7" ht="30">
      <c r="A902" s="30" t="s">
        <v>2125</v>
      </c>
      <c r="B902" s="31" t="s">
        <v>2126</v>
      </c>
      <c r="C902" s="32" t="s">
        <v>135</v>
      </c>
      <c r="D902" s="33">
        <v>175.15</v>
      </c>
      <c r="E902" s="33">
        <v>20.14</v>
      </c>
      <c r="F902" s="33">
        <v>195.29</v>
      </c>
      <c r="G902" s="6">
        <v>15</v>
      </c>
    </row>
    <row r="903" spans="1:7" ht="30">
      <c r="A903" s="30" t="s">
        <v>2127</v>
      </c>
      <c r="B903" s="31" t="s">
        <v>2128</v>
      </c>
      <c r="C903" s="32" t="s">
        <v>135</v>
      </c>
      <c r="D903" s="33">
        <v>166.4</v>
      </c>
      <c r="E903" s="33">
        <v>20.14</v>
      </c>
      <c r="F903" s="33">
        <v>186.54</v>
      </c>
      <c r="G903" s="6">
        <v>15</v>
      </c>
    </row>
    <row r="904" spans="1:7" ht="30">
      <c r="A904" s="30" t="s">
        <v>2129</v>
      </c>
      <c r="B904" s="31" t="s">
        <v>2130</v>
      </c>
      <c r="C904" s="32" t="s">
        <v>135</v>
      </c>
      <c r="D904" s="33">
        <v>83.41</v>
      </c>
      <c r="E904" s="33">
        <v>20.14</v>
      </c>
      <c r="F904" s="33">
        <v>103.55</v>
      </c>
      <c r="G904" s="6">
        <v>15</v>
      </c>
    </row>
    <row r="905" spans="1:7" ht="30">
      <c r="A905" s="30" t="s">
        <v>2131</v>
      </c>
      <c r="B905" s="31" t="s">
        <v>2132</v>
      </c>
      <c r="C905" s="32" t="s">
        <v>143</v>
      </c>
      <c r="D905" s="33">
        <v>63.5</v>
      </c>
      <c r="E905" s="33">
        <v>10.07</v>
      </c>
      <c r="F905" s="33">
        <v>73.569999999999993</v>
      </c>
      <c r="G905" s="6">
        <v>15</v>
      </c>
    </row>
    <row r="906" spans="1:7" ht="30">
      <c r="A906" s="30" t="s">
        <v>2133</v>
      </c>
      <c r="B906" s="31" t="s">
        <v>2134</v>
      </c>
      <c r="C906" s="32" t="s">
        <v>143</v>
      </c>
      <c r="D906" s="33">
        <v>67.55</v>
      </c>
      <c r="E906" s="33">
        <v>10.07</v>
      </c>
      <c r="F906" s="33">
        <v>77.62</v>
      </c>
      <c r="G906" s="6">
        <v>15</v>
      </c>
    </row>
    <row r="907" spans="1:7">
      <c r="A907" s="30" t="s">
        <v>2135</v>
      </c>
      <c r="B907" s="31" t="s">
        <v>2136</v>
      </c>
      <c r="C907" s="32"/>
      <c r="D907" s="33"/>
      <c r="E907" s="33"/>
      <c r="F907" s="33"/>
    </row>
    <row r="908" spans="1:7" ht="30">
      <c r="A908" s="30" t="s">
        <v>2137</v>
      </c>
      <c r="B908" s="31" t="s">
        <v>2138</v>
      </c>
      <c r="C908" s="32" t="s">
        <v>135</v>
      </c>
      <c r="D908" s="33">
        <v>243.65</v>
      </c>
      <c r="E908" s="33">
        <v>50.65</v>
      </c>
      <c r="F908" s="33">
        <v>294.3</v>
      </c>
      <c r="G908" s="6">
        <v>15</v>
      </c>
    </row>
    <row r="909" spans="1:7" ht="30">
      <c r="A909" s="30" t="s">
        <v>2139</v>
      </c>
      <c r="B909" s="31" t="s">
        <v>2140</v>
      </c>
      <c r="C909" s="32" t="s">
        <v>135</v>
      </c>
      <c r="D909" s="33">
        <v>154.15</v>
      </c>
      <c r="E909" s="33">
        <v>21.92</v>
      </c>
      <c r="F909" s="33">
        <v>176.07</v>
      </c>
      <c r="G909" s="6">
        <v>15</v>
      </c>
    </row>
    <row r="910" spans="1:7" ht="30">
      <c r="A910" s="30" t="s">
        <v>2141</v>
      </c>
      <c r="B910" s="31" t="s">
        <v>2142</v>
      </c>
      <c r="C910" s="32" t="s">
        <v>135</v>
      </c>
      <c r="D910" s="33">
        <v>127.08</v>
      </c>
      <c r="E910" s="33">
        <v>21.92</v>
      </c>
      <c r="F910" s="33">
        <v>149</v>
      </c>
      <c r="G910" s="6">
        <v>15</v>
      </c>
    </row>
    <row r="911" spans="1:7" ht="30">
      <c r="A911" s="30" t="s">
        <v>2143</v>
      </c>
      <c r="B911" s="31" t="s">
        <v>2144</v>
      </c>
      <c r="C911" s="32" t="s">
        <v>135</v>
      </c>
      <c r="D911" s="33">
        <v>118.98</v>
      </c>
      <c r="E911" s="33">
        <v>20.14</v>
      </c>
      <c r="F911" s="33">
        <v>139.12</v>
      </c>
      <c r="G911" s="6">
        <v>15</v>
      </c>
    </row>
    <row r="912" spans="1:7">
      <c r="A912" s="30" t="s">
        <v>2145</v>
      </c>
      <c r="B912" s="31" t="s">
        <v>2146</v>
      </c>
      <c r="C912" s="32"/>
      <c r="D912" s="33"/>
      <c r="E912" s="33"/>
      <c r="F912" s="33"/>
    </row>
    <row r="913" spans="1:7">
      <c r="A913" s="30" t="s">
        <v>2147</v>
      </c>
      <c r="B913" s="31" t="s">
        <v>2148</v>
      </c>
      <c r="C913" s="32" t="s">
        <v>135</v>
      </c>
      <c r="D913" s="33">
        <v>71.33</v>
      </c>
      <c r="E913" s="33">
        <v>20.14</v>
      </c>
      <c r="F913" s="33">
        <v>91.47</v>
      </c>
      <c r="G913" s="6">
        <v>15</v>
      </c>
    </row>
    <row r="914" spans="1:7" ht="30">
      <c r="A914" s="30" t="s">
        <v>2149</v>
      </c>
      <c r="B914" s="31" t="s">
        <v>2150</v>
      </c>
      <c r="C914" s="32" t="s">
        <v>135</v>
      </c>
      <c r="D914" s="33">
        <v>111.64</v>
      </c>
      <c r="E914" s="33">
        <v>20.14</v>
      </c>
      <c r="F914" s="33">
        <v>131.78</v>
      </c>
      <c r="G914" s="6">
        <v>15</v>
      </c>
    </row>
    <row r="915" spans="1:7">
      <c r="A915" s="30" t="s">
        <v>2151</v>
      </c>
      <c r="B915" s="31" t="s">
        <v>2152</v>
      </c>
      <c r="C915" s="32" t="s">
        <v>143</v>
      </c>
      <c r="D915" s="33">
        <v>162.91</v>
      </c>
      <c r="E915" s="33">
        <v>10.07</v>
      </c>
      <c r="F915" s="33">
        <v>172.98</v>
      </c>
      <c r="G915" s="6">
        <v>15</v>
      </c>
    </row>
    <row r="916" spans="1:7">
      <c r="A916" s="30" t="s">
        <v>2153</v>
      </c>
      <c r="B916" s="31" t="s">
        <v>2154</v>
      </c>
      <c r="C916" s="32"/>
      <c r="D916" s="33"/>
      <c r="E916" s="33"/>
      <c r="F916" s="33"/>
    </row>
    <row r="917" spans="1:7">
      <c r="A917" s="30" t="s">
        <v>2155</v>
      </c>
      <c r="B917" s="31" t="s">
        <v>2156</v>
      </c>
      <c r="C917" s="32" t="s">
        <v>351</v>
      </c>
      <c r="D917" s="33">
        <v>74.05</v>
      </c>
      <c r="E917" s="33">
        <v>5.03</v>
      </c>
      <c r="F917" s="33">
        <v>79.08</v>
      </c>
      <c r="G917" s="6">
        <v>15</v>
      </c>
    </row>
    <row r="918" spans="1:7">
      <c r="A918" s="30" t="s">
        <v>2157</v>
      </c>
      <c r="B918" s="31" t="s">
        <v>2158</v>
      </c>
      <c r="C918" s="32" t="s">
        <v>351</v>
      </c>
      <c r="D918" s="33">
        <v>74.05</v>
      </c>
      <c r="E918" s="33">
        <v>5.03</v>
      </c>
      <c r="F918" s="33">
        <v>79.08</v>
      </c>
      <c r="G918" s="6">
        <v>15</v>
      </c>
    </row>
    <row r="919" spans="1:7">
      <c r="A919" s="30" t="s">
        <v>2159</v>
      </c>
      <c r="B919" s="31" t="s">
        <v>2160</v>
      </c>
      <c r="C919" s="32"/>
      <c r="D919" s="33"/>
      <c r="E919" s="33"/>
      <c r="F919" s="33"/>
    </row>
    <row r="920" spans="1:7">
      <c r="A920" s="30" t="s">
        <v>2161</v>
      </c>
      <c r="B920" s="31" t="s">
        <v>2162</v>
      </c>
      <c r="C920" s="32" t="s">
        <v>135</v>
      </c>
      <c r="D920" s="33">
        <v>933.98</v>
      </c>
      <c r="E920" s="33"/>
      <c r="F920" s="33">
        <v>933.98</v>
      </c>
      <c r="G920" s="6">
        <v>15</v>
      </c>
    </row>
    <row r="921" spans="1:7">
      <c r="A921" s="30" t="s">
        <v>2163</v>
      </c>
      <c r="B921" s="31" t="s">
        <v>2164</v>
      </c>
      <c r="C921" s="32"/>
      <c r="D921" s="33"/>
      <c r="E921" s="33"/>
      <c r="F921" s="33"/>
    </row>
    <row r="922" spans="1:7" ht="30">
      <c r="A922" s="30" t="s">
        <v>2165</v>
      </c>
      <c r="B922" s="31" t="s">
        <v>2166</v>
      </c>
      <c r="C922" s="32" t="s">
        <v>135</v>
      </c>
      <c r="D922" s="33">
        <v>129.09</v>
      </c>
      <c r="E922" s="33">
        <v>102.71</v>
      </c>
      <c r="F922" s="33">
        <v>231.8</v>
      </c>
      <c r="G922" s="6">
        <v>15</v>
      </c>
    </row>
    <row r="923" spans="1:7">
      <c r="A923" s="30" t="s">
        <v>2167</v>
      </c>
      <c r="B923" s="31" t="s">
        <v>2168</v>
      </c>
      <c r="C923" s="32" t="s">
        <v>135</v>
      </c>
      <c r="D923" s="33">
        <v>174.36</v>
      </c>
      <c r="E923" s="33">
        <v>92.45</v>
      </c>
      <c r="F923" s="33">
        <v>266.81</v>
      </c>
      <c r="G923" s="6">
        <v>15</v>
      </c>
    </row>
    <row r="924" spans="1:7" ht="30">
      <c r="A924" s="30" t="s">
        <v>2169</v>
      </c>
      <c r="B924" s="31" t="s">
        <v>2170</v>
      </c>
      <c r="C924" s="32" t="s">
        <v>135</v>
      </c>
      <c r="D924" s="33">
        <v>185.2</v>
      </c>
      <c r="E924" s="33">
        <v>102.71</v>
      </c>
      <c r="F924" s="33">
        <v>287.91000000000003</v>
      </c>
      <c r="G924" s="6">
        <v>15</v>
      </c>
    </row>
    <row r="925" spans="1:7">
      <c r="A925" s="30" t="s">
        <v>2171</v>
      </c>
      <c r="B925" s="31" t="s">
        <v>2172</v>
      </c>
      <c r="C925" s="32"/>
      <c r="D925" s="33"/>
      <c r="E925" s="33"/>
      <c r="F925" s="33"/>
    </row>
    <row r="926" spans="1:7">
      <c r="A926" s="30" t="s">
        <v>2173</v>
      </c>
      <c r="B926" s="31" t="s">
        <v>2174</v>
      </c>
      <c r="C926" s="32" t="s">
        <v>143</v>
      </c>
      <c r="D926" s="33">
        <v>57.48</v>
      </c>
      <c r="E926" s="33">
        <v>61.41</v>
      </c>
      <c r="F926" s="33">
        <v>118.89</v>
      </c>
      <c r="G926" s="6">
        <v>15</v>
      </c>
    </row>
    <row r="927" spans="1:7">
      <c r="A927" s="30" t="s">
        <v>2175</v>
      </c>
      <c r="B927" s="31" t="s">
        <v>2176</v>
      </c>
      <c r="C927" s="32" t="s">
        <v>143</v>
      </c>
      <c r="D927" s="33">
        <v>88.67</v>
      </c>
      <c r="E927" s="33">
        <v>72.58</v>
      </c>
      <c r="F927" s="33">
        <v>161.25</v>
      </c>
      <c r="G927" s="6">
        <v>15</v>
      </c>
    </row>
    <row r="928" spans="1:7">
      <c r="A928" s="30" t="s">
        <v>2177</v>
      </c>
      <c r="B928" s="31" t="s">
        <v>2178</v>
      </c>
      <c r="C928" s="32" t="s">
        <v>143</v>
      </c>
      <c r="D928" s="33">
        <v>165.59</v>
      </c>
      <c r="E928" s="33">
        <v>78.16</v>
      </c>
      <c r="F928" s="33">
        <v>243.75</v>
      </c>
      <c r="G928" s="6">
        <v>15</v>
      </c>
    </row>
    <row r="929" spans="1:7">
      <c r="A929" s="30" t="s">
        <v>2179</v>
      </c>
      <c r="B929" s="31" t="s">
        <v>2180</v>
      </c>
      <c r="C929" s="32" t="s">
        <v>143</v>
      </c>
      <c r="D929" s="33">
        <v>44.07</v>
      </c>
      <c r="E929" s="33">
        <v>61.41</v>
      </c>
      <c r="F929" s="33">
        <v>105.48</v>
      </c>
      <c r="G929" s="6">
        <v>15</v>
      </c>
    </row>
    <row r="930" spans="1:7">
      <c r="A930" s="30" t="s">
        <v>2181</v>
      </c>
      <c r="B930" s="31" t="s">
        <v>2182</v>
      </c>
      <c r="C930" s="32" t="s">
        <v>143</v>
      </c>
      <c r="D930" s="33">
        <v>67.83</v>
      </c>
      <c r="E930" s="33">
        <v>72.58</v>
      </c>
      <c r="F930" s="33">
        <v>140.41</v>
      </c>
      <c r="G930" s="6">
        <v>15</v>
      </c>
    </row>
    <row r="931" spans="1:7">
      <c r="A931" s="30" t="s">
        <v>2183</v>
      </c>
      <c r="B931" s="31" t="s">
        <v>2184</v>
      </c>
      <c r="C931" s="32" t="s">
        <v>143</v>
      </c>
      <c r="D931" s="33">
        <v>84.35</v>
      </c>
      <c r="E931" s="33">
        <v>53.03</v>
      </c>
      <c r="F931" s="33">
        <v>137.38</v>
      </c>
      <c r="G931" s="6">
        <v>15</v>
      </c>
    </row>
    <row r="932" spans="1:7">
      <c r="A932" s="30" t="s">
        <v>2185</v>
      </c>
      <c r="B932" s="31" t="s">
        <v>2186</v>
      </c>
      <c r="C932" s="32" t="s">
        <v>351</v>
      </c>
      <c r="D932" s="33">
        <v>15.29</v>
      </c>
      <c r="E932" s="33">
        <v>1.59</v>
      </c>
      <c r="F932" s="33">
        <v>16.88</v>
      </c>
      <c r="G932" s="6">
        <v>15</v>
      </c>
    </row>
    <row r="933" spans="1:7">
      <c r="A933" s="30" t="s">
        <v>2187</v>
      </c>
      <c r="B933" s="31" t="s">
        <v>2188</v>
      </c>
      <c r="C933" s="32" t="s">
        <v>351</v>
      </c>
      <c r="D933" s="33">
        <v>18.09</v>
      </c>
      <c r="E933" s="33">
        <v>2.27</v>
      </c>
      <c r="F933" s="33">
        <v>20.36</v>
      </c>
      <c r="G933" s="6">
        <v>15</v>
      </c>
    </row>
    <row r="934" spans="1:7">
      <c r="A934" s="30" t="s">
        <v>2189</v>
      </c>
      <c r="B934" s="31" t="s">
        <v>2190</v>
      </c>
      <c r="C934" s="32" t="s">
        <v>351</v>
      </c>
      <c r="D934" s="33">
        <v>19.62</v>
      </c>
      <c r="E934" s="33">
        <v>3.18</v>
      </c>
      <c r="F934" s="33">
        <v>22.8</v>
      </c>
      <c r="G934" s="6">
        <v>15</v>
      </c>
    </row>
    <row r="935" spans="1:7">
      <c r="A935" s="30" t="s">
        <v>2191</v>
      </c>
      <c r="B935" s="31" t="s">
        <v>2192</v>
      </c>
      <c r="C935" s="32"/>
      <c r="D935" s="33"/>
      <c r="E935" s="33"/>
      <c r="F935" s="33"/>
    </row>
    <row r="936" spans="1:7">
      <c r="A936" s="30" t="s">
        <v>2193</v>
      </c>
      <c r="B936" s="31" t="s">
        <v>2194</v>
      </c>
      <c r="C936" s="32" t="s">
        <v>143</v>
      </c>
      <c r="D936" s="33">
        <v>2.54</v>
      </c>
      <c r="E936" s="33">
        <v>20.14</v>
      </c>
      <c r="F936" s="33">
        <v>22.68</v>
      </c>
      <c r="G936" s="6">
        <v>15</v>
      </c>
    </row>
    <row r="937" spans="1:7">
      <c r="A937" s="30" t="s">
        <v>2195</v>
      </c>
      <c r="B937" s="31" t="s">
        <v>2196</v>
      </c>
      <c r="C937" s="32" t="s">
        <v>135</v>
      </c>
      <c r="D937" s="33"/>
      <c r="E937" s="33">
        <v>54.8</v>
      </c>
      <c r="F937" s="33">
        <v>54.8</v>
      </c>
      <c r="G937" s="6">
        <v>15</v>
      </c>
    </row>
    <row r="938" spans="1:7">
      <c r="A938" s="30" t="s">
        <v>2197</v>
      </c>
      <c r="B938" s="31" t="s">
        <v>2198</v>
      </c>
      <c r="C938" s="32" t="s">
        <v>135</v>
      </c>
      <c r="D938" s="33"/>
      <c r="E938" s="33">
        <v>54.8</v>
      </c>
      <c r="F938" s="33">
        <v>54.8</v>
      </c>
      <c r="G938" s="6">
        <v>15</v>
      </c>
    </row>
    <row r="939" spans="1:7" ht="30">
      <c r="A939" s="30" t="s">
        <v>2199</v>
      </c>
      <c r="B939" s="31" t="s">
        <v>2200</v>
      </c>
      <c r="C939" s="32" t="s">
        <v>135</v>
      </c>
      <c r="D939" s="33"/>
      <c r="E939" s="33">
        <v>25.18</v>
      </c>
      <c r="F939" s="33">
        <v>25.18</v>
      </c>
      <c r="G939" s="6">
        <v>15</v>
      </c>
    </row>
    <row r="940" spans="1:7">
      <c r="A940" s="30" t="s">
        <v>2201</v>
      </c>
      <c r="B940" s="31" t="s">
        <v>2202</v>
      </c>
      <c r="C940" s="32" t="s">
        <v>135</v>
      </c>
      <c r="D940" s="33"/>
      <c r="E940" s="33">
        <v>36.53</v>
      </c>
      <c r="F940" s="33">
        <v>36.53</v>
      </c>
      <c r="G940" s="6">
        <v>15</v>
      </c>
    </row>
    <row r="941" spans="1:7" ht="30">
      <c r="A941" s="30" t="s">
        <v>2203</v>
      </c>
      <c r="B941" s="31" t="s">
        <v>2204</v>
      </c>
      <c r="C941" s="32" t="s">
        <v>135</v>
      </c>
      <c r="D941" s="33">
        <v>3.24</v>
      </c>
      <c r="E941" s="33">
        <v>20.14</v>
      </c>
      <c r="F941" s="33">
        <v>23.38</v>
      </c>
      <c r="G941" s="6">
        <v>15</v>
      </c>
    </row>
    <row r="942" spans="1:7" ht="30">
      <c r="A942" s="30" t="s">
        <v>2205</v>
      </c>
      <c r="B942" s="31" t="s">
        <v>2206</v>
      </c>
      <c r="C942" s="32" t="s">
        <v>135</v>
      </c>
      <c r="D942" s="33">
        <v>9.7200000000000006</v>
      </c>
      <c r="E942" s="33">
        <v>20.14</v>
      </c>
      <c r="F942" s="33">
        <v>29.86</v>
      </c>
      <c r="G942" s="6">
        <v>15</v>
      </c>
    </row>
    <row r="943" spans="1:7">
      <c r="A943" s="30" t="s">
        <v>2207</v>
      </c>
      <c r="B943" s="31" t="s">
        <v>2208</v>
      </c>
      <c r="C943" s="32"/>
      <c r="D943" s="33"/>
      <c r="E943" s="33"/>
      <c r="F943" s="33"/>
    </row>
    <row r="944" spans="1:7">
      <c r="A944" s="30" t="s">
        <v>2209</v>
      </c>
      <c r="B944" s="31" t="s">
        <v>2210</v>
      </c>
      <c r="C944" s="32"/>
      <c r="D944" s="33"/>
      <c r="E944" s="33"/>
      <c r="F944" s="33"/>
    </row>
    <row r="945" spans="1:7">
      <c r="A945" s="30" t="s">
        <v>2211</v>
      </c>
      <c r="B945" s="31" t="s">
        <v>2212</v>
      </c>
      <c r="C945" s="32" t="s">
        <v>482</v>
      </c>
      <c r="D945" s="33">
        <v>1065.3900000000001</v>
      </c>
      <c r="E945" s="33">
        <v>358.88</v>
      </c>
      <c r="F945" s="33">
        <v>1424.27</v>
      </c>
      <c r="G945" s="6">
        <v>15</v>
      </c>
    </row>
    <row r="946" spans="1:7">
      <c r="A946" s="30" t="s">
        <v>2213</v>
      </c>
      <c r="B946" s="31" t="s">
        <v>2214</v>
      </c>
      <c r="C946" s="32" t="s">
        <v>482</v>
      </c>
      <c r="D946" s="33">
        <v>466.01</v>
      </c>
      <c r="E946" s="33">
        <v>358.88</v>
      </c>
      <c r="F946" s="33">
        <v>824.89</v>
      </c>
      <c r="G946" s="6">
        <v>15</v>
      </c>
    </row>
    <row r="947" spans="1:7">
      <c r="A947" s="30" t="s">
        <v>2215</v>
      </c>
      <c r="B947" s="31" t="s">
        <v>2216</v>
      </c>
      <c r="C947" s="32" t="s">
        <v>482</v>
      </c>
      <c r="D947" s="33">
        <v>422.13</v>
      </c>
      <c r="E947" s="33">
        <v>358.88</v>
      </c>
      <c r="F947" s="33">
        <v>781.01</v>
      </c>
      <c r="G947" s="6">
        <v>15</v>
      </c>
    </row>
    <row r="948" spans="1:7">
      <c r="A948" s="30" t="s">
        <v>2217</v>
      </c>
      <c r="B948" s="31" t="s">
        <v>2218</v>
      </c>
      <c r="C948" s="32" t="s">
        <v>135</v>
      </c>
      <c r="D948" s="33">
        <v>3.98</v>
      </c>
      <c r="E948" s="33">
        <v>27.94</v>
      </c>
      <c r="F948" s="33">
        <v>31.92</v>
      </c>
      <c r="G948" s="6">
        <v>15</v>
      </c>
    </row>
    <row r="949" spans="1:7" ht="30">
      <c r="A949" s="30" t="s">
        <v>2219</v>
      </c>
      <c r="B949" s="31" t="s">
        <v>2220</v>
      </c>
      <c r="C949" s="32" t="s">
        <v>135</v>
      </c>
      <c r="D949" s="33">
        <v>9.24</v>
      </c>
      <c r="E949" s="33">
        <v>27.45</v>
      </c>
      <c r="F949" s="33">
        <v>36.69</v>
      </c>
      <c r="G949" s="6">
        <v>15</v>
      </c>
    </row>
    <row r="950" spans="1:7">
      <c r="A950" s="30" t="s">
        <v>2221</v>
      </c>
      <c r="B950" s="31" t="s">
        <v>2222</v>
      </c>
      <c r="C950" s="32" t="s">
        <v>482</v>
      </c>
      <c r="D950" s="33">
        <v>1173.21</v>
      </c>
      <c r="E950" s="33">
        <v>358.88</v>
      </c>
      <c r="F950" s="33">
        <v>1532.09</v>
      </c>
      <c r="G950" s="6">
        <v>15</v>
      </c>
    </row>
    <row r="951" spans="1:7">
      <c r="A951" s="30" t="s">
        <v>2223</v>
      </c>
      <c r="B951" s="31" t="s">
        <v>2224</v>
      </c>
      <c r="C951" s="32"/>
      <c r="D951" s="33"/>
      <c r="E951" s="33"/>
      <c r="F951" s="33"/>
    </row>
    <row r="952" spans="1:7">
      <c r="A952" s="30" t="s">
        <v>2225</v>
      </c>
      <c r="B952" s="31" t="s">
        <v>2226</v>
      </c>
      <c r="C952" s="32" t="s">
        <v>135</v>
      </c>
      <c r="D952" s="33">
        <v>2.33</v>
      </c>
      <c r="E952" s="33">
        <v>5.31</v>
      </c>
      <c r="F952" s="33">
        <v>7.64</v>
      </c>
      <c r="G952" s="6">
        <v>15</v>
      </c>
    </row>
    <row r="953" spans="1:7">
      <c r="A953" s="30" t="s">
        <v>2227</v>
      </c>
      <c r="B953" s="31" t="s">
        <v>2228</v>
      </c>
      <c r="C953" s="32" t="s">
        <v>135</v>
      </c>
      <c r="D953" s="33">
        <v>1.5</v>
      </c>
      <c r="E953" s="33">
        <v>5.31</v>
      </c>
      <c r="F953" s="33">
        <v>6.81</v>
      </c>
      <c r="G953" s="6">
        <v>15</v>
      </c>
    </row>
    <row r="954" spans="1:7">
      <c r="A954" s="30" t="s">
        <v>2229</v>
      </c>
      <c r="B954" s="31" t="s">
        <v>2230</v>
      </c>
      <c r="C954" s="32" t="s">
        <v>135</v>
      </c>
      <c r="D954" s="33">
        <v>7.45</v>
      </c>
      <c r="E954" s="33">
        <v>5.31</v>
      </c>
      <c r="F954" s="33">
        <v>12.76</v>
      </c>
      <c r="G954" s="6">
        <v>15</v>
      </c>
    </row>
    <row r="955" spans="1:7">
      <c r="A955" s="30" t="s">
        <v>2231</v>
      </c>
      <c r="B955" s="31" t="s">
        <v>2232</v>
      </c>
      <c r="C955" s="32" t="s">
        <v>135</v>
      </c>
      <c r="D955" s="33">
        <v>2.38</v>
      </c>
      <c r="E955" s="33">
        <v>7.76</v>
      </c>
      <c r="F955" s="33">
        <v>10.14</v>
      </c>
      <c r="G955" s="6">
        <v>15</v>
      </c>
    </row>
    <row r="956" spans="1:7">
      <c r="A956" s="30" t="s">
        <v>2233</v>
      </c>
      <c r="B956" s="31" t="s">
        <v>2234</v>
      </c>
      <c r="C956" s="32" t="s">
        <v>135</v>
      </c>
      <c r="D956" s="33">
        <v>4.1500000000000004</v>
      </c>
      <c r="E956" s="33">
        <v>8.24</v>
      </c>
      <c r="F956" s="33">
        <v>12.39</v>
      </c>
      <c r="G956" s="6">
        <v>15</v>
      </c>
    </row>
    <row r="957" spans="1:7">
      <c r="A957" s="30" t="s">
        <v>2235</v>
      </c>
      <c r="B957" s="31" t="s">
        <v>2236</v>
      </c>
      <c r="C957" s="32" t="s">
        <v>135</v>
      </c>
      <c r="D957" s="33">
        <v>9.9600000000000009</v>
      </c>
      <c r="E957" s="33">
        <v>14.61</v>
      </c>
      <c r="F957" s="33">
        <v>24.57</v>
      </c>
      <c r="G957" s="6">
        <v>15</v>
      </c>
    </row>
    <row r="958" spans="1:7">
      <c r="A958" s="30" t="s">
        <v>2237</v>
      </c>
      <c r="B958" s="31" t="s">
        <v>2238</v>
      </c>
      <c r="C958" s="32" t="s">
        <v>135</v>
      </c>
      <c r="D958" s="33">
        <v>9.9600000000000009</v>
      </c>
      <c r="E958" s="33">
        <v>20.14</v>
      </c>
      <c r="F958" s="33">
        <v>30.1</v>
      </c>
      <c r="G958" s="6">
        <v>15</v>
      </c>
    </row>
    <row r="959" spans="1:7">
      <c r="A959" s="30" t="s">
        <v>2239</v>
      </c>
      <c r="B959" s="31" t="s">
        <v>2240</v>
      </c>
      <c r="C959" s="32" t="s">
        <v>135</v>
      </c>
      <c r="D959" s="33">
        <v>47.6</v>
      </c>
      <c r="E959" s="33">
        <v>12.59</v>
      </c>
      <c r="F959" s="33">
        <v>60.19</v>
      </c>
      <c r="G959" s="6">
        <v>15</v>
      </c>
    </row>
    <row r="960" spans="1:7">
      <c r="A960" s="30" t="s">
        <v>2241</v>
      </c>
      <c r="B960" s="31" t="s">
        <v>2242</v>
      </c>
      <c r="C960" s="32" t="s">
        <v>135</v>
      </c>
      <c r="D960" s="33">
        <v>1.99</v>
      </c>
      <c r="E960" s="33">
        <v>12.59</v>
      </c>
      <c r="F960" s="33">
        <v>14.58</v>
      </c>
      <c r="G960" s="6">
        <v>15</v>
      </c>
    </row>
    <row r="961" spans="1:7">
      <c r="A961" s="30" t="s">
        <v>2243</v>
      </c>
      <c r="B961" s="31" t="s">
        <v>2244</v>
      </c>
      <c r="C961" s="32" t="s">
        <v>135</v>
      </c>
      <c r="D961" s="33">
        <v>9.58</v>
      </c>
      <c r="E961" s="33">
        <v>32.729999999999997</v>
      </c>
      <c r="F961" s="33">
        <v>42.31</v>
      </c>
      <c r="G961" s="6">
        <v>15</v>
      </c>
    </row>
    <row r="962" spans="1:7">
      <c r="A962" s="30" t="s">
        <v>2245</v>
      </c>
      <c r="B962" s="31" t="s">
        <v>2246</v>
      </c>
      <c r="C962" s="32"/>
      <c r="D962" s="33"/>
      <c r="E962" s="33"/>
      <c r="F962" s="33"/>
    </row>
    <row r="963" spans="1:7">
      <c r="A963" s="30" t="s">
        <v>2247</v>
      </c>
      <c r="B963" s="31" t="s">
        <v>2248</v>
      </c>
      <c r="C963" s="32" t="s">
        <v>135</v>
      </c>
      <c r="D963" s="33">
        <v>9.32</v>
      </c>
      <c r="E963" s="33">
        <v>27.69</v>
      </c>
      <c r="F963" s="33">
        <v>37.01</v>
      </c>
      <c r="G963" s="6">
        <v>15</v>
      </c>
    </row>
    <row r="964" spans="1:7">
      <c r="A964" s="30" t="s">
        <v>2249</v>
      </c>
      <c r="B964" s="31" t="s">
        <v>2250</v>
      </c>
      <c r="C964" s="32" t="s">
        <v>135</v>
      </c>
      <c r="D964" s="33">
        <v>9.93</v>
      </c>
      <c r="E964" s="33">
        <v>32.729999999999997</v>
      </c>
      <c r="F964" s="33">
        <v>42.66</v>
      </c>
      <c r="G964" s="6">
        <v>15</v>
      </c>
    </row>
    <row r="965" spans="1:7">
      <c r="A965" s="30" t="s">
        <v>2251</v>
      </c>
      <c r="B965" s="31" t="s">
        <v>2252</v>
      </c>
      <c r="C965" s="32" t="s">
        <v>135</v>
      </c>
      <c r="D965" s="33">
        <v>28.23</v>
      </c>
      <c r="E965" s="33">
        <v>32.729999999999997</v>
      </c>
      <c r="F965" s="33">
        <v>60.96</v>
      </c>
      <c r="G965" s="6">
        <v>15</v>
      </c>
    </row>
    <row r="966" spans="1:7">
      <c r="A966" s="30" t="s">
        <v>2253</v>
      </c>
      <c r="B966" s="31" t="s">
        <v>2254</v>
      </c>
      <c r="C966" s="32" t="s">
        <v>135</v>
      </c>
      <c r="D966" s="33">
        <v>9.32</v>
      </c>
      <c r="E966" s="33">
        <v>20.14</v>
      </c>
      <c r="F966" s="33">
        <v>29.46</v>
      </c>
      <c r="G966" s="6">
        <v>15</v>
      </c>
    </row>
    <row r="967" spans="1:7">
      <c r="A967" s="30" t="s">
        <v>2255</v>
      </c>
      <c r="B967" s="31" t="s">
        <v>2256</v>
      </c>
      <c r="C967" s="32" t="s">
        <v>135</v>
      </c>
      <c r="D967" s="33">
        <v>9.32</v>
      </c>
      <c r="E967" s="33">
        <v>35.25</v>
      </c>
      <c r="F967" s="33">
        <v>44.57</v>
      </c>
      <c r="G967" s="6">
        <v>15</v>
      </c>
    </row>
    <row r="968" spans="1:7">
      <c r="A968" s="30" t="s">
        <v>2257</v>
      </c>
      <c r="B968" s="31" t="s">
        <v>2258</v>
      </c>
      <c r="C968" s="32" t="s">
        <v>143</v>
      </c>
      <c r="D968" s="33">
        <v>6.71</v>
      </c>
      <c r="E968" s="33">
        <v>57.02</v>
      </c>
      <c r="F968" s="33">
        <v>63.73</v>
      </c>
      <c r="G968" s="6">
        <v>15</v>
      </c>
    </row>
    <row r="969" spans="1:7" ht="30">
      <c r="A969" s="30" t="s">
        <v>2259</v>
      </c>
      <c r="B969" s="31" t="s">
        <v>2260</v>
      </c>
      <c r="C969" s="32" t="s">
        <v>143</v>
      </c>
      <c r="D969" s="33">
        <v>1.24</v>
      </c>
      <c r="E969" s="33">
        <v>26.54</v>
      </c>
      <c r="F969" s="33">
        <v>27.78</v>
      </c>
      <c r="G969" s="6">
        <v>15</v>
      </c>
    </row>
    <row r="970" spans="1:7" ht="30">
      <c r="A970" s="30" t="s">
        <v>2261</v>
      </c>
      <c r="B970" s="31" t="s">
        <v>2262</v>
      </c>
      <c r="C970" s="32" t="s">
        <v>143</v>
      </c>
      <c r="D970" s="33">
        <v>1.42</v>
      </c>
      <c r="E970" s="33">
        <v>26.54</v>
      </c>
      <c r="F970" s="33">
        <v>27.96</v>
      </c>
      <c r="G970" s="6">
        <v>15</v>
      </c>
    </row>
    <row r="971" spans="1:7" ht="30">
      <c r="A971" s="30" t="s">
        <v>2263</v>
      </c>
      <c r="B971" s="31" t="s">
        <v>2264</v>
      </c>
      <c r="C971" s="32" t="s">
        <v>143</v>
      </c>
      <c r="D971" s="33">
        <v>1.67</v>
      </c>
      <c r="E971" s="33">
        <v>26.54</v>
      </c>
      <c r="F971" s="33">
        <v>28.21</v>
      </c>
      <c r="G971" s="6">
        <v>15</v>
      </c>
    </row>
    <row r="972" spans="1:7" ht="30">
      <c r="A972" s="30" t="s">
        <v>2265</v>
      </c>
      <c r="B972" s="31" t="s">
        <v>2266</v>
      </c>
      <c r="C972" s="32" t="s">
        <v>143</v>
      </c>
      <c r="D972" s="33">
        <v>2.13</v>
      </c>
      <c r="E972" s="33">
        <v>26.54</v>
      </c>
      <c r="F972" s="33">
        <v>28.67</v>
      </c>
      <c r="G972" s="6">
        <v>15</v>
      </c>
    </row>
    <row r="973" spans="1:7">
      <c r="A973" s="30" t="s">
        <v>2267</v>
      </c>
      <c r="B973" s="31" t="s">
        <v>2268</v>
      </c>
      <c r="C973" s="32"/>
      <c r="D973" s="33"/>
      <c r="E973" s="33"/>
      <c r="F973" s="33"/>
    </row>
    <row r="974" spans="1:7">
      <c r="A974" s="30" t="s">
        <v>2269</v>
      </c>
      <c r="B974" s="31" t="s">
        <v>2270</v>
      </c>
      <c r="C974" s="32" t="s">
        <v>135</v>
      </c>
      <c r="D974" s="33">
        <v>5.2</v>
      </c>
      <c r="E974" s="33">
        <v>16.739999999999998</v>
      </c>
      <c r="F974" s="33">
        <v>21.94</v>
      </c>
      <c r="G974" s="6">
        <v>15</v>
      </c>
    </row>
    <row r="975" spans="1:7">
      <c r="A975" s="30" t="s">
        <v>2271</v>
      </c>
      <c r="B975" s="31" t="s">
        <v>2272</v>
      </c>
      <c r="C975" s="32" t="s">
        <v>135</v>
      </c>
      <c r="D975" s="33">
        <v>7.28</v>
      </c>
      <c r="E975" s="33">
        <v>16.739999999999998</v>
      </c>
      <c r="F975" s="33">
        <v>24.02</v>
      </c>
      <c r="G975" s="6">
        <v>15</v>
      </c>
    </row>
    <row r="976" spans="1:7">
      <c r="A976" s="30" t="s">
        <v>2273</v>
      </c>
      <c r="B976" s="31" t="s">
        <v>2274</v>
      </c>
      <c r="C976" s="32"/>
      <c r="D976" s="33"/>
      <c r="E976" s="33"/>
      <c r="F976" s="33"/>
    </row>
    <row r="977" spans="1:7">
      <c r="A977" s="30" t="s">
        <v>2275</v>
      </c>
      <c r="B977" s="31" t="s">
        <v>2276</v>
      </c>
      <c r="C977" s="32" t="s">
        <v>482</v>
      </c>
      <c r="D977" s="33">
        <v>478.19</v>
      </c>
      <c r="E977" s="33">
        <v>483.26</v>
      </c>
      <c r="F977" s="33">
        <v>961.45</v>
      </c>
      <c r="G977" s="6">
        <v>15</v>
      </c>
    </row>
    <row r="978" spans="1:7" ht="30">
      <c r="A978" s="30" t="s">
        <v>2277</v>
      </c>
      <c r="B978" s="31" t="s">
        <v>2278</v>
      </c>
      <c r="C978" s="32" t="s">
        <v>482</v>
      </c>
      <c r="D978" s="33">
        <v>556.51</v>
      </c>
      <c r="E978" s="33">
        <v>483.26</v>
      </c>
      <c r="F978" s="33">
        <v>1039.77</v>
      </c>
      <c r="G978" s="6">
        <v>15</v>
      </c>
    </row>
    <row r="979" spans="1:7" ht="30">
      <c r="A979" s="30" t="s">
        <v>2279</v>
      </c>
      <c r="B979" s="31" t="s">
        <v>2280</v>
      </c>
      <c r="C979" s="32" t="s">
        <v>482</v>
      </c>
      <c r="D979" s="33">
        <v>595.41999999999996</v>
      </c>
      <c r="E979" s="33">
        <v>483.26</v>
      </c>
      <c r="F979" s="33">
        <v>1078.68</v>
      </c>
      <c r="G979" s="6">
        <v>15</v>
      </c>
    </row>
    <row r="980" spans="1:7">
      <c r="A980" s="30" t="s">
        <v>2281</v>
      </c>
      <c r="B980" s="31" t="s">
        <v>2282</v>
      </c>
      <c r="C980" s="32" t="s">
        <v>143</v>
      </c>
      <c r="D980" s="33">
        <v>27.16</v>
      </c>
      <c r="E980" s="33">
        <v>56.16</v>
      </c>
      <c r="F980" s="33">
        <v>83.32</v>
      </c>
      <c r="G980" s="6">
        <v>15</v>
      </c>
    </row>
    <row r="981" spans="1:7">
      <c r="A981" s="30" t="s">
        <v>2283</v>
      </c>
      <c r="B981" s="31" t="s">
        <v>2284</v>
      </c>
      <c r="C981" s="32" t="s">
        <v>143</v>
      </c>
      <c r="D981" s="33">
        <v>14.34</v>
      </c>
      <c r="E981" s="33">
        <v>76.45</v>
      </c>
      <c r="F981" s="33">
        <v>90.79</v>
      </c>
      <c r="G981" s="6">
        <v>15</v>
      </c>
    </row>
    <row r="982" spans="1:7">
      <c r="A982" s="30" t="s">
        <v>2285</v>
      </c>
      <c r="B982" s="31" t="s">
        <v>2286</v>
      </c>
      <c r="C982" s="32"/>
      <c r="D982" s="33"/>
      <c r="E982" s="33"/>
      <c r="F982" s="33"/>
    </row>
    <row r="983" spans="1:7">
      <c r="A983" s="30" t="s">
        <v>2287</v>
      </c>
      <c r="B983" s="31" t="s">
        <v>2288</v>
      </c>
      <c r="C983" s="32" t="s">
        <v>135</v>
      </c>
      <c r="D983" s="33">
        <v>93.57</v>
      </c>
      <c r="E983" s="33">
        <v>9.08</v>
      </c>
      <c r="F983" s="33">
        <v>102.65</v>
      </c>
      <c r="G983" s="6">
        <v>15</v>
      </c>
    </row>
    <row r="984" spans="1:7">
      <c r="A984" s="30" t="s">
        <v>2289</v>
      </c>
      <c r="B984" s="31" t="s">
        <v>2290</v>
      </c>
      <c r="C984" s="32" t="s">
        <v>143</v>
      </c>
      <c r="D984" s="33">
        <v>55.39</v>
      </c>
      <c r="E984" s="33">
        <v>2.27</v>
      </c>
      <c r="F984" s="33">
        <v>57.66</v>
      </c>
      <c r="G984" s="6">
        <v>15</v>
      </c>
    </row>
    <row r="985" spans="1:7">
      <c r="A985" s="30" t="s">
        <v>2291</v>
      </c>
      <c r="B985" s="31" t="s">
        <v>2292</v>
      </c>
      <c r="C985" s="32" t="s">
        <v>143</v>
      </c>
      <c r="D985" s="33">
        <v>94.05</v>
      </c>
      <c r="E985" s="33">
        <v>2.73</v>
      </c>
      <c r="F985" s="33">
        <v>96.78</v>
      </c>
      <c r="G985" s="6">
        <v>15</v>
      </c>
    </row>
    <row r="986" spans="1:7">
      <c r="A986" s="30" t="s">
        <v>2293</v>
      </c>
      <c r="B986" s="31" t="s">
        <v>2294</v>
      </c>
      <c r="C986" s="32" t="s">
        <v>143</v>
      </c>
      <c r="D986" s="33">
        <v>51.26</v>
      </c>
      <c r="E986" s="33">
        <v>4.54</v>
      </c>
      <c r="F986" s="33">
        <v>55.8</v>
      </c>
      <c r="G986" s="6">
        <v>15</v>
      </c>
    </row>
    <row r="987" spans="1:7" ht="30">
      <c r="A987" s="30" t="s">
        <v>2295</v>
      </c>
      <c r="B987" s="31" t="s">
        <v>2296</v>
      </c>
      <c r="C987" s="32" t="s">
        <v>143</v>
      </c>
      <c r="D987" s="33">
        <v>124.58</v>
      </c>
      <c r="E987" s="33">
        <v>0.55000000000000004</v>
      </c>
      <c r="F987" s="33">
        <v>125.13</v>
      </c>
      <c r="G987" s="6">
        <v>15</v>
      </c>
    </row>
    <row r="988" spans="1:7">
      <c r="A988" s="30" t="s">
        <v>2297</v>
      </c>
      <c r="B988" s="31" t="s">
        <v>2298</v>
      </c>
      <c r="C988" s="32" t="s">
        <v>135</v>
      </c>
      <c r="D988" s="33">
        <v>260.31</v>
      </c>
      <c r="E988" s="33">
        <v>5.45</v>
      </c>
      <c r="F988" s="33">
        <v>265.76</v>
      </c>
      <c r="G988" s="6">
        <v>15</v>
      </c>
    </row>
    <row r="989" spans="1:7">
      <c r="A989" s="30" t="s">
        <v>2299</v>
      </c>
      <c r="B989" s="31" t="s">
        <v>2300</v>
      </c>
      <c r="C989" s="32"/>
      <c r="D989" s="33"/>
      <c r="E989" s="33"/>
      <c r="F989" s="33"/>
    </row>
    <row r="990" spans="1:7">
      <c r="A990" s="30" t="s">
        <v>2301</v>
      </c>
      <c r="B990" s="31" t="s">
        <v>2302</v>
      </c>
      <c r="C990" s="32" t="s">
        <v>135</v>
      </c>
      <c r="D990" s="33">
        <v>92.75</v>
      </c>
      <c r="E990" s="33">
        <v>9.08</v>
      </c>
      <c r="F990" s="33">
        <v>101.83</v>
      </c>
      <c r="G990" s="6">
        <v>15</v>
      </c>
    </row>
    <row r="991" spans="1:7">
      <c r="A991" s="30" t="s">
        <v>2303</v>
      </c>
      <c r="B991" s="31" t="s">
        <v>2304</v>
      </c>
      <c r="C991" s="32" t="s">
        <v>143</v>
      </c>
      <c r="D991" s="33">
        <v>42.35</v>
      </c>
      <c r="E991" s="33">
        <v>2.27</v>
      </c>
      <c r="F991" s="33">
        <v>44.62</v>
      </c>
      <c r="G991" s="6">
        <v>15</v>
      </c>
    </row>
    <row r="992" spans="1:7">
      <c r="A992" s="30" t="s">
        <v>2305</v>
      </c>
      <c r="B992" s="31" t="s">
        <v>2306</v>
      </c>
      <c r="C992" s="32" t="s">
        <v>143</v>
      </c>
      <c r="D992" s="33">
        <v>91.18</v>
      </c>
      <c r="E992" s="33">
        <v>2.73</v>
      </c>
      <c r="F992" s="33">
        <v>93.91</v>
      </c>
      <c r="G992" s="6">
        <v>15</v>
      </c>
    </row>
    <row r="993" spans="1:7">
      <c r="A993" s="30" t="s">
        <v>2307</v>
      </c>
      <c r="B993" s="31" t="s">
        <v>2308</v>
      </c>
      <c r="C993" s="32" t="s">
        <v>143</v>
      </c>
      <c r="D993" s="33">
        <v>90.54</v>
      </c>
      <c r="E993" s="33">
        <v>2.73</v>
      </c>
      <c r="F993" s="33">
        <v>93.27</v>
      </c>
      <c r="G993" s="6">
        <v>15</v>
      </c>
    </row>
    <row r="994" spans="1:7" ht="30">
      <c r="A994" s="30" t="s">
        <v>2309</v>
      </c>
      <c r="B994" s="31" t="s">
        <v>2310</v>
      </c>
      <c r="C994" s="32" t="s">
        <v>143</v>
      </c>
      <c r="D994" s="33">
        <v>43.74</v>
      </c>
      <c r="E994" s="33">
        <v>4.54</v>
      </c>
      <c r="F994" s="33">
        <v>48.28</v>
      </c>
      <c r="G994" s="6">
        <v>15</v>
      </c>
    </row>
    <row r="995" spans="1:7">
      <c r="A995" s="30" t="s">
        <v>2311</v>
      </c>
      <c r="B995" s="31" t="s">
        <v>2312</v>
      </c>
      <c r="C995" s="32" t="s">
        <v>143</v>
      </c>
      <c r="D995" s="33">
        <v>99.1</v>
      </c>
      <c r="E995" s="33"/>
      <c r="F995" s="33">
        <v>99.1</v>
      </c>
      <c r="G995" s="6">
        <v>15</v>
      </c>
    </row>
    <row r="996" spans="1:7">
      <c r="A996" s="30" t="s">
        <v>2313</v>
      </c>
      <c r="B996" s="31" t="s">
        <v>2314</v>
      </c>
      <c r="C996" s="32" t="s">
        <v>135</v>
      </c>
      <c r="D996" s="33">
        <v>158.99</v>
      </c>
      <c r="E996" s="33"/>
      <c r="F996" s="33">
        <v>158.99</v>
      </c>
      <c r="G996" s="6">
        <v>15</v>
      </c>
    </row>
    <row r="997" spans="1:7" ht="30">
      <c r="A997" s="30" t="s">
        <v>2315</v>
      </c>
      <c r="B997" s="31" t="s">
        <v>2316</v>
      </c>
      <c r="C997" s="32" t="s">
        <v>400</v>
      </c>
      <c r="D997" s="33">
        <v>2037.97</v>
      </c>
      <c r="E997" s="33"/>
      <c r="F997" s="33">
        <v>2037.97</v>
      </c>
      <c r="G997" s="6">
        <v>15</v>
      </c>
    </row>
    <row r="998" spans="1:7">
      <c r="A998" s="30" t="s">
        <v>2317</v>
      </c>
      <c r="B998" s="31" t="s">
        <v>2318</v>
      </c>
      <c r="C998" s="32"/>
      <c r="D998" s="33"/>
      <c r="E998" s="33"/>
      <c r="F998" s="33"/>
    </row>
    <row r="999" spans="1:7">
      <c r="A999" s="30" t="s">
        <v>2319</v>
      </c>
      <c r="B999" s="31" t="s">
        <v>2320</v>
      </c>
      <c r="C999" s="32" t="s">
        <v>135</v>
      </c>
      <c r="D999" s="33">
        <v>32.619999999999997</v>
      </c>
      <c r="E999" s="33">
        <v>63.83</v>
      </c>
      <c r="F999" s="33">
        <v>96.45</v>
      </c>
      <c r="G999" s="6">
        <v>15</v>
      </c>
    </row>
    <row r="1000" spans="1:7" ht="30">
      <c r="A1000" s="30" t="s">
        <v>2321</v>
      </c>
      <c r="B1000" s="31" t="s">
        <v>2322</v>
      </c>
      <c r="C1000" s="32" t="s">
        <v>143</v>
      </c>
      <c r="D1000" s="33">
        <v>82.99</v>
      </c>
      <c r="E1000" s="33">
        <v>22.71</v>
      </c>
      <c r="F1000" s="33">
        <v>105.7</v>
      </c>
      <c r="G1000" s="6">
        <v>15</v>
      </c>
    </row>
    <row r="1001" spans="1:7" ht="30">
      <c r="A1001" s="30" t="s">
        <v>2323</v>
      </c>
      <c r="B1001" s="31" t="s">
        <v>2324</v>
      </c>
      <c r="C1001" s="32" t="s">
        <v>143</v>
      </c>
      <c r="D1001" s="33">
        <v>11.09</v>
      </c>
      <c r="E1001" s="33"/>
      <c r="F1001" s="33">
        <v>11.09</v>
      </c>
      <c r="G1001" s="6">
        <v>15</v>
      </c>
    </row>
    <row r="1002" spans="1:7">
      <c r="A1002" s="30" t="s">
        <v>2325</v>
      </c>
      <c r="B1002" s="31" t="s">
        <v>2326</v>
      </c>
      <c r="C1002" s="32" t="s">
        <v>135</v>
      </c>
      <c r="D1002" s="33">
        <v>190.47</v>
      </c>
      <c r="E1002" s="33">
        <v>22.71</v>
      </c>
      <c r="F1002" s="33">
        <v>213.18</v>
      </c>
      <c r="G1002" s="6">
        <v>15</v>
      </c>
    </row>
    <row r="1003" spans="1:7" ht="30">
      <c r="A1003" s="30" t="s">
        <v>2327</v>
      </c>
      <c r="B1003" s="31" t="s">
        <v>2328</v>
      </c>
      <c r="C1003" s="32" t="s">
        <v>135</v>
      </c>
      <c r="D1003" s="33">
        <v>14.63</v>
      </c>
      <c r="E1003" s="33">
        <v>25.04</v>
      </c>
      <c r="F1003" s="33">
        <v>39.67</v>
      </c>
      <c r="G1003" s="6">
        <v>15</v>
      </c>
    </row>
    <row r="1004" spans="1:7">
      <c r="A1004" s="30" t="s">
        <v>2329</v>
      </c>
      <c r="B1004" s="31" t="s">
        <v>2330</v>
      </c>
      <c r="C1004" s="32"/>
      <c r="D1004" s="33"/>
      <c r="E1004" s="33"/>
      <c r="F1004" s="33"/>
    </row>
    <row r="1005" spans="1:7">
      <c r="A1005" s="30" t="s">
        <v>2331</v>
      </c>
      <c r="B1005" s="31" t="s">
        <v>2332</v>
      </c>
      <c r="C1005" s="32" t="s">
        <v>135</v>
      </c>
      <c r="D1005" s="33">
        <v>50.49</v>
      </c>
      <c r="E1005" s="33"/>
      <c r="F1005" s="33">
        <v>50.49</v>
      </c>
      <c r="G1005" s="6">
        <v>15</v>
      </c>
    </row>
    <row r="1006" spans="1:7" ht="30">
      <c r="A1006" s="30" t="s">
        <v>2333</v>
      </c>
      <c r="B1006" s="31" t="s">
        <v>2334</v>
      </c>
      <c r="C1006" s="32" t="s">
        <v>135</v>
      </c>
      <c r="D1006" s="33">
        <v>45.71</v>
      </c>
      <c r="E1006" s="33"/>
      <c r="F1006" s="33">
        <v>45.71</v>
      </c>
      <c r="G1006" s="6">
        <v>15</v>
      </c>
    </row>
    <row r="1007" spans="1:7" ht="30">
      <c r="A1007" s="30" t="s">
        <v>2335</v>
      </c>
      <c r="B1007" s="31" t="s">
        <v>2336</v>
      </c>
      <c r="C1007" s="32" t="s">
        <v>143</v>
      </c>
      <c r="D1007" s="33">
        <v>54.21</v>
      </c>
      <c r="E1007" s="33"/>
      <c r="F1007" s="33">
        <v>54.21</v>
      </c>
      <c r="G1007" s="6">
        <v>15</v>
      </c>
    </row>
    <row r="1008" spans="1:7">
      <c r="A1008" s="30" t="s">
        <v>2337</v>
      </c>
      <c r="B1008" s="31" t="s">
        <v>2338</v>
      </c>
      <c r="C1008" s="32" t="s">
        <v>143</v>
      </c>
      <c r="D1008" s="33">
        <v>55.09</v>
      </c>
      <c r="E1008" s="33"/>
      <c r="F1008" s="33">
        <v>55.09</v>
      </c>
      <c r="G1008" s="6">
        <v>15</v>
      </c>
    </row>
    <row r="1009" spans="1:7" ht="30">
      <c r="A1009" s="30" t="s">
        <v>2339</v>
      </c>
      <c r="B1009" s="31" t="s">
        <v>2340</v>
      </c>
      <c r="C1009" s="32" t="s">
        <v>143</v>
      </c>
      <c r="D1009" s="33"/>
      <c r="E1009" s="33">
        <v>50.35</v>
      </c>
      <c r="F1009" s="33">
        <v>50.35</v>
      </c>
      <c r="G1009" s="6">
        <v>15</v>
      </c>
    </row>
    <row r="1010" spans="1:7">
      <c r="A1010" s="30" t="s">
        <v>2341</v>
      </c>
      <c r="B1010" s="31" t="s">
        <v>2342</v>
      </c>
      <c r="C1010" s="32" t="s">
        <v>135</v>
      </c>
      <c r="D1010" s="33">
        <v>11.57</v>
      </c>
      <c r="E1010" s="33">
        <v>25.64</v>
      </c>
      <c r="F1010" s="33">
        <v>37.21</v>
      </c>
      <c r="G1010" s="6">
        <v>15</v>
      </c>
    </row>
    <row r="1011" spans="1:7">
      <c r="A1011" s="30" t="s">
        <v>2343</v>
      </c>
      <c r="B1011" s="31" t="s">
        <v>2344</v>
      </c>
      <c r="C1011" s="32" t="s">
        <v>135</v>
      </c>
      <c r="D1011" s="33">
        <v>26.18</v>
      </c>
      <c r="E1011" s="33">
        <v>25.64</v>
      </c>
      <c r="F1011" s="33">
        <v>51.82</v>
      </c>
      <c r="G1011" s="6">
        <v>15</v>
      </c>
    </row>
    <row r="1012" spans="1:7">
      <c r="A1012" s="30" t="s">
        <v>2345</v>
      </c>
      <c r="B1012" s="31" t="s">
        <v>2346</v>
      </c>
      <c r="C1012" s="32" t="s">
        <v>143</v>
      </c>
      <c r="D1012" s="33">
        <v>6.17</v>
      </c>
      <c r="E1012" s="33">
        <v>13.38</v>
      </c>
      <c r="F1012" s="33">
        <v>19.55</v>
      </c>
      <c r="G1012" s="6">
        <v>15</v>
      </c>
    </row>
    <row r="1013" spans="1:7">
      <c r="A1013" s="30" t="s">
        <v>2347</v>
      </c>
      <c r="B1013" s="31" t="s">
        <v>2348</v>
      </c>
      <c r="C1013" s="32" t="s">
        <v>143</v>
      </c>
      <c r="D1013" s="33">
        <v>13.96</v>
      </c>
      <c r="E1013" s="33">
        <v>13.38</v>
      </c>
      <c r="F1013" s="33">
        <v>27.34</v>
      </c>
      <c r="G1013" s="6">
        <v>15</v>
      </c>
    </row>
    <row r="1014" spans="1:7">
      <c r="A1014" s="30" t="s">
        <v>2349</v>
      </c>
      <c r="B1014" s="31" t="s">
        <v>2350</v>
      </c>
      <c r="C1014" s="32"/>
      <c r="D1014" s="33"/>
      <c r="E1014" s="33"/>
      <c r="F1014" s="33"/>
    </row>
    <row r="1015" spans="1:7">
      <c r="A1015" s="30" t="s">
        <v>2351</v>
      </c>
      <c r="B1015" s="31" t="s">
        <v>2352</v>
      </c>
      <c r="C1015" s="32"/>
      <c r="D1015" s="33"/>
      <c r="E1015" s="33"/>
      <c r="F1015" s="33"/>
    </row>
    <row r="1016" spans="1:7" ht="30">
      <c r="A1016" s="30" t="s">
        <v>2353</v>
      </c>
      <c r="B1016" s="31" t="s">
        <v>2354</v>
      </c>
      <c r="C1016" s="32" t="s">
        <v>135</v>
      </c>
      <c r="D1016" s="33">
        <v>52.71</v>
      </c>
      <c r="E1016" s="33">
        <v>14.49</v>
      </c>
      <c r="F1016" s="33">
        <v>67.2</v>
      </c>
      <c r="G1016" s="6">
        <v>15</v>
      </c>
    </row>
    <row r="1017" spans="1:7">
      <c r="A1017" s="30" t="s">
        <v>2355</v>
      </c>
      <c r="B1017" s="31" t="s">
        <v>2356</v>
      </c>
      <c r="C1017" s="32"/>
      <c r="D1017" s="33"/>
      <c r="E1017" s="33"/>
      <c r="F1017" s="33"/>
    </row>
    <row r="1018" spans="1:7" ht="45">
      <c r="A1018" s="30" t="s">
        <v>2357</v>
      </c>
      <c r="B1018" s="31" t="s">
        <v>2358</v>
      </c>
      <c r="C1018" s="32" t="s">
        <v>135</v>
      </c>
      <c r="D1018" s="33">
        <v>33.61</v>
      </c>
      <c r="E1018" s="33">
        <v>17.16</v>
      </c>
      <c r="F1018" s="33">
        <v>50.77</v>
      </c>
      <c r="G1018" s="6">
        <v>15</v>
      </c>
    </row>
    <row r="1019" spans="1:7" ht="45">
      <c r="A1019" s="30" t="s">
        <v>2359</v>
      </c>
      <c r="B1019" s="31" t="s">
        <v>2360</v>
      </c>
      <c r="C1019" s="32" t="s">
        <v>143</v>
      </c>
      <c r="D1019" s="33">
        <v>5.53</v>
      </c>
      <c r="E1019" s="33">
        <v>1.37</v>
      </c>
      <c r="F1019" s="33">
        <v>6.9</v>
      </c>
      <c r="G1019" s="6">
        <v>15</v>
      </c>
    </row>
    <row r="1020" spans="1:7" ht="60">
      <c r="A1020" s="30" t="s">
        <v>2361</v>
      </c>
      <c r="B1020" s="31" t="s">
        <v>2362</v>
      </c>
      <c r="C1020" s="32" t="s">
        <v>135</v>
      </c>
      <c r="D1020" s="33">
        <v>112.43</v>
      </c>
      <c r="E1020" s="33">
        <v>17.16</v>
      </c>
      <c r="F1020" s="33">
        <v>129.59</v>
      </c>
      <c r="G1020" s="6">
        <v>15</v>
      </c>
    </row>
    <row r="1021" spans="1:7" ht="60">
      <c r="A1021" s="30" t="s">
        <v>2363</v>
      </c>
      <c r="B1021" s="31" t="s">
        <v>2364</v>
      </c>
      <c r="C1021" s="32" t="s">
        <v>143</v>
      </c>
      <c r="D1021" s="33">
        <v>18.79</v>
      </c>
      <c r="E1021" s="33">
        <v>1.37</v>
      </c>
      <c r="F1021" s="33">
        <v>20.16</v>
      </c>
      <c r="G1021" s="6">
        <v>15</v>
      </c>
    </row>
    <row r="1022" spans="1:7" ht="45">
      <c r="A1022" s="30" t="s">
        <v>2365</v>
      </c>
      <c r="B1022" s="31" t="s">
        <v>2366</v>
      </c>
      <c r="C1022" s="32" t="s">
        <v>135</v>
      </c>
      <c r="D1022" s="33">
        <v>39.94</v>
      </c>
      <c r="E1022" s="33">
        <v>17.16</v>
      </c>
      <c r="F1022" s="33">
        <v>57.1</v>
      </c>
      <c r="G1022" s="6">
        <v>15</v>
      </c>
    </row>
    <row r="1023" spans="1:7" ht="45">
      <c r="A1023" s="30" t="s">
        <v>2367</v>
      </c>
      <c r="B1023" s="31" t="s">
        <v>2368</v>
      </c>
      <c r="C1023" s="32" t="s">
        <v>143</v>
      </c>
      <c r="D1023" s="33">
        <v>6.4</v>
      </c>
      <c r="E1023" s="33">
        <v>1.37</v>
      </c>
      <c r="F1023" s="33">
        <v>7.77</v>
      </c>
      <c r="G1023" s="6">
        <v>15</v>
      </c>
    </row>
    <row r="1024" spans="1:7" ht="45">
      <c r="A1024" s="30" t="s">
        <v>2369</v>
      </c>
      <c r="B1024" s="31" t="s">
        <v>2370</v>
      </c>
      <c r="C1024" s="32" t="s">
        <v>135</v>
      </c>
      <c r="D1024" s="33">
        <v>35.15</v>
      </c>
      <c r="E1024" s="33">
        <v>17.16</v>
      </c>
      <c r="F1024" s="33">
        <v>52.31</v>
      </c>
      <c r="G1024" s="6">
        <v>15</v>
      </c>
    </row>
    <row r="1025" spans="1:7" ht="60">
      <c r="A1025" s="30" t="s">
        <v>2371</v>
      </c>
      <c r="B1025" s="31" t="s">
        <v>2372</v>
      </c>
      <c r="C1025" s="32" t="s">
        <v>143</v>
      </c>
      <c r="D1025" s="33">
        <v>5.58</v>
      </c>
      <c r="E1025" s="33">
        <v>1.37</v>
      </c>
      <c r="F1025" s="33">
        <v>6.95</v>
      </c>
      <c r="G1025" s="6">
        <v>15</v>
      </c>
    </row>
    <row r="1026" spans="1:7" ht="30">
      <c r="A1026" s="30" t="s">
        <v>2373</v>
      </c>
      <c r="B1026" s="31" t="s">
        <v>2374</v>
      </c>
      <c r="C1026" s="32" t="s">
        <v>135</v>
      </c>
      <c r="D1026" s="33">
        <v>12</v>
      </c>
      <c r="E1026" s="33">
        <v>72.12</v>
      </c>
      <c r="F1026" s="33">
        <v>84.12</v>
      </c>
      <c r="G1026" s="6">
        <v>15</v>
      </c>
    </row>
    <row r="1027" spans="1:7" ht="30">
      <c r="A1027" s="30" t="s">
        <v>2375</v>
      </c>
      <c r="B1027" s="31" t="s">
        <v>2376</v>
      </c>
      <c r="C1027" s="32" t="s">
        <v>135</v>
      </c>
      <c r="D1027" s="33">
        <v>1.1599999999999999</v>
      </c>
      <c r="E1027" s="33">
        <v>11.45</v>
      </c>
      <c r="F1027" s="33">
        <v>12.61</v>
      </c>
      <c r="G1027" s="6">
        <v>15</v>
      </c>
    </row>
    <row r="1028" spans="1:7" ht="30">
      <c r="A1028" s="30" t="s">
        <v>2377</v>
      </c>
      <c r="B1028" s="31" t="s">
        <v>2378</v>
      </c>
      <c r="C1028" s="32" t="s">
        <v>135</v>
      </c>
      <c r="D1028" s="33">
        <v>2.9</v>
      </c>
      <c r="E1028" s="33">
        <v>11.45</v>
      </c>
      <c r="F1028" s="33">
        <v>14.35</v>
      </c>
      <c r="G1028" s="6">
        <v>15</v>
      </c>
    </row>
    <row r="1029" spans="1:7" ht="30">
      <c r="A1029" s="30" t="s">
        <v>2379</v>
      </c>
      <c r="B1029" s="31" t="s">
        <v>2380</v>
      </c>
      <c r="C1029" s="32" t="s">
        <v>135</v>
      </c>
      <c r="D1029" s="33">
        <v>2.33</v>
      </c>
      <c r="E1029" s="33">
        <v>11.45</v>
      </c>
      <c r="F1029" s="33">
        <v>13.78</v>
      </c>
      <c r="G1029" s="6">
        <v>15</v>
      </c>
    </row>
    <row r="1030" spans="1:7" ht="30">
      <c r="A1030" s="30" t="s">
        <v>2381</v>
      </c>
      <c r="B1030" s="31" t="s">
        <v>2382</v>
      </c>
      <c r="C1030" s="32" t="s">
        <v>135</v>
      </c>
      <c r="D1030" s="33">
        <v>7.26</v>
      </c>
      <c r="E1030" s="33">
        <v>11.45</v>
      </c>
      <c r="F1030" s="33">
        <v>18.71</v>
      </c>
      <c r="G1030" s="6">
        <v>15</v>
      </c>
    </row>
    <row r="1031" spans="1:7" ht="30">
      <c r="A1031" s="30" t="s">
        <v>2383</v>
      </c>
      <c r="B1031" s="31" t="s">
        <v>2384</v>
      </c>
      <c r="C1031" s="32" t="s">
        <v>143</v>
      </c>
      <c r="D1031" s="33">
        <v>0.12</v>
      </c>
      <c r="E1031" s="33">
        <v>1.28</v>
      </c>
      <c r="F1031" s="33">
        <v>1.4</v>
      </c>
      <c r="G1031" s="6">
        <v>15</v>
      </c>
    </row>
    <row r="1032" spans="1:7" ht="45">
      <c r="A1032" s="30" t="s">
        <v>2385</v>
      </c>
      <c r="B1032" s="31" t="s">
        <v>2386</v>
      </c>
      <c r="C1032" s="32" t="s">
        <v>143</v>
      </c>
      <c r="D1032" s="33">
        <v>0.28999999999999998</v>
      </c>
      <c r="E1032" s="33">
        <v>1.28</v>
      </c>
      <c r="F1032" s="33">
        <v>1.57</v>
      </c>
      <c r="G1032" s="6">
        <v>15</v>
      </c>
    </row>
    <row r="1033" spans="1:7" ht="30">
      <c r="A1033" s="30" t="s">
        <v>2387</v>
      </c>
      <c r="B1033" s="31" t="s">
        <v>2388</v>
      </c>
      <c r="C1033" s="32" t="s">
        <v>143</v>
      </c>
      <c r="D1033" s="33">
        <v>0.23</v>
      </c>
      <c r="E1033" s="33">
        <v>1.28</v>
      </c>
      <c r="F1033" s="33">
        <v>1.51</v>
      </c>
      <c r="G1033" s="6">
        <v>15</v>
      </c>
    </row>
    <row r="1034" spans="1:7" ht="45">
      <c r="A1034" s="30" t="s">
        <v>2389</v>
      </c>
      <c r="B1034" s="31" t="s">
        <v>2390</v>
      </c>
      <c r="C1034" s="32" t="s">
        <v>143</v>
      </c>
      <c r="D1034" s="33">
        <v>0.73</v>
      </c>
      <c r="E1034" s="33">
        <v>1.28</v>
      </c>
      <c r="F1034" s="33">
        <v>2.0099999999999998</v>
      </c>
      <c r="G1034" s="6">
        <v>15</v>
      </c>
    </row>
    <row r="1035" spans="1:7">
      <c r="A1035" s="30" t="s">
        <v>2391</v>
      </c>
      <c r="B1035" s="31" t="s">
        <v>2392</v>
      </c>
      <c r="C1035" s="32"/>
      <c r="D1035" s="33"/>
      <c r="E1035" s="33"/>
      <c r="F1035" s="33"/>
    </row>
    <row r="1036" spans="1:7" ht="45">
      <c r="A1036" s="30" t="s">
        <v>2393</v>
      </c>
      <c r="B1036" s="31" t="s">
        <v>2394</v>
      </c>
      <c r="C1036" s="32" t="s">
        <v>135</v>
      </c>
      <c r="D1036" s="33">
        <v>139.94</v>
      </c>
      <c r="E1036" s="33">
        <v>17.16</v>
      </c>
      <c r="F1036" s="33">
        <v>157.1</v>
      </c>
      <c r="G1036" s="6">
        <v>15</v>
      </c>
    </row>
    <row r="1037" spans="1:7" ht="45">
      <c r="A1037" s="30" t="s">
        <v>2395</v>
      </c>
      <c r="B1037" s="31" t="s">
        <v>2396</v>
      </c>
      <c r="C1037" s="32" t="s">
        <v>135</v>
      </c>
      <c r="D1037" s="33">
        <v>203.76</v>
      </c>
      <c r="E1037" s="33">
        <v>17.16</v>
      </c>
      <c r="F1037" s="33">
        <v>220.92</v>
      </c>
      <c r="G1037" s="6">
        <v>15</v>
      </c>
    </row>
    <row r="1038" spans="1:7" ht="45">
      <c r="A1038" s="30" t="s">
        <v>2397</v>
      </c>
      <c r="B1038" s="31" t="s">
        <v>2398</v>
      </c>
      <c r="C1038" s="32" t="s">
        <v>135</v>
      </c>
      <c r="D1038" s="33">
        <v>154.16999999999999</v>
      </c>
      <c r="E1038" s="33">
        <v>17.16</v>
      </c>
      <c r="F1038" s="33">
        <v>171.33</v>
      </c>
      <c r="G1038" s="6">
        <v>15</v>
      </c>
    </row>
    <row r="1039" spans="1:7" ht="45">
      <c r="A1039" s="30" t="s">
        <v>2399</v>
      </c>
      <c r="B1039" s="31" t="s">
        <v>2400</v>
      </c>
      <c r="C1039" s="32" t="s">
        <v>143</v>
      </c>
      <c r="D1039" s="33">
        <v>39.9</v>
      </c>
      <c r="E1039" s="33">
        <v>1.72</v>
      </c>
      <c r="F1039" s="33">
        <v>41.62</v>
      </c>
      <c r="G1039" s="6">
        <v>15</v>
      </c>
    </row>
    <row r="1040" spans="1:7" ht="60">
      <c r="A1040" s="30" t="s">
        <v>2401</v>
      </c>
      <c r="B1040" s="31" t="s">
        <v>2402</v>
      </c>
      <c r="C1040" s="32" t="s">
        <v>135</v>
      </c>
      <c r="D1040" s="33">
        <v>256.49</v>
      </c>
      <c r="E1040" s="33">
        <v>17.16</v>
      </c>
      <c r="F1040" s="33">
        <v>273.64999999999998</v>
      </c>
      <c r="G1040" s="6">
        <v>15</v>
      </c>
    </row>
    <row r="1041" spans="1:7" ht="60">
      <c r="A1041" s="30" t="s">
        <v>2403</v>
      </c>
      <c r="B1041" s="31" t="s">
        <v>2404</v>
      </c>
      <c r="C1041" s="32" t="s">
        <v>143</v>
      </c>
      <c r="D1041" s="33">
        <v>53.94</v>
      </c>
      <c r="E1041" s="33">
        <v>1.72</v>
      </c>
      <c r="F1041" s="33">
        <v>55.66</v>
      </c>
      <c r="G1041" s="6">
        <v>15</v>
      </c>
    </row>
    <row r="1042" spans="1:7" ht="45">
      <c r="A1042" s="30" t="s">
        <v>2405</v>
      </c>
      <c r="B1042" s="31" t="s">
        <v>2406</v>
      </c>
      <c r="C1042" s="32" t="s">
        <v>135</v>
      </c>
      <c r="D1042" s="33">
        <v>33.47</v>
      </c>
      <c r="E1042" s="33">
        <v>11.45</v>
      </c>
      <c r="F1042" s="33">
        <v>44.92</v>
      </c>
      <c r="G1042" s="6">
        <v>15</v>
      </c>
    </row>
    <row r="1043" spans="1:7" ht="45">
      <c r="A1043" s="30" t="s">
        <v>2407</v>
      </c>
      <c r="B1043" s="31" t="s">
        <v>2408</v>
      </c>
      <c r="C1043" s="32" t="s">
        <v>135</v>
      </c>
      <c r="D1043" s="33">
        <v>30.13</v>
      </c>
      <c r="E1043" s="33">
        <v>11.45</v>
      </c>
      <c r="F1043" s="33">
        <v>41.58</v>
      </c>
      <c r="G1043" s="6">
        <v>15</v>
      </c>
    </row>
    <row r="1044" spans="1:7" ht="60">
      <c r="A1044" s="30" t="s">
        <v>2409</v>
      </c>
      <c r="B1044" s="31" t="s">
        <v>2410</v>
      </c>
      <c r="C1044" s="32" t="s">
        <v>135</v>
      </c>
      <c r="D1044" s="33">
        <v>55.78</v>
      </c>
      <c r="E1044" s="33">
        <v>11.45</v>
      </c>
      <c r="F1044" s="33">
        <v>67.23</v>
      </c>
      <c r="G1044" s="6">
        <v>15</v>
      </c>
    </row>
    <row r="1045" spans="1:7" ht="45">
      <c r="A1045" s="30" t="s">
        <v>2411</v>
      </c>
      <c r="B1045" s="31" t="s">
        <v>2412</v>
      </c>
      <c r="C1045" s="32" t="s">
        <v>135</v>
      </c>
      <c r="D1045" s="33">
        <v>50.22</v>
      </c>
      <c r="E1045" s="33">
        <v>11.45</v>
      </c>
      <c r="F1045" s="33">
        <v>61.67</v>
      </c>
      <c r="G1045" s="6">
        <v>15</v>
      </c>
    </row>
    <row r="1046" spans="1:7" ht="60">
      <c r="A1046" s="30" t="s">
        <v>2413</v>
      </c>
      <c r="B1046" s="31" t="s">
        <v>2414</v>
      </c>
      <c r="C1046" s="32" t="s">
        <v>135</v>
      </c>
      <c r="D1046" s="33">
        <v>52</v>
      </c>
      <c r="E1046" s="33">
        <v>11.45</v>
      </c>
      <c r="F1046" s="33">
        <v>63.45</v>
      </c>
      <c r="G1046" s="6">
        <v>15</v>
      </c>
    </row>
    <row r="1047" spans="1:7" ht="60">
      <c r="A1047" s="30" t="s">
        <v>2415</v>
      </c>
      <c r="B1047" s="31" t="s">
        <v>2416</v>
      </c>
      <c r="C1047" s="32" t="s">
        <v>143</v>
      </c>
      <c r="D1047" s="33">
        <v>3.35</v>
      </c>
      <c r="E1047" s="33">
        <v>1.1399999999999999</v>
      </c>
      <c r="F1047" s="33">
        <v>4.49</v>
      </c>
      <c r="G1047" s="6">
        <v>15</v>
      </c>
    </row>
    <row r="1048" spans="1:7" ht="60">
      <c r="A1048" s="30" t="s">
        <v>2417</v>
      </c>
      <c r="B1048" s="31" t="s">
        <v>2418</v>
      </c>
      <c r="C1048" s="32" t="s">
        <v>143</v>
      </c>
      <c r="D1048" s="33">
        <v>3.01</v>
      </c>
      <c r="E1048" s="33">
        <v>1.1399999999999999</v>
      </c>
      <c r="F1048" s="33">
        <v>4.1500000000000004</v>
      </c>
      <c r="G1048" s="6">
        <v>15</v>
      </c>
    </row>
    <row r="1049" spans="1:7">
      <c r="A1049" s="30" t="s">
        <v>2419</v>
      </c>
      <c r="B1049" s="31" t="s">
        <v>2420</v>
      </c>
      <c r="C1049" s="32"/>
      <c r="D1049" s="33"/>
      <c r="E1049" s="33"/>
      <c r="F1049" s="33"/>
    </row>
    <row r="1050" spans="1:7" ht="60">
      <c r="A1050" s="30" t="s">
        <v>2421</v>
      </c>
      <c r="B1050" s="31" t="s">
        <v>2422</v>
      </c>
      <c r="C1050" s="32" t="s">
        <v>135</v>
      </c>
      <c r="D1050" s="33">
        <v>97.04</v>
      </c>
      <c r="E1050" s="33">
        <v>45.32</v>
      </c>
      <c r="F1050" s="33">
        <v>142.36000000000001</v>
      </c>
      <c r="G1050" s="6">
        <v>15</v>
      </c>
    </row>
    <row r="1051" spans="1:7" ht="45">
      <c r="A1051" s="30" t="s">
        <v>2423</v>
      </c>
      <c r="B1051" s="31" t="s">
        <v>2424</v>
      </c>
      <c r="C1051" s="32" t="s">
        <v>143</v>
      </c>
      <c r="D1051" s="33">
        <v>17.37</v>
      </c>
      <c r="E1051" s="33">
        <v>12.59</v>
      </c>
      <c r="F1051" s="33">
        <v>29.96</v>
      </c>
      <c r="G1051" s="6">
        <v>15</v>
      </c>
    </row>
    <row r="1052" spans="1:7" ht="45">
      <c r="A1052" s="30" t="s">
        <v>2425</v>
      </c>
      <c r="B1052" s="31" t="s">
        <v>2426</v>
      </c>
      <c r="C1052" s="32" t="s">
        <v>135</v>
      </c>
      <c r="D1052" s="33">
        <v>159.63999999999999</v>
      </c>
      <c r="E1052" s="33">
        <v>45.32</v>
      </c>
      <c r="F1052" s="33">
        <v>204.96</v>
      </c>
      <c r="G1052" s="6">
        <v>15</v>
      </c>
    </row>
    <row r="1053" spans="1:7" ht="45">
      <c r="A1053" s="30" t="s">
        <v>2427</v>
      </c>
      <c r="B1053" s="31" t="s">
        <v>2428</v>
      </c>
      <c r="C1053" s="32" t="s">
        <v>143</v>
      </c>
      <c r="D1053" s="33">
        <v>28.27</v>
      </c>
      <c r="E1053" s="33">
        <v>12.59</v>
      </c>
      <c r="F1053" s="33">
        <v>40.86</v>
      </c>
      <c r="G1053" s="6">
        <v>15</v>
      </c>
    </row>
    <row r="1054" spans="1:7" ht="60">
      <c r="A1054" s="30" t="s">
        <v>2429</v>
      </c>
      <c r="B1054" s="31" t="s">
        <v>2430</v>
      </c>
      <c r="C1054" s="32" t="s">
        <v>135</v>
      </c>
      <c r="D1054" s="33">
        <v>104.59</v>
      </c>
      <c r="E1054" s="33">
        <v>45.32</v>
      </c>
      <c r="F1054" s="33">
        <v>149.91</v>
      </c>
      <c r="G1054" s="6">
        <v>15</v>
      </c>
    </row>
    <row r="1055" spans="1:7" ht="60">
      <c r="A1055" s="30" t="s">
        <v>2431</v>
      </c>
      <c r="B1055" s="31" t="s">
        <v>2432</v>
      </c>
      <c r="C1055" s="32" t="s">
        <v>143</v>
      </c>
      <c r="D1055" s="33">
        <v>18.68</v>
      </c>
      <c r="E1055" s="33">
        <v>12.59</v>
      </c>
      <c r="F1055" s="33">
        <v>31.27</v>
      </c>
      <c r="G1055" s="6">
        <v>15</v>
      </c>
    </row>
    <row r="1056" spans="1:7" ht="45">
      <c r="A1056" s="30" t="s">
        <v>2433</v>
      </c>
      <c r="B1056" s="31" t="s">
        <v>2434</v>
      </c>
      <c r="C1056" s="32" t="s">
        <v>135</v>
      </c>
      <c r="D1056" s="33">
        <v>151.4</v>
      </c>
      <c r="E1056" s="33">
        <v>45.32</v>
      </c>
      <c r="F1056" s="33">
        <v>196.72</v>
      </c>
      <c r="G1056" s="6">
        <v>15</v>
      </c>
    </row>
    <row r="1057" spans="1:7" ht="45">
      <c r="A1057" s="30" t="s">
        <v>2435</v>
      </c>
      <c r="B1057" s="31" t="s">
        <v>2436</v>
      </c>
      <c r="C1057" s="32" t="s">
        <v>143</v>
      </c>
      <c r="D1057" s="33">
        <v>27.12</v>
      </c>
      <c r="E1057" s="33">
        <v>12.59</v>
      </c>
      <c r="F1057" s="33">
        <v>39.71</v>
      </c>
      <c r="G1057" s="6">
        <v>15</v>
      </c>
    </row>
    <row r="1058" spans="1:7" ht="60">
      <c r="A1058" s="30" t="s">
        <v>2437</v>
      </c>
      <c r="B1058" s="31" t="s">
        <v>2438</v>
      </c>
      <c r="C1058" s="32" t="s">
        <v>135</v>
      </c>
      <c r="D1058" s="33">
        <v>159.77000000000001</v>
      </c>
      <c r="E1058" s="33">
        <v>45.32</v>
      </c>
      <c r="F1058" s="33">
        <v>205.09</v>
      </c>
      <c r="G1058" s="6">
        <v>15</v>
      </c>
    </row>
    <row r="1059" spans="1:7" ht="45">
      <c r="A1059" s="30" t="s">
        <v>2439</v>
      </c>
      <c r="B1059" s="31" t="s">
        <v>2440</v>
      </c>
      <c r="C1059" s="32" t="s">
        <v>143</v>
      </c>
      <c r="D1059" s="33">
        <v>28.58</v>
      </c>
      <c r="E1059" s="33">
        <v>12.59</v>
      </c>
      <c r="F1059" s="33">
        <v>41.17</v>
      </c>
      <c r="G1059" s="6">
        <v>15</v>
      </c>
    </row>
    <row r="1060" spans="1:7" ht="60">
      <c r="A1060" s="30" t="s">
        <v>2441</v>
      </c>
      <c r="B1060" s="31" t="s">
        <v>2442</v>
      </c>
      <c r="C1060" s="32" t="s">
        <v>135</v>
      </c>
      <c r="D1060" s="33">
        <v>203.2</v>
      </c>
      <c r="E1060" s="33">
        <v>45.32</v>
      </c>
      <c r="F1060" s="33">
        <v>248.52</v>
      </c>
      <c r="G1060" s="6">
        <v>15</v>
      </c>
    </row>
    <row r="1061" spans="1:7" ht="45">
      <c r="A1061" s="30" t="s">
        <v>2443</v>
      </c>
      <c r="B1061" s="31" t="s">
        <v>2444</v>
      </c>
      <c r="C1061" s="32" t="s">
        <v>143</v>
      </c>
      <c r="D1061" s="33">
        <v>36.14</v>
      </c>
      <c r="E1061" s="33">
        <v>12.59</v>
      </c>
      <c r="F1061" s="33">
        <v>48.73</v>
      </c>
      <c r="G1061" s="6">
        <v>15</v>
      </c>
    </row>
    <row r="1062" spans="1:7">
      <c r="A1062" s="30" t="s">
        <v>2445</v>
      </c>
      <c r="B1062" s="31" t="s">
        <v>2446</v>
      </c>
      <c r="C1062" s="32"/>
      <c r="D1062" s="33"/>
      <c r="E1062" s="33"/>
      <c r="F1062" s="33"/>
    </row>
    <row r="1063" spans="1:7" ht="30">
      <c r="A1063" s="30" t="s">
        <v>2447</v>
      </c>
      <c r="B1063" s="31" t="s">
        <v>2448</v>
      </c>
      <c r="C1063" s="32" t="s">
        <v>135</v>
      </c>
      <c r="D1063" s="33">
        <v>143.94999999999999</v>
      </c>
      <c r="E1063" s="33">
        <v>25.66</v>
      </c>
      <c r="F1063" s="33">
        <v>169.61</v>
      </c>
      <c r="G1063" s="6">
        <v>15</v>
      </c>
    </row>
    <row r="1064" spans="1:7" ht="30">
      <c r="A1064" s="30" t="s">
        <v>2449</v>
      </c>
      <c r="B1064" s="31" t="s">
        <v>2450</v>
      </c>
      <c r="C1064" s="32" t="s">
        <v>135</v>
      </c>
      <c r="D1064" s="33">
        <v>87.06</v>
      </c>
      <c r="E1064" s="33">
        <v>25.66</v>
      </c>
      <c r="F1064" s="33">
        <v>112.72</v>
      </c>
      <c r="G1064" s="6">
        <v>15</v>
      </c>
    </row>
    <row r="1065" spans="1:7" ht="45">
      <c r="A1065" s="30" t="s">
        <v>2451</v>
      </c>
      <c r="B1065" s="31" t="s">
        <v>2452</v>
      </c>
      <c r="C1065" s="32" t="s">
        <v>135</v>
      </c>
      <c r="D1065" s="33">
        <v>73.23</v>
      </c>
      <c r="E1065" s="33">
        <v>25.66</v>
      </c>
      <c r="F1065" s="33">
        <v>98.89</v>
      </c>
      <c r="G1065" s="6">
        <v>15</v>
      </c>
    </row>
    <row r="1066" spans="1:7" ht="45">
      <c r="A1066" s="30" t="s">
        <v>2453</v>
      </c>
      <c r="B1066" s="31" t="s">
        <v>2454</v>
      </c>
      <c r="C1066" s="32" t="s">
        <v>135</v>
      </c>
      <c r="D1066" s="33">
        <v>70.58</v>
      </c>
      <c r="E1066" s="33">
        <v>25.66</v>
      </c>
      <c r="F1066" s="33">
        <v>96.24</v>
      </c>
      <c r="G1066" s="6">
        <v>15</v>
      </c>
    </row>
    <row r="1067" spans="1:7" ht="30">
      <c r="A1067" s="30" t="s">
        <v>2455</v>
      </c>
      <c r="B1067" s="31" t="s">
        <v>2456</v>
      </c>
      <c r="C1067" s="32" t="s">
        <v>135</v>
      </c>
      <c r="D1067" s="33">
        <v>62.13</v>
      </c>
      <c r="E1067" s="33">
        <v>25.66</v>
      </c>
      <c r="F1067" s="33">
        <v>87.79</v>
      </c>
      <c r="G1067" s="6">
        <v>15</v>
      </c>
    </row>
    <row r="1068" spans="1:7">
      <c r="A1068" s="30" t="s">
        <v>2457</v>
      </c>
      <c r="B1068" s="31" t="s">
        <v>2458</v>
      </c>
      <c r="C1068" s="32"/>
      <c r="D1068" s="33"/>
      <c r="E1068" s="33"/>
      <c r="F1068" s="33"/>
    </row>
    <row r="1069" spans="1:7" ht="45">
      <c r="A1069" s="30" t="s">
        <v>2459</v>
      </c>
      <c r="B1069" s="31" t="s">
        <v>2460</v>
      </c>
      <c r="C1069" s="32" t="s">
        <v>135</v>
      </c>
      <c r="D1069" s="33">
        <v>163.19</v>
      </c>
      <c r="E1069" s="33">
        <v>32.479999999999997</v>
      </c>
      <c r="F1069" s="33">
        <v>195.67</v>
      </c>
      <c r="G1069" s="6">
        <v>15</v>
      </c>
    </row>
    <row r="1070" spans="1:7" ht="45">
      <c r="A1070" s="30" t="s">
        <v>2461</v>
      </c>
      <c r="B1070" s="31" t="s">
        <v>2462</v>
      </c>
      <c r="C1070" s="32" t="s">
        <v>135</v>
      </c>
      <c r="D1070" s="33">
        <v>347.49</v>
      </c>
      <c r="E1070" s="33">
        <v>32.479999999999997</v>
      </c>
      <c r="F1070" s="33">
        <v>379.97</v>
      </c>
      <c r="G1070" s="6">
        <v>15</v>
      </c>
    </row>
    <row r="1071" spans="1:7" ht="45">
      <c r="A1071" s="30" t="s">
        <v>2463</v>
      </c>
      <c r="B1071" s="31" t="s">
        <v>2464</v>
      </c>
      <c r="C1071" s="32" t="s">
        <v>135</v>
      </c>
      <c r="D1071" s="33">
        <v>296.60000000000002</v>
      </c>
      <c r="E1071" s="33">
        <v>32.479999999999997</v>
      </c>
      <c r="F1071" s="33">
        <v>329.08</v>
      </c>
      <c r="G1071" s="6">
        <v>15</v>
      </c>
    </row>
    <row r="1072" spans="1:7">
      <c r="A1072" s="30" t="s">
        <v>2465</v>
      </c>
      <c r="B1072" s="31" t="s">
        <v>2466</v>
      </c>
      <c r="C1072" s="32"/>
      <c r="D1072" s="33"/>
      <c r="E1072" s="33"/>
      <c r="F1072" s="33"/>
    </row>
    <row r="1073" spans="1:7" ht="45">
      <c r="A1073" s="30" t="s">
        <v>2467</v>
      </c>
      <c r="B1073" s="31" t="s">
        <v>2468</v>
      </c>
      <c r="C1073" s="32" t="s">
        <v>135</v>
      </c>
      <c r="D1073" s="33">
        <v>123.85</v>
      </c>
      <c r="E1073" s="33">
        <v>20.78</v>
      </c>
      <c r="F1073" s="33">
        <v>144.63</v>
      </c>
      <c r="G1073" s="6">
        <v>15</v>
      </c>
    </row>
    <row r="1074" spans="1:7" ht="45">
      <c r="A1074" s="30" t="s">
        <v>2469</v>
      </c>
      <c r="B1074" s="31" t="s">
        <v>2470</v>
      </c>
      <c r="C1074" s="32" t="s">
        <v>135</v>
      </c>
      <c r="D1074" s="33">
        <v>133.26</v>
      </c>
      <c r="E1074" s="33">
        <v>20.78</v>
      </c>
      <c r="F1074" s="33">
        <v>154.04</v>
      </c>
      <c r="G1074" s="6">
        <v>15</v>
      </c>
    </row>
    <row r="1075" spans="1:7" ht="45">
      <c r="A1075" s="30" t="s">
        <v>2471</v>
      </c>
      <c r="B1075" s="31" t="s">
        <v>2472</v>
      </c>
      <c r="C1075" s="32" t="s">
        <v>135</v>
      </c>
      <c r="D1075" s="33">
        <v>43.94</v>
      </c>
      <c r="E1075" s="33">
        <v>11.45</v>
      </c>
      <c r="F1075" s="33">
        <v>55.39</v>
      </c>
      <c r="G1075" s="6">
        <v>15</v>
      </c>
    </row>
    <row r="1076" spans="1:7">
      <c r="A1076" s="30" t="s">
        <v>2473</v>
      </c>
      <c r="B1076" s="31" t="s">
        <v>2474</v>
      </c>
      <c r="C1076" s="32"/>
      <c r="D1076" s="33"/>
      <c r="E1076" s="33"/>
      <c r="F1076" s="33"/>
    </row>
    <row r="1077" spans="1:7">
      <c r="A1077" s="30" t="s">
        <v>2475</v>
      </c>
      <c r="B1077" s="31" t="s">
        <v>2476</v>
      </c>
      <c r="C1077" s="32"/>
      <c r="D1077" s="33"/>
      <c r="E1077" s="33"/>
      <c r="F1077" s="33"/>
    </row>
    <row r="1078" spans="1:7" ht="30">
      <c r="A1078" s="30" t="s">
        <v>2477</v>
      </c>
      <c r="B1078" s="31" t="s">
        <v>2478</v>
      </c>
      <c r="C1078" s="32" t="s">
        <v>135</v>
      </c>
      <c r="D1078" s="33">
        <v>435.98</v>
      </c>
      <c r="E1078" s="33">
        <v>50.25</v>
      </c>
      <c r="F1078" s="33">
        <v>486.23</v>
      </c>
      <c r="G1078" s="6">
        <v>15</v>
      </c>
    </row>
    <row r="1079" spans="1:7" ht="30">
      <c r="A1079" s="30" t="s">
        <v>2479</v>
      </c>
      <c r="B1079" s="31" t="s">
        <v>2480</v>
      </c>
      <c r="C1079" s="32" t="s">
        <v>143</v>
      </c>
      <c r="D1079" s="33">
        <v>159.91</v>
      </c>
      <c r="E1079" s="33">
        <v>15.07</v>
      </c>
      <c r="F1079" s="33">
        <v>174.98</v>
      </c>
      <c r="G1079" s="6">
        <v>15</v>
      </c>
    </row>
    <row r="1080" spans="1:7" ht="30">
      <c r="A1080" s="30" t="s">
        <v>2481</v>
      </c>
      <c r="B1080" s="31" t="s">
        <v>2482</v>
      </c>
      <c r="C1080" s="32" t="s">
        <v>143</v>
      </c>
      <c r="D1080" s="33">
        <v>187.15</v>
      </c>
      <c r="E1080" s="33">
        <v>22.61</v>
      </c>
      <c r="F1080" s="33">
        <v>209.76</v>
      </c>
      <c r="G1080" s="6">
        <v>15</v>
      </c>
    </row>
    <row r="1081" spans="1:7" ht="30">
      <c r="A1081" s="30" t="s">
        <v>2483</v>
      </c>
      <c r="B1081" s="31" t="s">
        <v>2484</v>
      </c>
      <c r="C1081" s="32" t="s">
        <v>143</v>
      </c>
      <c r="D1081" s="33">
        <v>398.02</v>
      </c>
      <c r="E1081" s="33">
        <v>37.69</v>
      </c>
      <c r="F1081" s="33">
        <v>435.71</v>
      </c>
      <c r="G1081" s="6">
        <v>15</v>
      </c>
    </row>
    <row r="1082" spans="1:7" ht="30">
      <c r="A1082" s="30" t="s">
        <v>2485</v>
      </c>
      <c r="B1082" s="31" t="s">
        <v>2486</v>
      </c>
      <c r="C1082" s="32" t="s">
        <v>143</v>
      </c>
      <c r="D1082" s="33">
        <v>78.66</v>
      </c>
      <c r="E1082" s="33">
        <v>7.54</v>
      </c>
      <c r="F1082" s="33">
        <v>86.2</v>
      </c>
      <c r="G1082" s="6">
        <v>15</v>
      </c>
    </row>
    <row r="1083" spans="1:7" ht="30">
      <c r="A1083" s="30" t="s">
        <v>2487</v>
      </c>
      <c r="B1083" s="31" t="s">
        <v>2488</v>
      </c>
      <c r="C1083" s="32" t="s">
        <v>143</v>
      </c>
      <c r="D1083" s="33">
        <v>89.37</v>
      </c>
      <c r="E1083" s="33">
        <v>7.54</v>
      </c>
      <c r="F1083" s="33">
        <v>96.91</v>
      </c>
      <c r="G1083" s="6">
        <v>15</v>
      </c>
    </row>
    <row r="1084" spans="1:7">
      <c r="A1084" s="30" t="s">
        <v>2489</v>
      </c>
      <c r="B1084" s="31" t="s">
        <v>2490</v>
      </c>
      <c r="C1084" s="32"/>
      <c r="D1084" s="33"/>
      <c r="E1084" s="33"/>
      <c r="F1084" s="33"/>
    </row>
    <row r="1085" spans="1:7" ht="30">
      <c r="A1085" s="30" t="s">
        <v>2491</v>
      </c>
      <c r="B1085" s="31" t="s">
        <v>2492</v>
      </c>
      <c r="C1085" s="32" t="s">
        <v>135</v>
      </c>
      <c r="D1085" s="33">
        <v>894.66</v>
      </c>
      <c r="E1085" s="33">
        <v>50.25</v>
      </c>
      <c r="F1085" s="33">
        <v>944.91</v>
      </c>
      <c r="G1085" s="6">
        <v>15</v>
      </c>
    </row>
    <row r="1086" spans="1:7" ht="30">
      <c r="A1086" s="30" t="s">
        <v>2493</v>
      </c>
      <c r="B1086" s="31" t="s">
        <v>2494</v>
      </c>
      <c r="C1086" s="32" t="s">
        <v>135</v>
      </c>
      <c r="D1086" s="33">
        <v>902.29</v>
      </c>
      <c r="E1086" s="33">
        <v>50.25</v>
      </c>
      <c r="F1086" s="33">
        <v>952.54</v>
      </c>
      <c r="G1086" s="6">
        <v>15</v>
      </c>
    </row>
    <row r="1087" spans="1:7" ht="30">
      <c r="A1087" s="30" t="s">
        <v>2495</v>
      </c>
      <c r="B1087" s="31" t="s">
        <v>2496</v>
      </c>
      <c r="C1087" s="32" t="s">
        <v>135</v>
      </c>
      <c r="D1087" s="33">
        <v>1033.3699999999999</v>
      </c>
      <c r="E1087" s="33">
        <v>50.25</v>
      </c>
      <c r="F1087" s="33">
        <v>1083.6199999999999</v>
      </c>
      <c r="G1087" s="6">
        <v>15</v>
      </c>
    </row>
    <row r="1088" spans="1:7" ht="30">
      <c r="A1088" s="30" t="s">
        <v>2497</v>
      </c>
      <c r="B1088" s="31" t="s">
        <v>2498</v>
      </c>
      <c r="C1088" s="32" t="s">
        <v>135</v>
      </c>
      <c r="D1088" s="33">
        <v>1027.8</v>
      </c>
      <c r="E1088" s="33">
        <v>50.25</v>
      </c>
      <c r="F1088" s="33">
        <v>1078.05</v>
      </c>
      <c r="G1088" s="6">
        <v>15</v>
      </c>
    </row>
    <row r="1089" spans="1:7">
      <c r="A1089" s="30" t="s">
        <v>2499</v>
      </c>
      <c r="B1089" s="31" t="s">
        <v>2500</v>
      </c>
      <c r="C1089" s="32" t="s">
        <v>143</v>
      </c>
      <c r="D1089" s="33">
        <v>447.98</v>
      </c>
      <c r="E1089" s="33">
        <v>37.69</v>
      </c>
      <c r="F1089" s="33">
        <v>485.67</v>
      </c>
      <c r="G1089" s="6">
        <v>15</v>
      </c>
    </row>
    <row r="1090" spans="1:7" ht="30">
      <c r="A1090" s="30" t="s">
        <v>2501</v>
      </c>
      <c r="B1090" s="31" t="s">
        <v>2502</v>
      </c>
      <c r="C1090" s="32" t="s">
        <v>143</v>
      </c>
      <c r="D1090" s="33">
        <v>461.68</v>
      </c>
      <c r="E1090" s="33">
        <v>37.69</v>
      </c>
      <c r="F1090" s="33">
        <v>499.37</v>
      </c>
      <c r="G1090" s="6">
        <v>15</v>
      </c>
    </row>
    <row r="1091" spans="1:7" ht="30">
      <c r="A1091" s="30" t="s">
        <v>2503</v>
      </c>
      <c r="B1091" s="31" t="s">
        <v>2504</v>
      </c>
      <c r="C1091" s="32" t="s">
        <v>143</v>
      </c>
      <c r="D1091" s="33">
        <v>69.42</v>
      </c>
      <c r="E1091" s="33">
        <v>10.050000000000001</v>
      </c>
      <c r="F1091" s="33">
        <v>79.47</v>
      </c>
      <c r="G1091" s="6">
        <v>15</v>
      </c>
    </row>
    <row r="1092" spans="1:7">
      <c r="A1092" s="30" t="s">
        <v>2505</v>
      </c>
      <c r="B1092" s="31" t="s">
        <v>2506</v>
      </c>
      <c r="C1092" s="32"/>
      <c r="D1092" s="33"/>
      <c r="E1092" s="33"/>
      <c r="F1092" s="33"/>
    </row>
    <row r="1093" spans="1:7">
      <c r="A1093" s="30" t="s">
        <v>2507</v>
      </c>
      <c r="B1093" s="31" t="s">
        <v>2508</v>
      </c>
      <c r="C1093" s="32" t="s">
        <v>135</v>
      </c>
      <c r="D1093" s="33">
        <v>261.88</v>
      </c>
      <c r="E1093" s="33">
        <v>45.32</v>
      </c>
      <c r="F1093" s="33">
        <v>307.2</v>
      </c>
      <c r="G1093" s="6">
        <v>15</v>
      </c>
    </row>
    <row r="1094" spans="1:7">
      <c r="A1094" s="30" t="s">
        <v>2509</v>
      </c>
      <c r="B1094" s="31" t="s">
        <v>2510</v>
      </c>
      <c r="C1094" s="32" t="s">
        <v>135</v>
      </c>
      <c r="D1094" s="33">
        <v>62.72</v>
      </c>
      <c r="E1094" s="33">
        <v>45.32</v>
      </c>
      <c r="F1094" s="33">
        <v>108.04</v>
      </c>
      <c r="G1094" s="6">
        <v>15</v>
      </c>
    </row>
    <row r="1095" spans="1:7">
      <c r="A1095" s="30" t="s">
        <v>2511</v>
      </c>
      <c r="B1095" s="31" t="s">
        <v>2512</v>
      </c>
      <c r="C1095" s="32" t="s">
        <v>143</v>
      </c>
      <c r="D1095" s="33">
        <v>8.5399999999999991</v>
      </c>
      <c r="E1095" s="33">
        <v>13.59</v>
      </c>
      <c r="F1095" s="33">
        <v>22.13</v>
      </c>
      <c r="G1095" s="6">
        <v>15</v>
      </c>
    </row>
    <row r="1096" spans="1:7">
      <c r="A1096" s="30" t="s">
        <v>2513</v>
      </c>
      <c r="B1096" s="31" t="s">
        <v>2514</v>
      </c>
      <c r="C1096" s="32" t="s">
        <v>143</v>
      </c>
      <c r="D1096" s="33">
        <v>54.83</v>
      </c>
      <c r="E1096" s="33">
        <v>6.8</v>
      </c>
      <c r="F1096" s="33">
        <v>61.63</v>
      </c>
      <c r="G1096" s="6">
        <v>15</v>
      </c>
    </row>
    <row r="1097" spans="1:7">
      <c r="A1097" s="30" t="s">
        <v>2515</v>
      </c>
      <c r="B1097" s="31" t="s">
        <v>2516</v>
      </c>
      <c r="C1097" s="32" t="s">
        <v>135</v>
      </c>
      <c r="D1097" s="33">
        <v>74.03</v>
      </c>
      <c r="E1097" s="33">
        <v>20.14</v>
      </c>
      <c r="F1097" s="33">
        <v>94.17</v>
      </c>
      <c r="G1097" s="6">
        <v>15</v>
      </c>
    </row>
    <row r="1098" spans="1:7">
      <c r="A1098" s="30" t="s">
        <v>2517</v>
      </c>
      <c r="B1098" s="31" t="s">
        <v>2518</v>
      </c>
      <c r="C1098" s="32" t="s">
        <v>143</v>
      </c>
      <c r="D1098" s="33">
        <v>20.56</v>
      </c>
      <c r="E1098" s="33">
        <v>6.8</v>
      </c>
      <c r="F1098" s="33">
        <v>27.36</v>
      </c>
      <c r="G1098" s="6">
        <v>15</v>
      </c>
    </row>
    <row r="1099" spans="1:7" ht="30">
      <c r="A1099" s="30" t="s">
        <v>2519</v>
      </c>
      <c r="B1099" s="31" t="s">
        <v>2520</v>
      </c>
      <c r="C1099" s="32" t="s">
        <v>143</v>
      </c>
      <c r="D1099" s="33">
        <v>70.86</v>
      </c>
      <c r="E1099" s="33">
        <v>13.59</v>
      </c>
      <c r="F1099" s="33">
        <v>84.45</v>
      </c>
      <c r="G1099" s="6">
        <v>15</v>
      </c>
    </row>
    <row r="1100" spans="1:7">
      <c r="A1100" s="30" t="s">
        <v>2521</v>
      </c>
      <c r="B1100" s="31" t="s">
        <v>2522</v>
      </c>
      <c r="C1100" s="32"/>
      <c r="D1100" s="33"/>
      <c r="E1100" s="33"/>
      <c r="F1100" s="33"/>
    </row>
    <row r="1101" spans="1:7" ht="30">
      <c r="A1101" s="30" t="s">
        <v>2523</v>
      </c>
      <c r="B1101" s="31" t="s">
        <v>2524</v>
      </c>
      <c r="C1101" s="32" t="s">
        <v>135</v>
      </c>
      <c r="D1101" s="33">
        <v>25.53</v>
      </c>
      <c r="E1101" s="33">
        <v>45.32</v>
      </c>
      <c r="F1101" s="33">
        <v>70.849999999999994</v>
      </c>
      <c r="G1101" s="6">
        <v>15</v>
      </c>
    </row>
    <row r="1102" spans="1:7">
      <c r="A1102" s="30" t="s">
        <v>2525</v>
      </c>
      <c r="B1102" s="31" t="s">
        <v>2526</v>
      </c>
      <c r="C1102" s="32"/>
      <c r="D1102" s="33"/>
      <c r="E1102" s="33"/>
      <c r="F1102" s="33"/>
    </row>
    <row r="1103" spans="1:7">
      <c r="A1103" s="30" t="s">
        <v>2527</v>
      </c>
      <c r="B1103" s="31" t="s">
        <v>2528</v>
      </c>
      <c r="C1103" s="32"/>
      <c r="D1103" s="33"/>
      <c r="E1103" s="33"/>
      <c r="F1103" s="33"/>
    </row>
    <row r="1104" spans="1:7">
      <c r="A1104" s="30" t="s">
        <v>2529</v>
      </c>
      <c r="B1104" s="31" t="s">
        <v>2530</v>
      </c>
      <c r="C1104" s="32" t="s">
        <v>135</v>
      </c>
      <c r="D1104" s="33">
        <v>104.12</v>
      </c>
      <c r="E1104" s="33">
        <v>77.790000000000006</v>
      </c>
      <c r="F1104" s="33">
        <v>181.91</v>
      </c>
      <c r="G1104" s="6">
        <v>15</v>
      </c>
    </row>
    <row r="1105" spans="1:7">
      <c r="A1105" s="30" t="s">
        <v>2531</v>
      </c>
      <c r="B1105" s="31" t="s">
        <v>2532</v>
      </c>
      <c r="C1105" s="32"/>
      <c r="D1105" s="33"/>
      <c r="E1105" s="33"/>
      <c r="F1105" s="33"/>
    </row>
    <row r="1106" spans="1:7">
      <c r="A1106" s="30" t="s">
        <v>2533</v>
      </c>
      <c r="B1106" s="31" t="s">
        <v>2534</v>
      </c>
      <c r="C1106" s="32" t="s">
        <v>135</v>
      </c>
      <c r="D1106" s="33">
        <v>738.57</v>
      </c>
      <c r="E1106" s="33"/>
      <c r="F1106" s="33">
        <v>738.57</v>
      </c>
      <c r="G1106" s="6">
        <v>15</v>
      </c>
    </row>
    <row r="1107" spans="1:7">
      <c r="A1107" s="30" t="s">
        <v>2535</v>
      </c>
      <c r="B1107" s="31" t="s">
        <v>2536</v>
      </c>
      <c r="C1107" s="32"/>
      <c r="D1107" s="33"/>
      <c r="E1107" s="33"/>
      <c r="F1107" s="33"/>
    </row>
    <row r="1108" spans="1:7">
      <c r="A1108" s="30" t="s">
        <v>2537</v>
      </c>
      <c r="B1108" s="31" t="s">
        <v>2538</v>
      </c>
      <c r="C1108" s="32" t="s">
        <v>135</v>
      </c>
      <c r="D1108" s="33">
        <v>384.19</v>
      </c>
      <c r="E1108" s="33">
        <v>25.57</v>
      </c>
      <c r="F1108" s="33">
        <v>409.76</v>
      </c>
      <c r="G1108" s="6">
        <v>15</v>
      </c>
    </row>
    <row r="1109" spans="1:7">
      <c r="A1109" s="30" t="s">
        <v>2539</v>
      </c>
      <c r="B1109" s="31" t="s">
        <v>2540</v>
      </c>
      <c r="C1109" s="32"/>
      <c r="D1109" s="33"/>
      <c r="E1109" s="33"/>
      <c r="F1109" s="33"/>
    </row>
    <row r="1110" spans="1:7">
      <c r="A1110" s="30" t="s">
        <v>2541</v>
      </c>
      <c r="B1110" s="31" t="s">
        <v>2542</v>
      </c>
      <c r="C1110" s="32" t="s">
        <v>143</v>
      </c>
      <c r="D1110" s="33">
        <v>29.23</v>
      </c>
      <c r="E1110" s="33">
        <v>16.98</v>
      </c>
      <c r="F1110" s="33">
        <v>46.21</v>
      </c>
      <c r="G1110" s="6">
        <v>15</v>
      </c>
    </row>
    <row r="1111" spans="1:7">
      <c r="A1111" s="30" t="s">
        <v>2543</v>
      </c>
      <c r="B1111" s="31" t="s">
        <v>2544</v>
      </c>
      <c r="C1111" s="32" t="s">
        <v>143</v>
      </c>
      <c r="D1111" s="33">
        <v>4.2699999999999996</v>
      </c>
      <c r="E1111" s="33">
        <v>4.1500000000000004</v>
      </c>
      <c r="F1111" s="33">
        <v>8.42</v>
      </c>
      <c r="G1111" s="6">
        <v>15</v>
      </c>
    </row>
    <row r="1112" spans="1:7">
      <c r="A1112" s="30" t="s">
        <v>2545</v>
      </c>
      <c r="B1112" s="31" t="s">
        <v>2546</v>
      </c>
      <c r="C1112" s="32"/>
      <c r="D1112" s="33"/>
      <c r="E1112" s="33"/>
      <c r="F1112" s="33"/>
    </row>
    <row r="1113" spans="1:7">
      <c r="A1113" s="30" t="s">
        <v>2547</v>
      </c>
      <c r="B1113" s="31" t="s">
        <v>2548</v>
      </c>
      <c r="C1113" s="32" t="s">
        <v>135</v>
      </c>
      <c r="D1113" s="33">
        <v>0.47</v>
      </c>
      <c r="E1113" s="33">
        <v>10.07</v>
      </c>
      <c r="F1113" s="33">
        <v>10.54</v>
      </c>
      <c r="G1113" s="6">
        <v>15</v>
      </c>
    </row>
    <row r="1114" spans="1:7">
      <c r="A1114" s="30" t="s">
        <v>2549</v>
      </c>
      <c r="B1114" s="31" t="s">
        <v>2550</v>
      </c>
      <c r="C1114" s="32" t="s">
        <v>135</v>
      </c>
      <c r="D1114" s="33">
        <v>26.41</v>
      </c>
      <c r="E1114" s="33">
        <v>25.57</v>
      </c>
      <c r="F1114" s="33">
        <v>51.98</v>
      </c>
      <c r="G1114" s="6">
        <v>15</v>
      </c>
    </row>
    <row r="1115" spans="1:7">
      <c r="A1115" s="30" t="s">
        <v>2551</v>
      </c>
      <c r="B1115" s="31" t="s">
        <v>2552</v>
      </c>
      <c r="C1115" s="32" t="s">
        <v>143</v>
      </c>
      <c r="D1115" s="33">
        <v>0.47</v>
      </c>
      <c r="E1115" s="33">
        <v>12.83</v>
      </c>
      <c r="F1115" s="33">
        <v>13.3</v>
      </c>
      <c r="G1115" s="6">
        <v>15</v>
      </c>
    </row>
    <row r="1116" spans="1:7">
      <c r="A1116" s="30" t="s">
        <v>2553</v>
      </c>
      <c r="B1116" s="31" t="s">
        <v>2554</v>
      </c>
      <c r="C1116" s="32" t="s">
        <v>135</v>
      </c>
      <c r="D1116" s="33">
        <v>159.77000000000001</v>
      </c>
      <c r="E1116" s="33"/>
      <c r="F1116" s="33">
        <v>159.77000000000001</v>
      </c>
      <c r="G1116" s="6">
        <v>15</v>
      </c>
    </row>
    <row r="1117" spans="1:7">
      <c r="A1117" s="30" t="s">
        <v>2555</v>
      </c>
      <c r="B1117" s="31" t="s">
        <v>2556</v>
      </c>
      <c r="C1117" s="32"/>
      <c r="D1117" s="33"/>
      <c r="E1117" s="33"/>
      <c r="F1117" s="33"/>
    </row>
    <row r="1118" spans="1:7">
      <c r="A1118" s="30" t="s">
        <v>2557</v>
      </c>
      <c r="B1118" s="31" t="s">
        <v>2558</v>
      </c>
      <c r="C1118" s="32"/>
      <c r="D1118" s="33"/>
      <c r="E1118" s="33"/>
      <c r="F1118" s="33"/>
    </row>
    <row r="1119" spans="1:7" ht="30">
      <c r="A1119" s="30" t="s">
        <v>2559</v>
      </c>
      <c r="B1119" s="31" t="s">
        <v>2560</v>
      </c>
      <c r="C1119" s="32" t="s">
        <v>135</v>
      </c>
      <c r="D1119" s="33">
        <v>118.02</v>
      </c>
      <c r="E1119" s="33">
        <v>11.58</v>
      </c>
      <c r="F1119" s="33">
        <v>129.6</v>
      </c>
      <c r="G1119" s="6">
        <v>15</v>
      </c>
    </row>
    <row r="1120" spans="1:7" ht="30">
      <c r="A1120" s="30" t="s">
        <v>2561</v>
      </c>
      <c r="B1120" s="31" t="s">
        <v>2562</v>
      </c>
      <c r="C1120" s="32" t="s">
        <v>135</v>
      </c>
      <c r="D1120" s="33">
        <v>98.25</v>
      </c>
      <c r="E1120" s="33"/>
      <c r="F1120" s="33">
        <v>98.25</v>
      </c>
      <c r="G1120" s="6">
        <v>15</v>
      </c>
    </row>
    <row r="1121" spans="1:7">
      <c r="A1121" s="30" t="s">
        <v>2563</v>
      </c>
      <c r="B1121" s="31" t="s">
        <v>2564</v>
      </c>
      <c r="C1121" s="32"/>
      <c r="D1121" s="33"/>
      <c r="E1121" s="33"/>
      <c r="F1121" s="33"/>
    </row>
    <row r="1122" spans="1:7" ht="30">
      <c r="A1122" s="30" t="s">
        <v>2565</v>
      </c>
      <c r="B1122" s="31" t="s">
        <v>2566</v>
      </c>
      <c r="C1122" s="32" t="s">
        <v>135</v>
      </c>
      <c r="D1122" s="33">
        <v>155.74</v>
      </c>
      <c r="E1122" s="33">
        <v>25.7</v>
      </c>
      <c r="F1122" s="33">
        <v>181.44</v>
      </c>
      <c r="G1122" s="6">
        <v>15</v>
      </c>
    </row>
    <row r="1123" spans="1:7" ht="30">
      <c r="A1123" s="30" t="s">
        <v>2567</v>
      </c>
      <c r="B1123" s="31" t="s">
        <v>2568</v>
      </c>
      <c r="C1123" s="32" t="s">
        <v>135</v>
      </c>
      <c r="D1123" s="33">
        <v>248.43</v>
      </c>
      <c r="E1123" s="33">
        <v>25.7</v>
      </c>
      <c r="F1123" s="33">
        <v>274.13</v>
      </c>
      <c r="G1123" s="6">
        <v>15</v>
      </c>
    </row>
    <row r="1124" spans="1:7" ht="30">
      <c r="A1124" s="30" t="s">
        <v>2569</v>
      </c>
      <c r="B1124" s="31" t="s">
        <v>2570</v>
      </c>
      <c r="C1124" s="32" t="s">
        <v>135</v>
      </c>
      <c r="D1124" s="33">
        <v>226.73</v>
      </c>
      <c r="E1124" s="33"/>
      <c r="F1124" s="33">
        <v>226.73</v>
      </c>
      <c r="G1124" s="6">
        <v>15</v>
      </c>
    </row>
    <row r="1125" spans="1:7" ht="30">
      <c r="A1125" s="30" t="s">
        <v>2571</v>
      </c>
      <c r="B1125" s="31" t="s">
        <v>2572</v>
      </c>
      <c r="C1125" s="32" t="s">
        <v>135</v>
      </c>
      <c r="D1125" s="33">
        <v>259.10000000000002</v>
      </c>
      <c r="E1125" s="33">
        <v>25.7</v>
      </c>
      <c r="F1125" s="33">
        <v>284.8</v>
      </c>
      <c r="G1125" s="6">
        <v>15</v>
      </c>
    </row>
    <row r="1126" spans="1:7" ht="30">
      <c r="A1126" s="30" t="s">
        <v>2573</v>
      </c>
      <c r="B1126" s="31" t="s">
        <v>2574</v>
      </c>
      <c r="C1126" s="32" t="s">
        <v>135</v>
      </c>
      <c r="D1126" s="33">
        <v>382.95</v>
      </c>
      <c r="E1126" s="33">
        <v>25.7</v>
      </c>
      <c r="F1126" s="33">
        <v>408.65</v>
      </c>
      <c r="G1126" s="6">
        <v>15</v>
      </c>
    </row>
    <row r="1127" spans="1:7" ht="30">
      <c r="A1127" s="30" t="s">
        <v>2575</v>
      </c>
      <c r="B1127" s="31" t="s">
        <v>2576</v>
      </c>
      <c r="C1127" s="32" t="s">
        <v>135</v>
      </c>
      <c r="D1127" s="33">
        <v>249.22</v>
      </c>
      <c r="E1127" s="33">
        <v>25.7</v>
      </c>
      <c r="F1127" s="33">
        <v>274.92</v>
      </c>
      <c r="G1127" s="6">
        <v>15</v>
      </c>
    </row>
    <row r="1128" spans="1:7" ht="30">
      <c r="A1128" s="30" t="s">
        <v>2577</v>
      </c>
      <c r="B1128" s="31" t="s">
        <v>2578</v>
      </c>
      <c r="C1128" s="32" t="s">
        <v>135</v>
      </c>
      <c r="D1128" s="33">
        <v>496.34</v>
      </c>
      <c r="E1128" s="33">
        <v>25.7</v>
      </c>
      <c r="F1128" s="33">
        <v>522.04</v>
      </c>
      <c r="G1128" s="6">
        <v>15</v>
      </c>
    </row>
    <row r="1129" spans="1:7" ht="30">
      <c r="A1129" s="30" t="s">
        <v>2579</v>
      </c>
      <c r="B1129" s="31" t="s">
        <v>2580</v>
      </c>
      <c r="C1129" s="32" t="s">
        <v>135</v>
      </c>
      <c r="D1129" s="33">
        <v>409.9</v>
      </c>
      <c r="E1129" s="33">
        <v>25.7</v>
      </c>
      <c r="F1129" s="33">
        <v>435.6</v>
      </c>
      <c r="G1129" s="6">
        <v>15</v>
      </c>
    </row>
    <row r="1130" spans="1:7" ht="30">
      <c r="A1130" s="30" t="s">
        <v>2581</v>
      </c>
      <c r="B1130" s="31" t="s">
        <v>2582</v>
      </c>
      <c r="C1130" s="32" t="s">
        <v>135</v>
      </c>
      <c r="D1130" s="33">
        <v>275.69</v>
      </c>
      <c r="E1130" s="33">
        <v>52.2</v>
      </c>
      <c r="F1130" s="33">
        <v>327.89</v>
      </c>
      <c r="G1130" s="6">
        <v>15</v>
      </c>
    </row>
    <row r="1131" spans="1:7">
      <c r="A1131" s="30" t="s">
        <v>2583</v>
      </c>
      <c r="B1131" s="31" t="s">
        <v>2584</v>
      </c>
      <c r="C1131" s="32"/>
      <c r="D1131" s="33"/>
      <c r="E1131" s="33"/>
      <c r="F1131" s="33"/>
    </row>
    <row r="1132" spans="1:7" ht="30">
      <c r="A1132" s="30" t="s">
        <v>2585</v>
      </c>
      <c r="B1132" s="31" t="s">
        <v>2586</v>
      </c>
      <c r="C1132" s="32" t="s">
        <v>135</v>
      </c>
      <c r="D1132" s="33">
        <v>1398.41</v>
      </c>
      <c r="E1132" s="33"/>
      <c r="F1132" s="33">
        <v>1398.41</v>
      </c>
      <c r="G1132" s="6">
        <v>15</v>
      </c>
    </row>
    <row r="1133" spans="1:7" ht="30">
      <c r="A1133" s="30" t="s">
        <v>2587</v>
      </c>
      <c r="B1133" s="31" t="s">
        <v>2588</v>
      </c>
      <c r="C1133" s="32" t="s">
        <v>135</v>
      </c>
      <c r="D1133" s="33">
        <v>334.24</v>
      </c>
      <c r="E1133" s="33"/>
      <c r="F1133" s="33">
        <v>334.24</v>
      </c>
      <c r="G1133" s="6">
        <v>15</v>
      </c>
    </row>
    <row r="1134" spans="1:7" ht="30">
      <c r="A1134" s="30" t="s">
        <v>2589</v>
      </c>
      <c r="B1134" s="31" t="s">
        <v>2590</v>
      </c>
      <c r="C1134" s="32" t="s">
        <v>135</v>
      </c>
      <c r="D1134" s="33">
        <v>567.91999999999996</v>
      </c>
      <c r="E1134" s="33">
        <v>319.47000000000003</v>
      </c>
      <c r="F1134" s="33">
        <v>887.39</v>
      </c>
      <c r="G1134" s="6">
        <v>15</v>
      </c>
    </row>
    <row r="1135" spans="1:7" ht="30">
      <c r="A1135" s="30" t="s">
        <v>2591</v>
      </c>
      <c r="B1135" s="31" t="s">
        <v>2592</v>
      </c>
      <c r="C1135" s="32" t="s">
        <v>135</v>
      </c>
      <c r="D1135" s="33">
        <v>379</v>
      </c>
      <c r="E1135" s="33">
        <v>319.47000000000003</v>
      </c>
      <c r="F1135" s="33">
        <v>698.47</v>
      </c>
      <c r="G1135" s="6">
        <v>15</v>
      </c>
    </row>
    <row r="1136" spans="1:7">
      <c r="A1136" s="30" t="s">
        <v>2593</v>
      </c>
      <c r="B1136" s="31" t="s">
        <v>2594</v>
      </c>
      <c r="C1136" s="32"/>
      <c r="D1136" s="33"/>
      <c r="E1136" s="33"/>
      <c r="F1136" s="33"/>
    </row>
    <row r="1137" spans="1:7" ht="30">
      <c r="A1137" s="30" t="s">
        <v>2595</v>
      </c>
      <c r="B1137" s="31" t="s">
        <v>2596</v>
      </c>
      <c r="C1137" s="32" t="s">
        <v>135</v>
      </c>
      <c r="D1137" s="33">
        <v>152.65</v>
      </c>
      <c r="E1137" s="33"/>
      <c r="F1137" s="33">
        <v>152.65</v>
      </c>
      <c r="G1137" s="6">
        <v>15</v>
      </c>
    </row>
    <row r="1138" spans="1:7" ht="30">
      <c r="A1138" s="30" t="s">
        <v>2597</v>
      </c>
      <c r="B1138" s="31" t="s">
        <v>2598</v>
      </c>
      <c r="C1138" s="32" t="s">
        <v>135</v>
      </c>
      <c r="D1138" s="33">
        <v>192.76</v>
      </c>
      <c r="E1138" s="33"/>
      <c r="F1138" s="33">
        <v>192.76</v>
      </c>
      <c r="G1138" s="6">
        <v>15</v>
      </c>
    </row>
    <row r="1139" spans="1:7">
      <c r="A1139" s="30" t="s">
        <v>2599</v>
      </c>
      <c r="B1139" s="31" t="s">
        <v>2600</v>
      </c>
      <c r="C1139" s="32"/>
      <c r="D1139" s="33"/>
      <c r="E1139" s="33"/>
      <c r="F1139" s="33"/>
    </row>
    <row r="1140" spans="1:7" ht="45">
      <c r="A1140" s="30" t="s">
        <v>2601</v>
      </c>
      <c r="B1140" s="31" t="s">
        <v>2602</v>
      </c>
      <c r="C1140" s="32" t="s">
        <v>135</v>
      </c>
      <c r="D1140" s="33">
        <v>158.65</v>
      </c>
      <c r="E1140" s="33">
        <v>109.59</v>
      </c>
      <c r="F1140" s="33">
        <v>268.24</v>
      </c>
      <c r="G1140" s="6">
        <v>15</v>
      </c>
    </row>
    <row r="1141" spans="1:7" ht="30">
      <c r="A1141" s="30" t="s">
        <v>2603</v>
      </c>
      <c r="B1141" s="31" t="s">
        <v>2604</v>
      </c>
      <c r="C1141" s="32" t="s">
        <v>135</v>
      </c>
      <c r="D1141" s="33">
        <v>492.08</v>
      </c>
      <c r="E1141" s="33"/>
      <c r="F1141" s="33">
        <v>492.08</v>
      </c>
      <c r="G1141" s="6">
        <v>15</v>
      </c>
    </row>
    <row r="1142" spans="1:7">
      <c r="A1142" s="30" t="s">
        <v>2605</v>
      </c>
      <c r="B1142" s="31" t="s">
        <v>2606</v>
      </c>
      <c r="C1142" s="32"/>
      <c r="D1142" s="33"/>
      <c r="E1142" s="33"/>
      <c r="F1142" s="33"/>
    </row>
    <row r="1143" spans="1:7">
      <c r="A1143" s="30" t="s">
        <v>2607</v>
      </c>
      <c r="B1143" s="31" t="s">
        <v>2608</v>
      </c>
      <c r="C1143" s="32" t="s">
        <v>135</v>
      </c>
      <c r="D1143" s="33">
        <v>788.21</v>
      </c>
      <c r="E1143" s="33"/>
      <c r="F1143" s="33">
        <v>788.21</v>
      </c>
      <c r="G1143" s="6">
        <v>15</v>
      </c>
    </row>
    <row r="1144" spans="1:7">
      <c r="A1144" s="30" t="s">
        <v>2609</v>
      </c>
      <c r="B1144" s="31" t="s">
        <v>2610</v>
      </c>
      <c r="C1144" s="32"/>
      <c r="D1144" s="33"/>
      <c r="E1144" s="33"/>
      <c r="F1144" s="33"/>
    </row>
    <row r="1145" spans="1:7">
      <c r="A1145" s="30" t="s">
        <v>2611</v>
      </c>
      <c r="B1145" s="31" t="s">
        <v>2612</v>
      </c>
      <c r="C1145" s="32" t="s">
        <v>143</v>
      </c>
      <c r="D1145" s="33">
        <v>47.53</v>
      </c>
      <c r="E1145" s="33">
        <v>8.8699999999999992</v>
      </c>
      <c r="F1145" s="33">
        <v>56.4</v>
      </c>
      <c r="G1145" s="6">
        <v>15</v>
      </c>
    </row>
    <row r="1146" spans="1:7">
      <c r="A1146" s="30" t="s">
        <v>2613</v>
      </c>
      <c r="B1146" s="31" t="s">
        <v>2614</v>
      </c>
      <c r="C1146" s="32" t="s">
        <v>143</v>
      </c>
      <c r="D1146" s="33">
        <v>63.43</v>
      </c>
      <c r="E1146" s="33">
        <v>8.8699999999999992</v>
      </c>
      <c r="F1146" s="33">
        <v>72.3</v>
      </c>
      <c r="G1146" s="6">
        <v>15</v>
      </c>
    </row>
    <row r="1147" spans="1:7" ht="30">
      <c r="A1147" s="30" t="s">
        <v>2615</v>
      </c>
      <c r="B1147" s="31" t="s">
        <v>2616</v>
      </c>
      <c r="C1147" s="32" t="s">
        <v>143</v>
      </c>
      <c r="D1147" s="33">
        <v>30.54</v>
      </c>
      <c r="E1147" s="33">
        <v>11.6</v>
      </c>
      <c r="F1147" s="33">
        <v>42.14</v>
      </c>
      <c r="G1147" s="6">
        <v>15</v>
      </c>
    </row>
    <row r="1148" spans="1:7" ht="45">
      <c r="A1148" s="30" t="s">
        <v>2617</v>
      </c>
      <c r="B1148" s="31" t="s">
        <v>2618</v>
      </c>
      <c r="C1148" s="32" t="s">
        <v>143</v>
      </c>
      <c r="D1148" s="33">
        <v>36.71</v>
      </c>
      <c r="E1148" s="33">
        <v>11.6</v>
      </c>
      <c r="F1148" s="33">
        <v>48.31</v>
      </c>
      <c r="G1148" s="6">
        <v>15</v>
      </c>
    </row>
    <row r="1149" spans="1:7" ht="30">
      <c r="A1149" s="30" t="s">
        <v>2619</v>
      </c>
      <c r="B1149" s="31" t="s">
        <v>2620</v>
      </c>
      <c r="C1149" s="32" t="s">
        <v>143</v>
      </c>
      <c r="D1149" s="33">
        <v>51.32</v>
      </c>
      <c r="E1149" s="33">
        <v>8.8699999999999992</v>
      </c>
      <c r="F1149" s="33">
        <v>60.19</v>
      </c>
      <c r="G1149" s="6">
        <v>15</v>
      </c>
    </row>
    <row r="1150" spans="1:7">
      <c r="A1150" s="30" t="s">
        <v>2621</v>
      </c>
      <c r="B1150" s="31" t="s">
        <v>2622</v>
      </c>
      <c r="C1150" s="32" t="s">
        <v>143</v>
      </c>
      <c r="D1150" s="33">
        <v>23.4</v>
      </c>
      <c r="E1150" s="33">
        <v>3.52</v>
      </c>
      <c r="F1150" s="33">
        <v>26.92</v>
      </c>
      <c r="G1150" s="6">
        <v>15</v>
      </c>
    </row>
    <row r="1151" spans="1:7">
      <c r="A1151" s="30" t="s">
        <v>2623</v>
      </c>
      <c r="B1151" s="31" t="s">
        <v>2624</v>
      </c>
      <c r="C1151" s="32" t="s">
        <v>143</v>
      </c>
      <c r="D1151" s="33">
        <v>10.54</v>
      </c>
      <c r="E1151" s="33"/>
      <c r="F1151" s="33">
        <v>10.54</v>
      </c>
      <c r="G1151" s="6">
        <v>15</v>
      </c>
    </row>
    <row r="1152" spans="1:7" ht="30">
      <c r="A1152" s="30" t="s">
        <v>2625</v>
      </c>
      <c r="B1152" s="31" t="s">
        <v>2626</v>
      </c>
      <c r="C1152" s="32" t="s">
        <v>143</v>
      </c>
      <c r="D1152" s="33">
        <v>82.57</v>
      </c>
      <c r="E1152" s="33"/>
      <c r="F1152" s="33">
        <v>82.57</v>
      </c>
      <c r="G1152" s="6">
        <v>15</v>
      </c>
    </row>
    <row r="1153" spans="1:7">
      <c r="A1153" s="30" t="s">
        <v>2627</v>
      </c>
      <c r="B1153" s="31" t="s">
        <v>2628</v>
      </c>
      <c r="C1153" s="32"/>
      <c r="D1153" s="33"/>
      <c r="E1153" s="33"/>
      <c r="F1153" s="33"/>
    </row>
    <row r="1154" spans="1:7" ht="30">
      <c r="A1154" s="30" t="s">
        <v>2629</v>
      </c>
      <c r="B1154" s="31" t="s">
        <v>2630</v>
      </c>
      <c r="C1154" s="32" t="s">
        <v>143</v>
      </c>
      <c r="D1154" s="33">
        <v>215.42</v>
      </c>
      <c r="E1154" s="33">
        <v>9.56</v>
      </c>
      <c r="F1154" s="33">
        <v>224.98</v>
      </c>
      <c r="G1154" s="6">
        <v>15</v>
      </c>
    </row>
    <row r="1155" spans="1:7" ht="30">
      <c r="A1155" s="30" t="s">
        <v>2631</v>
      </c>
      <c r="B1155" s="31" t="s">
        <v>2632</v>
      </c>
      <c r="C1155" s="32" t="s">
        <v>143</v>
      </c>
      <c r="D1155" s="33">
        <v>52.36</v>
      </c>
      <c r="E1155" s="33">
        <v>8.8699999999999992</v>
      </c>
      <c r="F1155" s="33">
        <v>61.23</v>
      </c>
      <c r="G1155" s="6">
        <v>15</v>
      </c>
    </row>
    <row r="1156" spans="1:7">
      <c r="A1156" s="30" t="s">
        <v>2633</v>
      </c>
      <c r="B1156" s="31" t="s">
        <v>2634</v>
      </c>
      <c r="C1156" s="32"/>
      <c r="D1156" s="33"/>
      <c r="E1156" s="33"/>
      <c r="F1156" s="33"/>
    </row>
    <row r="1157" spans="1:7">
      <c r="A1157" s="30" t="s">
        <v>2635</v>
      </c>
      <c r="B1157" s="31" t="s">
        <v>2636</v>
      </c>
      <c r="C1157" s="32" t="s">
        <v>135</v>
      </c>
      <c r="D1157" s="33">
        <v>12.59</v>
      </c>
      <c r="E1157" s="33">
        <v>10.07</v>
      </c>
      <c r="F1157" s="33">
        <v>22.66</v>
      </c>
      <c r="G1157" s="6">
        <v>15</v>
      </c>
    </row>
    <row r="1158" spans="1:7">
      <c r="A1158" s="30" t="s">
        <v>2637</v>
      </c>
      <c r="B1158" s="31" t="s">
        <v>2638</v>
      </c>
      <c r="C1158" s="32" t="s">
        <v>135</v>
      </c>
      <c r="D1158" s="33">
        <v>3.89</v>
      </c>
      <c r="E1158" s="33">
        <v>35.25</v>
      </c>
      <c r="F1158" s="33">
        <v>39.14</v>
      </c>
      <c r="G1158" s="6">
        <v>15</v>
      </c>
    </row>
    <row r="1159" spans="1:7" ht="30">
      <c r="A1159" s="30" t="s">
        <v>2639</v>
      </c>
      <c r="B1159" s="31" t="s">
        <v>2640</v>
      </c>
      <c r="C1159" s="32" t="s">
        <v>135</v>
      </c>
      <c r="D1159" s="33"/>
      <c r="E1159" s="33">
        <v>76.8</v>
      </c>
      <c r="F1159" s="33">
        <v>76.8</v>
      </c>
      <c r="G1159" s="6">
        <v>15</v>
      </c>
    </row>
    <row r="1160" spans="1:7">
      <c r="A1160" s="30" t="s">
        <v>2641</v>
      </c>
      <c r="B1160" s="31" t="s">
        <v>2642</v>
      </c>
      <c r="C1160" s="32" t="s">
        <v>351</v>
      </c>
      <c r="D1160" s="33">
        <v>56.53</v>
      </c>
      <c r="E1160" s="33"/>
      <c r="F1160" s="33">
        <v>56.53</v>
      </c>
      <c r="G1160" s="6">
        <v>15</v>
      </c>
    </row>
    <row r="1161" spans="1:7">
      <c r="A1161" s="30" t="s">
        <v>2643</v>
      </c>
      <c r="B1161" s="31" t="s">
        <v>2644</v>
      </c>
      <c r="C1161" s="32" t="s">
        <v>143</v>
      </c>
      <c r="D1161" s="33"/>
      <c r="E1161" s="33">
        <v>12.83</v>
      </c>
      <c r="F1161" s="33">
        <v>12.83</v>
      </c>
      <c r="G1161" s="6">
        <v>15</v>
      </c>
    </row>
    <row r="1162" spans="1:7">
      <c r="A1162" s="30" t="s">
        <v>2645</v>
      </c>
      <c r="B1162" s="31" t="s">
        <v>2646</v>
      </c>
      <c r="C1162" s="32" t="s">
        <v>143</v>
      </c>
      <c r="D1162" s="33">
        <v>16.649999999999999</v>
      </c>
      <c r="E1162" s="33">
        <v>13.82</v>
      </c>
      <c r="F1162" s="33">
        <v>30.47</v>
      </c>
      <c r="G1162" s="6">
        <v>15</v>
      </c>
    </row>
    <row r="1163" spans="1:7" ht="30">
      <c r="A1163" s="30" t="s">
        <v>2647</v>
      </c>
      <c r="B1163" s="31" t="s">
        <v>2648</v>
      </c>
      <c r="C1163" s="32" t="s">
        <v>143</v>
      </c>
      <c r="D1163" s="33">
        <v>16.489999999999998</v>
      </c>
      <c r="E1163" s="33">
        <v>13.82</v>
      </c>
      <c r="F1163" s="33">
        <v>30.31</v>
      </c>
      <c r="G1163" s="6">
        <v>15</v>
      </c>
    </row>
    <row r="1164" spans="1:7">
      <c r="A1164" s="30" t="s">
        <v>2649</v>
      </c>
      <c r="B1164" s="31" t="s">
        <v>2650</v>
      </c>
      <c r="C1164" s="32" t="s">
        <v>143</v>
      </c>
      <c r="D1164" s="33">
        <v>55.82</v>
      </c>
      <c r="E1164" s="33">
        <v>3.52</v>
      </c>
      <c r="F1164" s="33">
        <v>59.34</v>
      </c>
      <c r="G1164" s="6">
        <v>15</v>
      </c>
    </row>
    <row r="1165" spans="1:7">
      <c r="A1165" s="30" t="s">
        <v>2651</v>
      </c>
      <c r="B1165" s="31" t="s">
        <v>2652</v>
      </c>
      <c r="C1165" s="32" t="s">
        <v>143</v>
      </c>
      <c r="D1165" s="33">
        <v>14.38</v>
      </c>
      <c r="E1165" s="33">
        <v>1.76</v>
      </c>
      <c r="F1165" s="33">
        <v>16.14</v>
      </c>
      <c r="G1165" s="6">
        <v>15</v>
      </c>
    </row>
    <row r="1166" spans="1:7">
      <c r="A1166" s="30" t="s">
        <v>2653</v>
      </c>
      <c r="B1166" s="31" t="s">
        <v>2654</v>
      </c>
      <c r="C1166" s="32" t="s">
        <v>143</v>
      </c>
      <c r="D1166" s="33">
        <v>38.909999999999997</v>
      </c>
      <c r="E1166" s="33">
        <v>7.56</v>
      </c>
      <c r="F1166" s="33">
        <v>46.47</v>
      </c>
      <c r="G1166" s="6">
        <v>15</v>
      </c>
    </row>
    <row r="1167" spans="1:7">
      <c r="A1167" s="30" t="s">
        <v>2655</v>
      </c>
      <c r="B1167" s="31" t="s">
        <v>2656</v>
      </c>
      <c r="C1167" s="32"/>
      <c r="D1167" s="33"/>
      <c r="E1167" s="33"/>
      <c r="F1167" s="33"/>
    </row>
    <row r="1168" spans="1:7">
      <c r="A1168" s="30" t="s">
        <v>2657</v>
      </c>
      <c r="B1168" s="31" t="s">
        <v>2658</v>
      </c>
      <c r="C1168" s="32"/>
      <c r="D1168" s="33"/>
      <c r="E1168" s="33"/>
      <c r="F1168" s="33"/>
    </row>
    <row r="1169" spans="1:7">
      <c r="A1169" s="30" t="s">
        <v>2659</v>
      </c>
      <c r="B1169" s="31" t="s">
        <v>2660</v>
      </c>
      <c r="C1169" s="32" t="s">
        <v>135</v>
      </c>
      <c r="D1169" s="33">
        <v>58.13</v>
      </c>
      <c r="E1169" s="33">
        <v>30.21</v>
      </c>
      <c r="F1169" s="33">
        <v>88.34</v>
      </c>
      <c r="G1169" s="6">
        <v>15</v>
      </c>
    </row>
    <row r="1170" spans="1:7" ht="30">
      <c r="A1170" s="30" t="s">
        <v>2661</v>
      </c>
      <c r="B1170" s="31" t="s">
        <v>2662</v>
      </c>
      <c r="C1170" s="32" t="s">
        <v>135</v>
      </c>
      <c r="D1170" s="33">
        <v>78.38</v>
      </c>
      <c r="E1170" s="33">
        <v>60.42</v>
      </c>
      <c r="F1170" s="33">
        <v>138.80000000000001</v>
      </c>
      <c r="G1170" s="6">
        <v>15</v>
      </c>
    </row>
    <row r="1171" spans="1:7" ht="30">
      <c r="A1171" s="30" t="s">
        <v>2663</v>
      </c>
      <c r="B1171" s="31" t="s">
        <v>2664</v>
      </c>
      <c r="C1171" s="32" t="s">
        <v>135</v>
      </c>
      <c r="D1171" s="33">
        <v>107.83</v>
      </c>
      <c r="E1171" s="33">
        <v>65.45</v>
      </c>
      <c r="F1171" s="33">
        <v>173.28</v>
      </c>
      <c r="G1171" s="6">
        <v>15</v>
      </c>
    </row>
    <row r="1172" spans="1:7">
      <c r="A1172" s="30" t="s">
        <v>2665</v>
      </c>
      <c r="B1172" s="31" t="s">
        <v>2666</v>
      </c>
      <c r="C1172" s="32" t="s">
        <v>143</v>
      </c>
      <c r="D1172" s="33">
        <v>22.27</v>
      </c>
      <c r="E1172" s="33">
        <v>20.14</v>
      </c>
      <c r="F1172" s="33">
        <v>42.41</v>
      </c>
      <c r="G1172" s="6">
        <v>15</v>
      </c>
    </row>
    <row r="1173" spans="1:7" ht="30">
      <c r="A1173" s="30" t="s">
        <v>2667</v>
      </c>
      <c r="B1173" s="31" t="s">
        <v>2668</v>
      </c>
      <c r="C1173" s="32" t="s">
        <v>135</v>
      </c>
      <c r="D1173" s="33">
        <v>134.52000000000001</v>
      </c>
      <c r="E1173" s="33">
        <v>60.42</v>
      </c>
      <c r="F1173" s="33">
        <v>194.94</v>
      </c>
      <c r="G1173" s="6">
        <v>15</v>
      </c>
    </row>
    <row r="1174" spans="1:7" ht="30">
      <c r="A1174" s="30" t="s">
        <v>2669</v>
      </c>
      <c r="B1174" s="31" t="s">
        <v>2670</v>
      </c>
      <c r="C1174" s="32" t="s">
        <v>135</v>
      </c>
      <c r="D1174" s="33">
        <v>101.82</v>
      </c>
      <c r="E1174" s="33">
        <v>30.21</v>
      </c>
      <c r="F1174" s="33">
        <v>132.03</v>
      </c>
      <c r="G1174" s="6">
        <v>15</v>
      </c>
    </row>
    <row r="1175" spans="1:7">
      <c r="A1175" s="30" t="s">
        <v>2671</v>
      </c>
      <c r="B1175" s="31" t="s">
        <v>2672</v>
      </c>
      <c r="C1175" s="32"/>
      <c r="D1175" s="33"/>
      <c r="E1175" s="33"/>
      <c r="F1175" s="33"/>
    </row>
    <row r="1176" spans="1:7">
      <c r="A1176" s="30" t="s">
        <v>2673</v>
      </c>
      <c r="B1176" s="31" t="s">
        <v>2674</v>
      </c>
      <c r="C1176" s="32" t="s">
        <v>135</v>
      </c>
      <c r="D1176" s="33">
        <v>150.5</v>
      </c>
      <c r="E1176" s="33"/>
      <c r="F1176" s="33">
        <v>150.5</v>
      </c>
      <c r="G1176" s="6">
        <v>15</v>
      </c>
    </row>
    <row r="1177" spans="1:7" ht="30">
      <c r="A1177" s="30" t="s">
        <v>2675</v>
      </c>
      <c r="B1177" s="31" t="s">
        <v>2676</v>
      </c>
      <c r="C1177" s="32" t="s">
        <v>135</v>
      </c>
      <c r="D1177" s="33">
        <v>119.94</v>
      </c>
      <c r="E1177" s="33"/>
      <c r="F1177" s="33">
        <v>119.94</v>
      </c>
      <c r="G1177" s="6">
        <v>15</v>
      </c>
    </row>
    <row r="1178" spans="1:7" ht="30">
      <c r="A1178" s="30" t="s">
        <v>2677</v>
      </c>
      <c r="B1178" s="31" t="s">
        <v>2678</v>
      </c>
      <c r="C1178" s="32" t="s">
        <v>135</v>
      </c>
      <c r="D1178" s="33">
        <v>99.2</v>
      </c>
      <c r="E1178" s="33"/>
      <c r="F1178" s="33">
        <v>99.2</v>
      </c>
      <c r="G1178" s="6">
        <v>15</v>
      </c>
    </row>
    <row r="1179" spans="1:7">
      <c r="A1179" s="30" t="s">
        <v>2679</v>
      </c>
      <c r="B1179" s="31" t="s">
        <v>2680</v>
      </c>
      <c r="C1179" s="32"/>
      <c r="D1179" s="33"/>
      <c r="E1179" s="33"/>
      <c r="F1179" s="33"/>
    </row>
    <row r="1180" spans="1:7">
      <c r="A1180" s="30" t="s">
        <v>2681</v>
      </c>
      <c r="B1180" s="31" t="s">
        <v>2682</v>
      </c>
      <c r="C1180" s="32" t="s">
        <v>135</v>
      </c>
      <c r="D1180" s="33">
        <v>110.77</v>
      </c>
      <c r="E1180" s="33"/>
      <c r="F1180" s="33">
        <v>110.77</v>
      </c>
      <c r="G1180" s="6">
        <v>15</v>
      </c>
    </row>
    <row r="1181" spans="1:7">
      <c r="A1181" s="30" t="s">
        <v>2683</v>
      </c>
      <c r="B1181" s="31" t="s">
        <v>2684</v>
      </c>
      <c r="C1181" s="32" t="s">
        <v>135</v>
      </c>
      <c r="D1181" s="33">
        <v>169.55</v>
      </c>
      <c r="E1181" s="33"/>
      <c r="F1181" s="33">
        <v>169.55</v>
      </c>
      <c r="G1181" s="6">
        <v>15</v>
      </c>
    </row>
    <row r="1182" spans="1:7">
      <c r="A1182" s="30" t="s">
        <v>2685</v>
      </c>
      <c r="B1182" s="31" t="s">
        <v>2686</v>
      </c>
      <c r="C1182" s="32" t="s">
        <v>135</v>
      </c>
      <c r="D1182" s="33">
        <v>114.71</v>
      </c>
      <c r="E1182" s="33"/>
      <c r="F1182" s="33">
        <v>114.71</v>
      </c>
      <c r="G1182" s="6">
        <v>15</v>
      </c>
    </row>
    <row r="1183" spans="1:7">
      <c r="A1183" s="30" t="s">
        <v>2687</v>
      </c>
      <c r="B1183" s="31" t="s">
        <v>2688</v>
      </c>
      <c r="C1183" s="32" t="s">
        <v>135</v>
      </c>
      <c r="D1183" s="33">
        <v>170.36</v>
      </c>
      <c r="E1183" s="33"/>
      <c r="F1183" s="33">
        <v>170.36</v>
      </c>
      <c r="G1183" s="6">
        <v>15</v>
      </c>
    </row>
    <row r="1184" spans="1:7">
      <c r="A1184" s="30" t="s">
        <v>2689</v>
      </c>
      <c r="B1184" s="31" t="s">
        <v>2690</v>
      </c>
      <c r="C1184" s="32" t="s">
        <v>135</v>
      </c>
      <c r="D1184" s="33">
        <v>100.49</v>
      </c>
      <c r="E1184" s="33"/>
      <c r="F1184" s="33">
        <v>100.49</v>
      </c>
      <c r="G1184" s="6">
        <v>15</v>
      </c>
    </row>
    <row r="1185" spans="1:7" ht="30">
      <c r="A1185" s="30" t="s">
        <v>2691</v>
      </c>
      <c r="B1185" s="31" t="s">
        <v>2692</v>
      </c>
      <c r="C1185" s="32" t="s">
        <v>135</v>
      </c>
      <c r="D1185" s="33">
        <v>320.05</v>
      </c>
      <c r="E1185" s="33"/>
      <c r="F1185" s="33">
        <v>320.05</v>
      </c>
      <c r="G1185" s="6">
        <v>15</v>
      </c>
    </row>
    <row r="1186" spans="1:7" ht="30">
      <c r="A1186" s="30" t="s">
        <v>2693</v>
      </c>
      <c r="B1186" s="31" t="s">
        <v>2694</v>
      </c>
      <c r="C1186" s="32" t="s">
        <v>135</v>
      </c>
      <c r="D1186" s="33">
        <v>212.8</v>
      </c>
      <c r="E1186" s="33"/>
      <c r="F1186" s="33">
        <v>212.8</v>
      </c>
      <c r="G1186" s="6">
        <v>15</v>
      </c>
    </row>
    <row r="1187" spans="1:7" ht="30">
      <c r="A1187" s="30" t="s">
        <v>2695</v>
      </c>
      <c r="B1187" s="31" t="s">
        <v>2696</v>
      </c>
      <c r="C1187" s="32" t="s">
        <v>135</v>
      </c>
      <c r="D1187" s="33">
        <v>338.12</v>
      </c>
      <c r="E1187" s="33"/>
      <c r="F1187" s="33">
        <v>338.12</v>
      </c>
      <c r="G1187" s="6">
        <v>15</v>
      </c>
    </row>
    <row r="1188" spans="1:7">
      <c r="A1188" s="30" t="s">
        <v>2697</v>
      </c>
      <c r="B1188" s="31" t="s">
        <v>2698</v>
      </c>
      <c r="C1188" s="32"/>
      <c r="D1188" s="33"/>
      <c r="E1188" s="33"/>
      <c r="F1188" s="33"/>
    </row>
    <row r="1189" spans="1:7" ht="30">
      <c r="A1189" s="30" t="s">
        <v>2699</v>
      </c>
      <c r="B1189" s="31" t="s">
        <v>2700</v>
      </c>
      <c r="C1189" s="32" t="s">
        <v>135</v>
      </c>
      <c r="D1189" s="33">
        <v>878.4</v>
      </c>
      <c r="E1189" s="33"/>
      <c r="F1189" s="33">
        <v>878.4</v>
      </c>
      <c r="G1189" s="6">
        <v>15</v>
      </c>
    </row>
    <row r="1190" spans="1:7" ht="30">
      <c r="A1190" s="30" t="s">
        <v>2701</v>
      </c>
      <c r="B1190" s="31" t="s">
        <v>2702</v>
      </c>
      <c r="C1190" s="32" t="s">
        <v>135</v>
      </c>
      <c r="D1190" s="33">
        <v>405.18</v>
      </c>
      <c r="E1190" s="33"/>
      <c r="F1190" s="33">
        <v>405.18</v>
      </c>
      <c r="G1190" s="6">
        <v>15</v>
      </c>
    </row>
    <row r="1191" spans="1:7">
      <c r="A1191" s="30" t="s">
        <v>2703</v>
      </c>
      <c r="B1191" s="31" t="s">
        <v>2704</v>
      </c>
      <c r="C1191" s="32"/>
      <c r="D1191" s="33"/>
      <c r="E1191" s="33"/>
      <c r="F1191" s="33"/>
    </row>
    <row r="1192" spans="1:7">
      <c r="A1192" s="30" t="s">
        <v>2705</v>
      </c>
      <c r="B1192" s="31" t="s">
        <v>2706</v>
      </c>
      <c r="C1192" s="32" t="s">
        <v>135</v>
      </c>
      <c r="D1192" s="33">
        <v>269.07</v>
      </c>
      <c r="E1192" s="33">
        <v>145.18</v>
      </c>
      <c r="F1192" s="33">
        <v>414.25</v>
      </c>
      <c r="G1192" s="6">
        <v>15</v>
      </c>
    </row>
    <row r="1193" spans="1:7" ht="30">
      <c r="A1193" s="30" t="s">
        <v>2707</v>
      </c>
      <c r="B1193" s="31" t="s">
        <v>2708</v>
      </c>
      <c r="C1193" s="32" t="s">
        <v>135</v>
      </c>
      <c r="D1193" s="33">
        <v>850.79</v>
      </c>
      <c r="E1193" s="33"/>
      <c r="F1193" s="33">
        <v>850.79</v>
      </c>
      <c r="G1193" s="6">
        <v>15</v>
      </c>
    </row>
    <row r="1194" spans="1:7" ht="30">
      <c r="A1194" s="30" t="s">
        <v>2709</v>
      </c>
      <c r="B1194" s="31" t="s">
        <v>2710</v>
      </c>
      <c r="C1194" s="32" t="s">
        <v>135</v>
      </c>
      <c r="D1194" s="33">
        <v>646.54</v>
      </c>
      <c r="E1194" s="33"/>
      <c r="F1194" s="33">
        <v>646.54</v>
      </c>
      <c r="G1194" s="6">
        <v>15</v>
      </c>
    </row>
    <row r="1195" spans="1:7" ht="30">
      <c r="A1195" s="30" t="s">
        <v>2711</v>
      </c>
      <c r="B1195" s="31" t="s">
        <v>2712</v>
      </c>
      <c r="C1195" s="32" t="s">
        <v>135</v>
      </c>
      <c r="D1195" s="33">
        <v>1077.58</v>
      </c>
      <c r="E1195" s="33"/>
      <c r="F1195" s="33">
        <v>1077.58</v>
      </c>
      <c r="G1195" s="6">
        <v>15</v>
      </c>
    </row>
    <row r="1196" spans="1:7">
      <c r="A1196" s="30" t="s">
        <v>2713</v>
      </c>
      <c r="B1196" s="31" t="s">
        <v>2714</v>
      </c>
      <c r="C1196" s="32"/>
      <c r="D1196" s="33"/>
      <c r="E1196" s="33"/>
      <c r="F1196" s="33"/>
    </row>
    <row r="1197" spans="1:7">
      <c r="A1197" s="30" t="s">
        <v>2715</v>
      </c>
      <c r="B1197" s="31" t="s">
        <v>2716</v>
      </c>
      <c r="C1197" s="32" t="s">
        <v>135</v>
      </c>
      <c r="D1197" s="33">
        <v>68.19</v>
      </c>
      <c r="E1197" s="33">
        <v>7.56</v>
      </c>
      <c r="F1197" s="33">
        <v>75.75</v>
      </c>
      <c r="G1197" s="6">
        <v>15</v>
      </c>
    </row>
    <row r="1198" spans="1:7">
      <c r="A1198" s="30" t="s">
        <v>2717</v>
      </c>
      <c r="B1198" s="31" t="s">
        <v>2718</v>
      </c>
      <c r="C1198" s="32" t="s">
        <v>135</v>
      </c>
      <c r="D1198" s="33">
        <v>0.94</v>
      </c>
      <c r="E1198" s="33">
        <v>15.1</v>
      </c>
      <c r="F1198" s="33">
        <v>16.04</v>
      </c>
      <c r="G1198" s="6">
        <v>15</v>
      </c>
    </row>
    <row r="1199" spans="1:7">
      <c r="A1199" s="30" t="s">
        <v>2719</v>
      </c>
      <c r="B1199" s="31" t="s">
        <v>2720</v>
      </c>
      <c r="C1199" s="32" t="s">
        <v>135</v>
      </c>
      <c r="D1199" s="33"/>
      <c r="E1199" s="33">
        <v>7.56</v>
      </c>
      <c r="F1199" s="33">
        <v>7.56</v>
      </c>
      <c r="G1199" s="6">
        <v>15</v>
      </c>
    </row>
    <row r="1200" spans="1:7">
      <c r="A1200" s="30" t="s">
        <v>2721</v>
      </c>
      <c r="B1200" s="31" t="s">
        <v>2722</v>
      </c>
      <c r="C1200" s="32" t="s">
        <v>143</v>
      </c>
      <c r="D1200" s="33">
        <v>24.86</v>
      </c>
      <c r="E1200" s="33"/>
      <c r="F1200" s="33">
        <v>24.86</v>
      </c>
      <c r="G1200" s="6">
        <v>15</v>
      </c>
    </row>
    <row r="1201" spans="1:7">
      <c r="A1201" s="30" t="s">
        <v>2723</v>
      </c>
      <c r="B1201" s="31" t="s">
        <v>2724</v>
      </c>
      <c r="C1201" s="32" t="s">
        <v>351</v>
      </c>
      <c r="D1201" s="33">
        <v>32.229999999999997</v>
      </c>
      <c r="E1201" s="33"/>
      <c r="F1201" s="33">
        <v>32.229999999999997</v>
      </c>
      <c r="G1201" s="6">
        <v>15</v>
      </c>
    </row>
    <row r="1202" spans="1:7">
      <c r="A1202" s="30" t="s">
        <v>2725</v>
      </c>
      <c r="B1202" s="31" t="s">
        <v>2726</v>
      </c>
      <c r="C1202" s="32"/>
      <c r="D1202" s="33"/>
      <c r="E1202" s="33"/>
      <c r="F1202" s="33"/>
    </row>
    <row r="1203" spans="1:7">
      <c r="A1203" s="30" t="s">
        <v>2727</v>
      </c>
      <c r="B1203" s="31" t="s">
        <v>2728</v>
      </c>
      <c r="C1203" s="32"/>
      <c r="D1203" s="33"/>
      <c r="E1203" s="33"/>
      <c r="F1203" s="33"/>
    </row>
    <row r="1204" spans="1:7">
      <c r="A1204" s="30" t="s">
        <v>2729</v>
      </c>
      <c r="B1204" s="31" t="s">
        <v>2730</v>
      </c>
      <c r="C1204" s="32" t="s">
        <v>135</v>
      </c>
      <c r="D1204" s="33">
        <v>1020.82</v>
      </c>
      <c r="E1204" s="33">
        <v>65.95</v>
      </c>
      <c r="F1204" s="33">
        <v>1086.77</v>
      </c>
      <c r="G1204" s="6">
        <v>15</v>
      </c>
    </row>
    <row r="1205" spans="1:7">
      <c r="A1205" s="30" t="s">
        <v>2731</v>
      </c>
      <c r="B1205" s="31" t="s">
        <v>2732</v>
      </c>
      <c r="C1205" s="32" t="s">
        <v>135</v>
      </c>
      <c r="D1205" s="33">
        <v>910.59</v>
      </c>
      <c r="E1205" s="33">
        <v>65.95</v>
      </c>
      <c r="F1205" s="33">
        <v>976.54</v>
      </c>
      <c r="G1205" s="6">
        <v>15</v>
      </c>
    </row>
    <row r="1206" spans="1:7">
      <c r="A1206" s="30" t="s">
        <v>2733</v>
      </c>
      <c r="B1206" s="31" t="s">
        <v>2734</v>
      </c>
      <c r="C1206" s="32"/>
      <c r="D1206" s="33"/>
      <c r="E1206" s="33"/>
      <c r="F1206" s="33"/>
    </row>
    <row r="1207" spans="1:7" ht="30">
      <c r="A1207" s="30" t="s">
        <v>2735</v>
      </c>
      <c r="B1207" s="31" t="s">
        <v>2736</v>
      </c>
      <c r="C1207" s="32" t="s">
        <v>135</v>
      </c>
      <c r="D1207" s="33">
        <v>801.64</v>
      </c>
      <c r="E1207" s="33">
        <v>69.48</v>
      </c>
      <c r="F1207" s="33">
        <v>871.12</v>
      </c>
      <c r="G1207" s="6">
        <v>15</v>
      </c>
    </row>
    <row r="1208" spans="1:7">
      <c r="A1208" s="30" t="s">
        <v>2737</v>
      </c>
      <c r="B1208" s="31" t="s">
        <v>2738</v>
      </c>
      <c r="C1208" s="32" t="s">
        <v>351</v>
      </c>
      <c r="D1208" s="33">
        <v>1340.65</v>
      </c>
      <c r="E1208" s="33">
        <v>140.97999999999999</v>
      </c>
      <c r="F1208" s="33">
        <v>1481.63</v>
      </c>
      <c r="G1208" s="6">
        <v>15</v>
      </c>
    </row>
    <row r="1209" spans="1:7">
      <c r="A1209" s="30" t="s">
        <v>2739</v>
      </c>
      <c r="B1209" s="31" t="s">
        <v>2740</v>
      </c>
      <c r="C1209" s="32" t="s">
        <v>351</v>
      </c>
      <c r="D1209" s="33">
        <v>1344.47</v>
      </c>
      <c r="E1209" s="33">
        <v>140.97999999999999</v>
      </c>
      <c r="F1209" s="33">
        <v>1485.45</v>
      </c>
      <c r="G1209" s="6">
        <v>15</v>
      </c>
    </row>
    <row r="1210" spans="1:7">
      <c r="A1210" s="30" t="s">
        <v>2741</v>
      </c>
      <c r="B1210" s="31" t="s">
        <v>2742</v>
      </c>
      <c r="C1210" s="32" t="s">
        <v>351</v>
      </c>
      <c r="D1210" s="33">
        <v>1444.09</v>
      </c>
      <c r="E1210" s="33">
        <v>140.97999999999999</v>
      </c>
      <c r="F1210" s="33">
        <v>1585.07</v>
      </c>
      <c r="G1210" s="6">
        <v>15</v>
      </c>
    </row>
    <row r="1211" spans="1:7">
      <c r="A1211" s="30" t="s">
        <v>2743</v>
      </c>
      <c r="B1211" s="31" t="s">
        <v>2744</v>
      </c>
      <c r="C1211" s="32" t="s">
        <v>351</v>
      </c>
      <c r="D1211" s="33">
        <v>2529.25</v>
      </c>
      <c r="E1211" s="33">
        <v>176.23</v>
      </c>
      <c r="F1211" s="33">
        <v>2705.48</v>
      </c>
      <c r="G1211" s="6">
        <v>15</v>
      </c>
    </row>
    <row r="1212" spans="1:7">
      <c r="A1212" s="30" t="s">
        <v>2745</v>
      </c>
      <c r="B1212" s="31" t="s">
        <v>2746</v>
      </c>
      <c r="C1212" s="32"/>
      <c r="D1212" s="33"/>
      <c r="E1212" s="33"/>
      <c r="F1212" s="33"/>
    </row>
    <row r="1213" spans="1:7" ht="30">
      <c r="A1213" s="30" t="s">
        <v>2747</v>
      </c>
      <c r="B1213" s="31" t="s">
        <v>2748</v>
      </c>
      <c r="C1213" s="32" t="s">
        <v>351</v>
      </c>
      <c r="D1213" s="33">
        <v>1320.83</v>
      </c>
      <c r="E1213" s="33">
        <v>70.489999999999995</v>
      </c>
      <c r="F1213" s="33">
        <v>1391.32</v>
      </c>
      <c r="G1213" s="6">
        <v>15</v>
      </c>
    </row>
    <row r="1214" spans="1:7" ht="30">
      <c r="A1214" s="30" t="s">
        <v>2749</v>
      </c>
      <c r="B1214" s="31" t="s">
        <v>2750</v>
      </c>
      <c r="C1214" s="32" t="s">
        <v>351</v>
      </c>
      <c r="D1214" s="33">
        <v>1115.67</v>
      </c>
      <c r="E1214" s="33">
        <v>70.489999999999995</v>
      </c>
      <c r="F1214" s="33">
        <v>1186.1600000000001</v>
      </c>
      <c r="G1214" s="6">
        <v>15</v>
      </c>
    </row>
    <row r="1215" spans="1:7" ht="30">
      <c r="A1215" s="30" t="s">
        <v>2751</v>
      </c>
      <c r="B1215" s="31" t="s">
        <v>2752</v>
      </c>
      <c r="C1215" s="32" t="s">
        <v>351</v>
      </c>
      <c r="D1215" s="33">
        <v>1283.3599999999999</v>
      </c>
      <c r="E1215" s="33">
        <v>140.97999999999999</v>
      </c>
      <c r="F1215" s="33">
        <v>1424.34</v>
      </c>
      <c r="G1215" s="6">
        <v>15</v>
      </c>
    </row>
    <row r="1216" spans="1:7" ht="30">
      <c r="A1216" s="30" t="s">
        <v>2753</v>
      </c>
      <c r="B1216" s="31" t="s">
        <v>2754</v>
      </c>
      <c r="C1216" s="32" t="s">
        <v>351</v>
      </c>
      <c r="D1216" s="33">
        <v>1397.1</v>
      </c>
      <c r="E1216" s="33">
        <v>140.97999999999999</v>
      </c>
      <c r="F1216" s="33">
        <v>1538.08</v>
      </c>
      <c r="G1216" s="6">
        <v>15</v>
      </c>
    </row>
    <row r="1217" spans="1:7" ht="30">
      <c r="A1217" s="30" t="s">
        <v>2755</v>
      </c>
      <c r="B1217" s="31" t="s">
        <v>2756</v>
      </c>
      <c r="C1217" s="32" t="s">
        <v>351</v>
      </c>
      <c r="D1217" s="33">
        <v>1399.82</v>
      </c>
      <c r="E1217" s="33">
        <v>140.97999999999999</v>
      </c>
      <c r="F1217" s="33">
        <v>1540.8</v>
      </c>
      <c r="G1217" s="6">
        <v>15</v>
      </c>
    </row>
    <row r="1218" spans="1:7" ht="30">
      <c r="A1218" s="30" t="s">
        <v>2757</v>
      </c>
      <c r="B1218" s="31" t="s">
        <v>2758</v>
      </c>
      <c r="C1218" s="32" t="s">
        <v>351</v>
      </c>
      <c r="D1218" s="33">
        <v>2293.85</v>
      </c>
      <c r="E1218" s="33">
        <v>176.23</v>
      </c>
      <c r="F1218" s="33">
        <v>2470.08</v>
      </c>
      <c r="G1218" s="6">
        <v>15</v>
      </c>
    </row>
    <row r="1219" spans="1:7" ht="30">
      <c r="A1219" s="30" t="s">
        <v>2759</v>
      </c>
      <c r="B1219" s="31" t="s">
        <v>2760</v>
      </c>
      <c r="C1219" s="32" t="s">
        <v>351</v>
      </c>
      <c r="D1219" s="33">
        <v>2422.52</v>
      </c>
      <c r="E1219" s="33">
        <v>176.23</v>
      </c>
      <c r="F1219" s="33">
        <v>2598.75</v>
      </c>
      <c r="G1219" s="6">
        <v>15</v>
      </c>
    </row>
    <row r="1220" spans="1:7" ht="30">
      <c r="A1220" s="30" t="s">
        <v>2761</v>
      </c>
      <c r="B1220" s="31" t="s">
        <v>2762</v>
      </c>
      <c r="C1220" s="32" t="s">
        <v>351</v>
      </c>
      <c r="D1220" s="33">
        <v>4402.1499999999996</v>
      </c>
      <c r="E1220" s="33">
        <v>201.41</v>
      </c>
      <c r="F1220" s="33">
        <v>4603.5600000000004</v>
      </c>
      <c r="G1220" s="6">
        <v>15</v>
      </c>
    </row>
    <row r="1221" spans="1:7" ht="30">
      <c r="A1221" s="30" t="s">
        <v>2763</v>
      </c>
      <c r="B1221" s="31" t="s">
        <v>2764</v>
      </c>
      <c r="C1221" s="32" t="s">
        <v>351</v>
      </c>
      <c r="D1221" s="33">
        <v>1390.57</v>
      </c>
      <c r="E1221" s="33">
        <v>17.62</v>
      </c>
      <c r="F1221" s="33">
        <v>1408.19</v>
      </c>
      <c r="G1221" s="6">
        <v>15</v>
      </c>
    </row>
    <row r="1222" spans="1:7" ht="30">
      <c r="A1222" s="30" t="s">
        <v>2765</v>
      </c>
      <c r="B1222" s="31" t="s">
        <v>2766</v>
      </c>
      <c r="C1222" s="32" t="s">
        <v>351</v>
      </c>
      <c r="D1222" s="33">
        <v>2120.73</v>
      </c>
      <c r="E1222" s="33">
        <v>135.94</v>
      </c>
      <c r="F1222" s="33">
        <v>2256.67</v>
      </c>
      <c r="G1222" s="6">
        <v>15</v>
      </c>
    </row>
    <row r="1223" spans="1:7" ht="30">
      <c r="A1223" s="30" t="s">
        <v>2767</v>
      </c>
      <c r="B1223" s="31" t="s">
        <v>2768</v>
      </c>
      <c r="C1223" s="32" t="s">
        <v>351</v>
      </c>
      <c r="D1223" s="33">
        <v>2206.9299999999998</v>
      </c>
      <c r="E1223" s="33">
        <v>130.9</v>
      </c>
      <c r="F1223" s="33">
        <v>2337.83</v>
      </c>
      <c r="G1223" s="6">
        <v>15</v>
      </c>
    </row>
    <row r="1224" spans="1:7" ht="30">
      <c r="A1224" s="30" t="s">
        <v>2769</v>
      </c>
      <c r="B1224" s="31" t="s">
        <v>2770</v>
      </c>
      <c r="C1224" s="32" t="s">
        <v>351</v>
      </c>
      <c r="D1224" s="33">
        <v>2368.5</v>
      </c>
      <c r="E1224" s="33">
        <v>130.9</v>
      </c>
      <c r="F1224" s="33">
        <v>2499.4</v>
      </c>
      <c r="G1224" s="6">
        <v>15</v>
      </c>
    </row>
    <row r="1225" spans="1:7" ht="30">
      <c r="A1225" s="30" t="s">
        <v>2771</v>
      </c>
      <c r="B1225" s="31" t="s">
        <v>2772</v>
      </c>
      <c r="C1225" s="32" t="s">
        <v>351</v>
      </c>
      <c r="D1225" s="33">
        <v>2371.2199999999998</v>
      </c>
      <c r="E1225" s="33">
        <v>130.9</v>
      </c>
      <c r="F1225" s="33">
        <v>2502.12</v>
      </c>
      <c r="G1225" s="6">
        <v>15</v>
      </c>
    </row>
    <row r="1226" spans="1:7" ht="30">
      <c r="A1226" s="30" t="s">
        <v>2773</v>
      </c>
      <c r="B1226" s="31" t="s">
        <v>2774</v>
      </c>
      <c r="C1226" s="32" t="s">
        <v>351</v>
      </c>
      <c r="D1226" s="33">
        <v>3208.44</v>
      </c>
      <c r="E1226" s="33">
        <v>171.2</v>
      </c>
      <c r="F1226" s="33">
        <v>3379.64</v>
      </c>
      <c r="G1226" s="6">
        <v>15</v>
      </c>
    </row>
    <row r="1227" spans="1:7">
      <c r="A1227" s="30" t="s">
        <v>2775</v>
      </c>
      <c r="B1227" s="31" t="s">
        <v>2776</v>
      </c>
      <c r="C1227" s="32"/>
      <c r="D1227" s="33"/>
      <c r="E1227" s="33"/>
      <c r="F1227" s="33"/>
    </row>
    <row r="1228" spans="1:7">
      <c r="A1228" s="30" t="s">
        <v>2777</v>
      </c>
      <c r="B1228" s="31" t="s">
        <v>2778</v>
      </c>
      <c r="C1228" s="32" t="s">
        <v>135</v>
      </c>
      <c r="D1228" s="33">
        <v>92.5</v>
      </c>
      <c r="E1228" s="33">
        <v>50.35</v>
      </c>
      <c r="F1228" s="33">
        <v>142.85</v>
      </c>
      <c r="G1228" s="6">
        <v>15</v>
      </c>
    </row>
    <row r="1229" spans="1:7" ht="30">
      <c r="A1229" s="30" t="s">
        <v>2779</v>
      </c>
      <c r="B1229" s="31" t="s">
        <v>2780</v>
      </c>
      <c r="C1229" s="32" t="s">
        <v>143</v>
      </c>
      <c r="D1229" s="33">
        <v>6.9</v>
      </c>
      <c r="E1229" s="33">
        <v>10.07</v>
      </c>
      <c r="F1229" s="33">
        <v>16.97</v>
      </c>
      <c r="G1229" s="6">
        <v>15</v>
      </c>
    </row>
    <row r="1230" spans="1:7" ht="30">
      <c r="A1230" s="30" t="s">
        <v>2781</v>
      </c>
      <c r="B1230" s="31" t="s">
        <v>2782</v>
      </c>
      <c r="C1230" s="32" t="s">
        <v>143</v>
      </c>
      <c r="D1230" s="33">
        <v>102.76</v>
      </c>
      <c r="E1230" s="33">
        <v>100.7</v>
      </c>
      <c r="F1230" s="33">
        <v>203.46</v>
      </c>
      <c r="G1230" s="6">
        <v>15</v>
      </c>
    </row>
    <row r="1231" spans="1:7" ht="30">
      <c r="A1231" s="30" t="s">
        <v>2783</v>
      </c>
      <c r="B1231" s="31" t="s">
        <v>2784</v>
      </c>
      <c r="C1231" s="32" t="s">
        <v>135</v>
      </c>
      <c r="D1231" s="33">
        <v>2728.29</v>
      </c>
      <c r="E1231" s="33"/>
      <c r="F1231" s="33">
        <v>2728.29</v>
      </c>
      <c r="G1231" s="6">
        <v>15</v>
      </c>
    </row>
    <row r="1232" spans="1:7" ht="30">
      <c r="A1232" s="30" t="s">
        <v>2785</v>
      </c>
      <c r="B1232" s="31" t="s">
        <v>2786</v>
      </c>
      <c r="C1232" s="32" t="s">
        <v>135</v>
      </c>
      <c r="D1232" s="33">
        <v>901.45</v>
      </c>
      <c r="E1232" s="33"/>
      <c r="F1232" s="33">
        <v>901.45</v>
      </c>
      <c r="G1232" s="6">
        <v>15</v>
      </c>
    </row>
    <row r="1233" spans="1:7" ht="30">
      <c r="A1233" s="30" t="s">
        <v>2787</v>
      </c>
      <c r="B1233" s="31" t="s">
        <v>2788</v>
      </c>
      <c r="C1233" s="32" t="s">
        <v>135</v>
      </c>
      <c r="D1233" s="33">
        <v>680.03</v>
      </c>
      <c r="E1233" s="33">
        <v>20.14</v>
      </c>
      <c r="F1233" s="33">
        <v>700.17</v>
      </c>
      <c r="G1233" s="6">
        <v>15</v>
      </c>
    </row>
    <row r="1234" spans="1:7" ht="30">
      <c r="A1234" s="30" t="s">
        <v>2789</v>
      </c>
      <c r="B1234" s="31" t="s">
        <v>2790</v>
      </c>
      <c r="C1234" s="32" t="s">
        <v>135</v>
      </c>
      <c r="D1234" s="33">
        <v>2268.04</v>
      </c>
      <c r="E1234" s="33"/>
      <c r="F1234" s="33">
        <v>2268.04</v>
      </c>
      <c r="G1234" s="6">
        <v>15</v>
      </c>
    </row>
    <row r="1235" spans="1:7">
      <c r="A1235" s="30" t="s">
        <v>2791</v>
      </c>
      <c r="B1235" s="31" t="s">
        <v>2792</v>
      </c>
      <c r="C1235" s="32" t="s">
        <v>135</v>
      </c>
      <c r="D1235" s="33">
        <v>176.29</v>
      </c>
      <c r="E1235" s="33">
        <v>50.35</v>
      </c>
      <c r="F1235" s="33">
        <v>226.64</v>
      </c>
      <c r="G1235" s="6">
        <v>15</v>
      </c>
    </row>
    <row r="1236" spans="1:7" ht="30">
      <c r="A1236" s="30" t="s">
        <v>2793</v>
      </c>
      <c r="B1236" s="31" t="s">
        <v>2794</v>
      </c>
      <c r="C1236" s="32" t="s">
        <v>659</v>
      </c>
      <c r="D1236" s="33">
        <v>1210.5</v>
      </c>
      <c r="E1236" s="33">
        <v>216.5</v>
      </c>
      <c r="F1236" s="33">
        <v>1427</v>
      </c>
      <c r="G1236" s="6">
        <v>15</v>
      </c>
    </row>
    <row r="1237" spans="1:7">
      <c r="A1237" s="30" t="s">
        <v>2795</v>
      </c>
      <c r="B1237" s="31" t="s">
        <v>2796</v>
      </c>
      <c r="C1237" s="32" t="s">
        <v>135</v>
      </c>
      <c r="D1237" s="33">
        <v>269.93</v>
      </c>
      <c r="E1237" s="33">
        <v>9.8699999999999992</v>
      </c>
      <c r="F1237" s="33">
        <v>279.8</v>
      </c>
      <c r="G1237" s="6">
        <v>15</v>
      </c>
    </row>
    <row r="1238" spans="1:7" ht="30">
      <c r="A1238" s="30" t="s">
        <v>2797</v>
      </c>
      <c r="B1238" s="31" t="s">
        <v>2798</v>
      </c>
      <c r="C1238" s="32" t="s">
        <v>135</v>
      </c>
      <c r="D1238" s="33">
        <v>2159.96</v>
      </c>
      <c r="E1238" s="33"/>
      <c r="F1238" s="33">
        <v>2159.96</v>
      </c>
      <c r="G1238" s="6">
        <v>15</v>
      </c>
    </row>
    <row r="1239" spans="1:7" ht="30">
      <c r="A1239" s="30" t="s">
        <v>2799</v>
      </c>
      <c r="B1239" s="31" t="s">
        <v>2800</v>
      </c>
      <c r="C1239" s="32" t="s">
        <v>135</v>
      </c>
      <c r="D1239" s="33">
        <v>2024.43</v>
      </c>
      <c r="E1239" s="33"/>
      <c r="F1239" s="33">
        <v>2024.43</v>
      </c>
      <c r="G1239" s="6">
        <v>15</v>
      </c>
    </row>
    <row r="1240" spans="1:7">
      <c r="A1240" s="30" t="s">
        <v>2801</v>
      </c>
      <c r="B1240" s="31" t="s">
        <v>2802</v>
      </c>
      <c r="C1240" s="32" t="s">
        <v>135</v>
      </c>
      <c r="D1240" s="33">
        <v>512.98</v>
      </c>
      <c r="E1240" s="33">
        <v>41.46</v>
      </c>
      <c r="F1240" s="33">
        <v>554.44000000000005</v>
      </c>
      <c r="G1240" s="6">
        <v>15</v>
      </c>
    </row>
    <row r="1241" spans="1:7" ht="30">
      <c r="A1241" s="30" t="s">
        <v>2803</v>
      </c>
      <c r="B1241" s="31" t="s">
        <v>2804</v>
      </c>
      <c r="C1241" s="32" t="s">
        <v>135</v>
      </c>
      <c r="D1241" s="33">
        <v>804.87</v>
      </c>
      <c r="E1241" s="33">
        <v>201.4</v>
      </c>
      <c r="F1241" s="33">
        <v>1006.27</v>
      </c>
      <c r="G1241" s="6">
        <v>15</v>
      </c>
    </row>
    <row r="1242" spans="1:7">
      <c r="A1242" s="30" t="s">
        <v>2805</v>
      </c>
      <c r="B1242" s="31" t="s">
        <v>2806</v>
      </c>
      <c r="C1242" s="32" t="s">
        <v>135</v>
      </c>
      <c r="D1242" s="33">
        <v>495.13</v>
      </c>
      <c r="E1242" s="33">
        <v>100.42</v>
      </c>
      <c r="F1242" s="33">
        <v>595.54999999999995</v>
      </c>
      <c r="G1242" s="6">
        <v>15</v>
      </c>
    </row>
    <row r="1243" spans="1:7" ht="30">
      <c r="A1243" s="30" t="s">
        <v>2807</v>
      </c>
      <c r="B1243" s="31" t="s">
        <v>2808</v>
      </c>
      <c r="C1243" s="32" t="s">
        <v>143</v>
      </c>
      <c r="D1243" s="33">
        <v>281.54000000000002</v>
      </c>
      <c r="E1243" s="33">
        <v>10.07</v>
      </c>
      <c r="F1243" s="33">
        <v>291.61</v>
      </c>
      <c r="G1243" s="6">
        <v>15</v>
      </c>
    </row>
    <row r="1244" spans="1:7">
      <c r="A1244" s="30" t="s">
        <v>2809</v>
      </c>
      <c r="B1244" s="31" t="s">
        <v>2810</v>
      </c>
      <c r="C1244" s="32"/>
      <c r="D1244" s="33"/>
      <c r="E1244" s="33"/>
      <c r="F1244" s="33"/>
    </row>
    <row r="1245" spans="1:7" ht="30">
      <c r="A1245" s="30" t="s">
        <v>2811</v>
      </c>
      <c r="B1245" s="31" t="s">
        <v>2812</v>
      </c>
      <c r="C1245" s="32" t="s">
        <v>135</v>
      </c>
      <c r="D1245" s="33">
        <v>251.55</v>
      </c>
      <c r="E1245" s="33">
        <v>69.48</v>
      </c>
      <c r="F1245" s="33">
        <v>321.02999999999997</v>
      </c>
      <c r="G1245" s="6">
        <v>15</v>
      </c>
    </row>
    <row r="1246" spans="1:7">
      <c r="A1246" s="30" t="s">
        <v>2813</v>
      </c>
      <c r="B1246" s="31" t="s">
        <v>2814</v>
      </c>
      <c r="C1246" s="32" t="s">
        <v>351</v>
      </c>
      <c r="D1246" s="33">
        <v>505.81</v>
      </c>
      <c r="E1246" s="33">
        <v>140.97999999999999</v>
      </c>
      <c r="F1246" s="33">
        <v>646.79</v>
      </c>
      <c r="G1246" s="6">
        <v>15</v>
      </c>
    </row>
    <row r="1247" spans="1:7">
      <c r="A1247" s="30" t="s">
        <v>2815</v>
      </c>
      <c r="B1247" s="31" t="s">
        <v>2816</v>
      </c>
      <c r="C1247" s="32" t="s">
        <v>351</v>
      </c>
      <c r="D1247" s="33">
        <v>503.64</v>
      </c>
      <c r="E1247" s="33">
        <v>140.97999999999999</v>
      </c>
      <c r="F1247" s="33">
        <v>644.62</v>
      </c>
      <c r="G1247" s="6">
        <v>15</v>
      </c>
    </row>
    <row r="1248" spans="1:7">
      <c r="A1248" s="30" t="s">
        <v>2817</v>
      </c>
      <c r="B1248" s="31" t="s">
        <v>2818</v>
      </c>
      <c r="C1248" s="32" t="s">
        <v>351</v>
      </c>
      <c r="D1248" s="33">
        <v>510.75</v>
      </c>
      <c r="E1248" s="33">
        <v>140.97999999999999</v>
      </c>
      <c r="F1248" s="33">
        <v>651.73</v>
      </c>
      <c r="G1248" s="6">
        <v>15</v>
      </c>
    </row>
    <row r="1249" spans="1:7">
      <c r="A1249" s="30" t="s">
        <v>2819</v>
      </c>
      <c r="B1249" s="31" t="s">
        <v>2820</v>
      </c>
      <c r="C1249" s="32" t="s">
        <v>351</v>
      </c>
      <c r="D1249" s="33">
        <v>534.34</v>
      </c>
      <c r="E1249" s="33">
        <v>140.97999999999999</v>
      </c>
      <c r="F1249" s="33">
        <v>675.32</v>
      </c>
      <c r="G1249" s="6">
        <v>15</v>
      </c>
    </row>
    <row r="1250" spans="1:7">
      <c r="A1250" s="30" t="s">
        <v>2821</v>
      </c>
      <c r="B1250" s="31" t="s">
        <v>2822</v>
      </c>
      <c r="C1250" s="32" t="s">
        <v>351</v>
      </c>
      <c r="D1250" s="33">
        <v>756.76</v>
      </c>
      <c r="E1250" s="33">
        <v>140.97999999999999</v>
      </c>
      <c r="F1250" s="33">
        <v>897.74</v>
      </c>
      <c r="G1250" s="6">
        <v>15</v>
      </c>
    </row>
    <row r="1251" spans="1:7">
      <c r="A1251" s="30" t="s">
        <v>2823</v>
      </c>
      <c r="B1251" s="31" t="s">
        <v>2824</v>
      </c>
      <c r="C1251" s="32" t="s">
        <v>351</v>
      </c>
      <c r="D1251" s="33">
        <v>865.23</v>
      </c>
      <c r="E1251" s="33">
        <v>176.23</v>
      </c>
      <c r="F1251" s="33">
        <v>1041.46</v>
      </c>
      <c r="G1251" s="6">
        <v>15</v>
      </c>
    </row>
    <row r="1252" spans="1:7">
      <c r="A1252" s="30" t="s">
        <v>2825</v>
      </c>
      <c r="B1252" s="31" t="s">
        <v>2826</v>
      </c>
      <c r="C1252" s="32" t="s">
        <v>351</v>
      </c>
      <c r="D1252" s="33">
        <v>903.37</v>
      </c>
      <c r="E1252" s="33">
        <v>203.91</v>
      </c>
      <c r="F1252" s="33">
        <v>1107.28</v>
      </c>
      <c r="G1252" s="6">
        <v>15</v>
      </c>
    </row>
    <row r="1253" spans="1:7" ht="30">
      <c r="A1253" s="30" t="s">
        <v>2827</v>
      </c>
      <c r="B1253" s="31" t="s">
        <v>2828</v>
      </c>
      <c r="C1253" s="32" t="s">
        <v>351</v>
      </c>
      <c r="D1253" s="33">
        <v>345.18</v>
      </c>
      <c r="E1253" s="33">
        <v>70.489999999999995</v>
      </c>
      <c r="F1253" s="33">
        <v>415.67</v>
      </c>
      <c r="G1253" s="6">
        <v>15</v>
      </c>
    </row>
    <row r="1254" spans="1:7" ht="30">
      <c r="A1254" s="30" t="s">
        <v>2829</v>
      </c>
      <c r="B1254" s="31" t="s">
        <v>2830</v>
      </c>
      <c r="C1254" s="32" t="s">
        <v>351</v>
      </c>
      <c r="D1254" s="33">
        <v>350.12</v>
      </c>
      <c r="E1254" s="33">
        <v>70.489999999999995</v>
      </c>
      <c r="F1254" s="33">
        <v>420.61</v>
      </c>
      <c r="G1254" s="6">
        <v>15</v>
      </c>
    </row>
    <row r="1255" spans="1:7" ht="30">
      <c r="A1255" s="30" t="s">
        <v>2831</v>
      </c>
      <c r="B1255" s="31" t="s">
        <v>2832</v>
      </c>
      <c r="C1255" s="32" t="s">
        <v>351</v>
      </c>
      <c r="D1255" s="33">
        <v>373.71</v>
      </c>
      <c r="E1255" s="33">
        <v>70.489999999999995</v>
      </c>
      <c r="F1255" s="33">
        <v>444.2</v>
      </c>
      <c r="G1255" s="6">
        <v>15</v>
      </c>
    </row>
    <row r="1256" spans="1:7">
      <c r="A1256" s="30" t="s">
        <v>2833</v>
      </c>
      <c r="B1256" s="31" t="s">
        <v>2834</v>
      </c>
      <c r="C1256" s="32" t="s">
        <v>351</v>
      </c>
      <c r="D1256" s="33">
        <v>998.93</v>
      </c>
      <c r="E1256" s="33">
        <v>70.489999999999995</v>
      </c>
      <c r="F1256" s="33">
        <v>1069.42</v>
      </c>
      <c r="G1256" s="6">
        <v>15</v>
      </c>
    </row>
    <row r="1257" spans="1:7">
      <c r="A1257" s="30" t="s">
        <v>2835</v>
      </c>
      <c r="B1257" s="31" t="s">
        <v>2836</v>
      </c>
      <c r="C1257" s="32" t="s">
        <v>351</v>
      </c>
      <c r="D1257" s="33">
        <v>1003.87</v>
      </c>
      <c r="E1257" s="33">
        <v>70.489999999999995</v>
      </c>
      <c r="F1257" s="33">
        <v>1074.3599999999999</v>
      </c>
      <c r="G1257" s="6">
        <v>15</v>
      </c>
    </row>
    <row r="1258" spans="1:7">
      <c r="A1258" s="30" t="s">
        <v>2837</v>
      </c>
      <c r="B1258" s="31" t="s">
        <v>2838</v>
      </c>
      <c r="C1258" s="32" t="s">
        <v>351</v>
      </c>
      <c r="D1258" s="33">
        <v>1427.21</v>
      </c>
      <c r="E1258" s="33">
        <v>130.9</v>
      </c>
      <c r="F1258" s="33">
        <v>1558.11</v>
      </c>
      <c r="G1258" s="6">
        <v>15</v>
      </c>
    </row>
    <row r="1259" spans="1:7">
      <c r="A1259" s="30" t="s">
        <v>2839</v>
      </c>
      <c r="B1259" s="31" t="s">
        <v>2840</v>
      </c>
      <c r="C1259" s="32" t="s">
        <v>351</v>
      </c>
      <c r="D1259" s="33">
        <v>1458.24</v>
      </c>
      <c r="E1259" s="33">
        <v>130.9</v>
      </c>
      <c r="F1259" s="33">
        <v>1589.14</v>
      </c>
      <c r="G1259" s="6">
        <v>15</v>
      </c>
    </row>
    <row r="1260" spans="1:7">
      <c r="A1260" s="30" t="s">
        <v>2841</v>
      </c>
      <c r="B1260" s="31" t="s">
        <v>2842</v>
      </c>
      <c r="C1260" s="32" t="s">
        <v>351</v>
      </c>
      <c r="D1260" s="33">
        <v>1505.74</v>
      </c>
      <c r="E1260" s="33">
        <v>130.9</v>
      </c>
      <c r="F1260" s="33">
        <v>1636.64</v>
      </c>
      <c r="G1260" s="6">
        <v>15</v>
      </c>
    </row>
    <row r="1261" spans="1:7">
      <c r="A1261" s="30" t="s">
        <v>2843</v>
      </c>
      <c r="B1261" s="31" t="s">
        <v>2844</v>
      </c>
      <c r="C1261" s="32" t="s">
        <v>351</v>
      </c>
      <c r="D1261" s="33">
        <v>1779.82</v>
      </c>
      <c r="E1261" s="33">
        <v>171.2</v>
      </c>
      <c r="F1261" s="33">
        <v>1951.02</v>
      </c>
      <c r="G1261" s="6">
        <v>15</v>
      </c>
    </row>
    <row r="1262" spans="1:7">
      <c r="A1262" s="30" t="s">
        <v>2845</v>
      </c>
      <c r="B1262" s="31" t="s">
        <v>2846</v>
      </c>
      <c r="C1262" s="32" t="s">
        <v>351</v>
      </c>
      <c r="D1262" s="33">
        <v>1885.36</v>
      </c>
      <c r="E1262" s="33">
        <v>171.2</v>
      </c>
      <c r="F1262" s="33">
        <v>2056.56</v>
      </c>
      <c r="G1262" s="6">
        <v>15</v>
      </c>
    </row>
    <row r="1263" spans="1:7">
      <c r="A1263" s="30" t="s">
        <v>2847</v>
      </c>
      <c r="B1263" s="31" t="s">
        <v>2848</v>
      </c>
      <c r="C1263" s="32" t="s">
        <v>351</v>
      </c>
      <c r="D1263" s="33">
        <v>1191.18</v>
      </c>
      <c r="E1263" s="33">
        <v>70.489999999999995</v>
      </c>
      <c r="F1263" s="33">
        <v>1261.67</v>
      </c>
      <c r="G1263" s="6">
        <v>15</v>
      </c>
    </row>
    <row r="1264" spans="1:7">
      <c r="A1264" s="30" t="s">
        <v>2849</v>
      </c>
      <c r="B1264" s="31" t="s">
        <v>2850</v>
      </c>
      <c r="C1264" s="32" t="s">
        <v>351</v>
      </c>
      <c r="D1264" s="33">
        <v>1405.46</v>
      </c>
      <c r="E1264" s="33">
        <v>70.489999999999995</v>
      </c>
      <c r="F1264" s="33">
        <v>1475.95</v>
      </c>
      <c r="G1264" s="6">
        <v>15</v>
      </c>
    </row>
    <row r="1265" spans="1:7">
      <c r="A1265" s="30" t="s">
        <v>2851</v>
      </c>
      <c r="B1265" s="31" t="s">
        <v>2852</v>
      </c>
      <c r="C1265" s="32" t="s">
        <v>351</v>
      </c>
      <c r="D1265" s="33">
        <v>786.96</v>
      </c>
      <c r="E1265" s="33">
        <v>176.23</v>
      </c>
      <c r="F1265" s="33">
        <v>963.19</v>
      </c>
      <c r="G1265" s="6">
        <v>15</v>
      </c>
    </row>
    <row r="1266" spans="1:7">
      <c r="A1266" s="30" t="s">
        <v>2853</v>
      </c>
      <c r="B1266" s="31" t="s">
        <v>2854</v>
      </c>
      <c r="C1266" s="32"/>
      <c r="D1266" s="33"/>
      <c r="E1266" s="33"/>
      <c r="F1266" s="33"/>
    </row>
    <row r="1267" spans="1:7" ht="30">
      <c r="A1267" s="30" t="s">
        <v>2855</v>
      </c>
      <c r="B1267" s="31" t="s">
        <v>2856</v>
      </c>
      <c r="C1267" s="32" t="s">
        <v>135</v>
      </c>
      <c r="D1267" s="33">
        <v>263.94</v>
      </c>
      <c r="E1267" s="33">
        <v>69.48</v>
      </c>
      <c r="F1267" s="33">
        <v>333.42</v>
      </c>
      <c r="G1267" s="6">
        <v>15</v>
      </c>
    </row>
    <row r="1268" spans="1:7" ht="30">
      <c r="A1268" s="30" t="s">
        <v>2857</v>
      </c>
      <c r="B1268" s="31" t="s">
        <v>2858</v>
      </c>
      <c r="C1268" s="32" t="s">
        <v>351</v>
      </c>
      <c r="D1268" s="33">
        <v>515.13</v>
      </c>
      <c r="E1268" s="33">
        <v>140.97999999999999</v>
      </c>
      <c r="F1268" s="33">
        <v>656.11</v>
      </c>
      <c r="G1268" s="6">
        <v>15</v>
      </c>
    </row>
    <row r="1269" spans="1:7" ht="30">
      <c r="A1269" s="30" t="s">
        <v>2859</v>
      </c>
      <c r="B1269" s="31" t="s">
        <v>2860</v>
      </c>
      <c r="C1269" s="32" t="s">
        <v>351</v>
      </c>
      <c r="D1269" s="33">
        <v>522.99</v>
      </c>
      <c r="E1269" s="33">
        <v>140.97999999999999</v>
      </c>
      <c r="F1269" s="33">
        <v>663.97</v>
      </c>
      <c r="G1269" s="6">
        <v>15</v>
      </c>
    </row>
    <row r="1270" spans="1:7" ht="30">
      <c r="A1270" s="30" t="s">
        <v>2861</v>
      </c>
      <c r="B1270" s="31" t="s">
        <v>2862</v>
      </c>
      <c r="C1270" s="32" t="s">
        <v>351</v>
      </c>
      <c r="D1270" s="33">
        <v>555.16999999999996</v>
      </c>
      <c r="E1270" s="33">
        <v>140.97999999999999</v>
      </c>
      <c r="F1270" s="33">
        <v>696.15</v>
      </c>
      <c r="G1270" s="6">
        <v>15</v>
      </c>
    </row>
    <row r="1271" spans="1:7" ht="30">
      <c r="A1271" s="30" t="s">
        <v>2863</v>
      </c>
      <c r="B1271" s="31" t="s">
        <v>2864</v>
      </c>
      <c r="C1271" s="32"/>
      <c r="D1271" s="33"/>
      <c r="E1271" s="33"/>
      <c r="F1271" s="33"/>
    </row>
    <row r="1272" spans="1:7" ht="45">
      <c r="A1272" s="30" t="s">
        <v>2865</v>
      </c>
      <c r="B1272" s="31" t="s">
        <v>2866</v>
      </c>
      <c r="C1272" s="32" t="s">
        <v>351</v>
      </c>
      <c r="D1272" s="33">
        <v>619.95000000000005</v>
      </c>
      <c r="E1272" s="33"/>
      <c r="F1272" s="33">
        <v>619.95000000000005</v>
      </c>
      <c r="G1272" s="6">
        <v>15</v>
      </c>
    </row>
    <row r="1273" spans="1:7" ht="30">
      <c r="A1273" s="30" t="s">
        <v>2867</v>
      </c>
      <c r="B1273" s="31" t="s">
        <v>2868</v>
      </c>
      <c r="C1273" s="32"/>
      <c r="D1273" s="33"/>
      <c r="E1273" s="33"/>
      <c r="F1273" s="33"/>
    </row>
    <row r="1274" spans="1:7" ht="45">
      <c r="A1274" s="30" t="s">
        <v>2869</v>
      </c>
      <c r="B1274" s="31" t="s">
        <v>2870</v>
      </c>
      <c r="C1274" s="32" t="s">
        <v>351</v>
      </c>
      <c r="D1274" s="33">
        <v>619.95000000000005</v>
      </c>
      <c r="E1274" s="33"/>
      <c r="F1274" s="33">
        <v>619.95000000000005</v>
      </c>
      <c r="G1274" s="6">
        <v>15</v>
      </c>
    </row>
    <row r="1275" spans="1:7" ht="45">
      <c r="A1275" s="30" t="s">
        <v>2871</v>
      </c>
      <c r="B1275" s="31" t="s">
        <v>2872</v>
      </c>
      <c r="C1275" s="32" t="s">
        <v>351</v>
      </c>
      <c r="D1275" s="33">
        <v>637.38</v>
      </c>
      <c r="E1275" s="33"/>
      <c r="F1275" s="33">
        <v>637.38</v>
      </c>
      <c r="G1275" s="6">
        <v>15</v>
      </c>
    </row>
    <row r="1276" spans="1:7" ht="45">
      <c r="A1276" s="30" t="s">
        <v>2873</v>
      </c>
      <c r="B1276" s="31" t="s">
        <v>2874</v>
      </c>
      <c r="C1276" s="32" t="s">
        <v>351</v>
      </c>
      <c r="D1276" s="33">
        <v>619.95000000000005</v>
      </c>
      <c r="E1276" s="33"/>
      <c r="F1276" s="33">
        <v>619.95000000000005</v>
      </c>
      <c r="G1276" s="6">
        <v>15</v>
      </c>
    </row>
    <row r="1277" spans="1:7" ht="60">
      <c r="A1277" s="30" t="s">
        <v>2875</v>
      </c>
      <c r="B1277" s="31" t="s">
        <v>2876</v>
      </c>
      <c r="C1277" s="32" t="s">
        <v>351</v>
      </c>
      <c r="D1277" s="33">
        <v>770.14</v>
      </c>
      <c r="E1277" s="33"/>
      <c r="F1277" s="33">
        <v>770.14</v>
      </c>
      <c r="G1277" s="6">
        <v>15</v>
      </c>
    </row>
    <row r="1278" spans="1:7" ht="60">
      <c r="A1278" s="30" t="s">
        <v>2877</v>
      </c>
      <c r="B1278" s="31" t="s">
        <v>2878</v>
      </c>
      <c r="C1278" s="32" t="s">
        <v>351</v>
      </c>
      <c r="D1278" s="33">
        <v>807.12</v>
      </c>
      <c r="E1278" s="33"/>
      <c r="F1278" s="33">
        <v>807.12</v>
      </c>
      <c r="G1278" s="6">
        <v>15</v>
      </c>
    </row>
    <row r="1279" spans="1:7" ht="60">
      <c r="A1279" s="30" t="s">
        <v>2879</v>
      </c>
      <c r="B1279" s="31" t="s">
        <v>2880</v>
      </c>
      <c r="C1279" s="32" t="s">
        <v>351</v>
      </c>
      <c r="D1279" s="33">
        <v>902.18</v>
      </c>
      <c r="E1279" s="33"/>
      <c r="F1279" s="33">
        <v>902.18</v>
      </c>
      <c r="G1279" s="6">
        <v>15</v>
      </c>
    </row>
    <row r="1280" spans="1:7">
      <c r="A1280" s="30" t="s">
        <v>2881</v>
      </c>
      <c r="B1280" s="31" t="s">
        <v>2882</v>
      </c>
      <c r="C1280" s="32"/>
      <c r="D1280" s="33"/>
      <c r="E1280" s="33"/>
      <c r="F1280" s="33"/>
    </row>
    <row r="1281" spans="1:7">
      <c r="A1281" s="30" t="s">
        <v>2883</v>
      </c>
      <c r="B1281" s="31" t="s">
        <v>2884</v>
      </c>
      <c r="C1281" s="32" t="s">
        <v>351</v>
      </c>
      <c r="D1281" s="33"/>
      <c r="E1281" s="33">
        <v>65.45</v>
      </c>
      <c r="F1281" s="33">
        <v>65.45</v>
      </c>
      <c r="G1281" s="6">
        <v>15</v>
      </c>
    </row>
    <row r="1282" spans="1:7">
      <c r="A1282" s="30" t="s">
        <v>2885</v>
      </c>
      <c r="B1282" s="31" t="s">
        <v>2886</v>
      </c>
      <c r="C1282" s="32" t="s">
        <v>351</v>
      </c>
      <c r="D1282" s="33"/>
      <c r="E1282" s="33">
        <v>80.56</v>
      </c>
      <c r="F1282" s="33">
        <v>80.56</v>
      </c>
      <c r="G1282" s="6">
        <v>15</v>
      </c>
    </row>
    <row r="1283" spans="1:7">
      <c r="A1283" s="30" t="s">
        <v>2887</v>
      </c>
      <c r="B1283" s="31" t="s">
        <v>2888</v>
      </c>
      <c r="C1283" s="32" t="s">
        <v>143</v>
      </c>
      <c r="D1283" s="33"/>
      <c r="E1283" s="33">
        <v>2.52</v>
      </c>
      <c r="F1283" s="33">
        <v>2.52</v>
      </c>
      <c r="G1283" s="6">
        <v>15</v>
      </c>
    </row>
    <row r="1284" spans="1:7">
      <c r="A1284" s="30" t="s">
        <v>2889</v>
      </c>
      <c r="B1284" s="31" t="s">
        <v>2890</v>
      </c>
      <c r="C1284" s="32" t="s">
        <v>143</v>
      </c>
      <c r="D1284" s="33">
        <v>43.5</v>
      </c>
      <c r="E1284" s="33">
        <v>15.1</v>
      </c>
      <c r="F1284" s="33">
        <v>58.6</v>
      </c>
      <c r="G1284" s="6">
        <v>15</v>
      </c>
    </row>
    <row r="1285" spans="1:7" ht="30">
      <c r="A1285" s="30" t="s">
        <v>2891</v>
      </c>
      <c r="B1285" s="31" t="s">
        <v>2892</v>
      </c>
      <c r="C1285" s="32" t="s">
        <v>135</v>
      </c>
      <c r="D1285" s="33">
        <v>1713.08</v>
      </c>
      <c r="E1285" s="33">
        <v>201.4</v>
      </c>
      <c r="F1285" s="33">
        <v>1914.48</v>
      </c>
      <c r="G1285" s="6">
        <v>15</v>
      </c>
    </row>
    <row r="1286" spans="1:7">
      <c r="A1286" s="30" t="s">
        <v>2893</v>
      </c>
      <c r="B1286" s="31" t="s">
        <v>2894</v>
      </c>
      <c r="C1286" s="32" t="s">
        <v>143</v>
      </c>
      <c r="D1286" s="33">
        <v>6.69</v>
      </c>
      <c r="E1286" s="33">
        <v>2.52</v>
      </c>
      <c r="F1286" s="33">
        <v>9.2100000000000009</v>
      </c>
      <c r="G1286" s="6">
        <v>15</v>
      </c>
    </row>
    <row r="1287" spans="1:7">
      <c r="A1287" s="30" t="s">
        <v>2895</v>
      </c>
      <c r="B1287" s="31" t="s">
        <v>2896</v>
      </c>
      <c r="C1287" s="32" t="s">
        <v>351</v>
      </c>
      <c r="D1287" s="33">
        <v>324.22000000000003</v>
      </c>
      <c r="E1287" s="33"/>
      <c r="F1287" s="33">
        <v>324.22000000000003</v>
      </c>
      <c r="G1287" s="6">
        <v>15</v>
      </c>
    </row>
    <row r="1288" spans="1:7">
      <c r="A1288" s="30" t="s">
        <v>2897</v>
      </c>
      <c r="B1288" s="31" t="s">
        <v>2898</v>
      </c>
      <c r="C1288" s="32" t="s">
        <v>135</v>
      </c>
      <c r="D1288" s="33">
        <v>1175.02</v>
      </c>
      <c r="E1288" s="33">
        <v>25.18</v>
      </c>
      <c r="F1288" s="33">
        <v>1200.2</v>
      </c>
      <c r="G1288" s="6">
        <v>15</v>
      </c>
    </row>
    <row r="1289" spans="1:7">
      <c r="A1289" s="30" t="s">
        <v>2899</v>
      </c>
      <c r="B1289" s="31" t="s">
        <v>2900</v>
      </c>
      <c r="C1289" s="32" t="s">
        <v>135</v>
      </c>
      <c r="D1289" s="33">
        <v>129.68</v>
      </c>
      <c r="E1289" s="33">
        <v>25.18</v>
      </c>
      <c r="F1289" s="33">
        <v>154.86000000000001</v>
      </c>
      <c r="G1289" s="6">
        <v>15</v>
      </c>
    </row>
    <row r="1290" spans="1:7">
      <c r="A1290" s="30" t="s">
        <v>2901</v>
      </c>
      <c r="B1290" s="31" t="s">
        <v>2902</v>
      </c>
      <c r="C1290" s="32" t="s">
        <v>135</v>
      </c>
      <c r="D1290" s="33">
        <v>463.16</v>
      </c>
      <c r="E1290" s="33">
        <v>25.18</v>
      </c>
      <c r="F1290" s="33">
        <v>488.34</v>
      </c>
      <c r="G1290" s="6">
        <v>15</v>
      </c>
    </row>
    <row r="1291" spans="1:7">
      <c r="A1291" s="30" t="s">
        <v>2903</v>
      </c>
      <c r="B1291" s="31" t="s">
        <v>2904</v>
      </c>
      <c r="C1291" s="32" t="s">
        <v>351</v>
      </c>
      <c r="D1291" s="33">
        <v>230.86</v>
      </c>
      <c r="E1291" s="33">
        <v>75.53</v>
      </c>
      <c r="F1291" s="33">
        <v>306.39</v>
      </c>
      <c r="G1291" s="6">
        <v>15</v>
      </c>
    </row>
    <row r="1292" spans="1:7">
      <c r="A1292" s="30" t="s">
        <v>2905</v>
      </c>
      <c r="B1292" s="31" t="s">
        <v>2906</v>
      </c>
      <c r="C1292" s="32" t="s">
        <v>351</v>
      </c>
      <c r="D1292" s="33">
        <v>228.69</v>
      </c>
      <c r="E1292" s="33">
        <v>75.53</v>
      </c>
      <c r="F1292" s="33">
        <v>304.22000000000003</v>
      </c>
      <c r="G1292" s="6">
        <v>15</v>
      </c>
    </row>
    <row r="1293" spans="1:7">
      <c r="A1293" s="30" t="s">
        <v>2907</v>
      </c>
      <c r="B1293" s="31" t="s">
        <v>2908</v>
      </c>
      <c r="C1293" s="32" t="s">
        <v>351</v>
      </c>
      <c r="D1293" s="33">
        <v>235.8</v>
      </c>
      <c r="E1293" s="33">
        <v>75.53</v>
      </c>
      <c r="F1293" s="33">
        <v>311.33</v>
      </c>
      <c r="G1293" s="6">
        <v>15</v>
      </c>
    </row>
    <row r="1294" spans="1:7">
      <c r="A1294" s="30" t="s">
        <v>2909</v>
      </c>
      <c r="B1294" s="31" t="s">
        <v>2910</v>
      </c>
      <c r="C1294" s="32" t="s">
        <v>351</v>
      </c>
      <c r="D1294" s="33">
        <v>259.39</v>
      </c>
      <c r="E1294" s="33">
        <v>75.53</v>
      </c>
      <c r="F1294" s="33">
        <v>334.92</v>
      </c>
      <c r="G1294" s="6">
        <v>15</v>
      </c>
    </row>
    <row r="1295" spans="1:7" ht="30">
      <c r="A1295" s="30" t="s">
        <v>2911</v>
      </c>
      <c r="B1295" s="31" t="s">
        <v>2912</v>
      </c>
      <c r="C1295" s="32" t="s">
        <v>351</v>
      </c>
      <c r="D1295" s="33">
        <v>1008.41</v>
      </c>
      <c r="E1295" s="33">
        <v>75.53</v>
      </c>
      <c r="F1295" s="33">
        <v>1083.94</v>
      </c>
      <c r="G1295" s="6">
        <v>15</v>
      </c>
    </row>
    <row r="1296" spans="1:7" ht="30">
      <c r="A1296" s="30" t="s">
        <v>2913</v>
      </c>
      <c r="B1296" s="31" t="s">
        <v>2914</v>
      </c>
      <c r="C1296" s="32" t="s">
        <v>351</v>
      </c>
      <c r="D1296" s="33">
        <v>1124.8699999999999</v>
      </c>
      <c r="E1296" s="33">
        <v>75.53</v>
      </c>
      <c r="F1296" s="33">
        <v>1200.4000000000001</v>
      </c>
      <c r="G1296" s="6">
        <v>15</v>
      </c>
    </row>
    <row r="1297" spans="1:7" ht="30">
      <c r="A1297" s="30" t="s">
        <v>2915</v>
      </c>
      <c r="B1297" s="31" t="s">
        <v>2916</v>
      </c>
      <c r="C1297" s="32" t="s">
        <v>351</v>
      </c>
      <c r="D1297" s="33">
        <v>1122.1500000000001</v>
      </c>
      <c r="E1297" s="33">
        <v>75.53</v>
      </c>
      <c r="F1297" s="33">
        <v>1197.68</v>
      </c>
      <c r="G1297" s="6">
        <v>15</v>
      </c>
    </row>
    <row r="1298" spans="1:7" ht="30">
      <c r="A1298" s="30" t="s">
        <v>2917</v>
      </c>
      <c r="B1298" s="31" t="s">
        <v>2918</v>
      </c>
      <c r="C1298" s="32" t="s">
        <v>135</v>
      </c>
      <c r="D1298" s="33">
        <v>595.16999999999996</v>
      </c>
      <c r="E1298" s="33">
        <v>40.880000000000003</v>
      </c>
      <c r="F1298" s="33">
        <v>636.04999999999995</v>
      </c>
      <c r="G1298" s="6">
        <v>15</v>
      </c>
    </row>
    <row r="1299" spans="1:7" ht="30">
      <c r="A1299" s="30" t="s">
        <v>2919</v>
      </c>
      <c r="B1299" s="31" t="s">
        <v>2920</v>
      </c>
      <c r="C1299" s="32" t="s">
        <v>135</v>
      </c>
      <c r="D1299" s="33">
        <v>1216.9100000000001</v>
      </c>
      <c r="E1299" s="33">
        <v>75.53</v>
      </c>
      <c r="F1299" s="33">
        <v>1292.44</v>
      </c>
      <c r="G1299" s="6">
        <v>15</v>
      </c>
    </row>
    <row r="1300" spans="1:7">
      <c r="A1300" s="30" t="s">
        <v>2921</v>
      </c>
      <c r="B1300" s="31" t="s">
        <v>2922</v>
      </c>
      <c r="C1300" s="32"/>
      <c r="D1300" s="33"/>
      <c r="E1300" s="33"/>
      <c r="F1300" s="33"/>
    </row>
    <row r="1301" spans="1:7">
      <c r="A1301" s="30" t="s">
        <v>2923</v>
      </c>
      <c r="B1301" s="31" t="s">
        <v>2924</v>
      </c>
      <c r="C1301" s="32"/>
      <c r="D1301" s="33"/>
      <c r="E1301" s="33"/>
      <c r="F1301" s="33"/>
    </row>
    <row r="1302" spans="1:7">
      <c r="A1302" s="30" t="s">
        <v>2925</v>
      </c>
      <c r="B1302" s="31" t="s">
        <v>2926</v>
      </c>
      <c r="C1302" s="32" t="s">
        <v>135</v>
      </c>
      <c r="D1302" s="33">
        <v>689.97</v>
      </c>
      <c r="E1302" s="33">
        <v>31.96</v>
      </c>
      <c r="F1302" s="33">
        <v>721.93</v>
      </c>
      <c r="G1302" s="6">
        <v>15</v>
      </c>
    </row>
    <row r="1303" spans="1:7">
      <c r="A1303" s="30" t="s">
        <v>2927</v>
      </c>
      <c r="B1303" s="31" t="s">
        <v>2928</v>
      </c>
      <c r="C1303" s="32" t="s">
        <v>135</v>
      </c>
      <c r="D1303" s="33">
        <v>1500.21</v>
      </c>
      <c r="E1303" s="33">
        <v>31.96</v>
      </c>
      <c r="F1303" s="33">
        <v>1532.17</v>
      </c>
      <c r="G1303" s="6">
        <v>15</v>
      </c>
    </row>
    <row r="1304" spans="1:7">
      <c r="A1304" s="30" t="s">
        <v>2929</v>
      </c>
      <c r="B1304" s="31" t="s">
        <v>2930</v>
      </c>
      <c r="C1304" s="32" t="s">
        <v>135</v>
      </c>
      <c r="D1304" s="33">
        <v>894.9</v>
      </c>
      <c r="E1304" s="33">
        <v>31.96</v>
      </c>
      <c r="F1304" s="33">
        <v>926.86</v>
      </c>
      <c r="G1304" s="6">
        <v>15</v>
      </c>
    </row>
    <row r="1305" spans="1:7">
      <c r="A1305" s="30" t="s">
        <v>2931</v>
      </c>
      <c r="B1305" s="31" t="s">
        <v>2932</v>
      </c>
      <c r="C1305" s="32" t="s">
        <v>135</v>
      </c>
      <c r="D1305" s="33">
        <v>765.77</v>
      </c>
      <c r="E1305" s="33">
        <v>31.96</v>
      </c>
      <c r="F1305" s="33">
        <v>797.73</v>
      </c>
      <c r="G1305" s="6">
        <v>15</v>
      </c>
    </row>
    <row r="1306" spans="1:7">
      <c r="A1306" s="30" t="s">
        <v>2933</v>
      </c>
      <c r="B1306" s="31" t="s">
        <v>2934</v>
      </c>
      <c r="C1306" s="32" t="s">
        <v>135</v>
      </c>
      <c r="D1306" s="33">
        <v>333.05</v>
      </c>
      <c r="E1306" s="33">
        <v>31.96</v>
      </c>
      <c r="F1306" s="33">
        <v>365.01</v>
      </c>
      <c r="G1306" s="6">
        <v>15</v>
      </c>
    </row>
    <row r="1307" spans="1:7">
      <c r="A1307" s="30" t="s">
        <v>2935</v>
      </c>
      <c r="B1307" s="31" t="s">
        <v>2936</v>
      </c>
      <c r="C1307" s="32" t="s">
        <v>135</v>
      </c>
      <c r="D1307" s="33">
        <v>972.41</v>
      </c>
      <c r="E1307" s="33">
        <v>31.96</v>
      </c>
      <c r="F1307" s="33">
        <v>1004.37</v>
      </c>
      <c r="G1307" s="6">
        <v>15</v>
      </c>
    </row>
    <row r="1308" spans="1:7" ht="30">
      <c r="A1308" s="30" t="s">
        <v>2937</v>
      </c>
      <c r="B1308" s="31" t="s">
        <v>2938</v>
      </c>
      <c r="C1308" s="32" t="s">
        <v>135</v>
      </c>
      <c r="D1308" s="33">
        <v>277.73</v>
      </c>
      <c r="E1308" s="33"/>
      <c r="F1308" s="33">
        <v>277.73</v>
      </c>
      <c r="G1308" s="6">
        <v>15</v>
      </c>
    </row>
    <row r="1309" spans="1:7" ht="45">
      <c r="A1309" s="30" t="s">
        <v>2939</v>
      </c>
      <c r="B1309" s="31" t="s">
        <v>2940</v>
      </c>
      <c r="C1309" s="32" t="s">
        <v>135</v>
      </c>
      <c r="D1309" s="33">
        <v>863.13</v>
      </c>
      <c r="E1309" s="33">
        <v>30.69</v>
      </c>
      <c r="F1309" s="33">
        <v>893.82</v>
      </c>
      <c r="G1309" s="6">
        <v>15</v>
      </c>
    </row>
    <row r="1310" spans="1:7" ht="45">
      <c r="A1310" s="30" t="s">
        <v>2941</v>
      </c>
      <c r="B1310" s="31" t="s">
        <v>2942</v>
      </c>
      <c r="C1310" s="32" t="s">
        <v>135</v>
      </c>
      <c r="D1310" s="33">
        <v>766.48</v>
      </c>
      <c r="E1310" s="33">
        <v>30.69</v>
      </c>
      <c r="F1310" s="33">
        <v>797.17</v>
      </c>
      <c r="G1310" s="6">
        <v>15</v>
      </c>
    </row>
    <row r="1311" spans="1:7" ht="30">
      <c r="A1311" s="30" t="s">
        <v>2943</v>
      </c>
      <c r="B1311" s="31" t="s">
        <v>2944</v>
      </c>
      <c r="C1311" s="32" t="s">
        <v>135</v>
      </c>
      <c r="D1311" s="33">
        <v>2066.6</v>
      </c>
      <c r="E1311" s="33">
        <v>81.209999999999994</v>
      </c>
      <c r="F1311" s="33">
        <v>2147.81</v>
      </c>
      <c r="G1311" s="6">
        <v>15</v>
      </c>
    </row>
    <row r="1312" spans="1:7">
      <c r="A1312" s="30" t="s">
        <v>2945</v>
      </c>
      <c r="B1312" s="31" t="s">
        <v>2946</v>
      </c>
      <c r="C1312" s="32" t="s">
        <v>135</v>
      </c>
      <c r="D1312" s="33">
        <v>998.17</v>
      </c>
      <c r="E1312" s="33">
        <v>95.77</v>
      </c>
      <c r="F1312" s="33">
        <v>1093.94</v>
      </c>
      <c r="G1312" s="6">
        <v>15</v>
      </c>
    </row>
    <row r="1313" spans="1:7">
      <c r="A1313" s="30" t="s">
        <v>2947</v>
      </c>
      <c r="B1313" s="31" t="s">
        <v>2948</v>
      </c>
      <c r="C1313" s="32"/>
      <c r="D1313" s="33"/>
      <c r="E1313" s="33"/>
      <c r="F1313" s="33"/>
    </row>
    <row r="1314" spans="1:7">
      <c r="A1314" s="30" t="s">
        <v>2949</v>
      </c>
      <c r="B1314" s="31" t="s">
        <v>2950</v>
      </c>
      <c r="C1314" s="32" t="s">
        <v>135</v>
      </c>
      <c r="D1314" s="33">
        <v>967.54</v>
      </c>
      <c r="E1314" s="33">
        <v>95.77</v>
      </c>
      <c r="F1314" s="33">
        <v>1063.31</v>
      </c>
      <c r="G1314" s="6">
        <v>15</v>
      </c>
    </row>
    <row r="1315" spans="1:7">
      <c r="A1315" s="30" t="s">
        <v>2951</v>
      </c>
      <c r="B1315" s="31" t="s">
        <v>2952</v>
      </c>
      <c r="C1315" s="32" t="s">
        <v>135</v>
      </c>
      <c r="D1315" s="33">
        <v>861.75</v>
      </c>
      <c r="E1315" s="33">
        <v>95.77</v>
      </c>
      <c r="F1315" s="33">
        <v>957.52</v>
      </c>
      <c r="G1315" s="6">
        <v>15</v>
      </c>
    </row>
    <row r="1316" spans="1:7" ht="30">
      <c r="A1316" s="30" t="s">
        <v>2953</v>
      </c>
      <c r="B1316" s="31" t="s">
        <v>2954</v>
      </c>
      <c r="C1316" s="32" t="s">
        <v>351</v>
      </c>
      <c r="D1316" s="33">
        <v>1372.26</v>
      </c>
      <c r="E1316" s="33">
        <v>168.83</v>
      </c>
      <c r="F1316" s="33">
        <v>1541.09</v>
      </c>
      <c r="G1316" s="6">
        <v>15</v>
      </c>
    </row>
    <row r="1317" spans="1:7" ht="30">
      <c r="A1317" s="30" t="s">
        <v>2955</v>
      </c>
      <c r="B1317" s="31" t="s">
        <v>2956</v>
      </c>
      <c r="C1317" s="32" t="s">
        <v>351</v>
      </c>
      <c r="D1317" s="33">
        <v>1509.55</v>
      </c>
      <c r="E1317" s="33">
        <v>168.83</v>
      </c>
      <c r="F1317" s="33">
        <v>1678.38</v>
      </c>
      <c r="G1317" s="6">
        <v>15</v>
      </c>
    </row>
    <row r="1318" spans="1:7" ht="30">
      <c r="A1318" s="30" t="s">
        <v>2957</v>
      </c>
      <c r="B1318" s="31" t="s">
        <v>2958</v>
      </c>
      <c r="C1318" s="32" t="s">
        <v>135</v>
      </c>
      <c r="D1318" s="33">
        <v>994.02</v>
      </c>
      <c r="E1318" s="33">
        <v>95.77</v>
      </c>
      <c r="F1318" s="33">
        <v>1089.79</v>
      </c>
      <c r="G1318" s="6">
        <v>15</v>
      </c>
    </row>
    <row r="1319" spans="1:7" ht="30">
      <c r="A1319" s="30" t="s">
        <v>2959</v>
      </c>
      <c r="B1319" s="31" t="s">
        <v>2960</v>
      </c>
      <c r="C1319" s="32" t="s">
        <v>351</v>
      </c>
      <c r="D1319" s="33">
        <v>2290.87</v>
      </c>
      <c r="E1319" s="33">
        <v>168.83</v>
      </c>
      <c r="F1319" s="33">
        <v>2459.6999999999998</v>
      </c>
      <c r="G1319" s="6">
        <v>15</v>
      </c>
    </row>
    <row r="1320" spans="1:7" ht="30">
      <c r="A1320" s="30" t="s">
        <v>2961</v>
      </c>
      <c r="B1320" s="31" t="s">
        <v>2962</v>
      </c>
      <c r="C1320" s="32" t="s">
        <v>351</v>
      </c>
      <c r="D1320" s="33">
        <v>2428.1</v>
      </c>
      <c r="E1320" s="33">
        <v>168.83</v>
      </c>
      <c r="F1320" s="33">
        <v>2596.9299999999998</v>
      </c>
      <c r="G1320" s="6">
        <v>15</v>
      </c>
    </row>
    <row r="1321" spans="1:7">
      <c r="A1321" s="30" t="s">
        <v>2963</v>
      </c>
      <c r="B1321" s="31" t="s">
        <v>2964</v>
      </c>
      <c r="C1321" s="32" t="s">
        <v>135</v>
      </c>
      <c r="D1321" s="33">
        <v>933.48</v>
      </c>
      <c r="E1321" s="33">
        <v>95.77</v>
      </c>
      <c r="F1321" s="33">
        <v>1029.25</v>
      </c>
      <c r="G1321" s="6">
        <v>15</v>
      </c>
    </row>
    <row r="1322" spans="1:7">
      <c r="A1322" s="30" t="s">
        <v>2965</v>
      </c>
      <c r="B1322" s="31" t="s">
        <v>2966</v>
      </c>
      <c r="C1322" s="32" t="s">
        <v>135</v>
      </c>
      <c r="D1322" s="33">
        <v>334.13</v>
      </c>
      <c r="E1322" s="33">
        <v>95.77</v>
      </c>
      <c r="F1322" s="33">
        <v>429.9</v>
      </c>
      <c r="G1322" s="6">
        <v>15</v>
      </c>
    </row>
    <row r="1323" spans="1:7">
      <c r="A1323" s="30" t="s">
        <v>2967</v>
      </c>
      <c r="B1323" s="31" t="s">
        <v>2968</v>
      </c>
      <c r="C1323" s="32" t="s">
        <v>135</v>
      </c>
      <c r="D1323" s="33">
        <v>1542.05</v>
      </c>
      <c r="E1323" s="33">
        <v>95.77</v>
      </c>
      <c r="F1323" s="33">
        <v>1637.82</v>
      </c>
      <c r="G1323" s="6">
        <v>15</v>
      </c>
    </row>
    <row r="1324" spans="1:7" ht="30">
      <c r="A1324" s="30" t="s">
        <v>2969</v>
      </c>
      <c r="B1324" s="31" t="s">
        <v>2970</v>
      </c>
      <c r="C1324" s="32" t="s">
        <v>135</v>
      </c>
      <c r="D1324" s="33">
        <v>970.52</v>
      </c>
      <c r="E1324" s="33">
        <v>73.06</v>
      </c>
      <c r="F1324" s="33">
        <v>1043.58</v>
      </c>
      <c r="G1324" s="6">
        <v>15</v>
      </c>
    </row>
    <row r="1325" spans="1:7" ht="30">
      <c r="A1325" s="30" t="s">
        <v>2971</v>
      </c>
      <c r="B1325" s="31" t="s">
        <v>2972</v>
      </c>
      <c r="C1325" s="32" t="s">
        <v>135</v>
      </c>
      <c r="D1325" s="33">
        <v>799.09</v>
      </c>
      <c r="E1325" s="33">
        <v>95.77</v>
      </c>
      <c r="F1325" s="33">
        <v>894.86</v>
      </c>
      <c r="G1325" s="6">
        <v>15</v>
      </c>
    </row>
    <row r="1326" spans="1:7" ht="30">
      <c r="A1326" s="30" t="s">
        <v>2973</v>
      </c>
      <c r="B1326" s="31" t="s">
        <v>2974</v>
      </c>
      <c r="C1326" s="32" t="s">
        <v>135</v>
      </c>
      <c r="D1326" s="33">
        <v>696.43</v>
      </c>
      <c r="E1326" s="33">
        <v>95.77</v>
      </c>
      <c r="F1326" s="33">
        <v>792.2</v>
      </c>
      <c r="G1326" s="6">
        <v>15</v>
      </c>
    </row>
    <row r="1327" spans="1:7">
      <c r="A1327" s="30" t="s">
        <v>2975</v>
      </c>
      <c r="B1327" s="31" t="s">
        <v>2976</v>
      </c>
      <c r="C1327" s="32" t="s">
        <v>135</v>
      </c>
      <c r="D1327" s="33">
        <v>1253.92</v>
      </c>
      <c r="E1327" s="33">
        <v>95.77</v>
      </c>
      <c r="F1327" s="33">
        <v>1349.69</v>
      </c>
      <c r="G1327" s="6">
        <v>15</v>
      </c>
    </row>
    <row r="1328" spans="1:7">
      <c r="A1328" s="30" t="s">
        <v>2977</v>
      </c>
      <c r="B1328" s="31" t="s">
        <v>2978</v>
      </c>
      <c r="C1328" s="32" t="s">
        <v>135</v>
      </c>
      <c r="D1328" s="33">
        <v>1591.93</v>
      </c>
      <c r="E1328" s="33">
        <v>95.77</v>
      </c>
      <c r="F1328" s="33">
        <v>1687.7</v>
      </c>
      <c r="G1328" s="6">
        <v>15</v>
      </c>
    </row>
    <row r="1329" spans="1:7" ht="30">
      <c r="A1329" s="30" t="s">
        <v>2979</v>
      </c>
      <c r="B1329" s="31" t="s">
        <v>2980</v>
      </c>
      <c r="C1329" s="32" t="s">
        <v>135</v>
      </c>
      <c r="D1329" s="33">
        <v>1064.0999999999999</v>
      </c>
      <c r="E1329" s="33">
        <v>95.77</v>
      </c>
      <c r="F1329" s="33">
        <v>1159.8699999999999</v>
      </c>
      <c r="G1329" s="6">
        <v>15</v>
      </c>
    </row>
    <row r="1330" spans="1:7">
      <c r="A1330" s="30" t="s">
        <v>2981</v>
      </c>
      <c r="B1330" s="31" t="s">
        <v>2982</v>
      </c>
      <c r="C1330" s="32" t="s">
        <v>135</v>
      </c>
      <c r="D1330" s="33">
        <v>1366.68</v>
      </c>
      <c r="E1330" s="33">
        <v>63.64</v>
      </c>
      <c r="F1330" s="33">
        <v>1430.32</v>
      </c>
      <c r="G1330" s="6">
        <v>15</v>
      </c>
    </row>
    <row r="1331" spans="1:7">
      <c r="A1331" s="30" t="s">
        <v>2983</v>
      </c>
      <c r="B1331" s="31" t="s">
        <v>2984</v>
      </c>
      <c r="C1331" s="32" t="s">
        <v>135</v>
      </c>
      <c r="D1331" s="33">
        <v>1239.28</v>
      </c>
      <c r="E1331" s="33">
        <v>73.06</v>
      </c>
      <c r="F1331" s="33">
        <v>1312.34</v>
      </c>
      <c r="G1331" s="6">
        <v>15</v>
      </c>
    </row>
    <row r="1332" spans="1:7" ht="30">
      <c r="A1332" s="30" t="s">
        <v>2985</v>
      </c>
      <c r="B1332" s="31" t="s">
        <v>2986</v>
      </c>
      <c r="C1332" s="32" t="s">
        <v>135</v>
      </c>
      <c r="D1332" s="33">
        <v>1900.07</v>
      </c>
      <c r="E1332" s="33">
        <v>63.64</v>
      </c>
      <c r="F1332" s="33">
        <v>1963.71</v>
      </c>
      <c r="G1332" s="6">
        <v>15</v>
      </c>
    </row>
    <row r="1333" spans="1:7" ht="30">
      <c r="A1333" s="30" t="s">
        <v>2987</v>
      </c>
      <c r="B1333" s="31" t="s">
        <v>2988</v>
      </c>
      <c r="C1333" s="32" t="s">
        <v>135</v>
      </c>
      <c r="D1333" s="33">
        <v>1308.17</v>
      </c>
      <c r="E1333" s="33">
        <v>63.64</v>
      </c>
      <c r="F1333" s="33">
        <v>1371.81</v>
      </c>
      <c r="G1333" s="6">
        <v>15</v>
      </c>
    </row>
    <row r="1334" spans="1:7">
      <c r="A1334" s="30" t="s">
        <v>2989</v>
      </c>
      <c r="B1334" s="31" t="s">
        <v>2990</v>
      </c>
      <c r="C1334" s="32" t="s">
        <v>135</v>
      </c>
      <c r="D1334" s="33">
        <v>1665.67</v>
      </c>
      <c r="E1334" s="33">
        <v>31.96</v>
      </c>
      <c r="F1334" s="33">
        <v>1697.63</v>
      </c>
      <c r="G1334" s="6">
        <v>15</v>
      </c>
    </row>
    <row r="1335" spans="1:7">
      <c r="A1335" s="30" t="s">
        <v>2991</v>
      </c>
      <c r="B1335" s="31" t="s">
        <v>2992</v>
      </c>
      <c r="C1335" s="32" t="s">
        <v>135</v>
      </c>
      <c r="D1335" s="33">
        <v>288.32</v>
      </c>
      <c r="E1335" s="33">
        <v>50.35</v>
      </c>
      <c r="F1335" s="33">
        <v>338.67</v>
      </c>
      <c r="G1335" s="6">
        <v>15</v>
      </c>
    </row>
    <row r="1336" spans="1:7" ht="30">
      <c r="A1336" s="30" t="s">
        <v>2993</v>
      </c>
      <c r="B1336" s="31" t="s">
        <v>2994</v>
      </c>
      <c r="C1336" s="32" t="s">
        <v>135</v>
      </c>
      <c r="D1336" s="33">
        <v>828.68</v>
      </c>
      <c r="E1336" s="33">
        <v>95.77</v>
      </c>
      <c r="F1336" s="33">
        <v>924.45</v>
      </c>
      <c r="G1336" s="6">
        <v>15</v>
      </c>
    </row>
    <row r="1337" spans="1:7" ht="30">
      <c r="A1337" s="30" t="s">
        <v>2995</v>
      </c>
      <c r="B1337" s="31" t="s">
        <v>2996</v>
      </c>
      <c r="C1337" s="32" t="s">
        <v>135</v>
      </c>
      <c r="D1337" s="33">
        <v>1208.71</v>
      </c>
      <c r="E1337" s="33">
        <v>151.97999999999999</v>
      </c>
      <c r="F1337" s="33">
        <v>1360.69</v>
      </c>
      <c r="G1337" s="6">
        <v>15</v>
      </c>
    </row>
    <row r="1338" spans="1:7" ht="30">
      <c r="A1338" s="30" t="s">
        <v>2997</v>
      </c>
      <c r="B1338" s="31" t="s">
        <v>2998</v>
      </c>
      <c r="C1338" s="32" t="s">
        <v>135</v>
      </c>
      <c r="D1338" s="33">
        <v>6727.63</v>
      </c>
      <c r="E1338" s="33">
        <v>187.59</v>
      </c>
      <c r="F1338" s="33">
        <v>6915.22</v>
      </c>
      <c r="G1338" s="6">
        <v>15</v>
      </c>
    </row>
    <row r="1339" spans="1:7" ht="30">
      <c r="A1339" s="30" t="s">
        <v>2999</v>
      </c>
      <c r="B1339" s="31" t="s">
        <v>3000</v>
      </c>
      <c r="C1339" s="32" t="s">
        <v>135</v>
      </c>
      <c r="D1339" s="33">
        <v>1043.8800000000001</v>
      </c>
      <c r="E1339" s="33">
        <v>63.64</v>
      </c>
      <c r="F1339" s="33">
        <v>1107.52</v>
      </c>
      <c r="G1339" s="6">
        <v>15</v>
      </c>
    </row>
    <row r="1340" spans="1:7" ht="30">
      <c r="A1340" s="30" t="s">
        <v>3001</v>
      </c>
      <c r="B1340" s="31" t="s">
        <v>3002</v>
      </c>
      <c r="C1340" s="32" t="s">
        <v>135</v>
      </c>
      <c r="D1340" s="33">
        <v>1639.85</v>
      </c>
      <c r="E1340" s="33">
        <v>72.73</v>
      </c>
      <c r="F1340" s="33">
        <v>1712.58</v>
      </c>
      <c r="G1340" s="6">
        <v>15</v>
      </c>
    </row>
    <row r="1341" spans="1:7" ht="30">
      <c r="A1341" s="30" t="s">
        <v>3003</v>
      </c>
      <c r="B1341" s="31" t="s">
        <v>3004</v>
      </c>
      <c r="C1341" s="32" t="s">
        <v>135</v>
      </c>
      <c r="D1341" s="33">
        <v>1410.6</v>
      </c>
      <c r="E1341" s="33">
        <v>95.77</v>
      </c>
      <c r="F1341" s="33">
        <v>1506.37</v>
      </c>
      <c r="G1341" s="6">
        <v>15</v>
      </c>
    </row>
    <row r="1342" spans="1:7">
      <c r="A1342" s="30" t="s">
        <v>3005</v>
      </c>
      <c r="B1342" s="31" t="s">
        <v>3006</v>
      </c>
      <c r="C1342" s="32"/>
      <c r="D1342" s="33"/>
      <c r="E1342" s="33"/>
      <c r="F1342" s="33"/>
    </row>
    <row r="1343" spans="1:7" ht="30">
      <c r="A1343" s="30" t="s">
        <v>3007</v>
      </c>
      <c r="B1343" s="31" t="s">
        <v>3008</v>
      </c>
      <c r="C1343" s="32" t="s">
        <v>143</v>
      </c>
      <c r="D1343" s="33">
        <v>879.13</v>
      </c>
      <c r="E1343" s="33">
        <v>50.35</v>
      </c>
      <c r="F1343" s="33">
        <v>929.48</v>
      </c>
      <c r="G1343" s="6">
        <v>15</v>
      </c>
    </row>
    <row r="1344" spans="1:7">
      <c r="A1344" s="30" t="s">
        <v>3009</v>
      </c>
      <c r="B1344" s="31" t="s">
        <v>3010</v>
      </c>
      <c r="C1344" s="32" t="s">
        <v>143</v>
      </c>
      <c r="D1344" s="33">
        <v>846.48</v>
      </c>
      <c r="E1344" s="33">
        <v>20.14</v>
      </c>
      <c r="F1344" s="33">
        <v>866.62</v>
      </c>
      <c r="G1344" s="6">
        <v>15</v>
      </c>
    </row>
    <row r="1345" spans="1:7">
      <c r="A1345" s="30" t="s">
        <v>3011</v>
      </c>
      <c r="B1345" s="31" t="s">
        <v>3012</v>
      </c>
      <c r="C1345" s="32" t="s">
        <v>143</v>
      </c>
      <c r="D1345" s="33">
        <v>1348.99</v>
      </c>
      <c r="E1345" s="33">
        <v>50.35</v>
      </c>
      <c r="F1345" s="33">
        <v>1399.34</v>
      </c>
      <c r="G1345" s="6">
        <v>15</v>
      </c>
    </row>
    <row r="1346" spans="1:7">
      <c r="A1346" s="30" t="s">
        <v>3013</v>
      </c>
      <c r="B1346" s="31" t="s">
        <v>3014</v>
      </c>
      <c r="C1346" s="32" t="s">
        <v>135</v>
      </c>
      <c r="D1346" s="33">
        <v>1374.62</v>
      </c>
      <c r="E1346" s="33">
        <v>100.7</v>
      </c>
      <c r="F1346" s="33">
        <v>1475.32</v>
      </c>
      <c r="G1346" s="6">
        <v>15</v>
      </c>
    </row>
    <row r="1347" spans="1:7" ht="30">
      <c r="A1347" s="30" t="s">
        <v>3015</v>
      </c>
      <c r="B1347" s="31" t="s">
        <v>3016</v>
      </c>
      <c r="C1347" s="32" t="s">
        <v>135</v>
      </c>
      <c r="D1347" s="33">
        <v>1073.1199999999999</v>
      </c>
      <c r="E1347" s="33">
        <v>16.61</v>
      </c>
      <c r="F1347" s="33">
        <v>1089.73</v>
      </c>
      <c r="G1347" s="6">
        <v>15</v>
      </c>
    </row>
    <row r="1348" spans="1:7" ht="30">
      <c r="A1348" s="30" t="s">
        <v>3017</v>
      </c>
      <c r="B1348" s="31" t="s">
        <v>3018</v>
      </c>
      <c r="C1348" s="32" t="s">
        <v>135</v>
      </c>
      <c r="D1348" s="33">
        <v>386.4</v>
      </c>
      <c r="E1348" s="33">
        <v>219.12</v>
      </c>
      <c r="F1348" s="33">
        <v>605.52</v>
      </c>
      <c r="G1348" s="6">
        <v>15</v>
      </c>
    </row>
    <row r="1349" spans="1:7" ht="45">
      <c r="A1349" s="30" t="s">
        <v>3019</v>
      </c>
      <c r="B1349" s="31" t="s">
        <v>3020</v>
      </c>
      <c r="C1349" s="32" t="s">
        <v>135</v>
      </c>
      <c r="D1349" s="33">
        <v>960.16</v>
      </c>
      <c r="E1349" s="33">
        <v>31.96</v>
      </c>
      <c r="F1349" s="33">
        <v>992.12</v>
      </c>
      <c r="G1349" s="6">
        <v>15</v>
      </c>
    </row>
    <row r="1350" spans="1:7" ht="30">
      <c r="A1350" s="30" t="s">
        <v>3021</v>
      </c>
      <c r="B1350" s="31" t="s">
        <v>3022</v>
      </c>
      <c r="C1350" s="32" t="s">
        <v>135</v>
      </c>
      <c r="D1350" s="33">
        <v>741.93</v>
      </c>
      <c r="E1350" s="33">
        <v>63.64</v>
      </c>
      <c r="F1350" s="33">
        <v>805.57</v>
      </c>
      <c r="G1350" s="6">
        <v>15</v>
      </c>
    </row>
    <row r="1351" spans="1:7">
      <c r="A1351" s="30" t="s">
        <v>3023</v>
      </c>
      <c r="B1351" s="31" t="s">
        <v>3024</v>
      </c>
      <c r="C1351" s="32" t="s">
        <v>143</v>
      </c>
      <c r="D1351" s="33">
        <v>210.32</v>
      </c>
      <c r="E1351" s="33">
        <v>25.18</v>
      </c>
      <c r="F1351" s="33">
        <v>235.5</v>
      </c>
      <c r="G1351" s="6">
        <v>15</v>
      </c>
    </row>
    <row r="1352" spans="1:7">
      <c r="A1352" s="30" t="s">
        <v>3025</v>
      </c>
      <c r="B1352" s="31" t="s">
        <v>3026</v>
      </c>
      <c r="C1352" s="32" t="s">
        <v>143</v>
      </c>
      <c r="D1352" s="33">
        <v>255.84</v>
      </c>
      <c r="E1352" s="33">
        <v>25.18</v>
      </c>
      <c r="F1352" s="33">
        <v>281.02</v>
      </c>
      <c r="G1352" s="6">
        <v>15</v>
      </c>
    </row>
    <row r="1353" spans="1:7" ht="30">
      <c r="A1353" s="30" t="s">
        <v>3027</v>
      </c>
      <c r="B1353" s="31" t="s">
        <v>3028</v>
      </c>
      <c r="C1353" s="32" t="s">
        <v>135</v>
      </c>
      <c r="D1353" s="33">
        <v>1308.73</v>
      </c>
      <c r="E1353" s="33">
        <v>73.06</v>
      </c>
      <c r="F1353" s="33">
        <v>1381.79</v>
      </c>
      <c r="G1353" s="6">
        <v>15</v>
      </c>
    </row>
    <row r="1354" spans="1:7" ht="30">
      <c r="A1354" s="30" t="s">
        <v>3029</v>
      </c>
      <c r="B1354" s="31" t="s">
        <v>3030</v>
      </c>
      <c r="C1354" s="32" t="s">
        <v>135</v>
      </c>
      <c r="D1354" s="33">
        <v>1084.53</v>
      </c>
      <c r="E1354" s="33">
        <v>31.96</v>
      </c>
      <c r="F1354" s="33">
        <v>1116.49</v>
      </c>
      <c r="G1354" s="6">
        <v>15</v>
      </c>
    </row>
    <row r="1355" spans="1:7" ht="30">
      <c r="A1355" s="30" t="s">
        <v>3031</v>
      </c>
      <c r="B1355" s="31" t="s">
        <v>3032</v>
      </c>
      <c r="C1355" s="32" t="s">
        <v>135</v>
      </c>
      <c r="D1355" s="33">
        <v>1230.8399999999999</v>
      </c>
      <c r="E1355" s="33">
        <v>63.64</v>
      </c>
      <c r="F1355" s="33">
        <v>1294.48</v>
      </c>
      <c r="G1355" s="6">
        <v>15</v>
      </c>
    </row>
    <row r="1356" spans="1:7" ht="30">
      <c r="A1356" s="30" t="s">
        <v>3033</v>
      </c>
      <c r="B1356" s="31" t="s">
        <v>3034</v>
      </c>
      <c r="C1356" s="32" t="s">
        <v>135</v>
      </c>
      <c r="D1356" s="33">
        <v>718.29</v>
      </c>
      <c r="E1356" s="33">
        <v>20.14</v>
      </c>
      <c r="F1356" s="33">
        <v>738.43</v>
      </c>
      <c r="G1356" s="6">
        <v>15</v>
      </c>
    </row>
    <row r="1357" spans="1:7" ht="45">
      <c r="A1357" s="30" t="s">
        <v>3035</v>
      </c>
      <c r="B1357" s="31" t="s">
        <v>3036</v>
      </c>
      <c r="C1357" s="32" t="s">
        <v>135</v>
      </c>
      <c r="D1357" s="33">
        <v>666.78</v>
      </c>
      <c r="E1357" s="33"/>
      <c r="F1357" s="33">
        <v>666.78</v>
      </c>
      <c r="G1357" s="6">
        <v>15</v>
      </c>
    </row>
    <row r="1358" spans="1:7">
      <c r="A1358" s="30" t="s">
        <v>3037</v>
      </c>
      <c r="B1358" s="31" t="s">
        <v>3038</v>
      </c>
      <c r="C1358" s="32"/>
      <c r="D1358" s="33"/>
      <c r="E1358" s="33"/>
      <c r="F1358" s="33"/>
    </row>
    <row r="1359" spans="1:7" ht="30">
      <c r="A1359" s="30" t="s">
        <v>3039</v>
      </c>
      <c r="B1359" s="31" t="s">
        <v>3040</v>
      </c>
      <c r="C1359" s="32" t="s">
        <v>135</v>
      </c>
      <c r="D1359" s="33">
        <v>3191.29</v>
      </c>
      <c r="E1359" s="33">
        <v>70.709999999999994</v>
      </c>
      <c r="F1359" s="33">
        <v>3262</v>
      </c>
      <c r="G1359" s="6">
        <v>15</v>
      </c>
    </row>
    <row r="1360" spans="1:7" ht="30">
      <c r="A1360" s="30" t="s">
        <v>3041</v>
      </c>
      <c r="B1360" s="31" t="s">
        <v>3042</v>
      </c>
      <c r="C1360" s="32" t="s">
        <v>135</v>
      </c>
      <c r="D1360" s="33">
        <v>1878.79</v>
      </c>
      <c r="E1360" s="33">
        <v>70.709999999999994</v>
      </c>
      <c r="F1360" s="33">
        <v>1949.5</v>
      </c>
      <c r="G1360" s="6">
        <v>15</v>
      </c>
    </row>
    <row r="1361" spans="1:7" ht="30">
      <c r="A1361" s="30" t="s">
        <v>3043</v>
      </c>
      <c r="B1361" s="31" t="s">
        <v>3044</v>
      </c>
      <c r="C1361" s="32" t="s">
        <v>135</v>
      </c>
      <c r="D1361" s="33">
        <v>2015.13</v>
      </c>
      <c r="E1361" s="33">
        <v>70.709999999999994</v>
      </c>
      <c r="F1361" s="33">
        <v>2085.84</v>
      </c>
      <c r="G1361" s="6">
        <v>15</v>
      </c>
    </row>
    <row r="1362" spans="1:7" ht="30">
      <c r="A1362" s="30" t="s">
        <v>3045</v>
      </c>
      <c r="B1362" s="31" t="s">
        <v>3046</v>
      </c>
      <c r="C1362" s="32" t="s">
        <v>135</v>
      </c>
      <c r="D1362" s="33">
        <v>3052.51</v>
      </c>
      <c r="E1362" s="33">
        <v>70.709999999999994</v>
      </c>
      <c r="F1362" s="33">
        <v>3123.22</v>
      </c>
      <c r="G1362" s="6">
        <v>15</v>
      </c>
    </row>
    <row r="1363" spans="1:7" ht="30">
      <c r="A1363" s="30" t="s">
        <v>3047</v>
      </c>
      <c r="B1363" s="31" t="s">
        <v>3048</v>
      </c>
      <c r="C1363" s="32" t="s">
        <v>135</v>
      </c>
      <c r="D1363" s="33">
        <v>2460.6999999999998</v>
      </c>
      <c r="E1363" s="33">
        <v>129.47999999999999</v>
      </c>
      <c r="F1363" s="33">
        <v>2590.1799999999998</v>
      </c>
      <c r="G1363" s="6">
        <v>15</v>
      </c>
    </row>
    <row r="1364" spans="1:7" ht="30">
      <c r="A1364" s="30" t="s">
        <v>3049</v>
      </c>
      <c r="B1364" s="31" t="s">
        <v>3050</v>
      </c>
      <c r="C1364" s="32" t="s">
        <v>135</v>
      </c>
      <c r="D1364" s="33">
        <v>3707.54</v>
      </c>
      <c r="E1364" s="33">
        <v>129.47999999999999</v>
      </c>
      <c r="F1364" s="33">
        <v>3837.02</v>
      </c>
      <c r="G1364" s="6">
        <v>15</v>
      </c>
    </row>
    <row r="1365" spans="1:7" ht="45">
      <c r="A1365" s="30" t="s">
        <v>3051</v>
      </c>
      <c r="B1365" s="31" t="s">
        <v>3052</v>
      </c>
      <c r="C1365" s="32" t="s">
        <v>135</v>
      </c>
      <c r="D1365" s="33">
        <v>2965.36</v>
      </c>
      <c r="E1365" s="33">
        <v>129.47999999999999</v>
      </c>
      <c r="F1365" s="33">
        <v>3094.84</v>
      </c>
      <c r="G1365" s="6">
        <v>15</v>
      </c>
    </row>
    <row r="1366" spans="1:7" ht="45">
      <c r="A1366" s="30" t="s">
        <v>3053</v>
      </c>
      <c r="B1366" s="31" t="s">
        <v>3054</v>
      </c>
      <c r="C1366" s="32" t="s">
        <v>135</v>
      </c>
      <c r="D1366" s="33">
        <v>3753.12</v>
      </c>
      <c r="E1366" s="33">
        <v>129.47999999999999</v>
      </c>
      <c r="F1366" s="33">
        <v>3882.6</v>
      </c>
      <c r="G1366" s="6">
        <v>15</v>
      </c>
    </row>
    <row r="1367" spans="1:7" ht="30">
      <c r="A1367" s="30" t="s">
        <v>3055</v>
      </c>
      <c r="B1367" s="31" t="s">
        <v>3056</v>
      </c>
      <c r="C1367" s="32" t="s">
        <v>135</v>
      </c>
      <c r="D1367" s="33">
        <v>2437.3200000000002</v>
      </c>
      <c r="E1367" s="33">
        <v>70.709999999999994</v>
      </c>
      <c r="F1367" s="33">
        <v>2508.0300000000002</v>
      </c>
      <c r="G1367" s="6">
        <v>15</v>
      </c>
    </row>
    <row r="1368" spans="1:7" ht="30">
      <c r="A1368" s="30" t="s">
        <v>3057</v>
      </c>
      <c r="B1368" s="31" t="s">
        <v>3058</v>
      </c>
      <c r="C1368" s="32" t="s">
        <v>135</v>
      </c>
      <c r="D1368" s="33">
        <v>2459.77</v>
      </c>
      <c r="E1368" s="33">
        <v>70.709999999999994</v>
      </c>
      <c r="F1368" s="33">
        <v>2530.48</v>
      </c>
      <c r="G1368" s="6">
        <v>15</v>
      </c>
    </row>
    <row r="1369" spans="1:7" ht="30">
      <c r="A1369" s="30" t="s">
        <v>3059</v>
      </c>
      <c r="B1369" s="31" t="s">
        <v>3060</v>
      </c>
      <c r="C1369" s="32" t="s">
        <v>135</v>
      </c>
      <c r="D1369" s="33">
        <v>3650.04</v>
      </c>
      <c r="E1369" s="33">
        <v>70.709999999999994</v>
      </c>
      <c r="F1369" s="33">
        <v>3720.75</v>
      </c>
      <c r="G1369" s="6">
        <v>15</v>
      </c>
    </row>
    <row r="1370" spans="1:7" ht="30">
      <c r="A1370" s="30" t="s">
        <v>3061</v>
      </c>
      <c r="B1370" s="31" t="s">
        <v>3062</v>
      </c>
      <c r="C1370" s="32" t="s">
        <v>135</v>
      </c>
      <c r="D1370" s="33">
        <v>3036.01</v>
      </c>
      <c r="E1370" s="33">
        <v>129.47999999999999</v>
      </c>
      <c r="F1370" s="33">
        <v>3165.49</v>
      </c>
      <c r="G1370" s="6">
        <v>15</v>
      </c>
    </row>
    <row r="1371" spans="1:7" ht="30">
      <c r="A1371" s="30" t="s">
        <v>3063</v>
      </c>
      <c r="B1371" s="31" t="s">
        <v>3064</v>
      </c>
      <c r="C1371" s="32" t="s">
        <v>135</v>
      </c>
      <c r="D1371" s="33">
        <v>4297.05</v>
      </c>
      <c r="E1371" s="33">
        <v>129.47999999999999</v>
      </c>
      <c r="F1371" s="33">
        <v>4426.53</v>
      </c>
      <c r="G1371" s="6">
        <v>15</v>
      </c>
    </row>
    <row r="1372" spans="1:7" ht="45">
      <c r="A1372" s="30" t="s">
        <v>3065</v>
      </c>
      <c r="B1372" s="31" t="s">
        <v>3066</v>
      </c>
      <c r="C1372" s="32" t="s">
        <v>135</v>
      </c>
      <c r="D1372" s="33">
        <v>3289.04</v>
      </c>
      <c r="E1372" s="33">
        <v>129.47999999999999</v>
      </c>
      <c r="F1372" s="33">
        <v>3418.52</v>
      </c>
      <c r="G1372" s="6">
        <v>15</v>
      </c>
    </row>
    <row r="1373" spans="1:7" ht="45">
      <c r="A1373" s="30" t="s">
        <v>3067</v>
      </c>
      <c r="B1373" s="31" t="s">
        <v>3068</v>
      </c>
      <c r="C1373" s="32" t="s">
        <v>135</v>
      </c>
      <c r="D1373" s="33">
        <v>4332.67</v>
      </c>
      <c r="E1373" s="33">
        <v>129.47999999999999</v>
      </c>
      <c r="F1373" s="33">
        <v>4462.1499999999996</v>
      </c>
      <c r="G1373" s="6">
        <v>15</v>
      </c>
    </row>
    <row r="1374" spans="1:7" ht="45">
      <c r="A1374" s="30" t="s">
        <v>3069</v>
      </c>
      <c r="B1374" s="31" t="s">
        <v>3070</v>
      </c>
      <c r="C1374" s="32" t="s">
        <v>135</v>
      </c>
      <c r="D1374" s="33">
        <v>4397.57</v>
      </c>
      <c r="E1374" s="33">
        <v>129.47999999999999</v>
      </c>
      <c r="F1374" s="33">
        <v>4527.05</v>
      </c>
      <c r="G1374" s="6">
        <v>15</v>
      </c>
    </row>
    <row r="1375" spans="1:7" ht="45">
      <c r="A1375" s="30" t="s">
        <v>3071</v>
      </c>
      <c r="B1375" s="31" t="s">
        <v>3072</v>
      </c>
      <c r="C1375" s="32" t="s">
        <v>135</v>
      </c>
      <c r="D1375" s="33">
        <v>4220.28</v>
      </c>
      <c r="E1375" s="33">
        <v>70.709999999999994</v>
      </c>
      <c r="F1375" s="33">
        <v>4290.99</v>
      </c>
      <c r="G1375" s="6">
        <v>15</v>
      </c>
    </row>
    <row r="1376" spans="1:7" ht="30">
      <c r="A1376" s="30" t="s">
        <v>3073</v>
      </c>
      <c r="B1376" s="31" t="s">
        <v>3074</v>
      </c>
      <c r="C1376" s="32" t="s">
        <v>135</v>
      </c>
      <c r="D1376" s="33">
        <v>2672.36</v>
      </c>
      <c r="E1376" s="33">
        <v>70.709999999999994</v>
      </c>
      <c r="F1376" s="33">
        <v>2743.07</v>
      </c>
      <c r="G1376" s="6">
        <v>15</v>
      </c>
    </row>
    <row r="1377" spans="1:7" ht="45">
      <c r="A1377" s="30" t="s">
        <v>3075</v>
      </c>
      <c r="B1377" s="31" t="s">
        <v>3076</v>
      </c>
      <c r="C1377" s="32" t="s">
        <v>135</v>
      </c>
      <c r="D1377" s="33">
        <v>4532.3500000000004</v>
      </c>
      <c r="E1377" s="33">
        <v>70.709999999999994</v>
      </c>
      <c r="F1377" s="33">
        <v>4603.0600000000004</v>
      </c>
      <c r="G1377" s="6">
        <v>15</v>
      </c>
    </row>
    <row r="1378" spans="1:7" ht="45">
      <c r="A1378" s="30" t="s">
        <v>3077</v>
      </c>
      <c r="B1378" s="31" t="s">
        <v>3078</v>
      </c>
      <c r="C1378" s="32" t="s">
        <v>135</v>
      </c>
      <c r="D1378" s="33">
        <v>3934.86</v>
      </c>
      <c r="E1378" s="33">
        <v>283.7</v>
      </c>
      <c r="F1378" s="33">
        <v>4218.5600000000004</v>
      </c>
      <c r="G1378" s="6">
        <v>15</v>
      </c>
    </row>
    <row r="1379" spans="1:7" ht="30">
      <c r="A1379" s="30" t="s">
        <v>3079</v>
      </c>
      <c r="B1379" s="31" t="s">
        <v>3080</v>
      </c>
      <c r="C1379" s="32" t="s">
        <v>135</v>
      </c>
      <c r="D1379" s="33">
        <v>3512.46</v>
      </c>
      <c r="E1379" s="33">
        <v>70.709999999999994</v>
      </c>
      <c r="F1379" s="33">
        <v>3583.17</v>
      </c>
      <c r="G1379" s="6">
        <v>15</v>
      </c>
    </row>
    <row r="1380" spans="1:7" ht="30">
      <c r="A1380" s="30" t="s">
        <v>3081</v>
      </c>
      <c r="B1380" s="31" t="s">
        <v>3082</v>
      </c>
      <c r="C1380" s="32" t="s">
        <v>135</v>
      </c>
      <c r="D1380" s="33">
        <v>1723</v>
      </c>
      <c r="E1380" s="33">
        <v>70.709999999999994</v>
      </c>
      <c r="F1380" s="33">
        <v>1793.71</v>
      </c>
      <c r="G1380" s="6">
        <v>15</v>
      </c>
    </row>
    <row r="1381" spans="1:7" ht="30">
      <c r="A1381" s="30" t="s">
        <v>3083</v>
      </c>
      <c r="B1381" s="31" t="s">
        <v>3084</v>
      </c>
      <c r="C1381" s="32" t="s">
        <v>135</v>
      </c>
      <c r="D1381" s="33">
        <v>2795.88</v>
      </c>
      <c r="E1381" s="33">
        <v>70.709999999999994</v>
      </c>
      <c r="F1381" s="33">
        <v>2866.59</v>
      </c>
      <c r="G1381" s="6">
        <v>15</v>
      </c>
    </row>
    <row r="1382" spans="1:7" ht="30">
      <c r="A1382" s="30" t="s">
        <v>3085</v>
      </c>
      <c r="B1382" s="31" t="s">
        <v>3086</v>
      </c>
      <c r="C1382" s="32" t="s">
        <v>135</v>
      </c>
      <c r="D1382" s="33">
        <v>2290.59</v>
      </c>
      <c r="E1382" s="33">
        <v>70.709999999999994</v>
      </c>
      <c r="F1382" s="33">
        <v>2361.3000000000002</v>
      </c>
      <c r="G1382" s="6">
        <v>15</v>
      </c>
    </row>
    <row r="1383" spans="1:7">
      <c r="A1383" s="30" t="s">
        <v>3087</v>
      </c>
      <c r="B1383" s="31" t="s">
        <v>3088</v>
      </c>
      <c r="C1383" s="32"/>
      <c r="D1383" s="33"/>
      <c r="E1383" s="33"/>
      <c r="F1383" s="33"/>
    </row>
    <row r="1384" spans="1:7" ht="30">
      <c r="A1384" s="30" t="s">
        <v>3089</v>
      </c>
      <c r="B1384" s="31" t="s">
        <v>3090</v>
      </c>
      <c r="C1384" s="32" t="s">
        <v>143</v>
      </c>
      <c r="D1384" s="33">
        <v>907.01</v>
      </c>
      <c r="E1384" s="33">
        <v>58.77</v>
      </c>
      <c r="F1384" s="33">
        <v>965.78</v>
      </c>
      <c r="G1384" s="6">
        <v>15</v>
      </c>
    </row>
    <row r="1385" spans="1:7">
      <c r="A1385" s="30" t="s">
        <v>3091</v>
      </c>
      <c r="B1385" s="31" t="s">
        <v>3092</v>
      </c>
      <c r="C1385" s="32"/>
      <c r="D1385" s="33"/>
      <c r="E1385" s="33"/>
      <c r="F1385" s="33"/>
    </row>
    <row r="1386" spans="1:7" ht="30">
      <c r="A1386" s="30" t="s">
        <v>3093</v>
      </c>
      <c r="B1386" s="31" t="s">
        <v>3094</v>
      </c>
      <c r="C1386" s="32" t="s">
        <v>135</v>
      </c>
      <c r="D1386" s="33">
        <v>656.12</v>
      </c>
      <c r="E1386" s="33">
        <v>50.35</v>
      </c>
      <c r="F1386" s="33">
        <v>706.47</v>
      </c>
      <c r="G1386" s="6">
        <v>15</v>
      </c>
    </row>
    <row r="1387" spans="1:7" ht="30">
      <c r="A1387" s="30" t="s">
        <v>3095</v>
      </c>
      <c r="B1387" s="31" t="s">
        <v>3096</v>
      </c>
      <c r="C1387" s="32" t="s">
        <v>135</v>
      </c>
      <c r="D1387" s="33">
        <v>953.83</v>
      </c>
      <c r="E1387" s="33">
        <v>141.26</v>
      </c>
      <c r="F1387" s="33">
        <v>1095.0899999999999</v>
      </c>
      <c r="G1387" s="6">
        <v>15</v>
      </c>
    </row>
    <row r="1388" spans="1:7">
      <c r="A1388" s="30" t="s">
        <v>3097</v>
      </c>
      <c r="B1388" s="31" t="s">
        <v>3098</v>
      </c>
      <c r="C1388" s="32"/>
      <c r="D1388" s="33"/>
      <c r="E1388" s="33"/>
      <c r="F1388" s="33"/>
    </row>
    <row r="1389" spans="1:7" ht="30">
      <c r="A1389" s="30" t="s">
        <v>3099</v>
      </c>
      <c r="B1389" s="31" t="s">
        <v>3100</v>
      </c>
      <c r="C1389" s="32" t="s">
        <v>143</v>
      </c>
      <c r="D1389" s="33">
        <v>695.42</v>
      </c>
      <c r="E1389" s="33">
        <v>60.42</v>
      </c>
      <c r="F1389" s="33">
        <v>755.84</v>
      </c>
      <c r="G1389" s="6">
        <v>15</v>
      </c>
    </row>
    <row r="1390" spans="1:7" ht="30">
      <c r="A1390" s="30" t="s">
        <v>3101</v>
      </c>
      <c r="B1390" s="31" t="s">
        <v>3102</v>
      </c>
      <c r="C1390" s="32" t="s">
        <v>143</v>
      </c>
      <c r="D1390" s="33">
        <v>571.13</v>
      </c>
      <c r="E1390" s="33">
        <v>25.18</v>
      </c>
      <c r="F1390" s="33">
        <v>596.30999999999995</v>
      </c>
      <c r="G1390" s="6">
        <v>15</v>
      </c>
    </row>
    <row r="1391" spans="1:7" ht="30">
      <c r="A1391" s="30" t="s">
        <v>3103</v>
      </c>
      <c r="B1391" s="31" t="s">
        <v>3104</v>
      </c>
      <c r="C1391" s="32" t="s">
        <v>143</v>
      </c>
      <c r="D1391" s="33">
        <v>613.16</v>
      </c>
      <c r="E1391" s="33">
        <v>50.35</v>
      </c>
      <c r="F1391" s="33">
        <v>663.51</v>
      </c>
      <c r="G1391" s="6">
        <v>15</v>
      </c>
    </row>
    <row r="1392" spans="1:7">
      <c r="A1392" s="30" t="s">
        <v>3105</v>
      </c>
      <c r="B1392" s="31" t="s">
        <v>3106</v>
      </c>
      <c r="C1392" s="32"/>
      <c r="D1392" s="33"/>
      <c r="E1392" s="33"/>
      <c r="F1392" s="33"/>
    </row>
    <row r="1393" spans="1:7">
      <c r="A1393" s="30" t="s">
        <v>3107</v>
      </c>
      <c r="B1393" s="31" t="s">
        <v>3108</v>
      </c>
      <c r="C1393" s="32" t="s">
        <v>135</v>
      </c>
      <c r="D1393" s="33"/>
      <c r="E1393" s="33">
        <v>50.35</v>
      </c>
      <c r="F1393" s="33">
        <v>50.35</v>
      </c>
      <c r="G1393" s="6">
        <v>15</v>
      </c>
    </row>
    <row r="1394" spans="1:7">
      <c r="A1394" s="30" t="s">
        <v>3109</v>
      </c>
      <c r="B1394" s="31" t="s">
        <v>3110</v>
      </c>
      <c r="C1394" s="32" t="s">
        <v>143</v>
      </c>
      <c r="D1394" s="33">
        <v>2.02</v>
      </c>
      <c r="E1394" s="33">
        <v>13.09</v>
      </c>
      <c r="F1394" s="33">
        <v>15.11</v>
      </c>
      <c r="G1394" s="6">
        <v>15</v>
      </c>
    </row>
    <row r="1395" spans="1:7">
      <c r="A1395" s="30" t="s">
        <v>3111</v>
      </c>
      <c r="B1395" s="31" t="s">
        <v>3112</v>
      </c>
      <c r="C1395" s="32" t="s">
        <v>143</v>
      </c>
      <c r="D1395" s="33"/>
      <c r="E1395" s="33">
        <v>30.21</v>
      </c>
      <c r="F1395" s="33">
        <v>30.21</v>
      </c>
      <c r="G1395" s="6">
        <v>15</v>
      </c>
    </row>
    <row r="1396" spans="1:7">
      <c r="A1396" s="30" t="s">
        <v>3113</v>
      </c>
      <c r="B1396" s="31" t="s">
        <v>3114</v>
      </c>
      <c r="C1396" s="32" t="s">
        <v>143</v>
      </c>
      <c r="D1396" s="33">
        <v>25.15</v>
      </c>
      <c r="E1396" s="33">
        <v>31.46</v>
      </c>
      <c r="F1396" s="33">
        <v>56.61</v>
      </c>
      <c r="G1396" s="6">
        <v>15</v>
      </c>
    </row>
    <row r="1397" spans="1:7">
      <c r="A1397" s="30" t="s">
        <v>3115</v>
      </c>
      <c r="B1397" s="31" t="s">
        <v>3116</v>
      </c>
      <c r="C1397" s="32" t="s">
        <v>659</v>
      </c>
      <c r="D1397" s="33">
        <v>3965.17</v>
      </c>
      <c r="E1397" s="33">
        <v>117.54</v>
      </c>
      <c r="F1397" s="33">
        <v>4082.71</v>
      </c>
      <c r="G1397" s="6">
        <v>15</v>
      </c>
    </row>
    <row r="1398" spans="1:7">
      <c r="A1398" s="30" t="s">
        <v>3117</v>
      </c>
      <c r="B1398" s="31" t="s">
        <v>3118</v>
      </c>
      <c r="C1398" s="32" t="s">
        <v>143</v>
      </c>
      <c r="D1398" s="33">
        <v>242.05</v>
      </c>
      <c r="E1398" s="33">
        <v>13.09</v>
      </c>
      <c r="F1398" s="33">
        <v>255.14</v>
      </c>
      <c r="G1398" s="6">
        <v>15</v>
      </c>
    </row>
    <row r="1399" spans="1:7" ht="30">
      <c r="A1399" s="30" t="s">
        <v>3119</v>
      </c>
      <c r="B1399" s="31" t="s">
        <v>3120</v>
      </c>
      <c r="C1399" s="32" t="s">
        <v>143</v>
      </c>
      <c r="D1399" s="33">
        <v>324.74</v>
      </c>
      <c r="E1399" s="33">
        <v>13.09</v>
      </c>
      <c r="F1399" s="33">
        <v>337.83</v>
      </c>
      <c r="G1399" s="6">
        <v>15</v>
      </c>
    </row>
    <row r="1400" spans="1:7">
      <c r="A1400" s="30" t="s">
        <v>3121</v>
      </c>
      <c r="B1400" s="31" t="s">
        <v>3122</v>
      </c>
      <c r="C1400" s="32" t="s">
        <v>135</v>
      </c>
      <c r="D1400" s="33">
        <v>257.42</v>
      </c>
      <c r="E1400" s="33">
        <v>60.42</v>
      </c>
      <c r="F1400" s="33">
        <v>317.83999999999997</v>
      </c>
      <c r="G1400" s="6">
        <v>15</v>
      </c>
    </row>
    <row r="1401" spans="1:7">
      <c r="A1401" s="30" t="s">
        <v>3123</v>
      </c>
      <c r="B1401" s="31" t="s">
        <v>3124</v>
      </c>
      <c r="C1401" s="32" t="s">
        <v>135</v>
      </c>
      <c r="D1401" s="33">
        <v>106.77</v>
      </c>
      <c r="E1401" s="33">
        <v>10.96</v>
      </c>
      <c r="F1401" s="33">
        <v>117.73</v>
      </c>
      <c r="G1401" s="6">
        <v>15</v>
      </c>
    </row>
    <row r="1402" spans="1:7" ht="30">
      <c r="A1402" s="30" t="s">
        <v>3125</v>
      </c>
      <c r="B1402" s="31" t="s">
        <v>3126</v>
      </c>
      <c r="C1402" s="32" t="s">
        <v>135</v>
      </c>
      <c r="D1402" s="33">
        <v>38</v>
      </c>
      <c r="E1402" s="33">
        <v>10.96</v>
      </c>
      <c r="F1402" s="33">
        <v>48.96</v>
      </c>
      <c r="G1402" s="6">
        <v>15</v>
      </c>
    </row>
    <row r="1403" spans="1:7" ht="30">
      <c r="A1403" s="30" t="s">
        <v>3127</v>
      </c>
      <c r="B1403" s="31" t="s">
        <v>3128</v>
      </c>
      <c r="C1403" s="32" t="s">
        <v>135</v>
      </c>
      <c r="D1403" s="33">
        <v>542.74</v>
      </c>
      <c r="E1403" s="33">
        <v>107.85</v>
      </c>
      <c r="F1403" s="33">
        <v>650.59</v>
      </c>
      <c r="G1403" s="6">
        <v>15</v>
      </c>
    </row>
    <row r="1404" spans="1:7" ht="30">
      <c r="A1404" s="30" t="s">
        <v>3129</v>
      </c>
      <c r="B1404" s="31" t="s">
        <v>3130</v>
      </c>
      <c r="C1404" s="32" t="s">
        <v>135</v>
      </c>
      <c r="D1404" s="33">
        <v>911.42</v>
      </c>
      <c r="E1404" s="33">
        <v>107.85</v>
      </c>
      <c r="F1404" s="33">
        <v>1019.27</v>
      </c>
      <c r="G1404" s="6">
        <v>15</v>
      </c>
    </row>
    <row r="1405" spans="1:7">
      <c r="A1405" s="30" t="s">
        <v>3131</v>
      </c>
      <c r="B1405" s="31" t="s">
        <v>3132</v>
      </c>
      <c r="C1405" s="32"/>
      <c r="D1405" s="33"/>
      <c r="E1405" s="33"/>
      <c r="F1405" s="33"/>
    </row>
    <row r="1406" spans="1:7">
      <c r="A1406" s="30" t="s">
        <v>3133</v>
      </c>
      <c r="B1406" s="31" t="s">
        <v>3134</v>
      </c>
      <c r="C1406" s="32"/>
      <c r="D1406" s="33"/>
      <c r="E1406" s="33"/>
      <c r="F1406" s="33"/>
    </row>
    <row r="1407" spans="1:7">
      <c r="A1407" s="30" t="s">
        <v>3135</v>
      </c>
      <c r="B1407" s="31" t="s">
        <v>3136</v>
      </c>
      <c r="C1407" s="32" t="s">
        <v>135</v>
      </c>
      <c r="D1407" s="33">
        <v>846.15</v>
      </c>
      <c r="E1407" s="33">
        <v>75.53</v>
      </c>
      <c r="F1407" s="33">
        <v>921.68</v>
      </c>
      <c r="G1407" s="6">
        <v>15</v>
      </c>
    </row>
    <row r="1408" spans="1:7">
      <c r="A1408" s="30" t="s">
        <v>3137</v>
      </c>
      <c r="B1408" s="31" t="s">
        <v>3138</v>
      </c>
      <c r="C1408" s="32" t="s">
        <v>135</v>
      </c>
      <c r="D1408" s="33">
        <v>395.82</v>
      </c>
      <c r="E1408" s="33">
        <v>75.53</v>
      </c>
      <c r="F1408" s="33">
        <v>471.35</v>
      </c>
      <c r="G1408" s="6">
        <v>15</v>
      </c>
    </row>
    <row r="1409" spans="1:7">
      <c r="A1409" s="30" t="s">
        <v>3139</v>
      </c>
      <c r="B1409" s="31" t="s">
        <v>3140</v>
      </c>
      <c r="C1409" s="32" t="s">
        <v>135</v>
      </c>
      <c r="D1409" s="33">
        <v>1210.98</v>
      </c>
      <c r="E1409" s="33">
        <v>75.53</v>
      </c>
      <c r="F1409" s="33">
        <v>1286.51</v>
      </c>
      <c r="G1409" s="6">
        <v>15</v>
      </c>
    </row>
    <row r="1410" spans="1:7">
      <c r="A1410" s="30" t="s">
        <v>3141</v>
      </c>
      <c r="B1410" s="31" t="s">
        <v>3142</v>
      </c>
      <c r="C1410" s="32" t="s">
        <v>135</v>
      </c>
      <c r="D1410" s="33">
        <v>427.99</v>
      </c>
      <c r="E1410" s="33">
        <v>75.53</v>
      </c>
      <c r="F1410" s="33">
        <v>503.52</v>
      </c>
      <c r="G1410" s="6">
        <v>15</v>
      </c>
    </row>
    <row r="1411" spans="1:7">
      <c r="A1411" s="30" t="s">
        <v>3143</v>
      </c>
      <c r="B1411" s="31" t="s">
        <v>3144</v>
      </c>
      <c r="C1411" s="32" t="s">
        <v>135</v>
      </c>
      <c r="D1411" s="33">
        <v>939.97</v>
      </c>
      <c r="E1411" s="33">
        <v>75.53</v>
      </c>
      <c r="F1411" s="33">
        <v>1015.5</v>
      </c>
      <c r="G1411" s="6">
        <v>15</v>
      </c>
    </row>
    <row r="1412" spans="1:7">
      <c r="A1412" s="30" t="s">
        <v>3145</v>
      </c>
      <c r="B1412" s="31" t="s">
        <v>3146</v>
      </c>
      <c r="C1412" s="32" t="s">
        <v>135</v>
      </c>
      <c r="D1412" s="33">
        <v>252.79</v>
      </c>
      <c r="E1412" s="33">
        <v>75.53</v>
      </c>
      <c r="F1412" s="33">
        <v>328.32</v>
      </c>
      <c r="G1412" s="6">
        <v>15</v>
      </c>
    </row>
    <row r="1413" spans="1:7">
      <c r="A1413" s="30" t="s">
        <v>3147</v>
      </c>
      <c r="B1413" s="31" t="s">
        <v>3148</v>
      </c>
      <c r="C1413" s="32" t="s">
        <v>135</v>
      </c>
      <c r="D1413" s="33">
        <v>790.84</v>
      </c>
      <c r="E1413" s="33">
        <v>75.53</v>
      </c>
      <c r="F1413" s="33">
        <v>866.37</v>
      </c>
      <c r="G1413" s="6">
        <v>15</v>
      </c>
    </row>
    <row r="1414" spans="1:7" ht="30">
      <c r="A1414" s="30" t="s">
        <v>3149</v>
      </c>
      <c r="B1414" s="31" t="s">
        <v>3150</v>
      </c>
      <c r="C1414" s="32" t="s">
        <v>135</v>
      </c>
      <c r="D1414" s="33">
        <v>378.66</v>
      </c>
      <c r="E1414" s="33">
        <v>75.53</v>
      </c>
      <c r="F1414" s="33">
        <v>454.19</v>
      </c>
      <c r="G1414" s="6">
        <v>15</v>
      </c>
    </row>
    <row r="1415" spans="1:7">
      <c r="A1415" s="30" t="s">
        <v>3151</v>
      </c>
      <c r="B1415" s="31" t="s">
        <v>3152</v>
      </c>
      <c r="C1415" s="32" t="s">
        <v>135</v>
      </c>
      <c r="D1415" s="33">
        <v>1291.75</v>
      </c>
      <c r="E1415" s="33">
        <v>75.53</v>
      </c>
      <c r="F1415" s="33">
        <v>1367.28</v>
      </c>
      <c r="G1415" s="6">
        <v>15</v>
      </c>
    </row>
    <row r="1416" spans="1:7">
      <c r="A1416" s="30" t="s">
        <v>3153</v>
      </c>
      <c r="B1416" s="31" t="s">
        <v>3154</v>
      </c>
      <c r="C1416" s="32" t="s">
        <v>135</v>
      </c>
      <c r="D1416" s="33">
        <v>1169.82</v>
      </c>
      <c r="E1416" s="33">
        <v>75.53</v>
      </c>
      <c r="F1416" s="33">
        <v>1245.3499999999999</v>
      </c>
      <c r="G1416" s="6">
        <v>15</v>
      </c>
    </row>
    <row r="1417" spans="1:7" ht="30">
      <c r="A1417" s="30" t="s">
        <v>3155</v>
      </c>
      <c r="B1417" s="31" t="s">
        <v>3156</v>
      </c>
      <c r="C1417" s="32" t="s">
        <v>135</v>
      </c>
      <c r="D1417" s="33">
        <v>487.25</v>
      </c>
      <c r="E1417" s="33"/>
      <c r="F1417" s="33">
        <v>487.25</v>
      </c>
      <c r="G1417" s="6">
        <v>15</v>
      </c>
    </row>
    <row r="1418" spans="1:7">
      <c r="A1418" s="30" t="s">
        <v>3157</v>
      </c>
      <c r="B1418" s="31" t="s">
        <v>3158</v>
      </c>
      <c r="C1418" s="32" t="s">
        <v>135</v>
      </c>
      <c r="D1418" s="33">
        <v>1132.98</v>
      </c>
      <c r="E1418" s="33">
        <v>58.04</v>
      </c>
      <c r="F1418" s="33">
        <v>1191.02</v>
      </c>
      <c r="G1418" s="6">
        <v>15</v>
      </c>
    </row>
    <row r="1419" spans="1:7">
      <c r="A1419" s="30" t="s">
        <v>3159</v>
      </c>
      <c r="B1419" s="31" t="s">
        <v>3160</v>
      </c>
      <c r="C1419" s="32" t="s">
        <v>135</v>
      </c>
      <c r="D1419" s="33">
        <v>1424.45</v>
      </c>
      <c r="E1419" s="33">
        <v>75.53</v>
      </c>
      <c r="F1419" s="33">
        <v>1499.98</v>
      </c>
      <c r="G1419" s="6">
        <v>15</v>
      </c>
    </row>
    <row r="1420" spans="1:7">
      <c r="A1420" s="30" t="s">
        <v>3161</v>
      </c>
      <c r="B1420" s="31" t="s">
        <v>3162</v>
      </c>
      <c r="C1420" s="32" t="s">
        <v>135</v>
      </c>
      <c r="D1420" s="33">
        <v>957.63</v>
      </c>
      <c r="E1420" s="33">
        <v>75.53</v>
      </c>
      <c r="F1420" s="33">
        <v>1033.1600000000001</v>
      </c>
      <c r="G1420" s="6">
        <v>15</v>
      </c>
    </row>
    <row r="1421" spans="1:7">
      <c r="A1421" s="30" t="s">
        <v>3163</v>
      </c>
      <c r="B1421" s="31" t="s">
        <v>3164</v>
      </c>
      <c r="C1421" s="32" t="s">
        <v>135</v>
      </c>
      <c r="D1421" s="33">
        <v>650.52</v>
      </c>
      <c r="E1421" s="33">
        <v>75.53</v>
      </c>
      <c r="F1421" s="33">
        <v>726.05</v>
      </c>
      <c r="G1421" s="6">
        <v>15</v>
      </c>
    </row>
    <row r="1422" spans="1:7">
      <c r="A1422" s="30" t="s">
        <v>3165</v>
      </c>
      <c r="B1422" s="31" t="s">
        <v>3166</v>
      </c>
      <c r="C1422" s="32" t="s">
        <v>135</v>
      </c>
      <c r="D1422" s="33">
        <v>581.16999999999996</v>
      </c>
      <c r="E1422" s="33">
        <v>58.04</v>
      </c>
      <c r="F1422" s="33">
        <v>639.21</v>
      </c>
      <c r="G1422" s="6">
        <v>15</v>
      </c>
    </row>
    <row r="1423" spans="1:7">
      <c r="A1423" s="30" t="s">
        <v>3167</v>
      </c>
      <c r="B1423" s="31" t="s">
        <v>3168</v>
      </c>
      <c r="C1423" s="32" t="s">
        <v>135</v>
      </c>
      <c r="D1423" s="33">
        <v>986.05</v>
      </c>
      <c r="E1423" s="33">
        <v>58.04</v>
      </c>
      <c r="F1423" s="33">
        <v>1044.0899999999999</v>
      </c>
      <c r="G1423" s="6">
        <v>15</v>
      </c>
    </row>
    <row r="1424" spans="1:7">
      <c r="A1424" s="30" t="s">
        <v>3169</v>
      </c>
      <c r="B1424" s="31" t="s">
        <v>3170</v>
      </c>
      <c r="C1424" s="32" t="s">
        <v>135</v>
      </c>
      <c r="D1424" s="33">
        <v>917.47</v>
      </c>
      <c r="E1424" s="33">
        <v>43.54</v>
      </c>
      <c r="F1424" s="33">
        <v>961.01</v>
      </c>
      <c r="G1424" s="6">
        <v>15</v>
      </c>
    </row>
    <row r="1425" spans="1:7">
      <c r="A1425" s="30" t="s">
        <v>3171</v>
      </c>
      <c r="B1425" s="31" t="s">
        <v>3172</v>
      </c>
      <c r="C1425" s="32" t="s">
        <v>135</v>
      </c>
      <c r="D1425" s="33">
        <v>956.43</v>
      </c>
      <c r="E1425" s="33">
        <v>43.54</v>
      </c>
      <c r="F1425" s="33">
        <v>999.97</v>
      </c>
      <c r="G1425" s="6">
        <v>15</v>
      </c>
    </row>
    <row r="1426" spans="1:7">
      <c r="A1426" s="30" t="s">
        <v>3173</v>
      </c>
      <c r="B1426" s="31" t="s">
        <v>3174</v>
      </c>
      <c r="C1426" s="32" t="s">
        <v>135</v>
      </c>
      <c r="D1426" s="33">
        <v>1367.25</v>
      </c>
      <c r="E1426" s="33">
        <v>43.54</v>
      </c>
      <c r="F1426" s="33">
        <v>1410.79</v>
      </c>
      <c r="G1426" s="6">
        <v>15</v>
      </c>
    </row>
    <row r="1427" spans="1:7">
      <c r="A1427" s="30" t="s">
        <v>3175</v>
      </c>
      <c r="B1427" s="31" t="s">
        <v>3176</v>
      </c>
      <c r="C1427" s="32" t="s">
        <v>135</v>
      </c>
      <c r="D1427" s="33">
        <v>747.43</v>
      </c>
      <c r="E1427" s="33"/>
      <c r="F1427" s="33">
        <v>747.43</v>
      </c>
      <c r="G1427" s="6">
        <v>15</v>
      </c>
    </row>
    <row r="1428" spans="1:7" ht="30">
      <c r="A1428" s="30" t="s">
        <v>3177</v>
      </c>
      <c r="B1428" s="31" t="s">
        <v>3178</v>
      </c>
      <c r="C1428" s="32" t="s">
        <v>135</v>
      </c>
      <c r="D1428" s="33">
        <v>1418.18</v>
      </c>
      <c r="E1428" s="33"/>
      <c r="F1428" s="33">
        <v>1418.18</v>
      </c>
      <c r="G1428" s="6">
        <v>15</v>
      </c>
    </row>
    <row r="1429" spans="1:7" ht="30">
      <c r="A1429" s="30" t="s">
        <v>3179</v>
      </c>
      <c r="B1429" s="31" t="s">
        <v>3180</v>
      </c>
      <c r="C1429" s="32" t="s">
        <v>135</v>
      </c>
      <c r="D1429" s="33">
        <v>898.58</v>
      </c>
      <c r="E1429" s="33"/>
      <c r="F1429" s="33">
        <v>898.58</v>
      </c>
      <c r="G1429" s="6">
        <v>15</v>
      </c>
    </row>
    <row r="1430" spans="1:7" ht="30">
      <c r="A1430" s="30" t="s">
        <v>3181</v>
      </c>
      <c r="B1430" s="31" t="s">
        <v>3182</v>
      </c>
      <c r="C1430" s="32" t="s">
        <v>135</v>
      </c>
      <c r="D1430" s="33">
        <v>907.2</v>
      </c>
      <c r="E1430" s="33"/>
      <c r="F1430" s="33">
        <v>907.2</v>
      </c>
      <c r="G1430" s="6">
        <v>15</v>
      </c>
    </row>
    <row r="1431" spans="1:7" ht="30">
      <c r="A1431" s="30" t="s">
        <v>3183</v>
      </c>
      <c r="B1431" s="31" t="s">
        <v>3184</v>
      </c>
      <c r="C1431" s="32" t="s">
        <v>135</v>
      </c>
      <c r="D1431" s="33">
        <v>1018.05</v>
      </c>
      <c r="E1431" s="33">
        <v>75.53</v>
      </c>
      <c r="F1431" s="33">
        <v>1093.58</v>
      </c>
      <c r="G1431" s="6">
        <v>15</v>
      </c>
    </row>
    <row r="1432" spans="1:7" ht="30">
      <c r="A1432" s="30" t="s">
        <v>3185</v>
      </c>
      <c r="B1432" s="31" t="s">
        <v>3186</v>
      </c>
      <c r="C1432" s="32" t="s">
        <v>135</v>
      </c>
      <c r="D1432" s="33">
        <v>1151.28</v>
      </c>
      <c r="E1432" s="33">
        <v>75.53</v>
      </c>
      <c r="F1432" s="33">
        <v>1226.81</v>
      </c>
      <c r="G1432" s="6">
        <v>15</v>
      </c>
    </row>
    <row r="1433" spans="1:7" ht="30">
      <c r="A1433" s="30" t="s">
        <v>3187</v>
      </c>
      <c r="B1433" s="31" t="s">
        <v>3188</v>
      </c>
      <c r="C1433" s="32" t="s">
        <v>135</v>
      </c>
      <c r="D1433" s="33">
        <v>1174.79</v>
      </c>
      <c r="E1433" s="33">
        <v>75.53</v>
      </c>
      <c r="F1433" s="33">
        <v>1250.32</v>
      </c>
      <c r="G1433" s="6">
        <v>15</v>
      </c>
    </row>
    <row r="1434" spans="1:7" ht="30">
      <c r="A1434" s="30" t="s">
        <v>3189</v>
      </c>
      <c r="B1434" s="31" t="s">
        <v>3190</v>
      </c>
      <c r="C1434" s="32" t="s">
        <v>135</v>
      </c>
      <c r="D1434" s="33">
        <v>1148.94</v>
      </c>
      <c r="E1434" s="33">
        <v>75.53</v>
      </c>
      <c r="F1434" s="33">
        <v>1224.47</v>
      </c>
      <c r="G1434" s="6">
        <v>15</v>
      </c>
    </row>
    <row r="1435" spans="1:7">
      <c r="A1435" s="30" t="s">
        <v>3191</v>
      </c>
      <c r="B1435" s="31" t="s">
        <v>3192</v>
      </c>
      <c r="C1435" s="32"/>
      <c r="D1435" s="33"/>
      <c r="E1435" s="33"/>
      <c r="F1435" s="33"/>
    </row>
    <row r="1436" spans="1:7" ht="30">
      <c r="A1436" s="30" t="s">
        <v>3193</v>
      </c>
      <c r="B1436" s="31" t="s">
        <v>3194</v>
      </c>
      <c r="C1436" s="32" t="s">
        <v>135</v>
      </c>
      <c r="D1436" s="33">
        <v>397.97</v>
      </c>
      <c r="E1436" s="33">
        <v>151.05000000000001</v>
      </c>
      <c r="F1436" s="33">
        <v>549.02</v>
      </c>
      <c r="G1436" s="6">
        <v>15</v>
      </c>
    </row>
    <row r="1437" spans="1:7">
      <c r="A1437" s="30" t="s">
        <v>3195</v>
      </c>
      <c r="B1437" s="31" t="s">
        <v>3196</v>
      </c>
      <c r="C1437" s="32" t="s">
        <v>135</v>
      </c>
      <c r="D1437" s="33">
        <v>924.39</v>
      </c>
      <c r="E1437" s="33">
        <v>151.05000000000001</v>
      </c>
      <c r="F1437" s="33">
        <v>1075.44</v>
      </c>
      <c r="G1437" s="6">
        <v>15</v>
      </c>
    </row>
    <row r="1438" spans="1:7">
      <c r="A1438" s="30" t="s">
        <v>3197</v>
      </c>
      <c r="B1438" s="31" t="s">
        <v>3198</v>
      </c>
      <c r="C1438" s="32" t="s">
        <v>135</v>
      </c>
      <c r="D1438" s="33">
        <v>1018.66</v>
      </c>
      <c r="E1438" s="33">
        <v>151.05000000000001</v>
      </c>
      <c r="F1438" s="33">
        <v>1169.71</v>
      </c>
      <c r="G1438" s="6">
        <v>15</v>
      </c>
    </row>
    <row r="1439" spans="1:7">
      <c r="A1439" s="30" t="s">
        <v>3199</v>
      </c>
      <c r="B1439" s="31" t="s">
        <v>3200</v>
      </c>
      <c r="C1439" s="32" t="s">
        <v>135</v>
      </c>
      <c r="D1439" s="33">
        <v>960.52</v>
      </c>
      <c r="E1439" s="33">
        <v>75.53</v>
      </c>
      <c r="F1439" s="33">
        <v>1036.05</v>
      </c>
      <c r="G1439" s="6">
        <v>15</v>
      </c>
    </row>
    <row r="1440" spans="1:7">
      <c r="A1440" s="30" t="s">
        <v>3201</v>
      </c>
      <c r="B1440" s="31" t="s">
        <v>3202</v>
      </c>
      <c r="C1440" s="32" t="s">
        <v>135</v>
      </c>
      <c r="D1440" s="33">
        <v>377.55</v>
      </c>
      <c r="E1440" s="33">
        <v>151.05000000000001</v>
      </c>
      <c r="F1440" s="33">
        <v>528.6</v>
      </c>
      <c r="G1440" s="6">
        <v>15</v>
      </c>
    </row>
    <row r="1441" spans="1:7" ht="30">
      <c r="A1441" s="30" t="s">
        <v>3203</v>
      </c>
      <c r="B1441" s="31" t="s">
        <v>3204</v>
      </c>
      <c r="C1441" s="32" t="s">
        <v>135</v>
      </c>
      <c r="D1441" s="33">
        <v>737.04</v>
      </c>
      <c r="E1441" s="33">
        <v>151.05000000000001</v>
      </c>
      <c r="F1441" s="33">
        <v>888.09</v>
      </c>
      <c r="G1441" s="6">
        <v>15</v>
      </c>
    </row>
    <row r="1442" spans="1:7" ht="30">
      <c r="A1442" s="30" t="s">
        <v>3205</v>
      </c>
      <c r="B1442" s="31" t="s">
        <v>3206</v>
      </c>
      <c r="C1442" s="32" t="s">
        <v>135</v>
      </c>
      <c r="D1442" s="33">
        <v>513.65</v>
      </c>
      <c r="E1442" s="33">
        <v>151.05000000000001</v>
      </c>
      <c r="F1442" s="33">
        <v>664.7</v>
      </c>
      <c r="G1442" s="6">
        <v>15</v>
      </c>
    </row>
    <row r="1443" spans="1:7">
      <c r="A1443" s="30" t="s">
        <v>3207</v>
      </c>
      <c r="B1443" s="31" t="s">
        <v>3208</v>
      </c>
      <c r="C1443" s="32" t="s">
        <v>135</v>
      </c>
      <c r="D1443" s="33">
        <v>1042.7</v>
      </c>
      <c r="E1443" s="33">
        <v>151.05000000000001</v>
      </c>
      <c r="F1443" s="33">
        <v>1193.75</v>
      </c>
      <c r="G1443" s="6">
        <v>15</v>
      </c>
    </row>
    <row r="1444" spans="1:7">
      <c r="A1444" s="30" t="s">
        <v>3209</v>
      </c>
      <c r="B1444" s="31" t="s">
        <v>3210</v>
      </c>
      <c r="C1444" s="32" t="s">
        <v>135</v>
      </c>
      <c r="D1444" s="33">
        <v>555.47</v>
      </c>
      <c r="E1444" s="33">
        <v>151.05000000000001</v>
      </c>
      <c r="F1444" s="33">
        <v>706.52</v>
      </c>
      <c r="G1444" s="6">
        <v>15</v>
      </c>
    </row>
    <row r="1445" spans="1:7">
      <c r="A1445" s="30" t="s">
        <v>3211</v>
      </c>
      <c r="B1445" s="31" t="s">
        <v>3212</v>
      </c>
      <c r="C1445" s="32" t="s">
        <v>135</v>
      </c>
      <c r="D1445" s="33">
        <v>683.76</v>
      </c>
      <c r="E1445" s="33">
        <v>151.05000000000001</v>
      </c>
      <c r="F1445" s="33">
        <v>834.81</v>
      </c>
      <c r="G1445" s="6">
        <v>15</v>
      </c>
    </row>
    <row r="1446" spans="1:7" ht="30">
      <c r="A1446" s="30" t="s">
        <v>3213</v>
      </c>
      <c r="B1446" s="31" t="s">
        <v>3214</v>
      </c>
      <c r="C1446" s="32" t="s">
        <v>135</v>
      </c>
      <c r="D1446" s="33">
        <v>1011.39</v>
      </c>
      <c r="E1446" s="33">
        <v>75.53</v>
      </c>
      <c r="F1446" s="33">
        <v>1086.92</v>
      </c>
      <c r="G1446" s="6">
        <v>15</v>
      </c>
    </row>
    <row r="1447" spans="1:7" ht="30">
      <c r="A1447" s="30" t="s">
        <v>3215</v>
      </c>
      <c r="B1447" s="31" t="s">
        <v>3216</v>
      </c>
      <c r="C1447" s="32" t="s">
        <v>135</v>
      </c>
      <c r="D1447" s="33">
        <v>953.14</v>
      </c>
      <c r="E1447" s="33">
        <v>75.53</v>
      </c>
      <c r="F1447" s="33">
        <v>1028.67</v>
      </c>
      <c r="G1447" s="6">
        <v>15</v>
      </c>
    </row>
    <row r="1448" spans="1:7" ht="30">
      <c r="A1448" s="30" t="s">
        <v>3217</v>
      </c>
      <c r="B1448" s="31" t="s">
        <v>3218</v>
      </c>
      <c r="C1448" s="32" t="s">
        <v>135</v>
      </c>
      <c r="D1448" s="33">
        <v>926.41</v>
      </c>
      <c r="E1448" s="33">
        <v>75.53</v>
      </c>
      <c r="F1448" s="33">
        <v>1001.94</v>
      </c>
      <c r="G1448" s="6">
        <v>15</v>
      </c>
    </row>
    <row r="1449" spans="1:7" ht="30">
      <c r="A1449" s="30" t="s">
        <v>3219</v>
      </c>
      <c r="B1449" s="31" t="s">
        <v>3220</v>
      </c>
      <c r="C1449" s="32" t="s">
        <v>135</v>
      </c>
      <c r="D1449" s="33">
        <v>1326.52</v>
      </c>
      <c r="E1449" s="33">
        <v>75.53</v>
      </c>
      <c r="F1449" s="33">
        <v>1402.05</v>
      </c>
      <c r="G1449" s="6">
        <v>15</v>
      </c>
    </row>
    <row r="1450" spans="1:7" ht="30">
      <c r="A1450" s="30" t="s">
        <v>3221</v>
      </c>
      <c r="B1450" s="31" t="s">
        <v>3222</v>
      </c>
      <c r="C1450" s="32" t="s">
        <v>135</v>
      </c>
      <c r="D1450" s="33">
        <v>1351.22</v>
      </c>
      <c r="E1450" s="33">
        <v>151.05000000000001</v>
      </c>
      <c r="F1450" s="33">
        <v>1502.27</v>
      </c>
      <c r="G1450" s="6">
        <v>15</v>
      </c>
    </row>
    <row r="1451" spans="1:7" ht="30">
      <c r="A1451" s="30" t="s">
        <v>3223</v>
      </c>
      <c r="B1451" s="31" t="s">
        <v>3224</v>
      </c>
      <c r="C1451" s="32" t="s">
        <v>135</v>
      </c>
      <c r="D1451" s="33">
        <v>1330.63</v>
      </c>
      <c r="E1451" s="33">
        <v>151.05000000000001</v>
      </c>
      <c r="F1451" s="33">
        <v>1481.68</v>
      </c>
      <c r="G1451" s="6">
        <v>15</v>
      </c>
    </row>
    <row r="1452" spans="1:7">
      <c r="A1452" s="30" t="s">
        <v>3225</v>
      </c>
      <c r="B1452" s="31" t="s">
        <v>3226</v>
      </c>
      <c r="C1452" s="32"/>
      <c r="D1452" s="33"/>
      <c r="E1452" s="33"/>
      <c r="F1452" s="33"/>
    </row>
    <row r="1453" spans="1:7" ht="30">
      <c r="A1453" s="30" t="s">
        <v>3227</v>
      </c>
      <c r="B1453" s="31" t="s">
        <v>3228</v>
      </c>
      <c r="C1453" s="32" t="s">
        <v>135</v>
      </c>
      <c r="D1453" s="33">
        <v>182.16</v>
      </c>
      <c r="E1453" s="33">
        <v>16.760000000000002</v>
      </c>
      <c r="F1453" s="33">
        <v>198.92</v>
      </c>
      <c r="G1453" s="6">
        <v>15</v>
      </c>
    </row>
    <row r="1454" spans="1:7">
      <c r="A1454" s="30" t="s">
        <v>3229</v>
      </c>
      <c r="B1454" s="31" t="s">
        <v>3230</v>
      </c>
      <c r="C1454" s="32"/>
      <c r="D1454" s="33"/>
      <c r="E1454" s="33"/>
      <c r="F1454" s="33"/>
    </row>
    <row r="1455" spans="1:7">
      <c r="A1455" s="30" t="s">
        <v>3231</v>
      </c>
      <c r="B1455" s="31" t="s">
        <v>3232</v>
      </c>
      <c r="C1455" s="32"/>
      <c r="D1455" s="33"/>
      <c r="E1455" s="33"/>
      <c r="F1455" s="33"/>
    </row>
    <row r="1456" spans="1:7">
      <c r="A1456" s="30" t="s">
        <v>3233</v>
      </c>
      <c r="B1456" s="31" t="s">
        <v>3234</v>
      </c>
      <c r="C1456" s="32" t="s">
        <v>135</v>
      </c>
      <c r="D1456" s="33">
        <v>108.72</v>
      </c>
      <c r="E1456" s="33">
        <v>24.12</v>
      </c>
      <c r="F1456" s="33">
        <v>132.84</v>
      </c>
      <c r="G1456" s="6">
        <v>15</v>
      </c>
    </row>
    <row r="1457" spans="1:7">
      <c r="A1457" s="30" t="s">
        <v>3235</v>
      </c>
      <c r="B1457" s="31" t="s">
        <v>3236</v>
      </c>
      <c r="C1457" s="32" t="s">
        <v>135</v>
      </c>
      <c r="D1457" s="33">
        <v>152.21</v>
      </c>
      <c r="E1457" s="33">
        <v>24.12</v>
      </c>
      <c r="F1457" s="33">
        <v>176.33</v>
      </c>
      <c r="G1457" s="6">
        <v>15</v>
      </c>
    </row>
    <row r="1458" spans="1:7">
      <c r="A1458" s="30" t="s">
        <v>3237</v>
      </c>
      <c r="B1458" s="31" t="s">
        <v>3238</v>
      </c>
      <c r="C1458" s="32" t="s">
        <v>135</v>
      </c>
      <c r="D1458" s="33">
        <v>156.94</v>
      </c>
      <c r="E1458" s="33">
        <v>24.12</v>
      </c>
      <c r="F1458" s="33">
        <v>181.06</v>
      </c>
      <c r="G1458" s="6">
        <v>15</v>
      </c>
    </row>
    <row r="1459" spans="1:7">
      <c r="A1459" s="30" t="s">
        <v>3239</v>
      </c>
      <c r="B1459" s="31" t="s">
        <v>3240</v>
      </c>
      <c r="C1459" s="32" t="s">
        <v>135</v>
      </c>
      <c r="D1459" s="33">
        <v>175.17</v>
      </c>
      <c r="E1459" s="33">
        <v>31.56</v>
      </c>
      <c r="F1459" s="33">
        <v>206.73</v>
      </c>
      <c r="G1459" s="6">
        <v>15</v>
      </c>
    </row>
    <row r="1460" spans="1:7">
      <c r="A1460" s="30" t="s">
        <v>3241</v>
      </c>
      <c r="B1460" s="31" t="s">
        <v>3242</v>
      </c>
      <c r="C1460" s="32" t="s">
        <v>135</v>
      </c>
      <c r="D1460" s="33">
        <v>457.25</v>
      </c>
      <c r="E1460" s="33">
        <v>31.56</v>
      </c>
      <c r="F1460" s="33">
        <v>488.81</v>
      </c>
      <c r="G1460" s="6">
        <v>15</v>
      </c>
    </row>
    <row r="1461" spans="1:7">
      <c r="A1461" s="30" t="s">
        <v>3243</v>
      </c>
      <c r="B1461" s="31" t="s">
        <v>3244</v>
      </c>
      <c r="C1461" s="32" t="s">
        <v>135</v>
      </c>
      <c r="D1461" s="33">
        <v>443.93</v>
      </c>
      <c r="E1461" s="33">
        <v>36.200000000000003</v>
      </c>
      <c r="F1461" s="33">
        <v>480.13</v>
      </c>
      <c r="G1461" s="6">
        <v>15</v>
      </c>
    </row>
    <row r="1462" spans="1:7">
      <c r="A1462" s="30" t="s">
        <v>3245</v>
      </c>
      <c r="B1462" s="31" t="s">
        <v>3246</v>
      </c>
      <c r="C1462" s="32" t="s">
        <v>135</v>
      </c>
      <c r="D1462" s="33">
        <v>525.16999999999996</v>
      </c>
      <c r="E1462" s="33">
        <v>38.090000000000003</v>
      </c>
      <c r="F1462" s="33">
        <v>563.26</v>
      </c>
      <c r="G1462" s="6">
        <v>15</v>
      </c>
    </row>
    <row r="1463" spans="1:7">
      <c r="A1463" s="30" t="s">
        <v>3247</v>
      </c>
      <c r="B1463" s="31" t="s">
        <v>3248</v>
      </c>
      <c r="C1463" s="32" t="s">
        <v>135</v>
      </c>
      <c r="D1463" s="33">
        <v>454.79</v>
      </c>
      <c r="E1463" s="33">
        <v>31.56</v>
      </c>
      <c r="F1463" s="33">
        <v>486.35</v>
      </c>
      <c r="G1463" s="6">
        <v>15</v>
      </c>
    </row>
    <row r="1464" spans="1:7">
      <c r="A1464" s="30" t="s">
        <v>3249</v>
      </c>
      <c r="B1464" s="31" t="s">
        <v>3250</v>
      </c>
      <c r="C1464" s="32" t="s">
        <v>135</v>
      </c>
      <c r="D1464" s="33">
        <v>222.08</v>
      </c>
      <c r="E1464" s="33">
        <v>31.56</v>
      </c>
      <c r="F1464" s="33">
        <v>253.64</v>
      </c>
      <c r="G1464" s="6">
        <v>15</v>
      </c>
    </row>
    <row r="1465" spans="1:7">
      <c r="A1465" s="30" t="s">
        <v>3251</v>
      </c>
      <c r="B1465" s="31" t="s">
        <v>3252</v>
      </c>
      <c r="C1465" s="32" t="s">
        <v>135</v>
      </c>
      <c r="D1465" s="33">
        <v>252</v>
      </c>
      <c r="E1465" s="33">
        <v>36.200000000000003</v>
      </c>
      <c r="F1465" s="33">
        <v>288.2</v>
      </c>
      <c r="G1465" s="6">
        <v>15</v>
      </c>
    </row>
    <row r="1466" spans="1:7">
      <c r="A1466" s="30" t="s">
        <v>3253</v>
      </c>
      <c r="B1466" s="31" t="s">
        <v>3254</v>
      </c>
      <c r="C1466" s="32" t="s">
        <v>135</v>
      </c>
      <c r="D1466" s="33">
        <v>384</v>
      </c>
      <c r="E1466" s="33">
        <v>38.08</v>
      </c>
      <c r="F1466" s="33">
        <v>422.08</v>
      </c>
      <c r="G1466" s="6">
        <v>15</v>
      </c>
    </row>
    <row r="1467" spans="1:7">
      <c r="A1467" s="30" t="s">
        <v>3255</v>
      </c>
      <c r="B1467" s="31" t="s">
        <v>3256</v>
      </c>
      <c r="C1467" s="32" t="s">
        <v>135</v>
      </c>
      <c r="D1467" s="33">
        <v>214.79</v>
      </c>
      <c r="E1467" s="33">
        <v>24.12</v>
      </c>
      <c r="F1467" s="33">
        <v>238.91</v>
      </c>
      <c r="G1467" s="6">
        <v>15</v>
      </c>
    </row>
    <row r="1468" spans="1:7" ht="30">
      <c r="A1468" s="30" t="s">
        <v>3257</v>
      </c>
      <c r="B1468" s="31" t="s">
        <v>3258</v>
      </c>
      <c r="C1468" s="32" t="s">
        <v>135</v>
      </c>
      <c r="D1468" s="33">
        <v>4098.3599999999997</v>
      </c>
      <c r="E1468" s="33"/>
      <c r="F1468" s="33">
        <v>4098.3599999999997</v>
      </c>
      <c r="G1468" s="6">
        <v>15</v>
      </c>
    </row>
    <row r="1469" spans="1:7" ht="30">
      <c r="A1469" s="30" t="s">
        <v>3259</v>
      </c>
      <c r="B1469" s="31" t="s">
        <v>3260</v>
      </c>
      <c r="C1469" s="32" t="s">
        <v>135</v>
      </c>
      <c r="D1469" s="33">
        <v>6046.34</v>
      </c>
      <c r="E1469" s="33">
        <v>95.02</v>
      </c>
      <c r="F1469" s="33">
        <v>6141.36</v>
      </c>
      <c r="G1469" s="6">
        <v>15</v>
      </c>
    </row>
    <row r="1470" spans="1:7">
      <c r="A1470" s="30" t="s">
        <v>3261</v>
      </c>
      <c r="B1470" s="31" t="s">
        <v>3262</v>
      </c>
      <c r="C1470" s="32" t="s">
        <v>135</v>
      </c>
      <c r="D1470" s="33">
        <v>217.36</v>
      </c>
      <c r="E1470" s="33">
        <v>31.56</v>
      </c>
      <c r="F1470" s="33">
        <v>248.92</v>
      </c>
      <c r="G1470" s="6">
        <v>15</v>
      </c>
    </row>
    <row r="1471" spans="1:7">
      <c r="A1471" s="30" t="s">
        <v>3263</v>
      </c>
      <c r="B1471" s="31" t="s">
        <v>3264</v>
      </c>
      <c r="C1471" s="32"/>
      <c r="D1471" s="33"/>
      <c r="E1471" s="33"/>
      <c r="F1471" s="33"/>
    </row>
    <row r="1472" spans="1:7">
      <c r="A1472" s="30" t="s">
        <v>3265</v>
      </c>
      <c r="B1472" s="31" t="s">
        <v>3266</v>
      </c>
      <c r="C1472" s="32" t="s">
        <v>135</v>
      </c>
      <c r="D1472" s="33">
        <v>219.26</v>
      </c>
      <c r="E1472" s="33">
        <v>31.56</v>
      </c>
      <c r="F1472" s="33">
        <v>250.82</v>
      </c>
      <c r="G1472" s="6">
        <v>15</v>
      </c>
    </row>
    <row r="1473" spans="1:7">
      <c r="A1473" s="30" t="s">
        <v>3267</v>
      </c>
      <c r="B1473" s="31" t="s">
        <v>3268</v>
      </c>
      <c r="C1473" s="32" t="s">
        <v>135</v>
      </c>
      <c r="D1473" s="33">
        <v>235.19</v>
      </c>
      <c r="E1473" s="33">
        <v>36.200000000000003</v>
      </c>
      <c r="F1473" s="33">
        <v>271.39</v>
      </c>
      <c r="G1473" s="6">
        <v>15</v>
      </c>
    </row>
    <row r="1474" spans="1:7">
      <c r="A1474" s="30" t="s">
        <v>3269</v>
      </c>
      <c r="B1474" s="31" t="s">
        <v>3270</v>
      </c>
      <c r="C1474" s="32" t="s">
        <v>135</v>
      </c>
      <c r="D1474" s="33">
        <v>254.43</v>
      </c>
      <c r="E1474" s="33">
        <v>38.08</v>
      </c>
      <c r="F1474" s="33">
        <v>292.51</v>
      </c>
      <c r="G1474" s="6">
        <v>15</v>
      </c>
    </row>
    <row r="1475" spans="1:7">
      <c r="A1475" s="30" t="s">
        <v>3271</v>
      </c>
      <c r="B1475" s="31" t="s">
        <v>3272</v>
      </c>
      <c r="C1475" s="32" t="s">
        <v>135</v>
      </c>
      <c r="D1475" s="33">
        <v>306.55</v>
      </c>
      <c r="E1475" s="33">
        <v>31.54</v>
      </c>
      <c r="F1475" s="33">
        <v>338.09</v>
      </c>
      <c r="G1475" s="6">
        <v>15</v>
      </c>
    </row>
    <row r="1476" spans="1:7">
      <c r="A1476" s="30" t="s">
        <v>3273</v>
      </c>
      <c r="B1476" s="31" t="s">
        <v>3274</v>
      </c>
      <c r="C1476" s="32" t="s">
        <v>135</v>
      </c>
      <c r="D1476" s="33">
        <v>309.75</v>
      </c>
      <c r="E1476" s="33">
        <v>36.200000000000003</v>
      </c>
      <c r="F1476" s="33">
        <v>345.95</v>
      </c>
      <c r="G1476" s="6">
        <v>15</v>
      </c>
    </row>
    <row r="1477" spans="1:7">
      <c r="A1477" s="30" t="s">
        <v>3275</v>
      </c>
      <c r="B1477" s="31" t="s">
        <v>3276</v>
      </c>
      <c r="C1477" s="32" t="s">
        <v>135</v>
      </c>
      <c r="D1477" s="33">
        <v>475.92</v>
      </c>
      <c r="E1477" s="33">
        <v>38.08</v>
      </c>
      <c r="F1477" s="33">
        <v>514</v>
      </c>
      <c r="G1477" s="6">
        <v>15</v>
      </c>
    </row>
    <row r="1478" spans="1:7">
      <c r="A1478" s="30" t="s">
        <v>3277</v>
      </c>
      <c r="B1478" s="31" t="s">
        <v>3278</v>
      </c>
      <c r="C1478" s="32" t="s">
        <v>135</v>
      </c>
      <c r="D1478" s="33">
        <v>491.61</v>
      </c>
      <c r="E1478" s="33">
        <v>36.200000000000003</v>
      </c>
      <c r="F1478" s="33">
        <v>527.80999999999995</v>
      </c>
      <c r="G1478" s="6">
        <v>15</v>
      </c>
    </row>
    <row r="1479" spans="1:7">
      <c r="A1479" s="30" t="s">
        <v>3279</v>
      </c>
      <c r="B1479" s="31" t="s">
        <v>3280</v>
      </c>
      <c r="C1479" s="32" t="s">
        <v>135</v>
      </c>
      <c r="D1479" s="33">
        <v>558.74</v>
      </c>
      <c r="E1479" s="33">
        <v>38.08</v>
      </c>
      <c r="F1479" s="33">
        <v>596.82000000000005</v>
      </c>
      <c r="G1479" s="6">
        <v>15</v>
      </c>
    </row>
    <row r="1480" spans="1:7">
      <c r="A1480" s="30" t="s">
        <v>3281</v>
      </c>
      <c r="B1480" s="31" t="s">
        <v>3282</v>
      </c>
      <c r="C1480" s="32"/>
      <c r="D1480" s="33"/>
      <c r="E1480" s="33"/>
      <c r="F1480" s="33"/>
    </row>
    <row r="1481" spans="1:7">
      <c r="A1481" s="30" t="s">
        <v>3283</v>
      </c>
      <c r="B1481" s="31" t="s">
        <v>3284</v>
      </c>
      <c r="C1481" s="32" t="s">
        <v>135</v>
      </c>
      <c r="D1481" s="33">
        <v>339.9</v>
      </c>
      <c r="E1481" s="33">
        <v>36.200000000000003</v>
      </c>
      <c r="F1481" s="33">
        <v>376.1</v>
      </c>
      <c r="G1481" s="6">
        <v>15</v>
      </c>
    </row>
    <row r="1482" spans="1:7">
      <c r="A1482" s="30" t="s">
        <v>3285</v>
      </c>
      <c r="B1482" s="31" t="s">
        <v>3286</v>
      </c>
      <c r="C1482" s="32" t="s">
        <v>135</v>
      </c>
      <c r="D1482" s="33">
        <v>1204.83</v>
      </c>
      <c r="E1482" s="33">
        <v>48.27</v>
      </c>
      <c r="F1482" s="33">
        <v>1253.0999999999999</v>
      </c>
      <c r="G1482" s="6">
        <v>15</v>
      </c>
    </row>
    <row r="1483" spans="1:7">
      <c r="A1483" s="30" t="s">
        <v>3287</v>
      </c>
      <c r="B1483" s="31" t="s">
        <v>3288</v>
      </c>
      <c r="C1483" s="32"/>
      <c r="D1483" s="33"/>
      <c r="E1483" s="33"/>
      <c r="F1483" s="33"/>
    </row>
    <row r="1484" spans="1:7">
      <c r="A1484" s="30" t="s">
        <v>3289</v>
      </c>
      <c r="B1484" s="31" t="s">
        <v>3290</v>
      </c>
      <c r="C1484" s="32" t="s">
        <v>135</v>
      </c>
      <c r="D1484" s="33">
        <v>602.78</v>
      </c>
      <c r="E1484" s="33"/>
      <c r="F1484" s="33">
        <v>602.78</v>
      </c>
      <c r="G1484" s="6">
        <v>15</v>
      </c>
    </row>
    <row r="1485" spans="1:7">
      <c r="A1485" s="30" t="s">
        <v>3291</v>
      </c>
      <c r="B1485" s="31" t="s">
        <v>3292</v>
      </c>
      <c r="C1485" s="32" t="s">
        <v>135</v>
      </c>
      <c r="D1485" s="33">
        <v>945.65</v>
      </c>
      <c r="E1485" s="33">
        <v>25.18</v>
      </c>
      <c r="F1485" s="33">
        <v>970.83</v>
      </c>
      <c r="G1485" s="6">
        <v>15</v>
      </c>
    </row>
    <row r="1486" spans="1:7">
      <c r="A1486" s="30" t="s">
        <v>3293</v>
      </c>
      <c r="B1486" s="31" t="s">
        <v>3294</v>
      </c>
      <c r="C1486" s="32"/>
      <c r="D1486" s="33"/>
      <c r="E1486" s="33"/>
      <c r="F1486" s="33"/>
    </row>
    <row r="1487" spans="1:7">
      <c r="A1487" s="30" t="s">
        <v>3295</v>
      </c>
      <c r="B1487" s="31" t="s">
        <v>3296</v>
      </c>
      <c r="C1487" s="32" t="s">
        <v>143</v>
      </c>
      <c r="D1487" s="33">
        <v>2.7</v>
      </c>
      <c r="E1487" s="33">
        <v>4.97</v>
      </c>
      <c r="F1487" s="33">
        <v>7.67</v>
      </c>
      <c r="G1487" s="6">
        <v>15</v>
      </c>
    </row>
    <row r="1488" spans="1:7" ht="30">
      <c r="A1488" s="30" t="s">
        <v>3297</v>
      </c>
      <c r="B1488" s="31" t="s">
        <v>3298</v>
      </c>
      <c r="C1488" s="32" t="s">
        <v>135</v>
      </c>
      <c r="D1488" s="33">
        <v>13.52</v>
      </c>
      <c r="E1488" s="33">
        <v>66.239999999999995</v>
      </c>
      <c r="F1488" s="33">
        <v>79.760000000000005</v>
      </c>
      <c r="G1488" s="6">
        <v>15</v>
      </c>
    </row>
    <row r="1489" spans="1:7">
      <c r="A1489" s="30" t="s">
        <v>3299</v>
      </c>
      <c r="B1489" s="31" t="s">
        <v>3300</v>
      </c>
      <c r="C1489" s="32"/>
      <c r="D1489" s="33"/>
      <c r="E1489" s="33"/>
      <c r="F1489" s="33"/>
    </row>
    <row r="1490" spans="1:7">
      <c r="A1490" s="30" t="s">
        <v>3301</v>
      </c>
      <c r="B1490" s="31" t="s">
        <v>3302</v>
      </c>
      <c r="C1490" s="32"/>
      <c r="D1490" s="33"/>
      <c r="E1490" s="33"/>
      <c r="F1490" s="33"/>
    </row>
    <row r="1491" spans="1:7">
      <c r="A1491" s="30" t="s">
        <v>3303</v>
      </c>
      <c r="B1491" s="31" t="s">
        <v>3304</v>
      </c>
      <c r="C1491" s="32" t="s">
        <v>135</v>
      </c>
      <c r="D1491" s="33">
        <v>408.28</v>
      </c>
      <c r="E1491" s="33">
        <v>115.78</v>
      </c>
      <c r="F1491" s="33">
        <v>524.05999999999995</v>
      </c>
      <c r="G1491" s="6">
        <v>15</v>
      </c>
    </row>
    <row r="1492" spans="1:7">
      <c r="A1492" s="30" t="s">
        <v>3305</v>
      </c>
      <c r="B1492" s="31" t="s">
        <v>3306</v>
      </c>
      <c r="C1492" s="32" t="s">
        <v>135</v>
      </c>
      <c r="D1492" s="33">
        <v>387.28</v>
      </c>
      <c r="E1492" s="33">
        <v>115.78</v>
      </c>
      <c r="F1492" s="33">
        <v>503.06</v>
      </c>
      <c r="G1492" s="6">
        <v>15</v>
      </c>
    </row>
    <row r="1493" spans="1:7" ht="30">
      <c r="A1493" s="30" t="s">
        <v>3307</v>
      </c>
      <c r="B1493" s="31" t="s">
        <v>3308</v>
      </c>
      <c r="C1493" s="32" t="s">
        <v>135</v>
      </c>
      <c r="D1493" s="33">
        <v>632.96</v>
      </c>
      <c r="E1493" s="33">
        <v>115.78</v>
      </c>
      <c r="F1493" s="33">
        <v>748.74</v>
      </c>
      <c r="G1493" s="6">
        <v>15</v>
      </c>
    </row>
    <row r="1494" spans="1:7">
      <c r="A1494" s="30" t="s">
        <v>3309</v>
      </c>
      <c r="B1494" s="31" t="s">
        <v>3310</v>
      </c>
      <c r="C1494" s="32" t="s">
        <v>135</v>
      </c>
      <c r="D1494" s="33">
        <v>66.75</v>
      </c>
      <c r="E1494" s="33">
        <v>115.78</v>
      </c>
      <c r="F1494" s="33">
        <v>182.53</v>
      </c>
      <c r="G1494" s="6">
        <v>15</v>
      </c>
    </row>
    <row r="1495" spans="1:7">
      <c r="A1495" s="30" t="s">
        <v>3311</v>
      </c>
      <c r="B1495" s="31" t="s">
        <v>3312</v>
      </c>
      <c r="C1495" s="32"/>
      <c r="D1495" s="33"/>
      <c r="E1495" s="33"/>
      <c r="F1495" s="33"/>
    </row>
    <row r="1496" spans="1:7">
      <c r="A1496" s="30" t="s">
        <v>3313</v>
      </c>
      <c r="B1496" s="31" t="s">
        <v>3314</v>
      </c>
      <c r="C1496" s="32" t="s">
        <v>135</v>
      </c>
      <c r="D1496" s="33">
        <v>115.81</v>
      </c>
      <c r="E1496" s="33">
        <v>66.239999999999995</v>
      </c>
      <c r="F1496" s="33">
        <v>182.05</v>
      </c>
      <c r="G1496" s="6">
        <v>15</v>
      </c>
    </row>
    <row r="1497" spans="1:7">
      <c r="A1497" s="30" t="s">
        <v>3315</v>
      </c>
      <c r="B1497" s="31" t="s">
        <v>3316</v>
      </c>
      <c r="C1497" s="32"/>
      <c r="D1497" s="33"/>
      <c r="E1497" s="33"/>
      <c r="F1497" s="33"/>
    </row>
    <row r="1498" spans="1:7">
      <c r="A1498" s="30" t="s">
        <v>3317</v>
      </c>
      <c r="B1498" s="31" t="s">
        <v>3318</v>
      </c>
      <c r="C1498" s="32" t="s">
        <v>135</v>
      </c>
      <c r="D1498" s="33">
        <v>2634.51</v>
      </c>
      <c r="E1498" s="33">
        <v>114.34</v>
      </c>
      <c r="F1498" s="33">
        <v>2748.85</v>
      </c>
      <c r="G1498" s="6">
        <v>15</v>
      </c>
    </row>
    <row r="1499" spans="1:7" ht="30">
      <c r="A1499" s="30" t="s">
        <v>3319</v>
      </c>
      <c r="B1499" s="31" t="s">
        <v>3320</v>
      </c>
      <c r="C1499" s="32" t="s">
        <v>143</v>
      </c>
      <c r="D1499" s="33">
        <v>252.33</v>
      </c>
      <c r="E1499" s="33">
        <v>92.9</v>
      </c>
      <c r="F1499" s="33">
        <v>345.23</v>
      </c>
      <c r="G1499" s="6">
        <v>15</v>
      </c>
    </row>
    <row r="1500" spans="1:7" ht="30">
      <c r="A1500" s="30" t="s">
        <v>3321</v>
      </c>
      <c r="B1500" s="31" t="s">
        <v>3322</v>
      </c>
      <c r="C1500" s="32" t="s">
        <v>143</v>
      </c>
      <c r="D1500" s="33">
        <v>120.61</v>
      </c>
      <c r="E1500" s="33">
        <v>30.21</v>
      </c>
      <c r="F1500" s="33">
        <v>150.82</v>
      </c>
      <c r="G1500" s="6">
        <v>15</v>
      </c>
    </row>
    <row r="1501" spans="1:7" ht="30">
      <c r="A1501" s="30" t="s">
        <v>3323</v>
      </c>
      <c r="B1501" s="31" t="s">
        <v>3324</v>
      </c>
      <c r="C1501" s="32" t="s">
        <v>143</v>
      </c>
      <c r="D1501" s="33">
        <v>61.45</v>
      </c>
      <c r="E1501" s="33">
        <v>13.82</v>
      </c>
      <c r="F1501" s="33">
        <v>75.27</v>
      </c>
      <c r="G1501" s="6">
        <v>15</v>
      </c>
    </row>
    <row r="1502" spans="1:7">
      <c r="A1502" s="30" t="s">
        <v>3325</v>
      </c>
      <c r="B1502" s="31" t="s">
        <v>3326</v>
      </c>
      <c r="C1502" s="32" t="s">
        <v>143</v>
      </c>
      <c r="D1502" s="33">
        <v>72.81</v>
      </c>
      <c r="E1502" s="33">
        <v>7.56</v>
      </c>
      <c r="F1502" s="33">
        <v>80.37</v>
      </c>
      <c r="G1502" s="6">
        <v>15</v>
      </c>
    </row>
    <row r="1503" spans="1:7" ht="30">
      <c r="A1503" s="30" t="s">
        <v>3327</v>
      </c>
      <c r="B1503" s="31" t="s">
        <v>3328</v>
      </c>
      <c r="C1503" s="32" t="s">
        <v>143</v>
      </c>
      <c r="D1503" s="33">
        <v>149.4</v>
      </c>
      <c r="E1503" s="33">
        <v>82.34</v>
      </c>
      <c r="F1503" s="33">
        <v>231.74</v>
      </c>
      <c r="G1503" s="6">
        <v>15</v>
      </c>
    </row>
    <row r="1504" spans="1:7" ht="30">
      <c r="A1504" s="30" t="s">
        <v>3329</v>
      </c>
      <c r="B1504" s="31" t="s">
        <v>3330</v>
      </c>
      <c r="C1504" s="32" t="s">
        <v>143</v>
      </c>
      <c r="D1504" s="33">
        <v>113.4</v>
      </c>
      <c r="E1504" s="33">
        <v>42.06</v>
      </c>
      <c r="F1504" s="33">
        <v>155.46</v>
      </c>
      <c r="G1504" s="6">
        <v>15</v>
      </c>
    </row>
    <row r="1505" spans="1:7">
      <c r="A1505" s="30" t="s">
        <v>3331</v>
      </c>
      <c r="B1505" s="31" t="s">
        <v>3332</v>
      </c>
      <c r="C1505" s="32"/>
      <c r="D1505" s="33"/>
      <c r="E1505" s="33"/>
      <c r="F1505" s="33"/>
    </row>
    <row r="1506" spans="1:7">
      <c r="A1506" s="30" t="s">
        <v>3333</v>
      </c>
      <c r="B1506" s="31" t="s">
        <v>3334</v>
      </c>
      <c r="C1506" s="32"/>
      <c r="D1506" s="33"/>
      <c r="E1506" s="33"/>
      <c r="F1506" s="33"/>
    </row>
    <row r="1507" spans="1:7" ht="30">
      <c r="A1507" s="30" t="s">
        <v>3335</v>
      </c>
      <c r="B1507" s="31" t="s">
        <v>3336</v>
      </c>
      <c r="C1507" s="32" t="s">
        <v>659</v>
      </c>
      <c r="D1507" s="33">
        <v>437.9</v>
      </c>
      <c r="E1507" s="33">
        <v>75.53</v>
      </c>
      <c r="F1507" s="33">
        <v>513.42999999999995</v>
      </c>
      <c r="G1507" s="6">
        <v>15</v>
      </c>
    </row>
    <row r="1508" spans="1:7" ht="30">
      <c r="A1508" s="30" t="s">
        <v>3337</v>
      </c>
      <c r="B1508" s="31" t="s">
        <v>3338</v>
      </c>
      <c r="C1508" s="32" t="s">
        <v>659</v>
      </c>
      <c r="D1508" s="33">
        <v>825.42</v>
      </c>
      <c r="E1508" s="33">
        <v>100.7</v>
      </c>
      <c r="F1508" s="33">
        <v>926.12</v>
      </c>
      <c r="G1508" s="6">
        <v>15</v>
      </c>
    </row>
    <row r="1509" spans="1:7" ht="30">
      <c r="A1509" s="30" t="s">
        <v>3339</v>
      </c>
      <c r="B1509" s="31" t="s">
        <v>3340</v>
      </c>
      <c r="C1509" s="32" t="s">
        <v>659</v>
      </c>
      <c r="D1509" s="33">
        <v>353.42</v>
      </c>
      <c r="E1509" s="33">
        <v>75.53</v>
      </c>
      <c r="F1509" s="33">
        <v>428.95</v>
      </c>
      <c r="G1509" s="6">
        <v>15</v>
      </c>
    </row>
    <row r="1510" spans="1:7" ht="30">
      <c r="A1510" s="30" t="s">
        <v>3341</v>
      </c>
      <c r="B1510" s="31" t="s">
        <v>3342</v>
      </c>
      <c r="C1510" s="32" t="s">
        <v>659</v>
      </c>
      <c r="D1510" s="33">
        <v>702.96</v>
      </c>
      <c r="E1510" s="33">
        <v>100.7</v>
      </c>
      <c r="F1510" s="33">
        <v>803.66</v>
      </c>
      <c r="G1510" s="6">
        <v>15</v>
      </c>
    </row>
    <row r="1511" spans="1:7" ht="30">
      <c r="A1511" s="30" t="s">
        <v>3343</v>
      </c>
      <c r="B1511" s="31" t="s">
        <v>3344</v>
      </c>
      <c r="C1511" s="32" t="s">
        <v>659</v>
      </c>
      <c r="D1511" s="33">
        <v>270.97000000000003</v>
      </c>
      <c r="E1511" s="33">
        <v>75.53</v>
      </c>
      <c r="F1511" s="33">
        <v>346.5</v>
      </c>
      <c r="G1511" s="6">
        <v>15</v>
      </c>
    </row>
    <row r="1512" spans="1:7">
      <c r="A1512" s="30" t="s">
        <v>3345</v>
      </c>
      <c r="B1512" s="31" t="s">
        <v>3346</v>
      </c>
      <c r="C1512" s="32" t="s">
        <v>659</v>
      </c>
      <c r="D1512" s="33">
        <v>302.51</v>
      </c>
      <c r="E1512" s="33"/>
      <c r="F1512" s="33">
        <v>302.51</v>
      </c>
      <c r="G1512" s="6">
        <v>15</v>
      </c>
    </row>
    <row r="1513" spans="1:7">
      <c r="A1513" s="30" t="s">
        <v>3347</v>
      </c>
      <c r="B1513" s="31" t="s">
        <v>3348</v>
      </c>
      <c r="C1513" s="32" t="s">
        <v>659</v>
      </c>
      <c r="D1513" s="33">
        <v>382.42</v>
      </c>
      <c r="E1513" s="33"/>
      <c r="F1513" s="33">
        <v>382.42</v>
      </c>
      <c r="G1513" s="6">
        <v>15</v>
      </c>
    </row>
    <row r="1514" spans="1:7" ht="30">
      <c r="A1514" s="30" t="s">
        <v>3349</v>
      </c>
      <c r="B1514" s="31" t="s">
        <v>3350</v>
      </c>
      <c r="C1514" s="32" t="s">
        <v>351</v>
      </c>
      <c r="D1514" s="33">
        <v>318.86</v>
      </c>
      <c r="E1514" s="33">
        <v>83.75</v>
      </c>
      <c r="F1514" s="33">
        <v>402.61</v>
      </c>
      <c r="G1514" s="6">
        <v>15</v>
      </c>
    </row>
    <row r="1515" spans="1:7" ht="30">
      <c r="A1515" s="30" t="s">
        <v>3351</v>
      </c>
      <c r="B1515" s="31" t="s">
        <v>3352</v>
      </c>
      <c r="C1515" s="32" t="s">
        <v>659</v>
      </c>
      <c r="D1515" s="33">
        <v>496.08</v>
      </c>
      <c r="E1515" s="33">
        <v>83.75</v>
      </c>
      <c r="F1515" s="33">
        <v>579.83000000000004</v>
      </c>
      <c r="G1515" s="6">
        <v>15</v>
      </c>
    </row>
    <row r="1516" spans="1:7">
      <c r="A1516" s="30" t="s">
        <v>3353</v>
      </c>
      <c r="B1516" s="31" t="s">
        <v>3354</v>
      </c>
      <c r="C1516" s="32" t="s">
        <v>351</v>
      </c>
      <c r="D1516" s="33">
        <v>313.86</v>
      </c>
      <c r="E1516" s="33">
        <v>23.5</v>
      </c>
      <c r="F1516" s="33">
        <v>337.36</v>
      </c>
      <c r="G1516" s="6">
        <v>15</v>
      </c>
    </row>
    <row r="1517" spans="1:7">
      <c r="A1517" s="30" t="s">
        <v>3355</v>
      </c>
      <c r="B1517" s="31" t="s">
        <v>3356</v>
      </c>
      <c r="C1517" s="32" t="s">
        <v>351</v>
      </c>
      <c r="D1517" s="33">
        <v>339.61</v>
      </c>
      <c r="E1517" s="33">
        <v>23.5</v>
      </c>
      <c r="F1517" s="33">
        <v>363.11</v>
      </c>
      <c r="G1517" s="6">
        <v>15</v>
      </c>
    </row>
    <row r="1518" spans="1:7">
      <c r="A1518" s="30" t="s">
        <v>3357</v>
      </c>
      <c r="B1518" s="31" t="s">
        <v>3358</v>
      </c>
      <c r="C1518" s="32" t="s">
        <v>351</v>
      </c>
      <c r="D1518" s="33">
        <v>3213.68</v>
      </c>
      <c r="E1518" s="33">
        <v>58.77</v>
      </c>
      <c r="F1518" s="33">
        <v>3272.45</v>
      </c>
      <c r="G1518" s="6">
        <v>15</v>
      </c>
    </row>
    <row r="1519" spans="1:7">
      <c r="A1519" s="30" t="s">
        <v>3359</v>
      </c>
      <c r="B1519" s="31" t="s">
        <v>3360</v>
      </c>
      <c r="C1519" s="32" t="s">
        <v>351</v>
      </c>
      <c r="D1519" s="33">
        <v>526.21</v>
      </c>
      <c r="E1519" s="33">
        <v>44.08</v>
      </c>
      <c r="F1519" s="33">
        <v>570.29</v>
      </c>
      <c r="G1519" s="6">
        <v>15</v>
      </c>
    </row>
    <row r="1520" spans="1:7">
      <c r="A1520" s="30" t="s">
        <v>3361</v>
      </c>
      <c r="B1520" s="31" t="s">
        <v>3362</v>
      </c>
      <c r="C1520" s="32" t="s">
        <v>351</v>
      </c>
      <c r="D1520" s="33">
        <v>28.31</v>
      </c>
      <c r="E1520" s="33">
        <v>15.1</v>
      </c>
      <c r="F1520" s="33">
        <v>43.41</v>
      </c>
      <c r="G1520" s="6">
        <v>15</v>
      </c>
    </row>
    <row r="1521" spans="1:7" ht="30">
      <c r="A1521" s="30" t="s">
        <v>3363</v>
      </c>
      <c r="B1521" s="31" t="s">
        <v>3364</v>
      </c>
      <c r="C1521" s="32" t="s">
        <v>351</v>
      </c>
      <c r="D1521" s="33">
        <v>1017.18</v>
      </c>
      <c r="E1521" s="33">
        <v>58.77</v>
      </c>
      <c r="F1521" s="33">
        <v>1075.95</v>
      </c>
      <c r="G1521" s="6">
        <v>15</v>
      </c>
    </row>
    <row r="1522" spans="1:7" ht="30">
      <c r="A1522" s="30" t="s">
        <v>3365</v>
      </c>
      <c r="B1522" s="31" t="s">
        <v>3366</v>
      </c>
      <c r="C1522" s="32" t="s">
        <v>351</v>
      </c>
      <c r="D1522" s="33">
        <v>1048.75</v>
      </c>
      <c r="E1522" s="33">
        <v>117.54</v>
      </c>
      <c r="F1522" s="33">
        <v>1166.29</v>
      </c>
      <c r="G1522" s="6">
        <v>15</v>
      </c>
    </row>
    <row r="1523" spans="1:7" ht="30">
      <c r="A1523" s="30" t="s">
        <v>3367</v>
      </c>
      <c r="B1523" s="31" t="s">
        <v>3368</v>
      </c>
      <c r="C1523" s="32" t="s">
        <v>351</v>
      </c>
      <c r="D1523" s="33">
        <v>246.63</v>
      </c>
      <c r="E1523" s="33">
        <v>75.53</v>
      </c>
      <c r="F1523" s="33">
        <v>322.16000000000003</v>
      </c>
      <c r="G1523" s="6">
        <v>15</v>
      </c>
    </row>
    <row r="1524" spans="1:7">
      <c r="A1524" s="30" t="s">
        <v>3369</v>
      </c>
      <c r="B1524" s="31" t="s">
        <v>3370</v>
      </c>
      <c r="C1524" s="32"/>
      <c r="D1524" s="33"/>
      <c r="E1524" s="33"/>
      <c r="F1524" s="33"/>
    </row>
    <row r="1525" spans="1:7">
      <c r="A1525" s="30" t="s">
        <v>3371</v>
      </c>
      <c r="B1525" s="31" t="s">
        <v>3372</v>
      </c>
      <c r="C1525" s="32" t="s">
        <v>351</v>
      </c>
      <c r="D1525" s="33">
        <v>19.309999999999999</v>
      </c>
      <c r="E1525" s="33"/>
      <c r="F1525" s="33">
        <v>19.309999999999999</v>
      </c>
      <c r="G1525" s="6">
        <v>15</v>
      </c>
    </row>
    <row r="1526" spans="1:7">
      <c r="A1526" s="30" t="s">
        <v>3373</v>
      </c>
      <c r="B1526" s="31" t="s">
        <v>3374</v>
      </c>
      <c r="C1526" s="32" t="s">
        <v>351</v>
      </c>
      <c r="D1526" s="33">
        <v>31.09</v>
      </c>
      <c r="E1526" s="33"/>
      <c r="F1526" s="33">
        <v>31.09</v>
      </c>
      <c r="G1526" s="6">
        <v>15</v>
      </c>
    </row>
    <row r="1527" spans="1:7">
      <c r="A1527" s="30" t="s">
        <v>3375</v>
      </c>
      <c r="B1527" s="31" t="s">
        <v>3376</v>
      </c>
      <c r="C1527" s="32" t="s">
        <v>351</v>
      </c>
      <c r="D1527" s="33">
        <v>48.15</v>
      </c>
      <c r="E1527" s="33"/>
      <c r="F1527" s="33">
        <v>48.15</v>
      </c>
      <c r="G1527" s="6">
        <v>15</v>
      </c>
    </row>
    <row r="1528" spans="1:7" ht="30">
      <c r="A1528" s="30" t="s">
        <v>3377</v>
      </c>
      <c r="B1528" s="31" t="s">
        <v>3378</v>
      </c>
      <c r="C1528" s="32" t="s">
        <v>351</v>
      </c>
      <c r="D1528" s="33">
        <v>201.16</v>
      </c>
      <c r="E1528" s="33"/>
      <c r="F1528" s="33">
        <v>201.16</v>
      </c>
      <c r="G1528" s="6">
        <v>15</v>
      </c>
    </row>
    <row r="1529" spans="1:7">
      <c r="A1529" s="30" t="s">
        <v>3379</v>
      </c>
      <c r="B1529" s="31" t="s">
        <v>3380</v>
      </c>
      <c r="C1529" s="32" t="s">
        <v>351</v>
      </c>
      <c r="D1529" s="33">
        <v>83.71</v>
      </c>
      <c r="E1529" s="33"/>
      <c r="F1529" s="33">
        <v>83.71</v>
      </c>
      <c r="G1529" s="6">
        <v>15</v>
      </c>
    </row>
    <row r="1530" spans="1:7">
      <c r="A1530" s="30" t="s">
        <v>3381</v>
      </c>
      <c r="B1530" s="31" t="s">
        <v>3382</v>
      </c>
      <c r="C1530" s="32"/>
      <c r="D1530" s="33"/>
      <c r="E1530" s="33"/>
      <c r="F1530" s="33"/>
    </row>
    <row r="1531" spans="1:7">
      <c r="A1531" s="30" t="s">
        <v>3383</v>
      </c>
      <c r="B1531" s="31" t="s">
        <v>3384</v>
      </c>
      <c r="C1531" s="32" t="s">
        <v>351</v>
      </c>
      <c r="D1531" s="33"/>
      <c r="E1531" s="33">
        <v>75.53</v>
      </c>
      <c r="F1531" s="33">
        <v>75.53</v>
      </c>
      <c r="G1531" s="6">
        <v>15</v>
      </c>
    </row>
    <row r="1532" spans="1:7">
      <c r="A1532" s="30" t="s">
        <v>3385</v>
      </c>
      <c r="B1532" s="31" t="s">
        <v>3386</v>
      </c>
      <c r="C1532" s="32" t="s">
        <v>351</v>
      </c>
      <c r="D1532" s="33">
        <v>1116.03</v>
      </c>
      <c r="E1532" s="33">
        <v>58.77</v>
      </c>
      <c r="F1532" s="33">
        <v>1174.8</v>
      </c>
      <c r="G1532" s="6">
        <v>15</v>
      </c>
    </row>
    <row r="1533" spans="1:7">
      <c r="A1533" s="30" t="s">
        <v>3387</v>
      </c>
      <c r="B1533" s="31" t="s">
        <v>3388</v>
      </c>
      <c r="C1533" s="32" t="s">
        <v>351</v>
      </c>
      <c r="D1533" s="33"/>
      <c r="E1533" s="33">
        <v>64.959999999999994</v>
      </c>
      <c r="F1533" s="33">
        <v>64.959999999999994</v>
      </c>
      <c r="G1533" s="6">
        <v>15</v>
      </c>
    </row>
    <row r="1534" spans="1:7" ht="30">
      <c r="A1534" s="30" t="s">
        <v>3389</v>
      </c>
      <c r="B1534" s="31" t="s">
        <v>3390</v>
      </c>
      <c r="C1534" s="32" t="s">
        <v>659</v>
      </c>
      <c r="D1534" s="33">
        <v>1032.43</v>
      </c>
      <c r="E1534" s="33">
        <v>76.400000000000006</v>
      </c>
      <c r="F1534" s="33">
        <v>1108.83</v>
      </c>
      <c r="G1534" s="6">
        <v>15</v>
      </c>
    </row>
    <row r="1535" spans="1:7">
      <c r="A1535" s="30" t="s">
        <v>3391</v>
      </c>
      <c r="B1535" s="31" t="s">
        <v>3392</v>
      </c>
      <c r="C1535" s="32" t="s">
        <v>351</v>
      </c>
      <c r="D1535" s="33"/>
      <c r="E1535" s="33">
        <v>8.56</v>
      </c>
      <c r="F1535" s="33">
        <v>8.56</v>
      </c>
      <c r="G1535" s="6">
        <v>15</v>
      </c>
    </row>
    <row r="1536" spans="1:7">
      <c r="A1536" s="30" t="s">
        <v>3393</v>
      </c>
      <c r="B1536" s="31" t="s">
        <v>3394</v>
      </c>
      <c r="C1536" s="32" t="s">
        <v>659</v>
      </c>
      <c r="D1536" s="33">
        <v>663.65</v>
      </c>
      <c r="E1536" s="33">
        <v>151.05000000000001</v>
      </c>
      <c r="F1536" s="33">
        <v>814.7</v>
      </c>
      <c r="G1536" s="6">
        <v>15</v>
      </c>
    </row>
    <row r="1537" spans="1:8">
      <c r="A1537" s="30" t="s">
        <v>3395</v>
      </c>
      <c r="B1537" s="31" t="s">
        <v>3396</v>
      </c>
      <c r="C1537" s="32" t="s">
        <v>351</v>
      </c>
      <c r="D1537" s="33">
        <v>169.51</v>
      </c>
      <c r="E1537" s="33">
        <v>28.52</v>
      </c>
      <c r="F1537" s="33">
        <v>198.03</v>
      </c>
      <c r="G1537" s="6">
        <v>15</v>
      </c>
    </row>
    <row r="1538" spans="1:8" ht="30">
      <c r="A1538" s="30" t="s">
        <v>3397</v>
      </c>
      <c r="B1538" s="31" t="s">
        <v>3398</v>
      </c>
      <c r="C1538" s="32" t="s">
        <v>659</v>
      </c>
      <c r="D1538" s="33">
        <v>4342.93</v>
      </c>
      <c r="E1538" s="33">
        <v>176.31</v>
      </c>
      <c r="F1538" s="33">
        <v>4519.24</v>
      </c>
      <c r="G1538" s="6">
        <v>15</v>
      </c>
    </row>
    <row r="1539" spans="1:8">
      <c r="A1539" s="30" t="s">
        <v>3399</v>
      </c>
      <c r="B1539" s="31" t="s">
        <v>3400</v>
      </c>
      <c r="C1539" s="32" t="s">
        <v>351</v>
      </c>
      <c r="D1539" s="33">
        <v>422.64</v>
      </c>
      <c r="E1539" s="33">
        <v>58.77</v>
      </c>
      <c r="F1539" s="33">
        <v>481.41</v>
      </c>
      <c r="G1539" s="6">
        <v>15</v>
      </c>
    </row>
    <row r="1540" spans="1:8" ht="30">
      <c r="A1540" s="30" t="s">
        <v>3401</v>
      </c>
      <c r="B1540" s="31" t="s">
        <v>3402</v>
      </c>
      <c r="C1540" s="32" t="s">
        <v>351</v>
      </c>
      <c r="D1540" s="33">
        <v>201.49</v>
      </c>
      <c r="E1540" s="33">
        <v>44.08</v>
      </c>
      <c r="F1540" s="33">
        <v>245.57</v>
      </c>
      <c r="G1540" s="6">
        <v>15</v>
      </c>
    </row>
    <row r="1541" spans="1:8">
      <c r="A1541" s="30" t="s">
        <v>3403</v>
      </c>
      <c r="B1541" s="31" t="s">
        <v>3404</v>
      </c>
      <c r="C1541" s="32" t="s">
        <v>351</v>
      </c>
      <c r="D1541" s="33">
        <v>105.08</v>
      </c>
      <c r="E1541" s="33">
        <v>9.99</v>
      </c>
      <c r="F1541" s="33">
        <v>115.07</v>
      </c>
      <c r="G1541" s="6">
        <v>15</v>
      </c>
    </row>
    <row r="1542" spans="1:8">
      <c r="A1542" s="30" t="s">
        <v>3405</v>
      </c>
      <c r="B1542" s="31" t="s">
        <v>3406</v>
      </c>
      <c r="C1542" s="32" t="s">
        <v>351</v>
      </c>
      <c r="D1542" s="33">
        <v>71.760000000000005</v>
      </c>
      <c r="E1542" s="33">
        <v>9.99</v>
      </c>
      <c r="F1542" s="33">
        <v>81.75</v>
      </c>
      <c r="G1542" s="6">
        <v>15</v>
      </c>
    </row>
    <row r="1543" spans="1:8">
      <c r="A1543" s="30" t="s">
        <v>3407</v>
      </c>
      <c r="B1543" s="31" t="s">
        <v>3408</v>
      </c>
      <c r="C1543" s="32" t="s">
        <v>351</v>
      </c>
      <c r="D1543" s="33">
        <v>174.52</v>
      </c>
      <c r="E1543" s="33">
        <v>9.99</v>
      </c>
      <c r="F1543" s="33">
        <v>184.51</v>
      </c>
      <c r="G1543" s="6">
        <v>15</v>
      </c>
    </row>
    <row r="1544" spans="1:8">
      <c r="A1544" s="30" t="s">
        <v>3409</v>
      </c>
      <c r="B1544" s="31" t="s">
        <v>3410</v>
      </c>
      <c r="C1544" s="32" t="s">
        <v>659</v>
      </c>
      <c r="D1544" s="33">
        <v>28.31</v>
      </c>
      <c r="E1544" s="33">
        <v>8.56</v>
      </c>
      <c r="F1544" s="33">
        <v>36.869999999999997</v>
      </c>
      <c r="G1544" s="6">
        <v>15</v>
      </c>
    </row>
    <row r="1545" spans="1:8" ht="30">
      <c r="A1545" s="30" t="s">
        <v>3411</v>
      </c>
      <c r="B1545" s="31" t="s">
        <v>3412</v>
      </c>
      <c r="C1545" s="32" t="s">
        <v>351</v>
      </c>
      <c r="D1545" s="33">
        <v>67.84</v>
      </c>
      <c r="E1545" s="33">
        <v>8.56</v>
      </c>
      <c r="F1545" s="33">
        <v>76.400000000000006</v>
      </c>
      <c r="G1545" s="6">
        <v>15</v>
      </c>
    </row>
    <row r="1546" spans="1:8" ht="30">
      <c r="A1546" s="30" t="s">
        <v>3413</v>
      </c>
      <c r="B1546" s="31" t="s">
        <v>3414</v>
      </c>
      <c r="C1546" s="32" t="s">
        <v>351</v>
      </c>
      <c r="D1546" s="33">
        <v>95.14</v>
      </c>
      <c r="E1546" s="33">
        <v>8.56</v>
      </c>
      <c r="F1546" s="33">
        <v>103.7</v>
      </c>
      <c r="G1546" s="6">
        <v>15</v>
      </c>
    </row>
    <row r="1547" spans="1:8">
      <c r="A1547" s="30" t="s">
        <v>3415</v>
      </c>
      <c r="B1547" s="31" t="s">
        <v>3416</v>
      </c>
      <c r="C1547" s="32" t="s">
        <v>659</v>
      </c>
      <c r="D1547" s="33">
        <v>196.36</v>
      </c>
      <c r="E1547" s="33">
        <v>18.13</v>
      </c>
      <c r="F1547" s="33">
        <v>214.49</v>
      </c>
      <c r="G1547" s="6">
        <v>15</v>
      </c>
    </row>
    <row r="1548" spans="1:8">
      <c r="A1548" s="30" t="s">
        <v>3417</v>
      </c>
      <c r="B1548" s="31" t="s">
        <v>3418</v>
      </c>
      <c r="C1548" s="32" t="s">
        <v>351</v>
      </c>
      <c r="D1548" s="33">
        <v>72.69</v>
      </c>
      <c r="E1548" s="33">
        <v>9.99</v>
      </c>
      <c r="F1548" s="33">
        <v>82.68</v>
      </c>
      <c r="G1548" s="6">
        <v>15</v>
      </c>
    </row>
    <row r="1549" spans="1:8">
      <c r="A1549" s="30" t="s">
        <v>3419</v>
      </c>
      <c r="B1549" s="31" t="s">
        <v>3420</v>
      </c>
      <c r="C1549" s="32" t="s">
        <v>351</v>
      </c>
      <c r="D1549" s="33">
        <v>89.42</v>
      </c>
      <c r="E1549" s="33">
        <v>9.99</v>
      </c>
      <c r="F1549" s="33">
        <v>99.41</v>
      </c>
      <c r="G1549" s="6">
        <v>15</v>
      </c>
    </row>
    <row r="1550" spans="1:8">
      <c r="A1550" s="30" t="s">
        <v>3421</v>
      </c>
      <c r="B1550" s="31" t="s">
        <v>3422</v>
      </c>
      <c r="C1550" s="32" t="s">
        <v>351</v>
      </c>
      <c r="D1550" s="33">
        <v>190.87</v>
      </c>
      <c r="E1550" s="33">
        <v>7.21</v>
      </c>
      <c r="F1550" s="33">
        <v>198.08</v>
      </c>
      <c r="G1550" s="6">
        <v>15</v>
      </c>
    </row>
    <row r="1551" spans="1:8" ht="30">
      <c r="A1551" s="30" t="s">
        <v>3423</v>
      </c>
      <c r="B1551" s="31" t="s">
        <v>3424</v>
      </c>
      <c r="C1551" s="32" t="s">
        <v>351</v>
      </c>
      <c r="D1551" s="33">
        <v>217.04</v>
      </c>
      <c r="E1551" s="33">
        <v>9.99</v>
      </c>
      <c r="F1551" s="33">
        <v>227.03</v>
      </c>
      <c r="G1551" s="6">
        <v>15</v>
      </c>
    </row>
    <row r="1552" spans="1:8" ht="30">
      <c r="A1552" s="30" t="s">
        <v>3425</v>
      </c>
      <c r="B1552" s="31" t="s">
        <v>3426</v>
      </c>
      <c r="C1552" s="32" t="s">
        <v>351</v>
      </c>
      <c r="D1552" s="33">
        <v>403.91</v>
      </c>
      <c r="E1552" s="33">
        <v>88.16</v>
      </c>
      <c r="F1552" s="33">
        <v>492.07</v>
      </c>
      <c r="G1552" s="6">
        <v>15</v>
      </c>
      <c r="H1552" s="35"/>
    </row>
    <row r="1553" spans="1:8">
      <c r="A1553" s="30" t="s">
        <v>3427</v>
      </c>
      <c r="B1553" s="31" t="s">
        <v>3428</v>
      </c>
      <c r="C1553" s="32" t="s">
        <v>351</v>
      </c>
      <c r="D1553" s="33">
        <v>131.86000000000001</v>
      </c>
      <c r="E1553" s="33">
        <v>88.16</v>
      </c>
      <c r="F1553" s="33">
        <v>220.02</v>
      </c>
      <c r="G1553" s="6">
        <v>15</v>
      </c>
    </row>
    <row r="1554" spans="1:8">
      <c r="A1554" s="30" t="s">
        <v>3429</v>
      </c>
      <c r="B1554" s="31" t="s">
        <v>3430</v>
      </c>
      <c r="C1554" s="32" t="s">
        <v>351</v>
      </c>
      <c r="D1554" s="33">
        <v>22.27</v>
      </c>
      <c r="E1554" s="33">
        <v>57.03</v>
      </c>
      <c r="F1554" s="33">
        <v>79.3</v>
      </c>
      <c r="G1554" s="6">
        <v>15</v>
      </c>
    </row>
    <row r="1555" spans="1:8">
      <c r="A1555" s="30" t="s">
        <v>3431</v>
      </c>
      <c r="B1555" s="31" t="s">
        <v>3432</v>
      </c>
      <c r="C1555" s="32" t="s">
        <v>351</v>
      </c>
      <c r="D1555" s="33">
        <v>48.65</v>
      </c>
      <c r="E1555" s="33">
        <v>9.99</v>
      </c>
      <c r="F1555" s="33">
        <v>58.64</v>
      </c>
      <c r="G1555" s="6">
        <v>15</v>
      </c>
      <c r="H1555" s="35"/>
    </row>
    <row r="1556" spans="1:8" ht="30">
      <c r="A1556" s="30" t="s">
        <v>3433</v>
      </c>
      <c r="B1556" s="31" t="s">
        <v>3434</v>
      </c>
      <c r="C1556" s="32" t="s">
        <v>351</v>
      </c>
      <c r="D1556" s="33">
        <v>13428.24</v>
      </c>
      <c r="E1556" s="33"/>
      <c r="F1556" s="33">
        <v>13428.24</v>
      </c>
      <c r="G1556" s="6">
        <v>15</v>
      </c>
    </row>
    <row r="1557" spans="1:8" ht="30">
      <c r="A1557" s="30" t="s">
        <v>3435</v>
      </c>
      <c r="B1557" s="31" t="s">
        <v>3436</v>
      </c>
      <c r="C1557" s="32" t="s">
        <v>351</v>
      </c>
      <c r="D1557" s="33">
        <v>15687.34</v>
      </c>
      <c r="E1557" s="33"/>
      <c r="F1557" s="33">
        <v>15687.34</v>
      </c>
      <c r="G1557" s="6">
        <v>15</v>
      </c>
    </row>
    <row r="1558" spans="1:8" ht="30">
      <c r="A1558" s="30" t="s">
        <v>3437</v>
      </c>
      <c r="B1558" s="31" t="s">
        <v>3438</v>
      </c>
      <c r="C1558" s="32" t="s">
        <v>659</v>
      </c>
      <c r="D1558" s="33">
        <v>470.89</v>
      </c>
      <c r="E1558" s="33">
        <v>117.54</v>
      </c>
      <c r="F1558" s="33">
        <v>588.42999999999995</v>
      </c>
      <c r="G1558" s="6">
        <v>15</v>
      </c>
    </row>
    <row r="1559" spans="1:8" ht="30">
      <c r="A1559" s="30" t="s">
        <v>3439</v>
      </c>
      <c r="B1559" s="31" t="s">
        <v>3440</v>
      </c>
      <c r="C1559" s="32" t="s">
        <v>659</v>
      </c>
      <c r="D1559" s="33">
        <v>1185.79</v>
      </c>
      <c r="E1559" s="33">
        <v>235.08</v>
      </c>
      <c r="F1559" s="33">
        <v>1420.87</v>
      </c>
      <c r="G1559" s="6">
        <v>15</v>
      </c>
    </row>
    <row r="1560" spans="1:8" ht="45">
      <c r="A1560" s="30" t="s">
        <v>3441</v>
      </c>
      <c r="B1560" s="31" t="s">
        <v>3442</v>
      </c>
      <c r="C1560" s="32" t="s">
        <v>659</v>
      </c>
      <c r="D1560" s="33">
        <v>1227.01</v>
      </c>
      <c r="E1560" s="33">
        <v>235.08</v>
      </c>
      <c r="F1560" s="33">
        <v>1462.09</v>
      </c>
      <c r="G1560" s="6">
        <v>15</v>
      </c>
    </row>
    <row r="1561" spans="1:8" ht="45">
      <c r="A1561" s="30" t="s">
        <v>3443</v>
      </c>
      <c r="B1561" s="31" t="s">
        <v>3444</v>
      </c>
      <c r="C1561" s="32" t="s">
        <v>659</v>
      </c>
      <c r="D1561" s="33">
        <v>1311.23</v>
      </c>
      <c r="E1561" s="33">
        <v>235.08</v>
      </c>
      <c r="F1561" s="33">
        <v>1546.31</v>
      </c>
      <c r="G1561" s="6">
        <v>15</v>
      </c>
    </row>
    <row r="1562" spans="1:8" ht="30">
      <c r="A1562" s="30" t="s">
        <v>3445</v>
      </c>
      <c r="B1562" s="31" t="s">
        <v>3446</v>
      </c>
      <c r="C1562" s="32" t="s">
        <v>143</v>
      </c>
      <c r="D1562" s="33">
        <v>40.85</v>
      </c>
      <c r="E1562" s="33">
        <v>13.82</v>
      </c>
      <c r="F1562" s="33">
        <v>54.67</v>
      </c>
      <c r="G1562" s="6">
        <v>15</v>
      </c>
    </row>
    <row r="1563" spans="1:8">
      <c r="A1563" s="30" t="s">
        <v>3447</v>
      </c>
      <c r="B1563" s="31" t="s">
        <v>3448</v>
      </c>
      <c r="C1563" s="32"/>
      <c r="D1563" s="33"/>
      <c r="E1563" s="33"/>
      <c r="F1563" s="33"/>
    </row>
    <row r="1564" spans="1:8">
      <c r="A1564" s="30" t="s">
        <v>3449</v>
      </c>
      <c r="B1564" s="31" t="s">
        <v>3450</v>
      </c>
      <c r="C1564" s="32"/>
      <c r="D1564" s="33"/>
      <c r="E1564" s="33"/>
      <c r="F1564" s="33"/>
    </row>
    <row r="1565" spans="1:8">
      <c r="A1565" s="30" t="s">
        <v>3451</v>
      </c>
      <c r="B1565" s="31" t="s">
        <v>3452</v>
      </c>
      <c r="C1565" s="32" t="s">
        <v>143</v>
      </c>
      <c r="D1565" s="33">
        <v>6.43</v>
      </c>
      <c r="E1565" s="33">
        <v>17.87</v>
      </c>
      <c r="F1565" s="33">
        <v>24.3</v>
      </c>
      <c r="G1565" s="6">
        <v>15</v>
      </c>
    </row>
    <row r="1566" spans="1:8">
      <c r="A1566" s="30" t="s">
        <v>3453</v>
      </c>
      <c r="B1566" s="31" t="s">
        <v>3454</v>
      </c>
      <c r="C1566" s="32" t="s">
        <v>908</v>
      </c>
      <c r="D1566" s="33">
        <v>37.44</v>
      </c>
      <c r="E1566" s="33">
        <v>79.930000000000007</v>
      </c>
      <c r="F1566" s="33">
        <v>117.37</v>
      </c>
      <c r="G1566" s="6">
        <v>15</v>
      </c>
    </row>
    <row r="1567" spans="1:8">
      <c r="A1567" s="30" t="s">
        <v>3455</v>
      </c>
      <c r="B1567" s="31" t="s">
        <v>3456</v>
      </c>
      <c r="C1567" s="32" t="s">
        <v>143</v>
      </c>
      <c r="D1567" s="33">
        <v>8.61</v>
      </c>
      <c r="E1567" s="33">
        <v>17.87</v>
      </c>
      <c r="F1567" s="33">
        <v>26.48</v>
      </c>
      <c r="G1567" s="6">
        <v>15</v>
      </c>
    </row>
    <row r="1568" spans="1:8">
      <c r="A1568" s="30" t="s">
        <v>3457</v>
      </c>
      <c r="B1568" s="31" t="s">
        <v>3458</v>
      </c>
      <c r="C1568" s="32" t="s">
        <v>908</v>
      </c>
      <c r="D1568" s="33">
        <v>15.15</v>
      </c>
      <c r="E1568" s="33">
        <v>17.87</v>
      </c>
      <c r="F1568" s="33">
        <v>33.020000000000003</v>
      </c>
      <c r="G1568" s="6">
        <v>15</v>
      </c>
    </row>
    <row r="1569" spans="1:7">
      <c r="A1569" s="30" t="s">
        <v>3459</v>
      </c>
      <c r="B1569" s="31" t="s">
        <v>3460</v>
      </c>
      <c r="C1569" s="32" t="s">
        <v>908</v>
      </c>
      <c r="D1569" s="33">
        <v>9.86</v>
      </c>
      <c r="E1569" s="33">
        <v>17.87</v>
      </c>
      <c r="F1569" s="33">
        <v>27.73</v>
      </c>
      <c r="G1569" s="6">
        <v>15</v>
      </c>
    </row>
    <row r="1570" spans="1:7">
      <c r="A1570" s="30" t="s">
        <v>3461</v>
      </c>
      <c r="B1570" s="31" t="s">
        <v>3462</v>
      </c>
      <c r="C1570" s="32"/>
      <c r="D1570" s="33"/>
      <c r="E1570" s="33"/>
      <c r="F1570" s="33"/>
    </row>
    <row r="1571" spans="1:7" ht="30">
      <c r="A1571" s="30" t="s">
        <v>3463</v>
      </c>
      <c r="B1571" s="31" t="s">
        <v>3464</v>
      </c>
      <c r="C1571" s="32" t="s">
        <v>143</v>
      </c>
      <c r="D1571" s="33">
        <v>9.2200000000000006</v>
      </c>
      <c r="E1571" s="33">
        <v>15.1</v>
      </c>
      <c r="F1571" s="33">
        <v>24.32</v>
      </c>
      <c r="G1571" s="6">
        <v>15</v>
      </c>
    </row>
    <row r="1572" spans="1:7" ht="30">
      <c r="A1572" s="30" t="s">
        <v>3465</v>
      </c>
      <c r="B1572" s="31" t="s">
        <v>3466</v>
      </c>
      <c r="C1572" s="32" t="s">
        <v>143</v>
      </c>
      <c r="D1572" s="33">
        <v>12.98</v>
      </c>
      <c r="E1572" s="33">
        <v>15.1</v>
      </c>
      <c r="F1572" s="33">
        <v>28.08</v>
      </c>
      <c r="G1572" s="6">
        <v>15</v>
      </c>
    </row>
    <row r="1573" spans="1:7">
      <c r="A1573" s="30" t="s">
        <v>3467</v>
      </c>
      <c r="B1573" s="31" t="s">
        <v>3468</v>
      </c>
      <c r="C1573" s="32" t="s">
        <v>143</v>
      </c>
      <c r="D1573" s="33">
        <v>10.16</v>
      </c>
      <c r="E1573" s="33">
        <v>15.1</v>
      </c>
      <c r="F1573" s="33">
        <v>25.26</v>
      </c>
      <c r="G1573" s="6">
        <v>15</v>
      </c>
    </row>
    <row r="1574" spans="1:7" ht="30">
      <c r="A1574" s="30" t="s">
        <v>3469</v>
      </c>
      <c r="B1574" s="31" t="s">
        <v>3470</v>
      </c>
      <c r="C1574" s="32" t="s">
        <v>143</v>
      </c>
      <c r="D1574" s="33">
        <v>17.690000000000001</v>
      </c>
      <c r="E1574" s="33">
        <v>15.1</v>
      </c>
      <c r="F1574" s="33">
        <v>32.79</v>
      </c>
      <c r="G1574" s="6">
        <v>15</v>
      </c>
    </row>
    <row r="1575" spans="1:7">
      <c r="A1575" s="30" t="s">
        <v>3471</v>
      </c>
      <c r="B1575" s="31" t="s">
        <v>3472</v>
      </c>
      <c r="C1575" s="32"/>
      <c r="D1575" s="33"/>
      <c r="E1575" s="33"/>
      <c r="F1575" s="33"/>
    </row>
    <row r="1576" spans="1:7">
      <c r="A1576" s="30" t="s">
        <v>3473</v>
      </c>
      <c r="B1576" s="31" t="s">
        <v>3474</v>
      </c>
      <c r="C1576" s="32" t="s">
        <v>908</v>
      </c>
      <c r="D1576" s="33">
        <v>57.61</v>
      </c>
      <c r="E1576" s="33">
        <v>18.3</v>
      </c>
      <c r="F1576" s="33">
        <v>75.91</v>
      </c>
      <c r="G1576" s="6">
        <v>15</v>
      </c>
    </row>
    <row r="1577" spans="1:7">
      <c r="A1577" s="30" t="s">
        <v>3475</v>
      </c>
      <c r="B1577" s="31" t="s">
        <v>3476</v>
      </c>
      <c r="C1577" s="32"/>
      <c r="D1577" s="33"/>
      <c r="E1577" s="33"/>
      <c r="F1577" s="33"/>
    </row>
    <row r="1578" spans="1:7">
      <c r="A1578" s="30" t="s">
        <v>3477</v>
      </c>
      <c r="B1578" s="31" t="s">
        <v>3478</v>
      </c>
      <c r="C1578" s="32"/>
      <c r="D1578" s="33"/>
      <c r="E1578" s="33"/>
      <c r="F1578" s="33"/>
    </row>
    <row r="1579" spans="1:7" ht="30">
      <c r="A1579" s="30" t="s">
        <v>3479</v>
      </c>
      <c r="B1579" s="31" t="s">
        <v>3480</v>
      </c>
      <c r="C1579" s="32" t="s">
        <v>143</v>
      </c>
      <c r="D1579" s="33">
        <v>195.01</v>
      </c>
      <c r="E1579" s="33">
        <v>15.1</v>
      </c>
      <c r="F1579" s="33">
        <v>210.11</v>
      </c>
      <c r="G1579" s="6">
        <v>15</v>
      </c>
    </row>
    <row r="1580" spans="1:7" ht="30">
      <c r="A1580" s="30" t="s">
        <v>3481</v>
      </c>
      <c r="B1580" s="31" t="s">
        <v>3482</v>
      </c>
      <c r="C1580" s="32" t="s">
        <v>351</v>
      </c>
      <c r="D1580" s="33">
        <v>133.99</v>
      </c>
      <c r="E1580" s="33">
        <v>15.1</v>
      </c>
      <c r="F1580" s="33">
        <v>149.09</v>
      </c>
      <c r="G1580" s="6">
        <v>15</v>
      </c>
    </row>
    <row r="1581" spans="1:7" ht="30">
      <c r="A1581" s="30" t="s">
        <v>3483</v>
      </c>
      <c r="B1581" s="31" t="s">
        <v>3484</v>
      </c>
      <c r="C1581" s="32" t="s">
        <v>351</v>
      </c>
      <c r="D1581" s="33">
        <v>162.51</v>
      </c>
      <c r="E1581" s="33">
        <v>15.1</v>
      </c>
      <c r="F1581" s="33">
        <v>177.61</v>
      </c>
      <c r="G1581" s="6">
        <v>15</v>
      </c>
    </row>
    <row r="1582" spans="1:7" ht="30">
      <c r="A1582" s="30" t="s">
        <v>3485</v>
      </c>
      <c r="B1582" s="31" t="s">
        <v>3486</v>
      </c>
      <c r="C1582" s="32" t="s">
        <v>351</v>
      </c>
      <c r="D1582" s="33">
        <v>352.18</v>
      </c>
      <c r="E1582" s="33">
        <v>15.1</v>
      </c>
      <c r="F1582" s="33">
        <v>367.28</v>
      </c>
      <c r="G1582" s="6">
        <v>15</v>
      </c>
    </row>
    <row r="1583" spans="1:7" ht="45">
      <c r="A1583" s="30" t="s">
        <v>3487</v>
      </c>
      <c r="B1583" s="31" t="s">
        <v>3488</v>
      </c>
      <c r="C1583" s="32" t="s">
        <v>351</v>
      </c>
      <c r="D1583" s="33">
        <v>164.57</v>
      </c>
      <c r="E1583" s="33">
        <v>15.1</v>
      </c>
      <c r="F1583" s="33">
        <v>179.67</v>
      </c>
      <c r="G1583" s="6">
        <v>15</v>
      </c>
    </row>
    <row r="1584" spans="1:7" ht="45">
      <c r="A1584" s="30" t="s">
        <v>3489</v>
      </c>
      <c r="B1584" s="31" t="s">
        <v>3490</v>
      </c>
      <c r="C1584" s="32" t="s">
        <v>351</v>
      </c>
      <c r="D1584" s="33">
        <v>143.28</v>
      </c>
      <c r="E1584" s="33">
        <v>15.1</v>
      </c>
      <c r="F1584" s="33">
        <v>158.38</v>
      </c>
      <c r="G1584" s="6">
        <v>15</v>
      </c>
    </row>
    <row r="1585" spans="1:7" ht="45">
      <c r="A1585" s="30" t="s">
        <v>3491</v>
      </c>
      <c r="B1585" s="31" t="s">
        <v>3492</v>
      </c>
      <c r="C1585" s="32" t="s">
        <v>351</v>
      </c>
      <c r="D1585" s="33">
        <v>319.19</v>
      </c>
      <c r="E1585" s="33">
        <v>15.1</v>
      </c>
      <c r="F1585" s="33">
        <v>334.29</v>
      </c>
      <c r="G1585" s="6">
        <v>15</v>
      </c>
    </row>
    <row r="1586" spans="1:7" ht="30">
      <c r="A1586" s="30" t="s">
        <v>3493</v>
      </c>
      <c r="B1586" s="31" t="s">
        <v>3494</v>
      </c>
      <c r="C1586" s="32" t="s">
        <v>351</v>
      </c>
      <c r="D1586" s="33">
        <v>255.86</v>
      </c>
      <c r="E1586" s="33">
        <v>15.1</v>
      </c>
      <c r="F1586" s="33">
        <v>270.95999999999998</v>
      </c>
      <c r="G1586" s="6">
        <v>15</v>
      </c>
    </row>
    <row r="1587" spans="1:7" ht="30">
      <c r="A1587" s="30" t="s">
        <v>3495</v>
      </c>
      <c r="B1587" s="31" t="s">
        <v>3496</v>
      </c>
      <c r="C1587" s="32" t="s">
        <v>351</v>
      </c>
      <c r="D1587" s="33">
        <v>147.13999999999999</v>
      </c>
      <c r="E1587" s="33">
        <v>15.1</v>
      </c>
      <c r="F1587" s="33">
        <v>162.24</v>
      </c>
      <c r="G1587" s="6">
        <v>15</v>
      </c>
    </row>
    <row r="1588" spans="1:7" ht="30">
      <c r="A1588" s="30" t="s">
        <v>3497</v>
      </c>
      <c r="B1588" s="31" t="s">
        <v>3498</v>
      </c>
      <c r="C1588" s="32" t="s">
        <v>351</v>
      </c>
      <c r="D1588" s="33">
        <v>393.43</v>
      </c>
      <c r="E1588" s="33">
        <v>25.18</v>
      </c>
      <c r="F1588" s="33">
        <v>418.61</v>
      </c>
      <c r="G1588" s="6">
        <v>15</v>
      </c>
    </row>
    <row r="1589" spans="1:7">
      <c r="A1589" s="30" t="s">
        <v>3499</v>
      </c>
      <c r="B1589" s="31" t="s">
        <v>3500</v>
      </c>
      <c r="C1589" s="32"/>
      <c r="D1589" s="33"/>
      <c r="E1589" s="33"/>
      <c r="F1589" s="33"/>
    </row>
    <row r="1590" spans="1:7" ht="45">
      <c r="A1590" s="30" t="s">
        <v>3501</v>
      </c>
      <c r="B1590" s="31" t="s">
        <v>3502</v>
      </c>
      <c r="C1590" s="32" t="s">
        <v>351</v>
      </c>
      <c r="D1590" s="33">
        <v>2776.54</v>
      </c>
      <c r="E1590" s="33">
        <v>78.540000000000006</v>
      </c>
      <c r="F1590" s="33">
        <v>2855.08</v>
      </c>
      <c r="G1590" s="6">
        <v>15</v>
      </c>
    </row>
    <row r="1591" spans="1:7" ht="45">
      <c r="A1591" s="30" t="s">
        <v>3503</v>
      </c>
      <c r="B1591" s="31" t="s">
        <v>3504</v>
      </c>
      <c r="C1591" s="32" t="s">
        <v>351</v>
      </c>
      <c r="D1591" s="33">
        <v>3754.55</v>
      </c>
      <c r="E1591" s="33">
        <v>78.540000000000006</v>
      </c>
      <c r="F1591" s="33">
        <v>3833.09</v>
      </c>
      <c r="G1591" s="6">
        <v>15</v>
      </c>
    </row>
    <row r="1592" spans="1:7">
      <c r="A1592" s="30" t="s">
        <v>3505</v>
      </c>
      <c r="B1592" s="31" t="s">
        <v>3506</v>
      </c>
      <c r="C1592" s="32"/>
      <c r="D1592" s="33"/>
      <c r="E1592" s="33"/>
      <c r="F1592" s="33"/>
    </row>
    <row r="1593" spans="1:7" ht="45">
      <c r="A1593" s="30" t="s">
        <v>3507</v>
      </c>
      <c r="B1593" s="31" t="s">
        <v>3508</v>
      </c>
      <c r="C1593" s="32" t="s">
        <v>135</v>
      </c>
      <c r="D1593" s="33">
        <v>374.02</v>
      </c>
      <c r="E1593" s="33">
        <v>27.67</v>
      </c>
      <c r="F1593" s="33">
        <v>401.69</v>
      </c>
      <c r="G1593" s="6">
        <v>15</v>
      </c>
    </row>
    <row r="1594" spans="1:7" ht="30">
      <c r="A1594" s="30" t="s">
        <v>3509</v>
      </c>
      <c r="B1594" s="31" t="s">
        <v>3510</v>
      </c>
      <c r="C1594" s="32" t="s">
        <v>135</v>
      </c>
      <c r="D1594" s="33">
        <v>187.33</v>
      </c>
      <c r="E1594" s="33">
        <v>11.58</v>
      </c>
      <c r="F1594" s="33">
        <v>198.91</v>
      </c>
      <c r="G1594" s="6">
        <v>15</v>
      </c>
    </row>
    <row r="1595" spans="1:7" ht="30">
      <c r="A1595" s="30" t="s">
        <v>3511</v>
      </c>
      <c r="B1595" s="31" t="s">
        <v>3512</v>
      </c>
      <c r="C1595" s="32" t="s">
        <v>135</v>
      </c>
      <c r="D1595" s="33">
        <v>104.84</v>
      </c>
      <c r="E1595" s="33">
        <v>32.479999999999997</v>
      </c>
      <c r="F1595" s="33">
        <v>137.32</v>
      </c>
      <c r="G1595" s="6">
        <v>15</v>
      </c>
    </row>
    <row r="1596" spans="1:7" ht="30">
      <c r="A1596" s="30" t="s">
        <v>3513</v>
      </c>
      <c r="B1596" s="31" t="s">
        <v>3514</v>
      </c>
      <c r="C1596" s="32" t="s">
        <v>135</v>
      </c>
      <c r="D1596" s="33">
        <v>145.01</v>
      </c>
      <c r="E1596" s="33">
        <v>32.479999999999997</v>
      </c>
      <c r="F1596" s="33">
        <v>177.49</v>
      </c>
      <c r="G1596" s="6">
        <v>15</v>
      </c>
    </row>
    <row r="1597" spans="1:7" ht="30">
      <c r="A1597" s="30" t="s">
        <v>3515</v>
      </c>
      <c r="B1597" s="31" t="s">
        <v>3516</v>
      </c>
      <c r="C1597" s="32" t="s">
        <v>351</v>
      </c>
      <c r="D1597" s="33">
        <v>4.7</v>
      </c>
      <c r="E1597" s="33">
        <v>1.76</v>
      </c>
      <c r="F1597" s="33">
        <v>6.46</v>
      </c>
      <c r="G1597" s="6">
        <v>15</v>
      </c>
    </row>
    <row r="1598" spans="1:7" ht="30">
      <c r="A1598" s="30" t="s">
        <v>3517</v>
      </c>
      <c r="B1598" s="31" t="s">
        <v>3518</v>
      </c>
      <c r="C1598" s="32" t="s">
        <v>143</v>
      </c>
      <c r="D1598" s="33">
        <v>559.36</v>
      </c>
      <c r="E1598" s="33"/>
      <c r="F1598" s="33">
        <v>559.36</v>
      </c>
      <c r="G1598" s="6">
        <v>15</v>
      </c>
    </row>
    <row r="1599" spans="1:7" ht="30">
      <c r="A1599" s="30" t="s">
        <v>3519</v>
      </c>
      <c r="B1599" s="31" t="s">
        <v>3520</v>
      </c>
      <c r="C1599" s="32" t="s">
        <v>135</v>
      </c>
      <c r="D1599" s="33">
        <v>6.35</v>
      </c>
      <c r="E1599" s="33">
        <v>11.45</v>
      </c>
      <c r="F1599" s="33">
        <v>17.8</v>
      </c>
      <c r="G1599" s="6">
        <v>15</v>
      </c>
    </row>
    <row r="1600" spans="1:7" ht="30">
      <c r="A1600" s="30" t="s">
        <v>3521</v>
      </c>
      <c r="B1600" s="31" t="s">
        <v>3522</v>
      </c>
      <c r="C1600" s="32" t="s">
        <v>351</v>
      </c>
      <c r="D1600" s="33">
        <v>0.6</v>
      </c>
      <c r="E1600" s="33">
        <v>18.420000000000002</v>
      </c>
      <c r="F1600" s="33">
        <v>19.02</v>
      </c>
      <c r="G1600" s="6">
        <v>15</v>
      </c>
    </row>
    <row r="1601" spans="1:7" ht="30">
      <c r="A1601" s="30" t="s">
        <v>3523</v>
      </c>
      <c r="B1601" s="31" t="s">
        <v>3524</v>
      </c>
      <c r="C1601" s="32" t="s">
        <v>135</v>
      </c>
      <c r="D1601" s="33">
        <v>128.33000000000001</v>
      </c>
      <c r="E1601" s="33">
        <v>17.93</v>
      </c>
      <c r="F1601" s="33">
        <v>146.26</v>
      </c>
      <c r="G1601" s="6">
        <v>15</v>
      </c>
    </row>
    <row r="1602" spans="1:7">
      <c r="A1602" s="30" t="s">
        <v>3525</v>
      </c>
      <c r="B1602" s="31" t="s">
        <v>3526</v>
      </c>
      <c r="C1602" s="32"/>
      <c r="D1602" s="33"/>
      <c r="E1602" s="33"/>
      <c r="F1602" s="33"/>
    </row>
    <row r="1603" spans="1:7" ht="30">
      <c r="A1603" s="30" t="s">
        <v>3527</v>
      </c>
      <c r="B1603" s="31" t="s">
        <v>3528</v>
      </c>
      <c r="C1603" s="32" t="s">
        <v>351</v>
      </c>
      <c r="D1603" s="33">
        <v>10.89</v>
      </c>
      <c r="E1603" s="33">
        <v>1.76</v>
      </c>
      <c r="F1603" s="33">
        <v>12.65</v>
      </c>
      <c r="G1603" s="6">
        <v>15</v>
      </c>
    </row>
    <row r="1604" spans="1:7" ht="30">
      <c r="A1604" s="30" t="s">
        <v>3529</v>
      </c>
      <c r="B1604" s="31" t="s">
        <v>3530</v>
      </c>
      <c r="C1604" s="32" t="s">
        <v>351</v>
      </c>
      <c r="D1604" s="33">
        <v>11.04</v>
      </c>
      <c r="E1604" s="33">
        <v>1.76</v>
      </c>
      <c r="F1604" s="33">
        <v>12.8</v>
      </c>
      <c r="G1604" s="6">
        <v>15</v>
      </c>
    </row>
    <row r="1605" spans="1:7" ht="30">
      <c r="A1605" s="30" t="s">
        <v>3531</v>
      </c>
      <c r="B1605" s="31" t="s">
        <v>3532</v>
      </c>
      <c r="C1605" s="32" t="s">
        <v>143</v>
      </c>
      <c r="D1605" s="33">
        <v>42.63</v>
      </c>
      <c r="E1605" s="33">
        <v>27.92</v>
      </c>
      <c r="F1605" s="33">
        <v>70.55</v>
      </c>
      <c r="G1605" s="6">
        <v>15</v>
      </c>
    </row>
    <row r="1606" spans="1:7" ht="30">
      <c r="A1606" s="30" t="s">
        <v>3533</v>
      </c>
      <c r="B1606" s="31" t="s">
        <v>3534</v>
      </c>
      <c r="C1606" s="32" t="s">
        <v>659</v>
      </c>
      <c r="D1606" s="33">
        <v>256.70999999999998</v>
      </c>
      <c r="E1606" s="33">
        <v>27.92</v>
      </c>
      <c r="F1606" s="33">
        <v>284.63</v>
      </c>
      <c r="G1606" s="6">
        <v>15</v>
      </c>
    </row>
    <row r="1607" spans="1:7" ht="45">
      <c r="A1607" s="30" t="s">
        <v>3535</v>
      </c>
      <c r="B1607" s="31" t="s">
        <v>3536</v>
      </c>
      <c r="C1607" s="32" t="s">
        <v>659</v>
      </c>
      <c r="D1607" s="33">
        <v>670.49</v>
      </c>
      <c r="E1607" s="33">
        <v>27.92</v>
      </c>
      <c r="F1607" s="33">
        <v>698.41</v>
      </c>
      <c r="G1607" s="6">
        <v>15</v>
      </c>
    </row>
    <row r="1608" spans="1:7" ht="30">
      <c r="A1608" s="30" t="s">
        <v>3537</v>
      </c>
      <c r="B1608" s="31" t="s">
        <v>3538</v>
      </c>
      <c r="C1608" s="32" t="s">
        <v>351</v>
      </c>
      <c r="D1608" s="33">
        <v>32.44</v>
      </c>
      <c r="E1608" s="33">
        <v>4.54</v>
      </c>
      <c r="F1608" s="33">
        <v>36.979999999999997</v>
      </c>
      <c r="G1608" s="6">
        <v>15</v>
      </c>
    </row>
    <row r="1609" spans="1:7" ht="30">
      <c r="A1609" s="30" t="s">
        <v>3539</v>
      </c>
      <c r="B1609" s="31" t="s">
        <v>3540</v>
      </c>
      <c r="C1609" s="32" t="s">
        <v>351</v>
      </c>
      <c r="D1609" s="33">
        <v>834.2</v>
      </c>
      <c r="E1609" s="33">
        <v>5.68</v>
      </c>
      <c r="F1609" s="33">
        <v>839.88</v>
      </c>
      <c r="G1609" s="6">
        <v>15</v>
      </c>
    </row>
    <row r="1610" spans="1:7">
      <c r="A1610" s="30" t="s">
        <v>3541</v>
      </c>
      <c r="B1610" s="31" t="s">
        <v>3542</v>
      </c>
      <c r="C1610" s="32" t="s">
        <v>351</v>
      </c>
      <c r="D1610" s="33">
        <v>147.02000000000001</v>
      </c>
      <c r="E1610" s="33">
        <v>97.7</v>
      </c>
      <c r="F1610" s="33">
        <v>244.72</v>
      </c>
      <c r="G1610" s="6">
        <v>15</v>
      </c>
    </row>
    <row r="1611" spans="1:7" ht="30">
      <c r="A1611" s="30" t="s">
        <v>3543</v>
      </c>
      <c r="B1611" s="31" t="s">
        <v>3544</v>
      </c>
      <c r="C1611" s="32" t="s">
        <v>351</v>
      </c>
      <c r="D1611" s="33">
        <v>307.36</v>
      </c>
      <c r="E1611" s="33">
        <v>223.32</v>
      </c>
      <c r="F1611" s="33">
        <v>530.67999999999995</v>
      </c>
      <c r="G1611" s="6">
        <v>15</v>
      </c>
    </row>
    <row r="1612" spans="1:7" ht="30">
      <c r="A1612" s="30" t="s">
        <v>3545</v>
      </c>
      <c r="B1612" s="31" t="s">
        <v>3546</v>
      </c>
      <c r="C1612" s="32" t="s">
        <v>351</v>
      </c>
      <c r="D1612" s="33">
        <v>203.31</v>
      </c>
      <c r="E1612" s="33">
        <v>25.18</v>
      </c>
      <c r="F1612" s="33">
        <v>228.49</v>
      </c>
      <c r="G1612" s="6">
        <v>15</v>
      </c>
    </row>
    <row r="1613" spans="1:7" ht="30">
      <c r="A1613" s="30" t="s">
        <v>3547</v>
      </c>
      <c r="B1613" s="31" t="s">
        <v>3548</v>
      </c>
      <c r="C1613" s="32" t="s">
        <v>351</v>
      </c>
      <c r="D1613" s="33">
        <v>27.48</v>
      </c>
      <c r="E1613" s="33">
        <v>4.54</v>
      </c>
      <c r="F1613" s="33">
        <v>32.020000000000003</v>
      </c>
      <c r="G1613" s="6">
        <v>15</v>
      </c>
    </row>
    <row r="1614" spans="1:7">
      <c r="A1614" s="30" t="s">
        <v>3549</v>
      </c>
      <c r="B1614" s="31" t="s">
        <v>3550</v>
      </c>
      <c r="C1614" s="32"/>
      <c r="D1614" s="33"/>
      <c r="E1614" s="33"/>
      <c r="F1614" s="33"/>
    </row>
    <row r="1615" spans="1:7" ht="30">
      <c r="A1615" s="30" t="s">
        <v>3551</v>
      </c>
      <c r="B1615" s="31" t="s">
        <v>3552</v>
      </c>
      <c r="C1615" s="32" t="s">
        <v>351</v>
      </c>
      <c r="D1615" s="33">
        <v>773.18</v>
      </c>
      <c r="E1615" s="33">
        <v>5.68</v>
      </c>
      <c r="F1615" s="33">
        <v>778.86</v>
      </c>
      <c r="G1615" s="6">
        <v>15</v>
      </c>
    </row>
    <row r="1616" spans="1:7" ht="30">
      <c r="A1616" s="30" t="s">
        <v>3553</v>
      </c>
      <c r="B1616" s="31" t="s">
        <v>3554</v>
      </c>
      <c r="C1616" s="32" t="s">
        <v>351</v>
      </c>
      <c r="D1616" s="33">
        <v>1611.53</v>
      </c>
      <c r="E1616" s="33">
        <v>78.540000000000006</v>
      </c>
      <c r="F1616" s="33">
        <v>1690.07</v>
      </c>
      <c r="G1616" s="6">
        <v>15</v>
      </c>
    </row>
    <row r="1617" spans="1:7" ht="30">
      <c r="A1617" s="30" t="s">
        <v>3555</v>
      </c>
      <c r="B1617" s="31" t="s">
        <v>3556</v>
      </c>
      <c r="C1617" s="32" t="s">
        <v>351</v>
      </c>
      <c r="D1617" s="33">
        <v>2539.02</v>
      </c>
      <c r="E1617" s="33">
        <v>409.53</v>
      </c>
      <c r="F1617" s="33">
        <v>2948.55</v>
      </c>
      <c r="G1617" s="6">
        <v>15</v>
      </c>
    </row>
    <row r="1618" spans="1:7" ht="30">
      <c r="A1618" s="30" t="s">
        <v>3557</v>
      </c>
      <c r="B1618" s="31" t="s">
        <v>3558</v>
      </c>
      <c r="C1618" s="32" t="s">
        <v>351</v>
      </c>
      <c r="D1618" s="33">
        <v>1141.18</v>
      </c>
      <c r="E1618" s="33">
        <v>67.19</v>
      </c>
      <c r="F1618" s="33">
        <v>1208.3699999999999</v>
      </c>
      <c r="G1618" s="6">
        <v>15</v>
      </c>
    </row>
    <row r="1619" spans="1:7">
      <c r="A1619" s="30" t="s">
        <v>3559</v>
      </c>
      <c r="B1619" s="31" t="s">
        <v>3560</v>
      </c>
      <c r="C1619" s="32"/>
      <c r="D1619" s="33"/>
      <c r="E1619" s="33"/>
      <c r="F1619" s="33"/>
    </row>
    <row r="1620" spans="1:7" ht="45">
      <c r="A1620" s="30" t="s">
        <v>3561</v>
      </c>
      <c r="B1620" s="31" t="s">
        <v>3562</v>
      </c>
      <c r="C1620" s="32" t="s">
        <v>659</v>
      </c>
      <c r="D1620" s="33">
        <v>27263.48</v>
      </c>
      <c r="E1620" s="33"/>
      <c r="F1620" s="33">
        <v>27263.48</v>
      </c>
      <c r="G1620" s="6">
        <v>15</v>
      </c>
    </row>
    <row r="1621" spans="1:7" ht="45">
      <c r="A1621" s="30" t="s">
        <v>3563</v>
      </c>
      <c r="B1621" s="31" t="s">
        <v>3564</v>
      </c>
      <c r="C1621" s="32" t="s">
        <v>659</v>
      </c>
      <c r="D1621" s="33">
        <v>28100.36</v>
      </c>
      <c r="E1621" s="33"/>
      <c r="F1621" s="33">
        <v>28100.36</v>
      </c>
      <c r="G1621" s="6">
        <v>15</v>
      </c>
    </row>
    <row r="1622" spans="1:7" ht="30">
      <c r="A1622" s="30" t="s">
        <v>3565</v>
      </c>
      <c r="B1622" s="31" t="s">
        <v>3566</v>
      </c>
      <c r="C1622" s="32" t="s">
        <v>659</v>
      </c>
      <c r="D1622" s="33">
        <v>60180</v>
      </c>
      <c r="E1622" s="33"/>
      <c r="F1622" s="33">
        <v>60180</v>
      </c>
      <c r="G1622" s="6">
        <v>15</v>
      </c>
    </row>
    <row r="1623" spans="1:7">
      <c r="A1623" s="30" t="s">
        <v>3567</v>
      </c>
      <c r="B1623" s="31" t="s">
        <v>3568</v>
      </c>
      <c r="C1623" s="32"/>
      <c r="D1623" s="33"/>
      <c r="E1623" s="33"/>
      <c r="F1623" s="33"/>
    </row>
    <row r="1624" spans="1:7">
      <c r="A1624" s="30" t="s">
        <v>3569</v>
      </c>
      <c r="B1624" s="31" t="s">
        <v>3570</v>
      </c>
      <c r="C1624" s="32"/>
      <c r="D1624" s="33"/>
      <c r="E1624" s="33"/>
      <c r="F1624" s="33"/>
    </row>
    <row r="1625" spans="1:7">
      <c r="A1625" s="30" t="s">
        <v>3571</v>
      </c>
      <c r="B1625" s="31" t="s">
        <v>3572</v>
      </c>
      <c r="C1625" s="32" t="s">
        <v>135</v>
      </c>
      <c r="D1625" s="33">
        <v>17.809999999999999</v>
      </c>
      <c r="E1625" s="33">
        <v>4.54</v>
      </c>
      <c r="F1625" s="33">
        <v>22.35</v>
      </c>
      <c r="G1625" s="6">
        <v>15</v>
      </c>
    </row>
    <row r="1626" spans="1:7">
      <c r="A1626" s="30" t="s">
        <v>3573</v>
      </c>
      <c r="B1626" s="31" t="s">
        <v>3574</v>
      </c>
      <c r="C1626" s="32" t="s">
        <v>135</v>
      </c>
      <c r="D1626" s="33">
        <v>31.19</v>
      </c>
      <c r="E1626" s="33">
        <v>4.54</v>
      </c>
      <c r="F1626" s="33">
        <v>35.729999999999997</v>
      </c>
      <c r="G1626" s="6">
        <v>15</v>
      </c>
    </row>
    <row r="1627" spans="1:7">
      <c r="A1627" s="30" t="s">
        <v>3575</v>
      </c>
      <c r="B1627" s="31" t="s">
        <v>3576</v>
      </c>
      <c r="C1627" s="32" t="s">
        <v>482</v>
      </c>
      <c r="D1627" s="33">
        <v>666.05</v>
      </c>
      <c r="E1627" s="33">
        <v>63.59</v>
      </c>
      <c r="F1627" s="33">
        <v>729.64</v>
      </c>
      <c r="G1627" s="6">
        <v>15</v>
      </c>
    </row>
    <row r="1628" spans="1:7" ht="30">
      <c r="A1628" s="30" t="s">
        <v>3577</v>
      </c>
      <c r="B1628" s="31" t="s">
        <v>3578</v>
      </c>
      <c r="C1628" s="32" t="s">
        <v>135</v>
      </c>
      <c r="D1628" s="33">
        <v>175.69</v>
      </c>
      <c r="E1628" s="33">
        <v>8.36</v>
      </c>
      <c r="F1628" s="33">
        <v>184.05</v>
      </c>
      <c r="G1628" s="6">
        <v>15</v>
      </c>
    </row>
    <row r="1629" spans="1:7" ht="45">
      <c r="A1629" s="30" t="s">
        <v>3579</v>
      </c>
      <c r="B1629" s="31" t="s">
        <v>3580</v>
      </c>
      <c r="C1629" s="32" t="s">
        <v>135</v>
      </c>
      <c r="D1629" s="33">
        <v>20.149999999999999</v>
      </c>
      <c r="E1629" s="33">
        <v>12.34</v>
      </c>
      <c r="F1629" s="33">
        <v>32.49</v>
      </c>
      <c r="G1629" s="6">
        <v>15</v>
      </c>
    </row>
    <row r="1630" spans="1:7" ht="30">
      <c r="A1630" s="30" t="s">
        <v>3581</v>
      </c>
      <c r="B1630" s="31" t="s">
        <v>3582</v>
      </c>
      <c r="C1630" s="32" t="s">
        <v>135</v>
      </c>
      <c r="D1630" s="33">
        <v>83.03</v>
      </c>
      <c r="E1630" s="33"/>
      <c r="F1630" s="33">
        <v>83.03</v>
      </c>
      <c r="G1630" s="6">
        <v>15</v>
      </c>
    </row>
    <row r="1631" spans="1:7">
      <c r="A1631" s="30" t="s">
        <v>3583</v>
      </c>
      <c r="B1631" s="31" t="s">
        <v>3584</v>
      </c>
      <c r="C1631" s="32" t="s">
        <v>135</v>
      </c>
      <c r="D1631" s="33">
        <v>19.57</v>
      </c>
      <c r="E1631" s="33">
        <v>39.08</v>
      </c>
      <c r="F1631" s="33">
        <v>58.65</v>
      </c>
      <c r="G1631" s="6">
        <v>15</v>
      </c>
    </row>
    <row r="1632" spans="1:7" ht="30">
      <c r="A1632" s="30" t="s">
        <v>3585</v>
      </c>
      <c r="B1632" s="31" t="s">
        <v>3586</v>
      </c>
      <c r="C1632" s="32" t="s">
        <v>135</v>
      </c>
      <c r="D1632" s="33">
        <v>1397.54</v>
      </c>
      <c r="E1632" s="33"/>
      <c r="F1632" s="33">
        <v>1397.54</v>
      </c>
      <c r="G1632" s="6">
        <v>15</v>
      </c>
    </row>
    <row r="1633" spans="1:7" ht="30">
      <c r="A1633" s="30" t="s">
        <v>3587</v>
      </c>
      <c r="B1633" s="31" t="s">
        <v>3588</v>
      </c>
      <c r="C1633" s="32" t="s">
        <v>135</v>
      </c>
      <c r="D1633" s="33">
        <v>83.88</v>
      </c>
      <c r="E1633" s="33">
        <v>33.5</v>
      </c>
      <c r="F1633" s="33">
        <v>117.38</v>
      </c>
      <c r="G1633" s="6">
        <v>15</v>
      </c>
    </row>
    <row r="1634" spans="1:7" ht="45">
      <c r="A1634" s="30" t="s">
        <v>3589</v>
      </c>
      <c r="B1634" s="31" t="s">
        <v>3590</v>
      </c>
      <c r="C1634" s="32" t="s">
        <v>135</v>
      </c>
      <c r="D1634" s="33">
        <v>603.32000000000005</v>
      </c>
      <c r="E1634" s="33"/>
      <c r="F1634" s="33">
        <v>603.32000000000005</v>
      </c>
      <c r="G1634" s="6">
        <v>15</v>
      </c>
    </row>
    <row r="1635" spans="1:7">
      <c r="A1635" s="30" t="s">
        <v>3591</v>
      </c>
      <c r="B1635" s="31" t="s">
        <v>3592</v>
      </c>
      <c r="C1635" s="32"/>
      <c r="D1635" s="33"/>
      <c r="E1635" s="33"/>
      <c r="F1635" s="33"/>
    </row>
    <row r="1636" spans="1:7">
      <c r="A1636" s="30" t="s">
        <v>3593</v>
      </c>
      <c r="B1636" s="31" t="s">
        <v>3594</v>
      </c>
      <c r="C1636" s="32" t="s">
        <v>143</v>
      </c>
      <c r="D1636" s="33">
        <v>1.43</v>
      </c>
      <c r="E1636" s="33">
        <v>8.2799999999999994</v>
      </c>
      <c r="F1636" s="33">
        <v>9.7100000000000009</v>
      </c>
      <c r="G1636" s="6">
        <v>15</v>
      </c>
    </row>
    <row r="1637" spans="1:7">
      <c r="A1637" s="30" t="s">
        <v>3595</v>
      </c>
      <c r="B1637" s="31" t="s">
        <v>3596</v>
      </c>
      <c r="C1637" s="32" t="s">
        <v>143</v>
      </c>
      <c r="D1637" s="33">
        <v>74.42</v>
      </c>
      <c r="E1637" s="33">
        <v>8.2799999999999994</v>
      </c>
      <c r="F1637" s="33">
        <v>82.7</v>
      </c>
      <c r="G1637" s="6">
        <v>15</v>
      </c>
    </row>
    <row r="1638" spans="1:7" ht="30">
      <c r="A1638" s="30" t="s">
        <v>3597</v>
      </c>
      <c r="B1638" s="31" t="s">
        <v>3598</v>
      </c>
      <c r="C1638" s="32" t="s">
        <v>143</v>
      </c>
      <c r="D1638" s="33">
        <v>9.11</v>
      </c>
      <c r="E1638" s="33">
        <v>3.46</v>
      </c>
      <c r="F1638" s="33">
        <v>12.57</v>
      </c>
      <c r="G1638" s="6">
        <v>15</v>
      </c>
    </row>
    <row r="1639" spans="1:7">
      <c r="A1639" s="30" t="s">
        <v>3599</v>
      </c>
      <c r="B1639" s="31" t="s">
        <v>3600</v>
      </c>
      <c r="C1639" s="32" t="s">
        <v>3601</v>
      </c>
      <c r="D1639" s="33">
        <v>0.15</v>
      </c>
      <c r="E1639" s="33">
        <v>7.0000000000000007E-2</v>
      </c>
      <c r="F1639" s="33">
        <v>0.22</v>
      </c>
      <c r="G1639" s="6">
        <v>15</v>
      </c>
    </row>
    <row r="1640" spans="1:7">
      <c r="A1640" s="30" t="s">
        <v>3602</v>
      </c>
      <c r="B1640" s="31" t="s">
        <v>3603</v>
      </c>
      <c r="C1640" s="32" t="s">
        <v>143</v>
      </c>
      <c r="D1640" s="33">
        <v>6.79</v>
      </c>
      <c r="E1640" s="33">
        <v>5.53</v>
      </c>
      <c r="F1640" s="33">
        <v>12.32</v>
      </c>
      <c r="G1640" s="6">
        <v>15</v>
      </c>
    </row>
    <row r="1641" spans="1:7">
      <c r="A1641" s="30" t="s">
        <v>3604</v>
      </c>
      <c r="B1641" s="31" t="s">
        <v>3605</v>
      </c>
      <c r="C1641" s="32" t="s">
        <v>3601</v>
      </c>
      <c r="D1641" s="33">
        <v>0.16</v>
      </c>
      <c r="E1641" s="33">
        <v>0.14000000000000001</v>
      </c>
      <c r="F1641" s="33">
        <v>0.3</v>
      </c>
      <c r="G1641" s="6">
        <v>15</v>
      </c>
    </row>
    <row r="1642" spans="1:7" ht="30">
      <c r="A1642" s="30" t="s">
        <v>3606</v>
      </c>
      <c r="B1642" s="31" t="s">
        <v>3607</v>
      </c>
      <c r="C1642" s="32" t="s">
        <v>143</v>
      </c>
      <c r="D1642" s="33">
        <v>7.4</v>
      </c>
      <c r="E1642" s="33">
        <v>0.1</v>
      </c>
      <c r="F1642" s="33">
        <v>7.5</v>
      </c>
      <c r="G1642" s="6">
        <v>15</v>
      </c>
    </row>
    <row r="1643" spans="1:7" ht="45">
      <c r="A1643" s="30" t="s">
        <v>3608</v>
      </c>
      <c r="B1643" s="31" t="s">
        <v>3609</v>
      </c>
      <c r="C1643" s="32" t="s">
        <v>143</v>
      </c>
      <c r="D1643" s="33">
        <v>242.24</v>
      </c>
      <c r="E1643" s="33">
        <v>5.03</v>
      </c>
      <c r="F1643" s="33">
        <v>247.27</v>
      </c>
      <c r="G1643" s="6">
        <v>15</v>
      </c>
    </row>
    <row r="1644" spans="1:7" ht="45">
      <c r="A1644" s="30" t="s">
        <v>3610</v>
      </c>
      <c r="B1644" s="31" t="s">
        <v>3611</v>
      </c>
      <c r="C1644" s="32" t="s">
        <v>143</v>
      </c>
      <c r="D1644" s="33">
        <v>289.24</v>
      </c>
      <c r="E1644" s="33">
        <v>5.03</v>
      </c>
      <c r="F1644" s="33">
        <v>294.27</v>
      </c>
      <c r="G1644" s="6">
        <v>15</v>
      </c>
    </row>
    <row r="1645" spans="1:7" ht="45">
      <c r="A1645" s="30" t="s">
        <v>3612</v>
      </c>
      <c r="B1645" s="31" t="s">
        <v>3613</v>
      </c>
      <c r="C1645" s="32" t="s">
        <v>143</v>
      </c>
      <c r="D1645" s="33">
        <v>113.37</v>
      </c>
      <c r="E1645" s="33">
        <v>5.03</v>
      </c>
      <c r="F1645" s="33">
        <v>118.4</v>
      </c>
      <c r="G1645" s="6">
        <v>15</v>
      </c>
    </row>
    <row r="1646" spans="1:7" ht="45">
      <c r="A1646" s="30" t="s">
        <v>3614</v>
      </c>
      <c r="B1646" s="31" t="s">
        <v>3615</v>
      </c>
      <c r="C1646" s="32" t="s">
        <v>143</v>
      </c>
      <c r="D1646" s="33">
        <v>107.68</v>
      </c>
      <c r="E1646" s="33">
        <v>5.03</v>
      </c>
      <c r="F1646" s="33">
        <v>112.71</v>
      </c>
      <c r="G1646" s="6">
        <v>15</v>
      </c>
    </row>
    <row r="1647" spans="1:7">
      <c r="A1647" s="30" t="s">
        <v>3616</v>
      </c>
      <c r="B1647" s="31" t="s">
        <v>3617</v>
      </c>
      <c r="C1647" s="32"/>
      <c r="D1647" s="33"/>
      <c r="E1647" s="33"/>
      <c r="F1647" s="33"/>
    </row>
    <row r="1648" spans="1:7" ht="30">
      <c r="A1648" s="30" t="s">
        <v>3618</v>
      </c>
      <c r="B1648" s="31" t="s">
        <v>3619</v>
      </c>
      <c r="C1648" s="32" t="s">
        <v>135</v>
      </c>
      <c r="D1648" s="33">
        <v>7.81</v>
      </c>
      <c r="E1648" s="33">
        <v>3.41</v>
      </c>
      <c r="F1648" s="33">
        <v>11.22</v>
      </c>
      <c r="G1648" s="6">
        <v>15</v>
      </c>
    </row>
    <row r="1649" spans="1:7" ht="30">
      <c r="A1649" s="30" t="s">
        <v>3620</v>
      </c>
      <c r="B1649" s="31" t="s">
        <v>3621</v>
      </c>
      <c r="C1649" s="32" t="s">
        <v>135</v>
      </c>
      <c r="D1649" s="33">
        <v>26.03</v>
      </c>
      <c r="E1649" s="33">
        <v>3.41</v>
      </c>
      <c r="F1649" s="33">
        <v>29.44</v>
      </c>
      <c r="G1649" s="6">
        <v>15</v>
      </c>
    </row>
    <row r="1650" spans="1:7" ht="30">
      <c r="A1650" s="30" t="s">
        <v>3622</v>
      </c>
      <c r="B1650" s="31" t="s">
        <v>3623</v>
      </c>
      <c r="C1650" s="32" t="s">
        <v>143</v>
      </c>
      <c r="D1650" s="33">
        <v>48.85</v>
      </c>
      <c r="E1650" s="33">
        <v>23.39</v>
      </c>
      <c r="F1650" s="33">
        <v>72.239999999999995</v>
      </c>
      <c r="G1650" s="6">
        <v>15</v>
      </c>
    </row>
    <row r="1651" spans="1:7" ht="30">
      <c r="A1651" s="30" t="s">
        <v>3624</v>
      </c>
      <c r="B1651" s="31" t="s">
        <v>3625</v>
      </c>
      <c r="C1651" s="32" t="s">
        <v>143</v>
      </c>
      <c r="D1651" s="33">
        <v>95.87</v>
      </c>
      <c r="E1651" s="33">
        <v>23.39</v>
      </c>
      <c r="F1651" s="33">
        <v>119.26</v>
      </c>
      <c r="G1651" s="6">
        <v>15</v>
      </c>
    </row>
    <row r="1652" spans="1:7" ht="30">
      <c r="A1652" s="30" t="s">
        <v>3626</v>
      </c>
      <c r="B1652" s="31" t="s">
        <v>3627</v>
      </c>
      <c r="C1652" s="32" t="s">
        <v>143</v>
      </c>
      <c r="D1652" s="33">
        <v>172.9</v>
      </c>
      <c r="E1652" s="33"/>
      <c r="F1652" s="33">
        <v>172.9</v>
      </c>
      <c r="G1652" s="6">
        <v>15</v>
      </c>
    </row>
    <row r="1653" spans="1:7" ht="30">
      <c r="A1653" s="30" t="s">
        <v>3628</v>
      </c>
      <c r="B1653" s="31" t="s">
        <v>3629</v>
      </c>
      <c r="C1653" s="32" t="s">
        <v>143</v>
      </c>
      <c r="D1653" s="33">
        <v>399.7</v>
      </c>
      <c r="E1653" s="33"/>
      <c r="F1653" s="33">
        <v>399.7</v>
      </c>
      <c r="G1653" s="6">
        <v>15</v>
      </c>
    </row>
    <row r="1654" spans="1:7" ht="30">
      <c r="A1654" s="30" t="s">
        <v>3630</v>
      </c>
      <c r="B1654" s="31" t="s">
        <v>3631</v>
      </c>
      <c r="C1654" s="32" t="s">
        <v>143</v>
      </c>
      <c r="D1654" s="33">
        <v>901.58</v>
      </c>
      <c r="E1654" s="33">
        <v>11.36</v>
      </c>
      <c r="F1654" s="33">
        <v>912.94</v>
      </c>
      <c r="G1654" s="6">
        <v>15</v>
      </c>
    </row>
    <row r="1655" spans="1:7" ht="30">
      <c r="A1655" s="30" t="s">
        <v>3632</v>
      </c>
      <c r="B1655" s="31" t="s">
        <v>3633</v>
      </c>
      <c r="C1655" s="32" t="s">
        <v>143</v>
      </c>
      <c r="D1655" s="33">
        <v>1215.8399999999999</v>
      </c>
      <c r="E1655" s="33">
        <v>11.36</v>
      </c>
      <c r="F1655" s="33">
        <v>1227.2</v>
      </c>
      <c r="G1655" s="6">
        <v>15</v>
      </c>
    </row>
    <row r="1656" spans="1:7">
      <c r="A1656" s="30" t="s">
        <v>3634</v>
      </c>
      <c r="B1656" s="31" t="s">
        <v>3635</v>
      </c>
      <c r="C1656" s="32" t="s">
        <v>143</v>
      </c>
      <c r="D1656" s="33">
        <v>176.87</v>
      </c>
      <c r="E1656" s="33"/>
      <c r="F1656" s="33">
        <v>176.87</v>
      </c>
      <c r="G1656" s="6">
        <v>15</v>
      </c>
    </row>
    <row r="1657" spans="1:7">
      <c r="A1657" s="30" t="s">
        <v>3636</v>
      </c>
      <c r="B1657" s="31" t="s">
        <v>3637</v>
      </c>
      <c r="C1657" s="32"/>
      <c r="D1657" s="33"/>
      <c r="E1657" s="33"/>
      <c r="F1657" s="33"/>
    </row>
    <row r="1658" spans="1:7">
      <c r="A1658" s="30" t="s">
        <v>3638</v>
      </c>
      <c r="B1658" s="31" t="s">
        <v>3639</v>
      </c>
      <c r="C1658" s="32" t="s">
        <v>908</v>
      </c>
      <c r="D1658" s="33">
        <v>10.15</v>
      </c>
      <c r="E1658" s="33">
        <v>15.1</v>
      </c>
      <c r="F1658" s="33">
        <v>25.25</v>
      </c>
      <c r="G1658" s="6">
        <v>15</v>
      </c>
    </row>
    <row r="1659" spans="1:7">
      <c r="A1659" s="30" t="s">
        <v>3640</v>
      </c>
      <c r="B1659" s="31" t="s">
        <v>3641</v>
      </c>
      <c r="C1659" s="32" t="s">
        <v>3642</v>
      </c>
      <c r="D1659" s="33">
        <v>196.21</v>
      </c>
      <c r="E1659" s="33">
        <v>10.07</v>
      </c>
      <c r="F1659" s="33">
        <v>206.28</v>
      </c>
      <c r="G1659" s="6">
        <v>15</v>
      </c>
    </row>
    <row r="1660" spans="1:7">
      <c r="A1660" s="30" t="s">
        <v>3643</v>
      </c>
      <c r="B1660" s="31" t="s">
        <v>3644</v>
      </c>
      <c r="C1660" s="32"/>
      <c r="D1660" s="33"/>
      <c r="E1660" s="33"/>
      <c r="F1660" s="33"/>
    </row>
    <row r="1661" spans="1:7" ht="30">
      <c r="A1661" s="30" t="s">
        <v>3645</v>
      </c>
      <c r="B1661" s="31" t="s">
        <v>3646</v>
      </c>
      <c r="C1661" s="32" t="s">
        <v>143</v>
      </c>
      <c r="D1661" s="33">
        <v>4.97</v>
      </c>
      <c r="E1661" s="33">
        <v>3.07</v>
      </c>
      <c r="F1661" s="33">
        <v>8.0399999999999991</v>
      </c>
      <c r="G1661" s="6">
        <v>15</v>
      </c>
    </row>
    <row r="1662" spans="1:7" ht="30">
      <c r="A1662" s="30" t="s">
        <v>3647</v>
      </c>
      <c r="B1662" s="31" t="s">
        <v>3648</v>
      </c>
      <c r="C1662" s="32" t="s">
        <v>143</v>
      </c>
      <c r="D1662" s="33">
        <v>9.9700000000000006</v>
      </c>
      <c r="E1662" s="33">
        <v>6.13</v>
      </c>
      <c r="F1662" s="33">
        <v>16.100000000000001</v>
      </c>
      <c r="G1662" s="6">
        <v>15</v>
      </c>
    </row>
    <row r="1663" spans="1:7" ht="30">
      <c r="A1663" s="30" t="s">
        <v>3649</v>
      </c>
      <c r="B1663" s="31" t="s">
        <v>3650</v>
      </c>
      <c r="C1663" s="32" t="s">
        <v>143</v>
      </c>
      <c r="D1663" s="33">
        <v>14.96</v>
      </c>
      <c r="E1663" s="33">
        <v>9.1999999999999993</v>
      </c>
      <c r="F1663" s="33">
        <v>24.16</v>
      </c>
      <c r="G1663" s="6">
        <v>15</v>
      </c>
    </row>
    <row r="1664" spans="1:7" ht="30">
      <c r="A1664" s="30" t="s">
        <v>3651</v>
      </c>
      <c r="B1664" s="31" t="s">
        <v>3652</v>
      </c>
      <c r="C1664" s="32" t="s">
        <v>143</v>
      </c>
      <c r="D1664" s="33">
        <v>19.95</v>
      </c>
      <c r="E1664" s="33">
        <v>12.27</v>
      </c>
      <c r="F1664" s="33">
        <v>32.22</v>
      </c>
      <c r="G1664" s="6">
        <v>15</v>
      </c>
    </row>
    <row r="1665" spans="1:7" ht="30">
      <c r="A1665" s="30" t="s">
        <v>3653</v>
      </c>
      <c r="B1665" s="31" t="s">
        <v>3654</v>
      </c>
      <c r="C1665" s="32" t="s">
        <v>143</v>
      </c>
      <c r="D1665" s="33">
        <v>29.95</v>
      </c>
      <c r="E1665" s="33">
        <v>18.41</v>
      </c>
      <c r="F1665" s="33">
        <v>48.36</v>
      </c>
      <c r="G1665" s="6">
        <v>15</v>
      </c>
    </row>
    <row r="1666" spans="1:7" ht="30">
      <c r="A1666" s="30" t="s">
        <v>3655</v>
      </c>
      <c r="B1666" s="31" t="s">
        <v>3656</v>
      </c>
      <c r="C1666" s="32" t="s">
        <v>143</v>
      </c>
      <c r="D1666" s="33">
        <v>29.35</v>
      </c>
      <c r="E1666" s="33">
        <v>1.89</v>
      </c>
      <c r="F1666" s="33">
        <v>31.24</v>
      </c>
      <c r="G1666" s="6">
        <v>15</v>
      </c>
    </row>
    <row r="1667" spans="1:7" ht="30">
      <c r="A1667" s="30" t="s">
        <v>3657</v>
      </c>
      <c r="B1667" s="31" t="s">
        <v>3658</v>
      </c>
      <c r="C1667" s="32" t="s">
        <v>143</v>
      </c>
      <c r="D1667" s="33">
        <v>52.18</v>
      </c>
      <c r="E1667" s="33">
        <v>2.65</v>
      </c>
      <c r="F1667" s="33">
        <v>54.83</v>
      </c>
      <c r="G1667" s="6">
        <v>15</v>
      </c>
    </row>
    <row r="1668" spans="1:7" ht="30">
      <c r="A1668" s="30" t="s">
        <v>3659</v>
      </c>
      <c r="B1668" s="31" t="s">
        <v>3660</v>
      </c>
      <c r="C1668" s="32" t="s">
        <v>143</v>
      </c>
      <c r="D1668" s="33">
        <v>74.42</v>
      </c>
      <c r="E1668" s="33">
        <v>3.41</v>
      </c>
      <c r="F1668" s="33">
        <v>77.83</v>
      </c>
      <c r="G1668" s="6">
        <v>15</v>
      </c>
    </row>
    <row r="1669" spans="1:7">
      <c r="A1669" s="30" t="s">
        <v>3661</v>
      </c>
      <c r="B1669" s="31" t="s">
        <v>3662</v>
      </c>
      <c r="C1669" s="32"/>
      <c r="D1669" s="33"/>
      <c r="E1669" s="33"/>
      <c r="F1669" s="33"/>
    </row>
    <row r="1670" spans="1:7">
      <c r="A1670" s="30" t="s">
        <v>3663</v>
      </c>
      <c r="B1670" s="31" t="s">
        <v>3664</v>
      </c>
      <c r="C1670" s="32" t="s">
        <v>135</v>
      </c>
      <c r="D1670" s="33">
        <v>32.840000000000003</v>
      </c>
      <c r="E1670" s="33">
        <v>12.84</v>
      </c>
      <c r="F1670" s="33">
        <v>45.68</v>
      </c>
      <c r="G1670" s="6">
        <v>15</v>
      </c>
    </row>
    <row r="1671" spans="1:7" ht="30">
      <c r="A1671" s="30" t="s">
        <v>3665</v>
      </c>
      <c r="B1671" s="31" t="s">
        <v>3666</v>
      </c>
      <c r="C1671" s="32" t="s">
        <v>143</v>
      </c>
      <c r="D1671" s="33">
        <v>1.76</v>
      </c>
      <c r="E1671" s="33">
        <v>12.84</v>
      </c>
      <c r="F1671" s="33">
        <v>14.6</v>
      </c>
      <c r="G1671" s="6">
        <v>15</v>
      </c>
    </row>
    <row r="1672" spans="1:7" ht="30">
      <c r="A1672" s="30" t="s">
        <v>3667</v>
      </c>
      <c r="B1672" s="31" t="s">
        <v>3668</v>
      </c>
      <c r="C1672" s="32" t="s">
        <v>143</v>
      </c>
      <c r="D1672" s="33">
        <v>2.67</v>
      </c>
      <c r="E1672" s="33">
        <v>12.84</v>
      </c>
      <c r="F1672" s="33">
        <v>15.51</v>
      </c>
      <c r="G1672" s="6">
        <v>15</v>
      </c>
    </row>
    <row r="1673" spans="1:7" ht="30">
      <c r="A1673" s="30" t="s">
        <v>3669</v>
      </c>
      <c r="B1673" s="31" t="s">
        <v>3670</v>
      </c>
      <c r="C1673" s="32" t="s">
        <v>143</v>
      </c>
      <c r="D1673" s="33">
        <v>3.15</v>
      </c>
      <c r="E1673" s="33">
        <v>12.84</v>
      </c>
      <c r="F1673" s="33">
        <v>15.99</v>
      </c>
      <c r="G1673" s="6">
        <v>15</v>
      </c>
    </row>
    <row r="1674" spans="1:7" ht="30">
      <c r="A1674" s="30" t="s">
        <v>3671</v>
      </c>
      <c r="B1674" s="31" t="s">
        <v>3672</v>
      </c>
      <c r="C1674" s="32" t="s">
        <v>143</v>
      </c>
      <c r="D1674" s="33">
        <v>3.8</v>
      </c>
      <c r="E1674" s="33">
        <v>12.84</v>
      </c>
      <c r="F1674" s="33">
        <v>16.64</v>
      </c>
      <c r="G1674" s="6">
        <v>15</v>
      </c>
    </row>
    <row r="1675" spans="1:7" ht="30">
      <c r="A1675" s="30" t="s">
        <v>3673</v>
      </c>
      <c r="B1675" s="31" t="s">
        <v>3674</v>
      </c>
      <c r="C1675" s="32" t="s">
        <v>143</v>
      </c>
      <c r="D1675" s="33">
        <v>5.31</v>
      </c>
      <c r="E1675" s="33">
        <v>12.84</v>
      </c>
      <c r="F1675" s="33">
        <v>18.149999999999999</v>
      </c>
      <c r="G1675" s="6">
        <v>15</v>
      </c>
    </row>
    <row r="1676" spans="1:7" ht="30">
      <c r="A1676" s="30" t="s">
        <v>3675</v>
      </c>
      <c r="B1676" s="31" t="s">
        <v>3676</v>
      </c>
      <c r="C1676" s="32" t="s">
        <v>143</v>
      </c>
      <c r="D1676" s="33">
        <v>9.69</v>
      </c>
      <c r="E1676" s="33">
        <v>12.84</v>
      </c>
      <c r="F1676" s="33">
        <v>22.53</v>
      </c>
      <c r="G1676" s="6">
        <v>15</v>
      </c>
    </row>
    <row r="1677" spans="1:7" ht="30">
      <c r="A1677" s="30" t="s">
        <v>3677</v>
      </c>
      <c r="B1677" s="31" t="s">
        <v>3678</v>
      </c>
      <c r="C1677" s="32" t="s">
        <v>143</v>
      </c>
      <c r="D1677" s="33">
        <v>6.97</v>
      </c>
      <c r="E1677" s="33">
        <v>12.84</v>
      </c>
      <c r="F1677" s="33">
        <v>19.809999999999999</v>
      </c>
      <c r="G1677" s="6">
        <v>15</v>
      </c>
    </row>
    <row r="1678" spans="1:7" ht="30">
      <c r="A1678" s="30" t="s">
        <v>3679</v>
      </c>
      <c r="B1678" s="31" t="s">
        <v>3680</v>
      </c>
      <c r="C1678" s="32" t="s">
        <v>143</v>
      </c>
      <c r="D1678" s="33">
        <v>7.67</v>
      </c>
      <c r="E1678" s="33">
        <v>12.84</v>
      </c>
      <c r="F1678" s="33">
        <v>20.51</v>
      </c>
      <c r="G1678" s="6">
        <v>15</v>
      </c>
    </row>
    <row r="1679" spans="1:7" ht="30">
      <c r="A1679" s="30" t="s">
        <v>3681</v>
      </c>
      <c r="B1679" s="31" t="s">
        <v>3682</v>
      </c>
      <c r="C1679" s="32" t="s">
        <v>143</v>
      </c>
      <c r="D1679" s="33">
        <v>8.26</v>
      </c>
      <c r="E1679" s="33">
        <v>12.84</v>
      </c>
      <c r="F1679" s="33">
        <v>21.1</v>
      </c>
      <c r="G1679" s="6">
        <v>15</v>
      </c>
    </row>
    <row r="1680" spans="1:7" ht="30">
      <c r="A1680" s="30" t="s">
        <v>3683</v>
      </c>
      <c r="B1680" s="31" t="s">
        <v>3684</v>
      </c>
      <c r="C1680" s="32" t="s">
        <v>143</v>
      </c>
      <c r="D1680" s="33">
        <v>9.4499999999999993</v>
      </c>
      <c r="E1680" s="33">
        <v>12.84</v>
      </c>
      <c r="F1680" s="33">
        <v>22.29</v>
      </c>
      <c r="G1680" s="6">
        <v>15</v>
      </c>
    </row>
    <row r="1681" spans="1:7" ht="30">
      <c r="A1681" s="30" t="s">
        <v>3685</v>
      </c>
      <c r="B1681" s="31" t="s">
        <v>3686</v>
      </c>
      <c r="C1681" s="32" t="s">
        <v>143</v>
      </c>
      <c r="D1681" s="33">
        <v>20.56</v>
      </c>
      <c r="E1681" s="33">
        <v>12.84</v>
      </c>
      <c r="F1681" s="33">
        <v>33.4</v>
      </c>
      <c r="G1681" s="6">
        <v>15</v>
      </c>
    </row>
    <row r="1682" spans="1:7" ht="30">
      <c r="A1682" s="30" t="s">
        <v>3687</v>
      </c>
      <c r="B1682" s="31" t="s">
        <v>3688</v>
      </c>
      <c r="C1682" s="32" t="s">
        <v>143</v>
      </c>
      <c r="D1682" s="33">
        <v>23.64</v>
      </c>
      <c r="E1682" s="33">
        <v>12.84</v>
      </c>
      <c r="F1682" s="33">
        <v>36.479999999999997</v>
      </c>
      <c r="G1682" s="6">
        <v>15</v>
      </c>
    </row>
    <row r="1683" spans="1:7" ht="30">
      <c r="A1683" s="30" t="s">
        <v>3689</v>
      </c>
      <c r="B1683" s="31" t="s">
        <v>3690</v>
      </c>
      <c r="C1683" s="32" t="s">
        <v>143</v>
      </c>
      <c r="D1683" s="33">
        <v>26.52</v>
      </c>
      <c r="E1683" s="33">
        <v>12.84</v>
      </c>
      <c r="F1683" s="33">
        <v>39.36</v>
      </c>
      <c r="G1683" s="6">
        <v>15</v>
      </c>
    </row>
    <row r="1684" spans="1:7" ht="30">
      <c r="A1684" s="30" t="s">
        <v>3691</v>
      </c>
      <c r="B1684" s="31" t="s">
        <v>3692</v>
      </c>
      <c r="C1684" s="32" t="s">
        <v>143</v>
      </c>
      <c r="D1684" s="33">
        <v>32.299999999999997</v>
      </c>
      <c r="E1684" s="33">
        <v>12.84</v>
      </c>
      <c r="F1684" s="33">
        <v>45.14</v>
      </c>
      <c r="G1684" s="6">
        <v>15</v>
      </c>
    </row>
    <row r="1685" spans="1:7" ht="30">
      <c r="A1685" s="30" t="s">
        <v>3693</v>
      </c>
      <c r="B1685" s="31" t="s">
        <v>3694</v>
      </c>
      <c r="C1685" s="32" t="s">
        <v>143</v>
      </c>
      <c r="D1685" s="33">
        <v>34.14</v>
      </c>
      <c r="E1685" s="33">
        <v>12.84</v>
      </c>
      <c r="F1685" s="33">
        <v>46.98</v>
      </c>
      <c r="G1685" s="6">
        <v>15</v>
      </c>
    </row>
    <row r="1686" spans="1:7" ht="30">
      <c r="A1686" s="30" t="s">
        <v>3695</v>
      </c>
      <c r="B1686" s="31" t="s">
        <v>3696</v>
      </c>
      <c r="C1686" s="32" t="s">
        <v>143</v>
      </c>
      <c r="D1686" s="33">
        <v>44.58</v>
      </c>
      <c r="E1686" s="33">
        <v>12.84</v>
      </c>
      <c r="F1686" s="33">
        <v>57.42</v>
      </c>
      <c r="G1686" s="6">
        <v>15</v>
      </c>
    </row>
    <row r="1687" spans="1:7" ht="30">
      <c r="A1687" s="30" t="s">
        <v>3697</v>
      </c>
      <c r="B1687" s="31" t="s">
        <v>3698</v>
      </c>
      <c r="C1687" s="32" t="s">
        <v>143</v>
      </c>
      <c r="D1687" s="33">
        <v>56.08</v>
      </c>
      <c r="E1687" s="33">
        <v>12.84</v>
      </c>
      <c r="F1687" s="33">
        <v>68.92</v>
      </c>
      <c r="G1687" s="6">
        <v>15</v>
      </c>
    </row>
    <row r="1688" spans="1:7" ht="30">
      <c r="A1688" s="30" t="s">
        <v>3699</v>
      </c>
      <c r="B1688" s="31" t="s">
        <v>3700</v>
      </c>
      <c r="C1688" s="32" t="s">
        <v>143</v>
      </c>
      <c r="D1688" s="33">
        <v>60.32</v>
      </c>
      <c r="E1688" s="33">
        <v>12.84</v>
      </c>
      <c r="F1688" s="33">
        <v>73.16</v>
      </c>
      <c r="G1688" s="6">
        <v>15</v>
      </c>
    </row>
    <row r="1689" spans="1:7" ht="30">
      <c r="A1689" s="30" t="s">
        <v>3701</v>
      </c>
      <c r="B1689" s="31" t="s">
        <v>3702</v>
      </c>
      <c r="C1689" s="32" t="s">
        <v>143</v>
      </c>
      <c r="D1689" s="33">
        <v>98.85</v>
      </c>
      <c r="E1689" s="33">
        <v>12.84</v>
      </c>
      <c r="F1689" s="33">
        <v>111.69</v>
      </c>
      <c r="G1689" s="6">
        <v>15</v>
      </c>
    </row>
    <row r="1690" spans="1:7" ht="30">
      <c r="A1690" s="30" t="s">
        <v>3703</v>
      </c>
      <c r="B1690" s="31" t="s">
        <v>3704</v>
      </c>
      <c r="C1690" s="32" t="s">
        <v>143</v>
      </c>
      <c r="D1690" s="33">
        <v>115.07</v>
      </c>
      <c r="E1690" s="33">
        <v>12.84</v>
      </c>
      <c r="F1690" s="33">
        <v>127.91</v>
      </c>
      <c r="G1690" s="6">
        <v>15</v>
      </c>
    </row>
    <row r="1691" spans="1:7" ht="30">
      <c r="A1691" s="30" t="s">
        <v>3705</v>
      </c>
      <c r="B1691" s="31" t="s">
        <v>3706</v>
      </c>
      <c r="C1691" s="32" t="s">
        <v>143</v>
      </c>
      <c r="D1691" s="33">
        <v>141.59</v>
      </c>
      <c r="E1691" s="33">
        <v>12.84</v>
      </c>
      <c r="F1691" s="33">
        <v>154.43</v>
      </c>
      <c r="G1691" s="6">
        <v>15</v>
      </c>
    </row>
    <row r="1692" spans="1:7" ht="30">
      <c r="A1692" s="30" t="s">
        <v>3707</v>
      </c>
      <c r="B1692" s="31" t="s">
        <v>3708</v>
      </c>
      <c r="C1692" s="32" t="s">
        <v>135</v>
      </c>
      <c r="D1692" s="33">
        <v>194.12</v>
      </c>
      <c r="E1692" s="33">
        <v>23.57</v>
      </c>
      <c r="F1692" s="33">
        <v>217.69</v>
      </c>
      <c r="G1692" s="6">
        <v>15</v>
      </c>
    </row>
    <row r="1693" spans="1:7" ht="30">
      <c r="A1693" s="30" t="s">
        <v>3709</v>
      </c>
      <c r="B1693" s="31" t="s">
        <v>3710</v>
      </c>
      <c r="C1693" s="32" t="s">
        <v>143</v>
      </c>
      <c r="D1693" s="33">
        <v>16.079999999999998</v>
      </c>
      <c r="E1693" s="33">
        <v>12.84</v>
      </c>
      <c r="F1693" s="33">
        <v>28.92</v>
      </c>
      <c r="G1693" s="6">
        <v>15</v>
      </c>
    </row>
    <row r="1694" spans="1:7" ht="30">
      <c r="A1694" s="30" t="s">
        <v>3711</v>
      </c>
      <c r="B1694" s="31" t="s">
        <v>3712</v>
      </c>
      <c r="C1694" s="32" t="s">
        <v>143</v>
      </c>
      <c r="D1694" s="33">
        <v>18.63</v>
      </c>
      <c r="E1694" s="33">
        <v>12.84</v>
      </c>
      <c r="F1694" s="33">
        <v>31.47</v>
      </c>
      <c r="G1694" s="6">
        <v>15</v>
      </c>
    </row>
    <row r="1695" spans="1:7">
      <c r="A1695" s="30" t="s">
        <v>3713</v>
      </c>
      <c r="B1695" s="31" t="s">
        <v>3714</v>
      </c>
      <c r="C1695" s="32"/>
      <c r="D1695" s="33"/>
      <c r="E1695" s="33"/>
      <c r="F1695" s="33"/>
    </row>
    <row r="1696" spans="1:7" ht="30">
      <c r="A1696" s="30" t="s">
        <v>3715</v>
      </c>
      <c r="B1696" s="31" t="s">
        <v>3716</v>
      </c>
      <c r="C1696" s="32" t="s">
        <v>135</v>
      </c>
      <c r="D1696" s="33">
        <v>66.11</v>
      </c>
      <c r="E1696" s="33">
        <v>21.92</v>
      </c>
      <c r="F1696" s="33">
        <v>88.03</v>
      </c>
      <c r="G1696" s="6">
        <v>15</v>
      </c>
    </row>
    <row r="1697" spans="1:7" ht="30">
      <c r="A1697" s="30" t="s">
        <v>3717</v>
      </c>
      <c r="B1697" s="31" t="s">
        <v>3718</v>
      </c>
      <c r="C1697" s="32" t="s">
        <v>135</v>
      </c>
      <c r="D1697" s="33">
        <v>74.849999999999994</v>
      </c>
      <c r="E1697" s="33">
        <v>21.92</v>
      </c>
      <c r="F1697" s="33">
        <v>96.77</v>
      </c>
      <c r="G1697" s="6">
        <v>15</v>
      </c>
    </row>
    <row r="1698" spans="1:7" ht="30">
      <c r="A1698" s="30" t="s">
        <v>3719</v>
      </c>
      <c r="B1698" s="31" t="s">
        <v>3720</v>
      </c>
      <c r="C1698" s="32" t="s">
        <v>135</v>
      </c>
      <c r="D1698" s="33">
        <v>136.54</v>
      </c>
      <c r="E1698" s="33">
        <v>27.59</v>
      </c>
      <c r="F1698" s="33">
        <v>164.13</v>
      </c>
      <c r="G1698" s="6">
        <v>15</v>
      </c>
    </row>
    <row r="1699" spans="1:7" ht="45">
      <c r="A1699" s="30" t="s">
        <v>3721</v>
      </c>
      <c r="B1699" s="31" t="s">
        <v>3722</v>
      </c>
      <c r="C1699" s="32" t="s">
        <v>135</v>
      </c>
      <c r="D1699" s="33">
        <v>144.18</v>
      </c>
      <c r="E1699" s="33">
        <v>27.59</v>
      </c>
      <c r="F1699" s="33">
        <v>171.77</v>
      </c>
      <c r="G1699" s="6">
        <v>15</v>
      </c>
    </row>
    <row r="1700" spans="1:7" ht="30">
      <c r="A1700" s="30" t="s">
        <v>3723</v>
      </c>
      <c r="B1700" s="31" t="s">
        <v>3724</v>
      </c>
      <c r="C1700" s="32" t="s">
        <v>135</v>
      </c>
      <c r="D1700" s="33">
        <v>151.33000000000001</v>
      </c>
      <c r="E1700" s="33"/>
      <c r="F1700" s="33">
        <v>151.33000000000001</v>
      </c>
      <c r="G1700" s="6">
        <v>15</v>
      </c>
    </row>
    <row r="1701" spans="1:7">
      <c r="A1701" s="30" t="s">
        <v>3725</v>
      </c>
      <c r="B1701" s="31" t="s">
        <v>3726</v>
      </c>
      <c r="C1701" s="32"/>
      <c r="D1701" s="33"/>
      <c r="E1701" s="33"/>
      <c r="F1701" s="33"/>
    </row>
    <row r="1702" spans="1:7" ht="30">
      <c r="A1702" s="30" t="s">
        <v>3727</v>
      </c>
      <c r="B1702" s="31" t="s">
        <v>3728</v>
      </c>
      <c r="C1702" s="32" t="s">
        <v>135</v>
      </c>
      <c r="D1702" s="33">
        <v>10.84</v>
      </c>
      <c r="E1702" s="33">
        <v>9.08</v>
      </c>
      <c r="F1702" s="33">
        <v>19.920000000000002</v>
      </c>
      <c r="G1702" s="6">
        <v>15</v>
      </c>
    </row>
    <row r="1703" spans="1:7" ht="30">
      <c r="A1703" s="30" t="s">
        <v>3729</v>
      </c>
      <c r="B1703" s="31" t="s">
        <v>3730</v>
      </c>
      <c r="C1703" s="32" t="s">
        <v>135</v>
      </c>
      <c r="D1703" s="33">
        <v>7.59</v>
      </c>
      <c r="E1703" s="33">
        <v>9.08</v>
      </c>
      <c r="F1703" s="33">
        <v>16.670000000000002</v>
      </c>
      <c r="G1703" s="6">
        <v>15</v>
      </c>
    </row>
    <row r="1704" spans="1:7" ht="30">
      <c r="A1704" s="30" t="s">
        <v>3731</v>
      </c>
      <c r="B1704" s="31" t="s">
        <v>3732</v>
      </c>
      <c r="C1704" s="32" t="s">
        <v>135</v>
      </c>
      <c r="D1704" s="33">
        <v>52.73</v>
      </c>
      <c r="E1704" s="33">
        <v>9.08</v>
      </c>
      <c r="F1704" s="33">
        <v>61.81</v>
      </c>
      <c r="G1704" s="6">
        <v>15</v>
      </c>
    </row>
    <row r="1705" spans="1:7" ht="30">
      <c r="A1705" s="30" t="s">
        <v>3733</v>
      </c>
      <c r="B1705" s="31" t="s">
        <v>3734</v>
      </c>
      <c r="C1705" s="32" t="s">
        <v>135</v>
      </c>
      <c r="D1705" s="33">
        <v>80.95</v>
      </c>
      <c r="E1705" s="33">
        <v>25.18</v>
      </c>
      <c r="F1705" s="33">
        <v>106.13</v>
      </c>
      <c r="G1705" s="6">
        <v>15</v>
      </c>
    </row>
    <row r="1706" spans="1:7" ht="30">
      <c r="A1706" s="30" t="s">
        <v>3735</v>
      </c>
      <c r="B1706" s="31" t="s">
        <v>3736</v>
      </c>
      <c r="C1706" s="32" t="s">
        <v>135</v>
      </c>
      <c r="D1706" s="33">
        <v>47.53</v>
      </c>
      <c r="E1706" s="33">
        <v>9.08</v>
      </c>
      <c r="F1706" s="33">
        <v>56.61</v>
      </c>
      <c r="G1706" s="6">
        <v>15</v>
      </c>
    </row>
    <row r="1707" spans="1:7" ht="30">
      <c r="A1707" s="30" t="s">
        <v>3737</v>
      </c>
      <c r="B1707" s="31" t="s">
        <v>3738</v>
      </c>
      <c r="C1707" s="32" t="s">
        <v>135</v>
      </c>
      <c r="D1707" s="33">
        <v>73.67</v>
      </c>
      <c r="E1707" s="33">
        <v>25.18</v>
      </c>
      <c r="F1707" s="33">
        <v>98.85</v>
      </c>
      <c r="G1707" s="6">
        <v>15</v>
      </c>
    </row>
    <row r="1708" spans="1:7" ht="45">
      <c r="A1708" s="30" t="s">
        <v>3739</v>
      </c>
      <c r="B1708" s="31" t="s">
        <v>3740</v>
      </c>
      <c r="C1708" s="32" t="s">
        <v>135</v>
      </c>
      <c r="D1708" s="33">
        <v>46.71</v>
      </c>
      <c r="E1708" s="33">
        <v>29.72</v>
      </c>
      <c r="F1708" s="33">
        <v>76.430000000000007</v>
      </c>
      <c r="G1708" s="6">
        <v>15</v>
      </c>
    </row>
    <row r="1709" spans="1:7">
      <c r="A1709" s="30" t="s">
        <v>3741</v>
      </c>
      <c r="B1709" s="31" t="s">
        <v>3742</v>
      </c>
      <c r="C1709" s="32"/>
      <c r="D1709" s="33"/>
      <c r="E1709" s="33"/>
      <c r="F1709" s="33"/>
    </row>
    <row r="1710" spans="1:7" ht="30">
      <c r="A1710" s="30" t="s">
        <v>3743</v>
      </c>
      <c r="B1710" s="31" t="s">
        <v>3744</v>
      </c>
      <c r="C1710" s="32" t="s">
        <v>482</v>
      </c>
      <c r="D1710" s="33">
        <v>471.08</v>
      </c>
      <c r="E1710" s="33">
        <v>392.94</v>
      </c>
      <c r="F1710" s="33">
        <v>864.02</v>
      </c>
      <c r="G1710" s="6">
        <v>15</v>
      </c>
    </row>
    <row r="1711" spans="1:7" ht="30">
      <c r="A1711" s="30" t="s">
        <v>3745</v>
      </c>
      <c r="B1711" s="31" t="s">
        <v>3746</v>
      </c>
      <c r="C1711" s="32" t="s">
        <v>482</v>
      </c>
      <c r="D1711" s="33">
        <v>508.71</v>
      </c>
      <c r="E1711" s="33">
        <v>45.43</v>
      </c>
      <c r="F1711" s="33">
        <v>554.14</v>
      </c>
      <c r="G1711" s="6">
        <v>15</v>
      </c>
    </row>
    <row r="1712" spans="1:7" ht="30">
      <c r="A1712" s="30" t="s">
        <v>3747</v>
      </c>
      <c r="B1712" s="31" t="s">
        <v>3748</v>
      </c>
      <c r="C1712" s="32" t="s">
        <v>135</v>
      </c>
      <c r="D1712" s="33">
        <v>5.74</v>
      </c>
      <c r="E1712" s="33">
        <v>9.57</v>
      </c>
      <c r="F1712" s="33">
        <v>15.31</v>
      </c>
      <c r="G1712" s="6">
        <v>15</v>
      </c>
    </row>
    <row r="1713" spans="1:7" ht="30">
      <c r="A1713" s="30" t="s">
        <v>3749</v>
      </c>
      <c r="B1713" s="31" t="s">
        <v>3750</v>
      </c>
      <c r="C1713" s="32" t="s">
        <v>135</v>
      </c>
      <c r="D1713" s="33">
        <v>18.61</v>
      </c>
      <c r="E1713" s="33">
        <v>19.16</v>
      </c>
      <c r="F1713" s="33">
        <v>37.770000000000003</v>
      </c>
      <c r="G1713" s="6">
        <v>15</v>
      </c>
    </row>
    <row r="1714" spans="1:7" ht="30">
      <c r="A1714" s="30" t="s">
        <v>3751</v>
      </c>
      <c r="B1714" s="31" t="s">
        <v>3752</v>
      </c>
      <c r="C1714" s="32" t="s">
        <v>135</v>
      </c>
      <c r="D1714" s="33">
        <v>60.12</v>
      </c>
      <c r="E1714" s="33">
        <v>9.57</v>
      </c>
      <c r="F1714" s="33">
        <v>69.69</v>
      </c>
      <c r="G1714" s="6">
        <v>15</v>
      </c>
    </row>
    <row r="1715" spans="1:7">
      <c r="A1715" s="30" t="s">
        <v>3753</v>
      </c>
      <c r="B1715" s="31" t="s">
        <v>3754</v>
      </c>
      <c r="C1715" s="32"/>
      <c r="D1715" s="33"/>
      <c r="E1715" s="33"/>
      <c r="F1715" s="33"/>
    </row>
    <row r="1716" spans="1:7">
      <c r="A1716" s="30" t="s">
        <v>3755</v>
      </c>
      <c r="B1716" s="31" t="s">
        <v>3756</v>
      </c>
      <c r="C1716" s="32" t="s">
        <v>482</v>
      </c>
      <c r="D1716" s="33"/>
      <c r="E1716" s="33">
        <v>90.84</v>
      </c>
      <c r="F1716" s="33">
        <v>90.84</v>
      </c>
      <c r="G1716" s="6">
        <v>15</v>
      </c>
    </row>
    <row r="1717" spans="1:7">
      <c r="A1717" s="30" t="s">
        <v>3757</v>
      </c>
      <c r="B1717" s="31" t="s">
        <v>3758</v>
      </c>
      <c r="C1717" s="32" t="s">
        <v>135</v>
      </c>
      <c r="D1717" s="33">
        <v>4.93</v>
      </c>
      <c r="E1717" s="33">
        <v>4.54</v>
      </c>
      <c r="F1717" s="33">
        <v>9.4700000000000006</v>
      </c>
      <c r="G1717" s="6">
        <v>15</v>
      </c>
    </row>
    <row r="1718" spans="1:7" ht="30">
      <c r="A1718" s="30" t="s">
        <v>3759</v>
      </c>
      <c r="B1718" s="31" t="s">
        <v>3760</v>
      </c>
      <c r="C1718" s="32" t="s">
        <v>135</v>
      </c>
      <c r="D1718" s="33">
        <v>5.34</v>
      </c>
      <c r="E1718" s="33">
        <v>4.54</v>
      </c>
      <c r="F1718" s="33">
        <v>9.8800000000000008</v>
      </c>
      <c r="G1718" s="6">
        <v>15</v>
      </c>
    </row>
    <row r="1719" spans="1:7" ht="30">
      <c r="A1719" s="30" t="s">
        <v>3761</v>
      </c>
      <c r="B1719" s="31" t="s">
        <v>3762</v>
      </c>
      <c r="C1719" s="32" t="s">
        <v>135</v>
      </c>
      <c r="D1719" s="33">
        <v>14.03</v>
      </c>
      <c r="E1719" s="33">
        <v>4.54</v>
      </c>
      <c r="F1719" s="33">
        <v>18.57</v>
      </c>
      <c r="G1719" s="6">
        <v>15</v>
      </c>
    </row>
    <row r="1720" spans="1:7" ht="30">
      <c r="A1720" s="30" t="s">
        <v>3763</v>
      </c>
      <c r="B1720" s="31" t="s">
        <v>3764</v>
      </c>
      <c r="C1720" s="32" t="s">
        <v>135</v>
      </c>
      <c r="D1720" s="33">
        <v>0.9</v>
      </c>
      <c r="E1720" s="33">
        <v>0.33</v>
      </c>
      <c r="F1720" s="33">
        <v>1.23</v>
      </c>
      <c r="G1720" s="6">
        <v>15</v>
      </c>
    </row>
    <row r="1721" spans="1:7">
      <c r="A1721" s="30" t="s">
        <v>3765</v>
      </c>
      <c r="B1721" s="31" t="s">
        <v>3766</v>
      </c>
      <c r="C1721" s="32"/>
      <c r="D1721" s="33"/>
      <c r="E1721" s="33"/>
      <c r="F1721" s="33"/>
    </row>
    <row r="1722" spans="1:7">
      <c r="A1722" s="30" t="s">
        <v>3767</v>
      </c>
      <c r="B1722" s="31" t="s">
        <v>3768</v>
      </c>
      <c r="C1722" s="32"/>
      <c r="D1722" s="33"/>
      <c r="E1722" s="33"/>
      <c r="F1722" s="33"/>
    </row>
    <row r="1723" spans="1:7">
      <c r="A1723" s="30" t="s">
        <v>3769</v>
      </c>
      <c r="B1723" s="31" t="s">
        <v>3770</v>
      </c>
      <c r="C1723" s="32" t="s">
        <v>135</v>
      </c>
      <c r="D1723" s="33">
        <v>8.4499999999999993</v>
      </c>
      <c r="E1723" s="33">
        <v>39</v>
      </c>
      <c r="F1723" s="33">
        <v>47.45</v>
      </c>
      <c r="G1723" s="6">
        <v>15</v>
      </c>
    </row>
    <row r="1724" spans="1:7">
      <c r="A1724" s="30" t="s">
        <v>3771</v>
      </c>
      <c r="B1724" s="31" t="s">
        <v>3772</v>
      </c>
      <c r="C1724" s="32" t="s">
        <v>135</v>
      </c>
      <c r="D1724" s="33">
        <v>4.8</v>
      </c>
      <c r="E1724" s="33">
        <v>39</v>
      </c>
      <c r="F1724" s="33">
        <v>43.8</v>
      </c>
      <c r="G1724" s="6">
        <v>15</v>
      </c>
    </row>
    <row r="1725" spans="1:7">
      <c r="A1725" s="30" t="s">
        <v>3773</v>
      </c>
      <c r="B1725" s="31" t="s">
        <v>3774</v>
      </c>
      <c r="C1725" s="32" t="s">
        <v>135</v>
      </c>
      <c r="D1725" s="33">
        <v>7.24</v>
      </c>
      <c r="E1725" s="33">
        <v>9.94</v>
      </c>
      <c r="F1725" s="33">
        <v>17.18</v>
      </c>
      <c r="G1725" s="6">
        <v>15</v>
      </c>
    </row>
    <row r="1726" spans="1:7">
      <c r="A1726" s="30" t="s">
        <v>3775</v>
      </c>
      <c r="B1726" s="31" t="s">
        <v>3776</v>
      </c>
      <c r="C1726" s="32" t="s">
        <v>143</v>
      </c>
      <c r="D1726" s="33">
        <v>28.43</v>
      </c>
      <c r="E1726" s="33">
        <v>27.92</v>
      </c>
      <c r="F1726" s="33">
        <v>56.35</v>
      </c>
      <c r="G1726" s="6">
        <v>15</v>
      </c>
    </row>
    <row r="1727" spans="1:7" ht="30">
      <c r="A1727" s="30" t="s">
        <v>3777</v>
      </c>
      <c r="B1727" s="31" t="s">
        <v>3778</v>
      </c>
      <c r="C1727" s="32" t="s">
        <v>135</v>
      </c>
      <c r="D1727" s="33">
        <v>8.0500000000000007</v>
      </c>
      <c r="E1727" s="33">
        <v>10.68</v>
      </c>
      <c r="F1727" s="33">
        <v>18.73</v>
      </c>
      <c r="G1727" s="6">
        <v>15</v>
      </c>
    </row>
    <row r="1728" spans="1:7">
      <c r="A1728" s="30" t="s">
        <v>3779</v>
      </c>
      <c r="B1728" s="31" t="s">
        <v>3780</v>
      </c>
      <c r="C1728" s="32"/>
      <c r="D1728" s="33"/>
      <c r="E1728" s="33"/>
      <c r="F1728" s="33"/>
    </row>
    <row r="1729" spans="1:7">
      <c r="A1729" s="30" t="s">
        <v>3781</v>
      </c>
      <c r="B1729" s="31" t="s">
        <v>3782</v>
      </c>
      <c r="C1729" s="32" t="s">
        <v>135</v>
      </c>
      <c r="D1729" s="33">
        <v>3.02</v>
      </c>
      <c r="E1729" s="33">
        <v>13.43</v>
      </c>
      <c r="F1729" s="33">
        <v>16.45</v>
      </c>
      <c r="G1729" s="6">
        <v>15</v>
      </c>
    </row>
    <row r="1730" spans="1:7">
      <c r="A1730" s="30" t="s">
        <v>3783</v>
      </c>
      <c r="B1730" s="31" t="s">
        <v>3784</v>
      </c>
      <c r="C1730" s="32" t="s">
        <v>135</v>
      </c>
      <c r="D1730" s="33">
        <v>5.59</v>
      </c>
      <c r="E1730" s="33">
        <v>13.43</v>
      </c>
      <c r="F1730" s="33">
        <v>19.02</v>
      </c>
      <c r="G1730" s="6">
        <v>15</v>
      </c>
    </row>
    <row r="1731" spans="1:7">
      <c r="A1731" s="30" t="s">
        <v>3785</v>
      </c>
      <c r="B1731" s="31" t="s">
        <v>3786</v>
      </c>
      <c r="C1731" s="32"/>
      <c r="D1731" s="33"/>
      <c r="E1731" s="33"/>
      <c r="F1731" s="33"/>
    </row>
    <row r="1732" spans="1:7">
      <c r="A1732" s="30" t="s">
        <v>3787</v>
      </c>
      <c r="B1732" s="31" t="s">
        <v>3788</v>
      </c>
      <c r="C1732" s="32" t="s">
        <v>135</v>
      </c>
      <c r="D1732" s="33">
        <v>5.59</v>
      </c>
      <c r="E1732" s="33">
        <v>29.58</v>
      </c>
      <c r="F1732" s="33">
        <v>35.17</v>
      </c>
      <c r="G1732" s="6">
        <v>15</v>
      </c>
    </row>
    <row r="1733" spans="1:7">
      <c r="A1733" s="30" t="s">
        <v>3789</v>
      </c>
      <c r="B1733" s="31" t="s">
        <v>3790</v>
      </c>
      <c r="C1733" s="32" t="s">
        <v>135</v>
      </c>
      <c r="D1733" s="33">
        <v>9.35</v>
      </c>
      <c r="E1733" s="33">
        <v>25.12</v>
      </c>
      <c r="F1733" s="33">
        <v>34.47</v>
      </c>
      <c r="G1733" s="6">
        <v>15</v>
      </c>
    </row>
    <row r="1734" spans="1:7">
      <c r="A1734" s="30" t="s">
        <v>3791</v>
      </c>
      <c r="B1734" s="31" t="s">
        <v>3792</v>
      </c>
      <c r="C1734" s="32" t="s">
        <v>135</v>
      </c>
      <c r="D1734" s="33">
        <v>19.22</v>
      </c>
      <c r="E1734" s="33">
        <v>13.96</v>
      </c>
      <c r="F1734" s="33">
        <v>33.18</v>
      </c>
      <c r="G1734" s="6">
        <v>15</v>
      </c>
    </row>
    <row r="1735" spans="1:7">
      <c r="A1735" s="30" t="s">
        <v>3793</v>
      </c>
      <c r="B1735" s="31" t="s">
        <v>3794</v>
      </c>
      <c r="C1735" s="32" t="s">
        <v>135</v>
      </c>
      <c r="D1735" s="33">
        <v>19.190000000000001</v>
      </c>
      <c r="E1735" s="33">
        <v>23.98</v>
      </c>
      <c r="F1735" s="33">
        <v>43.17</v>
      </c>
      <c r="G1735" s="6">
        <v>15</v>
      </c>
    </row>
    <row r="1736" spans="1:7" ht="30">
      <c r="A1736" s="30" t="s">
        <v>3795</v>
      </c>
      <c r="B1736" s="31" t="s">
        <v>3796</v>
      </c>
      <c r="C1736" s="32" t="s">
        <v>135</v>
      </c>
      <c r="D1736" s="33">
        <v>16.84</v>
      </c>
      <c r="E1736" s="33">
        <v>17.79</v>
      </c>
      <c r="F1736" s="33">
        <v>34.630000000000003</v>
      </c>
      <c r="G1736" s="6">
        <v>15</v>
      </c>
    </row>
    <row r="1737" spans="1:7" ht="30">
      <c r="A1737" s="30" t="s">
        <v>3797</v>
      </c>
      <c r="B1737" s="31" t="s">
        <v>3798</v>
      </c>
      <c r="C1737" s="32" t="s">
        <v>135</v>
      </c>
      <c r="D1737" s="33">
        <v>42.49</v>
      </c>
      <c r="E1737" s="33">
        <v>17.79</v>
      </c>
      <c r="F1737" s="33">
        <v>60.28</v>
      </c>
      <c r="G1737" s="6">
        <v>15</v>
      </c>
    </row>
    <row r="1738" spans="1:7">
      <c r="A1738" s="30" t="s">
        <v>3799</v>
      </c>
      <c r="B1738" s="31" t="s">
        <v>3800</v>
      </c>
      <c r="C1738" s="32" t="s">
        <v>135</v>
      </c>
      <c r="D1738" s="33">
        <v>31.77</v>
      </c>
      <c r="E1738" s="33">
        <v>23.98</v>
      </c>
      <c r="F1738" s="33">
        <v>55.75</v>
      </c>
      <c r="G1738" s="6">
        <v>15</v>
      </c>
    </row>
    <row r="1739" spans="1:7">
      <c r="A1739" s="30" t="s">
        <v>3801</v>
      </c>
      <c r="B1739" s="31" t="s">
        <v>3802</v>
      </c>
      <c r="C1739" s="32"/>
      <c r="D1739" s="33"/>
      <c r="E1739" s="33"/>
      <c r="F1739" s="33"/>
    </row>
    <row r="1740" spans="1:7">
      <c r="A1740" s="30" t="s">
        <v>3803</v>
      </c>
      <c r="B1740" s="31" t="s">
        <v>3804</v>
      </c>
      <c r="C1740" s="32" t="s">
        <v>135</v>
      </c>
      <c r="D1740" s="33">
        <v>9.1999999999999993</v>
      </c>
      <c r="E1740" s="33">
        <v>17.79</v>
      </c>
      <c r="F1740" s="33">
        <v>26.99</v>
      </c>
      <c r="G1740" s="6">
        <v>15</v>
      </c>
    </row>
    <row r="1741" spans="1:7">
      <c r="A1741" s="30" t="s">
        <v>3805</v>
      </c>
      <c r="B1741" s="31" t="s">
        <v>3806</v>
      </c>
      <c r="C1741" s="32" t="s">
        <v>143</v>
      </c>
      <c r="D1741" s="33">
        <v>3.11</v>
      </c>
      <c r="E1741" s="33">
        <v>3.31</v>
      </c>
      <c r="F1741" s="33">
        <v>6.42</v>
      </c>
      <c r="G1741" s="6">
        <v>15</v>
      </c>
    </row>
    <row r="1742" spans="1:7">
      <c r="A1742" s="30" t="s">
        <v>3807</v>
      </c>
      <c r="B1742" s="31" t="s">
        <v>3808</v>
      </c>
      <c r="C1742" s="32" t="s">
        <v>135</v>
      </c>
      <c r="D1742" s="33">
        <v>10.99</v>
      </c>
      <c r="E1742" s="33">
        <v>20.059999999999999</v>
      </c>
      <c r="F1742" s="33">
        <v>31.05</v>
      </c>
      <c r="G1742" s="6">
        <v>15</v>
      </c>
    </row>
    <row r="1743" spans="1:7">
      <c r="A1743" s="30" t="s">
        <v>3809</v>
      </c>
      <c r="B1743" s="31" t="s">
        <v>3810</v>
      </c>
      <c r="C1743" s="32" t="s">
        <v>143</v>
      </c>
      <c r="D1743" s="33">
        <v>2.91</v>
      </c>
      <c r="E1743" s="33">
        <v>2.65</v>
      </c>
      <c r="F1743" s="33">
        <v>5.56</v>
      </c>
      <c r="G1743" s="6">
        <v>15</v>
      </c>
    </row>
    <row r="1744" spans="1:7">
      <c r="A1744" s="30" t="s">
        <v>3811</v>
      </c>
      <c r="B1744" s="31" t="s">
        <v>3812</v>
      </c>
      <c r="C1744" s="32"/>
      <c r="D1744" s="33"/>
      <c r="E1744" s="33"/>
      <c r="F1744" s="33"/>
    </row>
    <row r="1745" spans="1:7">
      <c r="A1745" s="30" t="s">
        <v>3813</v>
      </c>
      <c r="B1745" s="31" t="s">
        <v>3814</v>
      </c>
      <c r="C1745" s="32" t="s">
        <v>135</v>
      </c>
      <c r="D1745" s="33">
        <v>4.6100000000000003</v>
      </c>
      <c r="E1745" s="33">
        <v>23.98</v>
      </c>
      <c r="F1745" s="33">
        <v>28.59</v>
      </c>
      <c r="G1745" s="6">
        <v>15</v>
      </c>
    </row>
    <row r="1746" spans="1:7">
      <c r="A1746" s="30" t="s">
        <v>3815</v>
      </c>
      <c r="B1746" s="31" t="s">
        <v>3816</v>
      </c>
      <c r="C1746" s="32"/>
      <c r="D1746" s="33"/>
      <c r="E1746" s="33"/>
      <c r="F1746" s="33"/>
    </row>
    <row r="1747" spans="1:7">
      <c r="A1747" s="30" t="s">
        <v>3817</v>
      </c>
      <c r="B1747" s="31" t="s">
        <v>3818</v>
      </c>
      <c r="C1747" s="32" t="s">
        <v>908</v>
      </c>
      <c r="D1747" s="33">
        <v>4.4800000000000004</v>
      </c>
      <c r="E1747" s="33"/>
      <c r="F1747" s="33">
        <v>4.4800000000000004</v>
      </c>
      <c r="G1747" s="6">
        <v>15</v>
      </c>
    </row>
    <row r="1748" spans="1:7">
      <c r="A1748" s="30" t="s">
        <v>3819</v>
      </c>
      <c r="B1748" s="31" t="s">
        <v>3820</v>
      </c>
      <c r="C1748" s="32" t="s">
        <v>908</v>
      </c>
      <c r="D1748" s="33">
        <v>4.41</v>
      </c>
      <c r="E1748" s="33"/>
      <c r="F1748" s="33">
        <v>4.41</v>
      </c>
      <c r="G1748" s="6">
        <v>15</v>
      </c>
    </row>
    <row r="1749" spans="1:7" ht="45">
      <c r="A1749" s="30" t="s">
        <v>3821</v>
      </c>
      <c r="B1749" s="31" t="s">
        <v>3822</v>
      </c>
      <c r="C1749" s="32" t="s">
        <v>135</v>
      </c>
      <c r="D1749" s="33">
        <v>173.03</v>
      </c>
      <c r="E1749" s="33">
        <v>221.69</v>
      </c>
      <c r="F1749" s="33">
        <v>394.72</v>
      </c>
      <c r="G1749" s="6">
        <v>15</v>
      </c>
    </row>
    <row r="1750" spans="1:7" ht="45">
      <c r="A1750" s="30" t="s">
        <v>3823</v>
      </c>
      <c r="B1750" s="31" t="s">
        <v>3824</v>
      </c>
      <c r="C1750" s="32" t="s">
        <v>135</v>
      </c>
      <c r="D1750" s="33">
        <v>632.71</v>
      </c>
      <c r="E1750" s="33">
        <v>257.04000000000002</v>
      </c>
      <c r="F1750" s="33">
        <v>889.75</v>
      </c>
      <c r="G1750" s="6">
        <v>15</v>
      </c>
    </row>
    <row r="1751" spans="1:7">
      <c r="A1751" s="30" t="s">
        <v>3825</v>
      </c>
      <c r="B1751" s="31" t="s">
        <v>3826</v>
      </c>
      <c r="C1751" s="32"/>
      <c r="D1751" s="33"/>
      <c r="E1751" s="33"/>
      <c r="F1751" s="33"/>
    </row>
    <row r="1752" spans="1:7">
      <c r="A1752" s="30" t="s">
        <v>3827</v>
      </c>
      <c r="B1752" s="31" t="s">
        <v>3828</v>
      </c>
      <c r="C1752" s="32" t="s">
        <v>143</v>
      </c>
      <c r="D1752" s="33">
        <v>1.62</v>
      </c>
      <c r="E1752" s="33">
        <v>1.81</v>
      </c>
      <c r="F1752" s="33">
        <v>3.43</v>
      </c>
      <c r="G1752" s="6">
        <v>15</v>
      </c>
    </row>
    <row r="1753" spans="1:7">
      <c r="A1753" s="30" t="s">
        <v>3829</v>
      </c>
      <c r="B1753" s="31" t="s">
        <v>3830</v>
      </c>
      <c r="C1753" s="32" t="s">
        <v>143</v>
      </c>
      <c r="D1753" s="33">
        <v>1.03</v>
      </c>
      <c r="E1753" s="33">
        <v>3.6</v>
      </c>
      <c r="F1753" s="33">
        <v>4.63</v>
      </c>
      <c r="G1753" s="6">
        <v>15</v>
      </c>
    </row>
    <row r="1754" spans="1:7" ht="30">
      <c r="A1754" s="30" t="s">
        <v>3831</v>
      </c>
      <c r="B1754" s="31" t="s">
        <v>3832</v>
      </c>
      <c r="C1754" s="32"/>
      <c r="D1754" s="33"/>
      <c r="E1754" s="33"/>
      <c r="F1754" s="33"/>
    </row>
    <row r="1755" spans="1:7">
      <c r="A1755" s="30" t="s">
        <v>3833</v>
      </c>
      <c r="B1755" s="31" t="s">
        <v>3834</v>
      </c>
      <c r="C1755" s="32" t="s">
        <v>135</v>
      </c>
      <c r="D1755" s="33">
        <v>8.91</v>
      </c>
      <c r="E1755" s="33">
        <v>23.98</v>
      </c>
      <c r="F1755" s="33">
        <v>32.89</v>
      </c>
      <c r="G1755" s="6">
        <v>15</v>
      </c>
    </row>
    <row r="1756" spans="1:7">
      <c r="A1756" s="30" t="s">
        <v>3835</v>
      </c>
      <c r="B1756" s="31" t="s">
        <v>3836</v>
      </c>
      <c r="C1756" s="32" t="s">
        <v>135</v>
      </c>
      <c r="D1756" s="33">
        <v>12.32</v>
      </c>
      <c r="E1756" s="33">
        <v>23.98</v>
      </c>
      <c r="F1756" s="33">
        <v>36.299999999999997</v>
      </c>
      <c r="G1756" s="6">
        <v>15</v>
      </c>
    </row>
    <row r="1757" spans="1:7">
      <c r="A1757" s="30" t="s">
        <v>3837</v>
      </c>
      <c r="B1757" s="31" t="s">
        <v>3838</v>
      </c>
      <c r="C1757" s="32" t="s">
        <v>135</v>
      </c>
      <c r="D1757" s="33">
        <v>14.32</v>
      </c>
      <c r="E1757" s="33">
        <v>23.98</v>
      </c>
      <c r="F1757" s="33">
        <v>38.299999999999997</v>
      </c>
      <c r="G1757" s="6">
        <v>15</v>
      </c>
    </row>
    <row r="1758" spans="1:7">
      <c r="A1758" s="30" t="s">
        <v>3839</v>
      </c>
      <c r="B1758" s="31" t="s">
        <v>3840</v>
      </c>
      <c r="C1758" s="32" t="s">
        <v>135</v>
      </c>
      <c r="D1758" s="33">
        <v>11.8</v>
      </c>
      <c r="E1758" s="33">
        <v>23.98</v>
      </c>
      <c r="F1758" s="33">
        <v>35.78</v>
      </c>
      <c r="G1758" s="6">
        <v>15</v>
      </c>
    </row>
    <row r="1759" spans="1:7">
      <c r="A1759" s="30" t="s">
        <v>3841</v>
      </c>
      <c r="B1759" s="31" t="s">
        <v>3842</v>
      </c>
      <c r="C1759" s="32" t="s">
        <v>135</v>
      </c>
      <c r="D1759" s="33">
        <v>87.88</v>
      </c>
      <c r="E1759" s="33">
        <v>50.25</v>
      </c>
      <c r="F1759" s="33">
        <v>138.13</v>
      </c>
      <c r="G1759" s="6">
        <v>15</v>
      </c>
    </row>
    <row r="1760" spans="1:7">
      <c r="A1760" s="30" t="s">
        <v>3843</v>
      </c>
      <c r="B1760" s="31" t="s">
        <v>3844</v>
      </c>
      <c r="C1760" s="32" t="s">
        <v>135</v>
      </c>
      <c r="D1760" s="33">
        <v>19.350000000000001</v>
      </c>
      <c r="E1760" s="33">
        <v>23.98</v>
      </c>
      <c r="F1760" s="33">
        <v>43.33</v>
      </c>
      <c r="G1760" s="6">
        <v>15</v>
      </c>
    </row>
    <row r="1761" spans="1:7">
      <c r="A1761" s="30" t="s">
        <v>3845</v>
      </c>
      <c r="B1761" s="31" t="s">
        <v>3846</v>
      </c>
      <c r="C1761" s="32" t="s">
        <v>135</v>
      </c>
      <c r="D1761" s="33">
        <v>12.89</v>
      </c>
      <c r="E1761" s="33">
        <v>33.5</v>
      </c>
      <c r="F1761" s="33">
        <v>46.39</v>
      </c>
      <c r="G1761" s="6">
        <v>15</v>
      </c>
    </row>
    <row r="1762" spans="1:7" ht="45">
      <c r="A1762" s="30" t="s">
        <v>3847</v>
      </c>
      <c r="B1762" s="31" t="s">
        <v>3848</v>
      </c>
      <c r="C1762" s="32" t="s">
        <v>135</v>
      </c>
      <c r="D1762" s="33">
        <v>256.20999999999998</v>
      </c>
      <c r="E1762" s="33"/>
      <c r="F1762" s="33">
        <v>256.20999999999998</v>
      </c>
      <c r="G1762" s="6">
        <v>15</v>
      </c>
    </row>
    <row r="1763" spans="1:7" ht="45">
      <c r="A1763" s="30" t="s">
        <v>3849</v>
      </c>
      <c r="B1763" s="31" t="s">
        <v>3850</v>
      </c>
      <c r="C1763" s="32" t="s">
        <v>135</v>
      </c>
      <c r="D1763" s="33">
        <v>508</v>
      </c>
      <c r="E1763" s="33"/>
      <c r="F1763" s="33">
        <v>508</v>
      </c>
      <c r="G1763" s="6">
        <v>15</v>
      </c>
    </row>
    <row r="1764" spans="1:7">
      <c r="A1764" s="30" t="s">
        <v>3851</v>
      </c>
      <c r="B1764" s="31" t="s">
        <v>3852</v>
      </c>
      <c r="C1764" s="32"/>
      <c r="D1764" s="33"/>
      <c r="E1764" s="33"/>
      <c r="F1764" s="33"/>
    </row>
    <row r="1765" spans="1:7">
      <c r="A1765" s="30" t="s">
        <v>3853</v>
      </c>
      <c r="B1765" s="31" t="s">
        <v>3854</v>
      </c>
      <c r="C1765" s="32" t="s">
        <v>135</v>
      </c>
      <c r="D1765" s="33">
        <v>18.399999999999999</v>
      </c>
      <c r="E1765" s="33">
        <v>33.5</v>
      </c>
      <c r="F1765" s="33">
        <v>51.9</v>
      </c>
      <c r="G1765" s="6">
        <v>15</v>
      </c>
    </row>
    <row r="1766" spans="1:7">
      <c r="A1766" s="30" t="s">
        <v>3855</v>
      </c>
      <c r="B1766" s="31" t="s">
        <v>3856</v>
      </c>
      <c r="C1766" s="32"/>
      <c r="D1766" s="33"/>
      <c r="E1766" s="33"/>
      <c r="F1766" s="33"/>
    </row>
    <row r="1767" spans="1:7">
      <c r="A1767" s="30" t="s">
        <v>3857</v>
      </c>
      <c r="B1767" s="31" t="s">
        <v>3858</v>
      </c>
      <c r="C1767" s="32" t="s">
        <v>135</v>
      </c>
      <c r="D1767" s="33">
        <v>18.82</v>
      </c>
      <c r="E1767" s="33">
        <v>33.5</v>
      </c>
      <c r="F1767" s="33">
        <v>52.32</v>
      </c>
      <c r="G1767" s="6">
        <v>15</v>
      </c>
    </row>
    <row r="1768" spans="1:7">
      <c r="A1768" s="30" t="s">
        <v>3859</v>
      </c>
      <c r="B1768" s="31" t="s">
        <v>3860</v>
      </c>
      <c r="C1768" s="32"/>
      <c r="D1768" s="33"/>
      <c r="E1768" s="33"/>
      <c r="F1768" s="33"/>
    </row>
    <row r="1769" spans="1:7">
      <c r="A1769" s="30" t="s">
        <v>3861</v>
      </c>
      <c r="B1769" s="31" t="s">
        <v>3862</v>
      </c>
      <c r="C1769" s="32"/>
      <c r="D1769" s="33"/>
      <c r="E1769" s="33"/>
      <c r="F1769" s="33"/>
    </row>
    <row r="1770" spans="1:7">
      <c r="A1770" s="30" t="s">
        <v>3863</v>
      </c>
      <c r="B1770" s="31" t="s">
        <v>3864</v>
      </c>
      <c r="C1770" s="32" t="s">
        <v>482</v>
      </c>
      <c r="D1770" s="33">
        <v>183.67</v>
      </c>
      <c r="E1770" s="33">
        <v>56.78</v>
      </c>
      <c r="F1770" s="33">
        <v>240.45</v>
      </c>
      <c r="G1770" s="6">
        <v>15</v>
      </c>
    </row>
    <row r="1771" spans="1:7" ht="30">
      <c r="A1771" s="30" t="s">
        <v>3865</v>
      </c>
      <c r="B1771" s="31" t="s">
        <v>3866</v>
      </c>
      <c r="C1771" s="32" t="s">
        <v>135</v>
      </c>
      <c r="D1771" s="33"/>
      <c r="E1771" s="33">
        <v>2.27</v>
      </c>
      <c r="F1771" s="33">
        <v>2.27</v>
      </c>
      <c r="G1771" s="6">
        <v>15</v>
      </c>
    </row>
    <row r="1772" spans="1:7">
      <c r="A1772" s="30" t="s">
        <v>3867</v>
      </c>
      <c r="B1772" s="31" t="s">
        <v>3868</v>
      </c>
      <c r="C1772" s="32"/>
      <c r="D1772" s="33"/>
      <c r="E1772" s="33"/>
      <c r="F1772" s="33"/>
    </row>
    <row r="1773" spans="1:7">
      <c r="A1773" s="30" t="s">
        <v>91</v>
      </c>
      <c r="B1773" s="31" t="s">
        <v>3869</v>
      </c>
      <c r="C1773" s="32" t="s">
        <v>135</v>
      </c>
      <c r="D1773" s="33">
        <v>10.63</v>
      </c>
      <c r="E1773" s="33">
        <v>3.84</v>
      </c>
      <c r="F1773" s="33">
        <v>14.47</v>
      </c>
      <c r="G1773" s="6">
        <v>15</v>
      </c>
    </row>
    <row r="1774" spans="1:7">
      <c r="A1774" s="30" t="s">
        <v>3870</v>
      </c>
      <c r="B1774" s="31" t="s">
        <v>3871</v>
      </c>
      <c r="C1774" s="32" t="s">
        <v>135</v>
      </c>
      <c r="D1774" s="33">
        <v>9.74</v>
      </c>
      <c r="E1774" s="33">
        <v>5.75</v>
      </c>
      <c r="F1774" s="33">
        <v>15.49</v>
      </c>
      <c r="G1774" s="6">
        <v>15</v>
      </c>
    </row>
    <row r="1775" spans="1:7">
      <c r="A1775" s="30" t="s">
        <v>3872</v>
      </c>
      <c r="B1775" s="31" t="s">
        <v>3873</v>
      </c>
      <c r="C1775" s="32" t="s">
        <v>135</v>
      </c>
      <c r="D1775" s="33">
        <v>117.45</v>
      </c>
      <c r="E1775" s="33">
        <v>7.3</v>
      </c>
      <c r="F1775" s="33">
        <v>124.75</v>
      </c>
      <c r="G1775" s="6">
        <v>15</v>
      </c>
    </row>
    <row r="1776" spans="1:7">
      <c r="A1776" s="30" t="s">
        <v>3874</v>
      </c>
      <c r="B1776" s="31" t="s">
        <v>3875</v>
      </c>
      <c r="C1776" s="32" t="s">
        <v>135</v>
      </c>
      <c r="D1776" s="33">
        <v>18.309999999999999</v>
      </c>
      <c r="E1776" s="33">
        <v>5.75</v>
      </c>
      <c r="F1776" s="33">
        <v>24.06</v>
      </c>
      <c r="G1776" s="6">
        <v>15</v>
      </c>
    </row>
    <row r="1777" spans="1:7">
      <c r="A1777" s="30" t="s">
        <v>3876</v>
      </c>
      <c r="B1777" s="31" t="s">
        <v>3877</v>
      </c>
      <c r="C1777" s="32" t="s">
        <v>135</v>
      </c>
      <c r="D1777" s="33">
        <v>53.01</v>
      </c>
      <c r="E1777" s="33">
        <v>7.3</v>
      </c>
      <c r="F1777" s="33">
        <v>60.31</v>
      </c>
      <c r="G1777" s="6">
        <v>15</v>
      </c>
    </row>
    <row r="1778" spans="1:7">
      <c r="A1778" s="30" t="s">
        <v>3878</v>
      </c>
      <c r="B1778" s="31" t="s">
        <v>3879</v>
      </c>
      <c r="C1778" s="32" t="s">
        <v>135</v>
      </c>
      <c r="D1778" s="33">
        <v>14.09</v>
      </c>
      <c r="E1778" s="33">
        <v>5.75</v>
      </c>
      <c r="F1778" s="33">
        <v>19.84</v>
      </c>
      <c r="G1778" s="6">
        <v>15</v>
      </c>
    </row>
    <row r="1779" spans="1:7">
      <c r="A1779" s="30" t="s">
        <v>3880</v>
      </c>
      <c r="B1779" s="31" t="s">
        <v>3881</v>
      </c>
      <c r="C1779" s="32" t="s">
        <v>135</v>
      </c>
      <c r="D1779" s="33">
        <v>51.75</v>
      </c>
      <c r="E1779" s="33">
        <v>7.3</v>
      </c>
      <c r="F1779" s="33">
        <v>59.05</v>
      </c>
      <c r="G1779" s="6">
        <v>15</v>
      </c>
    </row>
    <row r="1780" spans="1:7">
      <c r="A1780" s="30" t="s">
        <v>92</v>
      </c>
      <c r="B1780" s="31" t="s">
        <v>3882</v>
      </c>
      <c r="C1780" s="32" t="s">
        <v>135</v>
      </c>
      <c r="D1780" s="33">
        <v>13.72</v>
      </c>
      <c r="E1780" s="33"/>
      <c r="F1780" s="33">
        <v>13.72</v>
      </c>
      <c r="G1780" s="6">
        <v>15</v>
      </c>
    </row>
    <row r="1781" spans="1:7">
      <c r="A1781" s="30" t="s">
        <v>3883</v>
      </c>
      <c r="B1781" s="31" t="s">
        <v>3884</v>
      </c>
      <c r="C1781" s="32"/>
      <c r="D1781" s="33"/>
      <c r="E1781" s="33"/>
      <c r="F1781" s="33"/>
    </row>
    <row r="1782" spans="1:7">
      <c r="A1782" s="30" t="s">
        <v>3885</v>
      </c>
      <c r="B1782" s="31" t="s">
        <v>3886</v>
      </c>
      <c r="C1782" s="32" t="s">
        <v>351</v>
      </c>
      <c r="D1782" s="33">
        <v>53.48</v>
      </c>
      <c r="E1782" s="33">
        <v>4.2</v>
      </c>
      <c r="F1782" s="33">
        <v>57.68</v>
      </c>
      <c r="G1782" s="6">
        <v>15</v>
      </c>
    </row>
    <row r="1783" spans="1:7">
      <c r="A1783" s="30" t="s">
        <v>3887</v>
      </c>
      <c r="B1783" s="31" t="s">
        <v>3888</v>
      </c>
      <c r="C1783" s="32" t="s">
        <v>351</v>
      </c>
      <c r="D1783" s="33">
        <v>40.25</v>
      </c>
      <c r="E1783" s="33">
        <v>4.2</v>
      </c>
      <c r="F1783" s="33">
        <v>44.45</v>
      </c>
      <c r="G1783" s="6">
        <v>15</v>
      </c>
    </row>
    <row r="1784" spans="1:7">
      <c r="A1784" s="30" t="s">
        <v>3889</v>
      </c>
      <c r="B1784" s="31" t="s">
        <v>3890</v>
      </c>
      <c r="C1784" s="32" t="s">
        <v>351</v>
      </c>
      <c r="D1784" s="33">
        <v>49.66</v>
      </c>
      <c r="E1784" s="33">
        <v>4.2</v>
      </c>
      <c r="F1784" s="33">
        <v>53.86</v>
      </c>
      <c r="G1784" s="6">
        <v>15</v>
      </c>
    </row>
    <row r="1785" spans="1:7">
      <c r="A1785" s="30" t="s">
        <v>3891</v>
      </c>
      <c r="B1785" s="31" t="s">
        <v>3892</v>
      </c>
      <c r="C1785" s="32" t="s">
        <v>351</v>
      </c>
      <c r="D1785" s="33">
        <v>59.91</v>
      </c>
      <c r="E1785" s="33">
        <v>4.2</v>
      </c>
      <c r="F1785" s="33">
        <v>64.11</v>
      </c>
      <c r="G1785" s="6">
        <v>15</v>
      </c>
    </row>
    <row r="1786" spans="1:7">
      <c r="A1786" s="30" t="s">
        <v>3893</v>
      </c>
      <c r="B1786" s="31" t="s">
        <v>3894</v>
      </c>
      <c r="C1786" s="32"/>
      <c r="D1786" s="33"/>
      <c r="E1786" s="33"/>
      <c r="F1786" s="33"/>
    </row>
    <row r="1787" spans="1:7">
      <c r="A1787" s="30" t="s">
        <v>3895</v>
      </c>
      <c r="B1787" s="31" t="s">
        <v>3896</v>
      </c>
      <c r="C1787" s="32" t="s">
        <v>351</v>
      </c>
      <c r="D1787" s="33">
        <v>131.52000000000001</v>
      </c>
      <c r="E1787" s="33">
        <v>36.53</v>
      </c>
      <c r="F1787" s="33">
        <v>168.05</v>
      </c>
      <c r="G1787" s="6">
        <v>15</v>
      </c>
    </row>
    <row r="1788" spans="1:7">
      <c r="A1788" s="30" t="s">
        <v>3897</v>
      </c>
      <c r="B1788" s="31" t="s">
        <v>3898</v>
      </c>
      <c r="C1788" s="32" t="s">
        <v>351</v>
      </c>
      <c r="D1788" s="33">
        <v>137.96</v>
      </c>
      <c r="E1788" s="33">
        <v>36.53</v>
      </c>
      <c r="F1788" s="33">
        <v>174.49</v>
      </c>
      <c r="G1788" s="6">
        <v>15</v>
      </c>
    </row>
    <row r="1789" spans="1:7">
      <c r="A1789" s="30" t="s">
        <v>3899</v>
      </c>
      <c r="B1789" s="31" t="s">
        <v>3900</v>
      </c>
      <c r="C1789" s="32" t="s">
        <v>351</v>
      </c>
      <c r="D1789" s="33">
        <v>227.23</v>
      </c>
      <c r="E1789" s="33">
        <v>36.53</v>
      </c>
      <c r="F1789" s="33">
        <v>263.76</v>
      </c>
      <c r="G1789" s="6">
        <v>15</v>
      </c>
    </row>
    <row r="1790" spans="1:7">
      <c r="A1790" s="30" t="s">
        <v>3901</v>
      </c>
      <c r="B1790" s="31" t="s">
        <v>3902</v>
      </c>
      <c r="C1790" s="32" t="s">
        <v>351</v>
      </c>
      <c r="D1790" s="33">
        <v>338.53</v>
      </c>
      <c r="E1790" s="33">
        <v>36.53</v>
      </c>
      <c r="F1790" s="33">
        <v>375.06</v>
      </c>
      <c r="G1790" s="6">
        <v>15</v>
      </c>
    </row>
    <row r="1791" spans="1:7">
      <c r="A1791" s="30" t="s">
        <v>3903</v>
      </c>
      <c r="B1791" s="31" t="s">
        <v>3904</v>
      </c>
      <c r="C1791" s="32" t="s">
        <v>351</v>
      </c>
      <c r="D1791" s="33">
        <v>146.04</v>
      </c>
      <c r="E1791" s="33">
        <v>36.53</v>
      </c>
      <c r="F1791" s="33">
        <v>182.57</v>
      </c>
      <c r="G1791" s="6">
        <v>15</v>
      </c>
    </row>
    <row r="1792" spans="1:7">
      <c r="A1792" s="30" t="s">
        <v>3905</v>
      </c>
      <c r="B1792" s="31" t="s">
        <v>3906</v>
      </c>
      <c r="C1792" s="32" t="s">
        <v>351</v>
      </c>
      <c r="D1792" s="33">
        <v>101.61</v>
      </c>
      <c r="E1792" s="33">
        <v>36.53</v>
      </c>
      <c r="F1792" s="33">
        <v>138.13999999999999</v>
      </c>
      <c r="G1792" s="6">
        <v>15</v>
      </c>
    </row>
    <row r="1793" spans="1:7">
      <c r="A1793" s="30" t="s">
        <v>3907</v>
      </c>
      <c r="B1793" s="31" t="s">
        <v>3908</v>
      </c>
      <c r="C1793" s="32" t="s">
        <v>351</v>
      </c>
      <c r="D1793" s="33">
        <v>455.79</v>
      </c>
      <c r="E1793" s="33">
        <v>36.53</v>
      </c>
      <c r="F1793" s="33">
        <v>492.32</v>
      </c>
      <c r="G1793" s="6">
        <v>15</v>
      </c>
    </row>
    <row r="1794" spans="1:7">
      <c r="A1794" s="30" t="s">
        <v>3909</v>
      </c>
      <c r="B1794" s="31" t="s">
        <v>3910</v>
      </c>
      <c r="C1794" s="32" t="s">
        <v>351</v>
      </c>
      <c r="D1794" s="33">
        <v>134.24</v>
      </c>
      <c r="E1794" s="33">
        <v>36.53</v>
      </c>
      <c r="F1794" s="33">
        <v>170.77</v>
      </c>
      <c r="G1794" s="6">
        <v>15</v>
      </c>
    </row>
    <row r="1795" spans="1:7">
      <c r="A1795" s="30" t="s">
        <v>3911</v>
      </c>
      <c r="B1795" s="31" t="s">
        <v>3912</v>
      </c>
      <c r="C1795" s="32"/>
      <c r="D1795" s="33"/>
      <c r="E1795" s="33"/>
      <c r="F1795" s="33"/>
    </row>
    <row r="1796" spans="1:7">
      <c r="A1796" s="30" t="s">
        <v>3913</v>
      </c>
      <c r="B1796" s="31" t="s">
        <v>3914</v>
      </c>
      <c r="C1796" s="32" t="s">
        <v>143</v>
      </c>
      <c r="D1796" s="33">
        <v>28.15</v>
      </c>
      <c r="E1796" s="33">
        <v>36.53</v>
      </c>
      <c r="F1796" s="33">
        <v>64.680000000000007</v>
      </c>
      <c r="G1796" s="6">
        <v>15</v>
      </c>
    </row>
    <row r="1797" spans="1:7" ht="30">
      <c r="A1797" s="30" t="s">
        <v>3915</v>
      </c>
      <c r="B1797" s="31" t="s">
        <v>3916</v>
      </c>
      <c r="C1797" s="32" t="s">
        <v>143</v>
      </c>
      <c r="D1797" s="33">
        <v>38.85</v>
      </c>
      <c r="E1797" s="33">
        <v>36.53</v>
      </c>
      <c r="F1797" s="33">
        <v>75.38</v>
      </c>
      <c r="G1797" s="6">
        <v>15</v>
      </c>
    </row>
    <row r="1798" spans="1:7" ht="30">
      <c r="A1798" s="30" t="s">
        <v>3917</v>
      </c>
      <c r="B1798" s="31" t="s">
        <v>3918</v>
      </c>
      <c r="C1798" s="32" t="s">
        <v>143</v>
      </c>
      <c r="D1798" s="33">
        <v>41.95</v>
      </c>
      <c r="E1798" s="33">
        <v>36.53</v>
      </c>
      <c r="F1798" s="33">
        <v>78.48</v>
      </c>
      <c r="G1798" s="6">
        <v>15</v>
      </c>
    </row>
    <row r="1799" spans="1:7" ht="30">
      <c r="A1799" s="30" t="s">
        <v>3919</v>
      </c>
      <c r="B1799" s="31" t="s">
        <v>3920</v>
      </c>
      <c r="C1799" s="32" t="s">
        <v>143</v>
      </c>
      <c r="D1799" s="33">
        <v>161.86000000000001</v>
      </c>
      <c r="E1799" s="33">
        <v>58.53</v>
      </c>
      <c r="F1799" s="33">
        <v>220.39</v>
      </c>
      <c r="G1799" s="6">
        <v>15</v>
      </c>
    </row>
    <row r="1800" spans="1:7" ht="30">
      <c r="A1800" s="30" t="s">
        <v>3921</v>
      </c>
      <c r="B1800" s="31" t="s">
        <v>3922</v>
      </c>
      <c r="C1800" s="32" t="s">
        <v>135</v>
      </c>
      <c r="D1800" s="33">
        <v>238.41</v>
      </c>
      <c r="E1800" s="33"/>
      <c r="F1800" s="33">
        <v>238.41</v>
      </c>
      <c r="G1800" s="6">
        <v>15</v>
      </c>
    </row>
    <row r="1801" spans="1:7" ht="30">
      <c r="A1801" s="30" t="s">
        <v>3923</v>
      </c>
      <c r="B1801" s="31" t="s">
        <v>3924</v>
      </c>
      <c r="C1801" s="32" t="s">
        <v>135</v>
      </c>
      <c r="D1801" s="33">
        <v>248.96</v>
      </c>
      <c r="E1801" s="33"/>
      <c r="F1801" s="33">
        <v>248.96</v>
      </c>
      <c r="G1801" s="6">
        <v>15</v>
      </c>
    </row>
    <row r="1802" spans="1:7" ht="30">
      <c r="A1802" s="30" t="s">
        <v>3925</v>
      </c>
      <c r="B1802" s="31" t="s">
        <v>3926</v>
      </c>
      <c r="C1802" s="32" t="s">
        <v>135</v>
      </c>
      <c r="D1802" s="33">
        <v>220.89</v>
      </c>
      <c r="E1802" s="33"/>
      <c r="F1802" s="33">
        <v>220.89</v>
      </c>
      <c r="G1802" s="6">
        <v>15</v>
      </c>
    </row>
    <row r="1803" spans="1:7" ht="30">
      <c r="A1803" s="30" t="s">
        <v>3927</v>
      </c>
      <c r="B1803" s="31" t="s">
        <v>3928</v>
      </c>
      <c r="C1803" s="32" t="s">
        <v>143</v>
      </c>
      <c r="D1803" s="33">
        <v>46.8</v>
      </c>
      <c r="E1803" s="33"/>
      <c r="F1803" s="33">
        <v>46.8</v>
      </c>
      <c r="G1803" s="6">
        <v>15</v>
      </c>
    </row>
    <row r="1804" spans="1:7" ht="45">
      <c r="A1804" s="30" t="s">
        <v>3929</v>
      </c>
      <c r="B1804" s="31" t="s">
        <v>3930</v>
      </c>
      <c r="C1804" s="32" t="s">
        <v>135</v>
      </c>
      <c r="D1804" s="33">
        <v>330.25</v>
      </c>
      <c r="E1804" s="33"/>
      <c r="F1804" s="33">
        <v>330.25</v>
      </c>
      <c r="G1804" s="6">
        <v>15</v>
      </c>
    </row>
    <row r="1805" spans="1:7" ht="30">
      <c r="A1805" s="30" t="s">
        <v>3931</v>
      </c>
      <c r="B1805" s="31" t="s">
        <v>3932</v>
      </c>
      <c r="C1805" s="32" t="s">
        <v>135</v>
      </c>
      <c r="D1805" s="33">
        <v>408.09</v>
      </c>
      <c r="E1805" s="33">
        <v>75.28</v>
      </c>
      <c r="F1805" s="33">
        <v>483.37</v>
      </c>
      <c r="G1805" s="6">
        <v>15</v>
      </c>
    </row>
    <row r="1806" spans="1:7" ht="30">
      <c r="A1806" s="30" t="s">
        <v>3933</v>
      </c>
      <c r="B1806" s="31" t="s">
        <v>3934</v>
      </c>
      <c r="C1806" s="32" t="s">
        <v>135</v>
      </c>
      <c r="D1806" s="33">
        <v>238.03</v>
      </c>
      <c r="E1806" s="33"/>
      <c r="F1806" s="33">
        <v>238.03</v>
      </c>
      <c r="G1806" s="6">
        <v>15</v>
      </c>
    </row>
    <row r="1807" spans="1:7" ht="30">
      <c r="A1807" s="30" t="s">
        <v>3935</v>
      </c>
      <c r="B1807" s="31" t="s">
        <v>3936</v>
      </c>
      <c r="C1807" s="32" t="s">
        <v>135</v>
      </c>
      <c r="D1807" s="33">
        <v>1501.31</v>
      </c>
      <c r="E1807" s="33">
        <v>112.41</v>
      </c>
      <c r="F1807" s="33">
        <v>1613.72</v>
      </c>
      <c r="G1807" s="6">
        <v>15</v>
      </c>
    </row>
    <row r="1808" spans="1:7" ht="30">
      <c r="A1808" s="30" t="s">
        <v>3937</v>
      </c>
      <c r="B1808" s="31" t="s">
        <v>3938</v>
      </c>
      <c r="C1808" s="32" t="s">
        <v>135</v>
      </c>
      <c r="D1808" s="33">
        <v>1004.15</v>
      </c>
      <c r="E1808" s="33">
        <v>112.41</v>
      </c>
      <c r="F1808" s="33">
        <v>1116.56</v>
      </c>
      <c r="G1808" s="6">
        <v>15</v>
      </c>
    </row>
    <row r="1809" spans="1:7">
      <c r="A1809" s="30" t="s">
        <v>3939</v>
      </c>
      <c r="B1809" s="31" t="s">
        <v>3940</v>
      </c>
      <c r="C1809" s="32" t="s">
        <v>135</v>
      </c>
      <c r="D1809" s="33">
        <v>555.63</v>
      </c>
      <c r="E1809" s="33">
        <v>44.08</v>
      </c>
      <c r="F1809" s="33">
        <v>599.71</v>
      </c>
      <c r="G1809" s="6">
        <v>15</v>
      </c>
    </row>
    <row r="1810" spans="1:7">
      <c r="A1810" s="30" t="s">
        <v>3941</v>
      </c>
      <c r="B1810" s="31" t="s">
        <v>3942</v>
      </c>
      <c r="C1810" s="32" t="s">
        <v>135</v>
      </c>
      <c r="D1810" s="33">
        <v>785.02</v>
      </c>
      <c r="E1810" s="33">
        <v>38.340000000000003</v>
      </c>
      <c r="F1810" s="33">
        <v>823.36</v>
      </c>
      <c r="G1810" s="6">
        <v>15</v>
      </c>
    </row>
    <row r="1811" spans="1:7" ht="30">
      <c r="A1811" s="30" t="s">
        <v>3943</v>
      </c>
      <c r="B1811" s="31" t="s">
        <v>3944</v>
      </c>
      <c r="C1811" s="32" t="s">
        <v>351</v>
      </c>
      <c r="D1811" s="33">
        <v>618.85</v>
      </c>
      <c r="E1811" s="33">
        <v>150.68</v>
      </c>
      <c r="F1811" s="33">
        <v>769.53</v>
      </c>
      <c r="G1811" s="6">
        <v>15</v>
      </c>
    </row>
    <row r="1812" spans="1:7">
      <c r="A1812" s="30" t="s">
        <v>3945</v>
      </c>
      <c r="B1812" s="31" t="s">
        <v>3946</v>
      </c>
      <c r="C1812" s="32" t="s">
        <v>135</v>
      </c>
      <c r="D1812" s="33">
        <v>1383.17</v>
      </c>
      <c r="E1812" s="33">
        <v>90.74</v>
      </c>
      <c r="F1812" s="33">
        <v>1473.91</v>
      </c>
      <c r="G1812" s="6">
        <v>15</v>
      </c>
    </row>
    <row r="1813" spans="1:7">
      <c r="A1813" s="30" t="s">
        <v>3947</v>
      </c>
      <c r="B1813" s="31" t="s">
        <v>3948</v>
      </c>
      <c r="C1813" s="32" t="s">
        <v>135</v>
      </c>
      <c r="D1813" s="33">
        <v>97.16</v>
      </c>
      <c r="E1813" s="33">
        <v>110.65</v>
      </c>
      <c r="F1813" s="33">
        <v>207.81</v>
      </c>
      <c r="G1813" s="6">
        <v>15</v>
      </c>
    </row>
    <row r="1814" spans="1:7">
      <c r="A1814" s="30" t="s">
        <v>3949</v>
      </c>
      <c r="B1814" s="31" t="s">
        <v>3950</v>
      </c>
      <c r="C1814" s="32" t="s">
        <v>143</v>
      </c>
      <c r="D1814" s="33">
        <v>191.67</v>
      </c>
      <c r="E1814" s="33">
        <v>59.01</v>
      </c>
      <c r="F1814" s="33">
        <v>250.68</v>
      </c>
      <c r="G1814" s="6">
        <v>15</v>
      </c>
    </row>
    <row r="1815" spans="1:7">
      <c r="A1815" s="30" t="s">
        <v>3951</v>
      </c>
      <c r="B1815" s="31" t="s">
        <v>3952</v>
      </c>
      <c r="C1815" s="32"/>
      <c r="D1815" s="33"/>
      <c r="E1815" s="33"/>
      <c r="F1815" s="33"/>
    </row>
    <row r="1816" spans="1:7" ht="30">
      <c r="A1816" s="30" t="s">
        <v>3953</v>
      </c>
      <c r="B1816" s="31" t="s">
        <v>3954</v>
      </c>
      <c r="C1816" s="32" t="s">
        <v>351</v>
      </c>
      <c r="D1816" s="33">
        <v>111.76</v>
      </c>
      <c r="E1816" s="33">
        <v>176.66</v>
      </c>
      <c r="F1816" s="33">
        <v>288.42</v>
      </c>
      <c r="G1816" s="6">
        <v>15</v>
      </c>
    </row>
    <row r="1817" spans="1:7" ht="30">
      <c r="A1817" s="30" t="s">
        <v>3955</v>
      </c>
      <c r="B1817" s="31" t="s">
        <v>3956</v>
      </c>
      <c r="C1817" s="32" t="s">
        <v>351</v>
      </c>
      <c r="D1817" s="33">
        <v>586.88</v>
      </c>
      <c r="E1817" s="33">
        <v>217.06</v>
      </c>
      <c r="F1817" s="33">
        <v>803.94</v>
      </c>
      <c r="G1817" s="6">
        <v>15</v>
      </c>
    </row>
    <row r="1818" spans="1:7" ht="30">
      <c r="A1818" s="30" t="s">
        <v>3957</v>
      </c>
      <c r="B1818" s="31" t="s">
        <v>3958</v>
      </c>
      <c r="C1818" s="32" t="s">
        <v>351</v>
      </c>
      <c r="D1818" s="33">
        <v>2267.8200000000002</v>
      </c>
      <c r="E1818" s="33">
        <v>393.72</v>
      </c>
      <c r="F1818" s="33">
        <v>2661.54</v>
      </c>
      <c r="G1818" s="6">
        <v>15</v>
      </c>
    </row>
    <row r="1819" spans="1:7" ht="30">
      <c r="A1819" s="30" t="s">
        <v>3959</v>
      </c>
      <c r="B1819" s="31" t="s">
        <v>3960</v>
      </c>
      <c r="C1819" s="32" t="s">
        <v>351</v>
      </c>
      <c r="D1819" s="33">
        <v>2915.8</v>
      </c>
      <c r="E1819" s="33">
        <v>1070</v>
      </c>
      <c r="F1819" s="33">
        <v>3985.8</v>
      </c>
      <c r="G1819" s="6">
        <v>15</v>
      </c>
    </row>
    <row r="1820" spans="1:7" ht="30">
      <c r="A1820" s="30" t="s">
        <v>3961</v>
      </c>
      <c r="B1820" s="31" t="s">
        <v>3962</v>
      </c>
      <c r="C1820" s="32" t="s">
        <v>351</v>
      </c>
      <c r="D1820" s="33">
        <v>5988.32</v>
      </c>
      <c r="E1820" s="33">
        <v>2140</v>
      </c>
      <c r="F1820" s="33">
        <v>8128.32</v>
      </c>
      <c r="G1820" s="6">
        <v>15</v>
      </c>
    </row>
    <row r="1821" spans="1:7" ht="30">
      <c r="A1821" s="30" t="s">
        <v>3963</v>
      </c>
      <c r="B1821" s="31" t="s">
        <v>3964</v>
      </c>
      <c r="C1821" s="32" t="s">
        <v>351</v>
      </c>
      <c r="D1821" s="33">
        <v>8826.6</v>
      </c>
      <c r="E1821" s="33">
        <v>2483.2800000000002</v>
      </c>
      <c r="F1821" s="33">
        <v>11309.88</v>
      </c>
      <c r="G1821" s="6">
        <v>15</v>
      </c>
    </row>
    <row r="1822" spans="1:7">
      <c r="A1822" s="30" t="s">
        <v>3965</v>
      </c>
      <c r="B1822" s="31" t="s">
        <v>3966</v>
      </c>
      <c r="C1822" s="32"/>
      <c r="D1822" s="33"/>
      <c r="E1822" s="33"/>
      <c r="F1822" s="33"/>
    </row>
    <row r="1823" spans="1:7" ht="30">
      <c r="A1823" s="30" t="s">
        <v>3967</v>
      </c>
      <c r="B1823" s="31" t="s">
        <v>3968</v>
      </c>
      <c r="C1823" s="32" t="s">
        <v>135</v>
      </c>
      <c r="D1823" s="33">
        <v>9.01</v>
      </c>
      <c r="E1823" s="33">
        <v>8.82</v>
      </c>
      <c r="F1823" s="33">
        <v>17.829999999999998</v>
      </c>
      <c r="G1823" s="6">
        <v>15</v>
      </c>
    </row>
    <row r="1824" spans="1:7" ht="30">
      <c r="A1824" s="30" t="s">
        <v>3969</v>
      </c>
      <c r="B1824" s="31" t="s">
        <v>3970</v>
      </c>
      <c r="C1824" s="32" t="s">
        <v>135</v>
      </c>
      <c r="D1824" s="33">
        <v>70.89</v>
      </c>
      <c r="E1824" s="33">
        <v>12.22</v>
      </c>
      <c r="F1824" s="33">
        <v>83.11</v>
      </c>
      <c r="G1824" s="6">
        <v>15</v>
      </c>
    </row>
    <row r="1825" spans="1:7" ht="30">
      <c r="A1825" s="30" t="s">
        <v>3971</v>
      </c>
      <c r="B1825" s="31" t="s">
        <v>3972</v>
      </c>
      <c r="C1825" s="32" t="s">
        <v>143</v>
      </c>
      <c r="D1825" s="33">
        <v>10.82</v>
      </c>
      <c r="E1825" s="33"/>
      <c r="F1825" s="33">
        <v>10.82</v>
      </c>
      <c r="G1825" s="6">
        <v>15</v>
      </c>
    </row>
    <row r="1826" spans="1:7">
      <c r="A1826" s="30" t="s">
        <v>3973</v>
      </c>
      <c r="B1826" s="31" t="s">
        <v>3974</v>
      </c>
      <c r="C1826" s="32" t="s">
        <v>135</v>
      </c>
      <c r="D1826" s="33">
        <v>1.55</v>
      </c>
      <c r="E1826" s="33">
        <v>18.53</v>
      </c>
      <c r="F1826" s="33">
        <v>20.079999999999998</v>
      </c>
      <c r="G1826" s="6">
        <v>15</v>
      </c>
    </row>
    <row r="1827" spans="1:7">
      <c r="A1827" s="30" t="s">
        <v>3975</v>
      </c>
      <c r="B1827" s="31" t="s">
        <v>3976</v>
      </c>
      <c r="C1827" s="32" t="s">
        <v>135</v>
      </c>
      <c r="D1827" s="33">
        <v>1.64</v>
      </c>
      <c r="E1827" s="33">
        <v>24.84</v>
      </c>
      <c r="F1827" s="33">
        <v>26.48</v>
      </c>
      <c r="G1827" s="6">
        <v>15</v>
      </c>
    </row>
    <row r="1828" spans="1:7" ht="45">
      <c r="A1828" s="30" t="s">
        <v>3977</v>
      </c>
      <c r="B1828" s="31" t="s">
        <v>3978</v>
      </c>
      <c r="C1828" s="32" t="s">
        <v>351</v>
      </c>
      <c r="D1828" s="33">
        <v>536.26</v>
      </c>
      <c r="E1828" s="33">
        <v>44.38</v>
      </c>
      <c r="F1828" s="33">
        <v>580.64</v>
      </c>
      <c r="G1828" s="6">
        <v>15</v>
      </c>
    </row>
    <row r="1829" spans="1:7">
      <c r="A1829" s="30" t="s">
        <v>3979</v>
      </c>
      <c r="B1829" s="31" t="s">
        <v>3980</v>
      </c>
      <c r="C1829" s="32" t="s">
        <v>135</v>
      </c>
      <c r="D1829" s="33">
        <v>1458</v>
      </c>
      <c r="E1829" s="33">
        <v>25.18</v>
      </c>
      <c r="F1829" s="33">
        <v>1483.18</v>
      </c>
      <c r="G1829" s="6">
        <v>15</v>
      </c>
    </row>
    <row r="1830" spans="1:7">
      <c r="A1830" s="30" t="s">
        <v>3981</v>
      </c>
      <c r="B1830" s="31" t="s">
        <v>3982</v>
      </c>
      <c r="C1830" s="32"/>
      <c r="D1830" s="33"/>
      <c r="E1830" s="33"/>
      <c r="F1830" s="33"/>
    </row>
    <row r="1831" spans="1:7">
      <c r="A1831" s="30" t="s">
        <v>3983</v>
      </c>
      <c r="B1831" s="31" t="s">
        <v>3984</v>
      </c>
      <c r="C1831" s="32"/>
      <c r="D1831" s="33"/>
      <c r="E1831" s="33"/>
      <c r="F1831" s="33"/>
    </row>
    <row r="1832" spans="1:7">
      <c r="A1832" s="30" t="s">
        <v>3985</v>
      </c>
      <c r="B1832" s="31" t="s">
        <v>3986</v>
      </c>
      <c r="C1832" s="32" t="s">
        <v>135</v>
      </c>
      <c r="D1832" s="33">
        <v>39.729999999999997</v>
      </c>
      <c r="E1832" s="33">
        <v>7.56</v>
      </c>
      <c r="F1832" s="33">
        <v>47.29</v>
      </c>
      <c r="G1832" s="6">
        <v>15</v>
      </c>
    </row>
    <row r="1833" spans="1:7">
      <c r="A1833" s="30" t="s">
        <v>3987</v>
      </c>
      <c r="B1833" s="31" t="s">
        <v>3988</v>
      </c>
      <c r="C1833" s="32" t="s">
        <v>659</v>
      </c>
      <c r="D1833" s="33">
        <v>2146.34</v>
      </c>
      <c r="E1833" s="33">
        <v>181.26</v>
      </c>
      <c r="F1833" s="33">
        <v>2327.6</v>
      </c>
      <c r="G1833" s="6">
        <v>15</v>
      </c>
    </row>
    <row r="1834" spans="1:7">
      <c r="A1834" s="30" t="s">
        <v>3989</v>
      </c>
      <c r="B1834" s="31" t="s">
        <v>3990</v>
      </c>
      <c r="C1834" s="32" t="s">
        <v>659</v>
      </c>
      <c r="D1834" s="33">
        <v>1751.12</v>
      </c>
      <c r="E1834" s="33">
        <v>181.26</v>
      </c>
      <c r="F1834" s="33">
        <v>1932.38</v>
      </c>
      <c r="G1834" s="6">
        <v>15</v>
      </c>
    </row>
    <row r="1835" spans="1:7" ht="30">
      <c r="A1835" s="30" t="s">
        <v>3991</v>
      </c>
      <c r="B1835" s="31" t="s">
        <v>3992</v>
      </c>
      <c r="C1835" s="32" t="s">
        <v>135</v>
      </c>
      <c r="D1835" s="33">
        <v>154.47999999999999</v>
      </c>
      <c r="E1835" s="33">
        <v>37.299999999999997</v>
      </c>
      <c r="F1835" s="33">
        <v>191.78</v>
      </c>
      <c r="G1835" s="6">
        <v>15</v>
      </c>
    </row>
    <row r="1836" spans="1:7">
      <c r="A1836" s="30" t="s">
        <v>3993</v>
      </c>
      <c r="B1836" s="31" t="s">
        <v>3994</v>
      </c>
      <c r="C1836" s="32"/>
      <c r="D1836" s="33"/>
      <c r="E1836" s="33"/>
      <c r="F1836" s="33"/>
    </row>
    <row r="1837" spans="1:7" ht="30">
      <c r="A1837" s="30" t="s">
        <v>3995</v>
      </c>
      <c r="B1837" s="31" t="s">
        <v>3996</v>
      </c>
      <c r="C1837" s="32" t="s">
        <v>351</v>
      </c>
      <c r="D1837" s="33">
        <v>4550.84</v>
      </c>
      <c r="E1837" s="33">
        <v>106.65</v>
      </c>
      <c r="F1837" s="33">
        <v>4657.49</v>
      </c>
      <c r="G1837" s="6">
        <v>15</v>
      </c>
    </row>
    <row r="1838" spans="1:7">
      <c r="A1838" s="30" t="s">
        <v>3997</v>
      </c>
      <c r="B1838" s="31" t="s">
        <v>3998</v>
      </c>
      <c r="C1838" s="32"/>
      <c r="D1838" s="33"/>
      <c r="E1838" s="33"/>
      <c r="F1838" s="33"/>
    </row>
    <row r="1839" spans="1:7">
      <c r="A1839" s="30" t="s">
        <v>3999</v>
      </c>
      <c r="B1839" s="31" t="s">
        <v>4000</v>
      </c>
      <c r="C1839" s="32" t="s">
        <v>143</v>
      </c>
      <c r="D1839" s="33">
        <v>117.98</v>
      </c>
      <c r="E1839" s="33">
        <v>109.32</v>
      </c>
      <c r="F1839" s="33">
        <v>227.3</v>
      </c>
      <c r="G1839" s="6">
        <v>15</v>
      </c>
    </row>
    <row r="1840" spans="1:7">
      <c r="A1840" s="30" t="s">
        <v>4001</v>
      </c>
      <c r="B1840" s="31" t="s">
        <v>4002</v>
      </c>
      <c r="C1840" s="32" t="s">
        <v>351</v>
      </c>
      <c r="D1840" s="33">
        <v>544.63</v>
      </c>
      <c r="E1840" s="33">
        <v>24.33</v>
      </c>
      <c r="F1840" s="33">
        <v>568.96</v>
      </c>
      <c r="G1840" s="6">
        <v>15</v>
      </c>
    </row>
    <row r="1841" spans="1:7">
      <c r="A1841" s="30" t="s">
        <v>4003</v>
      </c>
      <c r="B1841" s="31" t="s">
        <v>4004</v>
      </c>
      <c r="C1841" s="32" t="s">
        <v>135</v>
      </c>
      <c r="D1841" s="33">
        <v>189.73</v>
      </c>
      <c r="E1841" s="33">
        <v>68.14</v>
      </c>
      <c r="F1841" s="33">
        <v>257.87</v>
      </c>
      <c r="G1841" s="6">
        <v>15</v>
      </c>
    </row>
    <row r="1842" spans="1:7" ht="30">
      <c r="A1842" s="30" t="s">
        <v>4005</v>
      </c>
      <c r="B1842" s="31" t="s">
        <v>4006</v>
      </c>
      <c r="C1842" s="32" t="s">
        <v>351</v>
      </c>
      <c r="D1842" s="33">
        <v>613.55999999999995</v>
      </c>
      <c r="E1842" s="33">
        <v>34.22</v>
      </c>
      <c r="F1842" s="33">
        <v>647.78</v>
      </c>
      <c r="G1842" s="6">
        <v>15</v>
      </c>
    </row>
    <row r="1843" spans="1:7" ht="30">
      <c r="A1843" s="30" t="s">
        <v>4007</v>
      </c>
      <c r="B1843" s="31" t="s">
        <v>4008</v>
      </c>
      <c r="C1843" s="32" t="s">
        <v>351</v>
      </c>
      <c r="D1843" s="33">
        <v>903.41</v>
      </c>
      <c r="E1843" s="33">
        <v>51.33</v>
      </c>
      <c r="F1843" s="33">
        <v>954.74</v>
      </c>
      <c r="G1843" s="6">
        <v>15</v>
      </c>
    </row>
    <row r="1844" spans="1:7">
      <c r="A1844" s="30" t="s">
        <v>4009</v>
      </c>
      <c r="B1844" s="31" t="s">
        <v>4010</v>
      </c>
      <c r="C1844" s="32"/>
      <c r="D1844" s="33"/>
      <c r="E1844" s="33"/>
      <c r="F1844" s="33"/>
    </row>
    <row r="1845" spans="1:7">
      <c r="A1845" s="30" t="s">
        <v>4011</v>
      </c>
      <c r="B1845" s="31" t="s">
        <v>4012</v>
      </c>
      <c r="C1845" s="32" t="s">
        <v>659</v>
      </c>
      <c r="D1845" s="33">
        <v>5210.8</v>
      </c>
      <c r="E1845" s="33">
        <v>241.68</v>
      </c>
      <c r="F1845" s="33">
        <v>5452.48</v>
      </c>
      <c r="G1845" s="6">
        <v>15</v>
      </c>
    </row>
    <row r="1846" spans="1:7">
      <c r="A1846" s="30" t="s">
        <v>4013</v>
      </c>
      <c r="B1846" s="31" t="s">
        <v>4014</v>
      </c>
      <c r="C1846" s="32" t="s">
        <v>659</v>
      </c>
      <c r="D1846" s="33">
        <v>2732.36</v>
      </c>
      <c r="E1846" s="33">
        <v>241.68</v>
      </c>
      <c r="F1846" s="33">
        <v>2974.04</v>
      </c>
      <c r="G1846" s="6">
        <v>15</v>
      </c>
    </row>
    <row r="1847" spans="1:7">
      <c r="A1847" s="30" t="s">
        <v>4015</v>
      </c>
      <c r="B1847" s="31" t="s">
        <v>4016</v>
      </c>
      <c r="C1847" s="32" t="s">
        <v>659</v>
      </c>
      <c r="D1847" s="33">
        <v>1627.25</v>
      </c>
      <c r="E1847" s="33">
        <v>241.68</v>
      </c>
      <c r="F1847" s="33">
        <v>1868.93</v>
      </c>
      <c r="G1847" s="6">
        <v>15</v>
      </c>
    </row>
    <row r="1848" spans="1:7">
      <c r="A1848" s="30" t="s">
        <v>4017</v>
      </c>
      <c r="B1848" s="31" t="s">
        <v>4018</v>
      </c>
      <c r="C1848" s="32" t="s">
        <v>659</v>
      </c>
      <c r="D1848" s="33">
        <v>3577.63</v>
      </c>
      <c r="E1848" s="33">
        <v>241.68</v>
      </c>
      <c r="F1848" s="33">
        <v>3819.31</v>
      </c>
      <c r="G1848" s="6">
        <v>15</v>
      </c>
    </row>
    <row r="1849" spans="1:7">
      <c r="A1849" s="30" t="s">
        <v>4019</v>
      </c>
      <c r="B1849" s="31" t="s">
        <v>4020</v>
      </c>
      <c r="C1849" s="32"/>
      <c r="D1849" s="33"/>
      <c r="E1849" s="33"/>
      <c r="F1849" s="33"/>
    </row>
    <row r="1850" spans="1:7">
      <c r="A1850" s="30" t="s">
        <v>4021</v>
      </c>
      <c r="B1850" s="31" t="s">
        <v>4022</v>
      </c>
      <c r="C1850" s="32" t="s">
        <v>659</v>
      </c>
      <c r="D1850" s="33">
        <v>6008.43</v>
      </c>
      <c r="E1850" s="33">
        <v>384.15</v>
      </c>
      <c r="F1850" s="33">
        <v>6392.58</v>
      </c>
      <c r="G1850" s="6">
        <v>15</v>
      </c>
    </row>
    <row r="1851" spans="1:7">
      <c r="A1851" s="30" t="s">
        <v>4023</v>
      </c>
      <c r="B1851" s="31" t="s">
        <v>4024</v>
      </c>
      <c r="C1851" s="32" t="s">
        <v>659</v>
      </c>
      <c r="D1851" s="33">
        <v>8460.0499999999993</v>
      </c>
      <c r="E1851" s="33">
        <v>384.15</v>
      </c>
      <c r="F1851" s="33">
        <v>8844.2000000000007</v>
      </c>
      <c r="G1851" s="6">
        <v>15</v>
      </c>
    </row>
    <row r="1852" spans="1:7">
      <c r="A1852" s="30" t="s">
        <v>4025</v>
      </c>
      <c r="B1852" s="31" t="s">
        <v>4026</v>
      </c>
      <c r="C1852" s="32" t="s">
        <v>351</v>
      </c>
      <c r="D1852" s="33">
        <v>2807.61</v>
      </c>
      <c r="E1852" s="33">
        <v>56.73</v>
      </c>
      <c r="F1852" s="33">
        <v>2864.34</v>
      </c>
      <c r="G1852" s="6">
        <v>15</v>
      </c>
    </row>
    <row r="1853" spans="1:7">
      <c r="A1853" s="30" t="s">
        <v>4027</v>
      </c>
      <c r="B1853" s="31" t="s">
        <v>4028</v>
      </c>
      <c r="C1853" s="32" t="s">
        <v>351</v>
      </c>
      <c r="D1853" s="33">
        <v>1990.45</v>
      </c>
      <c r="E1853" s="33">
        <v>56.73</v>
      </c>
      <c r="F1853" s="33">
        <v>2047.18</v>
      </c>
      <c r="G1853" s="6">
        <v>15</v>
      </c>
    </row>
    <row r="1854" spans="1:7">
      <c r="A1854" s="30" t="s">
        <v>4029</v>
      </c>
      <c r="B1854" s="31" t="s">
        <v>4030</v>
      </c>
      <c r="C1854" s="32"/>
      <c r="D1854" s="33"/>
      <c r="E1854" s="33"/>
      <c r="F1854" s="33"/>
    </row>
    <row r="1855" spans="1:7">
      <c r="A1855" s="30" t="s">
        <v>4031</v>
      </c>
      <c r="B1855" s="31" t="s">
        <v>4032</v>
      </c>
      <c r="C1855" s="32" t="s">
        <v>135</v>
      </c>
      <c r="D1855" s="33">
        <v>13.23</v>
      </c>
      <c r="E1855" s="33"/>
      <c r="F1855" s="33">
        <v>13.23</v>
      </c>
      <c r="G1855" s="6">
        <v>15</v>
      </c>
    </row>
    <row r="1856" spans="1:7" ht="30">
      <c r="A1856" s="30" t="s">
        <v>4033</v>
      </c>
      <c r="B1856" s="31" t="s">
        <v>4034</v>
      </c>
      <c r="C1856" s="32" t="s">
        <v>351</v>
      </c>
      <c r="D1856" s="33">
        <v>1227.8399999999999</v>
      </c>
      <c r="E1856" s="33">
        <v>37.76</v>
      </c>
      <c r="F1856" s="33">
        <v>1265.5999999999999</v>
      </c>
      <c r="G1856" s="6">
        <v>15</v>
      </c>
    </row>
    <row r="1857" spans="1:7">
      <c r="A1857" s="30" t="s">
        <v>4035</v>
      </c>
      <c r="B1857" s="31" t="s">
        <v>4036</v>
      </c>
      <c r="C1857" s="32"/>
      <c r="D1857" s="33"/>
      <c r="E1857" s="33"/>
      <c r="F1857" s="33"/>
    </row>
    <row r="1858" spans="1:7">
      <c r="A1858" s="30" t="s">
        <v>4037</v>
      </c>
      <c r="B1858" s="31" t="s">
        <v>4038</v>
      </c>
      <c r="C1858" s="32"/>
      <c r="D1858" s="33"/>
      <c r="E1858" s="33"/>
      <c r="F1858" s="33"/>
    </row>
    <row r="1859" spans="1:7">
      <c r="A1859" s="30" t="s">
        <v>4039</v>
      </c>
      <c r="B1859" s="31" t="s">
        <v>4040</v>
      </c>
      <c r="C1859" s="32" t="s">
        <v>659</v>
      </c>
      <c r="D1859" s="33">
        <v>160863.6</v>
      </c>
      <c r="E1859" s="33">
        <v>295.58</v>
      </c>
      <c r="F1859" s="33">
        <v>161159.18</v>
      </c>
      <c r="G1859" s="6">
        <v>15</v>
      </c>
    </row>
    <row r="1860" spans="1:7">
      <c r="A1860" s="30" t="s">
        <v>4041</v>
      </c>
      <c r="B1860" s="31" t="s">
        <v>4042</v>
      </c>
      <c r="C1860" s="32" t="s">
        <v>659</v>
      </c>
      <c r="D1860" s="33">
        <v>131403.18</v>
      </c>
      <c r="E1860" s="33">
        <v>295.58</v>
      </c>
      <c r="F1860" s="33">
        <v>131698.76</v>
      </c>
      <c r="G1860" s="6">
        <v>15</v>
      </c>
    </row>
    <row r="1861" spans="1:7">
      <c r="A1861" s="30" t="s">
        <v>4043</v>
      </c>
      <c r="B1861" s="31" t="s">
        <v>4044</v>
      </c>
      <c r="C1861" s="32" t="s">
        <v>659</v>
      </c>
      <c r="D1861" s="33">
        <v>111051.21</v>
      </c>
      <c r="E1861" s="33">
        <v>591.16</v>
      </c>
      <c r="F1861" s="33">
        <v>111642.37</v>
      </c>
      <c r="G1861" s="6">
        <v>15</v>
      </c>
    </row>
    <row r="1862" spans="1:7">
      <c r="A1862" s="30" t="s">
        <v>4045</v>
      </c>
      <c r="B1862" s="31" t="s">
        <v>4046</v>
      </c>
      <c r="C1862" s="32"/>
      <c r="D1862" s="33"/>
      <c r="E1862" s="33"/>
      <c r="F1862" s="33"/>
    </row>
    <row r="1863" spans="1:7" ht="30">
      <c r="A1863" s="30" t="s">
        <v>4047</v>
      </c>
      <c r="B1863" s="31" t="s">
        <v>4048</v>
      </c>
      <c r="C1863" s="32" t="s">
        <v>351</v>
      </c>
      <c r="D1863" s="33">
        <v>129.30000000000001</v>
      </c>
      <c r="E1863" s="33">
        <v>193.21</v>
      </c>
      <c r="F1863" s="33">
        <v>322.51</v>
      </c>
      <c r="G1863" s="6">
        <v>15</v>
      </c>
    </row>
    <row r="1864" spans="1:7" ht="30">
      <c r="A1864" s="30" t="s">
        <v>4049</v>
      </c>
      <c r="B1864" s="31" t="s">
        <v>4050</v>
      </c>
      <c r="C1864" s="32" t="s">
        <v>351</v>
      </c>
      <c r="D1864" s="33">
        <v>238.82</v>
      </c>
      <c r="E1864" s="33">
        <v>193.21</v>
      </c>
      <c r="F1864" s="33">
        <v>432.03</v>
      </c>
      <c r="G1864" s="6">
        <v>15</v>
      </c>
    </row>
    <row r="1865" spans="1:7" ht="30">
      <c r="A1865" s="30" t="s">
        <v>4051</v>
      </c>
      <c r="B1865" s="31" t="s">
        <v>4052</v>
      </c>
      <c r="C1865" s="32" t="s">
        <v>351</v>
      </c>
      <c r="D1865" s="33">
        <v>1091.77</v>
      </c>
      <c r="E1865" s="33">
        <v>223.32</v>
      </c>
      <c r="F1865" s="33">
        <v>1315.09</v>
      </c>
      <c r="G1865" s="6">
        <v>15</v>
      </c>
    </row>
    <row r="1866" spans="1:7" ht="30">
      <c r="A1866" s="30" t="s">
        <v>4053</v>
      </c>
      <c r="B1866" s="31" t="s">
        <v>4054</v>
      </c>
      <c r="C1866" s="32" t="s">
        <v>351</v>
      </c>
      <c r="D1866" s="33">
        <v>2561.87</v>
      </c>
      <c r="E1866" s="33">
        <v>223.32</v>
      </c>
      <c r="F1866" s="33">
        <v>2785.19</v>
      </c>
      <c r="G1866" s="6">
        <v>15</v>
      </c>
    </row>
    <row r="1867" spans="1:7" ht="30">
      <c r="A1867" s="30" t="s">
        <v>4055</v>
      </c>
      <c r="B1867" s="31" t="s">
        <v>4056</v>
      </c>
      <c r="C1867" s="32" t="s">
        <v>351</v>
      </c>
      <c r="D1867" s="33">
        <v>1733.8</v>
      </c>
      <c r="E1867" s="33">
        <v>223.32</v>
      </c>
      <c r="F1867" s="33">
        <v>1957.12</v>
      </c>
      <c r="G1867" s="6">
        <v>15</v>
      </c>
    </row>
    <row r="1868" spans="1:7" ht="30">
      <c r="A1868" s="30" t="s">
        <v>4057</v>
      </c>
      <c r="B1868" s="31" t="s">
        <v>4058</v>
      </c>
      <c r="C1868" s="32" t="s">
        <v>351</v>
      </c>
      <c r="D1868" s="33">
        <v>601.97</v>
      </c>
      <c r="E1868" s="33">
        <v>167.49</v>
      </c>
      <c r="F1868" s="33">
        <v>769.46</v>
      </c>
      <c r="G1868" s="6">
        <v>15</v>
      </c>
    </row>
    <row r="1869" spans="1:7" ht="30">
      <c r="A1869" s="30" t="s">
        <v>4059</v>
      </c>
      <c r="B1869" s="31" t="s">
        <v>4060</v>
      </c>
      <c r="C1869" s="32" t="s">
        <v>351</v>
      </c>
      <c r="D1869" s="33">
        <v>1613.51</v>
      </c>
      <c r="E1869" s="33">
        <v>232.48</v>
      </c>
      <c r="F1869" s="33">
        <v>1845.99</v>
      </c>
      <c r="G1869" s="6">
        <v>15</v>
      </c>
    </row>
    <row r="1870" spans="1:7" ht="30">
      <c r="A1870" s="30" t="s">
        <v>4061</v>
      </c>
      <c r="B1870" s="31" t="s">
        <v>4062</v>
      </c>
      <c r="C1870" s="32" t="s">
        <v>351</v>
      </c>
      <c r="D1870" s="33">
        <v>1376.12</v>
      </c>
      <c r="E1870" s="33">
        <v>223.32</v>
      </c>
      <c r="F1870" s="33">
        <v>1599.44</v>
      </c>
      <c r="G1870" s="6">
        <v>15</v>
      </c>
    </row>
    <row r="1871" spans="1:7" ht="30">
      <c r="A1871" s="30" t="s">
        <v>4063</v>
      </c>
      <c r="B1871" s="31" t="s">
        <v>4064</v>
      </c>
      <c r="C1871" s="32" t="s">
        <v>351</v>
      </c>
      <c r="D1871" s="33">
        <v>123.62</v>
      </c>
      <c r="E1871" s="33">
        <v>111.66</v>
      </c>
      <c r="F1871" s="33">
        <v>235.28</v>
      </c>
      <c r="G1871" s="6">
        <v>15</v>
      </c>
    </row>
    <row r="1872" spans="1:7" ht="30">
      <c r="A1872" s="30" t="s">
        <v>4065</v>
      </c>
      <c r="B1872" s="31" t="s">
        <v>4066</v>
      </c>
      <c r="C1872" s="32" t="s">
        <v>351</v>
      </c>
      <c r="D1872" s="33">
        <v>234.44</v>
      </c>
      <c r="E1872" s="33">
        <v>193.21</v>
      </c>
      <c r="F1872" s="33">
        <v>427.65</v>
      </c>
      <c r="G1872" s="6">
        <v>15</v>
      </c>
    </row>
    <row r="1873" spans="1:7">
      <c r="A1873" s="30" t="s">
        <v>4067</v>
      </c>
      <c r="B1873" s="31" t="s">
        <v>4068</v>
      </c>
      <c r="C1873" s="32" t="s">
        <v>351</v>
      </c>
      <c r="D1873" s="33">
        <v>691.53</v>
      </c>
      <c r="E1873" s="33">
        <v>223.32</v>
      </c>
      <c r="F1873" s="33">
        <v>914.85</v>
      </c>
      <c r="G1873" s="6">
        <v>15</v>
      </c>
    </row>
    <row r="1874" spans="1:7">
      <c r="A1874" s="30" t="s">
        <v>4069</v>
      </c>
      <c r="B1874" s="31" t="s">
        <v>4070</v>
      </c>
      <c r="C1874" s="32"/>
      <c r="D1874" s="33"/>
      <c r="E1874" s="33"/>
      <c r="F1874" s="33"/>
    </row>
    <row r="1875" spans="1:7">
      <c r="A1875" s="30" t="s">
        <v>4071</v>
      </c>
      <c r="B1875" s="31" t="s">
        <v>4072</v>
      </c>
      <c r="C1875" s="32" t="s">
        <v>351</v>
      </c>
      <c r="D1875" s="33">
        <v>36.06</v>
      </c>
      <c r="E1875" s="33">
        <v>16.75</v>
      </c>
      <c r="F1875" s="33">
        <v>52.81</v>
      </c>
      <c r="G1875" s="6">
        <v>15</v>
      </c>
    </row>
    <row r="1876" spans="1:7">
      <c r="A1876" s="30" t="s">
        <v>4073</v>
      </c>
      <c r="B1876" s="31" t="s">
        <v>4074</v>
      </c>
      <c r="C1876" s="32" t="s">
        <v>351</v>
      </c>
      <c r="D1876" s="33">
        <v>52.78</v>
      </c>
      <c r="E1876" s="33">
        <v>16.75</v>
      </c>
      <c r="F1876" s="33">
        <v>69.53</v>
      </c>
      <c r="G1876" s="6">
        <v>15</v>
      </c>
    </row>
    <row r="1877" spans="1:7">
      <c r="A1877" s="30" t="s">
        <v>4075</v>
      </c>
      <c r="B1877" s="31" t="s">
        <v>4076</v>
      </c>
      <c r="C1877" s="32" t="s">
        <v>351</v>
      </c>
      <c r="D1877" s="33">
        <v>85.18</v>
      </c>
      <c r="E1877" s="33">
        <v>16.75</v>
      </c>
      <c r="F1877" s="33">
        <v>101.93</v>
      </c>
      <c r="G1877" s="6">
        <v>15</v>
      </c>
    </row>
    <row r="1878" spans="1:7">
      <c r="A1878" s="30" t="s">
        <v>4077</v>
      </c>
      <c r="B1878" s="31" t="s">
        <v>4078</v>
      </c>
      <c r="C1878" s="32" t="s">
        <v>351</v>
      </c>
      <c r="D1878" s="33">
        <v>123.59</v>
      </c>
      <c r="E1878" s="33">
        <v>16.75</v>
      </c>
      <c r="F1878" s="33">
        <v>140.34</v>
      </c>
      <c r="G1878" s="6">
        <v>15</v>
      </c>
    </row>
    <row r="1879" spans="1:7">
      <c r="A1879" s="30" t="s">
        <v>4079</v>
      </c>
      <c r="B1879" s="31" t="s">
        <v>4080</v>
      </c>
      <c r="C1879" s="32"/>
      <c r="D1879" s="33"/>
      <c r="E1879" s="33"/>
      <c r="F1879" s="33"/>
    </row>
    <row r="1880" spans="1:7">
      <c r="A1880" s="30" t="s">
        <v>4081</v>
      </c>
      <c r="B1880" s="31" t="s">
        <v>4082</v>
      </c>
      <c r="C1880" s="32" t="s">
        <v>351</v>
      </c>
      <c r="D1880" s="33">
        <v>46.64</v>
      </c>
      <c r="E1880" s="33">
        <v>11.16</v>
      </c>
      <c r="F1880" s="33">
        <v>57.8</v>
      </c>
      <c r="G1880" s="6">
        <v>15</v>
      </c>
    </row>
    <row r="1881" spans="1:7">
      <c r="A1881" s="30" t="s">
        <v>4083</v>
      </c>
      <c r="B1881" s="31" t="s">
        <v>4084</v>
      </c>
      <c r="C1881" s="32" t="s">
        <v>351</v>
      </c>
      <c r="D1881" s="33">
        <v>94.73</v>
      </c>
      <c r="E1881" s="33">
        <v>11.16</v>
      </c>
      <c r="F1881" s="33">
        <v>105.89</v>
      </c>
      <c r="G1881" s="6">
        <v>15</v>
      </c>
    </row>
    <row r="1882" spans="1:7">
      <c r="A1882" s="30" t="s">
        <v>4085</v>
      </c>
      <c r="B1882" s="31" t="s">
        <v>4086</v>
      </c>
      <c r="C1882" s="32" t="s">
        <v>351</v>
      </c>
      <c r="D1882" s="33">
        <v>80.16</v>
      </c>
      <c r="E1882" s="33">
        <v>41.87</v>
      </c>
      <c r="F1882" s="33">
        <v>122.03</v>
      </c>
      <c r="G1882" s="6">
        <v>15</v>
      </c>
    </row>
    <row r="1883" spans="1:7">
      <c r="A1883" s="30" t="s">
        <v>4087</v>
      </c>
      <c r="B1883" s="31" t="s">
        <v>4088</v>
      </c>
      <c r="C1883" s="32" t="s">
        <v>351</v>
      </c>
      <c r="D1883" s="33">
        <v>152.41</v>
      </c>
      <c r="E1883" s="33">
        <v>11.16</v>
      </c>
      <c r="F1883" s="33">
        <v>163.57</v>
      </c>
      <c r="G1883" s="6">
        <v>15</v>
      </c>
    </row>
    <row r="1884" spans="1:7">
      <c r="A1884" s="30" t="s">
        <v>4089</v>
      </c>
      <c r="B1884" s="31" t="s">
        <v>4090</v>
      </c>
      <c r="C1884" s="32" t="s">
        <v>351</v>
      </c>
      <c r="D1884" s="33">
        <v>204.87</v>
      </c>
      <c r="E1884" s="33">
        <v>11.16</v>
      </c>
      <c r="F1884" s="33">
        <v>216.03</v>
      </c>
      <c r="G1884" s="6">
        <v>15</v>
      </c>
    </row>
    <row r="1885" spans="1:7">
      <c r="A1885" s="30" t="s">
        <v>4091</v>
      </c>
      <c r="B1885" s="31" t="s">
        <v>4092</v>
      </c>
      <c r="C1885" s="32"/>
      <c r="D1885" s="33"/>
      <c r="E1885" s="33"/>
      <c r="F1885" s="33"/>
    </row>
    <row r="1886" spans="1:7" ht="30">
      <c r="A1886" s="30" t="s">
        <v>4093</v>
      </c>
      <c r="B1886" s="31" t="s">
        <v>4094</v>
      </c>
      <c r="C1886" s="32" t="s">
        <v>659</v>
      </c>
      <c r="D1886" s="33">
        <v>526.45000000000005</v>
      </c>
      <c r="E1886" s="33">
        <v>27.92</v>
      </c>
      <c r="F1886" s="33">
        <v>554.37</v>
      </c>
      <c r="G1886" s="6">
        <v>15</v>
      </c>
    </row>
    <row r="1887" spans="1:7" ht="30">
      <c r="A1887" s="30" t="s">
        <v>4095</v>
      </c>
      <c r="B1887" s="31" t="s">
        <v>4096</v>
      </c>
      <c r="C1887" s="32" t="s">
        <v>659</v>
      </c>
      <c r="D1887" s="33">
        <v>444.16</v>
      </c>
      <c r="E1887" s="33">
        <v>27.92</v>
      </c>
      <c r="F1887" s="33">
        <v>472.08</v>
      </c>
      <c r="G1887" s="6">
        <v>15</v>
      </c>
    </row>
    <row r="1888" spans="1:7">
      <c r="A1888" s="30" t="s">
        <v>4097</v>
      </c>
      <c r="B1888" s="31" t="s">
        <v>4098</v>
      </c>
      <c r="C1888" s="32"/>
      <c r="D1888" s="33"/>
      <c r="E1888" s="33"/>
      <c r="F1888" s="33"/>
    </row>
    <row r="1889" spans="1:7" ht="30">
      <c r="A1889" s="30" t="s">
        <v>4099</v>
      </c>
      <c r="B1889" s="31" t="s">
        <v>4100</v>
      </c>
      <c r="C1889" s="32" t="s">
        <v>351</v>
      </c>
      <c r="D1889" s="33">
        <v>234.18</v>
      </c>
      <c r="E1889" s="33">
        <v>26.18</v>
      </c>
      <c r="F1889" s="33">
        <v>260.36</v>
      </c>
      <c r="G1889" s="6">
        <v>15</v>
      </c>
    </row>
    <row r="1890" spans="1:7" ht="30">
      <c r="A1890" s="30" t="s">
        <v>4101</v>
      </c>
      <c r="B1890" s="31" t="s">
        <v>4102</v>
      </c>
      <c r="C1890" s="32" t="s">
        <v>351</v>
      </c>
      <c r="D1890" s="33">
        <v>214.81</v>
      </c>
      <c r="E1890" s="33">
        <v>26.18</v>
      </c>
      <c r="F1890" s="33">
        <v>240.99</v>
      </c>
      <c r="G1890" s="6">
        <v>15</v>
      </c>
    </row>
    <row r="1891" spans="1:7" ht="30">
      <c r="A1891" s="30" t="s">
        <v>4103</v>
      </c>
      <c r="B1891" s="31" t="s">
        <v>4104</v>
      </c>
      <c r="C1891" s="32" t="s">
        <v>351</v>
      </c>
      <c r="D1891" s="33">
        <v>242.58</v>
      </c>
      <c r="E1891" s="33">
        <v>26.18</v>
      </c>
      <c r="F1891" s="33">
        <v>268.76</v>
      </c>
      <c r="G1891" s="6">
        <v>15</v>
      </c>
    </row>
    <row r="1892" spans="1:7" ht="30">
      <c r="A1892" s="30" t="s">
        <v>4105</v>
      </c>
      <c r="B1892" s="31" t="s">
        <v>4106</v>
      </c>
      <c r="C1892" s="32" t="s">
        <v>351</v>
      </c>
      <c r="D1892" s="33">
        <v>212.22</v>
      </c>
      <c r="E1892" s="33">
        <v>26.18</v>
      </c>
      <c r="F1892" s="33">
        <v>238.4</v>
      </c>
      <c r="G1892" s="6">
        <v>15</v>
      </c>
    </row>
    <row r="1893" spans="1:7">
      <c r="A1893" s="30" t="s">
        <v>4107</v>
      </c>
      <c r="B1893" s="31" t="s">
        <v>4108</v>
      </c>
      <c r="C1893" s="32"/>
      <c r="D1893" s="33"/>
      <c r="E1893" s="33"/>
      <c r="F1893" s="33"/>
    </row>
    <row r="1894" spans="1:7" ht="30">
      <c r="A1894" s="30" t="s">
        <v>4109</v>
      </c>
      <c r="B1894" s="31" t="s">
        <v>4110</v>
      </c>
      <c r="C1894" s="32" t="s">
        <v>351</v>
      </c>
      <c r="D1894" s="33">
        <v>211161.77</v>
      </c>
      <c r="E1894" s="33">
        <v>2148.88</v>
      </c>
      <c r="F1894" s="33">
        <v>213310.65</v>
      </c>
      <c r="G1894" s="6">
        <v>15</v>
      </c>
    </row>
    <row r="1895" spans="1:7" ht="30">
      <c r="A1895" s="30" t="s">
        <v>4111</v>
      </c>
      <c r="B1895" s="31" t="s">
        <v>4112</v>
      </c>
      <c r="C1895" s="32" t="s">
        <v>351</v>
      </c>
      <c r="D1895" s="33">
        <v>236361.22</v>
      </c>
      <c r="E1895" s="33">
        <v>2148.88</v>
      </c>
      <c r="F1895" s="33">
        <v>238510.1</v>
      </c>
      <c r="G1895" s="6">
        <v>15</v>
      </c>
    </row>
    <row r="1896" spans="1:7" ht="30">
      <c r="A1896" s="30" t="s">
        <v>4113</v>
      </c>
      <c r="B1896" s="31" t="s">
        <v>4114</v>
      </c>
      <c r="C1896" s="32" t="s">
        <v>351</v>
      </c>
      <c r="D1896" s="33">
        <v>103002.26</v>
      </c>
      <c r="E1896" s="33">
        <v>2148.88</v>
      </c>
      <c r="F1896" s="33">
        <v>105151.14</v>
      </c>
      <c r="G1896" s="6">
        <v>15</v>
      </c>
    </row>
    <row r="1897" spans="1:7" ht="30">
      <c r="A1897" s="30" t="s">
        <v>4115</v>
      </c>
      <c r="B1897" s="31" t="s">
        <v>4116</v>
      </c>
      <c r="C1897" s="32" t="s">
        <v>351</v>
      </c>
      <c r="D1897" s="33">
        <v>122822.37</v>
      </c>
      <c r="E1897" s="33">
        <v>2148.88</v>
      </c>
      <c r="F1897" s="33">
        <v>124971.25</v>
      </c>
      <c r="G1897" s="6">
        <v>15</v>
      </c>
    </row>
    <row r="1898" spans="1:7" ht="30">
      <c r="A1898" s="30" t="s">
        <v>4117</v>
      </c>
      <c r="B1898" s="31" t="s">
        <v>4118</v>
      </c>
      <c r="C1898" s="32" t="s">
        <v>351</v>
      </c>
      <c r="D1898" s="33">
        <v>98367.77</v>
      </c>
      <c r="E1898" s="33">
        <v>1146.7</v>
      </c>
      <c r="F1898" s="33">
        <v>99514.47</v>
      </c>
      <c r="G1898" s="6">
        <v>15</v>
      </c>
    </row>
    <row r="1899" spans="1:7" ht="30">
      <c r="A1899" s="30" t="s">
        <v>4119</v>
      </c>
      <c r="B1899" s="31" t="s">
        <v>4120</v>
      </c>
      <c r="C1899" s="32" t="s">
        <v>351</v>
      </c>
      <c r="D1899" s="33">
        <v>150671.47</v>
      </c>
      <c r="E1899" s="33">
        <v>2148.88</v>
      </c>
      <c r="F1899" s="33">
        <v>152820.35</v>
      </c>
      <c r="G1899" s="6">
        <v>15</v>
      </c>
    </row>
    <row r="1900" spans="1:7" ht="30">
      <c r="A1900" s="30" t="s">
        <v>4121</v>
      </c>
      <c r="B1900" s="31" t="s">
        <v>4122</v>
      </c>
      <c r="C1900" s="32" t="s">
        <v>351</v>
      </c>
      <c r="D1900" s="33">
        <v>502010.94</v>
      </c>
      <c r="E1900" s="33">
        <v>2378.2199999999998</v>
      </c>
      <c r="F1900" s="33">
        <v>504389.16</v>
      </c>
      <c r="G1900" s="6">
        <v>15</v>
      </c>
    </row>
    <row r="1901" spans="1:7" ht="30">
      <c r="A1901" s="30" t="s">
        <v>4123</v>
      </c>
      <c r="B1901" s="31" t="s">
        <v>4124</v>
      </c>
      <c r="C1901" s="32" t="s">
        <v>351</v>
      </c>
      <c r="D1901" s="33">
        <v>151777.72</v>
      </c>
      <c r="E1901" s="33">
        <v>2148.88</v>
      </c>
      <c r="F1901" s="33">
        <v>153926.6</v>
      </c>
      <c r="G1901" s="6">
        <v>15</v>
      </c>
    </row>
    <row r="1902" spans="1:7" ht="30">
      <c r="A1902" s="30" t="s">
        <v>4125</v>
      </c>
      <c r="B1902" s="31" t="s">
        <v>4126</v>
      </c>
      <c r="C1902" s="32" t="s">
        <v>351</v>
      </c>
      <c r="D1902" s="33">
        <v>442062.5</v>
      </c>
      <c r="E1902" s="33">
        <v>2357.08</v>
      </c>
      <c r="F1902" s="33">
        <v>444419.58</v>
      </c>
      <c r="G1902" s="6">
        <v>15</v>
      </c>
    </row>
    <row r="1903" spans="1:7" ht="30">
      <c r="A1903" s="30" t="s">
        <v>4127</v>
      </c>
      <c r="B1903" s="31" t="s">
        <v>4128</v>
      </c>
      <c r="C1903" s="32" t="s">
        <v>351</v>
      </c>
      <c r="D1903" s="33">
        <v>413217.88</v>
      </c>
      <c r="E1903" s="33">
        <v>2378.2199999999998</v>
      </c>
      <c r="F1903" s="33">
        <v>415596.1</v>
      </c>
      <c r="G1903" s="6">
        <v>15</v>
      </c>
    </row>
    <row r="1904" spans="1:7">
      <c r="A1904" s="30" t="s">
        <v>4129</v>
      </c>
      <c r="B1904" s="31" t="s">
        <v>4130</v>
      </c>
      <c r="C1904" s="32"/>
      <c r="D1904" s="33"/>
      <c r="E1904" s="33"/>
      <c r="F1904" s="33"/>
    </row>
    <row r="1905" spans="1:7" ht="30">
      <c r="A1905" s="30" t="s">
        <v>4131</v>
      </c>
      <c r="B1905" s="31" t="s">
        <v>4132</v>
      </c>
      <c r="C1905" s="32" t="s">
        <v>351</v>
      </c>
      <c r="D1905" s="33">
        <v>42191.48</v>
      </c>
      <c r="E1905" s="33">
        <v>1146.7</v>
      </c>
      <c r="F1905" s="33">
        <v>43338.18</v>
      </c>
      <c r="G1905" s="6">
        <v>15</v>
      </c>
    </row>
    <row r="1906" spans="1:7" ht="30">
      <c r="A1906" s="30" t="s">
        <v>4133</v>
      </c>
      <c r="B1906" s="31" t="s">
        <v>4134</v>
      </c>
      <c r="C1906" s="32" t="s">
        <v>351</v>
      </c>
      <c r="D1906" s="33">
        <v>30703.61</v>
      </c>
      <c r="E1906" s="33">
        <v>1146.7</v>
      </c>
      <c r="F1906" s="33">
        <v>31850.31</v>
      </c>
      <c r="G1906" s="6">
        <v>15</v>
      </c>
    </row>
    <row r="1907" spans="1:7" ht="30">
      <c r="A1907" s="30" t="s">
        <v>4135</v>
      </c>
      <c r="B1907" s="31" t="s">
        <v>4136</v>
      </c>
      <c r="C1907" s="32" t="s">
        <v>351</v>
      </c>
      <c r="D1907" s="33">
        <v>90583.02</v>
      </c>
      <c r="E1907" s="33">
        <v>1834.72</v>
      </c>
      <c r="F1907" s="33">
        <v>92417.74</v>
      </c>
      <c r="G1907" s="6">
        <v>15</v>
      </c>
    </row>
    <row r="1908" spans="1:7" ht="30">
      <c r="A1908" s="30" t="s">
        <v>4137</v>
      </c>
      <c r="B1908" s="31" t="s">
        <v>4138</v>
      </c>
      <c r="C1908" s="32" t="s">
        <v>351</v>
      </c>
      <c r="D1908" s="33">
        <v>124571.66</v>
      </c>
      <c r="E1908" s="33">
        <v>1834.72</v>
      </c>
      <c r="F1908" s="33">
        <v>126406.38</v>
      </c>
      <c r="G1908" s="6">
        <v>15</v>
      </c>
    </row>
    <row r="1909" spans="1:7" ht="30">
      <c r="A1909" s="30" t="s">
        <v>4139</v>
      </c>
      <c r="B1909" s="31" t="s">
        <v>4140</v>
      </c>
      <c r="C1909" s="32" t="s">
        <v>351</v>
      </c>
      <c r="D1909" s="33">
        <v>5597.55</v>
      </c>
      <c r="E1909" s="33">
        <v>458.68</v>
      </c>
      <c r="F1909" s="33">
        <v>6056.23</v>
      </c>
      <c r="G1909" s="6">
        <v>15</v>
      </c>
    </row>
    <row r="1910" spans="1:7" ht="30">
      <c r="A1910" s="30" t="s">
        <v>4141</v>
      </c>
      <c r="B1910" s="31" t="s">
        <v>4142</v>
      </c>
      <c r="C1910" s="32" t="s">
        <v>351</v>
      </c>
      <c r="D1910" s="33">
        <v>7242.09</v>
      </c>
      <c r="E1910" s="33">
        <v>458.68</v>
      </c>
      <c r="F1910" s="33">
        <v>7700.77</v>
      </c>
      <c r="G1910" s="6">
        <v>15</v>
      </c>
    </row>
    <row r="1911" spans="1:7" ht="30">
      <c r="A1911" s="30" t="s">
        <v>4143</v>
      </c>
      <c r="B1911" s="31" t="s">
        <v>4144</v>
      </c>
      <c r="C1911" s="32" t="s">
        <v>351</v>
      </c>
      <c r="D1911" s="33">
        <v>22468.06</v>
      </c>
      <c r="E1911" s="33">
        <v>1146.7</v>
      </c>
      <c r="F1911" s="33">
        <v>23614.76</v>
      </c>
      <c r="G1911" s="6">
        <v>15</v>
      </c>
    </row>
    <row r="1912" spans="1:7" ht="30">
      <c r="A1912" s="30" t="s">
        <v>4145</v>
      </c>
      <c r="B1912" s="31" t="s">
        <v>4146</v>
      </c>
      <c r="C1912" s="32" t="s">
        <v>351</v>
      </c>
      <c r="D1912" s="33">
        <v>50764.71</v>
      </c>
      <c r="E1912" s="33">
        <v>1146.7</v>
      </c>
      <c r="F1912" s="33">
        <v>51911.41</v>
      </c>
      <c r="G1912" s="6">
        <v>15</v>
      </c>
    </row>
    <row r="1913" spans="1:7" ht="30">
      <c r="A1913" s="30" t="s">
        <v>4147</v>
      </c>
      <c r="B1913" s="31" t="s">
        <v>4148</v>
      </c>
      <c r="C1913" s="32" t="s">
        <v>351</v>
      </c>
      <c r="D1913" s="33">
        <v>25126.22</v>
      </c>
      <c r="E1913" s="33">
        <v>1146.7</v>
      </c>
      <c r="F1913" s="33">
        <v>26272.92</v>
      </c>
      <c r="G1913" s="6">
        <v>15</v>
      </c>
    </row>
    <row r="1914" spans="1:7" ht="30">
      <c r="A1914" s="30" t="s">
        <v>4149</v>
      </c>
      <c r="B1914" s="31" t="s">
        <v>4150</v>
      </c>
      <c r="C1914" s="32" t="s">
        <v>351</v>
      </c>
      <c r="D1914" s="33">
        <v>97302.95</v>
      </c>
      <c r="E1914" s="33">
        <v>1834.72</v>
      </c>
      <c r="F1914" s="33">
        <v>99137.67</v>
      </c>
      <c r="G1914" s="6">
        <v>15</v>
      </c>
    </row>
    <row r="1915" spans="1:7" ht="30">
      <c r="A1915" s="30" t="s">
        <v>4151</v>
      </c>
      <c r="B1915" s="31" t="s">
        <v>4152</v>
      </c>
      <c r="C1915" s="32" t="s">
        <v>351</v>
      </c>
      <c r="D1915" s="33">
        <v>17099.91</v>
      </c>
      <c r="E1915" s="33">
        <v>458.68</v>
      </c>
      <c r="F1915" s="33">
        <v>17558.59</v>
      </c>
      <c r="G1915" s="6">
        <v>15</v>
      </c>
    </row>
    <row r="1916" spans="1:7" ht="30">
      <c r="A1916" s="30" t="s">
        <v>4153</v>
      </c>
      <c r="B1916" s="31" t="s">
        <v>4154</v>
      </c>
      <c r="C1916" s="32" t="s">
        <v>351</v>
      </c>
      <c r="D1916" s="33">
        <v>77216.14</v>
      </c>
      <c r="E1916" s="33">
        <v>1834.72</v>
      </c>
      <c r="F1916" s="33">
        <v>79050.86</v>
      </c>
      <c r="G1916" s="6">
        <v>15</v>
      </c>
    </row>
    <row r="1917" spans="1:7" ht="30">
      <c r="A1917" s="30" t="s">
        <v>4155</v>
      </c>
      <c r="B1917" s="31" t="s">
        <v>4156</v>
      </c>
      <c r="C1917" s="32" t="s">
        <v>351</v>
      </c>
      <c r="D1917" s="33">
        <v>96978.54</v>
      </c>
      <c r="E1917" s="33">
        <v>1834.72</v>
      </c>
      <c r="F1917" s="33">
        <v>98813.26</v>
      </c>
      <c r="G1917" s="6">
        <v>15</v>
      </c>
    </row>
    <row r="1918" spans="1:7" ht="30">
      <c r="A1918" s="30" t="s">
        <v>4157</v>
      </c>
      <c r="B1918" s="31" t="s">
        <v>4158</v>
      </c>
      <c r="C1918" s="32" t="s">
        <v>351</v>
      </c>
      <c r="D1918" s="33">
        <v>140293.34</v>
      </c>
      <c r="E1918" s="33">
        <v>1834.72</v>
      </c>
      <c r="F1918" s="33">
        <v>142128.06</v>
      </c>
      <c r="G1918" s="6">
        <v>15</v>
      </c>
    </row>
    <row r="1919" spans="1:7" ht="30">
      <c r="A1919" s="30" t="s">
        <v>4159</v>
      </c>
      <c r="B1919" s="31" t="s">
        <v>4160</v>
      </c>
      <c r="C1919" s="32" t="s">
        <v>351</v>
      </c>
      <c r="D1919" s="33">
        <v>75712.850000000006</v>
      </c>
      <c r="E1919" s="33">
        <v>1146.7</v>
      </c>
      <c r="F1919" s="33">
        <v>76859.55</v>
      </c>
      <c r="G1919" s="6">
        <v>15</v>
      </c>
    </row>
    <row r="1920" spans="1:7" ht="30">
      <c r="A1920" s="30" t="s">
        <v>4161</v>
      </c>
      <c r="B1920" s="31" t="s">
        <v>4162</v>
      </c>
      <c r="C1920" s="32" t="s">
        <v>351</v>
      </c>
      <c r="D1920" s="33">
        <v>38434.28</v>
      </c>
      <c r="E1920" s="33">
        <v>1146.7</v>
      </c>
      <c r="F1920" s="33">
        <v>39580.980000000003</v>
      </c>
      <c r="G1920" s="6">
        <v>15</v>
      </c>
    </row>
    <row r="1921" spans="1:7" ht="30">
      <c r="A1921" s="30" t="s">
        <v>4163</v>
      </c>
      <c r="B1921" s="31" t="s">
        <v>4164</v>
      </c>
      <c r="C1921" s="32" t="s">
        <v>351</v>
      </c>
      <c r="D1921" s="33">
        <v>140442.53</v>
      </c>
      <c r="E1921" s="33">
        <v>1834.72</v>
      </c>
      <c r="F1921" s="33">
        <v>142277.25</v>
      </c>
      <c r="G1921" s="6">
        <v>15</v>
      </c>
    </row>
    <row r="1922" spans="1:7" ht="30">
      <c r="A1922" s="30" t="s">
        <v>4165</v>
      </c>
      <c r="B1922" s="31" t="s">
        <v>4166</v>
      </c>
      <c r="C1922" s="32" t="s">
        <v>351</v>
      </c>
      <c r="D1922" s="33">
        <v>44118.8</v>
      </c>
      <c r="E1922" s="33">
        <v>1146.7</v>
      </c>
      <c r="F1922" s="33">
        <v>45265.5</v>
      </c>
      <c r="G1922" s="6">
        <v>15</v>
      </c>
    </row>
    <row r="1923" spans="1:7" ht="30">
      <c r="A1923" s="30" t="s">
        <v>4167</v>
      </c>
      <c r="B1923" s="31" t="s">
        <v>4168</v>
      </c>
      <c r="C1923" s="32" t="s">
        <v>351</v>
      </c>
      <c r="D1923" s="33">
        <v>49017.56</v>
      </c>
      <c r="E1923" s="33">
        <v>1146.7</v>
      </c>
      <c r="F1923" s="33">
        <v>50164.26</v>
      </c>
      <c r="G1923" s="6">
        <v>15</v>
      </c>
    </row>
    <row r="1924" spans="1:7">
      <c r="A1924" s="30" t="s">
        <v>4169</v>
      </c>
      <c r="B1924" s="31" t="s">
        <v>4170</v>
      </c>
      <c r="C1924" s="32"/>
      <c r="D1924" s="33"/>
      <c r="E1924" s="33"/>
      <c r="F1924" s="33"/>
    </row>
    <row r="1925" spans="1:7">
      <c r="A1925" s="30" t="s">
        <v>4171</v>
      </c>
      <c r="B1925" s="31" t="s">
        <v>4172</v>
      </c>
      <c r="C1925" s="32" t="s">
        <v>143</v>
      </c>
      <c r="D1925" s="33">
        <v>66.92</v>
      </c>
      <c r="E1925" s="33">
        <v>22.33</v>
      </c>
      <c r="F1925" s="33">
        <v>89.25</v>
      </c>
      <c r="G1925" s="6">
        <v>15</v>
      </c>
    </row>
    <row r="1926" spans="1:7">
      <c r="A1926" s="30" t="s">
        <v>4173</v>
      </c>
      <c r="B1926" s="31" t="s">
        <v>4174</v>
      </c>
      <c r="C1926" s="32" t="s">
        <v>351</v>
      </c>
      <c r="D1926" s="33">
        <v>47.26</v>
      </c>
      <c r="E1926" s="33">
        <v>11.16</v>
      </c>
      <c r="F1926" s="33">
        <v>58.42</v>
      </c>
      <c r="G1926" s="6">
        <v>15</v>
      </c>
    </row>
    <row r="1927" spans="1:7">
      <c r="A1927" s="30" t="s">
        <v>4175</v>
      </c>
      <c r="B1927" s="31" t="s">
        <v>4176</v>
      </c>
      <c r="C1927" s="32" t="s">
        <v>351</v>
      </c>
      <c r="D1927" s="33">
        <v>23.5</v>
      </c>
      <c r="E1927" s="33">
        <v>11.16</v>
      </c>
      <c r="F1927" s="33">
        <v>34.659999999999997</v>
      </c>
      <c r="G1927" s="6">
        <v>15</v>
      </c>
    </row>
    <row r="1928" spans="1:7">
      <c r="A1928" s="30" t="s">
        <v>4177</v>
      </c>
      <c r="B1928" s="31" t="s">
        <v>4178</v>
      </c>
      <c r="C1928" s="32" t="s">
        <v>351</v>
      </c>
      <c r="D1928" s="33">
        <v>3.14</v>
      </c>
      <c r="E1928" s="33">
        <v>8.3800000000000008</v>
      </c>
      <c r="F1928" s="33">
        <v>11.52</v>
      </c>
      <c r="G1928" s="6">
        <v>15</v>
      </c>
    </row>
    <row r="1929" spans="1:7">
      <c r="A1929" s="30" t="s">
        <v>4179</v>
      </c>
      <c r="B1929" s="31" t="s">
        <v>4180</v>
      </c>
      <c r="C1929" s="32" t="s">
        <v>351</v>
      </c>
      <c r="D1929" s="33">
        <v>22.66</v>
      </c>
      <c r="E1929" s="33">
        <v>11.16</v>
      </c>
      <c r="F1929" s="33">
        <v>33.82</v>
      </c>
      <c r="G1929" s="6">
        <v>15</v>
      </c>
    </row>
    <row r="1930" spans="1:7" ht="30">
      <c r="A1930" s="30" t="s">
        <v>4181</v>
      </c>
      <c r="B1930" s="31" t="s">
        <v>4182</v>
      </c>
      <c r="C1930" s="32" t="s">
        <v>351</v>
      </c>
      <c r="D1930" s="33">
        <v>836.97</v>
      </c>
      <c r="E1930" s="33">
        <v>1.1399999999999999</v>
      </c>
      <c r="F1930" s="33">
        <v>838.11</v>
      </c>
      <c r="G1930" s="6">
        <v>15</v>
      </c>
    </row>
    <row r="1931" spans="1:7">
      <c r="A1931" s="30" t="s">
        <v>4183</v>
      </c>
      <c r="B1931" s="31" t="s">
        <v>4184</v>
      </c>
      <c r="C1931" s="32" t="s">
        <v>351</v>
      </c>
      <c r="D1931" s="33">
        <v>544.73</v>
      </c>
      <c r="E1931" s="33">
        <v>27.92</v>
      </c>
      <c r="F1931" s="33">
        <v>572.65</v>
      </c>
      <c r="G1931" s="6">
        <v>15</v>
      </c>
    </row>
    <row r="1932" spans="1:7">
      <c r="A1932" s="30" t="s">
        <v>4185</v>
      </c>
      <c r="B1932" s="31" t="s">
        <v>4186</v>
      </c>
      <c r="C1932" s="32" t="s">
        <v>351</v>
      </c>
      <c r="D1932" s="33">
        <v>265.36</v>
      </c>
      <c r="E1932" s="33">
        <v>27.92</v>
      </c>
      <c r="F1932" s="33">
        <v>293.27999999999997</v>
      </c>
      <c r="G1932" s="6">
        <v>15</v>
      </c>
    </row>
    <row r="1933" spans="1:7">
      <c r="A1933" s="30" t="s">
        <v>4187</v>
      </c>
      <c r="B1933" s="31" t="s">
        <v>4188</v>
      </c>
      <c r="C1933" s="32" t="s">
        <v>351</v>
      </c>
      <c r="D1933" s="33">
        <v>311.76</v>
      </c>
      <c r="E1933" s="33">
        <v>157.08000000000001</v>
      </c>
      <c r="F1933" s="33">
        <v>468.84</v>
      </c>
      <c r="G1933" s="6">
        <v>15</v>
      </c>
    </row>
    <row r="1934" spans="1:7">
      <c r="A1934" s="30" t="s">
        <v>4189</v>
      </c>
      <c r="B1934" s="31" t="s">
        <v>4190</v>
      </c>
      <c r="C1934" s="32" t="s">
        <v>4191</v>
      </c>
      <c r="D1934" s="33">
        <v>614.79999999999995</v>
      </c>
      <c r="E1934" s="33">
        <v>1.1399999999999999</v>
      </c>
      <c r="F1934" s="33">
        <v>615.94000000000005</v>
      </c>
      <c r="G1934" s="6">
        <v>15</v>
      </c>
    </row>
    <row r="1935" spans="1:7">
      <c r="A1935" s="30" t="s">
        <v>4192</v>
      </c>
      <c r="B1935" s="31" t="s">
        <v>4193</v>
      </c>
      <c r="C1935" s="32" t="s">
        <v>351</v>
      </c>
      <c r="D1935" s="33">
        <v>30.76</v>
      </c>
      <c r="E1935" s="33">
        <v>55.83</v>
      </c>
      <c r="F1935" s="33">
        <v>86.59</v>
      </c>
      <c r="G1935" s="6">
        <v>15</v>
      </c>
    </row>
    <row r="1936" spans="1:7">
      <c r="A1936" s="30" t="s">
        <v>4194</v>
      </c>
      <c r="B1936" s="31" t="s">
        <v>4195</v>
      </c>
      <c r="C1936" s="32" t="s">
        <v>4191</v>
      </c>
      <c r="D1936" s="33">
        <v>463.51</v>
      </c>
      <c r="E1936" s="33">
        <v>1.1399999999999999</v>
      </c>
      <c r="F1936" s="33">
        <v>464.65</v>
      </c>
      <c r="G1936" s="6">
        <v>15</v>
      </c>
    </row>
    <row r="1937" spans="1:7">
      <c r="A1937" s="30" t="s">
        <v>4196</v>
      </c>
      <c r="B1937" s="31" t="s">
        <v>4197</v>
      </c>
      <c r="C1937" s="32" t="s">
        <v>351</v>
      </c>
      <c r="D1937" s="33"/>
      <c r="E1937" s="33">
        <v>314.16000000000003</v>
      </c>
      <c r="F1937" s="33">
        <v>314.16000000000003</v>
      </c>
      <c r="G1937" s="6">
        <v>15</v>
      </c>
    </row>
    <row r="1938" spans="1:7">
      <c r="A1938" s="30" t="s">
        <v>4198</v>
      </c>
      <c r="B1938" s="31" t="s">
        <v>4199</v>
      </c>
      <c r="C1938" s="32" t="s">
        <v>275</v>
      </c>
      <c r="D1938" s="33">
        <v>27.29</v>
      </c>
      <c r="E1938" s="33">
        <v>0.91</v>
      </c>
      <c r="F1938" s="33">
        <v>28.2</v>
      </c>
      <c r="G1938" s="6">
        <v>15</v>
      </c>
    </row>
    <row r="1939" spans="1:7">
      <c r="A1939" s="30" t="s">
        <v>4200</v>
      </c>
      <c r="B1939" s="31" t="s">
        <v>4201</v>
      </c>
      <c r="C1939" s="32" t="s">
        <v>275</v>
      </c>
      <c r="D1939" s="33">
        <v>27.29</v>
      </c>
      <c r="E1939" s="33">
        <v>1.36</v>
      </c>
      <c r="F1939" s="33">
        <v>28.65</v>
      </c>
      <c r="G1939" s="6">
        <v>15</v>
      </c>
    </row>
    <row r="1940" spans="1:7" ht="30">
      <c r="A1940" s="30" t="s">
        <v>4202</v>
      </c>
      <c r="B1940" s="31" t="s">
        <v>4203</v>
      </c>
      <c r="C1940" s="32" t="s">
        <v>135</v>
      </c>
      <c r="D1940" s="33">
        <v>924</v>
      </c>
      <c r="E1940" s="33">
        <v>11.36</v>
      </c>
      <c r="F1940" s="33">
        <v>935.36</v>
      </c>
      <c r="G1940" s="6">
        <v>15</v>
      </c>
    </row>
    <row r="1941" spans="1:7" ht="30">
      <c r="A1941" s="30" t="s">
        <v>4204</v>
      </c>
      <c r="B1941" s="31" t="s">
        <v>4205</v>
      </c>
      <c r="C1941" s="32" t="s">
        <v>135</v>
      </c>
      <c r="D1941" s="33">
        <v>1152.01</v>
      </c>
      <c r="E1941" s="33">
        <v>11.36</v>
      </c>
      <c r="F1941" s="33">
        <v>1163.3699999999999</v>
      </c>
      <c r="G1941" s="6">
        <v>15</v>
      </c>
    </row>
    <row r="1942" spans="1:7">
      <c r="A1942" s="30" t="s">
        <v>4206</v>
      </c>
      <c r="B1942" s="31" t="s">
        <v>4207</v>
      </c>
      <c r="C1942" s="32" t="s">
        <v>4191</v>
      </c>
      <c r="D1942" s="33">
        <v>39.49</v>
      </c>
      <c r="E1942" s="33">
        <v>1.1399999999999999</v>
      </c>
      <c r="F1942" s="33">
        <v>40.630000000000003</v>
      </c>
      <c r="G1942" s="6">
        <v>15</v>
      </c>
    </row>
    <row r="1943" spans="1:7">
      <c r="A1943" s="30" t="s">
        <v>4208</v>
      </c>
      <c r="B1943" s="31" t="s">
        <v>4209</v>
      </c>
      <c r="C1943" s="32" t="s">
        <v>351</v>
      </c>
      <c r="D1943" s="33">
        <v>19.59</v>
      </c>
      <c r="E1943" s="33">
        <v>78.540000000000006</v>
      </c>
      <c r="F1943" s="33">
        <v>98.13</v>
      </c>
      <c r="G1943" s="6">
        <v>15</v>
      </c>
    </row>
    <row r="1944" spans="1:7">
      <c r="A1944" s="30" t="s">
        <v>4210</v>
      </c>
      <c r="B1944" s="31" t="s">
        <v>4211</v>
      </c>
      <c r="C1944" s="32" t="s">
        <v>351</v>
      </c>
      <c r="D1944" s="33">
        <v>69.62</v>
      </c>
      <c r="E1944" s="33">
        <v>1.1399999999999999</v>
      </c>
      <c r="F1944" s="33">
        <v>70.760000000000005</v>
      </c>
      <c r="G1944" s="6">
        <v>15</v>
      </c>
    </row>
    <row r="1945" spans="1:7">
      <c r="A1945" s="30" t="s">
        <v>4212</v>
      </c>
      <c r="B1945" s="31" t="s">
        <v>4213</v>
      </c>
      <c r="C1945" s="32" t="s">
        <v>351</v>
      </c>
      <c r="D1945" s="33">
        <v>234.63</v>
      </c>
      <c r="E1945" s="33">
        <v>157.08000000000001</v>
      </c>
      <c r="F1945" s="33">
        <v>391.71</v>
      </c>
      <c r="G1945" s="6">
        <v>15</v>
      </c>
    </row>
    <row r="1946" spans="1:7">
      <c r="A1946" s="30" t="s">
        <v>4214</v>
      </c>
      <c r="B1946" s="31" t="s">
        <v>4215</v>
      </c>
      <c r="C1946" s="32" t="s">
        <v>351</v>
      </c>
      <c r="D1946" s="33">
        <v>671.55</v>
      </c>
      <c r="E1946" s="33">
        <v>1.1399999999999999</v>
      </c>
      <c r="F1946" s="33">
        <v>672.69</v>
      </c>
      <c r="G1946" s="6">
        <v>15</v>
      </c>
    </row>
    <row r="1947" spans="1:7" ht="30">
      <c r="A1947" s="30" t="s">
        <v>4216</v>
      </c>
      <c r="B1947" s="31" t="s">
        <v>4217</v>
      </c>
      <c r="C1947" s="32" t="s">
        <v>351</v>
      </c>
      <c r="D1947" s="33">
        <v>516.73</v>
      </c>
      <c r="E1947" s="33">
        <v>157.08000000000001</v>
      </c>
      <c r="F1947" s="33">
        <v>673.81</v>
      </c>
      <c r="G1947" s="6">
        <v>15</v>
      </c>
    </row>
    <row r="1948" spans="1:7">
      <c r="A1948" s="30" t="s">
        <v>4218</v>
      </c>
      <c r="B1948" s="31" t="s">
        <v>4219</v>
      </c>
      <c r="C1948" s="32" t="s">
        <v>351</v>
      </c>
      <c r="D1948" s="33">
        <v>2898.46</v>
      </c>
      <c r="E1948" s="33">
        <v>55.83</v>
      </c>
      <c r="F1948" s="33">
        <v>2954.29</v>
      </c>
      <c r="G1948" s="6">
        <v>15</v>
      </c>
    </row>
    <row r="1949" spans="1:7">
      <c r="A1949" s="30" t="s">
        <v>4220</v>
      </c>
      <c r="B1949" s="31" t="s">
        <v>4221</v>
      </c>
      <c r="C1949" s="32" t="s">
        <v>351</v>
      </c>
      <c r="D1949" s="33">
        <v>4431.29</v>
      </c>
      <c r="E1949" s="33">
        <v>55.83</v>
      </c>
      <c r="F1949" s="33">
        <v>4487.12</v>
      </c>
      <c r="G1949" s="6">
        <v>15</v>
      </c>
    </row>
    <row r="1950" spans="1:7">
      <c r="A1950" s="30" t="s">
        <v>4222</v>
      </c>
      <c r="B1950" s="31" t="s">
        <v>4223</v>
      </c>
      <c r="C1950" s="32" t="s">
        <v>351</v>
      </c>
      <c r="D1950" s="33">
        <v>5675.26</v>
      </c>
      <c r="E1950" s="33">
        <v>55.83</v>
      </c>
      <c r="F1950" s="33">
        <v>5731.09</v>
      </c>
      <c r="G1950" s="6">
        <v>15</v>
      </c>
    </row>
    <row r="1951" spans="1:7">
      <c r="A1951" s="30" t="s">
        <v>4224</v>
      </c>
      <c r="B1951" s="31" t="s">
        <v>4225</v>
      </c>
      <c r="C1951" s="32"/>
      <c r="D1951" s="33"/>
      <c r="E1951" s="33"/>
      <c r="F1951" s="33"/>
    </row>
    <row r="1952" spans="1:7">
      <c r="A1952" s="30" t="s">
        <v>4226</v>
      </c>
      <c r="B1952" s="31" t="s">
        <v>4227</v>
      </c>
      <c r="C1952" s="32"/>
      <c r="D1952" s="33"/>
      <c r="E1952" s="33"/>
      <c r="F1952" s="33"/>
    </row>
    <row r="1953" spans="1:7">
      <c r="A1953" s="30" t="s">
        <v>4228</v>
      </c>
      <c r="B1953" s="31" t="s">
        <v>4229</v>
      </c>
      <c r="C1953" s="32" t="s">
        <v>351</v>
      </c>
      <c r="D1953" s="33">
        <v>63.35</v>
      </c>
      <c r="E1953" s="33">
        <v>96.11</v>
      </c>
      <c r="F1953" s="33">
        <v>159.46</v>
      </c>
      <c r="G1953" s="6">
        <v>15</v>
      </c>
    </row>
    <row r="1954" spans="1:7">
      <c r="A1954" s="30" t="s">
        <v>4230</v>
      </c>
      <c r="B1954" s="31" t="s">
        <v>4231</v>
      </c>
      <c r="C1954" s="32" t="s">
        <v>351</v>
      </c>
      <c r="D1954" s="33">
        <v>166.82</v>
      </c>
      <c r="E1954" s="33">
        <v>134.1</v>
      </c>
      <c r="F1954" s="33">
        <v>300.92</v>
      </c>
      <c r="G1954" s="6">
        <v>15</v>
      </c>
    </row>
    <row r="1955" spans="1:7">
      <c r="A1955" s="30" t="s">
        <v>4232</v>
      </c>
      <c r="B1955" s="31" t="s">
        <v>4233</v>
      </c>
      <c r="C1955" s="32" t="s">
        <v>351</v>
      </c>
      <c r="D1955" s="33">
        <v>315.02</v>
      </c>
      <c r="E1955" s="33">
        <v>172.08</v>
      </c>
      <c r="F1955" s="33">
        <v>487.1</v>
      </c>
      <c r="G1955" s="6">
        <v>15</v>
      </c>
    </row>
    <row r="1956" spans="1:7">
      <c r="A1956" s="30" t="s">
        <v>4234</v>
      </c>
      <c r="B1956" s="31" t="s">
        <v>4235</v>
      </c>
      <c r="C1956" s="32" t="s">
        <v>351</v>
      </c>
      <c r="D1956" s="33">
        <v>505.31</v>
      </c>
      <c r="E1956" s="33">
        <v>213.38</v>
      </c>
      <c r="F1956" s="33">
        <v>718.69</v>
      </c>
      <c r="G1956" s="6">
        <v>15</v>
      </c>
    </row>
    <row r="1957" spans="1:7">
      <c r="A1957" s="30" t="s">
        <v>4236</v>
      </c>
      <c r="B1957" s="31" t="s">
        <v>4237</v>
      </c>
      <c r="C1957" s="32" t="s">
        <v>351</v>
      </c>
      <c r="D1957" s="33">
        <v>1505.42</v>
      </c>
      <c r="E1957" s="33">
        <v>286.04000000000002</v>
      </c>
      <c r="F1957" s="33">
        <v>1791.46</v>
      </c>
      <c r="G1957" s="6">
        <v>15</v>
      </c>
    </row>
    <row r="1958" spans="1:7" ht="30">
      <c r="A1958" s="30" t="s">
        <v>4238</v>
      </c>
      <c r="B1958" s="31" t="s">
        <v>4239</v>
      </c>
      <c r="C1958" s="32"/>
      <c r="D1958" s="33"/>
      <c r="E1958" s="33"/>
      <c r="F1958" s="33"/>
    </row>
    <row r="1959" spans="1:7">
      <c r="A1959" s="30" t="s">
        <v>4240</v>
      </c>
      <c r="B1959" s="31" t="s">
        <v>4241</v>
      </c>
      <c r="C1959" s="32" t="s">
        <v>351</v>
      </c>
      <c r="D1959" s="33">
        <v>71.209999999999994</v>
      </c>
      <c r="E1959" s="33">
        <v>83.75</v>
      </c>
      <c r="F1959" s="33">
        <v>154.96</v>
      </c>
      <c r="G1959" s="6">
        <v>15</v>
      </c>
    </row>
    <row r="1960" spans="1:7">
      <c r="A1960" s="30" t="s">
        <v>4242</v>
      </c>
      <c r="B1960" s="31" t="s">
        <v>4243</v>
      </c>
      <c r="C1960" s="32" t="s">
        <v>351</v>
      </c>
      <c r="D1960" s="33">
        <v>169.41</v>
      </c>
      <c r="E1960" s="33">
        <v>111.66</v>
      </c>
      <c r="F1960" s="33">
        <v>281.07</v>
      </c>
      <c r="G1960" s="6">
        <v>15</v>
      </c>
    </row>
    <row r="1961" spans="1:7">
      <c r="A1961" s="30" t="s">
        <v>4244</v>
      </c>
      <c r="B1961" s="31" t="s">
        <v>4245</v>
      </c>
      <c r="C1961" s="32" t="s">
        <v>351</v>
      </c>
      <c r="D1961" s="33">
        <v>323.58999999999997</v>
      </c>
      <c r="E1961" s="33">
        <v>139.58000000000001</v>
      </c>
      <c r="F1961" s="33">
        <v>463.17</v>
      </c>
      <c r="G1961" s="6">
        <v>15</v>
      </c>
    </row>
    <row r="1962" spans="1:7">
      <c r="A1962" s="30" t="s">
        <v>4246</v>
      </c>
      <c r="B1962" s="31" t="s">
        <v>4247</v>
      </c>
      <c r="C1962" s="32" t="s">
        <v>351</v>
      </c>
      <c r="D1962" s="33">
        <v>530.70000000000005</v>
      </c>
      <c r="E1962" s="33">
        <v>167.49</v>
      </c>
      <c r="F1962" s="33">
        <v>698.19</v>
      </c>
      <c r="G1962" s="6">
        <v>15</v>
      </c>
    </row>
    <row r="1963" spans="1:7">
      <c r="A1963" s="30" t="s">
        <v>4248</v>
      </c>
      <c r="B1963" s="31" t="s">
        <v>4249</v>
      </c>
      <c r="C1963" s="32"/>
      <c r="D1963" s="33"/>
      <c r="E1963" s="33"/>
      <c r="F1963" s="33"/>
    </row>
    <row r="1964" spans="1:7" ht="30">
      <c r="A1964" s="30" t="s">
        <v>4250</v>
      </c>
      <c r="B1964" s="31" t="s">
        <v>4251</v>
      </c>
      <c r="C1964" s="32" t="s">
        <v>351</v>
      </c>
      <c r="D1964" s="33">
        <v>408.73</v>
      </c>
      <c r="E1964" s="33">
        <v>166.94</v>
      </c>
      <c r="F1964" s="33">
        <v>575.66999999999996</v>
      </c>
      <c r="G1964" s="6">
        <v>15</v>
      </c>
    </row>
    <row r="1965" spans="1:7" ht="30">
      <c r="A1965" s="30" t="s">
        <v>4252</v>
      </c>
      <c r="B1965" s="31" t="s">
        <v>4253</v>
      </c>
      <c r="C1965" s="32" t="s">
        <v>351</v>
      </c>
      <c r="D1965" s="33">
        <v>522.58000000000004</v>
      </c>
      <c r="E1965" s="33">
        <v>166.94</v>
      </c>
      <c r="F1965" s="33">
        <v>689.52</v>
      </c>
      <c r="G1965" s="6">
        <v>15</v>
      </c>
    </row>
    <row r="1966" spans="1:7" ht="30">
      <c r="A1966" s="30" t="s">
        <v>4254</v>
      </c>
      <c r="B1966" s="31" t="s">
        <v>4255</v>
      </c>
      <c r="C1966" s="32" t="s">
        <v>351</v>
      </c>
      <c r="D1966" s="33">
        <v>645.04</v>
      </c>
      <c r="E1966" s="33">
        <v>208.68</v>
      </c>
      <c r="F1966" s="33">
        <v>853.72</v>
      </c>
      <c r="G1966" s="6">
        <v>15</v>
      </c>
    </row>
    <row r="1967" spans="1:7" ht="30">
      <c r="A1967" s="30" t="s">
        <v>4256</v>
      </c>
      <c r="B1967" s="31" t="s">
        <v>4257</v>
      </c>
      <c r="C1967" s="32" t="s">
        <v>351</v>
      </c>
      <c r="D1967" s="33">
        <v>737.59</v>
      </c>
      <c r="E1967" s="33">
        <v>208.68</v>
      </c>
      <c r="F1967" s="33">
        <v>946.27</v>
      </c>
      <c r="G1967" s="6">
        <v>15</v>
      </c>
    </row>
    <row r="1968" spans="1:7" ht="30">
      <c r="A1968" s="30" t="s">
        <v>4258</v>
      </c>
      <c r="B1968" s="31" t="s">
        <v>4259</v>
      </c>
      <c r="C1968" s="32" t="s">
        <v>351</v>
      </c>
      <c r="D1968" s="33">
        <v>890.02</v>
      </c>
      <c r="E1968" s="33">
        <v>250.41</v>
      </c>
      <c r="F1968" s="33">
        <v>1140.43</v>
      </c>
      <c r="G1968" s="6">
        <v>15</v>
      </c>
    </row>
    <row r="1969" spans="1:7" ht="30">
      <c r="A1969" s="30" t="s">
        <v>4260</v>
      </c>
      <c r="B1969" s="31" t="s">
        <v>4261</v>
      </c>
      <c r="C1969" s="32" t="s">
        <v>351</v>
      </c>
      <c r="D1969" s="33">
        <v>1337.53</v>
      </c>
      <c r="E1969" s="33">
        <v>250.41</v>
      </c>
      <c r="F1969" s="33">
        <v>1587.94</v>
      </c>
      <c r="G1969" s="6">
        <v>15</v>
      </c>
    </row>
    <row r="1970" spans="1:7">
      <c r="A1970" s="30" t="s">
        <v>4262</v>
      </c>
      <c r="B1970" s="31" t="s">
        <v>4263</v>
      </c>
      <c r="C1970" s="32"/>
      <c r="D1970" s="33"/>
      <c r="E1970" s="33"/>
      <c r="F1970" s="33"/>
    </row>
    <row r="1971" spans="1:7" ht="30">
      <c r="A1971" s="30" t="s">
        <v>4264</v>
      </c>
      <c r="B1971" s="31" t="s">
        <v>4265</v>
      </c>
      <c r="C1971" s="32" t="s">
        <v>351</v>
      </c>
      <c r="D1971" s="33">
        <v>523.15</v>
      </c>
      <c r="E1971" s="33">
        <v>125.21</v>
      </c>
      <c r="F1971" s="33">
        <v>648.36</v>
      </c>
      <c r="G1971" s="6">
        <v>15</v>
      </c>
    </row>
    <row r="1972" spans="1:7" ht="30">
      <c r="A1972" s="30" t="s">
        <v>4266</v>
      </c>
      <c r="B1972" s="31" t="s">
        <v>4267</v>
      </c>
      <c r="C1972" s="32" t="s">
        <v>351</v>
      </c>
      <c r="D1972" s="33">
        <v>628.4</v>
      </c>
      <c r="E1972" s="33">
        <v>125.21</v>
      </c>
      <c r="F1972" s="33">
        <v>753.61</v>
      </c>
      <c r="G1972" s="6">
        <v>15</v>
      </c>
    </row>
    <row r="1973" spans="1:7" ht="30">
      <c r="A1973" s="30" t="s">
        <v>4268</v>
      </c>
      <c r="B1973" s="31" t="s">
        <v>4269</v>
      </c>
      <c r="C1973" s="32" t="s">
        <v>351</v>
      </c>
      <c r="D1973" s="33">
        <v>706.19</v>
      </c>
      <c r="E1973" s="33">
        <v>166.94</v>
      </c>
      <c r="F1973" s="33">
        <v>873.13</v>
      </c>
      <c r="G1973" s="6">
        <v>15</v>
      </c>
    </row>
    <row r="1974" spans="1:7" ht="30">
      <c r="A1974" s="30" t="s">
        <v>4270</v>
      </c>
      <c r="B1974" s="31" t="s">
        <v>4271</v>
      </c>
      <c r="C1974" s="32" t="s">
        <v>351</v>
      </c>
      <c r="D1974" s="33">
        <v>1093.5999999999999</v>
      </c>
      <c r="E1974" s="33">
        <v>166.94</v>
      </c>
      <c r="F1974" s="33">
        <v>1260.54</v>
      </c>
      <c r="G1974" s="6">
        <v>15</v>
      </c>
    </row>
    <row r="1975" spans="1:7" ht="30">
      <c r="A1975" s="30" t="s">
        <v>4272</v>
      </c>
      <c r="B1975" s="31" t="s">
        <v>4273</v>
      </c>
      <c r="C1975" s="32" t="s">
        <v>351</v>
      </c>
      <c r="D1975" s="33">
        <v>1150.8699999999999</v>
      </c>
      <c r="E1975" s="33">
        <v>208.68</v>
      </c>
      <c r="F1975" s="33">
        <v>1359.55</v>
      </c>
      <c r="G1975" s="6">
        <v>15</v>
      </c>
    </row>
    <row r="1976" spans="1:7" ht="30">
      <c r="A1976" s="30" t="s">
        <v>4274</v>
      </c>
      <c r="B1976" s="31" t="s">
        <v>4275</v>
      </c>
      <c r="C1976" s="32" t="s">
        <v>351</v>
      </c>
      <c r="D1976" s="33">
        <v>1601.31</v>
      </c>
      <c r="E1976" s="33">
        <v>208.68</v>
      </c>
      <c r="F1976" s="33">
        <v>1809.99</v>
      </c>
      <c r="G1976" s="6">
        <v>15</v>
      </c>
    </row>
    <row r="1977" spans="1:7">
      <c r="A1977" s="30" t="s">
        <v>4276</v>
      </c>
      <c r="B1977" s="31" t="s">
        <v>4277</v>
      </c>
      <c r="C1977" s="32"/>
      <c r="D1977" s="33"/>
      <c r="E1977" s="33"/>
      <c r="F1977" s="33"/>
    </row>
    <row r="1978" spans="1:7" ht="30">
      <c r="A1978" s="30" t="s">
        <v>4278</v>
      </c>
      <c r="B1978" s="31" t="s">
        <v>4279</v>
      </c>
      <c r="C1978" s="32" t="s">
        <v>135</v>
      </c>
      <c r="D1978" s="33">
        <v>2946.69</v>
      </c>
      <c r="E1978" s="33">
        <v>147.79</v>
      </c>
      <c r="F1978" s="33">
        <v>3094.48</v>
      </c>
      <c r="G1978" s="6">
        <v>15</v>
      </c>
    </row>
    <row r="1979" spans="1:7">
      <c r="A1979" s="30" t="s">
        <v>4280</v>
      </c>
      <c r="B1979" s="31" t="s">
        <v>4281</v>
      </c>
      <c r="C1979" s="32"/>
      <c r="D1979" s="33"/>
      <c r="E1979" s="33"/>
      <c r="F1979" s="33"/>
    </row>
    <row r="1980" spans="1:7">
      <c r="A1980" s="30" t="s">
        <v>4282</v>
      </c>
      <c r="B1980" s="31" t="s">
        <v>4283</v>
      </c>
      <c r="C1980" s="32" t="s">
        <v>908</v>
      </c>
      <c r="D1980" s="33">
        <v>116</v>
      </c>
      <c r="E1980" s="33">
        <v>9.94</v>
      </c>
      <c r="F1980" s="33">
        <v>125.94</v>
      </c>
      <c r="G1980" s="6">
        <v>15</v>
      </c>
    </row>
    <row r="1981" spans="1:7">
      <c r="A1981" s="30" t="s">
        <v>4284</v>
      </c>
      <c r="B1981" s="31" t="s">
        <v>4285</v>
      </c>
      <c r="C1981" s="32"/>
      <c r="D1981" s="33"/>
      <c r="E1981" s="33"/>
      <c r="F1981" s="33"/>
    </row>
    <row r="1982" spans="1:7">
      <c r="A1982" s="30" t="s">
        <v>4286</v>
      </c>
      <c r="B1982" s="31" t="s">
        <v>4287</v>
      </c>
      <c r="C1982" s="32" t="s">
        <v>351</v>
      </c>
      <c r="D1982" s="33">
        <v>51.1</v>
      </c>
      <c r="E1982" s="33">
        <v>16.75</v>
      </c>
      <c r="F1982" s="33">
        <v>67.849999999999994</v>
      </c>
      <c r="G1982" s="6">
        <v>15</v>
      </c>
    </row>
    <row r="1983" spans="1:7">
      <c r="A1983" s="30" t="s">
        <v>4288</v>
      </c>
      <c r="B1983" s="31" t="s">
        <v>4289</v>
      </c>
      <c r="C1983" s="32" t="s">
        <v>351</v>
      </c>
      <c r="D1983" s="33">
        <v>48.7</v>
      </c>
      <c r="E1983" s="33">
        <v>27.92</v>
      </c>
      <c r="F1983" s="33">
        <v>76.62</v>
      </c>
      <c r="G1983" s="6">
        <v>15</v>
      </c>
    </row>
    <row r="1984" spans="1:7">
      <c r="A1984" s="30" t="s">
        <v>4290</v>
      </c>
      <c r="B1984" s="31" t="s">
        <v>4291</v>
      </c>
      <c r="C1984" s="32" t="s">
        <v>351</v>
      </c>
      <c r="D1984" s="33">
        <v>71.98</v>
      </c>
      <c r="E1984" s="33">
        <v>55.83</v>
      </c>
      <c r="F1984" s="33">
        <v>127.81</v>
      </c>
      <c r="G1984" s="6">
        <v>15</v>
      </c>
    </row>
    <row r="1985" spans="1:7">
      <c r="A1985" s="30" t="s">
        <v>4292</v>
      </c>
      <c r="B1985" s="31" t="s">
        <v>4293</v>
      </c>
      <c r="C1985" s="32" t="s">
        <v>351</v>
      </c>
      <c r="D1985" s="33">
        <v>210.84</v>
      </c>
      <c r="E1985" s="33">
        <v>55.83</v>
      </c>
      <c r="F1985" s="33">
        <v>266.67</v>
      </c>
      <c r="G1985" s="6">
        <v>15</v>
      </c>
    </row>
    <row r="1986" spans="1:7">
      <c r="A1986" s="30" t="s">
        <v>4294</v>
      </c>
      <c r="B1986" s="31" t="s">
        <v>4295</v>
      </c>
      <c r="C1986" s="32" t="s">
        <v>351</v>
      </c>
      <c r="D1986" s="33">
        <v>312.49</v>
      </c>
      <c r="E1986" s="33">
        <v>55.83</v>
      </c>
      <c r="F1986" s="33">
        <v>368.32</v>
      </c>
      <c r="G1986" s="6">
        <v>15</v>
      </c>
    </row>
    <row r="1987" spans="1:7">
      <c r="A1987" s="30" t="s">
        <v>4296</v>
      </c>
      <c r="B1987" s="31" t="s">
        <v>4297</v>
      </c>
      <c r="C1987" s="32" t="s">
        <v>351</v>
      </c>
      <c r="D1987" s="33">
        <v>1396.82</v>
      </c>
      <c r="E1987" s="33">
        <v>66.989999999999995</v>
      </c>
      <c r="F1987" s="33">
        <v>1463.81</v>
      </c>
      <c r="G1987" s="6">
        <v>15</v>
      </c>
    </row>
    <row r="1988" spans="1:7">
      <c r="A1988" s="30" t="s">
        <v>4298</v>
      </c>
      <c r="B1988" s="31" t="s">
        <v>4299</v>
      </c>
      <c r="C1988" s="32" t="s">
        <v>351</v>
      </c>
      <c r="D1988" s="33">
        <v>454.81</v>
      </c>
      <c r="E1988" s="33">
        <v>66.989999999999995</v>
      </c>
      <c r="F1988" s="33">
        <v>521.79999999999995</v>
      </c>
      <c r="G1988" s="6">
        <v>15</v>
      </c>
    </row>
    <row r="1989" spans="1:7">
      <c r="A1989" s="30" t="s">
        <v>4300</v>
      </c>
      <c r="B1989" s="31" t="s">
        <v>4301</v>
      </c>
      <c r="C1989" s="32"/>
      <c r="D1989" s="33"/>
      <c r="E1989" s="33"/>
      <c r="F1989" s="33"/>
    </row>
    <row r="1990" spans="1:7">
      <c r="A1990" s="30" t="s">
        <v>4302</v>
      </c>
      <c r="B1990" s="31" t="s">
        <v>4303</v>
      </c>
      <c r="C1990" s="32" t="s">
        <v>351</v>
      </c>
      <c r="D1990" s="33">
        <v>31.12</v>
      </c>
      <c r="E1990" s="33">
        <v>11.16</v>
      </c>
      <c r="F1990" s="33">
        <v>42.28</v>
      </c>
      <c r="G1990" s="6">
        <v>15</v>
      </c>
    </row>
    <row r="1991" spans="1:7">
      <c r="A1991" s="30" t="s">
        <v>4304</v>
      </c>
      <c r="B1991" s="31" t="s">
        <v>4305</v>
      </c>
      <c r="C1991" s="32" t="s">
        <v>351</v>
      </c>
      <c r="D1991" s="33">
        <v>76.12</v>
      </c>
      <c r="E1991" s="33">
        <v>11.16</v>
      </c>
      <c r="F1991" s="33">
        <v>87.28</v>
      </c>
      <c r="G1991" s="6">
        <v>15</v>
      </c>
    </row>
    <row r="1992" spans="1:7">
      <c r="A1992" s="30" t="s">
        <v>4306</v>
      </c>
      <c r="B1992" s="31" t="s">
        <v>4307</v>
      </c>
      <c r="C1992" s="32" t="s">
        <v>351</v>
      </c>
      <c r="D1992" s="33">
        <v>101.76</v>
      </c>
      <c r="E1992" s="33">
        <v>11.16</v>
      </c>
      <c r="F1992" s="33">
        <v>112.92</v>
      </c>
      <c r="G1992" s="6">
        <v>15</v>
      </c>
    </row>
    <row r="1993" spans="1:7">
      <c r="A1993" s="30" t="s">
        <v>4308</v>
      </c>
      <c r="B1993" s="31" t="s">
        <v>4309</v>
      </c>
      <c r="C1993" s="32" t="s">
        <v>351</v>
      </c>
      <c r="D1993" s="33">
        <v>177.01</v>
      </c>
      <c r="E1993" s="33">
        <v>11.16</v>
      </c>
      <c r="F1993" s="33">
        <v>188.17</v>
      </c>
      <c r="G1993" s="6">
        <v>15</v>
      </c>
    </row>
    <row r="1994" spans="1:7">
      <c r="A1994" s="30" t="s">
        <v>4310</v>
      </c>
      <c r="B1994" s="31" t="s">
        <v>4311</v>
      </c>
      <c r="C1994" s="32" t="s">
        <v>351</v>
      </c>
      <c r="D1994" s="33">
        <v>198.41</v>
      </c>
      <c r="E1994" s="33">
        <v>11.16</v>
      </c>
      <c r="F1994" s="33">
        <v>209.57</v>
      </c>
      <c r="G1994" s="6">
        <v>15</v>
      </c>
    </row>
    <row r="1995" spans="1:7">
      <c r="A1995" s="30" t="s">
        <v>4312</v>
      </c>
      <c r="B1995" s="31" t="s">
        <v>4313</v>
      </c>
      <c r="C1995" s="32" t="s">
        <v>351</v>
      </c>
      <c r="D1995" s="33">
        <v>359.12</v>
      </c>
      <c r="E1995" s="33">
        <v>11.16</v>
      </c>
      <c r="F1995" s="33">
        <v>370.28</v>
      </c>
      <c r="G1995" s="6">
        <v>15</v>
      </c>
    </row>
    <row r="1996" spans="1:7">
      <c r="A1996" s="30" t="s">
        <v>4314</v>
      </c>
      <c r="B1996" s="31" t="s">
        <v>4315</v>
      </c>
      <c r="C1996" s="32" t="s">
        <v>351</v>
      </c>
      <c r="D1996" s="33">
        <v>20.37</v>
      </c>
      <c r="E1996" s="33">
        <v>11.16</v>
      </c>
      <c r="F1996" s="33">
        <v>31.53</v>
      </c>
      <c r="G1996" s="6">
        <v>15</v>
      </c>
    </row>
    <row r="1997" spans="1:7">
      <c r="A1997" s="30" t="s">
        <v>4316</v>
      </c>
      <c r="B1997" s="31" t="s">
        <v>4317</v>
      </c>
      <c r="C1997" s="32" t="s">
        <v>351</v>
      </c>
      <c r="D1997" s="33">
        <v>19.95</v>
      </c>
      <c r="E1997" s="33">
        <v>11.16</v>
      </c>
      <c r="F1997" s="33">
        <v>31.11</v>
      </c>
      <c r="G1997" s="6">
        <v>15</v>
      </c>
    </row>
    <row r="1998" spans="1:7">
      <c r="A1998" s="30" t="s">
        <v>4318</v>
      </c>
      <c r="B1998" s="31" t="s">
        <v>4319</v>
      </c>
      <c r="C1998" s="32" t="s">
        <v>351</v>
      </c>
      <c r="D1998" s="33">
        <v>35.409999999999997</v>
      </c>
      <c r="E1998" s="33">
        <v>2.8</v>
      </c>
      <c r="F1998" s="33">
        <v>38.21</v>
      </c>
      <c r="G1998" s="6">
        <v>15</v>
      </c>
    </row>
    <row r="1999" spans="1:7">
      <c r="A1999" s="30" t="s">
        <v>4320</v>
      </c>
      <c r="B1999" s="31" t="s">
        <v>4321</v>
      </c>
      <c r="C1999" s="32"/>
      <c r="D1999" s="33"/>
      <c r="E1999" s="33"/>
      <c r="F1999" s="33"/>
    </row>
    <row r="2000" spans="1:7" ht="30">
      <c r="A2000" s="30" t="s">
        <v>4322</v>
      </c>
      <c r="B2000" s="31" t="s">
        <v>4323</v>
      </c>
      <c r="C2000" s="32" t="s">
        <v>351</v>
      </c>
      <c r="D2000" s="33">
        <v>28095.62</v>
      </c>
      <c r="E2000" s="33">
        <v>350.29</v>
      </c>
      <c r="F2000" s="33">
        <v>28445.91</v>
      </c>
      <c r="G2000" s="6">
        <v>15</v>
      </c>
    </row>
    <row r="2001" spans="1:7" ht="30">
      <c r="A2001" s="30" t="s">
        <v>4324</v>
      </c>
      <c r="B2001" s="31" t="s">
        <v>4325</v>
      </c>
      <c r="C2001" s="32" t="s">
        <v>351</v>
      </c>
      <c r="D2001" s="33">
        <v>26974.86</v>
      </c>
      <c r="E2001" s="33">
        <v>314.16000000000003</v>
      </c>
      <c r="F2001" s="33">
        <v>27289.02</v>
      </c>
      <c r="G2001" s="6">
        <v>15</v>
      </c>
    </row>
    <row r="2002" spans="1:7" ht="30">
      <c r="A2002" s="30" t="s">
        <v>4326</v>
      </c>
      <c r="B2002" s="31" t="s">
        <v>4327</v>
      </c>
      <c r="C2002" s="32" t="s">
        <v>659</v>
      </c>
      <c r="D2002" s="33">
        <v>44433.71</v>
      </c>
      <c r="E2002" s="33">
        <v>462.72</v>
      </c>
      <c r="F2002" s="33">
        <v>44896.43</v>
      </c>
      <c r="G2002" s="6">
        <v>15</v>
      </c>
    </row>
    <row r="2003" spans="1:7" ht="30">
      <c r="A2003" s="30" t="s">
        <v>4328</v>
      </c>
      <c r="B2003" s="31" t="s">
        <v>4329</v>
      </c>
      <c r="C2003" s="32" t="s">
        <v>351</v>
      </c>
      <c r="D2003" s="33">
        <v>82531.179999999993</v>
      </c>
      <c r="E2003" s="33">
        <v>55.83</v>
      </c>
      <c r="F2003" s="33">
        <v>82587.009999999995</v>
      </c>
      <c r="G2003" s="6">
        <v>15</v>
      </c>
    </row>
    <row r="2004" spans="1:7" ht="30">
      <c r="A2004" s="30" t="s">
        <v>4330</v>
      </c>
      <c r="B2004" s="31" t="s">
        <v>4331</v>
      </c>
      <c r="C2004" s="32" t="s">
        <v>351</v>
      </c>
      <c r="D2004" s="33">
        <v>142568.29999999999</v>
      </c>
      <c r="E2004" s="33">
        <v>55.83</v>
      </c>
      <c r="F2004" s="33">
        <v>142624.13</v>
      </c>
      <c r="G2004" s="6">
        <v>15</v>
      </c>
    </row>
    <row r="2005" spans="1:7" ht="30">
      <c r="A2005" s="30" t="s">
        <v>4332</v>
      </c>
      <c r="B2005" s="31" t="s">
        <v>4333</v>
      </c>
      <c r="C2005" s="32" t="s">
        <v>351</v>
      </c>
      <c r="D2005" s="33">
        <v>18.59</v>
      </c>
      <c r="E2005" s="33">
        <v>16.75</v>
      </c>
      <c r="F2005" s="33">
        <v>35.340000000000003</v>
      </c>
      <c r="G2005" s="6">
        <v>15</v>
      </c>
    </row>
    <row r="2006" spans="1:7" ht="30">
      <c r="A2006" s="30" t="s">
        <v>4334</v>
      </c>
      <c r="B2006" s="31" t="s">
        <v>4335</v>
      </c>
      <c r="C2006" s="32" t="s">
        <v>351</v>
      </c>
      <c r="D2006" s="33">
        <v>42.23</v>
      </c>
      <c r="E2006" s="33">
        <v>16.75</v>
      </c>
      <c r="F2006" s="33">
        <v>58.98</v>
      </c>
      <c r="G2006" s="6">
        <v>15</v>
      </c>
    </row>
    <row r="2007" spans="1:7" ht="30">
      <c r="A2007" s="30" t="s">
        <v>4336</v>
      </c>
      <c r="B2007" s="31" t="s">
        <v>4337</v>
      </c>
      <c r="C2007" s="32" t="s">
        <v>351</v>
      </c>
      <c r="D2007" s="33">
        <v>138.6</v>
      </c>
      <c r="E2007" s="33">
        <v>33.5</v>
      </c>
      <c r="F2007" s="33">
        <v>172.1</v>
      </c>
      <c r="G2007" s="6">
        <v>15</v>
      </c>
    </row>
    <row r="2008" spans="1:7" ht="30">
      <c r="A2008" s="30" t="s">
        <v>4338</v>
      </c>
      <c r="B2008" s="31" t="s">
        <v>4339</v>
      </c>
      <c r="C2008" s="32" t="s">
        <v>351</v>
      </c>
      <c r="D2008" s="33">
        <v>179.73</v>
      </c>
      <c r="E2008" s="33">
        <v>33.5</v>
      </c>
      <c r="F2008" s="33">
        <v>213.23</v>
      </c>
      <c r="G2008" s="6">
        <v>15</v>
      </c>
    </row>
    <row r="2009" spans="1:7" ht="30">
      <c r="A2009" s="30" t="s">
        <v>4340</v>
      </c>
      <c r="B2009" s="31" t="s">
        <v>4341</v>
      </c>
      <c r="C2009" s="32" t="s">
        <v>351</v>
      </c>
      <c r="D2009" s="33">
        <v>125.87</v>
      </c>
      <c r="E2009" s="33">
        <v>50.25</v>
      </c>
      <c r="F2009" s="33">
        <v>176.12</v>
      </c>
      <c r="G2009" s="6">
        <v>15</v>
      </c>
    </row>
    <row r="2010" spans="1:7" ht="30">
      <c r="A2010" s="30" t="s">
        <v>4342</v>
      </c>
      <c r="B2010" s="31" t="s">
        <v>4343</v>
      </c>
      <c r="C2010" s="32" t="s">
        <v>351</v>
      </c>
      <c r="D2010" s="33">
        <v>217.75</v>
      </c>
      <c r="E2010" s="33">
        <v>50.25</v>
      </c>
      <c r="F2010" s="33">
        <v>268</v>
      </c>
      <c r="G2010" s="6">
        <v>15</v>
      </c>
    </row>
    <row r="2011" spans="1:7" ht="30">
      <c r="A2011" s="30" t="s">
        <v>4344</v>
      </c>
      <c r="B2011" s="31" t="s">
        <v>4345</v>
      </c>
      <c r="C2011" s="32" t="s">
        <v>351</v>
      </c>
      <c r="D2011" s="33">
        <v>427.47</v>
      </c>
      <c r="E2011" s="33">
        <v>55.83</v>
      </c>
      <c r="F2011" s="33">
        <v>483.3</v>
      </c>
      <c r="G2011" s="6">
        <v>15</v>
      </c>
    </row>
    <row r="2012" spans="1:7" ht="30">
      <c r="A2012" s="30" t="s">
        <v>4346</v>
      </c>
      <c r="B2012" s="31" t="s">
        <v>4347</v>
      </c>
      <c r="C2012" s="32" t="s">
        <v>351</v>
      </c>
      <c r="D2012" s="33">
        <v>797.51</v>
      </c>
      <c r="E2012" s="33">
        <v>55.83</v>
      </c>
      <c r="F2012" s="33">
        <v>853.34</v>
      </c>
      <c r="G2012" s="6">
        <v>15</v>
      </c>
    </row>
    <row r="2013" spans="1:7" ht="45">
      <c r="A2013" s="30" t="s">
        <v>4348</v>
      </c>
      <c r="B2013" s="31" t="s">
        <v>4349</v>
      </c>
      <c r="C2013" s="32" t="s">
        <v>351</v>
      </c>
      <c r="D2013" s="33">
        <v>1851.02</v>
      </c>
      <c r="E2013" s="33">
        <v>111.66</v>
      </c>
      <c r="F2013" s="33">
        <v>1962.68</v>
      </c>
      <c r="G2013" s="6">
        <v>15</v>
      </c>
    </row>
    <row r="2014" spans="1:7" ht="45">
      <c r="A2014" s="30" t="s">
        <v>4350</v>
      </c>
      <c r="B2014" s="31" t="s">
        <v>4351</v>
      </c>
      <c r="C2014" s="32" t="s">
        <v>351</v>
      </c>
      <c r="D2014" s="33">
        <v>1275.0999999999999</v>
      </c>
      <c r="E2014" s="33">
        <v>111.66</v>
      </c>
      <c r="F2014" s="33">
        <v>1386.76</v>
      </c>
      <c r="G2014" s="6">
        <v>15</v>
      </c>
    </row>
    <row r="2015" spans="1:7" ht="45">
      <c r="A2015" s="30" t="s">
        <v>4352</v>
      </c>
      <c r="B2015" s="31" t="s">
        <v>4353</v>
      </c>
      <c r="C2015" s="32" t="s">
        <v>351</v>
      </c>
      <c r="D2015" s="33">
        <v>3591.68</v>
      </c>
      <c r="E2015" s="33">
        <v>111.66</v>
      </c>
      <c r="F2015" s="33">
        <v>3703.34</v>
      </c>
      <c r="G2015" s="6">
        <v>15</v>
      </c>
    </row>
    <row r="2016" spans="1:7" ht="30">
      <c r="A2016" s="30" t="s">
        <v>4354</v>
      </c>
      <c r="B2016" s="31" t="s">
        <v>4355</v>
      </c>
      <c r="C2016" s="32" t="s">
        <v>351</v>
      </c>
      <c r="D2016" s="33">
        <v>9220.5499999999993</v>
      </c>
      <c r="E2016" s="33">
        <v>111.66</v>
      </c>
      <c r="F2016" s="33">
        <v>9332.2099999999991</v>
      </c>
      <c r="G2016" s="6">
        <v>15</v>
      </c>
    </row>
    <row r="2017" spans="1:7" ht="30">
      <c r="A2017" s="30" t="s">
        <v>4356</v>
      </c>
      <c r="B2017" s="31" t="s">
        <v>4357</v>
      </c>
      <c r="C2017" s="32" t="s">
        <v>351</v>
      </c>
      <c r="D2017" s="33">
        <v>16404.23</v>
      </c>
      <c r="E2017" s="33">
        <v>111.66</v>
      </c>
      <c r="F2017" s="33">
        <v>16515.89</v>
      </c>
      <c r="G2017" s="6">
        <v>15</v>
      </c>
    </row>
    <row r="2018" spans="1:7" ht="30">
      <c r="A2018" s="30" t="s">
        <v>4358</v>
      </c>
      <c r="B2018" s="31" t="s">
        <v>4359</v>
      </c>
      <c r="C2018" s="32" t="s">
        <v>351</v>
      </c>
      <c r="D2018" s="33">
        <v>22892.47</v>
      </c>
      <c r="E2018" s="33">
        <v>111.66</v>
      </c>
      <c r="F2018" s="33">
        <v>23004.13</v>
      </c>
      <c r="G2018" s="6">
        <v>15</v>
      </c>
    </row>
    <row r="2019" spans="1:7" ht="30">
      <c r="A2019" s="30" t="s">
        <v>4360</v>
      </c>
      <c r="B2019" s="31" t="s">
        <v>4361</v>
      </c>
      <c r="C2019" s="32" t="s">
        <v>351</v>
      </c>
      <c r="D2019" s="33">
        <v>10.94</v>
      </c>
      <c r="E2019" s="33">
        <v>11.16</v>
      </c>
      <c r="F2019" s="33">
        <v>22.1</v>
      </c>
      <c r="G2019" s="6">
        <v>15</v>
      </c>
    </row>
    <row r="2020" spans="1:7" ht="30">
      <c r="A2020" s="30" t="s">
        <v>4362</v>
      </c>
      <c r="B2020" s="31" t="s">
        <v>4363</v>
      </c>
      <c r="C2020" s="32" t="s">
        <v>351</v>
      </c>
      <c r="D2020" s="33">
        <v>13.91</v>
      </c>
      <c r="E2020" s="33">
        <v>11.16</v>
      </c>
      <c r="F2020" s="33">
        <v>25.07</v>
      </c>
      <c r="G2020" s="6">
        <v>15</v>
      </c>
    </row>
    <row r="2021" spans="1:7" ht="30">
      <c r="A2021" s="30" t="s">
        <v>4364</v>
      </c>
      <c r="B2021" s="31" t="s">
        <v>4365</v>
      </c>
      <c r="C2021" s="32" t="s">
        <v>351</v>
      </c>
      <c r="D2021" s="33">
        <v>43.78</v>
      </c>
      <c r="E2021" s="33">
        <v>11.16</v>
      </c>
      <c r="F2021" s="33">
        <v>54.94</v>
      </c>
      <c r="G2021" s="6">
        <v>15</v>
      </c>
    </row>
    <row r="2022" spans="1:7" ht="30">
      <c r="A2022" s="30" t="s">
        <v>4366</v>
      </c>
      <c r="B2022" s="31" t="s">
        <v>4367</v>
      </c>
      <c r="C2022" s="32" t="s">
        <v>351</v>
      </c>
      <c r="D2022" s="33">
        <v>44.25</v>
      </c>
      <c r="E2022" s="33">
        <v>11.16</v>
      </c>
      <c r="F2022" s="33">
        <v>55.41</v>
      </c>
      <c r="G2022" s="6">
        <v>15</v>
      </c>
    </row>
    <row r="2023" spans="1:7" ht="30">
      <c r="A2023" s="30" t="s">
        <v>4368</v>
      </c>
      <c r="B2023" s="31" t="s">
        <v>4369</v>
      </c>
      <c r="C2023" s="32" t="s">
        <v>351</v>
      </c>
      <c r="D2023" s="33">
        <v>52.74</v>
      </c>
      <c r="E2023" s="33">
        <v>11.16</v>
      </c>
      <c r="F2023" s="33">
        <v>63.9</v>
      </c>
      <c r="G2023" s="6">
        <v>15</v>
      </c>
    </row>
    <row r="2024" spans="1:7" ht="30">
      <c r="A2024" s="30" t="s">
        <v>4370</v>
      </c>
      <c r="B2024" s="31" t="s">
        <v>4371</v>
      </c>
      <c r="C2024" s="32" t="s">
        <v>351</v>
      </c>
      <c r="D2024" s="33">
        <v>137.19999999999999</v>
      </c>
      <c r="E2024" s="33">
        <v>11.16</v>
      </c>
      <c r="F2024" s="33">
        <v>148.36000000000001</v>
      </c>
      <c r="G2024" s="6">
        <v>15</v>
      </c>
    </row>
    <row r="2025" spans="1:7" ht="30">
      <c r="A2025" s="30" t="s">
        <v>4372</v>
      </c>
      <c r="B2025" s="31" t="s">
        <v>4373</v>
      </c>
      <c r="C2025" s="32" t="s">
        <v>351</v>
      </c>
      <c r="D2025" s="33">
        <v>59.29</v>
      </c>
      <c r="E2025" s="33">
        <v>11.16</v>
      </c>
      <c r="F2025" s="33">
        <v>70.45</v>
      </c>
      <c r="G2025" s="6">
        <v>15</v>
      </c>
    </row>
    <row r="2026" spans="1:7" ht="30">
      <c r="A2026" s="30" t="s">
        <v>4374</v>
      </c>
      <c r="B2026" s="31" t="s">
        <v>4375</v>
      </c>
      <c r="C2026" s="32" t="s">
        <v>351</v>
      </c>
      <c r="D2026" s="33">
        <v>63.85</v>
      </c>
      <c r="E2026" s="33">
        <v>11.16</v>
      </c>
      <c r="F2026" s="33">
        <v>75.010000000000005</v>
      </c>
      <c r="G2026" s="6">
        <v>15</v>
      </c>
    </row>
    <row r="2027" spans="1:7" ht="30">
      <c r="A2027" s="30" t="s">
        <v>4376</v>
      </c>
      <c r="B2027" s="31" t="s">
        <v>4377</v>
      </c>
      <c r="C2027" s="32" t="s">
        <v>351</v>
      </c>
      <c r="D2027" s="33">
        <v>69.13</v>
      </c>
      <c r="E2027" s="33">
        <v>11.16</v>
      </c>
      <c r="F2027" s="33">
        <v>80.290000000000006</v>
      </c>
      <c r="G2027" s="6">
        <v>15</v>
      </c>
    </row>
    <row r="2028" spans="1:7" ht="30">
      <c r="A2028" s="30" t="s">
        <v>4378</v>
      </c>
      <c r="B2028" s="31" t="s">
        <v>4379</v>
      </c>
      <c r="C2028" s="32" t="s">
        <v>351</v>
      </c>
      <c r="D2028" s="33">
        <v>1525.59</v>
      </c>
      <c r="E2028" s="33">
        <v>11.16</v>
      </c>
      <c r="F2028" s="33">
        <v>1536.75</v>
      </c>
      <c r="G2028" s="6">
        <v>15</v>
      </c>
    </row>
    <row r="2029" spans="1:7" ht="30">
      <c r="A2029" s="30" t="s">
        <v>4380</v>
      </c>
      <c r="B2029" s="31" t="s">
        <v>4381</v>
      </c>
      <c r="C2029" s="32" t="s">
        <v>351</v>
      </c>
      <c r="D2029" s="33">
        <v>30290</v>
      </c>
      <c r="E2029" s="33">
        <v>111.66</v>
      </c>
      <c r="F2029" s="33">
        <v>30401.66</v>
      </c>
      <c r="G2029" s="6">
        <v>15</v>
      </c>
    </row>
    <row r="2030" spans="1:7" ht="30">
      <c r="A2030" s="30" t="s">
        <v>4382</v>
      </c>
      <c r="B2030" s="31" t="s">
        <v>4383</v>
      </c>
      <c r="C2030" s="32" t="s">
        <v>351</v>
      </c>
      <c r="D2030" s="33">
        <v>53472.13</v>
      </c>
      <c r="E2030" s="33">
        <v>111.66</v>
      </c>
      <c r="F2030" s="33">
        <v>53583.79</v>
      </c>
      <c r="G2030" s="6">
        <v>15</v>
      </c>
    </row>
    <row r="2031" spans="1:7" ht="30">
      <c r="A2031" s="30" t="s">
        <v>4384</v>
      </c>
      <c r="B2031" s="31" t="s">
        <v>4385</v>
      </c>
      <c r="C2031" s="32" t="s">
        <v>351</v>
      </c>
      <c r="D2031" s="33">
        <v>360582.63</v>
      </c>
      <c r="E2031" s="33">
        <v>55.83</v>
      </c>
      <c r="F2031" s="33">
        <v>360638.46</v>
      </c>
      <c r="G2031" s="6">
        <v>15</v>
      </c>
    </row>
    <row r="2032" spans="1:7">
      <c r="A2032" s="30" t="s">
        <v>4386</v>
      </c>
      <c r="B2032" s="31" t="s">
        <v>4387</v>
      </c>
      <c r="C2032" s="32"/>
      <c r="D2032" s="33"/>
      <c r="E2032" s="33"/>
      <c r="F2032" s="33"/>
    </row>
    <row r="2033" spans="1:7" ht="30">
      <c r="A2033" s="30" t="s">
        <v>4388</v>
      </c>
      <c r="B2033" s="31" t="s">
        <v>4389</v>
      </c>
      <c r="C2033" s="32" t="s">
        <v>351</v>
      </c>
      <c r="D2033" s="33">
        <v>2389.8200000000002</v>
      </c>
      <c r="E2033" s="33">
        <v>55.83</v>
      </c>
      <c r="F2033" s="33">
        <v>2445.65</v>
      </c>
      <c r="G2033" s="6">
        <v>15</v>
      </c>
    </row>
    <row r="2034" spans="1:7" ht="30">
      <c r="A2034" s="30" t="s">
        <v>4390</v>
      </c>
      <c r="B2034" s="31" t="s">
        <v>4391</v>
      </c>
      <c r="C2034" s="32" t="s">
        <v>351</v>
      </c>
      <c r="D2034" s="33">
        <v>2145.9299999999998</v>
      </c>
      <c r="E2034" s="33">
        <v>44.67</v>
      </c>
      <c r="F2034" s="33">
        <v>2190.6</v>
      </c>
      <c r="G2034" s="6">
        <v>15</v>
      </c>
    </row>
    <row r="2035" spans="1:7" ht="30">
      <c r="A2035" s="30" t="s">
        <v>4392</v>
      </c>
      <c r="B2035" s="31" t="s">
        <v>4393</v>
      </c>
      <c r="C2035" s="32" t="s">
        <v>351</v>
      </c>
      <c r="D2035" s="33">
        <v>1447.61</v>
      </c>
      <c r="E2035" s="33">
        <v>44.67</v>
      </c>
      <c r="F2035" s="33">
        <v>1492.28</v>
      </c>
      <c r="G2035" s="6">
        <v>15</v>
      </c>
    </row>
    <row r="2036" spans="1:7" ht="30">
      <c r="A2036" s="30" t="s">
        <v>4394</v>
      </c>
      <c r="B2036" s="31" t="s">
        <v>4395</v>
      </c>
      <c r="C2036" s="32" t="s">
        <v>351</v>
      </c>
      <c r="D2036" s="33">
        <v>2055.9899999999998</v>
      </c>
      <c r="E2036" s="33">
        <v>55.83</v>
      </c>
      <c r="F2036" s="33">
        <v>2111.8200000000002</v>
      </c>
      <c r="G2036" s="6">
        <v>15</v>
      </c>
    </row>
    <row r="2037" spans="1:7" ht="30">
      <c r="A2037" s="30" t="s">
        <v>4396</v>
      </c>
      <c r="B2037" s="31" t="s">
        <v>4397</v>
      </c>
      <c r="C2037" s="32" t="s">
        <v>351</v>
      </c>
      <c r="D2037" s="33">
        <v>1973.34</v>
      </c>
      <c r="E2037" s="33">
        <v>66.989999999999995</v>
      </c>
      <c r="F2037" s="33">
        <v>2040.33</v>
      </c>
      <c r="G2037" s="6">
        <v>15</v>
      </c>
    </row>
    <row r="2038" spans="1:7" ht="30">
      <c r="A2038" s="30" t="s">
        <v>4398</v>
      </c>
      <c r="B2038" s="31" t="s">
        <v>4399</v>
      </c>
      <c r="C2038" s="32" t="s">
        <v>351</v>
      </c>
      <c r="D2038" s="33">
        <v>4948</v>
      </c>
      <c r="E2038" s="33">
        <v>83.75</v>
      </c>
      <c r="F2038" s="33">
        <v>5031.75</v>
      </c>
      <c r="G2038" s="6">
        <v>15</v>
      </c>
    </row>
    <row r="2039" spans="1:7" ht="30">
      <c r="A2039" s="30" t="s">
        <v>4400</v>
      </c>
      <c r="B2039" s="31" t="s">
        <v>4401</v>
      </c>
      <c r="C2039" s="32" t="s">
        <v>351</v>
      </c>
      <c r="D2039" s="33">
        <v>10025.39</v>
      </c>
      <c r="E2039" s="33">
        <v>83.75</v>
      </c>
      <c r="F2039" s="33">
        <v>10109.14</v>
      </c>
      <c r="G2039" s="6">
        <v>15</v>
      </c>
    </row>
    <row r="2040" spans="1:7" ht="30">
      <c r="A2040" s="30" t="s">
        <v>4402</v>
      </c>
      <c r="B2040" s="31" t="s">
        <v>4403</v>
      </c>
      <c r="C2040" s="32" t="s">
        <v>351</v>
      </c>
      <c r="D2040" s="33">
        <v>1380.95</v>
      </c>
      <c r="E2040" s="33">
        <v>44.67</v>
      </c>
      <c r="F2040" s="33">
        <v>1425.62</v>
      </c>
      <c r="G2040" s="6">
        <v>15</v>
      </c>
    </row>
    <row r="2041" spans="1:7" ht="30">
      <c r="A2041" s="30" t="s">
        <v>4404</v>
      </c>
      <c r="B2041" s="31" t="s">
        <v>4405</v>
      </c>
      <c r="C2041" s="32" t="s">
        <v>351</v>
      </c>
      <c r="D2041" s="33">
        <v>1784.27</v>
      </c>
      <c r="E2041" s="33">
        <v>44.67</v>
      </c>
      <c r="F2041" s="33">
        <v>1828.94</v>
      </c>
      <c r="G2041" s="6">
        <v>15</v>
      </c>
    </row>
    <row r="2042" spans="1:7" ht="30">
      <c r="A2042" s="30" t="s">
        <v>4406</v>
      </c>
      <c r="B2042" s="31" t="s">
        <v>4407</v>
      </c>
      <c r="C2042" s="32" t="s">
        <v>351</v>
      </c>
      <c r="D2042" s="33">
        <v>4116.72</v>
      </c>
      <c r="E2042" s="33">
        <v>44.67</v>
      </c>
      <c r="F2042" s="33">
        <v>4161.3900000000003</v>
      </c>
      <c r="G2042" s="6">
        <v>15</v>
      </c>
    </row>
    <row r="2043" spans="1:7" ht="30">
      <c r="A2043" s="30" t="s">
        <v>4408</v>
      </c>
      <c r="B2043" s="31" t="s">
        <v>4409</v>
      </c>
      <c r="C2043" s="32" t="s">
        <v>351</v>
      </c>
      <c r="D2043" s="33">
        <v>4571.75</v>
      </c>
      <c r="E2043" s="33">
        <v>55.83</v>
      </c>
      <c r="F2043" s="33">
        <v>4627.58</v>
      </c>
      <c r="G2043" s="6">
        <v>15</v>
      </c>
    </row>
    <row r="2044" spans="1:7" ht="30">
      <c r="A2044" s="30" t="s">
        <v>4410</v>
      </c>
      <c r="B2044" s="31" t="s">
        <v>4411</v>
      </c>
      <c r="C2044" s="32" t="s">
        <v>351</v>
      </c>
      <c r="D2044" s="33">
        <v>9566.02</v>
      </c>
      <c r="E2044" s="33">
        <v>66.989999999999995</v>
      </c>
      <c r="F2044" s="33">
        <v>9633.01</v>
      </c>
      <c r="G2044" s="6">
        <v>15</v>
      </c>
    </row>
    <row r="2045" spans="1:7" ht="30">
      <c r="A2045" s="30" t="s">
        <v>4412</v>
      </c>
      <c r="B2045" s="31" t="s">
        <v>4413</v>
      </c>
      <c r="C2045" s="32" t="s">
        <v>351</v>
      </c>
      <c r="D2045" s="33">
        <v>357.17</v>
      </c>
      <c r="E2045" s="33">
        <v>44.67</v>
      </c>
      <c r="F2045" s="33">
        <v>401.84</v>
      </c>
      <c r="G2045" s="6">
        <v>15</v>
      </c>
    </row>
    <row r="2046" spans="1:7" ht="30">
      <c r="A2046" s="30" t="s">
        <v>4414</v>
      </c>
      <c r="B2046" s="31" t="s">
        <v>4415</v>
      </c>
      <c r="C2046" s="32" t="s">
        <v>351</v>
      </c>
      <c r="D2046" s="33">
        <v>944.03</v>
      </c>
      <c r="E2046" s="33">
        <v>44.67</v>
      </c>
      <c r="F2046" s="33">
        <v>988.7</v>
      </c>
      <c r="G2046" s="6">
        <v>15</v>
      </c>
    </row>
    <row r="2047" spans="1:7" ht="30">
      <c r="A2047" s="30" t="s">
        <v>4416</v>
      </c>
      <c r="B2047" s="31" t="s">
        <v>4417</v>
      </c>
      <c r="C2047" s="32" t="s">
        <v>351</v>
      </c>
      <c r="D2047" s="33">
        <v>1174.8399999999999</v>
      </c>
      <c r="E2047" s="33">
        <v>55.83</v>
      </c>
      <c r="F2047" s="33">
        <v>1230.67</v>
      </c>
      <c r="G2047" s="6">
        <v>15</v>
      </c>
    </row>
    <row r="2048" spans="1:7" ht="30">
      <c r="A2048" s="30" t="s">
        <v>4418</v>
      </c>
      <c r="B2048" s="31" t="s">
        <v>4419</v>
      </c>
      <c r="C2048" s="32" t="s">
        <v>351</v>
      </c>
      <c r="D2048" s="33">
        <v>1672.37</v>
      </c>
      <c r="E2048" s="33">
        <v>66.989999999999995</v>
      </c>
      <c r="F2048" s="33">
        <v>1739.36</v>
      </c>
      <c r="G2048" s="6">
        <v>15</v>
      </c>
    </row>
    <row r="2049" spans="1:7" ht="30">
      <c r="A2049" s="30" t="s">
        <v>4420</v>
      </c>
      <c r="B2049" s="31" t="s">
        <v>4421</v>
      </c>
      <c r="C2049" s="32" t="s">
        <v>351</v>
      </c>
      <c r="D2049" s="33">
        <v>5307.35</v>
      </c>
      <c r="E2049" s="33">
        <v>66.989999999999995</v>
      </c>
      <c r="F2049" s="33">
        <v>5374.34</v>
      </c>
      <c r="G2049" s="6">
        <v>15</v>
      </c>
    </row>
    <row r="2050" spans="1:7" ht="30">
      <c r="A2050" s="30" t="s">
        <v>4422</v>
      </c>
      <c r="B2050" s="31" t="s">
        <v>4423</v>
      </c>
      <c r="C2050" s="32" t="s">
        <v>351</v>
      </c>
      <c r="D2050" s="33">
        <v>7264.05</v>
      </c>
      <c r="E2050" s="33">
        <v>83.75</v>
      </c>
      <c r="F2050" s="33">
        <v>7347.8</v>
      </c>
      <c r="G2050" s="6">
        <v>15</v>
      </c>
    </row>
    <row r="2051" spans="1:7" ht="30">
      <c r="A2051" s="30" t="s">
        <v>4424</v>
      </c>
      <c r="B2051" s="31" t="s">
        <v>4425</v>
      </c>
      <c r="C2051" s="32" t="s">
        <v>351</v>
      </c>
      <c r="D2051" s="33">
        <v>11103.84</v>
      </c>
      <c r="E2051" s="33">
        <v>100.5</v>
      </c>
      <c r="F2051" s="33">
        <v>11204.34</v>
      </c>
      <c r="G2051" s="6">
        <v>15</v>
      </c>
    </row>
    <row r="2052" spans="1:7" ht="30">
      <c r="A2052" s="30" t="s">
        <v>4426</v>
      </c>
      <c r="B2052" s="31" t="s">
        <v>4427</v>
      </c>
      <c r="C2052" s="32" t="s">
        <v>351</v>
      </c>
      <c r="D2052" s="33">
        <v>9810.19</v>
      </c>
      <c r="E2052" s="33">
        <v>128.09</v>
      </c>
      <c r="F2052" s="33">
        <v>9938.2800000000007</v>
      </c>
      <c r="G2052" s="6">
        <v>15</v>
      </c>
    </row>
    <row r="2053" spans="1:7">
      <c r="A2053" s="30" t="s">
        <v>4428</v>
      </c>
      <c r="B2053" s="31" t="s">
        <v>4429</v>
      </c>
      <c r="C2053" s="32" t="s">
        <v>351</v>
      </c>
      <c r="D2053" s="33">
        <v>83.27</v>
      </c>
      <c r="E2053" s="33">
        <v>11.16</v>
      </c>
      <c r="F2053" s="33">
        <v>94.43</v>
      </c>
      <c r="G2053" s="6">
        <v>15</v>
      </c>
    </row>
    <row r="2054" spans="1:7" ht="30">
      <c r="A2054" s="30" t="s">
        <v>4430</v>
      </c>
      <c r="B2054" s="31" t="s">
        <v>4431</v>
      </c>
      <c r="C2054" s="32" t="s">
        <v>351</v>
      </c>
      <c r="D2054" s="33">
        <v>859.99</v>
      </c>
      <c r="E2054" s="33">
        <v>44.67</v>
      </c>
      <c r="F2054" s="33">
        <v>904.66</v>
      </c>
      <c r="G2054" s="6">
        <v>15</v>
      </c>
    </row>
    <row r="2055" spans="1:7">
      <c r="A2055" s="30" t="s">
        <v>4432</v>
      </c>
      <c r="B2055" s="31" t="s">
        <v>4433</v>
      </c>
      <c r="C2055" s="32"/>
      <c r="D2055" s="33"/>
      <c r="E2055" s="33"/>
      <c r="F2055" s="33"/>
    </row>
    <row r="2056" spans="1:7" ht="30">
      <c r="A2056" s="30" t="s">
        <v>4434</v>
      </c>
      <c r="B2056" s="31" t="s">
        <v>4435</v>
      </c>
      <c r="C2056" s="32" t="s">
        <v>351</v>
      </c>
      <c r="D2056" s="33">
        <v>2587.16</v>
      </c>
      <c r="E2056" s="33">
        <v>271.75</v>
      </c>
      <c r="F2056" s="33">
        <v>2858.91</v>
      </c>
      <c r="G2056" s="6">
        <v>15</v>
      </c>
    </row>
    <row r="2057" spans="1:7" ht="30">
      <c r="A2057" s="30" t="s">
        <v>4436</v>
      </c>
      <c r="B2057" s="31" t="s">
        <v>4437</v>
      </c>
      <c r="C2057" s="32" t="s">
        <v>351</v>
      </c>
      <c r="D2057" s="33">
        <v>1881.52</v>
      </c>
      <c r="E2057" s="33">
        <v>271.75</v>
      </c>
      <c r="F2057" s="33">
        <v>2153.27</v>
      </c>
      <c r="G2057" s="6">
        <v>15</v>
      </c>
    </row>
    <row r="2058" spans="1:7" ht="30">
      <c r="A2058" s="30" t="s">
        <v>4438</v>
      </c>
      <c r="B2058" s="31" t="s">
        <v>4439</v>
      </c>
      <c r="C2058" s="32" t="s">
        <v>351</v>
      </c>
      <c r="D2058" s="33">
        <v>528.54999999999995</v>
      </c>
      <c r="E2058" s="33">
        <v>100.22</v>
      </c>
      <c r="F2058" s="33">
        <v>628.77</v>
      </c>
      <c r="G2058" s="6">
        <v>15</v>
      </c>
    </row>
    <row r="2059" spans="1:7" ht="30">
      <c r="A2059" s="30" t="s">
        <v>4440</v>
      </c>
      <c r="B2059" s="31" t="s">
        <v>4441</v>
      </c>
      <c r="C2059" s="32" t="s">
        <v>351</v>
      </c>
      <c r="D2059" s="33">
        <v>582.41999999999996</v>
      </c>
      <c r="E2059" s="33">
        <v>100.22</v>
      </c>
      <c r="F2059" s="33">
        <v>682.64</v>
      </c>
      <c r="G2059" s="6">
        <v>15</v>
      </c>
    </row>
    <row r="2060" spans="1:7" ht="30">
      <c r="A2060" s="30" t="s">
        <v>4442</v>
      </c>
      <c r="B2060" s="31" t="s">
        <v>4443</v>
      </c>
      <c r="C2060" s="32" t="s">
        <v>351</v>
      </c>
      <c r="D2060" s="33">
        <v>533.26</v>
      </c>
      <c r="E2060" s="33">
        <v>100.22</v>
      </c>
      <c r="F2060" s="33">
        <v>633.48</v>
      </c>
      <c r="G2060" s="6">
        <v>15</v>
      </c>
    </row>
    <row r="2061" spans="1:7" ht="30">
      <c r="A2061" s="30" t="s">
        <v>4444</v>
      </c>
      <c r="B2061" s="31" t="s">
        <v>4445</v>
      </c>
      <c r="C2061" s="32" t="s">
        <v>351</v>
      </c>
      <c r="D2061" s="33">
        <v>1817.61</v>
      </c>
      <c r="E2061" s="33">
        <v>271.75</v>
      </c>
      <c r="F2061" s="33">
        <v>2089.36</v>
      </c>
      <c r="G2061" s="6">
        <v>15</v>
      </c>
    </row>
    <row r="2062" spans="1:7" ht="30">
      <c r="A2062" s="30" t="s">
        <v>4446</v>
      </c>
      <c r="B2062" s="31" t="s">
        <v>4447</v>
      </c>
      <c r="C2062" s="32" t="s">
        <v>351</v>
      </c>
      <c r="D2062" s="33">
        <v>2258.7800000000002</v>
      </c>
      <c r="E2062" s="33">
        <v>271.75</v>
      </c>
      <c r="F2062" s="33">
        <v>2530.5300000000002</v>
      </c>
      <c r="G2062" s="6">
        <v>15</v>
      </c>
    </row>
    <row r="2063" spans="1:7">
      <c r="A2063" s="30" t="s">
        <v>4448</v>
      </c>
      <c r="B2063" s="31" t="s">
        <v>4449</v>
      </c>
      <c r="C2063" s="32"/>
      <c r="D2063" s="33"/>
      <c r="E2063" s="33"/>
      <c r="F2063" s="33"/>
    </row>
    <row r="2064" spans="1:7" ht="30">
      <c r="A2064" s="30" t="s">
        <v>4450</v>
      </c>
      <c r="B2064" s="31" t="s">
        <v>4451</v>
      </c>
      <c r="C2064" s="32" t="s">
        <v>4452</v>
      </c>
      <c r="D2064" s="33">
        <v>596.44000000000005</v>
      </c>
      <c r="E2064" s="33">
        <v>0.69</v>
      </c>
      <c r="F2064" s="33">
        <v>597.13</v>
      </c>
      <c r="G2064" s="6">
        <v>15</v>
      </c>
    </row>
    <row r="2065" spans="1:7" ht="30">
      <c r="A2065" s="30" t="s">
        <v>4453</v>
      </c>
      <c r="B2065" s="31" t="s">
        <v>4454</v>
      </c>
      <c r="C2065" s="32" t="s">
        <v>4452</v>
      </c>
      <c r="D2065" s="33">
        <v>186.16</v>
      </c>
      <c r="E2065" s="33">
        <v>0.69</v>
      </c>
      <c r="F2065" s="33">
        <v>186.85</v>
      </c>
      <c r="G2065" s="6">
        <v>15</v>
      </c>
    </row>
    <row r="2066" spans="1:7">
      <c r="A2066" s="30" t="s">
        <v>4455</v>
      </c>
      <c r="B2066" s="31" t="s">
        <v>4456</v>
      </c>
      <c r="C2066" s="32"/>
      <c r="D2066" s="33"/>
      <c r="E2066" s="33"/>
      <c r="F2066" s="33"/>
    </row>
    <row r="2067" spans="1:7">
      <c r="A2067" s="30" t="s">
        <v>4457</v>
      </c>
      <c r="B2067" s="31" t="s">
        <v>4458</v>
      </c>
      <c r="C2067" s="32" t="s">
        <v>351</v>
      </c>
      <c r="D2067" s="33">
        <v>175.06</v>
      </c>
      <c r="E2067" s="33">
        <v>13.96</v>
      </c>
      <c r="F2067" s="33">
        <v>189.02</v>
      </c>
      <c r="G2067" s="6">
        <v>15</v>
      </c>
    </row>
    <row r="2068" spans="1:7">
      <c r="A2068" s="30" t="s">
        <v>4459</v>
      </c>
      <c r="B2068" s="31" t="s">
        <v>4460</v>
      </c>
      <c r="C2068" s="32" t="s">
        <v>351</v>
      </c>
      <c r="D2068" s="33">
        <v>267.17</v>
      </c>
      <c r="E2068" s="33">
        <v>13.96</v>
      </c>
      <c r="F2068" s="33">
        <v>281.13</v>
      </c>
      <c r="G2068" s="6">
        <v>15</v>
      </c>
    </row>
    <row r="2069" spans="1:7">
      <c r="A2069" s="30" t="s">
        <v>4461</v>
      </c>
      <c r="B2069" s="31" t="s">
        <v>4462</v>
      </c>
      <c r="C2069" s="32" t="s">
        <v>351</v>
      </c>
      <c r="D2069" s="33">
        <v>291.45</v>
      </c>
      <c r="E2069" s="33">
        <v>13.96</v>
      </c>
      <c r="F2069" s="33">
        <v>305.41000000000003</v>
      </c>
      <c r="G2069" s="6">
        <v>15</v>
      </c>
    </row>
    <row r="2070" spans="1:7">
      <c r="A2070" s="30" t="s">
        <v>4463</v>
      </c>
      <c r="B2070" s="31" t="s">
        <v>4464</v>
      </c>
      <c r="C2070" s="32" t="s">
        <v>351</v>
      </c>
      <c r="D2070" s="33">
        <v>317.68</v>
      </c>
      <c r="E2070" s="33">
        <v>13.96</v>
      </c>
      <c r="F2070" s="33">
        <v>331.64</v>
      </c>
      <c r="G2070" s="6">
        <v>15</v>
      </c>
    </row>
    <row r="2071" spans="1:7">
      <c r="A2071" s="30" t="s">
        <v>4465</v>
      </c>
      <c r="B2071" s="31" t="s">
        <v>4466</v>
      </c>
      <c r="C2071" s="32" t="s">
        <v>351</v>
      </c>
      <c r="D2071" s="33">
        <v>353.61</v>
      </c>
      <c r="E2071" s="33">
        <v>13.96</v>
      </c>
      <c r="F2071" s="33">
        <v>367.57</v>
      </c>
      <c r="G2071" s="6">
        <v>15</v>
      </c>
    </row>
    <row r="2072" spans="1:7">
      <c r="A2072" s="30" t="s">
        <v>4467</v>
      </c>
      <c r="B2072" s="31" t="s">
        <v>4468</v>
      </c>
      <c r="C2072" s="32" t="s">
        <v>351</v>
      </c>
      <c r="D2072" s="33">
        <v>467.48</v>
      </c>
      <c r="E2072" s="33">
        <v>13.96</v>
      </c>
      <c r="F2072" s="33">
        <v>481.44</v>
      </c>
      <c r="G2072" s="6">
        <v>15</v>
      </c>
    </row>
    <row r="2073" spans="1:7">
      <c r="A2073" s="30" t="s">
        <v>4469</v>
      </c>
      <c r="B2073" s="31" t="s">
        <v>4470</v>
      </c>
      <c r="C2073" s="32" t="s">
        <v>351</v>
      </c>
      <c r="D2073" s="33">
        <v>322.91000000000003</v>
      </c>
      <c r="E2073" s="33">
        <v>13.96</v>
      </c>
      <c r="F2073" s="33">
        <v>336.87</v>
      </c>
      <c r="G2073" s="6">
        <v>15</v>
      </c>
    </row>
    <row r="2074" spans="1:7">
      <c r="A2074" s="30" t="s">
        <v>4471</v>
      </c>
      <c r="B2074" s="31" t="s">
        <v>4472</v>
      </c>
      <c r="C2074" s="32" t="s">
        <v>351</v>
      </c>
      <c r="D2074" s="33">
        <v>1949.51</v>
      </c>
      <c r="E2074" s="33">
        <v>13.96</v>
      </c>
      <c r="F2074" s="33">
        <v>1963.47</v>
      </c>
      <c r="G2074" s="6">
        <v>15</v>
      </c>
    </row>
    <row r="2075" spans="1:7">
      <c r="A2075" s="30" t="s">
        <v>4473</v>
      </c>
      <c r="B2075" s="31" t="s">
        <v>4474</v>
      </c>
      <c r="C2075" s="32" t="s">
        <v>351</v>
      </c>
      <c r="D2075" s="33">
        <v>187.78</v>
      </c>
      <c r="E2075" s="33">
        <v>13.96</v>
      </c>
      <c r="F2075" s="33">
        <v>201.74</v>
      </c>
      <c r="G2075" s="6">
        <v>15</v>
      </c>
    </row>
    <row r="2076" spans="1:7">
      <c r="A2076" s="30" t="s">
        <v>4475</v>
      </c>
      <c r="B2076" s="31" t="s">
        <v>4476</v>
      </c>
      <c r="C2076" s="32"/>
      <c r="D2076" s="33"/>
      <c r="E2076" s="33"/>
      <c r="F2076" s="33"/>
    </row>
    <row r="2077" spans="1:7" ht="30">
      <c r="A2077" s="30" t="s">
        <v>4477</v>
      </c>
      <c r="B2077" s="31" t="s">
        <v>4478</v>
      </c>
      <c r="C2077" s="32" t="s">
        <v>351</v>
      </c>
      <c r="D2077" s="33">
        <v>3767.9</v>
      </c>
      <c r="E2077" s="33">
        <v>84.52</v>
      </c>
      <c r="F2077" s="33">
        <v>3852.42</v>
      </c>
      <c r="G2077" s="6">
        <v>15</v>
      </c>
    </row>
    <row r="2078" spans="1:7" ht="30">
      <c r="A2078" s="30" t="s">
        <v>4479</v>
      </c>
      <c r="B2078" s="31" t="s">
        <v>4480</v>
      </c>
      <c r="C2078" s="32" t="s">
        <v>351</v>
      </c>
      <c r="D2078" s="33">
        <v>5602.66</v>
      </c>
      <c r="E2078" s="33">
        <v>84.52</v>
      </c>
      <c r="F2078" s="33">
        <v>5687.18</v>
      </c>
      <c r="G2078" s="6">
        <v>15</v>
      </c>
    </row>
    <row r="2079" spans="1:7" ht="30">
      <c r="A2079" s="30" t="s">
        <v>4481</v>
      </c>
      <c r="B2079" s="31" t="s">
        <v>4482</v>
      </c>
      <c r="C2079" s="32" t="s">
        <v>351</v>
      </c>
      <c r="D2079" s="33">
        <v>3124.38</v>
      </c>
      <c r="E2079" s="33">
        <v>84.52</v>
      </c>
      <c r="F2079" s="33">
        <v>3208.9</v>
      </c>
      <c r="G2079" s="6">
        <v>15</v>
      </c>
    </row>
    <row r="2080" spans="1:7">
      <c r="A2080" s="30" t="s">
        <v>4483</v>
      </c>
      <c r="B2080" s="31" t="s">
        <v>4484</v>
      </c>
      <c r="C2080" s="32"/>
      <c r="D2080" s="33"/>
      <c r="E2080" s="33"/>
      <c r="F2080" s="33"/>
    </row>
    <row r="2081" spans="1:7">
      <c r="A2081" s="30" t="s">
        <v>4485</v>
      </c>
      <c r="B2081" s="31" t="s">
        <v>4486</v>
      </c>
      <c r="C2081" s="32" t="s">
        <v>351</v>
      </c>
      <c r="D2081" s="33">
        <v>284.44</v>
      </c>
      <c r="E2081" s="33">
        <v>84.52</v>
      </c>
      <c r="F2081" s="33">
        <v>368.96</v>
      </c>
      <c r="G2081" s="6">
        <v>15</v>
      </c>
    </row>
    <row r="2082" spans="1:7">
      <c r="A2082" s="30" t="s">
        <v>4487</v>
      </c>
      <c r="B2082" s="31" t="s">
        <v>4488</v>
      </c>
      <c r="C2082" s="32" t="s">
        <v>351</v>
      </c>
      <c r="D2082" s="33">
        <v>220.74</v>
      </c>
      <c r="E2082" s="33">
        <v>84.52</v>
      </c>
      <c r="F2082" s="33">
        <v>305.26</v>
      </c>
      <c r="G2082" s="6">
        <v>15</v>
      </c>
    </row>
    <row r="2083" spans="1:7">
      <c r="A2083" s="30" t="s">
        <v>4489</v>
      </c>
      <c r="B2083" s="31" t="s">
        <v>4490</v>
      </c>
      <c r="C2083" s="32" t="s">
        <v>351</v>
      </c>
      <c r="D2083" s="33">
        <v>476.55</v>
      </c>
      <c r="E2083" s="33">
        <v>84.52</v>
      </c>
      <c r="F2083" s="33">
        <v>561.07000000000005</v>
      </c>
      <c r="G2083" s="6">
        <v>15</v>
      </c>
    </row>
    <row r="2084" spans="1:7">
      <c r="A2084" s="30" t="s">
        <v>4491</v>
      </c>
      <c r="B2084" s="31" t="s">
        <v>4492</v>
      </c>
      <c r="C2084" s="32" t="s">
        <v>351</v>
      </c>
      <c r="D2084" s="33">
        <v>147.31</v>
      </c>
      <c r="E2084" s="33">
        <v>84.52</v>
      </c>
      <c r="F2084" s="33">
        <v>231.83</v>
      </c>
      <c r="G2084" s="6">
        <v>15</v>
      </c>
    </row>
    <row r="2085" spans="1:7">
      <c r="A2085" s="30" t="s">
        <v>4493</v>
      </c>
      <c r="B2085" s="31" t="s">
        <v>4494</v>
      </c>
      <c r="C2085" s="32"/>
      <c r="D2085" s="33"/>
      <c r="E2085" s="33"/>
      <c r="F2085" s="33"/>
    </row>
    <row r="2086" spans="1:7">
      <c r="A2086" s="30" t="s">
        <v>4495</v>
      </c>
      <c r="B2086" s="31" t="s">
        <v>4496</v>
      </c>
      <c r="C2086" s="32" t="s">
        <v>351</v>
      </c>
      <c r="D2086" s="33">
        <v>35.119999999999997</v>
      </c>
      <c r="E2086" s="33">
        <v>8.3800000000000008</v>
      </c>
      <c r="F2086" s="33">
        <v>43.5</v>
      </c>
      <c r="G2086" s="6">
        <v>15</v>
      </c>
    </row>
    <row r="2087" spans="1:7" ht="30">
      <c r="A2087" s="30" t="s">
        <v>4497</v>
      </c>
      <c r="B2087" s="31" t="s">
        <v>4498</v>
      </c>
      <c r="C2087" s="32" t="s">
        <v>351</v>
      </c>
      <c r="D2087" s="33">
        <v>38.21</v>
      </c>
      <c r="E2087" s="33">
        <v>2.8</v>
      </c>
      <c r="F2087" s="33">
        <v>41.01</v>
      </c>
      <c r="G2087" s="6">
        <v>15</v>
      </c>
    </row>
    <row r="2088" spans="1:7">
      <c r="A2088" s="30" t="s">
        <v>4499</v>
      </c>
      <c r="B2088" s="31" t="s">
        <v>4500</v>
      </c>
      <c r="C2088" s="32" t="s">
        <v>351</v>
      </c>
      <c r="D2088" s="33">
        <v>24.47</v>
      </c>
      <c r="E2088" s="33">
        <v>8.3800000000000008</v>
      </c>
      <c r="F2088" s="33">
        <v>32.85</v>
      </c>
      <c r="G2088" s="6">
        <v>15</v>
      </c>
    </row>
    <row r="2089" spans="1:7" ht="30">
      <c r="A2089" s="30" t="s">
        <v>4501</v>
      </c>
      <c r="B2089" s="31" t="s">
        <v>4502</v>
      </c>
      <c r="C2089" s="32" t="s">
        <v>351</v>
      </c>
      <c r="D2089" s="33"/>
      <c r="E2089" s="33">
        <v>27.92</v>
      </c>
      <c r="F2089" s="33">
        <v>27.92</v>
      </c>
      <c r="G2089" s="6">
        <v>15</v>
      </c>
    </row>
    <row r="2090" spans="1:7" ht="30">
      <c r="A2090" s="30" t="s">
        <v>4503</v>
      </c>
      <c r="B2090" s="31" t="s">
        <v>4504</v>
      </c>
      <c r="C2090" s="32" t="s">
        <v>135</v>
      </c>
      <c r="D2090" s="33"/>
      <c r="E2090" s="33">
        <v>39.270000000000003</v>
      </c>
      <c r="F2090" s="33">
        <v>39.270000000000003</v>
      </c>
      <c r="G2090" s="6">
        <v>15</v>
      </c>
    </row>
    <row r="2091" spans="1:7" ht="30">
      <c r="A2091" s="30" t="s">
        <v>4505</v>
      </c>
      <c r="B2091" s="31" t="s">
        <v>4506</v>
      </c>
      <c r="C2091" s="32" t="s">
        <v>135</v>
      </c>
      <c r="D2091" s="33"/>
      <c r="E2091" s="33">
        <v>78.540000000000006</v>
      </c>
      <c r="F2091" s="33">
        <v>78.540000000000006</v>
      </c>
      <c r="G2091" s="6">
        <v>15</v>
      </c>
    </row>
    <row r="2092" spans="1:7" ht="30">
      <c r="A2092" s="30" t="s">
        <v>4507</v>
      </c>
      <c r="B2092" s="31" t="s">
        <v>4508</v>
      </c>
      <c r="C2092" s="32" t="s">
        <v>351</v>
      </c>
      <c r="D2092" s="33">
        <v>1510.98</v>
      </c>
      <c r="E2092" s="33">
        <v>2.27</v>
      </c>
      <c r="F2092" s="33">
        <v>1513.25</v>
      </c>
      <c r="G2092" s="6">
        <v>15</v>
      </c>
    </row>
    <row r="2093" spans="1:7">
      <c r="A2093" s="30" t="s">
        <v>4509</v>
      </c>
      <c r="B2093" s="31" t="s">
        <v>4510</v>
      </c>
      <c r="C2093" s="32" t="s">
        <v>351</v>
      </c>
      <c r="D2093" s="33">
        <v>128.76</v>
      </c>
      <c r="E2093" s="33">
        <v>5.68</v>
      </c>
      <c r="F2093" s="33">
        <v>134.44</v>
      </c>
      <c r="G2093" s="6">
        <v>15</v>
      </c>
    </row>
    <row r="2094" spans="1:7">
      <c r="A2094" s="30" t="s">
        <v>4511</v>
      </c>
      <c r="B2094" s="31" t="s">
        <v>4512</v>
      </c>
      <c r="C2094" s="32" t="s">
        <v>135</v>
      </c>
      <c r="D2094" s="33">
        <v>419.91</v>
      </c>
      <c r="E2094" s="33">
        <v>39.270000000000003</v>
      </c>
      <c r="F2094" s="33">
        <v>459.18</v>
      </c>
      <c r="G2094" s="6">
        <v>15</v>
      </c>
    </row>
    <row r="2095" spans="1:7" ht="30">
      <c r="A2095" s="30" t="s">
        <v>4513</v>
      </c>
      <c r="B2095" s="31" t="s">
        <v>4514</v>
      </c>
      <c r="C2095" s="32" t="s">
        <v>351</v>
      </c>
      <c r="D2095" s="33">
        <v>8862.07</v>
      </c>
      <c r="E2095" s="33">
        <v>62.84</v>
      </c>
      <c r="F2095" s="33">
        <v>8924.91</v>
      </c>
      <c r="G2095" s="6">
        <v>15</v>
      </c>
    </row>
    <row r="2096" spans="1:7" ht="30">
      <c r="A2096" s="30" t="s">
        <v>4515</v>
      </c>
      <c r="B2096" s="31" t="s">
        <v>4516</v>
      </c>
      <c r="C2096" s="32" t="s">
        <v>351</v>
      </c>
      <c r="D2096" s="33">
        <v>36593.32</v>
      </c>
      <c r="E2096" s="33">
        <v>62.84</v>
      </c>
      <c r="F2096" s="33">
        <v>36656.160000000003</v>
      </c>
      <c r="G2096" s="6">
        <v>15</v>
      </c>
    </row>
    <row r="2097" spans="1:7">
      <c r="A2097" s="30" t="s">
        <v>4517</v>
      </c>
      <c r="B2097" s="31" t="s">
        <v>4518</v>
      </c>
      <c r="C2097" s="32" t="s">
        <v>351</v>
      </c>
      <c r="D2097" s="33">
        <v>669.51</v>
      </c>
      <c r="E2097" s="33">
        <v>27.92</v>
      </c>
      <c r="F2097" s="33">
        <v>697.43</v>
      </c>
      <c r="G2097" s="6">
        <v>15</v>
      </c>
    </row>
    <row r="2098" spans="1:7">
      <c r="A2098" s="30" t="s">
        <v>4519</v>
      </c>
      <c r="B2098" s="31" t="s">
        <v>4520</v>
      </c>
      <c r="C2098" s="32"/>
      <c r="D2098" s="33"/>
      <c r="E2098" s="33"/>
      <c r="F2098" s="33"/>
    </row>
    <row r="2099" spans="1:7" ht="30">
      <c r="A2099" s="30" t="s">
        <v>4521</v>
      </c>
      <c r="B2099" s="31" t="s">
        <v>4522</v>
      </c>
      <c r="C2099" s="32" t="s">
        <v>351</v>
      </c>
      <c r="D2099" s="33">
        <v>1051.8900000000001</v>
      </c>
      <c r="E2099" s="33">
        <v>27.92</v>
      </c>
      <c r="F2099" s="33">
        <v>1079.81</v>
      </c>
      <c r="G2099" s="6">
        <v>15</v>
      </c>
    </row>
    <row r="2100" spans="1:7">
      <c r="A2100" s="30" t="s">
        <v>4523</v>
      </c>
      <c r="B2100" s="31" t="s">
        <v>4524</v>
      </c>
      <c r="C2100" s="32"/>
      <c r="D2100" s="33"/>
      <c r="E2100" s="33"/>
      <c r="F2100" s="33"/>
    </row>
    <row r="2101" spans="1:7">
      <c r="A2101" s="30" t="s">
        <v>4525</v>
      </c>
      <c r="B2101" s="31" t="s">
        <v>4526</v>
      </c>
      <c r="C2101" s="32" t="s">
        <v>351</v>
      </c>
      <c r="D2101" s="33">
        <v>755.09</v>
      </c>
      <c r="E2101" s="33">
        <v>84.52</v>
      </c>
      <c r="F2101" s="33">
        <v>839.61</v>
      </c>
      <c r="G2101" s="6">
        <v>15</v>
      </c>
    </row>
    <row r="2102" spans="1:7">
      <c r="A2102" s="30" t="s">
        <v>4527</v>
      </c>
      <c r="B2102" s="31" t="s">
        <v>4528</v>
      </c>
      <c r="C2102" s="32"/>
      <c r="D2102" s="33"/>
      <c r="E2102" s="33"/>
      <c r="F2102" s="33"/>
    </row>
    <row r="2103" spans="1:7" ht="30">
      <c r="A2103" s="30" t="s">
        <v>4529</v>
      </c>
      <c r="B2103" s="31" t="s">
        <v>4530</v>
      </c>
      <c r="C2103" s="32" t="s">
        <v>351</v>
      </c>
      <c r="D2103" s="33">
        <v>45.99</v>
      </c>
      <c r="E2103" s="33">
        <v>31.65</v>
      </c>
      <c r="F2103" s="33">
        <v>77.64</v>
      </c>
      <c r="G2103" s="6">
        <v>15</v>
      </c>
    </row>
    <row r="2104" spans="1:7" ht="30">
      <c r="A2104" s="30" t="s">
        <v>4531</v>
      </c>
      <c r="B2104" s="31" t="s">
        <v>4532</v>
      </c>
      <c r="C2104" s="32" t="s">
        <v>351</v>
      </c>
      <c r="D2104" s="33">
        <v>108.14</v>
      </c>
      <c r="E2104" s="33">
        <v>31.65</v>
      </c>
      <c r="F2104" s="33">
        <v>139.79</v>
      </c>
      <c r="G2104" s="6">
        <v>15</v>
      </c>
    </row>
    <row r="2105" spans="1:7" ht="45">
      <c r="A2105" s="30" t="s">
        <v>4533</v>
      </c>
      <c r="B2105" s="31" t="s">
        <v>4534</v>
      </c>
      <c r="C2105" s="32" t="s">
        <v>351</v>
      </c>
      <c r="D2105" s="33">
        <v>510.37</v>
      </c>
      <c r="E2105" s="33">
        <v>35.119999999999997</v>
      </c>
      <c r="F2105" s="33">
        <v>545.49</v>
      </c>
      <c r="G2105" s="6">
        <v>15</v>
      </c>
    </row>
    <row r="2106" spans="1:7" ht="45">
      <c r="A2106" s="30" t="s">
        <v>4535</v>
      </c>
      <c r="B2106" s="31" t="s">
        <v>4536</v>
      </c>
      <c r="C2106" s="32" t="s">
        <v>351</v>
      </c>
      <c r="D2106" s="33">
        <v>7334.26</v>
      </c>
      <c r="E2106" s="33">
        <v>35.119999999999997</v>
      </c>
      <c r="F2106" s="33">
        <v>7369.38</v>
      </c>
      <c r="G2106" s="6">
        <v>15</v>
      </c>
    </row>
    <row r="2107" spans="1:7" ht="45">
      <c r="A2107" s="30" t="s">
        <v>4537</v>
      </c>
      <c r="B2107" s="31" t="s">
        <v>4538</v>
      </c>
      <c r="C2107" s="32" t="s">
        <v>351</v>
      </c>
      <c r="D2107" s="33">
        <v>2465.92</v>
      </c>
      <c r="E2107" s="33">
        <v>35.119999999999997</v>
      </c>
      <c r="F2107" s="33">
        <v>2501.04</v>
      </c>
      <c r="G2107" s="6">
        <v>15</v>
      </c>
    </row>
    <row r="2108" spans="1:7" ht="45">
      <c r="A2108" s="30" t="s">
        <v>4539</v>
      </c>
      <c r="B2108" s="31" t="s">
        <v>4540</v>
      </c>
      <c r="C2108" s="32" t="s">
        <v>351</v>
      </c>
      <c r="D2108" s="33">
        <v>788.98</v>
      </c>
      <c r="E2108" s="33">
        <v>35.119999999999997</v>
      </c>
      <c r="F2108" s="33">
        <v>824.1</v>
      </c>
      <c r="G2108" s="6">
        <v>15</v>
      </c>
    </row>
    <row r="2109" spans="1:7">
      <c r="A2109" s="30" t="s">
        <v>4541</v>
      </c>
      <c r="B2109" s="31" t="s">
        <v>4542</v>
      </c>
      <c r="C2109" s="32"/>
      <c r="D2109" s="33"/>
      <c r="E2109" s="33"/>
      <c r="F2109" s="33"/>
    </row>
    <row r="2110" spans="1:7" ht="30">
      <c r="A2110" s="30" t="s">
        <v>4543</v>
      </c>
      <c r="B2110" s="31" t="s">
        <v>4544</v>
      </c>
      <c r="C2110" s="32" t="s">
        <v>351</v>
      </c>
      <c r="D2110" s="33">
        <v>661.78</v>
      </c>
      <c r="E2110" s="33">
        <v>91.96</v>
      </c>
      <c r="F2110" s="33">
        <v>753.74</v>
      </c>
      <c r="G2110" s="6">
        <v>15</v>
      </c>
    </row>
    <row r="2111" spans="1:7" ht="30">
      <c r="A2111" s="30" t="s">
        <v>4545</v>
      </c>
      <c r="B2111" s="31" t="s">
        <v>4546</v>
      </c>
      <c r="C2111" s="32" t="s">
        <v>351</v>
      </c>
      <c r="D2111" s="33">
        <v>448.56</v>
      </c>
      <c r="E2111" s="33">
        <v>91.96</v>
      </c>
      <c r="F2111" s="33">
        <v>540.52</v>
      </c>
      <c r="G2111" s="6">
        <v>15</v>
      </c>
    </row>
    <row r="2112" spans="1:7" ht="30">
      <c r="A2112" s="30" t="s">
        <v>4547</v>
      </c>
      <c r="B2112" s="31" t="s">
        <v>4548</v>
      </c>
      <c r="C2112" s="32" t="s">
        <v>351</v>
      </c>
      <c r="D2112" s="33">
        <v>426.47</v>
      </c>
      <c r="E2112" s="33">
        <v>91.96</v>
      </c>
      <c r="F2112" s="33">
        <v>518.42999999999995</v>
      </c>
      <c r="G2112" s="6">
        <v>15</v>
      </c>
    </row>
    <row r="2113" spans="1:7" ht="45">
      <c r="A2113" s="30" t="s">
        <v>4549</v>
      </c>
      <c r="B2113" s="31" t="s">
        <v>4550</v>
      </c>
      <c r="C2113" s="32" t="s">
        <v>351</v>
      </c>
      <c r="D2113" s="33">
        <v>393.55</v>
      </c>
      <c r="E2113" s="33">
        <v>91.96</v>
      </c>
      <c r="F2113" s="33">
        <v>485.51</v>
      </c>
      <c r="G2113" s="6">
        <v>15</v>
      </c>
    </row>
    <row r="2114" spans="1:7" ht="45">
      <c r="A2114" s="30" t="s">
        <v>4551</v>
      </c>
      <c r="B2114" s="31" t="s">
        <v>4552</v>
      </c>
      <c r="C2114" s="32" t="s">
        <v>351</v>
      </c>
      <c r="D2114" s="33">
        <v>901.93</v>
      </c>
      <c r="E2114" s="33">
        <v>91.96</v>
      </c>
      <c r="F2114" s="33">
        <v>993.89</v>
      </c>
      <c r="G2114" s="6">
        <v>15</v>
      </c>
    </row>
    <row r="2115" spans="1:7" ht="30">
      <c r="A2115" s="30" t="s">
        <v>4553</v>
      </c>
      <c r="B2115" s="31" t="s">
        <v>4554</v>
      </c>
      <c r="C2115" s="32" t="s">
        <v>659</v>
      </c>
      <c r="D2115" s="33">
        <v>56567.61</v>
      </c>
      <c r="E2115" s="33">
        <v>128.09</v>
      </c>
      <c r="F2115" s="33">
        <v>56695.7</v>
      </c>
      <c r="G2115" s="6">
        <v>15</v>
      </c>
    </row>
    <row r="2116" spans="1:7" ht="30">
      <c r="A2116" s="30" t="s">
        <v>4555</v>
      </c>
      <c r="B2116" s="31" t="s">
        <v>4556</v>
      </c>
      <c r="C2116" s="32"/>
      <c r="D2116" s="33"/>
      <c r="E2116" s="33"/>
      <c r="F2116" s="33"/>
    </row>
    <row r="2117" spans="1:7">
      <c r="A2117" s="30" t="s">
        <v>4557</v>
      </c>
      <c r="B2117" s="31" t="s">
        <v>4558</v>
      </c>
      <c r="C2117" s="32"/>
      <c r="D2117" s="33"/>
      <c r="E2117" s="33"/>
      <c r="F2117" s="33"/>
    </row>
    <row r="2118" spans="1:7">
      <c r="A2118" s="30" t="s">
        <v>4559</v>
      </c>
      <c r="B2118" s="31" t="s">
        <v>4560</v>
      </c>
      <c r="C2118" s="32" t="s">
        <v>143</v>
      </c>
      <c r="D2118" s="33">
        <v>7.24</v>
      </c>
      <c r="E2118" s="33">
        <v>27.92</v>
      </c>
      <c r="F2118" s="33">
        <v>35.159999999999997</v>
      </c>
      <c r="G2118" s="6">
        <v>15</v>
      </c>
    </row>
    <row r="2119" spans="1:7">
      <c r="A2119" s="30" t="s">
        <v>4561</v>
      </c>
      <c r="B2119" s="31" t="s">
        <v>4562</v>
      </c>
      <c r="C2119" s="32" t="s">
        <v>143</v>
      </c>
      <c r="D2119" s="33">
        <v>9.9</v>
      </c>
      <c r="E2119" s="33">
        <v>33.5</v>
      </c>
      <c r="F2119" s="33">
        <v>43.4</v>
      </c>
      <c r="G2119" s="6">
        <v>15</v>
      </c>
    </row>
    <row r="2120" spans="1:7">
      <c r="A2120" s="30" t="s">
        <v>4563</v>
      </c>
      <c r="B2120" s="31" t="s">
        <v>4564</v>
      </c>
      <c r="C2120" s="32" t="s">
        <v>143</v>
      </c>
      <c r="D2120" s="33">
        <v>15.44</v>
      </c>
      <c r="E2120" s="33">
        <v>39.08</v>
      </c>
      <c r="F2120" s="33">
        <v>54.52</v>
      </c>
      <c r="G2120" s="6">
        <v>15</v>
      </c>
    </row>
    <row r="2121" spans="1:7">
      <c r="A2121" s="30" t="s">
        <v>4565</v>
      </c>
      <c r="B2121" s="31" t="s">
        <v>4566</v>
      </c>
      <c r="C2121" s="32" t="s">
        <v>143</v>
      </c>
      <c r="D2121" s="33">
        <v>17.010000000000002</v>
      </c>
      <c r="E2121" s="33">
        <v>44.67</v>
      </c>
      <c r="F2121" s="33">
        <v>61.68</v>
      </c>
      <c r="G2121" s="6">
        <v>15</v>
      </c>
    </row>
    <row r="2122" spans="1:7">
      <c r="A2122" s="30" t="s">
        <v>4567</v>
      </c>
      <c r="B2122" s="31" t="s">
        <v>4568</v>
      </c>
      <c r="C2122" s="32" t="s">
        <v>143</v>
      </c>
      <c r="D2122" s="33">
        <v>20.86</v>
      </c>
      <c r="E2122" s="33">
        <v>50.25</v>
      </c>
      <c r="F2122" s="33">
        <v>71.11</v>
      </c>
      <c r="G2122" s="6">
        <v>15</v>
      </c>
    </row>
    <row r="2123" spans="1:7">
      <c r="A2123" s="30" t="s">
        <v>4569</v>
      </c>
      <c r="B2123" s="31" t="s">
        <v>4570</v>
      </c>
      <c r="C2123" s="32" t="s">
        <v>143</v>
      </c>
      <c r="D2123" s="33">
        <v>35.93</v>
      </c>
      <c r="E2123" s="33">
        <v>55.83</v>
      </c>
      <c r="F2123" s="33">
        <v>91.76</v>
      </c>
      <c r="G2123" s="6">
        <v>15</v>
      </c>
    </row>
    <row r="2124" spans="1:7">
      <c r="A2124" s="30" t="s">
        <v>4571</v>
      </c>
      <c r="B2124" s="31" t="s">
        <v>4572</v>
      </c>
      <c r="C2124" s="32" t="s">
        <v>143</v>
      </c>
      <c r="D2124" s="33">
        <v>47.82</v>
      </c>
      <c r="E2124" s="33">
        <v>61.41</v>
      </c>
      <c r="F2124" s="33">
        <v>109.23</v>
      </c>
      <c r="G2124" s="6">
        <v>15</v>
      </c>
    </row>
    <row r="2125" spans="1:7">
      <c r="A2125" s="30" t="s">
        <v>4573</v>
      </c>
      <c r="B2125" s="31" t="s">
        <v>4574</v>
      </c>
      <c r="C2125" s="32" t="s">
        <v>143</v>
      </c>
      <c r="D2125" s="33">
        <v>74.64</v>
      </c>
      <c r="E2125" s="33">
        <v>72.58</v>
      </c>
      <c r="F2125" s="33">
        <v>147.22</v>
      </c>
      <c r="G2125" s="6">
        <v>15</v>
      </c>
    </row>
    <row r="2126" spans="1:7" ht="30">
      <c r="A2126" s="30" t="s">
        <v>4575</v>
      </c>
      <c r="B2126" s="31" t="s">
        <v>4576</v>
      </c>
      <c r="C2126" s="32"/>
      <c r="D2126" s="33"/>
      <c r="E2126" s="33"/>
      <c r="F2126" s="33"/>
    </row>
    <row r="2127" spans="1:7" ht="30">
      <c r="A2127" s="30" t="s">
        <v>4577</v>
      </c>
      <c r="B2127" s="31" t="s">
        <v>4578</v>
      </c>
      <c r="C2127" s="32" t="s">
        <v>143</v>
      </c>
      <c r="D2127" s="33">
        <v>14.77</v>
      </c>
      <c r="E2127" s="33">
        <v>33.5</v>
      </c>
      <c r="F2127" s="33">
        <v>48.27</v>
      </c>
      <c r="G2127" s="6">
        <v>15</v>
      </c>
    </row>
    <row r="2128" spans="1:7" ht="30">
      <c r="A2128" s="30" t="s">
        <v>4579</v>
      </c>
      <c r="B2128" s="31" t="s">
        <v>4580</v>
      </c>
      <c r="C2128" s="32" t="s">
        <v>143</v>
      </c>
      <c r="D2128" s="33">
        <v>18.489999999999998</v>
      </c>
      <c r="E2128" s="33">
        <v>39.08</v>
      </c>
      <c r="F2128" s="33">
        <v>57.57</v>
      </c>
      <c r="G2128" s="6">
        <v>15</v>
      </c>
    </row>
    <row r="2129" spans="1:7" ht="30">
      <c r="A2129" s="30" t="s">
        <v>4581</v>
      </c>
      <c r="B2129" s="31" t="s">
        <v>4582</v>
      </c>
      <c r="C2129" s="32" t="s">
        <v>143</v>
      </c>
      <c r="D2129" s="33">
        <v>28.6</v>
      </c>
      <c r="E2129" s="33">
        <v>44.67</v>
      </c>
      <c r="F2129" s="33">
        <v>73.27</v>
      </c>
      <c r="G2129" s="6">
        <v>15</v>
      </c>
    </row>
    <row r="2130" spans="1:7" ht="30">
      <c r="A2130" s="30" t="s">
        <v>4583</v>
      </c>
      <c r="B2130" s="31" t="s">
        <v>4584</v>
      </c>
      <c r="C2130" s="32" t="s">
        <v>143</v>
      </c>
      <c r="D2130" s="33">
        <v>35.49</v>
      </c>
      <c r="E2130" s="33">
        <v>50.25</v>
      </c>
      <c r="F2130" s="33">
        <v>85.74</v>
      </c>
      <c r="G2130" s="6">
        <v>15</v>
      </c>
    </row>
    <row r="2131" spans="1:7" ht="30">
      <c r="A2131" s="30" t="s">
        <v>4585</v>
      </c>
      <c r="B2131" s="31" t="s">
        <v>4586</v>
      </c>
      <c r="C2131" s="32" t="s">
        <v>143</v>
      </c>
      <c r="D2131" s="33">
        <v>44.95</v>
      </c>
      <c r="E2131" s="33">
        <v>55.83</v>
      </c>
      <c r="F2131" s="33">
        <v>100.78</v>
      </c>
      <c r="G2131" s="6">
        <v>15</v>
      </c>
    </row>
    <row r="2132" spans="1:7" ht="30">
      <c r="A2132" s="30" t="s">
        <v>4587</v>
      </c>
      <c r="B2132" s="31" t="s">
        <v>4588</v>
      </c>
      <c r="C2132" s="32" t="s">
        <v>143</v>
      </c>
      <c r="D2132" s="33">
        <v>63.85</v>
      </c>
      <c r="E2132" s="33">
        <v>66.989999999999995</v>
      </c>
      <c r="F2132" s="33">
        <v>130.84</v>
      </c>
      <c r="G2132" s="6">
        <v>15</v>
      </c>
    </row>
    <row r="2133" spans="1:7" ht="30">
      <c r="A2133" s="30" t="s">
        <v>4589</v>
      </c>
      <c r="B2133" s="31" t="s">
        <v>4590</v>
      </c>
      <c r="C2133" s="32" t="s">
        <v>143</v>
      </c>
      <c r="D2133" s="33">
        <v>75</v>
      </c>
      <c r="E2133" s="33">
        <v>83.75</v>
      </c>
      <c r="F2133" s="33">
        <v>158.75</v>
      </c>
      <c r="G2133" s="6">
        <v>15</v>
      </c>
    </row>
    <row r="2134" spans="1:7" ht="30">
      <c r="A2134" s="30" t="s">
        <v>4591</v>
      </c>
      <c r="B2134" s="31" t="s">
        <v>4592</v>
      </c>
      <c r="C2134" s="32" t="s">
        <v>143</v>
      </c>
      <c r="D2134" s="33">
        <v>86.53</v>
      </c>
      <c r="E2134" s="33">
        <v>100.5</v>
      </c>
      <c r="F2134" s="33">
        <v>187.03</v>
      </c>
      <c r="G2134" s="6">
        <v>15</v>
      </c>
    </row>
    <row r="2135" spans="1:7" ht="30">
      <c r="A2135" s="30" t="s">
        <v>4593</v>
      </c>
      <c r="B2135" s="31" t="s">
        <v>4594</v>
      </c>
      <c r="C2135" s="32"/>
      <c r="D2135" s="33"/>
      <c r="E2135" s="33"/>
      <c r="F2135" s="33"/>
    </row>
    <row r="2136" spans="1:7" ht="30">
      <c r="A2136" s="30" t="s">
        <v>4595</v>
      </c>
      <c r="B2136" s="31" t="s">
        <v>4596</v>
      </c>
      <c r="C2136" s="32" t="s">
        <v>143</v>
      </c>
      <c r="D2136" s="33">
        <v>19.170000000000002</v>
      </c>
      <c r="E2136" s="33">
        <v>33.5</v>
      </c>
      <c r="F2136" s="33">
        <v>52.67</v>
      </c>
      <c r="G2136" s="6">
        <v>15</v>
      </c>
    </row>
    <row r="2137" spans="1:7" ht="30">
      <c r="A2137" s="30" t="s">
        <v>4597</v>
      </c>
      <c r="B2137" s="31" t="s">
        <v>4598</v>
      </c>
      <c r="C2137" s="32" t="s">
        <v>143</v>
      </c>
      <c r="D2137" s="33">
        <v>24.61</v>
      </c>
      <c r="E2137" s="33">
        <v>39.08</v>
      </c>
      <c r="F2137" s="33">
        <v>63.69</v>
      </c>
      <c r="G2137" s="6">
        <v>15</v>
      </c>
    </row>
    <row r="2138" spans="1:7" ht="30">
      <c r="A2138" s="30" t="s">
        <v>4599</v>
      </c>
      <c r="B2138" s="31" t="s">
        <v>4600</v>
      </c>
      <c r="C2138" s="32" t="s">
        <v>143</v>
      </c>
      <c r="D2138" s="33">
        <v>39.729999999999997</v>
      </c>
      <c r="E2138" s="33">
        <v>44.67</v>
      </c>
      <c r="F2138" s="33">
        <v>84.4</v>
      </c>
      <c r="G2138" s="6">
        <v>15</v>
      </c>
    </row>
    <row r="2139" spans="1:7" ht="30">
      <c r="A2139" s="30" t="s">
        <v>4601</v>
      </c>
      <c r="B2139" s="31" t="s">
        <v>4602</v>
      </c>
      <c r="C2139" s="32" t="s">
        <v>143</v>
      </c>
      <c r="D2139" s="33">
        <v>46.32</v>
      </c>
      <c r="E2139" s="33">
        <v>50.25</v>
      </c>
      <c r="F2139" s="33">
        <v>96.57</v>
      </c>
      <c r="G2139" s="6">
        <v>15</v>
      </c>
    </row>
    <row r="2140" spans="1:7" ht="30">
      <c r="A2140" s="30" t="s">
        <v>4603</v>
      </c>
      <c r="B2140" s="31" t="s">
        <v>4604</v>
      </c>
      <c r="C2140" s="32" t="s">
        <v>143</v>
      </c>
      <c r="D2140" s="33">
        <v>58.86</v>
      </c>
      <c r="E2140" s="33">
        <v>55.83</v>
      </c>
      <c r="F2140" s="33">
        <v>114.69</v>
      </c>
      <c r="G2140" s="6">
        <v>15</v>
      </c>
    </row>
    <row r="2141" spans="1:7" ht="30">
      <c r="A2141" s="30" t="s">
        <v>4605</v>
      </c>
      <c r="B2141" s="31" t="s">
        <v>4606</v>
      </c>
      <c r="C2141" s="32" t="s">
        <v>143</v>
      </c>
      <c r="D2141" s="33">
        <v>88.24</v>
      </c>
      <c r="E2141" s="33">
        <v>66.989999999999995</v>
      </c>
      <c r="F2141" s="33">
        <v>155.22999999999999</v>
      </c>
      <c r="G2141" s="6">
        <v>15</v>
      </c>
    </row>
    <row r="2142" spans="1:7" ht="30">
      <c r="A2142" s="30" t="s">
        <v>4607</v>
      </c>
      <c r="B2142" s="31" t="s">
        <v>4608</v>
      </c>
      <c r="C2142" s="32" t="s">
        <v>143</v>
      </c>
      <c r="D2142" s="33">
        <v>104.41</v>
      </c>
      <c r="E2142" s="33">
        <v>83.75</v>
      </c>
      <c r="F2142" s="33">
        <v>188.16</v>
      </c>
      <c r="G2142" s="6">
        <v>15</v>
      </c>
    </row>
    <row r="2143" spans="1:7" ht="30">
      <c r="A2143" s="30" t="s">
        <v>4609</v>
      </c>
      <c r="B2143" s="31" t="s">
        <v>4610</v>
      </c>
      <c r="C2143" s="32" t="s">
        <v>143</v>
      </c>
      <c r="D2143" s="33">
        <v>128.99</v>
      </c>
      <c r="E2143" s="33">
        <v>100.5</v>
      </c>
      <c r="F2143" s="33">
        <v>229.49</v>
      </c>
      <c r="G2143" s="6">
        <v>15</v>
      </c>
    </row>
    <row r="2144" spans="1:7" ht="30">
      <c r="A2144" s="30" t="s">
        <v>4611</v>
      </c>
      <c r="B2144" s="31" t="s">
        <v>4612</v>
      </c>
      <c r="C2144" s="32"/>
      <c r="D2144" s="33"/>
      <c r="E2144" s="33"/>
      <c r="F2144" s="33"/>
    </row>
    <row r="2145" spans="1:7" ht="30">
      <c r="A2145" s="30" t="s">
        <v>4613</v>
      </c>
      <c r="B2145" s="31" t="s">
        <v>4614</v>
      </c>
      <c r="C2145" s="32" t="s">
        <v>143</v>
      </c>
      <c r="D2145" s="33">
        <v>17.5</v>
      </c>
      <c r="E2145" s="33">
        <v>27.92</v>
      </c>
      <c r="F2145" s="33">
        <v>45.42</v>
      </c>
      <c r="G2145" s="6">
        <v>15</v>
      </c>
    </row>
    <row r="2146" spans="1:7" ht="30">
      <c r="A2146" s="30" t="s">
        <v>4615</v>
      </c>
      <c r="B2146" s="31" t="s">
        <v>4616</v>
      </c>
      <c r="C2146" s="32" t="s">
        <v>143</v>
      </c>
      <c r="D2146" s="33">
        <v>22.86</v>
      </c>
      <c r="E2146" s="33">
        <v>33.5</v>
      </c>
      <c r="F2146" s="33">
        <v>56.36</v>
      </c>
      <c r="G2146" s="6">
        <v>15</v>
      </c>
    </row>
    <row r="2147" spans="1:7" ht="30">
      <c r="A2147" s="30" t="s">
        <v>4617</v>
      </c>
      <c r="B2147" s="31" t="s">
        <v>4618</v>
      </c>
      <c r="C2147" s="32" t="s">
        <v>143</v>
      </c>
      <c r="D2147" s="33">
        <v>30.5</v>
      </c>
      <c r="E2147" s="33">
        <v>39.08</v>
      </c>
      <c r="F2147" s="33">
        <v>69.58</v>
      </c>
      <c r="G2147" s="6">
        <v>15</v>
      </c>
    </row>
    <row r="2148" spans="1:7" ht="30">
      <c r="A2148" s="30" t="s">
        <v>4619</v>
      </c>
      <c r="B2148" s="31" t="s">
        <v>4620</v>
      </c>
      <c r="C2148" s="32" t="s">
        <v>143</v>
      </c>
      <c r="D2148" s="33">
        <v>41.63</v>
      </c>
      <c r="E2148" s="33">
        <v>44.67</v>
      </c>
      <c r="F2148" s="33">
        <v>86.3</v>
      </c>
      <c r="G2148" s="6">
        <v>15</v>
      </c>
    </row>
    <row r="2149" spans="1:7" ht="30">
      <c r="A2149" s="30" t="s">
        <v>4621</v>
      </c>
      <c r="B2149" s="31" t="s">
        <v>4622</v>
      </c>
      <c r="C2149" s="32" t="s">
        <v>143</v>
      </c>
      <c r="D2149" s="33">
        <v>51.27</v>
      </c>
      <c r="E2149" s="33">
        <v>50.25</v>
      </c>
      <c r="F2149" s="33">
        <v>101.52</v>
      </c>
      <c r="G2149" s="6">
        <v>15</v>
      </c>
    </row>
    <row r="2150" spans="1:7" ht="30">
      <c r="A2150" s="30" t="s">
        <v>4623</v>
      </c>
      <c r="B2150" s="31" t="s">
        <v>4624</v>
      </c>
      <c r="C2150" s="32" t="s">
        <v>143</v>
      </c>
      <c r="D2150" s="33">
        <v>64.349999999999994</v>
      </c>
      <c r="E2150" s="33">
        <v>55.83</v>
      </c>
      <c r="F2150" s="33">
        <v>120.18</v>
      </c>
      <c r="G2150" s="6">
        <v>15</v>
      </c>
    </row>
    <row r="2151" spans="1:7" ht="30">
      <c r="A2151" s="30" t="s">
        <v>4625</v>
      </c>
      <c r="B2151" s="31" t="s">
        <v>4626</v>
      </c>
      <c r="C2151" s="32" t="s">
        <v>143</v>
      </c>
      <c r="D2151" s="33">
        <v>98</v>
      </c>
      <c r="E2151" s="33">
        <v>66.989999999999995</v>
      </c>
      <c r="F2151" s="33">
        <v>164.99</v>
      </c>
      <c r="G2151" s="6">
        <v>15</v>
      </c>
    </row>
    <row r="2152" spans="1:7" ht="30">
      <c r="A2152" s="30" t="s">
        <v>4627</v>
      </c>
      <c r="B2152" s="31" t="s">
        <v>4628</v>
      </c>
      <c r="C2152" s="32" t="s">
        <v>143</v>
      </c>
      <c r="D2152" s="33">
        <v>120.05</v>
      </c>
      <c r="E2152" s="33">
        <v>83.75</v>
      </c>
      <c r="F2152" s="33">
        <v>203.8</v>
      </c>
      <c r="G2152" s="6">
        <v>15</v>
      </c>
    </row>
    <row r="2153" spans="1:7" ht="30">
      <c r="A2153" s="30" t="s">
        <v>4629</v>
      </c>
      <c r="B2153" s="31" t="s">
        <v>4630</v>
      </c>
      <c r="C2153" s="32" t="s">
        <v>143</v>
      </c>
      <c r="D2153" s="33">
        <v>169.83</v>
      </c>
      <c r="E2153" s="33">
        <v>100.5</v>
      </c>
      <c r="F2153" s="33">
        <v>270.33</v>
      </c>
      <c r="G2153" s="6">
        <v>15</v>
      </c>
    </row>
    <row r="2154" spans="1:7">
      <c r="A2154" s="30" t="s">
        <v>4631</v>
      </c>
      <c r="B2154" s="31" t="s">
        <v>4632</v>
      </c>
      <c r="C2154" s="32"/>
      <c r="D2154" s="33"/>
      <c r="E2154" s="33"/>
      <c r="F2154" s="33"/>
    </row>
    <row r="2155" spans="1:7">
      <c r="A2155" s="30" t="s">
        <v>4633</v>
      </c>
      <c r="B2155" s="31" t="s">
        <v>4634</v>
      </c>
      <c r="C2155" s="32" t="s">
        <v>659</v>
      </c>
      <c r="D2155" s="33">
        <v>7.46</v>
      </c>
      <c r="E2155" s="33">
        <v>13.96</v>
      </c>
      <c r="F2155" s="33">
        <v>21.42</v>
      </c>
      <c r="G2155" s="6">
        <v>15</v>
      </c>
    </row>
    <row r="2156" spans="1:7">
      <c r="A2156" s="30" t="s">
        <v>4635</v>
      </c>
      <c r="B2156" s="31" t="s">
        <v>4636</v>
      </c>
      <c r="C2156" s="32" t="s">
        <v>143</v>
      </c>
      <c r="D2156" s="33">
        <v>6.15</v>
      </c>
      <c r="E2156" s="33">
        <v>2.8</v>
      </c>
      <c r="F2156" s="33">
        <v>8.9499999999999993</v>
      </c>
      <c r="G2156" s="6">
        <v>15</v>
      </c>
    </row>
    <row r="2157" spans="1:7">
      <c r="A2157" s="30" t="s">
        <v>4637</v>
      </c>
      <c r="B2157" s="31" t="s">
        <v>4638</v>
      </c>
      <c r="C2157" s="32" t="s">
        <v>351</v>
      </c>
      <c r="D2157" s="33">
        <v>0.57999999999999996</v>
      </c>
      <c r="E2157" s="33">
        <v>8.3800000000000008</v>
      </c>
      <c r="F2157" s="33">
        <v>8.9600000000000009</v>
      </c>
      <c r="G2157" s="6">
        <v>15</v>
      </c>
    </row>
    <row r="2158" spans="1:7">
      <c r="A2158" s="30" t="s">
        <v>4639</v>
      </c>
      <c r="B2158" s="31" t="s">
        <v>4640</v>
      </c>
      <c r="C2158" s="32" t="s">
        <v>351</v>
      </c>
      <c r="D2158" s="33">
        <v>1.8</v>
      </c>
      <c r="E2158" s="33">
        <v>10.029999999999999</v>
      </c>
      <c r="F2158" s="33">
        <v>11.83</v>
      </c>
      <c r="G2158" s="6">
        <v>15</v>
      </c>
    </row>
    <row r="2159" spans="1:7">
      <c r="A2159" s="30" t="s">
        <v>4641</v>
      </c>
      <c r="B2159" s="31" t="s">
        <v>4642</v>
      </c>
      <c r="C2159" s="32" t="s">
        <v>351</v>
      </c>
      <c r="D2159" s="33">
        <v>2.02</v>
      </c>
      <c r="E2159" s="33">
        <v>10.029999999999999</v>
      </c>
      <c r="F2159" s="33">
        <v>12.05</v>
      </c>
      <c r="G2159" s="6">
        <v>15</v>
      </c>
    </row>
    <row r="2160" spans="1:7">
      <c r="A2160" s="30" t="s">
        <v>4643</v>
      </c>
      <c r="B2160" s="31" t="s">
        <v>4644</v>
      </c>
      <c r="C2160" s="32" t="s">
        <v>351</v>
      </c>
      <c r="D2160" s="33">
        <v>2.2200000000000002</v>
      </c>
      <c r="E2160" s="33">
        <v>8.3800000000000008</v>
      </c>
      <c r="F2160" s="33">
        <v>10.6</v>
      </c>
      <c r="G2160" s="6">
        <v>15</v>
      </c>
    </row>
    <row r="2161" spans="1:7">
      <c r="A2161" s="30" t="s">
        <v>4645</v>
      </c>
      <c r="B2161" s="31" t="s">
        <v>4646</v>
      </c>
      <c r="C2161" s="32" t="s">
        <v>143</v>
      </c>
      <c r="D2161" s="33">
        <v>9.25</v>
      </c>
      <c r="E2161" s="33">
        <v>16.75</v>
      </c>
      <c r="F2161" s="33">
        <v>26</v>
      </c>
      <c r="G2161" s="6">
        <v>15</v>
      </c>
    </row>
    <row r="2162" spans="1:7">
      <c r="A2162" s="30" t="s">
        <v>4647</v>
      </c>
      <c r="B2162" s="31" t="s">
        <v>4648</v>
      </c>
      <c r="C2162" s="32" t="s">
        <v>143</v>
      </c>
      <c r="D2162" s="33">
        <v>9.09</v>
      </c>
      <c r="E2162" s="33">
        <v>7.85</v>
      </c>
      <c r="F2162" s="33">
        <v>16.940000000000001</v>
      </c>
      <c r="G2162" s="6">
        <v>15</v>
      </c>
    </row>
    <row r="2163" spans="1:7">
      <c r="A2163" s="30" t="s">
        <v>4649</v>
      </c>
      <c r="B2163" s="31" t="s">
        <v>4650</v>
      </c>
      <c r="C2163" s="32" t="s">
        <v>143</v>
      </c>
      <c r="D2163" s="33">
        <v>4.0999999999999996</v>
      </c>
      <c r="E2163" s="33">
        <v>7.85</v>
      </c>
      <c r="F2163" s="33">
        <v>11.95</v>
      </c>
      <c r="G2163" s="6">
        <v>15</v>
      </c>
    </row>
    <row r="2164" spans="1:7" ht="30">
      <c r="A2164" s="30" t="s">
        <v>4651</v>
      </c>
      <c r="B2164" s="31" t="s">
        <v>4652</v>
      </c>
      <c r="C2164" s="32" t="s">
        <v>143</v>
      </c>
      <c r="D2164" s="33">
        <v>7.16</v>
      </c>
      <c r="E2164" s="33">
        <v>7.85</v>
      </c>
      <c r="F2164" s="33">
        <v>15.01</v>
      </c>
      <c r="G2164" s="6">
        <v>15</v>
      </c>
    </row>
    <row r="2165" spans="1:7" ht="30">
      <c r="A2165" s="30" t="s">
        <v>4653</v>
      </c>
      <c r="B2165" s="31" t="s">
        <v>4654</v>
      </c>
      <c r="C2165" s="32" t="s">
        <v>143</v>
      </c>
      <c r="D2165" s="33">
        <v>32.26</v>
      </c>
      <c r="E2165" s="33">
        <v>13.96</v>
      </c>
      <c r="F2165" s="33">
        <v>46.22</v>
      </c>
      <c r="G2165" s="6">
        <v>15</v>
      </c>
    </row>
    <row r="2166" spans="1:7" ht="30">
      <c r="A2166" s="30" t="s">
        <v>4655</v>
      </c>
      <c r="B2166" s="31" t="s">
        <v>4656</v>
      </c>
      <c r="C2166" s="32" t="s">
        <v>143</v>
      </c>
      <c r="D2166" s="33">
        <v>54.09</v>
      </c>
      <c r="E2166" s="33">
        <v>13.96</v>
      </c>
      <c r="F2166" s="33">
        <v>68.05</v>
      </c>
      <c r="G2166" s="6">
        <v>15</v>
      </c>
    </row>
    <row r="2167" spans="1:7">
      <c r="A2167" s="30" t="s">
        <v>4657</v>
      </c>
      <c r="B2167" s="31" t="s">
        <v>4658</v>
      </c>
      <c r="C2167" s="32" t="s">
        <v>143</v>
      </c>
      <c r="D2167" s="33">
        <v>35.26</v>
      </c>
      <c r="E2167" s="33">
        <v>13.96</v>
      </c>
      <c r="F2167" s="33">
        <v>49.22</v>
      </c>
      <c r="G2167" s="6">
        <v>15</v>
      </c>
    </row>
    <row r="2168" spans="1:7" ht="30">
      <c r="A2168" s="30" t="s">
        <v>4659</v>
      </c>
      <c r="B2168" s="31" t="s">
        <v>4660</v>
      </c>
      <c r="C2168" s="32" t="s">
        <v>143</v>
      </c>
      <c r="D2168" s="33">
        <v>58.11</v>
      </c>
      <c r="E2168" s="33">
        <v>16.75</v>
      </c>
      <c r="F2168" s="33">
        <v>74.86</v>
      </c>
      <c r="G2168" s="6">
        <v>15</v>
      </c>
    </row>
    <row r="2169" spans="1:7" ht="30">
      <c r="A2169" s="30" t="s">
        <v>4661</v>
      </c>
      <c r="B2169" s="31" t="s">
        <v>4662</v>
      </c>
      <c r="C2169" s="32" t="s">
        <v>143</v>
      </c>
      <c r="D2169" s="33">
        <v>92.35</v>
      </c>
      <c r="E2169" s="33">
        <v>19.54</v>
      </c>
      <c r="F2169" s="33">
        <v>111.89</v>
      </c>
      <c r="G2169" s="6">
        <v>15</v>
      </c>
    </row>
    <row r="2170" spans="1:7" ht="30">
      <c r="A2170" s="30" t="s">
        <v>4663</v>
      </c>
      <c r="B2170" s="31" t="s">
        <v>4664</v>
      </c>
      <c r="C2170" s="32" t="s">
        <v>143</v>
      </c>
      <c r="D2170" s="33">
        <v>113.98</v>
      </c>
      <c r="E2170" s="33">
        <v>22.33</v>
      </c>
      <c r="F2170" s="33">
        <v>136.31</v>
      </c>
      <c r="G2170" s="6">
        <v>15</v>
      </c>
    </row>
    <row r="2171" spans="1:7" ht="30">
      <c r="A2171" s="30" t="s">
        <v>4665</v>
      </c>
      <c r="B2171" s="31" t="s">
        <v>4666</v>
      </c>
      <c r="C2171" s="32" t="s">
        <v>351</v>
      </c>
      <c r="D2171" s="33">
        <v>8.92</v>
      </c>
      <c r="E2171" s="33">
        <v>2.27</v>
      </c>
      <c r="F2171" s="33">
        <v>11.19</v>
      </c>
      <c r="G2171" s="6">
        <v>15</v>
      </c>
    </row>
    <row r="2172" spans="1:7" ht="30">
      <c r="A2172" s="30" t="s">
        <v>4667</v>
      </c>
      <c r="B2172" s="31" t="s">
        <v>4668</v>
      </c>
      <c r="C2172" s="32" t="s">
        <v>351</v>
      </c>
      <c r="D2172" s="33">
        <v>10.86</v>
      </c>
      <c r="E2172" s="33">
        <v>2.27</v>
      </c>
      <c r="F2172" s="33">
        <v>13.13</v>
      </c>
      <c r="G2172" s="6">
        <v>15</v>
      </c>
    </row>
    <row r="2173" spans="1:7" ht="30">
      <c r="A2173" s="30" t="s">
        <v>4669</v>
      </c>
      <c r="B2173" s="31" t="s">
        <v>4670</v>
      </c>
      <c r="C2173" s="32" t="s">
        <v>351</v>
      </c>
      <c r="D2173" s="33">
        <v>10.210000000000001</v>
      </c>
      <c r="E2173" s="33">
        <v>2.27</v>
      </c>
      <c r="F2173" s="33">
        <v>12.48</v>
      </c>
      <c r="G2173" s="6">
        <v>15</v>
      </c>
    </row>
    <row r="2174" spans="1:7">
      <c r="A2174" s="30" t="s">
        <v>4671</v>
      </c>
      <c r="B2174" s="31" t="s">
        <v>4672</v>
      </c>
      <c r="C2174" s="32" t="s">
        <v>351</v>
      </c>
      <c r="D2174" s="33">
        <v>2.87</v>
      </c>
      <c r="E2174" s="33">
        <v>5.58</v>
      </c>
      <c r="F2174" s="33">
        <v>8.4499999999999993</v>
      </c>
      <c r="G2174" s="6">
        <v>15</v>
      </c>
    </row>
    <row r="2175" spans="1:7">
      <c r="A2175" s="30" t="s">
        <v>4673</v>
      </c>
      <c r="B2175" s="31" t="s">
        <v>4674</v>
      </c>
      <c r="C2175" s="32" t="s">
        <v>351</v>
      </c>
      <c r="D2175" s="33">
        <v>8.76</v>
      </c>
      <c r="E2175" s="33">
        <v>5.58</v>
      </c>
      <c r="F2175" s="33">
        <v>14.34</v>
      </c>
      <c r="G2175" s="6">
        <v>15</v>
      </c>
    </row>
    <row r="2176" spans="1:7">
      <c r="A2176" s="30" t="s">
        <v>4675</v>
      </c>
      <c r="B2176" s="31" t="s">
        <v>4676</v>
      </c>
      <c r="C2176" s="32"/>
      <c r="D2176" s="33"/>
      <c r="E2176" s="33"/>
      <c r="F2176" s="33"/>
    </row>
    <row r="2177" spans="1:7" ht="30">
      <c r="A2177" s="30" t="s">
        <v>4677</v>
      </c>
      <c r="B2177" s="31" t="s">
        <v>4678</v>
      </c>
      <c r="C2177" s="32" t="s">
        <v>143</v>
      </c>
      <c r="D2177" s="33">
        <v>59.68</v>
      </c>
      <c r="E2177" s="33">
        <v>16.75</v>
      </c>
      <c r="F2177" s="33">
        <v>76.430000000000007</v>
      </c>
      <c r="G2177" s="6">
        <v>15</v>
      </c>
    </row>
    <row r="2178" spans="1:7" ht="30">
      <c r="A2178" s="30" t="s">
        <v>4679</v>
      </c>
      <c r="B2178" s="31" t="s">
        <v>4680</v>
      </c>
      <c r="C2178" s="32" t="s">
        <v>143</v>
      </c>
      <c r="D2178" s="33">
        <v>78.95</v>
      </c>
      <c r="E2178" s="33">
        <v>16.75</v>
      </c>
      <c r="F2178" s="33">
        <v>95.7</v>
      </c>
      <c r="G2178" s="6">
        <v>15</v>
      </c>
    </row>
    <row r="2179" spans="1:7" ht="30">
      <c r="A2179" s="30" t="s">
        <v>4681</v>
      </c>
      <c r="B2179" s="31" t="s">
        <v>4682</v>
      </c>
      <c r="C2179" s="32" t="s">
        <v>351</v>
      </c>
      <c r="D2179" s="33">
        <v>49.12</v>
      </c>
      <c r="E2179" s="33">
        <v>17.309999999999999</v>
      </c>
      <c r="F2179" s="33">
        <v>66.430000000000007</v>
      </c>
      <c r="G2179" s="6">
        <v>15</v>
      </c>
    </row>
    <row r="2180" spans="1:7" ht="30">
      <c r="A2180" s="30" t="s">
        <v>4683</v>
      </c>
      <c r="B2180" s="31" t="s">
        <v>4684</v>
      </c>
      <c r="C2180" s="32" t="s">
        <v>351</v>
      </c>
      <c r="D2180" s="33">
        <v>139.5</v>
      </c>
      <c r="E2180" s="33">
        <v>33.5</v>
      </c>
      <c r="F2180" s="33">
        <v>173</v>
      </c>
      <c r="G2180" s="6">
        <v>15</v>
      </c>
    </row>
    <row r="2181" spans="1:7" ht="30">
      <c r="A2181" s="30" t="s">
        <v>4685</v>
      </c>
      <c r="B2181" s="31" t="s">
        <v>4686</v>
      </c>
      <c r="C2181" s="32" t="s">
        <v>351</v>
      </c>
      <c r="D2181" s="33">
        <v>205.86</v>
      </c>
      <c r="E2181" s="33">
        <v>33.5</v>
      </c>
      <c r="F2181" s="33">
        <v>239.36</v>
      </c>
      <c r="G2181" s="6">
        <v>15</v>
      </c>
    </row>
    <row r="2182" spans="1:7" ht="30">
      <c r="A2182" s="30" t="s">
        <v>4687</v>
      </c>
      <c r="B2182" s="31" t="s">
        <v>4688</v>
      </c>
      <c r="C2182" s="32" t="s">
        <v>351</v>
      </c>
      <c r="D2182" s="33">
        <v>240.29</v>
      </c>
      <c r="E2182" s="33">
        <v>10.65</v>
      </c>
      <c r="F2182" s="33">
        <v>250.94</v>
      </c>
      <c r="G2182" s="6">
        <v>15</v>
      </c>
    </row>
    <row r="2183" spans="1:7" ht="30">
      <c r="A2183" s="30" t="s">
        <v>4689</v>
      </c>
      <c r="B2183" s="31" t="s">
        <v>4690</v>
      </c>
      <c r="C2183" s="32" t="s">
        <v>351</v>
      </c>
      <c r="D2183" s="33">
        <v>288.08999999999997</v>
      </c>
      <c r="E2183" s="33">
        <v>10.65</v>
      </c>
      <c r="F2183" s="33">
        <v>298.74</v>
      </c>
      <c r="G2183" s="6">
        <v>15</v>
      </c>
    </row>
    <row r="2184" spans="1:7" ht="30">
      <c r="A2184" s="30" t="s">
        <v>4691</v>
      </c>
      <c r="B2184" s="31" t="s">
        <v>4692</v>
      </c>
      <c r="C2184" s="32" t="s">
        <v>351</v>
      </c>
      <c r="D2184" s="33">
        <v>457.69</v>
      </c>
      <c r="E2184" s="33">
        <v>10.65</v>
      </c>
      <c r="F2184" s="33">
        <v>468.34</v>
      </c>
      <c r="G2184" s="6">
        <v>15</v>
      </c>
    </row>
    <row r="2185" spans="1:7">
      <c r="A2185" s="30" t="s">
        <v>4693</v>
      </c>
      <c r="B2185" s="31" t="s">
        <v>4694</v>
      </c>
      <c r="C2185" s="32" t="s">
        <v>351</v>
      </c>
      <c r="D2185" s="33">
        <v>8.4600000000000009</v>
      </c>
      <c r="E2185" s="33">
        <v>1.1399999999999999</v>
      </c>
      <c r="F2185" s="33">
        <v>9.6</v>
      </c>
      <c r="G2185" s="6">
        <v>15</v>
      </c>
    </row>
    <row r="2186" spans="1:7">
      <c r="A2186" s="30" t="s">
        <v>4695</v>
      </c>
      <c r="B2186" s="31" t="s">
        <v>4696</v>
      </c>
      <c r="C2186" s="32"/>
      <c r="D2186" s="33"/>
      <c r="E2186" s="33"/>
      <c r="F2186" s="33"/>
    </row>
    <row r="2187" spans="1:7" ht="30">
      <c r="A2187" s="30" t="s">
        <v>4697</v>
      </c>
      <c r="B2187" s="31" t="s">
        <v>4698</v>
      </c>
      <c r="C2187" s="32" t="s">
        <v>143</v>
      </c>
      <c r="D2187" s="33">
        <v>218.5</v>
      </c>
      <c r="E2187" s="33">
        <v>16.75</v>
      </c>
      <c r="F2187" s="33">
        <v>235.25</v>
      </c>
      <c r="G2187" s="6">
        <v>15</v>
      </c>
    </row>
    <row r="2188" spans="1:7" ht="30">
      <c r="A2188" s="30" t="s">
        <v>4699</v>
      </c>
      <c r="B2188" s="31" t="s">
        <v>4700</v>
      </c>
      <c r="C2188" s="32" t="s">
        <v>143</v>
      </c>
      <c r="D2188" s="33">
        <v>291.51</v>
      </c>
      <c r="E2188" s="33">
        <v>16.75</v>
      </c>
      <c r="F2188" s="33">
        <v>308.26</v>
      </c>
      <c r="G2188" s="6">
        <v>15</v>
      </c>
    </row>
    <row r="2189" spans="1:7" ht="30">
      <c r="A2189" s="30" t="s">
        <v>4701</v>
      </c>
      <c r="B2189" s="31" t="s">
        <v>4702</v>
      </c>
      <c r="C2189" s="32" t="s">
        <v>143</v>
      </c>
      <c r="D2189" s="33">
        <v>344.4</v>
      </c>
      <c r="E2189" s="33">
        <v>16.75</v>
      </c>
      <c r="F2189" s="33">
        <v>361.15</v>
      </c>
      <c r="G2189" s="6">
        <v>15</v>
      </c>
    </row>
    <row r="2190" spans="1:7" ht="30">
      <c r="A2190" s="30" t="s">
        <v>4703</v>
      </c>
      <c r="B2190" s="31" t="s">
        <v>4704</v>
      </c>
      <c r="C2190" s="32" t="s">
        <v>143</v>
      </c>
      <c r="D2190" s="33">
        <v>316.70999999999998</v>
      </c>
      <c r="E2190" s="33">
        <v>16.75</v>
      </c>
      <c r="F2190" s="33">
        <v>333.46</v>
      </c>
      <c r="G2190" s="6">
        <v>15</v>
      </c>
    </row>
    <row r="2191" spans="1:7" ht="30">
      <c r="A2191" s="30" t="s">
        <v>4705</v>
      </c>
      <c r="B2191" s="31" t="s">
        <v>4706</v>
      </c>
      <c r="C2191" s="32" t="s">
        <v>143</v>
      </c>
      <c r="D2191" s="33">
        <v>402.93</v>
      </c>
      <c r="E2191" s="33">
        <v>16.75</v>
      </c>
      <c r="F2191" s="33">
        <v>419.68</v>
      </c>
      <c r="G2191" s="6">
        <v>15</v>
      </c>
    </row>
    <row r="2192" spans="1:7">
      <c r="A2192" s="30" t="s">
        <v>4707</v>
      </c>
      <c r="B2192" s="31" t="s">
        <v>4708</v>
      </c>
      <c r="C2192" s="32"/>
      <c r="D2192" s="33"/>
      <c r="E2192" s="33"/>
      <c r="F2192" s="33"/>
    </row>
    <row r="2193" spans="1:7" ht="30">
      <c r="A2193" s="30" t="s">
        <v>4709</v>
      </c>
      <c r="B2193" s="31" t="s">
        <v>4710</v>
      </c>
      <c r="C2193" s="32" t="s">
        <v>143</v>
      </c>
      <c r="D2193" s="33">
        <v>4.8</v>
      </c>
      <c r="E2193" s="33">
        <v>2.23</v>
      </c>
      <c r="F2193" s="33">
        <v>7.03</v>
      </c>
      <c r="G2193" s="6">
        <v>15</v>
      </c>
    </row>
    <row r="2194" spans="1:7" ht="30">
      <c r="A2194" s="30" t="s">
        <v>4711</v>
      </c>
      <c r="B2194" s="31" t="s">
        <v>4712</v>
      </c>
      <c r="C2194" s="32" t="s">
        <v>143</v>
      </c>
      <c r="D2194" s="33">
        <v>5.78</v>
      </c>
      <c r="E2194" s="33">
        <v>2.23</v>
      </c>
      <c r="F2194" s="33">
        <v>8.01</v>
      </c>
      <c r="G2194" s="6">
        <v>15</v>
      </c>
    </row>
    <row r="2195" spans="1:7" ht="30">
      <c r="A2195" s="30" t="s">
        <v>4713</v>
      </c>
      <c r="B2195" s="31" t="s">
        <v>4714</v>
      </c>
      <c r="C2195" s="32" t="s">
        <v>143</v>
      </c>
      <c r="D2195" s="33">
        <v>9.15</v>
      </c>
      <c r="E2195" s="33">
        <v>2.23</v>
      </c>
      <c r="F2195" s="33">
        <v>11.38</v>
      </c>
      <c r="G2195" s="6">
        <v>15</v>
      </c>
    </row>
    <row r="2196" spans="1:7" ht="30">
      <c r="A2196" s="30" t="s">
        <v>4715</v>
      </c>
      <c r="B2196" s="31" t="s">
        <v>4716</v>
      </c>
      <c r="C2196" s="32" t="s">
        <v>143</v>
      </c>
      <c r="D2196" s="33">
        <v>13.67</v>
      </c>
      <c r="E2196" s="33">
        <v>2.23</v>
      </c>
      <c r="F2196" s="33">
        <v>15.9</v>
      </c>
      <c r="G2196" s="6">
        <v>15</v>
      </c>
    </row>
    <row r="2197" spans="1:7" ht="30">
      <c r="A2197" s="30" t="s">
        <v>4717</v>
      </c>
      <c r="B2197" s="31" t="s">
        <v>4718</v>
      </c>
      <c r="C2197" s="32" t="s">
        <v>143</v>
      </c>
      <c r="D2197" s="33">
        <v>20.420000000000002</v>
      </c>
      <c r="E2197" s="33">
        <v>2.23</v>
      </c>
      <c r="F2197" s="33">
        <v>22.65</v>
      </c>
      <c r="G2197" s="6">
        <v>15</v>
      </c>
    </row>
    <row r="2198" spans="1:7" ht="30">
      <c r="A2198" s="30" t="s">
        <v>4719</v>
      </c>
      <c r="B2198" s="31" t="s">
        <v>4720</v>
      </c>
      <c r="C2198" s="32" t="s">
        <v>143</v>
      </c>
      <c r="D2198" s="33">
        <v>23.32</v>
      </c>
      <c r="E2198" s="33">
        <v>2.23</v>
      </c>
      <c r="F2198" s="33">
        <v>25.55</v>
      </c>
      <c r="G2198" s="6">
        <v>15</v>
      </c>
    </row>
    <row r="2199" spans="1:7" ht="30">
      <c r="A2199" s="30" t="s">
        <v>4721</v>
      </c>
      <c r="B2199" s="31" t="s">
        <v>4722</v>
      </c>
      <c r="C2199" s="32" t="s">
        <v>143</v>
      </c>
      <c r="D2199" s="33">
        <v>44.19</v>
      </c>
      <c r="E2199" s="33">
        <v>2.23</v>
      </c>
      <c r="F2199" s="33">
        <v>46.42</v>
      </c>
      <c r="G2199" s="6">
        <v>15</v>
      </c>
    </row>
    <row r="2200" spans="1:7">
      <c r="A2200" s="30" t="s">
        <v>4723</v>
      </c>
      <c r="B2200" s="31" t="s">
        <v>4724</v>
      </c>
      <c r="C2200" s="32"/>
      <c r="D2200" s="33"/>
      <c r="E2200" s="33"/>
      <c r="F2200" s="33"/>
    </row>
    <row r="2201" spans="1:7">
      <c r="A2201" s="30" t="s">
        <v>4725</v>
      </c>
      <c r="B2201" s="31" t="s">
        <v>4726</v>
      </c>
      <c r="C2201" s="32" t="s">
        <v>143</v>
      </c>
      <c r="D2201" s="33">
        <v>9.67</v>
      </c>
      <c r="E2201" s="33">
        <v>19.64</v>
      </c>
      <c r="F2201" s="33">
        <v>29.31</v>
      </c>
      <c r="G2201" s="6">
        <v>15</v>
      </c>
    </row>
    <row r="2202" spans="1:7">
      <c r="A2202" s="30" t="s">
        <v>4727</v>
      </c>
      <c r="B2202" s="31" t="s">
        <v>4728</v>
      </c>
      <c r="C2202" s="32" t="s">
        <v>143</v>
      </c>
      <c r="D2202" s="33">
        <v>12.99</v>
      </c>
      <c r="E2202" s="33">
        <v>19.64</v>
      </c>
      <c r="F2202" s="33">
        <v>32.630000000000003</v>
      </c>
      <c r="G2202" s="6">
        <v>15</v>
      </c>
    </row>
    <row r="2203" spans="1:7">
      <c r="A2203" s="30" t="s">
        <v>4729</v>
      </c>
      <c r="B2203" s="31" t="s">
        <v>4730</v>
      </c>
      <c r="C2203" s="32" t="s">
        <v>143</v>
      </c>
      <c r="D2203" s="33">
        <v>32.22</v>
      </c>
      <c r="E2203" s="33">
        <v>19.64</v>
      </c>
      <c r="F2203" s="33">
        <v>51.86</v>
      </c>
      <c r="G2203" s="6">
        <v>15</v>
      </c>
    </row>
    <row r="2204" spans="1:7">
      <c r="A2204" s="30" t="s">
        <v>4731</v>
      </c>
      <c r="B2204" s="31" t="s">
        <v>4732</v>
      </c>
      <c r="C2204" s="32" t="s">
        <v>351</v>
      </c>
      <c r="D2204" s="33">
        <v>17.66</v>
      </c>
      <c r="E2204" s="33">
        <v>3.79</v>
      </c>
      <c r="F2204" s="33">
        <v>21.45</v>
      </c>
      <c r="G2204" s="6">
        <v>15</v>
      </c>
    </row>
    <row r="2205" spans="1:7">
      <c r="A2205" s="30" t="s">
        <v>4733</v>
      </c>
      <c r="B2205" s="31" t="s">
        <v>4734</v>
      </c>
      <c r="C2205" s="32" t="s">
        <v>351</v>
      </c>
      <c r="D2205" s="33">
        <v>22.77</v>
      </c>
      <c r="E2205" s="33">
        <v>3.79</v>
      </c>
      <c r="F2205" s="33">
        <v>26.56</v>
      </c>
      <c r="G2205" s="6">
        <v>15</v>
      </c>
    </row>
    <row r="2206" spans="1:7">
      <c r="A2206" s="30" t="s">
        <v>4735</v>
      </c>
      <c r="B2206" s="31" t="s">
        <v>4736</v>
      </c>
      <c r="C2206" s="32" t="s">
        <v>351</v>
      </c>
      <c r="D2206" s="33">
        <v>69.260000000000005</v>
      </c>
      <c r="E2206" s="33">
        <v>3.79</v>
      </c>
      <c r="F2206" s="33">
        <v>73.05</v>
      </c>
      <c r="G2206" s="6">
        <v>15</v>
      </c>
    </row>
    <row r="2207" spans="1:7">
      <c r="A2207" s="30" t="s">
        <v>4737</v>
      </c>
      <c r="B2207" s="31" t="s">
        <v>4738</v>
      </c>
      <c r="C2207" s="32" t="s">
        <v>351</v>
      </c>
      <c r="D2207" s="33">
        <v>20.94</v>
      </c>
      <c r="E2207" s="33">
        <v>3.79</v>
      </c>
      <c r="F2207" s="33">
        <v>24.73</v>
      </c>
      <c r="G2207" s="6">
        <v>15</v>
      </c>
    </row>
    <row r="2208" spans="1:7">
      <c r="A2208" s="30" t="s">
        <v>4739</v>
      </c>
      <c r="B2208" s="31" t="s">
        <v>4740</v>
      </c>
      <c r="C2208" s="32" t="s">
        <v>351</v>
      </c>
      <c r="D2208" s="33">
        <v>40</v>
      </c>
      <c r="E2208" s="33">
        <v>3.79</v>
      </c>
      <c r="F2208" s="33">
        <v>43.79</v>
      </c>
      <c r="G2208" s="6">
        <v>15</v>
      </c>
    </row>
    <row r="2209" spans="1:7">
      <c r="A2209" s="30" t="s">
        <v>4741</v>
      </c>
      <c r="B2209" s="31" t="s">
        <v>4742</v>
      </c>
      <c r="C2209" s="32" t="s">
        <v>351</v>
      </c>
      <c r="D2209" s="33">
        <v>89.63</v>
      </c>
      <c r="E2209" s="33">
        <v>3.79</v>
      </c>
      <c r="F2209" s="33">
        <v>93.42</v>
      </c>
      <c r="G2209" s="6">
        <v>15</v>
      </c>
    </row>
    <row r="2210" spans="1:7">
      <c r="A2210" s="30" t="s">
        <v>4743</v>
      </c>
      <c r="B2210" s="31" t="s">
        <v>4744</v>
      </c>
      <c r="C2210" s="32"/>
      <c r="D2210" s="33"/>
      <c r="E2210" s="33"/>
      <c r="F2210" s="33"/>
    </row>
    <row r="2211" spans="1:7">
      <c r="A2211" s="30" t="s">
        <v>4745</v>
      </c>
      <c r="B2211" s="31" t="s">
        <v>4746</v>
      </c>
      <c r="C2211" s="32" t="s">
        <v>143</v>
      </c>
      <c r="D2211" s="33">
        <v>92.97</v>
      </c>
      <c r="E2211" s="33">
        <v>16.75</v>
      </c>
      <c r="F2211" s="33">
        <v>109.72</v>
      </c>
      <c r="G2211" s="6">
        <v>15</v>
      </c>
    </row>
    <row r="2212" spans="1:7" ht="30">
      <c r="A2212" s="30" t="s">
        <v>4747</v>
      </c>
      <c r="B2212" s="31" t="s">
        <v>4748</v>
      </c>
      <c r="C2212" s="32" t="s">
        <v>351</v>
      </c>
      <c r="D2212" s="33">
        <v>102.08</v>
      </c>
      <c r="E2212" s="33">
        <v>27.92</v>
      </c>
      <c r="F2212" s="33">
        <v>130</v>
      </c>
      <c r="G2212" s="6">
        <v>15</v>
      </c>
    </row>
    <row r="2213" spans="1:7" ht="30">
      <c r="A2213" s="30" t="s">
        <v>4749</v>
      </c>
      <c r="B2213" s="31" t="s">
        <v>4750</v>
      </c>
      <c r="C2213" s="32" t="s">
        <v>351</v>
      </c>
      <c r="D2213" s="33">
        <v>136.03</v>
      </c>
      <c r="E2213" s="33">
        <v>27.92</v>
      </c>
      <c r="F2213" s="33">
        <v>163.95</v>
      </c>
      <c r="G2213" s="6">
        <v>15</v>
      </c>
    </row>
    <row r="2214" spans="1:7" ht="45">
      <c r="A2214" s="30" t="s">
        <v>4751</v>
      </c>
      <c r="B2214" s="31" t="s">
        <v>4752</v>
      </c>
      <c r="C2214" s="32" t="s">
        <v>351</v>
      </c>
      <c r="D2214" s="33">
        <v>31.02</v>
      </c>
      <c r="E2214" s="33">
        <v>10.65</v>
      </c>
      <c r="F2214" s="33">
        <v>41.67</v>
      </c>
      <c r="G2214" s="6">
        <v>15</v>
      </c>
    </row>
    <row r="2215" spans="1:7" ht="45">
      <c r="A2215" s="30" t="s">
        <v>4753</v>
      </c>
      <c r="B2215" s="31" t="s">
        <v>4754</v>
      </c>
      <c r="C2215" s="32" t="s">
        <v>351</v>
      </c>
      <c r="D2215" s="33">
        <v>23.15</v>
      </c>
      <c r="E2215" s="33">
        <v>10.65</v>
      </c>
      <c r="F2215" s="33">
        <v>33.799999999999997</v>
      </c>
      <c r="G2215" s="6">
        <v>15</v>
      </c>
    </row>
    <row r="2216" spans="1:7" ht="30">
      <c r="A2216" s="30" t="s">
        <v>4755</v>
      </c>
      <c r="B2216" s="31" t="s">
        <v>4756</v>
      </c>
      <c r="C2216" s="32" t="s">
        <v>351</v>
      </c>
      <c r="D2216" s="33">
        <v>15.78</v>
      </c>
      <c r="E2216" s="33">
        <v>8.3800000000000008</v>
      </c>
      <c r="F2216" s="33">
        <v>24.16</v>
      </c>
      <c r="G2216" s="6">
        <v>15</v>
      </c>
    </row>
    <row r="2217" spans="1:7">
      <c r="A2217" s="30" t="s">
        <v>4757</v>
      </c>
      <c r="B2217" s="31" t="s">
        <v>4758</v>
      </c>
      <c r="C2217" s="32" t="s">
        <v>143</v>
      </c>
      <c r="D2217" s="33">
        <v>68.87</v>
      </c>
      <c r="E2217" s="33">
        <v>16.75</v>
      </c>
      <c r="F2217" s="33">
        <v>85.62</v>
      </c>
      <c r="G2217" s="6">
        <v>15</v>
      </c>
    </row>
    <row r="2218" spans="1:7" ht="30">
      <c r="A2218" s="30" t="s">
        <v>4759</v>
      </c>
      <c r="B2218" s="31" t="s">
        <v>4760</v>
      </c>
      <c r="C2218" s="32" t="s">
        <v>351</v>
      </c>
      <c r="D2218" s="33">
        <v>84.66</v>
      </c>
      <c r="E2218" s="33">
        <v>27.92</v>
      </c>
      <c r="F2218" s="33">
        <v>112.58</v>
      </c>
      <c r="G2218" s="6">
        <v>15</v>
      </c>
    </row>
    <row r="2219" spans="1:7" ht="30">
      <c r="A2219" s="30" t="s">
        <v>4761</v>
      </c>
      <c r="B2219" s="31" t="s">
        <v>4762</v>
      </c>
      <c r="C2219" s="32" t="s">
        <v>351</v>
      </c>
      <c r="D2219" s="33">
        <v>13.51</v>
      </c>
      <c r="E2219" s="33">
        <v>8.3800000000000008</v>
      </c>
      <c r="F2219" s="33">
        <v>21.89</v>
      </c>
      <c r="G2219" s="6">
        <v>15</v>
      </c>
    </row>
    <row r="2220" spans="1:7" ht="30">
      <c r="A2220" s="30" t="s">
        <v>4763</v>
      </c>
      <c r="B2220" s="31" t="s">
        <v>4764</v>
      </c>
      <c r="C2220" s="32" t="s">
        <v>351</v>
      </c>
      <c r="D2220" s="33">
        <v>75.260000000000005</v>
      </c>
      <c r="E2220" s="33">
        <v>27.92</v>
      </c>
      <c r="F2220" s="33">
        <v>103.18</v>
      </c>
      <c r="G2220" s="6">
        <v>15</v>
      </c>
    </row>
    <row r="2221" spans="1:7" ht="30">
      <c r="A2221" s="30" t="s">
        <v>4765</v>
      </c>
      <c r="B2221" s="31" t="s">
        <v>4766</v>
      </c>
      <c r="C2221" s="32" t="s">
        <v>351</v>
      </c>
      <c r="D2221" s="33">
        <v>99.81</v>
      </c>
      <c r="E2221" s="33">
        <v>27.92</v>
      </c>
      <c r="F2221" s="33">
        <v>127.73</v>
      </c>
      <c r="G2221" s="6">
        <v>15</v>
      </c>
    </row>
    <row r="2222" spans="1:7" ht="30">
      <c r="A2222" s="30" t="s">
        <v>4767</v>
      </c>
      <c r="B2222" s="31" t="s">
        <v>4768</v>
      </c>
      <c r="C2222" s="32" t="s">
        <v>351</v>
      </c>
      <c r="D2222" s="33">
        <v>355.68</v>
      </c>
      <c r="E2222" s="33">
        <v>37.61</v>
      </c>
      <c r="F2222" s="33">
        <v>393.29</v>
      </c>
      <c r="G2222" s="6">
        <v>15</v>
      </c>
    </row>
    <row r="2223" spans="1:7" ht="30">
      <c r="A2223" s="30" t="s">
        <v>4769</v>
      </c>
      <c r="B2223" s="31" t="s">
        <v>4770</v>
      </c>
      <c r="C2223" s="32" t="s">
        <v>351</v>
      </c>
      <c r="D2223" s="33">
        <v>42.93</v>
      </c>
      <c r="E2223" s="33">
        <v>27.92</v>
      </c>
      <c r="F2223" s="33">
        <v>70.849999999999994</v>
      </c>
      <c r="G2223" s="6">
        <v>15</v>
      </c>
    </row>
    <row r="2224" spans="1:7">
      <c r="A2224" s="30" t="s">
        <v>4771</v>
      </c>
      <c r="B2224" s="31" t="s">
        <v>4772</v>
      </c>
      <c r="C2224" s="32"/>
      <c r="D2224" s="33"/>
      <c r="E2224" s="33"/>
      <c r="F2224" s="33"/>
    </row>
    <row r="2225" spans="1:7" ht="30">
      <c r="A2225" s="30" t="s">
        <v>4773</v>
      </c>
      <c r="B2225" s="31" t="s">
        <v>4774</v>
      </c>
      <c r="C2225" s="32" t="s">
        <v>143</v>
      </c>
      <c r="D2225" s="33">
        <v>2.54</v>
      </c>
      <c r="E2225" s="33">
        <v>16.75</v>
      </c>
      <c r="F2225" s="33">
        <v>19.29</v>
      </c>
      <c r="G2225" s="6">
        <v>15</v>
      </c>
    </row>
    <row r="2226" spans="1:7" ht="30">
      <c r="A2226" s="30" t="s">
        <v>4775</v>
      </c>
      <c r="B2226" s="31" t="s">
        <v>4776</v>
      </c>
      <c r="C2226" s="32" t="s">
        <v>143</v>
      </c>
      <c r="D2226" s="33">
        <v>2.37</v>
      </c>
      <c r="E2226" s="33">
        <v>16.75</v>
      </c>
      <c r="F2226" s="33">
        <v>19.12</v>
      </c>
      <c r="G2226" s="6">
        <v>15</v>
      </c>
    </row>
    <row r="2227" spans="1:7" ht="30">
      <c r="A2227" s="30" t="s">
        <v>4777</v>
      </c>
      <c r="B2227" s="31" t="s">
        <v>4778</v>
      </c>
      <c r="C2227" s="32" t="s">
        <v>143</v>
      </c>
      <c r="D2227" s="33">
        <v>4.68</v>
      </c>
      <c r="E2227" s="33">
        <v>16.75</v>
      </c>
      <c r="F2227" s="33">
        <v>21.43</v>
      </c>
      <c r="G2227" s="6">
        <v>15</v>
      </c>
    </row>
    <row r="2228" spans="1:7" ht="30">
      <c r="A2228" s="30" t="s">
        <v>4779</v>
      </c>
      <c r="B2228" s="31" t="s">
        <v>4780</v>
      </c>
      <c r="C2228" s="32" t="s">
        <v>143</v>
      </c>
      <c r="D2228" s="33">
        <v>3.01</v>
      </c>
      <c r="E2228" s="33">
        <v>16.75</v>
      </c>
      <c r="F2228" s="33">
        <v>19.760000000000002</v>
      </c>
      <c r="G2228" s="6">
        <v>15</v>
      </c>
    </row>
    <row r="2229" spans="1:7" ht="30">
      <c r="A2229" s="30" t="s">
        <v>4781</v>
      </c>
      <c r="B2229" s="31" t="s">
        <v>4782</v>
      </c>
      <c r="C2229" s="32" t="s">
        <v>143</v>
      </c>
      <c r="D2229" s="33">
        <v>5.39</v>
      </c>
      <c r="E2229" s="33">
        <v>16.75</v>
      </c>
      <c r="F2229" s="33">
        <v>22.14</v>
      </c>
      <c r="G2229" s="6">
        <v>15</v>
      </c>
    </row>
    <row r="2230" spans="1:7">
      <c r="A2230" s="30" t="s">
        <v>4783</v>
      </c>
      <c r="B2230" s="31" t="s">
        <v>4784</v>
      </c>
      <c r="C2230" s="32"/>
      <c r="D2230" s="33"/>
      <c r="E2230" s="33"/>
      <c r="F2230" s="33"/>
    </row>
    <row r="2231" spans="1:7">
      <c r="A2231" s="30" t="s">
        <v>4785</v>
      </c>
      <c r="B2231" s="31" t="s">
        <v>4786</v>
      </c>
      <c r="C2231" s="32" t="s">
        <v>143</v>
      </c>
      <c r="D2231" s="33"/>
      <c r="E2231" s="33">
        <v>13.96</v>
      </c>
      <c r="F2231" s="33">
        <v>13.96</v>
      </c>
      <c r="G2231" s="6">
        <v>15</v>
      </c>
    </row>
    <row r="2232" spans="1:7">
      <c r="A2232" s="30" t="s">
        <v>4787</v>
      </c>
      <c r="B2232" s="31" t="s">
        <v>4788</v>
      </c>
      <c r="C2232" s="32" t="s">
        <v>143</v>
      </c>
      <c r="D2232" s="33"/>
      <c r="E2232" s="33">
        <v>22.33</v>
      </c>
      <c r="F2232" s="33">
        <v>22.33</v>
      </c>
      <c r="G2232" s="6">
        <v>15</v>
      </c>
    </row>
    <row r="2233" spans="1:7">
      <c r="A2233" s="30" t="s">
        <v>4789</v>
      </c>
      <c r="B2233" s="31" t="s">
        <v>4790</v>
      </c>
      <c r="C2233" s="32" t="s">
        <v>351</v>
      </c>
      <c r="D2233" s="33"/>
      <c r="E2233" s="33">
        <v>16.75</v>
      </c>
      <c r="F2233" s="33">
        <v>16.75</v>
      </c>
      <c r="G2233" s="6">
        <v>15</v>
      </c>
    </row>
    <row r="2234" spans="1:7">
      <c r="A2234" s="30" t="s">
        <v>4791</v>
      </c>
      <c r="B2234" s="31" t="s">
        <v>4792</v>
      </c>
      <c r="C2234" s="32" t="s">
        <v>143</v>
      </c>
      <c r="D2234" s="33"/>
      <c r="E2234" s="33">
        <v>55.83</v>
      </c>
      <c r="F2234" s="33">
        <v>55.83</v>
      </c>
      <c r="G2234" s="6">
        <v>15</v>
      </c>
    </row>
    <row r="2235" spans="1:7">
      <c r="A2235" s="30" t="s">
        <v>4793</v>
      </c>
      <c r="B2235" s="31" t="s">
        <v>4794</v>
      </c>
      <c r="C2235" s="32"/>
      <c r="D2235" s="33"/>
      <c r="E2235" s="33"/>
      <c r="F2235" s="33"/>
    </row>
    <row r="2236" spans="1:7">
      <c r="A2236" s="30" t="s">
        <v>4795</v>
      </c>
      <c r="B2236" s="31" t="s">
        <v>4796</v>
      </c>
      <c r="C2236" s="32" t="s">
        <v>143</v>
      </c>
      <c r="D2236" s="33">
        <v>52.23</v>
      </c>
      <c r="E2236" s="33">
        <v>27.92</v>
      </c>
      <c r="F2236" s="33">
        <v>80.150000000000006</v>
      </c>
      <c r="G2236" s="6">
        <v>15</v>
      </c>
    </row>
    <row r="2237" spans="1:7" ht="30">
      <c r="A2237" s="30" t="s">
        <v>4797</v>
      </c>
      <c r="B2237" s="31" t="s">
        <v>4798</v>
      </c>
      <c r="C2237" s="32" t="s">
        <v>143</v>
      </c>
      <c r="D2237" s="33">
        <v>69.72</v>
      </c>
      <c r="E2237" s="33">
        <v>27.92</v>
      </c>
      <c r="F2237" s="33">
        <v>97.64</v>
      </c>
      <c r="G2237" s="6">
        <v>15</v>
      </c>
    </row>
    <row r="2238" spans="1:7" ht="30">
      <c r="A2238" s="30" t="s">
        <v>4799</v>
      </c>
      <c r="B2238" s="31" t="s">
        <v>4800</v>
      </c>
      <c r="C2238" s="32" t="s">
        <v>143</v>
      </c>
      <c r="D2238" s="33">
        <v>85.46</v>
      </c>
      <c r="E2238" s="33">
        <v>27.92</v>
      </c>
      <c r="F2238" s="33">
        <v>113.38</v>
      </c>
      <c r="G2238" s="6">
        <v>15</v>
      </c>
    </row>
    <row r="2239" spans="1:7" ht="30">
      <c r="A2239" s="30" t="s">
        <v>4801</v>
      </c>
      <c r="B2239" s="31" t="s">
        <v>4802</v>
      </c>
      <c r="C2239" s="32" t="s">
        <v>143</v>
      </c>
      <c r="D2239" s="33">
        <v>102.77</v>
      </c>
      <c r="E2239" s="33">
        <v>27.92</v>
      </c>
      <c r="F2239" s="33">
        <v>130.69</v>
      </c>
      <c r="G2239" s="6">
        <v>15</v>
      </c>
    </row>
    <row r="2240" spans="1:7" ht="30">
      <c r="A2240" s="30" t="s">
        <v>4803</v>
      </c>
      <c r="B2240" s="31" t="s">
        <v>4804</v>
      </c>
      <c r="C2240" s="32" t="s">
        <v>143</v>
      </c>
      <c r="D2240" s="33">
        <v>120.15</v>
      </c>
      <c r="E2240" s="33">
        <v>27.92</v>
      </c>
      <c r="F2240" s="33">
        <v>148.07</v>
      </c>
      <c r="G2240" s="6">
        <v>15</v>
      </c>
    </row>
    <row r="2241" spans="1:7" ht="30">
      <c r="A2241" s="30" t="s">
        <v>4805</v>
      </c>
      <c r="B2241" s="31" t="s">
        <v>4806</v>
      </c>
      <c r="C2241" s="32" t="s">
        <v>143</v>
      </c>
      <c r="D2241" s="33">
        <v>105.83</v>
      </c>
      <c r="E2241" s="33">
        <v>41.87</v>
      </c>
      <c r="F2241" s="33">
        <v>147.69999999999999</v>
      </c>
      <c r="G2241" s="6">
        <v>15</v>
      </c>
    </row>
    <row r="2242" spans="1:7" ht="30">
      <c r="A2242" s="30" t="s">
        <v>4807</v>
      </c>
      <c r="B2242" s="31" t="s">
        <v>4808</v>
      </c>
      <c r="C2242" s="32" t="s">
        <v>143</v>
      </c>
      <c r="D2242" s="33">
        <v>117.88</v>
      </c>
      <c r="E2242" s="33">
        <v>41.87</v>
      </c>
      <c r="F2242" s="33">
        <v>159.75</v>
      </c>
      <c r="G2242" s="6">
        <v>15</v>
      </c>
    </row>
    <row r="2243" spans="1:7" ht="30">
      <c r="A2243" s="30" t="s">
        <v>4809</v>
      </c>
      <c r="B2243" s="31" t="s">
        <v>4810</v>
      </c>
      <c r="C2243" s="32" t="s">
        <v>143</v>
      </c>
      <c r="D2243" s="33">
        <v>138.87</v>
      </c>
      <c r="E2243" s="33">
        <v>41.87</v>
      </c>
      <c r="F2243" s="33">
        <v>180.74</v>
      </c>
      <c r="G2243" s="6">
        <v>15</v>
      </c>
    </row>
    <row r="2244" spans="1:7" ht="30">
      <c r="A2244" s="30" t="s">
        <v>4811</v>
      </c>
      <c r="B2244" s="31" t="s">
        <v>4812</v>
      </c>
      <c r="C2244" s="32" t="s">
        <v>143</v>
      </c>
      <c r="D2244" s="33">
        <v>154.32</v>
      </c>
      <c r="E2244" s="33">
        <v>41.87</v>
      </c>
      <c r="F2244" s="33">
        <v>196.19</v>
      </c>
      <c r="G2244" s="6">
        <v>15</v>
      </c>
    </row>
    <row r="2245" spans="1:7" ht="30">
      <c r="A2245" s="30" t="s">
        <v>4813</v>
      </c>
      <c r="B2245" s="31" t="s">
        <v>4814</v>
      </c>
      <c r="C2245" s="32" t="s">
        <v>143</v>
      </c>
      <c r="D2245" s="33">
        <v>168.01</v>
      </c>
      <c r="E2245" s="33">
        <v>55.83</v>
      </c>
      <c r="F2245" s="33">
        <v>223.84</v>
      </c>
      <c r="G2245" s="6">
        <v>15</v>
      </c>
    </row>
    <row r="2246" spans="1:7" ht="30">
      <c r="A2246" s="30" t="s">
        <v>4815</v>
      </c>
      <c r="B2246" s="31" t="s">
        <v>4816</v>
      </c>
      <c r="C2246" s="32" t="s">
        <v>143</v>
      </c>
      <c r="D2246" s="33">
        <v>255.61</v>
      </c>
      <c r="E2246" s="33">
        <v>55.83</v>
      </c>
      <c r="F2246" s="33">
        <v>311.44</v>
      </c>
      <c r="G2246" s="6">
        <v>15</v>
      </c>
    </row>
    <row r="2247" spans="1:7" ht="30">
      <c r="A2247" s="30" t="s">
        <v>4817</v>
      </c>
      <c r="B2247" s="31" t="s">
        <v>4818</v>
      </c>
      <c r="C2247" s="32" t="s">
        <v>143</v>
      </c>
      <c r="D2247" s="33">
        <v>60.39</v>
      </c>
      <c r="E2247" s="33">
        <v>27.92</v>
      </c>
      <c r="F2247" s="33">
        <v>88.31</v>
      </c>
      <c r="G2247" s="6">
        <v>15</v>
      </c>
    </row>
    <row r="2248" spans="1:7" ht="30">
      <c r="A2248" s="30" t="s">
        <v>4819</v>
      </c>
      <c r="B2248" s="31" t="s">
        <v>4820</v>
      </c>
      <c r="C2248" s="32" t="s">
        <v>143</v>
      </c>
      <c r="D2248" s="33">
        <v>74.739999999999995</v>
      </c>
      <c r="E2248" s="33">
        <v>27.92</v>
      </c>
      <c r="F2248" s="33">
        <v>102.66</v>
      </c>
      <c r="G2248" s="6">
        <v>15</v>
      </c>
    </row>
    <row r="2249" spans="1:7" ht="30">
      <c r="A2249" s="30" t="s">
        <v>4821</v>
      </c>
      <c r="B2249" s="31" t="s">
        <v>4822</v>
      </c>
      <c r="C2249" s="32" t="s">
        <v>143</v>
      </c>
      <c r="D2249" s="33">
        <v>91.23</v>
      </c>
      <c r="E2249" s="33">
        <v>27.92</v>
      </c>
      <c r="F2249" s="33">
        <v>119.15</v>
      </c>
      <c r="G2249" s="6">
        <v>15</v>
      </c>
    </row>
    <row r="2250" spans="1:7" ht="30">
      <c r="A2250" s="30" t="s">
        <v>4823</v>
      </c>
      <c r="B2250" s="31" t="s">
        <v>4824</v>
      </c>
      <c r="C2250" s="32" t="s">
        <v>143</v>
      </c>
      <c r="D2250" s="33">
        <v>104.12</v>
      </c>
      <c r="E2250" s="33">
        <v>27.92</v>
      </c>
      <c r="F2250" s="33">
        <v>132.04</v>
      </c>
      <c r="G2250" s="6">
        <v>15</v>
      </c>
    </row>
    <row r="2251" spans="1:7">
      <c r="A2251" s="30" t="s">
        <v>4825</v>
      </c>
      <c r="B2251" s="31" t="s">
        <v>4826</v>
      </c>
      <c r="C2251" s="32"/>
      <c r="D2251" s="33"/>
      <c r="E2251" s="33"/>
      <c r="F2251" s="33"/>
    </row>
    <row r="2252" spans="1:7" ht="30">
      <c r="A2252" s="30" t="s">
        <v>4827</v>
      </c>
      <c r="B2252" s="31" t="s">
        <v>4828</v>
      </c>
      <c r="C2252" s="32" t="s">
        <v>143</v>
      </c>
      <c r="D2252" s="33">
        <v>100.85</v>
      </c>
      <c r="E2252" s="33">
        <v>41.87</v>
      </c>
      <c r="F2252" s="33">
        <v>142.72</v>
      </c>
      <c r="G2252" s="6">
        <v>15</v>
      </c>
    </row>
    <row r="2253" spans="1:7" ht="30">
      <c r="A2253" s="30" t="s">
        <v>4829</v>
      </c>
      <c r="B2253" s="31" t="s">
        <v>4830</v>
      </c>
      <c r="C2253" s="32" t="s">
        <v>143</v>
      </c>
      <c r="D2253" s="33">
        <v>121</v>
      </c>
      <c r="E2253" s="33">
        <v>41.87</v>
      </c>
      <c r="F2253" s="33">
        <v>162.87</v>
      </c>
      <c r="G2253" s="6">
        <v>15</v>
      </c>
    </row>
    <row r="2254" spans="1:7" ht="30">
      <c r="A2254" s="30" t="s">
        <v>4831</v>
      </c>
      <c r="B2254" s="31" t="s">
        <v>4832</v>
      </c>
      <c r="C2254" s="32" t="s">
        <v>143</v>
      </c>
      <c r="D2254" s="33">
        <v>137.47999999999999</v>
      </c>
      <c r="E2254" s="33">
        <v>41.87</v>
      </c>
      <c r="F2254" s="33">
        <v>179.35</v>
      </c>
      <c r="G2254" s="6">
        <v>15</v>
      </c>
    </row>
    <row r="2255" spans="1:7" ht="30">
      <c r="A2255" s="30" t="s">
        <v>4833</v>
      </c>
      <c r="B2255" s="31" t="s">
        <v>4834</v>
      </c>
      <c r="C2255" s="32" t="s">
        <v>143</v>
      </c>
      <c r="D2255" s="33">
        <v>141.74</v>
      </c>
      <c r="E2255" s="33">
        <v>55.83</v>
      </c>
      <c r="F2255" s="33">
        <v>197.57</v>
      </c>
      <c r="G2255" s="6">
        <v>15</v>
      </c>
    </row>
    <row r="2256" spans="1:7" ht="30">
      <c r="A2256" s="30" t="s">
        <v>4835</v>
      </c>
      <c r="B2256" s="31" t="s">
        <v>4836</v>
      </c>
      <c r="C2256" s="32" t="s">
        <v>143</v>
      </c>
      <c r="D2256" s="33">
        <v>213.33</v>
      </c>
      <c r="E2256" s="33">
        <v>55.83</v>
      </c>
      <c r="F2256" s="33">
        <v>269.16000000000003</v>
      </c>
      <c r="G2256" s="6">
        <v>15</v>
      </c>
    </row>
    <row r="2257" spans="1:7" ht="30">
      <c r="A2257" s="30" t="s">
        <v>4837</v>
      </c>
      <c r="B2257" s="31" t="s">
        <v>4838</v>
      </c>
      <c r="C2257" s="32" t="s">
        <v>143</v>
      </c>
      <c r="D2257" s="33">
        <v>26.35</v>
      </c>
      <c r="E2257" s="33">
        <v>2.8</v>
      </c>
      <c r="F2257" s="33">
        <v>29.15</v>
      </c>
      <c r="G2257" s="6">
        <v>15</v>
      </c>
    </row>
    <row r="2258" spans="1:7" ht="30">
      <c r="A2258" s="30" t="s">
        <v>4839</v>
      </c>
      <c r="B2258" s="31" t="s">
        <v>4840</v>
      </c>
      <c r="C2258" s="32" t="s">
        <v>143</v>
      </c>
      <c r="D2258" s="33">
        <v>47.28</v>
      </c>
      <c r="E2258" s="33">
        <v>2.8</v>
      </c>
      <c r="F2258" s="33">
        <v>50.08</v>
      </c>
      <c r="G2258" s="6">
        <v>15</v>
      </c>
    </row>
    <row r="2259" spans="1:7" ht="30">
      <c r="A2259" s="30" t="s">
        <v>4841</v>
      </c>
      <c r="B2259" s="31" t="s">
        <v>4842</v>
      </c>
      <c r="C2259" s="32" t="s">
        <v>143</v>
      </c>
      <c r="D2259" s="33">
        <v>65.88</v>
      </c>
      <c r="E2259" s="33">
        <v>2.8</v>
      </c>
      <c r="F2259" s="33">
        <v>68.680000000000007</v>
      </c>
      <c r="G2259" s="6">
        <v>15</v>
      </c>
    </row>
    <row r="2260" spans="1:7" ht="30">
      <c r="A2260" s="30" t="s">
        <v>4843</v>
      </c>
      <c r="B2260" s="31" t="s">
        <v>4844</v>
      </c>
      <c r="C2260" s="32" t="s">
        <v>143</v>
      </c>
      <c r="D2260" s="33">
        <v>82.42</v>
      </c>
      <c r="E2260" s="33">
        <v>2.8</v>
      </c>
      <c r="F2260" s="33">
        <v>85.22</v>
      </c>
      <c r="G2260" s="6">
        <v>15</v>
      </c>
    </row>
    <row r="2261" spans="1:7" ht="30">
      <c r="A2261" s="30" t="s">
        <v>4845</v>
      </c>
      <c r="B2261" s="31" t="s">
        <v>4846</v>
      </c>
      <c r="C2261" s="32" t="s">
        <v>143</v>
      </c>
      <c r="D2261" s="33">
        <v>105.66</v>
      </c>
      <c r="E2261" s="33">
        <v>2.8</v>
      </c>
      <c r="F2261" s="33">
        <v>108.46</v>
      </c>
      <c r="G2261" s="6">
        <v>15</v>
      </c>
    </row>
    <row r="2262" spans="1:7" ht="30">
      <c r="A2262" s="30" t="s">
        <v>4847</v>
      </c>
      <c r="B2262" s="31" t="s">
        <v>4848</v>
      </c>
      <c r="C2262" s="32" t="s">
        <v>143</v>
      </c>
      <c r="D2262" s="33">
        <v>118.99</v>
      </c>
      <c r="E2262" s="33">
        <v>2.8</v>
      </c>
      <c r="F2262" s="33">
        <v>121.79</v>
      </c>
      <c r="G2262" s="6">
        <v>15</v>
      </c>
    </row>
    <row r="2263" spans="1:7" ht="30">
      <c r="A2263" s="30" t="s">
        <v>4849</v>
      </c>
      <c r="B2263" s="31" t="s">
        <v>4850</v>
      </c>
      <c r="C2263" s="32" t="s">
        <v>143</v>
      </c>
      <c r="D2263" s="33">
        <v>152.91</v>
      </c>
      <c r="E2263" s="33">
        <v>2.8</v>
      </c>
      <c r="F2263" s="33">
        <v>155.71</v>
      </c>
      <c r="G2263" s="6">
        <v>15</v>
      </c>
    </row>
    <row r="2264" spans="1:7">
      <c r="A2264" s="30" t="s">
        <v>4851</v>
      </c>
      <c r="B2264" s="31" t="s">
        <v>4852</v>
      </c>
      <c r="C2264" s="32"/>
      <c r="D2264" s="33"/>
      <c r="E2264" s="33"/>
      <c r="F2264" s="33"/>
    </row>
    <row r="2265" spans="1:7">
      <c r="A2265" s="30" t="s">
        <v>4853</v>
      </c>
      <c r="B2265" s="31" t="s">
        <v>4854</v>
      </c>
      <c r="C2265" s="32" t="s">
        <v>351</v>
      </c>
      <c r="D2265" s="33">
        <v>7.22</v>
      </c>
      <c r="E2265" s="33">
        <v>13.96</v>
      </c>
      <c r="F2265" s="33">
        <v>21.18</v>
      </c>
      <c r="G2265" s="6">
        <v>15</v>
      </c>
    </row>
    <row r="2266" spans="1:7">
      <c r="A2266" s="30" t="s">
        <v>4855</v>
      </c>
      <c r="B2266" s="31" t="s">
        <v>4856</v>
      </c>
      <c r="C2266" s="32" t="s">
        <v>351</v>
      </c>
      <c r="D2266" s="33">
        <v>10.75</v>
      </c>
      <c r="E2266" s="33">
        <v>13.96</v>
      </c>
      <c r="F2266" s="33">
        <v>24.71</v>
      </c>
      <c r="G2266" s="6">
        <v>15</v>
      </c>
    </row>
    <row r="2267" spans="1:7">
      <c r="A2267" s="30" t="s">
        <v>4857</v>
      </c>
      <c r="B2267" s="31" t="s">
        <v>4858</v>
      </c>
      <c r="C2267" s="32" t="s">
        <v>351</v>
      </c>
      <c r="D2267" s="33">
        <v>13.65</v>
      </c>
      <c r="E2267" s="33">
        <v>13.96</v>
      </c>
      <c r="F2267" s="33">
        <v>27.61</v>
      </c>
      <c r="G2267" s="6">
        <v>15</v>
      </c>
    </row>
    <row r="2268" spans="1:7">
      <c r="A2268" s="30" t="s">
        <v>4859</v>
      </c>
      <c r="B2268" s="31" t="s">
        <v>4860</v>
      </c>
      <c r="C2268" s="32" t="s">
        <v>351</v>
      </c>
      <c r="D2268" s="33">
        <v>15.98</v>
      </c>
      <c r="E2268" s="33">
        <v>13.96</v>
      </c>
      <c r="F2268" s="33">
        <v>29.94</v>
      </c>
      <c r="G2268" s="6">
        <v>15</v>
      </c>
    </row>
    <row r="2269" spans="1:7">
      <c r="A2269" s="30" t="s">
        <v>4861</v>
      </c>
      <c r="B2269" s="31" t="s">
        <v>4862</v>
      </c>
      <c r="C2269" s="32" t="s">
        <v>351</v>
      </c>
      <c r="D2269" s="33">
        <v>18.489999999999998</v>
      </c>
      <c r="E2269" s="33">
        <v>13.96</v>
      </c>
      <c r="F2269" s="33">
        <v>32.450000000000003</v>
      </c>
      <c r="G2269" s="6">
        <v>15</v>
      </c>
    </row>
    <row r="2270" spans="1:7">
      <c r="A2270" s="30" t="s">
        <v>4863</v>
      </c>
      <c r="B2270" s="31" t="s">
        <v>4864</v>
      </c>
      <c r="C2270" s="32" t="s">
        <v>351</v>
      </c>
      <c r="D2270" s="33">
        <v>22</v>
      </c>
      <c r="E2270" s="33">
        <v>13.96</v>
      </c>
      <c r="F2270" s="33">
        <v>35.96</v>
      </c>
      <c r="G2270" s="6">
        <v>15</v>
      </c>
    </row>
    <row r="2271" spans="1:7">
      <c r="A2271" s="30" t="s">
        <v>4865</v>
      </c>
      <c r="B2271" s="31" t="s">
        <v>4866</v>
      </c>
      <c r="C2271" s="32" t="s">
        <v>351</v>
      </c>
      <c r="D2271" s="33">
        <v>14.04</v>
      </c>
      <c r="E2271" s="33">
        <v>13.96</v>
      </c>
      <c r="F2271" s="33">
        <v>28</v>
      </c>
      <c r="G2271" s="6">
        <v>15</v>
      </c>
    </row>
    <row r="2272" spans="1:7">
      <c r="A2272" s="30" t="s">
        <v>4867</v>
      </c>
      <c r="B2272" s="31" t="s">
        <v>4868</v>
      </c>
      <c r="C2272" s="32" t="s">
        <v>351</v>
      </c>
      <c r="D2272" s="33">
        <v>15.89</v>
      </c>
      <c r="E2272" s="33">
        <v>13.96</v>
      </c>
      <c r="F2272" s="33">
        <v>29.85</v>
      </c>
      <c r="G2272" s="6">
        <v>15</v>
      </c>
    </row>
    <row r="2273" spans="1:7">
      <c r="A2273" s="30" t="s">
        <v>4869</v>
      </c>
      <c r="B2273" s="31" t="s">
        <v>4870</v>
      </c>
      <c r="C2273" s="32" t="s">
        <v>351</v>
      </c>
      <c r="D2273" s="33">
        <v>20.94</v>
      </c>
      <c r="E2273" s="33">
        <v>13.96</v>
      </c>
      <c r="F2273" s="33">
        <v>34.9</v>
      </c>
      <c r="G2273" s="6">
        <v>15</v>
      </c>
    </row>
    <row r="2274" spans="1:7">
      <c r="A2274" s="30" t="s">
        <v>4871</v>
      </c>
      <c r="B2274" s="31" t="s">
        <v>4872</v>
      </c>
      <c r="C2274" s="32" t="s">
        <v>351</v>
      </c>
      <c r="D2274" s="33">
        <v>21.99</v>
      </c>
      <c r="E2274" s="33">
        <v>13.96</v>
      </c>
      <c r="F2274" s="33">
        <v>35.950000000000003</v>
      </c>
      <c r="G2274" s="6">
        <v>15</v>
      </c>
    </row>
    <row r="2275" spans="1:7">
      <c r="A2275" s="30" t="s">
        <v>4873</v>
      </c>
      <c r="B2275" s="31" t="s">
        <v>4874</v>
      </c>
      <c r="C2275" s="32" t="s">
        <v>351</v>
      </c>
      <c r="D2275" s="33">
        <v>25.7</v>
      </c>
      <c r="E2275" s="33">
        <v>13.96</v>
      </c>
      <c r="F2275" s="33">
        <v>39.659999999999997</v>
      </c>
      <c r="G2275" s="6">
        <v>15</v>
      </c>
    </row>
    <row r="2276" spans="1:7">
      <c r="A2276" s="30" t="s">
        <v>4875</v>
      </c>
      <c r="B2276" s="31" t="s">
        <v>4876</v>
      </c>
      <c r="C2276" s="32" t="s">
        <v>351</v>
      </c>
      <c r="D2276" s="33">
        <v>28.11</v>
      </c>
      <c r="E2276" s="33">
        <v>13.96</v>
      </c>
      <c r="F2276" s="33">
        <v>42.07</v>
      </c>
      <c r="G2276" s="6">
        <v>15</v>
      </c>
    </row>
    <row r="2277" spans="1:7">
      <c r="A2277" s="30" t="s">
        <v>4877</v>
      </c>
      <c r="B2277" s="31" t="s">
        <v>4878</v>
      </c>
      <c r="C2277" s="32" t="s">
        <v>351</v>
      </c>
      <c r="D2277" s="33">
        <v>15.08</v>
      </c>
      <c r="E2277" s="33">
        <v>13.96</v>
      </c>
      <c r="F2277" s="33">
        <v>29.04</v>
      </c>
      <c r="G2277" s="6">
        <v>15</v>
      </c>
    </row>
    <row r="2278" spans="1:7">
      <c r="A2278" s="30" t="s">
        <v>4879</v>
      </c>
      <c r="B2278" s="31" t="s">
        <v>4880</v>
      </c>
      <c r="C2278" s="32" t="s">
        <v>351</v>
      </c>
      <c r="D2278" s="33">
        <v>16.02</v>
      </c>
      <c r="E2278" s="33">
        <v>13.96</v>
      </c>
      <c r="F2278" s="33">
        <v>29.98</v>
      </c>
      <c r="G2278" s="6">
        <v>15</v>
      </c>
    </row>
    <row r="2279" spans="1:7">
      <c r="A2279" s="30" t="s">
        <v>4881</v>
      </c>
      <c r="B2279" s="31" t="s">
        <v>4882</v>
      </c>
      <c r="C2279" s="32" t="s">
        <v>351</v>
      </c>
      <c r="D2279" s="33">
        <v>21.31</v>
      </c>
      <c r="E2279" s="33">
        <v>13.96</v>
      </c>
      <c r="F2279" s="33">
        <v>35.270000000000003</v>
      </c>
      <c r="G2279" s="6">
        <v>15</v>
      </c>
    </row>
    <row r="2280" spans="1:7">
      <c r="A2280" s="30" t="s">
        <v>4883</v>
      </c>
      <c r="B2280" s="31" t="s">
        <v>4884</v>
      </c>
      <c r="C2280" s="32" t="s">
        <v>351</v>
      </c>
      <c r="D2280" s="33">
        <v>25.56</v>
      </c>
      <c r="E2280" s="33">
        <v>13.96</v>
      </c>
      <c r="F2280" s="33">
        <v>39.520000000000003</v>
      </c>
      <c r="G2280" s="6">
        <v>15</v>
      </c>
    </row>
    <row r="2281" spans="1:7">
      <c r="A2281" s="30" t="s">
        <v>4885</v>
      </c>
      <c r="B2281" s="31" t="s">
        <v>4886</v>
      </c>
      <c r="C2281" s="32" t="s">
        <v>351</v>
      </c>
      <c r="D2281" s="33">
        <v>28.23</v>
      </c>
      <c r="E2281" s="33">
        <v>19.54</v>
      </c>
      <c r="F2281" s="33">
        <v>47.77</v>
      </c>
      <c r="G2281" s="6">
        <v>15</v>
      </c>
    </row>
    <row r="2282" spans="1:7">
      <c r="A2282" s="30" t="s">
        <v>4887</v>
      </c>
      <c r="B2282" s="31" t="s">
        <v>4888</v>
      </c>
      <c r="C2282" s="32" t="s">
        <v>351</v>
      </c>
      <c r="D2282" s="33">
        <v>31.05</v>
      </c>
      <c r="E2282" s="33">
        <v>19.54</v>
      </c>
      <c r="F2282" s="33">
        <v>50.59</v>
      </c>
      <c r="G2282" s="6">
        <v>15</v>
      </c>
    </row>
    <row r="2283" spans="1:7">
      <c r="A2283" s="30" t="s">
        <v>4889</v>
      </c>
      <c r="B2283" s="31" t="s">
        <v>4890</v>
      </c>
      <c r="C2283" s="32" t="s">
        <v>351</v>
      </c>
      <c r="D2283" s="33">
        <v>50.1</v>
      </c>
      <c r="E2283" s="33">
        <v>19.54</v>
      </c>
      <c r="F2283" s="33">
        <v>69.64</v>
      </c>
      <c r="G2283" s="6">
        <v>15</v>
      </c>
    </row>
    <row r="2284" spans="1:7">
      <c r="A2284" s="30" t="s">
        <v>4891</v>
      </c>
      <c r="B2284" s="31" t="s">
        <v>4892</v>
      </c>
      <c r="C2284" s="32"/>
      <c r="D2284" s="33"/>
      <c r="E2284" s="33"/>
      <c r="F2284" s="33"/>
    </row>
    <row r="2285" spans="1:7">
      <c r="A2285" s="30" t="s">
        <v>4893</v>
      </c>
      <c r="B2285" s="31" t="s">
        <v>4894</v>
      </c>
      <c r="C2285" s="32"/>
      <c r="D2285" s="33"/>
      <c r="E2285" s="33"/>
      <c r="F2285" s="33"/>
    </row>
    <row r="2286" spans="1:7" ht="30">
      <c r="A2286" s="30" t="s">
        <v>4895</v>
      </c>
      <c r="B2286" s="31" t="s">
        <v>4896</v>
      </c>
      <c r="C2286" s="32" t="s">
        <v>143</v>
      </c>
      <c r="D2286" s="33">
        <v>1.69</v>
      </c>
      <c r="E2286" s="33">
        <v>2.23</v>
      </c>
      <c r="F2286" s="33">
        <v>3.92</v>
      </c>
      <c r="G2286" s="6">
        <v>15</v>
      </c>
    </row>
    <row r="2287" spans="1:7" ht="30">
      <c r="A2287" s="30" t="s">
        <v>4897</v>
      </c>
      <c r="B2287" s="31" t="s">
        <v>4898</v>
      </c>
      <c r="C2287" s="32" t="s">
        <v>143</v>
      </c>
      <c r="D2287" s="33">
        <v>2.5099999999999998</v>
      </c>
      <c r="E2287" s="33">
        <v>2.23</v>
      </c>
      <c r="F2287" s="33">
        <v>4.74</v>
      </c>
      <c r="G2287" s="6">
        <v>15</v>
      </c>
    </row>
    <row r="2288" spans="1:7" ht="30">
      <c r="A2288" s="30" t="s">
        <v>4899</v>
      </c>
      <c r="B2288" s="31" t="s">
        <v>4900</v>
      </c>
      <c r="C2288" s="32" t="s">
        <v>143</v>
      </c>
      <c r="D2288" s="33">
        <v>4.07</v>
      </c>
      <c r="E2288" s="33">
        <v>3.35</v>
      </c>
      <c r="F2288" s="33">
        <v>7.42</v>
      </c>
      <c r="G2288" s="6">
        <v>15</v>
      </c>
    </row>
    <row r="2289" spans="1:7" ht="30">
      <c r="A2289" s="30" t="s">
        <v>4901</v>
      </c>
      <c r="B2289" s="31" t="s">
        <v>4902</v>
      </c>
      <c r="C2289" s="32" t="s">
        <v>143</v>
      </c>
      <c r="D2289" s="33">
        <v>6.11</v>
      </c>
      <c r="E2289" s="33">
        <v>3.91</v>
      </c>
      <c r="F2289" s="33">
        <v>10.02</v>
      </c>
      <c r="G2289" s="6">
        <v>15</v>
      </c>
    </row>
    <row r="2290" spans="1:7" ht="30">
      <c r="A2290" s="30" t="s">
        <v>4903</v>
      </c>
      <c r="B2290" s="31" t="s">
        <v>4904</v>
      </c>
      <c r="C2290" s="32" t="s">
        <v>143</v>
      </c>
      <c r="D2290" s="33">
        <v>9.99</v>
      </c>
      <c r="E2290" s="33">
        <v>4.47</v>
      </c>
      <c r="F2290" s="33">
        <v>14.46</v>
      </c>
      <c r="G2290" s="6">
        <v>15</v>
      </c>
    </row>
    <row r="2291" spans="1:7">
      <c r="A2291" s="30" t="s">
        <v>4905</v>
      </c>
      <c r="B2291" s="31" t="s">
        <v>4906</v>
      </c>
      <c r="C2291" s="32"/>
      <c r="D2291" s="33"/>
      <c r="E2291" s="33"/>
      <c r="F2291" s="33"/>
    </row>
    <row r="2292" spans="1:7" ht="30">
      <c r="A2292" s="30" t="s">
        <v>4907</v>
      </c>
      <c r="B2292" s="31" t="s">
        <v>4908</v>
      </c>
      <c r="C2292" s="32" t="s">
        <v>143</v>
      </c>
      <c r="D2292" s="33">
        <v>1.2</v>
      </c>
      <c r="E2292" s="33">
        <v>2.23</v>
      </c>
      <c r="F2292" s="33">
        <v>3.43</v>
      </c>
      <c r="G2292" s="6">
        <v>15</v>
      </c>
    </row>
    <row r="2293" spans="1:7" ht="30">
      <c r="A2293" s="30" t="s">
        <v>4909</v>
      </c>
      <c r="B2293" s="31" t="s">
        <v>4910</v>
      </c>
      <c r="C2293" s="32" t="s">
        <v>143</v>
      </c>
      <c r="D2293" s="33">
        <v>2.0299999999999998</v>
      </c>
      <c r="E2293" s="33">
        <v>2.8</v>
      </c>
      <c r="F2293" s="33">
        <v>4.83</v>
      </c>
      <c r="G2293" s="6">
        <v>15</v>
      </c>
    </row>
    <row r="2294" spans="1:7" ht="30">
      <c r="A2294" s="30" t="s">
        <v>4911</v>
      </c>
      <c r="B2294" s="31" t="s">
        <v>4912</v>
      </c>
      <c r="C2294" s="32" t="s">
        <v>143</v>
      </c>
      <c r="D2294" s="33">
        <v>2.89</v>
      </c>
      <c r="E2294" s="33">
        <v>3.35</v>
      </c>
      <c r="F2294" s="33">
        <v>6.24</v>
      </c>
      <c r="G2294" s="6">
        <v>15</v>
      </c>
    </row>
    <row r="2295" spans="1:7" ht="30">
      <c r="A2295" s="30" t="s">
        <v>4913</v>
      </c>
      <c r="B2295" s="31" t="s">
        <v>4914</v>
      </c>
      <c r="C2295" s="32" t="s">
        <v>143</v>
      </c>
      <c r="D2295" s="33">
        <v>4.18</v>
      </c>
      <c r="E2295" s="33">
        <v>3.91</v>
      </c>
      <c r="F2295" s="33">
        <v>8.09</v>
      </c>
      <c r="G2295" s="6">
        <v>15</v>
      </c>
    </row>
    <row r="2296" spans="1:7" ht="30">
      <c r="A2296" s="30" t="s">
        <v>4915</v>
      </c>
      <c r="B2296" s="31" t="s">
        <v>4916</v>
      </c>
      <c r="C2296" s="32" t="s">
        <v>143</v>
      </c>
      <c r="D2296" s="33">
        <v>7.68</v>
      </c>
      <c r="E2296" s="33">
        <v>4.47</v>
      </c>
      <c r="F2296" s="33">
        <v>12.15</v>
      </c>
      <c r="G2296" s="6">
        <v>15</v>
      </c>
    </row>
    <row r="2297" spans="1:7">
      <c r="A2297" s="30" t="s">
        <v>4917</v>
      </c>
      <c r="B2297" s="31" t="s">
        <v>4918</v>
      </c>
      <c r="C2297" s="32"/>
      <c r="D2297" s="33"/>
      <c r="E2297" s="33"/>
      <c r="F2297" s="33"/>
    </row>
    <row r="2298" spans="1:7">
      <c r="A2298" s="30" t="s">
        <v>4919</v>
      </c>
      <c r="B2298" s="31" t="s">
        <v>4920</v>
      </c>
      <c r="C2298" s="32" t="s">
        <v>143</v>
      </c>
      <c r="D2298" s="33">
        <v>10.41</v>
      </c>
      <c r="E2298" s="33">
        <v>2.8</v>
      </c>
      <c r="F2298" s="33">
        <v>13.21</v>
      </c>
      <c r="G2298" s="6">
        <v>15</v>
      </c>
    </row>
    <row r="2299" spans="1:7">
      <c r="A2299" s="30" t="s">
        <v>4921</v>
      </c>
      <c r="B2299" s="31" t="s">
        <v>4922</v>
      </c>
      <c r="C2299" s="32" t="s">
        <v>143</v>
      </c>
      <c r="D2299" s="33">
        <v>16.05</v>
      </c>
      <c r="E2299" s="33">
        <v>2.8</v>
      </c>
      <c r="F2299" s="33">
        <v>18.850000000000001</v>
      </c>
      <c r="G2299" s="6">
        <v>15</v>
      </c>
    </row>
    <row r="2300" spans="1:7">
      <c r="A2300" s="30" t="s">
        <v>4923</v>
      </c>
      <c r="B2300" s="31" t="s">
        <v>4924</v>
      </c>
      <c r="C2300" s="32" t="s">
        <v>143</v>
      </c>
      <c r="D2300" s="33">
        <v>24.91</v>
      </c>
      <c r="E2300" s="33">
        <v>5.58</v>
      </c>
      <c r="F2300" s="33">
        <v>30.49</v>
      </c>
      <c r="G2300" s="6">
        <v>15</v>
      </c>
    </row>
    <row r="2301" spans="1:7">
      <c r="A2301" s="30" t="s">
        <v>4925</v>
      </c>
      <c r="B2301" s="31" t="s">
        <v>4926</v>
      </c>
      <c r="C2301" s="32" t="s">
        <v>143</v>
      </c>
      <c r="D2301" s="33">
        <v>35.299999999999997</v>
      </c>
      <c r="E2301" s="33">
        <v>8.3800000000000008</v>
      </c>
      <c r="F2301" s="33">
        <v>43.68</v>
      </c>
      <c r="G2301" s="6">
        <v>15</v>
      </c>
    </row>
    <row r="2302" spans="1:7">
      <c r="A2302" s="30" t="s">
        <v>4927</v>
      </c>
      <c r="B2302" s="31" t="s">
        <v>4928</v>
      </c>
      <c r="C2302" s="32" t="s">
        <v>143</v>
      </c>
      <c r="D2302" s="33">
        <v>48.85</v>
      </c>
      <c r="E2302" s="33">
        <v>11.16</v>
      </c>
      <c r="F2302" s="33">
        <v>60.01</v>
      </c>
      <c r="G2302" s="6">
        <v>15</v>
      </c>
    </row>
    <row r="2303" spans="1:7">
      <c r="A2303" s="30" t="s">
        <v>4929</v>
      </c>
      <c r="B2303" s="31" t="s">
        <v>4930</v>
      </c>
      <c r="C2303" s="32" t="s">
        <v>143</v>
      </c>
      <c r="D2303" s="33">
        <v>68.42</v>
      </c>
      <c r="E2303" s="33">
        <v>13.96</v>
      </c>
      <c r="F2303" s="33">
        <v>82.38</v>
      </c>
      <c r="G2303" s="6">
        <v>15</v>
      </c>
    </row>
    <row r="2304" spans="1:7">
      <c r="A2304" s="30" t="s">
        <v>4931</v>
      </c>
      <c r="B2304" s="31" t="s">
        <v>4932</v>
      </c>
      <c r="C2304" s="32" t="s">
        <v>143</v>
      </c>
      <c r="D2304" s="33">
        <v>97.05</v>
      </c>
      <c r="E2304" s="33">
        <v>16.75</v>
      </c>
      <c r="F2304" s="33">
        <v>113.8</v>
      </c>
      <c r="G2304" s="6">
        <v>15</v>
      </c>
    </row>
    <row r="2305" spans="1:7">
      <c r="A2305" s="30" t="s">
        <v>4933</v>
      </c>
      <c r="B2305" s="31" t="s">
        <v>4934</v>
      </c>
      <c r="C2305" s="32" t="s">
        <v>143</v>
      </c>
      <c r="D2305" s="33">
        <v>205.46</v>
      </c>
      <c r="E2305" s="33">
        <v>25.12</v>
      </c>
      <c r="F2305" s="33">
        <v>230.58</v>
      </c>
      <c r="G2305" s="6">
        <v>15</v>
      </c>
    </row>
    <row r="2306" spans="1:7">
      <c r="A2306" s="30" t="s">
        <v>4935</v>
      </c>
      <c r="B2306" s="31" t="s">
        <v>4936</v>
      </c>
      <c r="C2306" s="32"/>
      <c r="D2306" s="33"/>
      <c r="E2306" s="33"/>
      <c r="F2306" s="33"/>
    </row>
    <row r="2307" spans="1:7" ht="30">
      <c r="A2307" s="30" t="s">
        <v>4937</v>
      </c>
      <c r="B2307" s="31" t="s">
        <v>4938</v>
      </c>
      <c r="C2307" s="32" t="s">
        <v>143</v>
      </c>
      <c r="D2307" s="33">
        <v>205.85</v>
      </c>
      <c r="E2307" s="33">
        <v>50.63</v>
      </c>
      <c r="F2307" s="33">
        <v>256.48</v>
      </c>
      <c r="G2307" s="6">
        <v>15</v>
      </c>
    </row>
    <row r="2308" spans="1:7" ht="30">
      <c r="A2308" s="30" t="s">
        <v>4939</v>
      </c>
      <c r="B2308" s="31" t="s">
        <v>4940</v>
      </c>
      <c r="C2308" s="32"/>
      <c r="D2308" s="33"/>
      <c r="E2308" s="33"/>
      <c r="F2308" s="33"/>
    </row>
    <row r="2309" spans="1:7" ht="30">
      <c r="A2309" s="30" t="s">
        <v>4941</v>
      </c>
      <c r="B2309" s="31" t="s">
        <v>4942</v>
      </c>
      <c r="C2309" s="32" t="s">
        <v>143</v>
      </c>
      <c r="D2309" s="33">
        <v>57.39</v>
      </c>
      <c r="E2309" s="33">
        <v>30.38</v>
      </c>
      <c r="F2309" s="33">
        <v>87.77</v>
      </c>
      <c r="G2309" s="6">
        <v>15</v>
      </c>
    </row>
    <row r="2310" spans="1:7" ht="30">
      <c r="A2310" s="30" t="s">
        <v>4943</v>
      </c>
      <c r="B2310" s="31" t="s">
        <v>4944</v>
      </c>
      <c r="C2310" s="32" t="s">
        <v>143</v>
      </c>
      <c r="D2310" s="33">
        <v>72.489999999999995</v>
      </c>
      <c r="E2310" s="33">
        <v>36.57</v>
      </c>
      <c r="F2310" s="33">
        <v>109.06</v>
      </c>
      <c r="G2310" s="6">
        <v>15</v>
      </c>
    </row>
    <row r="2311" spans="1:7" ht="30">
      <c r="A2311" s="30" t="s">
        <v>4945</v>
      </c>
      <c r="B2311" s="31" t="s">
        <v>4946</v>
      </c>
      <c r="C2311" s="32" t="s">
        <v>143</v>
      </c>
      <c r="D2311" s="33">
        <v>88.69</v>
      </c>
      <c r="E2311" s="33">
        <v>50.63</v>
      </c>
      <c r="F2311" s="33">
        <v>139.32</v>
      </c>
      <c r="G2311" s="6">
        <v>15</v>
      </c>
    </row>
    <row r="2312" spans="1:7" ht="30">
      <c r="A2312" s="30" t="s">
        <v>4947</v>
      </c>
      <c r="B2312" s="31" t="s">
        <v>4948</v>
      </c>
      <c r="C2312" s="32" t="s">
        <v>143</v>
      </c>
      <c r="D2312" s="33">
        <v>164.21</v>
      </c>
      <c r="E2312" s="33">
        <v>60.75</v>
      </c>
      <c r="F2312" s="33">
        <v>224.96</v>
      </c>
      <c r="G2312" s="6">
        <v>15</v>
      </c>
    </row>
    <row r="2313" spans="1:7">
      <c r="A2313" s="30" t="s">
        <v>4949</v>
      </c>
      <c r="B2313" s="31" t="s">
        <v>4950</v>
      </c>
      <c r="C2313" s="32"/>
      <c r="D2313" s="33"/>
      <c r="E2313" s="33"/>
      <c r="F2313" s="33"/>
    </row>
    <row r="2314" spans="1:7">
      <c r="A2314" s="30" t="s">
        <v>4951</v>
      </c>
      <c r="B2314" s="31" t="s">
        <v>4952</v>
      </c>
      <c r="C2314" s="32" t="s">
        <v>351</v>
      </c>
      <c r="D2314" s="33">
        <v>11.98</v>
      </c>
      <c r="E2314" s="33">
        <v>5.58</v>
      </c>
      <c r="F2314" s="33">
        <v>17.559999999999999</v>
      </c>
      <c r="G2314" s="6">
        <v>15</v>
      </c>
    </row>
    <row r="2315" spans="1:7">
      <c r="A2315" s="30" t="s">
        <v>4953</v>
      </c>
      <c r="B2315" s="31" t="s">
        <v>4954</v>
      </c>
      <c r="C2315" s="32" t="s">
        <v>351</v>
      </c>
      <c r="D2315" s="33">
        <v>9.39</v>
      </c>
      <c r="E2315" s="33">
        <v>5.58</v>
      </c>
      <c r="F2315" s="33">
        <v>14.97</v>
      </c>
      <c r="G2315" s="6">
        <v>15</v>
      </c>
    </row>
    <row r="2316" spans="1:7">
      <c r="A2316" s="30" t="s">
        <v>4955</v>
      </c>
      <c r="B2316" s="31" t="s">
        <v>4956</v>
      </c>
      <c r="C2316" s="32" t="s">
        <v>351</v>
      </c>
      <c r="D2316" s="33">
        <v>9.32</v>
      </c>
      <c r="E2316" s="33">
        <v>5.58</v>
      </c>
      <c r="F2316" s="33">
        <v>14.9</v>
      </c>
      <c r="G2316" s="6">
        <v>15</v>
      </c>
    </row>
    <row r="2317" spans="1:7">
      <c r="A2317" s="30" t="s">
        <v>4957</v>
      </c>
      <c r="B2317" s="31" t="s">
        <v>4958</v>
      </c>
      <c r="C2317" s="32" t="s">
        <v>351</v>
      </c>
      <c r="D2317" s="33">
        <v>11.22</v>
      </c>
      <c r="E2317" s="33">
        <v>5.58</v>
      </c>
      <c r="F2317" s="33">
        <v>16.8</v>
      </c>
      <c r="G2317" s="6">
        <v>15</v>
      </c>
    </row>
    <row r="2318" spans="1:7">
      <c r="A2318" s="30" t="s">
        <v>4959</v>
      </c>
      <c r="B2318" s="31" t="s">
        <v>4960</v>
      </c>
      <c r="C2318" s="32" t="s">
        <v>351</v>
      </c>
      <c r="D2318" s="33">
        <v>13.13</v>
      </c>
      <c r="E2318" s="33">
        <v>5.58</v>
      </c>
      <c r="F2318" s="33">
        <v>18.71</v>
      </c>
      <c r="G2318" s="6">
        <v>15</v>
      </c>
    </row>
    <row r="2319" spans="1:7">
      <c r="A2319" s="30" t="s">
        <v>4961</v>
      </c>
      <c r="B2319" s="31" t="s">
        <v>4962</v>
      </c>
      <c r="C2319" s="32" t="s">
        <v>351</v>
      </c>
      <c r="D2319" s="33">
        <v>13.59</v>
      </c>
      <c r="E2319" s="33">
        <v>5.58</v>
      </c>
      <c r="F2319" s="33">
        <v>19.170000000000002</v>
      </c>
      <c r="G2319" s="6">
        <v>15</v>
      </c>
    </row>
    <row r="2320" spans="1:7">
      <c r="A2320" s="30" t="s">
        <v>4963</v>
      </c>
      <c r="B2320" s="31" t="s">
        <v>4964</v>
      </c>
      <c r="C2320" s="32" t="s">
        <v>351</v>
      </c>
      <c r="D2320" s="33">
        <v>16.059999999999999</v>
      </c>
      <c r="E2320" s="33">
        <v>5.58</v>
      </c>
      <c r="F2320" s="33">
        <v>21.64</v>
      </c>
      <c r="G2320" s="6">
        <v>15</v>
      </c>
    </row>
    <row r="2321" spans="1:7">
      <c r="A2321" s="30" t="s">
        <v>4965</v>
      </c>
      <c r="B2321" s="31" t="s">
        <v>4966</v>
      </c>
      <c r="C2321" s="32" t="s">
        <v>351</v>
      </c>
      <c r="D2321" s="33">
        <v>18.43</v>
      </c>
      <c r="E2321" s="33">
        <v>5.58</v>
      </c>
      <c r="F2321" s="33">
        <v>24.01</v>
      </c>
      <c r="G2321" s="6">
        <v>15</v>
      </c>
    </row>
    <row r="2322" spans="1:7">
      <c r="A2322" s="30" t="s">
        <v>4967</v>
      </c>
      <c r="B2322" s="31" t="s">
        <v>4968</v>
      </c>
      <c r="C2322" s="32"/>
      <c r="D2322" s="33"/>
      <c r="E2322" s="33"/>
      <c r="F2322" s="33"/>
    </row>
    <row r="2323" spans="1:7">
      <c r="A2323" s="30" t="s">
        <v>4969</v>
      </c>
      <c r="B2323" s="31" t="s">
        <v>4970</v>
      </c>
      <c r="C2323" s="32" t="s">
        <v>351</v>
      </c>
      <c r="D2323" s="33">
        <v>0.94</v>
      </c>
      <c r="E2323" s="33">
        <v>4.47</v>
      </c>
      <c r="F2323" s="33">
        <v>5.41</v>
      </c>
      <c r="G2323" s="6">
        <v>15</v>
      </c>
    </row>
    <row r="2324" spans="1:7">
      <c r="A2324" s="30" t="s">
        <v>4971</v>
      </c>
      <c r="B2324" s="31" t="s">
        <v>4972</v>
      </c>
      <c r="C2324" s="32" t="s">
        <v>351</v>
      </c>
      <c r="D2324" s="33">
        <v>7.87</v>
      </c>
      <c r="E2324" s="33">
        <v>8.3800000000000008</v>
      </c>
      <c r="F2324" s="33">
        <v>16.25</v>
      </c>
      <c r="G2324" s="6">
        <v>15</v>
      </c>
    </row>
    <row r="2325" spans="1:7">
      <c r="A2325" s="30" t="s">
        <v>4973</v>
      </c>
      <c r="B2325" s="31" t="s">
        <v>4974</v>
      </c>
      <c r="C2325" s="32" t="s">
        <v>351</v>
      </c>
      <c r="D2325" s="33">
        <v>10.210000000000001</v>
      </c>
      <c r="E2325" s="33">
        <v>8.3800000000000008</v>
      </c>
      <c r="F2325" s="33">
        <v>18.59</v>
      </c>
      <c r="G2325" s="6">
        <v>15</v>
      </c>
    </row>
    <row r="2326" spans="1:7">
      <c r="A2326" s="30" t="s">
        <v>4975</v>
      </c>
      <c r="B2326" s="31" t="s">
        <v>4976</v>
      </c>
      <c r="C2326" s="32" t="s">
        <v>351</v>
      </c>
      <c r="D2326" s="33">
        <v>9.52</v>
      </c>
      <c r="E2326" s="33">
        <v>8.3800000000000008</v>
      </c>
      <c r="F2326" s="33">
        <v>17.899999999999999</v>
      </c>
      <c r="G2326" s="6">
        <v>15</v>
      </c>
    </row>
    <row r="2327" spans="1:7">
      <c r="A2327" s="30" t="s">
        <v>4977</v>
      </c>
      <c r="B2327" s="31" t="s">
        <v>4978</v>
      </c>
      <c r="C2327" s="32" t="s">
        <v>351</v>
      </c>
      <c r="D2327" s="33">
        <v>10.52</v>
      </c>
      <c r="E2327" s="33">
        <v>8.3800000000000008</v>
      </c>
      <c r="F2327" s="33">
        <v>18.899999999999999</v>
      </c>
      <c r="G2327" s="6">
        <v>15</v>
      </c>
    </row>
    <row r="2328" spans="1:7">
      <c r="A2328" s="30" t="s">
        <v>4979</v>
      </c>
      <c r="B2328" s="31" t="s">
        <v>4980</v>
      </c>
      <c r="C2328" s="32" t="s">
        <v>351</v>
      </c>
      <c r="D2328" s="33">
        <v>16.989999999999998</v>
      </c>
      <c r="E2328" s="33">
        <v>8.3800000000000008</v>
      </c>
      <c r="F2328" s="33">
        <v>25.37</v>
      </c>
      <c r="G2328" s="6">
        <v>15</v>
      </c>
    </row>
    <row r="2329" spans="1:7">
      <c r="A2329" s="30" t="s">
        <v>4981</v>
      </c>
      <c r="B2329" s="31" t="s">
        <v>4982</v>
      </c>
      <c r="C2329" s="32" t="s">
        <v>351</v>
      </c>
      <c r="D2329" s="33">
        <v>17.09</v>
      </c>
      <c r="E2329" s="33">
        <v>8.3800000000000008</v>
      </c>
      <c r="F2329" s="33">
        <v>25.47</v>
      </c>
      <c r="G2329" s="6">
        <v>15</v>
      </c>
    </row>
    <row r="2330" spans="1:7">
      <c r="A2330" s="30" t="s">
        <v>4983</v>
      </c>
      <c r="B2330" s="31" t="s">
        <v>4984</v>
      </c>
      <c r="C2330" s="32" t="s">
        <v>351</v>
      </c>
      <c r="D2330" s="33">
        <v>23.45</v>
      </c>
      <c r="E2330" s="33">
        <v>8.3800000000000008</v>
      </c>
      <c r="F2330" s="33">
        <v>31.83</v>
      </c>
      <c r="G2330" s="6">
        <v>15</v>
      </c>
    </row>
    <row r="2331" spans="1:7">
      <c r="A2331" s="30" t="s">
        <v>4985</v>
      </c>
      <c r="B2331" s="31" t="s">
        <v>4986</v>
      </c>
      <c r="C2331" s="32" t="s">
        <v>351</v>
      </c>
      <c r="D2331" s="33">
        <v>34.200000000000003</v>
      </c>
      <c r="E2331" s="33">
        <v>11.16</v>
      </c>
      <c r="F2331" s="33">
        <v>45.36</v>
      </c>
      <c r="G2331" s="6">
        <v>15</v>
      </c>
    </row>
    <row r="2332" spans="1:7">
      <c r="A2332" s="30" t="s">
        <v>4987</v>
      </c>
      <c r="B2332" s="31" t="s">
        <v>4988</v>
      </c>
      <c r="C2332" s="32" t="s">
        <v>351</v>
      </c>
      <c r="D2332" s="33">
        <v>35.28</v>
      </c>
      <c r="E2332" s="33">
        <v>11.16</v>
      </c>
      <c r="F2332" s="33">
        <v>46.44</v>
      </c>
      <c r="G2332" s="6">
        <v>15</v>
      </c>
    </row>
    <row r="2333" spans="1:7">
      <c r="A2333" s="30" t="s">
        <v>4989</v>
      </c>
      <c r="B2333" s="31" t="s">
        <v>4990</v>
      </c>
      <c r="C2333" s="32" t="s">
        <v>351</v>
      </c>
      <c r="D2333" s="33">
        <v>41.22</v>
      </c>
      <c r="E2333" s="33">
        <v>11.16</v>
      </c>
      <c r="F2333" s="33">
        <v>52.38</v>
      </c>
      <c r="G2333" s="6">
        <v>15</v>
      </c>
    </row>
    <row r="2334" spans="1:7">
      <c r="A2334" s="30" t="s">
        <v>4991</v>
      </c>
      <c r="B2334" s="31" t="s">
        <v>4992</v>
      </c>
      <c r="C2334" s="32" t="s">
        <v>351</v>
      </c>
      <c r="D2334" s="33">
        <v>49.14</v>
      </c>
      <c r="E2334" s="33">
        <v>11.16</v>
      </c>
      <c r="F2334" s="33">
        <v>60.3</v>
      </c>
      <c r="G2334" s="6">
        <v>15</v>
      </c>
    </row>
    <row r="2335" spans="1:7">
      <c r="A2335" s="30" t="s">
        <v>4993</v>
      </c>
      <c r="B2335" s="31" t="s">
        <v>4994</v>
      </c>
      <c r="C2335" s="32"/>
      <c r="D2335" s="33"/>
      <c r="E2335" s="33"/>
      <c r="F2335" s="33"/>
    </row>
    <row r="2336" spans="1:7" ht="30">
      <c r="A2336" s="30" t="s">
        <v>4995</v>
      </c>
      <c r="B2336" s="31" t="s">
        <v>4996</v>
      </c>
      <c r="C2336" s="32" t="s">
        <v>143</v>
      </c>
      <c r="D2336" s="33">
        <v>5.81</v>
      </c>
      <c r="E2336" s="33">
        <v>8.3800000000000008</v>
      </c>
      <c r="F2336" s="33">
        <v>14.19</v>
      </c>
      <c r="G2336" s="6">
        <v>15</v>
      </c>
    </row>
    <row r="2337" spans="1:7" ht="30">
      <c r="A2337" s="30" t="s">
        <v>4997</v>
      </c>
      <c r="B2337" s="31" t="s">
        <v>4998</v>
      </c>
      <c r="C2337" s="32" t="s">
        <v>143</v>
      </c>
      <c r="D2337" s="33">
        <v>11.53</v>
      </c>
      <c r="E2337" s="33">
        <v>8.3800000000000008</v>
      </c>
      <c r="F2337" s="33">
        <v>19.91</v>
      </c>
      <c r="G2337" s="6">
        <v>15</v>
      </c>
    </row>
    <row r="2338" spans="1:7" ht="30">
      <c r="A2338" s="30" t="s">
        <v>4999</v>
      </c>
      <c r="B2338" s="31" t="s">
        <v>5000</v>
      </c>
      <c r="C2338" s="32" t="s">
        <v>143</v>
      </c>
      <c r="D2338" s="33">
        <v>28.65</v>
      </c>
      <c r="E2338" s="33">
        <v>8.3800000000000008</v>
      </c>
      <c r="F2338" s="33">
        <v>37.03</v>
      </c>
      <c r="G2338" s="6">
        <v>15</v>
      </c>
    </row>
    <row r="2339" spans="1:7" ht="30">
      <c r="A2339" s="30" t="s">
        <v>5001</v>
      </c>
      <c r="B2339" s="31" t="s">
        <v>5002</v>
      </c>
      <c r="C2339" s="32" t="s">
        <v>143</v>
      </c>
      <c r="D2339" s="33">
        <v>0.81</v>
      </c>
      <c r="E2339" s="33">
        <v>4.47</v>
      </c>
      <c r="F2339" s="33">
        <v>5.28</v>
      </c>
      <c r="G2339" s="6">
        <v>15</v>
      </c>
    </row>
    <row r="2340" spans="1:7">
      <c r="A2340" s="30" t="s">
        <v>5003</v>
      </c>
      <c r="B2340" s="31" t="s">
        <v>5004</v>
      </c>
      <c r="C2340" s="32" t="s">
        <v>143</v>
      </c>
      <c r="D2340" s="33">
        <v>2.2400000000000002</v>
      </c>
      <c r="E2340" s="33">
        <v>16.75</v>
      </c>
      <c r="F2340" s="33">
        <v>18.989999999999998</v>
      </c>
      <c r="G2340" s="6">
        <v>15</v>
      </c>
    </row>
    <row r="2341" spans="1:7" ht="30">
      <c r="A2341" s="30" t="s">
        <v>5005</v>
      </c>
      <c r="B2341" s="31" t="s">
        <v>5006</v>
      </c>
      <c r="C2341" s="32" t="s">
        <v>143</v>
      </c>
      <c r="D2341" s="33">
        <v>7.12</v>
      </c>
      <c r="E2341" s="33">
        <v>6.7</v>
      </c>
      <c r="F2341" s="33">
        <v>13.82</v>
      </c>
      <c r="G2341" s="6">
        <v>15</v>
      </c>
    </row>
    <row r="2342" spans="1:7" ht="30">
      <c r="A2342" s="30" t="s">
        <v>5007</v>
      </c>
      <c r="B2342" s="31" t="s">
        <v>5008</v>
      </c>
      <c r="C2342" s="32" t="s">
        <v>143</v>
      </c>
      <c r="D2342" s="33">
        <v>4.17</v>
      </c>
      <c r="E2342" s="33">
        <v>5.58</v>
      </c>
      <c r="F2342" s="33">
        <v>9.75</v>
      </c>
      <c r="G2342" s="6">
        <v>15</v>
      </c>
    </row>
    <row r="2343" spans="1:7" ht="30">
      <c r="A2343" s="30" t="s">
        <v>5009</v>
      </c>
      <c r="B2343" s="31" t="s">
        <v>5010</v>
      </c>
      <c r="C2343" s="32" t="s">
        <v>143</v>
      </c>
      <c r="D2343" s="33">
        <v>13.67</v>
      </c>
      <c r="E2343" s="33">
        <v>7.26</v>
      </c>
      <c r="F2343" s="33">
        <v>20.93</v>
      </c>
      <c r="G2343" s="6">
        <v>15</v>
      </c>
    </row>
    <row r="2344" spans="1:7" ht="30">
      <c r="A2344" s="30" t="s">
        <v>5011</v>
      </c>
      <c r="B2344" s="31" t="s">
        <v>5012</v>
      </c>
      <c r="C2344" s="32" t="s">
        <v>143</v>
      </c>
      <c r="D2344" s="33">
        <v>36.18</v>
      </c>
      <c r="E2344" s="33">
        <v>8.93</v>
      </c>
      <c r="F2344" s="33">
        <v>45.11</v>
      </c>
      <c r="G2344" s="6">
        <v>15</v>
      </c>
    </row>
    <row r="2345" spans="1:7" ht="30">
      <c r="A2345" s="30" t="s">
        <v>5013</v>
      </c>
      <c r="B2345" s="31" t="s">
        <v>5014</v>
      </c>
      <c r="C2345" s="32" t="s">
        <v>143</v>
      </c>
      <c r="D2345" s="33">
        <v>59.84</v>
      </c>
      <c r="E2345" s="33">
        <v>11.73</v>
      </c>
      <c r="F2345" s="33">
        <v>71.569999999999993</v>
      </c>
      <c r="G2345" s="6">
        <v>15</v>
      </c>
    </row>
    <row r="2346" spans="1:7" ht="30">
      <c r="A2346" s="30" t="s">
        <v>5015</v>
      </c>
      <c r="B2346" s="31" t="s">
        <v>5016</v>
      </c>
      <c r="C2346" s="32" t="s">
        <v>143</v>
      </c>
      <c r="D2346" s="33">
        <v>11.83</v>
      </c>
      <c r="E2346" s="33">
        <v>6.7</v>
      </c>
      <c r="F2346" s="33">
        <v>18.53</v>
      </c>
      <c r="G2346" s="6">
        <v>15</v>
      </c>
    </row>
    <row r="2347" spans="1:7" ht="30">
      <c r="A2347" s="30" t="s">
        <v>5017</v>
      </c>
      <c r="B2347" s="31" t="s">
        <v>5018</v>
      </c>
      <c r="C2347" s="32" t="s">
        <v>143</v>
      </c>
      <c r="D2347" s="33">
        <v>17.93</v>
      </c>
      <c r="E2347" s="33">
        <v>7.26</v>
      </c>
      <c r="F2347" s="33">
        <v>25.19</v>
      </c>
      <c r="G2347" s="6">
        <v>15</v>
      </c>
    </row>
    <row r="2348" spans="1:7" ht="30">
      <c r="A2348" s="30" t="s">
        <v>5019</v>
      </c>
      <c r="B2348" s="31" t="s">
        <v>5020</v>
      </c>
      <c r="C2348" s="32" t="s">
        <v>143</v>
      </c>
      <c r="D2348" s="33">
        <v>37.24</v>
      </c>
      <c r="E2348" s="33">
        <v>8.93</v>
      </c>
      <c r="F2348" s="33">
        <v>46.17</v>
      </c>
      <c r="G2348" s="6">
        <v>15</v>
      </c>
    </row>
    <row r="2349" spans="1:7" ht="30">
      <c r="A2349" s="30" t="s">
        <v>5021</v>
      </c>
      <c r="B2349" s="31" t="s">
        <v>5022</v>
      </c>
      <c r="C2349" s="32" t="s">
        <v>143</v>
      </c>
      <c r="D2349" s="33">
        <v>12.95</v>
      </c>
      <c r="E2349" s="33">
        <v>6.7</v>
      </c>
      <c r="F2349" s="33">
        <v>19.649999999999999</v>
      </c>
      <c r="G2349" s="6">
        <v>15</v>
      </c>
    </row>
    <row r="2350" spans="1:7" ht="30">
      <c r="A2350" s="30" t="s">
        <v>5023</v>
      </c>
      <c r="B2350" s="31" t="s">
        <v>5024</v>
      </c>
      <c r="C2350" s="32" t="s">
        <v>143</v>
      </c>
      <c r="D2350" s="33">
        <v>19.02</v>
      </c>
      <c r="E2350" s="33">
        <v>7.26</v>
      </c>
      <c r="F2350" s="33">
        <v>26.28</v>
      </c>
      <c r="G2350" s="6">
        <v>15</v>
      </c>
    </row>
    <row r="2351" spans="1:7" ht="30">
      <c r="A2351" s="30" t="s">
        <v>5025</v>
      </c>
      <c r="B2351" s="31" t="s">
        <v>5026</v>
      </c>
      <c r="C2351" s="32" t="s">
        <v>143</v>
      </c>
      <c r="D2351" s="33">
        <v>44.73</v>
      </c>
      <c r="E2351" s="33">
        <v>8.93</v>
      </c>
      <c r="F2351" s="33">
        <v>53.66</v>
      </c>
      <c r="G2351" s="6">
        <v>15</v>
      </c>
    </row>
    <row r="2352" spans="1:7" ht="30">
      <c r="A2352" s="30" t="s">
        <v>5027</v>
      </c>
      <c r="B2352" s="31" t="s">
        <v>5028</v>
      </c>
      <c r="C2352" s="32"/>
      <c r="D2352" s="33"/>
      <c r="E2352" s="33"/>
      <c r="F2352" s="33"/>
    </row>
    <row r="2353" spans="1:7" ht="30">
      <c r="A2353" s="30" t="s">
        <v>5029</v>
      </c>
      <c r="B2353" s="31" t="s">
        <v>5030</v>
      </c>
      <c r="C2353" s="32" t="s">
        <v>143</v>
      </c>
      <c r="D2353" s="33">
        <v>4.9000000000000004</v>
      </c>
      <c r="E2353" s="33">
        <v>5.58</v>
      </c>
      <c r="F2353" s="33">
        <v>10.48</v>
      </c>
      <c r="G2353" s="6">
        <v>15</v>
      </c>
    </row>
    <row r="2354" spans="1:7" ht="30">
      <c r="A2354" s="30" t="s">
        <v>5031</v>
      </c>
      <c r="B2354" s="31" t="s">
        <v>5032</v>
      </c>
      <c r="C2354" s="32" t="s">
        <v>143</v>
      </c>
      <c r="D2354" s="33">
        <v>6.59</v>
      </c>
      <c r="E2354" s="33">
        <v>5.58</v>
      </c>
      <c r="F2354" s="33">
        <v>12.17</v>
      </c>
      <c r="G2354" s="6">
        <v>15</v>
      </c>
    </row>
    <row r="2355" spans="1:7" ht="30">
      <c r="A2355" s="30" t="s">
        <v>5033</v>
      </c>
      <c r="B2355" s="31" t="s">
        <v>5034</v>
      </c>
      <c r="C2355" s="32" t="s">
        <v>143</v>
      </c>
      <c r="D2355" s="33">
        <v>7.16</v>
      </c>
      <c r="E2355" s="33">
        <v>5.58</v>
      </c>
      <c r="F2355" s="33">
        <v>12.74</v>
      </c>
      <c r="G2355" s="6">
        <v>15</v>
      </c>
    </row>
    <row r="2356" spans="1:7">
      <c r="A2356" s="30" t="s">
        <v>5035</v>
      </c>
      <c r="B2356" s="31" t="s">
        <v>5036</v>
      </c>
      <c r="C2356" s="32"/>
      <c r="D2356" s="33"/>
      <c r="E2356" s="33"/>
      <c r="F2356" s="33"/>
    </row>
    <row r="2357" spans="1:7">
      <c r="A2357" s="30" t="s">
        <v>5037</v>
      </c>
      <c r="B2357" s="31" t="s">
        <v>5038</v>
      </c>
      <c r="C2357" s="32" t="s">
        <v>143</v>
      </c>
      <c r="D2357" s="33">
        <v>7</v>
      </c>
      <c r="E2357" s="33">
        <v>7.96</v>
      </c>
      <c r="F2357" s="33">
        <v>14.96</v>
      </c>
      <c r="G2357" s="6">
        <v>15</v>
      </c>
    </row>
    <row r="2358" spans="1:7">
      <c r="A2358" s="30" t="s">
        <v>5039</v>
      </c>
      <c r="B2358" s="31" t="s">
        <v>5040</v>
      </c>
      <c r="C2358" s="32" t="s">
        <v>143</v>
      </c>
      <c r="D2358" s="33">
        <v>2.76</v>
      </c>
      <c r="E2358" s="33">
        <v>7.96</v>
      </c>
      <c r="F2358" s="33">
        <v>10.72</v>
      </c>
      <c r="G2358" s="6">
        <v>15</v>
      </c>
    </row>
    <row r="2359" spans="1:7">
      <c r="A2359" s="30" t="s">
        <v>5041</v>
      </c>
      <c r="B2359" s="31" t="s">
        <v>5042</v>
      </c>
      <c r="C2359" s="32"/>
      <c r="D2359" s="33"/>
      <c r="E2359" s="33"/>
      <c r="F2359" s="33"/>
    </row>
    <row r="2360" spans="1:7">
      <c r="A2360" s="30" t="s">
        <v>5043</v>
      </c>
      <c r="B2360" s="31" t="s">
        <v>5044</v>
      </c>
      <c r="C2360" s="32" t="s">
        <v>143</v>
      </c>
      <c r="D2360" s="33">
        <v>3.96</v>
      </c>
      <c r="E2360" s="33">
        <v>7.96</v>
      </c>
      <c r="F2360" s="33">
        <v>11.92</v>
      </c>
      <c r="G2360" s="6">
        <v>15</v>
      </c>
    </row>
    <row r="2361" spans="1:7">
      <c r="A2361" s="30" t="s">
        <v>5045</v>
      </c>
      <c r="B2361" s="31" t="s">
        <v>5046</v>
      </c>
      <c r="C2361" s="32" t="s">
        <v>143</v>
      </c>
      <c r="D2361" s="33">
        <v>7.95</v>
      </c>
      <c r="E2361" s="33">
        <v>7.96</v>
      </c>
      <c r="F2361" s="33">
        <v>15.91</v>
      </c>
      <c r="G2361" s="6">
        <v>15</v>
      </c>
    </row>
    <row r="2362" spans="1:7">
      <c r="A2362" s="30" t="s">
        <v>5047</v>
      </c>
      <c r="B2362" s="31" t="s">
        <v>5048</v>
      </c>
      <c r="C2362" s="32"/>
      <c r="D2362" s="33"/>
      <c r="E2362" s="33"/>
      <c r="F2362" s="33"/>
    </row>
    <row r="2363" spans="1:7">
      <c r="A2363" s="30" t="s">
        <v>5049</v>
      </c>
      <c r="B2363" s="31" t="s">
        <v>5050</v>
      </c>
      <c r="C2363" s="32" t="s">
        <v>143</v>
      </c>
      <c r="D2363" s="33">
        <v>1.72</v>
      </c>
      <c r="E2363" s="33">
        <v>6.14</v>
      </c>
      <c r="F2363" s="33">
        <v>7.86</v>
      </c>
      <c r="G2363" s="6">
        <v>15</v>
      </c>
    </row>
    <row r="2364" spans="1:7">
      <c r="A2364" s="30" t="s">
        <v>5051</v>
      </c>
      <c r="B2364" s="31" t="s">
        <v>5052</v>
      </c>
      <c r="C2364" s="32" t="s">
        <v>143</v>
      </c>
      <c r="D2364" s="33">
        <v>18</v>
      </c>
      <c r="E2364" s="33">
        <v>6.14</v>
      </c>
      <c r="F2364" s="33">
        <v>24.14</v>
      </c>
      <c r="G2364" s="6">
        <v>15</v>
      </c>
    </row>
    <row r="2365" spans="1:7">
      <c r="A2365" s="30" t="s">
        <v>5053</v>
      </c>
      <c r="B2365" s="31" t="s">
        <v>5054</v>
      </c>
      <c r="C2365" s="32" t="s">
        <v>143</v>
      </c>
      <c r="D2365" s="33">
        <v>8.59</v>
      </c>
      <c r="E2365" s="33">
        <v>4.75</v>
      </c>
      <c r="F2365" s="33">
        <v>13.34</v>
      </c>
      <c r="G2365" s="6">
        <v>15</v>
      </c>
    </row>
    <row r="2366" spans="1:7">
      <c r="A2366" s="30" t="s">
        <v>5055</v>
      </c>
      <c r="B2366" s="31" t="s">
        <v>5056</v>
      </c>
      <c r="C2366" s="32" t="s">
        <v>143</v>
      </c>
      <c r="D2366" s="33">
        <v>3.49</v>
      </c>
      <c r="E2366" s="33">
        <v>6.14</v>
      </c>
      <c r="F2366" s="33">
        <v>9.6300000000000008</v>
      </c>
      <c r="G2366" s="6">
        <v>15</v>
      </c>
    </row>
    <row r="2367" spans="1:7">
      <c r="A2367" s="30" t="s">
        <v>5057</v>
      </c>
      <c r="B2367" s="31" t="s">
        <v>5058</v>
      </c>
      <c r="C2367" s="32" t="s">
        <v>143</v>
      </c>
      <c r="D2367" s="33">
        <v>4.55</v>
      </c>
      <c r="E2367" s="33">
        <v>4.75</v>
      </c>
      <c r="F2367" s="33">
        <v>9.3000000000000007</v>
      </c>
      <c r="G2367" s="6">
        <v>15</v>
      </c>
    </row>
    <row r="2368" spans="1:7">
      <c r="A2368" s="30" t="s">
        <v>5059</v>
      </c>
      <c r="B2368" s="31" t="s">
        <v>5060</v>
      </c>
      <c r="C2368" s="32" t="s">
        <v>143</v>
      </c>
      <c r="D2368" s="33">
        <v>18.55</v>
      </c>
      <c r="E2368" s="33">
        <v>8.5500000000000007</v>
      </c>
      <c r="F2368" s="33">
        <v>27.1</v>
      </c>
      <c r="G2368" s="6">
        <v>15</v>
      </c>
    </row>
    <row r="2369" spans="1:7">
      <c r="A2369" s="30" t="s">
        <v>5061</v>
      </c>
      <c r="B2369" s="31" t="s">
        <v>5062</v>
      </c>
      <c r="C2369" s="32" t="s">
        <v>143</v>
      </c>
      <c r="D2369" s="33">
        <v>4.53</v>
      </c>
      <c r="E2369" s="33">
        <v>8.5500000000000007</v>
      </c>
      <c r="F2369" s="33">
        <v>13.08</v>
      </c>
      <c r="G2369" s="6">
        <v>15</v>
      </c>
    </row>
    <row r="2370" spans="1:7">
      <c r="A2370" s="30" t="s">
        <v>5063</v>
      </c>
      <c r="B2370" s="31" t="s">
        <v>5064</v>
      </c>
      <c r="C2370" s="32"/>
      <c r="D2370" s="33"/>
      <c r="E2370" s="33"/>
      <c r="F2370" s="33"/>
    </row>
    <row r="2371" spans="1:7">
      <c r="A2371" s="30" t="s">
        <v>5065</v>
      </c>
      <c r="B2371" s="31" t="s">
        <v>5066</v>
      </c>
      <c r="C2371" s="32" t="s">
        <v>351</v>
      </c>
      <c r="D2371" s="33">
        <v>10.37</v>
      </c>
      <c r="E2371" s="33">
        <v>9.31</v>
      </c>
      <c r="F2371" s="33">
        <v>19.68</v>
      </c>
      <c r="G2371" s="6">
        <v>15</v>
      </c>
    </row>
    <row r="2372" spans="1:7" ht="30">
      <c r="A2372" s="30" t="s">
        <v>5067</v>
      </c>
      <c r="B2372" s="31" t="s">
        <v>5068</v>
      </c>
      <c r="C2372" s="32" t="s">
        <v>143</v>
      </c>
      <c r="D2372" s="33"/>
      <c r="E2372" s="33">
        <v>7.96</v>
      </c>
      <c r="F2372" s="33">
        <v>7.96</v>
      </c>
      <c r="G2372" s="6">
        <v>15</v>
      </c>
    </row>
    <row r="2373" spans="1:7" ht="30">
      <c r="A2373" s="30" t="s">
        <v>5069</v>
      </c>
      <c r="B2373" s="31" t="s">
        <v>5070</v>
      </c>
      <c r="C2373" s="32" t="s">
        <v>143</v>
      </c>
      <c r="D2373" s="33"/>
      <c r="E2373" s="33">
        <v>15.92</v>
      </c>
      <c r="F2373" s="33">
        <v>15.92</v>
      </c>
      <c r="G2373" s="6">
        <v>15</v>
      </c>
    </row>
    <row r="2374" spans="1:7" ht="30">
      <c r="A2374" s="30" t="s">
        <v>5071</v>
      </c>
      <c r="B2374" s="31" t="s">
        <v>5072</v>
      </c>
      <c r="C2374" s="32"/>
      <c r="D2374" s="33"/>
      <c r="E2374" s="33"/>
      <c r="F2374" s="33"/>
    </row>
    <row r="2375" spans="1:7" ht="30">
      <c r="A2375" s="30" t="s">
        <v>5073</v>
      </c>
      <c r="B2375" s="31" t="s">
        <v>5074</v>
      </c>
      <c r="C2375" s="32" t="s">
        <v>143</v>
      </c>
      <c r="D2375" s="33">
        <v>1.72</v>
      </c>
      <c r="E2375" s="33">
        <v>1.1100000000000001</v>
      </c>
      <c r="F2375" s="33">
        <v>2.83</v>
      </c>
      <c r="G2375" s="6">
        <v>15</v>
      </c>
    </row>
    <row r="2376" spans="1:7" ht="30">
      <c r="A2376" s="30" t="s">
        <v>5075</v>
      </c>
      <c r="B2376" s="31" t="s">
        <v>5076</v>
      </c>
      <c r="C2376" s="32" t="s">
        <v>143</v>
      </c>
      <c r="D2376" s="33">
        <v>2.4500000000000002</v>
      </c>
      <c r="E2376" s="33">
        <v>1.1100000000000001</v>
      </c>
      <c r="F2376" s="33">
        <v>3.56</v>
      </c>
      <c r="G2376" s="6">
        <v>15</v>
      </c>
    </row>
    <row r="2377" spans="1:7" ht="30">
      <c r="A2377" s="30" t="s">
        <v>5077</v>
      </c>
      <c r="B2377" s="31" t="s">
        <v>5078</v>
      </c>
      <c r="C2377" s="32" t="s">
        <v>143</v>
      </c>
      <c r="D2377" s="33">
        <v>3.94</v>
      </c>
      <c r="E2377" s="33">
        <v>1.1100000000000001</v>
      </c>
      <c r="F2377" s="33">
        <v>5.05</v>
      </c>
      <c r="G2377" s="6">
        <v>15</v>
      </c>
    </row>
    <row r="2378" spans="1:7" ht="30">
      <c r="A2378" s="30" t="s">
        <v>5079</v>
      </c>
      <c r="B2378" s="31" t="s">
        <v>5080</v>
      </c>
      <c r="C2378" s="32" t="s">
        <v>143</v>
      </c>
      <c r="D2378" s="33">
        <v>5.59</v>
      </c>
      <c r="E2378" s="33">
        <v>1.1100000000000001</v>
      </c>
      <c r="F2378" s="33">
        <v>6.7</v>
      </c>
      <c r="G2378" s="6">
        <v>15</v>
      </c>
    </row>
    <row r="2379" spans="1:7" ht="30">
      <c r="A2379" s="30" t="s">
        <v>5081</v>
      </c>
      <c r="B2379" s="31" t="s">
        <v>5082</v>
      </c>
      <c r="C2379" s="32" t="s">
        <v>143</v>
      </c>
      <c r="D2379" s="33">
        <v>8.68</v>
      </c>
      <c r="E2379" s="33">
        <v>4.47</v>
      </c>
      <c r="F2379" s="33">
        <v>13.15</v>
      </c>
      <c r="G2379" s="6">
        <v>15</v>
      </c>
    </row>
    <row r="2380" spans="1:7" ht="30">
      <c r="A2380" s="30" t="s">
        <v>5083</v>
      </c>
      <c r="B2380" s="31" t="s">
        <v>5084</v>
      </c>
      <c r="C2380" s="32" t="s">
        <v>143</v>
      </c>
      <c r="D2380" s="33">
        <v>13.3</v>
      </c>
      <c r="E2380" s="33">
        <v>5.0199999999999996</v>
      </c>
      <c r="F2380" s="33">
        <v>18.32</v>
      </c>
      <c r="G2380" s="6">
        <v>15</v>
      </c>
    </row>
    <row r="2381" spans="1:7" ht="30">
      <c r="A2381" s="30" t="s">
        <v>5085</v>
      </c>
      <c r="B2381" s="31" t="s">
        <v>5086</v>
      </c>
      <c r="C2381" s="32" t="s">
        <v>143</v>
      </c>
      <c r="D2381" s="33">
        <v>21.22</v>
      </c>
      <c r="E2381" s="33">
        <v>5.58</v>
      </c>
      <c r="F2381" s="33">
        <v>26.8</v>
      </c>
      <c r="G2381" s="6">
        <v>15</v>
      </c>
    </row>
    <row r="2382" spans="1:7" ht="30">
      <c r="A2382" s="30" t="s">
        <v>5087</v>
      </c>
      <c r="B2382" s="31" t="s">
        <v>5088</v>
      </c>
      <c r="C2382" s="32" t="s">
        <v>143</v>
      </c>
      <c r="D2382" s="33">
        <v>29.46</v>
      </c>
      <c r="E2382" s="33">
        <v>8.3800000000000008</v>
      </c>
      <c r="F2382" s="33">
        <v>37.840000000000003</v>
      </c>
      <c r="G2382" s="6">
        <v>15</v>
      </c>
    </row>
    <row r="2383" spans="1:7" ht="30">
      <c r="A2383" s="30" t="s">
        <v>5089</v>
      </c>
      <c r="B2383" s="31" t="s">
        <v>5090</v>
      </c>
      <c r="C2383" s="32" t="s">
        <v>143</v>
      </c>
      <c r="D2383" s="33">
        <v>40.93</v>
      </c>
      <c r="E2383" s="33">
        <v>11.16</v>
      </c>
      <c r="F2383" s="33">
        <v>52.09</v>
      </c>
      <c r="G2383" s="6">
        <v>15</v>
      </c>
    </row>
    <row r="2384" spans="1:7" ht="30">
      <c r="A2384" s="30" t="s">
        <v>5091</v>
      </c>
      <c r="B2384" s="31" t="s">
        <v>5092</v>
      </c>
      <c r="C2384" s="32" t="s">
        <v>143</v>
      </c>
      <c r="D2384" s="33">
        <v>58.69</v>
      </c>
      <c r="E2384" s="33">
        <v>13.96</v>
      </c>
      <c r="F2384" s="33">
        <v>72.650000000000006</v>
      </c>
      <c r="G2384" s="6">
        <v>15</v>
      </c>
    </row>
    <row r="2385" spans="1:7" ht="30">
      <c r="A2385" s="30" t="s">
        <v>5093</v>
      </c>
      <c r="B2385" s="31" t="s">
        <v>5094</v>
      </c>
      <c r="C2385" s="32" t="s">
        <v>143</v>
      </c>
      <c r="D2385" s="33">
        <v>76.069999999999993</v>
      </c>
      <c r="E2385" s="33">
        <v>16.75</v>
      </c>
      <c r="F2385" s="33">
        <v>92.82</v>
      </c>
      <c r="G2385" s="6">
        <v>15</v>
      </c>
    </row>
    <row r="2386" spans="1:7" ht="30">
      <c r="A2386" s="30" t="s">
        <v>5095</v>
      </c>
      <c r="B2386" s="31" t="s">
        <v>5096</v>
      </c>
      <c r="C2386" s="32" t="s">
        <v>143</v>
      </c>
      <c r="D2386" s="33">
        <v>95.13</v>
      </c>
      <c r="E2386" s="33">
        <v>19.54</v>
      </c>
      <c r="F2386" s="33">
        <v>114.67</v>
      </c>
      <c r="G2386" s="6">
        <v>15</v>
      </c>
    </row>
    <row r="2387" spans="1:7" ht="30">
      <c r="A2387" s="30" t="s">
        <v>5097</v>
      </c>
      <c r="B2387" s="31" t="s">
        <v>5098</v>
      </c>
      <c r="C2387" s="32" t="s">
        <v>143</v>
      </c>
      <c r="D2387" s="33">
        <v>115.98</v>
      </c>
      <c r="E2387" s="33">
        <v>19.54</v>
      </c>
      <c r="F2387" s="33">
        <v>135.52000000000001</v>
      </c>
      <c r="G2387" s="6">
        <v>15</v>
      </c>
    </row>
    <row r="2388" spans="1:7" ht="30">
      <c r="A2388" s="30" t="s">
        <v>5099</v>
      </c>
      <c r="B2388" s="31" t="s">
        <v>5100</v>
      </c>
      <c r="C2388" s="32" t="s">
        <v>143</v>
      </c>
      <c r="D2388" s="33">
        <v>148.41</v>
      </c>
      <c r="E2388" s="33">
        <v>22.33</v>
      </c>
      <c r="F2388" s="33">
        <v>170.74</v>
      </c>
      <c r="G2388" s="6">
        <v>15</v>
      </c>
    </row>
    <row r="2389" spans="1:7" ht="30">
      <c r="A2389" s="30" t="s">
        <v>5101</v>
      </c>
      <c r="B2389" s="31" t="s">
        <v>5102</v>
      </c>
      <c r="C2389" s="32" t="s">
        <v>143</v>
      </c>
      <c r="D2389" s="33">
        <v>198.51</v>
      </c>
      <c r="E2389" s="33">
        <v>25.12</v>
      </c>
      <c r="F2389" s="33">
        <v>223.63</v>
      </c>
      <c r="G2389" s="6">
        <v>15</v>
      </c>
    </row>
    <row r="2390" spans="1:7" ht="30">
      <c r="A2390" s="30" t="s">
        <v>5103</v>
      </c>
      <c r="B2390" s="31" t="s">
        <v>5104</v>
      </c>
      <c r="C2390" s="32" t="s">
        <v>143</v>
      </c>
      <c r="D2390" s="33">
        <v>5.37</v>
      </c>
      <c r="E2390" s="33">
        <v>2.23</v>
      </c>
      <c r="F2390" s="33">
        <v>7.6</v>
      </c>
      <c r="G2390" s="6">
        <v>15</v>
      </c>
    </row>
    <row r="2391" spans="1:7" ht="30">
      <c r="A2391" s="30" t="s">
        <v>5105</v>
      </c>
      <c r="B2391" s="31" t="s">
        <v>5106</v>
      </c>
      <c r="C2391" s="32" t="s">
        <v>143</v>
      </c>
      <c r="D2391" s="33">
        <v>4.96</v>
      </c>
      <c r="E2391" s="33">
        <v>1.1100000000000001</v>
      </c>
      <c r="F2391" s="33">
        <v>6.07</v>
      </c>
      <c r="G2391" s="6">
        <v>15</v>
      </c>
    </row>
    <row r="2392" spans="1:7" ht="30">
      <c r="A2392" s="30" t="s">
        <v>5107</v>
      </c>
      <c r="B2392" s="31" t="s">
        <v>5108</v>
      </c>
      <c r="C2392" s="32" t="s">
        <v>143</v>
      </c>
      <c r="D2392" s="33">
        <v>7.63</v>
      </c>
      <c r="E2392" s="33">
        <v>2.8</v>
      </c>
      <c r="F2392" s="33">
        <v>10.43</v>
      </c>
      <c r="G2392" s="6">
        <v>15</v>
      </c>
    </row>
    <row r="2393" spans="1:7" ht="30">
      <c r="A2393" s="30" t="s">
        <v>5109</v>
      </c>
      <c r="B2393" s="31" t="s">
        <v>5110</v>
      </c>
      <c r="C2393" s="32" t="s">
        <v>143</v>
      </c>
      <c r="D2393" s="33">
        <v>27.56</v>
      </c>
      <c r="E2393" s="33">
        <v>5.58</v>
      </c>
      <c r="F2393" s="33">
        <v>33.14</v>
      </c>
      <c r="G2393" s="6">
        <v>15</v>
      </c>
    </row>
    <row r="2394" spans="1:7" ht="30">
      <c r="A2394" s="30" t="s">
        <v>5111</v>
      </c>
      <c r="B2394" s="31" t="s">
        <v>5112</v>
      </c>
      <c r="C2394" s="32" t="s">
        <v>143</v>
      </c>
      <c r="D2394" s="33">
        <v>69.349999999999994</v>
      </c>
      <c r="E2394" s="33">
        <v>16.75</v>
      </c>
      <c r="F2394" s="33">
        <v>86.1</v>
      </c>
      <c r="G2394" s="6">
        <v>15</v>
      </c>
    </row>
    <row r="2395" spans="1:7" ht="30">
      <c r="A2395" s="30" t="s">
        <v>5113</v>
      </c>
      <c r="B2395" s="31" t="s">
        <v>5114</v>
      </c>
      <c r="C2395" s="32" t="s">
        <v>143</v>
      </c>
      <c r="D2395" s="33">
        <v>94.32</v>
      </c>
      <c r="E2395" s="33">
        <v>22.33</v>
      </c>
      <c r="F2395" s="33">
        <v>116.65</v>
      </c>
      <c r="G2395" s="6">
        <v>15</v>
      </c>
    </row>
    <row r="2396" spans="1:7" ht="30">
      <c r="A2396" s="30" t="s">
        <v>5115</v>
      </c>
      <c r="B2396" s="31" t="s">
        <v>5116</v>
      </c>
      <c r="C2396" s="32" t="s">
        <v>143</v>
      </c>
      <c r="D2396" s="33">
        <v>35.6</v>
      </c>
      <c r="E2396" s="33">
        <v>7.26</v>
      </c>
      <c r="F2396" s="33">
        <v>42.86</v>
      </c>
      <c r="G2396" s="6">
        <v>15</v>
      </c>
    </row>
    <row r="2397" spans="1:7">
      <c r="A2397" s="30" t="s">
        <v>5117</v>
      </c>
      <c r="B2397" s="31" t="s">
        <v>5118</v>
      </c>
      <c r="C2397" s="32"/>
      <c r="D2397" s="33"/>
      <c r="E2397" s="33"/>
      <c r="F2397" s="33"/>
    </row>
    <row r="2398" spans="1:7" ht="30">
      <c r="A2398" s="30" t="s">
        <v>5119</v>
      </c>
      <c r="B2398" s="31" t="s">
        <v>5120</v>
      </c>
      <c r="C2398" s="32" t="s">
        <v>143</v>
      </c>
      <c r="D2398" s="33">
        <v>5.37</v>
      </c>
      <c r="E2398" s="33">
        <v>6.7</v>
      </c>
      <c r="F2398" s="33">
        <v>12.07</v>
      </c>
      <c r="G2398" s="6">
        <v>15</v>
      </c>
    </row>
    <row r="2399" spans="1:7" ht="30">
      <c r="A2399" s="30" t="s">
        <v>5121</v>
      </c>
      <c r="B2399" s="31" t="s">
        <v>5122</v>
      </c>
      <c r="C2399" s="32" t="s">
        <v>143</v>
      </c>
      <c r="D2399" s="33">
        <v>8.77</v>
      </c>
      <c r="E2399" s="33">
        <v>8.3800000000000008</v>
      </c>
      <c r="F2399" s="33">
        <v>17.149999999999999</v>
      </c>
      <c r="G2399" s="6">
        <v>15</v>
      </c>
    </row>
    <row r="2400" spans="1:7" ht="30">
      <c r="A2400" s="30" t="s">
        <v>5123</v>
      </c>
      <c r="B2400" s="31" t="s">
        <v>5124</v>
      </c>
      <c r="C2400" s="32" t="s">
        <v>143</v>
      </c>
      <c r="D2400" s="33">
        <v>13.85</v>
      </c>
      <c r="E2400" s="33">
        <v>10.050000000000001</v>
      </c>
      <c r="F2400" s="33">
        <v>23.9</v>
      </c>
      <c r="G2400" s="6">
        <v>15</v>
      </c>
    </row>
    <row r="2401" spans="1:7" ht="30">
      <c r="A2401" s="30" t="s">
        <v>5125</v>
      </c>
      <c r="B2401" s="31" t="s">
        <v>5126</v>
      </c>
      <c r="C2401" s="32" t="s">
        <v>143</v>
      </c>
      <c r="D2401" s="33">
        <v>20.420000000000002</v>
      </c>
      <c r="E2401" s="33">
        <v>11.73</v>
      </c>
      <c r="F2401" s="33">
        <v>32.15</v>
      </c>
      <c r="G2401" s="6">
        <v>15</v>
      </c>
    </row>
    <row r="2402" spans="1:7" ht="30">
      <c r="A2402" s="30" t="s">
        <v>5127</v>
      </c>
      <c r="B2402" s="31" t="s">
        <v>5128</v>
      </c>
      <c r="C2402" s="32" t="s">
        <v>143</v>
      </c>
      <c r="D2402" s="33">
        <v>17.39</v>
      </c>
      <c r="E2402" s="33">
        <v>6.7</v>
      </c>
      <c r="F2402" s="33">
        <v>24.09</v>
      </c>
      <c r="G2402" s="6">
        <v>15</v>
      </c>
    </row>
    <row r="2403" spans="1:7" ht="30">
      <c r="A2403" s="30" t="s">
        <v>5129</v>
      </c>
      <c r="B2403" s="31" t="s">
        <v>5130</v>
      </c>
      <c r="C2403" s="32" t="s">
        <v>143</v>
      </c>
      <c r="D2403" s="33">
        <v>28.08</v>
      </c>
      <c r="E2403" s="33">
        <v>15.63</v>
      </c>
      <c r="F2403" s="33">
        <v>43.71</v>
      </c>
      <c r="G2403" s="6">
        <v>15</v>
      </c>
    </row>
    <row r="2404" spans="1:7" ht="30">
      <c r="A2404" s="30" t="s">
        <v>5131</v>
      </c>
      <c r="B2404" s="31" t="s">
        <v>5132</v>
      </c>
      <c r="C2404" s="32"/>
      <c r="D2404" s="33"/>
      <c r="E2404" s="33"/>
      <c r="F2404" s="33"/>
    </row>
    <row r="2405" spans="1:7" ht="30">
      <c r="A2405" s="30" t="s">
        <v>5133</v>
      </c>
      <c r="B2405" s="31" t="s">
        <v>5134</v>
      </c>
      <c r="C2405" s="32" t="s">
        <v>143</v>
      </c>
      <c r="D2405" s="33">
        <v>96.95</v>
      </c>
      <c r="E2405" s="33">
        <v>1.67</v>
      </c>
      <c r="F2405" s="33">
        <v>98.62</v>
      </c>
      <c r="G2405" s="6">
        <v>15</v>
      </c>
    </row>
    <row r="2406" spans="1:7" ht="30">
      <c r="A2406" s="30" t="s">
        <v>5135</v>
      </c>
      <c r="B2406" s="31" t="s">
        <v>5136</v>
      </c>
      <c r="C2406" s="32" t="s">
        <v>143</v>
      </c>
      <c r="D2406" s="33">
        <v>110.14</v>
      </c>
      <c r="E2406" s="33">
        <v>1.67</v>
      </c>
      <c r="F2406" s="33">
        <v>111.81</v>
      </c>
      <c r="G2406" s="6">
        <v>15</v>
      </c>
    </row>
    <row r="2407" spans="1:7" ht="30">
      <c r="A2407" s="30" t="s">
        <v>5137</v>
      </c>
      <c r="B2407" s="31" t="s">
        <v>5138</v>
      </c>
      <c r="C2407" s="32"/>
      <c r="D2407" s="33"/>
      <c r="E2407" s="33"/>
      <c r="F2407" s="33"/>
    </row>
    <row r="2408" spans="1:7" ht="30">
      <c r="A2408" s="30" t="s">
        <v>5139</v>
      </c>
      <c r="B2408" s="31" t="s">
        <v>5140</v>
      </c>
      <c r="C2408" s="32" t="s">
        <v>143</v>
      </c>
      <c r="D2408" s="33">
        <v>1.99</v>
      </c>
      <c r="E2408" s="33">
        <v>2.23</v>
      </c>
      <c r="F2408" s="33">
        <v>4.22</v>
      </c>
      <c r="G2408" s="6">
        <v>15</v>
      </c>
    </row>
    <row r="2409" spans="1:7" ht="30">
      <c r="A2409" s="30" t="s">
        <v>5141</v>
      </c>
      <c r="B2409" s="31" t="s">
        <v>5142</v>
      </c>
      <c r="C2409" s="32" t="s">
        <v>143</v>
      </c>
      <c r="D2409" s="33">
        <v>3.16</v>
      </c>
      <c r="E2409" s="33">
        <v>2.8</v>
      </c>
      <c r="F2409" s="33">
        <v>5.96</v>
      </c>
      <c r="G2409" s="6">
        <v>15</v>
      </c>
    </row>
    <row r="2410" spans="1:7" ht="30">
      <c r="A2410" s="30" t="s">
        <v>5143</v>
      </c>
      <c r="B2410" s="31" t="s">
        <v>5144</v>
      </c>
      <c r="C2410" s="32" t="s">
        <v>143</v>
      </c>
      <c r="D2410" s="33">
        <v>4.47</v>
      </c>
      <c r="E2410" s="33">
        <v>3.35</v>
      </c>
      <c r="F2410" s="33">
        <v>7.82</v>
      </c>
      <c r="G2410" s="6">
        <v>15</v>
      </c>
    </row>
    <row r="2411" spans="1:7" ht="30">
      <c r="A2411" s="30" t="s">
        <v>5145</v>
      </c>
      <c r="B2411" s="31" t="s">
        <v>5146</v>
      </c>
      <c r="C2411" s="32" t="s">
        <v>143</v>
      </c>
      <c r="D2411" s="33">
        <v>6.42</v>
      </c>
      <c r="E2411" s="33">
        <v>3.91</v>
      </c>
      <c r="F2411" s="33">
        <v>10.33</v>
      </c>
      <c r="G2411" s="6">
        <v>15</v>
      </c>
    </row>
    <row r="2412" spans="1:7" ht="30">
      <c r="A2412" s="30" t="s">
        <v>5147</v>
      </c>
      <c r="B2412" s="31" t="s">
        <v>5148</v>
      </c>
      <c r="C2412" s="32" t="s">
        <v>143</v>
      </c>
      <c r="D2412" s="33">
        <v>10.08</v>
      </c>
      <c r="E2412" s="33">
        <v>4.47</v>
      </c>
      <c r="F2412" s="33">
        <v>14.55</v>
      </c>
      <c r="G2412" s="6">
        <v>15</v>
      </c>
    </row>
    <row r="2413" spans="1:7" ht="30">
      <c r="A2413" s="30" t="s">
        <v>5149</v>
      </c>
      <c r="B2413" s="31" t="s">
        <v>5150</v>
      </c>
      <c r="C2413" s="32" t="s">
        <v>143</v>
      </c>
      <c r="D2413" s="33">
        <v>15.41</v>
      </c>
      <c r="E2413" s="33">
        <v>5.0199999999999996</v>
      </c>
      <c r="F2413" s="33">
        <v>20.43</v>
      </c>
      <c r="G2413" s="6">
        <v>15</v>
      </c>
    </row>
    <row r="2414" spans="1:7" ht="30">
      <c r="A2414" s="30" t="s">
        <v>5151</v>
      </c>
      <c r="B2414" s="31" t="s">
        <v>5152</v>
      </c>
      <c r="C2414" s="32" t="s">
        <v>143</v>
      </c>
      <c r="D2414" s="33">
        <v>23.55</v>
      </c>
      <c r="E2414" s="33">
        <v>5.58</v>
      </c>
      <c r="F2414" s="33">
        <v>29.13</v>
      </c>
      <c r="G2414" s="6">
        <v>15</v>
      </c>
    </row>
    <row r="2415" spans="1:7" ht="30">
      <c r="A2415" s="30" t="s">
        <v>5153</v>
      </c>
      <c r="B2415" s="31" t="s">
        <v>5154</v>
      </c>
      <c r="C2415" s="32" t="s">
        <v>143</v>
      </c>
      <c r="D2415" s="33">
        <v>32.43</v>
      </c>
      <c r="E2415" s="33">
        <v>8.3800000000000008</v>
      </c>
      <c r="F2415" s="33">
        <v>40.81</v>
      </c>
      <c r="G2415" s="6">
        <v>15</v>
      </c>
    </row>
    <row r="2416" spans="1:7" ht="30">
      <c r="A2416" s="30" t="s">
        <v>5155</v>
      </c>
      <c r="B2416" s="31" t="s">
        <v>5156</v>
      </c>
      <c r="C2416" s="32" t="s">
        <v>143</v>
      </c>
      <c r="D2416" s="33">
        <v>45.81</v>
      </c>
      <c r="E2416" s="33">
        <v>11.16</v>
      </c>
      <c r="F2416" s="33">
        <v>56.97</v>
      </c>
      <c r="G2416" s="6">
        <v>15</v>
      </c>
    </row>
    <row r="2417" spans="1:7" ht="30">
      <c r="A2417" s="30" t="s">
        <v>5157</v>
      </c>
      <c r="B2417" s="31" t="s">
        <v>5158</v>
      </c>
      <c r="C2417" s="32" t="s">
        <v>143</v>
      </c>
      <c r="D2417" s="33">
        <v>63.95</v>
      </c>
      <c r="E2417" s="33">
        <v>13.96</v>
      </c>
      <c r="F2417" s="33">
        <v>77.91</v>
      </c>
      <c r="G2417" s="6">
        <v>15</v>
      </c>
    </row>
    <row r="2418" spans="1:7" ht="30">
      <c r="A2418" s="30" t="s">
        <v>5159</v>
      </c>
      <c r="B2418" s="31" t="s">
        <v>5160</v>
      </c>
      <c r="C2418" s="32" t="s">
        <v>143</v>
      </c>
      <c r="D2418" s="33">
        <v>86.48</v>
      </c>
      <c r="E2418" s="33">
        <v>16.75</v>
      </c>
      <c r="F2418" s="33">
        <v>103.23</v>
      </c>
      <c r="G2418" s="6">
        <v>15</v>
      </c>
    </row>
    <row r="2419" spans="1:7" ht="30">
      <c r="A2419" s="30" t="s">
        <v>5161</v>
      </c>
      <c r="B2419" s="31" t="s">
        <v>5162</v>
      </c>
      <c r="C2419" s="32" t="s">
        <v>143</v>
      </c>
      <c r="D2419" s="33">
        <v>109.62</v>
      </c>
      <c r="E2419" s="33">
        <v>19.54</v>
      </c>
      <c r="F2419" s="33">
        <v>129.16</v>
      </c>
      <c r="G2419" s="6">
        <v>15</v>
      </c>
    </row>
    <row r="2420" spans="1:7" ht="30">
      <c r="A2420" s="30" t="s">
        <v>5163</v>
      </c>
      <c r="B2420" s="31" t="s">
        <v>5164</v>
      </c>
      <c r="C2420" s="32" t="s">
        <v>143</v>
      </c>
      <c r="D2420" s="33">
        <v>135.63999999999999</v>
      </c>
      <c r="E2420" s="33">
        <v>22.33</v>
      </c>
      <c r="F2420" s="33">
        <v>157.97</v>
      </c>
      <c r="G2420" s="6">
        <v>15</v>
      </c>
    </row>
    <row r="2421" spans="1:7" ht="30">
      <c r="A2421" s="30" t="s">
        <v>5165</v>
      </c>
      <c r="B2421" s="31" t="s">
        <v>5166</v>
      </c>
      <c r="C2421" s="32" t="s">
        <v>143</v>
      </c>
      <c r="D2421" s="33">
        <v>163.85</v>
      </c>
      <c r="E2421" s="33">
        <v>25.12</v>
      </c>
      <c r="F2421" s="33">
        <v>188.97</v>
      </c>
      <c r="G2421" s="6">
        <v>15</v>
      </c>
    </row>
    <row r="2422" spans="1:7" ht="30">
      <c r="A2422" s="30" t="s">
        <v>5167</v>
      </c>
      <c r="B2422" s="31" t="s">
        <v>5168</v>
      </c>
      <c r="C2422" s="32" t="s">
        <v>143</v>
      </c>
      <c r="D2422" s="33">
        <v>215.88</v>
      </c>
      <c r="E2422" s="33">
        <v>27.92</v>
      </c>
      <c r="F2422" s="33">
        <v>243.8</v>
      </c>
      <c r="G2422" s="6">
        <v>15</v>
      </c>
    </row>
    <row r="2423" spans="1:7">
      <c r="A2423" s="30" t="s">
        <v>5169</v>
      </c>
      <c r="B2423" s="31" t="s">
        <v>5170</v>
      </c>
      <c r="C2423" s="32"/>
      <c r="D2423" s="33"/>
      <c r="E2423" s="33"/>
      <c r="F2423" s="33"/>
    </row>
    <row r="2424" spans="1:7" ht="30">
      <c r="A2424" s="30" t="s">
        <v>5171</v>
      </c>
      <c r="B2424" s="31" t="s">
        <v>5172</v>
      </c>
      <c r="C2424" s="32" t="s">
        <v>143</v>
      </c>
      <c r="D2424" s="33">
        <v>9.14</v>
      </c>
      <c r="E2424" s="33">
        <v>2.8</v>
      </c>
      <c r="F2424" s="33">
        <v>11.94</v>
      </c>
      <c r="G2424" s="6">
        <v>15</v>
      </c>
    </row>
    <row r="2425" spans="1:7" ht="30">
      <c r="A2425" s="30" t="s">
        <v>5173</v>
      </c>
      <c r="B2425" s="31" t="s">
        <v>5174</v>
      </c>
      <c r="C2425" s="32" t="s">
        <v>143</v>
      </c>
      <c r="D2425" s="33">
        <v>13.04</v>
      </c>
      <c r="E2425" s="33">
        <v>5.58</v>
      </c>
      <c r="F2425" s="33">
        <v>18.62</v>
      </c>
      <c r="G2425" s="6">
        <v>15</v>
      </c>
    </row>
    <row r="2426" spans="1:7" ht="30">
      <c r="A2426" s="30" t="s">
        <v>5175</v>
      </c>
      <c r="B2426" s="31" t="s">
        <v>5176</v>
      </c>
      <c r="C2426" s="32" t="s">
        <v>143</v>
      </c>
      <c r="D2426" s="33">
        <v>16.82</v>
      </c>
      <c r="E2426" s="33">
        <v>5.58</v>
      </c>
      <c r="F2426" s="33">
        <v>22.4</v>
      </c>
      <c r="G2426" s="6">
        <v>15</v>
      </c>
    </row>
    <row r="2427" spans="1:7">
      <c r="A2427" s="30" t="s">
        <v>5177</v>
      </c>
      <c r="B2427" s="31" t="s">
        <v>5178</v>
      </c>
      <c r="C2427" s="32"/>
      <c r="D2427" s="33"/>
      <c r="E2427" s="33"/>
      <c r="F2427" s="33"/>
    </row>
    <row r="2428" spans="1:7" ht="30">
      <c r="A2428" s="30" t="s">
        <v>5179</v>
      </c>
      <c r="B2428" s="31" t="s">
        <v>5180</v>
      </c>
      <c r="C2428" s="32" t="s">
        <v>143</v>
      </c>
      <c r="D2428" s="33">
        <v>4.7300000000000004</v>
      </c>
      <c r="E2428" s="33">
        <v>13.96</v>
      </c>
      <c r="F2428" s="33">
        <v>18.690000000000001</v>
      </c>
      <c r="G2428" s="6">
        <v>15</v>
      </c>
    </row>
    <row r="2429" spans="1:7" ht="30">
      <c r="A2429" s="30" t="s">
        <v>5181</v>
      </c>
      <c r="B2429" s="31" t="s">
        <v>5182</v>
      </c>
      <c r="C2429" s="32"/>
      <c r="D2429" s="33"/>
      <c r="E2429" s="33"/>
      <c r="F2429" s="33"/>
    </row>
    <row r="2430" spans="1:7">
      <c r="A2430" s="30" t="s">
        <v>5183</v>
      </c>
      <c r="B2430" s="31" t="s">
        <v>5184</v>
      </c>
      <c r="C2430" s="32"/>
      <c r="D2430" s="33"/>
      <c r="E2430" s="33"/>
      <c r="F2430" s="33"/>
    </row>
    <row r="2431" spans="1:7">
      <c r="A2431" s="30" t="s">
        <v>5185</v>
      </c>
      <c r="B2431" s="31" t="s">
        <v>5186</v>
      </c>
      <c r="C2431" s="32" t="s">
        <v>351</v>
      </c>
      <c r="D2431" s="33">
        <v>1.94</v>
      </c>
      <c r="E2431" s="33">
        <v>13.96</v>
      </c>
      <c r="F2431" s="33">
        <v>15.9</v>
      </c>
      <c r="G2431" s="6">
        <v>15</v>
      </c>
    </row>
    <row r="2432" spans="1:7">
      <c r="A2432" s="30" t="s">
        <v>5187</v>
      </c>
      <c r="B2432" s="31" t="s">
        <v>5188</v>
      </c>
      <c r="C2432" s="32" t="s">
        <v>351</v>
      </c>
      <c r="D2432" s="33">
        <v>3.34</v>
      </c>
      <c r="E2432" s="33">
        <v>13.96</v>
      </c>
      <c r="F2432" s="33">
        <v>17.3</v>
      </c>
      <c r="G2432" s="6">
        <v>15</v>
      </c>
    </row>
    <row r="2433" spans="1:7">
      <c r="A2433" s="30" t="s">
        <v>5189</v>
      </c>
      <c r="B2433" s="31" t="s">
        <v>5190</v>
      </c>
      <c r="C2433" s="32" t="s">
        <v>351</v>
      </c>
      <c r="D2433" s="33">
        <v>2.76</v>
      </c>
      <c r="E2433" s="33">
        <v>16.75</v>
      </c>
      <c r="F2433" s="33">
        <v>19.510000000000002</v>
      </c>
      <c r="G2433" s="6">
        <v>15</v>
      </c>
    </row>
    <row r="2434" spans="1:7">
      <c r="A2434" s="30" t="s">
        <v>5191</v>
      </c>
      <c r="B2434" s="31" t="s">
        <v>5192</v>
      </c>
      <c r="C2434" s="32" t="s">
        <v>351</v>
      </c>
      <c r="D2434" s="33">
        <v>1.98</v>
      </c>
      <c r="E2434" s="33">
        <v>13.96</v>
      </c>
      <c r="F2434" s="33">
        <v>15.94</v>
      </c>
      <c r="G2434" s="6">
        <v>15</v>
      </c>
    </row>
    <row r="2435" spans="1:7">
      <c r="A2435" s="30" t="s">
        <v>5193</v>
      </c>
      <c r="B2435" s="31" t="s">
        <v>5194</v>
      </c>
      <c r="C2435" s="32"/>
      <c r="D2435" s="33"/>
      <c r="E2435" s="33"/>
      <c r="F2435" s="33"/>
    </row>
    <row r="2436" spans="1:7">
      <c r="A2436" s="30" t="s">
        <v>5195</v>
      </c>
      <c r="B2436" s="31" t="s">
        <v>5196</v>
      </c>
      <c r="C2436" s="32" t="s">
        <v>351</v>
      </c>
      <c r="D2436" s="33">
        <v>34.869999999999997</v>
      </c>
      <c r="E2436" s="33">
        <v>44.67</v>
      </c>
      <c r="F2436" s="33">
        <v>79.540000000000006</v>
      </c>
      <c r="G2436" s="6">
        <v>15</v>
      </c>
    </row>
    <row r="2437" spans="1:7" ht="30">
      <c r="A2437" s="30" t="s">
        <v>5197</v>
      </c>
      <c r="B2437" s="31" t="s">
        <v>5198</v>
      </c>
      <c r="C2437" s="32" t="s">
        <v>351</v>
      </c>
      <c r="D2437" s="33">
        <v>15.95</v>
      </c>
      <c r="E2437" s="33">
        <v>16.75</v>
      </c>
      <c r="F2437" s="33">
        <v>32.700000000000003</v>
      </c>
      <c r="G2437" s="6">
        <v>15</v>
      </c>
    </row>
    <row r="2438" spans="1:7" ht="30">
      <c r="A2438" s="30" t="s">
        <v>5199</v>
      </c>
      <c r="B2438" s="31" t="s">
        <v>5200</v>
      </c>
      <c r="C2438" s="32" t="s">
        <v>351</v>
      </c>
      <c r="D2438" s="33">
        <v>18.12</v>
      </c>
      <c r="E2438" s="33">
        <v>16.75</v>
      </c>
      <c r="F2438" s="33">
        <v>34.869999999999997</v>
      </c>
      <c r="G2438" s="6">
        <v>15</v>
      </c>
    </row>
    <row r="2439" spans="1:7" ht="30">
      <c r="A2439" s="30" t="s">
        <v>5201</v>
      </c>
      <c r="B2439" s="31" t="s">
        <v>5202</v>
      </c>
      <c r="C2439" s="32" t="s">
        <v>351</v>
      </c>
      <c r="D2439" s="33">
        <v>28.4</v>
      </c>
      <c r="E2439" s="33">
        <v>16.75</v>
      </c>
      <c r="F2439" s="33">
        <v>45.15</v>
      </c>
      <c r="G2439" s="6">
        <v>15</v>
      </c>
    </row>
    <row r="2440" spans="1:7" ht="30">
      <c r="A2440" s="30" t="s">
        <v>5203</v>
      </c>
      <c r="B2440" s="31" t="s">
        <v>5204</v>
      </c>
      <c r="C2440" s="32" t="s">
        <v>351</v>
      </c>
      <c r="D2440" s="33">
        <v>56.94</v>
      </c>
      <c r="E2440" s="33">
        <v>22.33</v>
      </c>
      <c r="F2440" s="33">
        <v>79.27</v>
      </c>
      <c r="G2440" s="6">
        <v>15</v>
      </c>
    </row>
    <row r="2441" spans="1:7" ht="30">
      <c r="A2441" s="30" t="s">
        <v>5205</v>
      </c>
      <c r="B2441" s="31" t="s">
        <v>5206</v>
      </c>
      <c r="C2441" s="32" t="s">
        <v>351</v>
      </c>
      <c r="D2441" s="33">
        <v>136.47999999999999</v>
      </c>
      <c r="E2441" s="33">
        <v>22.33</v>
      </c>
      <c r="F2441" s="33">
        <v>158.81</v>
      </c>
      <c r="G2441" s="6">
        <v>15</v>
      </c>
    </row>
    <row r="2442" spans="1:7" ht="30">
      <c r="A2442" s="30" t="s">
        <v>5207</v>
      </c>
      <c r="B2442" s="31" t="s">
        <v>5208</v>
      </c>
      <c r="C2442" s="32" t="s">
        <v>351</v>
      </c>
      <c r="D2442" s="33">
        <v>175.62</v>
      </c>
      <c r="E2442" s="33">
        <v>27.92</v>
      </c>
      <c r="F2442" s="33">
        <v>203.54</v>
      </c>
      <c r="G2442" s="6">
        <v>15</v>
      </c>
    </row>
    <row r="2443" spans="1:7" ht="30">
      <c r="A2443" s="30" t="s">
        <v>5209</v>
      </c>
      <c r="B2443" s="31" t="s">
        <v>5210</v>
      </c>
      <c r="C2443" s="32" t="s">
        <v>351</v>
      </c>
      <c r="D2443" s="33">
        <v>169.71</v>
      </c>
      <c r="E2443" s="33">
        <v>16.75</v>
      </c>
      <c r="F2443" s="33">
        <v>186.46</v>
      </c>
      <c r="G2443" s="6">
        <v>15</v>
      </c>
    </row>
    <row r="2444" spans="1:7" ht="30">
      <c r="A2444" s="30" t="s">
        <v>5211</v>
      </c>
      <c r="B2444" s="31" t="s">
        <v>5212</v>
      </c>
      <c r="C2444" s="32" t="s">
        <v>351</v>
      </c>
      <c r="D2444" s="33">
        <v>516.52</v>
      </c>
      <c r="E2444" s="33">
        <v>16.75</v>
      </c>
      <c r="F2444" s="33">
        <v>533.27</v>
      </c>
      <c r="G2444" s="6">
        <v>15</v>
      </c>
    </row>
    <row r="2445" spans="1:7" ht="30">
      <c r="A2445" s="30" t="s">
        <v>5213</v>
      </c>
      <c r="B2445" s="31" t="s">
        <v>5214</v>
      </c>
      <c r="C2445" s="32" t="s">
        <v>351</v>
      </c>
      <c r="D2445" s="33">
        <v>783.95</v>
      </c>
      <c r="E2445" s="33">
        <v>16.75</v>
      </c>
      <c r="F2445" s="33">
        <v>800.7</v>
      </c>
      <c r="G2445" s="6">
        <v>15</v>
      </c>
    </row>
    <row r="2446" spans="1:7" ht="30">
      <c r="A2446" s="30" t="s">
        <v>5215</v>
      </c>
      <c r="B2446" s="31" t="s">
        <v>5216</v>
      </c>
      <c r="C2446" s="32" t="s">
        <v>351</v>
      </c>
      <c r="D2446" s="33">
        <v>1594.08</v>
      </c>
      <c r="E2446" s="33">
        <v>22.33</v>
      </c>
      <c r="F2446" s="33">
        <v>1616.41</v>
      </c>
      <c r="G2446" s="6">
        <v>15</v>
      </c>
    </row>
    <row r="2447" spans="1:7" ht="30">
      <c r="A2447" s="30" t="s">
        <v>5217</v>
      </c>
      <c r="B2447" s="31" t="s">
        <v>5218</v>
      </c>
      <c r="C2447" s="32" t="s">
        <v>351</v>
      </c>
      <c r="D2447" s="33">
        <v>24.13</v>
      </c>
      <c r="E2447" s="33">
        <v>16.75</v>
      </c>
      <c r="F2447" s="33">
        <v>40.880000000000003</v>
      </c>
      <c r="G2447" s="6">
        <v>15</v>
      </c>
    </row>
    <row r="2448" spans="1:7" ht="30">
      <c r="A2448" s="30" t="s">
        <v>5219</v>
      </c>
      <c r="B2448" s="31" t="s">
        <v>5220</v>
      </c>
      <c r="C2448" s="32" t="s">
        <v>351</v>
      </c>
      <c r="D2448" s="33">
        <v>75.22</v>
      </c>
      <c r="E2448" s="33">
        <v>16.75</v>
      </c>
      <c r="F2448" s="33">
        <v>91.97</v>
      </c>
      <c r="G2448" s="6">
        <v>15</v>
      </c>
    </row>
    <row r="2449" spans="1:7" ht="30">
      <c r="A2449" s="30" t="s">
        <v>5221</v>
      </c>
      <c r="B2449" s="31" t="s">
        <v>5222</v>
      </c>
      <c r="C2449" s="32" t="s">
        <v>351</v>
      </c>
      <c r="D2449" s="33">
        <v>191.4</v>
      </c>
      <c r="E2449" s="33">
        <v>22.33</v>
      </c>
      <c r="F2449" s="33">
        <v>213.73</v>
      </c>
      <c r="G2449" s="6">
        <v>15</v>
      </c>
    </row>
    <row r="2450" spans="1:7">
      <c r="A2450" s="30" t="s">
        <v>5223</v>
      </c>
      <c r="B2450" s="31" t="s">
        <v>5224</v>
      </c>
      <c r="C2450" s="32"/>
      <c r="D2450" s="33"/>
      <c r="E2450" s="33"/>
      <c r="F2450" s="33"/>
    </row>
    <row r="2451" spans="1:7">
      <c r="A2451" s="30" t="s">
        <v>5225</v>
      </c>
      <c r="B2451" s="31" t="s">
        <v>5226</v>
      </c>
      <c r="C2451" s="32" t="s">
        <v>659</v>
      </c>
      <c r="D2451" s="33">
        <v>26.67</v>
      </c>
      <c r="E2451" s="33">
        <v>16.75</v>
      </c>
      <c r="F2451" s="33">
        <v>43.42</v>
      </c>
      <c r="G2451" s="6">
        <v>15</v>
      </c>
    </row>
    <row r="2452" spans="1:7">
      <c r="A2452" s="30" t="s">
        <v>5227</v>
      </c>
      <c r="B2452" s="31" t="s">
        <v>5228</v>
      </c>
      <c r="C2452" s="32" t="s">
        <v>351</v>
      </c>
      <c r="D2452" s="33">
        <v>29.07</v>
      </c>
      <c r="E2452" s="33">
        <v>16.75</v>
      </c>
      <c r="F2452" s="33">
        <v>45.82</v>
      </c>
      <c r="G2452" s="6">
        <v>15</v>
      </c>
    </row>
    <row r="2453" spans="1:7">
      <c r="A2453" s="30" t="s">
        <v>5229</v>
      </c>
      <c r="B2453" s="31" t="s">
        <v>5230</v>
      </c>
      <c r="C2453" s="32" t="s">
        <v>351</v>
      </c>
      <c r="D2453" s="33">
        <v>64.84</v>
      </c>
      <c r="E2453" s="33">
        <v>16.75</v>
      </c>
      <c r="F2453" s="33">
        <v>81.59</v>
      </c>
      <c r="G2453" s="6">
        <v>15</v>
      </c>
    </row>
    <row r="2454" spans="1:7">
      <c r="A2454" s="30" t="s">
        <v>5231</v>
      </c>
      <c r="B2454" s="31" t="s">
        <v>5232</v>
      </c>
      <c r="C2454" s="32" t="s">
        <v>659</v>
      </c>
      <c r="D2454" s="33">
        <v>263.91000000000003</v>
      </c>
      <c r="E2454" s="33">
        <v>16.75</v>
      </c>
      <c r="F2454" s="33">
        <v>280.66000000000003</v>
      </c>
      <c r="G2454" s="6">
        <v>15</v>
      </c>
    </row>
    <row r="2455" spans="1:7">
      <c r="A2455" s="30" t="s">
        <v>5233</v>
      </c>
      <c r="B2455" s="31" t="s">
        <v>5234</v>
      </c>
      <c r="C2455" s="32" t="s">
        <v>659</v>
      </c>
      <c r="D2455" s="33">
        <v>271.85000000000002</v>
      </c>
      <c r="E2455" s="33">
        <v>16.75</v>
      </c>
      <c r="F2455" s="33">
        <v>288.60000000000002</v>
      </c>
      <c r="G2455" s="6">
        <v>15</v>
      </c>
    </row>
    <row r="2456" spans="1:7" ht="30">
      <c r="A2456" s="30" t="s">
        <v>5235</v>
      </c>
      <c r="B2456" s="31" t="s">
        <v>5236</v>
      </c>
      <c r="C2456" s="32" t="s">
        <v>659</v>
      </c>
      <c r="D2456" s="33">
        <v>17.98</v>
      </c>
      <c r="E2456" s="33">
        <v>16.75</v>
      </c>
      <c r="F2456" s="33">
        <v>34.729999999999997</v>
      </c>
      <c r="G2456" s="6">
        <v>15</v>
      </c>
    </row>
    <row r="2457" spans="1:7">
      <c r="A2457" s="30" t="s">
        <v>5237</v>
      </c>
      <c r="B2457" s="31" t="s">
        <v>5238</v>
      </c>
      <c r="C2457" s="32" t="s">
        <v>659</v>
      </c>
      <c r="D2457" s="33">
        <v>334.8</v>
      </c>
      <c r="E2457" s="33">
        <v>16.75</v>
      </c>
      <c r="F2457" s="33">
        <v>351.55</v>
      </c>
      <c r="G2457" s="6">
        <v>15</v>
      </c>
    </row>
    <row r="2458" spans="1:7" ht="30">
      <c r="A2458" s="30" t="s">
        <v>5239</v>
      </c>
      <c r="B2458" s="31" t="s">
        <v>5240</v>
      </c>
      <c r="C2458" s="32" t="s">
        <v>351</v>
      </c>
      <c r="D2458" s="33">
        <v>23.98</v>
      </c>
      <c r="E2458" s="33">
        <v>16.75</v>
      </c>
      <c r="F2458" s="33">
        <v>40.729999999999997</v>
      </c>
      <c r="G2458" s="6">
        <v>15</v>
      </c>
    </row>
    <row r="2459" spans="1:7">
      <c r="A2459" s="30" t="s">
        <v>5241</v>
      </c>
      <c r="B2459" s="31" t="s">
        <v>5242</v>
      </c>
      <c r="C2459" s="32" t="s">
        <v>659</v>
      </c>
      <c r="D2459" s="33">
        <v>12.43</v>
      </c>
      <c r="E2459" s="33">
        <v>16.75</v>
      </c>
      <c r="F2459" s="33">
        <v>29.18</v>
      </c>
      <c r="G2459" s="6">
        <v>15</v>
      </c>
    </row>
    <row r="2460" spans="1:7">
      <c r="A2460" s="30" t="s">
        <v>5243</v>
      </c>
      <c r="B2460" s="31" t="s">
        <v>5244</v>
      </c>
      <c r="C2460" s="32" t="s">
        <v>659</v>
      </c>
      <c r="D2460" s="33">
        <v>13.92</v>
      </c>
      <c r="E2460" s="33">
        <v>16.75</v>
      </c>
      <c r="F2460" s="33">
        <v>30.67</v>
      </c>
      <c r="G2460" s="6">
        <v>15</v>
      </c>
    </row>
    <row r="2461" spans="1:7">
      <c r="A2461" s="30" t="s">
        <v>5245</v>
      </c>
      <c r="B2461" s="31" t="s">
        <v>5246</v>
      </c>
      <c r="C2461" s="32" t="s">
        <v>659</v>
      </c>
      <c r="D2461" s="33">
        <v>32.9</v>
      </c>
      <c r="E2461" s="33">
        <v>16.75</v>
      </c>
      <c r="F2461" s="33">
        <v>49.65</v>
      </c>
      <c r="G2461" s="6">
        <v>15</v>
      </c>
    </row>
    <row r="2462" spans="1:7" ht="30">
      <c r="A2462" s="30" t="s">
        <v>5247</v>
      </c>
      <c r="B2462" s="31" t="s">
        <v>5248</v>
      </c>
      <c r="C2462" s="32" t="s">
        <v>659</v>
      </c>
      <c r="D2462" s="33">
        <v>27.87</v>
      </c>
      <c r="E2462" s="33">
        <v>16.75</v>
      </c>
      <c r="F2462" s="33">
        <v>44.62</v>
      </c>
      <c r="G2462" s="6">
        <v>15</v>
      </c>
    </row>
    <row r="2463" spans="1:7" ht="30">
      <c r="A2463" s="30" t="s">
        <v>5249</v>
      </c>
      <c r="B2463" s="31" t="s">
        <v>5250</v>
      </c>
      <c r="C2463" s="32" t="s">
        <v>659</v>
      </c>
      <c r="D2463" s="33">
        <v>24.34</v>
      </c>
      <c r="E2463" s="33">
        <v>16.75</v>
      </c>
      <c r="F2463" s="33">
        <v>41.09</v>
      </c>
      <c r="G2463" s="6">
        <v>15</v>
      </c>
    </row>
    <row r="2464" spans="1:7" ht="30">
      <c r="A2464" s="30" t="s">
        <v>5251</v>
      </c>
      <c r="B2464" s="31" t="s">
        <v>5252</v>
      </c>
      <c r="C2464" s="32" t="s">
        <v>659</v>
      </c>
      <c r="D2464" s="33">
        <v>38.04</v>
      </c>
      <c r="E2464" s="33">
        <v>20.65</v>
      </c>
      <c r="F2464" s="33">
        <v>58.69</v>
      </c>
      <c r="G2464" s="6">
        <v>15</v>
      </c>
    </row>
    <row r="2465" spans="1:7">
      <c r="A2465" s="30" t="s">
        <v>5253</v>
      </c>
      <c r="B2465" s="31" t="s">
        <v>5254</v>
      </c>
      <c r="C2465" s="32"/>
      <c r="D2465" s="33"/>
      <c r="E2465" s="33"/>
      <c r="F2465" s="33"/>
    </row>
    <row r="2466" spans="1:7">
      <c r="A2466" s="30" t="s">
        <v>5255</v>
      </c>
      <c r="B2466" s="31" t="s">
        <v>5256</v>
      </c>
      <c r="C2466" s="32" t="s">
        <v>659</v>
      </c>
      <c r="D2466" s="33">
        <v>14.05</v>
      </c>
      <c r="E2466" s="33">
        <v>18.98</v>
      </c>
      <c r="F2466" s="33">
        <v>33.03</v>
      </c>
      <c r="G2466" s="6">
        <v>15</v>
      </c>
    </row>
    <row r="2467" spans="1:7">
      <c r="A2467" s="30" t="s">
        <v>5257</v>
      </c>
      <c r="B2467" s="31" t="s">
        <v>5258</v>
      </c>
      <c r="C2467" s="32" t="s">
        <v>659</v>
      </c>
      <c r="D2467" s="33">
        <v>17.73</v>
      </c>
      <c r="E2467" s="33">
        <v>19.54</v>
      </c>
      <c r="F2467" s="33">
        <v>37.270000000000003</v>
      </c>
      <c r="G2467" s="6">
        <v>15</v>
      </c>
    </row>
    <row r="2468" spans="1:7">
      <c r="A2468" s="30" t="s">
        <v>5259</v>
      </c>
      <c r="B2468" s="31" t="s">
        <v>5260</v>
      </c>
      <c r="C2468" s="32" t="s">
        <v>659</v>
      </c>
      <c r="D2468" s="33">
        <v>26.86</v>
      </c>
      <c r="E2468" s="33">
        <v>27.92</v>
      </c>
      <c r="F2468" s="33">
        <v>54.78</v>
      </c>
      <c r="G2468" s="6">
        <v>15</v>
      </c>
    </row>
    <row r="2469" spans="1:7">
      <c r="A2469" s="30" t="s">
        <v>5261</v>
      </c>
      <c r="B2469" s="31" t="s">
        <v>5262</v>
      </c>
      <c r="C2469" s="32" t="s">
        <v>659</v>
      </c>
      <c r="D2469" s="33">
        <v>13.77</v>
      </c>
      <c r="E2469" s="33">
        <v>15.07</v>
      </c>
      <c r="F2469" s="33">
        <v>28.84</v>
      </c>
      <c r="G2469" s="6">
        <v>15</v>
      </c>
    </row>
    <row r="2470" spans="1:7">
      <c r="A2470" s="30" t="s">
        <v>5263</v>
      </c>
      <c r="B2470" s="31" t="s">
        <v>5264</v>
      </c>
      <c r="C2470" s="32" t="s">
        <v>659</v>
      </c>
      <c r="D2470" s="33">
        <v>13.47</v>
      </c>
      <c r="E2470" s="33">
        <v>25.12</v>
      </c>
      <c r="F2470" s="33">
        <v>38.590000000000003</v>
      </c>
      <c r="G2470" s="6">
        <v>15</v>
      </c>
    </row>
    <row r="2471" spans="1:7">
      <c r="A2471" s="30" t="s">
        <v>5265</v>
      </c>
      <c r="B2471" s="31" t="s">
        <v>5266</v>
      </c>
      <c r="C2471" s="32" t="s">
        <v>659</v>
      </c>
      <c r="D2471" s="33">
        <v>17</v>
      </c>
      <c r="E2471" s="33">
        <v>21.22</v>
      </c>
      <c r="F2471" s="33">
        <v>38.22</v>
      </c>
      <c r="G2471" s="6">
        <v>15</v>
      </c>
    </row>
    <row r="2472" spans="1:7">
      <c r="A2472" s="30" t="s">
        <v>5267</v>
      </c>
      <c r="B2472" s="31" t="s">
        <v>5268</v>
      </c>
      <c r="C2472" s="32" t="s">
        <v>659</v>
      </c>
      <c r="D2472" s="33">
        <v>12.41</v>
      </c>
      <c r="E2472" s="33">
        <v>25.12</v>
      </c>
      <c r="F2472" s="33">
        <v>37.53</v>
      </c>
      <c r="G2472" s="6">
        <v>15</v>
      </c>
    </row>
    <row r="2473" spans="1:7">
      <c r="A2473" s="30" t="s">
        <v>5269</v>
      </c>
      <c r="B2473" s="31" t="s">
        <v>5270</v>
      </c>
      <c r="C2473" s="32" t="s">
        <v>659</v>
      </c>
      <c r="D2473" s="33">
        <v>19.91</v>
      </c>
      <c r="E2473" s="33">
        <v>27.92</v>
      </c>
      <c r="F2473" s="33">
        <v>47.83</v>
      </c>
      <c r="G2473" s="6">
        <v>15</v>
      </c>
    </row>
    <row r="2474" spans="1:7">
      <c r="A2474" s="30" t="s">
        <v>5271</v>
      </c>
      <c r="B2474" s="31" t="s">
        <v>5272</v>
      </c>
      <c r="C2474" s="32" t="s">
        <v>659</v>
      </c>
      <c r="D2474" s="33">
        <v>52.18</v>
      </c>
      <c r="E2474" s="33">
        <v>19.54</v>
      </c>
      <c r="F2474" s="33">
        <v>71.72</v>
      </c>
      <c r="G2474" s="6">
        <v>15</v>
      </c>
    </row>
    <row r="2475" spans="1:7">
      <c r="A2475" s="30" t="s">
        <v>5273</v>
      </c>
      <c r="B2475" s="31" t="s">
        <v>5274</v>
      </c>
      <c r="C2475" s="32" t="s">
        <v>659</v>
      </c>
      <c r="D2475" s="33">
        <v>42.34</v>
      </c>
      <c r="E2475" s="33">
        <v>19.54</v>
      </c>
      <c r="F2475" s="33">
        <v>61.88</v>
      </c>
      <c r="G2475" s="6">
        <v>15</v>
      </c>
    </row>
    <row r="2476" spans="1:7">
      <c r="A2476" s="30" t="s">
        <v>5275</v>
      </c>
      <c r="B2476" s="31" t="s">
        <v>5276</v>
      </c>
      <c r="C2476" s="32" t="s">
        <v>659</v>
      </c>
      <c r="D2476" s="33">
        <v>18.57</v>
      </c>
      <c r="E2476" s="33">
        <v>13.96</v>
      </c>
      <c r="F2476" s="33">
        <v>32.53</v>
      </c>
      <c r="G2476" s="6">
        <v>15</v>
      </c>
    </row>
    <row r="2477" spans="1:7" ht="30">
      <c r="A2477" s="30" t="s">
        <v>5277</v>
      </c>
      <c r="B2477" s="31" t="s">
        <v>5278</v>
      </c>
      <c r="C2477" s="32" t="s">
        <v>659</v>
      </c>
      <c r="D2477" s="33">
        <v>55.89</v>
      </c>
      <c r="E2477" s="33">
        <v>21.22</v>
      </c>
      <c r="F2477" s="33">
        <v>77.11</v>
      </c>
      <c r="G2477" s="6">
        <v>15</v>
      </c>
    </row>
    <row r="2478" spans="1:7" ht="30">
      <c r="A2478" s="30" t="s">
        <v>5279</v>
      </c>
      <c r="B2478" s="31" t="s">
        <v>5280</v>
      </c>
      <c r="C2478" s="32" t="s">
        <v>351</v>
      </c>
      <c r="D2478" s="33">
        <v>35.369999999999997</v>
      </c>
      <c r="E2478" s="33">
        <v>16.75</v>
      </c>
      <c r="F2478" s="33">
        <v>52.12</v>
      </c>
      <c r="G2478" s="6">
        <v>15</v>
      </c>
    </row>
    <row r="2479" spans="1:7" ht="30">
      <c r="A2479" s="30" t="s">
        <v>5281</v>
      </c>
      <c r="B2479" s="31" t="s">
        <v>5282</v>
      </c>
      <c r="C2479" s="32" t="s">
        <v>351</v>
      </c>
      <c r="D2479" s="33">
        <v>96.46</v>
      </c>
      <c r="E2479" s="33">
        <v>27.92</v>
      </c>
      <c r="F2479" s="33">
        <v>124.38</v>
      </c>
      <c r="G2479" s="6">
        <v>15</v>
      </c>
    </row>
    <row r="2480" spans="1:7">
      <c r="A2480" s="30" t="s">
        <v>5283</v>
      </c>
      <c r="B2480" s="31" t="s">
        <v>5284</v>
      </c>
      <c r="C2480" s="32"/>
      <c r="D2480" s="33"/>
      <c r="E2480" s="33"/>
      <c r="F2480" s="33"/>
    </row>
    <row r="2481" spans="1:7">
      <c r="A2481" s="30" t="s">
        <v>5285</v>
      </c>
      <c r="B2481" s="31" t="s">
        <v>5286</v>
      </c>
      <c r="C2481" s="32" t="s">
        <v>659</v>
      </c>
      <c r="D2481" s="33">
        <v>13.86</v>
      </c>
      <c r="E2481" s="33">
        <v>27.92</v>
      </c>
      <c r="F2481" s="33">
        <v>41.78</v>
      </c>
      <c r="G2481" s="6">
        <v>15</v>
      </c>
    </row>
    <row r="2482" spans="1:7">
      <c r="A2482" s="30" t="s">
        <v>5287</v>
      </c>
      <c r="B2482" s="31" t="s">
        <v>5288</v>
      </c>
      <c r="C2482" s="32" t="s">
        <v>659</v>
      </c>
      <c r="D2482" s="33">
        <v>20.94</v>
      </c>
      <c r="E2482" s="33">
        <v>27.92</v>
      </c>
      <c r="F2482" s="33">
        <v>48.86</v>
      </c>
      <c r="G2482" s="6">
        <v>15</v>
      </c>
    </row>
    <row r="2483" spans="1:7">
      <c r="A2483" s="30" t="s">
        <v>5289</v>
      </c>
      <c r="B2483" s="31" t="s">
        <v>5290</v>
      </c>
      <c r="C2483" s="32" t="s">
        <v>659</v>
      </c>
      <c r="D2483" s="33">
        <v>44.45</v>
      </c>
      <c r="E2483" s="33">
        <v>27.92</v>
      </c>
      <c r="F2483" s="33">
        <v>72.37</v>
      </c>
      <c r="G2483" s="6">
        <v>15</v>
      </c>
    </row>
    <row r="2484" spans="1:7">
      <c r="A2484" s="30" t="s">
        <v>5291</v>
      </c>
      <c r="B2484" s="31" t="s">
        <v>5292</v>
      </c>
      <c r="C2484" s="32" t="s">
        <v>659</v>
      </c>
      <c r="D2484" s="33">
        <v>52.91</v>
      </c>
      <c r="E2484" s="33">
        <v>27.92</v>
      </c>
      <c r="F2484" s="33">
        <v>80.83</v>
      </c>
      <c r="G2484" s="6">
        <v>15</v>
      </c>
    </row>
    <row r="2485" spans="1:7">
      <c r="A2485" s="30" t="s">
        <v>5293</v>
      </c>
      <c r="B2485" s="31" t="s">
        <v>5294</v>
      </c>
      <c r="C2485" s="32" t="s">
        <v>659</v>
      </c>
      <c r="D2485" s="33">
        <v>79.33</v>
      </c>
      <c r="E2485" s="33">
        <v>27.92</v>
      </c>
      <c r="F2485" s="33">
        <v>107.25</v>
      </c>
      <c r="G2485" s="6">
        <v>15</v>
      </c>
    </row>
    <row r="2486" spans="1:7">
      <c r="A2486" s="30" t="s">
        <v>5295</v>
      </c>
      <c r="B2486" s="31" t="s">
        <v>5296</v>
      </c>
      <c r="C2486" s="32" t="s">
        <v>659</v>
      </c>
      <c r="D2486" s="33">
        <v>204.6</v>
      </c>
      <c r="E2486" s="33">
        <v>27.92</v>
      </c>
      <c r="F2486" s="33">
        <v>232.52</v>
      </c>
      <c r="G2486" s="6">
        <v>15</v>
      </c>
    </row>
    <row r="2487" spans="1:7">
      <c r="A2487" s="30" t="s">
        <v>5297</v>
      </c>
      <c r="B2487" s="31" t="s">
        <v>5298</v>
      </c>
      <c r="C2487" s="32" t="s">
        <v>659</v>
      </c>
      <c r="D2487" s="33">
        <v>262.14</v>
      </c>
      <c r="E2487" s="33">
        <v>27.92</v>
      </c>
      <c r="F2487" s="33">
        <v>290.06</v>
      </c>
      <c r="G2487" s="6">
        <v>15</v>
      </c>
    </row>
    <row r="2488" spans="1:7">
      <c r="A2488" s="30" t="s">
        <v>5299</v>
      </c>
      <c r="B2488" s="31" t="s">
        <v>5300</v>
      </c>
      <c r="C2488" s="32" t="s">
        <v>659</v>
      </c>
      <c r="D2488" s="33">
        <v>371.55</v>
      </c>
      <c r="E2488" s="33">
        <v>27.92</v>
      </c>
      <c r="F2488" s="33">
        <v>399.47</v>
      </c>
      <c r="G2488" s="6">
        <v>15</v>
      </c>
    </row>
    <row r="2489" spans="1:7">
      <c r="A2489" s="30" t="s">
        <v>5301</v>
      </c>
      <c r="B2489" s="31" t="s">
        <v>5302</v>
      </c>
      <c r="C2489" s="32" t="s">
        <v>659</v>
      </c>
      <c r="D2489" s="33">
        <v>18.48</v>
      </c>
      <c r="E2489" s="33">
        <v>27.92</v>
      </c>
      <c r="F2489" s="33">
        <v>46.4</v>
      </c>
      <c r="G2489" s="6">
        <v>15</v>
      </c>
    </row>
    <row r="2490" spans="1:7">
      <c r="A2490" s="30" t="s">
        <v>5303</v>
      </c>
      <c r="B2490" s="31" t="s">
        <v>5304</v>
      </c>
      <c r="C2490" s="32"/>
      <c r="D2490" s="33"/>
      <c r="E2490" s="33"/>
      <c r="F2490" s="33"/>
    </row>
    <row r="2491" spans="1:7">
      <c r="A2491" s="30" t="s">
        <v>5305</v>
      </c>
      <c r="B2491" s="31" t="s">
        <v>5306</v>
      </c>
      <c r="C2491" s="32" t="s">
        <v>351</v>
      </c>
      <c r="D2491" s="33">
        <v>3.31</v>
      </c>
      <c r="E2491" s="33">
        <v>13.96</v>
      </c>
      <c r="F2491" s="33">
        <v>17.27</v>
      </c>
      <c r="G2491" s="6">
        <v>15</v>
      </c>
    </row>
    <row r="2492" spans="1:7">
      <c r="A2492" s="30" t="s">
        <v>5307</v>
      </c>
      <c r="B2492" s="31" t="s">
        <v>5308</v>
      </c>
      <c r="C2492" s="32" t="s">
        <v>351</v>
      </c>
      <c r="D2492" s="33">
        <v>6.39</v>
      </c>
      <c r="E2492" s="33">
        <v>13.96</v>
      </c>
      <c r="F2492" s="33">
        <v>20.350000000000001</v>
      </c>
      <c r="G2492" s="6">
        <v>15</v>
      </c>
    </row>
    <row r="2493" spans="1:7">
      <c r="A2493" s="30" t="s">
        <v>5309</v>
      </c>
      <c r="B2493" s="31" t="s">
        <v>5310</v>
      </c>
      <c r="C2493" s="32" t="s">
        <v>351</v>
      </c>
      <c r="D2493" s="33">
        <v>6.86</v>
      </c>
      <c r="E2493" s="33">
        <v>13.96</v>
      </c>
      <c r="F2493" s="33">
        <v>20.82</v>
      </c>
      <c r="G2493" s="6">
        <v>15</v>
      </c>
    </row>
    <row r="2494" spans="1:7">
      <c r="A2494" s="30" t="s">
        <v>5311</v>
      </c>
      <c r="B2494" s="31" t="s">
        <v>5312</v>
      </c>
      <c r="C2494" s="32"/>
      <c r="D2494" s="33"/>
      <c r="E2494" s="33"/>
      <c r="F2494" s="33"/>
    </row>
    <row r="2495" spans="1:7">
      <c r="A2495" s="30" t="s">
        <v>5313</v>
      </c>
      <c r="B2495" s="31" t="s">
        <v>5314</v>
      </c>
      <c r="C2495" s="32" t="s">
        <v>351</v>
      </c>
      <c r="D2495" s="33">
        <v>276.23</v>
      </c>
      <c r="E2495" s="33">
        <v>27.92</v>
      </c>
      <c r="F2495" s="33">
        <v>304.14999999999998</v>
      </c>
      <c r="G2495" s="6">
        <v>15</v>
      </c>
    </row>
    <row r="2496" spans="1:7">
      <c r="A2496" s="30" t="s">
        <v>5315</v>
      </c>
      <c r="B2496" s="31" t="s">
        <v>5316</v>
      </c>
      <c r="C2496" s="32" t="s">
        <v>351</v>
      </c>
      <c r="D2496" s="33">
        <v>286.08999999999997</v>
      </c>
      <c r="E2496" s="33">
        <v>27.92</v>
      </c>
      <c r="F2496" s="33">
        <v>314.01</v>
      </c>
      <c r="G2496" s="6">
        <v>15</v>
      </c>
    </row>
    <row r="2497" spans="1:7">
      <c r="A2497" s="30" t="s">
        <v>5317</v>
      </c>
      <c r="B2497" s="31" t="s">
        <v>5318</v>
      </c>
      <c r="C2497" s="32" t="s">
        <v>351</v>
      </c>
      <c r="D2497" s="33">
        <v>333.63</v>
      </c>
      <c r="E2497" s="33">
        <v>27.92</v>
      </c>
      <c r="F2497" s="33">
        <v>361.55</v>
      </c>
      <c r="G2497" s="6">
        <v>15</v>
      </c>
    </row>
    <row r="2498" spans="1:7">
      <c r="A2498" s="30" t="s">
        <v>5319</v>
      </c>
      <c r="B2498" s="31" t="s">
        <v>5320</v>
      </c>
      <c r="C2498" s="32" t="s">
        <v>351</v>
      </c>
      <c r="D2498" s="33">
        <v>197.99</v>
      </c>
      <c r="E2498" s="33">
        <v>27.92</v>
      </c>
      <c r="F2498" s="33">
        <v>225.91</v>
      </c>
      <c r="G2498" s="6">
        <v>15</v>
      </c>
    </row>
    <row r="2499" spans="1:7">
      <c r="A2499" s="30" t="s">
        <v>5321</v>
      </c>
      <c r="B2499" s="31" t="s">
        <v>5322</v>
      </c>
      <c r="C2499" s="32" t="s">
        <v>351</v>
      </c>
      <c r="D2499" s="33">
        <v>406.03</v>
      </c>
      <c r="E2499" s="33">
        <v>27.92</v>
      </c>
      <c r="F2499" s="33">
        <v>433.95</v>
      </c>
      <c r="G2499" s="6">
        <v>15</v>
      </c>
    </row>
    <row r="2500" spans="1:7">
      <c r="A2500" s="30" t="s">
        <v>5323</v>
      </c>
      <c r="B2500" s="31" t="s">
        <v>5324</v>
      </c>
      <c r="C2500" s="32" t="s">
        <v>351</v>
      </c>
      <c r="D2500" s="33">
        <v>583.85</v>
      </c>
      <c r="E2500" s="33">
        <v>27.92</v>
      </c>
      <c r="F2500" s="33">
        <v>611.77</v>
      </c>
      <c r="G2500" s="6">
        <v>15</v>
      </c>
    </row>
    <row r="2501" spans="1:7">
      <c r="A2501" s="30" t="s">
        <v>5325</v>
      </c>
      <c r="B2501" s="31" t="s">
        <v>5326</v>
      </c>
      <c r="C2501" s="32" t="s">
        <v>351</v>
      </c>
      <c r="D2501" s="33">
        <v>802.32</v>
      </c>
      <c r="E2501" s="33">
        <v>27.92</v>
      </c>
      <c r="F2501" s="33">
        <v>830.24</v>
      </c>
      <c r="G2501" s="6">
        <v>15</v>
      </c>
    </row>
    <row r="2502" spans="1:7">
      <c r="A2502" s="30" t="s">
        <v>5327</v>
      </c>
      <c r="B2502" s="31" t="s">
        <v>5328</v>
      </c>
      <c r="C2502" s="32" t="s">
        <v>351</v>
      </c>
      <c r="D2502" s="33">
        <v>1130.99</v>
      </c>
      <c r="E2502" s="33">
        <v>27.92</v>
      </c>
      <c r="F2502" s="33">
        <v>1158.9100000000001</v>
      </c>
      <c r="G2502" s="6">
        <v>15</v>
      </c>
    </row>
    <row r="2503" spans="1:7">
      <c r="A2503" s="30" t="s">
        <v>5329</v>
      </c>
      <c r="B2503" s="31" t="s">
        <v>5330</v>
      </c>
      <c r="C2503" s="32" t="s">
        <v>351</v>
      </c>
      <c r="D2503" s="33">
        <v>1640.3</v>
      </c>
      <c r="E2503" s="33">
        <v>27.92</v>
      </c>
      <c r="F2503" s="33">
        <v>1668.22</v>
      </c>
      <c r="G2503" s="6">
        <v>15</v>
      </c>
    </row>
    <row r="2504" spans="1:7">
      <c r="A2504" s="30" t="s">
        <v>5331</v>
      </c>
      <c r="B2504" s="31" t="s">
        <v>5332</v>
      </c>
      <c r="C2504" s="32" t="s">
        <v>351</v>
      </c>
      <c r="D2504" s="33">
        <v>3561.99</v>
      </c>
      <c r="E2504" s="33">
        <v>27.92</v>
      </c>
      <c r="F2504" s="33">
        <v>3589.91</v>
      </c>
      <c r="G2504" s="6">
        <v>15</v>
      </c>
    </row>
    <row r="2505" spans="1:7">
      <c r="A2505" s="30" t="s">
        <v>5333</v>
      </c>
      <c r="B2505" s="31" t="s">
        <v>5334</v>
      </c>
      <c r="C2505" s="32" t="s">
        <v>351</v>
      </c>
      <c r="D2505" s="33">
        <v>2173.5100000000002</v>
      </c>
      <c r="E2505" s="33">
        <v>27.92</v>
      </c>
      <c r="F2505" s="33">
        <v>2201.4299999999998</v>
      </c>
      <c r="G2505" s="6">
        <v>15</v>
      </c>
    </row>
    <row r="2506" spans="1:7">
      <c r="A2506" s="30" t="s">
        <v>5335</v>
      </c>
      <c r="B2506" s="31" t="s">
        <v>5336</v>
      </c>
      <c r="C2506" s="32" t="s">
        <v>351</v>
      </c>
      <c r="D2506" s="33">
        <v>5604.75</v>
      </c>
      <c r="E2506" s="33">
        <v>27.92</v>
      </c>
      <c r="F2506" s="33">
        <v>5632.67</v>
      </c>
      <c r="G2506" s="6">
        <v>15</v>
      </c>
    </row>
    <row r="2507" spans="1:7">
      <c r="A2507" s="30" t="s">
        <v>5337</v>
      </c>
      <c r="B2507" s="31" t="s">
        <v>5338</v>
      </c>
      <c r="C2507" s="32" t="s">
        <v>351</v>
      </c>
      <c r="D2507" s="33">
        <v>73.55</v>
      </c>
      <c r="E2507" s="33">
        <v>27.92</v>
      </c>
      <c r="F2507" s="33">
        <v>101.47</v>
      </c>
      <c r="G2507" s="6">
        <v>15</v>
      </c>
    </row>
    <row r="2508" spans="1:7">
      <c r="A2508" s="30" t="s">
        <v>5339</v>
      </c>
      <c r="B2508" s="31" t="s">
        <v>5340</v>
      </c>
      <c r="C2508" s="32" t="s">
        <v>351</v>
      </c>
      <c r="D2508" s="33">
        <v>113.27</v>
      </c>
      <c r="E2508" s="33">
        <v>27.92</v>
      </c>
      <c r="F2508" s="33">
        <v>141.19</v>
      </c>
      <c r="G2508" s="6">
        <v>15</v>
      </c>
    </row>
    <row r="2509" spans="1:7">
      <c r="A2509" s="30" t="s">
        <v>5341</v>
      </c>
      <c r="B2509" s="31" t="s">
        <v>5342</v>
      </c>
      <c r="C2509" s="32" t="s">
        <v>351</v>
      </c>
      <c r="D2509" s="33">
        <v>146.63999999999999</v>
      </c>
      <c r="E2509" s="33">
        <v>27.92</v>
      </c>
      <c r="F2509" s="33">
        <v>174.56</v>
      </c>
      <c r="G2509" s="6">
        <v>15</v>
      </c>
    </row>
    <row r="2510" spans="1:7">
      <c r="A2510" s="30" t="s">
        <v>5343</v>
      </c>
      <c r="B2510" s="31" t="s">
        <v>5344</v>
      </c>
      <c r="C2510" s="32"/>
      <c r="D2510" s="33"/>
      <c r="E2510" s="33"/>
      <c r="F2510" s="33"/>
    </row>
    <row r="2511" spans="1:7">
      <c r="A2511" s="30" t="s">
        <v>5345</v>
      </c>
      <c r="B2511" s="31" t="s">
        <v>5346</v>
      </c>
      <c r="C2511" s="32" t="s">
        <v>351</v>
      </c>
      <c r="D2511" s="33">
        <v>77.47</v>
      </c>
      <c r="E2511" s="33">
        <v>25.12</v>
      </c>
      <c r="F2511" s="33">
        <v>102.59</v>
      </c>
      <c r="G2511" s="6">
        <v>15</v>
      </c>
    </row>
    <row r="2512" spans="1:7" ht="30">
      <c r="A2512" s="30" t="s">
        <v>5347</v>
      </c>
      <c r="B2512" s="31" t="s">
        <v>5348</v>
      </c>
      <c r="C2512" s="32" t="s">
        <v>351</v>
      </c>
      <c r="D2512" s="33">
        <v>266.73</v>
      </c>
      <c r="E2512" s="33">
        <v>27.92</v>
      </c>
      <c r="F2512" s="33">
        <v>294.64999999999998</v>
      </c>
      <c r="G2512" s="6">
        <v>15</v>
      </c>
    </row>
    <row r="2513" spans="1:7" ht="30">
      <c r="A2513" s="30" t="s">
        <v>5349</v>
      </c>
      <c r="B2513" s="31" t="s">
        <v>5350</v>
      </c>
      <c r="C2513" s="32" t="s">
        <v>351</v>
      </c>
      <c r="D2513" s="33">
        <v>471.56</v>
      </c>
      <c r="E2513" s="33">
        <v>27.92</v>
      </c>
      <c r="F2513" s="33">
        <v>499.48</v>
      </c>
      <c r="G2513" s="6">
        <v>15</v>
      </c>
    </row>
    <row r="2514" spans="1:7" ht="30">
      <c r="A2514" s="30" t="s">
        <v>5351</v>
      </c>
      <c r="B2514" s="31" t="s">
        <v>5352</v>
      </c>
      <c r="C2514" s="32" t="s">
        <v>351</v>
      </c>
      <c r="D2514" s="33">
        <v>356.96</v>
      </c>
      <c r="E2514" s="33">
        <v>27.92</v>
      </c>
      <c r="F2514" s="33">
        <v>384.88</v>
      </c>
      <c r="G2514" s="6">
        <v>15</v>
      </c>
    </row>
    <row r="2515" spans="1:7">
      <c r="A2515" s="30" t="s">
        <v>5353</v>
      </c>
      <c r="B2515" s="31" t="s">
        <v>5354</v>
      </c>
      <c r="C2515" s="32" t="s">
        <v>351</v>
      </c>
      <c r="D2515" s="33">
        <v>99.6</v>
      </c>
      <c r="E2515" s="33">
        <v>55.83</v>
      </c>
      <c r="F2515" s="33">
        <v>155.43</v>
      </c>
      <c r="G2515" s="6">
        <v>15</v>
      </c>
    </row>
    <row r="2516" spans="1:7" ht="30">
      <c r="A2516" s="30" t="s">
        <v>5355</v>
      </c>
      <c r="B2516" s="31" t="s">
        <v>5356</v>
      </c>
      <c r="C2516" s="32" t="s">
        <v>351</v>
      </c>
      <c r="D2516" s="33">
        <v>4272.33</v>
      </c>
      <c r="E2516" s="33">
        <v>55.83</v>
      </c>
      <c r="F2516" s="33">
        <v>4328.16</v>
      </c>
      <c r="G2516" s="6">
        <v>15</v>
      </c>
    </row>
    <row r="2517" spans="1:7" ht="30">
      <c r="A2517" s="30" t="s">
        <v>5357</v>
      </c>
      <c r="B2517" s="31" t="s">
        <v>5358</v>
      </c>
      <c r="C2517" s="32" t="s">
        <v>351</v>
      </c>
      <c r="D2517" s="33">
        <v>102.2</v>
      </c>
      <c r="E2517" s="33">
        <v>55.83</v>
      </c>
      <c r="F2517" s="33">
        <v>158.03</v>
      </c>
      <c r="G2517" s="6">
        <v>15</v>
      </c>
    </row>
    <row r="2518" spans="1:7" ht="30">
      <c r="A2518" s="30" t="s">
        <v>5359</v>
      </c>
      <c r="B2518" s="31" t="s">
        <v>5360</v>
      </c>
      <c r="C2518" s="32" t="s">
        <v>351</v>
      </c>
      <c r="D2518" s="33">
        <v>2900.1</v>
      </c>
      <c r="E2518" s="33">
        <v>27.92</v>
      </c>
      <c r="F2518" s="33">
        <v>2928.02</v>
      </c>
      <c r="G2518" s="6">
        <v>15</v>
      </c>
    </row>
    <row r="2519" spans="1:7">
      <c r="A2519" s="30" t="s">
        <v>5361</v>
      </c>
      <c r="B2519" s="31" t="s">
        <v>5362</v>
      </c>
      <c r="C2519" s="32" t="s">
        <v>351</v>
      </c>
      <c r="D2519" s="33">
        <v>123.14</v>
      </c>
      <c r="E2519" s="33">
        <v>55.83</v>
      </c>
      <c r="F2519" s="33">
        <v>178.97</v>
      </c>
      <c r="G2519" s="6">
        <v>15</v>
      </c>
    </row>
    <row r="2520" spans="1:7">
      <c r="A2520" s="30" t="s">
        <v>5363</v>
      </c>
      <c r="B2520" s="31" t="s">
        <v>5364</v>
      </c>
      <c r="C2520" s="32" t="s">
        <v>351</v>
      </c>
      <c r="D2520" s="33">
        <v>281.02</v>
      </c>
      <c r="E2520" s="33">
        <v>33.5</v>
      </c>
      <c r="F2520" s="33">
        <v>314.52</v>
      </c>
      <c r="G2520" s="6">
        <v>15</v>
      </c>
    </row>
    <row r="2521" spans="1:7">
      <c r="A2521" s="30" t="s">
        <v>5365</v>
      </c>
      <c r="B2521" s="31" t="s">
        <v>5366</v>
      </c>
      <c r="C2521" s="32"/>
      <c r="D2521" s="33"/>
      <c r="E2521" s="33"/>
      <c r="F2521" s="33"/>
    </row>
    <row r="2522" spans="1:7">
      <c r="A2522" s="30" t="s">
        <v>5367</v>
      </c>
      <c r="B2522" s="31" t="s">
        <v>5368</v>
      </c>
      <c r="C2522" s="32" t="s">
        <v>351</v>
      </c>
      <c r="D2522" s="33">
        <v>647.72</v>
      </c>
      <c r="E2522" s="33">
        <v>22.33</v>
      </c>
      <c r="F2522" s="33">
        <v>670.05</v>
      </c>
      <c r="G2522" s="6">
        <v>15</v>
      </c>
    </row>
    <row r="2523" spans="1:7">
      <c r="A2523" s="30" t="s">
        <v>5369</v>
      </c>
      <c r="B2523" s="31" t="s">
        <v>5370</v>
      </c>
      <c r="C2523" s="32" t="s">
        <v>351</v>
      </c>
      <c r="D2523" s="33">
        <v>324.48</v>
      </c>
      <c r="E2523" s="33">
        <v>22.33</v>
      </c>
      <c r="F2523" s="33">
        <v>346.81</v>
      </c>
      <c r="G2523" s="6">
        <v>15</v>
      </c>
    </row>
    <row r="2524" spans="1:7">
      <c r="A2524" s="30" t="s">
        <v>5371</v>
      </c>
      <c r="B2524" s="31" t="s">
        <v>5372</v>
      </c>
      <c r="C2524" s="32" t="s">
        <v>351</v>
      </c>
      <c r="D2524" s="33">
        <v>169.14</v>
      </c>
      <c r="E2524" s="33">
        <v>22.33</v>
      </c>
      <c r="F2524" s="33">
        <v>191.47</v>
      </c>
      <c r="G2524" s="6">
        <v>15</v>
      </c>
    </row>
    <row r="2525" spans="1:7">
      <c r="A2525" s="30" t="s">
        <v>5373</v>
      </c>
      <c r="B2525" s="31" t="s">
        <v>5374</v>
      </c>
      <c r="C2525" s="32" t="s">
        <v>351</v>
      </c>
      <c r="D2525" s="33">
        <v>445.48</v>
      </c>
      <c r="E2525" s="33">
        <v>22.33</v>
      </c>
      <c r="F2525" s="33">
        <v>467.81</v>
      </c>
      <c r="G2525" s="6">
        <v>15</v>
      </c>
    </row>
    <row r="2526" spans="1:7">
      <c r="A2526" s="30" t="s">
        <v>5375</v>
      </c>
      <c r="B2526" s="31" t="s">
        <v>5376</v>
      </c>
      <c r="C2526" s="32"/>
      <c r="D2526" s="33"/>
      <c r="E2526" s="33"/>
      <c r="F2526" s="33"/>
    </row>
    <row r="2527" spans="1:7">
      <c r="A2527" s="30" t="s">
        <v>5377</v>
      </c>
      <c r="B2527" s="31" t="s">
        <v>5378</v>
      </c>
      <c r="C2527" s="32" t="s">
        <v>351</v>
      </c>
      <c r="D2527" s="33">
        <v>165.06</v>
      </c>
      <c r="E2527" s="33">
        <v>22.33</v>
      </c>
      <c r="F2527" s="33">
        <v>187.39</v>
      </c>
      <c r="G2527" s="6">
        <v>15</v>
      </c>
    </row>
    <row r="2528" spans="1:7" ht="30">
      <c r="A2528" s="30" t="s">
        <v>5379</v>
      </c>
      <c r="B2528" s="31" t="s">
        <v>5380</v>
      </c>
      <c r="C2528" s="32" t="s">
        <v>351</v>
      </c>
      <c r="D2528" s="33">
        <v>389.34</v>
      </c>
      <c r="E2528" s="33">
        <v>13.96</v>
      </c>
      <c r="F2528" s="33">
        <v>403.3</v>
      </c>
      <c r="G2528" s="6">
        <v>15</v>
      </c>
    </row>
    <row r="2529" spans="1:7">
      <c r="A2529" s="30" t="s">
        <v>5381</v>
      </c>
      <c r="B2529" s="31" t="s">
        <v>5382</v>
      </c>
      <c r="C2529" s="32"/>
      <c r="D2529" s="33"/>
      <c r="E2529" s="33"/>
      <c r="F2529" s="33"/>
    </row>
    <row r="2530" spans="1:7">
      <c r="A2530" s="30" t="s">
        <v>5383</v>
      </c>
      <c r="B2530" s="31" t="s">
        <v>5384</v>
      </c>
      <c r="C2530" s="32" t="s">
        <v>351</v>
      </c>
      <c r="D2530" s="33">
        <v>135.38999999999999</v>
      </c>
      <c r="E2530" s="33">
        <v>22.33</v>
      </c>
      <c r="F2530" s="33">
        <v>157.72</v>
      </c>
      <c r="G2530" s="6">
        <v>15</v>
      </c>
    </row>
    <row r="2531" spans="1:7" ht="30">
      <c r="A2531" s="30" t="s">
        <v>5385</v>
      </c>
      <c r="B2531" s="31" t="s">
        <v>5386</v>
      </c>
      <c r="C2531" s="32" t="s">
        <v>351</v>
      </c>
      <c r="D2531" s="33">
        <v>133.72999999999999</v>
      </c>
      <c r="E2531" s="33">
        <v>27.92</v>
      </c>
      <c r="F2531" s="33">
        <v>161.65</v>
      </c>
      <c r="G2531" s="6">
        <v>15</v>
      </c>
    </row>
    <row r="2532" spans="1:7">
      <c r="A2532" s="30" t="s">
        <v>5387</v>
      </c>
      <c r="B2532" s="31" t="s">
        <v>5388</v>
      </c>
      <c r="C2532" s="32"/>
      <c r="D2532" s="33"/>
      <c r="E2532" s="33"/>
      <c r="F2532" s="33"/>
    </row>
    <row r="2533" spans="1:7">
      <c r="A2533" s="30" t="s">
        <v>5389</v>
      </c>
      <c r="B2533" s="31" t="s">
        <v>5390</v>
      </c>
      <c r="C2533" s="32" t="s">
        <v>351</v>
      </c>
      <c r="D2533" s="33">
        <v>67.56</v>
      </c>
      <c r="E2533" s="33">
        <v>44.67</v>
      </c>
      <c r="F2533" s="33">
        <v>112.23</v>
      </c>
      <c r="G2533" s="6">
        <v>15</v>
      </c>
    </row>
    <row r="2534" spans="1:7">
      <c r="A2534" s="30" t="s">
        <v>5391</v>
      </c>
      <c r="B2534" s="31" t="s">
        <v>5392</v>
      </c>
      <c r="C2534" s="32" t="s">
        <v>351</v>
      </c>
      <c r="D2534" s="33">
        <v>54.37</v>
      </c>
      <c r="E2534" s="33">
        <v>44.67</v>
      </c>
      <c r="F2534" s="33">
        <v>99.04</v>
      </c>
      <c r="G2534" s="6">
        <v>15</v>
      </c>
    </row>
    <row r="2535" spans="1:7">
      <c r="A2535" s="30" t="s">
        <v>5393</v>
      </c>
      <c r="B2535" s="31" t="s">
        <v>5394</v>
      </c>
      <c r="C2535" s="32" t="s">
        <v>351</v>
      </c>
      <c r="D2535" s="33">
        <v>38.549999999999997</v>
      </c>
      <c r="E2535" s="33">
        <v>16.75</v>
      </c>
      <c r="F2535" s="33">
        <v>55.3</v>
      </c>
      <c r="G2535" s="6">
        <v>15</v>
      </c>
    </row>
    <row r="2536" spans="1:7">
      <c r="A2536" s="30" t="s">
        <v>5395</v>
      </c>
      <c r="B2536" s="31" t="s">
        <v>5396</v>
      </c>
      <c r="C2536" s="32" t="s">
        <v>351</v>
      </c>
      <c r="D2536" s="33">
        <v>136.66999999999999</v>
      </c>
      <c r="E2536" s="33">
        <v>16.75</v>
      </c>
      <c r="F2536" s="33">
        <v>153.41999999999999</v>
      </c>
      <c r="G2536" s="6">
        <v>15</v>
      </c>
    </row>
    <row r="2537" spans="1:7">
      <c r="A2537" s="30" t="s">
        <v>5397</v>
      </c>
      <c r="B2537" s="31" t="s">
        <v>5398</v>
      </c>
      <c r="C2537" s="32" t="s">
        <v>351</v>
      </c>
      <c r="D2537" s="33">
        <v>461.21</v>
      </c>
      <c r="E2537" s="33">
        <v>16.75</v>
      </c>
      <c r="F2537" s="33">
        <v>477.96</v>
      </c>
      <c r="G2537" s="6">
        <v>15</v>
      </c>
    </row>
    <row r="2538" spans="1:7">
      <c r="A2538" s="30" t="s">
        <v>5399</v>
      </c>
      <c r="B2538" s="31" t="s">
        <v>5400</v>
      </c>
      <c r="C2538" s="32" t="s">
        <v>351</v>
      </c>
      <c r="D2538" s="33">
        <v>4.3099999999999996</v>
      </c>
      <c r="E2538" s="33">
        <v>1.82</v>
      </c>
      <c r="F2538" s="33">
        <v>6.13</v>
      </c>
      <c r="G2538" s="6">
        <v>15</v>
      </c>
    </row>
    <row r="2539" spans="1:7">
      <c r="A2539" s="30" t="s">
        <v>5401</v>
      </c>
      <c r="B2539" s="31" t="s">
        <v>5402</v>
      </c>
      <c r="C2539" s="32" t="s">
        <v>351</v>
      </c>
      <c r="D2539" s="33">
        <v>9.83</v>
      </c>
      <c r="E2539" s="33">
        <v>1.82</v>
      </c>
      <c r="F2539" s="33">
        <v>11.65</v>
      </c>
      <c r="G2539" s="6">
        <v>15</v>
      </c>
    </row>
    <row r="2540" spans="1:7">
      <c r="A2540" s="30" t="s">
        <v>5403</v>
      </c>
      <c r="B2540" s="31" t="s">
        <v>5404</v>
      </c>
      <c r="C2540" s="32" t="s">
        <v>351</v>
      </c>
      <c r="D2540" s="33">
        <v>46.66</v>
      </c>
      <c r="E2540" s="33">
        <v>22.33</v>
      </c>
      <c r="F2540" s="33">
        <v>68.989999999999995</v>
      </c>
      <c r="G2540" s="6">
        <v>15</v>
      </c>
    </row>
    <row r="2541" spans="1:7">
      <c r="A2541" s="30" t="s">
        <v>5405</v>
      </c>
      <c r="B2541" s="31" t="s">
        <v>5406</v>
      </c>
      <c r="C2541" s="32" t="s">
        <v>351</v>
      </c>
      <c r="D2541" s="33">
        <v>9.1</v>
      </c>
      <c r="E2541" s="33">
        <v>11.16</v>
      </c>
      <c r="F2541" s="33">
        <v>20.260000000000002</v>
      </c>
      <c r="G2541" s="6">
        <v>15</v>
      </c>
    </row>
    <row r="2542" spans="1:7">
      <c r="A2542" s="30" t="s">
        <v>5407</v>
      </c>
      <c r="B2542" s="31" t="s">
        <v>5408</v>
      </c>
      <c r="C2542" s="32" t="s">
        <v>351</v>
      </c>
      <c r="D2542" s="33">
        <v>9.5399999999999991</v>
      </c>
      <c r="E2542" s="33">
        <v>11.16</v>
      </c>
      <c r="F2542" s="33">
        <v>20.7</v>
      </c>
      <c r="G2542" s="6">
        <v>15</v>
      </c>
    </row>
    <row r="2543" spans="1:7" ht="30">
      <c r="A2543" s="30" t="s">
        <v>5409</v>
      </c>
      <c r="B2543" s="31" t="s">
        <v>5410</v>
      </c>
      <c r="C2543" s="32" t="s">
        <v>351</v>
      </c>
      <c r="D2543" s="33">
        <v>472.67</v>
      </c>
      <c r="E2543" s="33">
        <v>55.83</v>
      </c>
      <c r="F2543" s="33">
        <v>528.5</v>
      </c>
      <c r="G2543" s="6">
        <v>15</v>
      </c>
    </row>
    <row r="2544" spans="1:7" ht="30">
      <c r="A2544" s="30" t="s">
        <v>5411</v>
      </c>
      <c r="B2544" s="31" t="s">
        <v>5412</v>
      </c>
      <c r="C2544" s="32" t="s">
        <v>351</v>
      </c>
      <c r="D2544" s="33">
        <v>91.25</v>
      </c>
      <c r="E2544" s="33">
        <v>16.75</v>
      </c>
      <c r="F2544" s="33">
        <v>108</v>
      </c>
      <c r="G2544" s="6">
        <v>15</v>
      </c>
    </row>
    <row r="2545" spans="1:7" ht="30">
      <c r="A2545" s="30" t="s">
        <v>5413</v>
      </c>
      <c r="B2545" s="31" t="s">
        <v>5414</v>
      </c>
      <c r="C2545" s="32" t="s">
        <v>351</v>
      </c>
      <c r="D2545" s="33">
        <v>52.7</v>
      </c>
      <c r="E2545" s="33">
        <v>25.36</v>
      </c>
      <c r="F2545" s="33">
        <v>78.06</v>
      </c>
      <c r="G2545" s="6">
        <v>15</v>
      </c>
    </row>
    <row r="2546" spans="1:7" ht="30">
      <c r="A2546" s="30" t="s">
        <v>5415</v>
      </c>
      <c r="B2546" s="31" t="s">
        <v>5416</v>
      </c>
      <c r="C2546" s="32" t="s">
        <v>351</v>
      </c>
      <c r="D2546" s="33">
        <v>45.68</v>
      </c>
      <c r="E2546" s="33">
        <v>25.36</v>
      </c>
      <c r="F2546" s="33">
        <v>71.040000000000006</v>
      </c>
      <c r="G2546" s="6">
        <v>15</v>
      </c>
    </row>
    <row r="2547" spans="1:7">
      <c r="A2547" s="30" t="s">
        <v>5417</v>
      </c>
      <c r="B2547" s="31" t="s">
        <v>5418</v>
      </c>
      <c r="C2547" s="32"/>
      <c r="D2547" s="33"/>
      <c r="E2547" s="33"/>
      <c r="F2547" s="33"/>
    </row>
    <row r="2548" spans="1:7">
      <c r="A2548" s="30" t="s">
        <v>5419</v>
      </c>
      <c r="B2548" s="31" t="s">
        <v>5420</v>
      </c>
      <c r="C2548" s="32"/>
      <c r="D2548" s="33"/>
      <c r="E2548" s="33"/>
      <c r="F2548" s="33"/>
    </row>
    <row r="2549" spans="1:7" ht="30">
      <c r="A2549" s="30" t="s">
        <v>5421</v>
      </c>
      <c r="B2549" s="31" t="s">
        <v>5422</v>
      </c>
      <c r="C2549" s="32" t="s">
        <v>351</v>
      </c>
      <c r="D2549" s="33">
        <v>16.07</v>
      </c>
      <c r="E2549" s="33">
        <v>4.54</v>
      </c>
      <c r="F2549" s="33">
        <v>20.61</v>
      </c>
      <c r="G2549" s="6">
        <v>15</v>
      </c>
    </row>
    <row r="2550" spans="1:7" ht="30">
      <c r="A2550" s="30" t="s">
        <v>5423</v>
      </c>
      <c r="B2550" s="31" t="s">
        <v>5424</v>
      </c>
      <c r="C2550" s="32" t="s">
        <v>351</v>
      </c>
      <c r="D2550" s="33">
        <v>21.55</v>
      </c>
      <c r="E2550" s="33">
        <v>4.54</v>
      </c>
      <c r="F2550" s="33">
        <v>26.09</v>
      </c>
      <c r="G2550" s="6">
        <v>15</v>
      </c>
    </row>
    <row r="2551" spans="1:7" ht="30">
      <c r="A2551" s="30" t="s">
        <v>5425</v>
      </c>
      <c r="B2551" s="31" t="s">
        <v>5426</v>
      </c>
      <c r="C2551" s="32" t="s">
        <v>351</v>
      </c>
      <c r="D2551" s="33">
        <v>55.59</v>
      </c>
      <c r="E2551" s="33">
        <v>4.54</v>
      </c>
      <c r="F2551" s="33">
        <v>60.13</v>
      </c>
      <c r="G2551" s="6">
        <v>15</v>
      </c>
    </row>
    <row r="2552" spans="1:7">
      <c r="A2552" s="30" t="s">
        <v>5427</v>
      </c>
      <c r="B2552" s="31" t="s">
        <v>5428</v>
      </c>
      <c r="C2552" s="32" t="s">
        <v>351</v>
      </c>
      <c r="D2552" s="33">
        <v>18.510000000000002</v>
      </c>
      <c r="E2552" s="33">
        <v>4.54</v>
      </c>
      <c r="F2552" s="33">
        <v>23.05</v>
      </c>
      <c r="G2552" s="6">
        <v>15</v>
      </c>
    </row>
    <row r="2553" spans="1:7">
      <c r="A2553" s="30" t="s">
        <v>5429</v>
      </c>
      <c r="B2553" s="31" t="s">
        <v>5430</v>
      </c>
      <c r="C2553" s="32"/>
      <c r="D2553" s="33"/>
      <c r="E2553" s="33"/>
      <c r="F2553" s="33"/>
    </row>
    <row r="2554" spans="1:7" ht="30">
      <c r="A2554" s="30" t="s">
        <v>5431</v>
      </c>
      <c r="B2554" s="31" t="s">
        <v>5432</v>
      </c>
      <c r="C2554" s="32" t="s">
        <v>351</v>
      </c>
      <c r="D2554" s="33">
        <v>6.86</v>
      </c>
      <c r="E2554" s="33">
        <v>4.45</v>
      </c>
      <c r="F2554" s="33">
        <v>11.31</v>
      </c>
      <c r="G2554" s="6">
        <v>15</v>
      </c>
    </row>
    <row r="2555" spans="1:7" ht="30">
      <c r="A2555" s="30" t="s">
        <v>5433</v>
      </c>
      <c r="B2555" s="31" t="s">
        <v>5434</v>
      </c>
      <c r="C2555" s="32" t="s">
        <v>143</v>
      </c>
      <c r="D2555" s="33">
        <v>86.27</v>
      </c>
      <c r="E2555" s="33">
        <v>22.33</v>
      </c>
      <c r="F2555" s="33">
        <v>108.6</v>
      </c>
      <c r="G2555" s="6">
        <v>15</v>
      </c>
    </row>
    <row r="2556" spans="1:7">
      <c r="A2556" s="30" t="s">
        <v>5435</v>
      </c>
      <c r="B2556" s="31" t="s">
        <v>5436</v>
      </c>
      <c r="C2556" s="32"/>
      <c r="D2556" s="33"/>
      <c r="E2556" s="33"/>
      <c r="F2556" s="33"/>
    </row>
    <row r="2557" spans="1:7">
      <c r="A2557" s="30" t="s">
        <v>5437</v>
      </c>
      <c r="B2557" s="31" t="s">
        <v>5438</v>
      </c>
      <c r="C2557" s="32" t="s">
        <v>351</v>
      </c>
      <c r="D2557" s="33">
        <v>20.29</v>
      </c>
      <c r="E2557" s="33">
        <v>4.54</v>
      </c>
      <c r="F2557" s="33">
        <v>24.83</v>
      </c>
      <c r="G2557" s="6">
        <v>15</v>
      </c>
    </row>
    <row r="2558" spans="1:7">
      <c r="A2558" s="30" t="s">
        <v>5439</v>
      </c>
      <c r="B2558" s="31" t="s">
        <v>5440</v>
      </c>
      <c r="C2558" s="32" t="s">
        <v>351</v>
      </c>
      <c r="D2558" s="33">
        <v>9.57</v>
      </c>
      <c r="E2558" s="33">
        <v>4.54</v>
      </c>
      <c r="F2558" s="33">
        <v>14.11</v>
      </c>
      <c r="G2558" s="6">
        <v>15</v>
      </c>
    </row>
    <row r="2559" spans="1:7" ht="30">
      <c r="A2559" s="30" t="s">
        <v>5441</v>
      </c>
      <c r="B2559" s="31" t="s">
        <v>5442</v>
      </c>
      <c r="C2559" s="32" t="s">
        <v>351</v>
      </c>
      <c r="D2559" s="33">
        <v>10.43</v>
      </c>
      <c r="E2559" s="33">
        <v>4.54</v>
      </c>
      <c r="F2559" s="33">
        <v>14.97</v>
      </c>
      <c r="G2559" s="6">
        <v>15</v>
      </c>
    </row>
    <row r="2560" spans="1:7">
      <c r="A2560" s="30" t="s">
        <v>5443</v>
      </c>
      <c r="B2560" s="31" t="s">
        <v>5444</v>
      </c>
      <c r="C2560" s="32"/>
      <c r="D2560" s="33"/>
      <c r="E2560" s="33"/>
      <c r="F2560" s="33"/>
    </row>
    <row r="2561" spans="1:7">
      <c r="A2561" s="30" t="s">
        <v>5445</v>
      </c>
      <c r="B2561" s="31" t="s">
        <v>5446</v>
      </c>
      <c r="C2561" s="32" t="s">
        <v>351</v>
      </c>
      <c r="D2561" s="33">
        <v>18.07</v>
      </c>
      <c r="E2561" s="33">
        <v>4.54</v>
      </c>
      <c r="F2561" s="33">
        <v>22.61</v>
      </c>
      <c r="G2561" s="6">
        <v>15</v>
      </c>
    </row>
    <row r="2562" spans="1:7">
      <c r="A2562" s="30" t="s">
        <v>5447</v>
      </c>
      <c r="B2562" s="31" t="s">
        <v>5448</v>
      </c>
      <c r="C2562" s="32" t="s">
        <v>351</v>
      </c>
      <c r="D2562" s="33">
        <v>11.13</v>
      </c>
      <c r="E2562" s="33">
        <v>4.54</v>
      </c>
      <c r="F2562" s="33">
        <v>15.67</v>
      </c>
      <c r="G2562" s="6">
        <v>15</v>
      </c>
    </row>
    <row r="2563" spans="1:7">
      <c r="A2563" s="30" t="s">
        <v>5449</v>
      </c>
      <c r="B2563" s="31" t="s">
        <v>5450</v>
      </c>
      <c r="C2563" s="32" t="s">
        <v>351</v>
      </c>
      <c r="D2563" s="33">
        <v>20.25</v>
      </c>
      <c r="E2563" s="33">
        <v>4.54</v>
      </c>
      <c r="F2563" s="33">
        <v>24.79</v>
      </c>
      <c r="G2563" s="6">
        <v>15</v>
      </c>
    </row>
    <row r="2564" spans="1:7">
      <c r="A2564" s="30" t="s">
        <v>5451</v>
      </c>
      <c r="B2564" s="31" t="s">
        <v>5452</v>
      </c>
      <c r="C2564" s="32" t="s">
        <v>351</v>
      </c>
      <c r="D2564" s="33">
        <v>18.079999999999998</v>
      </c>
      <c r="E2564" s="33">
        <v>4.54</v>
      </c>
      <c r="F2564" s="33">
        <v>22.62</v>
      </c>
      <c r="G2564" s="6">
        <v>15</v>
      </c>
    </row>
    <row r="2565" spans="1:7" ht="30">
      <c r="A2565" s="30" t="s">
        <v>5453</v>
      </c>
      <c r="B2565" s="31" t="s">
        <v>5454</v>
      </c>
      <c r="C2565" s="32" t="s">
        <v>351</v>
      </c>
      <c r="D2565" s="33">
        <v>24.01</v>
      </c>
      <c r="E2565" s="33">
        <v>4.54</v>
      </c>
      <c r="F2565" s="33">
        <v>28.55</v>
      </c>
      <c r="G2565" s="6">
        <v>15</v>
      </c>
    </row>
    <row r="2566" spans="1:7" ht="30">
      <c r="A2566" s="30" t="s">
        <v>5455</v>
      </c>
      <c r="B2566" s="31" t="s">
        <v>5456</v>
      </c>
      <c r="C2566" s="32" t="s">
        <v>351</v>
      </c>
      <c r="D2566" s="33">
        <v>13.48</v>
      </c>
      <c r="E2566" s="33">
        <v>4.54</v>
      </c>
      <c r="F2566" s="33">
        <v>18.02</v>
      </c>
      <c r="G2566" s="6">
        <v>15</v>
      </c>
    </row>
    <row r="2567" spans="1:7" ht="30">
      <c r="A2567" s="30" t="s">
        <v>5457</v>
      </c>
      <c r="B2567" s="31" t="s">
        <v>5458</v>
      </c>
      <c r="C2567" s="32" t="s">
        <v>351</v>
      </c>
      <c r="D2567" s="33">
        <v>15.31</v>
      </c>
      <c r="E2567" s="33">
        <v>4.54</v>
      </c>
      <c r="F2567" s="33">
        <v>19.850000000000001</v>
      </c>
      <c r="G2567" s="6">
        <v>15</v>
      </c>
    </row>
    <row r="2568" spans="1:7">
      <c r="A2568" s="30" t="s">
        <v>5459</v>
      </c>
      <c r="B2568" s="31" t="s">
        <v>5460</v>
      </c>
      <c r="C2568" s="32" t="s">
        <v>351</v>
      </c>
      <c r="D2568" s="33">
        <v>18.88</v>
      </c>
      <c r="E2568" s="33">
        <v>4.54</v>
      </c>
      <c r="F2568" s="33">
        <v>23.42</v>
      </c>
      <c r="G2568" s="6">
        <v>15</v>
      </c>
    </row>
    <row r="2569" spans="1:7">
      <c r="A2569" s="30" t="s">
        <v>5461</v>
      </c>
      <c r="B2569" s="31" t="s">
        <v>5462</v>
      </c>
      <c r="C2569" s="32" t="s">
        <v>351</v>
      </c>
      <c r="D2569" s="33">
        <v>15.11</v>
      </c>
      <c r="E2569" s="33">
        <v>4.54</v>
      </c>
      <c r="F2569" s="33">
        <v>19.649999999999999</v>
      </c>
      <c r="G2569" s="6">
        <v>15</v>
      </c>
    </row>
    <row r="2570" spans="1:7">
      <c r="A2570" s="30" t="s">
        <v>5463</v>
      </c>
      <c r="B2570" s="31" t="s">
        <v>5464</v>
      </c>
      <c r="C2570" s="32" t="s">
        <v>351</v>
      </c>
      <c r="D2570" s="33">
        <v>15.66</v>
      </c>
      <c r="E2570" s="33">
        <v>4.54</v>
      </c>
      <c r="F2570" s="33">
        <v>20.2</v>
      </c>
      <c r="G2570" s="6">
        <v>15</v>
      </c>
    </row>
    <row r="2571" spans="1:7">
      <c r="A2571" s="30" t="s">
        <v>5465</v>
      </c>
      <c r="B2571" s="31" t="s">
        <v>5466</v>
      </c>
      <c r="C2571" s="32" t="s">
        <v>351</v>
      </c>
      <c r="D2571" s="33">
        <v>13.43</v>
      </c>
      <c r="E2571" s="33">
        <v>4.54</v>
      </c>
      <c r="F2571" s="33">
        <v>17.97</v>
      </c>
      <c r="G2571" s="6">
        <v>15</v>
      </c>
    </row>
    <row r="2572" spans="1:7" ht="30">
      <c r="A2572" s="30" t="s">
        <v>5467</v>
      </c>
      <c r="B2572" s="31" t="s">
        <v>5468</v>
      </c>
      <c r="C2572" s="32"/>
      <c r="D2572" s="33"/>
      <c r="E2572" s="33"/>
      <c r="F2572" s="33"/>
    </row>
    <row r="2573" spans="1:7" ht="30">
      <c r="A2573" s="30" t="s">
        <v>5469</v>
      </c>
      <c r="B2573" s="31" t="s">
        <v>5470</v>
      </c>
      <c r="C2573" s="32" t="s">
        <v>351</v>
      </c>
      <c r="D2573" s="33">
        <v>32.08</v>
      </c>
      <c r="E2573" s="33">
        <v>11.16</v>
      </c>
      <c r="F2573" s="33">
        <v>43.24</v>
      </c>
      <c r="G2573" s="6">
        <v>15</v>
      </c>
    </row>
    <row r="2574" spans="1:7">
      <c r="A2574" s="30" t="s">
        <v>5471</v>
      </c>
      <c r="B2574" s="31" t="s">
        <v>5472</v>
      </c>
      <c r="C2574" s="32"/>
      <c r="D2574" s="33"/>
      <c r="E2574" s="33"/>
      <c r="F2574" s="33"/>
    </row>
    <row r="2575" spans="1:7" ht="45">
      <c r="A2575" s="30" t="s">
        <v>5473</v>
      </c>
      <c r="B2575" s="31" t="s">
        <v>5474</v>
      </c>
      <c r="C2575" s="32" t="s">
        <v>351</v>
      </c>
      <c r="D2575" s="33">
        <v>53.58</v>
      </c>
      <c r="E2575" s="33">
        <v>22.33</v>
      </c>
      <c r="F2575" s="33">
        <v>75.91</v>
      </c>
      <c r="G2575" s="6">
        <v>15</v>
      </c>
    </row>
    <row r="2576" spans="1:7" ht="45">
      <c r="A2576" s="30" t="s">
        <v>5475</v>
      </c>
      <c r="B2576" s="31" t="s">
        <v>5476</v>
      </c>
      <c r="C2576" s="32" t="s">
        <v>351</v>
      </c>
      <c r="D2576" s="33">
        <v>102.26</v>
      </c>
      <c r="E2576" s="33">
        <v>11.16</v>
      </c>
      <c r="F2576" s="33">
        <v>113.42</v>
      </c>
      <c r="G2576" s="6">
        <v>15</v>
      </c>
    </row>
    <row r="2577" spans="1:7" ht="45">
      <c r="A2577" s="30" t="s">
        <v>5477</v>
      </c>
      <c r="B2577" s="31" t="s">
        <v>5478</v>
      </c>
      <c r="C2577" s="32" t="s">
        <v>351</v>
      </c>
      <c r="D2577" s="33">
        <v>57.1</v>
      </c>
      <c r="E2577" s="33">
        <v>22.33</v>
      </c>
      <c r="F2577" s="33">
        <v>79.430000000000007</v>
      </c>
      <c r="G2577" s="6">
        <v>15</v>
      </c>
    </row>
    <row r="2578" spans="1:7" ht="45">
      <c r="A2578" s="30" t="s">
        <v>5479</v>
      </c>
      <c r="B2578" s="31" t="s">
        <v>5480</v>
      </c>
      <c r="C2578" s="32" t="s">
        <v>351</v>
      </c>
      <c r="D2578" s="33">
        <v>86.45</v>
      </c>
      <c r="E2578" s="33">
        <v>22.33</v>
      </c>
      <c r="F2578" s="33">
        <v>108.78</v>
      </c>
      <c r="G2578" s="6">
        <v>15</v>
      </c>
    </row>
    <row r="2579" spans="1:7" ht="45">
      <c r="A2579" s="30" t="s">
        <v>5481</v>
      </c>
      <c r="B2579" s="31" t="s">
        <v>5482</v>
      </c>
      <c r="C2579" s="32" t="s">
        <v>351</v>
      </c>
      <c r="D2579" s="33">
        <v>53.98</v>
      </c>
      <c r="E2579" s="33">
        <v>11.16</v>
      </c>
      <c r="F2579" s="33">
        <v>65.14</v>
      </c>
      <c r="G2579" s="6">
        <v>15</v>
      </c>
    </row>
    <row r="2580" spans="1:7" ht="45">
      <c r="A2580" s="30" t="s">
        <v>5483</v>
      </c>
      <c r="B2580" s="31" t="s">
        <v>5484</v>
      </c>
      <c r="C2580" s="32" t="s">
        <v>351</v>
      </c>
      <c r="D2580" s="33">
        <v>59.79</v>
      </c>
      <c r="E2580" s="33">
        <v>22.33</v>
      </c>
      <c r="F2580" s="33">
        <v>82.12</v>
      </c>
      <c r="G2580" s="6">
        <v>15</v>
      </c>
    </row>
    <row r="2581" spans="1:7">
      <c r="A2581" s="30" t="s">
        <v>5485</v>
      </c>
      <c r="B2581" s="31" t="s">
        <v>5486</v>
      </c>
      <c r="C2581" s="32"/>
      <c r="D2581" s="33"/>
      <c r="E2581" s="33"/>
      <c r="F2581" s="33"/>
    </row>
    <row r="2582" spans="1:7" ht="30">
      <c r="A2582" s="30" t="s">
        <v>5487</v>
      </c>
      <c r="B2582" s="31" t="s">
        <v>5488</v>
      </c>
      <c r="C2582" s="32" t="s">
        <v>351</v>
      </c>
      <c r="D2582" s="33">
        <v>50.23</v>
      </c>
      <c r="E2582" s="33">
        <v>78.540000000000006</v>
      </c>
      <c r="F2582" s="33">
        <v>128.77000000000001</v>
      </c>
      <c r="G2582" s="6">
        <v>15</v>
      </c>
    </row>
    <row r="2583" spans="1:7" ht="30">
      <c r="A2583" s="30" t="s">
        <v>5489</v>
      </c>
      <c r="B2583" s="31" t="s">
        <v>5490</v>
      </c>
      <c r="C2583" s="32" t="s">
        <v>351</v>
      </c>
      <c r="D2583" s="33">
        <v>734.69</v>
      </c>
      <c r="E2583" s="33">
        <v>78.540000000000006</v>
      </c>
      <c r="F2583" s="33">
        <v>813.23</v>
      </c>
      <c r="G2583" s="6">
        <v>15</v>
      </c>
    </row>
    <row r="2584" spans="1:7" ht="30">
      <c r="A2584" s="30" t="s">
        <v>5491</v>
      </c>
      <c r="B2584" s="31" t="s">
        <v>5492</v>
      </c>
      <c r="C2584" s="32" t="s">
        <v>351</v>
      </c>
      <c r="D2584" s="33">
        <v>503.75</v>
      </c>
      <c r="E2584" s="33">
        <v>78.540000000000006</v>
      </c>
      <c r="F2584" s="33">
        <v>582.29</v>
      </c>
      <c r="G2584" s="6">
        <v>15</v>
      </c>
    </row>
    <row r="2585" spans="1:7" ht="30">
      <c r="A2585" s="30" t="s">
        <v>5493</v>
      </c>
      <c r="B2585" s="31" t="s">
        <v>5494</v>
      </c>
      <c r="C2585" s="32" t="s">
        <v>351</v>
      </c>
      <c r="D2585" s="33">
        <v>2120.4</v>
      </c>
      <c r="E2585" s="33">
        <v>340.98</v>
      </c>
      <c r="F2585" s="33">
        <v>2461.38</v>
      </c>
      <c r="G2585" s="6">
        <v>15</v>
      </c>
    </row>
    <row r="2586" spans="1:7" ht="30">
      <c r="A2586" s="30" t="s">
        <v>5495</v>
      </c>
      <c r="B2586" s="31" t="s">
        <v>5496</v>
      </c>
      <c r="C2586" s="32" t="s">
        <v>351</v>
      </c>
      <c r="D2586" s="33">
        <v>2501.14</v>
      </c>
      <c r="E2586" s="33">
        <v>126.15</v>
      </c>
      <c r="F2586" s="33">
        <v>2627.29</v>
      </c>
      <c r="G2586" s="6">
        <v>15</v>
      </c>
    </row>
    <row r="2587" spans="1:7" ht="30">
      <c r="A2587" s="30" t="s">
        <v>5497</v>
      </c>
      <c r="B2587" s="31" t="s">
        <v>5498</v>
      </c>
      <c r="C2587" s="32" t="s">
        <v>351</v>
      </c>
      <c r="D2587" s="33">
        <v>2089.5700000000002</v>
      </c>
      <c r="E2587" s="33">
        <v>126.15</v>
      </c>
      <c r="F2587" s="33">
        <v>2215.7199999999998</v>
      </c>
      <c r="G2587" s="6">
        <v>15</v>
      </c>
    </row>
    <row r="2588" spans="1:7" ht="30">
      <c r="A2588" s="30" t="s">
        <v>5499</v>
      </c>
      <c r="B2588" s="31" t="s">
        <v>5500</v>
      </c>
      <c r="C2588" s="32" t="s">
        <v>351</v>
      </c>
      <c r="D2588" s="33">
        <v>635.34</v>
      </c>
      <c r="E2588" s="33">
        <v>81.34</v>
      </c>
      <c r="F2588" s="33">
        <v>716.68</v>
      </c>
      <c r="G2588" s="6">
        <v>15</v>
      </c>
    </row>
    <row r="2589" spans="1:7" ht="30">
      <c r="A2589" s="30" t="s">
        <v>5501</v>
      </c>
      <c r="B2589" s="31" t="s">
        <v>5502</v>
      </c>
      <c r="C2589" s="32" t="s">
        <v>351</v>
      </c>
      <c r="D2589" s="33">
        <v>685.33</v>
      </c>
      <c r="E2589" s="33">
        <v>81.34</v>
      </c>
      <c r="F2589" s="33">
        <v>766.67</v>
      </c>
      <c r="G2589" s="6">
        <v>15</v>
      </c>
    </row>
    <row r="2590" spans="1:7" ht="30">
      <c r="A2590" s="30" t="s">
        <v>5503</v>
      </c>
      <c r="B2590" s="31" t="s">
        <v>5504</v>
      </c>
      <c r="C2590" s="32" t="s">
        <v>351</v>
      </c>
      <c r="D2590" s="33">
        <v>1530.06</v>
      </c>
      <c r="E2590" s="33">
        <v>126.15</v>
      </c>
      <c r="F2590" s="33">
        <v>1656.21</v>
      </c>
      <c r="G2590" s="6">
        <v>15</v>
      </c>
    </row>
    <row r="2591" spans="1:7" ht="30">
      <c r="A2591" s="30" t="s">
        <v>5505</v>
      </c>
      <c r="B2591" s="31" t="s">
        <v>5506</v>
      </c>
      <c r="C2591" s="32" t="s">
        <v>351</v>
      </c>
      <c r="D2591" s="33">
        <v>1456.34</v>
      </c>
      <c r="E2591" s="33">
        <v>564.57000000000005</v>
      </c>
      <c r="F2591" s="33">
        <v>2020.91</v>
      </c>
      <c r="G2591" s="6">
        <v>15</v>
      </c>
    </row>
    <row r="2592" spans="1:7" ht="30">
      <c r="A2592" s="30" t="s">
        <v>5507</v>
      </c>
      <c r="B2592" s="31" t="s">
        <v>5508</v>
      </c>
      <c r="C2592" s="32" t="s">
        <v>351</v>
      </c>
      <c r="D2592" s="33">
        <v>1031.6199999999999</v>
      </c>
      <c r="E2592" s="33">
        <v>126.15</v>
      </c>
      <c r="F2592" s="33">
        <v>1157.77</v>
      </c>
      <c r="G2592" s="6">
        <v>15</v>
      </c>
    </row>
    <row r="2593" spans="1:7">
      <c r="A2593" s="30" t="s">
        <v>5509</v>
      </c>
      <c r="B2593" s="31" t="s">
        <v>5510</v>
      </c>
      <c r="C2593" s="32"/>
      <c r="D2593" s="33"/>
      <c r="E2593" s="33"/>
      <c r="F2593" s="33"/>
    </row>
    <row r="2594" spans="1:7" ht="30">
      <c r="A2594" s="30" t="s">
        <v>5511</v>
      </c>
      <c r="B2594" s="31" t="s">
        <v>5512</v>
      </c>
      <c r="C2594" s="32" t="s">
        <v>351</v>
      </c>
      <c r="D2594" s="33">
        <v>493.06</v>
      </c>
      <c r="E2594" s="33">
        <v>39.270000000000003</v>
      </c>
      <c r="F2594" s="33">
        <v>532.33000000000004</v>
      </c>
      <c r="G2594" s="6">
        <v>15</v>
      </c>
    </row>
    <row r="2595" spans="1:7" ht="30">
      <c r="A2595" s="30" t="s">
        <v>5513</v>
      </c>
      <c r="B2595" s="31" t="s">
        <v>5514</v>
      </c>
      <c r="C2595" s="32" t="s">
        <v>351</v>
      </c>
      <c r="D2595" s="33">
        <v>95.39</v>
      </c>
      <c r="E2595" s="33">
        <v>16.75</v>
      </c>
      <c r="F2595" s="33">
        <v>112.14</v>
      </c>
      <c r="G2595" s="6">
        <v>15</v>
      </c>
    </row>
    <row r="2596" spans="1:7" ht="30">
      <c r="A2596" s="30" t="s">
        <v>5515</v>
      </c>
      <c r="B2596" s="31" t="s">
        <v>5516</v>
      </c>
      <c r="C2596" s="32" t="s">
        <v>351</v>
      </c>
      <c r="D2596" s="33">
        <v>52.95</v>
      </c>
      <c r="E2596" s="33">
        <v>16.75</v>
      </c>
      <c r="F2596" s="33">
        <v>69.7</v>
      </c>
      <c r="G2596" s="6">
        <v>15</v>
      </c>
    </row>
    <row r="2597" spans="1:7" ht="30">
      <c r="A2597" s="30" t="s">
        <v>5517</v>
      </c>
      <c r="B2597" s="31" t="s">
        <v>5518</v>
      </c>
      <c r="C2597" s="32" t="s">
        <v>351</v>
      </c>
      <c r="D2597" s="33">
        <v>402.02</v>
      </c>
      <c r="E2597" s="33">
        <v>39.270000000000003</v>
      </c>
      <c r="F2597" s="33">
        <v>441.29</v>
      </c>
      <c r="G2597" s="6">
        <v>15</v>
      </c>
    </row>
    <row r="2598" spans="1:7" ht="30">
      <c r="A2598" s="30" t="s">
        <v>5519</v>
      </c>
      <c r="B2598" s="31" t="s">
        <v>5520</v>
      </c>
      <c r="C2598" s="32" t="s">
        <v>351</v>
      </c>
      <c r="D2598" s="33">
        <v>368.09</v>
      </c>
      <c r="E2598" s="33">
        <v>39.270000000000003</v>
      </c>
      <c r="F2598" s="33">
        <v>407.36</v>
      </c>
      <c r="G2598" s="6">
        <v>15</v>
      </c>
    </row>
    <row r="2599" spans="1:7" ht="30">
      <c r="A2599" s="30" t="s">
        <v>5521</v>
      </c>
      <c r="B2599" s="31" t="s">
        <v>5522</v>
      </c>
      <c r="C2599" s="32" t="s">
        <v>351</v>
      </c>
      <c r="D2599" s="33">
        <v>105.3</v>
      </c>
      <c r="E2599" s="33">
        <v>27.92</v>
      </c>
      <c r="F2599" s="33">
        <v>133.22</v>
      </c>
      <c r="G2599" s="6">
        <v>15</v>
      </c>
    </row>
    <row r="2600" spans="1:7" ht="30">
      <c r="A2600" s="30" t="s">
        <v>5523</v>
      </c>
      <c r="B2600" s="31" t="s">
        <v>5524</v>
      </c>
      <c r="C2600" s="32" t="s">
        <v>351</v>
      </c>
      <c r="D2600" s="33">
        <v>244.43</v>
      </c>
      <c r="E2600" s="33">
        <v>39.270000000000003</v>
      </c>
      <c r="F2600" s="33">
        <v>283.7</v>
      </c>
      <c r="G2600" s="6">
        <v>15</v>
      </c>
    </row>
    <row r="2601" spans="1:7" ht="30">
      <c r="A2601" s="30" t="s">
        <v>5525</v>
      </c>
      <c r="B2601" s="31" t="s">
        <v>5526</v>
      </c>
      <c r="C2601" s="32" t="s">
        <v>351</v>
      </c>
      <c r="D2601" s="33">
        <v>71.739999999999995</v>
      </c>
      <c r="E2601" s="33">
        <v>16.75</v>
      </c>
      <c r="F2601" s="33">
        <v>88.49</v>
      </c>
      <c r="G2601" s="6">
        <v>15</v>
      </c>
    </row>
    <row r="2602" spans="1:7" ht="30">
      <c r="A2602" s="30" t="s">
        <v>5527</v>
      </c>
      <c r="B2602" s="31" t="s">
        <v>5528</v>
      </c>
      <c r="C2602" s="32" t="s">
        <v>351</v>
      </c>
      <c r="D2602" s="33">
        <v>98.73</v>
      </c>
      <c r="E2602" s="33">
        <v>16.75</v>
      </c>
      <c r="F2602" s="33">
        <v>115.48</v>
      </c>
      <c r="G2602" s="6">
        <v>15</v>
      </c>
    </row>
    <row r="2603" spans="1:7" ht="30">
      <c r="A2603" s="30" t="s">
        <v>5529</v>
      </c>
      <c r="B2603" s="31" t="s">
        <v>5530</v>
      </c>
      <c r="C2603" s="32" t="s">
        <v>351</v>
      </c>
      <c r="D2603" s="33">
        <v>8355.58</v>
      </c>
      <c r="E2603" s="33">
        <v>39.270000000000003</v>
      </c>
      <c r="F2603" s="33">
        <v>8394.85</v>
      </c>
      <c r="G2603" s="6">
        <v>15</v>
      </c>
    </row>
    <row r="2604" spans="1:7" ht="45">
      <c r="A2604" s="30" t="s">
        <v>5531</v>
      </c>
      <c r="B2604" s="31" t="s">
        <v>5532</v>
      </c>
      <c r="C2604" s="32" t="s">
        <v>351</v>
      </c>
      <c r="D2604" s="33">
        <v>712.26</v>
      </c>
      <c r="E2604" s="33">
        <v>39.270000000000003</v>
      </c>
      <c r="F2604" s="33">
        <v>751.53</v>
      </c>
      <c r="G2604" s="6">
        <v>15</v>
      </c>
    </row>
    <row r="2605" spans="1:7" ht="30">
      <c r="A2605" s="30" t="s">
        <v>5533</v>
      </c>
      <c r="B2605" s="31" t="s">
        <v>5534</v>
      </c>
      <c r="C2605" s="32" t="s">
        <v>351</v>
      </c>
      <c r="D2605" s="33">
        <v>644.47</v>
      </c>
      <c r="E2605" s="33">
        <v>39.270000000000003</v>
      </c>
      <c r="F2605" s="33">
        <v>683.74</v>
      </c>
      <c r="G2605" s="6">
        <v>15</v>
      </c>
    </row>
    <row r="2606" spans="1:7" ht="30">
      <c r="A2606" s="30" t="s">
        <v>5535</v>
      </c>
      <c r="B2606" s="31" t="s">
        <v>5536</v>
      </c>
      <c r="C2606" s="32" t="s">
        <v>351</v>
      </c>
      <c r="D2606" s="33">
        <v>1037.75</v>
      </c>
      <c r="E2606" s="33">
        <v>39.270000000000003</v>
      </c>
      <c r="F2606" s="33">
        <v>1077.02</v>
      </c>
      <c r="G2606" s="6">
        <v>15</v>
      </c>
    </row>
    <row r="2607" spans="1:7" ht="45">
      <c r="A2607" s="30" t="s">
        <v>5537</v>
      </c>
      <c r="B2607" s="31" t="s">
        <v>5538</v>
      </c>
      <c r="C2607" s="32" t="s">
        <v>351</v>
      </c>
      <c r="D2607" s="33">
        <v>524.92999999999995</v>
      </c>
      <c r="E2607" s="33">
        <v>39.270000000000003</v>
      </c>
      <c r="F2607" s="33">
        <v>564.20000000000005</v>
      </c>
      <c r="G2607" s="6">
        <v>15</v>
      </c>
    </row>
    <row r="2608" spans="1:7" ht="30">
      <c r="A2608" s="30" t="s">
        <v>5539</v>
      </c>
      <c r="B2608" s="31" t="s">
        <v>5540</v>
      </c>
      <c r="C2608" s="32" t="s">
        <v>351</v>
      </c>
      <c r="D2608" s="33">
        <v>61.51</v>
      </c>
      <c r="E2608" s="33">
        <v>39.270000000000003</v>
      </c>
      <c r="F2608" s="33">
        <v>100.78</v>
      </c>
      <c r="G2608" s="6">
        <v>15</v>
      </c>
    </row>
    <row r="2609" spans="1:7" ht="45">
      <c r="A2609" s="30" t="s">
        <v>5541</v>
      </c>
      <c r="B2609" s="31" t="s">
        <v>5542</v>
      </c>
      <c r="C2609" s="32" t="s">
        <v>351</v>
      </c>
      <c r="D2609" s="33">
        <v>479.85</v>
      </c>
      <c r="E2609" s="33">
        <v>39.270000000000003</v>
      </c>
      <c r="F2609" s="33">
        <v>519.12</v>
      </c>
      <c r="G2609" s="6">
        <v>15</v>
      </c>
    </row>
    <row r="2610" spans="1:7">
      <c r="A2610" s="30" t="s">
        <v>5543</v>
      </c>
      <c r="B2610" s="31" t="s">
        <v>5544</v>
      </c>
      <c r="C2610" s="32"/>
      <c r="D2610" s="33"/>
      <c r="E2610" s="33"/>
      <c r="F2610" s="33"/>
    </row>
    <row r="2611" spans="1:7" ht="30">
      <c r="A2611" s="30" t="s">
        <v>5545</v>
      </c>
      <c r="B2611" s="31" t="s">
        <v>5546</v>
      </c>
      <c r="C2611" s="32" t="s">
        <v>351</v>
      </c>
      <c r="D2611" s="33">
        <v>957.94</v>
      </c>
      <c r="E2611" s="33">
        <v>27.92</v>
      </c>
      <c r="F2611" s="33">
        <v>985.86</v>
      </c>
      <c r="G2611" s="6">
        <v>15</v>
      </c>
    </row>
    <row r="2612" spans="1:7">
      <c r="A2612" s="30" t="s">
        <v>5547</v>
      </c>
      <c r="B2612" s="31" t="s">
        <v>5548</v>
      </c>
      <c r="C2612" s="32"/>
      <c r="D2612" s="33"/>
      <c r="E2612" s="33"/>
      <c r="F2612" s="33"/>
    </row>
    <row r="2613" spans="1:7" ht="30">
      <c r="A2613" s="30" t="s">
        <v>5549</v>
      </c>
      <c r="B2613" s="31" t="s">
        <v>5550</v>
      </c>
      <c r="C2613" s="32" t="s">
        <v>351</v>
      </c>
      <c r="D2613" s="33">
        <v>237.77</v>
      </c>
      <c r="E2613" s="33">
        <v>22.33</v>
      </c>
      <c r="F2613" s="33">
        <v>260.10000000000002</v>
      </c>
      <c r="G2613" s="6">
        <v>15</v>
      </c>
    </row>
    <row r="2614" spans="1:7" ht="30">
      <c r="A2614" s="30" t="s">
        <v>5551</v>
      </c>
      <c r="B2614" s="31" t="s">
        <v>5552</v>
      </c>
      <c r="C2614" s="32" t="s">
        <v>351</v>
      </c>
      <c r="D2614" s="33">
        <v>269.66000000000003</v>
      </c>
      <c r="E2614" s="33">
        <v>22.33</v>
      </c>
      <c r="F2614" s="33">
        <v>291.99</v>
      </c>
      <c r="G2614" s="6">
        <v>15</v>
      </c>
    </row>
    <row r="2615" spans="1:7" ht="30">
      <c r="A2615" s="30" t="s">
        <v>5553</v>
      </c>
      <c r="B2615" s="31" t="s">
        <v>5554</v>
      </c>
      <c r="C2615" s="32" t="s">
        <v>351</v>
      </c>
      <c r="D2615" s="33">
        <v>135.26</v>
      </c>
      <c r="E2615" s="33">
        <v>22.33</v>
      </c>
      <c r="F2615" s="33">
        <v>157.59</v>
      </c>
      <c r="G2615" s="6">
        <v>15</v>
      </c>
    </row>
    <row r="2616" spans="1:7">
      <c r="A2616" s="30" t="s">
        <v>5555</v>
      </c>
      <c r="B2616" s="31" t="s">
        <v>5556</v>
      </c>
      <c r="C2616" s="32"/>
      <c r="D2616" s="33"/>
      <c r="E2616" s="33"/>
      <c r="F2616" s="33"/>
    </row>
    <row r="2617" spans="1:7" ht="45">
      <c r="A2617" s="30" t="s">
        <v>5557</v>
      </c>
      <c r="B2617" s="31" t="s">
        <v>5558</v>
      </c>
      <c r="C2617" s="32" t="s">
        <v>351</v>
      </c>
      <c r="D2617" s="33">
        <v>158.94999999999999</v>
      </c>
      <c r="E2617" s="33">
        <v>22.33</v>
      </c>
      <c r="F2617" s="33">
        <v>181.28</v>
      </c>
      <c r="G2617" s="6">
        <v>15</v>
      </c>
    </row>
    <row r="2618" spans="1:7" ht="30">
      <c r="A2618" s="30" t="s">
        <v>5559</v>
      </c>
      <c r="B2618" s="31" t="s">
        <v>5560</v>
      </c>
      <c r="C2618" s="32" t="s">
        <v>351</v>
      </c>
      <c r="D2618" s="33">
        <v>49.76</v>
      </c>
      <c r="E2618" s="33">
        <v>22.33</v>
      </c>
      <c r="F2618" s="33">
        <v>72.09</v>
      </c>
      <c r="G2618" s="6">
        <v>15</v>
      </c>
    </row>
    <row r="2619" spans="1:7" ht="45">
      <c r="A2619" s="30" t="s">
        <v>5561</v>
      </c>
      <c r="B2619" s="31" t="s">
        <v>5562</v>
      </c>
      <c r="C2619" s="32" t="s">
        <v>351</v>
      </c>
      <c r="D2619" s="33">
        <v>133.65</v>
      </c>
      <c r="E2619" s="33">
        <v>22.33</v>
      </c>
      <c r="F2619" s="33">
        <v>155.97999999999999</v>
      </c>
      <c r="G2619" s="6">
        <v>15</v>
      </c>
    </row>
    <row r="2620" spans="1:7" ht="45">
      <c r="A2620" s="30" t="s">
        <v>5563</v>
      </c>
      <c r="B2620" s="31" t="s">
        <v>5564</v>
      </c>
      <c r="C2620" s="32" t="s">
        <v>351</v>
      </c>
      <c r="D2620" s="33">
        <v>88.31</v>
      </c>
      <c r="E2620" s="33">
        <v>27.92</v>
      </c>
      <c r="F2620" s="33">
        <v>116.23</v>
      </c>
      <c r="G2620" s="6">
        <v>15</v>
      </c>
    </row>
    <row r="2621" spans="1:7" ht="45">
      <c r="A2621" s="30" t="s">
        <v>5565</v>
      </c>
      <c r="B2621" s="31" t="s">
        <v>5566</v>
      </c>
      <c r="C2621" s="32" t="s">
        <v>351</v>
      </c>
      <c r="D2621" s="33">
        <v>80.989999999999995</v>
      </c>
      <c r="E2621" s="33">
        <v>22.33</v>
      </c>
      <c r="F2621" s="33">
        <v>103.32</v>
      </c>
      <c r="G2621" s="6">
        <v>15</v>
      </c>
    </row>
    <row r="2622" spans="1:7" ht="45">
      <c r="A2622" s="30" t="s">
        <v>5567</v>
      </c>
      <c r="B2622" s="31" t="s">
        <v>5568</v>
      </c>
      <c r="C2622" s="32" t="s">
        <v>351</v>
      </c>
      <c r="D2622" s="33">
        <v>123.28</v>
      </c>
      <c r="E2622" s="33">
        <v>22.33</v>
      </c>
      <c r="F2622" s="33">
        <v>145.61000000000001</v>
      </c>
      <c r="G2622" s="6">
        <v>15</v>
      </c>
    </row>
    <row r="2623" spans="1:7" ht="45">
      <c r="A2623" s="30" t="s">
        <v>5569</v>
      </c>
      <c r="B2623" s="31" t="s">
        <v>5570</v>
      </c>
      <c r="C2623" s="32" t="s">
        <v>351</v>
      </c>
      <c r="D2623" s="33">
        <v>175.14</v>
      </c>
      <c r="E2623" s="33">
        <v>22.33</v>
      </c>
      <c r="F2623" s="33">
        <v>197.47</v>
      </c>
      <c r="G2623" s="6">
        <v>15</v>
      </c>
    </row>
    <row r="2624" spans="1:7" ht="45">
      <c r="A2624" s="30" t="s">
        <v>5571</v>
      </c>
      <c r="B2624" s="31" t="s">
        <v>5572</v>
      </c>
      <c r="C2624" s="32" t="s">
        <v>351</v>
      </c>
      <c r="D2624" s="33">
        <v>111.88</v>
      </c>
      <c r="E2624" s="33">
        <v>16.75</v>
      </c>
      <c r="F2624" s="33">
        <v>128.63</v>
      </c>
      <c r="G2624" s="6">
        <v>15</v>
      </c>
    </row>
    <row r="2625" spans="1:7" ht="45">
      <c r="A2625" s="30" t="s">
        <v>5573</v>
      </c>
      <c r="B2625" s="31" t="s">
        <v>5574</v>
      </c>
      <c r="C2625" s="32" t="s">
        <v>351</v>
      </c>
      <c r="D2625" s="33">
        <v>146.28</v>
      </c>
      <c r="E2625" s="33">
        <v>22.33</v>
      </c>
      <c r="F2625" s="33">
        <v>168.61</v>
      </c>
      <c r="G2625" s="6">
        <v>15</v>
      </c>
    </row>
    <row r="2626" spans="1:7" ht="30">
      <c r="A2626" s="30" t="s">
        <v>5575</v>
      </c>
      <c r="B2626" s="31" t="s">
        <v>5576</v>
      </c>
      <c r="C2626" s="32" t="s">
        <v>351</v>
      </c>
      <c r="D2626" s="33">
        <v>83.59</v>
      </c>
      <c r="E2626" s="33">
        <v>27.92</v>
      </c>
      <c r="F2626" s="33">
        <v>111.51</v>
      </c>
      <c r="G2626" s="6">
        <v>15</v>
      </c>
    </row>
    <row r="2627" spans="1:7" ht="30">
      <c r="A2627" s="30" t="s">
        <v>5577</v>
      </c>
      <c r="B2627" s="31" t="s">
        <v>5578</v>
      </c>
      <c r="C2627" s="32" t="s">
        <v>351</v>
      </c>
      <c r="D2627" s="33">
        <v>117.54</v>
      </c>
      <c r="E2627" s="33">
        <v>27.92</v>
      </c>
      <c r="F2627" s="33">
        <v>145.46</v>
      </c>
      <c r="G2627" s="6">
        <v>15</v>
      </c>
    </row>
    <row r="2628" spans="1:7" ht="45">
      <c r="A2628" s="30" t="s">
        <v>5579</v>
      </c>
      <c r="B2628" s="31" t="s">
        <v>5580</v>
      </c>
      <c r="C2628" s="32" t="s">
        <v>351</v>
      </c>
      <c r="D2628" s="33">
        <v>220.91</v>
      </c>
      <c r="E2628" s="33">
        <v>27.92</v>
      </c>
      <c r="F2628" s="33">
        <v>248.83</v>
      </c>
      <c r="G2628" s="6">
        <v>15</v>
      </c>
    </row>
    <row r="2629" spans="1:7" ht="45">
      <c r="A2629" s="30" t="s">
        <v>5581</v>
      </c>
      <c r="B2629" s="31" t="s">
        <v>5582</v>
      </c>
      <c r="C2629" s="32" t="s">
        <v>351</v>
      </c>
      <c r="D2629" s="33">
        <v>142.76</v>
      </c>
      <c r="E2629" s="33">
        <v>27.92</v>
      </c>
      <c r="F2629" s="33">
        <v>170.68</v>
      </c>
      <c r="G2629" s="6">
        <v>15</v>
      </c>
    </row>
    <row r="2630" spans="1:7" ht="30">
      <c r="A2630" s="30" t="s">
        <v>5583</v>
      </c>
      <c r="B2630" s="31" t="s">
        <v>5584</v>
      </c>
      <c r="C2630" s="32" t="s">
        <v>351</v>
      </c>
      <c r="D2630" s="33">
        <v>60.38</v>
      </c>
      <c r="E2630" s="33">
        <v>27.92</v>
      </c>
      <c r="F2630" s="33">
        <v>88.3</v>
      </c>
      <c r="G2630" s="6">
        <v>15</v>
      </c>
    </row>
    <row r="2631" spans="1:7" ht="45">
      <c r="A2631" s="30" t="s">
        <v>5585</v>
      </c>
      <c r="B2631" s="31" t="s">
        <v>5586</v>
      </c>
      <c r="C2631" s="32" t="s">
        <v>351</v>
      </c>
      <c r="D2631" s="33">
        <v>59.59</v>
      </c>
      <c r="E2631" s="33">
        <v>22.33</v>
      </c>
      <c r="F2631" s="33">
        <v>81.92</v>
      </c>
      <c r="G2631" s="6">
        <v>15</v>
      </c>
    </row>
    <row r="2632" spans="1:7" ht="30">
      <c r="A2632" s="30" t="s">
        <v>5587</v>
      </c>
      <c r="B2632" s="31" t="s">
        <v>5588</v>
      </c>
      <c r="C2632" s="32" t="s">
        <v>351</v>
      </c>
      <c r="D2632" s="33">
        <v>106.69</v>
      </c>
      <c r="E2632" s="33">
        <v>22.33</v>
      </c>
      <c r="F2632" s="33">
        <v>129.02000000000001</v>
      </c>
      <c r="G2632" s="6">
        <v>15</v>
      </c>
    </row>
    <row r="2633" spans="1:7" ht="30">
      <c r="A2633" s="30" t="s">
        <v>5589</v>
      </c>
      <c r="B2633" s="31" t="s">
        <v>5590</v>
      </c>
      <c r="C2633" s="32" t="s">
        <v>351</v>
      </c>
      <c r="D2633" s="33">
        <v>257.83999999999997</v>
      </c>
      <c r="E2633" s="33">
        <v>22.33</v>
      </c>
      <c r="F2633" s="33">
        <v>280.17</v>
      </c>
      <c r="G2633" s="6">
        <v>15</v>
      </c>
    </row>
    <row r="2634" spans="1:7" ht="45">
      <c r="A2634" s="30" t="s">
        <v>5591</v>
      </c>
      <c r="B2634" s="31" t="s">
        <v>5592</v>
      </c>
      <c r="C2634" s="32" t="s">
        <v>351</v>
      </c>
      <c r="D2634" s="33">
        <v>157.78</v>
      </c>
      <c r="E2634" s="33">
        <v>22.33</v>
      </c>
      <c r="F2634" s="33">
        <v>180.11</v>
      </c>
      <c r="G2634" s="6">
        <v>15</v>
      </c>
    </row>
    <row r="2635" spans="1:7" ht="30">
      <c r="A2635" s="30" t="s">
        <v>5593</v>
      </c>
      <c r="B2635" s="31" t="s">
        <v>5594</v>
      </c>
      <c r="C2635" s="32" t="s">
        <v>351</v>
      </c>
      <c r="D2635" s="33">
        <v>126.16</v>
      </c>
      <c r="E2635" s="33">
        <v>22.33</v>
      </c>
      <c r="F2635" s="33">
        <v>148.49</v>
      </c>
      <c r="G2635" s="6">
        <v>15</v>
      </c>
    </row>
    <row r="2636" spans="1:7">
      <c r="A2636" s="30" t="s">
        <v>5595</v>
      </c>
      <c r="B2636" s="31" t="s">
        <v>5596</v>
      </c>
      <c r="C2636" s="32"/>
      <c r="D2636" s="33"/>
      <c r="E2636" s="33"/>
      <c r="F2636" s="33"/>
    </row>
    <row r="2637" spans="1:7" ht="30">
      <c r="A2637" s="30" t="s">
        <v>5597</v>
      </c>
      <c r="B2637" s="31" t="s">
        <v>5598</v>
      </c>
      <c r="C2637" s="32" t="s">
        <v>351</v>
      </c>
      <c r="D2637" s="33">
        <v>39.590000000000003</v>
      </c>
      <c r="E2637" s="33">
        <v>16.75</v>
      </c>
      <c r="F2637" s="33">
        <v>56.34</v>
      </c>
      <c r="G2637" s="6">
        <v>15</v>
      </c>
    </row>
    <row r="2638" spans="1:7">
      <c r="A2638" s="30" t="s">
        <v>5599</v>
      </c>
      <c r="B2638" s="31" t="s">
        <v>5600</v>
      </c>
      <c r="C2638" s="32"/>
      <c r="D2638" s="33"/>
      <c r="E2638" s="33"/>
      <c r="F2638" s="33"/>
    </row>
    <row r="2639" spans="1:7" ht="30">
      <c r="A2639" s="30" t="s">
        <v>5601</v>
      </c>
      <c r="B2639" s="31" t="s">
        <v>5602</v>
      </c>
      <c r="C2639" s="32" t="s">
        <v>351</v>
      </c>
      <c r="D2639" s="33">
        <v>0.48</v>
      </c>
      <c r="E2639" s="33">
        <v>22.33</v>
      </c>
      <c r="F2639" s="33">
        <v>22.81</v>
      </c>
      <c r="G2639" s="6">
        <v>15</v>
      </c>
    </row>
    <row r="2640" spans="1:7" ht="30">
      <c r="A2640" s="30" t="s">
        <v>5603</v>
      </c>
      <c r="B2640" s="31" t="s">
        <v>5604</v>
      </c>
      <c r="C2640" s="32" t="s">
        <v>351</v>
      </c>
      <c r="D2640" s="33">
        <v>7.38</v>
      </c>
      <c r="E2640" s="33">
        <v>4.54</v>
      </c>
      <c r="F2640" s="33">
        <v>11.92</v>
      </c>
      <c r="G2640" s="6">
        <v>15</v>
      </c>
    </row>
    <row r="2641" spans="1:7">
      <c r="A2641" s="30" t="s">
        <v>5605</v>
      </c>
      <c r="B2641" s="31" t="s">
        <v>5606</v>
      </c>
      <c r="C2641" s="32" t="s">
        <v>351</v>
      </c>
      <c r="D2641" s="33"/>
      <c r="E2641" s="33">
        <v>22.33</v>
      </c>
      <c r="F2641" s="33">
        <v>22.33</v>
      </c>
      <c r="G2641" s="6">
        <v>15</v>
      </c>
    </row>
    <row r="2642" spans="1:7">
      <c r="A2642" s="30" t="s">
        <v>5607</v>
      </c>
      <c r="B2642" s="31" t="s">
        <v>5608</v>
      </c>
      <c r="C2642" s="32" t="s">
        <v>351</v>
      </c>
      <c r="D2642" s="33"/>
      <c r="E2642" s="33">
        <v>4.54</v>
      </c>
      <c r="F2642" s="33">
        <v>4.54</v>
      </c>
      <c r="G2642" s="6">
        <v>15</v>
      </c>
    </row>
    <row r="2643" spans="1:7">
      <c r="A2643" s="30" t="s">
        <v>5609</v>
      </c>
      <c r="B2643" s="31" t="s">
        <v>5610</v>
      </c>
      <c r="C2643" s="32"/>
      <c r="D2643" s="33"/>
      <c r="E2643" s="33"/>
      <c r="F2643" s="33"/>
    </row>
    <row r="2644" spans="1:7" ht="45">
      <c r="A2644" s="30" t="s">
        <v>5611</v>
      </c>
      <c r="B2644" s="31" t="s">
        <v>5612</v>
      </c>
      <c r="C2644" s="32" t="s">
        <v>351</v>
      </c>
      <c r="D2644" s="33">
        <v>318.66000000000003</v>
      </c>
      <c r="E2644" s="33">
        <v>22.33</v>
      </c>
      <c r="F2644" s="33">
        <v>340.99</v>
      </c>
      <c r="G2644" s="6">
        <v>15</v>
      </c>
    </row>
    <row r="2645" spans="1:7" ht="45">
      <c r="A2645" s="30" t="s">
        <v>5613</v>
      </c>
      <c r="B2645" s="31" t="s">
        <v>5614</v>
      </c>
      <c r="C2645" s="32" t="s">
        <v>351</v>
      </c>
      <c r="D2645" s="33">
        <v>280.98</v>
      </c>
      <c r="E2645" s="33">
        <v>16.75</v>
      </c>
      <c r="F2645" s="33">
        <v>297.73</v>
      </c>
      <c r="G2645" s="6">
        <v>15</v>
      </c>
    </row>
    <row r="2646" spans="1:7" ht="45">
      <c r="A2646" s="30" t="s">
        <v>5615</v>
      </c>
      <c r="B2646" s="31" t="s">
        <v>5616</v>
      </c>
      <c r="C2646" s="32" t="s">
        <v>351</v>
      </c>
      <c r="D2646" s="33">
        <v>149.32</v>
      </c>
      <c r="E2646" s="33">
        <v>22.33</v>
      </c>
      <c r="F2646" s="33">
        <v>171.65</v>
      </c>
      <c r="G2646" s="6">
        <v>15</v>
      </c>
    </row>
    <row r="2647" spans="1:7" ht="45">
      <c r="A2647" s="30" t="s">
        <v>5617</v>
      </c>
      <c r="B2647" s="31" t="s">
        <v>5618</v>
      </c>
      <c r="C2647" s="32" t="s">
        <v>351</v>
      </c>
      <c r="D2647" s="33">
        <v>260.81</v>
      </c>
      <c r="E2647" s="33">
        <v>16.75</v>
      </c>
      <c r="F2647" s="33">
        <v>277.56</v>
      </c>
      <c r="G2647" s="6">
        <v>15</v>
      </c>
    </row>
    <row r="2648" spans="1:7" ht="30">
      <c r="A2648" s="30" t="s">
        <v>5619</v>
      </c>
      <c r="B2648" s="31" t="s">
        <v>5620</v>
      </c>
      <c r="C2648" s="32" t="s">
        <v>351</v>
      </c>
      <c r="D2648" s="33">
        <v>72.89</v>
      </c>
      <c r="E2648" s="33">
        <v>27.92</v>
      </c>
      <c r="F2648" s="33">
        <v>100.81</v>
      </c>
      <c r="G2648" s="6">
        <v>15</v>
      </c>
    </row>
    <row r="2649" spans="1:7">
      <c r="A2649" s="30" t="s">
        <v>5621</v>
      </c>
      <c r="B2649" s="31" t="s">
        <v>5622</v>
      </c>
      <c r="C2649" s="32"/>
      <c r="D2649" s="33"/>
      <c r="E2649" s="33"/>
      <c r="F2649" s="33"/>
    </row>
    <row r="2650" spans="1:7">
      <c r="A2650" s="30" t="s">
        <v>5623</v>
      </c>
      <c r="B2650" s="31" t="s">
        <v>5624</v>
      </c>
      <c r="C2650" s="32"/>
      <c r="D2650" s="33"/>
      <c r="E2650" s="33"/>
      <c r="F2650" s="33"/>
    </row>
    <row r="2651" spans="1:7" ht="30">
      <c r="A2651" s="30" t="s">
        <v>5625</v>
      </c>
      <c r="B2651" s="31" t="s">
        <v>5626</v>
      </c>
      <c r="C2651" s="32" t="s">
        <v>351</v>
      </c>
      <c r="D2651" s="33">
        <v>87.55</v>
      </c>
      <c r="E2651" s="33">
        <v>13.96</v>
      </c>
      <c r="F2651" s="33">
        <v>101.51</v>
      </c>
      <c r="G2651" s="6">
        <v>15</v>
      </c>
    </row>
    <row r="2652" spans="1:7" ht="30">
      <c r="A2652" s="30" t="s">
        <v>5627</v>
      </c>
      <c r="B2652" s="31" t="s">
        <v>5628</v>
      </c>
      <c r="C2652" s="32" t="s">
        <v>351</v>
      </c>
      <c r="D2652" s="33">
        <v>94.01</v>
      </c>
      <c r="E2652" s="33">
        <v>13.96</v>
      </c>
      <c r="F2652" s="33">
        <v>107.97</v>
      </c>
      <c r="G2652" s="6">
        <v>15</v>
      </c>
    </row>
    <row r="2653" spans="1:7">
      <c r="A2653" s="30" t="s">
        <v>5629</v>
      </c>
      <c r="B2653" s="31" t="s">
        <v>5630</v>
      </c>
      <c r="C2653" s="32" t="s">
        <v>351</v>
      </c>
      <c r="D2653" s="33">
        <v>75.52</v>
      </c>
      <c r="E2653" s="33">
        <v>13.96</v>
      </c>
      <c r="F2653" s="33">
        <v>89.48</v>
      </c>
      <c r="G2653" s="6">
        <v>15</v>
      </c>
    </row>
    <row r="2654" spans="1:7">
      <c r="A2654" s="30" t="s">
        <v>5631</v>
      </c>
      <c r="B2654" s="31" t="s">
        <v>5632</v>
      </c>
      <c r="C2654" s="32" t="s">
        <v>351</v>
      </c>
      <c r="D2654" s="33">
        <v>53.85</v>
      </c>
      <c r="E2654" s="33">
        <v>13.96</v>
      </c>
      <c r="F2654" s="33">
        <v>67.81</v>
      </c>
      <c r="G2654" s="6">
        <v>15</v>
      </c>
    </row>
    <row r="2655" spans="1:7">
      <c r="A2655" s="30" t="s">
        <v>5633</v>
      </c>
      <c r="B2655" s="31" t="s">
        <v>5634</v>
      </c>
      <c r="C2655" s="32" t="s">
        <v>351</v>
      </c>
      <c r="D2655" s="33">
        <v>4.09</v>
      </c>
      <c r="E2655" s="33">
        <v>13.96</v>
      </c>
      <c r="F2655" s="33">
        <v>18.05</v>
      </c>
      <c r="G2655" s="6">
        <v>15</v>
      </c>
    </row>
    <row r="2656" spans="1:7" ht="30">
      <c r="A2656" s="30" t="s">
        <v>5635</v>
      </c>
      <c r="B2656" s="31" t="s">
        <v>5636</v>
      </c>
      <c r="C2656" s="32" t="s">
        <v>351</v>
      </c>
      <c r="D2656" s="33">
        <v>29.11</v>
      </c>
      <c r="E2656" s="33">
        <v>13.96</v>
      </c>
      <c r="F2656" s="33">
        <v>43.07</v>
      </c>
      <c r="G2656" s="6">
        <v>15</v>
      </c>
    </row>
    <row r="2657" spans="1:7" ht="30">
      <c r="A2657" s="30" t="s">
        <v>5637</v>
      </c>
      <c r="B2657" s="31" t="s">
        <v>5638</v>
      </c>
      <c r="C2657" s="32" t="s">
        <v>351</v>
      </c>
      <c r="D2657" s="33">
        <v>11.12</v>
      </c>
      <c r="E2657" s="33">
        <v>13.96</v>
      </c>
      <c r="F2657" s="33">
        <v>25.08</v>
      </c>
      <c r="G2657" s="6">
        <v>15</v>
      </c>
    </row>
    <row r="2658" spans="1:7" ht="30">
      <c r="A2658" s="30" t="s">
        <v>5639</v>
      </c>
      <c r="B2658" s="31" t="s">
        <v>5640</v>
      </c>
      <c r="C2658" s="32" t="s">
        <v>351</v>
      </c>
      <c r="D2658" s="33">
        <v>14.64</v>
      </c>
      <c r="E2658" s="33">
        <v>13.96</v>
      </c>
      <c r="F2658" s="33">
        <v>28.6</v>
      </c>
      <c r="G2658" s="6">
        <v>15</v>
      </c>
    </row>
    <row r="2659" spans="1:7">
      <c r="A2659" s="30" t="s">
        <v>5641</v>
      </c>
      <c r="B2659" s="31" t="s">
        <v>5642</v>
      </c>
      <c r="C2659" s="32"/>
      <c r="D2659" s="33"/>
      <c r="E2659" s="33"/>
      <c r="F2659" s="33"/>
    </row>
    <row r="2660" spans="1:7">
      <c r="A2660" s="30" t="s">
        <v>5643</v>
      </c>
      <c r="B2660" s="31" t="s">
        <v>5644</v>
      </c>
      <c r="C2660" s="32" t="s">
        <v>351</v>
      </c>
      <c r="D2660" s="33">
        <v>6.13</v>
      </c>
      <c r="E2660" s="33">
        <v>13.96</v>
      </c>
      <c r="F2660" s="33">
        <v>20.09</v>
      </c>
      <c r="G2660" s="6">
        <v>15</v>
      </c>
    </row>
    <row r="2661" spans="1:7">
      <c r="A2661" s="30" t="s">
        <v>5645</v>
      </c>
      <c r="B2661" s="31" t="s">
        <v>5646</v>
      </c>
      <c r="C2661" s="32" t="s">
        <v>351</v>
      </c>
      <c r="D2661" s="33">
        <v>17.88</v>
      </c>
      <c r="E2661" s="33">
        <v>13.96</v>
      </c>
      <c r="F2661" s="33">
        <v>31.84</v>
      </c>
      <c r="G2661" s="6">
        <v>15</v>
      </c>
    </row>
    <row r="2662" spans="1:7">
      <c r="A2662" s="30" t="s">
        <v>5647</v>
      </c>
      <c r="B2662" s="31" t="s">
        <v>5648</v>
      </c>
      <c r="C2662" s="32" t="s">
        <v>351</v>
      </c>
      <c r="D2662" s="33">
        <v>6.14</v>
      </c>
      <c r="E2662" s="33">
        <v>13.96</v>
      </c>
      <c r="F2662" s="33">
        <v>20.100000000000001</v>
      </c>
      <c r="G2662" s="6">
        <v>15</v>
      </c>
    </row>
    <row r="2663" spans="1:7" ht="30">
      <c r="A2663" s="30" t="s">
        <v>5649</v>
      </c>
      <c r="B2663" s="31" t="s">
        <v>5650</v>
      </c>
      <c r="C2663" s="32" t="s">
        <v>351</v>
      </c>
      <c r="D2663" s="33">
        <v>8.8699999999999992</v>
      </c>
      <c r="E2663" s="33">
        <v>13.96</v>
      </c>
      <c r="F2663" s="33">
        <v>22.83</v>
      </c>
      <c r="G2663" s="6">
        <v>15</v>
      </c>
    </row>
    <row r="2664" spans="1:7" ht="30">
      <c r="A2664" s="30" t="s">
        <v>5651</v>
      </c>
      <c r="B2664" s="31" t="s">
        <v>5652</v>
      </c>
      <c r="C2664" s="32" t="s">
        <v>351</v>
      </c>
      <c r="D2664" s="33">
        <v>14.8</v>
      </c>
      <c r="E2664" s="33">
        <v>13.96</v>
      </c>
      <c r="F2664" s="33">
        <v>28.76</v>
      </c>
      <c r="G2664" s="6">
        <v>15</v>
      </c>
    </row>
    <row r="2665" spans="1:7" ht="30">
      <c r="A2665" s="30" t="s">
        <v>5653</v>
      </c>
      <c r="B2665" s="31" t="s">
        <v>5654</v>
      </c>
      <c r="C2665" s="32" t="s">
        <v>351</v>
      </c>
      <c r="D2665" s="33">
        <v>19.03</v>
      </c>
      <c r="E2665" s="33">
        <v>13.96</v>
      </c>
      <c r="F2665" s="33">
        <v>32.99</v>
      </c>
      <c r="G2665" s="6">
        <v>15</v>
      </c>
    </row>
    <row r="2666" spans="1:7">
      <c r="A2666" s="30" t="s">
        <v>5655</v>
      </c>
      <c r="B2666" s="31" t="s">
        <v>5656</v>
      </c>
      <c r="C2666" s="32"/>
      <c r="D2666" s="33"/>
      <c r="E2666" s="33"/>
      <c r="F2666" s="33"/>
    </row>
    <row r="2667" spans="1:7" ht="30">
      <c r="A2667" s="30" t="s">
        <v>5657</v>
      </c>
      <c r="B2667" s="31" t="s">
        <v>5658</v>
      </c>
      <c r="C2667" s="32" t="s">
        <v>351</v>
      </c>
      <c r="D2667" s="33">
        <v>11.26</v>
      </c>
      <c r="E2667" s="33">
        <v>13.96</v>
      </c>
      <c r="F2667" s="33">
        <v>25.22</v>
      </c>
      <c r="G2667" s="6">
        <v>15</v>
      </c>
    </row>
    <row r="2668" spans="1:7" ht="30">
      <c r="A2668" s="30" t="s">
        <v>5659</v>
      </c>
      <c r="B2668" s="31" t="s">
        <v>5660</v>
      </c>
      <c r="C2668" s="32" t="s">
        <v>351</v>
      </c>
      <c r="D2668" s="33">
        <v>16.940000000000001</v>
      </c>
      <c r="E2668" s="33">
        <v>13.96</v>
      </c>
      <c r="F2668" s="33">
        <v>30.9</v>
      </c>
      <c r="G2668" s="6">
        <v>15</v>
      </c>
    </row>
    <row r="2669" spans="1:7" ht="30">
      <c r="A2669" s="30" t="s">
        <v>5661</v>
      </c>
      <c r="B2669" s="31" t="s">
        <v>5662</v>
      </c>
      <c r="C2669" s="32" t="s">
        <v>351</v>
      </c>
      <c r="D2669" s="33">
        <v>15.14</v>
      </c>
      <c r="E2669" s="33">
        <v>13.96</v>
      </c>
      <c r="F2669" s="33">
        <v>29.1</v>
      </c>
      <c r="G2669" s="6">
        <v>15</v>
      </c>
    </row>
    <row r="2670" spans="1:7" ht="30">
      <c r="A2670" s="30" t="s">
        <v>5663</v>
      </c>
      <c r="B2670" s="31" t="s">
        <v>5664</v>
      </c>
      <c r="C2670" s="32" t="s">
        <v>351</v>
      </c>
      <c r="D2670" s="33">
        <v>19.36</v>
      </c>
      <c r="E2670" s="33">
        <v>13.96</v>
      </c>
      <c r="F2670" s="33">
        <v>33.32</v>
      </c>
      <c r="G2670" s="6">
        <v>15</v>
      </c>
    </row>
    <row r="2671" spans="1:7">
      <c r="A2671" s="30" t="s">
        <v>5665</v>
      </c>
      <c r="B2671" s="31" t="s">
        <v>5666</v>
      </c>
      <c r="C2671" s="32"/>
      <c r="D2671" s="33"/>
      <c r="E2671" s="33"/>
      <c r="F2671" s="33"/>
    </row>
    <row r="2672" spans="1:7">
      <c r="A2672" s="30" t="s">
        <v>5667</v>
      </c>
      <c r="B2672" s="31" t="s">
        <v>5668</v>
      </c>
      <c r="C2672" s="32" t="s">
        <v>351</v>
      </c>
      <c r="D2672" s="33">
        <v>12.96</v>
      </c>
      <c r="E2672" s="33">
        <v>13.96</v>
      </c>
      <c r="F2672" s="33">
        <v>26.92</v>
      </c>
      <c r="G2672" s="6">
        <v>15</v>
      </c>
    </row>
    <row r="2673" spans="1:7">
      <c r="A2673" s="30" t="s">
        <v>5669</v>
      </c>
      <c r="B2673" s="31" t="s">
        <v>5670</v>
      </c>
      <c r="C2673" s="32" t="s">
        <v>351</v>
      </c>
      <c r="D2673" s="33">
        <v>10.7</v>
      </c>
      <c r="E2673" s="33">
        <v>13.96</v>
      </c>
      <c r="F2673" s="33">
        <v>24.66</v>
      </c>
      <c r="G2673" s="6">
        <v>15</v>
      </c>
    </row>
    <row r="2674" spans="1:7">
      <c r="A2674" s="30" t="s">
        <v>5671</v>
      </c>
      <c r="B2674" s="31" t="s">
        <v>5672</v>
      </c>
      <c r="C2674" s="32" t="s">
        <v>351</v>
      </c>
      <c r="D2674" s="33">
        <v>57.66</v>
      </c>
      <c r="E2674" s="33">
        <v>13.96</v>
      </c>
      <c r="F2674" s="33">
        <v>71.62</v>
      </c>
      <c r="G2674" s="6">
        <v>15</v>
      </c>
    </row>
    <row r="2675" spans="1:7">
      <c r="A2675" s="30" t="s">
        <v>5673</v>
      </c>
      <c r="B2675" s="31" t="s">
        <v>5674</v>
      </c>
      <c r="C2675" s="32" t="s">
        <v>351</v>
      </c>
      <c r="D2675" s="33">
        <v>147.68</v>
      </c>
      <c r="E2675" s="33">
        <v>16.75</v>
      </c>
      <c r="F2675" s="33">
        <v>164.43</v>
      </c>
      <c r="G2675" s="6">
        <v>15</v>
      </c>
    </row>
    <row r="2676" spans="1:7">
      <c r="A2676" s="30" t="s">
        <v>5675</v>
      </c>
      <c r="B2676" s="31" t="s">
        <v>5676</v>
      </c>
      <c r="C2676" s="32" t="s">
        <v>143</v>
      </c>
      <c r="D2676" s="33">
        <v>77.569999999999993</v>
      </c>
      <c r="E2676" s="33">
        <v>16.75</v>
      </c>
      <c r="F2676" s="33">
        <v>94.32</v>
      </c>
      <c r="G2676" s="6">
        <v>15</v>
      </c>
    </row>
    <row r="2677" spans="1:7">
      <c r="A2677" s="30" t="s">
        <v>5677</v>
      </c>
      <c r="B2677" s="31" t="s">
        <v>5678</v>
      </c>
      <c r="C2677" s="32" t="s">
        <v>351</v>
      </c>
      <c r="D2677" s="33">
        <v>16.63</v>
      </c>
      <c r="E2677" s="33">
        <v>13.96</v>
      </c>
      <c r="F2677" s="33">
        <v>30.59</v>
      </c>
      <c r="G2677" s="6">
        <v>15</v>
      </c>
    </row>
    <row r="2678" spans="1:7">
      <c r="A2678" s="30" t="s">
        <v>5679</v>
      </c>
      <c r="B2678" s="31" t="s">
        <v>5680</v>
      </c>
      <c r="C2678" s="32" t="s">
        <v>351</v>
      </c>
      <c r="D2678" s="33">
        <v>31.6</v>
      </c>
      <c r="E2678" s="33">
        <v>13.96</v>
      </c>
      <c r="F2678" s="33">
        <v>45.56</v>
      </c>
      <c r="G2678" s="6">
        <v>15</v>
      </c>
    </row>
    <row r="2679" spans="1:7">
      <c r="A2679" s="30" t="s">
        <v>5681</v>
      </c>
      <c r="B2679" s="31" t="s">
        <v>5682</v>
      </c>
      <c r="C2679" s="32"/>
      <c r="D2679" s="33"/>
      <c r="E2679" s="33"/>
      <c r="F2679" s="33"/>
    </row>
    <row r="2680" spans="1:7">
      <c r="A2680" s="30" t="s">
        <v>5683</v>
      </c>
      <c r="B2680" s="31" t="s">
        <v>5684</v>
      </c>
      <c r="C2680" s="32" t="s">
        <v>351</v>
      </c>
      <c r="D2680" s="33">
        <v>34.950000000000003</v>
      </c>
      <c r="E2680" s="33">
        <v>13.96</v>
      </c>
      <c r="F2680" s="33">
        <v>48.91</v>
      </c>
      <c r="G2680" s="6">
        <v>15</v>
      </c>
    </row>
    <row r="2681" spans="1:7" ht="30">
      <c r="A2681" s="30" t="s">
        <v>5685</v>
      </c>
      <c r="B2681" s="31" t="s">
        <v>5686</v>
      </c>
      <c r="C2681" s="32" t="s">
        <v>351</v>
      </c>
      <c r="D2681" s="33">
        <v>15.46</v>
      </c>
      <c r="E2681" s="33">
        <v>13.96</v>
      </c>
      <c r="F2681" s="33">
        <v>29.42</v>
      </c>
      <c r="G2681" s="6">
        <v>15</v>
      </c>
    </row>
    <row r="2682" spans="1:7">
      <c r="A2682" s="30" t="s">
        <v>5687</v>
      </c>
      <c r="B2682" s="31" t="s">
        <v>5688</v>
      </c>
      <c r="C2682" s="32" t="s">
        <v>351</v>
      </c>
      <c r="D2682" s="33">
        <v>93.16</v>
      </c>
      <c r="E2682" s="33">
        <v>13.96</v>
      </c>
      <c r="F2682" s="33">
        <v>107.12</v>
      </c>
      <c r="G2682" s="6">
        <v>15</v>
      </c>
    </row>
    <row r="2683" spans="1:7">
      <c r="A2683" s="30" t="s">
        <v>5689</v>
      </c>
      <c r="B2683" s="31" t="s">
        <v>5690</v>
      </c>
      <c r="C2683" s="32" t="s">
        <v>351</v>
      </c>
      <c r="D2683" s="33">
        <v>62.37</v>
      </c>
      <c r="E2683" s="33">
        <v>13.96</v>
      </c>
      <c r="F2683" s="33">
        <v>76.33</v>
      </c>
      <c r="G2683" s="6">
        <v>15</v>
      </c>
    </row>
    <row r="2684" spans="1:7">
      <c r="A2684" s="30" t="s">
        <v>5691</v>
      </c>
      <c r="B2684" s="31" t="s">
        <v>5692</v>
      </c>
      <c r="C2684" s="32" t="s">
        <v>351</v>
      </c>
      <c r="D2684" s="33">
        <v>146.49</v>
      </c>
      <c r="E2684" s="33">
        <v>13.96</v>
      </c>
      <c r="F2684" s="33">
        <v>160.44999999999999</v>
      </c>
      <c r="G2684" s="6">
        <v>15</v>
      </c>
    </row>
    <row r="2685" spans="1:7">
      <c r="A2685" s="30" t="s">
        <v>5693</v>
      </c>
      <c r="B2685" s="31" t="s">
        <v>5694</v>
      </c>
      <c r="C2685" s="32" t="s">
        <v>351</v>
      </c>
      <c r="D2685" s="33">
        <v>18.95</v>
      </c>
      <c r="E2685" s="33">
        <v>55.83</v>
      </c>
      <c r="F2685" s="33">
        <v>74.78</v>
      </c>
      <c r="G2685" s="6">
        <v>15</v>
      </c>
    </row>
    <row r="2686" spans="1:7">
      <c r="A2686" s="30" t="s">
        <v>5695</v>
      </c>
      <c r="B2686" s="31" t="s">
        <v>5696</v>
      </c>
      <c r="C2686" s="32" t="s">
        <v>351</v>
      </c>
      <c r="D2686" s="33">
        <v>20.25</v>
      </c>
      <c r="E2686" s="33">
        <v>5.58</v>
      </c>
      <c r="F2686" s="33">
        <v>25.83</v>
      </c>
      <c r="G2686" s="6">
        <v>15</v>
      </c>
    </row>
    <row r="2687" spans="1:7" ht="30">
      <c r="A2687" s="30" t="s">
        <v>5697</v>
      </c>
      <c r="B2687" s="31" t="s">
        <v>5698</v>
      </c>
      <c r="C2687" s="32" t="s">
        <v>351</v>
      </c>
      <c r="D2687" s="33">
        <v>25.56</v>
      </c>
      <c r="E2687" s="33">
        <v>5.58</v>
      </c>
      <c r="F2687" s="33">
        <v>31.14</v>
      </c>
      <c r="G2687" s="6">
        <v>15</v>
      </c>
    </row>
    <row r="2688" spans="1:7">
      <c r="A2688" s="30" t="s">
        <v>5699</v>
      </c>
      <c r="B2688" s="31" t="s">
        <v>5700</v>
      </c>
      <c r="C2688" s="32" t="s">
        <v>351</v>
      </c>
      <c r="D2688" s="33">
        <v>18.079999999999998</v>
      </c>
      <c r="E2688" s="33">
        <v>5.58</v>
      </c>
      <c r="F2688" s="33">
        <v>23.66</v>
      </c>
      <c r="G2688" s="6">
        <v>15</v>
      </c>
    </row>
    <row r="2689" spans="1:7">
      <c r="A2689" s="30" t="s">
        <v>5701</v>
      </c>
      <c r="B2689" s="31" t="s">
        <v>5702</v>
      </c>
      <c r="C2689" s="32" t="s">
        <v>351</v>
      </c>
      <c r="D2689" s="33">
        <v>3.8</v>
      </c>
      <c r="E2689" s="33">
        <v>5.58</v>
      </c>
      <c r="F2689" s="33">
        <v>9.3800000000000008</v>
      </c>
      <c r="G2689" s="6">
        <v>15</v>
      </c>
    </row>
    <row r="2690" spans="1:7">
      <c r="A2690" s="30" t="s">
        <v>5703</v>
      </c>
      <c r="B2690" s="31" t="s">
        <v>5704</v>
      </c>
      <c r="C2690" s="32" t="s">
        <v>143</v>
      </c>
      <c r="D2690" s="33">
        <v>13.74</v>
      </c>
      <c r="E2690" s="33">
        <v>22.33</v>
      </c>
      <c r="F2690" s="33">
        <v>36.07</v>
      </c>
      <c r="G2690" s="6">
        <v>15</v>
      </c>
    </row>
    <row r="2691" spans="1:7">
      <c r="A2691" s="30" t="s">
        <v>5705</v>
      </c>
      <c r="B2691" s="31" t="s">
        <v>5706</v>
      </c>
      <c r="C2691" s="32" t="s">
        <v>351</v>
      </c>
      <c r="D2691" s="33">
        <v>20.67</v>
      </c>
      <c r="E2691" s="33">
        <v>13.96</v>
      </c>
      <c r="F2691" s="33">
        <v>34.630000000000003</v>
      </c>
      <c r="G2691" s="6">
        <v>15</v>
      </c>
    </row>
    <row r="2692" spans="1:7">
      <c r="A2692" s="30" t="s">
        <v>5707</v>
      </c>
      <c r="B2692" s="31" t="s">
        <v>5708</v>
      </c>
      <c r="C2692" s="32" t="s">
        <v>351</v>
      </c>
      <c r="D2692" s="33">
        <v>265.56</v>
      </c>
      <c r="E2692" s="33">
        <v>27.92</v>
      </c>
      <c r="F2692" s="33">
        <v>293.48</v>
      </c>
      <c r="G2692" s="6">
        <v>15</v>
      </c>
    </row>
    <row r="2693" spans="1:7">
      <c r="A2693" s="30" t="s">
        <v>5709</v>
      </c>
      <c r="B2693" s="31" t="s">
        <v>5710</v>
      </c>
      <c r="C2693" s="32" t="s">
        <v>351</v>
      </c>
      <c r="D2693" s="33">
        <v>179.67</v>
      </c>
      <c r="E2693" s="33">
        <v>27.92</v>
      </c>
      <c r="F2693" s="33">
        <v>207.59</v>
      </c>
      <c r="G2693" s="6">
        <v>15</v>
      </c>
    </row>
    <row r="2694" spans="1:7">
      <c r="A2694" s="30" t="s">
        <v>5711</v>
      </c>
      <c r="B2694" s="31" t="s">
        <v>5712</v>
      </c>
      <c r="C2694" s="32" t="s">
        <v>351</v>
      </c>
      <c r="D2694" s="33">
        <v>189.48</v>
      </c>
      <c r="E2694" s="33">
        <v>27.92</v>
      </c>
      <c r="F2694" s="33">
        <v>217.4</v>
      </c>
      <c r="G2694" s="6">
        <v>15</v>
      </c>
    </row>
    <row r="2695" spans="1:7">
      <c r="A2695" s="30" t="s">
        <v>5713</v>
      </c>
      <c r="B2695" s="31" t="s">
        <v>5714</v>
      </c>
      <c r="C2695" s="32" t="s">
        <v>351</v>
      </c>
      <c r="D2695" s="33">
        <v>45.95</v>
      </c>
      <c r="E2695" s="33">
        <v>13.96</v>
      </c>
      <c r="F2695" s="33">
        <v>59.91</v>
      </c>
      <c r="G2695" s="6">
        <v>15</v>
      </c>
    </row>
    <row r="2696" spans="1:7">
      <c r="A2696" s="30" t="s">
        <v>5715</v>
      </c>
      <c r="B2696" s="31" t="s">
        <v>5716</v>
      </c>
      <c r="C2696" s="32" t="s">
        <v>351</v>
      </c>
      <c r="D2696" s="33">
        <v>3</v>
      </c>
      <c r="E2696" s="33">
        <v>11.16</v>
      </c>
      <c r="F2696" s="33">
        <v>14.16</v>
      </c>
      <c r="G2696" s="6">
        <v>15</v>
      </c>
    </row>
    <row r="2697" spans="1:7" ht="30">
      <c r="A2697" s="30" t="s">
        <v>5717</v>
      </c>
      <c r="B2697" s="31" t="s">
        <v>5718</v>
      </c>
      <c r="C2697" s="32" t="s">
        <v>351</v>
      </c>
      <c r="D2697" s="33">
        <v>10.23</v>
      </c>
      <c r="E2697" s="33">
        <v>13.96</v>
      </c>
      <c r="F2697" s="33">
        <v>24.19</v>
      </c>
      <c r="G2697" s="6">
        <v>15</v>
      </c>
    </row>
    <row r="2698" spans="1:7" ht="30">
      <c r="A2698" s="30" t="s">
        <v>5719</v>
      </c>
      <c r="B2698" s="31" t="s">
        <v>5720</v>
      </c>
      <c r="C2698" s="32" t="s">
        <v>143</v>
      </c>
      <c r="D2698" s="33">
        <v>15.54</v>
      </c>
      <c r="E2698" s="33">
        <v>27.92</v>
      </c>
      <c r="F2698" s="33">
        <v>43.46</v>
      </c>
      <c r="G2698" s="6">
        <v>15</v>
      </c>
    </row>
    <row r="2699" spans="1:7" ht="30">
      <c r="A2699" s="30" t="s">
        <v>5721</v>
      </c>
      <c r="B2699" s="31" t="s">
        <v>5722</v>
      </c>
      <c r="C2699" s="32" t="s">
        <v>351</v>
      </c>
      <c r="D2699" s="33">
        <v>10.57</v>
      </c>
      <c r="E2699" s="33">
        <v>13.96</v>
      </c>
      <c r="F2699" s="33">
        <v>24.53</v>
      </c>
      <c r="G2699" s="6">
        <v>15</v>
      </c>
    </row>
    <row r="2700" spans="1:7" ht="30">
      <c r="A2700" s="30" t="s">
        <v>5723</v>
      </c>
      <c r="B2700" s="31" t="s">
        <v>5724</v>
      </c>
      <c r="C2700" s="32" t="s">
        <v>351</v>
      </c>
      <c r="D2700" s="33">
        <v>49.02</v>
      </c>
      <c r="E2700" s="33">
        <v>11.16</v>
      </c>
      <c r="F2700" s="33">
        <v>60.18</v>
      </c>
      <c r="G2700" s="6">
        <v>15</v>
      </c>
    </row>
    <row r="2701" spans="1:7" ht="30">
      <c r="A2701" s="30" t="s">
        <v>5725</v>
      </c>
      <c r="B2701" s="31" t="s">
        <v>5726</v>
      </c>
      <c r="C2701" s="32" t="s">
        <v>351</v>
      </c>
      <c r="D2701" s="33">
        <v>5.38</v>
      </c>
      <c r="E2701" s="33">
        <v>13.96</v>
      </c>
      <c r="F2701" s="33">
        <v>19.34</v>
      </c>
      <c r="G2701" s="6">
        <v>15</v>
      </c>
    </row>
    <row r="2702" spans="1:7">
      <c r="A2702" s="30" t="s">
        <v>5727</v>
      </c>
      <c r="B2702" s="31" t="s">
        <v>5728</v>
      </c>
      <c r="C2702" s="32" t="s">
        <v>351</v>
      </c>
      <c r="D2702" s="33">
        <v>44.81</v>
      </c>
      <c r="E2702" s="33">
        <v>2.8</v>
      </c>
      <c r="F2702" s="33">
        <v>47.61</v>
      </c>
      <c r="G2702" s="6">
        <v>15</v>
      </c>
    </row>
    <row r="2703" spans="1:7" ht="30">
      <c r="A2703" s="30" t="s">
        <v>5729</v>
      </c>
      <c r="B2703" s="31" t="s">
        <v>5730</v>
      </c>
      <c r="C2703" s="32" t="s">
        <v>351</v>
      </c>
      <c r="D2703" s="33">
        <v>17.399999999999999</v>
      </c>
      <c r="E2703" s="33">
        <v>13.96</v>
      </c>
      <c r="F2703" s="33">
        <v>31.36</v>
      </c>
      <c r="G2703" s="6">
        <v>15</v>
      </c>
    </row>
    <row r="2704" spans="1:7" ht="30">
      <c r="A2704" s="30" t="s">
        <v>5731</v>
      </c>
      <c r="B2704" s="31" t="s">
        <v>5732</v>
      </c>
      <c r="C2704" s="32" t="s">
        <v>351</v>
      </c>
      <c r="D2704" s="33">
        <v>30.38</v>
      </c>
      <c r="E2704" s="33">
        <v>13.96</v>
      </c>
      <c r="F2704" s="33">
        <v>44.34</v>
      </c>
      <c r="G2704" s="6">
        <v>15</v>
      </c>
    </row>
    <row r="2705" spans="1:7" ht="30">
      <c r="A2705" s="30" t="s">
        <v>5733</v>
      </c>
      <c r="B2705" s="31" t="s">
        <v>5734</v>
      </c>
      <c r="C2705" s="32" t="s">
        <v>351</v>
      </c>
      <c r="D2705" s="33">
        <v>52.17</v>
      </c>
      <c r="E2705" s="33">
        <v>13.96</v>
      </c>
      <c r="F2705" s="33">
        <v>66.13</v>
      </c>
      <c r="G2705" s="6">
        <v>15</v>
      </c>
    </row>
    <row r="2706" spans="1:7" ht="30">
      <c r="A2706" s="30" t="s">
        <v>5735</v>
      </c>
      <c r="B2706" s="31" t="s">
        <v>5736</v>
      </c>
      <c r="C2706" s="32" t="s">
        <v>143</v>
      </c>
      <c r="D2706" s="33">
        <v>201.03</v>
      </c>
      <c r="E2706" s="33">
        <v>27.92</v>
      </c>
      <c r="F2706" s="33">
        <v>228.95</v>
      </c>
      <c r="G2706" s="6">
        <v>15</v>
      </c>
    </row>
    <row r="2707" spans="1:7" ht="30">
      <c r="A2707" s="30" t="s">
        <v>5737</v>
      </c>
      <c r="B2707" s="31" t="s">
        <v>5738</v>
      </c>
      <c r="C2707" s="32" t="s">
        <v>351</v>
      </c>
      <c r="D2707" s="33">
        <v>490.64</v>
      </c>
      <c r="E2707" s="33">
        <v>55.83</v>
      </c>
      <c r="F2707" s="33">
        <v>546.47</v>
      </c>
      <c r="G2707" s="6">
        <v>15</v>
      </c>
    </row>
    <row r="2708" spans="1:7" ht="30">
      <c r="A2708" s="30" t="s">
        <v>5739</v>
      </c>
      <c r="B2708" s="31" t="s">
        <v>5740</v>
      </c>
      <c r="C2708" s="32" t="s">
        <v>351</v>
      </c>
      <c r="D2708" s="33">
        <v>365.53</v>
      </c>
      <c r="E2708" s="33">
        <v>55.83</v>
      </c>
      <c r="F2708" s="33">
        <v>421.36</v>
      </c>
      <c r="G2708" s="6">
        <v>15</v>
      </c>
    </row>
    <row r="2709" spans="1:7">
      <c r="A2709" s="30" t="s">
        <v>5741</v>
      </c>
      <c r="B2709" s="31" t="s">
        <v>5742</v>
      </c>
      <c r="C2709" s="32" t="s">
        <v>351</v>
      </c>
      <c r="D2709" s="33">
        <v>1.1299999999999999</v>
      </c>
      <c r="E2709" s="33">
        <v>2.27</v>
      </c>
      <c r="F2709" s="33">
        <v>3.4</v>
      </c>
      <c r="G2709" s="6">
        <v>15</v>
      </c>
    </row>
    <row r="2710" spans="1:7" ht="30">
      <c r="A2710" s="30" t="s">
        <v>5743</v>
      </c>
      <c r="B2710" s="31" t="s">
        <v>5744</v>
      </c>
      <c r="C2710" s="32" t="s">
        <v>351</v>
      </c>
      <c r="D2710" s="33">
        <v>7.75</v>
      </c>
      <c r="E2710" s="33">
        <v>13.96</v>
      </c>
      <c r="F2710" s="33">
        <v>21.71</v>
      </c>
      <c r="G2710" s="6">
        <v>15</v>
      </c>
    </row>
    <row r="2711" spans="1:7" ht="30">
      <c r="A2711" s="30" t="s">
        <v>5745</v>
      </c>
      <c r="B2711" s="31" t="s">
        <v>5746</v>
      </c>
      <c r="C2711" s="32" t="s">
        <v>143</v>
      </c>
      <c r="D2711" s="33">
        <v>8.8000000000000007</v>
      </c>
      <c r="E2711" s="33">
        <v>27.92</v>
      </c>
      <c r="F2711" s="33">
        <v>36.72</v>
      </c>
      <c r="G2711" s="6">
        <v>15</v>
      </c>
    </row>
    <row r="2712" spans="1:7" ht="30">
      <c r="A2712" s="30" t="s">
        <v>5747</v>
      </c>
      <c r="B2712" s="31" t="s">
        <v>5748</v>
      </c>
      <c r="C2712" s="32" t="s">
        <v>351</v>
      </c>
      <c r="D2712" s="33">
        <v>17.28</v>
      </c>
      <c r="E2712" s="33">
        <v>5.58</v>
      </c>
      <c r="F2712" s="33">
        <v>22.86</v>
      </c>
      <c r="G2712" s="6">
        <v>15</v>
      </c>
    </row>
    <row r="2713" spans="1:7" ht="30">
      <c r="A2713" s="30" t="s">
        <v>5749</v>
      </c>
      <c r="B2713" s="31" t="s">
        <v>5750</v>
      </c>
      <c r="C2713" s="32" t="s">
        <v>351</v>
      </c>
      <c r="D2713" s="33">
        <v>8.27</v>
      </c>
      <c r="E2713" s="33">
        <v>13.96</v>
      </c>
      <c r="F2713" s="33">
        <v>22.23</v>
      </c>
      <c r="G2713" s="6">
        <v>15</v>
      </c>
    </row>
    <row r="2714" spans="1:7" ht="30">
      <c r="A2714" s="30" t="s">
        <v>5751</v>
      </c>
      <c r="B2714" s="31" t="s">
        <v>5752</v>
      </c>
      <c r="C2714" s="32" t="s">
        <v>351</v>
      </c>
      <c r="D2714" s="33">
        <v>7.27</v>
      </c>
      <c r="E2714" s="33">
        <v>13.96</v>
      </c>
      <c r="F2714" s="33">
        <v>21.23</v>
      </c>
      <c r="G2714" s="6">
        <v>15</v>
      </c>
    </row>
    <row r="2715" spans="1:7" ht="30">
      <c r="A2715" s="30" t="s">
        <v>5753</v>
      </c>
      <c r="B2715" s="31" t="s">
        <v>5754</v>
      </c>
      <c r="C2715" s="32" t="s">
        <v>143</v>
      </c>
      <c r="D2715" s="33">
        <v>63.85</v>
      </c>
      <c r="E2715" s="33">
        <v>13.96</v>
      </c>
      <c r="F2715" s="33">
        <v>77.81</v>
      </c>
      <c r="G2715" s="6">
        <v>15</v>
      </c>
    </row>
    <row r="2716" spans="1:7" ht="30">
      <c r="A2716" s="30" t="s">
        <v>5755</v>
      </c>
      <c r="B2716" s="31" t="s">
        <v>5756</v>
      </c>
      <c r="C2716" s="32" t="s">
        <v>351</v>
      </c>
      <c r="D2716" s="33">
        <v>46.34</v>
      </c>
      <c r="E2716" s="33">
        <v>13.96</v>
      </c>
      <c r="F2716" s="33">
        <v>60.3</v>
      </c>
      <c r="G2716" s="6">
        <v>15</v>
      </c>
    </row>
    <row r="2717" spans="1:7" ht="30">
      <c r="A2717" s="30" t="s">
        <v>5757</v>
      </c>
      <c r="B2717" s="31" t="s">
        <v>5758</v>
      </c>
      <c r="C2717" s="32" t="s">
        <v>351</v>
      </c>
      <c r="D2717" s="33">
        <v>54.22</v>
      </c>
      <c r="E2717" s="33">
        <v>13.96</v>
      </c>
      <c r="F2717" s="33">
        <v>68.180000000000007</v>
      </c>
      <c r="G2717" s="6">
        <v>15</v>
      </c>
    </row>
    <row r="2718" spans="1:7">
      <c r="A2718" s="30" t="s">
        <v>5759</v>
      </c>
      <c r="B2718" s="31" t="s">
        <v>5760</v>
      </c>
      <c r="C2718" s="32" t="s">
        <v>351</v>
      </c>
      <c r="D2718" s="33">
        <v>5.15</v>
      </c>
      <c r="E2718" s="33">
        <v>13.96</v>
      </c>
      <c r="F2718" s="33">
        <v>19.11</v>
      </c>
      <c r="G2718" s="6">
        <v>15</v>
      </c>
    </row>
    <row r="2719" spans="1:7">
      <c r="A2719" s="30" t="s">
        <v>5761</v>
      </c>
      <c r="B2719" s="31" t="s">
        <v>5762</v>
      </c>
      <c r="C2719" s="32" t="s">
        <v>351</v>
      </c>
      <c r="D2719" s="33">
        <v>7.28</v>
      </c>
      <c r="E2719" s="33">
        <v>13.96</v>
      </c>
      <c r="F2719" s="33">
        <v>21.24</v>
      </c>
      <c r="G2719" s="6">
        <v>15</v>
      </c>
    </row>
    <row r="2720" spans="1:7">
      <c r="A2720" s="30" t="s">
        <v>5763</v>
      </c>
      <c r="B2720" s="31" t="s">
        <v>5764</v>
      </c>
      <c r="C2720" s="32" t="s">
        <v>351</v>
      </c>
      <c r="D2720" s="33">
        <v>10.029999999999999</v>
      </c>
      <c r="E2720" s="33">
        <v>13.96</v>
      </c>
      <c r="F2720" s="33">
        <v>23.99</v>
      </c>
      <c r="G2720" s="6">
        <v>15</v>
      </c>
    </row>
    <row r="2721" spans="1:7">
      <c r="A2721" s="30" t="s">
        <v>5765</v>
      </c>
      <c r="B2721" s="31" t="s">
        <v>5766</v>
      </c>
      <c r="C2721" s="32" t="s">
        <v>351</v>
      </c>
      <c r="D2721" s="33">
        <v>10.83</v>
      </c>
      <c r="E2721" s="33">
        <v>13.96</v>
      </c>
      <c r="F2721" s="33">
        <v>24.79</v>
      </c>
      <c r="G2721" s="6">
        <v>15</v>
      </c>
    </row>
    <row r="2722" spans="1:7" ht="30">
      <c r="A2722" s="30" t="s">
        <v>5767</v>
      </c>
      <c r="B2722" s="31" t="s">
        <v>5768</v>
      </c>
      <c r="C2722" s="32" t="s">
        <v>351</v>
      </c>
      <c r="D2722" s="33">
        <v>119.19</v>
      </c>
      <c r="E2722" s="33">
        <v>13.96</v>
      </c>
      <c r="F2722" s="33">
        <v>133.15</v>
      </c>
      <c r="G2722" s="6">
        <v>15</v>
      </c>
    </row>
    <row r="2723" spans="1:7" ht="30">
      <c r="A2723" s="30" t="s">
        <v>5769</v>
      </c>
      <c r="B2723" s="31" t="s">
        <v>5770</v>
      </c>
      <c r="C2723" s="32" t="s">
        <v>135</v>
      </c>
      <c r="D2723" s="33">
        <v>208.25</v>
      </c>
      <c r="E2723" s="33">
        <v>5.68</v>
      </c>
      <c r="F2723" s="33">
        <v>213.93</v>
      </c>
      <c r="G2723" s="6">
        <v>15</v>
      </c>
    </row>
    <row r="2724" spans="1:7">
      <c r="A2724" s="30" t="s">
        <v>5771</v>
      </c>
      <c r="B2724" s="31" t="s">
        <v>5772</v>
      </c>
      <c r="C2724" s="32"/>
      <c r="D2724" s="33"/>
      <c r="E2724" s="33"/>
      <c r="F2724" s="33"/>
    </row>
    <row r="2725" spans="1:7" ht="30">
      <c r="A2725" s="30" t="s">
        <v>5773</v>
      </c>
      <c r="B2725" s="31" t="s">
        <v>5774</v>
      </c>
      <c r="C2725" s="32" t="s">
        <v>351</v>
      </c>
      <c r="D2725" s="33">
        <v>10.95</v>
      </c>
      <c r="E2725" s="33">
        <v>27.92</v>
      </c>
      <c r="F2725" s="33">
        <v>38.869999999999997</v>
      </c>
      <c r="G2725" s="6">
        <v>15</v>
      </c>
    </row>
    <row r="2726" spans="1:7" ht="30">
      <c r="A2726" s="30" t="s">
        <v>5775</v>
      </c>
      <c r="B2726" s="31" t="s">
        <v>5776</v>
      </c>
      <c r="C2726" s="32" t="s">
        <v>351</v>
      </c>
      <c r="D2726" s="33">
        <v>20.92</v>
      </c>
      <c r="E2726" s="33">
        <v>27.92</v>
      </c>
      <c r="F2726" s="33">
        <v>48.84</v>
      </c>
      <c r="G2726" s="6">
        <v>15</v>
      </c>
    </row>
    <row r="2727" spans="1:7" ht="30">
      <c r="A2727" s="30" t="s">
        <v>5777</v>
      </c>
      <c r="B2727" s="31" t="s">
        <v>5778</v>
      </c>
      <c r="C2727" s="32" t="s">
        <v>351</v>
      </c>
      <c r="D2727" s="33">
        <v>21.13</v>
      </c>
      <c r="E2727" s="33">
        <v>27.92</v>
      </c>
      <c r="F2727" s="33">
        <v>49.05</v>
      </c>
      <c r="G2727" s="6">
        <v>15</v>
      </c>
    </row>
    <row r="2728" spans="1:7" ht="30">
      <c r="A2728" s="30" t="s">
        <v>5779</v>
      </c>
      <c r="B2728" s="31" t="s">
        <v>5780</v>
      </c>
      <c r="C2728" s="32" t="s">
        <v>351</v>
      </c>
      <c r="D2728" s="33">
        <v>41.42</v>
      </c>
      <c r="E2728" s="33">
        <v>27.92</v>
      </c>
      <c r="F2728" s="33">
        <v>69.34</v>
      </c>
      <c r="G2728" s="6">
        <v>15</v>
      </c>
    </row>
    <row r="2729" spans="1:7" ht="30">
      <c r="A2729" s="30" t="s">
        <v>5781</v>
      </c>
      <c r="B2729" s="31" t="s">
        <v>5782</v>
      </c>
      <c r="C2729" s="32" t="s">
        <v>351</v>
      </c>
      <c r="D2729" s="33">
        <v>11.02</v>
      </c>
      <c r="E2729" s="33">
        <v>27.92</v>
      </c>
      <c r="F2729" s="33">
        <v>38.94</v>
      </c>
      <c r="G2729" s="6">
        <v>15</v>
      </c>
    </row>
    <row r="2730" spans="1:7" ht="30">
      <c r="A2730" s="30" t="s">
        <v>5783</v>
      </c>
      <c r="B2730" s="31" t="s">
        <v>5784</v>
      </c>
      <c r="C2730" s="32" t="s">
        <v>351</v>
      </c>
      <c r="D2730" s="33">
        <v>20.59</v>
      </c>
      <c r="E2730" s="33">
        <v>27.92</v>
      </c>
      <c r="F2730" s="33">
        <v>48.51</v>
      </c>
      <c r="G2730" s="6">
        <v>15</v>
      </c>
    </row>
    <row r="2731" spans="1:7" ht="30">
      <c r="A2731" s="30" t="s">
        <v>5785</v>
      </c>
      <c r="B2731" s="31" t="s">
        <v>5786</v>
      </c>
      <c r="C2731" s="32" t="s">
        <v>351</v>
      </c>
      <c r="D2731" s="33">
        <v>10.95</v>
      </c>
      <c r="E2731" s="33">
        <v>27.92</v>
      </c>
      <c r="F2731" s="33">
        <v>38.869999999999997</v>
      </c>
      <c r="G2731" s="6">
        <v>15</v>
      </c>
    </row>
    <row r="2732" spans="1:7" ht="30">
      <c r="A2732" s="30" t="s">
        <v>5787</v>
      </c>
      <c r="B2732" s="31" t="s">
        <v>5788</v>
      </c>
      <c r="C2732" s="32" t="s">
        <v>351</v>
      </c>
      <c r="D2732" s="33">
        <v>41.84</v>
      </c>
      <c r="E2732" s="33">
        <v>27.92</v>
      </c>
      <c r="F2732" s="33">
        <v>69.760000000000005</v>
      </c>
      <c r="G2732" s="6">
        <v>15</v>
      </c>
    </row>
    <row r="2733" spans="1:7" ht="30">
      <c r="A2733" s="30" t="s">
        <v>5789</v>
      </c>
      <c r="B2733" s="31" t="s">
        <v>5790</v>
      </c>
      <c r="C2733" s="32" t="s">
        <v>351</v>
      </c>
      <c r="D2733" s="33">
        <v>21.57</v>
      </c>
      <c r="E2733" s="33">
        <v>27.92</v>
      </c>
      <c r="F2733" s="33">
        <v>49.49</v>
      </c>
      <c r="G2733" s="6">
        <v>15</v>
      </c>
    </row>
    <row r="2734" spans="1:7" ht="30">
      <c r="A2734" s="30" t="s">
        <v>5791</v>
      </c>
      <c r="B2734" s="31" t="s">
        <v>5792</v>
      </c>
      <c r="C2734" s="32" t="s">
        <v>351</v>
      </c>
      <c r="D2734" s="33">
        <v>41.88</v>
      </c>
      <c r="E2734" s="33">
        <v>27.92</v>
      </c>
      <c r="F2734" s="33">
        <v>69.8</v>
      </c>
      <c r="G2734" s="6">
        <v>15</v>
      </c>
    </row>
    <row r="2735" spans="1:7" ht="30">
      <c r="A2735" s="30" t="s">
        <v>5793</v>
      </c>
      <c r="B2735" s="31" t="s">
        <v>5794</v>
      </c>
      <c r="C2735" s="32" t="s">
        <v>351</v>
      </c>
      <c r="D2735" s="33">
        <v>21.7</v>
      </c>
      <c r="E2735" s="33">
        <v>27.92</v>
      </c>
      <c r="F2735" s="33">
        <v>49.62</v>
      </c>
      <c r="G2735" s="6">
        <v>15</v>
      </c>
    </row>
    <row r="2736" spans="1:7" ht="30">
      <c r="A2736" s="30" t="s">
        <v>5795</v>
      </c>
      <c r="B2736" s="31" t="s">
        <v>5796</v>
      </c>
      <c r="C2736" s="32" t="s">
        <v>351</v>
      </c>
      <c r="D2736" s="33">
        <v>20.72</v>
      </c>
      <c r="E2736" s="33">
        <v>27.92</v>
      </c>
      <c r="F2736" s="33">
        <v>48.64</v>
      </c>
      <c r="G2736" s="6">
        <v>15</v>
      </c>
    </row>
    <row r="2737" spans="1:7" ht="30">
      <c r="A2737" s="30" t="s">
        <v>5797</v>
      </c>
      <c r="B2737" s="31" t="s">
        <v>5798</v>
      </c>
      <c r="C2737" s="32" t="s">
        <v>351</v>
      </c>
      <c r="D2737" s="33">
        <v>20.65</v>
      </c>
      <c r="E2737" s="33">
        <v>27.92</v>
      </c>
      <c r="F2737" s="33">
        <v>48.57</v>
      </c>
      <c r="G2737" s="6">
        <v>15</v>
      </c>
    </row>
    <row r="2738" spans="1:7" ht="30">
      <c r="A2738" s="30" t="s">
        <v>5799</v>
      </c>
      <c r="B2738" s="31" t="s">
        <v>5800</v>
      </c>
      <c r="C2738" s="32" t="s">
        <v>351</v>
      </c>
      <c r="D2738" s="33">
        <v>10.68</v>
      </c>
      <c r="E2738" s="33">
        <v>27.92</v>
      </c>
      <c r="F2738" s="33">
        <v>38.6</v>
      </c>
      <c r="G2738" s="6">
        <v>15</v>
      </c>
    </row>
    <row r="2739" spans="1:7" ht="45">
      <c r="A2739" s="30" t="s">
        <v>5801</v>
      </c>
      <c r="B2739" s="31" t="s">
        <v>5802</v>
      </c>
      <c r="C2739" s="32" t="s">
        <v>351</v>
      </c>
      <c r="D2739" s="33">
        <v>23.01</v>
      </c>
      <c r="E2739" s="33">
        <v>27.92</v>
      </c>
      <c r="F2739" s="33">
        <v>50.93</v>
      </c>
      <c r="G2739" s="6">
        <v>15</v>
      </c>
    </row>
    <row r="2740" spans="1:7" ht="45">
      <c r="A2740" s="30" t="s">
        <v>5803</v>
      </c>
      <c r="B2740" s="31" t="s">
        <v>5804</v>
      </c>
      <c r="C2740" s="32" t="s">
        <v>351</v>
      </c>
      <c r="D2740" s="33">
        <v>21.04</v>
      </c>
      <c r="E2740" s="33">
        <v>27.92</v>
      </c>
      <c r="F2740" s="33">
        <v>48.96</v>
      </c>
      <c r="G2740" s="6">
        <v>15</v>
      </c>
    </row>
    <row r="2741" spans="1:7" ht="45">
      <c r="A2741" s="30" t="s">
        <v>5805</v>
      </c>
      <c r="B2741" s="31" t="s">
        <v>5806</v>
      </c>
      <c r="C2741" s="32" t="s">
        <v>351</v>
      </c>
      <c r="D2741" s="33">
        <v>20.98</v>
      </c>
      <c r="E2741" s="33">
        <v>27.92</v>
      </c>
      <c r="F2741" s="33">
        <v>48.9</v>
      </c>
      <c r="G2741" s="6">
        <v>15</v>
      </c>
    </row>
    <row r="2742" spans="1:7" ht="30">
      <c r="A2742" s="30" t="s">
        <v>5807</v>
      </c>
      <c r="B2742" s="31" t="s">
        <v>5808</v>
      </c>
      <c r="C2742" s="32" t="s">
        <v>351</v>
      </c>
      <c r="D2742" s="33">
        <v>10.95</v>
      </c>
      <c r="E2742" s="33">
        <v>27.92</v>
      </c>
      <c r="F2742" s="33">
        <v>38.869999999999997</v>
      </c>
      <c r="G2742" s="6">
        <v>15</v>
      </c>
    </row>
    <row r="2743" spans="1:7" ht="30">
      <c r="A2743" s="30" t="s">
        <v>5809</v>
      </c>
      <c r="B2743" s="31" t="s">
        <v>5810</v>
      </c>
      <c r="C2743" s="32" t="s">
        <v>351</v>
      </c>
      <c r="D2743" s="33">
        <v>10.56</v>
      </c>
      <c r="E2743" s="33">
        <v>27.92</v>
      </c>
      <c r="F2743" s="33">
        <v>38.479999999999997</v>
      </c>
      <c r="G2743" s="6">
        <v>15</v>
      </c>
    </row>
    <row r="2744" spans="1:7" ht="30">
      <c r="A2744" s="30" t="s">
        <v>5811</v>
      </c>
      <c r="B2744" s="31" t="s">
        <v>5812</v>
      </c>
      <c r="C2744" s="32" t="s">
        <v>351</v>
      </c>
      <c r="D2744" s="33">
        <v>20.66</v>
      </c>
      <c r="E2744" s="33">
        <v>27.92</v>
      </c>
      <c r="F2744" s="33">
        <v>48.58</v>
      </c>
      <c r="G2744" s="6">
        <v>15</v>
      </c>
    </row>
    <row r="2745" spans="1:7">
      <c r="A2745" s="30" t="s">
        <v>5813</v>
      </c>
      <c r="B2745" s="31" t="s">
        <v>5814</v>
      </c>
      <c r="C2745" s="32"/>
      <c r="D2745" s="33"/>
      <c r="E2745" s="33"/>
      <c r="F2745" s="33"/>
    </row>
    <row r="2746" spans="1:7">
      <c r="A2746" s="30" t="s">
        <v>5815</v>
      </c>
      <c r="B2746" s="31" t="s">
        <v>5816</v>
      </c>
      <c r="C2746" s="32"/>
      <c r="D2746" s="33"/>
      <c r="E2746" s="33"/>
      <c r="F2746" s="33"/>
    </row>
    <row r="2747" spans="1:7" ht="45">
      <c r="A2747" s="30" t="s">
        <v>5817</v>
      </c>
      <c r="B2747" s="31" t="s">
        <v>5818</v>
      </c>
      <c r="C2747" s="32" t="s">
        <v>351</v>
      </c>
      <c r="D2747" s="33">
        <v>1330.68</v>
      </c>
      <c r="E2747" s="33">
        <v>78.540000000000006</v>
      </c>
      <c r="F2747" s="33">
        <v>1409.22</v>
      </c>
      <c r="G2747" s="6">
        <v>15</v>
      </c>
    </row>
    <row r="2748" spans="1:7" ht="45">
      <c r="A2748" s="30" t="s">
        <v>5819</v>
      </c>
      <c r="B2748" s="31" t="s">
        <v>5820</v>
      </c>
      <c r="C2748" s="32" t="s">
        <v>351</v>
      </c>
      <c r="D2748" s="33">
        <v>1678.73</v>
      </c>
      <c r="E2748" s="33">
        <v>78.540000000000006</v>
      </c>
      <c r="F2748" s="33">
        <v>1757.27</v>
      </c>
      <c r="G2748" s="6">
        <v>15</v>
      </c>
    </row>
    <row r="2749" spans="1:7">
      <c r="A2749" s="30" t="s">
        <v>5821</v>
      </c>
      <c r="B2749" s="31" t="s">
        <v>5822</v>
      </c>
      <c r="C2749" s="32"/>
      <c r="D2749" s="33"/>
      <c r="E2749" s="33"/>
      <c r="F2749" s="33"/>
    </row>
    <row r="2750" spans="1:7">
      <c r="A2750" s="30" t="s">
        <v>5823</v>
      </c>
      <c r="B2750" s="31" t="s">
        <v>5824</v>
      </c>
      <c r="C2750" s="32" t="s">
        <v>351</v>
      </c>
      <c r="D2750" s="33">
        <v>25.7</v>
      </c>
      <c r="E2750" s="33">
        <v>27.92</v>
      </c>
      <c r="F2750" s="33">
        <v>53.62</v>
      </c>
      <c r="G2750" s="6">
        <v>15</v>
      </c>
    </row>
    <row r="2751" spans="1:7" ht="30">
      <c r="A2751" s="30" t="s">
        <v>5825</v>
      </c>
      <c r="B2751" s="31" t="s">
        <v>5826</v>
      </c>
      <c r="C2751" s="32" t="s">
        <v>351</v>
      </c>
      <c r="D2751" s="33">
        <v>1335.86</v>
      </c>
      <c r="E2751" s="33">
        <v>53.03</v>
      </c>
      <c r="F2751" s="33">
        <v>1388.89</v>
      </c>
      <c r="G2751" s="6">
        <v>15</v>
      </c>
    </row>
    <row r="2752" spans="1:7">
      <c r="A2752" s="30" t="s">
        <v>5827</v>
      </c>
      <c r="B2752" s="31" t="s">
        <v>5828</v>
      </c>
      <c r="C2752" s="32" t="s">
        <v>351</v>
      </c>
      <c r="D2752" s="33">
        <v>377.57</v>
      </c>
      <c r="E2752" s="33">
        <v>44.48</v>
      </c>
      <c r="F2752" s="33">
        <v>422.05</v>
      </c>
      <c r="G2752" s="6">
        <v>15</v>
      </c>
    </row>
    <row r="2753" spans="1:7" ht="30">
      <c r="A2753" s="30" t="s">
        <v>5829</v>
      </c>
      <c r="B2753" s="31" t="s">
        <v>5830</v>
      </c>
      <c r="C2753" s="32" t="s">
        <v>351</v>
      </c>
      <c r="D2753" s="33">
        <v>168.86</v>
      </c>
      <c r="E2753" s="33">
        <v>27.92</v>
      </c>
      <c r="F2753" s="33">
        <v>196.78</v>
      </c>
      <c r="G2753" s="6">
        <v>15</v>
      </c>
    </row>
    <row r="2754" spans="1:7" ht="30">
      <c r="A2754" s="30" t="s">
        <v>5831</v>
      </c>
      <c r="B2754" s="31" t="s">
        <v>5832</v>
      </c>
      <c r="C2754" s="32" t="s">
        <v>351</v>
      </c>
      <c r="D2754" s="33">
        <v>14.67</v>
      </c>
      <c r="E2754" s="33">
        <v>33.590000000000003</v>
      </c>
      <c r="F2754" s="33">
        <v>48.26</v>
      </c>
      <c r="G2754" s="6">
        <v>15</v>
      </c>
    </row>
    <row r="2755" spans="1:7">
      <c r="A2755" s="30" t="s">
        <v>5833</v>
      </c>
      <c r="B2755" s="31" t="s">
        <v>5834</v>
      </c>
      <c r="C2755" s="32" t="s">
        <v>351</v>
      </c>
      <c r="D2755" s="33">
        <v>92.31</v>
      </c>
      <c r="E2755" s="33">
        <v>44.48</v>
      </c>
      <c r="F2755" s="33">
        <v>136.79</v>
      </c>
      <c r="G2755" s="6">
        <v>15</v>
      </c>
    </row>
    <row r="2756" spans="1:7" ht="30">
      <c r="A2756" s="30" t="s">
        <v>5835</v>
      </c>
      <c r="B2756" s="31" t="s">
        <v>5836</v>
      </c>
      <c r="C2756" s="32" t="s">
        <v>351</v>
      </c>
      <c r="D2756" s="33">
        <v>2070.27</v>
      </c>
      <c r="E2756" s="33">
        <v>111.66</v>
      </c>
      <c r="F2756" s="33">
        <v>2181.9299999999998</v>
      </c>
      <c r="G2756" s="6">
        <v>15</v>
      </c>
    </row>
    <row r="2757" spans="1:7">
      <c r="A2757" s="30" t="s">
        <v>5837</v>
      </c>
      <c r="B2757" s="31" t="s">
        <v>5838</v>
      </c>
      <c r="C2757" s="32" t="s">
        <v>351</v>
      </c>
      <c r="D2757" s="33">
        <v>160.65</v>
      </c>
      <c r="E2757" s="33">
        <v>44.48</v>
      </c>
      <c r="F2757" s="33">
        <v>205.13</v>
      </c>
      <c r="G2757" s="6">
        <v>15</v>
      </c>
    </row>
    <row r="2758" spans="1:7">
      <c r="A2758" s="30" t="s">
        <v>5839</v>
      </c>
      <c r="B2758" s="31" t="s">
        <v>5840</v>
      </c>
      <c r="C2758" s="32"/>
      <c r="D2758" s="33"/>
      <c r="E2758" s="33"/>
      <c r="F2758" s="33"/>
    </row>
    <row r="2759" spans="1:7">
      <c r="A2759" s="30" t="s">
        <v>5841</v>
      </c>
      <c r="B2759" s="31" t="s">
        <v>5842</v>
      </c>
      <c r="C2759" s="32" t="s">
        <v>351</v>
      </c>
      <c r="D2759" s="33">
        <v>36082.82</v>
      </c>
      <c r="E2759" s="33">
        <v>223.32</v>
      </c>
      <c r="F2759" s="33">
        <v>36306.14</v>
      </c>
      <c r="G2759" s="6">
        <v>15</v>
      </c>
    </row>
    <row r="2760" spans="1:7">
      <c r="A2760" s="30" t="s">
        <v>5843</v>
      </c>
      <c r="B2760" s="31" t="s">
        <v>5844</v>
      </c>
      <c r="C2760" s="32" t="s">
        <v>351</v>
      </c>
      <c r="D2760" s="33">
        <v>40198.36</v>
      </c>
      <c r="E2760" s="33">
        <v>251.24</v>
      </c>
      <c r="F2760" s="33">
        <v>40449.599999999999</v>
      </c>
      <c r="G2760" s="6">
        <v>15</v>
      </c>
    </row>
    <row r="2761" spans="1:7" ht="30">
      <c r="A2761" s="30" t="s">
        <v>5845</v>
      </c>
      <c r="B2761" s="31" t="s">
        <v>5846</v>
      </c>
      <c r="C2761" s="32" t="s">
        <v>351</v>
      </c>
      <c r="D2761" s="33">
        <v>606.91</v>
      </c>
      <c r="E2761" s="33">
        <v>279.14999999999998</v>
      </c>
      <c r="F2761" s="33">
        <v>886.06</v>
      </c>
      <c r="G2761" s="6">
        <v>15</v>
      </c>
    </row>
    <row r="2762" spans="1:7" ht="30">
      <c r="A2762" s="30" t="s">
        <v>5847</v>
      </c>
      <c r="B2762" s="31" t="s">
        <v>5848</v>
      </c>
      <c r="C2762" s="32" t="s">
        <v>659</v>
      </c>
      <c r="D2762" s="33">
        <v>20842.87</v>
      </c>
      <c r="E2762" s="33">
        <v>5919.84</v>
      </c>
      <c r="F2762" s="33">
        <v>26762.71</v>
      </c>
      <c r="G2762" s="6">
        <v>15</v>
      </c>
    </row>
    <row r="2763" spans="1:7" ht="30">
      <c r="A2763" s="30" t="s">
        <v>5849</v>
      </c>
      <c r="B2763" s="31" t="s">
        <v>5850</v>
      </c>
      <c r="C2763" s="32" t="s">
        <v>351</v>
      </c>
      <c r="D2763" s="33">
        <v>1226.48</v>
      </c>
      <c r="E2763" s="33">
        <v>57.92</v>
      </c>
      <c r="F2763" s="33">
        <v>1284.4000000000001</v>
      </c>
      <c r="G2763" s="6">
        <v>15</v>
      </c>
    </row>
    <row r="2764" spans="1:7" ht="30">
      <c r="A2764" s="30" t="s">
        <v>5851</v>
      </c>
      <c r="B2764" s="31" t="s">
        <v>5852</v>
      </c>
      <c r="C2764" s="32" t="s">
        <v>351</v>
      </c>
      <c r="D2764" s="33">
        <v>1953.22</v>
      </c>
      <c r="E2764" s="33">
        <v>72.39</v>
      </c>
      <c r="F2764" s="33">
        <v>2025.61</v>
      </c>
      <c r="G2764" s="6">
        <v>15</v>
      </c>
    </row>
    <row r="2765" spans="1:7" ht="30">
      <c r="A2765" s="30" t="s">
        <v>5853</v>
      </c>
      <c r="B2765" s="31" t="s">
        <v>5854</v>
      </c>
      <c r="C2765" s="32" t="s">
        <v>351</v>
      </c>
      <c r="D2765" s="33">
        <v>3579.31</v>
      </c>
      <c r="E2765" s="33">
        <v>78.540000000000006</v>
      </c>
      <c r="F2765" s="33">
        <v>3657.85</v>
      </c>
      <c r="G2765" s="6">
        <v>15</v>
      </c>
    </row>
    <row r="2766" spans="1:7">
      <c r="A2766" s="30" t="s">
        <v>5855</v>
      </c>
      <c r="B2766" s="31" t="s">
        <v>5856</v>
      </c>
      <c r="C2766" s="32"/>
      <c r="D2766" s="33"/>
      <c r="E2766" s="33"/>
      <c r="F2766" s="33"/>
    </row>
    <row r="2767" spans="1:7">
      <c r="A2767" s="30" t="s">
        <v>5857</v>
      </c>
      <c r="B2767" s="31" t="s">
        <v>5858</v>
      </c>
      <c r="C2767" s="32" t="s">
        <v>351</v>
      </c>
      <c r="D2767" s="33">
        <v>219.51</v>
      </c>
      <c r="E2767" s="33">
        <v>44.48</v>
      </c>
      <c r="F2767" s="33">
        <v>263.99</v>
      </c>
      <c r="G2767" s="6">
        <v>15</v>
      </c>
    </row>
    <row r="2768" spans="1:7">
      <c r="A2768" s="30" t="s">
        <v>5859</v>
      </c>
      <c r="B2768" s="31" t="s">
        <v>5860</v>
      </c>
      <c r="C2768" s="32"/>
      <c r="D2768" s="33"/>
      <c r="E2768" s="33"/>
      <c r="F2768" s="33"/>
    </row>
    <row r="2769" spans="1:7">
      <c r="A2769" s="30" t="s">
        <v>5861</v>
      </c>
      <c r="B2769" s="31" t="s">
        <v>5862</v>
      </c>
      <c r="C2769" s="32" t="s">
        <v>351</v>
      </c>
      <c r="D2769" s="33">
        <v>430.41</v>
      </c>
      <c r="E2769" s="33">
        <v>55.83</v>
      </c>
      <c r="F2769" s="33">
        <v>486.24</v>
      </c>
      <c r="G2769" s="6">
        <v>15</v>
      </c>
    </row>
    <row r="2770" spans="1:7" ht="30">
      <c r="A2770" s="30" t="s">
        <v>5863</v>
      </c>
      <c r="B2770" s="31" t="s">
        <v>5864</v>
      </c>
      <c r="C2770" s="32" t="s">
        <v>351</v>
      </c>
      <c r="D2770" s="33">
        <v>339.28</v>
      </c>
      <c r="E2770" s="33">
        <v>55.83</v>
      </c>
      <c r="F2770" s="33">
        <v>395.11</v>
      </c>
      <c r="G2770" s="6">
        <v>15</v>
      </c>
    </row>
    <row r="2771" spans="1:7">
      <c r="A2771" s="30" t="s">
        <v>5865</v>
      </c>
      <c r="B2771" s="31" t="s">
        <v>5866</v>
      </c>
      <c r="C2771" s="32"/>
      <c r="D2771" s="33"/>
      <c r="E2771" s="33"/>
      <c r="F2771" s="33"/>
    </row>
    <row r="2772" spans="1:7">
      <c r="A2772" s="30" t="s">
        <v>5867</v>
      </c>
      <c r="B2772" s="31" t="s">
        <v>5868</v>
      </c>
      <c r="C2772" s="32" t="s">
        <v>351</v>
      </c>
      <c r="D2772" s="33">
        <v>38.43</v>
      </c>
      <c r="E2772" s="33">
        <v>27.92</v>
      </c>
      <c r="F2772" s="33">
        <v>66.349999999999994</v>
      </c>
      <c r="G2772" s="6">
        <v>15</v>
      </c>
    </row>
    <row r="2773" spans="1:7">
      <c r="A2773" s="30" t="s">
        <v>5869</v>
      </c>
      <c r="B2773" s="31" t="s">
        <v>5870</v>
      </c>
      <c r="C2773" s="32"/>
      <c r="D2773" s="33"/>
      <c r="E2773" s="33"/>
      <c r="F2773" s="33"/>
    </row>
    <row r="2774" spans="1:7" ht="30">
      <c r="A2774" s="30" t="s">
        <v>5871</v>
      </c>
      <c r="B2774" s="31" t="s">
        <v>5872</v>
      </c>
      <c r="C2774" s="32" t="s">
        <v>659</v>
      </c>
      <c r="D2774" s="33">
        <v>15978.68</v>
      </c>
      <c r="E2774" s="33">
        <v>453.1</v>
      </c>
      <c r="F2774" s="33">
        <v>16431.78</v>
      </c>
      <c r="G2774" s="6">
        <v>15</v>
      </c>
    </row>
    <row r="2775" spans="1:7" ht="30">
      <c r="A2775" s="30" t="s">
        <v>5873</v>
      </c>
      <c r="B2775" s="31" t="s">
        <v>5874</v>
      </c>
      <c r="C2775" s="32" t="s">
        <v>659</v>
      </c>
      <c r="D2775" s="33">
        <v>8823.34</v>
      </c>
      <c r="E2775" s="33">
        <v>438.86</v>
      </c>
      <c r="F2775" s="33">
        <v>9262.2000000000007</v>
      </c>
      <c r="G2775" s="6">
        <v>15</v>
      </c>
    </row>
    <row r="2776" spans="1:7" ht="30">
      <c r="A2776" s="30" t="s">
        <v>5875</v>
      </c>
      <c r="B2776" s="31" t="s">
        <v>5876</v>
      </c>
      <c r="C2776" s="32" t="s">
        <v>659</v>
      </c>
      <c r="D2776" s="33">
        <v>10284.6</v>
      </c>
      <c r="E2776" s="33">
        <v>453.1</v>
      </c>
      <c r="F2776" s="33">
        <v>10737.7</v>
      </c>
      <c r="G2776" s="6">
        <v>15</v>
      </c>
    </row>
    <row r="2777" spans="1:7" ht="30">
      <c r="A2777" s="30" t="s">
        <v>5877</v>
      </c>
      <c r="B2777" s="31" t="s">
        <v>5878</v>
      </c>
      <c r="C2777" s="32" t="s">
        <v>659</v>
      </c>
      <c r="D2777" s="33">
        <v>14214.35</v>
      </c>
      <c r="E2777" s="33">
        <v>453.1</v>
      </c>
      <c r="F2777" s="33">
        <v>14667.45</v>
      </c>
      <c r="G2777" s="6">
        <v>15</v>
      </c>
    </row>
    <row r="2778" spans="1:7" ht="30">
      <c r="A2778" s="30" t="s">
        <v>5879</v>
      </c>
      <c r="B2778" s="31" t="s">
        <v>5880</v>
      </c>
      <c r="C2778" s="32" t="s">
        <v>659</v>
      </c>
      <c r="D2778" s="33">
        <v>3622.09</v>
      </c>
      <c r="E2778" s="33">
        <v>438.86</v>
      </c>
      <c r="F2778" s="33">
        <v>4060.95</v>
      </c>
      <c r="G2778" s="6">
        <v>15</v>
      </c>
    </row>
    <row r="2779" spans="1:7" ht="30">
      <c r="A2779" s="30" t="s">
        <v>5881</v>
      </c>
      <c r="B2779" s="31" t="s">
        <v>5882</v>
      </c>
      <c r="C2779" s="32" t="s">
        <v>659</v>
      </c>
      <c r="D2779" s="33">
        <v>5066.1000000000004</v>
      </c>
      <c r="E2779" s="33">
        <v>438.86</v>
      </c>
      <c r="F2779" s="33">
        <v>5504.96</v>
      </c>
      <c r="G2779" s="6">
        <v>15</v>
      </c>
    </row>
    <row r="2780" spans="1:7" ht="30">
      <c r="A2780" s="30" t="s">
        <v>5883</v>
      </c>
      <c r="B2780" s="31" t="s">
        <v>5884</v>
      </c>
      <c r="C2780" s="32" t="s">
        <v>659</v>
      </c>
      <c r="D2780" s="33">
        <v>8061.71</v>
      </c>
      <c r="E2780" s="33">
        <v>453.1</v>
      </c>
      <c r="F2780" s="33">
        <v>8514.81</v>
      </c>
      <c r="G2780" s="6">
        <v>15</v>
      </c>
    </row>
    <row r="2781" spans="1:7" ht="30">
      <c r="A2781" s="30" t="s">
        <v>5885</v>
      </c>
      <c r="B2781" s="31" t="s">
        <v>5886</v>
      </c>
      <c r="C2781" s="32" t="s">
        <v>659</v>
      </c>
      <c r="D2781" s="33">
        <v>8805.64</v>
      </c>
      <c r="E2781" s="33">
        <v>453.1</v>
      </c>
      <c r="F2781" s="33">
        <v>9258.74</v>
      </c>
      <c r="G2781" s="6">
        <v>15</v>
      </c>
    </row>
    <row r="2782" spans="1:7" ht="30">
      <c r="A2782" s="30" t="s">
        <v>5887</v>
      </c>
      <c r="B2782" s="31" t="s">
        <v>5888</v>
      </c>
      <c r="C2782" s="32" t="s">
        <v>659</v>
      </c>
      <c r="D2782" s="33">
        <v>7558.44</v>
      </c>
      <c r="E2782" s="33">
        <v>453.1</v>
      </c>
      <c r="F2782" s="33">
        <v>8011.54</v>
      </c>
      <c r="G2782" s="6">
        <v>15</v>
      </c>
    </row>
    <row r="2783" spans="1:7" ht="30">
      <c r="A2783" s="30" t="s">
        <v>5889</v>
      </c>
      <c r="B2783" s="31" t="s">
        <v>5890</v>
      </c>
      <c r="C2783" s="32" t="s">
        <v>659</v>
      </c>
      <c r="D2783" s="33">
        <v>11062.86</v>
      </c>
      <c r="E2783" s="33">
        <v>453.1</v>
      </c>
      <c r="F2783" s="33">
        <v>11515.96</v>
      </c>
      <c r="G2783" s="6">
        <v>15</v>
      </c>
    </row>
    <row r="2784" spans="1:7">
      <c r="A2784" s="30" t="s">
        <v>5891</v>
      </c>
      <c r="B2784" s="31" t="s">
        <v>5892</v>
      </c>
      <c r="C2784" s="32"/>
      <c r="D2784" s="33"/>
      <c r="E2784" s="33"/>
      <c r="F2784" s="33"/>
    </row>
    <row r="2785" spans="1:7" ht="30">
      <c r="A2785" s="30" t="s">
        <v>5893</v>
      </c>
      <c r="B2785" s="31" t="s">
        <v>5894</v>
      </c>
      <c r="C2785" s="32" t="s">
        <v>351</v>
      </c>
      <c r="D2785" s="33">
        <v>45332.88</v>
      </c>
      <c r="E2785" s="33">
        <v>1024.72</v>
      </c>
      <c r="F2785" s="33">
        <v>46357.599999999999</v>
      </c>
      <c r="G2785" s="6">
        <v>15</v>
      </c>
    </row>
    <row r="2786" spans="1:7" ht="30">
      <c r="A2786" s="30" t="s">
        <v>5895</v>
      </c>
      <c r="B2786" s="31" t="s">
        <v>5896</v>
      </c>
      <c r="C2786" s="32" t="s">
        <v>351</v>
      </c>
      <c r="D2786" s="33">
        <v>52402.79</v>
      </c>
      <c r="E2786" s="33">
        <v>1024.72</v>
      </c>
      <c r="F2786" s="33">
        <v>53427.51</v>
      </c>
      <c r="G2786" s="6">
        <v>15</v>
      </c>
    </row>
    <row r="2787" spans="1:7" ht="30">
      <c r="A2787" s="30" t="s">
        <v>5897</v>
      </c>
      <c r="B2787" s="31" t="s">
        <v>5898</v>
      </c>
      <c r="C2787" s="32" t="s">
        <v>351</v>
      </c>
      <c r="D2787" s="33">
        <v>60547.57</v>
      </c>
      <c r="E2787" s="33">
        <v>1024.72</v>
      </c>
      <c r="F2787" s="33">
        <v>61572.29</v>
      </c>
      <c r="G2787" s="6">
        <v>15</v>
      </c>
    </row>
    <row r="2788" spans="1:7" ht="30">
      <c r="A2788" s="30" t="s">
        <v>5899</v>
      </c>
      <c r="B2788" s="31" t="s">
        <v>5900</v>
      </c>
      <c r="C2788" s="32" t="s">
        <v>351</v>
      </c>
      <c r="D2788" s="33">
        <v>67473.42</v>
      </c>
      <c r="E2788" s="33">
        <v>1024.72</v>
      </c>
      <c r="F2788" s="33">
        <v>68498.14</v>
      </c>
      <c r="G2788" s="6">
        <v>15</v>
      </c>
    </row>
    <row r="2789" spans="1:7" ht="30">
      <c r="A2789" s="30" t="s">
        <v>5901</v>
      </c>
      <c r="B2789" s="31" t="s">
        <v>5902</v>
      </c>
      <c r="C2789" s="32" t="s">
        <v>351</v>
      </c>
      <c r="D2789" s="33">
        <v>4358.7700000000004</v>
      </c>
      <c r="E2789" s="33">
        <v>896.63</v>
      </c>
      <c r="F2789" s="33">
        <v>5255.4</v>
      </c>
      <c r="G2789" s="6">
        <v>15</v>
      </c>
    </row>
    <row r="2790" spans="1:7" ht="30">
      <c r="A2790" s="30" t="s">
        <v>5903</v>
      </c>
      <c r="B2790" s="31" t="s">
        <v>5904</v>
      </c>
      <c r="C2790" s="32" t="s">
        <v>351</v>
      </c>
      <c r="D2790" s="33">
        <v>5635.14</v>
      </c>
      <c r="E2790" s="33">
        <v>896.63</v>
      </c>
      <c r="F2790" s="33">
        <v>6531.77</v>
      </c>
      <c r="G2790" s="6">
        <v>15</v>
      </c>
    </row>
    <row r="2791" spans="1:7" ht="30">
      <c r="A2791" s="30" t="s">
        <v>5905</v>
      </c>
      <c r="B2791" s="31" t="s">
        <v>5906</v>
      </c>
      <c r="C2791" s="32" t="s">
        <v>351</v>
      </c>
      <c r="D2791" s="33">
        <v>7577.02</v>
      </c>
      <c r="E2791" s="33">
        <v>896.63</v>
      </c>
      <c r="F2791" s="33">
        <v>8473.65</v>
      </c>
      <c r="G2791" s="6">
        <v>15</v>
      </c>
    </row>
    <row r="2792" spans="1:7" ht="30">
      <c r="A2792" s="30" t="s">
        <v>5907</v>
      </c>
      <c r="B2792" s="31" t="s">
        <v>5908</v>
      </c>
      <c r="C2792" s="32" t="s">
        <v>351</v>
      </c>
      <c r="D2792" s="33">
        <v>4852.32</v>
      </c>
      <c r="E2792" s="33">
        <v>896.63</v>
      </c>
      <c r="F2792" s="33">
        <v>5748.95</v>
      </c>
      <c r="G2792" s="6">
        <v>15</v>
      </c>
    </row>
    <row r="2793" spans="1:7" ht="30">
      <c r="A2793" s="30" t="s">
        <v>5909</v>
      </c>
      <c r="B2793" s="31" t="s">
        <v>5910</v>
      </c>
      <c r="C2793" s="32" t="s">
        <v>351</v>
      </c>
      <c r="D2793" s="33">
        <v>5587.27</v>
      </c>
      <c r="E2793" s="33">
        <v>896.63</v>
      </c>
      <c r="F2793" s="33">
        <v>6483.9</v>
      </c>
      <c r="G2793" s="6">
        <v>15</v>
      </c>
    </row>
    <row r="2794" spans="1:7" ht="30">
      <c r="A2794" s="30" t="s">
        <v>5911</v>
      </c>
      <c r="B2794" s="31" t="s">
        <v>5912</v>
      </c>
      <c r="C2794" s="32" t="s">
        <v>351</v>
      </c>
      <c r="D2794" s="33">
        <v>6633.47</v>
      </c>
      <c r="E2794" s="33">
        <v>896.63</v>
      </c>
      <c r="F2794" s="33">
        <v>7530.1</v>
      </c>
      <c r="G2794" s="6">
        <v>15</v>
      </c>
    </row>
    <row r="2795" spans="1:7" ht="30">
      <c r="A2795" s="30" t="s">
        <v>5913</v>
      </c>
      <c r="B2795" s="31" t="s">
        <v>5914</v>
      </c>
      <c r="C2795" s="32" t="s">
        <v>351</v>
      </c>
      <c r="D2795" s="33">
        <v>7683.04</v>
      </c>
      <c r="E2795" s="33">
        <v>896.63</v>
      </c>
      <c r="F2795" s="33">
        <v>8579.67</v>
      </c>
      <c r="G2795" s="6">
        <v>15</v>
      </c>
    </row>
    <row r="2796" spans="1:7" ht="30">
      <c r="A2796" s="30" t="s">
        <v>5915</v>
      </c>
      <c r="B2796" s="31" t="s">
        <v>5916</v>
      </c>
      <c r="C2796" s="32" t="s">
        <v>351</v>
      </c>
      <c r="D2796" s="33">
        <v>4478.24</v>
      </c>
      <c r="E2796" s="33">
        <v>896.63</v>
      </c>
      <c r="F2796" s="33">
        <v>5374.87</v>
      </c>
      <c r="G2796" s="6">
        <v>15</v>
      </c>
    </row>
    <row r="2797" spans="1:7" ht="30">
      <c r="A2797" s="30" t="s">
        <v>5917</v>
      </c>
      <c r="B2797" s="31" t="s">
        <v>5918</v>
      </c>
      <c r="C2797" s="32" t="s">
        <v>351</v>
      </c>
      <c r="D2797" s="33">
        <v>5087.87</v>
      </c>
      <c r="E2797" s="33">
        <v>896.63</v>
      </c>
      <c r="F2797" s="33">
        <v>5984.5</v>
      </c>
      <c r="G2797" s="6">
        <v>15</v>
      </c>
    </row>
    <row r="2798" spans="1:7" ht="30">
      <c r="A2798" s="30" t="s">
        <v>5919</v>
      </c>
      <c r="B2798" s="31" t="s">
        <v>5920</v>
      </c>
      <c r="C2798" s="32" t="s">
        <v>351</v>
      </c>
      <c r="D2798" s="33">
        <v>5522.32</v>
      </c>
      <c r="E2798" s="33">
        <v>896.63</v>
      </c>
      <c r="F2798" s="33">
        <v>6418.95</v>
      </c>
      <c r="G2798" s="6">
        <v>15</v>
      </c>
    </row>
    <row r="2799" spans="1:7" ht="30">
      <c r="A2799" s="30" t="s">
        <v>5921</v>
      </c>
      <c r="B2799" s="31" t="s">
        <v>5922</v>
      </c>
      <c r="C2799" s="32" t="s">
        <v>351</v>
      </c>
      <c r="D2799" s="33">
        <v>5703.45</v>
      </c>
      <c r="E2799" s="33">
        <v>896.63</v>
      </c>
      <c r="F2799" s="33">
        <v>6600.08</v>
      </c>
      <c r="G2799" s="6">
        <v>15</v>
      </c>
    </row>
    <row r="2800" spans="1:7">
      <c r="A2800" s="30" t="s">
        <v>5923</v>
      </c>
      <c r="B2800" s="31" t="s">
        <v>5924</v>
      </c>
      <c r="C2800" s="32"/>
      <c r="D2800" s="33"/>
      <c r="E2800" s="33"/>
      <c r="F2800" s="33"/>
    </row>
    <row r="2801" spans="1:7" ht="30">
      <c r="A2801" s="30" t="s">
        <v>5925</v>
      </c>
      <c r="B2801" s="31" t="s">
        <v>5926</v>
      </c>
      <c r="C2801" s="32" t="s">
        <v>351</v>
      </c>
      <c r="D2801" s="33">
        <v>10794.74</v>
      </c>
      <c r="E2801" s="33">
        <v>314.16000000000003</v>
      </c>
      <c r="F2801" s="33">
        <v>11108.9</v>
      </c>
      <c r="G2801" s="6">
        <v>15</v>
      </c>
    </row>
    <row r="2802" spans="1:7" ht="30">
      <c r="A2802" s="30" t="s">
        <v>5927</v>
      </c>
      <c r="B2802" s="31" t="s">
        <v>5928</v>
      </c>
      <c r="C2802" s="32" t="s">
        <v>351</v>
      </c>
      <c r="D2802" s="33">
        <v>19086.03</v>
      </c>
      <c r="E2802" s="33">
        <v>314.16000000000003</v>
      </c>
      <c r="F2802" s="33">
        <v>19400.189999999999</v>
      </c>
      <c r="G2802" s="6">
        <v>15</v>
      </c>
    </row>
    <row r="2803" spans="1:7" ht="30">
      <c r="A2803" s="30" t="s">
        <v>5929</v>
      </c>
      <c r="B2803" s="31" t="s">
        <v>5930</v>
      </c>
      <c r="C2803" s="32" t="s">
        <v>351</v>
      </c>
      <c r="D2803" s="33">
        <v>5459.79</v>
      </c>
      <c r="E2803" s="33">
        <v>314.16000000000003</v>
      </c>
      <c r="F2803" s="33">
        <v>5773.95</v>
      </c>
      <c r="G2803" s="6">
        <v>15</v>
      </c>
    </row>
    <row r="2804" spans="1:7" ht="30">
      <c r="A2804" s="30" t="s">
        <v>5931</v>
      </c>
      <c r="B2804" s="31" t="s">
        <v>5932</v>
      </c>
      <c r="C2804" s="32" t="s">
        <v>351</v>
      </c>
      <c r="D2804" s="33">
        <v>2442.4899999999998</v>
      </c>
      <c r="E2804" s="33">
        <v>314.16000000000003</v>
      </c>
      <c r="F2804" s="33">
        <v>2756.65</v>
      </c>
      <c r="G2804" s="6">
        <v>15</v>
      </c>
    </row>
    <row r="2805" spans="1:7" ht="30">
      <c r="A2805" s="30" t="s">
        <v>5933</v>
      </c>
      <c r="B2805" s="31" t="s">
        <v>5934</v>
      </c>
      <c r="C2805" s="32" t="s">
        <v>351</v>
      </c>
      <c r="D2805" s="33">
        <v>53577.38</v>
      </c>
      <c r="E2805" s="33">
        <v>314.16000000000003</v>
      </c>
      <c r="F2805" s="33">
        <v>53891.54</v>
      </c>
      <c r="G2805" s="6">
        <v>15</v>
      </c>
    </row>
    <row r="2806" spans="1:7" ht="30">
      <c r="A2806" s="30" t="s">
        <v>5935</v>
      </c>
      <c r="B2806" s="31" t="s">
        <v>5936</v>
      </c>
      <c r="C2806" s="32" t="s">
        <v>351</v>
      </c>
      <c r="D2806" s="33">
        <v>3750.66</v>
      </c>
      <c r="E2806" s="33">
        <v>314.16000000000003</v>
      </c>
      <c r="F2806" s="33">
        <v>4064.82</v>
      </c>
      <c r="G2806" s="6">
        <v>15</v>
      </c>
    </row>
    <row r="2807" spans="1:7" ht="30">
      <c r="A2807" s="30" t="s">
        <v>5937</v>
      </c>
      <c r="B2807" s="31" t="s">
        <v>5938</v>
      </c>
      <c r="C2807" s="32" t="s">
        <v>351</v>
      </c>
      <c r="D2807" s="33">
        <v>12390.63</v>
      </c>
      <c r="E2807" s="33">
        <v>314.16000000000003</v>
      </c>
      <c r="F2807" s="33">
        <v>12704.79</v>
      </c>
      <c r="G2807" s="6">
        <v>15</v>
      </c>
    </row>
    <row r="2808" spans="1:7" ht="30">
      <c r="A2808" s="30" t="s">
        <v>5939</v>
      </c>
      <c r="B2808" s="31" t="s">
        <v>5940</v>
      </c>
      <c r="C2808" s="32" t="s">
        <v>351</v>
      </c>
      <c r="D2808" s="33">
        <v>5415.61</v>
      </c>
      <c r="E2808" s="33">
        <v>314.16000000000003</v>
      </c>
      <c r="F2808" s="33">
        <v>5729.77</v>
      </c>
      <c r="G2808" s="6">
        <v>15</v>
      </c>
    </row>
    <row r="2809" spans="1:7" ht="30">
      <c r="A2809" s="30" t="s">
        <v>5941</v>
      </c>
      <c r="B2809" s="31" t="s">
        <v>5942</v>
      </c>
      <c r="C2809" s="32" t="s">
        <v>351</v>
      </c>
      <c r="D2809" s="33">
        <v>20879.3</v>
      </c>
      <c r="E2809" s="33">
        <v>314.16000000000003</v>
      </c>
      <c r="F2809" s="33">
        <v>21193.46</v>
      </c>
      <c r="G2809" s="6">
        <v>15</v>
      </c>
    </row>
    <row r="2810" spans="1:7" ht="30">
      <c r="A2810" s="30" t="s">
        <v>5943</v>
      </c>
      <c r="B2810" s="31" t="s">
        <v>5944</v>
      </c>
      <c r="C2810" s="32" t="s">
        <v>351</v>
      </c>
      <c r="D2810" s="33">
        <v>3637.99</v>
      </c>
      <c r="E2810" s="33">
        <v>314.16000000000003</v>
      </c>
      <c r="F2810" s="33">
        <v>3952.15</v>
      </c>
      <c r="G2810" s="6">
        <v>15</v>
      </c>
    </row>
    <row r="2811" spans="1:7" ht="30">
      <c r="A2811" s="30" t="s">
        <v>5945</v>
      </c>
      <c r="B2811" s="31" t="s">
        <v>5946</v>
      </c>
      <c r="C2811" s="32" t="s">
        <v>351</v>
      </c>
      <c r="D2811" s="33">
        <v>5742.67</v>
      </c>
      <c r="E2811" s="33">
        <v>314.16000000000003</v>
      </c>
      <c r="F2811" s="33">
        <v>6056.83</v>
      </c>
      <c r="G2811" s="6">
        <v>15</v>
      </c>
    </row>
    <row r="2812" spans="1:7" ht="30">
      <c r="A2812" s="30" t="s">
        <v>5947</v>
      </c>
      <c r="B2812" s="31" t="s">
        <v>5948</v>
      </c>
      <c r="C2812" s="32" t="s">
        <v>351</v>
      </c>
      <c r="D2812" s="33">
        <v>5844.03</v>
      </c>
      <c r="E2812" s="33">
        <v>314.16000000000003</v>
      </c>
      <c r="F2812" s="33">
        <v>6158.19</v>
      </c>
      <c r="G2812" s="6">
        <v>15</v>
      </c>
    </row>
    <row r="2813" spans="1:7" ht="30">
      <c r="A2813" s="30" t="s">
        <v>5949</v>
      </c>
      <c r="B2813" s="31" t="s">
        <v>5950</v>
      </c>
      <c r="C2813" s="32" t="s">
        <v>351</v>
      </c>
      <c r="D2813" s="33">
        <v>9036.24</v>
      </c>
      <c r="E2813" s="33">
        <v>314.16000000000003</v>
      </c>
      <c r="F2813" s="33">
        <v>9350.4</v>
      </c>
      <c r="G2813" s="6">
        <v>15</v>
      </c>
    </row>
    <row r="2814" spans="1:7" ht="30">
      <c r="A2814" s="30" t="s">
        <v>5951</v>
      </c>
      <c r="B2814" s="31" t="s">
        <v>5952</v>
      </c>
      <c r="C2814" s="32" t="s">
        <v>351</v>
      </c>
      <c r="D2814" s="33">
        <v>6201.87</v>
      </c>
      <c r="E2814" s="33">
        <v>314.16000000000003</v>
      </c>
      <c r="F2814" s="33">
        <v>6516.03</v>
      </c>
      <c r="G2814" s="6">
        <v>15</v>
      </c>
    </row>
    <row r="2815" spans="1:7" ht="30">
      <c r="A2815" s="30" t="s">
        <v>5953</v>
      </c>
      <c r="B2815" s="31" t="s">
        <v>5954</v>
      </c>
      <c r="C2815" s="32" t="s">
        <v>351</v>
      </c>
      <c r="D2815" s="33">
        <v>1971.8</v>
      </c>
      <c r="E2815" s="33">
        <v>314.16000000000003</v>
      </c>
      <c r="F2815" s="33">
        <v>2285.96</v>
      </c>
      <c r="G2815" s="6">
        <v>15</v>
      </c>
    </row>
    <row r="2816" spans="1:7" ht="30">
      <c r="A2816" s="30" t="s">
        <v>5955</v>
      </c>
      <c r="B2816" s="31" t="s">
        <v>5956</v>
      </c>
      <c r="C2816" s="32" t="s">
        <v>351</v>
      </c>
      <c r="D2816" s="33">
        <v>1832.16</v>
      </c>
      <c r="E2816" s="33">
        <v>314.16000000000003</v>
      </c>
      <c r="F2816" s="33">
        <v>2146.3200000000002</v>
      </c>
      <c r="G2816" s="6">
        <v>15</v>
      </c>
    </row>
    <row r="2817" spans="1:7" ht="30">
      <c r="A2817" s="30" t="s">
        <v>5957</v>
      </c>
      <c r="B2817" s="31" t="s">
        <v>5958</v>
      </c>
      <c r="C2817" s="32" t="s">
        <v>351</v>
      </c>
      <c r="D2817" s="33">
        <v>21839.32</v>
      </c>
      <c r="E2817" s="33">
        <v>314.16000000000003</v>
      </c>
      <c r="F2817" s="33">
        <v>22153.48</v>
      </c>
      <c r="G2817" s="6">
        <v>15</v>
      </c>
    </row>
    <row r="2818" spans="1:7" ht="30">
      <c r="A2818" s="30" t="s">
        <v>5959</v>
      </c>
      <c r="B2818" s="31" t="s">
        <v>5960</v>
      </c>
      <c r="C2818" s="32" t="s">
        <v>351</v>
      </c>
      <c r="D2818" s="33">
        <v>15592.23</v>
      </c>
      <c r="E2818" s="33">
        <v>314.16000000000003</v>
      </c>
      <c r="F2818" s="33">
        <v>15906.39</v>
      </c>
      <c r="G2818" s="6">
        <v>15</v>
      </c>
    </row>
    <row r="2819" spans="1:7" ht="30">
      <c r="A2819" s="30" t="s">
        <v>5961</v>
      </c>
      <c r="B2819" s="31" t="s">
        <v>5962</v>
      </c>
      <c r="C2819" s="32" t="s">
        <v>351</v>
      </c>
      <c r="D2819" s="33">
        <v>2566.7800000000002</v>
      </c>
      <c r="E2819" s="33">
        <v>314.16000000000003</v>
      </c>
      <c r="F2819" s="33">
        <v>2880.94</v>
      </c>
      <c r="G2819" s="6">
        <v>15</v>
      </c>
    </row>
    <row r="2820" spans="1:7" ht="30">
      <c r="A2820" s="30" t="s">
        <v>5963</v>
      </c>
      <c r="B2820" s="31" t="s">
        <v>5964</v>
      </c>
      <c r="C2820" s="32" t="s">
        <v>351</v>
      </c>
      <c r="D2820" s="33">
        <v>27373.61</v>
      </c>
      <c r="E2820" s="33">
        <v>314.16000000000003</v>
      </c>
      <c r="F2820" s="33">
        <v>27687.77</v>
      </c>
      <c r="G2820" s="6">
        <v>15</v>
      </c>
    </row>
    <row r="2821" spans="1:7" ht="30">
      <c r="A2821" s="30" t="s">
        <v>5965</v>
      </c>
      <c r="B2821" s="31" t="s">
        <v>5966</v>
      </c>
      <c r="C2821" s="32" t="s">
        <v>351</v>
      </c>
      <c r="D2821" s="33">
        <v>30074.15</v>
      </c>
      <c r="E2821" s="33">
        <v>314.16000000000003</v>
      </c>
      <c r="F2821" s="33">
        <v>30388.31</v>
      </c>
      <c r="G2821" s="6">
        <v>15</v>
      </c>
    </row>
    <row r="2822" spans="1:7" ht="30">
      <c r="A2822" s="30" t="s">
        <v>5967</v>
      </c>
      <c r="B2822" s="31" t="s">
        <v>5968</v>
      </c>
      <c r="C2822" s="32" t="s">
        <v>351</v>
      </c>
      <c r="D2822" s="33">
        <v>2149.7199999999998</v>
      </c>
      <c r="E2822" s="33">
        <v>314.16000000000003</v>
      </c>
      <c r="F2822" s="33">
        <v>2463.88</v>
      </c>
      <c r="G2822" s="6">
        <v>15</v>
      </c>
    </row>
    <row r="2823" spans="1:7" ht="30">
      <c r="A2823" s="30" t="s">
        <v>5969</v>
      </c>
      <c r="B2823" s="31" t="s">
        <v>5970</v>
      </c>
      <c r="C2823" s="32" t="s">
        <v>351</v>
      </c>
      <c r="D2823" s="33">
        <v>4525.92</v>
      </c>
      <c r="E2823" s="33">
        <v>314.16000000000003</v>
      </c>
      <c r="F2823" s="33">
        <v>4840.08</v>
      </c>
      <c r="G2823" s="6">
        <v>15</v>
      </c>
    </row>
    <row r="2824" spans="1:7">
      <c r="A2824" s="30" t="s">
        <v>5971</v>
      </c>
      <c r="B2824" s="31" t="s">
        <v>5972</v>
      </c>
      <c r="C2824" s="32"/>
      <c r="D2824" s="33"/>
      <c r="E2824" s="33"/>
      <c r="F2824" s="33"/>
    </row>
    <row r="2825" spans="1:7" ht="30">
      <c r="A2825" s="30" t="s">
        <v>5973</v>
      </c>
      <c r="B2825" s="31" t="s">
        <v>5974</v>
      </c>
      <c r="C2825" s="32" t="s">
        <v>351</v>
      </c>
      <c r="D2825" s="33">
        <v>10576.62</v>
      </c>
      <c r="E2825" s="33">
        <v>669.96</v>
      </c>
      <c r="F2825" s="33">
        <v>11246.58</v>
      </c>
      <c r="G2825" s="6">
        <v>15</v>
      </c>
    </row>
    <row r="2826" spans="1:7" ht="30">
      <c r="A2826" s="30" t="s">
        <v>5975</v>
      </c>
      <c r="B2826" s="31" t="s">
        <v>5976</v>
      </c>
      <c r="C2826" s="32" t="s">
        <v>351</v>
      </c>
      <c r="D2826" s="33">
        <v>9928.83</v>
      </c>
      <c r="E2826" s="33">
        <v>669.96</v>
      </c>
      <c r="F2826" s="33">
        <v>10598.79</v>
      </c>
      <c r="G2826" s="6">
        <v>15</v>
      </c>
    </row>
    <row r="2827" spans="1:7" ht="30">
      <c r="A2827" s="30" t="s">
        <v>5977</v>
      </c>
      <c r="B2827" s="31" t="s">
        <v>5978</v>
      </c>
      <c r="C2827" s="32" t="s">
        <v>351</v>
      </c>
      <c r="D2827" s="33">
        <v>18557.36</v>
      </c>
      <c r="E2827" s="33">
        <v>669.96</v>
      </c>
      <c r="F2827" s="33">
        <v>19227.32</v>
      </c>
      <c r="G2827" s="6">
        <v>15</v>
      </c>
    </row>
    <row r="2828" spans="1:7" ht="30">
      <c r="A2828" s="30" t="s">
        <v>5979</v>
      </c>
      <c r="B2828" s="31" t="s">
        <v>5980</v>
      </c>
      <c r="C2828" s="32" t="s">
        <v>351</v>
      </c>
      <c r="D2828" s="33">
        <v>10483.07</v>
      </c>
      <c r="E2828" s="33">
        <v>669.96</v>
      </c>
      <c r="F2828" s="33">
        <v>11153.03</v>
      </c>
      <c r="G2828" s="6">
        <v>15</v>
      </c>
    </row>
    <row r="2829" spans="1:7" ht="30">
      <c r="A2829" s="30" t="s">
        <v>5981</v>
      </c>
      <c r="B2829" s="31" t="s">
        <v>5982</v>
      </c>
      <c r="C2829" s="32" t="s">
        <v>351</v>
      </c>
      <c r="D2829" s="33">
        <v>11647.99</v>
      </c>
      <c r="E2829" s="33">
        <v>669.96</v>
      </c>
      <c r="F2829" s="33">
        <v>12317.95</v>
      </c>
      <c r="G2829" s="6">
        <v>15</v>
      </c>
    </row>
    <row r="2830" spans="1:7" ht="30">
      <c r="A2830" s="30" t="s">
        <v>5983</v>
      </c>
      <c r="B2830" s="31" t="s">
        <v>5984</v>
      </c>
      <c r="C2830" s="32" t="s">
        <v>351</v>
      </c>
      <c r="D2830" s="33">
        <v>16805.54</v>
      </c>
      <c r="E2830" s="33">
        <v>669.96</v>
      </c>
      <c r="F2830" s="33">
        <v>17475.5</v>
      </c>
      <c r="G2830" s="6">
        <v>15</v>
      </c>
    </row>
    <row r="2831" spans="1:7" ht="45">
      <c r="A2831" s="30" t="s">
        <v>5985</v>
      </c>
      <c r="B2831" s="31" t="s">
        <v>5986</v>
      </c>
      <c r="C2831" s="32" t="s">
        <v>351</v>
      </c>
      <c r="D2831" s="33">
        <v>7533.81</v>
      </c>
      <c r="E2831" s="33">
        <v>446.64</v>
      </c>
      <c r="F2831" s="33">
        <v>7980.45</v>
      </c>
      <c r="G2831" s="6">
        <v>15</v>
      </c>
    </row>
    <row r="2832" spans="1:7" ht="45">
      <c r="A2832" s="30" t="s">
        <v>5987</v>
      </c>
      <c r="B2832" s="31" t="s">
        <v>5988</v>
      </c>
      <c r="C2832" s="32" t="s">
        <v>351</v>
      </c>
      <c r="D2832" s="33">
        <v>11004.98</v>
      </c>
      <c r="E2832" s="33">
        <v>446.64</v>
      </c>
      <c r="F2832" s="33">
        <v>11451.62</v>
      </c>
      <c r="G2832" s="6">
        <v>15</v>
      </c>
    </row>
    <row r="2833" spans="1:7" ht="30">
      <c r="A2833" s="30" t="s">
        <v>5989</v>
      </c>
      <c r="B2833" s="31" t="s">
        <v>5990</v>
      </c>
      <c r="C2833" s="32" t="s">
        <v>351</v>
      </c>
      <c r="D2833" s="33">
        <v>2751.41</v>
      </c>
      <c r="E2833" s="33">
        <v>446.64</v>
      </c>
      <c r="F2833" s="33">
        <v>3198.05</v>
      </c>
      <c r="G2833" s="6">
        <v>15</v>
      </c>
    </row>
    <row r="2834" spans="1:7" ht="30">
      <c r="A2834" s="30" t="s">
        <v>5991</v>
      </c>
      <c r="B2834" s="31" t="s">
        <v>5992</v>
      </c>
      <c r="C2834" s="32" t="s">
        <v>351</v>
      </c>
      <c r="D2834" s="33">
        <v>3539.3</v>
      </c>
      <c r="E2834" s="33">
        <v>446.64</v>
      </c>
      <c r="F2834" s="33">
        <v>3985.94</v>
      </c>
      <c r="G2834" s="6">
        <v>15</v>
      </c>
    </row>
    <row r="2835" spans="1:7" ht="30">
      <c r="A2835" s="30" t="s">
        <v>5993</v>
      </c>
      <c r="B2835" s="31" t="s">
        <v>5994</v>
      </c>
      <c r="C2835" s="32" t="s">
        <v>351</v>
      </c>
      <c r="D2835" s="33">
        <v>6692.65</v>
      </c>
      <c r="E2835" s="33">
        <v>446.64</v>
      </c>
      <c r="F2835" s="33">
        <v>7139.29</v>
      </c>
      <c r="G2835" s="6">
        <v>15</v>
      </c>
    </row>
    <row r="2836" spans="1:7" ht="30">
      <c r="A2836" s="30" t="s">
        <v>5995</v>
      </c>
      <c r="B2836" s="31" t="s">
        <v>5996</v>
      </c>
      <c r="C2836" s="32" t="s">
        <v>351</v>
      </c>
      <c r="D2836" s="33">
        <v>4126.82</v>
      </c>
      <c r="E2836" s="33">
        <v>446.64</v>
      </c>
      <c r="F2836" s="33">
        <v>4573.46</v>
      </c>
      <c r="G2836" s="6">
        <v>15</v>
      </c>
    </row>
    <row r="2837" spans="1:7" ht="30">
      <c r="A2837" s="30" t="s">
        <v>5997</v>
      </c>
      <c r="B2837" s="31" t="s">
        <v>5998</v>
      </c>
      <c r="C2837" s="32" t="s">
        <v>351</v>
      </c>
      <c r="D2837" s="33">
        <v>13851.08</v>
      </c>
      <c r="E2837" s="33">
        <v>446.64</v>
      </c>
      <c r="F2837" s="33">
        <v>14297.72</v>
      </c>
      <c r="G2837" s="6">
        <v>15</v>
      </c>
    </row>
    <row r="2838" spans="1:7" ht="30">
      <c r="A2838" s="30" t="s">
        <v>5999</v>
      </c>
      <c r="B2838" s="31" t="s">
        <v>6000</v>
      </c>
      <c r="C2838" s="32" t="s">
        <v>351</v>
      </c>
      <c r="D2838" s="33">
        <v>28531.77</v>
      </c>
      <c r="E2838" s="33">
        <v>446.64</v>
      </c>
      <c r="F2838" s="33">
        <v>28978.41</v>
      </c>
      <c r="G2838" s="6">
        <v>15</v>
      </c>
    </row>
    <row r="2839" spans="1:7" ht="45">
      <c r="A2839" s="30" t="s">
        <v>6001</v>
      </c>
      <c r="B2839" s="31" t="s">
        <v>6002</v>
      </c>
      <c r="C2839" s="32" t="s">
        <v>351</v>
      </c>
      <c r="D2839" s="33">
        <v>7983.81</v>
      </c>
      <c r="E2839" s="33">
        <v>446.64</v>
      </c>
      <c r="F2839" s="33">
        <v>8430.4500000000007</v>
      </c>
      <c r="G2839" s="6">
        <v>15</v>
      </c>
    </row>
    <row r="2840" spans="1:7" ht="30">
      <c r="A2840" s="30" t="s">
        <v>6003</v>
      </c>
      <c r="B2840" s="31" t="s">
        <v>6004</v>
      </c>
      <c r="C2840" s="32" t="s">
        <v>351</v>
      </c>
      <c r="D2840" s="33">
        <v>30952.82</v>
      </c>
      <c r="E2840" s="33">
        <v>446.64</v>
      </c>
      <c r="F2840" s="33">
        <v>31399.46</v>
      </c>
      <c r="G2840" s="6">
        <v>15</v>
      </c>
    </row>
    <row r="2841" spans="1:7">
      <c r="A2841" s="30" t="s">
        <v>6005</v>
      </c>
      <c r="B2841" s="31" t="s">
        <v>6006</v>
      </c>
      <c r="C2841" s="32"/>
      <c r="D2841" s="33"/>
      <c r="E2841" s="33"/>
      <c r="F2841" s="33"/>
    </row>
    <row r="2842" spans="1:7">
      <c r="A2842" s="30" t="s">
        <v>6007</v>
      </c>
      <c r="B2842" s="31" t="s">
        <v>6008</v>
      </c>
      <c r="C2842" s="32" t="s">
        <v>351</v>
      </c>
      <c r="D2842" s="33">
        <v>3762.36</v>
      </c>
      <c r="E2842" s="33">
        <v>157.08000000000001</v>
      </c>
      <c r="F2842" s="33">
        <v>3919.44</v>
      </c>
      <c r="G2842" s="6">
        <v>15</v>
      </c>
    </row>
    <row r="2843" spans="1:7">
      <c r="A2843" s="30" t="s">
        <v>6009</v>
      </c>
      <c r="B2843" s="31" t="s">
        <v>6010</v>
      </c>
      <c r="C2843" s="32"/>
      <c r="D2843" s="33"/>
      <c r="E2843" s="33"/>
      <c r="F2843" s="33"/>
    </row>
    <row r="2844" spans="1:7" ht="30">
      <c r="A2844" s="30" t="s">
        <v>6011</v>
      </c>
      <c r="B2844" s="31" t="s">
        <v>6012</v>
      </c>
      <c r="C2844" s="32" t="s">
        <v>351</v>
      </c>
      <c r="D2844" s="33">
        <v>29.51</v>
      </c>
      <c r="E2844" s="33">
        <v>15.1</v>
      </c>
      <c r="F2844" s="33">
        <v>44.61</v>
      </c>
      <c r="G2844" s="6">
        <v>15</v>
      </c>
    </row>
    <row r="2845" spans="1:7" ht="30">
      <c r="A2845" s="30" t="s">
        <v>6013</v>
      </c>
      <c r="B2845" s="31" t="s">
        <v>6014</v>
      </c>
      <c r="C2845" s="32" t="s">
        <v>351</v>
      </c>
      <c r="D2845" s="33">
        <v>758.98</v>
      </c>
      <c r="E2845" s="33">
        <v>55.83</v>
      </c>
      <c r="F2845" s="33">
        <v>814.81</v>
      </c>
      <c r="G2845" s="6">
        <v>15</v>
      </c>
    </row>
    <row r="2846" spans="1:7">
      <c r="A2846" s="30" t="s">
        <v>6015</v>
      </c>
      <c r="B2846" s="31" t="s">
        <v>6016</v>
      </c>
      <c r="C2846" s="32" t="s">
        <v>351</v>
      </c>
      <c r="D2846" s="33">
        <v>347.97</v>
      </c>
      <c r="E2846" s="33">
        <v>27.92</v>
      </c>
      <c r="F2846" s="33">
        <v>375.89</v>
      </c>
      <c r="G2846" s="6">
        <v>15</v>
      </c>
    </row>
    <row r="2847" spans="1:7">
      <c r="A2847" s="30" t="s">
        <v>6017</v>
      </c>
      <c r="B2847" s="31" t="s">
        <v>6018</v>
      </c>
      <c r="C2847" s="32" t="s">
        <v>351</v>
      </c>
      <c r="D2847" s="33">
        <v>590.79999999999995</v>
      </c>
      <c r="E2847" s="33">
        <v>27.92</v>
      </c>
      <c r="F2847" s="33">
        <v>618.72</v>
      </c>
      <c r="G2847" s="6">
        <v>15</v>
      </c>
    </row>
    <row r="2848" spans="1:7" ht="30">
      <c r="A2848" s="30" t="s">
        <v>6019</v>
      </c>
      <c r="B2848" s="31" t="s">
        <v>6020</v>
      </c>
      <c r="C2848" s="32" t="s">
        <v>351</v>
      </c>
      <c r="D2848" s="33">
        <v>79.97</v>
      </c>
      <c r="E2848" s="33">
        <v>11.16</v>
      </c>
      <c r="F2848" s="33">
        <v>91.13</v>
      </c>
      <c r="G2848" s="6">
        <v>15</v>
      </c>
    </row>
    <row r="2849" spans="1:7" ht="30">
      <c r="A2849" s="30" t="s">
        <v>6021</v>
      </c>
      <c r="B2849" s="31" t="s">
        <v>6022</v>
      </c>
      <c r="C2849" s="32" t="s">
        <v>351</v>
      </c>
      <c r="D2849" s="33">
        <v>430.47</v>
      </c>
      <c r="E2849" s="33">
        <v>27.92</v>
      </c>
      <c r="F2849" s="33">
        <v>458.39</v>
      </c>
      <c r="G2849" s="6">
        <v>15</v>
      </c>
    </row>
    <row r="2850" spans="1:7">
      <c r="A2850" s="30" t="s">
        <v>6023</v>
      </c>
      <c r="B2850" s="31" t="s">
        <v>6024</v>
      </c>
      <c r="C2850" s="32"/>
      <c r="D2850" s="33"/>
      <c r="E2850" s="33"/>
      <c r="F2850" s="33"/>
    </row>
    <row r="2851" spans="1:7">
      <c r="A2851" s="30" t="s">
        <v>6025</v>
      </c>
      <c r="B2851" s="31" t="s">
        <v>6026</v>
      </c>
      <c r="C2851" s="32"/>
      <c r="D2851" s="33"/>
      <c r="E2851" s="33"/>
      <c r="F2851" s="33"/>
    </row>
    <row r="2852" spans="1:7">
      <c r="A2852" s="30" t="s">
        <v>6027</v>
      </c>
      <c r="B2852" s="31" t="s">
        <v>6028</v>
      </c>
      <c r="C2852" s="32" t="s">
        <v>351</v>
      </c>
      <c r="D2852" s="33">
        <v>778.83</v>
      </c>
      <c r="E2852" s="33">
        <v>67.19</v>
      </c>
      <c r="F2852" s="33">
        <v>846.02</v>
      </c>
      <c r="G2852" s="6">
        <v>15</v>
      </c>
    </row>
    <row r="2853" spans="1:7" ht="30">
      <c r="A2853" s="30" t="s">
        <v>6029</v>
      </c>
      <c r="B2853" s="31" t="s">
        <v>6030</v>
      </c>
      <c r="C2853" s="32" t="s">
        <v>351</v>
      </c>
      <c r="D2853" s="33">
        <v>1026.1300000000001</v>
      </c>
      <c r="E2853" s="33">
        <v>78.540000000000006</v>
      </c>
      <c r="F2853" s="33">
        <v>1104.67</v>
      </c>
      <c r="G2853" s="6">
        <v>15</v>
      </c>
    </row>
    <row r="2854" spans="1:7">
      <c r="A2854" s="30" t="s">
        <v>6031</v>
      </c>
      <c r="B2854" s="31" t="s">
        <v>6032</v>
      </c>
      <c r="C2854" s="32" t="s">
        <v>351</v>
      </c>
      <c r="D2854" s="33">
        <v>250</v>
      </c>
      <c r="E2854" s="33">
        <v>67.19</v>
      </c>
      <c r="F2854" s="33">
        <v>317.19</v>
      </c>
      <c r="G2854" s="6">
        <v>15</v>
      </c>
    </row>
    <row r="2855" spans="1:7">
      <c r="A2855" s="30" t="s">
        <v>6033</v>
      </c>
      <c r="B2855" s="31" t="s">
        <v>6034</v>
      </c>
      <c r="C2855" s="32" t="s">
        <v>351</v>
      </c>
      <c r="D2855" s="33">
        <v>287.85000000000002</v>
      </c>
      <c r="E2855" s="33">
        <v>70.59</v>
      </c>
      <c r="F2855" s="33">
        <v>358.44</v>
      </c>
      <c r="G2855" s="6">
        <v>15</v>
      </c>
    </row>
    <row r="2856" spans="1:7" ht="30">
      <c r="A2856" s="30" t="s">
        <v>6035</v>
      </c>
      <c r="B2856" s="31" t="s">
        <v>6036</v>
      </c>
      <c r="C2856" s="32" t="s">
        <v>351</v>
      </c>
      <c r="D2856" s="33">
        <v>430.95</v>
      </c>
      <c r="E2856" s="33">
        <v>67.19</v>
      </c>
      <c r="F2856" s="33">
        <v>498.14</v>
      </c>
      <c r="G2856" s="6">
        <v>15</v>
      </c>
    </row>
    <row r="2857" spans="1:7" ht="30">
      <c r="A2857" s="30" t="s">
        <v>6037</v>
      </c>
      <c r="B2857" s="31" t="s">
        <v>6038</v>
      </c>
      <c r="C2857" s="32" t="s">
        <v>351</v>
      </c>
      <c r="D2857" s="33">
        <v>468.8</v>
      </c>
      <c r="E2857" s="33">
        <v>70.59</v>
      </c>
      <c r="F2857" s="33">
        <v>539.39</v>
      </c>
      <c r="G2857" s="6">
        <v>15</v>
      </c>
    </row>
    <row r="2858" spans="1:7">
      <c r="A2858" s="30" t="s">
        <v>6039</v>
      </c>
      <c r="B2858" s="31" t="s">
        <v>6040</v>
      </c>
      <c r="C2858" s="32" t="s">
        <v>351</v>
      </c>
      <c r="D2858" s="33">
        <v>109.69</v>
      </c>
      <c r="E2858" s="33">
        <v>78.540000000000006</v>
      </c>
      <c r="F2858" s="33">
        <v>188.23</v>
      </c>
      <c r="G2858" s="6">
        <v>15</v>
      </c>
    </row>
    <row r="2859" spans="1:7">
      <c r="A2859" s="30" t="s">
        <v>6041</v>
      </c>
      <c r="B2859" s="31" t="s">
        <v>6042</v>
      </c>
      <c r="C2859" s="32" t="s">
        <v>351</v>
      </c>
      <c r="D2859" s="33">
        <v>407.89</v>
      </c>
      <c r="E2859" s="33">
        <v>78.540000000000006</v>
      </c>
      <c r="F2859" s="33">
        <v>486.43</v>
      </c>
      <c r="G2859" s="6">
        <v>15</v>
      </c>
    </row>
    <row r="2860" spans="1:7" ht="30">
      <c r="A2860" s="30" t="s">
        <v>6043</v>
      </c>
      <c r="B2860" s="31" t="s">
        <v>6044</v>
      </c>
      <c r="C2860" s="32" t="s">
        <v>351</v>
      </c>
      <c r="D2860" s="33">
        <v>902.91</v>
      </c>
      <c r="E2860" s="33">
        <v>78.540000000000006</v>
      </c>
      <c r="F2860" s="33">
        <v>981.45</v>
      </c>
      <c r="G2860" s="6">
        <v>15</v>
      </c>
    </row>
    <row r="2861" spans="1:7">
      <c r="A2861" s="30" t="s">
        <v>6045</v>
      </c>
      <c r="B2861" s="31" t="s">
        <v>6046</v>
      </c>
      <c r="C2861" s="32" t="s">
        <v>351</v>
      </c>
      <c r="D2861" s="33">
        <v>48.24</v>
      </c>
      <c r="E2861" s="33">
        <v>27.92</v>
      </c>
      <c r="F2861" s="33">
        <v>76.16</v>
      </c>
      <c r="G2861" s="6">
        <v>15</v>
      </c>
    </row>
    <row r="2862" spans="1:7">
      <c r="A2862" s="30" t="s">
        <v>6047</v>
      </c>
      <c r="B2862" s="31" t="s">
        <v>6048</v>
      </c>
      <c r="C2862" s="32" t="s">
        <v>351</v>
      </c>
      <c r="D2862" s="33">
        <v>412.96</v>
      </c>
      <c r="E2862" s="33">
        <v>78.540000000000006</v>
      </c>
      <c r="F2862" s="33">
        <v>491.5</v>
      </c>
      <c r="G2862" s="6">
        <v>15</v>
      </c>
    </row>
    <row r="2863" spans="1:7">
      <c r="A2863" s="30" t="s">
        <v>6049</v>
      </c>
      <c r="B2863" s="31" t="s">
        <v>6050</v>
      </c>
      <c r="C2863" s="32" t="s">
        <v>351</v>
      </c>
      <c r="D2863" s="33">
        <v>528.94000000000005</v>
      </c>
      <c r="E2863" s="33">
        <v>78.540000000000006</v>
      </c>
      <c r="F2863" s="33">
        <v>607.48</v>
      </c>
      <c r="G2863" s="6">
        <v>15</v>
      </c>
    </row>
    <row r="2864" spans="1:7">
      <c r="A2864" s="30" t="s">
        <v>6051</v>
      </c>
      <c r="B2864" s="31" t="s">
        <v>6052</v>
      </c>
      <c r="C2864" s="32" t="s">
        <v>351</v>
      </c>
      <c r="D2864" s="33">
        <v>109.53</v>
      </c>
      <c r="E2864" s="33">
        <v>27.92</v>
      </c>
      <c r="F2864" s="33">
        <v>137.44999999999999</v>
      </c>
      <c r="G2864" s="6">
        <v>15</v>
      </c>
    </row>
    <row r="2865" spans="1:7">
      <c r="A2865" s="30" t="s">
        <v>6053</v>
      </c>
      <c r="B2865" s="31" t="s">
        <v>6054</v>
      </c>
      <c r="C2865" s="32" t="s">
        <v>351</v>
      </c>
      <c r="D2865" s="33">
        <v>888.78</v>
      </c>
      <c r="E2865" s="33">
        <v>167.49</v>
      </c>
      <c r="F2865" s="33">
        <v>1056.27</v>
      </c>
      <c r="G2865" s="6">
        <v>15</v>
      </c>
    </row>
    <row r="2866" spans="1:7">
      <c r="A2866" s="30" t="s">
        <v>6055</v>
      </c>
      <c r="B2866" s="31" t="s">
        <v>6056</v>
      </c>
      <c r="C2866" s="32" t="s">
        <v>351</v>
      </c>
      <c r="D2866" s="33">
        <v>567.91999999999996</v>
      </c>
      <c r="E2866" s="33">
        <v>167.49</v>
      </c>
      <c r="F2866" s="33">
        <v>735.41</v>
      </c>
      <c r="G2866" s="6">
        <v>15</v>
      </c>
    </row>
    <row r="2867" spans="1:7">
      <c r="A2867" s="30" t="s">
        <v>6057</v>
      </c>
      <c r="B2867" s="31" t="s">
        <v>6058</v>
      </c>
      <c r="C2867" s="32" t="s">
        <v>351</v>
      </c>
      <c r="D2867" s="33">
        <v>200.71</v>
      </c>
      <c r="E2867" s="33">
        <v>55.83</v>
      </c>
      <c r="F2867" s="33">
        <v>256.54000000000002</v>
      </c>
      <c r="G2867" s="6">
        <v>15</v>
      </c>
    </row>
    <row r="2868" spans="1:7">
      <c r="A2868" s="30" t="s">
        <v>6059</v>
      </c>
      <c r="B2868" s="31" t="s">
        <v>6060</v>
      </c>
      <c r="C2868" s="32" t="s">
        <v>351</v>
      </c>
      <c r="D2868" s="33">
        <v>215.89</v>
      </c>
      <c r="E2868" s="33">
        <v>27.92</v>
      </c>
      <c r="F2868" s="33">
        <v>243.81</v>
      </c>
      <c r="G2868" s="6">
        <v>15</v>
      </c>
    </row>
    <row r="2869" spans="1:7" ht="30">
      <c r="A2869" s="30" t="s">
        <v>6061</v>
      </c>
      <c r="B2869" s="31" t="s">
        <v>6062</v>
      </c>
      <c r="C2869" s="32" t="s">
        <v>351</v>
      </c>
      <c r="D2869" s="33">
        <v>84.56</v>
      </c>
      <c r="E2869" s="33">
        <v>18.420000000000002</v>
      </c>
      <c r="F2869" s="33">
        <v>102.98</v>
      </c>
      <c r="G2869" s="6">
        <v>15</v>
      </c>
    </row>
    <row r="2870" spans="1:7">
      <c r="A2870" s="30" t="s">
        <v>6063</v>
      </c>
      <c r="B2870" s="31" t="s">
        <v>6064</v>
      </c>
      <c r="C2870" s="32" t="s">
        <v>351</v>
      </c>
      <c r="D2870" s="33">
        <v>717.03</v>
      </c>
      <c r="E2870" s="33">
        <v>167.49</v>
      </c>
      <c r="F2870" s="33">
        <v>884.52</v>
      </c>
      <c r="G2870" s="6">
        <v>15</v>
      </c>
    </row>
    <row r="2871" spans="1:7" ht="30">
      <c r="A2871" s="30" t="s">
        <v>6065</v>
      </c>
      <c r="B2871" s="31" t="s">
        <v>6066</v>
      </c>
      <c r="C2871" s="32" t="s">
        <v>351</v>
      </c>
      <c r="D2871" s="33">
        <v>997.85</v>
      </c>
      <c r="E2871" s="33">
        <v>67.19</v>
      </c>
      <c r="F2871" s="33">
        <v>1065.04</v>
      </c>
      <c r="G2871" s="6">
        <v>15</v>
      </c>
    </row>
    <row r="2872" spans="1:7" ht="30">
      <c r="A2872" s="30" t="s">
        <v>6067</v>
      </c>
      <c r="B2872" s="31" t="s">
        <v>6068</v>
      </c>
      <c r="C2872" s="32" t="s">
        <v>351</v>
      </c>
      <c r="D2872" s="33">
        <v>1035.7</v>
      </c>
      <c r="E2872" s="33">
        <v>70.59</v>
      </c>
      <c r="F2872" s="33">
        <v>1106.29</v>
      </c>
      <c r="G2872" s="6">
        <v>15</v>
      </c>
    </row>
    <row r="2873" spans="1:7">
      <c r="A2873" s="30" t="s">
        <v>6069</v>
      </c>
      <c r="B2873" s="31" t="s">
        <v>6070</v>
      </c>
      <c r="C2873" s="32" t="s">
        <v>351</v>
      </c>
      <c r="D2873" s="33">
        <v>94.82</v>
      </c>
      <c r="E2873" s="33">
        <v>27.92</v>
      </c>
      <c r="F2873" s="33">
        <v>122.74</v>
      </c>
      <c r="G2873" s="6">
        <v>15</v>
      </c>
    </row>
    <row r="2874" spans="1:7">
      <c r="A2874" s="30" t="s">
        <v>6071</v>
      </c>
      <c r="B2874" s="31" t="s">
        <v>6072</v>
      </c>
      <c r="C2874" s="32"/>
      <c r="D2874" s="33"/>
      <c r="E2874" s="33"/>
      <c r="F2874" s="33"/>
    </row>
    <row r="2875" spans="1:7" ht="30">
      <c r="A2875" s="30" t="s">
        <v>6073</v>
      </c>
      <c r="B2875" s="31" t="s">
        <v>6074</v>
      </c>
      <c r="C2875" s="32" t="s">
        <v>135</v>
      </c>
      <c r="D2875" s="33">
        <v>944.3</v>
      </c>
      <c r="E2875" s="33">
        <v>92.27</v>
      </c>
      <c r="F2875" s="33">
        <v>1036.57</v>
      </c>
      <c r="G2875" s="6">
        <v>15</v>
      </c>
    </row>
    <row r="2876" spans="1:7">
      <c r="A2876" s="30" t="s">
        <v>6075</v>
      </c>
      <c r="B2876" s="31" t="s">
        <v>6076</v>
      </c>
      <c r="C2876" s="32" t="s">
        <v>135</v>
      </c>
      <c r="D2876" s="33">
        <v>1753.39</v>
      </c>
      <c r="E2876" s="33"/>
      <c r="F2876" s="33">
        <v>1753.39</v>
      </c>
      <c r="G2876" s="6">
        <v>15</v>
      </c>
    </row>
    <row r="2877" spans="1:7" ht="30">
      <c r="A2877" s="30" t="s">
        <v>6077</v>
      </c>
      <c r="B2877" s="31" t="s">
        <v>6078</v>
      </c>
      <c r="C2877" s="32" t="s">
        <v>135</v>
      </c>
      <c r="D2877" s="33">
        <v>1465.81</v>
      </c>
      <c r="E2877" s="33">
        <v>203.97</v>
      </c>
      <c r="F2877" s="33">
        <v>1669.78</v>
      </c>
      <c r="G2877" s="6">
        <v>15</v>
      </c>
    </row>
    <row r="2878" spans="1:7" ht="30">
      <c r="A2878" s="30" t="s">
        <v>6079</v>
      </c>
      <c r="B2878" s="31" t="s">
        <v>6080</v>
      </c>
      <c r="C2878" s="32" t="s">
        <v>135</v>
      </c>
      <c r="D2878" s="33">
        <v>2844.56</v>
      </c>
      <c r="E2878" s="33"/>
      <c r="F2878" s="33">
        <v>2844.56</v>
      </c>
      <c r="G2878" s="6">
        <v>15</v>
      </c>
    </row>
    <row r="2879" spans="1:7">
      <c r="A2879" s="30" t="s">
        <v>6081</v>
      </c>
      <c r="B2879" s="31" t="s">
        <v>6082</v>
      </c>
      <c r="C2879" s="32"/>
      <c r="D2879" s="33"/>
      <c r="E2879" s="33"/>
      <c r="F2879" s="33"/>
    </row>
    <row r="2880" spans="1:7" ht="30">
      <c r="A2880" s="30" t="s">
        <v>6083</v>
      </c>
      <c r="B2880" s="31" t="s">
        <v>6084</v>
      </c>
      <c r="C2880" s="32" t="s">
        <v>351</v>
      </c>
      <c r="D2880" s="33">
        <v>249.06</v>
      </c>
      <c r="E2880" s="33">
        <v>6.91</v>
      </c>
      <c r="F2880" s="33">
        <v>255.97</v>
      </c>
      <c r="G2880" s="6">
        <v>15</v>
      </c>
    </row>
    <row r="2881" spans="1:7">
      <c r="A2881" s="30" t="s">
        <v>6085</v>
      </c>
      <c r="B2881" s="31" t="s">
        <v>6086</v>
      </c>
      <c r="C2881" s="32" t="s">
        <v>351</v>
      </c>
      <c r="D2881" s="33">
        <v>38.340000000000003</v>
      </c>
      <c r="E2881" s="33">
        <v>16.61</v>
      </c>
      <c r="F2881" s="33">
        <v>54.95</v>
      </c>
      <c r="G2881" s="6">
        <v>15</v>
      </c>
    </row>
    <row r="2882" spans="1:7" ht="30">
      <c r="A2882" s="30" t="s">
        <v>6087</v>
      </c>
      <c r="B2882" s="31" t="s">
        <v>6088</v>
      </c>
      <c r="C2882" s="32" t="s">
        <v>351</v>
      </c>
      <c r="D2882" s="33">
        <v>91.53</v>
      </c>
      <c r="E2882" s="33">
        <v>6.91</v>
      </c>
      <c r="F2882" s="33">
        <v>98.44</v>
      </c>
      <c r="G2882" s="6">
        <v>15</v>
      </c>
    </row>
    <row r="2883" spans="1:7">
      <c r="A2883" s="30" t="s">
        <v>6089</v>
      </c>
      <c r="B2883" s="31" t="s">
        <v>6090</v>
      </c>
      <c r="C2883" s="32" t="s">
        <v>351</v>
      </c>
      <c r="D2883" s="33">
        <v>55.72</v>
      </c>
      <c r="E2883" s="33">
        <v>16.61</v>
      </c>
      <c r="F2883" s="33">
        <v>72.33</v>
      </c>
      <c r="G2883" s="6">
        <v>15</v>
      </c>
    </row>
    <row r="2884" spans="1:7" ht="30">
      <c r="A2884" s="30" t="s">
        <v>6091</v>
      </c>
      <c r="B2884" s="31" t="s">
        <v>6092</v>
      </c>
      <c r="C2884" s="32" t="s">
        <v>351</v>
      </c>
      <c r="D2884" s="33">
        <v>68.84</v>
      </c>
      <c r="E2884" s="33">
        <v>6.91</v>
      </c>
      <c r="F2884" s="33">
        <v>75.75</v>
      </c>
      <c r="G2884" s="6">
        <v>15</v>
      </c>
    </row>
    <row r="2885" spans="1:7">
      <c r="A2885" s="30" t="s">
        <v>6093</v>
      </c>
      <c r="B2885" s="31" t="s">
        <v>6094</v>
      </c>
      <c r="C2885" s="32" t="s">
        <v>351</v>
      </c>
      <c r="D2885" s="33">
        <v>66.64</v>
      </c>
      <c r="E2885" s="33">
        <v>16.61</v>
      </c>
      <c r="F2885" s="33">
        <v>83.25</v>
      </c>
      <c r="G2885" s="6">
        <v>15</v>
      </c>
    </row>
    <row r="2886" spans="1:7">
      <c r="A2886" s="30" t="s">
        <v>6095</v>
      </c>
      <c r="B2886" s="31" t="s">
        <v>6096</v>
      </c>
      <c r="C2886" s="32" t="s">
        <v>351</v>
      </c>
      <c r="D2886" s="33">
        <v>24.93</v>
      </c>
      <c r="E2886" s="33">
        <v>6.91</v>
      </c>
      <c r="F2886" s="33">
        <v>31.84</v>
      </c>
      <c r="G2886" s="6">
        <v>15</v>
      </c>
    </row>
    <row r="2887" spans="1:7">
      <c r="A2887" s="30" t="s">
        <v>6097</v>
      </c>
      <c r="B2887" s="31" t="s">
        <v>6098</v>
      </c>
      <c r="C2887" s="32" t="s">
        <v>351</v>
      </c>
      <c r="D2887" s="33">
        <v>60.62</v>
      </c>
      <c r="E2887" s="33">
        <v>6.91</v>
      </c>
      <c r="F2887" s="33">
        <v>67.53</v>
      </c>
      <c r="G2887" s="6">
        <v>15</v>
      </c>
    </row>
    <row r="2888" spans="1:7">
      <c r="A2888" s="30" t="s">
        <v>6099</v>
      </c>
      <c r="B2888" s="31" t="s">
        <v>6100</v>
      </c>
      <c r="C2888" s="32" t="s">
        <v>351</v>
      </c>
      <c r="D2888" s="33">
        <v>56.77</v>
      </c>
      <c r="E2888" s="33">
        <v>6.91</v>
      </c>
      <c r="F2888" s="33">
        <v>63.68</v>
      </c>
      <c r="G2888" s="6">
        <v>15</v>
      </c>
    </row>
    <row r="2889" spans="1:7">
      <c r="A2889" s="30" t="s">
        <v>6101</v>
      </c>
      <c r="B2889" s="31" t="s">
        <v>6102</v>
      </c>
      <c r="C2889" s="32" t="s">
        <v>351</v>
      </c>
      <c r="D2889" s="33">
        <v>66.290000000000006</v>
      </c>
      <c r="E2889" s="33">
        <v>27.92</v>
      </c>
      <c r="F2889" s="33">
        <v>94.21</v>
      </c>
      <c r="G2889" s="6">
        <v>15</v>
      </c>
    </row>
    <row r="2890" spans="1:7">
      <c r="A2890" s="30" t="s">
        <v>6103</v>
      </c>
      <c r="B2890" s="31" t="s">
        <v>6104</v>
      </c>
      <c r="C2890" s="32" t="s">
        <v>351</v>
      </c>
      <c r="D2890" s="33">
        <v>101.07</v>
      </c>
      <c r="E2890" s="33">
        <v>50.35</v>
      </c>
      <c r="F2890" s="33">
        <v>151.41999999999999</v>
      </c>
      <c r="G2890" s="6">
        <v>15</v>
      </c>
    </row>
    <row r="2891" spans="1:7">
      <c r="A2891" s="30" t="s">
        <v>6105</v>
      </c>
      <c r="B2891" s="31" t="s">
        <v>6106</v>
      </c>
      <c r="C2891" s="32" t="s">
        <v>351</v>
      </c>
      <c r="D2891" s="33">
        <v>337.55</v>
      </c>
      <c r="E2891" s="33">
        <v>21.3</v>
      </c>
      <c r="F2891" s="33">
        <v>358.85</v>
      </c>
      <c r="G2891" s="6">
        <v>15</v>
      </c>
    </row>
    <row r="2892" spans="1:7">
      <c r="A2892" s="30" t="s">
        <v>6107</v>
      </c>
      <c r="B2892" s="31" t="s">
        <v>6108</v>
      </c>
      <c r="C2892" s="32" t="s">
        <v>351</v>
      </c>
      <c r="D2892" s="33">
        <v>79.010000000000005</v>
      </c>
      <c r="E2892" s="33">
        <v>21.3</v>
      </c>
      <c r="F2892" s="33">
        <v>100.31</v>
      </c>
      <c r="G2892" s="6">
        <v>15</v>
      </c>
    </row>
    <row r="2893" spans="1:7" ht="30">
      <c r="A2893" s="30" t="s">
        <v>6109</v>
      </c>
      <c r="B2893" s="31" t="s">
        <v>6110</v>
      </c>
      <c r="C2893" s="32" t="s">
        <v>351</v>
      </c>
      <c r="D2893" s="33">
        <v>296.27</v>
      </c>
      <c r="E2893" s="33">
        <v>78.16</v>
      </c>
      <c r="F2893" s="33">
        <v>374.43</v>
      </c>
      <c r="G2893" s="6">
        <v>15</v>
      </c>
    </row>
    <row r="2894" spans="1:7">
      <c r="A2894" s="30" t="s">
        <v>6111</v>
      </c>
      <c r="B2894" s="31" t="s">
        <v>6112</v>
      </c>
      <c r="C2894" s="32" t="s">
        <v>351</v>
      </c>
      <c r="D2894" s="33">
        <v>536.45000000000005</v>
      </c>
      <c r="E2894" s="33">
        <v>27.92</v>
      </c>
      <c r="F2894" s="33">
        <v>564.37</v>
      </c>
      <c r="G2894" s="6">
        <v>15</v>
      </c>
    </row>
    <row r="2895" spans="1:7" ht="30">
      <c r="A2895" s="30" t="s">
        <v>6113</v>
      </c>
      <c r="B2895" s="31" t="s">
        <v>6114</v>
      </c>
      <c r="C2895" s="32" t="s">
        <v>351</v>
      </c>
      <c r="D2895" s="33">
        <v>37.74</v>
      </c>
      <c r="E2895" s="33">
        <v>19.64</v>
      </c>
      <c r="F2895" s="33">
        <v>57.38</v>
      </c>
      <c r="G2895" s="6">
        <v>15</v>
      </c>
    </row>
    <row r="2896" spans="1:7" ht="30">
      <c r="A2896" s="30" t="s">
        <v>6115</v>
      </c>
      <c r="B2896" s="31" t="s">
        <v>6116</v>
      </c>
      <c r="C2896" s="32" t="s">
        <v>351</v>
      </c>
      <c r="D2896" s="33">
        <v>37.770000000000003</v>
      </c>
      <c r="E2896" s="33">
        <v>19.64</v>
      </c>
      <c r="F2896" s="33">
        <v>57.41</v>
      </c>
      <c r="G2896" s="6">
        <v>15</v>
      </c>
    </row>
    <row r="2897" spans="1:7" ht="30">
      <c r="A2897" s="30" t="s">
        <v>6117</v>
      </c>
      <c r="B2897" s="31" t="s">
        <v>6118</v>
      </c>
      <c r="C2897" s="32" t="s">
        <v>351</v>
      </c>
      <c r="D2897" s="33">
        <v>40.24</v>
      </c>
      <c r="E2897" s="33">
        <v>19.64</v>
      </c>
      <c r="F2897" s="33">
        <v>59.88</v>
      </c>
      <c r="G2897" s="6">
        <v>15</v>
      </c>
    </row>
    <row r="2898" spans="1:7" ht="30">
      <c r="A2898" s="30" t="s">
        <v>6119</v>
      </c>
      <c r="B2898" s="31" t="s">
        <v>6120</v>
      </c>
      <c r="C2898" s="32" t="s">
        <v>351</v>
      </c>
      <c r="D2898" s="33">
        <v>31.83</v>
      </c>
      <c r="E2898" s="33">
        <v>19.64</v>
      </c>
      <c r="F2898" s="33">
        <v>51.47</v>
      </c>
      <c r="G2898" s="6">
        <v>15</v>
      </c>
    </row>
    <row r="2899" spans="1:7" ht="30">
      <c r="A2899" s="30" t="s">
        <v>6121</v>
      </c>
      <c r="B2899" s="31" t="s">
        <v>6122</v>
      </c>
      <c r="C2899" s="32" t="s">
        <v>351</v>
      </c>
      <c r="D2899" s="33">
        <v>32.200000000000003</v>
      </c>
      <c r="E2899" s="33">
        <v>19.64</v>
      </c>
      <c r="F2899" s="33">
        <v>51.84</v>
      </c>
      <c r="G2899" s="6">
        <v>15</v>
      </c>
    </row>
    <row r="2900" spans="1:7" ht="30">
      <c r="A2900" s="30" t="s">
        <v>6123</v>
      </c>
      <c r="B2900" s="31" t="s">
        <v>6124</v>
      </c>
      <c r="C2900" s="32" t="s">
        <v>351</v>
      </c>
      <c r="D2900" s="33">
        <v>34.700000000000003</v>
      </c>
      <c r="E2900" s="33">
        <v>19.64</v>
      </c>
      <c r="F2900" s="33">
        <v>54.34</v>
      </c>
      <c r="G2900" s="6">
        <v>15</v>
      </c>
    </row>
    <row r="2901" spans="1:7" ht="30">
      <c r="A2901" s="30" t="s">
        <v>6125</v>
      </c>
      <c r="B2901" s="31" t="s">
        <v>6126</v>
      </c>
      <c r="C2901" s="32" t="s">
        <v>351</v>
      </c>
      <c r="D2901" s="33">
        <v>50.31</v>
      </c>
      <c r="E2901" s="33">
        <v>19.64</v>
      </c>
      <c r="F2901" s="33">
        <v>69.95</v>
      </c>
      <c r="G2901" s="6">
        <v>15</v>
      </c>
    </row>
    <row r="2902" spans="1:7" ht="30">
      <c r="A2902" s="30" t="s">
        <v>6127</v>
      </c>
      <c r="B2902" s="31" t="s">
        <v>6128</v>
      </c>
      <c r="C2902" s="32" t="s">
        <v>351</v>
      </c>
      <c r="D2902" s="33">
        <v>65.13</v>
      </c>
      <c r="E2902" s="33">
        <v>19.64</v>
      </c>
      <c r="F2902" s="33">
        <v>84.77</v>
      </c>
      <c r="G2902" s="6">
        <v>15</v>
      </c>
    </row>
    <row r="2903" spans="1:7" ht="30">
      <c r="A2903" s="30" t="s">
        <v>6129</v>
      </c>
      <c r="B2903" s="31" t="s">
        <v>6130</v>
      </c>
      <c r="C2903" s="32" t="s">
        <v>351</v>
      </c>
      <c r="D2903" s="33">
        <v>426.42</v>
      </c>
      <c r="E2903" s="33">
        <v>78.16</v>
      </c>
      <c r="F2903" s="33">
        <v>504.58</v>
      </c>
      <c r="G2903" s="6">
        <v>15</v>
      </c>
    </row>
    <row r="2904" spans="1:7">
      <c r="A2904" s="30" t="s">
        <v>6131</v>
      </c>
      <c r="B2904" s="31" t="s">
        <v>6132</v>
      </c>
      <c r="C2904" s="32" t="s">
        <v>351</v>
      </c>
      <c r="D2904" s="33">
        <v>600.38</v>
      </c>
      <c r="E2904" s="33">
        <v>44.75</v>
      </c>
      <c r="F2904" s="33">
        <v>645.13</v>
      </c>
      <c r="G2904" s="6">
        <v>15</v>
      </c>
    </row>
    <row r="2905" spans="1:7" ht="30">
      <c r="A2905" s="30" t="s">
        <v>6133</v>
      </c>
      <c r="B2905" s="31" t="s">
        <v>6134</v>
      </c>
      <c r="C2905" s="32" t="s">
        <v>351</v>
      </c>
      <c r="D2905" s="33">
        <v>195.75</v>
      </c>
      <c r="E2905" s="33">
        <v>21.3</v>
      </c>
      <c r="F2905" s="33">
        <v>217.05</v>
      </c>
      <c r="G2905" s="6">
        <v>15</v>
      </c>
    </row>
    <row r="2906" spans="1:7" ht="30">
      <c r="A2906" s="30" t="s">
        <v>6135</v>
      </c>
      <c r="B2906" s="31" t="s">
        <v>6136</v>
      </c>
      <c r="C2906" s="32" t="s">
        <v>351</v>
      </c>
      <c r="D2906" s="33">
        <v>84.53</v>
      </c>
      <c r="E2906" s="33">
        <v>19.64</v>
      </c>
      <c r="F2906" s="33">
        <v>104.17</v>
      </c>
      <c r="G2906" s="6">
        <v>15</v>
      </c>
    </row>
    <row r="2907" spans="1:7" ht="30">
      <c r="A2907" s="30" t="s">
        <v>6137</v>
      </c>
      <c r="B2907" s="31" t="s">
        <v>6138</v>
      </c>
      <c r="C2907" s="32" t="s">
        <v>351</v>
      </c>
      <c r="D2907" s="33">
        <v>618.52</v>
      </c>
      <c r="E2907" s="33">
        <v>19.64</v>
      </c>
      <c r="F2907" s="33">
        <v>638.16</v>
      </c>
      <c r="G2907" s="6">
        <v>15</v>
      </c>
    </row>
    <row r="2908" spans="1:7" ht="30">
      <c r="A2908" s="30" t="s">
        <v>6139</v>
      </c>
      <c r="B2908" s="31" t="s">
        <v>6140</v>
      </c>
      <c r="C2908" s="32" t="s">
        <v>351</v>
      </c>
      <c r="D2908" s="33">
        <v>129.47999999999999</v>
      </c>
      <c r="E2908" s="33">
        <v>21.3</v>
      </c>
      <c r="F2908" s="33">
        <v>150.78</v>
      </c>
      <c r="G2908" s="6">
        <v>15</v>
      </c>
    </row>
    <row r="2909" spans="1:7">
      <c r="A2909" s="30" t="s">
        <v>6141</v>
      </c>
      <c r="B2909" s="31" t="s">
        <v>6142</v>
      </c>
      <c r="C2909" s="32" t="s">
        <v>659</v>
      </c>
      <c r="D2909" s="33">
        <v>1989.76</v>
      </c>
      <c r="E2909" s="33">
        <v>78.27</v>
      </c>
      <c r="F2909" s="33">
        <v>2068.0300000000002</v>
      </c>
      <c r="G2909" s="6">
        <v>15</v>
      </c>
    </row>
    <row r="2910" spans="1:7">
      <c r="A2910" s="30" t="s">
        <v>6143</v>
      </c>
      <c r="B2910" s="31" t="s">
        <v>6144</v>
      </c>
      <c r="C2910" s="32" t="s">
        <v>351</v>
      </c>
      <c r="D2910" s="33">
        <v>2.44</v>
      </c>
      <c r="E2910" s="33">
        <v>19.64</v>
      </c>
      <c r="F2910" s="33">
        <v>22.08</v>
      </c>
      <c r="G2910" s="6">
        <v>15</v>
      </c>
    </row>
    <row r="2911" spans="1:7">
      <c r="A2911" s="30" t="s">
        <v>6145</v>
      </c>
      <c r="B2911" s="31" t="s">
        <v>6146</v>
      </c>
      <c r="C2911" s="32" t="s">
        <v>351</v>
      </c>
      <c r="D2911" s="33">
        <v>3.98</v>
      </c>
      <c r="E2911" s="33">
        <v>19.64</v>
      </c>
      <c r="F2911" s="33">
        <v>23.62</v>
      </c>
      <c r="G2911" s="6">
        <v>15</v>
      </c>
    </row>
    <row r="2912" spans="1:7" ht="45">
      <c r="A2912" s="30" t="s">
        <v>6147</v>
      </c>
      <c r="B2912" s="31" t="s">
        <v>6148</v>
      </c>
      <c r="C2912" s="32" t="s">
        <v>351</v>
      </c>
      <c r="D2912" s="33">
        <v>744.3</v>
      </c>
      <c r="E2912" s="33">
        <v>21.3</v>
      </c>
      <c r="F2912" s="33">
        <v>765.6</v>
      </c>
      <c r="G2912" s="6">
        <v>15</v>
      </c>
    </row>
    <row r="2913" spans="1:7" ht="30">
      <c r="A2913" s="30" t="s">
        <v>6149</v>
      </c>
      <c r="B2913" s="31" t="s">
        <v>6150</v>
      </c>
      <c r="C2913" s="32" t="s">
        <v>351</v>
      </c>
      <c r="D2913" s="33">
        <v>921.88</v>
      </c>
      <c r="E2913" s="33">
        <v>78.16</v>
      </c>
      <c r="F2913" s="33">
        <v>1000.04</v>
      </c>
      <c r="G2913" s="6">
        <v>15</v>
      </c>
    </row>
    <row r="2914" spans="1:7" ht="30">
      <c r="A2914" s="30" t="s">
        <v>6151</v>
      </c>
      <c r="B2914" s="31" t="s">
        <v>6152</v>
      </c>
      <c r="C2914" s="32" t="s">
        <v>351</v>
      </c>
      <c r="D2914" s="33">
        <v>3252.48</v>
      </c>
      <c r="E2914" s="33">
        <v>78.16</v>
      </c>
      <c r="F2914" s="33">
        <v>3330.64</v>
      </c>
      <c r="G2914" s="6">
        <v>15</v>
      </c>
    </row>
    <row r="2915" spans="1:7">
      <c r="A2915" s="30" t="s">
        <v>6153</v>
      </c>
      <c r="B2915" s="31" t="s">
        <v>6154</v>
      </c>
      <c r="C2915" s="32" t="s">
        <v>351</v>
      </c>
      <c r="D2915" s="33">
        <v>1224.83</v>
      </c>
      <c r="E2915" s="33">
        <v>6.91</v>
      </c>
      <c r="F2915" s="33">
        <v>1231.74</v>
      </c>
      <c r="G2915" s="6">
        <v>15</v>
      </c>
    </row>
    <row r="2916" spans="1:7">
      <c r="A2916" s="30" t="s">
        <v>6155</v>
      </c>
      <c r="B2916" s="31" t="s">
        <v>6156</v>
      </c>
      <c r="C2916" s="32" t="s">
        <v>351</v>
      </c>
      <c r="D2916" s="33">
        <v>223.15</v>
      </c>
      <c r="E2916" s="33">
        <v>27.92</v>
      </c>
      <c r="F2916" s="33">
        <v>251.07</v>
      </c>
      <c r="G2916" s="6">
        <v>15</v>
      </c>
    </row>
    <row r="2917" spans="1:7">
      <c r="A2917" s="30" t="s">
        <v>6157</v>
      </c>
      <c r="B2917" s="31" t="s">
        <v>6158</v>
      </c>
      <c r="C2917" s="32" t="s">
        <v>351</v>
      </c>
      <c r="D2917" s="33">
        <v>45.84</v>
      </c>
      <c r="E2917" s="33">
        <v>33.119999999999997</v>
      </c>
      <c r="F2917" s="33">
        <v>78.959999999999994</v>
      </c>
      <c r="G2917" s="6">
        <v>15</v>
      </c>
    </row>
    <row r="2918" spans="1:7" ht="30">
      <c r="A2918" s="30" t="s">
        <v>6159</v>
      </c>
      <c r="B2918" s="31" t="s">
        <v>6160</v>
      </c>
      <c r="C2918" s="32" t="s">
        <v>351</v>
      </c>
      <c r="D2918" s="33">
        <v>302.49</v>
      </c>
      <c r="E2918" s="33">
        <v>27.92</v>
      </c>
      <c r="F2918" s="33">
        <v>330.41</v>
      </c>
      <c r="G2918" s="6">
        <v>15</v>
      </c>
    </row>
    <row r="2919" spans="1:7" ht="30">
      <c r="A2919" s="30" t="s">
        <v>6161</v>
      </c>
      <c r="B2919" s="31" t="s">
        <v>6162</v>
      </c>
      <c r="C2919" s="32" t="s">
        <v>351</v>
      </c>
      <c r="D2919" s="33">
        <v>483.56</v>
      </c>
      <c r="E2919" s="33">
        <v>27.92</v>
      </c>
      <c r="F2919" s="33">
        <v>511.48</v>
      </c>
      <c r="G2919" s="6">
        <v>15</v>
      </c>
    </row>
    <row r="2920" spans="1:7">
      <c r="A2920" s="30" t="s">
        <v>6163</v>
      </c>
      <c r="B2920" s="31" t="s">
        <v>6164</v>
      </c>
      <c r="C2920" s="32"/>
      <c r="D2920" s="33"/>
      <c r="E2920" s="33"/>
      <c r="F2920" s="33"/>
    </row>
    <row r="2921" spans="1:7">
      <c r="A2921" s="30" t="s">
        <v>6165</v>
      </c>
      <c r="B2921" s="31" t="s">
        <v>6166</v>
      </c>
      <c r="C2921" s="32" t="s">
        <v>135</v>
      </c>
      <c r="D2921" s="33">
        <v>579.70000000000005</v>
      </c>
      <c r="E2921" s="33">
        <v>32.729999999999997</v>
      </c>
      <c r="F2921" s="33">
        <v>612.42999999999995</v>
      </c>
      <c r="G2921" s="6">
        <v>15</v>
      </c>
    </row>
    <row r="2922" spans="1:7">
      <c r="A2922" s="30" t="s">
        <v>6167</v>
      </c>
      <c r="B2922" s="31" t="s">
        <v>6168</v>
      </c>
      <c r="C2922" s="32" t="s">
        <v>135</v>
      </c>
      <c r="D2922" s="33">
        <v>281.64999999999998</v>
      </c>
      <c r="E2922" s="33">
        <v>100.7</v>
      </c>
      <c r="F2922" s="33">
        <v>382.35</v>
      </c>
      <c r="G2922" s="6">
        <v>15</v>
      </c>
    </row>
    <row r="2923" spans="1:7">
      <c r="A2923" s="30" t="s">
        <v>6169</v>
      </c>
      <c r="B2923" s="31" t="s">
        <v>6170</v>
      </c>
      <c r="C2923" s="32" t="s">
        <v>135</v>
      </c>
      <c r="D2923" s="33">
        <v>865.76</v>
      </c>
      <c r="E2923" s="33">
        <v>32.729999999999997</v>
      </c>
      <c r="F2923" s="33">
        <v>898.49</v>
      </c>
      <c r="G2923" s="6">
        <v>15</v>
      </c>
    </row>
    <row r="2924" spans="1:7">
      <c r="A2924" s="30" t="s">
        <v>6171</v>
      </c>
      <c r="B2924" s="31" t="s">
        <v>6172</v>
      </c>
      <c r="C2924" s="32"/>
      <c r="D2924" s="33"/>
      <c r="E2924" s="33"/>
      <c r="F2924" s="33"/>
    </row>
    <row r="2925" spans="1:7">
      <c r="A2925" s="30" t="s">
        <v>6173</v>
      </c>
      <c r="B2925" s="31" t="s">
        <v>6174</v>
      </c>
      <c r="C2925" s="32" t="s">
        <v>143</v>
      </c>
      <c r="D2925" s="33">
        <v>2144.63</v>
      </c>
      <c r="E2925" s="33">
        <v>78.540000000000006</v>
      </c>
      <c r="F2925" s="33">
        <v>2223.17</v>
      </c>
      <c r="G2925" s="6">
        <v>15</v>
      </c>
    </row>
    <row r="2926" spans="1:7">
      <c r="A2926" s="30" t="s">
        <v>6175</v>
      </c>
      <c r="B2926" s="31" t="s">
        <v>6176</v>
      </c>
      <c r="C2926" s="32" t="s">
        <v>143</v>
      </c>
      <c r="D2926" s="33">
        <v>853.46</v>
      </c>
      <c r="E2926" s="33">
        <v>78.540000000000006</v>
      </c>
      <c r="F2926" s="33">
        <v>932</v>
      </c>
      <c r="G2926" s="6">
        <v>15</v>
      </c>
    </row>
    <row r="2927" spans="1:7">
      <c r="A2927" s="30" t="s">
        <v>6177</v>
      </c>
      <c r="B2927" s="31" t="s">
        <v>6178</v>
      </c>
      <c r="C2927" s="32" t="s">
        <v>351</v>
      </c>
      <c r="D2927" s="33">
        <v>1197.3800000000001</v>
      </c>
      <c r="E2927" s="33">
        <v>167.49</v>
      </c>
      <c r="F2927" s="33">
        <v>1364.87</v>
      </c>
      <c r="G2927" s="6">
        <v>15</v>
      </c>
    </row>
    <row r="2928" spans="1:7">
      <c r="A2928" s="30" t="s">
        <v>6179</v>
      </c>
      <c r="B2928" s="31" t="s">
        <v>6180</v>
      </c>
      <c r="C2928" s="32" t="s">
        <v>351</v>
      </c>
      <c r="D2928" s="33">
        <v>223.83</v>
      </c>
      <c r="E2928" s="33">
        <v>27.92</v>
      </c>
      <c r="F2928" s="33">
        <v>251.75</v>
      </c>
      <c r="G2928" s="6">
        <v>15</v>
      </c>
    </row>
    <row r="2929" spans="1:7">
      <c r="A2929" s="30" t="s">
        <v>6181</v>
      </c>
      <c r="B2929" s="31" t="s">
        <v>6182</v>
      </c>
      <c r="C2929" s="32" t="s">
        <v>351</v>
      </c>
      <c r="D2929" s="33">
        <v>262</v>
      </c>
      <c r="E2929" s="33">
        <v>27.92</v>
      </c>
      <c r="F2929" s="33">
        <v>289.92</v>
      </c>
      <c r="G2929" s="6">
        <v>15</v>
      </c>
    </row>
    <row r="2930" spans="1:7">
      <c r="A2930" s="30" t="s">
        <v>6183</v>
      </c>
      <c r="B2930" s="31" t="s">
        <v>6184</v>
      </c>
      <c r="C2930" s="32" t="s">
        <v>351</v>
      </c>
      <c r="D2930" s="33">
        <v>274.74</v>
      </c>
      <c r="E2930" s="33">
        <v>27.92</v>
      </c>
      <c r="F2930" s="33">
        <v>302.66000000000003</v>
      </c>
      <c r="G2930" s="6">
        <v>15</v>
      </c>
    </row>
    <row r="2931" spans="1:7">
      <c r="A2931" s="30" t="s">
        <v>6185</v>
      </c>
      <c r="B2931" s="31" t="s">
        <v>6186</v>
      </c>
      <c r="C2931" s="32" t="s">
        <v>351</v>
      </c>
      <c r="D2931" s="33">
        <v>387.92</v>
      </c>
      <c r="E2931" s="33">
        <v>27.92</v>
      </c>
      <c r="F2931" s="33">
        <v>415.84</v>
      </c>
      <c r="G2931" s="6">
        <v>15</v>
      </c>
    </row>
    <row r="2932" spans="1:7">
      <c r="A2932" s="30" t="s">
        <v>6187</v>
      </c>
      <c r="B2932" s="31" t="s">
        <v>6188</v>
      </c>
      <c r="C2932" s="32" t="s">
        <v>351</v>
      </c>
      <c r="D2932" s="33">
        <v>947.53</v>
      </c>
      <c r="E2932" s="33">
        <v>27.92</v>
      </c>
      <c r="F2932" s="33">
        <v>975.45</v>
      </c>
      <c r="G2932" s="6">
        <v>15</v>
      </c>
    </row>
    <row r="2933" spans="1:7">
      <c r="A2933" s="30" t="s">
        <v>6189</v>
      </c>
      <c r="B2933" s="31" t="s">
        <v>6190</v>
      </c>
      <c r="C2933" s="32" t="s">
        <v>351</v>
      </c>
      <c r="D2933" s="33">
        <v>402.35</v>
      </c>
      <c r="E2933" s="33">
        <v>27.92</v>
      </c>
      <c r="F2933" s="33">
        <v>430.27</v>
      </c>
      <c r="G2933" s="6">
        <v>15</v>
      </c>
    </row>
    <row r="2934" spans="1:7">
      <c r="A2934" s="30" t="s">
        <v>6191</v>
      </c>
      <c r="B2934" s="31" t="s">
        <v>6192</v>
      </c>
      <c r="C2934" s="32" t="s">
        <v>351</v>
      </c>
      <c r="D2934" s="33">
        <v>439.59</v>
      </c>
      <c r="E2934" s="33">
        <v>27.92</v>
      </c>
      <c r="F2934" s="33">
        <v>467.51</v>
      </c>
      <c r="G2934" s="6">
        <v>15</v>
      </c>
    </row>
    <row r="2935" spans="1:7">
      <c r="A2935" s="30" t="s">
        <v>6193</v>
      </c>
      <c r="B2935" s="31" t="s">
        <v>6194</v>
      </c>
      <c r="C2935" s="32" t="s">
        <v>351</v>
      </c>
      <c r="D2935" s="33">
        <v>635.66999999999996</v>
      </c>
      <c r="E2935" s="33">
        <v>27.92</v>
      </c>
      <c r="F2935" s="33">
        <v>663.59</v>
      </c>
      <c r="G2935" s="6">
        <v>15</v>
      </c>
    </row>
    <row r="2936" spans="1:7">
      <c r="A2936" s="30" t="s">
        <v>6195</v>
      </c>
      <c r="B2936" s="31" t="s">
        <v>6196</v>
      </c>
      <c r="C2936" s="32" t="s">
        <v>351</v>
      </c>
      <c r="D2936" s="33">
        <v>797.03</v>
      </c>
      <c r="E2936" s="33">
        <v>27.92</v>
      </c>
      <c r="F2936" s="33">
        <v>824.95</v>
      </c>
      <c r="G2936" s="6">
        <v>15</v>
      </c>
    </row>
    <row r="2937" spans="1:7">
      <c r="A2937" s="30" t="s">
        <v>6197</v>
      </c>
      <c r="B2937" s="31" t="s">
        <v>6198</v>
      </c>
      <c r="C2937" s="32" t="s">
        <v>351</v>
      </c>
      <c r="D2937" s="33">
        <v>1314.81</v>
      </c>
      <c r="E2937" s="33">
        <v>27.92</v>
      </c>
      <c r="F2937" s="33">
        <v>1342.73</v>
      </c>
      <c r="G2937" s="6">
        <v>15</v>
      </c>
    </row>
    <row r="2938" spans="1:7">
      <c r="A2938" s="30" t="s">
        <v>6199</v>
      </c>
      <c r="B2938" s="31" t="s">
        <v>6200</v>
      </c>
      <c r="C2938" s="32" t="s">
        <v>351</v>
      </c>
      <c r="D2938" s="33">
        <v>1482.2</v>
      </c>
      <c r="E2938" s="33">
        <v>27.92</v>
      </c>
      <c r="F2938" s="33">
        <v>1510.12</v>
      </c>
      <c r="G2938" s="6">
        <v>15</v>
      </c>
    </row>
    <row r="2939" spans="1:7">
      <c r="A2939" s="30" t="s">
        <v>6201</v>
      </c>
      <c r="B2939" s="31" t="s">
        <v>6202</v>
      </c>
      <c r="C2939" s="32" t="s">
        <v>351</v>
      </c>
      <c r="D2939" s="33">
        <v>1762.39</v>
      </c>
      <c r="E2939" s="33">
        <v>27.92</v>
      </c>
      <c r="F2939" s="33">
        <v>1790.31</v>
      </c>
      <c r="G2939" s="6">
        <v>15</v>
      </c>
    </row>
    <row r="2940" spans="1:7">
      <c r="A2940" s="30" t="s">
        <v>6203</v>
      </c>
      <c r="B2940" s="31" t="s">
        <v>6204</v>
      </c>
      <c r="C2940" s="32" t="s">
        <v>351</v>
      </c>
      <c r="D2940" s="33">
        <v>4958.3500000000004</v>
      </c>
      <c r="E2940" s="33">
        <v>27.92</v>
      </c>
      <c r="F2940" s="33">
        <v>4986.2700000000004</v>
      </c>
      <c r="G2940" s="6">
        <v>15</v>
      </c>
    </row>
    <row r="2941" spans="1:7">
      <c r="A2941" s="30" t="s">
        <v>6205</v>
      </c>
      <c r="B2941" s="31" t="s">
        <v>6206</v>
      </c>
      <c r="C2941" s="32" t="s">
        <v>351</v>
      </c>
      <c r="D2941" s="33">
        <v>2115.67</v>
      </c>
      <c r="E2941" s="33">
        <v>27.92</v>
      </c>
      <c r="F2941" s="33">
        <v>2143.59</v>
      </c>
      <c r="G2941" s="6">
        <v>15</v>
      </c>
    </row>
    <row r="2942" spans="1:7">
      <c r="A2942" s="30" t="s">
        <v>6207</v>
      </c>
      <c r="B2942" s="31" t="s">
        <v>6208</v>
      </c>
      <c r="C2942" s="32" t="s">
        <v>351</v>
      </c>
      <c r="D2942" s="33">
        <v>764.97</v>
      </c>
      <c r="E2942" s="33">
        <v>27.92</v>
      </c>
      <c r="F2942" s="33">
        <v>792.89</v>
      </c>
      <c r="G2942" s="6">
        <v>15</v>
      </c>
    </row>
    <row r="2943" spans="1:7">
      <c r="A2943" s="30" t="s">
        <v>6209</v>
      </c>
      <c r="B2943" s="31" t="s">
        <v>6210</v>
      </c>
      <c r="C2943" s="32" t="s">
        <v>351</v>
      </c>
      <c r="D2943" s="33">
        <v>747.46</v>
      </c>
      <c r="E2943" s="33">
        <v>27.92</v>
      </c>
      <c r="F2943" s="33">
        <v>775.38</v>
      </c>
      <c r="G2943" s="6">
        <v>15</v>
      </c>
    </row>
    <row r="2944" spans="1:7">
      <c r="A2944" s="30" t="s">
        <v>6211</v>
      </c>
      <c r="B2944" s="31" t="s">
        <v>6212</v>
      </c>
      <c r="C2944" s="32" t="s">
        <v>351</v>
      </c>
      <c r="D2944" s="33">
        <v>1021.14</v>
      </c>
      <c r="E2944" s="33">
        <v>27.92</v>
      </c>
      <c r="F2944" s="33">
        <v>1049.06</v>
      </c>
      <c r="G2944" s="6">
        <v>15</v>
      </c>
    </row>
    <row r="2945" spans="1:7">
      <c r="A2945" s="30" t="s">
        <v>6213</v>
      </c>
      <c r="B2945" s="31" t="s">
        <v>6214</v>
      </c>
      <c r="C2945" s="32"/>
      <c r="D2945" s="33"/>
      <c r="E2945" s="33"/>
      <c r="F2945" s="33"/>
    </row>
    <row r="2946" spans="1:7">
      <c r="A2946" s="30" t="s">
        <v>6215</v>
      </c>
      <c r="B2946" s="31" t="s">
        <v>6216</v>
      </c>
      <c r="C2946" s="32" t="s">
        <v>351</v>
      </c>
      <c r="D2946" s="33">
        <v>9.1999999999999993</v>
      </c>
      <c r="E2946" s="33">
        <v>22.33</v>
      </c>
      <c r="F2946" s="33">
        <v>31.53</v>
      </c>
      <c r="G2946" s="6">
        <v>15</v>
      </c>
    </row>
    <row r="2947" spans="1:7">
      <c r="A2947" s="30" t="s">
        <v>6217</v>
      </c>
      <c r="B2947" s="31" t="s">
        <v>6218</v>
      </c>
      <c r="C2947" s="32" t="s">
        <v>351</v>
      </c>
      <c r="D2947" s="33">
        <v>0.05</v>
      </c>
      <c r="E2947" s="33">
        <v>27.92</v>
      </c>
      <c r="F2947" s="33">
        <v>27.97</v>
      </c>
      <c r="G2947" s="6">
        <v>15</v>
      </c>
    </row>
    <row r="2948" spans="1:7">
      <c r="A2948" s="30" t="s">
        <v>6219</v>
      </c>
      <c r="B2948" s="31" t="s">
        <v>6220</v>
      </c>
      <c r="C2948" s="32" t="s">
        <v>351</v>
      </c>
      <c r="D2948" s="33">
        <v>0.06</v>
      </c>
      <c r="E2948" s="33">
        <v>27.92</v>
      </c>
      <c r="F2948" s="33">
        <v>27.98</v>
      </c>
      <c r="G2948" s="6">
        <v>15</v>
      </c>
    </row>
    <row r="2949" spans="1:7">
      <c r="A2949" s="30" t="s">
        <v>6221</v>
      </c>
      <c r="B2949" s="31" t="s">
        <v>6222</v>
      </c>
      <c r="C2949" s="32" t="s">
        <v>351</v>
      </c>
      <c r="D2949" s="33">
        <v>1.69</v>
      </c>
      <c r="E2949" s="33">
        <v>78.540000000000006</v>
      </c>
      <c r="F2949" s="33">
        <v>80.23</v>
      </c>
      <c r="G2949" s="6">
        <v>15</v>
      </c>
    </row>
    <row r="2950" spans="1:7">
      <c r="A2950" s="30" t="s">
        <v>6223</v>
      </c>
      <c r="B2950" s="31" t="s">
        <v>6224</v>
      </c>
      <c r="C2950" s="32" t="s">
        <v>351</v>
      </c>
      <c r="D2950" s="33"/>
      <c r="E2950" s="33">
        <v>139.58000000000001</v>
      </c>
      <c r="F2950" s="33">
        <v>139.58000000000001</v>
      </c>
      <c r="G2950" s="6">
        <v>15</v>
      </c>
    </row>
    <row r="2951" spans="1:7">
      <c r="A2951" s="30" t="s">
        <v>6225</v>
      </c>
      <c r="B2951" s="31" t="s">
        <v>6226</v>
      </c>
      <c r="C2951" s="32" t="s">
        <v>351</v>
      </c>
      <c r="D2951" s="33">
        <v>26.02</v>
      </c>
      <c r="E2951" s="33">
        <v>6.81</v>
      </c>
      <c r="F2951" s="33">
        <v>32.83</v>
      </c>
      <c r="G2951" s="6">
        <v>15</v>
      </c>
    </row>
    <row r="2952" spans="1:7">
      <c r="A2952" s="30" t="s">
        <v>6227</v>
      </c>
      <c r="B2952" s="31" t="s">
        <v>6228</v>
      </c>
      <c r="C2952" s="32" t="s">
        <v>351</v>
      </c>
      <c r="D2952" s="33">
        <v>6.79</v>
      </c>
      <c r="E2952" s="33">
        <v>6.81</v>
      </c>
      <c r="F2952" s="33">
        <v>13.6</v>
      </c>
      <c r="G2952" s="6">
        <v>15</v>
      </c>
    </row>
    <row r="2953" spans="1:7">
      <c r="A2953" s="30" t="s">
        <v>6229</v>
      </c>
      <c r="B2953" s="31" t="s">
        <v>6230</v>
      </c>
      <c r="C2953" s="32" t="s">
        <v>351</v>
      </c>
      <c r="D2953" s="33">
        <v>134.58000000000001</v>
      </c>
      <c r="E2953" s="33">
        <v>3.86</v>
      </c>
      <c r="F2953" s="33">
        <v>138.44</v>
      </c>
      <c r="G2953" s="6">
        <v>15</v>
      </c>
    </row>
    <row r="2954" spans="1:7" ht="30">
      <c r="A2954" s="30" t="s">
        <v>6231</v>
      </c>
      <c r="B2954" s="31" t="s">
        <v>6232</v>
      </c>
      <c r="C2954" s="32" t="s">
        <v>351</v>
      </c>
      <c r="D2954" s="33">
        <v>47.51</v>
      </c>
      <c r="E2954" s="33">
        <v>2.27</v>
      </c>
      <c r="F2954" s="33">
        <v>49.78</v>
      </c>
      <c r="G2954" s="6">
        <v>15</v>
      </c>
    </row>
    <row r="2955" spans="1:7">
      <c r="A2955" s="30" t="s">
        <v>6233</v>
      </c>
      <c r="B2955" s="31" t="s">
        <v>6234</v>
      </c>
      <c r="C2955" s="32" t="s">
        <v>351</v>
      </c>
      <c r="D2955" s="33">
        <v>66.930000000000007</v>
      </c>
      <c r="E2955" s="33">
        <v>6.81</v>
      </c>
      <c r="F2955" s="33">
        <v>73.739999999999995</v>
      </c>
      <c r="G2955" s="6">
        <v>15</v>
      </c>
    </row>
    <row r="2956" spans="1:7">
      <c r="A2956" s="30" t="s">
        <v>6235</v>
      </c>
      <c r="B2956" s="31" t="s">
        <v>6236</v>
      </c>
      <c r="C2956" s="32" t="s">
        <v>351</v>
      </c>
      <c r="D2956" s="33">
        <v>61</v>
      </c>
      <c r="E2956" s="33">
        <v>3.86</v>
      </c>
      <c r="F2956" s="33">
        <v>64.86</v>
      </c>
      <c r="G2956" s="6">
        <v>15</v>
      </c>
    </row>
    <row r="2957" spans="1:7">
      <c r="A2957" s="30" t="s">
        <v>6237</v>
      </c>
      <c r="B2957" s="31" t="s">
        <v>6238</v>
      </c>
      <c r="C2957" s="32" t="s">
        <v>351</v>
      </c>
      <c r="D2957" s="33">
        <v>46.54</v>
      </c>
      <c r="E2957" s="33">
        <v>3.86</v>
      </c>
      <c r="F2957" s="33">
        <v>50.4</v>
      </c>
      <c r="G2957" s="6">
        <v>15</v>
      </c>
    </row>
    <row r="2958" spans="1:7">
      <c r="A2958" s="30" t="s">
        <v>6239</v>
      </c>
      <c r="B2958" s="31" t="s">
        <v>6240</v>
      </c>
      <c r="C2958" s="32" t="s">
        <v>351</v>
      </c>
      <c r="D2958" s="33">
        <v>71.48</v>
      </c>
      <c r="E2958" s="33">
        <v>50.25</v>
      </c>
      <c r="F2958" s="33">
        <v>121.73</v>
      </c>
      <c r="G2958" s="6">
        <v>15</v>
      </c>
    </row>
    <row r="2959" spans="1:7">
      <c r="A2959" s="30" t="s">
        <v>6241</v>
      </c>
      <c r="B2959" s="31" t="s">
        <v>6242</v>
      </c>
      <c r="C2959" s="32" t="s">
        <v>351</v>
      </c>
      <c r="D2959" s="33">
        <v>147.02000000000001</v>
      </c>
      <c r="E2959" s="33">
        <v>27.92</v>
      </c>
      <c r="F2959" s="33">
        <v>174.94</v>
      </c>
      <c r="G2959" s="6">
        <v>15</v>
      </c>
    </row>
    <row r="2960" spans="1:7">
      <c r="A2960" s="30" t="s">
        <v>6243</v>
      </c>
      <c r="B2960" s="31" t="s">
        <v>6244</v>
      </c>
      <c r="C2960" s="32" t="s">
        <v>351</v>
      </c>
      <c r="D2960" s="33">
        <v>168.37</v>
      </c>
      <c r="E2960" s="33">
        <v>27.92</v>
      </c>
      <c r="F2960" s="33">
        <v>196.29</v>
      </c>
      <c r="G2960" s="6">
        <v>15</v>
      </c>
    </row>
    <row r="2961" spans="1:7">
      <c r="A2961" s="30" t="s">
        <v>6245</v>
      </c>
      <c r="B2961" s="31" t="s">
        <v>6246</v>
      </c>
      <c r="C2961" s="32" t="s">
        <v>351</v>
      </c>
      <c r="D2961" s="33">
        <v>38.5</v>
      </c>
      <c r="E2961" s="33">
        <v>6.81</v>
      </c>
      <c r="F2961" s="33">
        <v>45.31</v>
      </c>
      <c r="G2961" s="6">
        <v>15</v>
      </c>
    </row>
    <row r="2962" spans="1:7">
      <c r="A2962" s="30" t="s">
        <v>6247</v>
      </c>
      <c r="B2962" s="31" t="s">
        <v>6248</v>
      </c>
      <c r="C2962" s="32" t="s">
        <v>351</v>
      </c>
      <c r="D2962" s="33">
        <v>8.89</v>
      </c>
      <c r="E2962" s="33">
        <v>22.33</v>
      </c>
      <c r="F2962" s="33">
        <v>31.22</v>
      </c>
      <c r="G2962" s="6">
        <v>15</v>
      </c>
    </row>
    <row r="2963" spans="1:7">
      <c r="A2963" s="30" t="s">
        <v>6249</v>
      </c>
      <c r="B2963" s="31" t="s">
        <v>6250</v>
      </c>
      <c r="C2963" s="32" t="s">
        <v>351</v>
      </c>
      <c r="D2963" s="33">
        <v>14.46</v>
      </c>
      <c r="E2963" s="33">
        <v>22.33</v>
      </c>
      <c r="F2963" s="33">
        <v>36.79</v>
      </c>
      <c r="G2963" s="6">
        <v>15</v>
      </c>
    </row>
    <row r="2964" spans="1:7">
      <c r="A2964" s="30" t="s">
        <v>6251</v>
      </c>
      <c r="B2964" s="31" t="s">
        <v>6252</v>
      </c>
      <c r="C2964" s="32" t="s">
        <v>351</v>
      </c>
      <c r="D2964" s="33">
        <v>37.85</v>
      </c>
      <c r="E2964" s="33">
        <v>3.41</v>
      </c>
      <c r="F2964" s="33">
        <v>41.26</v>
      </c>
      <c r="G2964" s="6">
        <v>15</v>
      </c>
    </row>
    <row r="2965" spans="1:7">
      <c r="A2965" s="30" t="s">
        <v>6253</v>
      </c>
      <c r="B2965" s="31" t="s">
        <v>6254</v>
      </c>
      <c r="C2965" s="32" t="s">
        <v>351</v>
      </c>
      <c r="D2965" s="33">
        <v>8.9700000000000006</v>
      </c>
      <c r="E2965" s="33">
        <v>9.49</v>
      </c>
      <c r="F2965" s="33">
        <v>18.46</v>
      </c>
      <c r="G2965" s="6">
        <v>15</v>
      </c>
    </row>
    <row r="2966" spans="1:7">
      <c r="A2966" s="30" t="s">
        <v>6255</v>
      </c>
      <c r="B2966" s="31" t="s">
        <v>6256</v>
      </c>
      <c r="C2966" s="32" t="s">
        <v>351</v>
      </c>
      <c r="D2966" s="33">
        <v>382.08</v>
      </c>
      <c r="E2966" s="33">
        <v>39.270000000000003</v>
      </c>
      <c r="F2966" s="33">
        <v>421.35</v>
      </c>
      <c r="G2966" s="6">
        <v>15</v>
      </c>
    </row>
    <row r="2967" spans="1:7">
      <c r="A2967" s="30" t="s">
        <v>6257</v>
      </c>
      <c r="B2967" s="31" t="s">
        <v>6258</v>
      </c>
      <c r="C2967" s="32" t="s">
        <v>351</v>
      </c>
      <c r="D2967" s="33">
        <v>7.17</v>
      </c>
      <c r="E2967" s="33">
        <v>2.27</v>
      </c>
      <c r="F2967" s="33">
        <v>9.44</v>
      </c>
      <c r="G2967" s="6">
        <v>15</v>
      </c>
    </row>
    <row r="2968" spans="1:7">
      <c r="A2968" s="30" t="s">
        <v>6259</v>
      </c>
      <c r="B2968" s="31" t="s">
        <v>6260</v>
      </c>
      <c r="C2968" s="32" t="s">
        <v>351</v>
      </c>
      <c r="D2968" s="33">
        <v>61.09</v>
      </c>
      <c r="E2968" s="33">
        <v>2.27</v>
      </c>
      <c r="F2968" s="33">
        <v>63.36</v>
      </c>
      <c r="G2968" s="6">
        <v>15</v>
      </c>
    </row>
    <row r="2969" spans="1:7">
      <c r="A2969" s="30" t="s">
        <v>6261</v>
      </c>
      <c r="B2969" s="31" t="s">
        <v>6262</v>
      </c>
      <c r="C2969" s="32" t="s">
        <v>351</v>
      </c>
      <c r="D2969" s="33">
        <v>76.540000000000006</v>
      </c>
      <c r="E2969" s="33">
        <v>11.16</v>
      </c>
      <c r="F2969" s="33">
        <v>87.7</v>
      </c>
      <c r="G2969" s="6">
        <v>15</v>
      </c>
    </row>
    <row r="2970" spans="1:7">
      <c r="A2970" s="30" t="s">
        <v>6263</v>
      </c>
      <c r="B2970" s="31" t="s">
        <v>6264</v>
      </c>
      <c r="C2970" s="32" t="s">
        <v>351</v>
      </c>
      <c r="D2970" s="33">
        <v>29.63</v>
      </c>
      <c r="E2970" s="33">
        <v>11.16</v>
      </c>
      <c r="F2970" s="33">
        <v>40.79</v>
      </c>
      <c r="G2970" s="6">
        <v>15</v>
      </c>
    </row>
    <row r="2971" spans="1:7">
      <c r="A2971" s="30" t="s">
        <v>6265</v>
      </c>
      <c r="B2971" s="31" t="s">
        <v>6266</v>
      </c>
      <c r="C2971" s="32"/>
      <c r="D2971" s="33"/>
      <c r="E2971" s="33"/>
      <c r="F2971" s="33"/>
    </row>
    <row r="2972" spans="1:7">
      <c r="A2972" s="30" t="s">
        <v>6267</v>
      </c>
      <c r="B2972" s="31" t="s">
        <v>6268</v>
      </c>
      <c r="C2972" s="32"/>
      <c r="D2972" s="33"/>
      <c r="E2972" s="33"/>
      <c r="F2972" s="33"/>
    </row>
    <row r="2973" spans="1:7" ht="30">
      <c r="A2973" s="30" t="s">
        <v>6269</v>
      </c>
      <c r="B2973" s="31" t="s">
        <v>6270</v>
      </c>
      <c r="C2973" s="32" t="s">
        <v>351</v>
      </c>
      <c r="D2973" s="33">
        <v>851.26</v>
      </c>
      <c r="E2973" s="33">
        <v>686.98</v>
      </c>
      <c r="F2973" s="33">
        <v>1538.24</v>
      </c>
      <c r="G2973" s="6">
        <v>15</v>
      </c>
    </row>
    <row r="2974" spans="1:7" ht="30">
      <c r="A2974" s="30" t="s">
        <v>6271</v>
      </c>
      <c r="B2974" s="31" t="s">
        <v>6272</v>
      </c>
      <c r="C2974" s="32" t="s">
        <v>351</v>
      </c>
      <c r="D2974" s="33">
        <v>885.56</v>
      </c>
      <c r="E2974" s="33">
        <v>686.98</v>
      </c>
      <c r="F2974" s="33">
        <v>1572.54</v>
      </c>
      <c r="G2974" s="6">
        <v>15</v>
      </c>
    </row>
    <row r="2975" spans="1:7" ht="30">
      <c r="A2975" s="30" t="s">
        <v>6273</v>
      </c>
      <c r="B2975" s="31" t="s">
        <v>6274</v>
      </c>
      <c r="C2975" s="32" t="s">
        <v>351</v>
      </c>
      <c r="D2975" s="33">
        <v>2528.9899999999998</v>
      </c>
      <c r="E2975" s="33">
        <v>1211.45</v>
      </c>
      <c r="F2975" s="33">
        <v>3740.44</v>
      </c>
      <c r="G2975" s="6">
        <v>15</v>
      </c>
    </row>
    <row r="2976" spans="1:7" ht="30">
      <c r="A2976" s="30" t="s">
        <v>6275</v>
      </c>
      <c r="B2976" s="31" t="s">
        <v>6276</v>
      </c>
      <c r="C2976" s="32" t="s">
        <v>351</v>
      </c>
      <c r="D2976" s="33">
        <v>2652.59</v>
      </c>
      <c r="E2976" s="33">
        <v>1211.45</v>
      </c>
      <c r="F2976" s="33">
        <v>3864.04</v>
      </c>
      <c r="G2976" s="6">
        <v>15</v>
      </c>
    </row>
    <row r="2977" spans="1:7" ht="30">
      <c r="A2977" s="30" t="s">
        <v>6277</v>
      </c>
      <c r="B2977" s="31" t="s">
        <v>6278</v>
      </c>
      <c r="C2977" s="32" t="s">
        <v>351</v>
      </c>
      <c r="D2977" s="33">
        <v>2955.54</v>
      </c>
      <c r="E2977" s="33">
        <v>1211.45</v>
      </c>
      <c r="F2977" s="33">
        <v>4166.99</v>
      </c>
      <c r="G2977" s="6">
        <v>15</v>
      </c>
    </row>
    <row r="2978" spans="1:7" ht="30">
      <c r="A2978" s="30" t="s">
        <v>6279</v>
      </c>
      <c r="B2978" s="31" t="s">
        <v>6280</v>
      </c>
      <c r="C2978" s="32" t="s">
        <v>351</v>
      </c>
      <c r="D2978" s="33">
        <v>3297.83</v>
      </c>
      <c r="E2978" s="33">
        <v>1211.45</v>
      </c>
      <c r="F2978" s="33">
        <v>4509.28</v>
      </c>
      <c r="G2978" s="6">
        <v>15</v>
      </c>
    </row>
    <row r="2979" spans="1:7">
      <c r="A2979" s="30" t="s">
        <v>6281</v>
      </c>
      <c r="B2979" s="31" t="s">
        <v>6282</v>
      </c>
      <c r="C2979" s="32"/>
      <c r="D2979" s="33"/>
      <c r="E2979" s="33"/>
      <c r="F2979" s="33"/>
    </row>
    <row r="2980" spans="1:7">
      <c r="A2980" s="30" t="s">
        <v>6283</v>
      </c>
      <c r="B2980" s="31" t="s">
        <v>6284</v>
      </c>
      <c r="C2980" s="32" t="s">
        <v>351</v>
      </c>
      <c r="D2980" s="33">
        <v>2443.84</v>
      </c>
      <c r="E2980" s="33">
        <v>875.72</v>
      </c>
      <c r="F2980" s="33">
        <v>3319.56</v>
      </c>
      <c r="G2980" s="6">
        <v>15</v>
      </c>
    </row>
    <row r="2981" spans="1:7">
      <c r="A2981" s="30" t="s">
        <v>6285</v>
      </c>
      <c r="B2981" s="31" t="s">
        <v>6286</v>
      </c>
      <c r="C2981" s="32" t="s">
        <v>351</v>
      </c>
      <c r="D2981" s="33">
        <v>5759.52</v>
      </c>
      <c r="E2981" s="33">
        <v>1870.68</v>
      </c>
      <c r="F2981" s="33">
        <v>7630.2</v>
      </c>
      <c r="G2981" s="6">
        <v>15</v>
      </c>
    </row>
    <row r="2982" spans="1:7">
      <c r="A2982" s="30" t="s">
        <v>6287</v>
      </c>
      <c r="B2982" s="31" t="s">
        <v>6288</v>
      </c>
      <c r="C2982" s="32" t="s">
        <v>351</v>
      </c>
      <c r="D2982" s="33">
        <v>9549.5400000000009</v>
      </c>
      <c r="E2982" s="33">
        <v>2465.84</v>
      </c>
      <c r="F2982" s="33">
        <v>12015.38</v>
      </c>
      <c r="G2982" s="6">
        <v>15</v>
      </c>
    </row>
    <row r="2983" spans="1:7">
      <c r="A2983" s="30" t="s">
        <v>6289</v>
      </c>
      <c r="B2983" s="31" t="s">
        <v>6290</v>
      </c>
      <c r="C2983" s="32" t="s">
        <v>351</v>
      </c>
      <c r="D2983" s="33">
        <v>13321.04</v>
      </c>
      <c r="E2983" s="33">
        <v>2989.58</v>
      </c>
      <c r="F2983" s="33">
        <v>16310.62</v>
      </c>
      <c r="G2983" s="6">
        <v>15</v>
      </c>
    </row>
    <row r="2984" spans="1:7">
      <c r="A2984" s="30" t="s">
        <v>6291</v>
      </c>
      <c r="B2984" s="31" t="s">
        <v>6292</v>
      </c>
      <c r="C2984" s="32" t="s">
        <v>351</v>
      </c>
      <c r="D2984" s="33">
        <v>589.57000000000005</v>
      </c>
      <c r="E2984" s="33">
        <v>595.04999999999995</v>
      </c>
      <c r="F2984" s="33">
        <v>1184.6199999999999</v>
      </c>
      <c r="G2984" s="6">
        <v>15</v>
      </c>
    </row>
    <row r="2985" spans="1:7">
      <c r="A2985" s="30" t="s">
        <v>6293</v>
      </c>
      <c r="B2985" s="31" t="s">
        <v>6294</v>
      </c>
      <c r="C2985" s="32"/>
      <c r="D2985" s="33"/>
      <c r="E2985" s="33"/>
      <c r="F2985" s="33"/>
    </row>
    <row r="2986" spans="1:7">
      <c r="A2986" s="30" t="s">
        <v>6295</v>
      </c>
      <c r="B2986" s="31" t="s">
        <v>6296</v>
      </c>
      <c r="C2986" s="32" t="s">
        <v>351</v>
      </c>
      <c r="D2986" s="33">
        <v>1821.89</v>
      </c>
      <c r="E2986" s="33">
        <v>41.87</v>
      </c>
      <c r="F2986" s="33">
        <v>1863.76</v>
      </c>
      <c r="G2986" s="6">
        <v>15</v>
      </c>
    </row>
    <row r="2987" spans="1:7">
      <c r="A2987" s="30" t="s">
        <v>6297</v>
      </c>
      <c r="B2987" s="31" t="s">
        <v>6298</v>
      </c>
      <c r="C2987" s="32" t="s">
        <v>351</v>
      </c>
      <c r="D2987" s="33">
        <v>3215.72</v>
      </c>
      <c r="E2987" s="33">
        <v>41.87</v>
      </c>
      <c r="F2987" s="33">
        <v>3257.59</v>
      </c>
      <c r="G2987" s="6">
        <v>15</v>
      </c>
    </row>
    <row r="2988" spans="1:7">
      <c r="A2988" s="30" t="s">
        <v>6299</v>
      </c>
      <c r="B2988" s="31" t="s">
        <v>6300</v>
      </c>
      <c r="C2988" s="32" t="s">
        <v>351</v>
      </c>
      <c r="D2988" s="33">
        <v>606.80999999999995</v>
      </c>
      <c r="E2988" s="33">
        <v>66.989999999999995</v>
      </c>
      <c r="F2988" s="33">
        <v>673.8</v>
      </c>
      <c r="G2988" s="6">
        <v>15</v>
      </c>
    </row>
    <row r="2989" spans="1:7">
      <c r="A2989" s="30" t="s">
        <v>6301</v>
      </c>
      <c r="B2989" s="31" t="s">
        <v>6302</v>
      </c>
      <c r="C2989" s="32" t="s">
        <v>351</v>
      </c>
      <c r="D2989" s="33">
        <v>1012.98</v>
      </c>
      <c r="E2989" s="33">
        <v>66.989999999999995</v>
      </c>
      <c r="F2989" s="33">
        <v>1079.97</v>
      </c>
      <c r="G2989" s="6">
        <v>15</v>
      </c>
    </row>
    <row r="2990" spans="1:7">
      <c r="A2990" s="30" t="s">
        <v>6303</v>
      </c>
      <c r="B2990" s="31" t="s">
        <v>6304</v>
      </c>
      <c r="C2990" s="32" t="s">
        <v>351</v>
      </c>
      <c r="D2990" s="33">
        <v>2581.21</v>
      </c>
      <c r="E2990" s="33">
        <v>41.87</v>
      </c>
      <c r="F2990" s="33">
        <v>2623.08</v>
      </c>
      <c r="G2990" s="6">
        <v>15</v>
      </c>
    </row>
    <row r="2991" spans="1:7">
      <c r="A2991" s="30" t="s">
        <v>6305</v>
      </c>
      <c r="B2991" s="31" t="s">
        <v>6306</v>
      </c>
      <c r="C2991" s="32"/>
      <c r="D2991" s="33"/>
      <c r="E2991" s="33"/>
      <c r="F2991" s="33"/>
    </row>
    <row r="2992" spans="1:7">
      <c r="A2992" s="30" t="s">
        <v>6307</v>
      </c>
      <c r="B2992" s="31" t="s">
        <v>6308</v>
      </c>
      <c r="C2992" s="32" t="s">
        <v>351</v>
      </c>
      <c r="D2992" s="33">
        <v>1056.5</v>
      </c>
      <c r="E2992" s="33"/>
      <c r="F2992" s="33">
        <v>1056.5</v>
      </c>
      <c r="G2992" s="6">
        <v>15</v>
      </c>
    </row>
    <row r="2993" spans="1:7">
      <c r="A2993" s="30" t="s">
        <v>6309</v>
      </c>
      <c r="B2993" s="31" t="s">
        <v>6310</v>
      </c>
      <c r="C2993" s="32"/>
      <c r="D2993" s="33"/>
      <c r="E2993" s="33"/>
      <c r="F2993" s="33"/>
    </row>
    <row r="2994" spans="1:7" ht="30">
      <c r="A2994" s="30" t="s">
        <v>6311</v>
      </c>
      <c r="B2994" s="31" t="s">
        <v>6312</v>
      </c>
      <c r="C2994" s="32"/>
      <c r="D2994" s="33"/>
      <c r="E2994" s="33"/>
      <c r="F2994" s="33"/>
    </row>
    <row r="2995" spans="1:7" ht="30">
      <c r="A2995" s="30" t="s">
        <v>6313</v>
      </c>
      <c r="B2995" s="31" t="s">
        <v>6314</v>
      </c>
      <c r="C2995" s="32" t="s">
        <v>143</v>
      </c>
      <c r="D2995" s="33">
        <v>5.87</v>
      </c>
      <c r="E2995" s="33">
        <v>27.92</v>
      </c>
      <c r="F2995" s="33">
        <v>33.79</v>
      </c>
      <c r="G2995" s="6">
        <v>15</v>
      </c>
    </row>
    <row r="2996" spans="1:7" ht="30">
      <c r="A2996" s="30" t="s">
        <v>6315</v>
      </c>
      <c r="B2996" s="31" t="s">
        <v>6316</v>
      </c>
      <c r="C2996" s="32" t="s">
        <v>143</v>
      </c>
      <c r="D2996" s="33">
        <v>5.94</v>
      </c>
      <c r="E2996" s="33">
        <v>27.92</v>
      </c>
      <c r="F2996" s="33">
        <v>33.86</v>
      </c>
      <c r="G2996" s="6">
        <v>15</v>
      </c>
    </row>
    <row r="2997" spans="1:7" ht="30">
      <c r="A2997" s="30" t="s">
        <v>6317</v>
      </c>
      <c r="B2997" s="31" t="s">
        <v>6318</v>
      </c>
      <c r="C2997" s="32" t="s">
        <v>143</v>
      </c>
      <c r="D2997" s="33">
        <v>13.17</v>
      </c>
      <c r="E2997" s="33">
        <v>27.92</v>
      </c>
      <c r="F2997" s="33">
        <v>41.09</v>
      </c>
      <c r="G2997" s="6">
        <v>15</v>
      </c>
    </row>
    <row r="2998" spans="1:7" ht="30">
      <c r="A2998" s="30" t="s">
        <v>6319</v>
      </c>
      <c r="B2998" s="31" t="s">
        <v>6320</v>
      </c>
      <c r="C2998" s="32" t="s">
        <v>143</v>
      </c>
      <c r="D2998" s="33">
        <v>22.71</v>
      </c>
      <c r="E2998" s="33">
        <v>27.92</v>
      </c>
      <c r="F2998" s="33">
        <v>50.63</v>
      </c>
      <c r="G2998" s="6">
        <v>15</v>
      </c>
    </row>
    <row r="2999" spans="1:7" ht="30">
      <c r="A2999" s="30" t="s">
        <v>6321</v>
      </c>
      <c r="B2999" s="31" t="s">
        <v>6322</v>
      </c>
      <c r="C2999" s="32" t="s">
        <v>143</v>
      </c>
      <c r="D2999" s="33">
        <v>20.25</v>
      </c>
      <c r="E2999" s="33">
        <v>33.5</v>
      </c>
      <c r="F2999" s="33">
        <v>53.75</v>
      </c>
      <c r="G2999" s="6">
        <v>15</v>
      </c>
    </row>
    <row r="3000" spans="1:7" ht="30">
      <c r="A3000" s="30" t="s">
        <v>6323</v>
      </c>
      <c r="B3000" s="31" t="s">
        <v>6324</v>
      </c>
      <c r="C3000" s="32" t="s">
        <v>143</v>
      </c>
      <c r="D3000" s="33">
        <v>40.15</v>
      </c>
      <c r="E3000" s="33">
        <v>39.08</v>
      </c>
      <c r="F3000" s="33">
        <v>79.23</v>
      </c>
      <c r="G3000" s="6">
        <v>15</v>
      </c>
    </row>
    <row r="3001" spans="1:7" ht="30">
      <c r="A3001" s="30" t="s">
        <v>6325</v>
      </c>
      <c r="B3001" s="31" t="s">
        <v>6326</v>
      </c>
      <c r="C3001" s="32" t="s">
        <v>143</v>
      </c>
      <c r="D3001" s="33">
        <v>60.86</v>
      </c>
      <c r="E3001" s="33">
        <v>50.25</v>
      </c>
      <c r="F3001" s="33">
        <v>111.11</v>
      </c>
      <c r="G3001" s="6">
        <v>15</v>
      </c>
    </row>
    <row r="3002" spans="1:7" ht="30">
      <c r="A3002" s="30" t="s">
        <v>6327</v>
      </c>
      <c r="B3002" s="31" t="s">
        <v>6328</v>
      </c>
      <c r="C3002" s="32" t="s">
        <v>143</v>
      </c>
      <c r="D3002" s="33">
        <v>73.56</v>
      </c>
      <c r="E3002" s="33">
        <v>55.83</v>
      </c>
      <c r="F3002" s="33">
        <v>129.38999999999999</v>
      </c>
      <c r="G3002" s="6">
        <v>15</v>
      </c>
    </row>
    <row r="3003" spans="1:7" ht="30">
      <c r="A3003" s="30" t="s">
        <v>6329</v>
      </c>
      <c r="B3003" s="31" t="s">
        <v>6330</v>
      </c>
      <c r="C3003" s="32" t="s">
        <v>143</v>
      </c>
      <c r="D3003" s="33">
        <v>141.34</v>
      </c>
      <c r="E3003" s="33">
        <v>61.41</v>
      </c>
      <c r="F3003" s="33">
        <v>202.75</v>
      </c>
      <c r="G3003" s="6">
        <v>15</v>
      </c>
    </row>
    <row r="3004" spans="1:7">
      <c r="A3004" s="30" t="s">
        <v>6331</v>
      </c>
      <c r="B3004" s="31" t="s">
        <v>6332</v>
      </c>
      <c r="C3004" s="32"/>
      <c r="D3004" s="33"/>
      <c r="E3004" s="33"/>
      <c r="F3004" s="33"/>
    </row>
    <row r="3005" spans="1:7" ht="30">
      <c r="A3005" s="30" t="s">
        <v>6333</v>
      </c>
      <c r="B3005" s="31" t="s">
        <v>6334</v>
      </c>
      <c r="C3005" s="32" t="s">
        <v>143</v>
      </c>
      <c r="D3005" s="33">
        <v>11.87</v>
      </c>
      <c r="E3005" s="33">
        <v>27.92</v>
      </c>
      <c r="F3005" s="33">
        <v>39.79</v>
      </c>
      <c r="G3005" s="6">
        <v>15</v>
      </c>
    </row>
    <row r="3006" spans="1:7" ht="30">
      <c r="A3006" s="30" t="s">
        <v>6335</v>
      </c>
      <c r="B3006" s="31" t="s">
        <v>6336</v>
      </c>
      <c r="C3006" s="32" t="s">
        <v>143</v>
      </c>
      <c r="D3006" s="33">
        <v>15.64</v>
      </c>
      <c r="E3006" s="33">
        <v>33.5</v>
      </c>
      <c r="F3006" s="33">
        <v>49.14</v>
      </c>
      <c r="G3006" s="6">
        <v>15</v>
      </c>
    </row>
    <row r="3007" spans="1:7" ht="30">
      <c r="A3007" s="30" t="s">
        <v>6337</v>
      </c>
      <c r="B3007" s="31" t="s">
        <v>6338</v>
      </c>
      <c r="C3007" s="32" t="s">
        <v>143</v>
      </c>
      <c r="D3007" s="33">
        <v>28.57</v>
      </c>
      <c r="E3007" s="33">
        <v>50.25</v>
      </c>
      <c r="F3007" s="33">
        <v>78.819999999999993</v>
      </c>
      <c r="G3007" s="6">
        <v>15</v>
      </c>
    </row>
    <row r="3008" spans="1:7" ht="30">
      <c r="A3008" s="30" t="s">
        <v>6339</v>
      </c>
      <c r="B3008" s="31" t="s">
        <v>6340</v>
      </c>
      <c r="C3008" s="32" t="s">
        <v>143</v>
      </c>
      <c r="D3008" s="33">
        <v>23.65</v>
      </c>
      <c r="E3008" s="33">
        <v>61.41</v>
      </c>
      <c r="F3008" s="33">
        <v>85.06</v>
      </c>
      <c r="G3008" s="6">
        <v>15</v>
      </c>
    </row>
    <row r="3009" spans="1:7" ht="30">
      <c r="A3009" s="30" t="s">
        <v>6341</v>
      </c>
      <c r="B3009" s="31" t="s">
        <v>6342</v>
      </c>
      <c r="C3009" s="32"/>
      <c r="D3009" s="33"/>
      <c r="E3009" s="33"/>
      <c r="F3009" s="33"/>
    </row>
    <row r="3010" spans="1:7" ht="30">
      <c r="A3010" s="30" t="s">
        <v>6343</v>
      </c>
      <c r="B3010" s="31" t="s">
        <v>6344</v>
      </c>
      <c r="C3010" s="32" t="s">
        <v>143</v>
      </c>
      <c r="D3010" s="33">
        <v>21.96</v>
      </c>
      <c r="E3010" s="33">
        <v>33.5</v>
      </c>
      <c r="F3010" s="33">
        <v>55.46</v>
      </c>
      <c r="G3010" s="6">
        <v>15</v>
      </c>
    </row>
    <row r="3011" spans="1:7" ht="30">
      <c r="A3011" s="30" t="s">
        <v>6345</v>
      </c>
      <c r="B3011" s="31" t="s">
        <v>6346</v>
      </c>
      <c r="C3011" s="32" t="s">
        <v>143</v>
      </c>
      <c r="D3011" s="33">
        <v>42.12</v>
      </c>
      <c r="E3011" s="33">
        <v>50.25</v>
      </c>
      <c r="F3011" s="33">
        <v>92.37</v>
      </c>
      <c r="G3011" s="6">
        <v>15</v>
      </c>
    </row>
    <row r="3012" spans="1:7" ht="30">
      <c r="A3012" s="30" t="s">
        <v>6347</v>
      </c>
      <c r="B3012" s="31" t="s">
        <v>6348</v>
      </c>
      <c r="C3012" s="32" t="s">
        <v>143</v>
      </c>
      <c r="D3012" s="33">
        <v>56.09</v>
      </c>
      <c r="E3012" s="33">
        <v>61.41</v>
      </c>
      <c r="F3012" s="33">
        <v>117.5</v>
      </c>
      <c r="G3012" s="6">
        <v>15</v>
      </c>
    </row>
    <row r="3013" spans="1:7" ht="30">
      <c r="A3013" s="30" t="s">
        <v>6349</v>
      </c>
      <c r="B3013" s="31" t="s">
        <v>6350</v>
      </c>
      <c r="C3013" s="32" t="s">
        <v>143</v>
      </c>
      <c r="D3013" s="33">
        <v>106.24</v>
      </c>
      <c r="E3013" s="33">
        <v>61.41</v>
      </c>
      <c r="F3013" s="33">
        <v>167.65</v>
      </c>
      <c r="G3013" s="6">
        <v>15</v>
      </c>
    </row>
    <row r="3014" spans="1:7" ht="30">
      <c r="A3014" s="30" t="s">
        <v>6351</v>
      </c>
      <c r="B3014" s="31" t="s">
        <v>6352</v>
      </c>
      <c r="C3014" s="32" t="s">
        <v>143</v>
      </c>
      <c r="D3014" s="33">
        <v>18.989999999999998</v>
      </c>
      <c r="E3014" s="33">
        <v>27.92</v>
      </c>
      <c r="F3014" s="33">
        <v>46.91</v>
      </c>
      <c r="G3014" s="6">
        <v>15</v>
      </c>
    </row>
    <row r="3015" spans="1:7" ht="30">
      <c r="A3015" s="30" t="s">
        <v>6353</v>
      </c>
      <c r="B3015" s="31" t="s">
        <v>6354</v>
      </c>
      <c r="C3015" s="32"/>
      <c r="D3015" s="33"/>
      <c r="E3015" s="33"/>
      <c r="F3015" s="33"/>
    </row>
    <row r="3016" spans="1:7" ht="30">
      <c r="A3016" s="30" t="s">
        <v>6355</v>
      </c>
      <c r="B3016" s="31" t="s">
        <v>6356</v>
      </c>
      <c r="C3016" s="32" t="s">
        <v>143</v>
      </c>
      <c r="D3016" s="33">
        <v>27.5</v>
      </c>
      <c r="E3016" s="33">
        <v>19.64</v>
      </c>
      <c r="F3016" s="33">
        <v>47.14</v>
      </c>
      <c r="G3016" s="6">
        <v>15</v>
      </c>
    </row>
    <row r="3017" spans="1:7" ht="30">
      <c r="A3017" s="30" t="s">
        <v>6357</v>
      </c>
      <c r="B3017" s="31" t="s">
        <v>6358</v>
      </c>
      <c r="C3017" s="32" t="s">
        <v>143</v>
      </c>
      <c r="D3017" s="33">
        <v>49.93</v>
      </c>
      <c r="E3017" s="33">
        <v>19.64</v>
      </c>
      <c r="F3017" s="33">
        <v>69.569999999999993</v>
      </c>
      <c r="G3017" s="6">
        <v>15</v>
      </c>
    </row>
    <row r="3018" spans="1:7" ht="30">
      <c r="A3018" s="30" t="s">
        <v>6359</v>
      </c>
      <c r="B3018" s="31" t="s">
        <v>6360</v>
      </c>
      <c r="C3018" s="32" t="s">
        <v>143</v>
      </c>
      <c r="D3018" s="33">
        <v>92.16</v>
      </c>
      <c r="E3018" s="33">
        <v>19.64</v>
      </c>
      <c r="F3018" s="33">
        <v>111.8</v>
      </c>
      <c r="G3018" s="6">
        <v>15</v>
      </c>
    </row>
    <row r="3019" spans="1:7" ht="30">
      <c r="A3019" s="30" t="s">
        <v>6361</v>
      </c>
      <c r="B3019" s="31" t="s">
        <v>6362</v>
      </c>
      <c r="C3019" s="32" t="s">
        <v>143</v>
      </c>
      <c r="D3019" s="33">
        <v>70.150000000000006</v>
      </c>
      <c r="E3019" s="33">
        <v>19.64</v>
      </c>
      <c r="F3019" s="33">
        <v>89.79</v>
      </c>
      <c r="G3019" s="6">
        <v>15</v>
      </c>
    </row>
    <row r="3020" spans="1:7" ht="30">
      <c r="A3020" s="30" t="s">
        <v>6363</v>
      </c>
      <c r="B3020" s="31" t="s">
        <v>6364</v>
      </c>
      <c r="C3020" s="32" t="s">
        <v>143</v>
      </c>
      <c r="D3020" s="33">
        <v>140.91</v>
      </c>
      <c r="E3020" s="33">
        <v>19.64</v>
      </c>
      <c r="F3020" s="33">
        <v>160.55000000000001</v>
      </c>
      <c r="G3020" s="6">
        <v>15</v>
      </c>
    </row>
    <row r="3021" spans="1:7" ht="30">
      <c r="A3021" s="30" t="s">
        <v>6365</v>
      </c>
      <c r="B3021" s="31" t="s">
        <v>6366</v>
      </c>
      <c r="C3021" s="32" t="s">
        <v>143</v>
      </c>
      <c r="D3021" s="33">
        <v>181.7</v>
      </c>
      <c r="E3021" s="33">
        <v>39.270000000000003</v>
      </c>
      <c r="F3021" s="33">
        <v>220.97</v>
      </c>
      <c r="G3021" s="6">
        <v>15</v>
      </c>
    </row>
    <row r="3022" spans="1:7" ht="30">
      <c r="A3022" s="30" t="s">
        <v>6367</v>
      </c>
      <c r="B3022" s="31" t="s">
        <v>6368</v>
      </c>
      <c r="C3022" s="32" t="s">
        <v>143</v>
      </c>
      <c r="D3022" s="33">
        <v>340.61</v>
      </c>
      <c r="E3022" s="33">
        <v>39.270000000000003</v>
      </c>
      <c r="F3022" s="33">
        <v>379.88</v>
      </c>
      <c r="G3022" s="6">
        <v>15</v>
      </c>
    </row>
    <row r="3023" spans="1:7" ht="30">
      <c r="A3023" s="30" t="s">
        <v>6369</v>
      </c>
      <c r="B3023" s="31" t="s">
        <v>6370</v>
      </c>
      <c r="C3023" s="32" t="s">
        <v>143</v>
      </c>
      <c r="D3023" s="33">
        <v>499.85</v>
      </c>
      <c r="E3023" s="33">
        <v>39.270000000000003</v>
      </c>
      <c r="F3023" s="33">
        <v>539.12</v>
      </c>
      <c r="G3023" s="6">
        <v>15</v>
      </c>
    </row>
    <row r="3024" spans="1:7">
      <c r="A3024" s="30" t="s">
        <v>6371</v>
      </c>
      <c r="B3024" s="31" t="s">
        <v>6372</v>
      </c>
      <c r="C3024" s="32"/>
      <c r="D3024" s="33"/>
      <c r="E3024" s="33"/>
      <c r="F3024" s="33"/>
    </row>
    <row r="3025" spans="1:7" ht="30">
      <c r="A3025" s="30" t="s">
        <v>6373</v>
      </c>
      <c r="B3025" s="31" t="s">
        <v>6374</v>
      </c>
      <c r="C3025" s="32" t="s">
        <v>143</v>
      </c>
      <c r="D3025" s="33">
        <v>25.49</v>
      </c>
      <c r="E3025" s="33">
        <v>19.64</v>
      </c>
      <c r="F3025" s="33">
        <v>45.13</v>
      </c>
      <c r="G3025" s="6">
        <v>15</v>
      </c>
    </row>
    <row r="3026" spans="1:7" ht="30">
      <c r="A3026" s="30" t="s">
        <v>6375</v>
      </c>
      <c r="B3026" s="31" t="s">
        <v>6376</v>
      </c>
      <c r="C3026" s="32" t="s">
        <v>143</v>
      </c>
      <c r="D3026" s="33">
        <v>48.85</v>
      </c>
      <c r="E3026" s="33">
        <v>19.64</v>
      </c>
      <c r="F3026" s="33">
        <v>68.489999999999995</v>
      </c>
      <c r="G3026" s="6">
        <v>15</v>
      </c>
    </row>
    <row r="3027" spans="1:7" ht="30">
      <c r="A3027" s="30" t="s">
        <v>6377</v>
      </c>
      <c r="B3027" s="31" t="s">
        <v>6378</v>
      </c>
      <c r="C3027" s="32" t="s">
        <v>143</v>
      </c>
      <c r="D3027" s="33">
        <v>79.569999999999993</v>
      </c>
      <c r="E3027" s="33">
        <v>39.270000000000003</v>
      </c>
      <c r="F3027" s="33">
        <v>118.84</v>
      </c>
      <c r="G3027" s="6">
        <v>15</v>
      </c>
    </row>
    <row r="3028" spans="1:7" ht="30">
      <c r="A3028" s="30" t="s">
        <v>6379</v>
      </c>
      <c r="B3028" s="31" t="s">
        <v>6380</v>
      </c>
      <c r="C3028" s="32" t="s">
        <v>143</v>
      </c>
      <c r="D3028" s="33">
        <v>128.85</v>
      </c>
      <c r="E3028" s="33">
        <v>39.270000000000003</v>
      </c>
      <c r="F3028" s="33">
        <v>168.12</v>
      </c>
      <c r="G3028" s="6">
        <v>15</v>
      </c>
    </row>
    <row r="3029" spans="1:7" ht="30">
      <c r="A3029" s="30" t="s">
        <v>6381</v>
      </c>
      <c r="B3029" s="31" t="s">
        <v>6382</v>
      </c>
      <c r="C3029" s="32" t="s">
        <v>143</v>
      </c>
      <c r="D3029" s="33">
        <v>221.03</v>
      </c>
      <c r="E3029" s="33">
        <v>39.270000000000003</v>
      </c>
      <c r="F3029" s="33">
        <v>260.3</v>
      </c>
      <c r="G3029" s="6">
        <v>15</v>
      </c>
    </row>
    <row r="3030" spans="1:7" ht="30">
      <c r="A3030" s="30" t="s">
        <v>6383</v>
      </c>
      <c r="B3030" s="31" t="s">
        <v>6384</v>
      </c>
      <c r="C3030" s="32" t="s">
        <v>143</v>
      </c>
      <c r="D3030" s="33">
        <v>391.2</v>
      </c>
      <c r="E3030" s="33">
        <v>39.270000000000003</v>
      </c>
      <c r="F3030" s="33">
        <v>430.47</v>
      </c>
      <c r="G3030" s="6">
        <v>15</v>
      </c>
    </row>
    <row r="3031" spans="1:7">
      <c r="A3031" s="30" t="s">
        <v>6385</v>
      </c>
      <c r="B3031" s="31" t="s">
        <v>6386</v>
      </c>
      <c r="C3031" s="32"/>
      <c r="D3031" s="33"/>
      <c r="E3031" s="33"/>
      <c r="F3031" s="33"/>
    </row>
    <row r="3032" spans="1:7">
      <c r="A3032" s="30" t="s">
        <v>6387</v>
      </c>
      <c r="B3032" s="31" t="s">
        <v>6388</v>
      </c>
      <c r="C3032" s="32" t="s">
        <v>143</v>
      </c>
      <c r="D3032" s="33">
        <v>33.78</v>
      </c>
      <c r="E3032" s="33">
        <v>55.83</v>
      </c>
      <c r="F3032" s="33">
        <v>89.61</v>
      </c>
      <c r="G3032" s="6">
        <v>15</v>
      </c>
    </row>
    <row r="3033" spans="1:7">
      <c r="A3033" s="30" t="s">
        <v>6389</v>
      </c>
      <c r="B3033" s="31" t="s">
        <v>6390</v>
      </c>
      <c r="C3033" s="32" t="s">
        <v>143</v>
      </c>
      <c r="D3033" s="33">
        <v>41.1</v>
      </c>
      <c r="E3033" s="33">
        <v>61.41</v>
      </c>
      <c r="F3033" s="33">
        <v>102.51</v>
      </c>
      <c r="G3033" s="6">
        <v>15</v>
      </c>
    </row>
    <row r="3034" spans="1:7">
      <c r="A3034" s="30" t="s">
        <v>6391</v>
      </c>
      <c r="B3034" s="31" t="s">
        <v>6392</v>
      </c>
      <c r="C3034" s="32" t="s">
        <v>143</v>
      </c>
      <c r="D3034" s="33">
        <v>54.71</v>
      </c>
      <c r="E3034" s="33">
        <v>72.58</v>
      </c>
      <c r="F3034" s="33">
        <v>127.29</v>
      </c>
      <c r="G3034" s="6">
        <v>15</v>
      </c>
    </row>
    <row r="3035" spans="1:7">
      <c r="A3035" s="30" t="s">
        <v>6393</v>
      </c>
      <c r="B3035" s="31" t="s">
        <v>6394</v>
      </c>
      <c r="C3035" s="32" t="s">
        <v>143</v>
      </c>
      <c r="D3035" s="33">
        <v>71.010000000000005</v>
      </c>
      <c r="E3035" s="33">
        <v>78.16</v>
      </c>
      <c r="F3035" s="33">
        <v>149.16999999999999</v>
      </c>
      <c r="G3035" s="6">
        <v>15</v>
      </c>
    </row>
    <row r="3036" spans="1:7">
      <c r="A3036" s="30" t="s">
        <v>6395</v>
      </c>
      <c r="B3036" s="31" t="s">
        <v>6396</v>
      </c>
      <c r="C3036" s="32" t="s">
        <v>143</v>
      </c>
      <c r="D3036" s="33">
        <v>82.97</v>
      </c>
      <c r="E3036" s="33">
        <v>89.33</v>
      </c>
      <c r="F3036" s="33">
        <v>172.3</v>
      </c>
      <c r="G3036" s="6">
        <v>15</v>
      </c>
    </row>
    <row r="3037" spans="1:7">
      <c r="A3037" s="30" t="s">
        <v>6397</v>
      </c>
      <c r="B3037" s="31" t="s">
        <v>6398</v>
      </c>
      <c r="C3037" s="32" t="s">
        <v>143</v>
      </c>
      <c r="D3037" s="33">
        <v>107.12</v>
      </c>
      <c r="E3037" s="33">
        <v>100.5</v>
      </c>
      <c r="F3037" s="33">
        <v>207.62</v>
      </c>
      <c r="G3037" s="6">
        <v>15</v>
      </c>
    </row>
    <row r="3038" spans="1:7">
      <c r="A3038" s="30" t="s">
        <v>6399</v>
      </c>
      <c r="B3038" s="31" t="s">
        <v>6400</v>
      </c>
      <c r="C3038" s="32" t="s">
        <v>143</v>
      </c>
      <c r="D3038" s="33">
        <v>136.53</v>
      </c>
      <c r="E3038" s="33">
        <v>111.66</v>
      </c>
      <c r="F3038" s="33">
        <v>248.19</v>
      </c>
      <c r="G3038" s="6">
        <v>15</v>
      </c>
    </row>
    <row r="3039" spans="1:7">
      <c r="A3039" s="30" t="s">
        <v>6401</v>
      </c>
      <c r="B3039" s="31" t="s">
        <v>6402</v>
      </c>
      <c r="C3039" s="32" t="s">
        <v>143</v>
      </c>
      <c r="D3039" s="33">
        <v>157.83000000000001</v>
      </c>
      <c r="E3039" s="33">
        <v>125.62</v>
      </c>
      <c r="F3039" s="33">
        <v>283.45</v>
      </c>
      <c r="G3039" s="6">
        <v>15</v>
      </c>
    </row>
    <row r="3040" spans="1:7">
      <c r="A3040" s="30" t="s">
        <v>6403</v>
      </c>
      <c r="B3040" s="31" t="s">
        <v>6404</v>
      </c>
      <c r="C3040" s="32" t="s">
        <v>143</v>
      </c>
      <c r="D3040" s="33">
        <v>224.47</v>
      </c>
      <c r="E3040" s="33">
        <v>139.58000000000001</v>
      </c>
      <c r="F3040" s="33">
        <v>364.05</v>
      </c>
      <c r="G3040" s="6">
        <v>15</v>
      </c>
    </row>
    <row r="3041" spans="1:7">
      <c r="A3041" s="30" t="s">
        <v>6405</v>
      </c>
      <c r="B3041" s="31" t="s">
        <v>6406</v>
      </c>
      <c r="C3041" s="32" t="s">
        <v>143</v>
      </c>
      <c r="D3041" s="33">
        <v>380.01</v>
      </c>
      <c r="E3041" s="33">
        <v>153.53</v>
      </c>
      <c r="F3041" s="33">
        <v>533.54</v>
      </c>
      <c r="G3041" s="6">
        <v>15</v>
      </c>
    </row>
    <row r="3042" spans="1:7">
      <c r="A3042" s="30" t="s">
        <v>6407</v>
      </c>
      <c r="B3042" s="31" t="s">
        <v>6408</v>
      </c>
      <c r="C3042" s="32"/>
      <c r="D3042" s="33"/>
      <c r="E3042" s="33"/>
      <c r="F3042" s="33"/>
    </row>
    <row r="3043" spans="1:7" ht="30">
      <c r="A3043" s="30" t="s">
        <v>6409</v>
      </c>
      <c r="B3043" s="31" t="s">
        <v>6410</v>
      </c>
      <c r="C3043" s="32" t="s">
        <v>143</v>
      </c>
      <c r="D3043" s="33">
        <v>67.89</v>
      </c>
      <c r="E3043" s="33">
        <v>55.83</v>
      </c>
      <c r="F3043" s="33">
        <v>123.72</v>
      </c>
      <c r="G3043" s="6">
        <v>15</v>
      </c>
    </row>
    <row r="3044" spans="1:7" ht="30">
      <c r="A3044" s="30" t="s">
        <v>6411</v>
      </c>
      <c r="B3044" s="31" t="s">
        <v>6412</v>
      </c>
      <c r="C3044" s="32" t="s">
        <v>143</v>
      </c>
      <c r="D3044" s="33">
        <v>88.46</v>
      </c>
      <c r="E3044" s="33">
        <v>61.41</v>
      </c>
      <c r="F3044" s="33">
        <v>149.87</v>
      </c>
      <c r="G3044" s="6">
        <v>15</v>
      </c>
    </row>
    <row r="3045" spans="1:7" ht="30">
      <c r="A3045" s="30" t="s">
        <v>6413</v>
      </c>
      <c r="B3045" s="31" t="s">
        <v>6414</v>
      </c>
      <c r="C3045" s="32" t="s">
        <v>143</v>
      </c>
      <c r="D3045" s="33">
        <v>94.25</v>
      </c>
      <c r="E3045" s="33">
        <v>72.58</v>
      </c>
      <c r="F3045" s="33">
        <v>166.83</v>
      </c>
      <c r="G3045" s="6">
        <v>15</v>
      </c>
    </row>
    <row r="3046" spans="1:7" ht="30">
      <c r="A3046" s="30" t="s">
        <v>6415</v>
      </c>
      <c r="B3046" s="31" t="s">
        <v>6416</v>
      </c>
      <c r="C3046" s="32" t="s">
        <v>143</v>
      </c>
      <c r="D3046" s="33">
        <v>133.86000000000001</v>
      </c>
      <c r="E3046" s="33">
        <v>78.16</v>
      </c>
      <c r="F3046" s="33">
        <v>212.02</v>
      </c>
      <c r="G3046" s="6">
        <v>15</v>
      </c>
    </row>
    <row r="3047" spans="1:7" ht="30">
      <c r="A3047" s="30" t="s">
        <v>6417</v>
      </c>
      <c r="B3047" s="31" t="s">
        <v>6418</v>
      </c>
      <c r="C3047" s="32" t="s">
        <v>143</v>
      </c>
      <c r="D3047" s="33">
        <v>134.16999999999999</v>
      </c>
      <c r="E3047" s="33">
        <v>89.33</v>
      </c>
      <c r="F3047" s="33">
        <v>223.5</v>
      </c>
      <c r="G3047" s="6">
        <v>15</v>
      </c>
    </row>
    <row r="3048" spans="1:7" ht="30">
      <c r="A3048" s="30" t="s">
        <v>6419</v>
      </c>
      <c r="B3048" s="31" t="s">
        <v>6420</v>
      </c>
      <c r="C3048" s="32" t="s">
        <v>143</v>
      </c>
      <c r="D3048" s="33">
        <v>158.33000000000001</v>
      </c>
      <c r="E3048" s="33">
        <v>100.5</v>
      </c>
      <c r="F3048" s="33">
        <v>258.83</v>
      </c>
      <c r="G3048" s="6">
        <v>15</v>
      </c>
    </row>
    <row r="3049" spans="1:7" ht="30">
      <c r="A3049" s="30" t="s">
        <v>6421</v>
      </c>
      <c r="B3049" s="31" t="s">
        <v>6422</v>
      </c>
      <c r="C3049" s="32" t="s">
        <v>143</v>
      </c>
      <c r="D3049" s="33">
        <v>254.14</v>
      </c>
      <c r="E3049" s="33">
        <v>111.66</v>
      </c>
      <c r="F3049" s="33">
        <v>365.8</v>
      </c>
      <c r="G3049" s="6">
        <v>15</v>
      </c>
    </row>
    <row r="3050" spans="1:7" ht="30">
      <c r="A3050" s="30" t="s">
        <v>6423</v>
      </c>
      <c r="B3050" s="31" t="s">
        <v>6424</v>
      </c>
      <c r="C3050" s="32" t="s">
        <v>143</v>
      </c>
      <c r="D3050" s="33">
        <v>300.82</v>
      </c>
      <c r="E3050" s="33">
        <v>125.62</v>
      </c>
      <c r="F3050" s="33">
        <v>426.44</v>
      </c>
      <c r="G3050" s="6">
        <v>15</v>
      </c>
    </row>
    <row r="3051" spans="1:7" ht="30">
      <c r="A3051" s="30" t="s">
        <v>6425</v>
      </c>
      <c r="B3051" s="31" t="s">
        <v>6426</v>
      </c>
      <c r="C3051" s="32" t="s">
        <v>143</v>
      </c>
      <c r="D3051" s="33">
        <v>417.92</v>
      </c>
      <c r="E3051" s="33">
        <v>139.58000000000001</v>
      </c>
      <c r="F3051" s="33">
        <v>557.5</v>
      </c>
      <c r="G3051" s="6">
        <v>15</v>
      </c>
    </row>
    <row r="3052" spans="1:7" ht="30">
      <c r="A3052" s="30" t="s">
        <v>6427</v>
      </c>
      <c r="B3052" s="31" t="s">
        <v>6428</v>
      </c>
      <c r="C3052" s="32" t="s">
        <v>143</v>
      </c>
      <c r="D3052" s="33">
        <v>708.71</v>
      </c>
      <c r="E3052" s="33">
        <v>153.53</v>
      </c>
      <c r="F3052" s="33">
        <v>862.24</v>
      </c>
      <c r="G3052" s="6">
        <v>15</v>
      </c>
    </row>
    <row r="3053" spans="1:7" ht="30">
      <c r="A3053" s="30" t="s">
        <v>6429</v>
      </c>
      <c r="B3053" s="31" t="s">
        <v>6430</v>
      </c>
      <c r="C3053" s="32"/>
      <c r="D3053" s="33"/>
      <c r="E3053" s="33"/>
      <c r="F3053" s="33"/>
    </row>
    <row r="3054" spans="1:7" ht="30">
      <c r="A3054" s="30" t="s">
        <v>6431</v>
      </c>
      <c r="B3054" s="31" t="s">
        <v>6432</v>
      </c>
      <c r="C3054" s="32" t="s">
        <v>351</v>
      </c>
      <c r="D3054" s="33">
        <v>90.12</v>
      </c>
      <c r="E3054" s="33">
        <v>16.75</v>
      </c>
      <c r="F3054" s="33">
        <v>106.87</v>
      </c>
      <c r="G3054" s="6">
        <v>15</v>
      </c>
    </row>
    <row r="3055" spans="1:7" ht="30">
      <c r="A3055" s="30" t="s">
        <v>6433</v>
      </c>
      <c r="B3055" s="31" t="s">
        <v>6434</v>
      </c>
      <c r="C3055" s="32" t="s">
        <v>351</v>
      </c>
      <c r="D3055" s="33">
        <v>129.96</v>
      </c>
      <c r="E3055" s="33">
        <v>16.75</v>
      </c>
      <c r="F3055" s="33">
        <v>146.71</v>
      </c>
      <c r="G3055" s="6">
        <v>15</v>
      </c>
    </row>
    <row r="3056" spans="1:7" ht="30">
      <c r="A3056" s="30" t="s">
        <v>6435</v>
      </c>
      <c r="B3056" s="31" t="s">
        <v>6436</v>
      </c>
      <c r="C3056" s="32" t="s">
        <v>351</v>
      </c>
      <c r="D3056" s="33">
        <v>135.83000000000001</v>
      </c>
      <c r="E3056" s="33">
        <v>22.33</v>
      </c>
      <c r="F3056" s="33">
        <v>158.16</v>
      </c>
      <c r="G3056" s="6">
        <v>15</v>
      </c>
    </row>
    <row r="3057" spans="1:7" ht="30">
      <c r="A3057" s="30" t="s">
        <v>6437</v>
      </c>
      <c r="B3057" s="31" t="s">
        <v>6438</v>
      </c>
      <c r="C3057" s="32" t="s">
        <v>351</v>
      </c>
      <c r="D3057" s="33">
        <v>248.79</v>
      </c>
      <c r="E3057" s="33">
        <v>22.33</v>
      </c>
      <c r="F3057" s="33">
        <v>271.12</v>
      </c>
      <c r="G3057" s="6">
        <v>15</v>
      </c>
    </row>
    <row r="3058" spans="1:7" ht="30">
      <c r="A3058" s="30" t="s">
        <v>6439</v>
      </c>
      <c r="B3058" s="31" t="s">
        <v>6440</v>
      </c>
      <c r="C3058" s="32" t="s">
        <v>351</v>
      </c>
      <c r="D3058" s="33">
        <v>121.12</v>
      </c>
      <c r="E3058" s="33">
        <v>16.75</v>
      </c>
      <c r="F3058" s="33">
        <v>137.87</v>
      </c>
      <c r="G3058" s="6">
        <v>15</v>
      </c>
    </row>
    <row r="3059" spans="1:7" ht="30">
      <c r="A3059" s="30" t="s">
        <v>6441</v>
      </c>
      <c r="B3059" s="31" t="s">
        <v>6442</v>
      </c>
      <c r="C3059" s="32" t="s">
        <v>351</v>
      </c>
      <c r="D3059" s="33">
        <v>168.71</v>
      </c>
      <c r="E3059" s="33">
        <v>16.75</v>
      </c>
      <c r="F3059" s="33">
        <v>185.46</v>
      </c>
      <c r="G3059" s="6">
        <v>15</v>
      </c>
    </row>
    <row r="3060" spans="1:7" ht="30">
      <c r="A3060" s="30" t="s">
        <v>6443</v>
      </c>
      <c r="B3060" s="31" t="s">
        <v>6444</v>
      </c>
      <c r="C3060" s="32" t="s">
        <v>351</v>
      </c>
      <c r="D3060" s="33">
        <v>220.66</v>
      </c>
      <c r="E3060" s="33">
        <v>22.33</v>
      </c>
      <c r="F3060" s="33">
        <v>242.99</v>
      </c>
      <c r="G3060" s="6">
        <v>15</v>
      </c>
    </row>
    <row r="3061" spans="1:7" ht="30">
      <c r="A3061" s="30" t="s">
        <v>6445</v>
      </c>
      <c r="B3061" s="31" t="s">
        <v>6446</v>
      </c>
      <c r="C3061" s="32" t="s">
        <v>351</v>
      </c>
      <c r="D3061" s="33">
        <v>377.7</v>
      </c>
      <c r="E3061" s="33">
        <v>22.33</v>
      </c>
      <c r="F3061" s="33">
        <v>400.03</v>
      </c>
      <c r="G3061" s="6">
        <v>15</v>
      </c>
    </row>
    <row r="3062" spans="1:7" ht="30">
      <c r="A3062" s="30" t="s">
        <v>6447</v>
      </c>
      <c r="B3062" s="31" t="s">
        <v>6448</v>
      </c>
      <c r="C3062" s="32" t="s">
        <v>351</v>
      </c>
      <c r="D3062" s="33">
        <v>80.94</v>
      </c>
      <c r="E3062" s="33">
        <v>16.75</v>
      </c>
      <c r="F3062" s="33">
        <v>97.69</v>
      </c>
      <c r="G3062" s="6">
        <v>15</v>
      </c>
    </row>
    <row r="3063" spans="1:7" ht="30">
      <c r="A3063" s="30" t="s">
        <v>6449</v>
      </c>
      <c r="B3063" s="31" t="s">
        <v>6450</v>
      </c>
      <c r="C3063" s="32" t="s">
        <v>351</v>
      </c>
      <c r="D3063" s="33">
        <v>87.77</v>
      </c>
      <c r="E3063" s="33">
        <v>16.75</v>
      </c>
      <c r="F3063" s="33">
        <v>104.52</v>
      </c>
      <c r="G3063" s="6">
        <v>15</v>
      </c>
    </row>
    <row r="3064" spans="1:7" ht="30">
      <c r="A3064" s="30" t="s">
        <v>6451</v>
      </c>
      <c r="B3064" s="31" t="s">
        <v>6452</v>
      </c>
      <c r="C3064" s="32" t="s">
        <v>351</v>
      </c>
      <c r="D3064" s="33">
        <v>118.61</v>
      </c>
      <c r="E3064" s="33">
        <v>22.33</v>
      </c>
      <c r="F3064" s="33">
        <v>140.94</v>
      </c>
      <c r="G3064" s="6">
        <v>15</v>
      </c>
    </row>
    <row r="3065" spans="1:7" ht="30">
      <c r="A3065" s="30" t="s">
        <v>6453</v>
      </c>
      <c r="B3065" s="31" t="s">
        <v>6454</v>
      </c>
      <c r="C3065" s="32" t="s">
        <v>351</v>
      </c>
      <c r="D3065" s="33">
        <v>166.88</v>
      </c>
      <c r="E3065" s="33">
        <v>22.33</v>
      </c>
      <c r="F3065" s="33">
        <v>189.21</v>
      </c>
      <c r="G3065" s="6">
        <v>15</v>
      </c>
    </row>
    <row r="3066" spans="1:7" ht="30">
      <c r="A3066" s="30" t="s">
        <v>6455</v>
      </c>
      <c r="B3066" s="31" t="s">
        <v>6456</v>
      </c>
      <c r="C3066" s="32" t="s">
        <v>351</v>
      </c>
      <c r="D3066" s="33">
        <v>67.89</v>
      </c>
      <c r="E3066" s="33">
        <v>16.75</v>
      </c>
      <c r="F3066" s="33">
        <v>84.64</v>
      </c>
      <c r="G3066" s="6">
        <v>15</v>
      </c>
    </row>
    <row r="3067" spans="1:7" ht="30">
      <c r="A3067" s="30" t="s">
        <v>6457</v>
      </c>
      <c r="B3067" s="31" t="s">
        <v>6458</v>
      </c>
      <c r="C3067" s="32" t="s">
        <v>351</v>
      </c>
      <c r="D3067" s="33">
        <v>91.12</v>
      </c>
      <c r="E3067" s="33">
        <v>22.33</v>
      </c>
      <c r="F3067" s="33">
        <v>113.45</v>
      </c>
      <c r="G3067" s="6">
        <v>15</v>
      </c>
    </row>
    <row r="3068" spans="1:7" ht="30">
      <c r="A3068" s="30" t="s">
        <v>6459</v>
      </c>
      <c r="B3068" s="31" t="s">
        <v>6460</v>
      </c>
      <c r="C3068" s="32" t="s">
        <v>351</v>
      </c>
      <c r="D3068" s="33">
        <v>145.35</v>
      </c>
      <c r="E3068" s="33">
        <v>16.75</v>
      </c>
      <c r="F3068" s="33">
        <v>162.1</v>
      </c>
      <c r="G3068" s="6">
        <v>15</v>
      </c>
    </row>
    <row r="3069" spans="1:7" ht="30">
      <c r="A3069" s="30" t="s">
        <v>6461</v>
      </c>
      <c r="B3069" s="31" t="s">
        <v>6462</v>
      </c>
      <c r="C3069" s="32" t="s">
        <v>351</v>
      </c>
      <c r="D3069" s="33">
        <v>172.78</v>
      </c>
      <c r="E3069" s="33">
        <v>22.33</v>
      </c>
      <c r="F3069" s="33">
        <v>195.11</v>
      </c>
      <c r="G3069" s="6">
        <v>15</v>
      </c>
    </row>
    <row r="3070" spans="1:7" ht="30">
      <c r="A3070" s="30" t="s">
        <v>6463</v>
      </c>
      <c r="B3070" s="31" t="s">
        <v>6464</v>
      </c>
      <c r="C3070" s="32" t="s">
        <v>351</v>
      </c>
      <c r="D3070" s="33">
        <v>195.67</v>
      </c>
      <c r="E3070" s="33">
        <v>22.33</v>
      </c>
      <c r="F3070" s="33">
        <v>218</v>
      </c>
      <c r="G3070" s="6">
        <v>15</v>
      </c>
    </row>
    <row r="3071" spans="1:7" ht="30">
      <c r="A3071" s="30" t="s">
        <v>6465</v>
      </c>
      <c r="B3071" s="31" t="s">
        <v>6466</v>
      </c>
      <c r="C3071" s="32" t="s">
        <v>351</v>
      </c>
      <c r="D3071" s="33">
        <v>204.75</v>
      </c>
      <c r="E3071" s="33">
        <v>22.33</v>
      </c>
      <c r="F3071" s="33">
        <v>227.08</v>
      </c>
      <c r="G3071" s="6">
        <v>15</v>
      </c>
    </row>
    <row r="3072" spans="1:7" ht="30">
      <c r="A3072" s="30" t="s">
        <v>6467</v>
      </c>
      <c r="B3072" s="31" t="s">
        <v>6468</v>
      </c>
      <c r="C3072" s="32" t="s">
        <v>351</v>
      </c>
      <c r="D3072" s="33">
        <v>243.67</v>
      </c>
      <c r="E3072" s="33">
        <v>22.33</v>
      </c>
      <c r="F3072" s="33">
        <v>266</v>
      </c>
      <c r="G3072" s="6">
        <v>15</v>
      </c>
    </row>
    <row r="3073" spans="1:7" ht="30">
      <c r="A3073" s="30" t="s">
        <v>6469</v>
      </c>
      <c r="B3073" s="31" t="s">
        <v>6470</v>
      </c>
      <c r="C3073" s="32" t="s">
        <v>351</v>
      </c>
      <c r="D3073" s="33">
        <v>257.13</v>
      </c>
      <c r="E3073" s="33">
        <v>22.33</v>
      </c>
      <c r="F3073" s="33">
        <v>279.45999999999998</v>
      </c>
      <c r="G3073" s="6">
        <v>15</v>
      </c>
    </row>
    <row r="3074" spans="1:7" ht="30">
      <c r="A3074" s="30" t="s">
        <v>6471</v>
      </c>
      <c r="B3074" s="31" t="s">
        <v>6472</v>
      </c>
      <c r="C3074" s="32" t="s">
        <v>351</v>
      </c>
      <c r="D3074" s="33">
        <v>361.02</v>
      </c>
      <c r="E3074" s="33">
        <v>27.92</v>
      </c>
      <c r="F3074" s="33">
        <v>388.94</v>
      </c>
      <c r="G3074" s="6">
        <v>15</v>
      </c>
    </row>
    <row r="3075" spans="1:7" ht="30">
      <c r="A3075" s="30" t="s">
        <v>6473</v>
      </c>
      <c r="B3075" s="31" t="s">
        <v>6474</v>
      </c>
      <c r="C3075" s="32" t="s">
        <v>351</v>
      </c>
      <c r="D3075" s="33">
        <v>304.16000000000003</v>
      </c>
      <c r="E3075" s="33">
        <v>22.33</v>
      </c>
      <c r="F3075" s="33">
        <v>326.49</v>
      </c>
      <c r="G3075" s="6">
        <v>15</v>
      </c>
    </row>
    <row r="3076" spans="1:7" ht="30">
      <c r="A3076" s="30" t="s">
        <v>6475</v>
      </c>
      <c r="B3076" s="31" t="s">
        <v>6476</v>
      </c>
      <c r="C3076" s="32" t="s">
        <v>351</v>
      </c>
      <c r="D3076" s="33">
        <v>145.44</v>
      </c>
      <c r="E3076" s="33">
        <v>16.75</v>
      </c>
      <c r="F3076" s="33">
        <v>162.19</v>
      </c>
      <c r="G3076" s="6">
        <v>15</v>
      </c>
    </row>
    <row r="3077" spans="1:7" ht="30">
      <c r="A3077" s="30" t="s">
        <v>6477</v>
      </c>
      <c r="B3077" s="31" t="s">
        <v>6478</v>
      </c>
      <c r="C3077" s="32" t="s">
        <v>351</v>
      </c>
      <c r="D3077" s="33">
        <v>182.53</v>
      </c>
      <c r="E3077" s="33">
        <v>22.33</v>
      </c>
      <c r="F3077" s="33">
        <v>204.86</v>
      </c>
      <c r="G3077" s="6">
        <v>15</v>
      </c>
    </row>
    <row r="3078" spans="1:7" ht="30">
      <c r="A3078" s="30" t="s">
        <v>6479</v>
      </c>
      <c r="B3078" s="31" t="s">
        <v>6480</v>
      </c>
      <c r="C3078" s="32" t="s">
        <v>351</v>
      </c>
      <c r="D3078" s="33">
        <v>215.01</v>
      </c>
      <c r="E3078" s="33">
        <v>22.33</v>
      </c>
      <c r="F3078" s="33">
        <v>237.34</v>
      </c>
      <c r="G3078" s="6">
        <v>15</v>
      </c>
    </row>
    <row r="3079" spans="1:7" ht="30">
      <c r="A3079" s="30" t="s">
        <v>6481</v>
      </c>
      <c r="B3079" s="31" t="s">
        <v>6482</v>
      </c>
      <c r="C3079" s="32" t="s">
        <v>351</v>
      </c>
      <c r="D3079" s="33">
        <v>221.54</v>
      </c>
      <c r="E3079" s="33">
        <v>22.33</v>
      </c>
      <c r="F3079" s="33">
        <v>243.87</v>
      </c>
      <c r="G3079" s="6">
        <v>15</v>
      </c>
    </row>
    <row r="3080" spans="1:7" ht="30">
      <c r="A3080" s="30" t="s">
        <v>6483</v>
      </c>
      <c r="B3080" s="31" t="s">
        <v>6484</v>
      </c>
      <c r="C3080" s="32" t="s">
        <v>351</v>
      </c>
      <c r="D3080" s="33">
        <v>225.36</v>
      </c>
      <c r="E3080" s="33">
        <v>22.33</v>
      </c>
      <c r="F3080" s="33">
        <v>247.69</v>
      </c>
      <c r="G3080" s="6">
        <v>15</v>
      </c>
    </row>
    <row r="3081" spans="1:7" ht="30">
      <c r="A3081" s="30" t="s">
        <v>6485</v>
      </c>
      <c r="B3081" s="31" t="s">
        <v>6486</v>
      </c>
      <c r="C3081" s="32" t="s">
        <v>351</v>
      </c>
      <c r="D3081" s="33">
        <v>289.91000000000003</v>
      </c>
      <c r="E3081" s="33">
        <v>22.33</v>
      </c>
      <c r="F3081" s="33">
        <v>312.24</v>
      </c>
      <c r="G3081" s="6">
        <v>15</v>
      </c>
    </row>
    <row r="3082" spans="1:7" ht="30">
      <c r="A3082" s="30" t="s">
        <v>6487</v>
      </c>
      <c r="B3082" s="31" t="s">
        <v>6488</v>
      </c>
      <c r="C3082" s="32" t="s">
        <v>351</v>
      </c>
      <c r="D3082" s="33">
        <v>56.51</v>
      </c>
      <c r="E3082" s="33">
        <v>22.33</v>
      </c>
      <c r="F3082" s="33">
        <v>78.84</v>
      </c>
      <c r="G3082" s="6">
        <v>15</v>
      </c>
    </row>
    <row r="3083" spans="1:7" ht="30">
      <c r="A3083" s="30" t="s">
        <v>6489</v>
      </c>
      <c r="B3083" s="31" t="s">
        <v>6490</v>
      </c>
      <c r="C3083" s="32" t="s">
        <v>351</v>
      </c>
      <c r="D3083" s="33">
        <v>65.44</v>
      </c>
      <c r="E3083" s="33">
        <v>22.33</v>
      </c>
      <c r="F3083" s="33">
        <v>87.77</v>
      </c>
      <c r="G3083" s="6">
        <v>15</v>
      </c>
    </row>
    <row r="3084" spans="1:7" ht="30">
      <c r="A3084" s="30" t="s">
        <v>6491</v>
      </c>
      <c r="B3084" s="31" t="s">
        <v>6492</v>
      </c>
      <c r="C3084" s="32" t="s">
        <v>351</v>
      </c>
      <c r="D3084" s="33">
        <v>160.47999999999999</v>
      </c>
      <c r="E3084" s="33">
        <v>27.92</v>
      </c>
      <c r="F3084" s="33">
        <v>188.4</v>
      </c>
      <c r="G3084" s="6">
        <v>15</v>
      </c>
    </row>
    <row r="3085" spans="1:7">
      <c r="A3085" s="30" t="s">
        <v>6493</v>
      </c>
      <c r="B3085" s="31" t="s">
        <v>6494</v>
      </c>
      <c r="C3085" s="32"/>
      <c r="D3085" s="33"/>
      <c r="E3085" s="33"/>
      <c r="F3085" s="33"/>
    </row>
    <row r="3086" spans="1:7">
      <c r="A3086" s="30" t="s">
        <v>6495</v>
      </c>
      <c r="B3086" s="31" t="s">
        <v>6496</v>
      </c>
      <c r="C3086" s="32" t="s">
        <v>143</v>
      </c>
      <c r="D3086" s="33">
        <v>78.069999999999993</v>
      </c>
      <c r="E3086" s="33">
        <v>18.420000000000002</v>
      </c>
      <c r="F3086" s="33">
        <v>96.49</v>
      </c>
      <c r="G3086" s="6">
        <v>15</v>
      </c>
    </row>
    <row r="3087" spans="1:7">
      <c r="A3087" s="30" t="s">
        <v>6497</v>
      </c>
      <c r="B3087" s="31" t="s">
        <v>6498</v>
      </c>
      <c r="C3087" s="32" t="s">
        <v>143</v>
      </c>
      <c r="D3087" s="33">
        <v>115.35</v>
      </c>
      <c r="E3087" s="33">
        <v>20.100000000000001</v>
      </c>
      <c r="F3087" s="33">
        <v>135.44999999999999</v>
      </c>
      <c r="G3087" s="6">
        <v>15</v>
      </c>
    </row>
    <row r="3088" spans="1:7">
      <c r="A3088" s="30" t="s">
        <v>6499</v>
      </c>
      <c r="B3088" s="31" t="s">
        <v>6500</v>
      </c>
      <c r="C3088" s="32" t="s">
        <v>143</v>
      </c>
      <c r="D3088" s="33">
        <v>142.9</v>
      </c>
      <c r="E3088" s="33">
        <v>25.12</v>
      </c>
      <c r="F3088" s="33">
        <v>168.02</v>
      </c>
      <c r="G3088" s="6">
        <v>15</v>
      </c>
    </row>
    <row r="3089" spans="1:7">
      <c r="A3089" s="30" t="s">
        <v>6501</v>
      </c>
      <c r="B3089" s="31" t="s">
        <v>6502</v>
      </c>
      <c r="C3089" s="32" t="s">
        <v>143</v>
      </c>
      <c r="D3089" s="33">
        <v>237.95</v>
      </c>
      <c r="E3089" s="33">
        <v>28.47</v>
      </c>
      <c r="F3089" s="33">
        <v>266.42</v>
      </c>
      <c r="G3089" s="6">
        <v>15</v>
      </c>
    </row>
    <row r="3090" spans="1:7">
      <c r="A3090" s="30" t="s">
        <v>6503</v>
      </c>
      <c r="B3090" s="31" t="s">
        <v>6504</v>
      </c>
      <c r="C3090" s="32" t="s">
        <v>143</v>
      </c>
      <c r="D3090" s="33">
        <v>273.60000000000002</v>
      </c>
      <c r="E3090" s="33">
        <v>28.47</v>
      </c>
      <c r="F3090" s="33">
        <v>302.07</v>
      </c>
      <c r="G3090" s="6">
        <v>15</v>
      </c>
    </row>
    <row r="3091" spans="1:7">
      <c r="A3091" s="30" t="s">
        <v>6505</v>
      </c>
      <c r="B3091" s="31" t="s">
        <v>6506</v>
      </c>
      <c r="C3091" s="32" t="s">
        <v>143</v>
      </c>
      <c r="D3091" s="33">
        <v>371.72</v>
      </c>
      <c r="E3091" s="33">
        <v>38.520000000000003</v>
      </c>
      <c r="F3091" s="33">
        <v>410.24</v>
      </c>
      <c r="G3091" s="6">
        <v>15</v>
      </c>
    </row>
    <row r="3092" spans="1:7">
      <c r="A3092" s="30" t="s">
        <v>6507</v>
      </c>
      <c r="B3092" s="31" t="s">
        <v>6508</v>
      </c>
      <c r="C3092" s="32" t="s">
        <v>143</v>
      </c>
      <c r="D3092" s="33">
        <v>481.88</v>
      </c>
      <c r="E3092" s="33">
        <v>45.23</v>
      </c>
      <c r="F3092" s="33">
        <v>527.11</v>
      </c>
      <c r="G3092" s="6">
        <v>15</v>
      </c>
    </row>
    <row r="3093" spans="1:7">
      <c r="A3093" s="30" t="s">
        <v>6509</v>
      </c>
      <c r="B3093" s="31" t="s">
        <v>6510</v>
      </c>
      <c r="C3093" s="32" t="s">
        <v>143</v>
      </c>
      <c r="D3093" s="33">
        <v>637.65</v>
      </c>
      <c r="E3093" s="33">
        <v>48.57</v>
      </c>
      <c r="F3093" s="33">
        <v>686.22</v>
      </c>
      <c r="G3093" s="6">
        <v>15</v>
      </c>
    </row>
    <row r="3094" spans="1:7">
      <c r="A3094" s="30" t="s">
        <v>6511</v>
      </c>
      <c r="B3094" s="31" t="s">
        <v>6512</v>
      </c>
      <c r="C3094" s="32" t="s">
        <v>143</v>
      </c>
      <c r="D3094" s="33">
        <v>827.93</v>
      </c>
      <c r="E3094" s="33">
        <v>55.27</v>
      </c>
      <c r="F3094" s="33">
        <v>883.2</v>
      </c>
      <c r="G3094" s="6">
        <v>15</v>
      </c>
    </row>
    <row r="3095" spans="1:7">
      <c r="A3095" s="30" t="s">
        <v>6513</v>
      </c>
      <c r="B3095" s="31" t="s">
        <v>6514</v>
      </c>
      <c r="C3095" s="32" t="s">
        <v>143</v>
      </c>
      <c r="D3095" s="33">
        <v>81.83</v>
      </c>
      <c r="E3095" s="33">
        <v>20.100000000000001</v>
      </c>
      <c r="F3095" s="33">
        <v>101.93</v>
      </c>
      <c r="G3095" s="6">
        <v>15</v>
      </c>
    </row>
    <row r="3096" spans="1:7">
      <c r="A3096" s="30" t="s">
        <v>6515</v>
      </c>
      <c r="B3096" s="31" t="s">
        <v>6516</v>
      </c>
      <c r="C3096" s="32" t="s">
        <v>143</v>
      </c>
      <c r="D3096" s="33">
        <v>101.44</v>
      </c>
      <c r="E3096" s="33">
        <v>25.12</v>
      </c>
      <c r="F3096" s="33">
        <v>126.56</v>
      </c>
      <c r="G3096" s="6">
        <v>15</v>
      </c>
    </row>
    <row r="3097" spans="1:7">
      <c r="A3097" s="30" t="s">
        <v>6517</v>
      </c>
      <c r="B3097" s="31" t="s">
        <v>6518</v>
      </c>
      <c r="C3097" s="32" t="s">
        <v>143</v>
      </c>
      <c r="D3097" s="33">
        <v>180.82</v>
      </c>
      <c r="E3097" s="33">
        <v>28.47</v>
      </c>
      <c r="F3097" s="33">
        <v>209.29</v>
      </c>
      <c r="G3097" s="6">
        <v>15</v>
      </c>
    </row>
    <row r="3098" spans="1:7">
      <c r="A3098" s="30" t="s">
        <v>6519</v>
      </c>
      <c r="B3098" s="31" t="s">
        <v>6520</v>
      </c>
      <c r="C3098" s="32" t="s">
        <v>143</v>
      </c>
      <c r="D3098" s="33">
        <v>244.69</v>
      </c>
      <c r="E3098" s="33">
        <v>28.47</v>
      </c>
      <c r="F3098" s="33">
        <v>273.16000000000003</v>
      </c>
      <c r="G3098" s="6">
        <v>15</v>
      </c>
    </row>
    <row r="3099" spans="1:7">
      <c r="A3099" s="30" t="s">
        <v>6521</v>
      </c>
      <c r="B3099" s="31" t="s">
        <v>6522</v>
      </c>
      <c r="C3099" s="32" t="s">
        <v>143</v>
      </c>
      <c r="D3099" s="33">
        <v>285.2</v>
      </c>
      <c r="E3099" s="33">
        <v>38.520000000000003</v>
      </c>
      <c r="F3099" s="33">
        <v>323.72000000000003</v>
      </c>
      <c r="G3099" s="6">
        <v>15</v>
      </c>
    </row>
    <row r="3100" spans="1:7">
      <c r="A3100" s="30" t="s">
        <v>6523</v>
      </c>
      <c r="B3100" s="31" t="s">
        <v>6524</v>
      </c>
      <c r="C3100" s="32" t="s">
        <v>143</v>
      </c>
      <c r="D3100" s="33">
        <v>397.47</v>
      </c>
      <c r="E3100" s="33">
        <v>45.23</v>
      </c>
      <c r="F3100" s="33">
        <v>442.7</v>
      </c>
      <c r="G3100" s="6">
        <v>15</v>
      </c>
    </row>
    <row r="3101" spans="1:7">
      <c r="A3101" s="30" t="s">
        <v>6525</v>
      </c>
      <c r="B3101" s="31" t="s">
        <v>6526</v>
      </c>
      <c r="C3101" s="32"/>
      <c r="D3101" s="33"/>
      <c r="E3101" s="33"/>
      <c r="F3101" s="33"/>
    </row>
    <row r="3102" spans="1:7">
      <c r="A3102" s="30" t="s">
        <v>6527</v>
      </c>
      <c r="B3102" s="31" t="s">
        <v>6528</v>
      </c>
      <c r="C3102" s="32" t="s">
        <v>143</v>
      </c>
      <c r="D3102" s="33">
        <v>70.319999999999993</v>
      </c>
      <c r="E3102" s="33">
        <v>36.92</v>
      </c>
      <c r="F3102" s="33">
        <v>107.24</v>
      </c>
      <c r="G3102" s="6">
        <v>15</v>
      </c>
    </row>
    <row r="3103" spans="1:7">
      <c r="A3103" s="30" t="s">
        <v>6529</v>
      </c>
      <c r="B3103" s="31" t="s">
        <v>6530</v>
      </c>
      <c r="C3103" s="32" t="s">
        <v>143</v>
      </c>
      <c r="D3103" s="33">
        <v>88.4</v>
      </c>
      <c r="E3103" s="33">
        <v>42.85</v>
      </c>
      <c r="F3103" s="33">
        <v>131.25</v>
      </c>
      <c r="G3103" s="6">
        <v>15</v>
      </c>
    </row>
    <row r="3104" spans="1:7">
      <c r="A3104" s="30" t="s">
        <v>6531</v>
      </c>
      <c r="B3104" s="31" t="s">
        <v>6532</v>
      </c>
      <c r="C3104" s="32" t="s">
        <v>143</v>
      </c>
      <c r="D3104" s="33">
        <v>71.94</v>
      </c>
      <c r="E3104" s="33">
        <v>36.92</v>
      </c>
      <c r="F3104" s="33">
        <v>108.86</v>
      </c>
      <c r="G3104" s="6">
        <v>15</v>
      </c>
    </row>
    <row r="3105" spans="1:7">
      <c r="A3105" s="30" t="s">
        <v>6533</v>
      </c>
      <c r="B3105" s="31" t="s">
        <v>6534</v>
      </c>
      <c r="C3105" s="32" t="s">
        <v>143</v>
      </c>
      <c r="D3105" s="33">
        <v>88.77</v>
      </c>
      <c r="E3105" s="33">
        <v>42.85</v>
      </c>
      <c r="F3105" s="33">
        <v>131.62</v>
      </c>
      <c r="G3105" s="6">
        <v>15</v>
      </c>
    </row>
    <row r="3106" spans="1:7">
      <c r="A3106" s="30" t="s">
        <v>6535</v>
      </c>
      <c r="B3106" s="31" t="s">
        <v>6536</v>
      </c>
      <c r="C3106" s="32" t="s">
        <v>143</v>
      </c>
      <c r="D3106" s="33">
        <v>122.72</v>
      </c>
      <c r="E3106" s="33">
        <v>52.92</v>
      </c>
      <c r="F3106" s="33">
        <v>175.64</v>
      </c>
      <c r="G3106" s="6">
        <v>15</v>
      </c>
    </row>
    <row r="3107" spans="1:7">
      <c r="A3107" s="30" t="s">
        <v>6537</v>
      </c>
      <c r="B3107" s="31" t="s">
        <v>6538</v>
      </c>
      <c r="C3107" s="32" t="s">
        <v>143</v>
      </c>
      <c r="D3107" s="33">
        <v>251.09</v>
      </c>
      <c r="E3107" s="33">
        <v>60.23</v>
      </c>
      <c r="F3107" s="33">
        <v>311.32</v>
      </c>
      <c r="G3107" s="6">
        <v>15</v>
      </c>
    </row>
    <row r="3108" spans="1:7">
      <c r="A3108" s="30" t="s">
        <v>6539</v>
      </c>
      <c r="B3108" s="31" t="s">
        <v>6540</v>
      </c>
      <c r="C3108" s="32" t="s">
        <v>143</v>
      </c>
      <c r="D3108" s="33">
        <v>394.49</v>
      </c>
      <c r="E3108" s="33">
        <v>77.599999999999994</v>
      </c>
      <c r="F3108" s="33">
        <v>472.09</v>
      </c>
      <c r="G3108" s="6">
        <v>15</v>
      </c>
    </row>
    <row r="3109" spans="1:7">
      <c r="A3109" s="30" t="s">
        <v>6541</v>
      </c>
      <c r="B3109" s="31" t="s">
        <v>6542</v>
      </c>
      <c r="C3109" s="32" t="s">
        <v>143</v>
      </c>
      <c r="D3109" s="33">
        <v>537.08000000000004</v>
      </c>
      <c r="E3109" s="33">
        <v>97.75</v>
      </c>
      <c r="F3109" s="33">
        <v>634.83000000000004</v>
      </c>
      <c r="G3109" s="6">
        <v>15</v>
      </c>
    </row>
    <row r="3110" spans="1:7">
      <c r="A3110" s="30" t="s">
        <v>6543</v>
      </c>
      <c r="B3110" s="31" t="s">
        <v>6544</v>
      </c>
      <c r="C3110" s="32" t="s">
        <v>143</v>
      </c>
      <c r="D3110" s="33">
        <v>805.47</v>
      </c>
      <c r="E3110" s="33">
        <v>146.12</v>
      </c>
      <c r="F3110" s="33">
        <v>951.59</v>
      </c>
      <c r="G3110" s="6">
        <v>15</v>
      </c>
    </row>
    <row r="3111" spans="1:7">
      <c r="A3111" s="30" t="s">
        <v>6545</v>
      </c>
      <c r="B3111" s="31" t="s">
        <v>6546</v>
      </c>
      <c r="C3111" s="32" t="s">
        <v>143</v>
      </c>
      <c r="D3111" s="33">
        <v>188.27</v>
      </c>
      <c r="E3111" s="33">
        <v>60.23</v>
      </c>
      <c r="F3111" s="33">
        <v>248.5</v>
      </c>
      <c r="G3111" s="6">
        <v>15</v>
      </c>
    </row>
    <row r="3112" spans="1:7">
      <c r="A3112" s="30" t="s">
        <v>6547</v>
      </c>
      <c r="B3112" s="31" t="s">
        <v>6548</v>
      </c>
      <c r="C3112" s="32" t="s">
        <v>143</v>
      </c>
      <c r="D3112" s="33">
        <v>393.25</v>
      </c>
      <c r="E3112" s="33">
        <v>77.599999999999994</v>
      </c>
      <c r="F3112" s="33">
        <v>470.85</v>
      </c>
      <c r="G3112" s="6">
        <v>15</v>
      </c>
    </row>
    <row r="3113" spans="1:7">
      <c r="A3113" s="30" t="s">
        <v>6549</v>
      </c>
      <c r="B3113" s="31" t="s">
        <v>6550</v>
      </c>
      <c r="C3113" s="32" t="s">
        <v>143</v>
      </c>
      <c r="D3113" s="33">
        <v>548.94000000000005</v>
      </c>
      <c r="E3113" s="33">
        <v>97.75</v>
      </c>
      <c r="F3113" s="33">
        <v>646.69000000000005</v>
      </c>
      <c r="G3113" s="6">
        <v>15</v>
      </c>
    </row>
    <row r="3114" spans="1:7">
      <c r="A3114" s="30" t="s">
        <v>6551</v>
      </c>
      <c r="B3114" s="31" t="s">
        <v>6552</v>
      </c>
      <c r="C3114" s="32" t="s">
        <v>143</v>
      </c>
      <c r="D3114" s="33">
        <v>299.52999999999997</v>
      </c>
      <c r="E3114" s="33">
        <v>60.23</v>
      </c>
      <c r="F3114" s="33">
        <v>359.76</v>
      </c>
      <c r="G3114" s="6">
        <v>15</v>
      </c>
    </row>
    <row r="3115" spans="1:7">
      <c r="A3115" s="30" t="s">
        <v>6553</v>
      </c>
      <c r="B3115" s="31" t="s">
        <v>6554</v>
      </c>
      <c r="C3115" s="32" t="s">
        <v>143</v>
      </c>
      <c r="D3115" s="33">
        <v>489.57</v>
      </c>
      <c r="E3115" s="33">
        <v>77.599999999999994</v>
      </c>
      <c r="F3115" s="33">
        <v>567.16999999999996</v>
      </c>
      <c r="G3115" s="6">
        <v>15</v>
      </c>
    </row>
    <row r="3116" spans="1:7">
      <c r="A3116" s="30" t="s">
        <v>6555</v>
      </c>
      <c r="B3116" s="31" t="s">
        <v>6556</v>
      </c>
      <c r="C3116" s="32" t="s">
        <v>143</v>
      </c>
      <c r="D3116" s="33">
        <v>715.23</v>
      </c>
      <c r="E3116" s="33">
        <v>97.75</v>
      </c>
      <c r="F3116" s="33">
        <v>812.98</v>
      </c>
      <c r="G3116" s="6">
        <v>15</v>
      </c>
    </row>
    <row r="3117" spans="1:7">
      <c r="A3117" s="30" t="s">
        <v>6557</v>
      </c>
      <c r="B3117" s="31" t="s">
        <v>6558</v>
      </c>
      <c r="C3117" s="32" t="s">
        <v>143</v>
      </c>
      <c r="D3117" s="33">
        <v>35.03</v>
      </c>
      <c r="E3117" s="33">
        <v>35.770000000000003</v>
      </c>
      <c r="F3117" s="33">
        <v>70.8</v>
      </c>
      <c r="G3117" s="6">
        <v>15</v>
      </c>
    </row>
    <row r="3118" spans="1:7">
      <c r="A3118" s="30" t="s">
        <v>6559</v>
      </c>
      <c r="B3118" s="31" t="s">
        <v>6560</v>
      </c>
      <c r="C3118" s="32" t="s">
        <v>143</v>
      </c>
      <c r="D3118" s="33">
        <v>45.81</v>
      </c>
      <c r="E3118" s="33">
        <v>45.58</v>
      </c>
      <c r="F3118" s="33">
        <v>91.39</v>
      </c>
      <c r="G3118" s="6">
        <v>15</v>
      </c>
    </row>
    <row r="3119" spans="1:7">
      <c r="A3119" s="30" t="s">
        <v>6561</v>
      </c>
      <c r="B3119" s="31" t="s">
        <v>6562</v>
      </c>
      <c r="C3119" s="32" t="s">
        <v>143</v>
      </c>
      <c r="D3119" s="33">
        <v>82.23</v>
      </c>
      <c r="E3119" s="33">
        <v>77.03</v>
      </c>
      <c r="F3119" s="33">
        <v>159.26</v>
      </c>
      <c r="G3119" s="6">
        <v>15</v>
      </c>
    </row>
    <row r="3120" spans="1:7">
      <c r="A3120" s="30" t="s">
        <v>6563</v>
      </c>
      <c r="B3120" s="31" t="s">
        <v>6564</v>
      </c>
      <c r="C3120" s="32" t="s">
        <v>143</v>
      </c>
      <c r="D3120" s="33">
        <v>1079.5899999999999</v>
      </c>
      <c r="E3120" s="33">
        <v>219.18</v>
      </c>
      <c r="F3120" s="33">
        <v>1298.77</v>
      </c>
      <c r="G3120" s="6">
        <v>15</v>
      </c>
    </row>
    <row r="3121" spans="1:7">
      <c r="A3121" s="30" t="s">
        <v>6565</v>
      </c>
      <c r="B3121" s="31" t="s">
        <v>6566</v>
      </c>
      <c r="C3121" s="32" t="s">
        <v>143</v>
      </c>
      <c r="D3121" s="33">
        <v>137.55000000000001</v>
      </c>
      <c r="E3121" s="33">
        <v>42.85</v>
      </c>
      <c r="F3121" s="33">
        <v>180.4</v>
      </c>
      <c r="G3121" s="6">
        <v>15</v>
      </c>
    </row>
    <row r="3122" spans="1:7">
      <c r="A3122" s="30" t="s">
        <v>6567</v>
      </c>
      <c r="B3122" s="31" t="s">
        <v>6568</v>
      </c>
      <c r="C3122" s="32" t="s">
        <v>143</v>
      </c>
      <c r="D3122" s="33">
        <v>107.72</v>
      </c>
      <c r="E3122" s="33">
        <v>42.85</v>
      </c>
      <c r="F3122" s="33">
        <v>150.57</v>
      </c>
      <c r="G3122" s="6">
        <v>15</v>
      </c>
    </row>
    <row r="3123" spans="1:7">
      <c r="A3123" s="30" t="s">
        <v>6569</v>
      </c>
      <c r="B3123" s="31" t="s">
        <v>6570</v>
      </c>
      <c r="C3123" s="32" t="s">
        <v>143</v>
      </c>
      <c r="D3123" s="33">
        <v>154.76</v>
      </c>
      <c r="E3123" s="33">
        <v>42.85</v>
      </c>
      <c r="F3123" s="33">
        <v>197.61</v>
      </c>
      <c r="G3123" s="6">
        <v>15</v>
      </c>
    </row>
    <row r="3124" spans="1:7">
      <c r="A3124" s="30" t="s">
        <v>6571</v>
      </c>
      <c r="B3124" s="31" t="s">
        <v>6572</v>
      </c>
      <c r="C3124" s="32" t="s">
        <v>143</v>
      </c>
      <c r="D3124" s="33">
        <v>259.01</v>
      </c>
      <c r="E3124" s="33">
        <v>67.53</v>
      </c>
      <c r="F3124" s="33">
        <v>326.54000000000002</v>
      </c>
      <c r="G3124" s="6">
        <v>15</v>
      </c>
    </row>
    <row r="3125" spans="1:7">
      <c r="A3125" s="30" t="s">
        <v>6573</v>
      </c>
      <c r="B3125" s="31" t="s">
        <v>6574</v>
      </c>
      <c r="C3125" s="32" t="s">
        <v>143</v>
      </c>
      <c r="D3125" s="33">
        <v>147.11000000000001</v>
      </c>
      <c r="E3125" s="33">
        <v>52.92</v>
      </c>
      <c r="F3125" s="33">
        <v>200.03</v>
      </c>
      <c r="G3125" s="6">
        <v>15</v>
      </c>
    </row>
    <row r="3126" spans="1:7">
      <c r="A3126" s="30" t="s">
        <v>6575</v>
      </c>
      <c r="B3126" s="31" t="s">
        <v>6576</v>
      </c>
      <c r="C3126" s="32" t="s">
        <v>143</v>
      </c>
      <c r="D3126" s="33">
        <v>472.83</v>
      </c>
      <c r="E3126" s="33">
        <v>87.67</v>
      </c>
      <c r="F3126" s="33">
        <v>560.5</v>
      </c>
      <c r="G3126" s="6">
        <v>15</v>
      </c>
    </row>
    <row r="3127" spans="1:7">
      <c r="A3127" s="30" t="s">
        <v>6577</v>
      </c>
      <c r="B3127" s="31" t="s">
        <v>6578</v>
      </c>
      <c r="C3127" s="32" t="s">
        <v>143</v>
      </c>
      <c r="D3127" s="33">
        <v>109.89</v>
      </c>
      <c r="E3127" s="33">
        <v>36.92</v>
      </c>
      <c r="F3127" s="33">
        <v>146.81</v>
      </c>
      <c r="G3127" s="6">
        <v>15</v>
      </c>
    </row>
    <row r="3128" spans="1:7">
      <c r="A3128" s="30" t="s">
        <v>6579</v>
      </c>
      <c r="B3128" s="31" t="s">
        <v>6580</v>
      </c>
      <c r="C3128" s="32" t="s">
        <v>143</v>
      </c>
      <c r="D3128" s="33">
        <v>103.17</v>
      </c>
      <c r="E3128" s="33">
        <v>36.92</v>
      </c>
      <c r="F3128" s="33">
        <v>140.09</v>
      </c>
      <c r="G3128" s="6">
        <v>15</v>
      </c>
    </row>
    <row r="3129" spans="1:7">
      <c r="A3129" s="30" t="s">
        <v>6581</v>
      </c>
      <c r="B3129" s="31" t="s">
        <v>6582</v>
      </c>
      <c r="C3129" s="32" t="s">
        <v>143</v>
      </c>
      <c r="D3129" s="33">
        <v>24.59</v>
      </c>
      <c r="E3129" s="33">
        <v>13.02</v>
      </c>
      <c r="F3129" s="33">
        <v>37.61</v>
      </c>
      <c r="G3129" s="6">
        <v>15</v>
      </c>
    </row>
    <row r="3130" spans="1:7">
      <c r="A3130" s="30" t="s">
        <v>6583</v>
      </c>
      <c r="B3130" s="31" t="s">
        <v>6584</v>
      </c>
      <c r="C3130" s="32"/>
      <c r="D3130" s="33"/>
      <c r="E3130" s="33"/>
      <c r="F3130" s="33"/>
    </row>
    <row r="3131" spans="1:7" ht="30">
      <c r="A3131" s="30" t="s">
        <v>6585</v>
      </c>
      <c r="B3131" s="31" t="s">
        <v>6586</v>
      </c>
      <c r="C3131" s="32" t="s">
        <v>143</v>
      </c>
      <c r="D3131" s="33">
        <v>7.33</v>
      </c>
      <c r="E3131" s="33">
        <v>1.87</v>
      </c>
      <c r="F3131" s="33">
        <v>9.1999999999999993</v>
      </c>
      <c r="G3131" s="6">
        <v>15</v>
      </c>
    </row>
    <row r="3132" spans="1:7" ht="30">
      <c r="A3132" s="30" t="s">
        <v>6587</v>
      </c>
      <c r="B3132" s="31" t="s">
        <v>6588</v>
      </c>
      <c r="C3132" s="32" t="s">
        <v>143</v>
      </c>
      <c r="D3132" s="33">
        <v>8.1199999999999992</v>
      </c>
      <c r="E3132" s="33">
        <v>1.87</v>
      </c>
      <c r="F3132" s="33">
        <v>9.99</v>
      </c>
      <c r="G3132" s="6">
        <v>15</v>
      </c>
    </row>
    <row r="3133" spans="1:7" ht="30">
      <c r="A3133" s="30" t="s">
        <v>107</v>
      </c>
      <c r="B3133" s="31" t="s">
        <v>6589</v>
      </c>
      <c r="C3133" s="32" t="s">
        <v>143</v>
      </c>
      <c r="D3133" s="33">
        <v>10.9</v>
      </c>
      <c r="E3133" s="33">
        <v>1.87</v>
      </c>
      <c r="F3133" s="33">
        <v>12.77</v>
      </c>
      <c r="G3133" s="6">
        <v>15</v>
      </c>
    </row>
    <row r="3134" spans="1:7" ht="30">
      <c r="A3134" s="30" t="s">
        <v>6590</v>
      </c>
      <c r="B3134" s="31" t="s">
        <v>6591</v>
      </c>
      <c r="C3134" s="32" t="s">
        <v>143</v>
      </c>
      <c r="D3134" s="33">
        <v>23.62</v>
      </c>
      <c r="E3134" s="33">
        <v>1.87</v>
      </c>
      <c r="F3134" s="33">
        <v>25.49</v>
      </c>
      <c r="G3134" s="6">
        <v>15</v>
      </c>
    </row>
    <row r="3135" spans="1:7" ht="30">
      <c r="A3135" s="30" t="s">
        <v>6592</v>
      </c>
      <c r="B3135" s="31" t="s">
        <v>6593</v>
      </c>
      <c r="C3135" s="32" t="s">
        <v>143</v>
      </c>
      <c r="D3135" s="33">
        <v>32.31</v>
      </c>
      <c r="E3135" s="33">
        <v>1.87</v>
      </c>
      <c r="F3135" s="33">
        <v>34.18</v>
      </c>
      <c r="G3135" s="6">
        <v>15</v>
      </c>
    </row>
    <row r="3136" spans="1:7" ht="30">
      <c r="A3136" s="30" t="s">
        <v>6594</v>
      </c>
      <c r="B3136" s="31" t="s">
        <v>6595</v>
      </c>
      <c r="C3136" s="32" t="s">
        <v>143</v>
      </c>
      <c r="D3136" s="33">
        <v>79.52</v>
      </c>
      <c r="E3136" s="33">
        <v>2.8</v>
      </c>
      <c r="F3136" s="33">
        <v>82.32</v>
      </c>
      <c r="G3136" s="6">
        <v>15</v>
      </c>
    </row>
    <row r="3137" spans="1:7" ht="30">
      <c r="A3137" s="30" t="s">
        <v>6596</v>
      </c>
      <c r="B3137" s="31" t="s">
        <v>6597</v>
      </c>
      <c r="C3137" s="32" t="s">
        <v>143</v>
      </c>
      <c r="D3137" s="33">
        <v>108.75</v>
      </c>
      <c r="E3137" s="33">
        <v>2.8</v>
      </c>
      <c r="F3137" s="33">
        <v>111.55</v>
      </c>
      <c r="G3137" s="6">
        <v>15</v>
      </c>
    </row>
    <row r="3138" spans="1:7" ht="30">
      <c r="A3138" s="30" t="s">
        <v>6598</v>
      </c>
      <c r="B3138" s="31" t="s">
        <v>6599</v>
      </c>
      <c r="C3138" s="32" t="s">
        <v>143</v>
      </c>
      <c r="D3138" s="33">
        <v>156.30000000000001</v>
      </c>
      <c r="E3138" s="33">
        <v>2.8</v>
      </c>
      <c r="F3138" s="33">
        <v>159.1</v>
      </c>
      <c r="G3138" s="6">
        <v>15</v>
      </c>
    </row>
    <row r="3139" spans="1:7" ht="30">
      <c r="A3139" s="30" t="s">
        <v>6600</v>
      </c>
      <c r="B3139" s="31" t="s">
        <v>6601</v>
      </c>
      <c r="C3139" s="32" t="s">
        <v>143</v>
      </c>
      <c r="D3139" s="33">
        <v>267.24</v>
      </c>
      <c r="E3139" s="33">
        <v>2.8</v>
      </c>
      <c r="F3139" s="33">
        <v>270.04000000000002</v>
      </c>
      <c r="G3139" s="6">
        <v>15</v>
      </c>
    </row>
    <row r="3140" spans="1:7" ht="30">
      <c r="A3140" s="30" t="s">
        <v>6602</v>
      </c>
      <c r="B3140" s="31" t="s">
        <v>6603</v>
      </c>
      <c r="C3140" s="32" t="s">
        <v>143</v>
      </c>
      <c r="D3140" s="33">
        <v>400.03</v>
      </c>
      <c r="E3140" s="33">
        <v>2.8</v>
      </c>
      <c r="F3140" s="33">
        <v>402.83</v>
      </c>
      <c r="G3140" s="6">
        <v>15</v>
      </c>
    </row>
    <row r="3141" spans="1:7" ht="30">
      <c r="A3141" s="30" t="s">
        <v>6604</v>
      </c>
      <c r="B3141" s="31" t="s">
        <v>6605</v>
      </c>
      <c r="C3141" s="32" t="s">
        <v>143</v>
      </c>
      <c r="D3141" s="33">
        <v>544.37</v>
      </c>
      <c r="E3141" s="33">
        <v>2.8</v>
      </c>
      <c r="F3141" s="33">
        <v>547.16999999999996</v>
      </c>
      <c r="G3141" s="6">
        <v>15</v>
      </c>
    </row>
    <row r="3142" spans="1:7" ht="30">
      <c r="A3142" s="30" t="s">
        <v>6606</v>
      </c>
      <c r="B3142" s="31" t="s">
        <v>6607</v>
      </c>
      <c r="C3142" s="32" t="s">
        <v>143</v>
      </c>
      <c r="D3142" s="33">
        <v>911.53</v>
      </c>
      <c r="E3142" s="33">
        <v>2.8</v>
      </c>
      <c r="F3142" s="33">
        <v>914.33</v>
      </c>
      <c r="G3142" s="6">
        <v>15</v>
      </c>
    </row>
    <row r="3143" spans="1:7" ht="30">
      <c r="A3143" s="30" t="s">
        <v>6608</v>
      </c>
      <c r="B3143" s="31" t="s">
        <v>6609</v>
      </c>
      <c r="C3143" s="32" t="s">
        <v>143</v>
      </c>
      <c r="D3143" s="33">
        <v>1278.75</v>
      </c>
      <c r="E3143" s="33">
        <v>2.8</v>
      </c>
      <c r="F3143" s="33">
        <v>1281.55</v>
      </c>
      <c r="G3143" s="6">
        <v>15</v>
      </c>
    </row>
    <row r="3144" spans="1:7">
      <c r="A3144" s="30" t="s">
        <v>6610</v>
      </c>
      <c r="B3144" s="31" t="s">
        <v>6611</v>
      </c>
      <c r="C3144" s="32"/>
      <c r="D3144" s="33"/>
      <c r="E3144" s="33"/>
      <c r="F3144" s="33"/>
    </row>
    <row r="3145" spans="1:7" ht="30">
      <c r="A3145" s="30" t="s">
        <v>6612</v>
      </c>
      <c r="B3145" s="31" t="s">
        <v>6613</v>
      </c>
      <c r="C3145" s="32" t="s">
        <v>143</v>
      </c>
      <c r="D3145" s="33">
        <v>624.6</v>
      </c>
      <c r="E3145" s="33">
        <v>39.270000000000003</v>
      </c>
      <c r="F3145" s="33">
        <v>663.87</v>
      </c>
      <c r="G3145" s="6">
        <v>15</v>
      </c>
    </row>
    <row r="3146" spans="1:7" ht="30">
      <c r="A3146" s="30" t="s">
        <v>6614</v>
      </c>
      <c r="B3146" s="31" t="s">
        <v>6615</v>
      </c>
      <c r="C3146" s="32" t="s">
        <v>143</v>
      </c>
      <c r="D3146" s="33">
        <v>716.28</v>
      </c>
      <c r="E3146" s="33">
        <v>39.270000000000003</v>
      </c>
      <c r="F3146" s="33">
        <v>755.55</v>
      </c>
      <c r="G3146" s="6">
        <v>15</v>
      </c>
    </row>
    <row r="3147" spans="1:7" ht="30">
      <c r="A3147" s="30" t="s">
        <v>6616</v>
      </c>
      <c r="B3147" s="31" t="s">
        <v>6617</v>
      </c>
      <c r="C3147" s="32" t="s">
        <v>143</v>
      </c>
      <c r="D3147" s="33">
        <v>917.08</v>
      </c>
      <c r="E3147" s="33">
        <v>39.270000000000003</v>
      </c>
      <c r="F3147" s="33">
        <v>956.35</v>
      </c>
      <c r="G3147" s="6">
        <v>15</v>
      </c>
    </row>
    <row r="3148" spans="1:7" ht="30">
      <c r="A3148" s="30" t="s">
        <v>6618</v>
      </c>
      <c r="B3148" s="31" t="s">
        <v>6619</v>
      </c>
      <c r="C3148" s="32" t="s">
        <v>143</v>
      </c>
      <c r="D3148" s="33">
        <v>1378.11</v>
      </c>
      <c r="E3148" s="33">
        <v>39.270000000000003</v>
      </c>
      <c r="F3148" s="33">
        <v>1417.38</v>
      </c>
      <c r="G3148" s="6">
        <v>15</v>
      </c>
    </row>
    <row r="3149" spans="1:7" ht="30">
      <c r="A3149" s="30" t="s">
        <v>6620</v>
      </c>
      <c r="B3149" s="31" t="s">
        <v>6621</v>
      </c>
      <c r="C3149" s="32" t="s">
        <v>143</v>
      </c>
      <c r="D3149" s="33">
        <v>1102.79</v>
      </c>
      <c r="E3149" s="33">
        <v>39.270000000000003</v>
      </c>
      <c r="F3149" s="33">
        <v>1142.06</v>
      </c>
      <c r="G3149" s="6">
        <v>15</v>
      </c>
    </row>
    <row r="3150" spans="1:7" ht="30">
      <c r="A3150" s="30" t="s">
        <v>6622</v>
      </c>
      <c r="B3150" s="31" t="s">
        <v>6623</v>
      </c>
      <c r="C3150" s="32" t="s">
        <v>143</v>
      </c>
      <c r="D3150" s="33">
        <v>560.84</v>
      </c>
      <c r="E3150" s="33">
        <v>39.270000000000003</v>
      </c>
      <c r="F3150" s="33">
        <v>600.11</v>
      </c>
      <c r="G3150" s="6">
        <v>15</v>
      </c>
    </row>
    <row r="3151" spans="1:7" ht="30">
      <c r="A3151" s="30" t="s">
        <v>6624</v>
      </c>
      <c r="B3151" s="31" t="s">
        <v>6625</v>
      </c>
      <c r="C3151" s="32" t="s">
        <v>143</v>
      </c>
      <c r="D3151" s="33">
        <v>579.89</v>
      </c>
      <c r="E3151" s="33">
        <v>39.270000000000003</v>
      </c>
      <c r="F3151" s="33">
        <v>619.16</v>
      </c>
      <c r="G3151" s="6">
        <v>15</v>
      </c>
    </row>
    <row r="3152" spans="1:7" ht="30">
      <c r="A3152" s="30" t="s">
        <v>6626</v>
      </c>
      <c r="B3152" s="31" t="s">
        <v>6627</v>
      </c>
      <c r="C3152" s="32" t="s">
        <v>143</v>
      </c>
      <c r="D3152" s="33">
        <v>670.96</v>
      </c>
      <c r="E3152" s="33">
        <v>39.270000000000003</v>
      </c>
      <c r="F3152" s="33">
        <v>710.23</v>
      </c>
      <c r="G3152" s="6">
        <v>15</v>
      </c>
    </row>
    <row r="3153" spans="1:7" ht="30">
      <c r="A3153" s="30" t="s">
        <v>6628</v>
      </c>
      <c r="B3153" s="31" t="s">
        <v>6629</v>
      </c>
      <c r="C3153" s="32" t="s">
        <v>143</v>
      </c>
      <c r="D3153" s="33">
        <v>800.84</v>
      </c>
      <c r="E3153" s="33">
        <v>39.270000000000003</v>
      </c>
      <c r="F3153" s="33">
        <v>840.11</v>
      </c>
      <c r="G3153" s="6">
        <v>15</v>
      </c>
    </row>
    <row r="3154" spans="1:7" ht="30">
      <c r="A3154" s="30" t="s">
        <v>6630</v>
      </c>
      <c r="B3154" s="31" t="s">
        <v>6631</v>
      </c>
      <c r="C3154" s="32" t="s">
        <v>143</v>
      </c>
      <c r="D3154" s="33">
        <v>1010.91</v>
      </c>
      <c r="E3154" s="33">
        <v>39.270000000000003</v>
      </c>
      <c r="F3154" s="33">
        <v>1050.18</v>
      </c>
      <c r="G3154" s="6">
        <v>15</v>
      </c>
    </row>
    <row r="3155" spans="1:7" ht="30">
      <c r="A3155" s="30" t="s">
        <v>6632</v>
      </c>
      <c r="B3155" s="31" t="s">
        <v>6633</v>
      </c>
      <c r="C3155" s="32" t="s">
        <v>143</v>
      </c>
      <c r="D3155" s="33">
        <v>1215</v>
      </c>
      <c r="E3155" s="33">
        <v>39.270000000000003</v>
      </c>
      <c r="F3155" s="33">
        <v>1254.27</v>
      </c>
      <c r="G3155" s="6">
        <v>15</v>
      </c>
    </row>
    <row r="3156" spans="1:7" ht="30">
      <c r="A3156" s="30" t="s">
        <v>6634</v>
      </c>
      <c r="B3156" s="31" t="s">
        <v>6635</v>
      </c>
      <c r="C3156" s="32" t="s">
        <v>143</v>
      </c>
      <c r="D3156" s="33">
        <v>1517.93</v>
      </c>
      <c r="E3156" s="33">
        <v>39.270000000000003</v>
      </c>
      <c r="F3156" s="33">
        <v>1557.2</v>
      </c>
      <c r="G3156" s="6">
        <v>15</v>
      </c>
    </row>
    <row r="3157" spans="1:7">
      <c r="A3157" s="30" t="s">
        <v>6636</v>
      </c>
      <c r="B3157" s="31" t="s">
        <v>6637</v>
      </c>
      <c r="C3157" s="32"/>
      <c r="D3157" s="33"/>
      <c r="E3157" s="33"/>
      <c r="F3157" s="33"/>
    </row>
    <row r="3158" spans="1:7" ht="30">
      <c r="A3158" s="30" t="s">
        <v>6638</v>
      </c>
      <c r="B3158" s="31" t="s">
        <v>6639</v>
      </c>
      <c r="C3158" s="32" t="s">
        <v>143</v>
      </c>
      <c r="D3158" s="33">
        <v>136.81</v>
      </c>
      <c r="E3158" s="33">
        <v>23.57</v>
      </c>
      <c r="F3158" s="33">
        <v>160.38</v>
      </c>
      <c r="G3158" s="6">
        <v>15</v>
      </c>
    </row>
    <row r="3159" spans="1:7" ht="30">
      <c r="A3159" s="30" t="s">
        <v>6640</v>
      </c>
      <c r="B3159" s="31" t="s">
        <v>6641</v>
      </c>
      <c r="C3159" s="32" t="s">
        <v>143</v>
      </c>
      <c r="D3159" s="33">
        <v>193.07</v>
      </c>
      <c r="E3159" s="33">
        <v>31.42</v>
      </c>
      <c r="F3159" s="33">
        <v>224.49</v>
      </c>
      <c r="G3159" s="6">
        <v>15</v>
      </c>
    </row>
    <row r="3160" spans="1:7" ht="30">
      <c r="A3160" s="30" t="s">
        <v>6642</v>
      </c>
      <c r="B3160" s="31" t="s">
        <v>6643</v>
      </c>
      <c r="C3160" s="32" t="s">
        <v>143</v>
      </c>
      <c r="D3160" s="33">
        <v>220.72</v>
      </c>
      <c r="E3160" s="33">
        <v>31.42</v>
      </c>
      <c r="F3160" s="33">
        <v>252.14</v>
      </c>
      <c r="G3160" s="6">
        <v>15</v>
      </c>
    </row>
    <row r="3161" spans="1:7" ht="30">
      <c r="A3161" s="30" t="s">
        <v>6644</v>
      </c>
      <c r="B3161" s="31" t="s">
        <v>6645</v>
      </c>
      <c r="C3161" s="32"/>
      <c r="D3161" s="33"/>
      <c r="E3161" s="33"/>
      <c r="F3161" s="33"/>
    </row>
    <row r="3162" spans="1:7" ht="30">
      <c r="A3162" s="30" t="s">
        <v>6646</v>
      </c>
      <c r="B3162" s="31" t="s">
        <v>6647</v>
      </c>
      <c r="C3162" s="32" t="s">
        <v>143</v>
      </c>
      <c r="D3162" s="33">
        <v>753.16</v>
      </c>
      <c r="E3162" s="33">
        <v>44.85</v>
      </c>
      <c r="F3162" s="33">
        <v>798.01</v>
      </c>
      <c r="G3162" s="6">
        <v>15</v>
      </c>
    </row>
    <row r="3163" spans="1:7" ht="30">
      <c r="A3163" s="30" t="s">
        <v>6648</v>
      </c>
      <c r="B3163" s="31" t="s">
        <v>6649</v>
      </c>
      <c r="C3163" s="32" t="s">
        <v>143</v>
      </c>
      <c r="D3163" s="33">
        <v>724.66</v>
      </c>
      <c r="E3163" s="33">
        <v>44.85</v>
      </c>
      <c r="F3163" s="33">
        <v>769.51</v>
      </c>
      <c r="G3163" s="6">
        <v>15</v>
      </c>
    </row>
    <row r="3164" spans="1:7" ht="30">
      <c r="A3164" s="30" t="s">
        <v>6650</v>
      </c>
      <c r="B3164" s="31" t="s">
        <v>6651</v>
      </c>
      <c r="C3164" s="32" t="s">
        <v>143</v>
      </c>
      <c r="D3164" s="33">
        <v>714.43</v>
      </c>
      <c r="E3164" s="33">
        <v>44.85</v>
      </c>
      <c r="F3164" s="33">
        <v>759.28</v>
      </c>
      <c r="G3164" s="6">
        <v>15</v>
      </c>
    </row>
    <row r="3165" spans="1:7" ht="30">
      <c r="A3165" s="30" t="s">
        <v>6652</v>
      </c>
      <c r="B3165" s="31" t="s">
        <v>6653</v>
      </c>
      <c r="C3165" s="32" t="s">
        <v>143</v>
      </c>
      <c r="D3165" s="33">
        <v>848.3</v>
      </c>
      <c r="E3165" s="33">
        <v>44.85</v>
      </c>
      <c r="F3165" s="33">
        <v>893.15</v>
      </c>
      <c r="G3165" s="6">
        <v>15</v>
      </c>
    </row>
    <row r="3166" spans="1:7" ht="30">
      <c r="A3166" s="30" t="s">
        <v>6654</v>
      </c>
      <c r="B3166" s="31" t="s">
        <v>6655</v>
      </c>
      <c r="C3166" s="32" t="s">
        <v>143</v>
      </c>
      <c r="D3166" s="33">
        <v>1140.3800000000001</v>
      </c>
      <c r="E3166" s="33">
        <v>48.2</v>
      </c>
      <c r="F3166" s="33">
        <v>1188.58</v>
      </c>
      <c r="G3166" s="6">
        <v>15</v>
      </c>
    </row>
    <row r="3167" spans="1:7" ht="30">
      <c r="A3167" s="30" t="s">
        <v>6656</v>
      </c>
      <c r="B3167" s="31" t="s">
        <v>6657</v>
      </c>
      <c r="C3167" s="32" t="s">
        <v>143</v>
      </c>
      <c r="D3167" s="33">
        <v>1289.71</v>
      </c>
      <c r="E3167" s="33">
        <v>48.2</v>
      </c>
      <c r="F3167" s="33">
        <v>1337.91</v>
      </c>
      <c r="G3167" s="6">
        <v>15</v>
      </c>
    </row>
    <row r="3168" spans="1:7">
      <c r="A3168" s="30" t="s">
        <v>6658</v>
      </c>
      <c r="B3168" s="31" t="s">
        <v>6659</v>
      </c>
      <c r="C3168" s="32" t="s">
        <v>351</v>
      </c>
      <c r="D3168" s="33">
        <v>144.13</v>
      </c>
      <c r="E3168" s="33">
        <v>24.56</v>
      </c>
      <c r="F3168" s="33">
        <v>168.69</v>
      </c>
      <c r="G3168" s="6">
        <v>15</v>
      </c>
    </row>
    <row r="3169" spans="1:7">
      <c r="A3169" s="30" t="s">
        <v>6660</v>
      </c>
      <c r="B3169" s="31" t="s">
        <v>6661</v>
      </c>
      <c r="C3169" s="32" t="s">
        <v>351</v>
      </c>
      <c r="D3169" s="33">
        <v>185.19</v>
      </c>
      <c r="E3169" s="33">
        <v>24.56</v>
      </c>
      <c r="F3169" s="33">
        <v>209.75</v>
      </c>
      <c r="G3169" s="6">
        <v>15</v>
      </c>
    </row>
    <row r="3170" spans="1:7">
      <c r="A3170" s="30" t="s">
        <v>6662</v>
      </c>
      <c r="B3170" s="31" t="s">
        <v>6663</v>
      </c>
      <c r="C3170" s="32" t="s">
        <v>351</v>
      </c>
      <c r="D3170" s="33">
        <v>243.12</v>
      </c>
      <c r="E3170" s="33">
        <v>26.8</v>
      </c>
      <c r="F3170" s="33">
        <v>269.92</v>
      </c>
      <c r="G3170" s="6">
        <v>15</v>
      </c>
    </row>
    <row r="3171" spans="1:7">
      <c r="A3171" s="30" t="s">
        <v>6664</v>
      </c>
      <c r="B3171" s="31" t="s">
        <v>6665</v>
      </c>
      <c r="C3171" s="32" t="s">
        <v>351</v>
      </c>
      <c r="D3171" s="33">
        <v>346.18</v>
      </c>
      <c r="E3171" s="33">
        <v>29.03</v>
      </c>
      <c r="F3171" s="33">
        <v>375.21</v>
      </c>
      <c r="G3171" s="6">
        <v>15</v>
      </c>
    </row>
    <row r="3172" spans="1:7">
      <c r="A3172" s="30" t="s">
        <v>6666</v>
      </c>
      <c r="B3172" s="31" t="s">
        <v>6667</v>
      </c>
      <c r="C3172" s="32" t="s">
        <v>351</v>
      </c>
      <c r="D3172" s="33">
        <v>433.11</v>
      </c>
      <c r="E3172" s="33">
        <v>31.27</v>
      </c>
      <c r="F3172" s="33">
        <v>464.38</v>
      </c>
      <c r="G3172" s="6">
        <v>15</v>
      </c>
    </row>
    <row r="3173" spans="1:7">
      <c r="A3173" s="30" t="s">
        <v>6668</v>
      </c>
      <c r="B3173" s="31" t="s">
        <v>6669</v>
      </c>
      <c r="C3173" s="32" t="s">
        <v>351</v>
      </c>
      <c r="D3173" s="33">
        <v>599.44000000000005</v>
      </c>
      <c r="E3173" s="33">
        <v>33.5</v>
      </c>
      <c r="F3173" s="33">
        <v>632.94000000000005</v>
      </c>
      <c r="G3173" s="6">
        <v>15</v>
      </c>
    </row>
    <row r="3174" spans="1:7">
      <c r="A3174" s="30" t="s">
        <v>6670</v>
      </c>
      <c r="B3174" s="31" t="s">
        <v>6671</v>
      </c>
      <c r="C3174" s="32" t="s">
        <v>351</v>
      </c>
      <c r="D3174" s="33">
        <v>805.14</v>
      </c>
      <c r="E3174" s="33">
        <v>35.729999999999997</v>
      </c>
      <c r="F3174" s="33">
        <v>840.87</v>
      </c>
      <c r="G3174" s="6">
        <v>15</v>
      </c>
    </row>
    <row r="3175" spans="1:7" ht="30">
      <c r="A3175" s="30" t="s">
        <v>6672</v>
      </c>
      <c r="B3175" s="31" t="s">
        <v>6673</v>
      </c>
      <c r="C3175" s="32" t="s">
        <v>351</v>
      </c>
      <c r="D3175" s="33">
        <v>298.2</v>
      </c>
      <c r="E3175" s="33">
        <v>31.27</v>
      </c>
      <c r="F3175" s="33">
        <v>329.47</v>
      </c>
      <c r="G3175" s="6">
        <v>15</v>
      </c>
    </row>
    <row r="3176" spans="1:7" ht="30">
      <c r="A3176" s="30" t="s">
        <v>6674</v>
      </c>
      <c r="B3176" s="31" t="s">
        <v>6675</v>
      </c>
      <c r="C3176" s="32" t="s">
        <v>351</v>
      </c>
      <c r="D3176" s="33">
        <v>323.35000000000002</v>
      </c>
      <c r="E3176" s="33">
        <v>24.56</v>
      </c>
      <c r="F3176" s="33">
        <v>347.91</v>
      </c>
      <c r="G3176" s="6">
        <v>15</v>
      </c>
    </row>
    <row r="3177" spans="1:7" ht="30">
      <c r="A3177" s="30" t="s">
        <v>6676</v>
      </c>
      <c r="B3177" s="31" t="s">
        <v>6677</v>
      </c>
      <c r="C3177" s="32" t="s">
        <v>351</v>
      </c>
      <c r="D3177" s="33">
        <v>435.83</v>
      </c>
      <c r="E3177" s="33">
        <v>31.27</v>
      </c>
      <c r="F3177" s="33">
        <v>467.1</v>
      </c>
      <c r="G3177" s="6">
        <v>15</v>
      </c>
    </row>
    <row r="3178" spans="1:7" ht="30">
      <c r="A3178" s="30" t="s">
        <v>6678</v>
      </c>
      <c r="B3178" s="31" t="s">
        <v>6679</v>
      </c>
      <c r="C3178" s="32" t="s">
        <v>351</v>
      </c>
      <c r="D3178" s="33">
        <v>766.88</v>
      </c>
      <c r="E3178" s="33">
        <v>35.729999999999997</v>
      </c>
      <c r="F3178" s="33">
        <v>802.61</v>
      </c>
      <c r="G3178" s="6">
        <v>15</v>
      </c>
    </row>
    <row r="3179" spans="1:7" ht="30">
      <c r="A3179" s="30" t="s">
        <v>6680</v>
      </c>
      <c r="B3179" s="31" t="s">
        <v>6681</v>
      </c>
      <c r="C3179" s="32" t="s">
        <v>351</v>
      </c>
      <c r="D3179" s="33">
        <v>577.1</v>
      </c>
      <c r="E3179" s="33">
        <v>26.8</v>
      </c>
      <c r="F3179" s="33">
        <v>603.9</v>
      </c>
      <c r="G3179" s="6">
        <v>15</v>
      </c>
    </row>
    <row r="3180" spans="1:7" ht="30">
      <c r="A3180" s="30" t="s">
        <v>6682</v>
      </c>
      <c r="B3180" s="31" t="s">
        <v>6683</v>
      </c>
      <c r="C3180" s="32" t="s">
        <v>351</v>
      </c>
      <c r="D3180" s="33">
        <v>673.72</v>
      </c>
      <c r="E3180" s="33">
        <v>31.27</v>
      </c>
      <c r="F3180" s="33">
        <v>704.99</v>
      </c>
      <c r="G3180" s="6">
        <v>15</v>
      </c>
    </row>
    <row r="3181" spans="1:7" ht="30">
      <c r="A3181" s="30" t="s">
        <v>6684</v>
      </c>
      <c r="B3181" s="31" t="s">
        <v>6685</v>
      </c>
      <c r="C3181" s="32" t="s">
        <v>351</v>
      </c>
      <c r="D3181" s="33">
        <v>1093.82</v>
      </c>
      <c r="E3181" s="33">
        <v>35.729999999999997</v>
      </c>
      <c r="F3181" s="33">
        <v>1129.55</v>
      </c>
      <c r="G3181" s="6">
        <v>15</v>
      </c>
    </row>
    <row r="3182" spans="1:7">
      <c r="A3182" s="30" t="s">
        <v>6686</v>
      </c>
      <c r="B3182" s="31" t="s">
        <v>6687</v>
      </c>
      <c r="C3182" s="32" t="s">
        <v>351</v>
      </c>
      <c r="D3182" s="33">
        <v>400.74</v>
      </c>
      <c r="E3182" s="33">
        <v>24.56</v>
      </c>
      <c r="F3182" s="33">
        <v>425.3</v>
      </c>
      <c r="G3182" s="6">
        <v>15</v>
      </c>
    </row>
    <row r="3183" spans="1:7">
      <c r="A3183" s="30" t="s">
        <v>6688</v>
      </c>
      <c r="B3183" s="31" t="s">
        <v>6689</v>
      </c>
      <c r="C3183" s="32" t="s">
        <v>351</v>
      </c>
      <c r="D3183" s="33">
        <v>527.57000000000005</v>
      </c>
      <c r="E3183" s="33">
        <v>26.8</v>
      </c>
      <c r="F3183" s="33">
        <v>554.37</v>
      </c>
      <c r="G3183" s="6">
        <v>15</v>
      </c>
    </row>
    <row r="3184" spans="1:7" ht="30">
      <c r="A3184" s="30" t="s">
        <v>6690</v>
      </c>
      <c r="B3184" s="31" t="s">
        <v>6691</v>
      </c>
      <c r="C3184" s="32"/>
      <c r="D3184" s="33"/>
      <c r="E3184" s="33"/>
      <c r="F3184" s="33"/>
    </row>
    <row r="3185" spans="1:7" ht="30">
      <c r="A3185" s="30" t="s">
        <v>6692</v>
      </c>
      <c r="B3185" s="31" t="s">
        <v>6693</v>
      </c>
      <c r="C3185" s="32" t="s">
        <v>351</v>
      </c>
      <c r="D3185" s="33">
        <v>452.77</v>
      </c>
      <c r="E3185" s="33">
        <v>31.27</v>
      </c>
      <c r="F3185" s="33">
        <v>484.04</v>
      </c>
      <c r="G3185" s="6">
        <v>15</v>
      </c>
    </row>
    <row r="3186" spans="1:7" ht="30">
      <c r="A3186" s="30" t="s">
        <v>6694</v>
      </c>
      <c r="B3186" s="31" t="s">
        <v>6695</v>
      </c>
      <c r="C3186" s="32" t="s">
        <v>351</v>
      </c>
      <c r="D3186" s="33">
        <v>672.3</v>
      </c>
      <c r="E3186" s="33">
        <v>35.729999999999997</v>
      </c>
      <c r="F3186" s="33">
        <v>708.03</v>
      </c>
      <c r="G3186" s="6">
        <v>15</v>
      </c>
    </row>
    <row r="3187" spans="1:7" ht="30">
      <c r="A3187" s="30" t="s">
        <v>6696</v>
      </c>
      <c r="B3187" s="31" t="s">
        <v>6697</v>
      </c>
      <c r="C3187" s="32" t="s">
        <v>351</v>
      </c>
      <c r="D3187" s="33">
        <v>983.75</v>
      </c>
      <c r="E3187" s="33">
        <v>40.200000000000003</v>
      </c>
      <c r="F3187" s="33">
        <v>1023.95</v>
      </c>
      <c r="G3187" s="6">
        <v>15</v>
      </c>
    </row>
    <row r="3188" spans="1:7" ht="30">
      <c r="A3188" s="30" t="s">
        <v>6698</v>
      </c>
      <c r="B3188" s="31" t="s">
        <v>6699</v>
      </c>
      <c r="C3188" s="32" t="s">
        <v>351</v>
      </c>
      <c r="D3188" s="33">
        <v>1561.19</v>
      </c>
      <c r="E3188" s="33">
        <v>44.67</v>
      </c>
      <c r="F3188" s="33">
        <v>1605.86</v>
      </c>
      <c r="G3188" s="6">
        <v>15</v>
      </c>
    </row>
    <row r="3189" spans="1:7" ht="30">
      <c r="A3189" s="30" t="s">
        <v>6700</v>
      </c>
      <c r="B3189" s="31" t="s">
        <v>6701</v>
      </c>
      <c r="C3189" s="32" t="s">
        <v>351</v>
      </c>
      <c r="D3189" s="33">
        <v>349.24</v>
      </c>
      <c r="E3189" s="33">
        <v>31.27</v>
      </c>
      <c r="F3189" s="33">
        <v>380.51</v>
      </c>
      <c r="G3189" s="6">
        <v>15</v>
      </c>
    </row>
    <row r="3190" spans="1:7" ht="30">
      <c r="A3190" s="30" t="s">
        <v>6702</v>
      </c>
      <c r="B3190" s="31" t="s">
        <v>6703</v>
      </c>
      <c r="C3190" s="32" t="s">
        <v>351</v>
      </c>
      <c r="D3190" s="33">
        <v>428.58</v>
      </c>
      <c r="E3190" s="33">
        <v>31.27</v>
      </c>
      <c r="F3190" s="33">
        <v>459.85</v>
      </c>
      <c r="G3190" s="6">
        <v>15</v>
      </c>
    </row>
    <row r="3191" spans="1:7" ht="30">
      <c r="A3191" s="30" t="s">
        <v>6704</v>
      </c>
      <c r="B3191" s="31" t="s">
        <v>6705</v>
      </c>
      <c r="C3191" s="32" t="s">
        <v>351</v>
      </c>
      <c r="D3191" s="33">
        <v>764.56</v>
      </c>
      <c r="E3191" s="33">
        <v>35.729999999999997</v>
      </c>
      <c r="F3191" s="33">
        <v>800.29</v>
      </c>
      <c r="G3191" s="6">
        <v>15</v>
      </c>
    </row>
    <row r="3192" spans="1:7" ht="30">
      <c r="A3192" s="30" t="s">
        <v>6706</v>
      </c>
      <c r="B3192" s="31" t="s">
        <v>6707</v>
      </c>
      <c r="C3192" s="32" t="s">
        <v>351</v>
      </c>
      <c r="D3192" s="33">
        <v>895.13</v>
      </c>
      <c r="E3192" s="33">
        <v>40.200000000000003</v>
      </c>
      <c r="F3192" s="33">
        <v>935.33</v>
      </c>
      <c r="G3192" s="6">
        <v>15</v>
      </c>
    </row>
    <row r="3193" spans="1:7" ht="30">
      <c r="A3193" s="30" t="s">
        <v>6708</v>
      </c>
      <c r="B3193" s="31" t="s">
        <v>6709</v>
      </c>
      <c r="C3193" s="32" t="s">
        <v>351</v>
      </c>
      <c r="D3193" s="33">
        <v>1399.58</v>
      </c>
      <c r="E3193" s="33">
        <v>44.67</v>
      </c>
      <c r="F3193" s="33">
        <v>1444.25</v>
      </c>
      <c r="G3193" s="6">
        <v>15</v>
      </c>
    </row>
    <row r="3194" spans="1:7">
      <c r="A3194" s="30" t="s">
        <v>6710</v>
      </c>
      <c r="B3194" s="31" t="s">
        <v>6711</v>
      </c>
      <c r="C3194" s="32"/>
      <c r="D3194" s="33"/>
      <c r="E3194" s="33"/>
      <c r="F3194" s="33"/>
    </row>
    <row r="3195" spans="1:7">
      <c r="A3195" s="30" t="s">
        <v>6712</v>
      </c>
      <c r="B3195" s="31" t="s">
        <v>6713</v>
      </c>
      <c r="C3195" s="32" t="s">
        <v>143</v>
      </c>
      <c r="D3195" s="33">
        <v>1.81</v>
      </c>
      <c r="E3195" s="33">
        <v>77.03</v>
      </c>
      <c r="F3195" s="33">
        <v>78.84</v>
      </c>
      <c r="G3195" s="6">
        <v>15</v>
      </c>
    </row>
    <row r="3196" spans="1:7" ht="30">
      <c r="A3196" s="30" t="s">
        <v>6714</v>
      </c>
      <c r="B3196" s="31" t="s">
        <v>6715</v>
      </c>
      <c r="C3196" s="32" t="s">
        <v>143</v>
      </c>
      <c r="D3196" s="33">
        <v>69.17</v>
      </c>
      <c r="E3196" s="33">
        <v>44.82</v>
      </c>
      <c r="F3196" s="33">
        <v>113.99</v>
      </c>
      <c r="G3196" s="6">
        <v>15</v>
      </c>
    </row>
    <row r="3197" spans="1:7">
      <c r="A3197" s="30" t="s">
        <v>6716</v>
      </c>
      <c r="B3197" s="31" t="s">
        <v>6717</v>
      </c>
      <c r="C3197" s="32"/>
      <c r="D3197" s="33"/>
      <c r="E3197" s="33"/>
      <c r="F3197" s="33"/>
    </row>
    <row r="3198" spans="1:7" ht="30">
      <c r="A3198" s="30" t="s">
        <v>6718</v>
      </c>
      <c r="B3198" s="31" t="s">
        <v>6719</v>
      </c>
      <c r="C3198" s="32" t="s">
        <v>143</v>
      </c>
      <c r="D3198" s="33">
        <v>78.930000000000007</v>
      </c>
      <c r="E3198" s="33">
        <v>78.16</v>
      </c>
      <c r="F3198" s="33">
        <v>157.09</v>
      </c>
      <c r="G3198" s="6">
        <v>15</v>
      </c>
    </row>
    <row r="3199" spans="1:7" ht="30">
      <c r="A3199" s="30" t="s">
        <v>6720</v>
      </c>
      <c r="B3199" s="31" t="s">
        <v>6721</v>
      </c>
      <c r="C3199" s="32" t="s">
        <v>143</v>
      </c>
      <c r="D3199" s="33">
        <v>101.37</v>
      </c>
      <c r="E3199" s="33">
        <v>89.33</v>
      </c>
      <c r="F3199" s="33">
        <v>190.7</v>
      </c>
      <c r="G3199" s="6">
        <v>15</v>
      </c>
    </row>
    <row r="3200" spans="1:7" ht="30">
      <c r="A3200" s="30" t="s">
        <v>6722</v>
      </c>
      <c r="B3200" s="31" t="s">
        <v>6723</v>
      </c>
      <c r="C3200" s="32" t="s">
        <v>143</v>
      </c>
      <c r="D3200" s="33">
        <v>100.09</v>
      </c>
      <c r="E3200" s="33">
        <v>89.33</v>
      </c>
      <c r="F3200" s="33">
        <v>189.42</v>
      </c>
      <c r="G3200" s="6">
        <v>15</v>
      </c>
    </row>
    <row r="3201" spans="1:7" ht="30">
      <c r="A3201" s="30" t="s">
        <v>6724</v>
      </c>
      <c r="B3201" s="31" t="s">
        <v>6725</v>
      </c>
      <c r="C3201" s="32" t="s">
        <v>143</v>
      </c>
      <c r="D3201" s="33">
        <v>125.33</v>
      </c>
      <c r="E3201" s="33">
        <v>100.5</v>
      </c>
      <c r="F3201" s="33">
        <v>225.83</v>
      </c>
      <c r="G3201" s="6">
        <v>15</v>
      </c>
    </row>
    <row r="3202" spans="1:7" ht="30">
      <c r="A3202" s="30" t="s">
        <v>6726</v>
      </c>
      <c r="B3202" s="31" t="s">
        <v>6727</v>
      </c>
      <c r="C3202" s="32" t="s">
        <v>143</v>
      </c>
      <c r="D3202" s="33">
        <v>208</v>
      </c>
      <c r="E3202" s="33">
        <v>111.66</v>
      </c>
      <c r="F3202" s="33">
        <v>319.66000000000003</v>
      </c>
      <c r="G3202" s="6">
        <v>15</v>
      </c>
    </row>
    <row r="3203" spans="1:7" ht="30">
      <c r="A3203" s="30" t="s">
        <v>6728</v>
      </c>
      <c r="B3203" s="31" t="s">
        <v>6729</v>
      </c>
      <c r="C3203" s="32" t="s">
        <v>143</v>
      </c>
      <c r="D3203" s="33">
        <v>229.04</v>
      </c>
      <c r="E3203" s="33">
        <v>125.62</v>
      </c>
      <c r="F3203" s="33">
        <v>354.66</v>
      </c>
      <c r="G3203" s="6">
        <v>15</v>
      </c>
    </row>
    <row r="3204" spans="1:7" ht="30">
      <c r="A3204" s="30" t="s">
        <v>6730</v>
      </c>
      <c r="B3204" s="31" t="s">
        <v>6731</v>
      </c>
      <c r="C3204" s="32" t="s">
        <v>143</v>
      </c>
      <c r="D3204" s="33">
        <v>280.98</v>
      </c>
      <c r="E3204" s="33">
        <v>133.99</v>
      </c>
      <c r="F3204" s="33">
        <v>414.97</v>
      </c>
      <c r="G3204" s="6">
        <v>15</v>
      </c>
    </row>
    <row r="3205" spans="1:7" ht="30">
      <c r="A3205" s="30" t="s">
        <v>6732</v>
      </c>
      <c r="B3205" s="31" t="s">
        <v>6733</v>
      </c>
      <c r="C3205" s="32" t="s">
        <v>143</v>
      </c>
      <c r="D3205" s="33">
        <v>318.14</v>
      </c>
      <c r="E3205" s="33">
        <v>139.58000000000001</v>
      </c>
      <c r="F3205" s="33">
        <v>457.72</v>
      </c>
      <c r="G3205" s="6">
        <v>15</v>
      </c>
    </row>
    <row r="3206" spans="1:7" ht="30">
      <c r="A3206" s="30" t="s">
        <v>6734</v>
      </c>
      <c r="B3206" s="31" t="s">
        <v>6735</v>
      </c>
      <c r="C3206" s="32" t="s">
        <v>143</v>
      </c>
      <c r="D3206" s="33">
        <v>438.79</v>
      </c>
      <c r="E3206" s="33">
        <v>147.94999999999999</v>
      </c>
      <c r="F3206" s="33">
        <v>586.74</v>
      </c>
      <c r="G3206" s="6">
        <v>15</v>
      </c>
    </row>
    <row r="3207" spans="1:7" ht="30">
      <c r="A3207" s="30" t="s">
        <v>6736</v>
      </c>
      <c r="B3207" s="31" t="s">
        <v>6737</v>
      </c>
      <c r="C3207" s="32" t="s">
        <v>143</v>
      </c>
      <c r="D3207" s="33">
        <v>577.57000000000005</v>
      </c>
      <c r="E3207" s="33">
        <v>153.53</v>
      </c>
      <c r="F3207" s="33">
        <v>731.1</v>
      </c>
      <c r="G3207" s="6">
        <v>15</v>
      </c>
    </row>
    <row r="3208" spans="1:7" ht="30">
      <c r="A3208" s="30" t="s">
        <v>6738</v>
      </c>
      <c r="B3208" s="31" t="s">
        <v>6739</v>
      </c>
      <c r="C3208" s="32" t="s">
        <v>143</v>
      </c>
      <c r="D3208" s="33">
        <v>832.17</v>
      </c>
      <c r="E3208" s="33">
        <v>167.49</v>
      </c>
      <c r="F3208" s="33">
        <v>999.66</v>
      </c>
      <c r="G3208" s="6">
        <v>15</v>
      </c>
    </row>
    <row r="3209" spans="1:7" ht="30">
      <c r="A3209" s="30" t="s">
        <v>6740</v>
      </c>
      <c r="B3209" s="31" t="s">
        <v>6741</v>
      </c>
      <c r="C3209" s="32" t="s">
        <v>143</v>
      </c>
      <c r="D3209" s="33">
        <v>757.59</v>
      </c>
      <c r="E3209" s="33">
        <v>184.24</v>
      </c>
      <c r="F3209" s="33">
        <v>941.83</v>
      </c>
      <c r="G3209" s="6">
        <v>15</v>
      </c>
    </row>
    <row r="3210" spans="1:7" ht="30">
      <c r="A3210" s="30" t="s">
        <v>6742</v>
      </c>
      <c r="B3210" s="31" t="s">
        <v>6743</v>
      </c>
      <c r="C3210" s="32" t="s">
        <v>143</v>
      </c>
      <c r="D3210" s="33">
        <v>938.48</v>
      </c>
      <c r="E3210" s="33">
        <v>195.41</v>
      </c>
      <c r="F3210" s="33">
        <v>1133.8900000000001</v>
      </c>
      <c r="G3210" s="6">
        <v>15</v>
      </c>
    </row>
    <row r="3211" spans="1:7">
      <c r="A3211" s="30" t="s">
        <v>6744</v>
      </c>
      <c r="B3211" s="31" t="s">
        <v>6745</v>
      </c>
      <c r="C3211" s="32"/>
      <c r="D3211" s="33"/>
      <c r="E3211" s="33"/>
      <c r="F3211" s="33"/>
    </row>
    <row r="3212" spans="1:7">
      <c r="A3212" s="30" t="s">
        <v>6746</v>
      </c>
      <c r="B3212" s="31" t="s">
        <v>6747</v>
      </c>
      <c r="C3212" s="32" t="s">
        <v>143</v>
      </c>
      <c r="D3212" s="33">
        <v>141.83000000000001</v>
      </c>
      <c r="E3212" s="33">
        <v>18.170000000000002</v>
      </c>
      <c r="F3212" s="33">
        <v>160</v>
      </c>
      <c r="G3212" s="6">
        <v>15</v>
      </c>
    </row>
    <row r="3213" spans="1:7">
      <c r="A3213" s="30" t="s">
        <v>6748</v>
      </c>
      <c r="B3213" s="31" t="s">
        <v>6749</v>
      </c>
      <c r="C3213" s="32" t="s">
        <v>143</v>
      </c>
      <c r="D3213" s="33">
        <v>265.11</v>
      </c>
      <c r="E3213" s="33">
        <v>27.25</v>
      </c>
      <c r="F3213" s="33">
        <v>292.36</v>
      </c>
      <c r="G3213" s="6">
        <v>15</v>
      </c>
    </row>
    <row r="3214" spans="1:7">
      <c r="A3214" s="30" t="s">
        <v>6750</v>
      </c>
      <c r="B3214" s="31" t="s">
        <v>6751</v>
      </c>
      <c r="C3214" s="32" t="s">
        <v>143</v>
      </c>
      <c r="D3214" s="33">
        <v>304.94</v>
      </c>
      <c r="E3214" s="33">
        <v>31.79</v>
      </c>
      <c r="F3214" s="33">
        <v>336.73</v>
      </c>
      <c r="G3214" s="6">
        <v>15</v>
      </c>
    </row>
    <row r="3215" spans="1:7">
      <c r="A3215" s="30" t="s">
        <v>6752</v>
      </c>
      <c r="B3215" s="31" t="s">
        <v>6753</v>
      </c>
      <c r="C3215" s="32" t="s">
        <v>143</v>
      </c>
      <c r="D3215" s="33">
        <v>424.78</v>
      </c>
      <c r="E3215" s="33">
        <v>36.340000000000003</v>
      </c>
      <c r="F3215" s="33">
        <v>461.12</v>
      </c>
      <c r="G3215" s="6">
        <v>15</v>
      </c>
    </row>
    <row r="3216" spans="1:7">
      <c r="A3216" s="30" t="s">
        <v>6754</v>
      </c>
      <c r="B3216" s="31" t="s">
        <v>6755</v>
      </c>
      <c r="C3216" s="32" t="s">
        <v>143</v>
      </c>
      <c r="D3216" s="33">
        <v>521.79999999999995</v>
      </c>
      <c r="E3216" s="33">
        <v>45.42</v>
      </c>
      <c r="F3216" s="33">
        <v>567.22</v>
      </c>
      <c r="G3216" s="6">
        <v>15</v>
      </c>
    </row>
    <row r="3217" spans="1:7">
      <c r="A3217" s="30" t="s">
        <v>6756</v>
      </c>
      <c r="B3217" s="31" t="s">
        <v>6757</v>
      </c>
      <c r="C3217" s="32" t="s">
        <v>143</v>
      </c>
      <c r="D3217" s="33">
        <v>787.96</v>
      </c>
      <c r="E3217" s="33">
        <v>54.5</v>
      </c>
      <c r="F3217" s="33">
        <v>842.46</v>
      </c>
      <c r="G3217" s="6">
        <v>15</v>
      </c>
    </row>
    <row r="3218" spans="1:7">
      <c r="A3218" s="30" t="s">
        <v>6758</v>
      </c>
      <c r="B3218" s="31" t="s">
        <v>6759</v>
      </c>
      <c r="C3218" s="32" t="s">
        <v>143</v>
      </c>
      <c r="D3218" s="33">
        <v>800.58</v>
      </c>
      <c r="E3218" s="33">
        <v>68.13</v>
      </c>
      <c r="F3218" s="33">
        <v>868.71</v>
      </c>
      <c r="G3218" s="6">
        <v>15</v>
      </c>
    </row>
    <row r="3219" spans="1:7">
      <c r="A3219" s="30" t="s">
        <v>6760</v>
      </c>
      <c r="B3219" s="31" t="s">
        <v>6761</v>
      </c>
      <c r="C3219" s="32" t="s">
        <v>143</v>
      </c>
      <c r="D3219" s="33">
        <v>1134.76</v>
      </c>
      <c r="E3219" s="33">
        <v>136.26</v>
      </c>
      <c r="F3219" s="33">
        <v>1271.02</v>
      </c>
      <c r="G3219" s="6">
        <v>15</v>
      </c>
    </row>
    <row r="3220" spans="1:7">
      <c r="A3220" s="30" t="s">
        <v>6762</v>
      </c>
      <c r="B3220" s="31" t="s">
        <v>6763</v>
      </c>
      <c r="C3220" s="32"/>
      <c r="D3220" s="33"/>
      <c r="E3220" s="33"/>
      <c r="F3220" s="33"/>
    </row>
    <row r="3221" spans="1:7">
      <c r="A3221" s="30" t="s">
        <v>6764</v>
      </c>
      <c r="B3221" s="31" t="s">
        <v>6765</v>
      </c>
      <c r="C3221" s="32" t="s">
        <v>143</v>
      </c>
      <c r="D3221" s="33">
        <v>68.62</v>
      </c>
      <c r="E3221" s="33">
        <v>46.34</v>
      </c>
      <c r="F3221" s="33">
        <v>114.96</v>
      </c>
      <c r="G3221" s="6">
        <v>15</v>
      </c>
    </row>
    <row r="3222" spans="1:7">
      <c r="A3222" s="30" t="s">
        <v>6766</v>
      </c>
      <c r="B3222" s="31" t="s">
        <v>6767</v>
      </c>
      <c r="C3222" s="32"/>
      <c r="D3222" s="33"/>
      <c r="E3222" s="33"/>
      <c r="F3222" s="33"/>
    </row>
    <row r="3223" spans="1:7" ht="30">
      <c r="A3223" s="30" t="s">
        <v>6768</v>
      </c>
      <c r="B3223" s="31" t="s">
        <v>6769</v>
      </c>
      <c r="C3223" s="32" t="s">
        <v>143</v>
      </c>
      <c r="D3223" s="33">
        <v>176.52</v>
      </c>
      <c r="E3223" s="33">
        <v>27.92</v>
      </c>
      <c r="F3223" s="33">
        <v>204.44</v>
      </c>
      <c r="G3223" s="6">
        <v>15</v>
      </c>
    </row>
    <row r="3224" spans="1:7" ht="30">
      <c r="A3224" s="30" t="s">
        <v>6770</v>
      </c>
      <c r="B3224" s="31" t="s">
        <v>6771</v>
      </c>
      <c r="C3224" s="32" t="s">
        <v>143</v>
      </c>
      <c r="D3224" s="33">
        <v>244.2</v>
      </c>
      <c r="E3224" s="33">
        <v>27.92</v>
      </c>
      <c r="F3224" s="33">
        <v>272.12</v>
      </c>
      <c r="G3224" s="6">
        <v>15</v>
      </c>
    </row>
    <row r="3225" spans="1:7" ht="30">
      <c r="A3225" s="30" t="s">
        <v>6772</v>
      </c>
      <c r="B3225" s="31" t="s">
        <v>6773</v>
      </c>
      <c r="C3225" s="32" t="s">
        <v>143</v>
      </c>
      <c r="D3225" s="33">
        <v>279.10000000000002</v>
      </c>
      <c r="E3225" s="33">
        <v>39.270000000000003</v>
      </c>
      <c r="F3225" s="33">
        <v>318.37</v>
      </c>
      <c r="G3225" s="6">
        <v>15</v>
      </c>
    </row>
    <row r="3226" spans="1:7" ht="30">
      <c r="A3226" s="30" t="s">
        <v>6774</v>
      </c>
      <c r="B3226" s="31" t="s">
        <v>6775</v>
      </c>
      <c r="C3226" s="32" t="s">
        <v>143</v>
      </c>
      <c r="D3226" s="33">
        <v>385.9</v>
      </c>
      <c r="E3226" s="33">
        <v>39.270000000000003</v>
      </c>
      <c r="F3226" s="33">
        <v>425.17</v>
      </c>
      <c r="G3226" s="6">
        <v>15</v>
      </c>
    </row>
    <row r="3227" spans="1:7" ht="30">
      <c r="A3227" s="30" t="s">
        <v>6776</v>
      </c>
      <c r="B3227" s="31" t="s">
        <v>6777</v>
      </c>
      <c r="C3227" s="32" t="s">
        <v>143</v>
      </c>
      <c r="D3227" s="33">
        <v>641.36</v>
      </c>
      <c r="E3227" s="33">
        <v>39.270000000000003</v>
      </c>
      <c r="F3227" s="33">
        <v>680.63</v>
      </c>
      <c r="G3227" s="6">
        <v>15</v>
      </c>
    </row>
    <row r="3228" spans="1:7" ht="30">
      <c r="A3228" s="30" t="s">
        <v>6778</v>
      </c>
      <c r="B3228" s="31" t="s">
        <v>6779</v>
      </c>
      <c r="C3228" s="32" t="s">
        <v>351</v>
      </c>
      <c r="D3228" s="33">
        <v>67.97</v>
      </c>
      <c r="E3228" s="33">
        <v>22.33</v>
      </c>
      <c r="F3228" s="33">
        <v>90.3</v>
      </c>
      <c r="G3228" s="6">
        <v>15</v>
      </c>
    </row>
    <row r="3229" spans="1:7" ht="30">
      <c r="A3229" s="30" t="s">
        <v>6780</v>
      </c>
      <c r="B3229" s="31" t="s">
        <v>6781</v>
      </c>
      <c r="C3229" s="32" t="s">
        <v>351</v>
      </c>
      <c r="D3229" s="33">
        <v>78.45</v>
      </c>
      <c r="E3229" s="33">
        <v>22.33</v>
      </c>
      <c r="F3229" s="33">
        <v>100.78</v>
      </c>
      <c r="G3229" s="6">
        <v>15</v>
      </c>
    </row>
    <row r="3230" spans="1:7" ht="30">
      <c r="A3230" s="30" t="s">
        <v>6782</v>
      </c>
      <c r="B3230" s="31" t="s">
        <v>6783</v>
      </c>
      <c r="C3230" s="32" t="s">
        <v>351</v>
      </c>
      <c r="D3230" s="33">
        <v>97.7</v>
      </c>
      <c r="E3230" s="33">
        <v>27.92</v>
      </c>
      <c r="F3230" s="33">
        <v>125.62</v>
      </c>
      <c r="G3230" s="6">
        <v>15</v>
      </c>
    </row>
    <row r="3231" spans="1:7" ht="30">
      <c r="A3231" s="30" t="s">
        <v>6784</v>
      </c>
      <c r="B3231" s="31" t="s">
        <v>6785</v>
      </c>
      <c r="C3231" s="32" t="s">
        <v>351</v>
      </c>
      <c r="D3231" s="33">
        <v>152.46</v>
      </c>
      <c r="E3231" s="33">
        <v>27.92</v>
      </c>
      <c r="F3231" s="33">
        <v>180.38</v>
      </c>
      <c r="G3231" s="6">
        <v>15</v>
      </c>
    </row>
    <row r="3232" spans="1:7" ht="30">
      <c r="A3232" s="30" t="s">
        <v>6786</v>
      </c>
      <c r="B3232" s="31" t="s">
        <v>6787</v>
      </c>
      <c r="C3232" s="32" t="s">
        <v>351</v>
      </c>
      <c r="D3232" s="33">
        <v>202.04</v>
      </c>
      <c r="E3232" s="33">
        <v>27.92</v>
      </c>
      <c r="F3232" s="33">
        <v>229.96</v>
      </c>
      <c r="G3232" s="6">
        <v>15</v>
      </c>
    </row>
    <row r="3233" spans="1:7" ht="30">
      <c r="A3233" s="30" t="s">
        <v>6788</v>
      </c>
      <c r="B3233" s="31" t="s">
        <v>6789</v>
      </c>
      <c r="C3233" s="32" t="s">
        <v>659</v>
      </c>
      <c r="D3233" s="33">
        <v>1034.07</v>
      </c>
      <c r="E3233" s="33">
        <v>22.33</v>
      </c>
      <c r="F3233" s="33">
        <v>1056.4000000000001</v>
      </c>
      <c r="G3233" s="6">
        <v>15</v>
      </c>
    </row>
    <row r="3234" spans="1:7" ht="30">
      <c r="A3234" s="30" t="s">
        <v>6790</v>
      </c>
      <c r="B3234" s="31" t="s">
        <v>6791</v>
      </c>
      <c r="C3234" s="32" t="s">
        <v>659</v>
      </c>
      <c r="D3234" s="33">
        <v>1103.01</v>
      </c>
      <c r="E3234" s="33">
        <v>22.33</v>
      </c>
      <c r="F3234" s="33">
        <v>1125.3399999999999</v>
      </c>
      <c r="G3234" s="6">
        <v>15</v>
      </c>
    </row>
    <row r="3235" spans="1:7" ht="30">
      <c r="A3235" s="30" t="s">
        <v>6792</v>
      </c>
      <c r="B3235" s="31" t="s">
        <v>6793</v>
      </c>
      <c r="C3235" s="32" t="s">
        <v>659</v>
      </c>
      <c r="D3235" s="33">
        <v>1030.02</v>
      </c>
      <c r="E3235" s="33">
        <v>27.92</v>
      </c>
      <c r="F3235" s="33">
        <v>1057.94</v>
      </c>
      <c r="G3235" s="6">
        <v>15</v>
      </c>
    </row>
    <row r="3236" spans="1:7" ht="30">
      <c r="A3236" s="30" t="s">
        <v>6794</v>
      </c>
      <c r="B3236" s="31" t="s">
        <v>6795</v>
      </c>
      <c r="C3236" s="32" t="s">
        <v>659</v>
      </c>
      <c r="D3236" s="33">
        <v>1074.33</v>
      </c>
      <c r="E3236" s="33">
        <v>27.92</v>
      </c>
      <c r="F3236" s="33">
        <v>1102.25</v>
      </c>
      <c r="G3236" s="6">
        <v>15</v>
      </c>
    </row>
    <row r="3237" spans="1:7" ht="30">
      <c r="A3237" s="30" t="s">
        <v>6796</v>
      </c>
      <c r="B3237" s="31" t="s">
        <v>6797</v>
      </c>
      <c r="C3237" s="32" t="s">
        <v>659</v>
      </c>
      <c r="D3237" s="33">
        <v>1294.32</v>
      </c>
      <c r="E3237" s="33">
        <v>27.92</v>
      </c>
      <c r="F3237" s="33">
        <v>1322.24</v>
      </c>
      <c r="G3237" s="6">
        <v>15</v>
      </c>
    </row>
    <row r="3238" spans="1:7" ht="30">
      <c r="A3238" s="30" t="s">
        <v>6798</v>
      </c>
      <c r="B3238" s="31" t="s">
        <v>6799</v>
      </c>
      <c r="C3238" s="32" t="s">
        <v>659</v>
      </c>
      <c r="D3238" s="33">
        <v>1975.14</v>
      </c>
      <c r="E3238" s="33">
        <v>27.92</v>
      </c>
      <c r="F3238" s="33">
        <v>2003.06</v>
      </c>
      <c r="G3238" s="6">
        <v>15</v>
      </c>
    </row>
    <row r="3239" spans="1:7" ht="30">
      <c r="A3239" s="30" t="s">
        <v>6800</v>
      </c>
      <c r="B3239" s="31" t="s">
        <v>6801</v>
      </c>
      <c r="C3239" s="32" t="s">
        <v>143</v>
      </c>
      <c r="D3239" s="33">
        <v>349.73</v>
      </c>
      <c r="E3239" s="33">
        <v>39.270000000000003</v>
      </c>
      <c r="F3239" s="33">
        <v>389</v>
      </c>
      <c r="G3239" s="6">
        <v>15</v>
      </c>
    </row>
    <row r="3240" spans="1:7" ht="30">
      <c r="A3240" s="30" t="s">
        <v>6802</v>
      </c>
      <c r="B3240" s="31" t="s">
        <v>6803</v>
      </c>
      <c r="C3240" s="32" t="s">
        <v>143</v>
      </c>
      <c r="D3240" s="33">
        <v>1008.45</v>
      </c>
      <c r="E3240" s="33">
        <v>39.270000000000003</v>
      </c>
      <c r="F3240" s="33">
        <v>1047.72</v>
      </c>
      <c r="G3240" s="6">
        <v>15</v>
      </c>
    </row>
    <row r="3241" spans="1:7">
      <c r="A3241" s="30" t="s">
        <v>6804</v>
      </c>
      <c r="B3241" s="31" t="s">
        <v>6805</v>
      </c>
      <c r="C3241" s="32" t="s">
        <v>351</v>
      </c>
      <c r="D3241" s="33">
        <v>111.47</v>
      </c>
      <c r="E3241" s="33">
        <v>22.33</v>
      </c>
      <c r="F3241" s="33">
        <v>133.80000000000001</v>
      </c>
      <c r="G3241" s="6">
        <v>15</v>
      </c>
    </row>
    <row r="3242" spans="1:7">
      <c r="A3242" s="30" t="s">
        <v>6806</v>
      </c>
      <c r="B3242" s="31" t="s">
        <v>6807</v>
      </c>
      <c r="C3242" s="32" t="s">
        <v>351</v>
      </c>
      <c r="D3242" s="33">
        <v>152.74</v>
      </c>
      <c r="E3242" s="33">
        <v>22.33</v>
      </c>
      <c r="F3242" s="33">
        <v>175.07</v>
      </c>
      <c r="G3242" s="6">
        <v>15</v>
      </c>
    </row>
    <row r="3243" spans="1:7">
      <c r="A3243" s="30" t="s">
        <v>6808</v>
      </c>
      <c r="B3243" s="31" t="s">
        <v>6809</v>
      </c>
      <c r="C3243" s="32" t="s">
        <v>351</v>
      </c>
      <c r="D3243" s="33">
        <v>164.33</v>
      </c>
      <c r="E3243" s="33">
        <v>27.92</v>
      </c>
      <c r="F3243" s="33">
        <v>192.25</v>
      </c>
      <c r="G3243" s="6">
        <v>15</v>
      </c>
    </row>
    <row r="3244" spans="1:7">
      <c r="A3244" s="30" t="s">
        <v>6810</v>
      </c>
      <c r="B3244" s="31" t="s">
        <v>6811</v>
      </c>
      <c r="C3244" s="32" t="s">
        <v>351</v>
      </c>
      <c r="D3244" s="33">
        <v>293.32</v>
      </c>
      <c r="E3244" s="33">
        <v>27.92</v>
      </c>
      <c r="F3244" s="33">
        <v>321.24</v>
      </c>
      <c r="G3244" s="6">
        <v>15</v>
      </c>
    </row>
    <row r="3245" spans="1:7">
      <c r="A3245" s="30" t="s">
        <v>6812</v>
      </c>
      <c r="B3245" s="31" t="s">
        <v>6813</v>
      </c>
      <c r="C3245" s="32" t="s">
        <v>351</v>
      </c>
      <c r="D3245" s="33">
        <v>300.88</v>
      </c>
      <c r="E3245" s="33">
        <v>27.92</v>
      </c>
      <c r="F3245" s="33">
        <v>328.8</v>
      </c>
      <c r="G3245" s="6">
        <v>15</v>
      </c>
    </row>
    <row r="3246" spans="1:7">
      <c r="A3246" s="30" t="s">
        <v>6814</v>
      </c>
      <c r="B3246" s="31" t="s">
        <v>6815</v>
      </c>
      <c r="C3246" s="32" t="s">
        <v>351</v>
      </c>
      <c r="D3246" s="33">
        <v>623.84</v>
      </c>
      <c r="E3246" s="33">
        <v>27.92</v>
      </c>
      <c r="F3246" s="33">
        <v>651.76</v>
      </c>
      <c r="G3246" s="6">
        <v>15</v>
      </c>
    </row>
    <row r="3247" spans="1:7">
      <c r="A3247" s="30" t="s">
        <v>6816</v>
      </c>
      <c r="B3247" s="31" t="s">
        <v>6817</v>
      </c>
      <c r="C3247" s="32" t="s">
        <v>351</v>
      </c>
      <c r="D3247" s="33">
        <v>186.1</v>
      </c>
      <c r="E3247" s="33">
        <v>22.33</v>
      </c>
      <c r="F3247" s="33">
        <v>208.43</v>
      </c>
      <c r="G3247" s="6">
        <v>15</v>
      </c>
    </row>
    <row r="3248" spans="1:7">
      <c r="A3248" s="30" t="s">
        <v>6818</v>
      </c>
      <c r="B3248" s="31" t="s">
        <v>6819</v>
      </c>
      <c r="C3248" s="32" t="s">
        <v>351</v>
      </c>
      <c r="D3248" s="33">
        <v>194.61</v>
      </c>
      <c r="E3248" s="33">
        <v>22.33</v>
      </c>
      <c r="F3248" s="33">
        <v>216.94</v>
      </c>
      <c r="G3248" s="6">
        <v>15</v>
      </c>
    </row>
    <row r="3249" spans="1:7">
      <c r="A3249" s="30" t="s">
        <v>6820</v>
      </c>
      <c r="B3249" s="31" t="s">
        <v>6821</v>
      </c>
      <c r="C3249" s="32" t="s">
        <v>351</v>
      </c>
      <c r="D3249" s="33">
        <v>198.01</v>
      </c>
      <c r="E3249" s="33">
        <v>27.92</v>
      </c>
      <c r="F3249" s="33">
        <v>225.93</v>
      </c>
      <c r="G3249" s="6">
        <v>15</v>
      </c>
    </row>
    <row r="3250" spans="1:7">
      <c r="A3250" s="30" t="s">
        <v>6822</v>
      </c>
      <c r="B3250" s="31" t="s">
        <v>6823</v>
      </c>
      <c r="C3250" s="32" t="s">
        <v>351</v>
      </c>
      <c r="D3250" s="33">
        <v>247.47</v>
      </c>
      <c r="E3250" s="33">
        <v>27.92</v>
      </c>
      <c r="F3250" s="33">
        <v>275.39</v>
      </c>
      <c r="G3250" s="6">
        <v>15</v>
      </c>
    </row>
    <row r="3251" spans="1:7">
      <c r="A3251" s="30" t="s">
        <v>6824</v>
      </c>
      <c r="B3251" s="31" t="s">
        <v>6825</v>
      </c>
      <c r="C3251" s="32" t="s">
        <v>351</v>
      </c>
      <c r="D3251" s="33">
        <v>376.08</v>
      </c>
      <c r="E3251" s="33">
        <v>27.92</v>
      </c>
      <c r="F3251" s="33">
        <v>404</v>
      </c>
      <c r="G3251" s="6">
        <v>15</v>
      </c>
    </row>
    <row r="3252" spans="1:7">
      <c r="A3252" s="30" t="s">
        <v>6826</v>
      </c>
      <c r="B3252" s="31" t="s">
        <v>6827</v>
      </c>
      <c r="C3252" s="32" t="s">
        <v>351</v>
      </c>
      <c r="D3252" s="33">
        <v>143.69999999999999</v>
      </c>
      <c r="E3252" s="33">
        <v>22.33</v>
      </c>
      <c r="F3252" s="33">
        <v>166.03</v>
      </c>
      <c r="G3252" s="6">
        <v>15</v>
      </c>
    </row>
    <row r="3253" spans="1:7">
      <c r="A3253" s="30" t="s">
        <v>6828</v>
      </c>
      <c r="B3253" s="31" t="s">
        <v>6829</v>
      </c>
      <c r="C3253" s="32" t="s">
        <v>351</v>
      </c>
      <c r="D3253" s="33">
        <v>206.91</v>
      </c>
      <c r="E3253" s="33">
        <v>22.33</v>
      </c>
      <c r="F3253" s="33">
        <v>229.24</v>
      </c>
      <c r="G3253" s="6">
        <v>15</v>
      </c>
    </row>
    <row r="3254" spans="1:7">
      <c r="A3254" s="30" t="s">
        <v>6830</v>
      </c>
      <c r="B3254" s="31" t="s">
        <v>6831</v>
      </c>
      <c r="C3254" s="32" t="s">
        <v>351</v>
      </c>
      <c r="D3254" s="33">
        <v>246.9</v>
      </c>
      <c r="E3254" s="33">
        <v>22.33</v>
      </c>
      <c r="F3254" s="33">
        <v>269.23</v>
      </c>
      <c r="G3254" s="6">
        <v>15</v>
      </c>
    </row>
    <row r="3255" spans="1:7">
      <c r="A3255" s="30" t="s">
        <v>6832</v>
      </c>
      <c r="B3255" s="31" t="s">
        <v>6833</v>
      </c>
      <c r="C3255" s="32" t="s">
        <v>351</v>
      </c>
      <c r="D3255" s="33">
        <v>295.44</v>
      </c>
      <c r="E3255" s="33">
        <v>27.92</v>
      </c>
      <c r="F3255" s="33">
        <v>323.36</v>
      </c>
      <c r="G3255" s="6">
        <v>15</v>
      </c>
    </row>
    <row r="3256" spans="1:7">
      <c r="A3256" s="30" t="s">
        <v>6834</v>
      </c>
      <c r="B3256" s="31" t="s">
        <v>6835</v>
      </c>
      <c r="C3256" s="32" t="s">
        <v>351</v>
      </c>
      <c r="D3256" s="33">
        <v>345.39</v>
      </c>
      <c r="E3256" s="33">
        <v>27.92</v>
      </c>
      <c r="F3256" s="33">
        <v>373.31</v>
      </c>
      <c r="G3256" s="6">
        <v>15</v>
      </c>
    </row>
    <row r="3257" spans="1:7">
      <c r="A3257" s="30" t="s">
        <v>6836</v>
      </c>
      <c r="B3257" s="31" t="s">
        <v>6837</v>
      </c>
      <c r="C3257" s="32" t="s">
        <v>351</v>
      </c>
      <c r="D3257" s="33">
        <v>974.51</v>
      </c>
      <c r="E3257" s="33">
        <v>27.92</v>
      </c>
      <c r="F3257" s="33">
        <v>1002.43</v>
      </c>
      <c r="G3257" s="6">
        <v>15</v>
      </c>
    </row>
    <row r="3258" spans="1:7" ht="30">
      <c r="A3258" s="30" t="s">
        <v>6838</v>
      </c>
      <c r="B3258" s="31" t="s">
        <v>6839</v>
      </c>
      <c r="C3258" s="32" t="s">
        <v>351</v>
      </c>
      <c r="D3258" s="33">
        <v>123.59</v>
      </c>
      <c r="E3258" s="33">
        <v>27.92</v>
      </c>
      <c r="F3258" s="33">
        <v>151.51</v>
      </c>
      <c r="G3258" s="6">
        <v>15</v>
      </c>
    </row>
    <row r="3259" spans="1:7" ht="30">
      <c r="A3259" s="30" t="s">
        <v>6840</v>
      </c>
      <c r="B3259" s="31" t="s">
        <v>6841</v>
      </c>
      <c r="C3259" s="32" t="s">
        <v>351</v>
      </c>
      <c r="D3259" s="33">
        <v>686.54</v>
      </c>
      <c r="E3259" s="33">
        <v>27.92</v>
      </c>
      <c r="F3259" s="33">
        <v>714.46</v>
      </c>
      <c r="G3259" s="6">
        <v>15</v>
      </c>
    </row>
    <row r="3260" spans="1:7" ht="30">
      <c r="A3260" s="30" t="s">
        <v>6842</v>
      </c>
      <c r="B3260" s="31" t="s">
        <v>6843</v>
      </c>
      <c r="C3260" s="32" t="s">
        <v>351</v>
      </c>
      <c r="D3260" s="33">
        <v>144.15</v>
      </c>
      <c r="E3260" s="33">
        <v>22.33</v>
      </c>
      <c r="F3260" s="33">
        <v>166.48</v>
      </c>
      <c r="G3260" s="6">
        <v>15</v>
      </c>
    </row>
    <row r="3261" spans="1:7" ht="30">
      <c r="A3261" s="30" t="s">
        <v>6844</v>
      </c>
      <c r="B3261" s="31" t="s">
        <v>6845</v>
      </c>
      <c r="C3261" s="32" t="s">
        <v>351</v>
      </c>
      <c r="D3261" s="33">
        <v>218.7</v>
      </c>
      <c r="E3261" s="33">
        <v>27.92</v>
      </c>
      <c r="F3261" s="33">
        <v>246.62</v>
      </c>
      <c r="G3261" s="6">
        <v>15</v>
      </c>
    </row>
    <row r="3262" spans="1:7" ht="30">
      <c r="A3262" s="30" t="s">
        <v>6846</v>
      </c>
      <c r="B3262" s="31" t="s">
        <v>6847</v>
      </c>
      <c r="C3262" s="32" t="s">
        <v>351</v>
      </c>
      <c r="D3262" s="33">
        <v>258.77999999999997</v>
      </c>
      <c r="E3262" s="33">
        <v>27.92</v>
      </c>
      <c r="F3262" s="33">
        <v>286.7</v>
      </c>
      <c r="G3262" s="6">
        <v>15</v>
      </c>
    </row>
    <row r="3263" spans="1:7" ht="30">
      <c r="A3263" s="30" t="s">
        <v>6848</v>
      </c>
      <c r="B3263" s="31" t="s">
        <v>6849</v>
      </c>
      <c r="C3263" s="32" t="s">
        <v>351</v>
      </c>
      <c r="D3263" s="33">
        <v>257.05</v>
      </c>
      <c r="E3263" s="33">
        <v>27.92</v>
      </c>
      <c r="F3263" s="33">
        <v>284.97000000000003</v>
      </c>
      <c r="G3263" s="6">
        <v>15</v>
      </c>
    </row>
    <row r="3264" spans="1:7" ht="30">
      <c r="A3264" s="30" t="s">
        <v>6850</v>
      </c>
      <c r="B3264" s="31" t="s">
        <v>6851</v>
      </c>
      <c r="C3264" s="32" t="s">
        <v>351</v>
      </c>
      <c r="D3264" s="33">
        <v>520.62</v>
      </c>
      <c r="E3264" s="33">
        <v>27.92</v>
      </c>
      <c r="F3264" s="33">
        <v>548.54</v>
      </c>
      <c r="G3264" s="6">
        <v>15</v>
      </c>
    </row>
    <row r="3265" spans="1:7" ht="30">
      <c r="A3265" s="30" t="s">
        <v>6852</v>
      </c>
      <c r="B3265" s="31" t="s">
        <v>6853</v>
      </c>
      <c r="C3265" s="32" t="s">
        <v>351</v>
      </c>
      <c r="D3265" s="33">
        <v>532.49</v>
      </c>
      <c r="E3265" s="33">
        <v>27.92</v>
      </c>
      <c r="F3265" s="33">
        <v>560.41</v>
      </c>
      <c r="G3265" s="6">
        <v>15</v>
      </c>
    </row>
    <row r="3266" spans="1:7" ht="30">
      <c r="A3266" s="30" t="s">
        <v>6854</v>
      </c>
      <c r="B3266" s="31" t="s">
        <v>6855</v>
      </c>
      <c r="C3266" s="32" t="s">
        <v>351</v>
      </c>
      <c r="D3266" s="33">
        <v>565.52</v>
      </c>
      <c r="E3266" s="33">
        <v>27.92</v>
      </c>
      <c r="F3266" s="33">
        <v>593.44000000000005</v>
      </c>
      <c r="G3266" s="6">
        <v>15</v>
      </c>
    </row>
    <row r="3267" spans="1:7" ht="30">
      <c r="A3267" s="30" t="s">
        <v>6856</v>
      </c>
      <c r="B3267" s="31" t="s">
        <v>6857</v>
      </c>
      <c r="C3267" s="32" t="s">
        <v>351</v>
      </c>
      <c r="D3267" s="33">
        <v>583.84</v>
      </c>
      <c r="E3267" s="33">
        <v>27.92</v>
      </c>
      <c r="F3267" s="33">
        <v>611.76</v>
      </c>
      <c r="G3267" s="6">
        <v>15</v>
      </c>
    </row>
    <row r="3268" spans="1:7" ht="30">
      <c r="A3268" s="30" t="s">
        <v>6858</v>
      </c>
      <c r="B3268" s="31" t="s">
        <v>6859</v>
      </c>
      <c r="C3268" s="32" t="s">
        <v>351</v>
      </c>
      <c r="D3268" s="33">
        <v>633.09</v>
      </c>
      <c r="E3268" s="33">
        <v>27.92</v>
      </c>
      <c r="F3268" s="33">
        <v>661.01</v>
      </c>
      <c r="G3268" s="6">
        <v>15</v>
      </c>
    </row>
    <row r="3269" spans="1:7" ht="30">
      <c r="A3269" s="30" t="s">
        <v>6860</v>
      </c>
      <c r="B3269" s="31" t="s">
        <v>6861</v>
      </c>
      <c r="C3269" s="32" t="s">
        <v>351</v>
      </c>
      <c r="D3269" s="33">
        <v>1463.95</v>
      </c>
      <c r="E3269" s="33">
        <v>27.92</v>
      </c>
      <c r="F3269" s="33">
        <v>1491.87</v>
      </c>
      <c r="G3269" s="6">
        <v>15</v>
      </c>
    </row>
    <row r="3270" spans="1:7">
      <c r="A3270" s="30" t="s">
        <v>6862</v>
      </c>
      <c r="B3270" s="31" t="s">
        <v>6863</v>
      </c>
      <c r="C3270" s="32" t="s">
        <v>351</v>
      </c>
      <c r="D3270" s="33">
        <v>504</v>
      </c>
      <c r="E3270" s="33">
        <v>22.33</v>
      </c>
      <c r="F3270" s="33">
        <v>526.33000000000004</v>
      </c>
      <c r="G3270" s="6">
        <v>15</v>
      </c>
    </row>
    <row r="3271" spans="1:7">
      <c r="A3271" s="30" t="s">
        <v>6864</v>
      </c>
      <c r="B3271" s="31" t="s">
        <v>6865</v>
      </c>
      <c r="C3271" s="32" t="s">
        <v>351</v>
      </c>
      <c r="D3271" s="33">
        <v>980.27</v>
      </c>
      <c r="E3271" s="33">
        <v>27.92</v>
      </c>
      <c r="F3271" s="33">
        <v>1008.19</v>
      </c>
      <c r="G3271" s="6">
        <v>15</v>
      </c>
    </row>
    <row r="3272" spans="1:7">
      <c r="A3272" s="30" t="s">
        <v>6866</v>
      </c>
      <c r="B3272" s="31" t="s">
        <v>6867</v>
      </c>
      <c r="C3272" s="32" t="s">
        <v>351</v>
      </c>
      <c r="D3272" s="33">
        <v>1266.74</v>
      </c>
      <c r="E3272" s="33">
        <v>27.92</v>
      </c>
      <c r="F3272" s="33">
        <v>1294.6600000000001</v>
      </c>
      <c r="G3272" s="6">
        <v>15</v>
      </c>
    </row>
    <row r="3273" spans="1:7">
      <c r="A3273" s="30" t="s">
        <v>6868</v>
      </c>
      <c r="B3273" s="31" t="s">
        <v>6869</v>
      </c>
      <c r="C3273" s="32" t="s">
        <v>351</v>
      </c>
      <c r="D3273" s="33">
        <v>1542.39</v>
      </c>
      <c r="E3273" s="33">
        <v>27.92</v>
      </c>
      <c r="F3273" s="33">
        <v>1570.31</v>
      </c>
      <c r="G3273" s="6">
        <v>15</v>
      </c>
    </row>
    <row r="3274" spans="1:7">
      <c r="A3274" s="30" t="s">
        <v>6870</v>
      </c>
      <c r="B3274" s="31" t="s">
        <v>6871</v>
      </c>
      <c r="C3274" s="32" t="s">
        <v>351</v>
      </c>
      <c r="D3274" s="33">
        <v>3460.52</v>
      </c>
      <c r="E3274" s="33">
        <v>27.92</v>
      </c>
      <c r="F3274" s="33">
        <v>3488.44</v>
      </c>
      <c r="G3274" s="6">
        <v>15</v>
      </c>
    </row>
    <row r="3275" spans="1:7" ht="45">
      <c r="A3275" s="30" t="s">
        <v>6872</v>
      </c>
      <c r="B3275" s="31" t="s">
        <v>6873</v>
      </c>
      <c r="C3275" s="32" t="s">
        <v>351</v>
      </c>
      <c r="D3275" s="33">
        <v>220.36</v>
      </c>
      <c r="E3275" s="33">
        <v>22.33</v>
      </c>
      <c r="F3275" s="33">
        <v>242.69</v>
      </c>
      <c r="G3275" s="6">
        <v>15</v>
      </c>
    </row>
    <row r="3276" spans="1:7" ht="45">
      <c r="A3276" s="30" t="s">
        <v>6874</v>
      </c>
      <c r="B3276" s="31" t="s">
        <v>6875</v>
      </c>
      <c r="C3276" s="32" t="s">
        <v>351</v>
      </c>
      <c r="D3276" s="33">
        <v>271.86</v>
      </c>
      <c r="E3276" s="33">
        <v>22.33</v>
      </c>
      <c r="F3276" s="33">
        <v>294.19</v>
      </c>
      <c r="G3276" s="6">
        <v>15</v>
      </c>
    </row>
    <row r="3277" spans="1:7" ht="45">
      <c r="A3277" s="30" t="s">
        <v>6876</v>
      </c>
      <c r="B3277" s="31" t="s">
        <v>6877</v>
      </c>
      <c r="C3277" s="32" t="s">
        <v>351</v>
      </c>
      <c r="D3277" s="33">
        <v>582.21</v>
      </c>
      <c r="E3277" s="33">
        <v>27.92</v>
      </c>
      <c r="F3277" s="33">
        <v>610.13</v>
      </c>
      <c r="G3277" s="6">
        <v>15</v>
      </c>
    </row>
    <row r="3278" spans="1:7" ht="45">
      <c r="A3278" s="30" t="s">
        <v>6878</v>
      </c>
      <c r="B3278" s="31" t="s">
        <v>6879</v>
      </c>
      <c r="C3278" s="32" t="s">
        <v>351</v>
      </c>
      <c r="D3278" s="33">
        <v>675.87</v>
      </c>
      <c r="E3278" s="33">
        <v>27.92</v>
      </c>
      <c r="F3278" s="33">
        <v>703.79</v>
      </c>
      <c r="G3278" s="6">
        <v>15</v>
      </c>
    </row>
    <row r="3279" spans="1:7" ht="45">
      <c r="A3279" s="30" t="s">
        <v>6880</v>
      </c>
      <c r="B3279" s="31" t="s">
        <v>6881</v>
      </c>
      <c r="C3279" s="32" t="s">
        <v>351</v>
      </c>
      <c r="D3279" s="33">
        <v>833.11</v>
      </c>
      <c r="E3279" s="33">
        <v>27.92</v>
      </c>
      <c r="F3279" s="33">
        <v>861.03</v>
      </c>
      <c r="G3279" s="6">
        <v>15</v>
      </c>
    </row>
    <row r="3280" spans="1:7">
      <c r="A3280" s="30" t="s">
        <v>6882</v>
      </c>
      <c r="B3280" s="31" t="s">
        <v>6883</v>
      </c>
      <c r="C3280" s="32" t="s">
        <v>351</v>
      </c>
      <c r="D3280" s="33">
        <v>259.56</v>
      </c>
      <c r="E3280" s="33">
        <v>27.92</v>
      </c>
      <c r="F3280" s="33">
        <v>287.48</v>
      </c>
      <c r="G3280" s="6">
        <v>15</v>
      </c>
    </row>
    <row r="3281" spans="1:7">
      <c r="A3281" s="30" t="s">
        <v>6884</v>
      </c>
      <c r="B3281" s="31" t="s">
        <v>6885</v>
      </c>
      <c r="C3281" s="32" t="s">
        <v>351</v>
      </c>
      <c r="D3281" s="33">
        <v>590.61</v>
      </c>
      <c r="E3281" s="33">
        <v>27.92</v>
      </c>
      <c r="F3281" s="33">
        <v>618.53</v>
      </c>
      <c r="G3281" s="6">
        <v>15</v>
      </c>
    </row>
    <row r="3282" spans="1:7">
      <c r="A3282" s="30" t="s">
        <v>6886</v>
      </c>
      <c r="B3282" s="31" t="s">
        <v>6887</v>
      </c>
      <c r="C3282" s="32" t="s">
        <v>351</v>
      </c>
      <c r="D3282" s="33">
        <v>613.76</v>
      </c>
      <c r="E3282" s="33">
        <v>27.92</v>
      </c>
      <c r="F3282" s="33">
        <v>641.67999999999995</v>
      </c>
      <c r="G3282" s="6">
        <v>15</v>
      </c>
    </row>
    <row r="3283" spans="1:7">
      <c r="A3283" s="30" t="s">
        <v>6888</v>
      </c>
      <c r="B3283" s="31" t="s">
        <v>6889</v>
      </c>
      <c r="C3283" s="32" t="s">
        <v>351</v>
      </c>
      <c r="D3283" s="33">
        <v>840.23</v>
      </c>
      <c r="E3283" s="33">
        <v>27.92</v>
      </c>
      <c r="F3283" s="33">
        <v>868.15</v>
      </c>
      <c r="G3283" s="6">
        <v>15</v>
      </c>
    </row>
    <row r="3284" spans="1:7">
      <c r="A3284" s="30" t="s">
        <v>6890</v>
      </c>
      <c r="B3284" s="31" t="s">
        <v>6891</v>
      </c>
      <c r="C3284" s="32" t="s">
        <v>351</v>
      </c>
      <c r="D3284" s="33">
        <v>1198.95</v>
      </c>
      <c r="E3284" s="33">
        <v>27.92</v>
      </c>
      <c r="F3284" s="33">
        <v>1226.8699999999999</v>
      </c>
      <c r="G3284" s="6">
        <v>15</v>
      </c>
    </row>
    <row r="3285" spans="1:7">
      <c r="A3285" s="30" t="s">
        <v>6892</v>
      </c>
      <c r="B3285" s="31" t="s">
        <v>6893</v>
      </c>
      <c r="C3285" s="32" t="s">
        <v>351</v>
      </c>
      <c r="D3285" s="33">
        <v>3543.08</v>
      </c>
      <c r="E3285" s="33">
        <v>27.92</v>
      </c>
      <c r="F3285" s="33">
        <v>3571</v>
      </c>
      <c r="G3285" s="6">
        <v>15</v>
      </c>
    </row>
    <row r="3286" spans="1:7">
      <c r="A3286" s="30" t="s">
        <v>6894</v>
      </c>
      <c r="B3286" s="31" t="s">
        <v>6895</v>
      </c>
      <c r="C3286" s="32"/>
      <c r="D3286" s="33"/>
      <c r="E3286" s="33"/>
      <c r="F3286" s="33"/>
    </row>
    <row r="3287" spans="1:7" ht="30">
      <c r="A3287" s="30" t="s">
        <v>6896</v>
      </c>
      <c r="B3287" s="31" t="s">
        <v>6897</v>
      </c>
      <c r="C3287" s="32" t="s">
        <v>143</v>
      </c>
      <c r="D3287" s="33">
        <v>9.23</v>
      </c>
      <c r="E3287" s="33">
        <v>9.2100000000000009</v>
      </c>
      <c r="F3287" s="33">
        <v>18.440000000000001</v>
      </c>
      <c r="G3287" s="6">
        <v>15</v>
      </c>
    </row>
    <row r="3288" spans="1:7" ht="30">
      <c r="A3288" s="30" t="s">
        <v>6898</v>
      </c>
      <c r="B3288" s="31" t="s">
        <v>6899</v>
      </c>
      <c r="C3288" s="32" t="s">
        <v>143</v>
      </c>
      <c r="D3288" s="33">
        <v>13.2</v>
      </c>
      <c r="E3288" s="33">
        <v>9.2100000000000009</v>
      </c>
      <c r="F3288" s="33">
        <v>22.41</v>
      </c>
      <c r="G3288" s="6">
        <v>15</v>
      </c>
    </row>
    <row r="3289" spans="1:7" ht="30">
      <c r="A3289" s="30" t="s">
        <v>6900</v>
      </c>
      <c r="B3289" s="31" t="s">
        <v>6901</v>
      </c>
      <c r="C3289" s="32" t="s">
        <v>143</v>
      </c>
      <c r="D3289" s="33">
        <v>16.809999999999999</v>
      </c>
      <c r="E3289" s="33">
        <v>9.2100000000000009</v>
      </c>
      <c r="F3289" s="33">
        <v>26.02</v>
      </c>
      <c r="G3289" s="6">
        <v>15</v>
      </c>
    </row>
    <row r="3290" spans="1:7" ht="30">
      <c r="A3290" s="30" t="s">
        <v>6902</v>
      </c>
      <c r="B3290" s="31" t="s">
        <v>6903</v>
      </c>
      <c r="C3290" s="32" t="s">
        <v>143</v>
      </c>
      <c r="D3290" s="33">
        <v>20.87</v>
      </c>
      <c r="E3290" s="33">
        <v>13.96</v>
      </c>
      <c r="F3290" s="33">
        <v>34.83</v>
      </c>
      <c r="G3290" s="6">
        <v>15</v>
      </c>
    </row>
    <row r="3291" spans="1:7" ht="30">
      <c r="A3291" s="30" t="s">
        <v>6904</v>
      </c>
      <c r="B3291" s="31" t="s">
        <v>6905</v>
      </c>
      <c r="C3291" s="32" t="s">
        <v>143</v>
      </c>
      <c r="D3291" s="33">
        <v>27.75</v>
      </c>
      <c r="E3291" s="33">
        <v>13.96</v>
      </c>
      <c r="F3291" s="33">
        <v>41.71</v>
      </c>
      <c r="G3291" s="6">
        <v>15</v>
      </c>
    </row>
    <row r="3292" spans="1:7" ht="30">
      <c r="A3292" s="30" t="s">
        <v>6906</v>
      </c>
      <c r="B3292" s="31" t="s">
        <v>6907</v>
      </c>
      <c r="C3292" s="32" t="s">
        <v>143</v>
      </c>
      <c r="D3292" s="33">
        <v>36.28</v>
      </c>
      <c r="E3292" s="33">
        <v>13.96</v>
      </c>
      <c r="F3292" s="33">
        <v>50.24</v>
      </c>
      <c r="G3292" s="6">
        <v>15</v>
      </c>
    </row>
    <row r="3293" spans="1:7" ht="30">
      <c r="A3293" s="30" t="s">
        <v>6908</v>
      </c>
      <c r="B3293" s="31" t="s">
        <v>6909</v>
      </c>
      <c r="C3293" s="32" t="s">
        <v>143</v>
      </c>
      <c r="D3293" s="33">
        <v>43.85</v>
      </c>
      <c r="E3293" s="33">
        <v>13.96</v>
      </c>
      <c r="F3293" s="33">
        <v>57.81</v>
      </c>
      <c r="G3293" s="6">
        <v>15</v>
      </c>
    </row>
    <row r="3294" spans="1:7" ht="30">
      <c r="A3294" s="30" t="s">
        <v>6910</v>
      </c>
      <c r="B3294" s="31" t="s">
        <v>6911</v>
      </c>
      <c r="C3294" s="32"/>
      <c r="D3294" s="33"/>
      <c r="E3294" s="33"/>
      <c r="F3294" s="33"/>
    </row>
    <row r="3295" spans="1:7" ht="30">
      <c r="A3295" s="30" t="s">
        <v>6912</v>
      </c>
      <c r="B3295" s="31" t="s">
        <v>6913</v>
      </c>
      <c r="C3295" s="32" t="s">
        <v>143</v>
      </c>
      <c r="D3295" s="33">
        <v>51.67</v>
      </c>
      <c r="E3295" s="33">
        <v>20.100000000000001</v>
      </c>
      <c r="F3295" s="33">
        <v>71.77</v>
      </c>
      <c r="G3295" s="6">
        <v>15</v>
      </c>
    </row>
    <row r="3296" spans="1:7" ht="30">
      <c r="A3296" s="30" t="s">
        <v>6914</v>
      </c>
      <c r="B3296" s="31" t="s">
        <v>6915</v>
      </c>
      <c r="C3296" s="32" t="s">
        <v>143</v>
      </c>
      <c r="D3296" s="33">
        <v>74.45</v>
      </c>
      <c r="E3296" s="33">
        <v>20.100000000000001</v>
      </c>
      <c r="F3296" s="33">
        <v>94.55</v>
      </c>
      <c r="G3296" s="6">
        <v>15</v>
      </c>
    </row>
    <row r="3297" spans="1:7" ht="30">
      <c r="A3297" s="30" t="s">
        <v>6916</v>
      </c>
      <c r="B3297" s="31" t="s">
        <v>6917</v>
      </c>
      <c r="C3297" s="32" t="s">
        <v>143</v>
      </c>
      <c r="D3297" s="33">
        <v>90.02</v>
      </c>
      <c r="E3297" s="33">
        <v>20.100000000000001</v>
      </c>
      <c r="F3297" s="33">
        <v>110.12</v>
      </c>
      <c r="G3297" s="6">
        <v>15</v>
      </c>
    </row>
    <row r="3298" spans="1:7" ht="30">
      <c r="A3298" s="30" t="s">
        <v>6918</v>
      </c>
      <c r="B3298" s="31" t="s">
        <v>6919</v>
      </c>
      <c r="C3298" s="32" t="s">
        <v>143</v>
      </c>
      <c r="D3298" s="33">
        <v>109.34</v>
      </c>
      <c r="E3298" s="33">
        <v>20.100000000000001</v>
      </c>
      <c r="F3298" s="33">
        <v>129.44</v>
      </c>
      <c r="G3298" s="6">
        <v>15</v>
      </c>
    </row>
    <row r="3299" spans="1:7" ht="30">
      <c r="A3299" s="30" t="s">
        <v>6920</v>
      </c>
      <c r="B3299" s="31" t="s">
        <v>6921</v>
      </c>
      <c r="C3299" s="32" t="s">
        <v>143</v>
      </c>
      <c r="D3299" s="33">
        <v>135.27000000000001</v>
      </c>
      <c r="E3299" s="33">
        <v>20.100000000000001</v>
      </c>
      <c r="F3299" s="33">
        <v>155.37</v>
      </c>
      <c r="G3299" s="6">
        <v>15</v>
      </c>
    </row>
    <row r="3300" spans="1:7" ht="30">
      <c r="A3300" s="30" t="s">
        <v>6922</v>
      </c>
      <c r="B3300" s="31" t="s">
        <v>6923</v>
      </c>
      <c r="C3300" s="32" t="s">
        <v>143</v>
      </c>
      <c r="D3300" s="33">
        <v>153.01</v>
      </c>
      <c r="E3300" s="33">
        <v>20.100000000000001</v>
      </c>
      <c r="F3300" s="33">
        <v>173.11</v>
      </c>
      <c r="G3300" s="6">
        <v>15</v>
      </c>
    </row>
    <row r="3301" spans="1:7" ht="30">
      <c r="A3301" s="30" t="s">
        <v>6924</v>
      </c>
      <c r="B3301" s="31" t="s">
        <v>6925</v>
      </c>
      <c r="C3301" s="32" t="s">
        <v>143</v>
      </c>
      <c r="D3301" s="33">
        <v>175.7</v>
      </c>
      <c r="E3301" s="33">
        <v>20.100000000000001</v>
      </c>
      <c r="F3301" s="33">
        <v>195.8</v>
      </c>
      <c r="G3301" s="6">
        <v>15</v>
      </c>
    </row>
    <row r="3302" spans="1:7" ht="30">
      <c r="A3302" s="30" t="s">
        <v>6926</v>
      </c>
      <c r="B3302" s="31" t="s">
        <v>6927</v>
      </c>
      <c r="C3302" s="32" t="s">
        <v>143</v>
      </c>
      <c r="D3302" s="33">
        <v>198.72</v>
      </c>
      <c r="E3302" s="33">
        <v>20.100000000000001</v>
      </c>
      <c r="F3302" s="33">
        <v>218.82</v>
      </c>
      <c r="G3302" s="6">
        <v>15</v>
      </c>
    </row>
    <row r="3303" spans="1:7" ht="30">
      <c r="A3303" s="30" t="s">
        <v>6928</v>
      </c>
      <c r="B3303" s="31" t="s">
        <v>6929</v>
      </c>
      <c r="C3303" s="32" t="s">
        <v>143</v>
      </c>
      <c r="D3303" s="33">
        <v>211.32</v>
      </c>
      <c r="E3303" s="33">
        <v>20.100000000000001</v>
      </c>
      <c r="F3303" s="33">
        <v>231.42</v>
      </c>
      <c r="G3303" s="6">
        <v>15</v>
      </c>
    </row>
    <row r="3304" spans="1:7" ht="30">
      <c r="A3304" s="30" t="s">
        <v>6930</v>
      </c>
      <c r="B3304" s="31" t="s">
        <v>6931</v>
      </c>
      <c r="C3304" s="32" t="s">
        <v>143</v>
      </c>
      <c r="D3304" s="33">
        <v>244.69</v>
      </c>
      <c r="E3304" s="33">
        <v>20.100000000000001</v>
      </c>
      <c r="F3304" s="33">
        <v>264.79000000000002</v>
      </c>
      <c r="G3304" s="6">
        <v>15</v>
      </c>
    </row>
    <row r="3305" spans="1:7" ht="30">
      <c r="A3305" s="30" t="s">
        <v>6932</v>
      </c>
      <c r="B3305" s="31" t="s">
        <v>6933</v>
      </c>
      <c r="C3305" s="32" t="s">
        <v>143</v>
      </c>
      <c r="D3305" s="33">
        <v>271.22000000000003</v>
      </c>
      <c r="E3305" s="33">
        <v>20.100000000000001</v>
      </c>
      <c r="F3305" s="33">
        <v>291.32</v>
      </c>
      <c r="G3305" s="6">
        <v>15</v>
      </c>
    </row>
    <row r="3306" spans="1:7">
      <c r="A3306" s="30" t="s">
        <v>6934</v>
      </c>
      <c r="B3306" s="31" t="s">
        <v>6935</v>
      </c>
      <c r="C3306" s="32"/>
      <c r="D3306" s="33"/>
      <c r="E3306" s="33"/>
      <c r="F3306" s="33"/>
    </row>
    <row r="3307" spans="1:7" ht="45">
      <c r="A3307" s="30" t="s">
        <v>6936</v>
      </c>
      <c r="B3307" s="31" t="s">
        <v>6937</v>
      </c>
      <c r="C3307" s="32" t="s">
        <v>143</v>
      </c>
      <c r="D3307" s="33">
        <v>33.81</v>
      </c>
      <c r="E3307" s="33">
        <v>19.64</v>
      </c>
      <c r="F3307" s="33">
        <v>53.45</v>
      </c>
      <c r="G3307" s="6">
        <v>15</v>
      </c>
    </row>
    <row r="3308" spans="1:7" ht="45">
      <c r="A3308" s="30" t="s">
        <v>6938</v>
      </c>
      <c r="B3308" s="31" t="s">
        <v>6939</v>
      </c>
      <c r="C3308" s="32" t="s">
        <v>143</v>
      </c>
      <c r="D3308" s="33">
        <v>42.61</v>
      </c>
      <c r="E3308" s="33">
        <v>19.64</v>
      </c>
      <c r="F3308" s="33">
        <v>62.25</v>
      </c>
      <c r="G3308" s="6">
        <v>15</v>
      </c>
    </row>
    <row r="3309" spans="1:7" ht="45">
      <c r="A3309" s="30" t="s">
        <v>6940</v>
      </c>
      <c r="B3309" s="31" t="s">
        <v>6941</v>
      </c>
      <c r="C3309" s="32" t="s">
        <v>143</v>
      </c>
      <c r="D3309" s="33">
        <v>48.3</v>
      </c>
      <c r="E3309" s="33">
        <v>19.64</v>
      </c>
      <c r="F3309" s="33">
        <v>67.94</v>
      </c>
      <c r="G3309" s="6">
        <v>15</v>
      </c>
    </row>
    <row r="3310" spans="1:7" ht="45">
      <c r="A3310" s="30" t="s">
        <v>6942</v>
      </c>
      <c r="B3310" s="31" t="s">
        <v>6943</v>
      </c>
      <c r="C3310" s="32" t="s">
        <v>143</v>
      </c>
      <c r="D3310" s="33">
        <v>112.02</v>
      </c>
      <c r="E3310" s="33">
        <v>29.45</v>
      </c>
      <c r="F3310" s="33">
        <v>141.47</v>
      </c>
      <c r="G3310" s="6">
        <v>15</v>
      </c>
    </row>
    <row r="3311" spans="1:7" ht="30">
      <c r="A3311" s="30" t="s">
        <v>6944</v>
      </c>
      <c r="B3311" s="31" t="s">
        <v>6945</v>
      </c>
      <c r="C3311" s="32" t="s">
        <v>351</v>
      </c>
      <c r="D3311" s="33">
        <v>12.14</v>
      </c>
      <c r="E3311" s="33">
        <v>12.84</v>
      </c>
      <c r="F3311" s="33">
        <v>24.98</v>
      </c>
      <c r="G3311" s="6">
        <v>15</v>
      </c>
    </row>
    <row r="3312" spans="1:7" ht="30">
      <c r="A3312" s="30" t="s">
        <v>6946</v>
      </c>
      <c r="B3312" s="31" t="s">
        <v>6947</v>
      </c>
      <c r="C3312" s="32" t="s">
        <v>351</v>
      </c>
      <c r="D3312" s="33">
        <v>18.309999999999999</v>
      </c>
      <c r="E3312" s="33">
        <v>12.84</v>
      </c>
      <c r="F3312" s="33">
        <v>31.15</v>
      </c>
      <c r="G3312" s="6">
        <v>15</v>
      </c>
    </row>
    <row r="3313" spans="1:7" ht="30">
      <c r="A3313" s="30" t="s">
        <v>6948</v>
      </c>
      <c r="B3313" s="31" t="s">
        <v>6949</v>
      </c>
      <c r="C3313" s="32" t="s">
        <v>351</v>
      </c>
      <c r="D3313" s="33">
        <v>19.48</v>
      </c>
      <c r="E3313" s="33">
        <v>19.54</v>
      </c>
      <c r="F3313" s="33">
        <v>39.020000000000003</v>
      </c>
      <c r="G3313" s="6">
        <v>15</v>
      </c>
    </row>
    <row r="3314" spans="1:7" ht="30">
      <c r="A3314" s="30" t="s">
        <v>6950</v>
      </c>
      <c r="B3314" s="31" t="s">
        <v>6951</v>
      </c>
      <c r="C3314" s="32" t="s">
        <v>351</v>
      </c>
      <c r="D3314" s="33">
        <v>27.56</v>
      </c>
      <c r="E3314" s="33">
        <v>22.33</v>
      </c>
      <c r="F3314" s="33">
        <v>49.89</v>
      </c>
      <c r="G3314" s="6">
        <v>15</v>
      </c>
    </row>
    <row r="3315" spans="1:7" ht="30">
      <c r="A3315" s="30" t="s">
        <v>6952</v>
      </c>
      <c r="B3315" s="31" t="s">
        <v>6953</v>
      </c>
      <c r="C3315" s="32" t="s">
        <v>351</v>
      </c>
      <c r="D3315" s="33">
        <v>12.26</v>
      </c>
      <c r="E3315" s="33">
        <v>12.84</v>
      </c>
      <c r="F3315" s="33">
        <v>25.1</v>
      </c>
      <c r="G3315" s="6">
        <v>15</v>
      </c>
    </row>
    <row r="3316" spans="1:7" ht="30">
      <c r="A3316" s="30" t="s">
        <v>6954</v>
      </c>
      <c r="B3316" s="31" t="s">
        <v>6955</v>
      </c>
      <c r="C3316" s="32" t="s">
        <v>351</v>
      </c>
      <c r="D3316" s="33">
        <v>18.71</v>
      </c>
      <c r="E3316" s="33">
        <v>12.84</v>
      </c>
      <c r="F3316" s="33">
        <v>31.55</v>
      </c>
      <c r="G3316" s="6">
        <v>15</v>
      </c>
    </row>
    <row r="3317" spans="1:7" ht="30">
      <c r="A3317" s="30" t="s">
        <v>6956</v>
      </c>
      <c r="B3317" s="31" t="s">
        <v>6957</v>
      </c>
      <c r="C3317" s="32" t="s">
        <v>351</v>
      </c>
      <c r="D3317" s="33">
        <v>24.77</v>
      </c>
      <c r="E3317" s="33">
        <v>19.54</v>
      </c>
      <c r="F3317" s="33">
        <v>44.31</v>
      </c>
      <c r="G3317" s="6">
        <v>15</v>
      </c>
    </row>
    <row r="3318" spans="1:7" ht="30">
      <c r="A3318" s="30" t="s">
        <v>6958</v>
      </c>
      <c r="B3318" s="31" t="s">
        <v>6959</v>
      </c>
      <c r="C3318" s="32" t="s">
        <v>351</v>
      </c>
      <c r="D3318" s="33">
        <v>40.99</v>
      </c>
      <c r="E3318" s="33">
        <v>22.33</v>
      </c>
      <c r="F3318" s="33">
        <v>63.32</v>
      </c>
      <c r="G3318" s="6">
        <v>15</v>
      </c>
    </row>
    <row r="3319" spans="1:7" ht="30">
      <c r="A3319" s="30" t="s">
        <v>6960</v>
      </c>
      <c r="B3319" s="31" t="s">
        <v>6961</v>
      </c>
      <c r="C3319" s="32" t="s">
        <v>351</v>
      </c>
      <c r="D3319" s="33">
        <v>15.49</v>
      </c>
      <c r="E3319" s="33">
        <v>12.84</v>
      </c>
      <c r="F3319" s="33">
        <v>28.33</v>
      </c>
      <c r="G3319" s="6">
        <v>15</v>
      </c>
    </row>
    <row r="3320" spans="1:7" ht="30">
      <c r="A3320" s="30" t="s">
        <v>6962</v>
      </c>
      <c r="B3320" s="31" t="s">
        <v>6963</v>
      </c>
      <c r="C3320" s="32" t="s">
        <v>351</v>
      </c>
      <c r="D3320" s="33">
        <v>21.55</v>
      </c>
      <c r="E3320" s="33">
        <v>12.84</v>
      </c>
      <c r="F3320" s="33">
        <v>34.39</v>
      </c>
      <c r="G3320" s="6">
        <v>15</v>
      </c>
    </row>
    <row r="3321" spans="1:7" ht="30">
      <c r="A3321" s="30" t="s">
        <v>6964</v>
      </c>
      <c r="B3321" s="31" t="s">
        <v>6965</v>
      </c>
      <c r="C3321" s="32" t="s">
        <v>351</v>
      </c>
      <c r="D3321" s="33">
        <v>24.67</v>
      </c>
      <c r="E3321" s="33">
        <v>19.54</v>
      </c>
      <c r="F3321" s="33">
        <v>44.21</v>
      </c>
      <c r="G3321" s="6">
        <v>15</v>
      </c>
    </row>
    <row r="3322" spans="1:7" ht="30">
      <c r="A3322" s="30" t="s">
        <v>6966</v>
      </c>
      <c r="B3322" s="31" t="s">
        <v>6967</v>
      </c>
      <c r="C3322" s="32" t="s">
        <v>351</v>
      </c>
      <c r="D3322" s="33">
        <v>38.270000000000003</v>
      </c>
      <c r="E3322" s="33">
        <v>22.33</v>
      </c>
      <c r="F3322" s="33">
        <v>60.6</v>
      </c>
      <c r="G3322" s="6">
        <v>15</v>
      </c>
    </row>
    <row r="3323" spans="1:7" ht="30">
      <c r="A3323" s="30" t="s">
        <v>6968</v>
      </c>
      <c r="B3323" s="31" t="s">
        <v>6969</v>
      </c>
      <c r="C3323" s="32" t="s">
        <v>351</v>
      </c>
      <c r="D3323" s="33">
        <v>12.84</v>
      </c>
      <c r="E3323" s="33">
        <v>12.84</v>
      </c>
      <c r="F3323" s="33">
        <v>25.68</v>
      </c>
      <c r="G3323" s="6">
        <v>15</v>
      </c>
    </row>
    <row r="3324" spans="1:7" ht="30">
      <c r="A3324" s="30" t="s">
        <v>6970</v>
      </c>
      <c r="B3324" s="31" t="s">
        <v>6971</v>
      </c>
      <c r="C3324" s="32" t="s">
        <v>351</v>
      </c>
      <c r="D3324" s="33">
        <v>19.23</v>
      </c>
      <c r="E3324" s="33">
        <v>19.54</v>
      </c>
      <c r="F3324" s="33">
        <v>38.770000000000003</v>
      </c>
      <c r="G3324" s="6">
        <v>15</v>
      </c>
    </row>
    <row r="3325" spans="1:7" ht="30">
      <c r="A3325" s="30" t="s">
        <v>6972</v>
      </c>
      <c r="B3325" s="31" t="s">
        <v>6973</v>
      </c>
      <c r="C3325" s="32" t="s">
        <v>351</v>
      </c>
      <c r="D3325" s="33">
        <v>32.36</v>
      </c>
      <c r="E3325" s="33">
        <v>22.33</v>
      </c>
      <c r="F3325" s="33">
        <v>54.69</v>
      </c>
      <c r="G3325" s="6">
        <v>15</v>
      </c>
    </row>
    <row r="3326" spans="1:7" ht="30">
      <c r="A3326" s="30" t="s">
        <v>6974</v>
      </c>
      <c r="B3326" s="31" t="s">
        <v>6975</v>
      </c>
      <c r="C3326" s="32" t="s">
        <v>351</v>
      </c>
      <c r="D3326" s="33">
        <v>36.78</v>
      </c>
      <c r="E3326" s="33">
        <v>12.84</v>
      </c>
      <c r="F3326" s="33">
        <v>49.62</v>
      </c>
      <c r="G3326" s="6">
        <v>15</v>
      </c>
    </row>
    <row r="3327" spans="1:7" ht="30">
      <c r="A3327" s="30" t="s">
        <v>6976</v>
      </c>
      <c r="B3327" s="31" t="s">
        <v>6977</v>
      </c>
      <c r="C3327" s="32" t="s">
        <v>351</v>
      </c>
      <c r="D3327" s="33">
        <v>47.58</v>
      </c>
      <c r="E3327" s="33">
        <v>19.54</v>
      </c>
      <c r="F3327" s="33">
        <v>67.12</v>
      </c>
      <c r="G3327" s="6">
        <v>15</v>
      </c>
    </row>
    <row r="3328" spans="1:7" ht="30">
      <c r="A3328" s="30" t="s">
        <v>6978</v>
      </c>
      <c r="B3328" s="31" t="s">
        <v>6979</v>
      </c>
      <c r="C3328" s="32" t="s">
        <v>351</v>
      </c>
      <c r="D3328" s="33">
        <v>84.34</v>
      </c>
      <c r="E3328" s="33">
        <v>22.33</v>
      </c>
      <c r="F3328" s="33">
        <v>106.67</v>
      </c>
      <c r="G3328" s="6">
        <v>15</v>
      </c>
    </row>
    <row r="3329" spans="1:7" ht="30">
      <c r="A3329" s="30" t="s">
        <v>6980</v>
      </c>
      <c r="B3329" s="31" t="s">
        <v>6981</v>
      </c>
      <c r="C3329" s="32" t="s">
        <v>351</v>
      </c>
      <c r="D3329" s="33">
        <v>66.67</v>
      </c>
      <c r="E3329" s="33">
        <v>22.33</v>
      </c>
      <c r="F3329" s="33">
        <v>89</v>
      </c>
      <c r="G3329" s="6">
        <v>15</v>
      </c>
    </row>
    <row r="3330" spans="1:7" ht="30">
      <c r="A3330" s="30" t="s">
        <v>6982</v>
      </c>
      <c r="B3330" s="31" t="s">
        <v>6983</v>
      </c>
      <c r="C3330" s="32" t="s">
        <v>351</v>
      </c>
      <c r="D3330" s="33">
        <v>199.06</v>
      </c>
      <c r="E3330" s="33">
        <v>19.54</v>
      </c>
      <c r="F3330" s="33">
        <v>218.6</v>
      </c>
      <c r="G3330" s="6">
        <v>15</v>
      </c>
    </row>
    <row r="3331" spans="1:7" ht="30">
      <c r="A3331" s="30" t="s">
        <v>6984</v>
      </c>
      <c r="B3331" s="31" t="s">
        <v>6985</v>
      </c>
      <c r="C3331" s="32" t="s">
        <v>351</v>
      </c>
      <c r="D3331" s="33">
        <v>36.619999999999997</v>
      </c>
      <c r="E3331" s="33">
        <v>12.84</v>
      </c>
      <c r="F3331" s="33">
        <v>49.46</v>
      </c>
      <c r="G3331" s="6">
        <v>15</v>
      </c>
    </row>
    <row r="3332" spans="1:7" ht="30">
      <c r="A3332" s="30" t="s">
        <v>6986</v>
      </c>
      <c r="B3332" s="31" t="s">
        <v>6987</v>
      </c>
      <c r="C3332" s="32" t="s">
        <v>351</v>
      </c>
      <c r="D3332" s="33">
        <v>42.28</v>
      </c>
      <c r="E3332" s="33">
        <v>19.54</v>
      </c>
      <c r="F3332" s="33">
        <v>61.82</v>
      </c>
      <c r="G3332" s="6">
        <v>15</v>
      </c>
    </row>
    <row r="3333" spans="1:7" ht="30">
      <c r="A3333" s="30" t="s">
        <v>6988</v>
      </c>
      <c r="B3333" s="31" t="s">
        <v>6989</v>
      </c>
      <c r="C3333" s="32" t="s">
        <v>351</v>
      </c>
      <c r="D3333" s="33">
        <v>70.64</v>
      </c>
      <c r="E3333" s="33">
        <v>22.33</v>
      </c>
      <c r="F3333" s="33">
        <v>92.97</v>
      </c>
      <c r="G3333" s="6">
        <v>15</v>
      </c>
    </row>
    <row r="3334" spans="1:7" ht="30">
      <c r="A3334" s="30" t="s">
        <v>6990</v>
      </c>
      <c r="B3334" s="31" t="s">
        <v>6991</v>
      </c>
      <c r="C3334" s="32" t="s">
        <v>351</v>
      </c>
      <c r="D3334" s="33">
        <v>34.450000000000003</v>
      </c>
      <c r="E3334" s="33">
        <v>19.54</v>
      </c>
      <c r="F3334" s="33">
        <v>53.99</v>
      </c>
      <c r="G3334" s="6">
        <v>15</v>
      </c>
    </row>
    <row r="3335" spans="1:7" ht="30">
      <c r="A3335" s="30" t="s">
        <v>6992</v>
      </c>
      <c r="B3335" s="31" t="s">
        <v>6993</v>
      </c>
      <c r="C3335" s="32" t="s">
        <v>351</v>
      </c>
      <c r="D3335" s="33">
        <v>67.09</v>
      </c>
      <c r="E3335" s="33">
        <v>22.33</v>
      </c>
      <c r="F3335" s="33">
        <v>89.42</v>
      </c>
      <c r="G3335" s="6">
        <v>15</v>
      </c>
    </row>
    <row r="3336" spans="1:7" ht="30">
      <c r="A3336" s="30" t="s">
        <v>6994</v>
      </c>
      <c r="B3336" s="31" t="s">
        <v>6995</v>
      </c>
      <c r="C3336" s="32" t="s">
        <v>351</v>
      </c>
      <c r="D3336" s="33">
        <v>50.27</v>
      </c>
      <c r="E3336" s="33">
        <v>22.33</v>
      </c>
      <c r="F3336" s="33">
        <v>72.599999999999994</v>
      </c>
      <c r="G3336" s="6">
        <v>15</v>
      </c>
    </row>
    <row r="3337" spans="1:7" ht="30">
      <c r="A3337" s="30" t="s">
        <v>6996</v>
      </c>
      <c r="B3337" s="31" t="s">
        <v>6997</v>
      </c>
      <c r="C3337" s="32" t="s">
        <v>351</v>
      </c>
      <c r="D3337" s="33">
        <v>66.94</v>
      </c>
      <c r="E3337" s="33">
        <v>22.33</v>
      </c>
      <c r="F3337" s="33">
        <v>89.27</v>
      </c>
      <c r="G3337" s="6">
        <v>15</v>
      </c>
    </row>
    <row r="3338" spans="1:7" ht="30">
      <c r="A3338" s="30" t="s">
        <v>6998</v>
      </c>
      <c r="B3338" s="31" t="s">
        <v>6999</v>
      </c>
      <c r="C3338" s="32" t="s">
        <v>351</v>
      </c>
      <c r="D3338" s="33">
        <v>110.87</v>
      </c>
      <c r="E3338" s="33">
        <v>19.54</v>
      </c>
      <c r="F3338" s="33">
        <v>130.41</v>
      </c>
      <c r="G3338" s="6">
        <v>15</v>
      </c>
    </row>
    <row r="3339" spans="1:7" ht="30">
      <c r="A3339" s="30" t="s">
        <v>7000</v>
      </c>
      <c r="B3339" s="31" t="s">
        <v>7001</v>
      </c>
      <c r="C3339" s="32" t="s">
        <v>351</v>
      </c>
      <c r="D3339" s="33">
        <v>76.22</v>
      </c>
      <c r="E3339" s="33">
        <v>22.33</v>
      </c>
      <c r="F3339" s="33">
        <v>98.55</v>
      </c>
      <c r="G3339" s="6">
        <v>15</v>
      </c>
    </row>
    <row r="3340" spans="1:7" ht="30">
      <c r="A3340" s="30" t="s">
        <v>7002</v>
      </c>
      <c r="B3340" s="31" t="s">
        <v>7003</v>
      </c>
      <c r="C3340" s="32" t="s">
        <v>351</v>
      </c>
      <c r="D3340" s="33">
        <v>64.69</v>
      </c>
      <c r="E3340" s="33">
        <v>12.84</v>
      </c>
      <c r="F3340" s="33">
        <v>77.53</v>
      </c>
      <c r="G3340" s="6">
        <v>15</v>
      </c>
    </row>
    <row r="3341" spans="1:7" ht="30">
      <c r="A3341" s="30" t="s">
        <v>7004</v>
      </c>
      <c r="B3341" s="31" t="s">
        <v>7005</v>
      </c>
      <c r="C3341" s="32" t="s">
        <v>351</v>
      </c>
      <c r="D3341" s="33">
        <v>11.52</v>
      </c>
      <c r="E3341" s="33">
        <v>12.84</v>
      </c>
      <c r="F3341" s="33">
        <v>24.36</v>
      </c>
      <c r="G3341" s="6">
        <v>15</v>
      </c>
    </row>
    <row r="3342" spans="1:7" ht="30">
      <c r="A3342" s="30" t="s">
        <v>7006</v>
      </c>
      <c r="B3342" s="31" t="s">
        <v>7007</v>
      </c>
      <c r="C3342" s="32" t="s">
        <v>351</v>
      </c>
      <c r="D3342" s="33">
        <v>29.57</v>
      </c>
      <c r="E3342" s="33">
        <v>12.84</v>
      </c>
      <c r="F3342" s="33">
        <v>42.41</v>
      </c>
      <c r="G3342" s="6">
        <v>15</v>
      </c>
    </row>
    <row r="3343" spans="1:7" ht="30">
      <c r="A3343" s="30" t="s">
        <v>7008</v>
      </c>
      <c r="B3343" s="31" t="s">
        <v>7009</v>
      </c>
      <c r="C3343" s="32" t="s">
        <v>351</v>
      </c>
      <c r="D3343" s="33">
        <v>45.6</v>
      </c>
      <c r="E3343" s="33">
        <v>19.54</v>
      </c>
      <c r="F3343" s="33">
        <v>65.14</v>
      </c>
      <c r="G3343" s="6">
        <v>15</v>
      </c>
    </row>
    <row r="3344" spans="1:7">
      <c r="A3344" s="30" t="s">
        <v>7010</v>
      </c>
      <c r="B3344" s="31" t="s">
        <v>7011</v>
      </c>
      <c r="C3344" s="32" t="s">
        <v>659</v>
      </c>
      <c r="D3344" s="33">
        <v>76.53</v>
      </c>
      <c r="E3344" s="33">
        <v>5.58</v>
      </c>
      <c r="F3344" s="33">
        <v>82.11</v>
      </c>
      <c r="G3344" s="6">
        <v>15</v>
      </c>
    </row>
    <row r="3345" spans="1:7" ht="30">
      <c r="A3345" s="30" t="s">
        <v>7012</v>
      </c>
      <c r="B3345" s="31" t="s">
        <v>7013</v>
      </c>
      <c r="C3345" s="32"/>
      <c r="D3345" s="33"/>
      <c r="E3345" s="33"/>
      <c r="F3345" s="33"/>
    </row>
    <row r="3346" spans="1:7">
      <c r="A3346" s="30" t="s">
        <v>7014</v>
      </c>
      <c r="B3346" s="31" t="s">
        <v>7015</v>
      </c>
      <c r="C3346" s="32"/>
      <c r="D3346" s="33"/>
      <c r="E3346" s="33"/>
      <c r="F3346" s="33"/>
    </row>
    <row r="3347" spans="1:7" ht="30">
      <c r="A3347" s="30" t="s">
        <v>7016</v>
      </c>
      <c r="B3347" s="31" t="s">
        <v>7017</v>
      </c>
      <c r="C3347" s="32" t="s">
        <v>351</v>
      </c>
      <c r="D3347" s="33">
        <v>42.98</v>
      </c>
      <c r="E3347" s="33">
        <v>25.12</v>
      </c>
      <c r="F3347" s="33">
        <v>68.099999999999994</v>
      </c>
      <c r="G3347" s="6">
        <v>15</v>
      </c>
    </row>
    <row r="3348" spans="1:7" ht="30">
      <c r="A3348" s="30" t="s">
        <v>7018</v>
      </c>
      <c r="B3348" s="31" t="s">
        <v>7019</v>
      </c>
      <c r="C3348" s="32" t="s">
        <v>351</v>
      </c>
      <c r="D3348" s="33">
        <v>60.23</v>
      </c>
      <c r="E3348" s="33">
        <v>33.5</v>
      </c>
      <c r="F3348" s="33">
        <v>93.73</v>
      </c>
      <c r="G3348" s="6">
        <v>15</v>
      </c>
    </row>
    <row r="3349" spans="1:7">
      <c r="A3349" s="30" t="s">
        <v>7020</v>
      </c>
      <c r="B3349" s="31" t="s">
        <v>7021</v>
      </c>
      <c r="C3349" s="32" t="s">
        <v>351</v>
      </c>
      <c r="D3349" s="33">
        <v>70.34</v>
      </c>
      <c r="E3349" s="33">
        <v>41.87</v>
      </c>
      <c r="F3349" s="33">
        <v>112.21</v>
      </c>
      <c r="G3349" s="6">
        <v>15</v>
      </c>
    </row>
    <row r="3350" spans="1:7" ht="30">
      <c r="A3350" s="30" t="s">
        <v>7022</v>
      </c>
      <c r="B3350" s="31" t="s">
        <v>7023</v>
      </c>
      <c r="C3350" s="32" t="s">
        <v>351</v>
      </c>
      <c r="D3350" s="33">
        <v>91.42</v>
      </c>
      <c r="E3350" s="33">
        <v>50.25</v>
      </c>
      <c r="F3350" s="33">
        <v>141.66999999999999</v>
      </c>
      <c r="G3350" s="6">
        <v>15</v>
      </c>
    </row>
    <row r="3351" spans="1:7" ht="30">
      <c r="A3351" s="30" t="s">
        <v>7024</v>
      </c>
      <c r="B3351" s="31" t="s">
        <v>7025</v>
      </c>
      <c r="C3351" s="32" t="s">
        <v>351</v>
      </c>
      <c r="D3351" s="33">
        <v>116.93</v>
      </c>
      <c r="E3351" s="33">
        <v>55.83</v>
      </c>
      <c r="F3351" s="33">
        <v>172.76</v>
      </c>
      <c r="G3351" s="6">
        <v>15</v>
      </c>
    </row>
    <row r="3352" spans="1:7">
      <c r="A3352" s="30" t="s">
        <v>7026</v>
      </c>
      <c r="B3352" s="31" t="s">
        <v>7027</v>
      </c>
      <c r="C3352" s="32" t="s">
        <v>351</v>
      </c>
      <c r="D3352" s="33">
        <v>171.77</v>
      </c>
      <c r="E3352" s="33">
        <v>69.790000000000006</v>
      </c>
      <c r="F3352" s="33">
        <v>241.56</v>
      </c>
      <c r="G3352" s="6">
        <v>15</v>
      </c>
    </row>
    <row r="3353" spans="1:7" ht="30">
      <c r="A3353" s="30" t="s">
        <v>7028</v>
      </c>
      <c r="B3353" s="31" t="s">
        <v>7029</v>
      </c>
      <c r="C3353" s="32" t="s">
        <v>351</v>
      </c>
      <c r="D3353" s="33">
        <v>390.97</v>
      </c>
      <c r="E3353" s="33">
        <v>83.75</v>
      </c>
      <c r="F3353" s="33">
        <v>474.72</v>
      </c>
      <c r="G3353" s="6">
        <v>15</v>
      </c>
    </row>
    <row r="3354" spans="1:7">
      <c r="A3354" s="30" t="s">
        <v>7030</v>
      </c>
      <c r="B3354" s="31" t="s">
        <v>7031</v>
      </c>
      <c r="C3354" s="32" t="s">
        <v>351</v>
      </c>
      <c r="D3354" s="33">
        <v>638.05999999999995</v>
      </c>
      <c r="E3354" s="33">
        <v>111.66</v>
      </c>
      <c r="F3354" s="33">
        <v>749.72</v>
      </c>
      <c r="G3354" s="6">
        <v>15</v>
      </c>
    </row>
    <row r="3355" spans="1:7">
      <c r="A3355" s="30" t="s">
        <v>7032</v>
      </c>
      <c r="B3355" s="31" t="s">
        <v>7033</v>
      </c>
      <c r="C3355" s="32" t="s">
        <v>351</v>
      </c>
      <c r="D3355" s="33">
        <v>1104.18</v>
      </c>
      <c r="E3355" s="33">
        <v>167.49</v>
      </c>
      <c r="F3355" s="33">
        <v>1271.67</v>
      </c>
      <c r="G3355" s="6">
        <v>15</v>
      </c>
    </row>
    <row r="3356" spans="1:7" ht="30">
      <c r="A3356" s="30" t="s">
        <v>7034</v>
      </c>
      <c r="B3356" s="31" t="s">
        <v>7035</v>
      </c>
      <c r="C3356" s="32" t="s">
        <v>351</v>
      </c>
      <c r="D3356" s="33">
        <v>74.72</v>
      </c>
      <c r="E3356" s="33">
        <v>33.5</v>
      </c>
      <c r="F3356" s="33">
        <v>108.22</v>
      </c>
      <c r="G3356" s="6">
        <v>15</v>
      </c>
    </row>
    <row r="3357" spans="1:7" ht="30">
      <c r="A3357" s="30" t="s">
        <v>7036</v>
      </c>
      <c r="B3357" s="31" t="s">
        <v>7037</v>
      </c>
      <c r="C3357" s="32" t="s">
        <v>351</v>
      </c>
      <c r="D3357" s="33">
        <v>32.549999999999997</v>
      </c>
      <c r="E3357" s="33">
        <v>25.12</v>
      </c>
      <c r="F3357" s="33">
        <v>57.67</v>
      </c>
      <c r="G3357" s="6">
        <v>15</v>
      </c>
    </row>
    <row r="3358" spans="1:7" ht="30">
      <c r="A3358" s="30" t="s">
        <v>7038</v>
      </c>
      <c r="B3358" s="31" t="s">
        <v>7039</v>
      </c>
      <c r="C3358" s="32" t="s">
        <v>351</v>
      </c>
      <c r="D3358" s="33">
        <v>73.099999999999994</v>
      </c>
      <c r="E3358" s="33">
        <v>25.12</v>
      </c>
      <c r="F3358" s="33">
        <v>98.22</v>
      </c>
      <c r="G3358" s="6">
        <v>15</v>
      </c>
    </row>
    <row r="3359" spans="1:7" ht="30">
      <c r="A3359" s="30" t="s">
        <v>7040</v>
      </c>
      <c r="B3359" s="31" t="s">
        <v>7041</v>
      </c>
      <c r="C3359" s="32" t="s">
        <v>351</v>
      </c>
      <c r="D3359" s="33">
        <v>70.95</v>
      </c>
      <c r="E3359" s="33">
        <v>25.12</v>
      </c>
      <c r="F3359" s="33">
        <v>96.07</v>
      </c>
      <c r="G3359" s="6">
        <v>15</v>
      </c>
    </row>
    <row r="3360" spans="1:7" ht="30">
      <c r="A3360" s="30" t="s">
        <v>7042</v>
      </c>
      <c r="B3360" s="31" t="s">
        <v>7043</v>
      </c>
      <c r="C3360" s="32" t="s">
        <v>351</v>
      </c>
      <c r="D3360" s="33">
        <v>99.28</v>
      </c>
      <c r="E3360" s="33">
        <v>27.92</v>
      </c>
      <c r="F3360" s="33">
        <v>127.2</v>
      </c>
      <c r="G3360" s="6">
        <v>15</v>
      </c>
    </row>
    <row r="3361" spans="1:7" ht="30">
      <c r="A3361" s="30" t="s">
        <v>7044</v>
      </c>
      <c r="B3361" s="31" t="s">
        <v>7045</v>
      </c>
      <c r="C3361" s="32" t="s">
        <v>351</v>
      </c>
      <c r="D3361" s="33">
        <v>250.92</v>
      </c>
      <c r="E3361" s="33">
        <v>25.12</v>
      </c>
      <c r="F3361" s="33">
        <v>276.04000000000002</v>
      </c>
      <c r="G3361" s="6">
        <v>15</v>
      </c>
    </row>
    <row r="3362" spans="1:7" ht="30">
      <c r="A3362" s="30" t="s">
        <v>7046</v>
      </c>
      <c r="B3362" s="31" t="s">
        <v>7047</v>
      </c>
      <c r="C3362" s="32" t="s">
        <v>351</v>
      </c>
      <c r="D3362" s="33">
        <v>1283.48</v>
      </c>
      <c r="E3362" s="33">
        <v>55.83</v>
      </c>
      <c r="F3362" s="33">
        <v>1339.31</v>
      </c>
      <c r="G3362" s="6">
        <v>15</v>
      </c>
    </row>
    <row r="3363" spans="1:7" ht="30">
      <c r="A3363" s="30" t="s">
        <v>7048</v>
      </c>
      <c r="B3363" s="31" t="s">
        <v>7049</v>
      </c>
      <c r="C3363" s="32"/>
      <c r="D3363" s="33"/>
      <c r="E3363" s="33"/>
      <c r="F3363" s="33"/>
    </row>
    <row r="3364" spans="1:7" ht="30">
      <c r="A3364" s="30" t="s">
        <v>7050</v>
      </c>
      <c r="B3364" s="31" t="s">
        <v>7051</v>
      </c>
      <c r="C3364" s="32" t="s">
        <v>351</v>
      </c>
      <c r="D3364" s="33">
        <v>64.06</v>
      </c>
      <c r="E3364" s="33">
        <v>25.12</v>
      </c>
      <c r="F3364" s="33">
        <v>89.18</v>
      </c>
      <c r="G3364" s="6">
        <v>15</v>
      </c>
    </row>
    <row r="3365" spans="1:7" ht="30">
      <c r="A3365" s="30" t="s">
        <v>7052</v>
      </c>
      <c r="B3365" s="31" t="s">
        <v>7053</v>
      </c>
      <c r="C3365" s="32" t="s">
        <v>351</v>
      </c>
      <c r="D3365" s="33">
        <v>68.599999999999994</v>
      </c>
      <c r="E3365" s="33">
        <v>25.12</v>
      </c>
      <c r="F3365" s="33">
        <v>93.72</v>
      </c>
      <c r="G3365" s="6">
        <v>15</v>
      </c>
    </row>
    <row r="3366" spans="1:7" ht="30">
      <c r="A3366" s="30" t="s">
        <v>7054</v>
      </c>
      <c r="B3366" s="31" t="s">
        <v>7055</v>
      </c>
      <c r="C3366" s="32" t="s">
        <v>351</v>
      </c>
      <c r="D3366" s="33">
        <v>95.67</v>
      </c>
      <c r="E3366" s="33">
        <v>25.12</v>
      </c>
      <c r="F3366" s="33">
        <v>120.79</v>
      </c>
      <c r="G3366" s="6">
        <v>15</v>
      </c>
    </row>
    <row r="3367" spans="1:7" ht="30">
      <c r="A3367" s="30" t="s">
        <v>7056</v>
      </c>
      <c r="B3367" s="31" t="s">
        <v>7057</v>
      </c>
      <c r="C3367" s="32" t="s">
        <v>351</v>
      </c>
      <c r="D3367" s="33">
        <v>137.63</v>
      </c>
      <c r="E3367" s="33">
        <v>25.12</v>
      </c>
      <c r="F3367" s="33">
        <v>162.75</v>
      </c>
      <c r="G3367" s="6">
        <v>15</v>
      </c>
    </row>
    <row r="3368" spans="1:7" ht="30">
      <c r="A3368" s="30" t="s">
        <v>7058</v>
      </c>
      <c r="B3368" s="31" t="s">
        <v>7059</v>
      </c>
      <c r="C3368" s="32" t="s">
        <v>351</v>
      </c>
      <c r="D3368" s="33">
        <v>173.22</v>
      </c>
      <c r="E3368" s="33">
        <v>25.12</v>
      </c>
      <c r="F3368" s="33">
        <v>198.34</v>
      </c>
      <c r="G3368" s="6">
        <v>15</v>
      </c>
    </row>
    <row r="3369" spans="1:7" ht="30">
      <c r="A3369" s="30" t="s">
        <v>7060</v>
      </c>
      <c r="B3369" s="31" t="s">
        <v>7061</v>
      </c>
      <c r="C3369" s="32" t="s">
        <v>351</v>
      </c>
      <c r="D3369" s="33">
        <v>79.290000000000006</v>
      </c>
      <c r="E3369" s="33">
        <v>25.12</v>
      </c>
      <c r="F3369" s="33">
        <v>104.41</v>
      </c>
      <c r="G3369" s="6">
        <v>15</v>
      </c>
    </row>
    <row r="3370" spans="1:7" ht="30">
      <c r="A3370" s="30" t="s">
        <v>7062</v>
      </c>
      <c r="B3370" s="31" t="s">
        <v>7063</v>
      </c>
      <c r="C3370" s="32" t="s">
        <v>351</v>
      </c>
      <c r="D3370" s="33">
        <v>53.14</v>
      </c>
      <c r="E3370" s="33">
        <v>25.12</v>
      </c>
      <c r="F3370" s="33">
        <v>78.260000000000005</v>
      </c>
      <c r="G3370" s="6">
        <v>15</v>
      </c>
    </row>
    <row r="3371" spans="1:7" ht="30">
      <c r="A3371" s="30" t="s">
        <v>7064</v>
      </c>
      <c r="B3371" s="31" t="s">
        <v>7065</v>
      </c>
      <c r="C3371" s="32" t="s">
        <v>351</v>
      </c>
      <c r="D3371" s="33">
        <v>85.85</v>
      </c>
      <c r="E3371" s="33">
        <v>25.12</v>
      </c>
      <c r="F3371" s="33">
        <v>110.97</v>
      </c>
      <c r="G3371" s="6">
        <v>15</v>
      </c>
    </row>
    <row r="3372" spans="1:7" ht="30">
      <c r="A3372" s="30" t="s">
        <v>7066</v>
      </c>
      <c r="B3372" s="31" t="s">
        <v>7067</v>
      </c>
      <c r="C3372" s="32" t="s">
        <v>351</v>
      </c>
      <c r="D3372" s="33">
        <v>96.34</v>
      </c>
      <c r="E3372" s="33">
        <v>25.12</v>
      </c>
      <c r="F3372" s="33">
        <v>121.46</v>
      </c>
      <c r="G3372" s="6">
        <v>15</v>
      </c>
    </row>
    <row r="3373" spans="1:7">
      <c r="A3373" s="30" t="s">
        <v>7068</v>
      </c>
      <c r="B3373" s="31" t="s">
        <v>7069</v>
      </c>
      <c r="C3373" s="32"/>
      <c r="D3373" s="33"/>
      <c r="E3373" s="33"/>
      <c r="F3373" s="33"/>
    </row>
    <row r="3374" spans="1:7" ht="30">
      <c r="A3374" s="30" t="s">
        <v>7070</v>
      </c>
      <c r="B3374" s="31" t="s">
        <v>7071</v>
      </c>
      <c r="C3374" s="32" t="s">
        <v>351</v>
      </c>
      <c r="D3374" s="33">
        <v>350.87</v>
      </c>
      <c r="E3374" s="33">
        <v>83.75</v>
      </c>
      <c r="F3374" s="33">
        <v>434.62</v>
      </c>
      <c r="G3374" s="6">
        <v>15</v>
      </c>
    </row>
    <row r="3375" spans="1:7">
      <c r="A3375" s="30" t="s">
        <v>7072</v>
      </c>
      <c r="B3375" s="31" t="s">
        <v>7073</v>
      </c>
      <c r="C3375" s="32" t="s">
        <v>351</v>
      </c>
      <c r="D3375" s="33">
        <v>236.29</v>
      </c>
      <c r="E3375" s="33">
        <v>83.75</v>
      </c>
      <c r="F3375" s="33">
        <v>320.04000000000002</v>
      </c>
      <c r="G3375" s="6">
        <v>15</v>
      </c>
    </row>
    <row r="3376" spans="1:7">
      <c r="A3376" s="30" t="s">
        <v>7074</v>
      </c>
      <c r="B3376" s="31" t="s">
        <v>7075</v>
      </c>
      <c r="C3376" s="32" t="s">
        <v>351</v>
      </c>
      <c r="D3376" s="33">
        <v>283.60000000000002</v>
      </c>
      <c r="E3376" s="33">
        <v>83.75</v>
      </c>
      <c r="F3376" s="33">
        <v>367.35</v>
      </c>
      <c r="G3376" s="6">
        <v>15</v>
      </c>
    </row>
    <row r="3377" spans="1:7">
      <c r="A3377" s="30" t="s">
        <v>7076</v>
      </c>
      <c r="B3377" s="31" t="s">
        <v>7077</v>
      </c>
      <c r="C3377" s="32" t="s">
        <v>351</v>
      </c>
      <c r="D3377" s="33">
        <v>437.72</v>
      </c>
      <c r="E3377" s="33">
        <v>83.75</v>
      </c>
      <c r="F3377" s="33">
        <v>521.47</v>
      </c>
      <c r="G3377" s="6">
        <v>15</v>
      </c>
    </row>
    <row r="3378" spans="1:7" ht="30">
      <c r="A3378" s="30" t="s">
        <v>7078</v>
      </c>
      <c r="B3378" s="31" t="s">
        <v>7079</v>
      </c>
      <c r="C3378" s="32" t="s">
        <v>351</v>
      </c>
      <c r="D3378" s="33">
        <v>1675.29</v>
      </c>
      <c r="E3378" s="33">
        <v>83.75</v>
      </c>
      <c r="F3378" s="33">
        <v>1759.04</v>
      </c>
      <c r="G3378" s="6">
        <v>15</v>
      </c>
    </row>
    <row r="3379" spans="1:7">
      <c r="A3379" s="30" t="s">
        <v>7080</v>
      </c>
      <c r="B3379" s="31" t="s">
        <v>7081</v>
      </c>
      <c r="C3379" s="32" t="s">
        <v>351</v>
      </c>
      <c r="D3379" s="33">
        <v>557.15</v>
      </c>
      <c r="E3379" s="33">
        <v>33.5</v>
      </c>
      <c r="F3379" s="33">
        <v>590.65</v>
      </c>
      <c r="G3379" s="6">
        <v>15</v>
      </c>
    </row>
    <row r="3380" spans="1:7">
      <c r="A3380" s="30" t="s">
        <v>7082</v>
      </c>
      <c r="B3380" s="31" t="s">
        <v>7083</v>
      </c>
      <c r="C3380" s="32" t="s">
        <v>351</v>
      </c>
      <c r="D3380" s="33">
        <v>450.76</v>
      </c>
      <c r="E3380" s="33">
        <v>33.5</v>
      </c>
      <c r="F3380" s="33">
        <v>484.26</v>
      </c>
      <c r="G3380" s="6">
        <v>15</v>
      </c>
    </row>
    <row r="3381" spans="1:7">
      <c r="A3381" s="30" t="s">
        <v>7084</v>
      </c>
      <c r="B3381" s="31" t="s">
        <v>7085</v>
      </c>
      <c r="C3381" s="32" t="s">
        <v>351</v>
      </c>
      <c r="D3381" s="33">
        <v>1038.76</v>
      </c>
      <c r="E3381" s="33">
        <v>83.75</v>
      </c>
      <c r="F3381" s="33">
        <v>1122.51</v>
      </c>
      <c r="G3381" s="6">
        <v>15</v>
      </c>
    </row>
    <row r="3382" spans="1:7" ht="30">
      <c r="A3382" s="30" t="s">
        <v>7086</v>
      </c>
      <c r="B3382" s="31" t="s">
        <v>7087</v>
      </c>
      <c r="C3382" s="32" t="s">
        <v>351</v>
      </c>
      <c r="D3382" s="33">
        <v>638.4</v>
      </c>
      <c r="E3382" s="33">
        <v>25.12</v>
      </c>
      <c r="F3382" s="33">
        <v>663.52</v>
      </c>
      <c r="G3382" s="6">
        <v>15</v>
      </c>
    </row>
    <row r="3383" spans="1:7" ht="30">
      <c r="A3383" s="30" t="s">
        <v>7088</v>
      </c>
      <c r="B3383" s="31" t="s">
        <v>7089</v>
      </c>
      <c r="C3383" s="32" t="s">
        <v>351</v>
      </c>
      <c r="D3383" s="33">
        <v>387.78</v>
      </c>
      <c r="E3383" s="33">
        <v>83.75</v>
      </c>
      <c r="F3383" s="33">
        <v>471.53</v>
      </c>
      <c r="G3383" s="6">
        <v>15</v>
      </c>
    </row>
    <row r="3384" spans="1:7">
      <c r="A3384" s="30" t="s">
        <v>7090</v>
      </c>
      <c r="B3384" s="31" t="s">
        <v>7091</v>
      </c>
      <c r="C3384" s="32"/>
      <c r="D3384" s="33"/>
      <c r="E3384" s="33"/>
      <c r="F3384" s="33"/>
    </row>
    <row r="3385" spans="1:7">
      <c r="A3385" s="30" t="s">
        <v>7092</v>
      </c>
      <c r="B3385" s="31" t="s">
        <v>7093</v>
      </c>
      <c r="C3385" s="32" t="s">
        <v>351</v>
      </c>
      <c r="D3385" s="33">
        <v>110.89</v>
      </c>
      <c r="E3385" s="33">
        <v>25.12</v>
      </c>
      <c r="F3385" s="33">
        <v>136.01</v>
      </c>
      <c r="G3385" s="6">
        <v>15</v>
      </c>
    </row>
    <row r="3386" spans="1:7">
      <c r="A3386" s="30" t="s">
        <v>7094</v>
      </c>
      <c r="B3386" s="31" t="s">
        <v>7095</v>
      </c>
      <c r="C3386" s="32" t="s">
        <v>351</v>
      </c>
      <c r="D3386" s="33">
        <v>142.21</v>
      </c>
      <c r="E3386" s="33">
        <v>25.12</v>
      </c>
      <c r="F3386" s="33">
        <v>167.33</v>
      </c>
      <c r="G3386" s="6">
        <v>15</v>
      </c>
    </row>
    <row r="3387" spans="1:7">
      <c r="A3387" s="30" t="s">
        <v>7096</v>
      </c>
      <c r="B3387" s="31" t="s">
        <v>7097</v>
      </c>
      <c r="C3387" s="32" t="s">
        <v>351</v>
      </c>
      <c r="D3387" s="33">
        <v>207.31</v>
      </c>
      <c r="E3387" s="33">
        <v>25.12</v>
      </c>
      <c r="F3387" s="33">
        <v>232.43</v>
      </c>
      <c r="G3387" s="6">
        <v>15</v>
      </c>
    </row>
    <row r="3388" spans="1:7">
      <c r="A3388" s="30" t="s">
        <v>7098</v>
      </c>
      <c r="B3388" s="31" t="s">
        <v>7099</v>
      </c>
      <c r="C3388" s="32" t="s">
        <v>351</v>
      </c>
      <c r="D3388" s="33">
        <v>232</v>
      </c>
      <c r="E3388" s="33">
        <v>25.12</v>
      </c>
      <c r="F3388" s="33">
        <v>257.12</v>
      </c>
      <c r="G3388" s="6">
        <v>15</v>
      </c>
    </row>
    <row r="3389" spans="1:7">
      <c r="A3389" s="30" t="s">
        <v>7100</v>
      </c>
      <c r="B3389" s="31" t="s">
        <v>7101</v>
      </c>
      <c r="C3389" s="32" t="s">
        <v>351</v>
      </c>
      <c r="D3389" s="33">
        <v>339.73</v>
      </c>
      <c r="E3389" s="33">
        <v>25.12</v>
      </c>
      <c r="F3389" s="33">
        <v>364.85</v>
      </c>
      <c r="G3389" s="6">
        <v>15</v>
      </c>
    </row>
    <row r="3390" spans="1:7">
      <c r="A3390" s="30" t="s">
        <v>7102</v>
      </c>
      <c r="B3390" s="31" t="s">
        <v>7103</v>
      </c>
      <c r="C3390" s="32" t="s">
        <v>351</v>
      </c>
      <c r="D3390" s="33">
        <v>601.80999999999995</v>
      </c>
      <c r="E3390" s="33">
        <v>25.12</v>
      </c>
      <c r="F3390" s="33">
        <v>626.92999999999995</v>
      </c>
      <c r="G3390" s="6">
        <v>15</v>
      </c>
    </row>
    <row r="3391" spans="1:7">
      <c r="A3391" s="30" t="s">
        <v>7104</v>
      </c>
      <c r="B3391" s="31" t="s">
        <v>7105</v>
      </c>
      <c r="C3391" s="32" t="s">
        <v>351</v>
      </c>
      <c r="D3391" s="33">
        <v>720.01</v>
      </c>
      <c r="E3391" s="33">
        <v>25.12</v>
      </c>
      <c r="F3391" s="33">
        <v>745.13</v>
      </c>
      <c r="G3391" s="6">
        <v>15</v>
      </c>
    </row>
    <row r="3392" spans="1:7">
      <c r="A3392" s="30" t="s">
        <v>7106</v>
      </c>
      <c r="B3392" s="31" t="s">
        <v>7107</v>
      </c>
      <c r="C3392" s="32" t="s">
        <v>351</v>
      </c>
      <c r="D3392" s="33">
        <v>102.03</v>
      </c>
      <c r="E3392" s="33">
        <v>25.12</v>
      </c>
      <c r="F3392" s="33">
        <v>127.15</v>
      </c>
      <c r="G3392" s="6">
        <v>15</v>
      </c>
    </row>
    <row r="3393" spans="1:7">
      <c r="A3393" s="30" t="s">
        <v>7108</v>
      </c>
      <c r="B3393" s="31" t="s">
        <v>7109</v>
      </c>
      <c r="C3393" s="32" t="s">
        <v>351</v>
      </c>
      <c r="D3393" s="33">
        <v>140.68</v>
      </c>
      <c r="E3393" s="33">
        <v>25.12</v>
      </c>
      <c r="F3393" s="33">
        <v>165.8</v>
      </c>
      <c r="G3393" s="6">
        <v>15</v>
      </c>
    </row>
    <row r="3394" spans="1:7">
      <c r="A3394" s="30" t="s">
        <v>7110</v>
      </c>
      <c r="B3394" s="31" t="s">
        <v>7111</v>
      </c>
      <c r="C3394" s="32" t="s">
        <v>351</v>
      </c>
      <c r="D3394" s="33">
        <v>173.23</v>
      </c>
      <c r="E3394" s="33">
        <v>25.12</v>
      </c>
      <c r="F3394" s="33">
        <v>198.35</v>
      </c>
      <c r="G3394" s="6">
        <v>15</v>
      </c>
    </row>
    <row r="3395" spans="1:7">
      <c r="A3395" s="30" t="s">
        <v>7112</v>
      </c>
      <c r="B3395" s="31" t="s">
        <v>7113</v>
      </c>
      <c r="C3395" s="32" t="s">
        <v>351</v>
      </c>
      <c r="D3395" s="33">
        <v>247.22</v>
      </c>
      <c r="E3395" s="33">
        <v>25.12</v>
      </c>
      <c r="F3395" s="33">
        <v>272.33999999999997</v>
      </c>
      <c r="G3395" s="6">
        <v>15</v>
      </c>
    </row>
    <row r="3396" spans="1:7">
      <c r="A3396" s="30" t="s">
        <v>7114</v>
      </c>
      <c r="B3396" s="31" t="s">
        <v>7115</v>
      </c>
      <c r="C3396" s="32" t="s">
        <v>351</v>
      </c>
      <c r="D3396" s="33">
        <v>402.83</v>
      </c>
      <c r="E3396" s="33">
        <v>25.12</v>
      </c>
      <c r="F3396" s="33">
        <v>427.95</v>
      </c>
      <c r="G3396" s="6">
        <v>15</v>
      </c>
    </row>
    <row r="3397" spans="1:7">
      <c r="A3397" s="30" t="s">
        <v>7116</v>
      </c>
      <c r="B3397" s="31" t="s">
        <v>7117</v>
      </c>
      <c r="C3397" s="32" t="s">
        <v>351</v>
      </c>
      <c r="D3397" s="33">
        <v>589.99</v>
      </c>
      <c r="E3397" s="33">
        <v>25.12</v>
      </c>
      <c r="F3397" s="33">
        <v>615.11</v>
      </c>
      <c r="G3397" s="6">
        <v>15</v>
      </c>
    </row>
    <row r="3398" spans="1:7">
      <c r="A3398" s="30" t="s">
        <v>7118</v>
      </c>
      <c r="B3398" s="31" t="s">
        <v>7119</v>
      </c>
      <c r="C3398" s="32" t="s">
        <v>351</v>
      </c>
      <c r="D3398" s="33">
        <v>1000.09</v>
      </c>
      <c r="E3398" s="33">
        <v>33.5</v>
      </c>
      <c r="F3398" s="33">
        <v>1033.5899999999999</v>
      </c>
      <c r="G3398" s="6">
        <v>15</v>
      </c>
    </row>
    <row r="3399" spans="1:7">
      <c r="A3399" s="30" t="s">
        <v>7120</v>
      </c>
      <c r="B3399" s="31" t="s">
        <v>7121</v>
      </c>
      <c r="C3399" s="32" t="s">
        <v>351</v>
      </c>
      <c r="D3399" s="33">
        <v>97.41</v>
      </c>
      <c r="E3399" s="33">
        <v>25.12</v>
      </c>
      <c r="F3399" s="33">
        <v>122.53</v>
      </c>
      <c r="G3399" s="6">
        <v>15</v>
      </c>
    </row>
    <row r="3400" spans="1:7">
      <c r="A3400" s="30" t="s">
        <v>7122</v>
      </c>
      <c r="B3400" s="31" t="s">
        <v>7123</v>
      </c>
      <c r="C3400" s="32" t="s">
        <v>351</v>
      </c>
      <c r="D3400" s="33">
        <v>126.01</v>
      </c>
      <c r="E3400" s="33">
        <v>25.12</v>
      </c>
      <c r="F3400" s="33">
        <v>151.13</v>
      </c>
      <c r="G3400" s="6">
        <v>15</v>
      </c>
    </row>
    <row r="3401" spans="1:7">
      <c r="A3401" s="30" t="s">
        <v>7124</v>
      </c>
      <c r="B3401" s="31" t="s">
        <v>7125</v>
      </c>
      <c r="C3401" s="32" t="s">
        <v>351</v>
      </c>
      <c r="D3401" s="33">
        <v>158.13999999999999</v>
      </c>
      <c r="E3401" s="33">
        <v>25.12</v>
      </c>
      <c r="F3401" s="33">
        <v>183.26</v>
      </c>
      <c r="G3401" s="6">
        <v>15</v>
      </c>
    </row>
    <row r="3402" spans="1:7">
      <c r="A3402" s="30" t="s">
        <v>7126</v>
      </c>
      <c r="B3402" s="31" t="s">
        <v>7127</v>
      </c>
      <c r="C3402" s="32" t="s">
        <v>351</v>
      </c>
      <c r="D3402" s="33">
        <v>218.21</v>
      </c>
      <c r="E3402" s="33">
        <v>25.12</v>
      </c>
      <c r="F3402" s="33">
        <v>243.33</v>
      </c>
      <c r="G3402" s="6">
        <v>15</v>
      </c>
    </row>
    <row r="3403" spans="1:7">
      <c r="A3403" s="30" t="s">
        <v>7128</v>
      </c>
      <c r="B3403" s="31" t="s">
        <v>7129</v>
      </c>
      <c r="C3403" s="32" t="s">
        <v>351</v>
      </c>
      <c r="D3403" s="33">
        <v>357.55</v>
      </c>
      <c r="E3403" s="33">
        <v>25.12</v>
      </c>
      <c r="F3403" s="33">
        <v>382.67</v>
      </c>
      <c r="G3403" s="6">
        <v>15</v>
      </c>
    </row>
    <row r="3404" spans="1:7" ht="45">
      <c r="A3404" s="30" t="s">
        <v>7130</v>
      </c>
      <c r="B3404" s="31" t="s">
        <v>7131</v>
      </c>
      <c r="C3404" s="32" t="s">
        <v>351</v>
      </c>
      <c r="D3404" s="33">
        <v>8265.67</v>
      </c>
      <c r="E3404" s="33">
        <v>41.87</v>
      </c>
      <c r="F3404" s="33">
        <v>8307.5400000000009</v>
      </c>
      <c r="G3404" s="6">
        <v>15</v>
      </c>
    </row>
    <row r="3405" spans="1:7" ht="45">
      <c r="A3405" s="30" t="s">
        <v>7132</v>
      </c>
      <c r="B3405" s="31" t="s">
        <v>7133</v>
      </c>
      <c r="C3405" s="32" t="s">
        <v>351</v>
      </c>
      <c r="D3405" s="33">
        <v>196.01</v>
      </c>
      <c r="E3405" s="33">
        <v>25.12</v>
      </c>
      <c r="F3405" s="33">
        <v>221.13</v>
      </c>
      <c r="G3405" s="6">
        <v>15</v>
      </c>
    </row>
    <row r="3406" spans="1:7" ht="30">
      <c r="A3406" s="30" t="s">
        <v>7134</v>
      </c>
      <c r="B3406" s="31" t="s">
        <v>7135</v>
      </c>
      <c r="C3406" s="32" t="s">
        <v>351</v>
      </c>
      <c r="D3406" s="33">
        <v>589.70000000000005</v>
      </c>
      <c r="E3406" s="33">
        <v>25.12</v>
      </c>
      <c r="F3406" s="33">
        <v>614.82000000000005</v>
      </c>
      <c r="G3406" s="6">
        <v>15</v>
      </c>
    </row>
    <row r="3407" spans="1:7">
      <c r="A3407" s="30" t="s">
        <v>7136</v>
      </c>
      <c r="B3407" s="31" t="s">
        <v>7137</v>
      </c>
      <c r="C3407" s="32" t="s">
        <v>351</v>
      </c>
      <c r="D3407" s="33">
        <v>523.17999999999995</v>
      </c>
      <c r="E3407" s="33">
        <v>25.12</v>
      </c>
      <c r="F3407" s="33">
        <v>548.29999999999995</v>
      </c>
      <c r="G3407" s="6">
        <v>15</v>
      </c>
    </row>
    <row r="3408" spans="1:7">
      <c r="A3408" s="30" t="s">
        <v>7138</v>
      </c>
      <c r="B3408" s="31" t="s">
        <v>7139</v>
      </c>
      <c r="C3408" s="32" t="s">
        <v>351</v>
      </c>
      <c r="D3408" s="33">
        <v>998.71</v>
      </c>
      <c r="E3408" s="33">
        <v>33.5</v>
      </c>
      <c r="F3408" s="33">
        <v>1032.21</v>
      </c>
      <c r="G3408" s="6">
        <v>15</v>
      </c>
    </row>
    <row r="3409" spans="1:7">
      <c r="A3409" s="30" t="s">
        <v>7140</v>
      </c>
      <c r="B3409" s="31" t="s">
        <v>7141</v>
      </c>
      <c r="C3409" s="32" t="s">
        <v>351</v>
      </c>
      <c r="D3409" s="33">
        <v>427.67</v>
      </c>
      <c r="E3409" s="33">
        <v>25.12</v>
      </c>
      <c r="F3409" s="33">
        <v>452.79</v>
      </c>
      <c r="G3409" s="6">
        <v>15</v>
      </c>
    </row>
    <row r="3410" spans="1:7" ht="45">
      <c r="A3410" s="30" t="s">
        <v>7142</v>
      </c>
      <c r="B3410" s="31" t="s">
        <v>7143</v>
      </c>
      <c r="C3410" s="32" t="s">
        <v>351</v>
      </c>
      <c r="D3410" s="33">
        <v>161.01</v>
      </c>
      <c r="E3410" s="33">
        <v>13.96</v>
      </c>
      <c r="F3410" s="33">
        <v>174.97</v>
      </c>
      <c r="G3410" s="6">
        <v>15</v>
      </c>
    </row>
    <row r="3411" spans="1:7" ht="45">
      <c r="A3411" s="30" t="s">
        <v>7144</v>
      </c>
      <c r="B3411" s="31" t="s">
        <v>7145</v>
      </c>
      <c r="C3411" s="32" t="s">
        <v>351</v>
      </c>
      <c r="D3411" s="33">
        <v>6163.45</v>
      </c>
      <c r="E3411" s="33">
        <v>33.5</v>
      </c>
      <c r="F3411" s="33">
        <v>6196.95</v>
      </c>
      <c r="G3411" s="6">
        <v>15</v>
      </c>
    </row>
    <row r="3412" spans="1:7" ht="45">
      <c r="A3412" s="30" t="s">
        <v>7146</v>
      </c>
      <c r="B3412" s="31" t="s">
        <v>7147</v>
      </c>
      <c r="C3412" s="32" t="s">
        <v>351</v>
      </c>
      <c r="D3412" s="33">
        <v>1757.99</v>
      </c>
      <c r="E3412" s="33">
        <v>33.5</v>
      </c>
      <c r="F3412" s="33">
        <v>1791.49</v>
      </c>
      <c r="G3412" s="6">
        <v>15</v>
      </c>
    </row>
    <row r="3413" spans="1:7" ht="45">
      <c r="A3413" s="30" t="s">
        <v>7148</v>
      </c>
      <c r="B3413" s="31" t="s">
        <v>7149</v>
      </c>
      <c r="C3413" s="32" t="s">
        <v>351</v>
      </c>
      <c r="D3413" s="33">
        <v>434.21</v>
      </c>
      <c r="E3413" s="33">
        <v>25.12</v>
      </c>
      <c r="F3413" s="33">
        <v>459.33</v>
      </c>
      <c r="G3413" s="6">
        <v>15</v>
      </c>
    </row>
    <row r="3414" spans="1:7" ht="30">
      <c r="A3414" s="30" t="s">
        <v>7150</v>
      </c>
      <c r="B3414" s="31" t="s">
        <v>7151</v>
      </c>
      <c r="C3414" s="32" t="s">
        <v>351</v>
      </c>
      <c r="D3414" s="33">
        <v>210.43</v>
      </c>
      <c r="E3414" s="33">
        <v>25.12</v>
      </c>
      <c r="F3414" s="33">
        <v>235.55</v>
      </c>
      <c r="G3414" s="6">
        <v>15</v>
      </c>
    </row>
    <row r="3415" spans="1:7" ht="30">
      <c r="A3415" s="30" t="s">
        <v>7152</v>
      </c>
      <c r="B3415" s="31" t="s">
        <v>7153</v>
      </c>
      <c r="C3415" s="32" t="s">
        <v>351</v>
      </c>
      <c r="D3415" s="33">
        <v>299.19</v>
      </c>
      <c r="E3415" s="33">
        <v>25.12</v>
      </c>
      <c r="F3415" s="33">
        <v>324.31</v>
      </c>
      <c r="G3415" s="6">
        <v>15</v>
      </c>
    </row>
    <row r="3416" spans="1:7" ht="30">
      <c r="A3416" s="30" t="s">
        <v>7154</v>
      </c>
      <c r="B3416" s="31" t="s">
        <v>7155</v>
      </c>
      <c r="C3416" s="32" t="s">
        <v>351</v>
      </c>
      <c r="D3416" s="33">
        <v>598.22</v>
      </c>
      <c r="E3416" s="33">
        <v>25.12</v>
      </c>
      <c r="F3416" s="33">
        <v>623.34</v>
      </c>
      <c r="G3416" s="6">
        <v>15</v>
      </c>
    </row>
    <row r="3417" spans="1:7" ht="30">
      <c r="A3417" s="30" t="s">
        <v>7156</v>
      </c>
      <c r="B3417" s="31" t="s">
        <v>7157</v>
      </c>
      <c r="C3417" s="32" t="s">
        <v>351</v>
      </c>
      <c r="D3417" s="33">
        <v>784.91</v>
      </c>
      <c r="E3417" s="33">
        <v>25.12</v>
      </c>
      <c r="F3417" s="33">
        <v>810.03</v>
      </c>
      <c r="G3417" s="6">
        <v>15</v>
      </c>
    </row>
    <row r="3418" spans="1:7" ht="30">
      <c r="A3418" s="30" t="s">
        <v>7158</v>
      </c>
      <c r="B3418" s="31" t="s">
        <v>7159</v>
      </c>
      <c r="C3418" s="32" t="s">
        <v>351</v>
      </c>
      <c r="D3418" s="33">
        <v>1297.8900000000001</v>
      </c>
      <c r="E3418" s="33">
        <v>25.12</v>
      </c>
      <c r="F3418" s="33">
        <v>1323.01</v>
      </c>
      <c r="G3418" s="6">
        <v>15</v>
      </c>
    </row>
    <row r="3419" spans="1:7" ht="30">
      <c r="A3419" s="30" t="s">
        <v>7160</v>
      </c>
      <c r="B3419" s="31" t="s">
        <v>7161</v>
      </c>
      <c r="C3419" s="32" t="s">
        <v>351</v>
      </c>
      <c r="D3419" s="33">
        <v>2331.98</v>
      </c>
      <c r="E3419" s="33">
        <v>33.5</v>
      </c>
      <c r="F3419" s="33">
        <v>2365.48</v>
      </c>
      <c r="G3419" s="6">
        <v>15</v>
      </c>
    </row>
    <row r="3420" spans="1:7" ht="30">
      <c r="A3420" s="30" t="s">
        <v>7162</v>
      </c>
      <c r="B3420" s="31" t="s">
        <v>7163</v>
      </c>
      <c r="C3420" s="32" t="s">
        <v>351</v>
      </c>
      <c r="D3420" s="33">
        <v>6876.31</v>
      </c>
      <c r="E3420" s="33">
        <v>33.5</v>
      </c>
      <c r="F3420" s="33">
        <v>6909.81</v>
      </c>
      <c r="G3420" s="6">
        <v>15</v>
      </c>
    </row>
    <row r="3421" spans="1:7" ht="45">
      <c r="A3421" s="30" t="s">
        <v>7164</v>
      </c>
      <c r="B3421" s="31" t="s">
        <v>7165</v>
      </c>
      <c r="C3421" s="32" t="s">
        <v>351</v>
      </c>
      <c r="D3421" s="33">
        <v>76.930000000000007</v>
      </c>
      <c r="E3421" s="33">
        <v>16.75</v>
      </c>
      <c r="F3421" s="33">
        <v>93.68</v>
      </c>
      <c r="G3421" s="6">
        <v>15</v>
      </c>
    </row>
    <row r="3422" spans="1:7" ht="45">
      <c r="A3422" s="30" t="s">
        <v>7166</v>
      </c>
      <c r="B3422" s="31" t="s">
        <v>7167</v>
      </c>
      <c r="C3422" s="32" t="s">
        <v>351</v>
      </c>
      <c r="D3422" s="33">
        <v>93.28</v>
      </c>
      <c r="E3422" s="33">
        <v>25.12</v>
      </c>
      <c r="F3422" s="33">
        <v>118.4</v>
      </c>
      <c r="G3422" s="6">
        <v>15</v>
      </c>
    </row>
    <row r="3423" spans="1:7" ht="45">
      <c r="A3423" s="30" t="s">
        <v>7168</v>
      </c>
      <c r="B3423" s="31" t="s">
        <v>7169</v>
      </c>
      <c r="C3423" s="32" t="s">
        <v>351</v>
      </c>
      <c r="D3423" s="33">
        <v>116.8</v>
      </c>
      <c r="E3423" s="33">
        <v>22.33</v>
      </c>
      <c r="F3423" s="33">
        <v>139.13</v>
      </c>
      <c r="G3423" s="6">
        <v>15</v>
      </c>
    </row>
    <row r="3424" spans="1:7" ht="45">
      <c r="A3424" s="30" t="s">
        <v>7170</v>
      </c>
      <c r="B3424" s="31" t="s">
        <v>7171</v>
      </c>
      <c r="C3424" s="32" t="s">
        <v>351</v>
      </c>
      <c r="D3424" s="33">
        <v>126.35</v>
      </c>
      <c r="E3424" s="33">
        <v>25.12</v>
      </c>
      <c r="F3424" s="33">
        <v>151.47</v>
      </c>
      <c r="G3424" s="6">
        <v>15</v>
      </c>
    </row>
    <row r="3425" spans="1:7" ht="45">
      <c r="A3425" s="30" t="s">
        <v>7172</v>
      </c>
      <c r="B3425" s="31" t="s">
        <v>7173</v>
      </c>
      <c r="C3425" s="32" t="s">
        <v>351</v>
      </c>
      <c r="D3425" s="33">
        <v>484.98</v>
      </c>
      <c r="E3425" s="33">
        <v>25.12</v>
      </c>
      <c r="F3425" s="33">
        <v>510.1</v>
      </c>
      <c r="G3425" s="6">
        <v>15</v>
      </c>
    </row>
    <row r="3426" spans="1:7" ht="45">
      <c r="A3426" s="30" t="s">
        <v>7174</v>
      </c>
      <c r="B3426" s="31" t="s">
        <v>7175</v>
      </c>
      <c r="C3426" s="32" t="s">
        <v>351</v>
      </c>
      <c r="D3426" s="33">
        <v>699.66</v>
      </c>
      <c r="E3426" s="33">
        <v>25.12</v>
      </c>
      <c r="F3426" s="33">
        <v>724.78</v>
      </c>
      <c r="G3426" s="6">
        <v>15</v>
      </c>
    </row>
    <row r="3427" spans="1:7" ht="45">
      <c r="A3427" s="30" t="s">
        <v>7176</v>
      </c>
      <c r="B3427" s="31" t="s">
        <v>7177</v>
      </c>
      <c r="C3427" s="32" t="s">
        <v>351</v>
      </c>
      <c r="D3427" s="33">
        <v>6182.87</v>
      </c>
      <c r="E3427" s="33">
        <v>111.66</v>
      </c>
      <c r="F3427" s="33">
        <v>6294.53</v>
      </c>
      <c r="G3427" s="6">
        <v>15</v>
      </c>
    </row>
    <row r="3428" spans="1:7" ht="45">
      <c r="A3428" s="30" t="s">
        <v>7178</v>
      </c>
      <c r="B3428" s="31" t="s">
        <v>7179</v>
      </c>
      <c r="C3428" s="32" t="s">
        <v>351</v>
      </c>
      <c r="D3428" s="33">
        <v>7435.05</v>
      </c>
      <c r="E3428" s="33">
        <v>111.66</v>
      </c>
      <c r="F3428" s="33">
        <v>7546.71</v>
      </c>
      <c r="G3428" s="6">
        <v>15</v>
      </c>
    </row>
    <row r="3429" spans="1:7">
      <c r="A3429" s="30" t="s">
        <v>7180</v>
      </c>
      <c r="B3429" s="31" t="s">
        <v>7181</v>
      </c>
      <c r="C3429" s="32" t="s">
        <v>351</v>
      </c>
      <c r="D3429" s="33">
        <v>527.95000000000005</v>
      </c>
      <c r="E3429" s="33">
        <v>55.83</v>
      </c>
      <c r="F3429" s="33">
        <v>583.78</v>
      </c>
      <c r="G3429" s="6">
        <v>15</v>
      </c>
    </row>
    <row r="3430" spans="1:7">
      <c r="A3430" s="30" t="s">
        <v>7182</v>
      </c>
      <c r="B3430" s="31" t="s">
        <v>7183</v>
      </c>
      <c r="C3430" s="32"/>
      <c r="D3430" s="33"/>
      <c r="E3430" s="33"/>
      <c r="F3430" s="33"/>
    </row>
    <row r="3431" spans="1:7" ht="30">
      <c r="A3431" s="30" t="s">
        <v>7184</v>
      </c>
      <c r="B3431" s="31" t="s">
        <v>7185</v>
      </c>
      <c r="C3431" s="32" t="s">
        <v>351</v>
      </c>
      <c r="D3431" s="33">
        <v>1460.38</v>
      </c>
      <c r="E3431" s="33">
        <v>69.790000000000006</v>
      </c>
      <c r="F3431" s="33">
        <v>1530.17</v>
      </c>
      <c r="G3431" s="6">
        <v>15</v>
      </c>
    </row>
    <row r="3432" spans="1:7" ht="30">
      <c r="A3432" s="30" t="s">
        <v>7186</v>
      </c>
      <c r="B3432" s="31" t="s">
        <v>7187</v>
      </c>
      <c r="C3432" s="32" t="s">
        <v>351</v>
      </c>
      <c r="D3432" s="33">
        <v>2392.91</v>
      </c>
      <c r="E3432" s="33">
        <v>195.41</v>
      </c>
      <c r="F3432" s="33">
        <v>2588.3200000000002</v>
      </c>
      <c r="G3432" s="6">
        <v>15</v>
      </c>
    </row>
    <row r="3433" spans="1:7" ht="30">
      <c r="A3433" s="30" t="s">
        <v>7188</v>
      </c>
      <c r="B3433" s="31" t="s">
        <v>7189</v>
      </c>
      <c r="C3433" s="32" t="s">
        <v>351</v>
      </c>
      <c r="D3433" s="33">
        <v>1453.29</v>
      </c>
      <c r="E3433" s="33">
        <v>195.41</v>
      </c>
      <c r="F3433" s="33">
        <v>1648.7</v>
      </c>
      <c r="G3433" s="6">
        <v>15</v>
      </c>
    </row>
    <row r="3434" spans="1:7" ht="30">
      <c r="A3434" s="30" t="s">
        <v>7190</v>
      </c>
      <c r="B3434" s="31" t="s">
        <v>7191</v>
      </c>
      <c r="C3434" s="32" t="s">
        <v>351</v>
      </c>
      <c r="D3434" s="33">
        <v>3711.87</v>
      </c>
      <c r="E3434" s="33">
        <v>195.41</v>
      </c>
      <c r="F3434" s="33">
        <v>3907.28</v>
      </c>
      <c r="G3434" s="6">
        <v>15</v>
      </c>
    </row>
    <row r="3435" spans="1:7">
      <c r="A3435" s="30" t="s">
        <v>7192</v>
      </c>
      <c r="B3435" s="31" t="s">
        <v>7193</v>
      </c>
      <c r="C3435" s="32" t="s">
        <v>351</v>
      </c>
      <c r="D3435" s="33">
        <v>1790.49</v>
      </c>
      <c r="E3435" s="33">
        <v>111.66</v>
      </c>
      <c r="F3435" s="33">
        <v>1902.15</v>
      </c>
      <c r="G3435" s="6">
        <v>15</v>
      </c>
    </row>
    <row r="3436" spans="1:7">
      <c r="A3436" s="30" t="s">
        <v>7194</v>
      </c>
      <c r="B3436" s="31" t="s">
        <v>7195</v>
      </c>
      <c r="C3436" s="32" t="s">
        <v>351</v>
      </c>
      <c r="D3436" s="33">
        <v>3007.64</v>
      </c>
      <c r="E3436" s="33">
        <v>111.66</v>
      </c>
      <c r="F3436" s="33">
        <v>3119.3</v>
      </c>
      <c r="G3436" s="6">
        <v>15</v>
      </c>
    </row>
    <row r="3437" spans="1:7" ht="30">
      <c r="A3437" s="30" t="s">
        <v>7196</v>
      </c>
      <c r="B3437" s="31" t="s">
        <v>7197</v>
      </c>
      <c r="C3437" s="32" t="s">
        <v>351</v>
      </c>
      <c r="D3437" s="33">
        <v>1001.83</v>
      </c>
      <c r="E3437" s="33">
        <v>111.66</v>
      </c>
      <c r="F3437" s="33">
        <v>1113.49</v>
      </c>
      <c r="G3437" s="6">
        <v>15</v>
      </c>
    </row>
    <row r="3438" spans="1:7" ht="30">
      <c r="A3438" s="30" t="s">
        <v>7198</v>
      </c>
      <c r="B3438" s="31" t="s">
        <v>7199</v>
      </c>
      <c r="C3438" s="32" t="s">
        <v>351</v>
      </c>
      <c r="D3438" s="33">
        <v>892</v>
      </c>
      <c r="E3438" s="33">
        <v>111.66</v>
      </c>
      <c r="F3438" s="33">
        <v>1003.66</v>
      </c>
      <c r="G3438" s="6">
        <v>15</v>
      </c>
    </row>
    <row r="3439" spans="1:7" ht="30">
      <c r="A3439" s="30" t="s">
        <v>7200</v>
      </c>
      <c r="B3439" s="31" t="s">
        <v>7201</v>
      </c>
      <c r="C3439" s="32" t="s">
        <v>351</v>
      </c>
      <c r="D3439" s="33">
        <v>6636.68</v>
      </c>
      <c r="E3439" s="33">
        <v>69.790000000000006</v>
      </c>
      <c r="F3439" s="33">
        <v>6706.47</v>
      </c>
      <c r="G3439" s="6">
        <v>15</v>
      </c>
    </row>
    <row r="3440" spans="1:7" ht="30">
      <c r="A3440" s="30" t="s">
        <v>7202</v>
      </c>
      <c r="B3440" s="31" t="s">
        <v>7203</v>
      </c>
      <c r="C3440" s="32" t="s">
        <v>351</v>
      </c>
      <c r="D3440" s="33">
        <v>3279.51</v>
      </c>
      <c r="E3440" s="33">
        <v>33.5</v>
      </c>
      <c r="F3440" s="33">
        <v>3313.01</v>
      </c>
      <c r="G3440" s="6">
        <v>15</v>
      </c>
    </row>
    <row r="3441" spans="1:7">
      <c r="A3441" s="30" t="s">
        <v>7204</v>
      </c>
      <c r="B3441" s="31" t="s">
        <v>7205</v>
      </c>
      <c r="C3441" s="32" t="s">
        <v>351</v>
      </c>
      <c r="D3441" s="33">
        <v>1057.52</v>
      </c>
      <c r="E3441" s="33">
        <v>111.66</v>
      </c>
      <c r="F3441" s="33">
        <v>1169.18</v>
      </c>
      <c r="G3441" s="6">
        <v>15</v>
      </c>
    </row>
    <row r="3442" spans="1:7" ht="30">
      <c r="A3442" s="30" t="s">
        <v>7206</v>
      </c>
      <c r="B3442" s="31" t="s">
        <v>7207</v>
      </c>
      <c r="C3442" s="32" t="s">
        <v>351</v>
      </c>
      <c r="D3442" s="33">
        <v>902.58</v>
      </c>
      <c r="E3442" s="33">
        <v>41.87</v>
      </c>
      <c r="F3442" s="33">
        <v>944.45</v>
      </c>
      <c r="G3442" s="6">
        <v>15</v>
      </c>
    </row>
    <row r="3443" spans="1:7" ht="30">
      <c r="A3443" s="30" t="s">
        <v>7208</v>
      </c>
      <c r="B3443" s="31" t="s">
        <v>7209</v>
      </c>
      <c r="C3443" s="32" t="s">
        <v>351</v>
      </c>
      <c r="D3443" s="33">
        <v>6534.18</v>
      </c>
      <c r="E3443" s="33">
        <v>167.49</v>
      </c>
      <c r="F3443" s="33">
        <v>6701.67</v>
      </c>
      <c r="G3443" s="6">
        <v>15</v>
      </c>
    </row>
    <row r="3444" spans="1:7" ht="30">
      <c r="A3444" s="30" t="s">
        <v>7210</v>
      </c>
      <c r="B3444" s="31" t="s">
        <v>7211</v>
      </c>
      <c r="C3444" s="32" t="s">
        <v>351</v>
      </c>
      <c r="D3444" s="33">
        <v>2283.9299999999998</v>
      </c>
      <c r="E3444" s="33">
        <v>111.66</v>
      </c>
      <c r="F3444" s="33">
        <v>2395.59</v>
      </c>
      <c r="G3444" s="6">
        <v>15</v>
      </c>
    </row>
    <row r="3445" spans="1:7" ht="30">
      <c r="A3445" s="30" t="s">
        <v>7212</v>
      </c>
      <c r="B3445" s="31" t="s">
        <v>7213</v>
      </c>
      <c r="C3445" s="32" t="s">
        <v>351</v>
      </c>
      <c r="D3445" s="33">
        <v>3513.1</v>
      </c>
      <c r="E3445" s="33">
        <v>111.66</v>
      </c>
      <c r="F3445" s="33">
        <v>3624.76</v>
      </c>
      <c r="G3445" s="6">
        <v>15</v>
      </c>
    </row>
    <row r="3446" spans="1:7" ht="30">
      <c r="A3446" s="30" t="s">
        <v>7214</v>
      </c>
      <c r="B3446" s="31" t="s">
        <v>7215</v>
      </c>
      <c r="C3446" s="32" t="s">
        <v>351</v>
      </c>
      <c r="D3446" s="33">
        <v>2339.2399999999998</v>
      </c>
      <c r="E3446" s="33">
        <v>111.66</v>
      </c>
      <c r="F3446" s="33">
        <v>2450.9</v>
      </c>
      <c r="G3446" s="6">
        <v>15</v>
      </c>
    </row>
    <row r="3447" spans="1:7">
      <c r="A3447" s="30" t="s">
        <v>7216</v>
      </c>
      <c r="B3447" s="31" t="s">
        <v>7217</v>
      </c>
      <c r="C3447" s="32"/>
      <c r="D3447" s="33"/>
      <c r="E3447" s="33"/>
      <c r="F3447" s="33"/>
    </row>
    <row r="3448" spans="1:7" ht="45">
      <c r="A3448" s="30" t="s">
        <v>7218</v>
      </c>
      <c r="B3448" s="31" t="s">
        <v>7219</v>
      </c>
      <c r="C3448" s="32" t="s">
        <v>351</v>
      </c>
      <c r="D3448" s="33">
        <v>94.03</v>
      </c>
      <c r="E3448" s="33">
        <v>25.12</v>
      </c>
      <c r="F3448" s="33">
        <v>119.15</v>
      </c>
      <c r="G3448" s="6">
        <v>15</v>
      </c>
    </row>
    <row r="3449" spans="1:7" ht="45">
      <c r="A3449" s="30" t="s">
        <v>7220</v>
      </c>
      <c r="B3449" s="31" t="s">
        <v>7221</v>
      </c>
      <c r="C3449" s="32" t="s">
        <v>351</v>
      </c>
      <c r="D3449" s="33">
        <v>127.58</v>
      </c>
      <c r="E3449" s="33">
        <v>33.5</v>
      </c>
      <c r="F3449" s="33">
        <v>161.08000000000001</v>
      </c>
      <c r="G3449" s="6">
        <v>15</v>
      </c>
    </row>
    <row r="3450" spans="1:7" ht="45">
      <c r="A3450" s="30" t="s">
        <v>7222</v>
      </c>
      <c r="B3450" s="31" t="s">
        <v>7223</v>
      </c>
      <c r="C3450" s="32" t="s">
        <v>351</v>
      </c>
      <c r="D3450" s="33">
        <v>183.87</v>
      </c>
      <c r="E3450" s="33">
        <v>41.87</v>
      </c>
      <c r="F3450" s="33">
        <v>225.74</v>
      </c>
      <c r="G3450" s="6">
        <v>15</v>
      </c>
    </row>
    <row r="3451" spans="1:7" ht="45">
      <c r="A3451" s="30" t="s">
        <v>7224</v>
      </c>
      <c r="B3451" s="31" t="s">
        <v>7225</v>
      </c>
      <c r="C3451" s="32" t="s">
        <v>351</v>
      </c>
      <c r="D3451" s="33">
        <v>255.4</v>
      </c>
      <c r="E3451" s="33">
        <v>44.67</v>
      </c>
      <c r="F3451" s="33">
        <v>300.07</v>
      </c>
      <c r="G3451" s="6">
        <v>15</v>
      </c>
    </row>
    <row r="3452" spans="1:7" ht="45">
      <c r="A3452" s="30" t="s">
        <v>7226</v>
      </c>
      <c r="B3452" s="31" t="s">
        <v>7227</v>
      </c>
      <c r="C3452" s="32" t="s">
        <v>351</v>
      </c>
      <c r="D3452" s="33">
        <v>549.58000000000004</v>
      </c>
      <c r="E3452" s="33">
        <v>69.790000000000006</v>
      </c>
      <c r="F3452" s="33">
        <v>619.37</v>
      </c>
      <c r="G3452" s="6">
        <v>15</v>
      </c>
    </row>
    <row r="3453" spans="1:7">
      <c r="A3453" s="30" t="s">
        <v>7228</v>
      </c>
      <c r="B3453" s="31" t="s">
        <v>7229</v>
      </c>
      <c r="C3453" s="32"/>
      <c r="D3453" s="33"/>
      <c r="E3453" s="33"/>
      <c r="F3453" s="33"/>
    </row>
    <row r="3454" spans="1:7" ht="30">
      <c r="A3454" s="30" t="s">
        <v>7230</v>
      </c>
      <c r="B3454" s="31" t="s">
        <v>7231</v>
      </c>
      <c r="C3454" s="32" t="s">
        <v>351</v>
      </c>
      <c r="D3454" s="33">
        <v>410.54</v>
      </c>
      <c r="E3454" s="33">
        <v>33.5</v>
      </c>
      <c r="F3454" s="33">
        <v>444.04</v>
      </c>
      <c r="G3454" s="6">
        <v>15</v>
      </c>
    </row>
    <row r="3455" spans="1:7" ht="30">
      <c r="A3455" s="30" t="s">
        <v>7232</v>
      </c>
      <c r="B3455" s="31" t="s">
        <v>7233</v>
      </c>
      <c r="C3455" s="32" t="s">
        <v>351</v>
      </c>
      <c r="D3455" s="33">
        <v>532.98</v>
      </c>
      <c r="E3455" s="33">
        <v>41.87</v>
      </c>
      <c r="F3455" s="33">
        <v>574.85</v>
      </c>
      <c r="G3455" s="6">
        <v>15</v>
      </c>
    </row>
    <row r="3456" spans="1:7" ht="30">
      <c r="A3456" s="30" t="s">
        <v>7234</v>
      </c>
      <c r="B3456" s="31" t="s">
        <v>7235</v>
      </c>
      <c r="C3456" s="32" t="s">
        <v>351</v>
      </c>
      <c r="D3456" s="33">
        <v>988.95</v>
      </c>
      <c r="E3456" s="33">
        <v>55.83</v>
      </c>
      <c r="F3456" s="33">
        <v>1044.78</v>
      </c>
      <c r="G3456" s="6">
        <v>15</v>
      </c>
    </row>
    <row r="3457" spans="1:7" ht="30">
      <c r="A3457" s="30" t="s">
        <v>7236</v>
      </c>
      <c r="B3457" s="31" t="s">
        <v>7237</v>
      </c>
      <c r="C3457" s="32" t="s">
        <v>351</v>
      </c>
      <c r="D3457" s="33">
        <v>1342.7</v>
      </c>
      <c r="E3457" s="33">
        <v>69.790000000000006</v>
      </c>
      <c r="F3457" s="33">
        <v>1412.49</v>
      </c>
      <c r="G3457" s="6">
        <v>15</v>
      </c>
    </row>
    <row r="3458" spans="1:7">
      <c r="A3458" s="30" t="s">
        <v>7238</v>
      </c>
      <c r="B3458" s="31" t="s">
        <v>7239</v>
      </c>
      <c r="C3458" s="32"/>
      <c r="D3458" s="33"/>
      <c r="E3458" s="33"/>
      <c r="F3458" s="33"/>
    </row>
    <row r="3459" spans="1:7" ht="45">
      <c r="A3459" s="30" t="s">
        <v>7240</v>
      </c>
      <c r="B3459" s="31" t="s">
        <v>7241</v>
      </c>
      <c r="C3459" s="32" t="s">
        <v>351</v>
      </c>
      <c r="D3459" s="33">
        <v>592.45000000000005</v>
      </c>
      <c r="E3459" s="33">
        <v>25.12</v>
      </c>
      <c r="F3459" s="33">
        <v>617.57000000000005</v>
      </c>
      <c r="G3459" s="6">
        <v>15</v>
      </c>
    </row>
    <row r="3460" spans="1:7">
      <c r="A3460" s="30" t="s">
        <v>7242</v>
      </c>
      <c r="B3460" s="31" t="s">
        <v>7243</v>
      </c>
      <c r="C3460" s="32"/>
      <c r="D3460" s="33"/>
      <c r="E3460" s="33"/>
      <c r="F3460" s="33"/>
    </row>
    <row r="3461" spans="1:7" ht="30">
      <c r="A3461" s="30" t="s">
        <v>7244</v>
      </c>
      <c r="B3461" s="31" t="s">
        <v>7245</v>
      </c>
      <c r="C3461" s="32" t="s">
        <v>351</v>
      </c>
      <c r="D3461" s="33">
        <v>496.28</v>
      </c>
      <c r="E3461" s="33">
        <v>116.87</v>
      </c>
      <c r="F3461" s="33">
        <v>613.15</v>
      </c>
      <c r="G3461" s="6">
        <v>15</v>
      </c>
    </row>
    <row r="3462" spans="1:7" ht="30">
      <c r="A3462" s="30" t="s">
        <v>7246</v>
      </c>
      <c r="B3462" s="31" t="s">
        <v>7247</v>
      </c>
      <c r="C3462" s="32" t="s">
        <v>351</v>
      </c>
      <c r="D3462" s="33">
        <v>197.6</v>
      </c>
      <c r="E3462" s="33">
        <v>11.16</v>
      </c>
      <c r="F3462" s="33">
        <v>208.76</v>
      </c>
      <c r="G3462" s="6">
        <v>15</v>
      </c>
    </row>
    <row r="3463" spans="1:7" ht="30">
      <c r="A3463" s="30" t="s">
        <v>7248</v>
      </c>
      <c r="B3463" s="31" t="s">
        <v>7249</v>
      </c>
      <c r="C3463" s="32" t="s">
        <v>351</v>
      </c>
      <c r="D3463" s="33">
        <v>235.99</v>
      </c>
      <c r="E3463" s="33">
        <v>27.92</v>
      </c>
      <c r="F3463" s="33">
        <v>263.91000000000003</v>
      </c>
      <c r="G3463" s="6">
        <v>15</v>
      </c>
    </row>
    <row r="3464" spans="1:7" ht="45">
      <c r="A3464" s="30" t="s">
        <v>7250</v>
      </c>
      <c r="B3464" s="31" t="s">
        <v>7251</v>
      </c>
      <c r="C3464" s="32" t="s">
        <v>351</v>
      </c>
      <c r="D3464" s="33">
        <v>11860.14</v>
      </c>
      <c r="E3464" s="33">
        <v>116.87</v>
      </c>
      <c r="F3464" s="33">
        <v>11977.01</v>
      </c>
      <c r="G3464" s="6">
        <v>15</v>
      </c>
    </row>
    <row r="3465" spans="1:7">
      <c r="A3465" s="30" t="s">
        <v>7252</v>
      </c>
      <c r="B3465" s="31" t="s">
        <v>7253</v>
      </c>
      <c r="C3465" s="32"/>
      <c r="D3465" s="33"/>
      <c r="E3465" s="33"/>
      <c r="F3465" s="33"/>
    </row>
    <row r="3466" spans="1:7" ht="30">
      <c r="A3466" s="30" t="s">
        <v>7254</v>
      </c>
      <c r="B3466" s="31" t="s">
        <v>7255</v>
      </c>
      <c r="C3466" s="32" t="s">
        <v>351</v>
      </c>
      <c r="D3466" s="33">
        <v>3166.58</v>
      </c>
      <c r="E3466" s="33">
        <v>193.28</v>
      </c>
      <c r="F3466" s="33">
        <v>3359.86</v>
      </c>
      <c r="G3466" s="6">
        <v>15</v>
      </c>
    </row>
    <row r="3467" spans="1:7" ht="30">
      <c r="A3467" s="30" t="s">
        <v>7256</v>
      </c>
      <c r="B3467" s="31" t="s">
        <v>7257</v>
      </c>
      <c r="C3467" s="32" t="s">
        <v>351</v>
      </c>
      <c r="D3467" s="33">
        <v>1116.7</v>
      </c>
      <c r="E3467" s="33">
        <v>193.28</v>
      </c>
      <c r="F3467" s="33">
        <v>1309.98</v>
      </c>
      <c r="G3467" s="6">
        <v>15</v>
      </c>
    </row>
    <row r="3468" spans="1:7" ht="30">
      <c r="A3468" s="30" t="s">
        <v>7258</v>
      </c>
      <c r="B3468" s="31" t="s">
        <v>7259</v>
      </c>
      <c r="C3468" s="32" t="s">
        <v>351</v>
      </c>
      <c r="D3468" s="33">
        <v>1208.99</v>
      </c>
      <c r="E3468" s="33">
        <v>69.790000000000006</v>
      </c>
      <c r="F3468" s="33">
        <v>1278.78</v>
      </c>
      <c r="G3468" s="6">
        <v>15</v>
      </c>
    </row>
    <row r="3469" spans="1:7" ht="30">
      <c r="A3469" s="30" t="s">
        <v>7260</v>
      </c>
      <c r="B3469" s="31" t="s">
        <v>7261</v>
      </c>
      <c r="C3469" s="32" t="s">
        <v>351</v>
      </c>
      <c r="D3469" s="33">
        <v>1602.38</v>
      </c>
      <c r="E3469" s="33">
        <v>125.62</v>
      </c>
      <c r="F3469" s="33">
        <v>1728</v>
      </c>
      <c r="G3469" s="6">
        <v>15</v>
      </c>
    </row>
    <row r="3470" spans="1:7" ht="30">
      <c r="A3470" s="30" t="s">
        <v>7262</v>
      </c>
      <c r="B3470" s="31" t="s">
        <v>7263</v>
      </c>
      <c r="C3470" s="32" t="s">
        <v>351</v>
      </c>
      <c r="D3470" s="33">
        <v>2365.4</v>
      </c>
      <c r="E3470" s="33">
        <v>125.62</v>
      </c>
      <c r="F3470" s="33">
        <v>2491.02</v>
      </c>
      <c r="G3470" s="6">
        <v>15</v>
      </c>
    </row>
    <row r="3471" spans="1:7" ht="30">
      <c r="A3471" s="30" t="s">
        <v>7264</v>
      </c>
      <c r="B3471" s="31" t="s">
        <v>7265</v>
      </c>
      <c r="C3471" s="32" t="s">
        <v>351</v>
      </c>
      <c r="D3471" s="33">
        <v>7424.89</v>
      </c>
      <c r="E3471" s="33">
        <v>193.28</v>
      </c>
      <c r="F3471" s="33">
        <v>7618.17</v>
      </c>
      <c r="G3471" s="6">
        <v>15</v>
      </c>
    </row>
    <row r="3472" spans="1:7" ht="30">
      <c r="A3472" s="30" t="s">
        <v>7266</v>
      </c>
      <c r="B3472" s="31" t="s">
        <v>7267</v>
      </c>
      <c r="C3472" s="32" t="s">
        <v>351</v>
      </c>
      <c r="D3472" s="33">
        <v>1361.18</v>
      </c>
      <c r="E3472" s="33">
        <v>193.28</v>
      </c>
      <c r="F3472" s="33">
        <v>1554.46</v>
      </c>
      <c r="G3472" s="6">
        <v>15</v>
      </c>
    </row>
    <row r="3473" spans="1:7" ht="30">
      <c r="A3473" s="30" t="s">
        <v>7268</v>
      </c>
      <c r="B3473" s="31" t="s">
        <v>7269</v>
      </c>
      <c r="C3473" s="32" t="s">
        <v>351</v>
      </c>
      <c r="D3473" s="33">
        <v>2032</v>
      </c>
      <c r="E3473" s="33">
        <v>193.28</v>
      </c>
      <c r="F3473" s="33">
        <v>2225.2800000000002</v>
      </c>
      <c r="G3473" s="6">
        <v>15</v>
      </c>
    </row>
    <row r="3474" spans="1:7" ht="30">
      <c r="A3474" s="30" t="s">
        <v>7270</v>
      </c>
      <c r="B3474" s="31" t="s">
        <v>7271</v>
      </c>
      <c r="C3474" s="32" t="s">
        <v>351</v>
      </c>
      <c r="D3474" s="33">
        <v>1170.67</v>
      </c>
      <c r="E3474" s="33">
        <v>16.75</v>
      </c>
      <c r="F3474" s="33">
        <v>1187.42</v>
      </c>
      <c r="G3474" s="6">
        <v>15</v>
      </c>
    </row>
    <row r="3475" spans="1:7" ht="30">
      <c r="A3475" s="30" t="s">
        <v>7272</v>
      </c>
      <c r="B3475" s="31" t="s">
        <v>7273</v>
      </c>
      <c r="C3475" s="32" t="s">
        <v>351</v>
      </c>
      <c r="D3475" s="33">
        <v>3114.59</v>
      </c>
      <c r="E3475" s="33">
        <v>24.56</v>
      </c>
      <c r="F3475" s="33">
        <v>3139.15</v>
      </c>
      <c r="G3475" s="6">
        <v>15</v>
      </c>
    </row>
    <row r="3476" spans="1:7">
      <c r="A3476" s="30" t="s">
        <v>7274</v>
      </c>
      <c r="B3476" s="31" t="s">
        <v>7275</v>
      </c>
      <c r="C3476" s="32"/>
      <c r="D3476" s="33"/>
      <c r="E3476" s="33"/>
      <c r="F3476" s="33"/>
    </row>
    <row r="3477" spans="1:7">
      <c r="A3477" s="30" t="s">
        <v>7276</v>
      </c>
      <c r="B3477" s="31" t="s">
        <v>7277</v>
      </c>
      <c r="C3477" s="32" t="s">
        <v>351</v>
      </c>
      <c r="D3477" s="33">
        <v>11.81</v>
      </c>
      <c r="E3477" s="33">
        <v>25.12</v>
      </c>
      <c r="F3477" s="33">
        <v>36.93</v>
      </c>
      <c r="G3477" s="6">
        <v>15</v>
      </c>
    </row>
    <row r="3478" spans="1:7" ht="30">
      <c r="A3478" s="30" t="s">
        <v>7278</v>
      </c>
      <c r="B3478" s="31" t="s">
        <v>7279</v>
      </c>
      <c r="C3478" s="32" t="s">
        <v>351</v>
      </c>
      <c r="D3478" s="33">
        <v>53.4</v>
      </c>
      <c r="E3478" s="33">
        <v>25.12</v>
      </c>
      <c r="F3478" s="33">
        <v>78.52</v>
      </c>
      <c r="G3478" s="6">
        <v>15</v>
      </c>
    </row>
    <row r="3479" spans="1:7">
      <c r="A3479" s="30" t="s">
        <v>7280</v>
      </c>
      <c r="B3479" s="31" t="s">
        <v>7281</v>
      </c>
      <c r="C3479" s="32"/>
      <c r="D3479" s="33"/>
      <c r="E3479" s="33"/>
      <c r="F3479" s="33"/>
    </row>
    <row r="3480" spans="1:7">
      <c r="A3480" s="30" t="s">
        <v>7282</v>
      </c>
      <c r="B3480" s="31" t="s">
        <v>7283</v>
      </c>
      <c r="C3480" s="32" t="s">
        <v>351</v>
      </c>
      <c r="D3480" s="33">
        <v>131.32</v>
      </c>
      <c r="E3480" s="33">
        <v>8.3800000000000008</v>
      </c>
      <c r="F3480" s="33">
        <v>139.69999999999999</v>
      </c>
      <c r="G3480" s="6">
        <v>15</v>
      </c>
    </row>
    <row r="3481" spans="1:7">
      <c r="A3481" s="30" t="s">
        <v>7284</v>
      </c>
      <c r="B3481" s="31" t="s">
        <v>7285</v>
      </c>
      <c r="C3481" s="32" t="s">
        <v>351</v>
      </c>
      <c r="D3481" s="33">
        <v>529.82000000000005</v>
      </c>
      <c r="E3481" s="33">
        <v>69.790000000000006</v>
      </c>
      <c r="F3481" s="33">
        <v>599.61</v>
      </c>
      <c r="G3481" s="6">
        <v>15</v>
      </c>
    </row>
    <row r="3482" spans="1:7" ht="30">
      <c r="A3482" s="30" t="s">
        <v>7286</v>
      </c>
      <c r="B3482" s="31" t="s">
        <v>7287</v>
      </c>
      <c r="C3482" s="32" t="s">
        <v>351</v>
      </c>
      <c r="D3482" s="33">
        <v>489.33</v>
      </c>
      <c r="E3482" s="33">
        <v>69.790000000000006</v>
      </c>
      <c r="F3482" s="33">
        <v>559.12</v>
      </c>
      <c r="G3482" s="6">
        <v>15</v>
      </c>
    </row>
    <row r="3483" spans="1:7" ht="30">
      <c r="A3483" s="30" t="s">
        <v>7288</v>
      </c>
      <c r="B3483" s="31" t="s">
        <v>7289</v>
      </c>
      <c r="C3483" s="32" t="s">
        <v>351</v>
      </c>
      <c r="D3483" s="33">
        <v>29.5</v>
      </c>
      <c r="E3483" s="33">
        <v>11.78</v>
      </c>
      <c r="F3483" s="33">
        <v>41.28</v>
      </c>
      <c r="G3483" s="6">
        <v>15</v>
      </c>
    </row>
    <row r="3484" spans="1:7" ht="30">
      <c r="A3484" s="30" t="s">
        <v>7290</v>
      </c>
      <c r="B3484" s="31" t="s">
        <v>7291</v>
      </c>
      <c r="C3484" s="32" t="s">
        <v>351</v>
      </c>
      <c r="D3484" s="33">
        <v>640.36</v>
      </c>
      <c r="E3484" s="33">
        <v>39.270000000000003</v>
      </c>
      <c r="F3484" s="33">
        <v>679.63</v>
      </c>
      <c r="G3484" s="6">
        <v>15</v>
      </c>
    </row>
    <row r="3485" spans="1:7" ht="30">
      <c r="A3485" s="30" t="s">
        <v>7292</v>
      </c>
      <c r="B3485" s="31" t="s">
        <v>7293</v>
      </c>
      <c r="C3485" s="32" t="s">
        <v>351</v>
      </c>
      <c r="D3485" s="33">
        <v>310.97000000000003</v>
      </c>
      <c r="E3485" s="33">
        <v>39.270000000000003</v>
      </c>
      <c r="F3485" s="33">
        <v>350.24</v>
      </c>
      <c r="G3485" s="6">
        <v>15</v>
      </c>
    </row>
    <row r="3486" spans="1:7" ht="30">
      <c r="A3486" s="30" t="s">
        <v>7294</v>
      </c>
      <c r="B3486" s="31" t="s">
        <v>7295</v>
      </c>
      <c r="C3486" s="32" t="s">
        <v>351</v>
      </c>
      <c r="D3486" s="33">
        <v>99.19</v>
      </c>
      <c r="E3486" s="33">
        <v>27.92</v>
      </c>
      <c r="F3486" s="33">
        <v>127.11</v>
      </c>
      <c r="G3486" s="6">
        <v>15</v>
      </c>
    </row>
    <row r="3487" spans="1:7" ht="30">
      <c r="A3487" s="30" t="s">
        <v>7296</v>
      </c>
      <c r="B3487" s="31" t="s">
        <v>7297</v>
      </c>
      <c r="C3487" s="32" t="s">
        <v>351</v>
      </c>
      <c r="D3487" s="33">
        <v>4317.93</v>
      </c>
      <c r="E3487" s="33">
        <v>167.49</v>
      </c>
      <c r="F3487" s="33">
        <v>4485.42</v>
      </c>
      <c r="G3487" s="6">
        <v>15</v>
      </c>
    </row>
    <row r="3488" spans="1:7">
      <c r="A3488" s="30" t="s">
        <v>7298</v>
      </c>
      <c r="B3488" s="31" t="s">
        <v>7299</v>
      </c>
      <c r="C3488" s="32" t="s">
        <v>351</v>
      </c>
      <c r="D3488" s="33">
        <v>126.84</v>
      </c>
      <c r="E3488" s="33">
        <v>22.33</v>
      </c>
      <c r="F3488" s="33">
        <v>149.16999999999999</v>
      </c>
      <c r="G3488" s="6">
        <v>15</v>
      </c>
    </row>
    <row r="3489" spans="1:7" ht="30">
      <c r="A3489" s="30" t="s">
        <v>7300</v>
      </c>
      <c r="B3489" s="31" t="s">
        <v>7301</v>
      </c>
      <c r="C3489" s="32" t="s">
        <v>351</v>
      </c>
      <c r="D3489" s="33">
        <v>460.2</v>
      </c>
      <c r="E3489" s="33">
        <v>66.239999999999995</v>
      </c>
      <c r="F3489" s="33">
        <v>526.44000000000005</v>
      </c>
      <c r="G3489" s="6">
        <v>15</v>
      </c>
    </row>
    <row r="3490" spans="1:7" ht="30">
      <c r="A3490" s="30" t="s">
        <v>7302</v>
      </c>
      <c r="B3490" s="31" t="s">
        <v>7303</v>
      </c>
      <c r="C3490" s="32" t="s">
        <v>351</v>
      </c>
      <c r="D3490" s="33">
        <v>344.25</v>
      </c>
      <c r="E3490" s="33">
        <v>69.790000000000006</v>
      </c>
      <c r="F3490" s="33">
        <v>414.04</v>
      </c>
      <c r="G3490" s="6">
        <v>15</v>
      </c>
    </row>
    <row r="3491" spans="1:7" ht="30">
      <c r="A3491" s="30" t="s">
        <v>7304</v>
      </c>
      <c r="B3491" s="31" t="s">
        <v>7305</v>
      </c>
      <c r="C3491" s="32" t="s">
        <v>351</v>
      </c>
      <c r="D3491" s="33">
        <v>421.01</v>
      </c>
      <c r="E3491" s="33">
        <v>69.790000000000006</v>
      </c>
      <c r="F3491" s="33">
        <v>490.8</v>
      </c>
      <c r="G3491" s="6">
        <v>15</v>
      </c>
    </row>
    <row r="3492" spans="1:7">
      <c r="A3492" s="30" t="s">
        <v>7306</v>
      </c>
      <c r="B3492" s="31" t="s">
        <v>7307</v>
      </c>
      <c r="C3492" s="32"/>
      <c r="D3492" s="33"/>
      <c r="E3492" s="33"/>
      <c r="F3492" s="33"/>
    </row>
    <row r="3493" spans="1:7">
      <c r="A3493" s="30" t="s">
        <v>7308</v>
      </c>
      <c r="B3493" s="31" t="s">
        <v>7309</v>
      </c>
      <c r="C3493" s="32"/>
      <c r="D3493" s="33"/>
      <c r="E3493" s="33"/>
      <c r="F3493" s="33"/>
    </row>
    <row r="3494" spans="1:7">
      <c r="A3494" s="30" t="s">
        <v>7310</v>
      </c>
      <c r="B3494" s="31" t="s">
        <v>7311</v>
      </c>
      <c r="C3494" s="32" t="s">
        <v>351</v>
      </c>
      <c r="D3494" s="33">
        <v>9726.36</v>
      </c>
      <c r="E3494" s="33">
        <v>123.96</v>
      </c>
      <c r="F3494" s="33">
        <v>9850.32</v>
      </c>
      <c r="G3494" s="6">
        <v>15</v>
      </c>
    </row>
    <row r="3495" spans="1:7">
      <c r="A3495" s="30" t="s">
        <v>7312</v>
      </c>
      <c r="B3495" s="31" t="s">
        <v>7313</v>
      </c>
      <c r="C3495" s="32" t="s">
        <v>351</v>
      </c>
      <c r="D3495" s="33">
        <v>11351.37</v>
      </c>
      <c r="E3495" s="33">
        <v>169.38</v>
      </c>
      <c r="F3495" s="33">
        <v>11520.75</v>
      </c>
      <c r="G3495" s="6">
        <v>15</v>
      </c>
    </row>
    <row r="3496" spans="1:7" ht="30">
      <c r="A3496" s="30" t="s">
        <v>7314</v>
      </c>
      <c r="B3496" s="31" t="s">
        <v>7315</v>
      </c>
      <c r="C3496" s="32" t="s">
        <v>351</v>
      </c>
      <c r="D3496" s="33">
        <v>1058.71</v>
      </c>
      <c r="E3496" s="33">
        <v>67.19</v>
      </c>
      <c r="F3496" s="33">
        <v>1125.9000000000001</v>
      </c>
      <c r="G3496" s="6">
        <v>15</v>
      </c>
    </row>
    <row r="3497" spans="1:7" ht="30">
      <c r="A3497" s="30" t="s">
        <v>7316</v>
      </c>
      <c r="B3497" s="31" t="s">
        <v>7317</v>
      </c>
      <c r="C3497" s="32" t="s">
        <v>351</v>
      </c>
      <c r="D3497" s="33">
        <v>1954.54</v>
      </c>
      <c r="E3497" s="33">
        <v>67.19</v>
      </c>
      <c r="F3497" s="33">
        <v>2021.73</v>
      </c>
      <c r="G3497" s="6">
        <v>15</v>
      </c>
    </row>
    <row r="3498" spans="1:7" ht="30">
      <c r="A3498" s="30" t="s">
        <v>7318</v>
      </c>
      <c r="B3498" s="31" t="s">
        <v>7319</v>
      </c>
      <c r="C3498" s="32" t="s">
        <v>351</v>
      </c>
      <c r="D3498" s="33">
        <v>3015.94</v>
      </c>
      <c r="E3498" s="33">
        <v>78.540000000000006</v>
      </c>
      <c r="F3498" s="33">
        <v>3094.48</v>
      </c>
      <c r="G3498" s="6">
        <v>15</v>
      </c>
    </row>
    <row r="3499" spans="1:7" ht="30">
      <c r="A3499" s="30" t="s">
        <v>7320</v>
      </c>
      <c r="B3499" s="31" t="s">
        <v>7321</v>
      </c>
      <c r="C3499" s="32" t="s">
        <v>351</v>
      </c>
      <c r="D3499" s="33">
        <v>5518.07</v>
      </c>
      <c r="E3499" s="33">
        <v>101.25</v>
      </c>
      <c r="F3499" s="33">
        <v>5619.32</v>
      </c>
      <c r="G3499" s="6">
        <v>15</v>
      </c>
    </row>
    <row r="3500" spans="1:7" ht="45">
      <c r="A3500" s="30" t="s">
        <v>7322</v>
      </c>
      <c r="B3500" s="31" t="s">
        <v>7323</v>
      </c>
      <c r="C3500" s="32" t="s">
        <v>351</v>
      </c>
      <c r="D3500" s="33">
        <v>7013.36</v>
      </c>
      <c r="E3500" s="33">
        <v>89.9</v>
      </c>
      <c r="F3500" s="33">
        <v>7103.26</v>
      </c>
      <c r="G3500" s="6">
        <v>15</v>
      </c>
    </row>
    <row r="3501" spans="1:7" ht="45">
      <c r="A3501" s="30" t="s">
        <v>7324</v>
      </c>
      <c r="B3501" s="31" t="s">
        <v>7325</v>
      </c>
      <c r="C3501" s="32" t="s">
        <v>351</v>
      </c>
      <c r="D3501" s="33">
        <v>14734.74</v>
      </c>
      <c r="E3501" s="33">
        <v>123.96</v>
      </c>
      <c r="F3501" s="33">
        <v>14858.7</v>
      </c>
      <c r="G3501" s="6">
        <v>15</v>
      </c>
    </row>
    <row r="3502" spans="1:7" ht="30">
      <c r="A3502" s="30" t="s">
        <v>7326</v>
      </c>
      <c r="B3502" s="31" t="s">
        <v>7327</v>
      </c>
      <c r="C3502" s="32" t="s">
        <v>351</v>
      </c>
      <c r="D3502" s="33">
        <v>925.57</v>
      </c>
      <c r="E3502" s="33">
        <v>78.540000000000006</v>
      </c>
      <c r="F3502" s="33">
        <v>1004.11</v>
      </c>
      <c r="G3502" s="6">
        <v>15</v>
      </c>
    </row>
    <row r="3503" spans="1:7" ht="30">
      <c r="A3503" s="30" t="s">
        <v>7328</v>
      </c>
      <c r="B3503" s="31" t="s">
        <v>7329</v>
      </c>
      <c r="C3503" s="32" t="s">
        <v>351</v>
      </c>
      <c r="D3503" s="33">
        <v>551.79</v>
      </c>
      <c r="E3503" s="33">
        <v>78.540000000000006</v>
      </c>
      <c r="F3503" s="33">
        <v>630.33000000000004</v>
      </c>
      <c r="G3503" s="6">
        <v>15</v>
      </c>
    </row>
    <row r="3504" spans="1:7">
      <c r="A3504" s="30" t="s">
        <v>7330</v>
      </c>
      <c r="B3504" s="31" t="s">
        <v>7331</v>
      </c>
      <c r="C3504" s="32"/>
      <c r="D3504" s="33"/>
      <c r="E3504" s="33"/>
      <c r="F3504" s="33"/>
    </row>
    <row r="3505" spans="1:7" ht="30">
      <c r="A3505" s="30" t="s">
        <v>7332</v>
      </c>
      <c r="B3505" s="31" t="s">
        <v>7333</v>
      </c>
      <c r="C3505" s="32" t="s">
        <v>659</v>
      </c>
      <c r="D3505" s="33">
        <v>5192.17</v>
      </c>
      <c r="E3505" s="33">
        <v>78.540000000000006</v>
      </c>
      <c r="F3505" s="33">
        <v>5270.71</v>
      </c>
      <c r="G3505" s="6">
        <v>15</v>
      </c>
    </row>
    <row r="3506" spans="1:7" ht="30">
      <c r="A3506" s="30" t="s">
        <v>7334</v>
      </c>
      <c r="B3506" s="31" t="s">
        <v>7335</v>
      </c>
      <c r="C3506" s="32" t="s">
        <v>659</v>
      </c>
      <c r="D3506" s="33">
        <v>7328.59</v>
      </c>
      <c r="E3506" s="33">
        <v>78.540000000000006</v>
      </c>
      <c r="F3506" s="33">
        <v>7407.13</v>
      </c>
      <c r="G3506" s="6">
        <v>15</v>
      </c>
    </row>
    <row r="3507" spans="1:7" ht="30">
      <c r="A3507" s="30" t="s">
        <v>7336</v>
      </c>
      <c r="B3507" s="31" t="s">
        <v>7337</v>
      </c>
      <c r="C3507" s="32" t="s">
        <v>659</v>
      </c>
      <c r="D3507" s="33">
        <v>13298.36</v>
      </c>
      <c r="E3507" s="33">
        <v>78.540000000000006</v>
      </c>
      <c r="F3507" s="33">
        <v>13376.9</v>
      </c>
      <c r="G3507" s="6">
        <v>15</v>
      </c>
    </row>
    <row r="3508" spans="1:7">
      <c r="A3508" s="30" t="s">
        <v>7338</v>
      </c>
      <c r="B3508" s="31" t="s">
        <v>7339</v>
      </c>
      <c r="C3508" s="32"/>
      <c r="D3508" s="33"/>
      <c r="E3508" s="33"/>
      <c r="F3508" s="33"/>
    </row>
    <row r="3509" spans="1:7" ht="45">
      <c r="A3509" s="30" t="s">
        <v>7340</v>
      </c>
      <c r="B3509" s="31" t="s">
        <v>7341</v>
      </c>
      <c r="C3509" s="32" t="s">
        <v>143</v>
      </c>
      <c r="D3509" s="33">
        <v>18146.09</v>
      </c>
      <c r="E3509" s="33">
        <v>4187.79</v>
      </c>
      <c r="F3509" s="33">
        <v>22333.88</v>
      </c>
      <c r="G3509" s="6">
        <v>15</v>
      </c>
    </row>
    <row r="3510" spans="1:7" ht="45">
      <c r="A3510" s="30" t="s">
        <v>7342</v>
      </c>
      <c r="B3510" s="31" t="s">
        <v>7343</v>
      </c>
      <c r="C3510" s="32" t="s">
        <v>143</v>
      </c>
      <c r="D3510" s="33">
        <v>34720.51</v>
      </c>
      <c r="E3510" s="33">
        <v>8969.8700000000008</v>
      </c>
      <c r="F3510" s="33">
        <v>43690.38</v>
      </c>
      <c r="G3510" s="6">
        <v>15</v>
      </c>
    </row>
    <row r="3511" spans="1:7">
      <c r="A3511" s="30" t="s">
        <v>7344</v>
      </c>
      <c r="B3511" s="31" t="s">
        <v>7345</v>
      </c>
      <c r="C3511" s="32"/>
      <c r="D3511" s="33"/>
      <c r="E3511" s="33"/>
      <c r="F3511" s="33"/>
    </row>
    <row r="3512" spans="1:7">
      <c r="A3512" s="30" t="s">
        <v>7346</v>
      </c>
      <c r="B3512" s="31" t="s">
        <v>7347</v>
      </c>
      <c r="C3512" s="32" t="s">
        <v>351</v>
      </c>
      <c r="D3512" s="33">
        <v>96.22</v>
      </c>
      <c r="E3512" s="33">
        <v>16.75</v>
      </c>
      <c r="F3512" s="33">
        <v>112.97</v>
      </c>
      <c r="G3512" s="6">
        <v>15</v>
      </c>
    </row>
    <row r="3513" spans="1:7">
      <c r="A3513" s="30" t="s">
        <v>7348</v>
      </c>
      <c r="B3513" s="31" t="s">
        <v>7349</v>
      </c>
      <c r="C3513" s="32" t="s">
        <v>351</v>
      </c>
      <c r="D3513" s="33">
        <v>122.6</v>
      </c>
      <c r="E3513" s="33">
        <v>22.33</v>
      </c>
      <c r="F3513" s="33">
        <v>144.93</v>
      </c>
      <c r="G3513" s="6">
        <v>15</v>
      </c>
    </row>
    <row r="3514" spans="1:7">
      <c r="A3514" s="30" t="s">
        <v>7350</v>
      </c>
      <c r="B3514" s="31" t="s">
        <v>7351</v>
      </c>
      <c r="C3514" s="32" t="s">
        <v>351</v>
      </c>
      <c r="D3514" s="33">
        <v>236.49</v>
      </c>
      <c r="E3514" s="33">
        <v>25.12</v>
      </c>
      <c r="F3514" s="33">
        <v>261.61</v>
      </c>
      <c r="G3514" s="6">
        <v>15</v>
      </c>
    </row>
    <row r="3515" spans="1:7">
      <c r="A3515" s="30" t="s">
        <v>7352</v>
      </c>
      <c r="B3515" s="31" t="s">
        <v>7353</v>
      </c>
      <c r="C3515" s="32" t="s">
        <v>351</v>
      </c>
      <c r="D3515" s="33">
        <v>250.87</v>
      </c>
      <c r="E3515" s="33">
        <v>25.12</v>
      </c>
      <c r="F3515" s="33">
        <v>275.99</v>
      </c>
      <c r="G3515" s="6">
        <v>15</v>
      </c>
    </row>
    <row r="3516" spans="1:7">
      <c r="A3516" s="30" t="s">
        <v>7354</v>
      </c>
      <c r="B3516" s="31" t="s">
        <v>7355</v>
      </c>
      <c r="C3516" s="32" t="s">
        <v>351</v>
      </c>
      <c r="D3516" s="33">
        <v>330.4</v>
      </c>
      <c r="E3516" s="33">
        <v>33.5</v>
      </c>
      <c r="F3516" s="33">
        <v>363.9</v>
      </c>
      <c r="G3516" s="6">
        <v>15</v>
      </c>
    </row>
    <row r="3517" spans="1:7">
      <c r="A3517" s="30" t="s">
        <v>7356</v>
      </c>
      <c r="B3517" s="31" t="s">
        <v>7357</v>
      </c>
      <c r="C3517" s="32" t="s">
        <v>351</v>
      </c>
      <c r="D3517" s="33">
        <v>1548.13</v>
      </c>
      <c r="E3517" s="33">
        <v>25.12</v>
      </c>
      <c r="F3517" s="33">
        <v>1573.25</v>
      </c>
      <c r="G3517" s="6">
        <v>15</v>
      </c>
    </row>
    <row r="3518" spans="1:7">
      <c r="A3518" s="30" t="s">
        <v>7358</v>
      </c>
      <c r="B3518" s="31" t="s">
        <v>7359</v>
      </c>
      <c r="C3518" s="32" t="s">
        <v>351</v>
      </c>
      <c r="D3518" s="33">
        <v>2333.1999999999998</v>
      </c>
      <c r="E3518" s="33">
        <v>111.66</v>
      </c>
      <c r="F3518" s="33">
        <v>2444.86</v>
      </c>
      <c r="G3518" s="6">
        <v>15</v>
      </c>
    </row>
    <row r="3519" spans="1:7">
      <c r="A3519" s="30" t="s">
        <v>7360</v>
      </c>
      <c r="B3519" s="31" t="s">
        <v>7361</v>
      </c>
      <c r="C3519" s="32"/>
      <c r="D3519" s="33"/>
      <c r="E3519" s="33"/>
      <c r="F3519" s="33"/>
    </row>
    <row r="3520" spans="1:7">
      <c r="A3520" s="30" t="s">
        <v>7362</v>
      </c>
      <c r="B3520" s="31" t="s">
        <v>7363</v>
      </c>
      <c r="C3520" s="32" t="s">
        <v>351</v>
      </c>
      <c r="D3520" s="33"/>
      <c r="E3520" s="33">
        <v>68.13</v>
      </c>
      <c r="F3520" s="33">
        <v>68.13</v>
      </c>
      <c r="G3520" s="6">
        <v>15</v>
      </c>
    </row>
    <row r="3521" spans="1:7">
      <c r="A3521" s="30" t="s">
        <v>7364</v>
      </c>
      <c r="B3521" s="31" t="s">
        <v>7365</v>
      </c>
      <c r="C3521" s="32" t="s">
        <v>351</v>
      </c>
      <c r="D3521" s="33"/>
      <c r="E3521" s="33">
        <v>181.68</v>
      </c>
      <c r="F3521" s="33">
        <v>181.68</v>
      </c>
      <c r="G3521" s="6">
        <v>15</v>
      </c>
    </row>
    <row r="3522" spans="1:7">
      <c r="A3522" s="30" t="s">
        <v>7366</v>
      </c>
      <c r="B3522" s="31" t="s">
        <v>7367</v>
      </c>
      <c r="C3522" s="32" t="s">
        <v>351</v>
      </c>
      <c r="D3522" s="33"/>
      <c r="E3522" s="33">
        <v>408.78</v>
      </c>
      <c r="F3522" s="33">
        <v>408.78</v>
      </c>
      <c r="G3522" s="6">
        <v>15</v>
      </c>
    </row>
    <row r="3523" spans="1:7">
      <c r="A3523" s="30" t="s">
        <v>7368</v>
      </c>
      <c r="B3523" s="31" t="s">
        <v>7369</v>
      </c>
      <c r="C3523" s="32"/>
      <c r="D3523" s="33"/>
      <c r="E3523" s="33"/>
      <c r="F3523" s="33"/>
    </row>
    <row r="3524" spans="1:7">
      <c r="A3524" s="30" t="s">
        <v>7370</v>
      </c>
      <c r="B3524" s="31" t="s">
        <v>7371</v>
      </c>
      <c r="C3524" s="32"/>
      <c r="D3524" s="33"/>
      <c r="E3524" s="33"/>
      <c r="F3524" s="33"/>
    </row>
    <row r="3525" spans="1:7">
      <c r="A3525" s="30" t="s">
        <v>7372</v>
      </c>
      <c r="B3525" s="31" t="s">
        <v>7373</v>
      </c>
      <c r="C3525" s="32" t="s">
        <v>351</v>
      </c>
      <c r="D3525" s="33">
        <v>36.25</v>
      </c>
      <c r="E3525" s="33">
        <v>55.83</v>
      </c>
      <c r="F3525" s="33">
        <v>92.08</v>
      </c>
      <c r="G3525" s="6">
        <v>15</v>
      </c>
    </row>
    <row r="3526" spans="1:7">
      <c r="A3526" s="30" t="s">
        <v>7374</v>
      </c>
      <c r="B3526" s="31" t="s">
        <v>7375</v>
      </c>
      <c r="C3526" s="32" t="s">
        <v>351</v>
      </c>
      <c r="D3526" s="33">
        <v>49.23</v>
      </c>
      <c r="E3526" s="33">
        <v>55.83</v>
      </c>
      <c r="F3526" s="33">
        <v>105.06</v>
      </c>
      <c r="G3526" s="6">
        <v>15</v>
      </c>
    </row>
    <row r="3527" spans="1:7">
      <c r="A3527" s="30" t="s">
        <v>7376</v>
      </c>
      <c r="B3527" s="31" t="s">
        <v>7377</v>
      </c>
      <c r="C3527" s="32" t="s">
        <v>351</v>
      </c>
      <c r="D3527" s="33">
        <v>64.97</v>
      </c>
      <c r="E3527" s="33">
        <v>55.83</v>
      </c>
      <c r="F3527" s="33">
        <v>120.8</v>
      </c>
      <c r="G3527" s="6">
        <v>15</v>
      </c>
    </row>
    <row r="3528" spans="1:7">
      <c r="A3528" s="30" t="s">
        <v>7378</v>
      </c>
      <c r="B3528" s="31" t="s">
        <v>7379</v>
      </c>
      <c r="C3528" s="32" t="s">
        <v>351</v>
      </c>
      <c r="D3528" s="33">
        <v>71.239999999999995</v>
      </c>
      <c r="E3528" s="33">
        <v>55.83</v>
      </c>
      <c r="F3528" s="33">
        <v>127.07</v>
      </c>
      <c r="G3528" s="6">
        <v>15</v>
      </c>
    </row>
    <row r="3529" spans="1:7" ht="30">
      <c r="A3529" s="30" t="s">
        <v>7380</v>
      </c>
      <c r="B3529" s="31" t="s">
        <v>7381</v>
      </c>
      <c r="C3529" s="32" t="s">
        <v>351</v>
      </c>
      <c r="D3529" s="33">
        <v>76.7</v>
      </c>
      <c r="E3529" s="33">
        <v>55.83</v>
      </c>
      <c r="F3529" s="33">
        <v>132.53</v>
      </c>
      <c r="G3529" s="6">
        <v>15</v>
      </c>
    </row>
    <row r="3530" spans="1:7" ht="30">
      <c r="A3530" s="30" t="s">
        <v>7382</v>
      </c>
      <c r="B3530" s="31" t="s">
        <v>7383</v>
      </c>
      <c r="C3530" s="32" t="s">
        <v>351</v>
      </c>
      <c r="D3530" s="33">
        <v>107.19</v>
      </c>
      <c r="E3530" s="33">
        <v>55.83</v>
      </c>
      <c r="F3530" s="33">
        <v>163.02000000000001</v>
      </c>
      <c r="G3530" s="6">
        <v>15</v>
      </c>
    </row>
    <row r="3531" spans="1:7">
      <c r="A3531" s="30" t="s">
        <v>7384</v>
      </c>
      <c r="B3531" s="31" t="s">
        <v>7385</v>
      </c>
      <c r="C3531" s="32"/>
      <c r="D3531" s="33"/>
      <c r="E3531" s="33"/>
      <c r="F3531" s="33"/>
    </row>
    <row r="3532" spans="1:7">
      <c r="A3532" s="30" t="s">
        <v>7386</v>
      </c>
      <c r="B3532" s="31" t="s">
        <v>7387</v>
      </c>
      <c r="C3532" s="32" t="s">
        <v>351</v>
      </c>
      <c r="D3532" s="33">
        <v>119.6</v>
      </c>
      <c r="E3532" s="33">
        <v>252.54</v>
      </c>
      <c r="F3532" s="33">
        <v>372.14</v>
      </c>
      <c r="G3532" s="6">
        <v>15</v>
      </c>
    </row>
    <row r="3533" spans="1:7">
      <c r="A3533" s="30" t="s">
        <v>7388</v>
      </c>
      <c r="B3533" s="31" t="s">
        <v>7389</v>
      </c>
      <c r="C3533" s="32" t="s">
        <v>351</v>
      </c>
      <c r="D3533" s="33">
        <v>74.78</v>
      </c>
      <c r="E3533" s="33">
        <v>61.36</v>
      </c>
      <c r="F3533" s="33">
        <v>136.13999999999999</v>
      </c>
      <c r="G3533" s="6">
        <v>15</v>
      </c>
    </row>
    <row r="3534" spans="1:7" ht="30">
      <c r="A3534" s="30" t="s">
        <v>7390</v>
      </c>
      <c r="B3534" s="31" t="s">
        <v>7391</v>
      </c>
      <c r="C3534" s="32" t="s">
        <v>351</v>
      </c>
      <c r="D3534" s="33">
        <v>359.16</v>
      </c>
      <c r="E3534" s="33">
        <v>55.83</v>
      </c>
      <c r="F3534" s="33">
        <v>414.99</v>
      </c>
      <c r="G3534" s="6">
        <v>15</v>
      </c>
    </row>
    <row r="3535" spans="1:7">
      <c r="A3535" s="30" t="s">
        <v>7392</v>
      </c>
      <c r="B3535" s="31" t="s">
        <v>7393</v>
      </c>
      <c r="C3535" s="32"/>
      <c r="D3535" s="33"/>
      <c r="E3535" s="33"/>
      <c r="F3535" s="33"/>
    </row>
    <row r="3536" spans="1:7">
      <c r="A3536" s="30" t="s">
        <v>7394</v>
      </c>
      <c r="B3536" s="31" t="s">
        <v>7395</v>
      </c>
      <c r="C3536" s="32" t="s">
        <v>351</v>
      </c>
      <c r="D3536" s="33">
        <v>32.93</v>
      </c>
      <c r="E3536" s="33">
        <v>55.83</v>
      </c>
      <c r="F3536" s="33">
        <v>88.76</v>
      </c>
      <c r="G3536" s="6">
        <v>15</v>
      </c>
    </row>
    <row r="3537" spans="1:7">
      <c r="A3537" s="30" t="s">
        <v>7396</v>
      </c>
      <c r="B3537" s="31" t="s">
        <v>7397</v>
      </c>
      <c r="C3537" s="32"/>
      <c r="D3537" s="33"/>
      <c r="E3537" s="33"/>
      <c r="F3537" s="33"/>
    </row>
    <row r="3538" spans="1:7" ht="30">
      <c r="A3538" s="30" t="s">
        <v>7398</v>
      </c>
      <c r="B3538" s="31" t="s">
        <v>7399</v>
      </c>
      <c r="C3538" s="32" t="s">
        <v>351</v>
      </c>
      <c r="D3538" s="33">
        <v>149.31</v>
      </c>
      <c r="E3538" s="33">
        <v>66.989999999999995</v>
      </c>
      <c r="F3538" s="33">
        <v>216.3</v>
      </c>
      <c r="G3538" s="6">
        <v>15</v>
      </c>
    </row>
    <row r="3539" spans="1:7" ht="30">
      <c r="A3539" s="30" t="s">
        <v>7400</v>
      </c>
      <c r="B3539" s="31" t="s">
        <v>7401</v>
      </c>
      <c r="C3539" s="32" t="s">
        <v>351</v>
      </c>
      <c r="D3539" s="33">
        <v>514.27</v>
      </c>
      <c r="E3539" s="33">
        <v>83.75</v>
      </c>
      <c r="F3539" s="33">
        <v>598.02</v>
      </c>
      <c r="G3539" s="6">
        <v>15</v>
      </c>
    </row>
    <row r="3540" spans="1:7">
      <c r="A3540" s="30" t="s">
        <v>7402</v>
      </c>
      <c r="B3540" s="31" t="s">
        <v>7403</v>
      </c>
      <c r="C3540" s="32"/>
      <c r="D3540" s="33"/>
      <c r="E3540" s="33"/>
      <c r="F3540" s="33"/>
    </row>
    <row r="3541" spans="1:7">
      <c r="A3541" s="30" t="s">
        <v>7404</v>
      </c>
      <c r="B3541" s="31" t="s">
        <v>7405</v>
      </c>
      <c r="C3541" s="32" t="s">
        <v>351</v>
      </c>
      <c r="D3541" s="33">
        <v>15.34</v>
      </c>
      <c r="E3541" s="33">
        <v>3.35</v>
      </c>
      <c r="F3541" s="33">
        <v>18.690000000000001</v>
      </c>
      <c r="G3541" s="6">
        <v>15</v>
      </c>
    </row>
    <row r="3542" spans="1:7">
      <c r="A3542" s="30" t="s">
        <v>7406</v>
      </c>
      <c r="B3542" s="31" t="s">
        <v>7407</v>
      </c>
      <c r="C3542" s="32" t="s">
        <v>135</v>
      </c>
      <c r="D3542" s="33">
        <v>1208.68</v>
      </c>
      <c r="E3542" s="33">
        <v>36.53</v>
      </c>
      <c r="F3542" s="33">
        <v>1245.21</v>
      </c>
      <c r="G3542" s="6">
        <v>15</v>
      </c>
    </row>
    <row r="3543" spans="1:7">
      <c r="A3543" s="30" t="s">
        <v>7408</v>
      </c>
      <c r="B3543" s="31" t="s">
        <v>7409</v>
      </c>
      <c r="C3543" s="32" t="s">
        <v>351</v>
      </c>
      <c r="D3543" s="33">
        <v>11.13</v>
      </c>
      <c r="E3543" s="33">
        <v>3.35</v>
      </c>
      <c r="F3543" s="33">
        <v>14.48</v>
      </c>
      <c r="G3543" s="6">
        <v>15</v>
      </c>
    </row>
    <row r="3544" spans="1:7">
      <c r="A3544" s="30" t="s">
        <v>7410</v>
      </c>
      <c r="B3544" s="31" t="s">
        <v>7411</v>
      </c>
      <c r="C3544" s="32" t="s">
        <v>351</v>
      </c>
      <c r="D3544" s="33">
        <v>332.44</v>
      </c>
      <c r="E3544" s="33">
        <v>29.23</v>
      </c>
      <c r="F3544" s="33">
        <v>361.67</v>
      </c>
      <c r="G3544" s="6">
        <v>15</v>
      </c>
    </row>
    <row r="3545" spans="1:7">
      <c r="A3545" s="30" t="s">
        <v>7412</v>
      </c>
      <c r="B3545" s="31" t="s">
        <v>7413</v>
      </c>
      <c r="C3545" s="32" t="s">
        <v>351</v>
      </c>
      <c r="D3545" s="33">
        <v>33.58</v>
      </c>
      <c r="E3545" s="33">
        <v>3.35</v>
      </c>
      <c r="F3545" s="33">
        <v>36.93</v>
      </c>
      <c r="G3545" s="6">
        <v>15</v>
      </c>
    </row>
    <row r="3546" spans="1:7">
      <c r="A3546" s="30" t="s">
        <v>7414</v>
      </c>
      <c r="B3546" s="31" t="s">
        <v>7415</v>
      </c>
      <c r="C3546" s="32" t="s">
        <v>351</v>
      </c>
      <c r="D3546" s="33">
        <v>7.4</v>
      </c>
      <c r="E3546" s="33">
        <v>3.35</v>
      </c>
      <c r="F3546" s="33">
        <v>10.75</v>
      </c>
      <c r="G3546" s="6">
        <v>15</v>
      </c>
    </row>
    <row r="3547" spans="1:7">
      <c r="A3547" s="30" t="s">
        <v>7416</v>
      </c>
      <c r="B3547" s="31" t="s">
        <v>7417</v>
      </c>
      <c r="C3547" s="32" t="s">
        <v>135</v>
      </c>
      <c r="D3547" s="33">
        <v>1285.78</v>
      </c>
      <c r="E3547" s="33">
        <v>36.53</v>
      </c>
      <c r="F3547" s="33">
        <v>1322.31</v>
      </c>
      <c r="G3547" s="6">
        <v>15</v>
      </c>
    </row>
    <row r="3548" spans="1:7" ht="30">
      <c r="A3548" s="30" t="s">
        <v>7418</v>
      </c>
      <c r="B3548" s="31" t="s">
        <v>7419</v>
      </c>
      <c r="C3548" s="32" t="s">
        <v>135</v>
      </c>
      <c r="D3548" s="33">
        <v>1382.17</v>
      </c>
      <c r="E3548" s="33">
        <v>36.53</v>
      </c>
      <c r="F3548" s="33">
        <v>1418.7</v>
      </c>
      <c r="G3548" s="6">
        <v>15</v>
      </c>
    </row>
    <row r="3549" spans="1:7" ht="30">
      <c r="A3549" s="30" t="s">
        <v>7420</v>
      </c>
      <c r="B3549" s="31" t="s">
        <v>7421</v>
      </c>
      <c r="C3549" s="32" t="s">
        <v>351</v>
      </c>
      <c r="D3549" s="33">
        <v>81.97</v>
      </c>
      <c r="E3549" s="33">
        <v>18.27</v>
      </c>
      <c r="F3549" s="33">
        <v>100.24</v>
      </c>
      <c r="G3549" s="6">
        <v>15</v>
      </c>
    </row>
    <row r="3550" spans="1:7">
      <c r="A3550" s="30" t="s">
        <v>7422</v>
      </c>
      <c r="B3550" s="31" t="s">
        <v>7423</v>
      </c>
      <c r="C3550" s="32" t="s">
        <v>351</v>
      </c>
      <c r="D3550" s="33">
        <v>10.26</v>
      </c>
      <c r="E3550" s="33">
        <v>3.35</v>
      </c>
      <c r="F3550" s="33">
        <v>13.61</v>
      </c>
      <c r="G3550" s="6">
        <v>15</v>
      </c>
    </row>
    <row r="3551" spans="1:7">
      <c r="A3551" s="30" t="s">
        <v>7424</v>
      </c>
      <c r="B3551" s="31" t="s">
        <v>7425</v>
      </c>
      <c r="C3551" s="32" t="s">
        <v>351</v>
      </c>
      <c r="D3551" s="33">
        <v>22.76</v>
      </c>
      <c r="E3551" s="33">
        <v>3.35</v>
      </c>
      <c r="F3551" s="33">
        <v>26.11</v>
      </c>
      <c r="G3551" s="6">
        <v>15</v>
      </c>
    </row>
    <row r="3552" spans="1:7" ht="30">
      <c r="A3552" s="30" t="s">
        <v>7426</v>
      </c>
      <c r="B3552" s="31" t="s">
        <v>7427</v>
      </c>
      <c r="C3552" s="32" t="s">
        <v>351</v>
      </c>
      <c r="D3552" s="33">
        <v>4169.58</v>
      </c>
      <c r="E3552" s="33">
        <v>66.989999999999995</v>
      </c>
      <c r="F3552" s="33">
        <v>4236.57</v>
      </c>
      <c r="G3552" s="6">
        <v>15</v>
      </c>
    </row>
    <row r="3553" spans="1:7" ht="30">
      <c r="A3553" s="30" t="s">
        <v>7428</v>
      </c>
      <c r="B3553" s="31" t="s">
        <v>7429</v>
      </c>
      <c r="C3553" s="32" t="s">
        <v>351</v>
      </c>
      <c r="D3553" s="33">
        <v>5205.79</v>
      </c>
      <c r="E3553" s="33">
        <v>66.989999999999995</v>
      </c>
      <c r="F3553" s="33">
        <v>5272.78</v>
      </c>
      <c r="G3553" s="6">
        <v>15</v>
      </c>
    </row>
    <row r="3554" spans="1:7" ht="30">
      <c r="A3554" s="30" t="s">
        <v>7430</v>
      </c>
      <c r="B3554" s="31" t="s">
        <v>7431</v>
      </c>
      <c r="C3554" s="32" t="s">
        <v>351</v>
      </c>
      <c r="D3554" s="33">
        <v>394.86</v>
      </c>
      <c r="E3554" s="33">
        <v>75.53</v>
      </c>
      <c r="F3554" s="33">
        <v>470.39</v>
      </c>
      <c r="G3554" s="6">
        <v>15</v>
      </c>
    </row>
    <row r="3555" spans="1:7" ht="30">
      <c r="A3555" s="30" t="s">
        <v>7432</v>
      </c>
      <c r="B3555" s="31" t="s">
        <v>7433</v>
      </c>
      <c r="C3555" s="32" t="s">
        <v>351</v>
      </c>
      <c r="D3555" s="33">
        <v>443.07</v>
      </c>
      <c r="E3555" s="33">
        <v>75.53</v>
      </c>
      <c r="F3555" s="33">
        <v>518.6</v>
      </c>
      <c r="G3555" s="6">
        <v>15</v>
      </c>
    </row>
    <row r="3556" spans="1:7" ht="30">
      <c r="A3556" s="30" t="s">
        <v>7434</v>
      </c>
      <c r="B3556" s="31" t="s">
        <v>7435</v>
      </c>
      <c r="C3556" s="32" t="s">
        <v>351</v>
      </c>
      <c r="D3556" s="33">
        <v>574.66</v>
      </c>
      <c r="E3556" s="33">
        <v>75.53</v>
      </c>
      <c r="F3556" s="33">
        <v>650.19000000000005</v>
      </c>
      <c r="G3556" s="6">
        <v>15</v>
      </c>
    </row>
    <row r="3557" spans="1:7" ht="30">
      <c r="A3557" s="30" t="s">
        <v>7436</v>
      </c>
      <c r="B3557" s="31" t="s">
        <v>7437</v>
      </c>
      <c r="C3557" s="32" t="s">
        <v>351</v>
      </c>
      <c r="D3557" s="33">
        <v>143.61000000000001</v>
      </c>
      <c r="E3557" s="33">
        <v>75.53</v>
      </c>
      <c r="F3557" s="33">
        <v>219.14</v>
      </c>
      <c r="G3557" s="6">
        <v>15</v>
      </c>
    </row>
    <row r="3558" spans="1:7" ht="30">
      <c r="A3558" s="30" t="s">
        <v>7438</v>
      </c>
      <c r="B3558" s="31" t="s">
        <v>7439</v>
      </c>
      <c r="C3558" s="32" t="s">
        <v>351</v>
      </c>
      <c r="D3558" s="33">
        <v>208.83</v>
      </c>
      <c r="E3558" s="33">
        <v>75.53</v>
      </c>
      <c r="F3558" s="33">
        <v>284.36</v>
      </c>
      <c r="G3558" s="6">
        <v>15</v>
      </c>
    </row>
    <row r="3559" spans="1:7" ht="30">
      <c r="A3559" s="30" t="s">
        <v>7440</v>
      </c>
      <c r="B3559" s="31" t="s">
        <v>7441</v>
      </c>
      <c r="C3559" s="32" t="s">
        <v>351</v>
      </c>
      <c r="D3559" s="33">
        <v>348.26</v>
      </c>
      <c r="E3559" s="33">
        <v>75.53</v>
      </c>
      <c r="F3559" s="33">
        <v>423.79</v>
      </c>
      <c r="G3559" s="6">
        <v>15</v>
      </c>
    </row>
    <row r="3560" spans="1:7" ht="30">
      <c r="A3560" s="30" t="s">
        <v>7442</v>
      </c>
      <c r="B3560" s="31" t="s">
        <v>7443</v>
      </c>
      <c r="C3560" s="32" t="s">
        <v>351</v>
      </c>
      <c r="D3560" s="33">
        <v>429.09</v>
      </c>
      <c r="E3560" s="33">
        <v>75.53</v>
      </c>
      <c r="F3560" s="33">
        <v>504.62</v>
      </c>
      <c r="G3560" s="6">
        <v>15</v>
      </c>
    </row>
    <row r="3561" spans="1:7" ht="30">
      <c r="A3561" s="30" t="s">
        <v>7444</v>
      </c>
      <c r="B3561" s="31" t="s">
        <v>7445</v>
      </c>
      <c r="C3561" s="32" t="s">
        <v>351</v>
      </c>
      <c r="D3561" s="33">
        <v>355.17</v>
      </c>
      <c r="E3561" s="33">
        <v>75.53</v>
      </c>
      <c r="F3561" s="33">
        <v>430.7</v>
      </c>
      <c r="G3561" s="6">
        <v>15</v>
      </c>
    </row>
    <row r="3562" spans="1:7" ht="30">
      <c r="A3562" s="30" t="s">
        <v>7446</v>
      </c>
      <c r="B3562" s="31" t="s">
        <v>7447</v>
      </c>
      <c r="C3562" s="32" t="s">
        <v>351</v>
      </c>
      <c r="D3562" s="33">
        <v>1711.75</v>
      </c>
      <c r="E3562" s="33">
        <v>75.53</v>
      </c>
      <c r="F3562" s="33">
        <v>1787.28</v>
      </c>
      <c r="G3562" s="6">
        <v>15</v>
      </c>
    </row>
    <row r="3563" spans="1:7" ht="30">
      <c r="A3563" s="30" t="s">
        <v>7448</v>
      </c>
      <c r="B3563" s="31" t="s">
        <v>7449</v>
      </c>
      <c r="C3563" s="32" t="s">
        <v>143</v>
      </c>
      <c r="D3563" s="33">
        <v>1024.78</v>
      </c>
      <c r="E3563" s="33">
        <v>23.66</v>
      </c>
      <c r="F3563" s="33">
        <v>1048.44</v>
      </c>
      <c r="G3563" s="6">
        <v>15</v>
      </c>
    </row>
    <row r="3564" spans="1:7" ht="30">
      <c r="A3564" s="30" t="s">
        <v>7450</v>
      </c>
      <c r="B3564" s="31" t="s">
        <v>7451</v>
      </c>
      <c r="C3564" s="32" t="s">
        <v>143</v>
      </c>
      <c r="D3564" s="33">
        <v>1111.5899999999999</v>
      </c>
      <c r="E3564" s="33">
        <v>31.22</v>
      </c>
      <c r="F3564" s="33">
        <v>1142.81</v>
      </c>
      <c r="G3564" s="6">
        <v>15</v>
      </c>
    </row>
    <row r="3565" spans="1:7">
      <c r="A3565" s="30" t="s">
        <v>7452</v>
      </c>
      <c r="B3565" s="31" t="s">
        <v>7453</v>
      </c>
      <c r="C3565" s="32"/>
      <c r="D3565" s="33"/>
      <c r="E3565" s="33"/>
      <c r="F3565" s="33"/>
    </row>
    <row r="3566" spans="1:7">
      <c r="A3566" s="30" t="s">
        <v>7454</v>
      </c>
      <c r="B3566" s="31" t="s">
        <v>7455</v>
      </c>
      <c r="C3566" s="32" t="s">
        <v>351</v>
      </c>
      <c r="D3566" s="33">
        <v>420.67</v>
      </c>
      <c r="E3566" s="33">
        <v>55.83</v>
      </c>
      <c r="F3566" s="33">
        <v>476.5</v>
      </c>
      <c r="G3566" s="6">
        <v>15</v>
      </c>
    </row>
    <row r="3567" spans="1:7">
      <c r="A3567" s="30" t="s">
        <v>7456</v>
      </c>
      <c r="B3567" s="31" t="s">
        <v>7457</v>
      </c>
      <c r="C3567" s="32"/>
      <c r="D3567" s="33"/>
      <c r="E3567" s="33"/>
      <c r="F3567" s="33"/>
    </row>
    <row r="3568" spans="1:7">
      <c r="A3568" s="30" t="s">
        <v>7458</v>
      </c>
      <c r="B3568" s="31" t="s">
        <v>7459</v>
      </c>
      <c r="C3568" s="32" t="s">
        <v>143</v>
      </c>
      <c r="D3568" s="33">
        <v>451.99</v>
      </c>
      <c r="E3568" s="33">
        <v>12.59</v>
      </c>
      <c r="F3568" s="33">
        <v>464.58</v>
      </c>
      <c r="G3568" s="6">
        <v>15</v>
      </c>
    </row>
    <row r="3569" spans="1:7" ht="30">
      <c r="A3569" s="30" t="s">
        <v>7460</v>
      </c>
      <c r="B3569" s="31" t="s">
        <v>7461</v>
      </c>
      <c r="C3569" s="32" t="s">
        <v>143</v>
      </c>
      <c r="D3569" s="33">
        <v>247.05</v>
      </c>
      <c r="E3569" s="33">
        <v>12.59</v>
      </c>
      <c r="F3569" s="33">
        <v>259.64</v>
      </c>
      <c r="G3569" s="6">
        <v>15</v>
      </c>
    </row>
    <row r="3570" spans="1:7" ht="30">
      <c r="A3570" s="30" t="s">
        <v>7462</v>
      </c>
      <c r="B3570" s="31" t="s">
        <v>7463</v>
      </c>
      <c r="C3570" s="32" t="s">
        <v>143</v>
      </c>
      <c r="D3570" s="33">
        <v>352.95</v>
      </c>
      <c r="E3570" s="33">
        <v>12.59</v>
      </c>
      <c r="F3570" s="33">
        <v>365.54</v>
      </c>
      <c r="G3570" s="6">
        <v>15</v>
      </c>
    </row>
    <row r="3571" spans="1:7">
      <c r="A3571" s="30" t="s">
        <v>7464</v>
      </c>
      <c r="B3571" s="31" t="s">
        <v>7465</v>
      </c>
      <c r="C3571" s="32"/>
      <c r="D3571" s="33"/>
      <c r="E3571" s="33"/>
      <c r="F3571" s="33"/>
    </row>
    <row r="3572" spans="1:7">
      <c r="A3572" s="30" t="s">
        <v>7466</v>
      </c>
      <c r="B3572" s="31" t="s">
        <v>7467</v>
      </c>
      <c r="C3572" s="32" t="s">
        <v>351</v>
      </c>
      <c r="D3572" s="33">
        <v>1912.26</v>
      </c>
      <c r="E3572" s="33">
        <v>1802.97</v>
      </c>
      <c r="F3572" s="33">
        <v>3715.23</v>
      </c>
      <c r="G3572" s="6">
        <v>15</v>
      </c>
    </row>
    <row r="3573" spans="1:7">
      <c r="A3573" s="30" t="s">
        <v>7468</v>
      </c>
      <c r="B3573" s="31" t="s">
        <v>7469</v>
      </c>
      <c r="C3573" s="32" t="s">
        <v>351</v>
      </c>
      <c r="D3573" s="33">
        <v>3234.2</v>
      </c>
      <c r="E3573" s="33">
        <v>2802.2</v>
      </c>
      <c r="F3573" s="33">
        <v>6036.4</v>
      </c>
      <c r="G3573" s="6">
        <v>15</v>
      </c>
    </row>
    <row r="3574" spans="1:7">
      <c r="A3574" s="30" t="s">
        <v>7470</v>
      </c>
      <c r="B3574" s="31" t="s">
        <v>7471</v>
      </c>
      <c r="C3574" s="32" t="s">
        <v>351</v>
      </c>
      <c r="D3574" s="33">
        <v>4500.2</v>
      </c>
      <c r="E3574" s="33">
        <v>3794.21</v>
      </c>
      <c r="F3574" s="33">
        <v>8294.41</v>
      </c>
      <c r="G3574" s="6">
        <v>15</v>
      </c>
    </row>
    <row r="3575" spans="1:7">
      <c r="A3575" s="30" t="s">
        <v>7472</v>
      </c>
      <c r="B3575" s="31" t="s">
        <v>7473</v>
      </c>
      <c r="C3575" s="32" t="s">
        <v>351</v>
      </c>
      <c r="D3575" s="33">
        <v>1303.8699999999999</v>
      </c>
      <c r="E3575" s="33">
        <v>1779.21</v>
      </c>
      <c r="F3575" s="33">
        <v>3083.08</v>
      </c>
      <c r="G3575" s="6">
        <v>15</v>
      </c>
    </row>
    <row r="3576" spans="1:7">
      <c r="A3576" s="30" t="s">
        <v>7474</v>
      </c>
      <c r="B3576" s="31" t="s">
        <v>7475</v>
      </c>
      <c r="C3576" s="32" t="s">
        <v>351</v>
      </c>
      <c r="D3576" s="33">
        <v>3940.41</v>
      </c>
      <c r="E3576" s="33">
        <v>3050.8</v>
      </c>
      <c r="F3576" s="33">
        <v>6991.21</v>
      </c>
      <c r="G3576" s="6">
        <v>15</v>
      </c>
    </row>
    <row r="3577" spans="1:7" ht="30">
      <c r="A3577" s="30" t="s">
        <v>7476</v>
      </c>
      <c r="B3577" s="31" t="s">
        <v>7477</v>
      </c>
      <c r="C3577" s="32" t="s">
        <v>143</v>
      </c>
      <c r="D3577" s="33">
        <v>323.92</v>
      </c>
      <c r="E3577" s="33">
        <v>443.2</v>
      </c>
      <c r="F3577" s="33">
        <v>767.12</v>
      </c>
      <c r="G3577" s="6">
        <v>15</v>
      </c>
    </row>
    <row r="3578" spans="1:7">
      <c r="A3578" s="30" t="s">
        <v>7478</v>
      </c>
      <c r="B3578" s="31" t="s">
        <v>7479</v>
      </c>
      <c r="C3578" s="32" t="s">
        <v>351</v>
      </c>
      <c r="D3578" s="33">
        <v>2457.83</v>
      </c>
      <c r="E3578" s="33">
        <v>2825.43</v>
      </c>
      <c r="F3578" s="33">
        <v>5283.26</v>
      </c>
      <c r="G3578" s="6">
        <v>15</v>
      </c>
    </row>
    <row r="3579" spans="1:7">
      <c r="A3579" s="30" t="s">
        <v>7480</v>
      </c>
      <c r="B3579" s="31" t="s">
        <v>7481</v>
      </c>
      <c r="C3579" s="32"/>
      <c r="D3579" s="33"/>
      <c r="E3579" s="33"/>
      <c r="F3579" s="33"/>
    </row>
    <row r="3580" spans="1:7" ht="30">
      <c r="A3580" s="30" t="s">
        <v>7482</v>
      </c>
      <c r="B3580" s="31" t="s">
        <v>7483</v>
      </c>
      <c r="C3580" s="32" t="s">
        <v>351</v>
      </c>
      <c r="D3580" s="33">
        <v>3936.64</v>
      </c>
      <c r="E3580" s="33">
        <v>3546.86</v>
      </c>
      <c r="F3580" s="33">
        <v>7483.5</v>
      </c>
      <c r="G3580" s="6">
        <v>15</v>
      </c>
    </row>
    <row r="3581" spans="1:7" ht="30">
      <c r="A3581" s="30" t="s">
        <v>7484</v>
      </c>
      <c r="B3581" s="31" t="s">
        <v>7485</v>
      </c>
      <c r="C3581" s="32" t="s">
        <v>351</v>
      </c>
      <c r="D3581" s="33">
        <v>6554.76</v>
      </c>
      <c r="E3581" s="33">
        <v>5765</v>
      </c>
      <c r="F3581" s="33">
        <v>12319.76</v>
      </c>
      <c r="G3581" s="6">
        <v>15</v>
      </c>
    </row>
    <row r="3582" spans="1:7" ht="30">
      <c r="A3582" s="30" t="s">
        <v>7486</v>
      </c>
      <c r="B3582" s="31" t="s">
        <v>7487</v>
      </c>
      <c r="C3582" s="32" t="s">
        <v>351</v>
      </c>
      <c r="D3582" s="33">
        <v>9300.9500000000007</v>
      </c>
      <c r="E3582" s="33">
        <v>7613.28</v>
      </c>
      <c r="F3582" s="33">
        <v>16914.23</v>
      </c>
      <c r="G3582" s="6">
        <v>15</v>
      </c>
    </row>
    <row r="3583" spans="1:7" ht="30">
      <c r="A3583" s="30" t="s">
        <v>7488</v>
      </c>
      <c r="B3583" s="31" t="s">
        <v>7489</v>
      </c>
      <c r="C3583" s="32" t="s">
        <v>351</v>
      </c>
      <c r="D3583" s="33">
        <v>13975.54</v>
      </c>
      <c r="E3583" s="33">
        <v>9489.73</v>
      </c>
      <c r="F3583" s="33">
        <v>23465.27</v>
      </c>
      <c r="G3583" s="6">
        <v>15</v>
      </c>
    </row>
    <row r="3584" spans="1:7">
      <c r="A3584" s="30" t="s">
        <v>7490</v>
      </c>
      <c r="B3584" s="31" t="s">
        <v>7491</v>
      </c>
      <c r="C3584" s="32"/>
      <c r="D3584" s="33"/>
      <c r="E3584" s="33"/>
      <c r="F3584" s="33"/>
    </row>
    <row r="3585" spans="1:7" ht="30">
      <c r="A3585" s="30" t="s">
        <v>7492</v>
      </c>
      <c r="B3585" s="31" t="s">
        <v>7493</v>
      </c>
      <c r="C3585" s="32" t="s">
        <v>351</v>
      </c>
      <c r="D3585" s="33">
        <v>2725.3</v>
      </c>
      <c r="E3585" s="33">
        <v>1774.75</v>
      </c>
      <c r="F3585" s="33">
        <v>4500.05</v>
      </c>
      <c r="G3585" s="6">
        <v>15</v>
      </c>
    </row>
    <row r="3586" spans="1:7" ht="30">
      <c r="A3586" s="30" t="s">
        <v>7494</v>
      </c>
      <c r="B3586" s="31" t="s">
        <v>7495</v>
      </c>
      <c r="C3586" s="32" t="s">
        <v>351</v>
      </c>
      <c r="D3586" s="33">
        <v>7631.67</v>
      </c>
      <c r="E3586" s="33">
        <v>2650.76</v>
      </c>
      <c r="F3586" s="33">
        <v>10282.43</v>
      </c>
      <c r="G3586" s="6">
        <v>15</v>
      </c>
    </row>
    <row r="3587" spans="1:7" ht="30">
      <c r="A3587" s="30" t="s">
        <v>7496</v>
      </c>
      <c r="B3587" s="31" t="s">
        <v>7497</v>
      </c>
      <c r="C3587" s="32" t="s">
        <v>351</v>
      </c>
      <c r="D3587" s="33">
        <v>11461.26</v>
      </c>
      <c r="E3587" s="33">
        <v>5301.51</v>
      </c>
      <c r="F3587" s="33">
        <v>16762.77</v>
      </c>
      <c r="G3587" s="6">
        <v>15</v>
      </c>
    </row>
    <row r="3588" spans="1:7">
      <c r="A3588" s="30" t="s">
        <v>7498</v>
      </c>
      <c r="B3588" s="31" t="s">
        <v>7499</v>
      </c>
      <c r="C3588" s="32" t="s">
        <v>143</v>
      </c>
      <c r="D3588" s="33">
        <v>1574.37</v>
      </c>
      <c r="E3588" s="33">
        <v>882.32</v>
      </c>
      <c r="F3588" s="33">
        <v>2456.69</v>
      </c>
      <c r="G3588" s="6">
        <v>15</v>
      </c>
    </row>
    <row r="3589" spans="1:7" ht="30">
      <c r="A3589" s="30" t="s">
        <v>7500</v>
      </c>
      <c r="B3589" s="31" t="s">
        <v>7501</v>
      </c>
      <c r="C3589" s="32" t="s">
        <v>351</v>
      </c>
      <c r="D3589" s="33">
        <v>1022.24</v>
      </c>
      <c r="E3589" s="33">
        <v>50.35</v>
      </c>
      <c r="F3589" s="33">
        <v>1072.5899999999999</v>
      </c>
      <c r="G3589" s="6">
        <v>15</v>
      </c>
    </row>
    <row r="3590" spans="1:7">
      <c r="A3590" s="30" t="s">
        <v>7502</v>
      </c>
      <c r="B3590" s="31" t="s">
        <v>7503</v>
      </c>
      <c r="C3590" s="32"/>
      <c r="D3590" s="33"/>
      <c r="E3590" s="33"/>
      <c r="F3590" s="33"/>
    </row>
    <row r="3591" spans="1:7">
      <c r="A3591" s="30" t="s">
        <v>7504</v>
      </c>
      <c r="B3591" s="31" t="s">
        <v>7505</v>
      </c>
      <c r="C3591" s="32" t="s">
        <v>143</v>
      </c>
      <c r="D3591" s="33">
        <v>370.11</v>
      </c>
      <c r="E3591" s="33">
        <v>36.53</v>
      </c>
      <c r="F3591" s="33">
        <v>406.64</v>
      </c>
      <c r="G3591" s="6">
        <v>15</v>
      </c>
    </row>
    <row r="3592" spans="1:7">
      <c r="A3592" s="30" t="s">
        <v>7506</v>
      </c>
      <c r="B3592" s="31" t="s">
        <v>7507</v>
      </c>
      <c r="C3592" s="32" t="s">
        <v>143</v>
      </c>
      <c r="D3592" s="33">
        <v>617.28</v>
      </c>
      <c r="E3592" s="33">
        <v>54.8</v>
      </c>
      <c r="F3592" s="33">
        <v>672.08</v>
      </c>
      <c r="G3592" s="6">
        <v>15</v>
      </c>
    </row>
    <row r="3593" spans="1:7">
      <c r="A3593" s="30" t="s">
        <v>7508</v>
      </c>
      <c r="B3593" s="31" t="s">
        <v>7509</v>
      </c>
      <c r="C3593" s="32" t="s">
        <v>143</v>
      </c>
      <c r="D3593" s="33">
        <v>604.94000000000005</v>
      </c>
      <c r="E3593" s="33">
        <v>73.06</v>
      </c>
      <c r="F3593" s="33">
        <v>678</v>
      </c>
      <c r="G3593" s="6">
        <v>15</v>
      </c>
    </row>
    <row r="3594" spans="1:7">
      <c r="A3594" s="30" t="s">
        <v>7510</v>
      </c>
      <c r="B3594" s="31" t="s">
        <v>7511</v>
      </c>
      <c r="C3594" s="32" t="s">
        <v>143</v>
      </c>
      <c r="D3594" s="33">
        <v>984.78</v>
      </c>
      <c r="E3594" s="33">
        <v>91.33</v>
      </c>
      <c r="F3594" s="33">
        <v>1076.1099999999999</v>
      </c>
      <c r="G3594" s="6">
        <v>15</v>
      </c>
    </row>
    <row r="3595" spans="1:7">
      <c r="A3595" s="30" t="s">
        <v>7512</v>
      </c>
      <c r="B3595" s="31" t="s">
        <v>7513</v>
      </c>
      <c r="C3595" s="32" t="s">
        <v>143</v>
      </c>
      <c r="D3595" s="33">
        <v>1526.76</v>
      </c>
      <c r="E3595" s="33">
        <v>109.59</v>
      </c>
      <c r="F3595" s="33">
        <v>1636.35</v>
      </c>
      <c r="G3595" s="6">
        <v>15</v>
      </c>
    </row>
    <row r="3596" spans="1:7">
      <c r="A3596" s="30" t="s">
        <v>7514</v>
      </c>
      <c r="B3596" s="31" t="s">
        <v>7515</v>
      </c>
      <c r="C3596" s="32" t="s">
        <v>143</v>
      </c>
      <c r="D3596" s="33">
        <v>2924.57</v>
      </c>
      <c r="E3596" s="33">
        <v>182.65</v>
      </c>
      <c r="F3596" s="33">
        <v>3107.22</v>
      </c>
      <c r="G3596" s="6">
        <v>15</v>
      </c>
    </row>
    <row r="3597" spans="1:7">
      <c r="A3597" s="30" t="s">
        <v>7516</v>
      </c>
      <c r="B3597" s="31" t="s">
        <v>7517</v>
      </c>
      <c r="C3597" s="32"/>
      <c r="D3597" s="33"/>
      <c r="E3597" s="33"/>
      <c r="F3597" s="33"/>
    </row>
    <row r="3598" spans="1:7">
      <c r="A3598" s="30" t="s">
        <v>7518</v>
      </c>
      <c r="B3598" s="31" t="s">
        <v>7519</v>
      </c>
      <c r="C3598" s="32" t="s">
        <v>351</v>
      </c>
      <c r="D3598" s="33">
        <v>452.51</v>
      </c>
      <c r="E3598" s="33">
        <v>22.33</v>
      </c>
      <c r="F3598" s="33">
        <v>474.84</v>
      </c>
      <c r="G3598" s="6">
        <v>15</v>
      </c>
    </row>
    <row r="3599" spans="1:7" ht="30">
      <c r="A3599" s="30" t="s">
        <v>7520</v>
      </c>
      <c r="B3599" s="31" t="s">
        <v>7521</v>
      </c>
      <c r="C3599" s="32" t="s">
        <v>351</v>
      </c>
      <c r="D3599" s="33">
        <v>224.24</v>
      </c>
      <c r="E3599" s="33">
        <v>27.92</v>
      </c>
      <c r="F3599" s="33">
        <v>252.16</v>
      </c>
      <c r="G3599" s="6">
        <v>15</v>
      </c>
    </row>
    <row r="3600" spans="1:7">
      <c r="A3600" s="30" t="s">
        <v>7522</v>
      </c>
      <c r="B3600" s="31" t="s">
        <v>7523</v>
      </c>
      <c r="C3600" s="32"/>
      <c r="D3600" s="33"/>
      <c r="E3600" s="33"/>
      <c r="F3600" s="33"/>
    </row>
    <row r="3601" spans="1:7">
      <c r="A3601" s="30" t="s">
        <v>7524</v>
      </c>
      <c r="B3601" s="31" t="s">
        <v>7525</v>
      </c>
      <c r="C3601" s="32"/>
      <c r="D3601" s="33"/>
      <c r="E3601" s="33"/>
      <c r="F3601" s="33"/>
    </row>
    <row r="3602" spans="1:7" ht="30">
      <c r="A3602" s="30" t="s">
        <v>7526</v>
      </c>
      <c r="B3602" s="31" t="s">
        <v>7527</v>
      </c>
      <c r="C3602" s="32" t="s">
        <v>351</v>
      </c>
      <c r="D3602" s="33">
        <v>958.96</v>
      </c>
      <c r="E3602" s="33">
        <v>195.41</v>
      </c>
      <c r="F3602" s="33">
        <v>1154.3699999999999</v>
      </c>
      <c r="G3602" s="6">
        <v>15</v>
      </c>
    </row>
    <row r="3603" spans="1:7">
      <c r="A3603" s="30" t="s">
        <v>7528</v>
      </c>
      <c r="B3603" s="31" t="s">
        <v>7529</v>
      </c>
      <c r="C3603" s="32" t="s">
        <v>351</v>
      </c>
      <c r="D3603" s="33">
        <v>341.34</v>
      </c>
      <c r="E3603" s="33">
        <v>195.41</v>
      </c>
      <c r="F3603" s="33">
        <v>536.75</v>
      </c>
      <c r="G3603" s="6">
        <v>15</v>
      </c>
    </row>
    <row r="3604" spans="1:7">
      <c r="A3604" s="30" t="s">
        <v>7530</v>
      </c>
      <c r="B3604" s="31" t="s">
        <v>7531</v>
      </c>
      <c r="C3604" s="32" t="s">
        <v>351</v>
      </c>
      <c r="D3604" s="33">
        <v>217.68</v>
      </c>
      <c r="E3604" s="33">
        <v>195.41</v>
      </c>
      <c r="F3604" s="33">
        <v>413.09</v>
      </c>
      <c r="G3604" s="6">
        <v>15</v>
      </c>
    </row>
    <row r="3605" spans="1:7">
      <c r="A3605" s="30" t="s">
        <v>7532</v>
      </c>
      <c r="B3605" s="31" t="s">
        <v>7533</v>
      </c>
      <c r="C3605" s="32" t="s">
        <v>143</v>
      </c>
      <c r="D3605" s="33">
        <v>20.010000000000002</v>
      </c>
      <c r="E3605" s="33">
        <v>5.58</v>
      </c>
      <c r="F3605" s="33">
        <v>25.59</v>
      </c>
      <c r="G3605" s="6">
        <v>15</v>
      </c>
    </row>
    <row r="3606" spans="1:7" ht="30">
      <c r="A3606" s="30" t="s">
        <v>7534</v>
      </c>
      <c r="B3606" s="31" t="s">
        <v>7535</v>
      </c>
      <c r="C3606" s="32" t="s">
        <v>351</v>
      </c>
      <c r="D3606" s="33">
        <v>67.53</v>
      </c>
      <c r="E3606" s="33">
        <v>16.75</v>
      </c>
      <c r="F3606" s="33">
        <v>84.28</v>
      </c>
      <c r="G3606" s="6">
        <v>15</v>
      </c>
    </row>
    <row r="3607" spans="1:7">
      <c r="A3607" s="30" t="s">
        <v>7536</v>
      </c>
      <c r="B3607" s="31" t="s">
        <v>7537</v>
      </c>
      <c r="C3607" s="32" t="s">
        <v>143</v>
      </c>
      <c r="D3607" s="33">
        <v>30.09</v>
      </c>
      <c r="E3607" s="33">
        <v>5.58</v>
      </c>
      <c r="F3607" s="33">
        <v>35.67</v>
      </c>
      <c r="G3607" s="6">
        <v>15</v>
      </c>
    </row>
    <row r="3608" spans="1:7" ht="30">
      <c r="A3608" s="30" t="s">
        <v>7538</v>
      </c>
      <c r="B3608" s="31" t="s">
        <v>7539</v>
      </c>
      <c r="C3608" s="32" t="s">
        <v>351</v>
      </c>
      <c r="D3608" s="33">
        <v>230.94</v>
      </c>
      <c r="E3608" s="33">
        <v>5.58</v>
      </c>
      <c r="F3608" s="33">
        <v>236.52</v>
      </c>
      <c r="G3608" s="6">
        <v>15</v>
      </c>
    </row>
    <row r="3609" spans="1:7" ht="45">
      <c r="A3609" s="30" t="s">
        <v>7540</v>
      </c>
      <c r="B3609" s="31" t="s">
        <v>7541</v>
      </c>
      <c r="C3609" s="32" t="s">
        <v>351</v>
      </c>
      <c r="D3609" s="33">
        <v>4037.7</v>
      </c>
      <c r="E3609" s="33">
        <v>307.06</v>
      </c>
      <c r="F3609" s="33">
        <v>4344.76</v>
      </c>
      <c r="G3609" s="6">
        <v>15</v>
      </c>
    </row>
    <row r="3610" spans="1:7">
      <c r="A3610" s="30" t="s">
        <v>7542</v>
      </c>
      <c r="B3610" s="31" t="s">
        <v>7543</v>
      </c>
      <c r="C3610" s="32" t="s">
        <v>351</v>
      </c>
      <c r="D3610" s="33">
        <v>65.400000000000006</v>
      </c>
      <c r="E3610" s="33">
        <v>5.58</v>
      </c>
      <c r="F3610" s="33">
        <v>70.98</v>
      </c>
      <c r="G3610" s="6">
        <v>15</v>
      </c>
    </row>
    <row r="3611" spans="1:7">
      <c r="A3611" s="30" t="s">
        <v>7544</v>
      </c>
      <c r="B3611" s="31" t="s">
        <v>7545</v>
      </c>
      <c r="C3611" s="32" t="s">
        <v>351</v>
      </c>
      <c r="D3611" s="33">
        <v>89.52</v>
      </c>
      <c r="E3611" s="33">
        <v>5.58</v>
      </c>
      <c r="F3611" s="33">
        <v>95.1</v>
      </c>
      <c r="G3611" s="6">
        <v>15</v>
      </c>
    </row>
    <row r="3612" spans="1:7">
      <c r="A3612" s="30" t="s">
        <v>7546</v>
      </c>
      <c r="B3612" s="31" t="s">
        <v>7547</v>
      </c>
      <c r="C3612" s="32" t="s">
        <v>351</v>
      </c>
      <c r="D3612" s="33">
        <v>2217.6999999999998</v>
      </c>
      <c r="E3612" s="33">
        <v>71.650000000000006</v>
      </c>
      <c r="F3612" s="33">
        <v>2289.35</v>
      </c>
      <c r="G3612" s="6">
        <v>15</v>
      </c>
    </row>
    <row r="3613" spans="1:7">
      <c r="A3613" s="30" t="s">
        <v>7548</v>
      </c>
      <c r="B3613" s="31" t="s">
        <v>7549</v>
      </c>
      <c r="C3613" s="32" t="s">
        <v>351</v>
      </c>
      <c r="D3613" s="33">
        <v>113.23</v>
      </c>
      <c r="E3613" s="33">
        <v>5.58</v>
      </c>
      <c r="F3613" s="33">
        <v>118.81</v>
      </c>
      <c r="G3613" s="6">
        <v>15</v>
      </c>
    </row>
    <row r="3614" spans="1:7">
      <c r="A3614" s="30" t="s">
        <v>7550</v>
      </c>
      <c r="B3614" s="31" t="s">
        <v>7551</v>
      </c>
      <c r="C3614" s="32" t="s">
        <v>351</v>
      </c>
      <c r="D3614" s="33">
        <v>85.21</v>
      </c>
      <c r="E3614" s="33">
        <v>5.58</v>
      </c>
      <c r="F3614" s="33">
        <v>90.79</v>
      </c>
      <c r="G3614" s="6">
        <v>15</v>
      </c>
    </row>
    <row r="3615" spans="1:7">
      <c r="A3615" s="30" t="s">
        <v>7552</v>
      </c>
      <c r="B3615" s="31" t="s">
        <v>7553</v>
      </c>
      <c r="C3615" s="32" t="s">
        <v>351</v>
      </c>
      <c r="D3615" s="33">
        <v>17.95</v>
      </c>
      <c r="E3615" s="33">
        <v>0.75</v>
      </c>
      <c r="F3615" s="33">
        <v>18.7</v>
      </c>
      <c r="G3615" s="6">
        <v>15</v>
      </c>
    </row>
    <row r="3616" spans="1:7">
      <c r="A3616" s="30" t="s">
        <v>7554</v>
      </c>
      <c r="B3616" s="31" t="s">
        <v>7555</v>
      </c>
      <c r="C3616" s="32" t="s">
        <v>351</v>
      </c>
      <c r="D3616" s="33">
        <v>160.41</v>
      </c>
      <c r="E3616" s="33">
        <v>5.58</v>
      </c>
      <c r="F3616" s="33">
        <v>165.99</v>
      </c>
      <c r="G3616" s="6">
        <v>15</v>
      </c>
    </row>
    <row r="3617" spans="1:7" ht="30">
      <c r="A3617" s="30" t="s">
        <v>7556</v>
      </c>
      <c r="B3617" s="31" t="s">
        <v>7557</v>
      </c>
      <c r="C3617" s="32" t="s">
        <v>351</v>
      </c>
      <c r="D3617" s="33">
        <v>1929.47</v>
      </c>
      <c r="E3617" s="33">
        <v>290.31</v>
      </c>
      <c r="F3617" s="33">
        <v>2219.7800000000002</v>
      </c>
      <c r="G3617" s="6">
        <v>15</v>
      </c>
    </row>
    <row r="3618" spans="1:7" ht="30">
      <c r="A3618" s="30" t="s">
        <v>7558</v>
      </c>
      <c r="B3618" s="31" t="s">
        <v>7559</v>
      </c>
      <c r="C3618" s="32" t="s">
        <v>351</v>
      </c>
      <c r="D3618" s="33">
        <v>2476.77</v>
      </c>
      <c r="E3618" s="33">
        <v>290.31</v>
      </c>
      <c r="F3618" s="33">
        <v>2767.08</v>
      </c>
      <c r="G3618" s="6">
        <v>15</v>
      </c>
    </row>
    <row r="3619" spans="1:7" ht="30">
      <c r="A3619" s="30" t="s">
        <v>7560</v>
      </c>
      <c r="B3619" s="31" t="s">
        <v>7561</v>
      </c>
      <c r="C3619" s="32" t="s">
        <v>351</v>
      </c>
      <c r="D3619" s="33">
        <v>2892.27</v>
      </c>
      <c r="E3619" s="33">
        <v>908.96</v>
      </c>
      <c r="F3619" s="33">
        <v>3801.23</v>
      </c>
      <c r="G3619" s="6">
        <v>15</v>
      </c>
    </row>
    <row r="3620" spans="1:7">
      <c r="A3620" s="30" t="s">
        <v>7562</v>
      </c>
      <c r="B3620" s="31" t="s">
        <v>7563</v>
      </c>
      <c r="C3620" s="32"/>
      <c r="D3620" s="33"/>
      <c r="E3620" s="33"/>
      <c r="F3620" s="33"/>
    </row>
    <row r="3621" spans="1:7" ht="30">
      <c r="A3621" s="30" t="s">
        <v>7564</v>
      </c>
      <c r="B3621" s="31" t="s">
        <v>7565</v>
      </c>
      <c r="C3621" s="32" t="s">
        <v>351</v>
      </c>
      <c r="D3621" s="33">
        <v>31.72</v>
      </c>
      <c r="E3621" s="33">
        <v>19.64</v>
      </c>
      <c r="F3621" s="33">
        <v>51.36</v>
      </c>
      <c r="G3621" s="6">
        <v>15</v>
      </c>
    </row>
    <row r="3622" spans="1:7">
      <c r="A3622" s="30" t="s">
        <v>7566</v>
      </c>
      <c r="B3622" s="31" t="s">
        <v>7567</v>
      </c>
      <c r="C3622" s="32" t="s">
        <v>351</v>
      </c>
      <c r="D3622" s="33">
        <v>744.44</v>
      </c>
      <c r="E3622" s="33">
        <v>27.92</v>
      </c>
      <c r="F3622" s="33">
        <v>772.36</v>
      </c>
      <c r="G3622" s="6">
        <v>15</v>
      </c>
    </row>
    <row r="3623" spans="1:7" ht="30">
      <c r="A3623" s="30" t="s">
        <v>7568</v>
      </c>
      <c r="B3623" s="31" t="s">
        <v>7569</v>
      </c>
      <c r="C3623" s="32" t="s">
        <v>351</v>
      </c>
      <c r="D3623" s="33">
        <v>34.36</v>
      </c>
      <c r="E3623" s="33">
        <v>19.64</v>
      </c>
      <c r="F3623" s="33">
        <v>54</v>
      </c>
      <c r="G3623" s="6">
        <v>15</v>
      </c>
    </row>
    <row r="3624" spans="1:7" ht="30">
      <c r="A3624" s="30" t="s">
        <v>7570</v>
      </c>
      <c r="B3624" s="31" t="s">
        <v>7571</v>
      </c>
      <c r="C3624" s="32" t="s">
        <v>351</v>
      </c>
      <c r="D3624" s="33">
        <v>8082.44</v>
      </c>
      <c r="E3624" s="33">
        <v>167.49</v>
      </c>
      <c r="F3624" s="33">
        <v>8249.93</v>
      </c>
      <c r="G3624" s="6">
        <v>15</v>
      </c>
    </row>
    <row r="3625" spans="1:7">
      <c r="A3625" s="30" t="s">
        <v>7572</v>
      </c>
      <c r="B3625" s="31" t="s">
        <v>7573</v>
      </c>
      <c r="C3625" s="32"/>
      <c r="D3625" s="33"/>
      <c r="E3625" s="33"/>
      <c r="F3625" s="33"/>
    </row>
    <row r="3626" spans="1:7" ht="30">
      <c r="A3626" s="30" t="s">
        <v>7574</v>
      </c>
      <c r="B3626" s="31" t="s">
        <v>7575</v>
      </c>
      <c r="C3626" s="32" t="s">
        <v>351</v>
      </c>
      <c r="D3626" s="33">
        <v>235.58</v>
      </c>
      <c r="E3626" s="33">
        <v>44.67</v>
      </c>
      <c r="F3626" s="33">
        <v>280.25</v>
      </c>
      <c r="G3626" s="6">
        <v>15</v>
      </c>
    </row>
    <row r="3627" spans="1:7" ht="30">
      <c r="A3627" s="30" t="s">
        <v>7576</v>
      </c>
      <c r="B3627" s="31" t="s">
        <v>7577</v>
      </c>
      <c r="C3627" s="32" t="s">
        <v>351</v>
      </c>
      <c r="D3627" s="33">
        <v>26020.98</v>
      </c>
      <c r="E3627" s="33">
        <v>17.79</v>
      </c>
      <c r="F3627" s="33">
        <v>26038.77</v>
      </c>
      <c r="G3627" s="6">
        <v>15</v>
      </c>
    </row>
    <row r="3628" spans="1:7" ht="30">
      <c r="A3628" s="30" t="s">
        <v>7578</v>
      </c>
      <c r="B3628" s="31" t="s">
        <v>7579</v>
      </c>
      <c r="C3628" s="32" t="s">
        <v>351</v>
      </c>
      <c r="D3628" s="33">
        <v>76.930000000000007</v>
      </c>
      <c r="E3628" s="33">
        <v>27.92</v>
      </c>
      <c r="F3628" s="33">
        <v>104.85</v>
      </c>
      <c r="G3628" s="6">
        <v>15</v>
      </c>
    </row>
    <row r="3629" spans="1:7" ht="30">
      <c r="A3629" s="30" t="s">
        <v>7580</v>
      </c>
      <c r="B3629" s="31" t="s">
        <v>7581</v>
      </c>
      <c r="C3629" s="32" t="s">
        <v>351</v>
      </c>
      <c r="D3629" s="33">
        <v>481.36</v>
      </c>
      <c r="E3629" s="33">
        <v>16.75</v>
      </c>
      <c r="F3629" s="33">
        <v>498.11</v>
      </c>
      <c r="G3629" s="6">
        <v>15</v>
      </c>
    </row>
    <row r="3630" spans="1:7">
      <c r="A3630" s="30" t="s">
        <v>7582</v>
      </c>
      <c r="B3630" s="31" t="s">
        <v>7583</v>
      </c>
      <c r="C3630" s="32" t="s">
        <v>351</v>
      </c>
      <c r="D3630" s="33">
        <v>76.06</v>
      </c>
      <c r="E3630" s="33">
        <v>16.75</v>
      </c>
      <c r="F3630" s="33">
        <v>92.81</v>
      </c>
      <c r="G3630" s="6">
        <v>15</v>
      </c>
    </row>
    <row r="3631" spans="1:7" ht="30">
      <c r="A3631" s="30" t="s">
        <v>7584</v>
      </c>
      <c r="B3631" s="31" t="s">
        <v>7585</v>
      </c>
      <c r="C3631" s="32" t="s">
        <v>351</v>
      </c>
      <c r="D3631" s="33">
        <v>185.02</v>
      </c>
      <c r="E3631" s="33">
        <v>16.75</v>
      </c>
      <c r="F3631" s="33">
        <v>201.77</v>
      </c>
      <c r="G3631" s="6">
        <v>15</v>
      </c>
    </row>
    <row r="3632" spans="1:7" ht="30">
      <c r="A3632" s="30" t="s">
        <v>7586</v>
      </c>
      <c r="B3632" s="31" t="s">
        <v>7587</v>
      </c>
      <c r="C3632" s="32" t="s">
        <v>351</v>
      </c>
      <c r="D3632" s="33">
        <v>325.54000000000002</v>
      </c>
      <c r="E3632" s="33">
        <v>16.75</v>
      </c>
      <c r="F3632" s="33">
        <v>342.29</v>
      </c>
      <c r="G3632" s="6">
        <v>15</v>
      </c>
    </row>
    <row r="3633" spans="1:7">
      <c r="A3633" s="30" t="s">
        <v>7588</v>
      </c>
      <c r="B3633" s="31" t="s">
        <v>7589</v>
      </c>
      <c r="C3633" s="32" t="s">
        <v>351</v>
      </c>
      <c r="D3633" s="33">
        <v>317.69</v>
      </c>
      <c r="E3633" s="33">
        <v>16.75</v>
      </c>
      <c r="F3633" s="33">
        <v>334.44</v>
      </c>
      <c r="G3633" s="6">
        <v>15</v>
      </c>
    </row>
    <row r="3634" spans="1:7" ht="30">
      <c r="A3634" s="30" t="s">
        <v>7590</v>
      </c>
      <c r="B3634" s="31" t="s">
        <v>7591</v>
      </c>
      <c r="C3634" s="32" t="s">
        <v>351</v>
      </c>
      <c r="D3634" s="33">
        <v>870.27</v>
      </c>
      <c r="E3634" s="33">
        <v>17.79</v>
      </c>
      <c r="F3634" s="33">
        <v>888.06</v>
      </c>
      <c r="G3634" s="6">
        <v>15</v>
      </c>
    </row>
    <row r="3635" spans="1:7" ht="30">
      <c r="A3635" s="30" t="s">
        <v>7592</v>
      </c>
      <c r="B3635" s="31" t="s">
        <v>7593</v>
      </c>
      <c r="C3635" s="32" t="s">
        <v>351</v>
      </c>
      <c r="D3635" s="33">
        <v>812.34</v>
      </c>
      <c r="E3635" s="33">
        <v>17.79</v>
      </c>
      <c r="F3635" s="33">
        <v>830.13</v>
      </c>
      <c r="G3635" s="6">
        <v>15</v>
      </c>
    </row>
    <row r="3636" spans="1:7">
      <c r="A3636" s="30" t="s">
        <v>7594</v>
      </c>
      <c r="B3636" s="31" t="s">
        <v>7595</v>
      </c>
      <c r="C3636" s="32" t="s">
        <v>351</v>
      </c>
      <c r="D3636" s="33">
        <v>97.07</v>
      </c>
      <c r="E3636" s="33">
        <v>16.75</v>
      </c>
      <c r="F3636" s="33">
        <v>113.82</v>
      </c>
      <c r="G3636" s="6">
        <v>15</v>
      </c>
    </row>
    <row r="3637" spans="1:7" ht="45">
      <c r="A3637" s="30" t="s">
        <v>7596</v>
      </c>
      <c r="B3637" s="31" t="s">
        <v>7597</v>
      </c>
      <c r="C3637" s="32" t="s">
        <v>351</v>
      </c>
      <c r="D3637" s="33">
        <v>212.11</v>
      </c>
      <c r="E3637" s="33">
        <v>17.79</v>
      </c>
      <c r="F3637" s="33">
        <v>229.9</v>
      </c>
      <c r="G3637" s="6">
        <v>15</v>
      </c>
    </row>
    <row r="3638" spans="1:7">
      <c r="A3638" s="30" t="s">
        <v>7598</v>
      </c>
      <c r="B3638" s="31" t="s">
        <v>7599</v>
      </c>
      <c r="C3638" s="32" t="s">
        <v>351</v>
      </c>
      <c r="D3638" s="33">
        <v>78.92</v>
      </c>
      <c r="E3638" s="33">
        <v>61.41</v>
      </c>
      <c r="F3638" s="33">
        <v>140.33000000000001</v>
      </c>
      <c r="G3638" s="6">
        <v>15</v>
      </c>
    </row>
    <row r="3639" spans="1:7">
      <c r="A3639" s="30" t="s">
        <v>7600</v>
      </c>
      <c r="B3639" s="31" t="s">
        <v>7601</v>
      </c>
      <c r="C3639" s="32" t="s">
        <v>351</v>
      </c>
      <c r="D3639" s="33">
        <v>186.53</v>
      </c>
      <c r="E3639" s="33">
        <v>55.83</v>
      </c>
      <c r="F3639" s="33">
        <v>242.36</v>
      </c>
      <c r="G3639" s="6">
        <v>15</v>
      </c>
    </row>
    <row r="3640" spans="1:7" ht="30">
      <c r="A3640" s="30" t="s">
        <v>7602</v>
      </c>
      <c r="B3640" s="31" t="s">
        <v>7603</v>
      </c>
      <c r="C3640" s="32" t="s">
        <v>351</v>
      </c>
      <c r="D3640" s="33">
        <v>1227.06</v>
      </c>
      <c r="E3640" s="33">
        <v>16.75</v>
      </c>
      <c r="F3640" s="33">
        <v>1243.81</v>
      </c>
      <c r="G3640" s="6">
        <v>15</v>
      </c>
    </row>
    <row r="3641" spans="1:7">
      <c r="A3641" s="30" t="s">
        <v>7604</v>
      </c>
      <c r="B3641" s="31" t="s">
        <v>7605</v>
      </c>
      <c r="C3641" s="32" t="s">
        <v>351</v>
      </c>
      <c r="D3641" s="33">
        <v>178.63</v>
      </c>
      <c r="E3641" s="33">
        <v>16.75</v>
      </c>
      <c r="F3641" s="33">
        <v>195.38</v>
      </c>
      <c r="G3641" s="6">
        <v>15</v>
      </c>
    </row>
    <row r="3642" spans="1:7">
      <c r="A3642" s="30" t="s">
        <v>7606</v>
      </c>
      <c r="B3642" s="31" t="s">
        <v>7607</v>
      </c>
      <c r="C3642" s="32" t="s">
        <v>351</v>
      </c>
      <c r="D3642" s="33">
        <v>136.38</v>
      </c>
      <c r="E3642" s="33">
        <v>27.92</v>
      </c>
      <c r="F3642" s="33">
        <v>164.3</v>
      </c>
      <c r="G3642" s="6">
        <v>15</v>
      </c>
    </row>
    <row r="3643" spans="1:7">
      <c r="A3643" s="30" t="s">
        <v>7608</v>
      </c>
      <c r="B3643" s="31" t="s">
        <v>7609</v>
      </c>
      <c r="C3643" s="32" t="s">
        <v>351</v>
      </c>
      <c r="D3643" s="33">
        <v>387.17</v>
      </c>
      <c r="E3643" s="33">
        <v>16.75</v>
      </c>
      <c r="F3643" s="33">
        <v>403.92</v>
      </c>
      <c r="G3643" s="6">
        <v>15</v>
      </c>
    </row>
    <row r="3644" spans="1:7">
      <c r="A3644" s="30" t="s">
        <v>7610</v>
      </c>
      <c r="B3644" s="31" t="s">
        <v>7611</v>
      </c>
      <c r="C3644" s="32" t="s">
        <v>351</v>
      </c>
      <c r="D3644" s="33">
        <v>268.64</v>
      </c>
      <c r="E3644" s="33">
        <v>13.96</v>
      </c>
      <c r="F3644" s="33">
        <v>282.60000000000002</v>
      </c>
      <c r="G3644" s="6">
        <v>15</v>
      </c>
    </row>
    <row r="3645" spans="1:7">
      <c r="A3645" s="30" t="s">
        <v>7612</v>
      </c>
      <c r="B3645" s="31" t="s">
        <v>7613</v>
      </c>
      <c r="C3645" s="32" t="s">
        <v>351</v>
      </c>
      <c r="D3645" s="33">
        <v>267.11</v>
      </c>
      <c r="E3645" s="33">
        <v>13.96</v>
      </c>
      <c r="F3645" s="33">
        <v>281.07</v>
      </c>
      <c r="G3645" s="6">
        <v>15</v>
      </c>
    </row>
    <row r="3646" spans="1:7">
      <c r="A3646" s="30" t="s">
        <v>7614</v>
      </c>
      <c r="B3646" s="31" t="s">
        <v>7615</v>
      </c>
      <c r="C3646" s="32"/>
      <c r="D3646" s="33"/>
      <c r="E3646" s="33"/>
      <c r="F3646" s="33"/>
    </row>
    <row r="3647" spans="1:7">
      <c r="A3647" s="30" t="s">
        <v>7616</v>
      </c>
      <c r="B3647" s="31" t="s">
        <v>7617</v>
      </c>
      <c r="C3647" s="32" t="s">
        <v>351</v>
      </c>
      <c r="D3647" s="33">
        <v>1535.86</v>
      </c>
      <c r="E3647" s="33">
        <v>23.18</v>
      </c>
      <c r="F3647" s="33">
        <v>1559.04</v>
      </c>
      <c r="G3647" s="6">
        <v>15</v>
      </c>
    </row>
    <row r="3648" spans="1:7">
      <c r="A3648" s="30" t="s">
        <v>7618</v>
      </c>
      <c r="B3648" s="31" t="s">
        <v>7619</v>
      </c>
      <c r="C3648" s="32" t="s">
        <v>351</v>
      </c>
      <c r="D3648" s="33">
        <v>6636.01</v>
      </c>
      <c r="E3648" s="33">
        <v>23.18</v>
      </c>
      <c r="F3648" s="33">
        <v>6659.19</v>
      </c>
      <c r="G3648" s="6">
        <v>15</v>
      </c>
    </row>
    <row r="3649" spans="1:7">
      <c r="A3649" s="30" t="s">
        <v>7620</v>
      </c>
      <c r="B3649" s="31" t="s">
        <v>7621</v>
      </c>
      <c r="C3649" s="32" t="s">
        <v>351</v>
      </c>
      <c r="D3649" s="33">
        <v>179.86</v>
      </c>
      <c r="E3649" s="33">
        <v>23.18</v>
      </c>
      <c r="F3649" s="33">
        <v>203.04</v>
      </c>
      <c r="G3649" s="6">
        <v>15</v>
      </c>
    </row>
    <row r="3650" spans="1:7">
      <c r="A3650" s="30" t="s">
        <v>7622</v>
      </c>
      <c r="B3650" s="31" t="s">
        <v>7623</v>
      </c>
      <c r="C3650" s="32" t="s">
        <v>351</v>
      </c>
      <c r="D3650" s="33">
        <v>263.75</v>
      </c>
      <c r="E3650" s="33">
        <v>23.18</v>
      </c>
      <c r="F3650" s="33">
        <v>286.93</v>
      </c>
      <c r="G3650" s="6">
        <v>15</v>
      </c>
    </row>
    <row r="3651" spans="1:7" ht="30">
      <c r="A3651" s="30" t="s">
        <v>7624</v>
      </c>
      <c r="B3651" s="31" t="s">
        <v>7625</v>
      </c>
      <c r="C3651" s="32" t="s">
        <v>351</v>
      </c>
      <c r="D3651" s="33">
        <v>289.43</v>
      </c>
      <c r="E3651" s="33">
        <v>23.18</v>
      </c>
      <c r="F3651" s="33">
        <v>312.61</v>
      </c>
      <c r="G3651" s="6">
        <v>15</v>
      </c>
    </row>
    <row r="3652" spans="1:7" ht="30">
      <c r="A3652" s="30" t="s">
        <v>7626</v>
      </c>
      <c r="B3652" s="31" t="s">
        <v>7627</v>
      </c>
      <c r="C3652" s="32" t="s">
        <v>351</v>
      </c>
      <c r="D3652" s="33">
        <v>1790.61</v>
      </c>
      <c r="E3652" s="33"/>
      <c r="F3652" s="33">
        <v>1790.61</v>
      </c>
      <c r="G3652" s="6">
        <v>15</v>
      </c>
    </row>
    <row r="3653" spans="1:7">
      <c r="A3653" s="30" t="s">
        <v>7628</v>
      </c>
      <c r="B3653" s="31" t="s">
        <v>7629</v>
      </c>
      <c r="C3653" s="32" t="s">
        <v>351</v>
      </c>
      <c r="D3653" s="33">
        <v>198.33</v>
      </c>
      <c r="E3653" s="33">
        <v>23.18</v>
      </c>
      <c r="F3653" s="33">
        <v>221.51</v>
      </c>
      <c r="G3653" s="6">
        <v>15</v>
      </c>
    </row>
    <row r="3654" spans="1:7">
      <c r="A3654" s="30" t="s">
        <v>7630</v>
      </c>
      <c r="B3654" s="31" t="s">
        <v>7631</v>
      </c>
      <c r="C3654" s="32" t="s">
        <v>351</v>
      </c>
      <c r="D3654" s="33">
        <v>196.04</v>
      </c>
      <c r="E3654" s="33">
        <v>23.18</v>
      </c>
      <c r="F3654" s="33">
        <v>219.22</v>
      </c>
      <c r="G3654" s="6">
        <v>15</v>
      </c>
    </row>
    <row r="3655" spans="1:7">
      <c r="A3655" s="30" t="s">
        <v>7632</v>
      </c>
      <c r="B3655" s="31" t="s">
        <v>7633</v>
      </c>
      <c r="C3655" s="32" t="s">
        <v>351</v>
      </c>
      <c r="D3655" s="33">
        <v>247.55</v>
      </c>
      <c r="E3655" s="33">
        <v>23.18</v>
      </c>
      <c r="F3655" s="33">
        <v>270.73</v>
      </c>
      <c r="G3655" s="6">
        <v>15</v>
      </c>
    </row>
    <row r="3656" spans="1:7">
      <c r="A3656" s="30" t="s">
        <v>7634</v>
      </c>
      <c r="B3656" s="31" t="s">
        <v>7635</v>
      </c>
      <c r="C3656" s="32" t="s">
        <v>351</v>
      </c>
      <c r="D3656" s="33">
        <v>618.30999999999995</v>
      </c>
      <c r="E3656" s="33">
        <v>23.18</v>
      </c>
      <c r="F3656" s="33">
        <v>641.49</v>
      </c>
      <c r="G3656" s="6">
        <v>15</v>
      </c>
    </row>
    <row r="3657" spans="1:7">
      <c r="A3657" s="30" t="s">
        <v>7636</v>
      </c>
      <c r="B3657" s="31" t="s">
        <v>7637</v>
      </c>
      <c r="C3657" s="32" t="s">
        <v>351</v>
      </c>
      <c r="D3657" s="33">
        <v>224.74</v>
      </c>
      <c r="E3657" s="33">
        <v>2.27</v>
      </c>
      <c r="F3657" s="33">
        <v>227.01</v>
      </c>
      <c r="G3657" s="6">
        <v>15</v>
      </c>
    </row>
    <row r="3658" spans="1:7">
      <c r="A3658" s="30" t="s">
        <v>7638</v>
      </c>
      <c r="B3658" s="31" t="s">
        <v>7639</v>
      </c>
      <c r="C3658" s="32" t="s">
        <v>351</v>
      </c>
      <c r="D3658" s="33">
        <v>320.58</v>
      </c>
      <c r="E3658" s="33">
        <v>2.27</v>
      </c>
      <c r="F3658" s="33">
        <v>322.85000000000002</v>
      </c>
      <c r="G3658" s="6">
        <v>15</v>
      </c>
    </row>
    <row r="3659" spans="1:7">
      <c r="A3659" s="30" t="s">
        <v>7640</v>
      </c>
      <c r="B3659" s="31" t="s">
        <v>7641</v>
      </c>
      <c r="C3659" s="32"/>
      <c r="D3659" s="33"/>
      <c r="E3659" s="33"/>
      <c r="F3659" s="33"/>
    </row>
    <row r="3660" spans="1:7">
      <c r="A3660" s="30" t="s">
        <v>7642</v>
      </c>
      <c r="B3660" s="31" t="s">
        <v>7643</v>
      </c>
      <c r="C3660" s="32" t="s">
        <v>275</v>
      </c>
      <c r="D3660" s="33">
        <v>2.65</v>
      </c>
      <c r="E3660" s="33"/>
      <c r="F3660" s="33">
        <v>2.65</v>
      </c>
      <c r="G3660" s="6">
        <v>15</v>
      </c>
    </row>
    <row r="3661" spans="1:7">
      <c r="A3661" s="30" t="s">
        <v>7644</v>
      </c>
      <c r="B3661" s="31" t="s">
        <v>7645</v>
      </c>
      <c r="C3661" s="32" t="s">
        <v>908</v>
      </c>
      <c r="D3661" s="33">
        <v>13.97</v>
      </c>
      <c r="E3661" s="33"/>
      <c r="F3661" s="33">
        <v>13.97</v>
      </c>
      <c r="G3661" s="6">
        <v>15</v>
      </c>
    </row>
    <row r="3662" spans="1:7">
      <c r="A3662" s="30" t="s">
        <v>7646</v>
      </c>
      <c r="B3662" s="31" t="s">
        <v>7647</v>
      </c>
      <c r="C3662" s="32" t="s">
        <v>908</v>
      </c>
      <c r="D3662" s="33">
        <v>8.6</v>
      </c>
      <c r="E3662" s="33"/>
      <c r="F3662" s="33">
        <v>8.6</v>
      </c>
      <c r="G3662" s="6">
        <v>15</v>
      </c>
    </row>
    <row r="3663" spans="1:7" ht="30">
      <c r="A3663" s="30" t="s">
        <v>7648</v>
      </c>
      <c r="B3663" s="31" t="s">
        <v>7649</v>
      </c>
      <c r="C3663" s="32" t="s">
        <v>351</v>
      </c>
      <c r="D3663" s="33">
        <v>36.200000000000003</v>
      </c>
      <c r="E3663" s="33"/>
      <c r="F3663" s="33">
        <v>36.200000000000003</v>
      </c>
      <c r="G3663" s="6">
        <v>15</v>
      </c>
    </row>
    <row r="3664" spans="1:7" ht="30">
      <c r="A3664" s="30" t="s">
        <v>7650</v>
      </c>
      <c r="B3664" s="31" t="s">
        <v>7651</v>
      </c>
      <c r="C3664" s="32" t="s">
        <v>351</v>
      </c>
      <c r="D3664" s="33">
        <v>25.3</v>
      </c>
      <c r="E3664" s="33"/>
      <c r="F3664" s="33">
        <v>25.3</v>
      </c>
      <c r="G3664" s="6">
        <v>15</v>
      </c>
    </row>
    <row r="3665" spans="1:7">
      <c r="A3665" s="30" t="s">
        <v>7652</v>
      </c>
      <c r="B3665" s="31" t="s">
        <v>7653</v>
      </c>
      <c r="C3665" s="32" t="s">
        <v>351</v>
      </c>
      <c r="D3665" s="33">
        <v>0.06</v>
      </c>
      <c r="E3665" s="33">
        <v>19.64</v>
      </c>
      <c r="F3665" s="33">
        <v>19.7</v>
      </c>
      <c r="G3665" s="6">
        <v>15</v>
      </c>
    </row>
    <row r="3666" spans="1:7">
      <c r="A3666" s="30" t="s">
        <v>7654</v>
      </c>
      <c r="B3666" s="31" t="s">
        <v>7655</v>
      </c>
      <c r="C3666" s="32"/>
      <c r="D3666" s="33"/>
      <c r="E3666" s="33"/>
      <c r="F3666" s="33"/>
    </row>
    <row r="3667" spans="1:7">
      <c r="A3667" s="30" t="s">
        <v>7656</v>
      </c>
      <c r="B3667" s="31" t="s">
        <v>7657</v>
      </c>
      <c r="C3667" s="32"/>
      <c r="D3667" s="33"/>
      <c r="E3667" s="33"/>
      <c r="F3667" s="33"/>
    </row>
    <row r="3668" spans="1:7" ht="30">
      <c r="A3668" s="30" t="s">
        <v>7658</v>
      </c>
      <c r="B3668" s="31" t="s">
        <v>7659</v>
      </c>
      <c r="C3668" s="32" t="s">
        <v>135</v>
      </c>
      <c r="D3668" s="33">
        <v>3.46</v>
      </c>
      <c r="E3668" s="33">
        <v>0.18</v>
      </c>
      <c r="F3668" s="33">
        <v>3.64</v>
      </c>
      <c r="G3668" s="6">
        <v>15</v>
      </c>
    </row>
    <row r="3669" spans="1:7" ht="30">
      <c r="A3669" s="30" t="s">
        <v>7660</v>
      </c>
      <c r="B3669" s="31" t="s">
        <v>7661</v>
      </c>
      <c r="C3669" s="32" t="s">
        <v>135</v>
      </c>
      <c r="D3669" s="33">
        <v>30.16</v>
      </c>
      <c r="E3669" s="33">
        <v>0.36</v>
      </c>
      <c r="F3669" s="33">
        <v>30.52</v>
      </c>
      <c r="G3669" s="6">
        <v>15</v>
      </c>
    </row>
    <row r="3670" spans="1:7">
      <c r="A3670" s="30" t="s">
        <v>97</v>
      </c>
      <c r="B3670" s="31" t="s">
        <v>7662</v>
      </c>
      <c r="C3670" s="32" t="s">
        <v>482</v>
      </c>
      <c r="D3670" s="33">
        <v>20.86</v>
      </c>
      <c r="E3670" s="33">
        <v>0.73</v>
      </c>
      <c r="F3670" s="33">
        <v>21.59</v>
      </c>
      <c r="G3670" s="6">
        <v>15</v>
      </c>
    </row>
    <row r="3671" spans="1:7">
      <c r="A3671" s="30" t="s">
        <v>7663</v>
      </c>
      <c r="B3671" s="31" t="s">
        <v>7664</v>
      </c>
      <c r="C3671" s="32" t="s">
        <v>482</v>
      </c>
      <c r="D3671" s="33">
        <v>328.68</v>
      </c>
      <c r="E3671" s="33">
        <v>34.07</v>
      </c>
      <c r="F3671" s="33">
        <v>362.75</v>
      </c>
      <c r="G3671" s="6">
        <v>15</v>
      </c>
    </row>
    <row r="3672" spans="1:7">
      <c r="A3672" s="30" t="s">
        <v>98</v>
      </c>
      <c r="B3672" s="31" t="s">
        <v>7665</v>
      </c>
      <c r="C3672" s="32" t="s">
        <v>482</v>
      </c>
      <c r="D3672" s="33">
        <v>267.83999999999997</v>
      </c>
      <c r="E3672" s="33">
        <v>3.5</v>
      </c>
      <c r="F3672" s="33">
        <v>271.33999999999997</v>
      </c>
      <c r="G3672" s="6">
        <v>15</v>
      </c>
    </row>
    <row r="3673" spans="1:7">
      <c r="A3673" s="30" t="s">
        <v>7666</v>
      </c>
      <c r="B3673" s="31" t="s">
        <v>7667</v>
      </c>
      <c r="C3673" s="32" t="s">
        <v>482</v>
      </c>
      <c r="D3673" s="33">
        <v>231.5</v>
      </c>
      <c r="E3673" s="33">
        <v>3.5</v>
      </c>
      <c r="F3673" s="33">
        <v>235</v>
      </c>
      <c r="G3673" s="6">
        <v>15</v>
      </c>
    </row>
    <row r="3674" spans="1:7">
      <c r="A3674" s="30" t="s">
        <v>7668</v>
      </c>
      <c r="B3674" s="31" t="s">
        <v>7669</v>
      </c>
      <c r="C3674" s="32" t="s">
        <v>482</v>
      </c>
      <c r="D3674" s="33">
        <v>1061.6400000000001</v>
      </c>
      <c r="E3674" s="33">
        <v>17.03</v>
      </c>
      <c r="F3674" s="33">
        <v>1078.67</v>
      </c>
      <c r="G3674" s="6">
        <v>15</v>
      </c>
    </row>
    <row r="3675" spans="1:7" ht="30">
      <c r="A3675" s="30" t="s">
        <v>7670</v>
      </c>
      <c r="B3675" s="31" t="s">
        <v>7671</v>
      </c>
      <c r="C3675" s="32" t="s">
        <v>135</v>
      </c>
      <c r="D3675" s="33">
        <v>25.01</v>
      </c>
      <c r="E3675" s="33">
        <v>0.51</v>
      </c>
      <c r="F3675" s="33">
        <v>25.52</v>
      </c>
      <c r="G3675" s="6">
        <v>15</v>
      </c>
    </row>
    <row r="3676" spans="1:7">
      <c r="A3676" s="30" t="s">
        <v>7672</v>
      </c>
      <c r="B3676" s="31" t="s">
        <v>7673</v>
      </c>
      <c r="C3676" s="32" t="s">
        <v>135</v>
      </c>
      <c r="D3676" s="33"/>
      <c r="E3676" s="33">
        <v>0.91</v>
      </c>
      <c r="F3676" s="33">
        <v>0.91</v>
      </c>
      <c r="G3676" s="6">
        <v>15</v>
      </c>
    </row>
    <row r="3677" spans="1:7">
      <c r="A3677" s="30" t="s">
        <v>7674</v>
      </c>
      <c r="B3677" s="31" t="s">
        <v>7675</v>
      </c>
      <c r="C3677" s="32"/>
      <c r="D3677" s="33"/>
      <c r="E3677" s="33"/>
      <c r="F3677" s="33"/>
    </row>
    <row r="3678" spans="1:7" ht="30">
      <c r="A3678" s="30" t="s">
        <v>7676</v>
      </c>
      <c r="B3678" s="31" t="s">
        <v>7677</v>
      </c>
      <c r="C3678" s="32" t="s">
        <v>482</v>
      </c>
      <c r="D3678" s="33">
        <v>123.56</v>
      </c>
      <c r="E3678" s="33">
        <v>14.53</v>
      </c>
      <c r="F3678" s="33">
        <v>138.09</v>
      </c>
      <c r="G3678" s="6">
        <v>15</v>
      </c>
    </row>
    <row r="3679" spans="1:7" ht="30">
      <c r="A3679" s="30" t="s">
        <v>7678</v>
      </c>
      <c r="B3679" s="31" t="s">
        <v>7679</v>
      </c>
      <c r="C3679" s="32" t="s">
        <v>482</v>
      </c>
      <c r="D3679" s="33">
        <v>206.31</v>
      </c>
      <c r="E3679" s="33">
        <v>107.13</v>
      </c>
      <c r="F3679" s="33">
        <v>313.44</v>
      </c>
      <c r="G3679" s="6">
        <v>15</v>
      </c>
    </row>
    <row r="3680" spans="1:7">
      <c r="A3680" s="30" t="s">
        <v>7680</v>
      </c>
      <c r="B3680" s="31" t="s">
        <v>7681</v>
      </c>
      <c r="C3680" s="32"/>
      <c r="D3680" s="33"/>
      <c r="E3680" s="33"/>
      <c r="F3680" s="33"/>
    </row>
    <row r="3681" spans="1:7">
      <c r="A3681" s="30" t="s">
        <v>7682</v>
      </c>
      <c r="B3681" s="31" t="s">
        <v>7683</v>
      </c>
      <c r="C3681" s="32" t="s">
        <v>482</v>
      </c>
      <c r="D3681" s="33">
        <v>1238.55</v>
      </c>
      <c r="E3681" s="33">
        <v>18.920000000000002</v>
      </c>
      <c r="F3681" s="33">
        <v>1257.47</v>
      </c>
      <c r="G3681" s="6">
        <v>15</v>
      </c>
    </row>
    <row r="3682" spans="1:7" ht="30">
      <c r="A3682" s="30" t="s">
        <v>102</v>
      </c>
      <c r="B3682" s="31" t="s">
        <v>7684</v>
      </c>
      <c r="C3682" s="32" t="s">
        <v>482</v>
      </c>
      <c r="D3682" s="33">
        <v>1564.47</v>
      </c>
      <c r="E3682" s="33">
        <v>18.920000000000002</v>
      </c>
      <c r="F3682" s="33">
        <v>1583.39</v>
      </c>
      <c r="G3682" s="6">
        <v>15</v>
      </c>
    </row>
    <row r="3683" spans="1:7" ht="30">
      <c r="A3683" s="30" t="s">
        <v>7685</v>
      </c>
      <c r="B3683" s="31" t="s">
        <v>7686</v>
      </c>
      <c r="C3683" s="32" t="s">
        <v>482</v>
      </c>
      <c r="D3683" s="33">
        <v>1564.47</v>
      </c>
      <c r="E3683" s="33">
        <v>18.920000000000002</v>
      </c>
      <c r="F3683" s="33">
        <v>1583.39</v>
      </c>
      <c r="G3683" s="6">
        <v>15</v>
      </c>
    </row>
    <row r="3684" spans="1:7">
      <c r="A3684" s="30" t="s">
        <v>101</v>
      </c>
      <c r="B3684" s="31" t="s">
        <v>7687</v>
      </c>
      <c r="C3684" s="32" t="s">
        <v>135</v>
      </c>
      <c r="D3684" s="33">
        <v>6.56</v>
      </c>
      <c r="E3684" s="33">
        <v>0.11</v>
      </c>
      <c r="F3684" s="33">
        <v>6.67</v>
      </c>
      <c r="G3684" s="6">
        <v>15</v>
      </c>
    </row>
    <row r="3685" spans="1:7">
      <c r="A3685" s="30" t="s">
        <v>100</v>
      </c>
      <c r="B3685" s="31" t="s">
        <v>7688</v>
      </c>
      <c r="C3685" s="32" t="s">
        <v>135</v>
      </c>
      <c r="D3685" s="33">
        <v>13.56</v>
      </c>
      <c r="E3685" s="33">
        <v>0.14000000000000001</v>
      </c>
      <c r="F3685" s="33">
        <v>13.7</v>
      </c>
      <c r="G3685" s="6">
        <v>15</v>
      </c>
    </row>
    <row r="3686" spans="1:7">
      <c r="A3686" s="30" t="s">
        <v>7689</v>
      </c>
      <c r="B3686" s="31" t="s">
        <v>7690</v>
      </c>
      <c r="C3686" s="32" t="s">
        <v>482</v>
      </c>
      <c r="D3686" s="33">
        <v>1566.23</v>
      </c>
      <c r="E3686" s="33">
        <v>18.920000000000002</v>
      </c>
      <c r="F3686" s="33">
        <v>1585.15</v>
      </c>
      <c r="G3686" s="6">
        <v>15</v>
      </c>
    </row>
    <row r="3687" spans="1:7">
      <c r="A3687" s="30" t="s">
        <v>7691</v>
      </c>
      <c r="B3687" s="31" t="s">
        <v>7692</v>
      </c>
      <c r="C3687" s="32" t="s">
        <v>482</v>
      </c>
      <c r="D3687" s="33">
        <v>1454.23</v>
      </c>
      <c r="E3687" s="33">
        <v>45.42</v>
      </c>
      <c r="F3687" s="33">
        <v>1499.65</v>
      </c>
      <c r="G3687" s="6">
        <v>15</v>
      </c>
    </row>
    <row r="3688" spans="1:7">
      <c r="A3688" s="30" t="s">
        <v>7693</v>
      </c>
      <c r="B3688" s="31" t="s">
        <v>7694</v>
      </c>
      <c r="C3688" s="32"/>
      <c r="D3688" s="33"/>
      <c r="E3688" s="33"/>
      <c r="F3688" s="33"/>
    </row>
    <row r="3689" spans="1:7">
      <c r="A3689" s="30" t="s">
        <v>7695</v>
      </c>
      <c r="B3689" s="31" t="s">
        <v>7696</v>
      </c>
      <c r="C3689" s="32" t="s">
        <v>135</v>
      </c>
      <c r="D3689" s="33">
        <v>310.27</v>
      </c>
      <c r="E3689" s="33">
        <v>29.04</v>
      </c>
      <c r="F3689" s="33">
        <v>339.31</v>
      </c>
      <c r="G3689" s="6">
        <v>15</v>
      </c>
    </row>
    <row r="3690" spans="1:7">
      <c r="A3690" s="30" t="s">
        <v>7697</v>
      </c>
      <c r="B3690" s="31" t="s">
        <v>7698</v>
      </c>
      <c r="C3690" s="32" t="s">
        <v>135</v>
      </c>
      <c r="D3690" s="33">
        <v>15.23</v>
      </c>
      <c r="E3690" s="33">
        <v>2.27</v>
      </c>
      <c r="F3690" s="33">
        <v>17.5</v>
      </c>
      <c r="G3690" s="6">
        <v>15</v>
      </c>
    </row>
    <row r="3691" spans="1:7" ht="30">
      <c r="A3691" s="30" t="s">
        <v>7699</v>
      </c>
      <c r="B3691" s="31" t="s">
        <v>7700</v>
      </c>
      <c r="C3691" s="32" t="s">
        <v>135</v>
      </c>
      <c r="D3691" s="33">
        <v>10.54</v>
      </c>
      <c r="E3691" s="33">
        <v>7.04</v>
      </c>
      <c r="F3691" s="33">
        <v>17.579999999999998</v>
      </c>
      <c r="G3691" s="6">
        <v>15</v>
      </c>
    </row>
    <row r="3692" spans="1:7">
      <c r="A3692" s="30" t="s">
        <v>7701</v>
      </c>
      <c r="B3692" s="31" t="s">
        <v>7702</v>
      </c>
      <c r="C3692" s="32" t="s">
        <v>135</v>
      </c>
      <c r="D3692" s="33">
        <v>51.8</v>
      </c>
      <c r="E3692" s="33">
        <v>5.68</v>
      </c>
      <c r="F3692" s="33">
        <v>57.48</v>
      </c>
      <c r="G3692" s="6">
        <v>15</v>
      </c>
    </row>
    <row r="3693" spans="1:7" ht="45">
      <c r="A3693" s="30" t="s">
        <v>7703</v>
      </c>
      <c r="B3693" s="31" t="s">
        <v>7704</v>
      </c>
      <c r="C3693" s="32" t="s">
        <v>135</v>
      </c>
      <c r="D3693" s="33">
        <v>97.22</v>
      </c>
      <c r="E3693" s="33">
        <v>21.92</v>
      </c>
      <c r="F3693" s="33">
        <v>119.14</v>
      </c>
      <c r="G3693" s="6">
        <v>15</v>
      </c>
    </row>
    <row r="3694" spans="1:7" ht="45">
      <c r="A3694" s="30" t="s">
        <v>7705</v>
      </c>
      <c r="B3694" s="31" t="s">
        <v>7706</v>
      </c>
      <c r="C3694" s="32" t="s">
        <v>135</v>
      </c>
      <c r="D3694" s="33">
        <v>101.19</v>
      </c>
      <c r="E3694" s="33">
        <v>21.92</v>
      </c>
      <c r="F3694" s="33">
        <v>123.11</v>
      </c>
      <c r="G3694" s="6">
        <v>15</v>
      </c>
    </row>
    <row r="3695" spans="1:7" ht="45">
      <c r="A3695" s="30" t="s">
        <v>7707</v>
      </c>
      <c r="B3695" s="31" t="s">
        <v>7708</v>
      </c>
      <c r="C3695" s="32" t="s">
        <v>135</v>
      </c>
      <c r="D3695" s="33">
        <v>94.24</v>
      </c>
      <c r="E3695" s="33">
        <v>29.23</v>
      </c>
      <c r="F3695" s="33">
        <v>123.47</v>
      </c>
      <c r="G3695" s="6">
        <v>15</v>
      </c>
    </row>
    <row r="3696" spans="1:7" ht="30">
      <c r="A3696" s="30" t="s">
        <v>7709</v>
      </c>
      <c r="B3696" s="31" t="s">
        <v>7710</v>
      </c>
      <c r="C3696" s="32" t="s">
        <v>135</v>
      </c>
      <c r="D3696" s="33">
        <v>133.44</v>
      </c>
      <c r="E3696" s="33">
        <v>10.74</v>
      </c>
      <c r="F3696" s="33">
        <v>144.18</v>
      </c>
      <c r="G3696" s="6">
        <v>15</v>
      </c>
    </row>
    <row r="3697" spans="1:7" ht="30">
      <c r="A3697" s="30" t="s">
        <v>7711</v>
      </c>
      <c r="B3697" s="31" t="s">
        <v>7712</v>
      </c>
      <c r="C3697" s="32" t="s">
        <v>135</v>
      </c>
      <c r="D3697" s="33">
        <v>119.38</v>
      </c>
      <c r="E3697" s="33">
        <v>22.72</v>
      </c>
      <c r="F3697" s="33">
        <v>142.1</v>
      </c>
      <c r="G3697" s="6">
        <v>15</v>
      </c>
    </row>
    <row r="3698" spans="1:7" ht="30">
      <c r="A3698" s="30" t="s">
        <v>7713</v>
      </c>
      <c r="B3698" s="31" t="s">
        <v>7714</v>
      </c>
      <c r="C3698" s="32" t="s">
        <v>135</v>
      </c>
      <c r="D3698" s="33">
        <v>130.76</v>
      </c>
      <c r="E3698" s="33">
        <v>22.72</v>
      </c>
      <c r="F3698" s="33">
        <v>153.47999999999999</v>
      </c>
      <c r="G3698" s="6">
        <v>15</v>
      </c>
    </row>
    <row r="3699" spans="1:7">
      <c r="A3699" s="30" t="s">
        <v>7715</v>
      </c>
      <c r="B3699" s="31" t="s">
        <v>7716</v>
      </c>
      <c r="C3699" s="32"/>
      <c r="D3699" s="33"/>
      <c r="E3699" s="33"/>
      <c r="F3699" s="33"/>
    </row>
    <row r="3700" spans="1:7">
      <c r="A3700" s="30" t="s">
        <v>7717</v>
      </c>
      <c r="B3700" s="31" t="s">
        <v>7718</v>
      </c>
      <c r="C3700" s="32" t="s">
        <v>143</v>
      </c>
      <c r="D3700" s="33">
        <v>49.32</v>
      </c>
      <c r="E3700" s="33">
        <v>13.71</v>
      </c>
      <c r="F3700" s="33">
        <v>63.03</v>
      </c>
      <c r="G3700" s="6">
        <v>15</v>
      </c>
    </row>
    <row r="3701" spans="1:7">
      <c r="A3701" s="30" t="s">
        <v>7719</v>
      </c>
      <c r="B3701" s="31" t="s">
        <v>7720</v>
      </c>
      <c r="C3701" s="32" t="s">
        <v>143</v>
      </c>
      <c r="D3701" s="33">
        <v>46.69</v>
      </c>
      <c r="E3701" s="33">
        <v>13.71</v>
      </c>
      <c r="F3701" s="33">
        <v>60.4</v>
      </c>
      <c r="G3701" s="6">
        <v>15</v>
      </c>
    </row>
    <row r="3702" spans="1:7" ht="30">
      <c r="A3702" s="30" t="s">
        <v>110</v>
      </c>
      <c r="B3702" s="31" t="s">
        <v>7721</v>
      </c>
      <c r="C3702" s="32" t="s">
        <v>482</v>
      </c>
      <c r="D3702" s="33">
        <v>553.95000000000005</v>
      </c>
      <c r="E3702" s="33">
        <v>49.36</v>
      </c>
      <c r="F3702" s="33">
        <v>603.30999999999995</v>
      </c>
      <c r="G3702" s="6">
        <v>15</v>
      </c>
    </row>
    <row r="3703" spans="1:7" ht="30">
      <c r="A3703" s="30" t="s">
        <v>7722</v>
      </c>
      <c r="B3703" s="31" t="s">
        <v>7723</v>
      </c>
      <c r="C3703" s="32" t="s">
        <v>482</v>
      </c>
      <c r="D3703" s="33">
        <v>577.12</v>
      </c>
      <c r="E3703" s="33">
        <v>49.36</v>
      </c>
      <c r="F3703" s="33">
        <v>626.48</v>
      </c>
      <c r="G3703" s="6">
        <v>15</v>
      </c>
    </row>
    <row r="3704" spans="1:7">
      <c r="A3704" s="30" t="s">
        <v>109</v>
      </c>
      <c r="B3704" s="31" t="s">
        <v>7724</v>
      </c>
      <c r="C3704" s="32" t="s">
        <v>482</v>
      </c>
      <c r="D3704" s="33">
        <v>91.01</v>
      </c>
      <c r="E3704" s="33">
        <v>355.54</v>
      </c>
      <c r="F3704" s="33">
        <v>446.55</v>
      </c>
      <c r="G3704" s="6">
        <v>15</v>
      </c>
    </row>
    <row r="3705" spans="1:7" ht="30">
      <c r="A3705" s="30" t="s">
        <v>7725</v>
      </c>
      <c r="B3705" s="31" t="s">
        <v>7726</v>
      </c>
      <c r="C3705" s="32" t="s">
        <v>482</v>
      </c>
      <c r="D3705" s="33">
        <v>783.06</v>
      </c>
      <c r="E3705" s="33">
        <v>100.7</v>
      </c>
      <c r="F3705" s="33">
        <v>883.76</v>
      </c>
      <c r="G3705" s="6">
        <v>15</v>
      </c>
    </row>
    <row r="3706" spans="1:7" ht="30">
      <c r="A3706" s="30" t="s">
        <v>7727</v>
      </c>
      <c r="B3706" s="31" t="s">
        <v>7728</v>
      </c>
      <c r="C3706" s="32" t="s">
        <v>482</v>
      </c>
      <c r="D3706" s="33">
        <v>806.23</v>
      </c>
      <c r="E3706" s="33">
        <v>100.7</v>
      </c>
      <c r="F3706" s="33">
        <v>906.93</v>
      </c>
      <c r="G3706" s="6">
        <v>15</v>
      </c>
    </row>
    <row r="3707" spans="1:7">
      <c r="A3707" s="30" t="s">
        <v>7729</v>
      </c>
      <c r="B3707" s="31" t="s">
        <v>7730</v>
      </c>
      <c r="C3707" s="32"/>
      <c r="D3707" s="33"/>
      <c r="E3707" s="33"/>
      <c r="F3707" s="33"/>
    </row>
    <row r="3708" spans="1:7">
      <c r="A3708" s="30" t="s">
        <v>7731</v>
      </c>
      <c r="B3708" s="31" t="s">
        <v>7732</v>
      </c>
      <c r="C3708" s="32" t="s">
        <v>135</v>
      </c>
      <c r="D3708" s="33">
        <v>372.42</v>
      </c>
      <c r="E3708" s="33"/>
      <c r="F3708" s="33">
        <v>372.42</v>
      </c>
      <c r="G3708" s="6">
        <v>15</v>
      </c>
    </row>
    <row r="3709" spans="1:7" ht="30">
      <c r="A3709" s="30" t="s">
        <v>7733</v>
      </c>
      <c r="B3709" s="31" t="s">
        <v>7734</v>
      </c>
      <c r="C3709" s="32" t="s">
        <v>135</v>
      </c>
      <c r="D3709" s="33">
        <v>101.13</v>
      </c>
      <c r="E3709" s="33">
        <v>12.83</v>
      </c>
      <c r="F3709" s="33">
        <v>113.96</v>
      </c>
      <c r="G3709" s="6">
        <v>15</v>
      </c>
    </row>
    <row r="3710" spans="1:7" ht="30">
      <c r="A3710" s="30" t="s">
        <v>7735</v>
      </c>
      <c r="B3710" s="31" t="s">
        <v>7736</v>
      </c>
      <c r="C3710" s="32" t="s">
        <v>135</v>
      </c>
      <c r="D3710" s="33">
        <v>90.46</v>
      </c>
      <c r="E3710" s="33">
        <v>12.83</v>
      </c>
      <c r="F3710" s="33">
        <v>103.29</v>
      </c>
      <c r="G3710" s="6">
        <v>15</v>
      </c>
    </row>
    <row r="3711" spans="1:7" ht="30">
      <c r="A3711" s="30" t="s">
        <v>7737</v>
      </c>
      <c r="B3711" s="31" t="s">
        <v>7738</v>
      </c>
      <c r="C3711" s="32" t="s">
        <v>135</v>
      </c>
      <c r="D3711" s="33">
        <v>5.08</v>
      </c>
      <c r="E3711" s="33">
        <v>11.45</v>
      </c>
      <c r="F3711" s="33">
        <v>16.53</v>
      </c>
      <c r="G3711" s="6">
        <v>15</v>
      </c>
    </row>
    <row r="3712" spans="1:7" ht="30">
      <c r="A3712" s="30" t="s">
        <v>7739</v>
      </c>
      <c r="B3712" s="31" t="s">
        <v>7740</v>
      </c>
      <c r="C3712" s="32" t="s">
        <v>135</v>
      </c>
      <c r="D3712" s="33">
        <v>1.99</v>
      </c>
      <c r="E3712" s="33">
        <v>11.45</v>
      </c>
      <c r="F3712" s="33">
        <v>13.44</v>
      </c>
      <c r="G3712" s="6">
        <v>15</v>
      </c>
    </row>
    <row r="3713" spans="1:7" ht="30">
      <c r="A3713" s="30" t="s">
        <v>7741</v>
      </c>
      <c r="B3713" s="31" t="s">
        <v>7742</v>
      </c>
      <c r="C3713" s="32" t="s">
        <v>135</v>
      </c>
      <c r="D3713" s="33">
        <v>125.26</v>
      </c>
      <c r="E3713" s="33">
        <v>32.479999999999997</v>
      </c>
      <c r="F3713" s="33">
        <v>157.74</v>
      </c>
      <c r="G3713" s="6">
        <v>15</v>
      </c>
    </row>
    <row r="3714" spans="1:7">
      <c r="A3714" s="30" t="s">
        <v>7743</v>
      </c>
      <c r="B3714" s="31" t="s">
        <v>7744</v>
      </c>
      <c r="C3714" s="32"/>
      <c r="D3714" s="33"/>
      <c r="E3714" s="33"/>
      <c r="F3714" s="33"/>
    </row>
    <row r="3715" spans="1:7" ht="45">
      <c r="A3715" s="30" t="s">
        <v>7745</v>
      </c>
      <c r="B3715" s="31" t="s">
        <v>7746</v>
      </c>
      <c r="C3715" s="32" t="s">
        <v>135</v>
      </c>
      <c r="D3715" s="33">
        <v>0.25</v>
      </c>
      <c r="E3715" s="33">
        <v>0.3</v>
      </c>
      <c r="F3715" s="33">
        <v>0.55000000000000004</v>
      </c>
      <c r="G3715" s="6">
        <v>15</v>
      </c>
    </row>
    <row r="3716" spans="1:7" ht="30">
      <c r="A3716" s="30" t="s">
        <v>7747</v>
      </c>
      <c r="B3716" s="31" t="s">
        <v>7748</v>
      </c>
      <c r="C3716" s="32" t="s">
        <v>135</v>
      </c>
      <c r="D3716" s="33">
        <v>0.98</v>
      </c>
      <c r="E3716" s="33">
        <v>0.3</v>
      </c>
      <c r="F3716" s="33">
        <v>1.28</v>
      </c>
      <c r="G3716" s="6">
        <v>15</v>
      </c>
    </row>
    <row r="3717" spans="1:7" ht="30">
      <c r="A3717" s="30" t="s">
        <v>7749</v>
      </c>
      <c r="B3717" s="31" t="s">
        <v>7750</v>
      </c>
      <c r="C3717" s="32" t="s">
        <v>143</v>
      </c>
      <c r="D3717" s="33">
        <v>3.38</v>
      </c>
      <c r="E3717" s="33">
        <v>0.19</v>
      </c>
      <c r="F3717" s="33">
        <v>3.57</v>
      </c>
      <c r="G3717" s="6">
        <v>15</v>
      </c>
    </row>
    <row r="3718" spans="1:7" ht="30">
      <c r="A3718" s="30" t="s">
        <v>7751</v>
      </c>
      <c r="B3718" s="31" t="s">
        <v>7752</v>
      </c>
      <c r="C3718" s="32" t="s">
        <v>908</v>
      </c>
      <c r="D3718" s="33">
        <v>34.71</v>
      </c>
      <c r="E3718" s="33">
        <v>0.18</v>
      </c>
      <c r="F3718" s="33">
        <v>34.89</v>
      </c>
      <c r="G3718" s="6">
        <v>15</v>
      </c>
    </row>
    <row r="3719" spans="1:7" ht="30">
      <c r="A3719" s="30" t="s">
        <v>7753</v>
      </c>
      <c r="B3719" s="31" t="s">
        <v>7754</v>
      </c>
      <c r="C3719" s="32" t="s">
        <v>908</v>
      </c>
      <c r="D3719" s="33">
        <v>27.62</v>
      </c>
      <c r="E3719" s="33">
        <v>0.18</v>
      </c>
      <c r="F3719" s="33">
        <v>27.8</v>
      </c>
      <c r="G3719" s="6">
        <v>15</v>
      </c>
    </row>
    <row r="3720" spans="1:7">
      <c r="A3720" s="30" t="s">
        <v>7755</v>
      </c>
      <c r="B3720" s="31" t="s">
        <v>7756</v>
      </c>
      <c r="C3720" s="32"/>
      <c r="D3720" s="33"/>
      <c r="E3720" s="33"/>
      <c r="F3720" s="33"/>
    </row>
    <row r="3721" spans="1:7">
      <c r="A3721" s="30" t="s">
        <v>7757</v>
      </c>
      <c r="B3721" s="31" t="s">
        <v>7758</v>
      </c>
      <c r="C3721" s="32" t="s">
        <v>143</v>
      </c>
      <c r="D3721" s="33">
        <v>72.36</v>
      </c>
      <c r="E3721" s="33">
        <v>15.67</v>
      </c>
      <c r="F3721" s="33">
        <v>88.03</v>
      </c>
      <c r="G3721" s="6">
        <v>15</v>
      </c>
    </row>
    <row r="3722" spans="1:7">
      <c r="A3722" s="30" t="s">
        <v>7759</v>
      </c>
      <c r="B3722" s="31" t="s">
        <v>7760</v>
      </c>
      <c r="C3722" s="32" t="s">
        <v>351</v>
      </c>
      <c r="D3722" s="33">
        <v>112.83</v>
      </c>
      <c r="E3722" s="33">
        <v>22.02</v>
      </c>
      <c r="F3722" s="33">
        <v>134.85</v>
      </c>
      <c r="G3722" s="6">
        <v>15</v>
      </c>
    </row>
    <row r="3723" spans="1:7">
      <c r="A3723" s="30" t="s">
        <v>7761</v>
      </c>
      <c r="B3723" s="31" t="s">
        <v>7762</v>
      </c>
      <c r="C3723" s="32" t="s">
        <v>143</v>
      </c>
      <c r="D3723" s="33">
        <v>10.59</v>
      </c>
      <c r="E3723" s="33">
        <v>13.71</v>
      </c>
      <c r="F3723" s="33">
        <v>24.3</v>
      </c>
      <c r="G3723" s="6">
        <v>15</v>
      </c>
    </row>
    <row r="3724" spans="1:7">
      <c r="A3724" s="30" t="s">
        <v>7763</v>
      </c>
      <c r="B3724" s="31" t="s">
        <v>7764</v>
      </c>
      <c r="C3724" s="32" t="s">
        <v>135</v>
      </c>
      <c r="D3724" s="33">
        <v>17.559999999999999</v>
      </c>
      <c r="E3724" s="33">
        <v>29.04</v>
      </c>
      <c r="F3724" s="33">
        <v>46.6</v>
      </c>
      <c r="G3724" s="6">
        <v>15</v>
      </c>
    </row>
    <row r="3725" spans="1:7" ht="30">
      <c r="A3725" s="30" t="s">
        <v>7765</v>
      </c>
      <c r="B3725" s="31" t="s">
        <v>7766</v>
      </c>
      <c r="C3725" s="32" t="s">
        <v>135</v>
      </c>
      <c r="D3725" s="33">
        <v>10.93</v>
      </c>
      <c r="E3725" s="33">
        <v>17.93</v>
      </c>
      <c r="F3725" s="33">
        <v>28.86</v>
      </c>
      <c r="G3725" s="6">
        <v>15</v>
      </c>
    </row>
    <row r="3726" spans="1:7" ht="30">
      <c r="A3726" s="30" t="s">
        <v>7767</v>
      </c>
      <c r="B3726" s="31" t="s">
        <v>7768</v>
      </c>
      <c r="C3726" s="32" t="s">
        <v>135</v>
      </c>
      <c r="D3726" s="33">
        <v>11.06</v>
      </c>
      <c r="E3726" s="33">
        <v>20.78</v>
      </c>
      <c r="F3726" s="33">
        <v>31.84</v>
      </c>
      <c r="G3726" s="6">
        <v>15</v>
      </c>
    </row>
    <row r="3727" spans="1:7" ht="30">
      <c r="A3727" s="30" t="s">
        <v>7769</v>
      </c>
      <c r="B3727" s="31" t="s">
        <v>7770</v>
      </c>
      <c r="C3727" s="32" t="s">
        <v>135</v>
      </c>
      <c r="D3727" s="33">
        <v>11.24</v>
      </c>
      <c r="E3727" s="33">
        <v>24.96</v>
      </c>
      <c r="F3727" s="33">
        <v>36.200000000000003</v>
      </c>
      <c r="G3727" s="6">
        <v>15</v>
      </c>
    </row>
    <row r="3728" spans="1:7" ht="45">
      <c r="A3728" s="30" t="s">
        <v>7771</v>
      </c>
      <c r="B3728" s="31" t="s">
        <v>7772</v>
      </c>
      <c r="C3728" s="32" t="s">
        <v>143</v>
      </c>
      <c r="D3728" s="33">
        <v>0.08</v>
      </c>
      <c r="E3728" s="33">
        <v>0.46</v>
      </c>
      <c r="F3728" s="33">
        <v>0.54</v>
      </c>
      <c r="G3728" s="6">
        <v>15</v>
      </c>
    </row>
    <row r="3729" spans="1:7">
      <c r="A3729" s="30" t="s">
        <v>7773</v>
      </c>
      <c r="B3729" s="31" t="s">
        <v>7774</v>
      </c>
      <c r="C3729" s="32"/>
      <c r="D3729" s="33"/>
      <c r="E3729" s="33"/>
      <c r="F3729" s="33"/>
    </row>
    <row r="3730" spans="1:7">
      <c r="A3730" s="30" t="s">
        <v>7775</v>
      </c>
      <c r="B3730" s="31" t="s">
        <v>7776</v>
      </c>
      <c r="C3730" s="32"/>
      <c r="D3730" s="33"/>
      <c r="E3730" s="33"/>
      <c r="F3730" s="33"/>
    </row>
    <row r="3731" spans="1:7">
      <c r="A3731" s="30" t="s">
        <v>7777</v>
      </c>
      <c r="B3731" s="31" t="s">
        <v>7778</v>
      </c>
      <c r="C3731" s="32" t="s">
        <v>135</v>
      </c>
      <c r="D3731" s="33"/>
      <c r="E3731" s="33">
        <v>15.9</v>
      </c>
      <c r="F3731" s="33">
        <v>15.9</v>
      </c>
      <c r="G3731" s="6">
        <v>15</v>
      </c>
    </row>
    <row r="3732" spans="1:7">
      <c r="A3732" s="30" t="s">
        <v>7779</v>
      </c>
      <c r="B3732" s="31" t="s">
        <v>7780</v>
      </c>
      <c r="C3732" s="32" t="s">
        <v>135</v>
      </c>
      <c r="D3732" s="33">
        <v>2.85</v>
      </c>
      <c r="E3732" s="33">
        <v>6.56</v>
      </c>
      <c r="F3732" s="33">
        <v>9.41</v>
      </c>
      <c r="G3732" s="6">
        <v>15</v>
      </c>
    </row>
    <row r="3733" spans="1:7" ht="30">
      <c r="A3733" s="30" t="s">
        <v>7781</v>
      </c>
      <c r="B3733" s="31" t="s">
        <v>7782</v>
      </c>
      <c r="C3733" s="32" t="s">
        <v>135</v>
      </c>
      <c r="D3733" s="33">
        <v>2.0299999999999998</v>
      </c>
      <c r="E3733" s="33">
        <v>4.54</v>
      </c>
      <c r="F3733" s="33">
        <v>6.57</v>
      </c>
      <c r="G3733" s="6">
        <v>15</v>
      </c>
    </row>
    <row r="3734" spans="1:7" ht="30">
      <c r="A3734" s="30" t="s">
        <v>7783</v>
      </c>
      <c r="B3734" s="31" t="s">
        <v>7784</v>
      </c>
      <c r="C3734" s="32" t="s">
        <v>351</v>
      </c>
      <c r="D3734" s="33"/>
      <c r="E3734" s="33">
        <v>18.170000000000002</v>
      </c>
      <c r="F3734" s="33">
        <v>18.170000000000002</v>
      </c>
      <c r="G3734" s="6">
        <v>15</v>
      </c>
    </row>
    <row r="3735" spans="1:7">
      <c r="A3735" s="30" t="s">
        <v>7785</v>
      </c>
      <c r="B3735" s="31" t="s">
        <v>7786</v>
      </c>
      <c r="C3735" s="32" t="s">
        <v>135</v>
      </c>
      <c r="D3735" s="33"/>
      <c r="E3735" s="33">
        <v>17.03</v>
      </c>
      <c r="F3735" s="33">
        <v>17.03</v>
      </c>
      <c r="G3735" s="6">
        <v>15</v>
      </c>
    </row>
    <row r="3736" spans="1:7" ht="30">
      <c r="A3736" s="30" t="s">
        <v>7787</v>
      </c>
      <c r="B3736" s="31" t="s">
        <v>7788</v>
      </c>
      <c r="C3736" s="32" t="s">
        <v>135</v>
      </c>
      <c r="D3736" s="33">
        <v>9.6199999999999992</v>
      </c>
      <c r="E3736" s="33">
        <v>6.56</v>
      </c>
      <c r="F3736" s="33">
        <v>16.18</v>
      </c>
      <c r="G3736" s="6">
        <v>15</v>
      </c>
    </row>
    <row r="3737" spans="1:7">
      <c r="A3737" s="30" t="s">
        <v>7789</v>
      </c>
      <c r="B3737" s="31" t="s">
        <v>7790</v>
      </c>
      <c r="C3737" s="32" t="s">
        <v>135</v>
      </c>
      <c r="D3737" s="33">
        <v>7.87</v>
      </c>
      <c r="E3737" s="33"/>
      <c r="F3737" s="33">
        <v>7.87</v>
      </c>
      <c r="G3737" s="6">
        <v>15</v>
      </c>
    </row>
    <row r="3738" spans="1:7">
      <c r="A3738" s="30" t="s">
        <v>7791</v>
      </c>
      <c r="B3738" s="31" t="s">
        <v>7792</v>
      </c>
      <c r="C3738" s="32"/>
      <c r="D3738" s="33"/>
      <c r="E3738" s="33"/>
      <c r="F3738" s="33"/>
    </row>
    <row r="3739" spans="1:7">
      <c r="A3739" s="30" t="s">
        <v>7793</v>
      </c>
      <c r="B3739" s="31" t="s">
        <v>7794</v>
      </c>
      <c r="C3739" s="32" t="s">
        <v>351</v>
      </c>
      <c r="D3739" s="33"/>
      <c r="E3739" s="33">
        <v>6.81</v>
      </c>
      <c r="F3739" s="33">
        <v>6.81</v>
      </c>
      <c r="G3739" s="6">
        <v>15</v>
      </c>
    </row>
    <row r="3740" spans="1:7">
      <c r="A3740" s="30" t="s">
        <v>7795</v>
      </c>
      <c r="B3740" s="31" t="s">
        <v>7796</v>
      </c>
      <c r="C3740" s="32" t="s">
        <v>351</v>
      </c>
      <c r="D3740" s="33">
        <v>26.22</v>
      </c>
      <c r="E3740" s="33">
        <v>22.71</v>
      </c>
      <c r="F3740" s="33">
        <v>48.93</v>
      </c>
      <c r="G3740" s="6">
        <v>15</v>
      </c>
    </row>
    <row r="3741" spans="1:7">
      <c r="A3741" s="30" t="s">
        <v>7797</v>
      </c>
      <c r="B3741" s="31" t="s">
        <v>7798</v>
      </c>
      <c r="C3741" s="32" t="s">
        <v>482</v>
      </c>
      <c r="D3741" s="33">
        <v>194.85</v>
      </c>
      <c r="E3741" s="33"/>
      <c r="F3741" s="33">
        <v>194.85</v>
      </c>
      <c r="G3741" s="6">
        <v>15</v>
      </c>
    </row>
    <row r="3742" spans="1:7">
      <c r="A3742" s="30" t="s">
        <v>7799</v>
      </c>
      <c r="B3742" s="31" t="s">
        <v>7800</v>
      </c>
      <c r="C3742" s="32" t="s">
        <v>351</v>
      </c>
      <c r="D3742" s="33"/>
      <c r="E3742" s="33">
        <v>25.18</v>
      </c>
      <c r="F3742" s="33">
        <v>25.18</v>
      </c>
      <c r="G3742" s="6">
        <v>15</v>
      </c>
    </row>
    <row r="3743" spans="1:7" ht="30">
      <c r="A3743" s="30" t="s">
        <v>7801</v>
      </c>
      <c r="B3743" s="31" t="s">
        <v>7802</v>
      </c>
      <c r="C3743" s="32" t="s">
        <v>143</v>
      </c>
      <c r="D3743" s="33"/>
      <c r="E3743" s="33">
        <v>12.59</v>
      </c>
      <c r="F3743" s="33">
        <v>12.59</v>
      </c>
      <c r="G3743" s="6">
        <v>15</v>
      </c>
    </row>
    <row r="3744" spans="1:7" ht="30">
      <c r="A3744" s="30" t="s">
        <v>7803</v>
      </c>
      <c r="B3744" s="31" t="s">
        <v>7804</v>
      </c>
      <c r="C3744" s="32" t="s">
        <v>143</v>
      </c>
      <c r="D3744" s="33"/>
      <c r="E3744" s="33">
        <v>13.43</v>
      </c>
      <c r="F3744" s="33">
        <v>13.43</v>
      </c>
      <c r="G3744" s="6">
        <v>15</v>
      </c>
    </row>
    <row r="3745" spans="1:7">
      <c r="A3745" s="30" t="s">
        <v>7805</v>
      </c>
      <c r="B3745" s="31" t="s">
        <v>7806</v>
      </c>
      <c r="C3745" s="32"/>
      <c r="D3745" s="33"/>
      <c r="E3745" s="33"/>
      <c r="F3745" s="33"/>
    </row>
    <row r="3746" spans="1:7">
      <c r="A3746" s="30" t="s">
        <v>7807</v>
      </c>
      <c r="B3746" s="31" t="s">
        <v>7808</v>
      </c>
      <c r="C3746" s="32" t="s">
        <v>731</v>
      </c>
      <c r="D3746" s="33">
        <v>94.83</v>
      </c>
      <c r="E3746" s="33"/>
      <c r="F3746" s="33">
        <v>94.83</v>
      </c>
      <c r="G3746" s="6">
        <v>15</v>
      </c>
    </row>
    <row r="3747" spans="1:7">
      <c r="A3747" s="30" t="s">
        <v>7809</v>
      </c>
      <c r="B3747" s="31" t="s">
        <v>7810</v>
      </c>
      <c r="C3747" s="32"/>
      <c r="D3747" s="33"/>
      <c r="E3747" s="33"/>
      <c r="F3747" s="33"/>
    </row>
    <row r="3748" spans="1:7">
      <c r="A3748" s="30" t="s">
        <v>7811</v>
      </c>
      <c r="B3748" s="31" t="s">
        <v>7812</v>
      </c>
      <c r="C3748" s="32"/>
      <c r="D3748" s="33"/>
      <c r="E3748" s="33"/>
      <c r="F3748" s="33"/>
    </row>
    <row r="3749" spans="1:7" ht="30">
      <c r="A3749" s="30" t="s">
        <v>7813</v>
      </c>
      <c r="B3749" s="31" t="s">
        <v>7814</v>
      </c>
      <c r="C3749" s="32" t="s">
        <v>659</v>
      </c>
      <c r="D3749" s="33">
        <v>195858.25</v>
      </c>
      <c r="E3749" s="33"/>
      <c r="F3749" s="33">
        <v>195858.25</v>
      </c>
      <c r="G3749" s="6">
        <v>15</v>
      </c>
    </row>
    <row r="3750" spans="1:7" ht="30">
      <c r="A3750" s="30" t="s">
        <v>7815</v>
      </c>
      <c r="B3750" s="31" t="s">
        <v>7816</v>
      </c>
      <c r="C3750" s="32" t="s">
        <v>659</v>
      </c>
      <c r="D3750" s="33">
        <v>211316.67</v>
      </c>
      <c r="E3750" s="33"/>
      <c r="F3750" s="33">
        <v>211316.67</v>
      </c>
      <c r="G3750" s="6">
        <v>15</v>
      </c>
    </row>
    <row r="3751" spans="1:7" ht="30">
      <c r="A3751" s="30" t="s">
        <v>7817</v>
      </c>
      <c r="B3751" s="31" t="s">
        <v>7818</v>
      </c>
      <c r="C3751" s="32" t="s">
        <v>659</v>
      </c>
      <c r="D3751" s="33">
        <v>229384.34</v>
      </c>
      <c r="E3751" s="33"/>
      <c r="F3751" s="33">
        <v>229384.34</v>
      </c>
      <c r="G3751" s="6">
        <v>15</v>
      </c>
    </row>
    <row r="3752" spans="1:7" ht="30">
      <c r="A3752" s="30" t="s">
        <v>7819</v>
      </c>
      <c r="B3752" s="31" t="s">
        <v>7820</v>
      </c>
      <c r="C3752" s="32" t="s">
        <v>659</v>
      </c>
      <c r="D3752" s="33">
        <v>235084.28</v>
      </c>
      <c r="E3752" s="33"/>
      <c r="F3752" s="33">
        <v>235084.28</v>
      </c>
      <c r="G3752" s="6">
        <v>15</v>
      </c>
    </row>
    <row r="3753" spans="1:7" ht="30">
      <c r="A3753" s="30" t="s">
        <v>7821</v>
      </c>
      <c r="B3753" s="31" t="s">
        <v>7822</v>
      </c>
      <c r="C3753" s="32" t="s">
        <v>659</v>
      </c>
      <c r="D3753" s="33">
        <v>221566.67</v>
      </c>
      <c r="E3753" s="33"/>
      <c r="F3753" s="33">
        <v>221566.67</v>
      </c>
      <c r="G3753" s="6">
        <v>15</v>
      </c>
    </row>
    <row r="3754" spans="1:7">
      <c r="A3754" s="30" t="s">
        <v>7823</v>
      </c>
      <c r="B3754" s="31" t="s">
        <v>7824</v>
      </c>
      <c r="C3754" s="32" t="s">
        <v>135</v>
      </c>
      <c r="D3754" s="33">
        <v>1580.78</v>
      </c>
      <c r="E3754" s="33"/>
      <c r="F3754" s="33">
        <v>1580.78</v>
      </c>
      <c r="G3754" s="6">
        <v>15</v>
      </c>
    </row>
    <row r="3755" spans="1:7">
      <c r="A3755" s="30" t="s">
        <v>7825</v>
      </c>
      <c r="B3755" s="31" t="s">
        <v>7826</v>
      </c>
      <c r="C3755" s="32"/>
      <c r="D3755" s="33"/>
      <c r="E3755" s="33"/>
      <c r="F3755" s="33"/>
    </row>
    <row r="3756" spans="1:7" ht="30">
      <c r="A3756" s="30" t="s">
        <v>7827</v>
      </c>
      <c r="B3756" s="31" t="s">
        <v>7828</v>
      </c>
      <c r="C3756" s="32" t="s">
        <v>351</v>
      </c>
      <c r="D3756" s="33">
        <v>457108.84</v>
      </c>
      <c r="E3756" s="33">
        <v>34614.949999999997</v>
      </c>
      <c r="F3756" s="33">
        <v>491723.79</v>
      </c>
      <c r="G3756" s="6">
        <v>15</v>
      </c>
    </row>
    <row r="3757" spans="1:7" ht="30">
      <c r="A3757" s="30" t="s">
        <v>7829</v>
      </c>
      <c r="B3757" s="31" t="s">
        <v>7830</v>
      </c>
      <c r="C3757" s="32" t="s">
        <v>351</v>
      </c>
      <c r="D3757" s="33">
        <v>478116.35</v>
      </c>
      <c r="E3757" s="33">
        <v>36873.32</v>
      </c>
      <c r="F3757" s="33">
        <v>514989.67</v>
      </c>
      <c r="G3757" s="6">
        <v>15</v>
      </c>
    </row>
    <row r="3758" spans="1:7" ht="30">
      <c r="A3758" s="30" t="s">
        <v>7831</v>
      </c>
      <c r="B3758" s="31" t="s">
        <v>7832</v>
      </c>
      <c r="C3758" s="32" t="s">
        <v>351</v>
      </c>
      <c r="D3758" s="33">
        <v>676530.77</v>
      </c>
      <c r="E3758" s="33">
        <v>33523.949999999997</v>
      </c>
      <c r="F3758" s="33">
        <v>710054.72</v>
      </c>
      <c r="G3758" s="6">
        <v>15</v>
      </c>
    </row>
    <row r="3759" spans="1:7" ht="30">
      <c r="A3759" s="30" t="s">
        <v>7833</v>
      </c>
      <c r="B3759" s="31" t="s">
        <v>7834</v>
      </c>
      <c r="C3759" s="32" t="s">
        <v>351</v>
      </c>
      <c r="D3759" s="33">
        <v>275763.09000000003</v>
      </c>
      <c r="E3759" s="33">
        <v>27691.96</v>
      </c>
      <c r="F3759" s="33">
        <v>303455.05</v>
      </c>
      <c r="G3759" s="6">
        <v>15</v>
      </c>
    </row>
    <row r="3760" spans="1:7" ht="30">
      <c r="A3760" s="30" t="s">
        <v>7835</v>
      </c>
      <c r="B3760" s="31" t="s">
        <v>7836</v>
      </c>
      <c r="C3760" s="32" t="s">
        <v>351</v>
      </c>
      <c r="D3760" s="33">
        <v>83618.3</v>
      </c>
      <c r="E3760" s="33">
        <v>17307.48</v>
      </c>
      <c r="F3760" s="33">
        <v>100925.78</v>
      </c>
      <c r="G3760" s="6">
        <v>15</v>
      </c>
    </row>
    <row r="3761" spans="1:7" ht="30">
      <c r="A3761" s="30" t="s">
        <v>7837</v>
      </c>
      <c r="B3761" s="31" t="s">
        <v>7838</v>
      </c>
      <c r="C3761" s="32" t="s">
        <v>351</v>
      </c>
      <c r="D3761" s="33">
        <v>23527.919999999998</v>
      </c>
      <c r="E3761" s="33">
        <v>4097.6499999999996</v>
      </c>
      <c r="F3761" s="33">
        <v>27625.57</v>
      </c>
      <c r="G3761" s="6">
        <v>15</v>
      </c>
    </row>
    <row r="3762" spans="1:7" ht="30">
      <c r="A3762" s="30" t="s">
        <v>7839</v>
      </c>
      <c r="B3762" s="31" t="s">
        <v>7840</v>
      </c>
      <c r="C3762" s="32" t="s">
        <v>351</v>
      </c>
      <c r="D3762" s="33">
        <v>19848.689999999999</v>
      </c>
      <c r="E3762" s="33">
        <v>4097.6499999999996</v>
      </c>
      <c r="F3762" s="33">
        <v>23946.34</v>
      </c>
      <c r="G3762" s="6">
        <v>15</v>
      </c>
    </row>
    <row r="3763" spans="1:7" ht="30">
      <c r="A3763" s="30" t="s">
        <v>7841</v>
      </c>
      <c r="B3763" s="31" t="s">
        <v>7842</v>
      </c>
      <c r="C3763" s="32" t="s">
        <v>351</v>
      </c>
      <c r="D3763" s="33">
        <v>64766.84</v>
      </c>
      <c r="E3763" s="33">
        <v>8951.32</v>
      </c>
      <c r="F3763" s="33">
        <v>73718.16</v>
      </c>
      <c r="G3763" s="6">
        <v>15</v>
      </c>
    </row>
    <row r="3764" spans="1:7" ht="30">
      <c r="A3764" s="30" t="s">
        <v>7843</v>
      </c>
      <c r="B3764" s="31" t="s">
        <v>7844</v>
      </c>
      <c r="C3764" s="32" t="s">
        <v>351</v>
      </c>
      <c r="D3764" s="33">
        <v>59054.03</v>
      </c>
      <c r="E3764" s="33">
        <v>10922.8</v>
      </c>
      <c r="F3764" s="33">
        <v>69976.83</v>
      </c>
      <c r="G3764" s="6">
        <v>15</v>
      </c>
    </row>
    <row r="3765" spans="1:7" ht="45">
      <c r="A3765" s="30" t="s">
        <v>7845</v>
      </c>
      <c r="B3765" s="31" t="s">
        <v>7846</v>
      </c>
      <c r="C3765" s="32" t="s">
        <v>351</v>
      </c>
      <c r="D3765" s="33">
        <v>5860.52</v>
      </c>
      <c r="E3765" s="33">
        <v>691.12</v>
      </c>
      <c r="F3765" s="33">
        <v>6551.64</v>
      </c>
      <c r="G3765" s="6">
        <v>15</v>
      </c>
    </row>
    <row r="3766" spans="1:7" ht="45">
      <c r="A3766" s="30" t="s">
        <v>7847</v>
      </c>
      <c r="B3766" s="31" t="s">
        <v>7848</v>
      </c>
      <c r="C3766" s="32" t="s">
        <v>351</v>
      </c>
      <c r="D3766" s="33">
        <v>6076.3</v>
      </c>
      <c r="E3766" s="33">
        <v>863.9</v>
      </c>
      <c r="F3766" s="33">
        <v>6940.2</v>
      </c>
      <c r="G3766" s="6">
        <v>15</v>
      </c>
    </row>
    <row r="3767" spans="1:7" ht="45">
      <c r="A3767" s="30" t="s">
        <v>7849</v>
      </c>
      <c r="B3767" s="31" t="s">
        <v>7850</v>
      </c>
      <c r="C3767" s="32" t="s">
        <v>351</v>
      </c>
      <c r="D3767" s="33">
        <v>6500.5</v>
      </c>
      <c r="E3767" s="33">
        <v>1036.68</v>
      </c>
      <c r="F3767" s="33">
        <v>7537.18</v>
      </c>
      <c r="G3767" s="6">
        <v>15</v>
      </c>
    </row>
    <row r="3768" spans="1:7" ht="45">
      <c r="A3768" s="30" t="s">
        <v>7851</v>
      </c>
      <c r="B3768" s="31" t="s">
        <v>7852</v>
      </c>
      <c r="C3768" s="32" t="s">
        <v>351</v>
      </c>
      <c r="D3768" s="33">
        <v>6655.12</v>
      </c>
      <c r="E3768" s="33">
        <v>1123.07</v>
      </c>
      <c r="F3768" s="33">
        <v>7778.19</v>
      </c>
      <c r="G3768" s="6">
        <v>15</v>
      </c>
    </row>
    <row r="3769" spans="1:7" ht="30">
      <c r="A3769" s="30" t="s">
        <v>7853</v>
      </c>
      <c r="B3769" s="31" t="s">
        <v>7854</v>
      </c>
      <c r="C3769" s="32" t="s">
        <v>351</v>
      </c>
      <c r="D3769" s="33">
        <v>5722.03</v>
      </c>
      <c r="E3769" s="33">
        <v>541.04999999999995</v>
      </c>
      <c r="F3769" s="33">
        <v>6263.08</v>
      </c>
      <c r="G3769" s="6">
        <v>15</v>
      </c>
    </row>
    <row r="3770" spans="1:7" ht="30">
      <c r="A3770" s="30" t="s">
        <v>7855</v>
      </c>
      <c r="B3770" s="31" t="s">
        <v>7856</v>
      </c>
      <c r="C3770" s="32" t="s">
        <v>351</v>
      </c>
      <c r="D3770" s="33">
        <v>5306.88</v>
      </c>
      <c r="E3770" s="33">
        <v>541.04999999999995</v>
      </c>
      <c r="F3770" s="33">
        <v>5847.93</v>
      </c>
      <c r="G3770" s="6">
        <v>15</v>
      </c>
    </row>
    <row r="3771" spans="1:7" ht="30">
      <c r="A3771" s="30" t="s">
        <v>7857</v>
      </c>
      <c r="B3771" s="31" t="s">
        <v>7858</v>
      </c>
      <c r="C3771" s="32" t="s">
        <v>351</v>
      </c>
      <c r="D3771" s="33">
        <v>5595.62</v>
      </c>
      <c r="E3771" s="33">
        <v>541.04999999999995</v>
      </c>
      <c r="F3771" s="33">
        <v>6136.67</v>
      </c>
      <c r="G3771" s="6">
        <v>15</v>
      </c>
    </row>
    <row r="3772" spans="1:7">
      <c r="A3772" s="30" t="s">
        <v>7859</v>
      </c>
      <c r="B3772" s="31" t="s">
        <v>7860</v>
      </c>
      <c r="C3772" s="32" t="s">
        <v>143</v>
      </c>
      <c r="D3772" s="33">
        <v>11.02</v>
      </c>
      <c r="E3772" s="33">
        <v>15</v>
      </c>
      <c r="F3772" s="33">
        <v>26.02</v>
      </c>
      <c r="G3772" s="6">
        <v>15</v>
      </c>
    </row>
    <row r="3773" spans="1:7">
      <c r="A3773" s="30" t="s">
        <v>7861</v>
      </c>
      <c r="B3773" s="31" t="s">
        <v>7862</v>
      </c>
      <c r="C3773" s="32" t="s">
        <v>143</v>
      </c>
      <c r="D3773" s="33">
        <v>18.739999999999998</v>
      </c>
      <c r="E3773" s="33">
        <v>15</v>
      </c>
      <c r="F3773" s="33">
        <v>33.74</v>
      </c>
      <c r="G3773" s="6">
        <v>15</v>
      </c>
    </row>
    <row r="3774" spans="1:7">
      <c r="A3774" s="30" t="s">
        <v>7863</v>
      </c>
      <c r="B3774" s="31" t="s">
        <v>7864</v>
      </c>
      <c r="C3774" s="32" t="s">
        <v>143</v>
      </c>
      <c r="D3774" s="33">
        <v>17.190000000000001</v>
      </c>
      <c r="E3774" s="33">
        <v>15</v>
      </c>
      <c r="F3774" s="33">
        <v>32.19</v>
      </c>
      <c r="G3774" s="6">
        <v>15</v>
      </c>
    </row>
    <row r="3775" spans="1:7">
      <c r="A3775" s="30" t="s">
        <v>7865</v>
      </c>
      <c r="B3775" s="31" t="s">
        <v>7866</v>
      </c>
      <c r="C3775" s="32" t="s">
        <v>135</v>
      </c>
      <c r="D3775" s="33">
        <v>99.39</v>
      </c>
      <c r="E3775" s="33">
        <v>107.99</v>
      </c>
      <c r="F3775" s="33">
        <v>207.38</v>
      </c>
      <c r="G3775" s="6">
        <v>15</v>
      </c>
    </row>
    <row r="3776" spans="1:7" ht="30">
      <c r="A3776" s="30" t="s">
        <v>7867</v>
      </c>
      <c r="B3776" s="31" t="s">
        <v>7868</v>
      </c>
      <c r="C3776" s="32" t="s">
        <v>135</v>
      </c>
      <c r="D3776" s="33">
        <v>6531.79</v>
      </c>
      <c r="E3776" s="33"/>
      <c r="F3776" s="33">
        <v>6531.79</v>
      </c>
      <c r="G3776" s="6">
        <v>15</v>
      </c>
    </row>
    <row r="3777" spans="1:7">
      <c r="A3777" s="30" t="s">
        <v>7869</v>
      </c>
      <c r="B3777" s="31" t="s">
        <v>7870</v>
      </c>
      <c r="C3777" s="32" t="s">
        <v>135</v>
      </c>
      <c r="D3777" s="33">
        <v>2042.07</v>
      </c>
      <c r="E3777" s="33">
        <v>140.09</v>
      </c>
      <c r="F3777" s="33">
        <v>2182.16</v>
      </c>
      <c r="G3777" s="6">
        <v>15</v>
      </c>
    </row>
    <row r="3778" spans="1:7">
      <c r="A3778" s="30" t="s">
        <v>7871</v>
      </c>
      <c r="B3778" s="31" t="s">
        <v>7872</v>
      </c>
      <c r="C3778" s="32" t="s">
        <v>135</v>
      </c>
      <c r="D3778" s="33">
        <v>1722.76</v>
      </c>
      <c r="E3778" s="33">
        <v>108.26</v>
      </c>
      <c r="F3778" s="33">
        <v>1831.02</v>
      </c>
      <c r="G3778" s="6">
        <v>15</v>
      </c>
    </row>
    <row r="3779" spans="1:7">
      <c r="A3779" s="30" t="s">
        <v>7873</v>
      </c>
      <c r="B3779" s="31" t="s">
        <v>7874</v>
      </c>
      <c r="C3779" s="32" t="s">
        <v>135</v>
      </c>
      <c r="D3779" s="33">
        <v>1337.19</v>
      </c>
      <c r="E3779" s="33">
        <v>95.53</v>
      </c>
      <c r="F3779" s="33">
        <v>1432.72</v>
      </c>
      <c r="G3779" s="6">
        <v>15</v>
      </c>
    </row>
    <row r="3780" spans="1:7">
      <c r="A3780" s="30" t="s">
        <v>7875</v>
      </c>
      <c r="B3780" s="31" t="s">
        <v>7876</v>
      </c>
      <c r="C3780" s="32" t="s">
        <v>351</v>
      </c>
      <c r="D3780" s="33"/>
      <c r="E3780" s="33">
        <v>406.88</v>
      </c>
      <c r="F3780" s="33">
        <v>406.88</v>
      </c>
      <c r="G3780" s="6">
        <v>15</v>
      </c>
    </row>
    <row r="3781" spans="1:7" ht="30">
      <c r="A3781" s="30" t="s">
        <v>7877</v>
      </c>
      <c r="B3781" s="31" t="s">
        <v>7878</v>
      </c>
      <c r="C3781" s="32" t="s">
        <v>351</v>
      </c>
      <c r="D3781" s="33">
        <v>9576.2199999999993</v>
      </c>
      <c r="E3781" s="33">
        <v>1727.8</v>
      </c>
      <c r="F3781" s="33">
        <v>11304.02</v>
      </c>
      <c r="G3781" s="6">
        <v>15</v>
      </c>
    </row>
    <row r="3782" spans="1:7">
      <c r="A3782" s="30" t="s">
        <v>7879</v>
      </c>
      <c r="B3782" s="31" t="s">
        <v>7880</v>
      </c>
      <c r="C3782" s="32" t="s">
        <v>351</v>
      </c>
      <c r="D3782" s="33">
        <v>185.94</v>
      </c>
      <c r="E3782" s="33">
        <v>50.95</v>
      </c>
      <c r="F3782" s="33">
        <v>236.89</v>
      </c>
      <c r="G3782" s="6">
        <v>15</v>
      </c>
    </row>
    <row r="3783" spans="1:7" ht="30">
      <c r="A3783" s="30" t="s">
        <v>7881</v>
      </c>
      <c r="B3783" s="31" t="s">
        <v>7882</v>
      </c>
      <c r="C3783" s="32" t="s">
        <v>351</v>
      </c>
      <c r="D3783" s="33">
        <v>1230.17</v>
      </c>
      <c r="E3783" s="33">
        <v>146.46</v>
      </c>
      <c r="F3783" s="33">
        <v>1376.63</v>
      </c>
      <c r="G3783" s="6">
        <v>15</v>
      </c>
    </row>
    <row r="3784" spans="1:7" ht="30">
      <c r="A3784" s="30" t="s">
        <v>7883</v>
      </c>
      <c r="B3784" s="31" t="s">
        <v>7884</v>
      </c>
      <c r="C3784" s="32" t="s">
        <v>135</v>
      </c>
      <c r="D3784" s="33">
        <v>4417.2299999999996</v>
      </c>
      <c r="E3784" s="33">
        <v>222.89</v>
      </c>
      <c r="F3784" s="33">
        <v>4640.12</v>
      </c>
      <c r="G3784" s="6">
        <v>15</v>
      </c>
    </row>
    <row r="3785" spans="1:7">
      <c r="A3785" s="30" t="s">
        <v>7885</v>
      </c>
      <c r="B3785" s="31" t="s">
        <v>7886</v>
      </c>
      <c r="C3785" s="32" t="s">
        <v>143</v>
      </c>
      <c r="D3785" s="33">
        <v>4600.32</v>
      </c>
      <c r="E3785" s="33">
        <v>55.83</v>
      </c>
      <c r="F3785" s="33">
        <v>4656.1499999999996</v>
      </c>
      <c r="G3785" s="6">
        <v>15</v>
      </c>
    </row>
    <row r="3786" spans="1:7">
      <c r="A3786" s="30" t="s">
        <v>7887</v>
      </c>
      <c r="B3786" s="31" t="s">
        <v>7888</v>
      </c>
      <c r="C3786" s="32" t="s">
        <v>351</v>
      </c>
      <c r="D3786" s="33">
        <v>105.66</v>
      </c>
      <c r="E3786" s="33">
        <v>50.95</v>
      </c>
      <c r="F3786" s="33">
        <v>156.61000000000001</v>
      </c>
      <c r="G3786" s="6">
        <v>15</v>
      </c>
    </row>
    <row r="3787" spans="1:7">
      <c r="A3787" s="30" t="s">
        <v>7889</v>
      </c>
      <c r="B3787" s="31" t="s">
        <v>7890</v>
      </c>
      <c r="C3787" s="32" t="s">
        <v>351</v>
      </c>
      <c r="D3787" s="33">
        <v>132.65</v>
      </c>
      <c r="E3787" s="33">
        <v>50.95</v>
      </c>
      <c r="F3787" s="33">
        <v>183.6</v>
      </c>
      <c r="G3787" s="6">
        <v>15</v>
      </c>
    </row>
    <row r="3788" spans="1:7">
      <c r="A3788" s="30" t="s">
        <v>7891</v>
      </c>
      <c r="B3788" s="31" t="s">
        <v>7892</v>
      </c>
      <c r="C3788" s="32" t="s">
        <v>351</v>
      </c>
      <c r="D3788" s="33">
        <v>374.31</v>
      </c>
      <c r="E3788" s="33">
        <v>50.95</v>
      </c>
      <c r="F3788" s="33">
        <v>425.26</v>
      </c>
      <c r="G3788" s="6">
        <v>15</v>
      </c>
    </row>
    <row r="3789" spans="1:7">
      <c r="A3789" s="30" t="s">
        <v>7893</v>
      </c>
      <c r="B3789" s="31" t="s">
        <v>7894</v>
      </c>
      <c r="C3789" s="32" t="s">
        <v>351</v>
      </c>
      <c r="D3789" s="33">
        <v>293.14999999999998</v>
      </c>
      <c r="E3789" s="33">
        <v>50.95</v>
      </c>
      <c r="F3789" s="33">
        <v>344.1</v>
      </c>
      <c r="G3789" s="6">
        <v>15</v>
      </c>
    </row>
    <row r="3790" spans="1:7" ht="30">
      <c r="A3790" s="30" t="s">
        <v>7895</v>
      </c>
      <c r="B3790" s="31" t="s">
        <v>7896</v>
      </c>
      <c r="C3790" s="32" t="s">
        <v>135</v>
      </c>
      <c r="D3790" s="33">
        <v>3464.8</v>
      </c>
      <c r="E3790" s="33">
        <v>312.02999999999997</v>
      </c>
      <c r="F3790" s="33">
        <v>3776.83</v>
      </c>
      <c r="G3790" s="6">
        <v>15</v>
      </c>
    </row>
    <row r="3791" spans="1:7" ht="30">
      <c r="A3791" s="30" t="s">
        <v>7897</v>
      </c>
      <c r="B3791" s="31" t="s">
        <v>7898</v>
      </c>
      <c r="C3791" s="32" t="s">
        <v>135</v>
      </c>
      <c r="D3791" s="33">
        <v>2276.36</v>
      </c>
      <c r="E3791" s="33">
        <v>127.36</v>
      </c>
      <c r="F3791" s="33">
        <v>2403.7199999999998</v>
      </c>
      <c r="G3791" s="6">
        <v>15</v>
      </c>
    </row>
    <row r="3792" spans="1:7" ht="30">
      <c r="A3792" s="30" t="s">
        <v>7899</v>
      </c>
      <c r="B3792" s="31" t="s">
        <v>7900</v>
      </c>
      <c r="C3792" s="32" t="s">
        <v>135</v>
      </c>
      <c r="D3792" s="33">
        <v>1805.53</v>
      </c>
      <c r="E3792" s="33">
        <v>63.68</v>
      </c>
      <c r="F3792" s="33">
        <v>1869.21</v>
      </c>
      <c r="G3792" s="6">
        <v>15</v>
      </c>
    </row>
    <row r="3793" spans="1:7">
      <c r="A3793" s="30" t="s">
        <v>7901</v>
      </c>
      <c r="B3793" s="31" t="s">
        <v>7902</v>
      </c>
      <c r="C3793" s="32" t="s">
        <v>135</v>
      </c>
      <c r="D3793" s="33">
        <v>1714.58</v>
      </c>
      <c r="E3793" s="33">
        <v>140.09</v>
      </c>
      <c r="F3793" s="33">
        <v>1854.67</v>
      </c>
      <c r="G3793" s="6">
        <v>15</v>
      </c>
    </row>
    <row r="3794" spans="1:7">
      <c r="A3794" s="30" t="s">
        <v>7903</v>
      </c>
      <c r="B3794" s="31" t="s">
        <v>7904</v>
      </c>
      <c r="C3794" s="32" t="s">
        <v>135</v>
      </c>
      <c r="D3794" s="33">
        <v>2221.52</v>
      </c>
      <c r="E3794" s="33">
        <v>184.67</v>
      </c>
      <c r="F3794" s="33">
        <v>2406.19</v>
      </c>
      <c r="G3794" s="6">
        <v>15</v>
      </c>
    </row>
    <row r="3795" spans="1:7">
      <c r="A3795" s="30" t="s">
        <v>7905</v>
      </c>
      <c r="B3795" s="31" t="s">
        <v>7906</v>
      </c>
      <c r="C3795" s="32" t="s">
        <v>135</v>
      </c>
      <c r="D3795" s="33">
        <v>3874.45</v>
      </c>
      <c r="E3795" s="33">
        <v>305.67</v>
      </c>
      <c r="F3795" s="33">
        <v>4180.12</v>
      </c>
      <c r="G3795" s="6">
        <v>15</v>
      </c>
    </row>
    <row r="3796" spans="1:7" ht="30">
      <c r="A3796" s="30" t="s">
        <v>7907</v>
      </c>
      <c r="B3796" s="31" t="s">
        <v>7908</v>
      </c>
      <c r="C3796" s="32" t="s">
        <v>135</v>
      </c>
      <c r="D3796" s="33">
        <v>2601.4</v>
      </c>
      <c r="E3796" s="33">
        <v>229.25</v>
      </c>
      <c r="F3796" s="33">
        <v>2830.65</v>
      </c>
      <c r="G3796" s="6">
        <v>15</v>
      </c>
    </row>
    <row r="3797" spans="1:7" ht="30">
      <c r="A3797" s="30" t="s">
        <v>7909</v>
      </c>
      <c r="B3797" s="31" t="s">
        <v>7910</v>
      </c>
      <c r="C3797" s="32" t="s">
        <v>135</v>
      </c>
      <c r="D3797" s="33">
        <v>1898.87</v>
      </c>
      <c r="E3797" s="33">
        <v>159.21</v>
      </c>
      <c r="F3797" s="33">
        <v>2058.08</v>
      </c>
      <c r="G3797" s="6">
        <v>15</v>
      </c>
    </row>
    <row r="3798" spans="1:7" ht="30">
      <c r="A3798" s="30" t="s">
        <v>7911</v>
      </c>
      <c r="B3798" s="31" t="s">
        <v>7912</v>
      </c>
      <c r="C3798" s="32" t="s">
        <v>135</v>
      </c>
      <c r="D3798" s="33">
        <v>1516.66</v>
      </c>
      <c r="E3798" s="33">
        <v>127.36</v>
      </c>
      <c r="F3798" s="33">
        <v>1644.02</v>
      </c>
      <c r="G3798" s="6">
        <v>15</v>
      </c>
    </row>
    <row r="3799" spans="1:7" ht="30">
      <c r="A3799" s="30" t="s">
        <v>7913</v>
      </c>
      <c r="B3799" s="31" t="s">
        <v>7914</v>
      </c>
      <c r="C3799" s="32" t="s">
        <v>135</v>
      </c>
      <c r="D3799" s="33">
        <v>1352.34</v>
      </c>
      <c r="E3799" s="33">
        <v>108.26</v>
      </c>
      <c r="F3799" s="33">
        <v>1460.6</v>
      </c>
      <c r="G3799" s="6">
        <v>15</v>
      </c>
    </row>
    <row r="3800" spans="1:7" ht="30">
      <c r="A3800" s="30" t="s">
        <v>7915</v>
      </c>
      <c r="B3800" s="31" t="s">
        <v>7916</v>
      </c>
      <c r="C3800" s="32" t="s">
        <v>135</v>
      </c>
      <c r="D3800" s="33">
        <v>1211.81</v>
      </c>
      <c r="E3800" s="33">
        <v>95.53</v>
      </c>
      <c r="F3800" s="33">
        <v>1307.3399999999999</v>
      </c>
      <c r="G3800" s="6">
        <v>15</v>
      </c>
    </row>
    <row r="3801" spans="1:7">
      <c r="A3801" s="30" t="s">
        <v>7917</v>
      </c>
      <c r="B3801" s="31" t="s">
        <v>7918</v>
      </c>
      <c r="C3801" s="32" t="s">
        <v>135</v>
      </c>
      <c r="D3801" s="33">
        <v>1434.03</v>
      </c>
      <c r="E3801" s="33">
        <v>127.36</v>
      </c>
      <c r="F3801" s="33">
        <v>1561.39</v>
      </c>
      <c r="G3801" s="6">
        <v>15</v>
      </c>
    </row>
    <row r="3802" spans="1:7">
      <c r="A3802" s="30" t="s">
        <v>7919</v>
      </c>
      <c r="B3802" s="31" t="s">
        <v>7920</v>
      </c>
      <c r="C3802" s="32" t="s">
        <v>135</v>
      </c>
      <c r="D3802" s="33">
        <v>1325.18</v>
      </c>
      <c r="E3802" s="33">
        <v>76.41</v>
      </c>
      <c r="F3802" s="33">
        <v>1401.59</v>
      </c>
      <c r="G3802" s="6">
        <v>15</v>
      </c>
    </row>
    <row r="3803" spans="1:7">
      <c r="A3803" s="30" t="s">
        <v>7921</v>
      </c>
      <c r="B3803" s="31" t="s">
        <v>7922</v>
      </c>
      <c r="C3803" s="32" t="s">
        <v>351</v>
      </c>
      <c r="D3803" s="33">
        <v>205.85</v>
      </c>
      <c r="E3803" s="33">
        <v>57.31</v>
      </c>
      <c r="F3803" s="33">
        <v>263.16000000000003</v>
      </c>
      <c r="G3803" s="6">
        <v>15</v>
      </c>
    </row>
    <row r="3804" spans="1:7">
      <c r="A3804" s="30" t="s">
        <v>7923</v>
      </c>
      <c r="B3804" s="31" t="s">
        <v>7924</v>
      </c>
      <c r="C3804" s="32" t="s">
        <v>351</v>
      </c>
      <c r="D3804" s="33">
        <v>318.83999999999997</v>
      </c>
      <c r="E3804" s="33">
        <v>76.41</v>
      </c>
      <c r="F3804" s="33">
        <v>395.25</v>
      </c>
      <c r="G3804" s="6">
        <v>15</v>
      </c>
    </row>
    <row r="3805" spans="1:7">
      <c r="A3805" s="30" t="s">
        <v>7925</v>
      </c>
      <c r="B3805" s="31" t="s">
        <v>7926</v>
      </c>
      <c r="C3805" s="32"/>
      <c r="D3805" s="33"/>
      <c r="E3805" s="33"/>
      <c r="F3805" s="33"/>
    </row>
    <row r="3806" spans="1:7" ht="30">
      <c r="A3806" s="30" t="s">
        <v>7927</v>
      </c>
      <c r="B3806" s="31" t="s">
        <v>7928</v>
      </c>
      <c r="C3806" s="32" t="s">
        <v>351</v>
      </c>
      <c r="D3806" s="33">
        <v>4947.3</v>
      </c>
      <c r="E3806" s="33">
        <v>382.08</v>
      </c>
      <c r="F3806" s="33">
        <v>5329.38</v>
      </c>
      <c r="G3806" s="6">
        <v>15</v>
      </c>
    </row>
    <row r="3807" spans="1:7" ht="30">
      <c r="A3807" s="30" t="s">
        <v>7929</v>
      </c>
      <c r="B3807" s="31" t="s">
        <v>7930</v>
      </c>
      <c r="C3807" s="32" t="s">
        <v>351</v>
      </c>
      <c r="D3807" s="33">
        <v>19348.45</v>
      </c>
      <c r="E3807" s="33">
        <v>382.08</v>
      </c>
      <c r="F3807" s="33">
        <v>19730.53</v>
      </c>
      <c r="G3807" s="6">
        <v>15</v>
      </c>
    </row>
    <row r="3808" spans="1:7" ht="30">
      <c r="A3808" s="30" t="s">
        <v>7931</v>
      </c>
      <c r="B3808" s="31" t="s">
        <v>7932</v>
      </c>
      <c r="C3808" s="32" t="s">
        <v>351</v>
      </c>
      <c r="D3808" s="33">
        <v>9817.7199999999993</v>
      </c>
      <c r="E3808" s="33">
        <v>334.98</v>
      </c>
      <c r="F3808" s="33">
        <v>10152.700000000001</v>
      </c>
      <c r="G3808" s="6">
        <v>15</v>
      </c>
    </row>
    <row r="3809" spans="1:7" ht="30">
      <c r="A3809" s="30" t="s">
        <v>7933</v>
      </c>
      <c r="B3809" s="31" t="s">
        <v>7934</v>
      </c>
      <c r="C3809" s="32" t="s">
        <v>351</v>
      </c>
      <c r="D3809" s="33">
        <v>7215.25</v>
      </c>
      <c r="E3809" s="33">
        <v>334.98</v>
      </c>
      <c r="F3809" s="33">
        <v>7550.23</v>
      </c>
      <c r="G3809" s="6">
        <v>15</v>
      </c>
    </row>
    <row r="3810" spans="1:7" ht="30">
      <c r="A3810" s="30" t="s">
        <v>7935</v>
      </c>
      <c r="B3810" s="31" t="s">
        <v>7936</v>
      </c>
      <c r="C3810" s="32" t="s">
        <v>351</v>
      </c>
      <c r="D3810" s="33">
        <v>3710.64</v>
      </c>
      <c r="E3810" s="33">
        <v>334.98</v>
      </c>
      <c r="F3810" s="33">
        <v>4045.62</v>
      </c>
      <c r="G3810" s="6">
        <v>15</v>
      </c>
    </row>
    <row r="3811" spans="1:7" ht="30">
      <c r="A3811" s="30" t="s">
        <v>7937</v>
      </c>
      <c r="B3811" s="31" t="s">
        <v>7938</v>
      </c>
      <c r="C3811" s="32" t="s">
        <v>351</v>
      </c>
      <c r="D3811" s="33">
        <v>3955.57</v>
      </c>
      <c r="E3811" s="33">
        <v>334.98</v>
      </c>
      <c r="F3811" s="33">
        <v>4290.55</v>
      </c>
      <c r="G3811" s="6">
        <v>15</v>
      </c>
    </row>
    <row r="3812" spans="1:7" ht="30">
      <c r="A3812" s="30" t="s">
        <v>7939</v>
      </c>
      <c r="B3812" s="31" t="s">
        <v>7940</v>
      </c>
      <c r="C3812" s="32" t="s">
        <v>351</v>
      </c>
      <c r="D3812" s="33">
        <v>14644.08</v>
      </c>
      <c r="E3812" s="33">
        <v>785.4</v>
      </c>
      <c r="F3812" s="33">
        <v>15429.48</v>
      </c>
      <c r="G3812" s="6">
        <v>15</v>
      </c>
    </row>
    <row r="3813" spans="1:7">
      <c r="A3813" s="30" t="s">
        <v>7941</v>
      </c>
      <c r="B3813" s="31" t="s">
        <v>7942</v>
      </c>
      <c r="C3813" s="32"/>
      <c r="D3813" s="33"/>
      <c r="E3813" s="33"/>
      <c r="F3813" s="33"/>
    </row>
    <row r="3814" spans="1:7" ht="30">
      <c r="A3814" s="30" t="s">
        <v>7943</v>
      </c>
      <c r="B3814" s="31" t="s">
        <v>7944</v>
      </c>
      <c r="C3814" s="32" t="s">
        <v>351</v>
      </c>
      <c r="D3814" s="33">
        <v>156.76</v>
      </c>
      <c r="E3814" s="33">
        <v>2.8</v>
      </c>
      <c r="F3814" s="33">
        <v>159.56</v>
      </c>
      <c r="G3814" s="6">
        <v>15</v>
      </c>
    </row>
    <row r="3815" spans="1:7">
      <c r="A3815" s="30" t="s">
        <v>7945</v>
      </c>
      <c r="B3815" s="31" t="s">
        <v>7946</v>
      </c>
      <c r="C3815" s="32" t="s">
        <v>351</v>
      </c>
      <c r="D3815" s="33">
        <v>10.17</v>
      </c>
      <c r="E3815" s="33">
        <v>16.75</v>
      </c>
      <c r="F3815" s="33">
        <v>26.92</v>
      </c>
      <c r="G3815" s="6">
        <v>15</v>
      </c>
    </row>
    <row r="3816" spans="1:7" ht="30">
      <c r="A3816" s="30" t="s">
        <v>7947</v>
      </c>
      <c r="B3816" s="31" t="s">
        <v>7948</v>
      </c>
      <c r="C3816" s="32" t="s">
        <v>351</v>
      </c>
      <c r="D3816" s="33">
        <v>212.78</v>
      </c>
      <c r="E3816" s="33">
        <v>2.8</v>
      </c>
      <c r="F3816" s="33">
        <v>215.58</v>
      </c>
      <c r="G3816" s="6">
        <v>15</v>
      </c>
    </row>
    <row r="3817" spans="1:7" ht="30">
      <c r="A3817" s="30" t="s">
        <v>7949</v>
      </c>
      <c r="B3817" s="31" t="s">
        <v>7950</v>
      </c>
      <c r="C3817" s="32" t="s">
        <v>351</v>
      </c>
      <c r="D3817" s="33">
        <v>2299.33</v>
      </c>
      <c r="E3817" s="33">
        <v>16.96</v>
      </c>
      <c r="F3817" s="33">
        <v>2316.29</v>
      </c>
      <c r="G3817" s="6">
        <v>15</v>
      </c>
    </row>
    <row r="3818" spans="1:7" ht="30">
      <c r="A3818" s="30" t="s">
        <v>7951</v>
      </c>
      <c r="B3818" s="31" t="s">
        <v>7952</v>
      </c>
      <c r="C3818" s="32" t="s">
        <v>351</v>
      </c>
      <c r="D3818" s="33">
        <v>2462.92</v>
      </c>
      <c r="E3818" s="33">
        <v>25.43</v>
      </c>
      <c r="F3818" s="33">
        <v>2488.35</v>
      </c>
      <c r="G3818" s="6">
        <v>15</v>
      </c>
    </row>
    <row r="3819" spans="1:7">
      <c r="A3819" s="30" t="s">
        <v>7953</v>
      </c>
      <c r="B3819" s="31" t="s">
        <v>7954</v>
      </c>
      <c r="C3819" s="32" t="s">
        <v>351</v>
      </c>
      <c r="D3819" s="33">
        <v>1064.68</v>
      </c>
      <c r="E3819" s="33">
        <v>19.75</v>
      </c>
      <c r="F3819" s="33">
        <v>1084.43</v>
      </c>
      <c r="G3819" s="6">
        <v>15</v>
      </c>
    </row>
    <row r="3820" spans="1:7" ht="30">
      <c r="A3820" s="30" t="s">
        <v>7955</v>
      </c>
      <c r="B3820" s="31" t="s">
        <v>7956</v>
      </c>
      <c r="C3820" s="32" t="s">
        <v>351</v>
      </c>
      <c r="D3820" s="33">
        <v>3006.19</v>
      </c>
      <c r="E3820" s="33">
        <v>25.43</v>
      </c>
      <c r="F3820" s="33">
        <v>3031.62</v>
      </c>
      <c r="G3820" s="6">
        <v>15</v>
      </c>
    </row>
    <row r="3821" spans="1:7">
      <c r="A3821" s="30" t="s">
        <v>7957</v>
      </c>
      <c r="B3821" s="31" t="s">
        <v>7958</v>
      </c>
      <c r="C3821" s="32" t="s">
        <v>351</v>
      </c>
      <c r="D3821" s="33">
        <v>357.24</v>
      </c>
      <c r="E3821" s="33">
        <v>25.43</v>
      </c>
      <c r="F3821" s="33">
        <v>382.67</v>
      </c>
      <c r="G3821" s="6">
        <v>15</v>
      </c>
    </row>
    <row r="3822" spans="1:7" ht="30">
      <c r="A3822" s="30" t="s">
        <v>7959</v>
      </c>
      <c r="B3822" s="31" t="s">
        <v>7960</v>
      </c>
      <c r="C3822" s="32" t="s">
        <v>351</v>
      </c>
      <c r="D3822" s="33">
        <v>2497.2399999999998</v>
      </c>
      <c r="E3822" s="33">
        <v>25.43</v>
      </c>
      <c r="F3822" s="33">
        <v>2522.67</v>
      </c>
      <c r="G3822" s="6">
        <v>15</v>
      </c>
    </row>
    <row r="3823" spans="1:7" ht="30">
      <c r="A3823" s="30" t="s">
        <v>7961</v>
      </c>
      <c r="B3823" s="31" t="s">
        <v>7962</v>
      </c>
      <c r="C3823" s="32" t="s">
        <v>351</v>
      </c>
      <c r="D3823" s="33">
        <v>1142.57</v>
      </c>
      <c r="E3823" s="33">
        <v>16.96</v>
      </c>
      <c r="F3823" s="33">
        <v>1159.53</v>
      </c>
      <c r="G3823" s="6">
        <v>15</v>
      </c>
    </row>
    <row r="3824" spans="1:7">
      <c r="A3824" s="30" t="s">
        <v>7963</v>
      </c>
      <c r="B3824" s="31" t="s">
        <v>7964</v>
      </c>
      <c r="C3824" s="32" t="s">
        <v>351</v>
      </c>
      <c r="D3824" s="33">
        <v>2541.96</v>
      </c>
      <c r="E3824" s="33">
        <v>19.75</v>
      </c>
      <c r="F3824" s="33">
        <v>2561.71</v>
      </c>
      <c r="G3824" s="6">
        <v>15</v>
      </c>
    </row>
    <row r="3825" spans="1:7">
      <c r="A3825" s="30" t="s">
        <v>7965</v>
      </c>
      <c r="B3825" s="31" t="s">
        <v>7966</v>
      </c>
      <c r="C3825" s="32" t="s">
        <v>351</v>
      </c>
      <c r="D3825" s="33">
        <v>119.17</v>
      </c>
      <c r="E3825" s="33">
        <v>8.3800000000000008</v>
      </c>
      <c r="F3825" s="33">
        <v>127.55</v>
      </c>
      <c r="G3825" s="6">
        <v>15</v>
      </c>
    </row>
    <row r="3826" spans="1:7">
      <c r="A3826" s="30" t="s">
        <v>7967</v>
      </c>
      <c r="B3826" s="31" t="s">
        <v>7968</v>
      </c>
      <c r="C3826" s="32" t="s">
        <v>351</v>
      </c>
      <c r="D3826" s="33">
        <v>259.22000000000003</v>
      </c>
      <c r="E3826" s="33">
        <v>84.1</v>
      </c>
      <c r="F3826" s="33">
        <v>343.32</v>
      </c>
      <c r="G3826" s="6">
        <v>15</v>
      </c>
    </row>
    <row r="3827" spans="1:7">
      <c r="A3827" s="30" t="s">
        <v>7969</v>
      </c>
      <c r="B3827" s="31" t="s">
        <v>7970</v>
      </c>
      <c r="C3827" s="32" t="s">
        <v>351</v>
      </c>
      <c r="D3827" s="33">
        <v>1722.31</v>
      </c>
      <c r="E3827" s="33">
        <v>57.57</v>
      </c>
      <c r="F3827" s="33">
        <v>1779.88</v>
      </c>
      <c r="G3827" s="6">
        <v>15</v>
      </c>
    </row>
    <row r="3828" spans="1:7">
      <c r="A3828" s="30" t="s">
        <v>7971</v>
      </c>
      <c r="B3828" s="31" t="s">
        <v>7972</v>
      </c>
      <c r="C3828" s="32" t="s">
        <v>351</v>
      </c>
      <c r="D3828" s="33">
        <v>358.18</v>
      </c>
      <c r="E3828" s="33">
        <v>41.87</v>
      </c>
      <c r="F3828" s="33">
        <v>400.05</v>
      </c>
      <c r="G3828" s="6">
        <v>15</v>
      </c>
    </row>
    <row r="3829" spans="1:7">
      <c r="A3829" s="30" t="s">
        <v>7973</v>
      </c>
      <c r="B3829" s="31" t="s">
        <v>7974</v>
      </c>
      <c r="C3829" s="32" t="s">
        <v>351</v>
      </c>
      <c r="D3829" s="33">
        <v>279.77</v>
      </c>
      <c r="E3829" s="33">
        <v>84.1</v>
      </c>
      <c r="F3829" s="33">
        <v>363.87</v>
      </c>
      <c r="G3829" s="6">
        <v>15</v>
      </c>
    </row>
    <row r="3830" spans="1:7" ht="30">
      <c r="A3830" s="30" t="s">
        <v>7975</v>
      </c>
      <c r="B3830" s="31" t="s">
        <v>7976</v>
      </c>
      <c r="C3830" s="32" t="s">
        <v>351</v>
      </c>
      <c r="D3830" s="33">
        <v>66.77</v>
      </c>
      <c r="E3830" s="33">
        <v>91.96</v>
      </c>
      <c r="F3830" s="33">
        <v>158.72999999999999</v>
      </c>
      <c r="G3830" s="6">
        <v>15</v>
      </c>
    </row>
    <row r="3831" spans="1:7">
      <c r="A3831" s="30" t="s">
        <v>7977</v>
      </c>
      <c r="B3831" s="31" t="s">
        <v>7978</v>
      </c>
      <c r="C3831" s="32" t="s">
        <v>351</v>
      </c>
      <c r="D3831" s="33">
        <v>1265.79</v>
      </c>
      <c r="E3831" s="33">
        <v>84.1</v>
      </c>
      <c r="F3831" s="33">
        <v>1349.89</v>
      </c>
      <c r="G3831" s="6">
        <v>15</v>
      </c>
    </row>
    <row r="3832" spans="1:7" ht="30">
      <c r="A3832" s="30" t="s">
        <v>7979</v>
      </c>
      <c r="B3832" s="31" t="s">
        <v>7980</v>
      </c>
      <c r="C3832" s="32" t="s">
        <v>351</v>
      </c>
      <c r="D3832" s="33">
        <v>1040.76</v>
      </c>
      <c r="E3832" s="33">
        <v>84.1</v>
      </c>
      <c r="F3832" s="33">
        <v>1124.8599999999999</v>
      </c>
      <c r="G3832" s="6">
        <v>15</v>
      </c>
    </row>
    <row r="3833" spans="1:7" ht="30">
      <c r="A3833" s="30" t="s">
        <v>7981</v>
      </c>
      <c r="B3833" s="31" t="s">
        <v>7982</v>
      </c>
      <c r="C3833" s="32" t="s">
        <v>351</v>
      </c>
      <c r="D3833" s="33">
        <v>1940.73</v>
      </c>
      <c r="E3833" s="33">
        <v>84.1</v>
      </c>
      <c r="F3833" s="33">
        <v>2024.83</v>
      </c>
      <c r="G3833" s="6">
        <v>15</v>
      </c>
    </row>
    <row r="3834" spans="1:7">
      <c r="A3834" s="30" t="s">
        <v>7983</v>
      </c>
      <c r="B3834" s="31" t="s">
        <v>7984</v>
      </c>
      <c r="C3834" s="32" t="s">
        <v>351</v>
      </c>
      <c r="D3834" s="33">
        <v>5365.43</v>
      </c>
      <c r="E3834" s="33">
        <v>381.98</v>
      </c>
      <c r="F3834" s="33">
        <v>5747.41</v>
      </c>
      <c r="G3834" s="6">
        <v>15</v>
      </c>
    </row>
    <row r="3835" spans="1:7">
      <c r="A3835" s="30" t="s">
        <v>7985</v>
      </c>
      <c r="B3835" s="31" t="s">
        <v>7986</v>
      </c>
      <c r="C3835" s="32" t="s">
        <v>351</v>
      </c>
      <c r="D3835" s="33">
        <v>3480.83</v>
      </c>
      <c r="E3835" s="33">
        <v>224.11</v>
      </c>
      <c r="F3835" s="33">
        <v>3704.94</v>
      </c>
      <c r="G3835" s="6">
        <v>15</v>
      </c>
    </row>
    <row r="3836" spans="1:7">
      <c r="A3836" s="30" t="s">
        <v>7987</v>
      </c>
      <c r="B3836" s="31" t="s">
        <v>7988</v>
      </c>
      <c r="C3836" s="32" t="s">
        <v>351</v>
      </c>
      <c r="D3836" s="33">
        <v>3745.56</v>
      </c>
      <c r="E3836" s="33">
        <v>224.11</v>
      </c>
      <c r="F3836" s="33">
        <v>3969.67</v>
      </c>
      <c r="G3836" s="6">
        <v>15</v>
      </c>
    </row>
    <row r="3837" spans="1:7">
      <c r="A3837" s="30" t="s">
        <v>7989</v>
      </c>
      <c r="B3837" s="31" t="s">
        <v>7990</v>
      </c>
      <c r="C3837" s="32" t="s">
        <v>351</v>
      </c>
      <c r="D3837" s="33">
        <v>817.61</v>
      </c>
      <c r="E3837" s="33">
        <v>257.08</v>
      </c>
      <c r="F3837" s="33">
        <v>1074.69</v>
      </c>
      <c r="G3837" s="6">
        <v>15</v>
      </c>
    </row>
    <row r="3838" spans="1:7">
      <c r="A3838" s="30" t="s">
        <v>7991</v>
      </c>
      <c r="B3838" s="31" t="s">
        <v>7992</v>
      </c>
      <c r="C3838" s="32"/>
      <c r="D3838" s="33"/>
      <c r="E3838" s="33"/>
      <c r="F3838" s="33"/>
    </row>
    <row r="3839" spans="1:7">
      <c r="A3839" s="30" t="s">
        <v>7993</v>
      </c>
      <c r="B3839" s="31" t="s">
        <v>7994</v>
      </c>
      <c r="C3839" s="32" t="s">
        <v>659</v>
      </c>
      <c r="D3839" s="33">
        <v>1038.8399999999999</v>
      </c>
      <c r="E3839" s="33">
        <v>14.67</v>
      </c>
      <c r="F3839" s="33">
        <v>1053.51</v>
      </c>
      <c r="G3839" s="6">
        <v>15</v>
      </c>
    </row>
    <row r="3840" spans="1:7">
      <c r="A3840" s="30" t="s">
        <v>7995</v>
      </c>
      <c r="B3840" s="31" t="s">
        <v>7996</v>
      </c>
      <c r="C3840" s="32" t="s">
        <v>659</v>
      </c>
      <c r="D3840" s="33">
        <v>1274.02</v>
      </c>
      <c r="E3840" s="33">
        <v>14.67</v>
      </c>
      <c r="F3840" s="33">
        <v>1288.69</v>
      </c>
      <c r="G3840" s="6">
        <v>15</v>
      </c>
    </row>
    <row r="3841" spans="1:7" ht="30">
      <c r="A3841" s="30" t="s">
        <v>7997</v>
      </c>
      <c r="B3841" s="31" t="s">
        <v>7998</v>
      </c>
      <c r="C3841" s="32" t="s">
        <v>659</v>
      </c>
      <c r="D3841" s="33">
        <v>1388.54</v>
      </c>
      <c r="E3841" s="33">
        <v>592.98</v>
      </c>
      <c r="F3841" s="33">
        <v>1981.52</v>
      </c>
      <c r="G3841" s="6">
        <v>15</v>
      </c>
    </row>
    <row r="3842" spans="1:7" ht="30">
      <c r="A3842" s="30" t="s">
        <v>7999</v>
      </c>
      <c r="B3842" s="31" t="s">
        <v>8000</v>
      </c>
      <c r="C3842" s="32" t="s">
        <v>659</v>
      </c>
      <c r="D3842" s="33">
        <v>1632.94</v>
      </c>
      <c r="E3842" s="33">
        <v>632.25</v>
      </c>
      <c r="F3842" s="33">
        <v>2265.19</v>
      </c>
      <c r="G3842" s="6">
        <v>15</v>
      </c>
    </row>
    <row r="3843" spans="1:7" ht="30">
      <c r="A3843" s="30" t="s">
        <v>8001</v>
      </c>
      <c r="B3843" s="31" t="s">
        <v>8002</v>
      </c>
      <c r="C3843" s="32" t="s">
        <v>659</v>
      </c>
      <c r="D3843" s="33">
        <v>1907.38</v>
      </c>
      <c r="E3843" s="33">
        <v>710.79</v>
      </c>
      <c r="F3843" s="33">
        <v>2618.17</v>
      </c>
      <c r="G3843" s="6">
        <v>15</v>
      </c>
    </row>
    <row r="3844" spans="1:7" ht="30">
      <c r="A3844" s="30" t="s">
        <v>8003</v>
      </c>
      <c r="B3844" s="31" t="s">
        <v>8004</v>
      </c>
      <c r="C3844" s="32" t="s">
        <v>659</v>
      </c>
      <c r="D3844" s="33">
        <v>2800.89</v>
      </c>
      <c r="E3844" s="33">
        <v>750.06</v>
      </c>
      <c r="F3844" s="33">
        <v>3550.95</v>
      </c>
      <c r="G3844" s="6">
        <v>15</v>
      </c>
    </row>
    <row r="3845" spans="1:7">
      <c r="A3845" s="30" t="s">
        <v>8005</v>
      </c>
      <c r="B3845" s="31" t="s">
        <v>8006</v>
      </c>
      <c r="C3845" s="32" t="s">
        <v>908</v>
      </c>
      <c r="D3845" s="33">
        <v>20.5</v>
      </c>
      <c r="E3845" s="33">
        <v>32.32</v>
      </c>
      <c r="F3845" s="33">
        <v>52.82</v>
      </c>
      <c r="G3845" s="6">
        <v>15</v>
      </c>
    </row>
    <row r="3846" spans="1:7">
      <c r="A3846" s="30" t="s">
        <v>8007</v>
      </c>
      <c r="B3846" s="31" t="s">
        <v>8008</v>
      </c>
      <c r="C3846" s="32" t="s">
        <v>351</v>
      </c>
      <c r="D3846" s="33">
        <v>179.72</v>
      </c>
      <c r="E3846" s="33">
        <v>18.03</v>
      </c>
      <c r="F3846" s="33">
        <v>197.75</v>
      </c>
      <c r="G3846" s="6">
        <v>15</v>
      </c>
    </row>
    <row r="3847" spans="1:7" ht="30">
      <c r="A3847" s="30" t="s">
        <v>8009</v>
      </c>
      <c r="B3847" s="31" t="s">
        <v>8010</v>
      </c>
      <c r="C3847" s="32"/>
      <c r="D3847" s="33"/>
      <c r="E3847" s="33"/>
      <c r="F3847" s="33"/>
    </row>
    <row r="3848" spans="1:7">
      <c r="A3848" s="30" t="s">
        <v>8011</v>
      </c>
      <c r="B3848" s="31" t="s">
        <v>8012</v>
      </c>
      <c r="C3848" s="32"/>
      <c r="D3848" s="33"/>
      <c r="E3848" s="33"/>
      <c r="F3848" s="33"/>
    </row>
    <row r="3849" spans="1:7" ht="30">
      <c r="A3849" s="30" t="s">
        <v>8013</v>
      </c>
      <c r="B3849" s="31" t="s">
        <v>8014</v>
      </c>
      <c r="C3849" s="32" t="s">
        <v>351</v>
      </c>
      <c r="D3849" s="33">
        <v>6663.36</v>
      </c>
      <c r="E3849" s="33">
        <v>27.92</v>
      </c>
      <c r="F3849" s="33">
        <v>6691.28</v>
      </c>
      <c r="G3849" s="6">
        <v>15</v>
      </c>
    </row>
    <row r="3850" spans="1:7">
      <c r="A3850" s="30" t="s">
        <v>8015</v>
      </c>
      <c r="B3850" s="31" t="s">
        <v>8016</v>
      </c>
      <c r="C3850" s="32" t="s">
        <v>143</v>
      </c>
      <c r="D3850" s="33">
        <v>2793.82</v>
      </c>
      <c r="E3850" s="33"/>
      <c r="F3850" s="33">
        <v>2793.82</v>
      </c>
      <c r="G3850" s="6">
        <v>15</v>
      </c>
    </row>
    <row r="3851" spans="1:7" ht="30">
      <c r="A3851" s="30" t="s">
        <v>8017</v>
      </c>
      <c r="B3851" s="31" t="s">
        <v>8018</v>
      </c>
      <c r="C3851" s="32" t="s">
        <v>143</v>
      </c>
      <c r="D3851" s="33">
        <v>3155.6</v>
      </c>
      <c r="E3851" s="33"/>
      <c r="F3851" s="33">
        <v>3155.6</v>
      </c>
      <c r="G3851" s="6">
        <v>15</v>
      </c>
    </row>
    <row r="3852" spans="1:7">
      <c r="A3852" s="30" t="s">
        <v>8019</v>
      </c>
      <c r="B3852" s="31" t="s">
        <v>8020</v>
      </c>
      <c r="C3852" s="32"/>
      <c r="D3852" s="33"/>
      <c r="E3852" s="33"/>
      <c r="F3852" s="33"/>
    </row>
    <row r="3853" spans="1:7" ht="30">
      <c r="A3853" s="30" t="s">
        <v>8021</v>
      </c>
      <c r="B3853" s="31" t="s">
        <v>8022</v>
      </c>
      <c r="C3853" s="32" t="s">
        <v>135</v>
      </c>
      <c r="D3853" s="33">
        <v>10615.42</v>
      </c>
      <c r="E3853" s="33"/>
      <c r="F3853" s="33">
        <v>10615.42</v>
      </c>
      <c r="G3853" s="6">
        <v>15</v>
      </c>
    </row>
    <row r="3854" spans="1:7" ht="30">
      <c r="A3854" s="30" t="s">
        <v>8023</v>
      </c>
      <c r="B3854" s="31" t="s">
        <v>8024</v>
      </c>
      <c r="C3854" s="32" t="s">
        <v>135</v>
      </c>
      <c r="D3854" s="33">
        <v>8859.23</v>
      </c>
      <c r="E3854" s="33"/>
      <c r="F3854" s="33">
        <v>8859.23</v>
      </c>
      <c r="G3854" s="6">
        <v>15</v>
      </c>
    </row>
    <row r="3855" spans="1:7" ht="30">
      <c r="A3855" s="30" t="s">
        <v>8025</v>
      </c>
      <c r="B3855" s="31" t="s">
        <v>8026</v>
      </c>
      <c r="C3855" s="32" t="s">
        <v>135</v>
      </c>
      <c r="D3855" s="33">
        <v>4549.53</v>
      </c>
      <c r="E3855" s="33"/>
      <c r="F3855" s="33">
        <v>4549.53</v>
      </c>
      <c r="G3855" s="6">
        <v>15</v>
      </c>
    </row>
    <row r="3856" spans="1:7">
      <c r="A3856" s="30" t="s">
        <v>8027</v>
      </c>
      <c r="B3856" s="31" t="s">
        <v>8028</v>
      </c>
      <c r="C3856" s="32"/>
      <c r="D3856" s="33"/>
      <c r="E3856" s="33"/>
      <c r="F3856" s="33"/>
    </row>
    <row r="3857" spans="1:7">
      <c r="A3857" s="30" t="s">
        <v>8029</v>
      </c>
      <c r="B3857" s="31" t="s">
        <v>8030</v>
      </c>
      <c r="C3857" s="32"/>
      <c r="D3857" s="33"/>
      <c r="E3857" s="33"/>
      <c r="F3857" s="33"/>
    </row>
    <row r="3858" spans="1:7">
      <c r="A3858" s="30" t="s">
        <v>8031</v>
      </c>
      <c r="B3858" s="31" t="s">
        <v>8032</v>
      </c>
      <c r="C3858" s="32" t="s">
        <v>135</v>
      </c>
      <c r="D3858" s="33">
        <v>2143.16</v>
      </c>
      <c r="E3858" s="33"/>
      <c r="F3858" s="33">
        <v>2143.16</v>
      </c>
      <c r="G3858" s="6">
        <v>15</v>
      </c>
    </row>
    <row r="3859" spans="1:7">
      <c r="A3859" s="30" t="s">
        <v>8033</v>
      </c>
      <c r="B3859" s="31" t="s">
        <v>8034</v>
      </c>
      <c r="C3859" s="32"/>
      <c r="D3859" s="33"/>
      <c r="E3859" s="33"/>
      <c r="F3859" s="33"/>
    </row>
    <row r="3860" spans="1:7">
      <c r="A3860" s="30" t="s">
        <v>8035</v>
      </c>
      <c r="B3860" s="31" t="s">
        <v>8036</v>
      </c>
      <c r="C3860" s="32" t="s">
        <v>135</v>
      </c>
      <c r="D3860" s="33">
        <v>2583.02</v>
      </c>
      <c r="E3860" s="33"/>
      <c r="F3860" s="33">
        <v>2583.02</v>
      </c>
      <c r="G3860" s="6">
        <v>15</v>
      </c>
    </row>
    <row r="3861" spans="1:7" ht="30">
      <c r="A3861" s="30" t="s">
        <v>8037</v>
      </c>
      <c r="B3861" s="31" t="s">
        <v>8038</v>
      </c>
      <c r="C3861" s="32"/>
      <c r="D3861" s="33"/>
      <c r="E3861" s="33"/>
      <c r="F3861" s="33"/>
    </row>
    <row r="3862" spans="1:7">
      <c r="A3862" s="30" t="s">
        <v>8039</v>
      </c>
      <c r="B3862" s="31" t="s">
        <v>8040</v>
      </c>
      <c r="C3862" s="32"/>
      <c r="D3862" s="33"/>
      <c r="E3862" s="33"/>
      <c r="F3862" s="33"/>
    </row>
    <row r="3863" spans="1:7" ht="30">
      <c r="A3863" s="30" t="s">
        <v>8041</v>
      </c>
      <c r="B3863" s="31" t="s">
        <v>8042</v>
      </c>
      <c r="C3863" s="32" t="s">
        <v>351</v>
      </c>
      <c r="D3863" s="33">
        <v>873.27</v>
      </c>
      <c r="E3863" s="33">
        <v>16.75</v>
      </c>
      <c r="F3863" s="33">
        <v>890.02</v>
      </c>
      <c r="G3863" s="6">
        <v>15</v>
      </c>
    </row>
    <row r="3864" spans="1:7">
      <c r="A3864" s="30" t="s">
        <v>8043</v>
      </c>
      <c r="B3864" s="31" t="s">
        <v>8044</v>
      </c>
      <c r="C3864" s="32" t="s">
        <v>351</v>
      </c>
      <c r="D3864" s="33">
        <v>14550.59</v>
      </c>
      <c r="E3864" s="33"/>
      <c r="F3864" s="33">
        <v>14550.59</v>
      </c>
      <c r="G3864" s="6">
        <v>15</v>
      </c>
    </row>
    <row r="3865" spans="1:7">
      <c r="A3865" s="30" t="s">
        <v>8045</v>
      </c>
      <c r="B3865" s="31" t="s">
        <v>8046</v>
      </c>
      <c r="C3865" s="32" t="s">
        <v>659</v>
      </c>
      <c r="D3865" s="33">
        <v>196.74</v>
      </c>
      <c r="E3865" s="33">
        <v>55.83</v>
      </c>
      <c r="F3865" s="33">
        <v>252.57</v>
      </c>
      <c r="G3865" s="6">
        <v>15</v>
      </c>
    </row>
    <row r="3866" spans="1:7" ht="30">
      <c r="A3866" s="30" t="s">
        <v>8047</v>
      </c>
      <c r="B3866" s="31" t="s">
        <v>8048</v>
      </c>
      <c r="C3866" s="32" t="s">
        <v>659</v>
      </c>
      <c r="D3866" s="33">
        <v>1948.45</v>
      </c>
      <c r="E3866" s="33"/>
      <c r="F3866" s="33">
        <v>1948.45</v>
      </c>
      <c r="G3866" s="6">
        <v>15</v>
      </c>
    </row>
    <row r="3867" spans="1:7" ht="30">
      <c r="A3867" s="30" t="s">
        <v>8049</v>
      </c>
      <c r="B3867" s="31" t="s">
        <v>8050</v>
      </c>
      <c r="C3867" s="32" t="s">
        <v>659</v>
      </c>
      <c r="D3867" s="33">
        <v>5915.65</v>
      </c>
      <c r="E3867" s="33"/>
      <c r="F3867" s="33">
        <v>5915.65</v>
      </c>
      <c r="G3867" s="6">
        <v>15</v>
      </c>
    </row>
    <row r="3868" spans="1:7">
      <c r="A3868" s="30" t="s">
        <v>8051</v>
      </c>
      <c r="B3868" s="31" t="s">
        <v>8052</v>
      </c>
      <c r="C3868" s="32" t="s">
        <v>659</v>
      </c>
      <c r="D3868" s="33">
        <v>1631.74</v>
      </c>
      <c r="E3868" s="33">
        <v>139.58000000000001</v>
      </c>
      <c r="F3868" s="33">
        <v>1771.32</v>
      </c>
      <c r="G3868" s="6">
        <v>15</v>
      </c>
    </row>
    <row r="3869" spans="1:7">
      <c r="A3869" s="30" t="s">
        <v>8053</v>
      </c>
      <c r="B3869" s="31" t="s">
        <v>8054</v>
      </c>
      <c r="C3869" s="32" t="s">
        <v>351</v>
      </c>
      <c r="D3869" s="33">
        <v>2699.83</v>
      </c>
      <c r="E3869" s="33">
        <v>16.75</v>
      </c>
      <c r="F3869" s="33">
        <v>2716.58</v>
      </c>
      <c r="G3869" s="6">
        <v>15</v>
      </c>
    </row>
    <row r="3870" spans="1:7" ht="30">
      <c r="A3870" s="30" t="s">
        <v>8055</v>
      </c>
      <c r="B3870" s="31" t="s">
        <v>8056</v>
      </c>
      <c r="C3870" s="32" t="s">
        <v>659</v>
      </c>
      <c r="D3870" s="33">
        <v>3213.38</v>
      </c>
      <c r="E3870" s="33">
        <v>760.28</v>
      </c>
      <c r="F3870" s="33">
        <v>3973.66</v>
      </c>
      <c r="G3870" s="6">
        <v>15</v>
      </c>
    </row>
    <row r="3871" spans="1:7">
      <c r="A3871" s="30" t="s">
        <v>8057</v>
      </c>
      <c r="B3871" s="31" t="s">
        <v>8058</v>
      </c>
      <c r="C3871" s="32"/>
      <c r="D3871" s="33"/>
      <c r="E3871" s="33"/>
      <c r="F3871" s="33"/>
    </row>
    <row r="3872" spans="1:7" ht="45">
      <c r="A3872" s="30" t="s">
        <v>8059</v>
      </c>
      <c r="B3872" s="31" t="s">
        <v>8060</v>
      </c>
      <c r="C3872" s="32" t="s">
        <v>351</v>
      </c>
      <c r="D3872" s="33">
        <v>4125.04</v>
      </c>
      <c r="E3872" s="33">
        <v>1234.24</v>
      </c>
      <c r="F3872" s="33">
        <v>5359.28</v>
      </c>
      <c r="G3872" s="6">
        <v>15</v>
      </c>
    </row>
    <row r="3873" spans="1:7">
      <c r="A3873" s="30" t="s">
        <v>8061</v>
      </c>
      <c r="B3873" s="31" t="s">
        <v>8062</v>
      </c>
      <c r="C3873" s="32" t="s">
        <v>351</v>
      </c>
      <c r="D3873" s="33">
        <v>914.15</v>
      </c>
      <c r="E3873" s="33">
        <v>385.7</v>
      </c>
      <c r="F3873" s="33">
        <v>1299.8499999999999</v>
      </c>
      <c r="G3873" s="6">
        <v>15</v>
      </c>
    </row>
    <row r="3874" spans="1:7">
      <c r="A3874" s="30" t="s">
        <v>8063</v>
      </c>
      <c r="B3874" s="31" t="s">
        <v>8064</v>
      </c>
      <c r="C3874" s="32" t="s">
        <v>351</v>
      </c>
      <c r="D3874" s="33">
        <v>1325.89</v>
      </c>
      <c r="E3874" s="33">
        <v>385.7</v>
      </c>
      <c r="F3874" s="33">
        <v>1711.59</v>
      </c>
      <c r="G3874" s="6">
        <v>15</v>
      </c>
    </row>
    <row r="3875" spans="1:7">
      <c r="A3875" s="30" t="s">
        <v>8065</v>
      </c>
      <c r="B3875" s="31" t="s">
        <v>8066</v>
      </c>
      <c r="C3875" s="32" t="s">
        <v>351</v>
      </c>
      <c r="D3875" s="33">
        <v>1308.3900000000001</v>
      </c>
      <c r="E3875" s="33">
        <v>385.7</v>
      </c>
      <c r="F3875" s="33">
        <v>1694.09</v>
      </c>
      <c r="G3875" s="6">
        <v>15</v>
      </c>
    </row>
    <row r="3876" spans="1:7">
      <c r="A3876" s="30" t="s">
        <v>8067</v>
      </c>
      <c r="B3876" s="31" t="s">
        <v>8068</v>
      </c>
      <c r="C3876" s="32" t="s">
        <v>351</v>
      </c>
      <c r="D3876" s="33">
        <v>2788.67</v>
      </c>
      <c r="E3876" s="33">
        <v>771.4</v>
      </c>
      <c r="F3876" s="33">
        <v>3560.07</v>
      </c>
      <c r="G3876" s="6">
        <v>15</v>
      </c>
    </row>
    <row r="3877" spans="1:7">
      <c r="A3877" s="30" t="s">
        <v>8069</v>
      </c>
      <c r="B3877" s="31" t="s">
        <v>8070</v>
      </c>
      <c r="C3877" s="32" t="s">
        <v>351</v>
      </c>
      <c r="D3877" s="33">
        <v>688.14</v>
      </c>
      <c r="E3877" s="33">
        <v>12.3</v>
      </c>
      <c r="F3877" s="33">
        <v>700.44</v>
      </c>
      <c r="G3877" s="6">
        <v>15</v>
      </c>
    </row>
    <row r="3878" spans="1:7" ht="30">
      <c r="A3878" s="30" t="s">
        <v>8071</v>
      </c>
      <c r="B3878" s="31" t="s">
        <v>8072</v>
      </c>
      <c r="C3878" s="32" t="s">
        <v>351</v>
      </c>
      <c r="D3878" s="33">
        <v>1053.95</v>
      </c>
      <c r="E3878" s="33">
        <v>223.32</v>
      </c>
      <c r="F3878" s="33">
        <v>1277.27</v>
      </c>
      <c r="G3878" s="6">
        <v>15</v>
      </c>
    </row>
    <row r="3879" spans="1:7">
      <c r="A3879" s="30" t="s">
        <v>8073</v>
      </c>
      <c r="B3879" s="31" t="s">
        <v>8074</v>
      </c>
      <c r="C3879" s="32" t="s">
        <v>351</v>
      </c>
      <c r="D3879" s="33">
        <v>221.95</v>
      </c>
      <c r="E3879" s="33">
        <v>55.83</v>
      </c>
      <c r="F3879" s="33">
        <v>277.77999999999997</v>
      </c>
      <c r="G3879" s="6">
        <v>15</v>
      </c>
    </row>
    <row r="3880" spans="1:7">
      <c r="A3880" s="30" t="s">
        <v>8075</v>
      </c>
      <c r="B3880" s="31" t="s">
        <v>8076</v>
      </c>
      <c r="C3880" s="32" t="s">
        <v>351</v>
      </c>
      <c r="D3880" s="33">
        <v>519.80999999999995</v>
      </c>
      <c r="E3880" s="33">
        <v>16.75</v>
      </c>
      <c r="F3880" s="33">
        <v>536.55999999999995</v>
      </c>
      <c r="G3880" s="6">
        <v>15</v>
      </c>
    </row>
    <row r="3881" spans="1:7" ht="30">
      <c r="A3881" s="30" t="s">
        <v>8077</v>
      </c>
      <c r="B3881" s="31" t="s">
        <v>8078</v>
      </c>
      <c r="C3881" s="32" t="s">
        <v>351</v>
      </c>
      <c r="D3881" s="33">
        <v>1125.68</v>
      </c>
      <c r="E3881" s="33">
        <v>226.54</v>
      </c>
      <c r="F3881" s="33">
        <v>1352.22</v>
      </c>
      <c r="G3881" s="6">
        <v>15</v>
      </c>
    </row>
    <row r="3882" spans="1:7" ht="30">
      <c r="A3882" s="30" t="s">
        <v>8079</v>
      </c>
      <c r="B3882" s="31" t="s">
        <v>8080</v>
      </c>
      <c r="C3882" s="32" t="s">
        <v>351</v>
      </c>
      <c r="D3882" s="33">
        <v>4253.26</v>
      </c>
      <c r="E3882" s="33">
        <v>226.54</v>
      </c>
      <c r="F3882" s="33">
        <v>4479.8</v>
      </c>
      <c r="G3882" s="6">
        <v>15</v>
      </c>
    </row>
    <row r="3883" spans="1:7" ht="30">
      <c r="A3883" s="30" t="s">
        <v>8081</v>
      </c>
      <c r="B3883" s="31" t="s">
        <v>8082</v>
      </c>
      <c r="C3883" s="32" t="s">
        <v>351</v>
      </c>
      <c r="D3883" s="33">
        <v>12165.91</v>
      </c>
      <c r="E3883" s="33">
        <v>226.54</v>
      </c>
      <c r="F3883" s="33">
        <v>12392.45</v>
      </c>
      <c r="G3883" s="6">
        <v>15</v>
      </c>
    </row>
    <row r="3884" spans="1:7">
      <c r="A3884" s="30" t="s">
        <v>8083</v>
      </c>
      <c r="B3884" s="31" t="s">
        <v>8084</v>
      </c>
      <c r="C3884" s="32" t="s">
        <v>351</v>
      </c>
      <c r="D3884" s="33">
        <v>1183.21</v>
      </c>
      <c r="E3884" s="33">
        <v>4.0999999999999996</v>
      </c>
      <c r="F3884" s="33">
        <v>1187.31</v>
      </c>
      <c r="G3884" s="6">
        <v>15</v>
      </c>
    </row>
    <row r="3885" spans="1:7" ht="30">
      <c r="A3885" s="30" t="s">
        <v>8085</v>
      </c>
      <c r="B3885" s="31" t="s">
        <v>8086</v>
      </c>
      <c r="C3885" s="32" t="s">
        <v>659</v>
      </c>
      <c r="D3885" s="33">
        <v>12454.14</v>
      </c>
      <c r="E3885" s="33">
        <v>292.94</v>
      </c>
      <c r="F3885" s="33">
        <v>12747.08</v>
      </c>
      <c r="G3885" s="6">
        <v>15</v>
      </c>
    </row>
    <row r="3886" spans="1:7" ht="30">
      <c r="A3886" s="30" t="s">
        <v>8087</v>
      </c>
      <c r="B3886" s="31" t="s">
        <v>8088</v>
      </c>
      <c r="C3886" s="32" t="s">
        <v>659</v>
      </c>
      <c r="D3886" s="33">
        <v>18826.080000000002</v>
      </c>
      <c r="E3886" s="33">
        <v>292.94</v>
      </c>
      <c r="F3886" s="33">
        <v>19119.02</v>
      </c>
      <c r="G3886" s="6">
        <v>15</v>
      </c>
    </row>
    <row r="3887" spans="1:7" ht="45">
      <c r="A3887" s="30" t="s">
        <v>8089</v>
      </c>
      <c r="B3887" s="31" t="s">
        <v>8090</v>
      </c>
      <c r="C3887" s="32" t="s">
        <v>351</v>
      </c>
      <c r="D3887" s="33">
        <v>1768.64</v>
      </c>
      <c r="E3887" s="33">
        <v>195.29</v>
      </c>
      <c r="F3887" s="33">
        <v>1963.93</v>
      </c>
      <c r="G3887" s="6">
        <v>15</v>
      </c>
    </row>
    <row r="3888" spans="1:7" ht="45">
      <c r="A3888" s="30" t="s">
        <v>8091</v>
      </c>
      <c r="B3888" s="31" t="s">
        <v>8092</v>
      </c>
      <c r="C3888" s="32" t="s">
        <v>351</v>
      </c>
      <c r="D3888" s="33">
        <v>2199.46</v>
      </c>
      <c r="E3888" s="33">
        <v>292.94</v>
      </c>
      <c r="F3888" s="33">
        <v>2492.4</v>
      </c>
      <c r="G3888" s="6">
        <v>15</v>
      </c>
    </row>
    <row r="3889" spans="1:7" ht="45">
      <c r="A3889" s="30" t="s">
        <v>8093</v>
      </c>
      <c r="B3889" s="31" t="s">
        <v>8094</v>
      </c>
      <c r="C3889" s="32" t="s">
        <v>351</v>
      </c>
      <c r="D3889" s="33">
        <v>5563.13</v>
      </c>
      <c r="E3889" s="33">
        <v>385.7</v>
      </c>
      <c r="F3889" s="33">
        <v>5948.83</v>
      </c>
      <c r="G3889" s="6">
        <v>15</v>
      </c>
    </row>
    <row r="3890" spans="1:7">
      <c r="A3890" s="30" t="s">
        <v>8095</v>
      </c>
      <c r="B3890" s="31" t="s">
        <v>8096</v>
      </c>
      <c r="C3890" s="32"/>
      <c r="D3890" s="33"/>
      <c r="E3890" s="33"/>
      <c r="F3890" s="33"/>
    </row>
    <row r="3891" spans="1:7">
      <c r="A3891" s="30" t="s">
        <v>8097</v>
      </c>
      <c r="B3891" s="31" t="s">
        <v>8098</v>
      </c>
      <c r="C3891" s="32" t="s">
        <v>351</v>
      </c>
      <c r="D3891" s="33">
        <v>23.32</v>
      </c>
      <c r="E3891" s="33">
        <v>15.43</v>
      </c>
      <c r="F3891" s="33">
        <v>38.75</v>
      </c>
      <c r="G3891" s="6">
        <v>15</v>
      </c>
    </row>
    <row r="3892" spans="1:7">
      <c r="A3892" s="30" t="s">
        <v>8099</v>
      </c>
      <c r="B3892" s="31" t="s">
        <v>8100</v>
      </c>
      <c r="C3892" s="32" t="s">
        <v>351</v>
      </c>
      <c r="D3892" s="33">
        <v>41.54</v>
      </c>
      <c r="E3892" s="33">
        <v>15.43</v>
      </c>
      <c r="F3892" s="33">
        <v>56.97</v>
      </c>
      <c r="G3892" s="6">
        <v>15</v>
      </c>
    </row>
    <row r="3893" spans="1:7">
      <c r="A3893" s="30" t="s">
        <v>8101</v>
      </c>
      <c r="B3893" s="31" t="s">
        <v>8102</v>
      </c>
      <c r="C3893" s="32" t="s">
        <v>351</v>
      </c>
      <c r="D3893" s="33"/>
      <c r="E3893" s="33">
        <v>226.54</v>
      </c>
      <c r="F3893" s="33">
        <v>226.54</v>
      </c>
      <c r="G3893" s="6">
        <v>15</v>
      </c>
    </row>
    <row r="3894" spans="1:7">
      <c r="A3894" s="30" t="s">
        <v>8103</v>
      </c>
      <c r="B3894" s="31" t="s">
        <v>8104</v>
      </c>
      <c r="C3894" s="32" t="s">
        <v>351</v>
      </c>
      <c r="D3894" s="33"/>
      <c r="E3894" s="33">
        <v>226.54</v>
      </c>
      <c r="F3894" s="33">
        <v>226.54</v>
      </c>
      <c r="G3894" s="6">
        <v>15</v>
      </c>
    </row>
    <row r="3895" spans="1:7" ht="30">
      <c r="A3895" s="30" t="s">
        <v>8105</v>
      </c>
      <c r="B3895" s="31" t="s">
        <v>8106</v>
      </c>
      <c r="C3895" s="32" t="s">
        <v>351</v>
      </c>
      <c r="D3895" s="33">
        <v>15490.99</v>
      </c>
      <c r="E3895" s="33">
        <v>20.51</v>
      </c>
      <c r="F3895" s="33">
        <v>15511.5</v>
      </c>
      <c r="G3895" s="6">
        <v>15</v>
      </c>
    </row>
    <row r="3896" spans="1:7">
      <c r="A3896" s="30" t="s">
        <v>8107</v>
      </c>
      <c r="B3896" s="31" t="s">
        <v>8108</v>
      </c>
      <c r="C3896" s="32" t="s">
        <v>351</v>
      </c>
      <c r="D3896" s="33">
        <v>2057.4699999999998</v>
      </c>
      <c r="E3896" s="33">
        <v>20.51</v>
      </c>
      <c r="F3896" s="33">
        <v>2077.98</v>
      </c>
      <c r="G3896" s="6">
        <v>15</v>
      </c>
    </row>
    <row r="3897" spans="1:7" ht="30">
      <c r="A3897" s="30" t="s">
        <v>8109</v>
      </c>
      <c r="B3897" s="31" t="s">
        <v>8110</v>
      </c>
      <c r="C3897" s="32"/>
      <c r="D3897" s="33"/>
      <c r="E3897" s="33"/>
      <c r="F3897" s="33"/>
    </row>
    <row r="3898" spans="1:7">
      <c r="A3898" s="30" t="s">
        <v>8111</v>
      </c>
      <c r="B3898" s="31" t="s">
        <v>8112</v>
      </c>
      <c r="C3898" s="32"/>
      <c r="D3898" s="33"/>
      <c r="E3898" s="33"/>
      <c r="F3898" s="33"/>
    </row>
    <row r="3899" spans="1:7">
      <c r="A3899" s="30" t="s">
        <v>8113</v>
      </c>
      <c r="B3899" s="31" t="s">
        <v>8114</v>
      </c>
      <c r="C3899" s="32" t="s">
        <v>351</v>
      </c>
      <c r="D3899" s="33">
        <v>2631.18</v>
      </c>
      <c r="E3899" s="33">
        <v>100.7</v>
      </c>
      <c r="F3899" s="33">
        <v>2731.88</v>
      </c>
      <c r="G3899" s="6">
        <v>15</v>
      </c>
    </row>
    <row r="3900" spans="1:7">
      <c r="A3900" s="30" t="s">
        <v>8115</v>
      </c>
      <c r="B3900" s="31" t="s">
        <v>8116</v>
      </c>
      <c r="C3900" s="32" t="s">
        <v>135</v>
      </c>
      <c r="D3900" s="33">
        <v>1113.31</v>
      </c>
      <c r="E3900" s="33">
        <v>11.36</v>
      </c>
      <c r="F3900" s="33">
        <v>1124.67</v>
      </c>
      <c r="G3900" s="6">
        <v>15</v>
      </c>
    </row>
    <row r="3901" spans="1:7" ht="30">
      <c r="A3901" s="30" t="s">
        <v>8117</v>
      </c>
      <c r="B3901" s="31" t="s">
        <v>8118</v>
      </c>
      <c r="C3901" s="32" t="s">
        <v>135</v>
      </c>
      <c r="D3901" s="33">
        <v>3349.73</v>
      </c>
      <c r="E3901" s="33">
        <v>11.36</v>
      </c>
      <c r="F3901" s="33">
        <v>3361.09</v>
      </c>
      <c r="G3901" s="6">
        <v>15</v>
      </c>
    </row>
    <row r="3902" spans="1:7" ht="30">
      <c r="A3902" s="30" t="s">
        <v>8119</v>
      </c>
      <c r="B3902" s="31" t="s">
        <v>8120</v>
      </c>
      <c r="C3902" s="32" t="s">
        <v>351</v>
      </c>
      <c r="D3902" s="33">
        <v>1004.1</v>
      </c>
      <c r="E3902" s="33">
        <v>5.68</v>
      </c>
      <c r="F3902" s="33">
        <v>1009.78</v>
      </c>
      <c r="G3902" s="6">
        <v>15</v>
      </c>
    </row>
    <row r="3903" spans="1:7" ht="45">
      <c r="A3903" s="30" t="s">
        <v>8121</v>
      </c>
      <c r="B3903" s="31" t="s">
        <v>8122</v>
      </c>
      <c r="C3903" s="32" t="s">
        <v>351</v>
      </c>
      <c r="D3903" s="33">
        <v>23508.85</v>
      </c>
      <c r="E3903" s="33">
        <v>201.95</v>
      </c>
      <c r="F3903" s="33">
        <v>23710.799999999999</v>
      </c>
      <c r="G3903" s="6">
        <v>15</v>
      </c>
    </row>
    <row r="3904" spans="1:7">
      <c r="A3904" s="30" t="s">
        <v>8123</v>
      </c>
      <c r="B3904" s="31" t="s">
        <v>8124</v>
      </c>
      <c r="C3904" s="32" t="s">
        <v>135</v>
      </c>
      <c r="D3904" s="33">
        <v>5644.25</v>
      </c>
      <c r="E3904" s="33">
        <v>36.53</v>
      </c>
      <c r="F3904" s="33">
        <v>5680.78</v>
      </c>
      <c r="G3904" s="6">
        <v>15</v>
      </c>
    </row>
    <row r="3905" spans="1:7" ht="45">
      <c r="A3905" s="30" t="s">
        <v>8125</v>
      </c>
      <c r="B3905" s="31" t="s">
        <v>8126</v>
      </c>
      <c r="C3905" s="32" t="s">
        <v>351</v>
      </c>
      <c r="D3905" s="33">
        <v>111877.04</v>
      </c>
      <c r="E3905" s="33"/>
      <c r="F3905" s="33">
        <v>111877.04</v>
      </c>
      <c r="G3905" s="6">
        <v>15</v>
      </c>
    </row>
    <row r="3906" spans="1:7" ht="45">
      <c r="A3906" s="30" t="s">
        <v>8127</v>
      </c>
      <c r="B3906" s="31" t="s">
        <v>8128</v>
      </c>
      <c r="C3906" s="32" t="s">
        <v>351</v>
      </c>
      <c r="D3906" s="33">
        <v>58791.24</v>
      </c>
      <c r="E3906" s="33">
        <v>326.45999999999998</v>
      </c>
      <c r="F3906" s="33">
        <v>59117.7</v>
      </c>
      <c r="G3906" s="6">
        <v>15</v>
      </c>
    </row>
    <row r="3907" spans="1:7" ht="45">
      <c r="A3907" s="30" t="s">
        <v>8129</v>
      </c>
      <c r="B3907" s="31" t="s">
        <v>8130</v>
      </c>
      <c r="C3907" s="32" t="s">
        <v>659</v>
      </c>
      <c r="D3907" s="33">
        <v>504489.74</v>
      </c>
      <c r="E3907" s="33"/>
      <c r="F3907" s="33">
        <v>504489.74</v>
      </c>
      <c r="G3907" s="6">
        <v>15</v>
      </c>
    </row>
    <row r="3908" spans="1:7" ht="60">
      <c r="A3908" s="30" t="s">
        <v>8131</v>
      </c>
      <c r="B3908" s="31" t="s">
        <v>8132</v>
      </c>
      <c r="C3908" s="32" t="s">
        <v>659</v>
      </c>
      <c r="D3908" s="33">
        <v>6402.77</v>
      </c>
      <c r="E3908" s="33">
        <v>70395.64</v>
      </c>
      <c r="F3908" s="33">
        <v>76798.41</v>
      </c>
      <c r="G3908" s="6">
        <v>15</v>
      </c>
    </row>
    <row r="3909" spans="1:7" ht="60">
      <c r="A3909" s="30" t="s">
        <v>8133</v>
      </c>
      <c r="B3909" s="31" t="s">
        <v>8134</v>
      </c>
      <c r="C3909" s="32" t="s">
        <v>659</v>
      </c>
      <c r="D3909" s="33">
        <v>8862.26</v>
      </c>
      <c r="E3909" s="33">
        <v>84972.77</v>
      </c>
      <c r="F3909" s="33">
        <v>93835.03</v>
      </c>
      <c r="G3909" s="6">
        <v>15</v>
      </c>
    </row>
    <row r="3910" spans="1:7">
      <c r="A3910" s="30" t="s">
        <v>8135</v>
      </c>
      <c r="B3910" s="31" t="s">
        <v>8136</v>
      </c>
      <c r="C3910" s="32"/>
      <c r="D3910" s="33"/>
      <c r="E3910" s="33"/>
      <c r="F3910" s="33"/>
    </row>
    <row r="3911" spans="1:7">
      <c r="A3911" s="30" t="s">
        <v>8137</v>
      </c>
      <c r="B3911" s="31" t="s">
        <v>8138</v>
      </c>
      <c r="C3911" s="32"/>
      <c r="D3911" s="33"/>
      <c r="E3911" s="33"/>
      <c r="F3911" s="33"/>
    </row>
    <row r="3912" spans="1:7">
      <c r="A3912" s="30" t="s">
        <v>8139</v>
      </c>
      <c r="B3912" s="31" t="s">
        <v>8140</v>
      </c>
      <c r="C3912" s="32" t="s">
        <v>351</v>
      </c>
      <c r="D3912" s="33">
        <v>1385.97</v>
      </c>
      <c r="E3912" s="33">
        <v>340.98</v>
      </c>
      <c r="F3912" s="33">
        <v>1726.95</v>
      </c>
      <c r="G3912" s="6">
        <v>15</v>
      </c>
    </row>
    <row r="3913" spans="1:7">
      <c r="A3913" s="30" t="s">
        <v>8141</v>
      </c>
      <c r="B3913" s="31" t="s">
        <v>8142</v>
      </c>
      <c r="C3913" s="32" t="s">
        <v>351</v>
      </c>
      <c r="D3913" s="33">
        <v>1461.54</v>
      </c>
      <c r="E3913" s="33">
        <v>340.98</v>
      </c>
      <c r="F3913" s="33">
        <v>1802.52</v>
      </c>
      <c r="G3913" s="6">
        <v>15</v>
      </c>
    </row>
    <row r="3914" spans="1:7">
      <c r="A3914" s="30" t="s">
        <v>8143</v>
      </c>
      <c r="B3914" s="31" t="s">
        <v>8144</v>
      </c>
      <c r="C3914" s="32" t="s">
        <v>351</v>
      </c>
      <c r="D3914" s="33">
        <v>1955.18</v>
      </c>
      <c r="E3914" s="33">
        <v>340.98</v>
      </c>
      <c r="F3914" s="33">
        <v>2296.16</v>
      </c>
      <c r="G3914" s="6">
        <v>15</v>
      </c>
    </row>
    <row r="3915" spans="1:7">
      <c r="A3915" s="30" t="s">
        <v>8145</v>
      </c>
      <c r="B3915" s="31" t="s">
        <v>8146</v>
      </c>
      <c r="C3915" s="32" t="s">
        <v>351</v>
      </c>
      <c r="D3915" s="33">
        <v>2058.0300000000002</v>
      </c>
      <c r="E3915" s="33">
        <v>340.98</v>
      </c>
      <c r="F3915" s="33">
        <v>2399.0100000000002</v>
      </c>
      <c r="G3915" s="6">
        <v>15</v>
      </c>
    </row>
    <row r="3916" spans="1:7">
      <c r="A3916" s="30" t="s">
        <v>8147</v>
      </c>
      <c r="B3916" s="31" t="s">
        <v>8148</v>
      </c>
      <c r="C3916" s="32" t="s">
        <v>351</v>
      </c>
      <c r="D3916" s="33">
        <v>2328.35</v>
      </c>
      <c r="E3916" s="33">
        <v>340.98</v>
      </c>
      <c r="F3916" s="33">
        <v>2669.33</v>
      </c>
      <c r="G3916" s="6">
        <v>15</v>
      </c>
    </row>
    <row r="3917" spans="1:7">
      <c r="A3917" s="30" t="s">
        <v>8149</v>
      </c>
      <c r="B3917" s="31" t="s">
        <v>8150</v>
      </c>
      <c r="C3917" s="32" t="s">
        <v>351</v>
      </c>
      <c r="D3917" s="33">
        <v>1508.42</v>
      </c>
      <c r="E3917" s="33">
        <v>340.98</v>
      </c>
      <c r="F3917" s="33">
        <v>1849.4</v>
      </c>
      <c r="G3917" s="6">
        <v>15</v>
      </c>
    </row>
    <row r="3918" spans="1:7">
      <c r="A3918" s="30" t="s">
        <v>8151</v>
      </c>
      <c r="B3918" s="31" t="s">
        <v>8152</v>
      </c>
      <c r="C3918" s="32" t="s">
        <v>351</v>
      </c>
      <c r="D3918" s="33">
        <v>1686.82</v>
      </c>
      <c r="E3918" s="33">
        <v>340.98</v>
      </c>
      <c r="F3918" s="33">
        <v>2027.8</v>
      </c>
      <c r="G3918" s="6">
        <v>15</v>
      </c>
    </row>
    <row r="3919" spans="1:7">
      <c r="A3919" s="30" t="s">
        <v>8153</v>
      </c>
      <c r="B3919" s="31" t="s">
        <v>8154</v>
      </c>
      <c r="C3919" s="32" t="s">
        <v>351</v>
      </c>
      <c r="D3919" s="33">
        <v>2490.89</v>
      </c>
      <c r="E3919" s="33">
        <v>340.98</v>
      </c>
      <c r="F3919" s="33">
        <v>2831.87</v>
      </c>
      <c r="G3919" s="6">
        <v>15</v>
      </c>
    </row>
    <row r="3920" spans="1:7">
      <c r="A3920" s="30" t="s">
        <v>8155</v>
      </c>
      <c r="B3920" s="31" t="s">
        <v>8156</v>
      </c>
      <c r="C3920" s="32" t="s">
        <v>351</v>
      </c>
      <c r="D3920" s="33">
        <v>2566.4899999999998</v>
      </c>
      <c r="E3920" s="33">
        <v>340.98</v>
      </c>
      <c r="F3920" s="33">
        <v>2907.47</v>
      </c>
      <c r="G3920" s="6">
        <v>15</v>
      </c>
    </row>
    <row r="3921" spans="1:7">
      <c r="A3921" s="30" t="s">
        <v>8157</v>
      </c>
      <c r="B3921" s="31" t="s">
        <v>8158</v>
      </c>
      <c r="C3921" s="32" t="s">
        <v>351</v>
      </c>
      <c r="D3921" s="33">
        <v>2901.9</v>
      </c>
      <c r="E3921" s="33">
        <v>340.98</v>
      </c>
      <c r="F3921" s="33">
        <v>3242.88</v>
      </c>
      <c r="G3921" s="6">
        <v>15</v>
      </c>
    </row>
    <row r="3922" spans="1:7">
      <c r="A3922" s="30" t="s">
        <v>8159</v>
      </c>
      <c r="B3922" s="31" t="s">
        <v>8160</v>
      </c>
      <c r="C3922" s="32" t="s">
        <v>351</v>
      </c>
      <c r="D3922" s="33">
        <v>3029.68</v>
      </c>
      <c r="E3922" s="33">
        <v>340.98</v>
      </c>
      <c r="F3922" s="33">
        <v>3370.66</v>
      </c>
      <c r="G3922" s="6">
        <v>15</v>
      </c>
    </row>
    <row r="3923" spans="1:7">
      <c r="A3923" s="30" t="s">
        <v>8161</v>
      </c>
      <c r="B3923" s="31" t="s">
        <v>8162</v>
      </c>
      <c r="C3923" s="32" t="s">
        <v>351</v>
      </c>
      <c r="D3923" s="33">
        <v>3343.89</v>
      </c>
      <c r="E3923" s="33">
        <v>340.98</v>
      </c>
      <c r="F3923" s="33">
        <v>3684.87</v>
      </c>
      <c r="G3923" s="6">
        <v>15</v>
      </c>
    </row>
    <row r="3924" spans="1:7">
      <c r="A3924" s="30" t="s">
        <v>8163</v>
      </c>
      <c r="B3924" s="31" t="s">
        <v>8164</v>
      </c>
      <c r="C3924" s="32" t="s">
        <v>351</v>
      </c>
      <c r="D3924" s="33">
        <v>5247.98</v>
      </c>
      <c r="E3924" s="33">
        <v>340.98</v>
      </c>
      <c r="F3924" s="33">
        <v>5588.96</v>
      </c>
      <c r="G3924" s="6">
        <v>15</v>
      </c>
    </row>
    <row r="3925" spans="1:7">
      <c r="A3925" s="30" t="s">
        <v>8165</v>
      </c>
      <c r="B3925" s="31" t="s">
        <v>8166</v>
      </c>
      <c r="C3925" s="32"/>
      <c r="D3925" s="33"/>
      <c r="E3925" s="33"/>
      <c r="F3925" s="33"/>
    </row>
    <row r="3926" spans="1:7">
      <c r="A3926" s="30" t="s">
        <v>8167</v>
      </c>
      <c r="B3926" s="31" t="s">
        <v>8168</v>
      </c>
      <c r="C3926" s="32" t="s">
        <v>351</v>
      </c>
      <c r="D3926" s="33">
        <v>655.51</v>
      </c>
      <c r="E3926" s="33">
        <v>221.53</v>
      </c>
      <c r="F3926" s="33">
        <v>877.04</v>
      </c>
      <c r="G3926" s="6">
        <v>15</v>
      </c>
    </row>
    <row r="3927" spans="1:7">
      <c r="A3927" s="30" t="s">
        <v>8169</v>
      </c>
      <c r="B3927" s="31" t="s">
        <v>8170</v>
      </c>
      <c r="C3927" s="32" t="s">
        <v>351</v>
      </c>
      <c r="D3927" s="33">
        <v>628.97</v>
      </c>
      <c r="E3927" s="33">
        <v>238.83</v>
      </c>
      <c r="F3927" s="33">
        <v>867.8</v>
      </c>
      <c r="G3927" s="6">
        <v>15</v>
      </c>
    </row>
    <row r="3928" spans="1:7">
      <c r="A3928" s="30" t="s">
        <v>8171</v>
      </c>
      <c r="B3928" s="31" t="s">
        <v>8172</v>
      </c>
      <c r="C3928" s="32" t="s">
        <v>351</v>
      </c>
      <c r="D3928" s="33">
        <v>1334.96</v>
      </c>
      <c r="E3928" s="33">
        <v>238.83</v>
      </c>
      <c r="F3928" s="33">
        <v>1573.79</v>
      </c>
      <c r="G3928" s="6">
        <v>15</v>
      </c>
    </row>
    <row r="3929" spans="1:7">
      <c r="A3929" s="30" t="s">
        <v>8173</v>
      </c>
      <c r="B3929" s="31" t="s">
        <v>8174</v>
      </c>
      <c r="C3929" s="32" t="s">
        <v>351</v>
      </c>
      <c r="D3929" s="33">
        <v>1558.74</v>
      </c>
      <c r="E3929" s="33">
        <v>358.25</v>
      </c>
      <c r="F3929" s="33">
        <v>1916.99</v>
      </c>
      <c r="G3929" s="6">
        <v>15</v>
      </c>
    </row>
    <row r="3930" spans="1:7">
      <c r="A3930" s="30" t="s">
        <v>8175</v>
      </c>
      <c r="B3930" s="31" t="s">
        <v>8176</v>
      </c>
      <c r="C3930" s="32" t="s">
        <v>351</v>
      </c>
      <c r="D3930" s="33">
        <v>1821.49</v>
      </c>
      <c r="E3930" s="33">
        <v>477.66</v>
      </c>
      <c r="F3930" s="33">
        <v>2299.15</v>
      </c>
      <c r="G3930" s="6">
        <v>15</v>
      </c>
    </row>
    <row r="3931" spans="1:7">
      <c r="A3931" s="30" t="s">
        <v>8177</v>
      </c>
      <c r="B3931" s="31" t="s">
        <v>8178</v>
      </c>
      <c r="C3931" s="32" t="s">
        <v>351</v>
      </c>
      <c r="D3931" s="33">
        <v>2786.77</v>
      </c>
      <c r="E3931" s="33">
        <v>358.25</v>
      </c>
      <c r="F3931" s="33">
        <v>3145.02</v>
      </c>
      <c r="G3931" s="6">
        <v>15</v>
      </c>
    </row>
    <row r="3932" spans="1:7">
      <c r="A3932" s="30" t="s">
        <v>8179</v>
      </c>
      <c r="B3932" s="31" t="s">
        <v>8180</v>
      </c>
      <c r="C3932" s="32" t="s">
        <v>351</v>
      </c>
      <c r="D3932" s="33">
        <v>1515.53</v>
      </c>
      <c r="E3932" s="33">
        <v>358.25</v>
      </c>
      <c r="F3932" s="33">
        <v>1873.78</v>
      </c>
      <c r="G3932" s="6">
        <v>15</v>
      </c>
    </row>
    <row r="3933" spans="1:7">
      <c r="A3933" s="30" t="s">
        <v>8181</v>
      </c>
      <c r="B3933" s="31" t="s">
        <v>8182</v>
      </c>
      <c r="C3933" s="32" t="s">
        <v>351</v>
      </c>
      <c r="D3933" s="33">
        <v>2775.78</v>
      </c>
      <c r="E3933" s="33">
        <v>477.66</v>
      </c>
      <c r="F3933" s="33">
        <v>3253.44</v>
      </c>
      <c r="G3933" s="6">
        <v>15</v>
      </c>
    </row>
    <row r="3934" spans="1:7">
      <c r="A3934" s="30" t="s">
        <v>8183</v>
      </c>
      <c r="B3934" s="31" t="s">
        <v>8184</v>
      </c>
      <c r="C3934" s="32" t="s">
        <v>351</v>
      </c>
      <c r="D3934" s="33">
        <v>150.88</v>
      </c>
      <c r="E3934" s="33">
        <v>159.22</v>
      </c>
      <c r="F3934" s="33">
        <v>310.10000000000002</v>
      </c>
      <c r="G3934" s="6">
        <v>15</v>
      </c>
    </row>
    <row r="3935" spans="1:7">
      <c r="A3935" s="30" t="s">
        <v>8185</v>
      </c>
      <c r="B3935" s="31" t="s">
        <v>8186</v>
      </c>
      <c r="C3935" s="32" t="s">
        <v>351</v>
      </c>
      <c r="D3935" s="33">
        <v>161.46</v>
      </c>
      <c r="E3935" s="33">
        <v>159.22</v>
      </c>
      <c r="F3935" s="33">
        <v>320.68</v>
      </c>
      <c r="G3935" s="6">
        <v>15</v>
      </c>
    </row>
    <row r="3936" spans="1:7">
      <c r="A3936" s="30" t="s">
        <v>8187</v>
      </c>
      <c r="B3936" s="31" t="s">
        <v>8188</v>
      </c>
      <c r="C3936" s="32" t="s">
        <v>351</v>
      </c>
      <c r="D3936" s="33">
        <v>274.45999999999998</v>
      </c>
      <c r="E3936" s="33">
        <v>199.03</v>
      </c>
      <c r="F3936" s="33">
        <v>473.49</v>
      </c>
      <c r="G3936" s="6">
        <v>15</v>
      </c>
    </row>
    <row r="3937" spans="1:7">
      <c r="A3937" s="30" t="s">
        <v>8189</v>
      </c>
      <c r="B3937" s="31" t="s">
        <v>8190</v>
      </c>
      <c r="C3937" s="32" t="s">
        <v>351</v>
      </c>
      <c r="D3937" s="33">
        <v>548.91999999999996</v>
      </c>
      <c r="E3937" s="33">
        <v>238.83</v>
      </c>
      <c r="F3937" s="33">
        <v>787.75</v>
      </c>
      <c r="G3937" s="6">
        <v>15</v>
      </c>
    </row>
    <row r="3938" spans="1:7">
      <c r="A3938" s="30" t="s">
        <v>8191</v>
      </c>
      <c r="B3938" s="31" t="s">
        <v>8192</v>
      </c>
      <c r="C3938" s="32"/>
      <c r="D3938" s="33"/>
      <c r="E3938" s="33"/>
      <c r="F3938" s="33"/>
    </row>
    <row r="3939" spans="1:7">
      <c r="A3939" s="30" t="s">
        <v>8193</v>
      </c>
      <c r="B3939" s="31" t="s">
        <v>8194</v>
      </c>
      <c r="C3939" s="32" t="s">
        <v>351</v>
      </c>
      <c r="D3939" s="33">
        <v>252.07</v>
      </c>
      <c r="E3939" s="33">
        <v>269.14</v>
      </c>
      <c r="F3939" s="33">
        <v>521.21</v>
      </c>
      <c r="G3939" s="6">
        <v>15</v>
      </c>
    </row>
    <row r="3940" spans="1:7" ht="30">
      <c r="A3940" s="30" t="s">
        <v>8195</v>
      </c>
      <c r="B3940" s="31" t="s">
        <v>8196</v>
      </c>
      <c r="C3940" s="32" t="s">
        <v>351</v>
      </c>
      <c r="D3940" s="33">
        <v>76.94</v>
      </c>
      <c r="E3940" s="33">
        <v>19.64</v>
      </c>
      <c r="F3940" s="33">
        <v>96.58</v>
      </c>
      <c r="G3940" s="6">
        <v>15</v>
      </c>
    </row>
    <row r="3941" spans="1:7" ht="30">
      <c r="A3941" s="30" t="s">
        <v>8197</v>
      </c>
      <c r="B3941" s="31" t="s">
        <v>8198</v>
      </c>
      <c r="C3941" s="32" t="s">
        <v>351</v>
      </c>
      <c r="D3941" s="33">
        <v>844.48</v>
      </c>
      <c r="E3941" s="33">
        <v>39.270000000000003</v>
      </c>
      <c r="F3941" s="33">
        <v>883.75</v>
      </c>
      <c r="G3941" s="6">
        <v>15</v>
      </c>
    </row>
    <row r="3942" spans="1:7">
      <c r="A3942" s="30" t="s">
        <v>8199</v>
      </c>
      <c r="B3942" s="31" t="s">
        <v>8200</v>
      </c>
      <c r="C3942" s="32" t="s">
        <v>351</v>
      </c>
      <c r="D3942" s="33">
        <v>35.130000000000003</v>
      </c>
      <c r="E3942" s="33">
        <v>39.08</v>
      </c>
      <c r="F3942" s="33">
        <v>74.209999999999994</v>
      </c>
      <c r="G3942" s="6">
        <v>15</v>
      </c>
    </row>
    <row r="3943" spans="1:7" ht="30">
      <c r="A3943" s="30" t="s">
        <v>8201</v>
      </c>
      <c r="B3943" s="31" t="s">
        <v>8202</v>
      </c>
      <c r="C3943" s="32"/>
      <c r="D3943" s="33"/>
      <c r="E3943" s="33"/>
      <c r="F3943" s="33"/>
    </row>
    <row r="3944" spans="1:7">
      <c r="A3944" s="30" t="s">
        <v>8203</v>
      </c>
      <c r="B3944" s="31" t="s">
        <v>8204</v>
      </c>
      <c r="C3944" s="32"/>
      <c r="D3944" s="33"/>
      <c r="E3944" s="33"/>
      <c r="F3944" s="33"/>
    </row>
    <row r="3945" spans="1:7" ht="30">
      <c r="A3945" s="30" t="s">
        <v>8205</v>
      </c>
      <c r="B3945" s="31" t="s">
        <v>8206</v>
      </c>
      <c r="C3945" s="32" t="s">
        <v>351</v>
      </c>
      <c r="D3945" s="33">
        <v>81.16</v>
      </c>
      <c r="E3945" s="33"/>
      <c r="F3945" s="33">
        <v>81.16</v>
      </c>
      <c r="G3945" s="6">
        <v>15</v>
      </c>
    </row>
    <row r="3946" spans="1:7" ht="30">
      <c r="A3946" s="30" t="s">
        <v>8207</v>
      </c>
      <c r="B3946" s="31" t="s">
        <v>8208</v>
      </c>
      <c r="C3946" s="32" t="s">
        <v>351</v>
      </c>
      <c r="D3946" s="33">
        <v>467.8</v>
      </c>
      <c r="E3946" s="33">
        <v>162.44999999999999</v>
      </c>
      <c r="F3946" s="33">
        <v>630.25</v>
      </c>
      <c r="G3946" s="6">
        <v>15</v>
      </c>
    </row>
    <row r="3947" spans="1:7" ht="30">
      <c r="A3947" s="30" t="s">
        <v>8209</v>
      </c>
      <c r="B3947" s="31" t="s">
        <v>8210</v>
      </c>
      <c r="C3947" s="32" t="s">
        <v>351</v>
      </c>
      <c r="D3947" s="33">
        <v>1106.6600000000001</v>
      </c>
      <c r="E3947" s="33">
        <v>410.73</v>
      </c>
      <c r="F3947" s="33">
        <v>1517.39</v>
      </c>
      <c r="G3947" s="6">
        <v>15</v>
      </c>
    </row>
    <row r="3948" spans="1:7">
      <c r="A3948" s="30" t="s">
        <v>8211</v>
      </c>
      <c r="B3948" s="31" t="s">
        <v>8212</v>
      </c>
      <c r="C3948" s="32" t="s">
        <v>351</v>
      </c>
      <c r="D3948" s="33">
        <v>1842.19</v>
      </c>
      <c r="E3948" s="33">
        <v>7.85</v>
      </c>
      <c r="F3948" s="33">
        <v>1850.04</v>
      </c>
      <c r="G3948" s="6">
        <v>15</v>
      </c>
    </row>
    <row r="3949" spans="1:7" ht="45">
      <c r="A3949" s="30" t="s">
        <v>8213</v>
      </c>
      <c r="B3949" s="31" t="s">
        <v>8214</v>
      </c>
      <c r="C3949" s="32" t="s">
        <v>351</v>
      </c>
      <c r="D3949" s="33">
        <v>165.51</v>
      </c>
      <c r="E3949" s="33">
        <v>22.33</v>
      </c>
      <c r="F3949" s="33">
        <v>187.84</v>
      </c>
      <c r="G3949" s="6">
        <v>15</v>
      </c>
    </row>
    <row r="3950" spans="1:7">
      <c r="A3950" s="30" t="s">
        <v>8215</v>
      </c>
      <c r="B3950" s="31" t="s">
        <v>8216</v>
      </c>
      <c r="C3950" s="32" t="s">
        <v>351</v>
      </c>
      <c r="D3950" s="33">
        <v>37.86</v>
      </c>
      <c r="E3950" s="33">
        <v>8.3800000000000008</v>
      </c>
      <c r="F3950" s="33">
        <v>46.24</v>
      </c>
      <c r="G3950" s="6">
        <v>15</v>
      </c>
    </row>
    <row r="3951" spans="1:7">
      <c r="A3951" s="30" t="s">
        <v>8217</v>
      </c>
      <c r="B3951" s="31" t="s">
        <v>8218</v>
      </c>
      <c r="C3951" s="32" t="s">
        <v>351</v>
      </c>
      <c r="D3951" s="33">
        <v>151.12</v>
      </c>
      <c r="E3951" s="33">
        <v>8.3800000000000008</v>
      </c>
      <c r="F3951" s="33">
        <v>159.5</v>
      </c>
      <c r="G3951" s="6">
        <v>15</v>
      </c>
    </row>
    <row r="3952" spans="1:7" ht="30">
      <c r="A3952" s="30" t="s">
        <v>8219</v>
      </c>
      <c r="B3952" s="31" t="s">
        <v>8220</v>
      </c>
      <c r="C3952" s="32" t="s">
        <v>659</v>
      </c>
      <c r="D3952" s="33">
        <v>7514.54</v>
      </c>
      <c r="E3952" s="33"/>
      <c r="F3952" s="33">
        <v>7514.54</v>
      </c>
      <c r="G3952" s="6">
        <v>15</v>
      </c>
    </row>
    <row r="3953" spans="1:7" ht="30">
      <c r="A3953" s="30" t="s">
        <v>8221</v>
      </c>
      <c r="B3953" s="31" t="s">
        <v>8222</v>
      </c>
      <c r="C3953" s="32" t="s">
        <v>659</v>
      </c>
      <c r="D3953" s="33">
        <v>37091.279999999999</v>
      </c>
      <c r="E3953" s="33"/>
      <c r="F3953" s="33">
        <v>37091.279999999999</v>
      </c>
      <c r="G3953" s="6">
        <v>15</v>
      </c>
    </row>
    <row r="3954" spans="1:7" ht="30">
      <c r="A3954" s="30" t="s">
        <v>8223</v>
      </c>
      <c r="B3954" s="31" t="s">
        <v>8224</v>
      </c>
      <c r="C3954" s="32" t="s">
        <v>659</v>
      </c>
      <c r="D3954" s="33">
        <v>46135.01</v>
      </c>
      <c r="E3954" s="33"/>
      <c r="F3954" s="33">
        <v>46135.01</v>
      </c>
      <c r="G3954" s="6">
        <v>15</v>
      </c>
    </row>
    <row r="3955" spans="1:7">
      <c r="A3955" s="30" t="s">
        <v>8225</v>
      </c>
      <c r="B3955" s="31" t="s">
        <v>8226</v>
      </c>
      <c r="C3955" s="32"/>
      <c r="D3955" s="33"/>
      <c r="E3955" s="33"/>
      <c r="F3955" s="33"/>
    </row>
    <row r="3956" spans="1:7" ht="30">
      <c r="A3956" s="30" t="s">
        <v>8227</v>
      </c>
      <c r="B3956" s="31" t="s">
        <v>8228</v>
      </c>
      <c r="C3956" s="32" t="s">
        <v>351</v>
      </c>
      <c r="D3956" s="33">
        <v>10034.6</v>
      </c>
      <c r="E3956" s="33">
        <v>83.75</v>
      </c>
      <c r="F3956" s="33">
        <v>10118.35</v>
      </c>
      <c r="G3956" s="6">
        <v>15</v>
      </c>
    </row>
    <row r="3957" spans="1:7" ht="30">
      <c r="A3957" s="30" t="s">
        <v>8229</v>
      </c>
      <c r="B3957" s="31" t="s">
        <v>8230</v>
      </c>
      <c r="C3957" s="32" t="s">
        <v>351</v>
      </c>
      <c r="D3957" s="33">
        <v>16116.94</v>
      </c>
      <c r="E3957" s="33">
        <v>83.75</v>
      </c>
      <c r="F3957" s="33">
        <v>16200.69</v>
      </c>
      <c r="G3957" s="6">
        <v>15</v>
      </c>
    </row>
    <row r="3958" spans="1:7" ht="30">
      <c r="A3958" s="30" t="s">
        <v>8231</v>
      </c>
      <c r="B3958" s="31" t="s">
        <v>8232</v>
      </c>
      <c r="C3958" s="32" t="s">
        <v>351</v>
      </c>
      <c r="D3958" s="33">
        <v>44679.62</v>
      </c>
      <c r="E3958" s="33">
        <v>83.75</v>
      </c>
      <c r="F3958" s="33">
        <v>44763.37</v>
      </c>
      <c r="G3958" s="6">
        <v>15</v>
      </c>
    </row>
    <row r="3959" spans="1:7">
      <c r="A3959" s="30" t="s">
        <v>8233</v>
      </c>
      <c r="B3959" s="31" t="s">
        <v>8234</v>
      </c>
      <c r="C3959" s="32"/>
      <c r="D3959" s="33"/>
      <c r="E3959" s="33"/>
      <c r="F3959" s="33"/>
    </row>
    <row r="3960" spans="1:7" ht="30">
      <c r="A3960" s="30" t="s">
        <v>8235</v>
      </c>
      <c r="B3960" s="31" t="s">
        <v>8236</v>
      </c>
      <c r="C3960" s="32" t="s">
        <v>351</v>
      </c>
      <c r="D3960" s="33">
        <v>39678.199999999997</v>
      </c>
      <c r="E3960" s="33">
        <v>157.08000000000001</v>
      </c>
      <c r="F3960" s="33">
        <v>39835.279999999999</v>
      </c>
      <c r="G3960" s="6">
        <v>15</v>
      </c>
    </row>
    <row r="3961" spans="1:7" ht="30">
      <c r="A3961" s="30" t="s">
        <v>8237</v>
      </c>
      <c r="B3961" s="31" t="s">
        <v>8238</v>
      </c>
      <c r="C3961" s="32" t="s">
        <v>351</v>
      </c>
      <c r="D3961" s="33">
        <v>48292.87</v>
      </c>
      <c r="E3961" s="33">
        <v>157.08000000000001</v>
      </c>
      <c r="F3961" s="33">
        <v>48449.95</v>
      </c>
      <c r="G3961" s="6">
        <v>15</v>
      </c>
    </row>
    <row r="3962" spans="1:7" ht="30">
      <c r="A3962" s="30" t="s">
        <v>8239</v>
      </c>
      <c r="B3962" s="31" t="s">
        <v>8240</v>
      </c>
      <c r="C3962" s="32" t="s">
        <v>351</v>
      </c>
      <c r="D3962" s="33">
        <v>46792.41</v>
      </c>
      <c r="E3962" s="33">
        <v>157.08000000000001</v>
      </c>
      <c r="F3962" s="33">
        <v>46949.49</v>
      </c>
      <c r="G3962" s="6">
        <v>15</v>
      </c>
    </row>
    <row r="3963" spans="1:7" ht="30">
      <c r="A3963" s="30" t="s">
        <v>8241</v>
      </c>
      <c r="B3963" s="31" t="s">
        <v>8242</v>
      </c>
      <c r="C3963" s="32" t="s">
        <v>351</v>
      </c>
      <c r="D3963" s="33">
        <v>5323.39</v>
      </c>
      <c r="E3963" s="33">
        <v>111.66</v>
      </c>
      <c r="F3963" s="33">
        <v>5435.05</v>
      </c>
      <c r="G3963" s="6">
        <v>15</v>
      </c>
    </row>
    <row r="3964" spans="1:7" ht="30">
      <c r="A3964" s="30" t="s">
        <v>8243</v>
      </c>
      <c r="B3964" s="31" t="s">
        <v>8244</v>
      </c>
      <c r="C3964" s="32" t="s">
        <v>351</v>
      </c>
      <c r="D3964" s="33">
        <v>15952.78</v>
      </c>
      <c r="E3964" s="33">
        <v>157.08000000000001</v>
      </c>
      <c r="F3964" s="33">
        <v>16109.86</v>
      </c>
      <c r="G3964" s="6">
        <v>15</v>
      </c>
    </row>
    <row r="3965" spans="1:7" ht="30">
      <c r="A3965" s="30" t="s">
        <v>8245</v>
      </c>
      <c r="B3965" s="31" t="s">
        <v>8246</v>
      </c>
      <c r="C3965" s="32" t="s">
        <v>351</v>
      </c>
      <c r="D3965" s="33">
        <v>25254.15</v>
      </c>
      <c r="E3965" s="33">
        <v>111.66</v>
      </c>
      <c r="F3965" s="33">
        <v>25365.81</v>
      </c>
      <c r="G3965" s="6">
        <v>15</v>
      </c>
    </row>
    <row r="3966" spans="1:7" ht="30">
      <c r="A3966" s="30" t="s">
        <v>8247</v>
      </c>
      <c r="B3966" s="31" t="s">
        <v>8248</v>
      </c>
      <c r="C3966" s="32" t="s">
        <v>351</v>
      </c>
      <c r="D3966" s="33">
        <v>1020.15</v>
      </c>
      <c r="E3966" s="33">
        <v>55.83</v>
      </c>
      <c r="F3966" s="33">
        <v>1075.98</v>
      </c>
      <c r="G3966" s="6">
        <v>15</v>
      </c>
    </row>
    <row r="3967" spans="1:7" ht="30">
      <c r="A3967" s="30" t="s">
        <v>8249</v>
      </c>
      <c r="B3967" s="31" t="s">
        <v>8250</v>
      </c>
      <c r="C3967" s="32" t="s">
        <v>351</v>
      </c>
      <c r="D3967" s="33">
        <v>42026.97</v>
      </c>
      <c r="E3967" s="33">
        <v>157.08000000000001</v>
      </c>
      <c r="F3967" s="33">
        <v>42184.05</v>
      </c>
      <c r="G3967" s="6">
        <v>15</v>
      </c>
    </row>
    <row r="3968" spans="1:7" ht="30">
      <c r="A3968" s="30" t="s">
        <v>8251</v>
      </c>
      <c r="B3968" s="31" t="s">
        <v>8252</v>
      </c>
      <c r="C3968" s="32" t="s">
        <v>351</v>
      </c>
      <c r="D3968" s="33">
        <v>58100.66</v>
      </c>
      <c r="E3968" s="33">
        <v>157.08000000000001</v>
      </c>
      <c r="F3968" s="33">
        <v>58257.74</v>
      </c>
      <c r="G3968" s="6">
        <v>15</v>
      </c>
    </row>
    <row r="3969" spans="1:7" ht="30">
      <c r="A3969" s="30" t="s">
        <v>8253</v>
      </c>
      <c r="B3969" s="31" t="s">
        <v>8254</v>
      </c>
      <c r="C3969" s="32" t="s">
        <v>351</v>
      </c>
      <c r="D3969" s="33">
        <v>120086.52</v>
      </c>
      <c r="E3969" s="33">
        <v>157.08000000000001</v>
      </c>
      <c r="F3969" s="33">
        <v>120243.6</v>
      </c>
      <c r="G3969" s="6">
        <v>15</v>
      </c>
    </row>
    <row r="3970" spans="1:7" ht="30">
      <c r="A3970" s="30" t="s">
        <v>8255</v>
      </c>
      <c r="B3970" s="31" t="s">
        <v>8256</v>
      </c>
      <c r="C3970" s="32" t="s">
        <v>351</v>
      </c>
      <c r="D3970" s="33">
        <v>145681</v>
      </c>
      <c r="E3970" s="33">
        <v>157.08000000000001</v>
      </c>
      <c r="F3970" s="33">
        <v>145838.07999999999</v>
      </c>
      <c r="G3970" s="6">
        <v>15</v>
      </c>
    </row>
    <row r="3971" spans="1:7" ht="30">
      <c r="A3971" s="30" t="s">
        <v>8257</v>
      </c>
      <c r="B3971" s="31" t="s">
        <v>8258</v>
      </c>
      <c r="C3971" s="32" t="s">
        <v>351</v>
      </c>
      <c r="D3971" s="33">
        <v>51983.16</v>
      </c>
      <c r="E3971" s="33">
        <v>157.08000000000001</v>
      </c>
      <c r="F3971" s="33">
        <v>52140.24</v>
      </c>
      <c r="G3971" s="6">
        <v>15</v>
      </c>
    </row>
    <row r="3972" spans="1:7" ht="30">
      <c r="A3972" s="30" t="s">
        <v>8259</v>
      </c>
      <c r="B3972" s="31" t="s">
        <v>8260</v>
      </c>
      <c r="C3972" s="32" t="s">
        <v>351</v>
      </c>
      <c r="D3972" s="33">
        <v>27709.439999999999</v>
      </c>
      <c r="E3972" s="33">
        <v>157.08000000000001</v>
      </c>
      <c r="F3972" s="33">
        <v>27866.52</v>
      </c>
      <c r="G3972" s="6">
        <v>15</v>
      </c>
    </row>
    <row r="3973" spans="1:7" ht="30">
      <c r="A3973" s="30" t="s">
        <v>8261</v>
      </c>
      <c r="B3973" s="31" t="s">
        <v>8262</v>
      </c>
      <c r="C3973" s="32" t="s">
        <v>351</v>
      </c>
      <c r="D3973" s="33">
        <v>37355.72</v>
      </c>
      <c r="E3973" s="33">
        <v>157.08000000000001</v>
      </c>
      <c r="F3973" s="33">
        <v>37512.800000000003</v>
      </c>
      <c r="G3973" s="6">
        <v>15</v>
      </c>
    </row>
    <row r="3974" spans="1:7" ht="30">
      <c r="A3974" s="30" t="s">
        <v>8263</v>
      </c>
      <c r="B3974" s="31" t="s">
        <v>8264</v>
      </c>
      <c r="C3974" s="32" t="s">
        <v>351</v>
      </c>
      <c r="D3974" s="33">
        <v>65659.31</v>
      </c>
      <c r="E3974" s="33">
        <v>157.08000000000001</v>
      </c>
      <c r="F3974" s="33">
        <v>65816.39</v>
      </c>
      <c r="G3974" s="6">
        <v>15</v>
      </c>
    </row>
    <row r="3975" spans="1:7" ht="30">
      <c r="A3975" s="30" t="s">
        <v>8265</v>
      </c>
      <c r="B3975" s="31" t="s">
        <v>8266</v>
      </c>
      <c r="C3975" s="32" t="s">
        <v>351</v>
      </c>
      <c r="D3975" s="33">
        <v>43030.7</v>
      </c>
      <c r="E3975" s="33">
        <v>157.08000000000001</v>
      </c>
      <c r="F3975" s="33">
        <v>43187.78</v>
      </c>
      <c r="G3975" s="6">
        <v>15</v>
      </c>
    </row>
    <row r="3976" spans="1:7" ht="30">
      <c r="A3976" s="30" t="s">
        <v>8267</v>
      </c>
      <c r="B3976" s="31" t="s">
        <v>8268</v>
      </c>
      <c r="C3976" s="32" t="s">
        <v>351</v>
      </c>
      <c r="D3976" s="33">
        <v>96674.25</v>
      </c>
      <c r="E3976" s="33">
        <v>157.08000000000001</v>
      </c>
      <c r="F3976" s="33">
        <v>96831.33</v>
      </c>
      <c r="G3976" s="6">
        <v>15</v>
      </c>
    </row>
    <row r="3977" spans="1:7">
      <c r="A3977" s="30" t="s">
        <v>8269</v>
      </c>
      <c r="B3977" s="31" t="s">
        <v>8270</v>
      </c>
      <c r="C3977" s="32"/>
      <c r="D3977" s="33"/>
      <c r="E3977" s="33"/>
      <c r="F3977" s="33"/>
    </row>
    <row r="3978" spans="1:7">
      <c r="A3978" s="30" t="s">
        <v>8271</v>
      </c>
      <c r="B3978" s="31" t="s">
        <v>8272</v>
      </c>
      <c r="C3978" s="32" t="s">
        <v>351</v>
      </c>
      <c r="D3978" s="33">
        <v>662.69</v>
      </c>
      <c r="E3978" s="33">
        <v>63.72</v>
      </c>
      <c r="F3978" s="33">
        <v>726.41</v>
      </c>
      <c r="G3978" s="6">
        <v>15</v>
      </c>
    </row>
    <row r="3979" spans="1:7">
      <c r="A3979" s="30" t="s">
        <v>8273</v>
      </c>
      <c r="B3979" s="31" t="s">
        <v>8274</v>
      </c>
      <c r="C3979" s="32"/>
      <c r="D3979" s="33"/>
      <c r="E3979" s="33"/>
      <c r="F3979" s="33"/>
    </row>
    <row r="3980" spans="1:7">
      <c r="A3980" s="30" t="s">
        <v>8275</v>
      </c>
      <c r="B3980" s="31" t="s">
        <v>8276</v>
      </c>
      <c r="C3980" s="32" t="s">
        <v>351</v>
      </c>
      <c r="D3980" s="33">
        <v>40.98</v>
      </c>
      <c r="E3980" s="33">
        <v>11.16</v>
      </c>
      <c r="F3980" s="33">
        <v>52.14</v>
      </c>
      <c r="G3980" s="6">
        <v>15</v>
      </c>
    </row>
    <row r="3981" spans="1:7">
      <c r="A3981" s="30" t="s">
        <v>8277</v>
      </c>
      <c r="B3981" s="31" t="s">
        <v>8278</v>
      </c>
      <c r="C3981" s="32" t="s">
        <v>351</v>
      </c>
      <c r="D3981" s="33">
        <v>751.5</v>
      </c>
      <c r="E3981" s="33">
        <v>44.67</v>
      </c>
      <c r="F3981" s="33">
        <v>796.17</v>
      </c>
      <c r="G3981" s="6">
        <v>15</v>
      </c>
    </row>
    <row r="3982" spans="1:7">
      <c r="A3982" s="30" t="s">
        <v>8279</v>
      </c>
      <c r="B3982" s="31" t="s">
        <v>8280</v>
      </c>
      <c r="C3982" s="32" t="s">
        <v>351</v>
      </c>
      <c r="D3982" s="33">
        <v>632.35</v>
      </c>
      <c r="E3982" s="33">
        <v>44.67</v>
      </c>
      <c r="F3982" s="33">
        <v>677.02</v>
      </c>
      <c r="G3982" s="6">
        <v>15</v>
      </c>
    </row>
    <row r="3983" spans="1:7">
      <c r="A3983" s="30" t="s">
        <v>8281</v>
      </c>
      <c r="B3983" s="31" t="s">
        <v>8282</v>
      </c>
      <c r="C3983" s="32" t="s">
        <v>351</v>
      </c>
      <c r="D3983" s="33">
        <v>117.25</v>
      </c>
      <c r="E3983" s="33">
        <v>11.16</v>
      </c>
      <c r="F3983" s="33">
        <v>128.41</v>
      </c>
      <c r="G3983" s="6">
        <v>15</v>
      </c>
    </row>
    <row r="3984" spans="1:7" ht="30">
      <c r="A3984" s="30" t="s">
        <v>8283</v>
      </c>
      <c r="B3984" s="31" t="s">
        <v>8284</v>
      </c>
      <c r="C3984" s="32" t="s">
        <v>351</v>
      </c>
      <c r="D3984" s="33">
        <v>975.26</v>
      </c>
      <c r="E3984" s="33">
        <v>4.0999999999999996</v>
      </c>
      <c r="F3984" s="33">
        <v>979.36</v>
      </c>
      <c r="G3984" s="6">
        <v>15</v>
      </c>
    </row>
    <row r="3985" spans="1:7">
      <c r="A3985" s="30" t="s">
        <v>8285</v>
      </c>
      <c r="B3985" s="31" t="s">
        <v>8286</v>
      </c>
      <c r="C3985" s="32"/>
      <c r="D3985" s="33"/>
      <c r="E3985" s="33"/>
      <c r="F3985" s="33"/>
    </row>
    <row r="3986" spans="1:7" ht="30">
      <c r="A3986" s="30" t="s">
        <v>8287</v>
      </c>
      <c r="B3986" s="31" t="s">
        <v>8288</v>
      </c>
      <c r="C3986" s="32" t="s">
        <v>351</v>
      </c>
      <c r="D3986" s="33">
        <v>502.13</v>
      </c>
      <c r="E3986" s="33">
        <v>25.48</v>
      </c>
      <c r="F3986" s="33">
        <v>527.61</v>
      </c>
      <c r="G3986" s="6">
        <v>15</v>
      </c>
    </row>
    <row r="3987" spans="1:7" ht="30">
      <c r="A3987" s="30" t="s">
        <v>8289</v>
      </c>
      <c r="B3987" s="31" t="s">
        <v>8290</v>
      </c>
      <c r="C3987" s="32" t="s">
        <v>351</v>
      </c>
      <c r="D3987" s="33">
        <v>754.11</v>
      </c>
      <c r="E3987" s="33">
        <v>32.65</v>
      </c>
      <c r="F3987" s="33">
        <v>786.76</v>
      </c>
      <c r="G3987" s="6">
        <v>15</v>
      </c>
    </row>
    <row r="3988" spans="1:7">
      <c r="A3988" s="30" t="s">
        <v>8291</v>
      </c>
      <c r="B3988" s="31" t="s">
        <v>8292</v>
      </c>
      <c r="C3988" s="32"/>
      <c r="D3988" s="33"/>
      <c r="E3988" s="33"/>
      <c r="F3988" s="33"/>
    </row>
    <row r="3989" spans="1:7">
      <c r="A3989" s="30" t="s">
        <v>8293</v>
      </c>
      <c r="B3989" s="31" t="s">
        <v>8294</v>
      </c>
      <c r="C3989" s="32" t="s">
        <v>143</v>
      </c>
      <c r="D3989" s="33">
        <v>0.48</v>
      </c>
      <c r="E3989" s="33">
        <v>5.58</v>
      </c>
      <c r="F3989" s="33">
        <v>6.06</v>
      </c>
      <c r="G3989" s="6">
        <v>15</v>
      </c>
    </row>
    <row r="3990" spans="1:7">
      <c r="A3990" s="30" t="s">
        <v>8295</v>
      </c>
      <c r="B3990" s="31" t="s">
        <v>8296</v>
      </c>
      <c r="C3990" s="32" t="s">
        <v>351</v>
      </c>
      <c r="D3990" s="33">
        <v>6.18</v>
      </c>
      <c r="E3990" s="33">
        <v>11.16</v>
      </c>
      <c r="F3990" s="33">
        <v>17.34</v>
      </c>
      <c r="G3990" s="6">
        <v>15</v>
      </c>
    </row>
    <row r="3991" spans="1:7">
      <c r="A3991" s="30" t="s">
        <v>8297</v>
      </c>
      <c r="B3991" s="31" t="s">
        <v>8298</v>
      </c>
      <c r="C3991" s="32" t="s">
        <v>351</v>
      </c>
      <c r="D3991" s="33">
        <v>1.95</v>
      </c>
      <c r="E3991" s="33">
        <v>11.16</v>
      </c>
      <c r="F3991" s="33">
        <v>13.11</v>
      </c>
      <c r="G3991" s="6">
        <v>15</v>
      </c>
    </row>
    <row r="3992" spans="1:7" ht="30">
      <c r="A3992" s="30" t="s">
        <v>8299</v>
      </c>
      <c r="B3992" s="31" t="s">
        <v>8300</v>
      </c>
      <c r="C3992" s="32" t="s">
        <v>351</v>
      </c>
      <c r="D3992" s="33">
        <v>2.5299999999999998</v>
      </c>
      <c r="E3992" s="33">
        <v>11.16</v>
      </c>
      <c r="F3992" s="33">
        <v>13.69</v>
      </c>
      <c r="G3992" s="6">
        <v>15</v>
      </c>
    </row>
    <row r="3993" spans="1:7">
      <c r="A3993" s="30" t="s">
        <v>8301</v>
      </c>
      <c r="B3993" s="31" t="s">
        <v>8302</v>
      </c>
      <c r="C3993" s="32" t="s">
        <v>351</v>
      </c>
      <c r="D3993" s="33">
        <v>294.44</v>
      </c>
      <c r="E3993" s="33">
        <v>12.39</v>
      </c>
      <c r="F3993" s="33">
        <v>306.83</v>
      </c>
      <c r="G3993" s="6">
        <v>15</v>
      </c>
    </row>
    <row r="3994" spans="1:7">
      <c r="A3994" s="30" t="s">
        <v>8303</v>
      </c>
      <c r="B3994" s="31" t="s">
        <v>8304</v>
      </c>
      <c r="C3994" s="32" t="s">
        <v>351</v>
      </c>
      <c r="D3994" s="33">
        <v>668.08</v>
      </c>
      <c r="E3994" s="33">
        <v>12.39</v>
      </c>
      <c r="F3994" s="33">
        <v>680.47</v>
      </c>
      <c r="G3994" s="6">
        <v>15</v>
      </c>
    </row>
    <row r="3995" spans="1:7">
      <c r="A3995" s="30" t="s">
        <v>8305</v>
      </c>
      <c r="B3995" s="31" t="s">
        <v>8306</v>
      </c>
      <c r="C3995" s="32" t="s">
        <v>351</v>
      </c>
      <c r="D3995" s="33">
        <v>8.7899999999999991</v>
      </c>
      <c r="E3995" s="33">
        <v>19.64</v>
      </c>
      <c r="F3995" s="33">
        <v>28.43</v>
      </c>
      <c r="G3995" s="6">
        <v>15</v>
      </c>
    </row>
    <row r="3996" spans="1:7">
      <c r="A3996" s="30" t="s">
        <v>8307</v>
      </c>
      <c r="B3996" s="31" t="s">
        <v>8308</v>
      </c>
      <c r="C3996" s="32" t="s">
        <v>351</v>
      </c>
      <c r="D3996" s="33">
        <v>18.68</v>
      </c>
      <c r="E3996" s="33">
        <v>19.64</v>
      </c>
      <c r="F3996" s="33">
        <v>38.32</v>
      </c>
      <c r="G3996" s="6">
        <v>15</v>
      </c>
    </row>
    <row r="3997" spans="1:7">
      <c r="A3997" s="30" t="s">
        <v>8309</v>
      </c>
      <c r="B3997" s="31" t="s">
        <v>8310</v>
      </c>
      <c r="C3997" s="32" t="s">
        <v>351</v>
      </c>
      <c r="D3997" s="33">
        <v>86.5</v>
      </c>
      <c r="E3997" s="33">
        <v>2.27</v>
      </c>
      <c r="F3997" s="33">
        <v>88.77</v>
      </c>
      <c r="G3997" s="6">
        <v>15</v>
      </c>
    </row>
    <row r="3998" spans="1:7">
      <c r="A3998" s="30" t="s">
        <v>8311</v>
      </c>
      <c r="B3998" s="31" t="s">
        <v>8312</v>
      </c>
      <c r="C3998" s="32" t="s">
        <v>351</v>
      </c>
      <c r="D3998" s="33">
        <v>271.17</v>
      </c>
      <c r="E3998" s="33">
        <v>12.74</v>
      </c>
      <c r="F3998" s="33">
        <v>283.91000000000003</v>
      </c>
      <c r="G3998" s="6">
        <v>15</v>
      </c>
    </row>
    <row r="3999" spans="1:7">
      <c r="A3999" s="30" t="s">
        <v>8313</v>
      </c>
      <c r="B3999" s="31" t="s">
        <v>8314</v>
      </c>
      <c r="C3999" s="32" t="s">
        <v>351</v>
      </c>
      <c r="D3999" s="33">
        <v>95.29</v>
      </c>
      <c r="E3999" s="33">
        <v>8.1999999999999993</v>
      </c>
      <c r="F3999" s="33">
        <v>103.49</v>
      </c>
      <c r="G3999" s="6">
        <v>15</v>
      </c>
    </row>
    <row r="4000" spans="1:7">
      <c r="A4000" s="30" t="s">
        <v>8315</v>
      </c>
      <c r="B4000" s="31" t="s">
        <v>8316</v>
      </c>
      <c r="C4000" s="32" t="s">
        <v>351</v>
      </c>
      <c r="D4000" s="33">
        <v>123.35</v>
      </c>
      <c r="E4000" s="33">
        <v>8.1999999999999993</v>
      </c>
      <c r="F4000" s="33">
        <v>131.55000000000001</v>
      </c>
      <c r="G4000" s="6">
        <v>15</v>
      </c>
    </row>
    <row r="4001" spans="1:7">
      <c r="A4001" s="30" t="s">
        <v>8317</v>
      </c>
      <c r="B4001" s="31" t="s">
        <v>8318</v>
      </c>
      <c r="C4001" s="32" t="s">
        <v>351</v>
      </c>
      <c r="D4001" s="33">
        <v>165.02</v>
      </c>
      <c r="E4001" s="33">
        <v>8.1999999999999993</v>
      </c>
      <c r="F4001" s="33">
        <v>173.22</v>
      </c>
      <c r="G4001" s="6">
        <v>15</v>
      </c>
    </row>
    <row r="4002" spans="1:7">
      <c r="A4002" s="30" t="s">
        <v>8319</v>
      </c>
      <c r="B4002" s="31" t="s">
        <v>8320</v>
      </c>
      <c r="C4002" s="32" t="s">
        <v>351</v>
      </c>
      <c r="D4002" s="33">
        <v>98.2</v>
      </c>
      <c r="E4002" s="33">
        <v>2.27</v>
      </c>
      <c r="F4002" s="33">
        <v>100.47</v>
      </c>
      <c r="G4002" s="6">
        <v>15</v>
      </c>
    </row>
    <row r="4003" spans="1:7">
      <c r="A4003" s="30" t="s">
        <v>8321</v>
      </c>
      <c r="B4003" s="31" t="s">
        <v>8322</v>
      </c>
      <c r="C4003" s="32" t="s">
        <v>351</v>
      </c>
      <c r="D4003" s="33">
        <v>106.24</v>
      </c>
      <c r="E4003" s="33">
        <v>2.27</v>
      </c>
      <c r="F4003" s="33">
        <v>108.51</v>
      </c>
      <c r="G4003" s="6">
        <v>15</v>
      </c>
    </row>
    <row r="4004" spans="1:7">
      <c r="A4004" s="30" t="s">
        <v>8323</v>
      </c>
      <c r="B4004" s="31" t="s">
        <v>8324</v>
      </c>
      <c r="C4004" s="32" t="s">
        <v>351</v>
      </c>
      <c r="D4004" s="33">
        <v>10.220000000000001</v>
      </c>
      <c r="E4004" s="33">
        <v>4.54</v>
      </c>
      <c r="F4004" s="33">
        <v>14.76</v>
      </c>
      <c r="G4004" s="6">
        <v>15</v>
      </c>
    </row>
    <row r="4005" spans="1:7">
      <c r="A4005" s="30" t="s">
        <v>8325</v>
      </c>
      <c r="B4005" s="31" t="s">
        <v>8326</v>
      </c>
      <c r="C4005" s="32" t="s">
        <v>351</v>
      </c>
      <c r="D4005" s="33">
        <v>15.66</v>
      </c>
      <c r="E4005" s="33">
        <v>4.54</v>
      </c>
      <c r="F4005" s="33">
        <v>20.2</v>
      </c>
      <c r="G4005" s="6">
        <v>15</v>
      </c>
    </row>
    <row r="4006" spans="1:7">
      <c r="A4006" s="30" t="s">
        <v>8327</v>
      </c>
      <c r="B4006" s="31" t="s">
        <v>8328</v>
      </c>
      <c r="C4006" s="32" t="s">
        <v>351</v>
      </c>
      <c r="D4006" s="33">
        <v>19.010000000000002</v>
      </c>
      <c r="E4006" s="33">
        <v>21.02</v>
      </c>
      <c r="F4006" s="33">
        <v>40.03</v>
      </c>
      <c r="G4006" s="6">
        <v>15</v>
      </c>
    </row>
    <row r="4007" spans="1:7">
      <c r="A4007" s="30" t="s">
        <v>8329</v>
      </c>
      <c r="B4007" s="31" t="s">
        <v>8330</v>
      </c>
      <c r="C4007" s="32" t="s">
        <v>351</v>
      </c>
      <c r="D4007" s="33">
        <v>10.18</v>
      </c>
      <c r="E4007" s="33">
        <v>12.74</v>
      </c>
      <c r="F4007" s="33">
        <v>22.92</v>
      </c>
      <c r="G4007" s="6">
        <v>15</v>
      </c>
    </row>
    <row r="4008" spans="1:7">
      <c r="A4008" s="30" t="s">
        <v>8331</v>
      </c>
      <c r="B4008" s="31" t="s">
        <v>8332</v>
      </c>
      <c r="C4008" s="32" t="s">
        <v>351</v>
      </c>
      <c r="D4008" s="33">
        <v>11.62</v>
      </c>
      <c r="E4008" s="33">
        <v>12.74</v>
      </c>
      <c r="F4008" s="33">
        <v>24.36</v>
      </c>
      <c r="G4008" s="6">
        <v>15</v>
      </c>
    </row>
    <row r="4009" spans="1:7" ht="30">
      <c r="A4009" s="30" t="s">
        <v>8333</v>
      </c>
      <c r="B4009" s="31" t="s">
        <v>8334</v>
      </c>
      <c r="C4009" s="32" t="s">
        <v>351</v>
      </c>
      <c r="D4009" s="33">
        <v>14.76</v>
      </c>
      <c r="E4009" s="33">
        <v>12.74</v>
      </c>
      <c r="F4009" s="33">
        <v>27.5</v>
      </c>
      <c r="G4009" s="6">
        <v>15</v>
      </c>
    </row>
    <row r="4010" spans="1:7">
      <c r="A4010" s="30" t="s">
        <v>8335</v>
      </c>
      <c r="B4010" s="31" t="s">
        <v>8336</v>
      </c>
      <c r="C4010" s="32" t="s">
        <v>351</v>
      </c>
      <c r="D4010" s="33">
        <v>14.43</v>
      </c>
      <c r="E4010" s="33">
        <v>21.61</v>
      </c>
      <c r="F4010" s="33">
        <v>36.04</v>
      </c>
      <c r="G4010" s="6">
        <v>15</v>
      </c>
    </row>
    <row r="4011" spans="1:7">
      <c r="A4011" s="30" t="s">
        <v>8337</v>
      </c>
      <c r="B4011" s="31" t="s">
        <v>8338</v>
      </c>
      <c r="C4011" s="32" t="s">
        <v>351</v>
      </c>
      <c r="D4011" s="33">
        <v>12.72</v>
      </c>
      <c r="E4011" s="33">
        <v>11.16</v>
      </c>
      <c r="F4011" s="33">
        <v>23.88</v>
      </c>
      <c r="G4011" s="6">
        <v>15</v>
      </c>
    </row>
    <row r="4012" spans="1:7" ht="30">
      <c r="A4012" s="30" t="s">
        <v>8339</v>
      </c>
      <c r="B4012" s="31" t="s">
        <v>8340</v>
      </c>
      <c r="C4012" s="32" t="s">
        <v>351</v>
      </c>
      <c r="D4012" s="33">
        <v>82.21</v>
      </c>
      <c r="E4012" s="33">
        <v>39.270000000000003</v>
      </c>
      <c r="F4012" s="33">
        <v>121.48</v>
      </c>
      <c r="G4012" s="6">
        <v>15</v>
      </c>
    </row>
    <row r="4013" spans="1:7">
      <c r="A4013" s="30" t="s">
        <v>8341</v>
      </c>
      <c r="B4013" s="31" t="s">
        <v>8342</v>
      </c>
      <c r="C4013" s="32"/>
      <c r="D4013" s="33"/>
      <c r="E4013" s="33"/>
      <c r="F4013" s="33"/>
    </row>
    <row r="4014" spans="1:7">
      <c r="A4014" s="30" t="s">
        <v>8343</v>
      </c>
      <c r="B4014" s="31" t="s">
        <v>8344</v>
      </c>
      <c r="C4014" s="32"/>
      <c r="D4014" s="33"/>
      <c r="E4014" s="33"/>
      <c r="F4014" s="33"/>
    </row>
    <row r="4015" spans="1:7" ht="30">
      <c r="A4015" s="30" t="s">
        <v>8345</v>
      </c>
      <c r="B4015" s="31" t="s">
        <v>8346</v>
      </c>
      <c r="C4015" s="32" t="s">
        <v>135</v>
      </c>
      <c r="D4015" s="33">
        <v>271.77</v>
      </c>
      <c r="E4015" s="33">
        <v>3.82</v>
      </c>
      <c r="F4015" s="33">
        <v>275.58999999999997</v>
      </c>
      <c r="G4015" s="6">
        <v>15</v>
      </c>
    </row>
    <row r="4016" spans="1:7" ht="30">
      <c r="A4016" s="30" t="s">
        <v>8347</v>
      </c>
      <c r="B4016" s="31" t="s">
        <v>8348</v>
      </c>
      <c r="C4016" s="32" t="s">
        <v>135</v>
      </c>
      <c r="D4016" s="33">
        <v>221.36</v>
      </c>
      <c r="E4016" s="33">
        <v>3.2</v>
      </c>
      <c r="F4016" s="33">
        <v>224.56</v>
      </c>
      <c r="G4016" s="6">
        <v>15</v>
      </c>
    </row>
    <row r="4017" spans="1:7" ht="30">
      <c r="A4017" s="30" t="s">
        <v>8349</v>
      </c>
      <c r="B4017" s="31" t="s">
        <v>8350</v>
      </c>
      <c r="C4017" s="32" t="s">
        <v>135</v>
      </c>
      <c r="D4017" s="33">
        <v>222.11</v>
      </c>
      <c r="E4017" s="33">
        <v>3.22</v>
      </c>
      <c r="F4017" s="33">
        <v>225.33</v>
      </c>
      <c r="G4017" s="6">
        <v>15</v>
      </c>
    </row>
    <row r="4018" spans="1:7">
      <c r="A4018" s="30" t="s">
        <v>8351</v>
      </c>
      <c r="B4018" s="31" t="s">
        <v>8352</v>
      </c>
      <c r="C4018" s="32" t="s">
        <v>143</v>
      </c>
      <c r="D4018" s="33">
        <v>382.41</v>
      </c>
      <c r="E4018" s="33">
        <v>15.92</v>
      </c>
      <c r="F4018" s="33">
        <v>398.33</v>
      </c>
      <c r="G4018" s="6">
        <v>15</v>
      </c>
    </row>
    <row r="4019" spans="1:7">
      <c r="A4019" s="30" t="s">
        <v>8353</v>
      </c>
      <c r="B4019" s="31" t="s">
        <v>8354</v>
      </c>
      <c r="C4019" s="32"/>
      <c r="D4019" s="33"/>
      <c r="E4019" s="33"/>
      <c r="F4019" s="33"/>
    </row>
    <row r="4020" spans="1:7">
      <c r="A4020" s="30" t="s">
        <v>8355</v>
      </c>
      <c r="B4020" s="31" t="s">
        <v>8356</v>
      </c>
      <c r="C4020" s="32" t="s">
        <v>135</v>
      </c>
      <c r="D4020" s="33">
        <v>80.459999999999994</v>
      </c>
      <c r="E4020" s="33"/>
      <c r="F4020" s="33">
        <v>80.459999999999994</v>
      </c>
      <c r="G4020" s="6">
        <v>15</v>
      </c>
    </row>
    <row r="4021" spans="1:7">
      <c r="A4021" s="30" t="s">
        <v>8357</v>
      </c>
      <c r="B4021" s="31" t="s">
        <v>8358</v>
      </c>
      <c r="C4021" s="32" t="s">
        <v>135</v>
      </c>
      <c r="D4021" s="33">
        <v>37.42</v>
      </c>
      <c r="E4021" s="33"/>
      <c r="F4021" s="33">
        <v>37.42</v>
      </c>
      <c r="G4021" s="6">
        <v>15</v>
      </c>
    </row>
    <row r="4022" spans="1:7" ht="30">
      <c r="A4022" s="30" t="s">
        <v>8359</v>
      </c>
      <c r="B4022" s="31" t="s">
        <v>8360</v>
      </c>
      <c r="C4022" s="32" t="s">
        <v>135</v>
      </c>
      <c r="D4022" s="33">
        <v>185.65</v>
      </c>
      <c r="E4022" s="33"/>
      <c r="F4022" s="33">
        <v>185.65</v>
      </c>
      <c r="G4022" s="6">
        <v>15</v>
      </c>
    </row>
    <row r="4023" spans="1:7" ht="30">
      <c r="A4023" s="30" t="s">
        <v>8361</v>
      </c>
      <c r="B4023" s="31" t="s">
        <v>8362</v>
      </c>
      <c r="C4023" s="32" t="s">
        <v>135</v>
      </c>
      <c r="D4023" s="33">
        <v>232.06</v>
      </c>
      <c r="E4023" s="33"/>
      <c r="F4023" s="33">
        <v>232.06</v>
      </c>
      <c r="G4023" s="6">
        <v>15</v>
      </c>
    </row>
    <row r="4024" spans="1:7" ht="30">
      <c r="A4024" s="30" t="s">
        <v>116</v>
      </c>
      <c r="B4024" s="31" t="s">
        <v>8363</v>
      </c>
      <c r="C4024" s="32" t="s">
        <v>135</v>
      </c>
      <c r="D4024" s="33">
        <v>84.86</v>
      </c>
      <c r="E4024" s="33"/>
      <c r="F4024" s="33">
        <v>84.86</v>
      </c>
      <c r="G4024" s="6">
        <v>15</v>
      </c>
    </row>
    <row r="4025" spans="1:7" ht="30">
      <c r="A4025" s="30" t="s">
        <v>8364</v>
      </c>
      <c r="B4025" s="31" t="s">
        <v>8365</v>
      </c>
      <c r="C4025" s="32" t="s">
        <v>135</v>
      </c>
      <c r="D4025" s="33">
        <v>126.8</v>
      </c>
      <c r="E4025" s="33"/>
      <c r="F4025" s="33">
        <v>126.8</v>
      </c>
      <c r="G4025" s="6">
        <v>15</v>
      </c>
    </row>
    <row r="4026" spans="1:7" ht="30">
      <c r="A4026" s="30" t="s">
        <v>115</v>
      </c>
      <c r="B4026" s="31" t="s">
        <v>8366</v>
      </c>
      <c r="C4026" s="32" t="s">
        <v>135</v>
      </c>
      <c r="D4026" s="33">
        <v>134.33000000000001</v>
      </c>
      <c r="E4026" s="33"/>
      <c r="F4026" s="33">
        <v>134.33000000000001</v>
      </c>
      <c r="G4026" s="6">
        <v>15</v>
      </c>
    </row>
    <row r="4027" spans="1:7">
      <c r="A4027" s="30" t="s">
        <v>8367</v>
      </c>
      <c r="B4027" s="31" t="s">
        <v>8368</v>
      </c>
      <c r="C4027" s="32" t="s">
        <v>135</v>
      </c>
      <c r="D4027" s="33">
        <v>244.08</v>
      </c>
      <c r="E4027" s="33"/>
      <c r="F4027" s="33">
        <v>244.08</v>
      </c>
      <c r="G4027" s="6">
        <v>15</v>
      </c>
    </row>
    <row r="4028" spans="1:7">
      <c r="A4028" s="30" t="s">
        <v>8369</v>
      </c>
      <c r="B4028" s="31" t="s">
        <v>8370</v>
      </c>
      <c r="C4028" s="32" t="s">
        <v>135</v>
      </c>
      <c r="D4028" s="33">
        <v>290.33999999999997</v>
      </c>
      <c r="E4028" s="33"/>
      <c r="F4028" s="33">
        <v>290.33999999999997</v>
      </c>
      <c r="G4028" s="6">
        <v>15</v>
      </c>
    </row>
    <row r="4029" spans="1:7" ht="30">
      <c r="A4029" s="30" t="s">
        <v>8371</v>
      </c>
      <c r="B4029" s="31" t="s">
        <v>8372</v>
      </c>
      <c r="C4029" s="32" t="s">
        <v>135</v>
      </c>
      <c r="D4029" s="33">
        <v>44.48</v>
      </c>
      <c r="E4029" s="33"/>
      <c r="F4029" s="33">
        <v>44.48</v>
      </c>
      <c r="G4029" s="6">
        <v>15</v>
      </c>
    </row>
    <row r="4030" spans="1:7">
      <c r="A4030" s="30" t="s">
        <v>8373</v>
      </c>
      <c r="B4030" s="31" t="s">
        <v>8374</v>
      </c>
      <c r="C4030" s="32"/>
      <c r="D4030" s="33"/>
      <c r="E4030" s="33"/>
      <c r="F4030" s="33"/>
    </row>
    <row r="4031" spans="1:7" ht="30">
      <c r="A4031" s="30" t="s">
        <v>8375</v>
      </c>
      <c r="B4031" s="31" t="s">
        <v>8376</v>
      </c>
      <c r="C4031" s="32" t="s">
        <v>135</v>
      </c>
      <c r="D4031" s="33">
        <v>1614.59</v>
      </c>
      <c r="E4031" s="33">
        <v>28.81</v>
      </c>
      <c r="F4031" s="33">
        <v>1643.4</v>
      </c>
      <c r="G4031" s="6">
        <v>15</v>
      </c>
    </row>
    <row r="4032" spans="1:7" ht="30">
      <c r="A4032" s="30" t="s">
        <v>8377</v>
      </c>
      <c r="B4032" s="31" t="s">
        <v>8378</v>
      </c>
      <c r="C4032" s="32" t="s">
        <v>135</v>
      </c>
      <c r="D4032" s="33">
        <v>1682.06</v>
      </c>
      <c r="E4032" s="33">
        <v>28.8</v>
      </c>
      <c r="F4032" s="33">
        <v>1710.86</v>
      </c>
      <c r="G4032" s="6">
        <v>15</v>
      </c>
    </row>
    <row r="4033" spans="1:7" ht="30">
      <c r="A4033" s="30" t="s">
        <v>118</v>
      </c>
      <c r="B4033" s="31" t="s">
        <v>8379</v>
      </c>
      <c r="C4033" s="32" t="s">
        <v>135</v>
      </c>
      <c r="D4033" s="33">
        <v>1813.83</v>
      </c>
      <c r="E4033" s="33">
        <v>28.8</v>
      </c>
      <c r="F4033" s="33">
        <v>1842.63</v>
      </c>
      <c r="G4033" s="6">
        <v>15</v>
      </c>
    </row>
    <row r="4034" spans="1:7" ht="30">
      <c r="A4034" s="30" t="s">
        <v>8380</v>
      </c>
      <c r="B4034" s="31" t="s">
        <v>8381</v>
      </c>
      <c r="C4034" s="32" t="s">
        <v>135</v>
      </c>
      <c r="D4034" s="33">
        <v>1871.8</v>
      </c>
      <c r="E4034" s="33">
        <v>28.8</v>
      </c>
      <c r="F4034" s="33">
        <v>1900.6</v>
      </c>
      <c r="G4034" s="6">
        <v>15</v>
      </c>
    </row>
    <row r="4035" spans="1:7" ht="30">
      <c r="A4035" s="30" t="s">
        <v>8382</v>
      </c>
      <c r="B4035" s="31" t="s">
        <v>8383</v>
      </c>
      <c r="C4035" s="32" t="s">
        <v>135</v>
      </c>
      <c r="D4035" s="33">
        <v>2271.67</v>
      </c>
      <c r="E4035" s="33">
        <v>28.8</v>
      </c>
      <c r="F4035" s="33">
        <v>2300.4699999999998</v>
      </c>
      <c r="G4035" s="6">
        <v>15</v>
      </c>
    </row>
    <row r="4036" spans="1:7" ht="30">
      <c r="A4036" s="30" t="s">
        <v>8384</v>
      </c>
      <c r="B4036" s="31" t="s">
        <v>8385</v>
      </c>
      <c r="C4036" s="32" t="s">
        <v>135</v>
      </c>
      <c r="D4036" s="33">
        <v>1833.15</v>
      </c>
      <c r="E4036" s="33">
        <v>43.2</v>
      </c>
      <c r="F4036" s="33">
        <v>1876.35</v>
      </c>
      <c r="G4036" s="6">
        <v>15</v>
      </c>
    </row>
    <row r="4037" spans="1:7" ht="30">
      <c r="A4037" s="30" t="s">
        <v>8386</v>
      </c>
      <c r="B4037" s="31" t="s">
        <v>8387</v>
      </c>
      <c r="C4037" s="32" t="s">
        <v>135</v>
      </c>
      <c r="D4037" s="33">
        <v>1754.24</v>
      </c>
      <c r="E4037" s="33">
        <v>43.2</v>
      </c>
      <c r="F4037" s="33">
        <v>1797.44</v>
      </c>
      <c r="G4037" s="6">
        <v>15</v>
      </c>
    </row>
    <row r="4038" spans="1:7" ht="30">
      <c r="A4038" s="30" t="s">
        <v>8388</v>
      </c>
      <c r="B4038" s="31" t="s">
        <v>8389</v>
      </c>
      <c r="C4038" s="32" t="s">
        <v>135</v>
      </c>
      <c r="D4038" s="33">
        <v>2066.9299999999998</v>
      </c>
      <c r="E4038" s="33">
        <v>43.2</v>
      </c>
      <c r="F4038" s="33">
        <v>2110.13</v>
      </c>
      <c r="G4038" s="6">
        <v>15</v>
      </c>
    </row>
    <row r="4039" spans="1:7">
      <c r="A4039" s="30" t="s">
        <v>8390</v>
      </c>
      <c r="B4039" s="31" t="s">
        <v>8391</v>
      </c>
      <c r="C4039" s="32"/>
      <c r="D4039" s="33"/>
      <c r="E4039" s="33"/>
      <c r="F4039" s="33"/>
    </row>
    <row r="4040" spans="1:7" ht="30">
      <c r="A4040" s="30" t="s">
        <v>8392</v>
      </c>
      <c r="B4040" s="31" t="s">
        <v>8393</v>
      </c>
      <c r="C4040" s="32" t="s">
        <v>351</v>
      </c>
      <c r="D4040" s="33">
        <v>1209.31</v>
      </c>
      <c r="E4040" s="33">
        <v>126.15</v>
      </c>
      <c r="F4040" s="33">
        <v>1335.46</v>
      </c>
      <c r="G4040" s="6">
        <v>15</v>
      </c>
    </row>
    <row r="4041" spans="1:7">
      <c r="A4041" s="30" t="s">
        <v>8394</v>
      </c>
      <c r="B4041" s="31" t="s">
        <v>8395</v>
      </c>
      <c r="C4041" s="32" t="s">
        <v>351</v>
      </c>
      <c r="D4041" s="33">
        <v>3524.37</v>
      </c>
      <c r="E4041" s="33">
        <v>126.15</v>
      </c>
      <c r="F4041" s="33">
        <v>3650.52</v>
      </c>
      <c r="G4041" s="6">
        <v>15</v>
      </c>
    </row>
    <row r="4042" spans="1:7">
      <c r="A4042" s="30" t="s">
        <v>8396</v>
      </c>
      <c r="B4042" s="31" t="s">
        <v>8397</v>
      </c>
      <c r="C4042" s="32" t="s">
        <v>351</v>
      </c>
      <c r="D4042" s="33">
        <v>5981.98</v>
      </c>
      <c r="E4042" s="33">
        <v>215.77</v>
      </c>
      <c r="F4042" s="33">
        <v>6197.75</v>
      </c>
      <c r="G4042" s="6">
        <v>15</v>
      </c>
    </row>
    <row r="4043" spans="1:7" ht="30">
      <c r="A4043" s="30" t="s">
        <v>8398</v>
      </c>
      <c r="B4043" s="31" t="s">
        <v>8399</v>
      </c>
      <c r="C4043" s="32" t="s">
        <v>351</v>
      </c>
      <c r="D4043" s="33">
        <v>6008.98</v>
      </c>
      <c r="E4043" s="33">
        <v>126.15</v>
      </c>
      <c r="F4043" s="33">
        <v>6135.13</v>
      </c>
      <c r="G4043" s="6">
        <v>15</v>
      </c>
    </row>
    <row r="4044" spans="1:7">
      <c r="A4044" s="30" t="s">
        <v>8400</v>
      </c>
      <c r="B4044" s="31" t="s">
        <v>8401</v>
      </c>
      <c r="C4044" s="32" t="s">
        <v>351</v>
      </c>
      <c r="D4044" s="33">
        <v>2958.51</v>
      </c>
      <c r="E4044" s="33">
        <v>78.540000000000006</v>
      </c>
      <c r="F4044" s="33">
        <v>3037.05</v>
      </c>
      <c r="G4044" s="6">
        <v>15</v>
      </c>
    </row>
    <row r="4045" spans="1:7" ht="30">
      <c r="A4045" s="30" t="s">
        <v>8402</v>
      </c>
      <c r="B4045" s="31" t="s">
        <v>8403</v>
      </c>
      <c r="C4045" s="32" t="s">
        <v>351</v>
      </c>
      <c r="D4045" s="33">
        <v>1991.32</v>
      </c>
      <c r="E4045" s="33">
        <v>126.15</v>
      </c>
      <c r="F4045" s="33">
        <v>2117.4699999999998</v>
      </c>
      <c r="G4045" s="6">
        <v>15</v>
      </c>
    </row>
    <row r="4046" spans="1:7">
      <c r="A4046" s="30" t="s">
        <v>8404</v>
      </c>
      <c r="B4046" s="31" t="s">
        <v>8405</v>
      </c>
      <c r="C4046" s="32" t="s">
        <v>351</v>
      </c>
      <c r="D4046" s="33">
        <v>2894.08</v>
      </c>
      <c r="E4046" s="33">
        <v>126.15</v>
      </c>
      <c r="F4046" s="33">
        <v>3020.23</v>
      </c>
      <c r="G4046" s="6">
        <v>15</v>
      </c>
    </row>
    <row r="4047" spans="1:7">
      <c r="A4047" s="30" t="s">
        <v>8406</v>
      </c>
      <c r="B4047" s="31" t="s">
        <v>8407</v>
      </c>
      <c r="C4047" s="32"/>
      <c r="D4047" s="33"/>
      <c r="E4047" s="33"/>
      <c r="F4047" s="33"/>
    </row>
    <row r="4048" spans="1:7">
      <c r="A4048" s="30" t="s">
        <v>8408</v>
      </c>
      <c r="B4048" s="31" t="s">
        <v>8409</v>
      </c>
      <c r="C4048" s="32" t="s">
        <v>351</v>
      </c>
      <c r="D4048" s="33">
        <v>455.68</v>
      </c>
      <c r="E4048" s="33">
        <v>26.45</v>
      </c>
      <c r="F4048" s="33">
        <v>482.13</v>
      </c>
      <c r="G4048" s="6">
        <v>15</v>
      </c>
    </row>
    <row r="4049" spans="1:7">
      <c r="A4049" s="30" t="s">
        <v>8410</v>
      </c>
      <c r="B4049" s="31" t="s">
        <v>8411</v>
      </c>
      <c r="C4049" s="32" t="s">
        <v>351</v>
      </c>
      <c r="D4049" s="33">
        <v>3189.96</v>
      </c>
      <c r="E4049" s="33">
        <v>58.77</v>
      </c>
      <c r="F4049" s="33">
        <v>3248.73</v>
      </c>
      <c r="G4049" s="6">
        <v>15</v>
      </c>
    </row>
    <row r="4050" spans="1:7">
      <c r="A4050" s="30" t="s">
        <v>8412</v>
      </c>
      <c r="B4050" s="31" t="s">
        <v>8413</v>
      </c>
      <c r="C4050" s="32" t="s">
        <v>351</v>
      </c>
      <c r="D4050" s="33">
        <v>1558.83</v>
      </c>
      <c r="E4050" s="33">
        <v>39.270000000000003</v>
      </c>
      <c r="F4050" s="33">
        <v>1598.1</v>
      </c>
      <c r="G4050" s="6">
        <v>15</v>
      </c>
    </row>
    <row r="4051" spans="1:7" ht="30">
      <c r="A4051" s="30" t="s">
        <v>8414</v>
      </c>
      <c r="B4051" s="31" t="s">
        <v>8415</v>
      </c>
      <c r="C4051" s="32" t="s">
        <v>351</v>
      </c>
      <c r="D4051" s="33">
        <v>3237.02</v>
      </c>
      <c r="E4051" s="33">
        <v>671.85</v>
      </c>
      <c r="F4051" s="33">
        <v>3908.87</v>
      </c>
      <c r="G4051" s="6">
        <v>15</v>
      </c>
    </row>
    <row r="4052" spans="1:7" ht="30">
      <c r="A4052" s="30" t="s">
        <v>8416</v>
      </c>
      <c r="B4052" s="31" t="s">
        <v>8417</v>
      </c>
      <c r="C4052" s="32" t="s">
        <v>351</v>
      </c>
      <c r="D4052" s="33">
        <v>8610.1200000000008</v>
      </c>
      <c r="E4052" s="33">
        <v>783.51</v>
      </c>
      <c r="F4052" s="33">
        <v>9393.6299999999992</v>
      </c>
      <c r="G4052" s="6">
        <v>15</v>
      </c>
    </row>
    <row r="4053" spans="1:7">
      <c r="A4053" s="30" t="s">
        <v>8418</v>
      </c>
      <c r="B4053" s="31" t="s">
        <v>8419</v>
      </c>
      <c r="C4053" s="32"/>
      <c r="D4053" s="33"/>
      <c r="E4053" s="33"/>
      <c r="F4053" s="33"/>
    </row>
    <row r="4054" spans="1:7">
      <c r="A4054" s="30" t="s">
        <v>8420</v>
      </c>
      <c r="B4054" s="31" t="s">
        <v>8421</v>
      </c>
      <c r="C4054" s="32" t="s">
        <v>351</v>
      </c>
      <c r="D4054" s="33">
        <v>103.93</v>
      </c>
      <c r="E4054" s="33">
        <v>12.73</v>
      </c>
      <c r="F4054" s="33">
        <v>116.66</v>
      </c>
      <c r="G4054" s="6">
        <v>15</v>
      </c>
    </row>
    <row r="4055" spans="1:7">
      <c r="A4055" s="30" t="s">
        <v>8422</v>
      </c>
      <c r="B4055" s="31" t="s">
        <v>8423</v>
      </c>
      <c r="C4055" s="32" t="s">
        <v>351</v>
      </c>
      <c r="D4055" s="33">
        <v>22.19</v>
      </c>
      <c r="E4055" s="33">
        <v>9.56</v>
      </c>
      <c r="F4055" s="33">
        <v>31.75</v>
      </c>
      <c r="G4055" s="6">
        <v>15</v>
      </c>
    </row>
    <row r="4056" spans="1:7">
      <c r="A4056" s="30" t="s">
        <v>8424</v>
      </c>
      <c r="B4056" s="31" t="s">
        <v>8425</v>
      </c>
      <c r="C4056" s="32" t="s">
        <v>351</v>
      </c>
      <c r="D4056" s="33">
        <v>18.440000000000001</v>
      </c>
      <c r="E4056" s="33">
        <v>9.56</v>
      </c>
      <c r="F4056" s="33">
        <v>28</v>
      </c>
      <c r="G4056" s="6">
        <v>15</v>
      </c>
    </row>
    <row r="4057" spans="1:7">
      <c r="A4057" s="30" t="s">
        <v>8426</v>
      </c>
      <c r="B4057" s="31" t="s">
        <v>8427</v>
      </c>
      <c r="C4057" s="32" t="s">
        <v>351</v>
      </c>
      <c r="D4057" s="33">
        <v>28.95</v>
      </c>
      <c r="E4057" s="33">
        <v>9.56</v>
      </c>
      <c r="F4057" s="33">
        <v>38.51</v>
      </c>
      <c r="G4057" s="6">
        <v>15</v>
      </c>
    </row>
    <row r="4058" spans="1:7">
      <c r="A4058" s="30" t="s">
        <v>8428</v>
      </c>
      <c r="B4058" s="31" t="s">
        <v>8429</v>
      </c>
      <c r="C4058" s="32" t="s">
        <v>351</v>
      </c>
      <c r="D4058" s="33">
        <v>22.37</v>
      </c>
      <c r="E4058" s="33">
        <v>9.56</v>
      </c>
      <c r="F4058" s="33">
        <v>31.93</v>
      </c>
      <c r="G4058" s="6">
        <v>15</v>
      </c>
    </row>
    <row r="4059" spans="1:7">
      <c r="A4059" s="30" t="s">
        <v>8430</v>
      </c>
      <c r="B4059" s="31" t="s">
        <v>8431</v>
      </c>
      <c r="C4059" s="32" t="s">
        <v>351</v>
      </c>
      <c r="D4059" s="33">
        <v>64.53</v>
      </c>
      <c r="E4059" s="33">
        <v>10.69</v>
      </c>
      <c r="F4059" s="33">
        <v>75.22</v>
      </c>
      <c r="G4059" s="6">
        <v>15</v>
      </c>
    </row>
    <row r="4060" spans="1:7">
      <c r="A4060" s="30" t="s">
        <v>8432</v>
      </c>
      <c r="B4060" s="31" t="s">
        <v>8433</v>
      </c>
      <c r="C4060" s="32" t="s">
        <v>351</v>
      </c>
      <c r="D4060" s="33">
        <v>63.26</v>
      </c>
      <c r="E4060" s="33">
        <v>10.69</v>
      </c>
      <c r="F4060" s="33">
        <v>73.95</v>
      </c>
      <c r="G4060" s="6">
        <v>15</v>
      </c>
    </row>
    <row r="4061" spans="1:7">
      <c r="A4061" s="30" t="s">
        <v>8434</v>
      </c>
      <c r="B4061" s="31" t="s">
        <v>8435</v>
      </c>
      <c r="C4061" s="32" t="s">
        <v>351</v>
      </c>
      <c r="D4061" s="33">
        <v>53.42</v>
      </c>
      <c r="E4061" s="33">
        <v>9.56</v>
      </c>
      <c r="F4061" s="33">
        <v>62.98</v>
      </c>
      <c r="G4061" s="6">
        <v>15</v>
      </c>
    </row>
    <row r="4062" spans="1:7">
      <c r="A4062" s="30" t="s">
        <v>8436</v>
      </c>
      <c r="B4062" s="31" t="s">
        <v>8437</v>
      </c>
      <c r="C4062" s="32" t="s">
        <v>351</v>
      </c>
      <c r="D4062" s="33">
        <v>28.82</v>
      </c>
      <c r="E4062" s="33">
        <v>9.56</v>
      </c>
      <c r="F4062" s="33">
        <v>38.380000000000003</v>
      </c>
      <c r="G4062" s="6">
        <v>15</v>
      </c>
    </row>
    <row r="4063" spans="1:7">
      <c r="A4063" s="30" t="s">
        <v>8438</v>
      </c>
      <c r="B4063" s="31" t="s">
        <v>8439</v>
      </c>
      <c r="C4063" s="32" t="s">
        <v>351</v>
      </c>
      <c r="D4063" s="33">
        <v>39.64</v>
      </c>
      <c r="E4063" s="33">
        <v>9.56</v>
      </c>
      <c r="F4063" s="33">
        <v>49.2</v>
      </c>
      <c r="G4063" s="6">
        <v>15</v>
      </c>
    </row>
    <row r="4064" spans="1:7">
      <c r="A4064" s="30" t="s">
        <v>8440</v>
      </c>
      <c r="B4064" s="31" t="s">
        <v>8441</v>
      </c>
      <c r="C4064" s="32" t="s">
        <v>351</v>
      </c>
      <c r="D4064" s="33">
        <v>34.94</v>
      </c>
      <c r="E4064" s="33">
        <v>9.56</v>
      </c>
      <c r="F4064" s="33">
        <v>44.5</v>
      </c>
      <c r="G4064" s="6">
        <v>15</v>
      </c>
    </row>
    <row r="4065" spans="1:7">
      <c r="A4065" s="30" t="s">
        <v>8442</v>
      </c>
      <c r="B4065" s="31" t="s">
        <v>8443</v>
      </c>
      <c r="C4065" s="32" t="s">
        <v>351</v>
      </c>
      <c r="D4065" s="33">
        <v>55.27</v>
      </c>
      <c r="E4065" s="33">
        <v>10.69</v>
      </c>
      <c r="F4065" s="33">
        <v>65.959999999999994</v>
      </c>
      <c r="G4065" s="6">
        <v>15</v>
      </c>
    </row>
    <row r="4066" spans="1:7">
      <c r="A4066" s="30" t="s">
        <v>8444</v>
      </c>
      <c r="B4066" s="31" t="s">
        <v>8445</v>
      </c>
      <c r="C4066" s="32" t="s">
        <v>351</v>
      </c>
      <c r="D4066" s="33">
        <v>54.25</v>
      </c>
      <c r="E4066" s="33">
        <v>10.69</v>
      </c>
      <c r="F4066" s="33">
        <v>64.94</v>
      </c>
      <c r="G4066" s="6">
        <v>15</v>
      </c>
    </row>
    <row r="4067" spans="1:7">
      <c r="A4067" s="30" t="s">
        <v>8446</v>
      </c>
      <c r="B4067" s="31" t="s">
        <v>8447</v>
      </c>
      <c r="C4067" s="32"/>
      <c r="D4067" s="33"/>
      <c r="E4067" s="33"/>
      <c r="F4067" s="33"/>
    </row>
    <row r="4068" spans="1:7" ht="45">
      <c r="A4068" s="30" t="s">
        <v>8448</v>
      </c>
      <c r="B4068" s="31" t="s">
        <v>8449</v>
      </c>
      <c r="C4068" s="32" t="s">
        <v>135</v>
      </c>
      <c r="D4068" s="33">
        <v>351.42</v>
      </c>
      <c r="E4068" s="33">
        <v>15.31</v>
      </c>
      <c r="F4068" s="33">
        <v>366.73</v>
      </c>
      <c r="G4068" s="6">
        <v>15</v>
      </c>
    </row>
    <row r="4069" spans="1:7" ht="30">
      <c r="A4069" s="30" t="s">
        <v>8450</v>
      </c>
      <c r="B4069" s="31" t="s">
        <v>8451</v>
      </c>
      <c r="C4069" s="32" t="s">
        <v>135</v>
      </c>
      <c r="D4069" s="33">
        <v>256.45999999999998</v>
      </c>
      <c r="E4069" s="33">
        <v>14.13</v>
      </c>
      <c r="F4069" s="33">
        <v>270.58999999999997</v>
      </c>
      <c r="G4069" s="6">
        <v>15</v>
      </c>
    </row>
    <row r="4070" spans="1:7" ht="30">
      <c r="A4070" s="30" t="s">
        <v>8452</v>
      </c>
      <c r="B4070" s="31" t="s">
        <v>8453</v>
      </c>
      <c r="C4070" s="32" t="s">
        <v>135</v>
      </c>
      <c r="D4070" s="33">
        <v>258.17</v>
      </c>
      <c r="E4070" s="33">
        <v>14.22</v>
      </c>
      <c r="F4070" s="33">
        <v>272.39</v>
      </c>
      <c r="G4070" s="6">
        <v>15</v>
      </c>
    </row>
    <row r="4071" spans="1:7" ht="30">
      <c r="A4071" s="30" t="s">
        <v>8454</v>
      </c>
      <c r="B4071" s="31" t="s">
        <v>8455</v>
      </c>
      <c r="C4071" s="32" t="s">
        <v>449</v>
      </c>
      <c r="D4071" s="33">
        <v>8.59</v>
      </c>
      <c r="E4071" s="33">
        <v>2.4500000000000002</v>
      </c>
      <c r="F4071" s="33">
        <v>11.04</v>
      </c>
      <c r="G4071" s="6">
        <v>15</v>
      </c>
    </row>
    <row r="4072" spans="1:7">
      <c r="A4072" s="30" t="s">
        <v>8456</v>
      </c>
      <c r="B4072" s="31" t="s">
        <v>8457</v>
      </c>
      <c r="C4072" s="32" t="s">
        <v>8458</v>
      </c>
      <c r="D4072" s="33">
        <v>570.74</v>
      </c>
      <c r="E4072" s="33">
        <v>1512.24</v>
      </c>
      <c r="F4072" s="33">
        <v>2082.98</v>
      </c>
      <c r="G4072" s="6">
        <v>15</v>
      </c>
    </row>
    <row r="4073" spans="1:7">
      <c r="A4073" s="30" t="s">
        <v>8459</v>
      </c>
      <c r="B4073" s="31" t="s">
        <v>8460</v>
      </c>
      <c r="C4073" s="32"/>
      <c r="D4073" s="33"/>
      <c r="E4073" s="33"/>
      <c r="F4073" s="33"/>
    </row>
    <row r="4074" spans="1:7">
      <c r="A4074" s="30" t="s">
        <v>8461</v>
      </c>
      <c r="B4074" s="31" t="s">
        <v>8462</v>
      </c>
      <c r="C4074" s="32"/>
      <c r="D4074" s="33"/>
      <c r="E4074" s="33"/>
      <c r="F4074" s="33"/>
    </row>
    <row r="4075" spans="1:7">
      <c r="A4075" s="30" t="s">
        <v>8463</v>
      </c>
      <c r="B4075" s="31" t="s">
        <v>8464</v>
      </c>
      <c r="C4075" s="32" t="s">
        <v>135</v>
      </c>
      <c r="D4075" s="33">
        <v>9332.93</v>
      </c>
      <c r="E4075" s="33">
        <v>100.7</v>
      </c>
      <c r="F4075" s="33">
        <v>9433.6299999999992</v>
      </c>
      <c r="G4075" s="6">
        <v>15</v>
      </c>
    </row>
    <row r="4076" spans="1:7">
      <c r="A4076" s="30" t="s">
        <v>8465</v>
      </c>
      <c r="B4076" s="31" t="s">
        <v>8466</v>
      </c>
      <c r="C4076" s="32" t="s">
        <v>135</v>
      </c>
      <c r="D4076" s="33">
        <v>231.87</v>
      </c>
      <c r="E4076" s="33">
        <v>100.7</v>
      </c>
      <c r="F4076" s="33">
        <v>332.57</v>
      </c>
      <c r="G4076" s="6">
        <v>15</v>
      </c>
    </row>
    <row r="4077" spans="1:7">
      <c r="A4077" s="30" t="s">
        <v>8467</v>
      </c>
      <c r="B4077" s="31" t="s">
        <v>8468</v>
      </c>
      <c r="C4077" s="32" t="s">
        <v>135</v>
      </c>
      <c r="D4077" s="33">
        <v>1649.58</v>
      </c>
      <c r="E4077" s="33">
        <v>100.7</v>
      </c>
      <c r="F4077" s="33">
        <v>1750.28</v>
      </c>
      <c r="G4077" s="6">
        <v>15</v>
      </c>
    </row>
    <row r="4078" spans="1:7" ht="45">
      <c r="A4078" s="30" t="s">
        <v>8469</v>
      </c>
      <c r="B4078" s="31" t="s">
        <v>8470</v>
      </c>
      <c r="C4078" s="32" t="s">
        <v>351</v>
      </c>
      <c r="D4078" s="33">
        <v>15.56</v>
      </c>
      <c r="E4078" s="33">
        <v>7.3</v>
      </c>
      <c r="F4078" s="33">
        <v>22.86</v>
      </c>
      <c r="G4078" s="6">
        <v>15</v>
      </c>
    </row>
    <row r="4079" spans="1:7" ht="45">
      <c r="A4079" s="30" t="s">
        <v>8471</v>
      </c>
      <c r="B4079" s="31" t="s">
        <v>8472</v>
      </c>
      <c r="C4079" s="32" t="s">
        <v>351</v>
      </c>
      <c r="D4079" s="33">
        <v>9.84</v>
      </c>
      <c r="E4079" s="33">
        <v>7.3</v>
      </c>
      <c r="F4079" s="33">
        <v>17.14</v>
      </c>
      <c r="G4079" s="6">
        <v>15</v>
      </c>
    </row>
    <row r="4080" spans="1:7" ht="30">
      <c r="A4080" s="30" t="s">
        <v>8473</v>
      </c>
      <c r="B4080" s="31" t="s">
        <v>8474</v>
      </c>
      <c r="C4080" s="32" t="s">
        <v>351</v>
      </c>
      <c r="D4080" s="33">
        <v>20.02</v>
      </c>
      <c r="E4080" s="33">
        <v>7.3</v>
      </c>
      <c r="F4080" s="33">
        <v>27.32</v>
      </c>
      <c r="G4080" s="6">
        <v>15</v>
      </c>
    </row>
    <row r="4081" spans="1:7" ht="30">
      <c r="A4081" s="30" t="s">
        <v>8475</v>
      </c>
      <c r="B4081" s="31" t="s">
        <v>8476</v>
      </c>
      <c r="C4081" s="32" t="s">
        <v>351</v>
      </c>
      <c r="D4081" s="33">
        <v>12.22</v>
      </c>
      <c r="E4081" s="33">
        <v>7.3</v>
      </c>
      <c r="F4081" s="33">
        <v>19.52</v>
      </c>
      <c r="G4081" s="6">
        <v>15</v>
      </c>
    </row>
    <row r="4082" spans="1:7">
      <c r="A4082" s="30" t="s">
        <v>8477</v>
      </c>
      <c r="B4082" s="31" t="s">
        <v>8478</v>
      </c>
      <c r="C4082" s="32" t="s">
        <v>351</v>
      </c>
      <c r="D4082" s="33">
        <v>25.34</v>
      </c>
      <c r="E4082" s="33">
        <v>7.3</v>
      </c>
      <c r="F4082" s="33">
        <v>32.64</v>
      </c>
      <c r="G4082" s="6">
        <v>15</v>
      </c>
    </row>
    <row r="4083" spans="1:7" ht="30">
      <c r="A4083" s="30" t="s">
        <v>8479</v>
      </c>
      <c r="B4083" s="31" t="s">
        <v>8480</v>
      </c>
      <c r="C4083" s="32" t="s">
        <v>351</v>
      </c>
      <c r="D4083" s="33">
        <v>8.86</v>
      </c>
      <c r="E4083" s="33">
        <v>7.3</v>
      </c>
      <c r="F4083" s="33">
        <v>16.16</v>
      </c>
      <c r="G4083" s="6">
        <v>15</v>
      </c>
    </row>
    <row r="4084" spans="1:7">
      <c r="A4084" s="30" t="s">
        <v>8481</v>
      </c>
      <c r="B4084" s="31" t="s">
        <v>8482</v>
      </c>
      <c r="C4084" s="32" t="s">
        <v>351</v>
      </c>
      <c r="D4084" s="33">
        <v>209.8</v>
      </c>
      <c r="E4084" s="33">
        <v>4.1500000000000004</v>
      </c>
      <c r="F4084" s="33">
        <v>213.95</v>
      </c>
      <c r="G4084" s="6">
        <v>15</v>
      </c>
    </row>
    <row r="4085" spans="1:7">
      <c r="A4085" s="30" t="s">
        <v>8483</v>
      </c>
      <c r="B4085" s="31" t="s">
        <v>8484</v>
      </c>
      <c r="C4085" s="32"/>
      <c r="D4085" s="33"/>
      <c r="E4085" s="33"/>
      <c r="F4085" s="33"/>
    </row>
    <row r="4086" spans="1:7">
      <c r="A4086" s="30" t="s">
        <v>8485</v>
      </c>
      <c r="B4086" s="31" t="s">
        <v>8486</v>
      </c>
      <c r="C4086" s="32" t="s">
        <v>351</v>
      </c>
      <c r="D4086" s="33">
        <v>12.02</v>
      </c>
      <c r="E4086" s="33">
        <v>63.68</v>
      </c>
      <c r="F4086" s="33">
        <v>75.7</v>
      </c>
      <c r="G4086" s="6">
        <v>15</v>
      </c>
    </row>
    <row r="4087" spans="1:7">
      <c r="A4087" s="30" t="s">
        <v>8487</v>
      </c>
      <c r="B4087" s="31" t="s">
        <v>8488</v>
      </c>
      <c r="C4087" s="32"/>
      <c r="D4087" s="33"/>
      <c r="E4087" s="33"/>
      <c r="F4087" s="33"/>
    </row>
    <row r="4088" spans="1:7" ht="45">
      <c r="A4088" s="30" t="s">
        <v>8489</v>
      </c>
      <c r="B4088" s="31" t="s">
        <v>8490</v>
      </c>
      <c r="C4088" s="32" t="s">
        <v>351</v>
      </c>
      <c r="D4088" s="33">
        <v>88.92</v>
      </c>
      <c r="E4088" s="33">
        <v>8.56</v>
      </c>
      <c r="F4088" s="33">
        <v>97.48</v>
      </c>
      <c r="G4088" s="6">
        <v>15</v>
      </c>
    </row>
    <row r="4089" spans="1:7" ht="30">
      <c r="A4089" s="30" t="s">
        <v>8491</v>
      </c>
      <c r="B4089" s="31" t="s">
        <v>8492</v>
      </c>
      <c r="C4089" s="32" t="s">
        <v>351</v>
      </c>
      <c r="D4089" s="33">
        <v>32.270000000000003</v>
      </c>
      <c r="E4089" s="33">
        <v>1.76</v>
      </c>
      <c r="F4089" s="33">
        <v>34.03</v>
      </c>
      <c r="G4089" s="6">
        <v>15</v>
      </c>
    </row>
    <row r="4090" spans="1:7">
      <c r="A4090" s="30" t="s">
        <v>119</v>
      </c>
      <c r="B4090" s="31" t="s">
        <v>8493</v>
      </c>
      <c r="C4090" s="32" t="s">
        <v>135</v>
      </c>
      <c r="D4090" s="33">
        <v>73.69</v>
      </c>
      <c r="E4090" s="33"/>
      <c r="F4090" s="33">
        <v>73.69</v>
      </c>
      <c r="G4090" s="6">
        <v>15</v>
      </c>
    </row>
    <row r="4091" spans="1:7">
      <c r="A4091" s="30" t="s">
        <v>120</v>
      </c>
      <c r="B4091" s="31" t="s">
        <v>8494</v>
      </c>
      <c r="C4091" s="32" t="s">
        <v>908</v>
      </c>
      <c r="D4091" s="33">
        <v>30.83</v>
      </c>
      <c r="E4091" s="33"/>
      <c r="F4091" s="33">
        <v>30.83</v>
      </c>
      <c r="G4091" s="6">
        <v>15</v>
      </c>
    </row>
    <row r="4092" spans="1:7">
      <c r="A4092" s="30" t="s">
        <v>8495</v>
      </c>
      <c r="B4092" s="31" t="s">
        <v>8496</v>
      </c>
      <c r="C4092" s="32"/>
      <c r="D4092" s="33"/>
      <c r="E4092" s="33"/>
      <c r="F4092" s="33"/>
    </row>
    <row r="4093" spans="1:7">
      <c r="A4093" s="30" t="s">
        <v>8497</v>
      </c>
      <c r="B4093" s="31" t="s">
        <v>8498</v>
      </c>
      <c r="C4093" s="32"/>
      <c r="D4093" s="33"/>
      <c r="E4093" s="33"/>
      <c r="F4093" s="33"/>
    </row>
    <row r="4094" spans="1:7">
      <c r="A4094" s="30" t="s">
        <v>8499</v>
      </c>
      <c r="B4094" s="31" t="s">
        <v>8500</v>
      </c>
      <c r="C4094" s="32" t="s">
        <v>351</v>
      </c>
      <c r="D4094" s="33">
        <v>832.67</v>
      </c>
      <c r="E4094" s="33"/>
      <c r="F4094" s="33">
        <v>832.67</v>
      </c>
      <c r="G4094" s="6">
        <v>15</v>
      </c>
    </row>
  </sheetData>
  <autoFilter ref="A10:H4115" xr:uid="{00000000-0009-0000-0000-000009000000}"/>
  <mergeCells count="4">
    <mergeCell ref="B1:F1"/>
    <mergeCell ref="A2:F2"/>
    <mergeCell ref="A3:F3"/>
    <mergeCell ref="A4:F4"/>
  </mergeCells>
  <conditionalFormatting sqref="A9:A4094">
    <cfRule type="expression" dxfId="5" priority="6" stopIfTrue="1">
      <formula>G9&lt;6</formula>
    </cfRule>
  </conditionalFormatting>
  <conditionalFormatting sqref="B9:B4094">
    <cfRule type="expression" dxfId="4" priority="5" stopIfTrue="1">
      <formula>G9&lt;6</formula>
    </cfRule>
  </conditionalFormatting>
  <conditionalFormatting sqref="C9:C4094">
    <cfRule type="expression" dxfId="3" priority="4" stopIfTrue="1">
      <formula>G9&lt;6</formula>
    </cfRule>
  </conditionalFormatting>
  <conditionalFormatting sqref="D9:D4094">
    <cfRule type="expression" dxfId="2" priority="3" stopIfTrue="1">
      <formula>G9&lt;6</formula>
    </cfRule>
  </conditionalFormatting>
  <conditionalFormatting sqref="E9:E4094">
    <cfRule type="expression" dxfId="1" priority="2" stopIfTrue="1">
      <formula>G9&lt;6</formula>
    </cfRule>
  </conditionalFormatting>
  <conditionalFormatting sqref="F9:F4094">
    <cfRule type="expression" dxfId="0" priority="1" stopIfTrue="1">
      <formula>G9&lt;6</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9">
    <tabColor rgb="FF92D050"/>
  </sheetPr>
  <dimension ref="A1:D885"/>
  <sheetViews>
    <sheetView topLeftCell="A383" zoomScale="115" zoomScaleNormal="115" workbookViewId="0">
      <selection activeCell="H22" sqref="H22:I22"/>
    </sheetView>
  </sheetViews>
  <sheetFormatPr defaultRowHeight="15"/>
  <cols>
    <col min="1" max="1" width="13" bestFit="1" customWidth="1"/>
    <col min="2" max="2" width="65.42578125" customWidth="1"/>
    <col min="3" max="3" width="7.5703125" bestFit="1" customWidth="1"/>
    <col min="4" max="4" width="8.7109375" bestFit="1" customWidth="1"/>
    <col min="257" max="257" width="10.140625" bestFit="1" customWidth="1"/>
    <col min="258" max="258" width="65.42578125" customWidth="1"/>
    <col min="259" max="259" width="7.5703125" bestFit="1" customWidth="1"/>
    <col min="260" max="260" width="8.7109375" bestFit="1" customWidth="1"/>
    <col min="513" max="513" width="10.140625" bestFit="1" customWidth="1"/>
    <col min="514" max="514" width="65.42578125" customWidth="1"/>
    <col min="515" max="515" width="7.5703125" bestFit="1" customWidth="1"/>
    <col min="516" max="516" width="8.7109375" bestFit="1" customWidth="1"/>
    <col min="769" max="769" width="10.140625" bestFit="1" customWidth="1"/>
    <col min="770" max="770" width="65.42578125" customWidth="1"/>
    <col min="771" max="771" width="7.5703125" bestFit="1" customWidth="1"/>
    <col min="772" max="772" width="8.7109375" bestFit="1" customWidth="1"/>
    <col min="1025" max="1025" width="10.140625" bestFit="1" customWidth="1"/>
    <col min="1026" max="1026" width="65.42578125" customWidth="1"/>
    <col min="1027" max="1027" width="7.5703125" bestFit="1" customWidth="1"/>
    <col min="1028" max="1028" width="8.7109375" bestFit="1" customWidth="1"/>
    <col min="1281" max="1281" width="10.140625" bestFit="1" customWidth="1"/>
    <col min="1282" max="1282" width="65.42578125" customWidth="1"/>
    <col min="1283" max="1283" width="7.5703125" bestFit="1" customWidth="1"/>
    <col min="1284" max="1284" width="8.7109375" bestFit="1" customWidth="1"/>
    <col min="1537" max="1537" width="10.140625" bestFit="1" customWidth="1"/>
    <col min="1538" max="1538" width="65.42578125" customWidth="1"/>
    <col min="1539" max="1539" width="7.5703125" bestFit="1" customWidth="1"/>
    <col min="1540" max="1540" width="8.7109375" bestFit="1" customWidth="1"/>
    <col min="1793" max="1793" width="10.140625" bestFit="1" customWidth="1"/>
    <col min="1794" max="1794" width="65.42578125" customWidth="1"/>
    <col min="1795" max="1795" width="7.5703125" bestFit="1" customWidth="1"/>
    <col min="1796" max="1796" width="8.7109375" bestFit="1" customWidth="1"/>
    <col min="2049" max="2049" width="10.140625" bestFit="1" customWidth="1"/>
    <col min="2050" max="2050" width="65.42578125" customWidth="1"/>
    <col min="2051" max="2051" width="7.5703125" bestFit="1" customWidth="1"/>
    <col min="2052" max="2052" width="8.7109375" bestFit="1" customWidth="1"/>
    <col min="2305" max="2305" width="10.140625" bestFit="1" customWidth="1"/>
    <col min="2306" max="2306" width="65.42578125" customWidth="1"/>
    <col min="2307" max="2307" width="7.5703125" bestFit="1" customWidth="1"/>
    <col min="2308" max="2308" width="8.7109375" bestFit="1" customWidth="1"/>
    <col min="2561" max="2561" width="10.140625" bestFit="1" customWidth="1"/>
    <col min="2562" max="2562" width="65.42578125" customWidth="1"/>
    <col min="2563" max="2563" width="7.5703125" bestFit="1" customWidth="1"/>
    <col min="2564" max="2564" width="8.7109375" bestFit="1" customWidth="1"/>
    <col min="2817" max="2817" width="10.140625" bestFit="1" customWidth="1"/>
    <col min="2818" max="2818" width="65.42578125" customWidth="1"/>
    <col min="2819" max="2819" width="7.5703125" bestFit="1" customWidth="1"/>
    <col min="2820" max="2820" width="8.7109375" bestFit="1" customWidth="1"/>
    <col min="3073" max="3073" width="10.140625" bestFit="1" customWidth="1"/>
    <col min="3074" max="3074" width="65.42578125" customWidth="1"/>
    <col min="3075" max="3075" width="7.5703125" bestFit="1" customWidth="1"/>
    <col min="3076" max="3076" width="8.7109375" bestFit="1" customWidth="1"/>
    <col min="3329" max="3329" width="10.140625" bestFit="1" customWidth="1"/>
    <col min="3330" max="3330" width="65.42578125" customWidth="1"/>
    <col min="3331" max="3331" width="7.5703125" bestFit="1" customWidth="1"/>
    <col min="3332" max="3332" width="8.7109375" bestFit="1" customWidth="1"/>
    <col min="3585" max="3585" width="10.140625" bestFit="1" customWidth="1"/>
    <col min="3586" max="3586" width="65.42578125" customWidth="1"/>
    <col min="3587" max="3587" width="7.5703125" bestFit="1" customWidth="1"/>
    <col min="3588" max="3588" width="8.7109375" bestFit="1" customWidth="1"/>
    <col min="3841" max="3841" width="10.140625" bestFit="1" customWidth="1"/>
    <col min="3842" max="3842" width="65.42578125" customWidth="1"/>
    <col min="3843" max="3843" width="7.5703125" bestFit="1" customWidth="1"/>
    <col min="3844" max="3844" width="8.7109375" bestFit="1" customWidth="1"/>
    <col min="4097" max="4097" width="10.140625" bestFit="1" customWidth="1"/>
    <col min="4098" max="4098" width="65.42578125" customWidth="1"/>
    <col min="4099" max="4099" width="7.5703125" bestFit="1" customWidth="1"/>
    <col min="4100" max="4100" width="8.7109375" bestFit="1" customWidth="1"/>
    <col min="4353" max="4353" width="10.140625" bestFit="1" customWidth="1"/>
    <col min="4354" max="4354" width="65.42578125" customWidth="1"/>
    <col min="4355" max="4355" width="7.5703125" bestFit="1" customWidth="1"/>
    <col min="4356" max="4356" width="8.7109375" bestFit="1" customWidth="1"/>
    <col min="4609" max="4609" width="10.140625" bestFit="1" customWidth="1"/>
    <col min="4610" max="4610" width="65.42578125" customWidth="1"/>
    <col min="4611" max="4611" width="7.5703125" bestFit="1" customWidth="1"/>
    <col min="4612" max="4612" width="8.7109375" bestFit="1" customWidth="1"/>
    <col min="4865" max="4865" width="10.140625" bestFit="1" customWidth="1"/>
    <col min="4866" max="4866" width="65.42578125" customWidth="1"/>
    <col min="4867" max="4867" width="7.5703125" bestFit="1" customWidth="1"/>
    <col min="4868" max="4868" width="8.7109375" bestFit="1" customWidth="1"/>
    <col min="5121" max="5121" width="10.140625" bestFit="1" customWidth="1"/>
    <col min="5122" max="5122" width="65.42578125" customWidth="1"/>
    <col min="5123" max="5123" width="7.5703125" bestFit="1" customWidth="1"/>
    <col min="5124" max="5124" width="8.7109375" bestFit="1" customWidth="1"/>
    <col min="5377" max="5377" width="10.140625" bestFit="1" customWidth="1"/>
    <col min="5378" max="5378" width="65.42578125" customWidth="1"/>
    <col min="5379" max="5379" width="7.5703125" bestFit="1" customWidth="1"/>
    <col min="5380" max="5380" width="8.7109375" bestFit="1" customWidth="1"/>
    <col min="5633" max="5633" width="10.140625" bestFit="1" customWidth="1"/>
    <col min="5634" max="5634" width="65.42578125" customWidth="1"/>
    <col min="5635" max="5635" width="7.5703125" bestFit="1" customWidth="1"/>
    <col min="5636" max="5636" width="8.7109375" bestFit="1" customWidth="1"/>
    <col min="5889" max="5889" width="10.140625" bestFit="1" customWidth="1"/>
    <col min="5890" max="5890" width="65.42578125" customWidth="1"/>
    <col min="5891" max="5891" width="7.5703125" bestFit="1" customWidth="1"/>
    <col min="5892" max="5892" width="8.7109375" bestFit="1" customWidth="1"/>
    <col min="6145" max="6145" width="10.140625" bestFit="1" customWidth="1"/>
    <col min="6146" max="6146" width="65.42578125" customWidth="1"/>
    <col min="6147" max="6147" width="7.5703125" bestFit="1" customWidth="1"/>
    <col min="6148" max="6148" width="8.7109375" bestFit="1" customWidth="1"/>
    <col min="6401" max="6401" width="10.140625" bestFit="1" customWidth="1"/>
    <col min="6402" max="6402" width="65.42578125" customWidth="1"/>
    <col min="6403" max="6403" width="7.5703125" bestFit="1" customWidth="1"/>
    <col min="6404" max="6404" width="8.7109375" bestFit="1" customWidth="1"/>
    <col min="6657" max="6657" width="10.140625" bestFit="1" customWidth="1"/>
    <col min="6658" max="6658" width="65.42578125" customWidth="1"/>
    <col min="6659" max="6659" width="7.5703125" bestFit="1" customWidth="1"/>
    <col min="6660" max="6660" width="8.7109375" bestFit="1" customWidth="1"/>
    <col min="6913" max="6913" width="10.140625" bestFit="1" customWidth="1"/>
    <col min="6914" max="6914" width="65.42578125" customWidth="1"/>
    <col min="6915" max="6915" width="7.5703125" bestFit="1" customWidth="1"/>
    <col min="6916" max="6916" width="8.7109375" bestFit="1" customWidth="1"/>
    <col min="7169" max="7169" width="10.140625" bestFit="1" customWidth="1"/>
    <col min="7170" max="7170" width="65.42578125" customWidth="1"/>
    <col min="7171" max="7171" width="7.5703125" bestFit="1" customWidth="1"/>
    <col min="7172" max="7172" width="8.7109375" bestFit="1" customWidth="1"/>
    <col min="7425" max="7425" width="10.140625" bestFit="1" customWidth="1"/>
    <col min="7426" max="7426" width="65.42578125" customWidth="1"/>
    <col min="7427" max="7427" width="7.5703125" bestFit="1" customWidth="1"/>
    <col min="7428" max="7428" width="8.7109375" bestFit="1" customWidth="1"/>
    <col min="7681" max="7681" width="10.140625" bestFit="1" customWidth="1"/>
    <col min="7682" max="7682" width="65.42578125" customWidth="1"/>
    <col min="7683" max="7683" width="7.5703125" bestFit="1" customWidth="1"/>
    <col min="7684" max="7684" width="8.7109375" bestFit="1" customWidth="1"/>
    <col min="7937" max="7937" width="10.140625" bestFit="1" customWidth="1"/>
    <col min="7938" max="7938" width="65.42578125" customWidth="1"/>
    <col min="7939" max="7939" width="7.5703125" bestFit="1" customWidth="1"/>
    <col min="7940" max="7940" width="8.7109375" bestFit="1" customWidth="1"/>
    <col min="8193" max="8193" width="10.140625" bestFit="1" customWidth="1"/>
    <col min="8194" max="8194" width="65.42578125" customWidth="1"/>
    <col min="8195" max="8195" width="7.5703125" bestFit="1" customWidth="1"/>
    <col min="8196" max="8196" width="8.7109375" bestFit="1" customWidth="1"/>
    <col min="8449" max="8449" width="10.140625" bestFit="1" customWidth="1"/>
    <col min="8450" max="8450" width="65.42578125" customWidth="1"/>
    <col min="8451" max="8451" width="7.5703125" bestFit="1" customWidth="1"/>
    <col min="8452" max="8452" width="8.7109375" bestFit="1" customWidth="1"/>
    <col min="8705" max="8705" width="10.140625" bestFit="1" customWidth="1"/>
    <col min="8706" max="8706" width="65.42578125" customWidth="1"/>
    <col min="8707" max="8707" width="7.5703125" bestFit="1" customWidth="1"/>
    <col min="8708" max="8708" width="8.7109375" bestFit="1" customWidth="1"/>
    <col min="8961" max="8961" width="10.140625" bestFit="1" customWidth="1"/>
    <col min="8962" max="8962" width="65.42578125" customWidth="1"/>
    <col min="8963" max="8963" width="7.5703125" bestFit="1" customWidth="1"/>
    <col min="8964" max="8964" width="8.7109375" bestFit="1" customWidth="1"/>
    <col min="9217" max="9217" width="10.140625" bestFit="1" customWidth="1"/>
    <col min="9218" max="9218" width="65.42578125" customWidth="1"/>
    <col min="9219" max="9219" width="7.5703125" bestFit="1" customWidth="1"/>
    <col min="9220" max="9220" width="8.7109375" bestFit="1" customWidth="1"/>
    <col min="9473" max="9473" width="10.140625" bestFit="1" customWidth="1"/>
    <col min="9474" max="9474" width="65.42578125" customWidth="1"/>
    <col min="9475" max="9475" width="7.5703125" bestFit="1" customWidth="1"/>
    <col min="9476" max="9476" width="8.7109375" bestFit="1" customWidth="1"/>
    <col min="9729" max="9729" width="10.140625" bestFit="1" customWidth="1"/>
    <col min="9730" max="9730" width="65.42578125" customWidth="1"/>
    <col min="9731" max="9731" width="7.5703125" bestFit="1" customWidth="1"/>
    <col min="9732" max="9732" width="8.7109375" bestFit="1" customWidth="1"/>
    <col min="9985" max="9985" width="10.140625" bestFit="1" customWidth="1"/>
    <col min="9986" max="9986" width="65.42578125" customWidth="1"/>
    <col min="9987" max="9987" width="7.5703125" bestFit="1" customWidth="1"/>
    <col min="9988" max="9988" width="8.7109375" bestFit="1" customWidth="1"/>
    <col min="10241" max="10241" width="10.140625" bestFit="1" customWidth="1"/>
    <col min="10242" max="10242" width="65.42578125" customWidth="1"/>
    <col min="10243" max="10243" width="7.5703125" bestFit="1" customWidth="1"/>
    <col min="10244" max="10244" width="8.7109375" bestFit="1" customWidth="1"/>
    <col min="10497" max="10497" width="10.140625" bestFit="1" customWidth="1"/>
    <col min="10498" max="10498" width="65.42578125" customWidth="1"/>
    <col min="10499" max="10499" width="7.5703125" bestFit="1" customWidth="1"/>
    <col min="10500" max="10500" width="8.7109375" bestFit="1" customWidth="1"/>
    <col min="10753" max="10753" width="10.140625" bestFit="1" customWidth="1"/>
    <col min="10754" max="10754" width="65.42578125" customWidth="1"/>
    <col min="10755" max="10755" width="7.5703125" bestFit="1" customWidth="1"/>
    <col min="10756" max="10756" width="8.7109375" bestFit="1" customWidth="1"/>
    <col min="11009" max="11009" width="10.140625" bestFit="1" customWidth="1"/>
    <col min="11010" max="11010" width="65.42578125" customWidth="1"/>
    <col min="11011" max="11011" width="7.5703125" bestFit="1" customWidth="1"/>
    <col min="11012" max="11012" width="8.7109375" bestFit="1" customWidth="1"/>
    <col min="11265" max="11265" width="10.140625" bestFit="1" customWidth="1"/>
    <col min="11266" max="11266" width="65.42578125" customWidth="1"/>
    <col min="11267" max="11267" width="7.5703125" bestFit="1" customWidth="1"/>
    <col min="11268" max="11268" width="8.7109375" bestFit="1" customWidth="1"/>
    <col min="11521" max="11521" width="10.140625" bestFit="1" customWidth="1"/>
    <col min="11522" max="11522" width="65.42578125" customWidth="1"/>
    <col min="11523" max="11523" width="7.5703125" bestFit="1" customWidth="1"/>
    <col min="11524" max="11524" width="8.7109375" bestFit="1" customWidth="1"/>
    <col min="11777" max="11777" width="10.140625" bestFit="1" customWidth="1"/>
    <col min="11778" max="11778" width="65.42578125" customWidth="1"/>
    <col min="11779" max="11779" width="7.5703125" bestFit="1" customWidth="1"/>
    <col min="11780" max="11780" width="8.7109375" bestFit="1" customWidth="1"/>
    <col min="12033" max="12033" width="10.140625" bestFit="1" customWidth="1"/>
    <col min="12034" max="12034" width="65.42578125" customWidth="1"/>
    <col min="12035" max="12035" width="7.5703125" bestFit="1" customWidth="1"/>
    <col min="12036" max="12036" width="8.7109375" bestFit="1" customWidth="1"/>
    <col min="12289" max="12289" width="10.140625" bestFit="1" customWidth="1"/>
    <col min="12290" max="12290" width="65.42578125" customWidth="1"/>
    <col min="12291" max="12291" width="7.5703125" bestFit="1" customWidth="1"/>
    <col min="12292" max="12292" width="8.7109375" bestFit="1" customWidth="1"/>
    <col min="12545" max="12545" width="10.140625" bestFit="1" customWidth="1"/>
    <col min="12546" max="12546" width="65.42578125" customWidth="1"/>
    <col min="12547" max="12547" width="7.5703125" bestFit="1" customWidth="1"/>
    <col min="12548" max="12548" width="8.7109375" bestFit="1" customWidth="1"/>
    <col min="12801" max="12801" width="10.140625" bestFit="1" customWidth="1"/>
    <col min="12802" max="12802" width="65.42578125" customWidth="1"/>
    <col min="12803" max="12803" width="7.5703125" bestFit="1" customWidth="1"/>
    <col min="12804" max="12804" width="8.7109375" bestFit="1" customWidth="1"/>
    <col min="13057" max="13057" width="10.140625" bestFit="1" customWidth="1"/>
    <col min="13058" max="13058" width="65.42578125" customWidth="1"/>
    <col min="13059" max="13059" width="7.5703125" bestFit="1" customWidth="1"/>
    <col min="13060" max="13060" width="8.7109375" bestFit="1" customWidth="1"/>
    <col min="13313" max="13313" width="10.140625" bestFit="1" customWidth="1"/>
    <col min="13314" max="13314" width="65.42578125" customWidth="1"/>
    <col min="13315" max="13315" width="7.5703125" bestFit="1" customWidth="1"/>
    <col min="13316" max="13316" width="8.7109375" bestFit="1" customWidth="1"/>
    <col min="13569" max="13569" width="10.140625" bestFit="1" customWidth="1"/>
    <col min="13570" max="13570" width="65.42578125" customWidth="1"/>
    <col min="13571" max="13571" width="7.5703125" bestFit="1" customWidth="1"/>
    <col min="13572" max="13572" width="8.7109375" bestFit="1" customWidth="1"/>
    <col min="13825" max="13825" width="10.140625" bestFit="1" customWidth="1"/>
    <col min="13826" max="13826" width="65.42578125" customWidth="1"/>
    <col min="13827" max="13827" width="7.5703125" bestFit="1" customWidth="1"/>
    <col min="13828" max="13828" width="8.7109375" bestFit="1" customWidth="1"/>
    <col min="14081" max="14081" width="10.140625" bestFit="1" customWidth="1"/>
    <col min="14082" max="14082" width="65.42578125" customWidth="1"/>
    <col min="14083" max="14083" width="7.5703125" bestFit="1" customWidth="1"/>
    <col min="14084" max="14084" width="8.7109375" bestFit="1" customWidth="1"/>
    <col min="14337" max="14337" width="10.140625" bestFit="1" customWidth="1"/>
    <col min="14338" max="14338" width="65.42578125" customWidth="1"/>
    <col min="14339" max="14339" width="7.5703125" bestFit="1" customWidth="1"/>
    <col min="14340" max="14340" width="8.7109375" bestFit="1" customWidth="1"/>
    <col min="14593" max="14593" width="10.140625" bestFit="1" customWidth="1"/>
    <col min="14594" max="14594" width="65.42578125" customWidth="1"/>
    <col min="14595" max="14595" width="7.5703125" bestFit="1" customWidth="1"/>
    <col min="14596" max="14596" width="8.7109375" bestFit="1" customWidth="1"/>
    <col min="14849" max="14849" width="10.140625" bestFit="1" customWidth="1"/>
    <col min="14850" max="14850" width="65.42578125" customWidth="1"/>
    <col min="14851" max="14851" width="7.5703125" bestFit="1" customWidth="1"/>
    <col min="14852" max="14852" width="8.7109375" bestFit="1" customWidth="1"/>
    <col min="15105" max="15105" width="10.140625" bestFit="1" customWidth="1"/>
    <col min="15106" max="15106" width="65.42578125" customWidth="1"/>
    <col min="15107" max="15107" width="7.5703125" bestFit="1" customWidth="1"/>
    <col min="15108" max="15108" width="8.7109375" bestFit="1" customWidth="1"/>
    <col min="15361" max="15361" width="10.140625" bestFit="1" customWidth="1"/>
    <col min="15362" max="15362" width="65.42578125" customWidth="1"/>
    <col min="15363" max="15363" width="7.5703125" bestFit="1" customWidth="1"/>
    <col min="15364" max="15364" width="8.7109375" bestFit="1" customWidth="1"/>
    <col min="15617" max="15617" width="10.140625" bestFit="1" customWidth="1"/>
    <col min="15618" max="15618" width="65.42578125" customWidth="1"/>
    <col min="15619" max="15619" width="7.5703125" bestFit="1" customWidth="1"/>
    <col min="15620" max="15620" width="8.7109375" bestFit="1" customWidth="1"/>
    <col min="15873" max="15873" width="10.140625" bestFit="1" customWidth="1"/>
    <col min="15874" max="15874" width="65.42578125" customWidth="1"/>
    <col min="15875" max="15875" width="7.5703125" bestFit="1" customWidth="1"/>
    <col min="15876" max="15876" width="8.7109375" bestFit="1" customWidth="1"/>
    <col min="16129" max="16129" width="10.140625" bestFit="1" customWidth="1"/>
    <col min="16130" max="16130" width="65.42578125" customWidth="1"/>
    <col min="16131" max="16131" width="7.5703125" bestFit="1" customWidth="1"/>
    <col min="16132" max="16132" width="8.7109375" bestFit="1" customWidth="1"/>
  </cols>
  <sheetData>
    <row r="1" spans="1:4" ht="26.25">
      <c r="A1" s="58" t="s">
        <v>320</v>
      </c>
      <c r="B1" s="58" t="s">
        <v>49</v>
      </c>
      <c r="C1" s="59" t="s">
        <v>8501</v>
      </c>
      <c r="D1" s="60" t="s">
        <v>8502</v>
      </c>
    </row>
    <row r="2" spans="1:4" ht="12.75" customHeight="1">
      <c r="A2" s="61">
        <v>1000000</v>
      </c>
      <c r="B2" s="62" t="s">
        <v>8503</v>
      </c>
      <c r="C2" s="63"/>
      <c r="D2" s="64"/>
    </row>
    <row r="3" spans="1:4">
      <c r="A3" s="57">
        <v>1009000</v>
      </c>
      <c r="B3" s="43" t="s">
        <v>8504</v>
      </c>
      <c r="C3" s="44" t="s">
        <v>135</v>
      </c>
      <c r="D3" s="46">
        <v>0.68</v>
      </c>
    </row>
    <row r="4" spans="1:4">
      <c r="A4" s="57">
        <v>1010000</v>
      </c>
      <c r="B4" s="43" t="s">
        <v>8505</v>
      </c>
      <c r="C4" s="44" t="s">
        <v>135</v>
      </c>
      <c r="D4" s="46">
        <v>0.83</v>
      </c>
    </row>
    <row r="5" spans="1:4">
      <c r="A5" s="57">
        <v>1011000</v>
      </c>
      <c r="B5" s="43" t="s">
        <v>8506</v>
      </c>
      <c r="C5" s="44" t="s">
        <v>143</v>
      </c>
      <c r="D5" s="46">
        <v>5.98</v>
      </c>
    </row>
    <row r="6" spans="1:4">
      <c r="A6" s="57">
        <v>1013000</v>
      </c>
      <c r="B6" s="43" t="s">
        <v>8507</v>
      </c>
      <c r="C6" s="44" t="s">
        <v>8508</v>
      </c>
      <c r="D6" s="46">
        <v>3.59</v>
      </c>
    </row>
    <row r="7" spans="1:4" ht="23.25">
      <c r="A7" s="57">
        <v>1014000</v>
      </c>
      <c r="B7" s="43" t="s">
        <v>8509</v>
      </c>
      <c r="C7" s="44" t="s">
        <v>143</v>
      </c>
      <c r="D7" s="46">
        <v>5.65</v>
      </c>
    </row>
    <row r="8" spans="1:4" ht="23.25">
      <c r="A8" s="57">
        <v>1015000</v>
      </c>
      <c r="B8" s="43" t="s">
        <v>8510</v>
      </c>
      <c r="C8" s="44" t="s">
        <v>143</v>
      </c>
      <c r="D8" s="46">
        <v>5.58</v>
      </c>
    </row>
    <row r="9" spans="1:4" ht="12.75" customHeight="1">
      <c r="A9" s="57">
        <v>1016000</v>
      </c>
      <c r="B9" s="43" t="s">
        <v>8511</v>
      </c>
      <c r="C9" s="44" t="s">
        <v>8512</v>
      </c>
      <c r="D9" s="46">
        <v>255.24</v>
      </c>
    </row>
    <row r="10" spans="1:4">
      <c r="A10" s="57">
        <v>1017000</v>
      </c>
      <c r="B10" s="43" t="s">
        <v>8513</v>
      </c>
      <c r="C10" s="44" t="s">
        <v>8514</v>
      </c>
      <c r="D10" s="46">
        <v>7.62</v>
      </c>
    </row>
    <row r="11" spans="1:4">
      <c r="A11" s="57">
        <v>1018000</v>
      </c>
      <c r="B11" s="43" t="s">
        <v>8515</v>
      </c>
      <c r="C11" s="44" t="s">
        <v>143</v>
      </c>
      <c r="D11" s="46">
        <v>2.56</v>
      </c>
    </row>
    <row r="12" spans="1:4">
      <c r="A12" s="57">
        <v>1019000</v>
      </c>
      <c r="B12" s="43" t="s">
        <v>8516</v>
      </c>
      <c r="C12" s="44" t="s">
        <v>143</v>
      </c>
      <c r="D12" s="46">
        <v>10.24</v>
      </c>
    </row>
    <row r="13" spans="1:4">
      <c r="A13" s="57">
        <v>1020000</v>
      </c>
      <c r="B13" s="43" t="s">
        <v>8517</v>
      </c>
      <c r="C13" s="44" t="s">
        <v>143</v>
      </c>
      <c r="D13" s="46">
        <v>12.85</v>
      </c>
    </row>
    <row r="14" spans="1:4">
      <c r="A14" s="57">
        <v>1021000</v>
      </c>
      <c r="B14" s="43" t="s">
        <v>8518</v>
      </c>
      <c r="C14" s="44" t="s">
        <v>143</v>
      </c>
      <c r="D14" s="46">
        <v>8.6</v>
      </c>
    </row>
    <row r="15" spans="1:4">
      <c r="A15" s="57">
        <v>1022000</v>
      </c>
      <c r="B15" s="43" t="s">
        <v>8519</v>
      </c>
      <c r="C15" s="44" t="s">
        <v>143</v>
      </c>
      <c r="D15" s="46">
        <v>19.510000000000002</v>
      </c>
    </row>
    <row r="16" spans="1:4">
      <c r="A16" s="57">
        <v>1023000</v>
      </c>
      <c r="B16" s="43" t="s">
        <v>8520</v>
      </c>
      <c r="C16" s="44" t="s">
        <v>143</v>
      </c>
      <c r="D16" s="46">
        <v>6.42</v>
      </c>
    </row>
    <row r="17" spans="1:4" ht="12.75" customHeight="1">
      <c r="A17" s="57">
        <v>1024000</v>
      </c>
      <c r="B17" s="43" t="s">
        <v>8521</v>
      </c>
      <c r="C17" s="44" t="s">
        <v>351</v>
      </c>
      <c r="D17" s="46">
        <v>103.99</v>
      </c>
    </row>
    <row r="18" spans="1:4">
      <c r="A18" s="57">
        <v>1025000</v>
      </c>
      <c r="B18" s="43" t="s">
        <v>8522</v>
      </c>
      <c r="C18" s="44" t="s">
        <v>351</v>
      </c>
      <c r="D18" s="46">
        <v>56.87</v>
      </c>
    </row>
    <row r="19" spans="1:4">
      <c r="A19" s="57">
        <v>1026000</v>
      </c>
      <c r="B19" s="43" t="s">
        <v>8523</v>
      </c>
      <c r="C19" s="44" t="s">
        <v>351</v>
      </c>
      <c r="D19" s="46">
        <v>83.97</v>
      </c>
    </row>
    <row r="20" spans="1:4">
      <c r="A20" s="57">
        <v>1027000</v>
      </c>
      <c r="B20" s="43" t="s">
        <v>8524</v>
      </c>
      <c r="C20" s="44" t="s">
        <v>351</v>
      </c>
      <c r="D20" s="46">
        <v>234.47</v>
      </c>
    </row>
    <row r="21" spans="1:4">
      <c r="A21" s="57">
        <v>1028000</v>
      </c>
      <c r="B21" s="43" t="s">
        <v>8525</v>
      </c>
      <c r="C21" s="44" t="s">
        <v>143</v>
      </c>
      <c r="D21" s="46">
        <v>2.52</v>
      </c>
    </row>
    <row r="22" spans="1:4" ht="23.25">
      <c r="A22" s="57">
        <v>1031000</v>
      </c>
      <c r="B22" s="43" t="s">
        <v>8526</v>
      </c>
      <c r="C22" s="44" t="s">
        <v>648</v>
      </c>
      <c r="D22" s="46">
        <v>11.87</v>
      </c>
    </row>
    <row r="23" spans="1:4" ht="25.5" customHeight="1">
      <c r="A23" s="57">
        <v>1032000</v>
      </c>
      <c r="B23" s="43" t="s">
        <v>8527</v>
      </c>
      <c r="C23" s="44" t="s">
        <v>648</v>
      </c>
      <c r="D23" s="46">
        <v>7.15</v>
      </c>
    </row>
    <row r="24" spans="1:4" ht="23.25">
      <c r="A24" s="57">
        <v>1033000</v>
      </c>
      <c r="B24" s="43" t="s">
        <v>8528</v>
      </c>
      <c r="C24" s="44" t="s">
        <v>648</v>
      </c>
      <c r="D24" s="46">
        <v>10.35</v>
      </c>
    </row>
    <row r="25" spans="1:4" ht="23.25">
      <c r="A25" s="57">
        <v>1034000</v>
      </c>
      <c r="B25" s="43" t="s">
        <v>8529</v>
      </c>
      <c r="C25" s="44" t="s">
        <v>648</v>
      </c>
      <c r="D25" s="46">
        <v>1.35</v>
      </c>
    </row>
    <row r="26" spans="1:4">
      <c r="A26" s="57">
        <v>1035000</v>
      </c>
      <c r="B26" s="43" t="s">
        <v>8530</v>
      </c>
      <c r="C26" s="44" t="s">
        <v>648</v>
      </c>
      <c r="D26" s="46">
        <v>0.86</v>
      </c>
    </row>
    <row r="27" spans="1:4" ht="23.25">
      <c r="A27" s="57">
        <v>1036000</v>
      </c>
      <c r="B27" s="43" t="s">
        <v>8531</v>
      </c>
      <c r="C27" s="44" t="s">
        <v>648</v>
      </c>
      <c r="D27" s="46">
        <v>5.58</v>
      </c>
    </row>
    <row r="28" spans="1:4" ht="23.25">
      <c r="A28" s="57">
        <v>1037000</v>
      </c>
      <c r="B28" s="43" t="s">
        <v>8532</v>
      </c>
      <c r="C28" s="44" t="s">
        <v>648</v>
      </c>
      <c r="D28" s="46">
        <v>6.22</v>
      </c>
    </row>
    <row r="29" spans="1:4">
      <c r="A29" s="61">
        <v>2000000</v>
      </c>
      <c r="B29" s="62" t="s">
        <v>8533</v>
      </c>
      <c r="C29" s="63"/>
      <c r="D29" s="64"/>
    </row>
    <row r="30" spans="1:4" ht="12.75" customHeight="1">
      <c r="A30" s="57">
        <v>2001000</v>
      </c>
      <c r="B30" s="43" t="s">
        <v>8534</v>
      </c>
      <c r="C30" s="44" t="s">
        <v>8535</v>
      </c>
      <c r="D30" s="46" t="s">
        <v>8535</v>
      </c>
    </row>
    <row r="31" spans="1:4">
      <c r="A31" s="57">
        <v>2001001</v>
      </c>
      <c r="B31" s="43" t="s">
        <v>8536</v>
      </c>
      <c r="C31" s="44" t="s">
        <v>143</v>
      </c>
      <c r="D31" s="46">
        <v>94.33</v>
      </c>
    </row>
    <row r="32" spans="1:4">
      <c r="A32" s="57">
        <v>2001002</v>
      </c>
      <c r="B32" s="43" t="s">
        <v>8537</v>
      </c>
      <c r="C32" s="44" t="s">
        <v>351</v>
      </c>
      <c r="D32" s="46">
        <v>157.68</v>
      </c>
    </row>
    <row r="33" spans="1:4">
      <c r="A33" s="57">
        <v>2002000</v>
      </c>
      <c r="B33" s="43" t="s">
        <v>8538</v>
      </c>
      <c r="C33" s="44" t="s">
        <v>8535</v>
      </c>
      <c r="D33" s="46" t="s">
        <v>8535</v>
      </c>
    </row>
    <row r="34" spans="1:4">
      <c r="A34" s="57">
        <v>2002002</v>
      </c>
      <c r="B34" s="43" t="s">
        <v>8539</v>
      </c>
      <c r="C34" s="44" t="s">
        <v>351</v>
      </c>
      <c r="D34" s="46">
        <v>721.52</v>
      </c>
    </row>
    <row r="35" spans="1:4" ht="23.25">
      <c r="A35" s="57">
        <v>2002004</v>
      </c>
      <c r="B35" s="43" t="s">
        <v>8540</v>
      </c>
      <c r="C35" s="44" t="s">
        <v>351</v>
      </c>
      <c r="D35" s="46">
        <v>99.63</v>
      </c>
    </row>
    <row r="36" spans="1:4" ht="23.25">
      <c r="A36" s="57">
        <v>2002005</v>
      </c>
      <c r="B36" s="43" t="s">
        <v>8541</v>
      </c>
      <c r="C36" s="44" t="s">
        <v>351</v>
      </c>
      <c r="D36" s="46">
        <v>199.27</v>
      </c>
    </row>
    <row r="37" spans="1:4" ht="12.75" customHeight="1">
      <c r="A37" s="57">
        <v>2002006</v>
      </c>
      <c r="B37" s="43" t="s">
        <v>8542</v>
      </c>
      <c r="C37" s="44" t="s">
        <v>351</v>
      </c>
      <c r="D37" s="46">
        <v>298.91000000000003</v>
      </c>
    </row>
    <row r="38" spans="1:4" ht="23.25">
      <c r="A38" s="57">
        <v>2002007</v>
      </c>
      <c r="B38" s="43" t="s">
        <v>8543</v>
      </c>
      <c r="C38" s="44" t="s">
        <v>351</v>
      </c>
      <c r="D38" s="46">
        <v>99.63</v>
      </c>
    </row>
    <row r="39" spans="1:4" ht="23.25">
      <c r="A39" s="57">
        <v>2002008</v>
      </c>
      <c r="B39" s="43" t="s">
        <v>8544</v>
      </c>
      <c r="C39" s="44" t="s">
        <v>351</v>
      </c>
      <c r="D39" s="46">
        <v>175.16</v>
      </c>
    </row>
    <row r="40" spans="1:4">
      <c r="A40" s="57">
        <v>2002009</v>
      </c>
      <c r="B40" s="43" t="s">
        <v>8545</v>
      </c>
      <c r="C40" s="44" t="s">
        <v>351</v>
      </c>
      <c r="D40" s="46">
        <v>221.16</v>
      </c>
    </row>
    <row r="41" spans="1:4" ht="23.25">
      <c r="A41" s="57">
        <v>2002010</v>
      </c>
      <c r="B41" s="43" t="s">
        <v>8546</v>
      </c>
      <c r="C41" s="44" t="s">
        <v>143</v>
      </c>
      <c r="D41" s="46">
        <v>143.27000000000001</v>
      </c>
    </row>
    <row r="42" spans="1:4">
      <c r="A42" s="57">
        <v>2003000</v>
      </c>
      <c r="B42" s="43" t="s">
        <v>8547</v>
      </c>
      <c r="C42" s="44" t="s">
        <v>8535</v>
      </c>
      <c r="D42" s="46" t="s">
        <v>8535</v>
      </c>
    </row>
    <row r="43" spans="1:4" ht="23.25">
      <c r="A43" s="57">
        <v>2003001</v>
      </c>
      <c r="B43" s="43" t="s">
        <v>8548</v>
      </c>
      <c r="C43" s="44" t="s">
        <v>351</v>
      </c>
      <c r="D43" s="46">
        <v>453.18</v>
      </c>
    </row>
    <row r="44" spans="1:4" ht="12.75" customHeight="1">
      <c r="A44" s="57">
        <v>2003002</v>
      </c>
      <c r="B44" s="43" t="s">
        <v>8549</v>
      </c>
      <c r="C44" s="44" t="s">
        <v>351</v>
      </c>
      <c r="D44" s="46">
        <v>711.9</v>
      </c>
    </row>
    <row r="45" spans="1:4" ht="23.25">
      <c r="A45" s="57">
        <v>2003003</v>
      </c>
      <c r="B45" s="43" t="s">
        <v>8550</v>
      </c>
      <c r="C45" s="44" t="s">
        <v>351</v>
      </c>
      <c r="D45" s="46">
        <v>970.62</v>
      </c>
    </row>
    <row r="46" spans="1:4" ht="23.25">
      <c r="A46" s="57">
        <v>2003005</v>
      </c>
      <c r="B46" s="43" t="s">
        <v>8540</v>
      </c>
      <c r="C46" s="44" t="s">
        <v>351</v>
      </c>
      <c r="D46" s="46">
        <v>194.46</v>
      </c>
    </row>
    <row r="47" spans="1:4" ht="23.25">
      <c r="A47" s="57">
        <v>2003006</v>
      </c>
      <c r="B47" s="43" t="s">
        <v>8541</v>
      </c>
      <c r="C47" s="44" t="s">
        <v>351</v>
      </c>
      <c r="D47" s="46">
        <v>291.69</v>
      </c>
    </row>
    <row r="48" spans="1:4" ht="23.25">
      <c r="A48" s="57">
        <v>2003007</v>
      </c>
      <c r="B48" s="43" t="s">
        <v>8542</v>
      </c>
      <c r="C48" s="44" t="s">
        <v>351</v>
      </c>
      <c r="D48" s="46">
        <v>388.92</v>
      </c>
    </row>
    <row r="49" spans="1:4" ht="23.25">
      <c r="A49" s="57">
        <v>2003008</v>
      </c>
      <c r="B49" s="43" t="s">
        <v>8551</v>
      </c>
      <c r="C49" s="44" t="s">
        <v>351</v>
      </c>
      <c r="D49" s="46">
        <v>194.46</v>
      </c>
    </row>
    <row r="50" spans="1:4" ht="23.25">
      <c r="A50" s="57">
        <v>2003009</v>
      </c>
      <c r="B50" s="43" t="s">
        <v>8552</v>
      </c>
      <c r="C50" s="44" t="s">
        <v>351</v>
      </c>
      <c r="D50" s="46">
        <v>291.69</v>
      </c>
    </row>
    <row r="51" spans="1:4">
      <c r="A51" s="57">
        <v>2003010</v>
      </c>
      <c r="B51" s="43" t="s">
        <v>8545</v>
      </c>
      <c r="C51" s="44" t="s">
        <v>351</v>
      </c>
      <c r="D51" s="46">
        <v>489.64</v>
      </c>
    </row>
    <row r="52" spans="1:4" ht="12.75" customHeight="1">
      <c r="A52" s="57">
        <v>2003011</v>
      </c>
      <c r="B52" s="43" t="s">
        <v>8553</v>
      </c>
      <c r="C52" s="44" t="s">
        <v>143</v>
      </c>
      <c r="D52" s="46">
        <v>226.07</v>
      </c>
    </row>
    <row r="53" spans="1:4">
      <c r="A53" s="57">
        <v>2003012</v>
      </c>
      <c r="B53" s="43" t="s">
        <v>8554</v>
      </c>
      <c r="C53" s="44" t="s">
        <v>143</v>
      </c>
      <c r="D53" s="46">
        <v>225.55</v>
      </c>
    </row>
    <row r="54" spans="1:4">
      <c r="A54" s="57">
        <v>2003013</v>
      </c>
      <c r="B54" s="43" t="s">
        <v>8555</v>
      </c>
      <c r="C54" s="44" t="s">
        <v>143</v>
      </c>
      <c r="D54" s="46">
        <v>225</v>
      </c>
    </row>
    <row r="55" spans="1:4">
      <c r="A55" s="57">
        <v>2003014</v>
      </c>
      <c r="B55" s="43" t="s">
        <v>8556</v>
      </c>
      <c r="C55" s="44" t="s">
        <v>143</v>
      </c>
      <c r="D55" s="46">
        <v>224.87</v>
      </c>
    </row>
    <row r="56" spans="1:4" ht="34.5">
      <c r="A56" s="57">
        <v>2003015</v>
      </c>
      <c r="B56" s="43" t="s">
        <v>8557</v>
      </c>
      <c r="C56" s="44" t="s">
        <v>8558</v>
      </c>
      <c r="D56" s="46">
        <v>100</v>
      </c>
    </row>
    <row r="57" spans="1:4" ht="34.5">
      <c r="A57" s="57">
        <v>2003016</v>
      </c>
      <c r="B57" s="43" t="s">
        <v>8559</v>
      </c>
      <c r="C57" s="44" t="s">
        <v>8558</v>
      </c>
      <c r="D57" s="46">
        <v>300</v>
      </c>
    </row>
    <row r="58" spans="1:4">
      <c r="A58" s="57">
        <v>2004000</v>
      </c>
      <c r="B58" s="43" t="s">
        <v>8560</v>
      </c>
      <c r="C58" s="44" t="s">
        <v>8535</v>
      </c>
      <c r="D58" s="46" t="s">
        <v>8535</v>
      </c>
    </row>
    <row r="59" spans="1:4">
      <c r="A59" s="57">
        <v>2004001</v>
      </c>
      <c r="B59" s="43" t="s">
        <v>8561</v>
      </c>
      <c r="C59" s="44" t="s">
        <v>143</v>
      </c>
      <c r="D59" s="46">
        <v>111.13</v>
      </c>
    </row>
    <row r="60" spans="1:4" ht="12.75" customHeight="1">
      <c r="A60" s="57">
        <v>2004002</v>
      </c>
      <c r="B60" s="43" t="s">
        <v>8562</v>
      </c>
      <c r="C60" s="44" t="s">
        <v>143</v>
      </c>
      <c r="D60" s="46">
        <v>622.91</v>
      </c>
    </row>
    <row r="61" spans="1:4">
      <c r="A61" s="57">
        <v>2004003</v>
      </c>
      <c r="B61" s="43" t="s">
        <v>8563</v>
      </c>
      <c r="C61" s="44" t="s">
        <v>143</v>
      </c>
      <c r="D61" s="46">
        <v>9.64</v>
      </c>
    </row>
    <row r="62" spans="1:4">
      <c r="A62" s="57">
        <v>2005000</v>
      </c>
      <c r="B62" s="43" t="s">
        <v>8564</v>
      </c>
      <c r="C62" s="44" t="s">
        <v>8535</v>
      </c>
      <c r="D62" s="46" t="s">
        <v>8535</v>
      </c>
    </row>
    <row r="63" spans="1:4">
      <c r="A63" s="57">
        <v>2005003</v>
      </c>
      <c r="B63" s="43" t="s">
        <v>8565</v>
      </c>
      <c r="C63" s="44" t="s">
        <v>143</v>
      </c>
      <c r="D63" s="46">
        <v>115.53</v>
      </c>
    </row>
    <row r="64" spans="1:4">
      <c r="A64" s="57">
        <v>2005004</v>
      </c>
      <c r="B64" s="43" t="s">
        <v>8566</v>
      </c>
      <c r="C64" s="44" t="s">
        <v>143</v>
      </c>
      <c r="D64" s="46">
        <v>264.33999999999997</v>
      </c>
    </row>
    <row r="65" spans="1:4">
      <c r="A65" s="57">
        <v>2006000</v>
      </c>
      <c r="B65" s="43" t="s">
        <v>8567</v>
      </c>
      <c r="C65" s="44" t="s">
        <v>8535</v>
      </c>
      <c r="D65" s="46" t="s">
        <v>8535</v>
      </c>
    </row>
    <row r="66" spans="1:4">
      <c r="A66" s="57">
        <v>2006001</v>
      </c>
      <c r="B66" s="43" t="s">
        <v>8568</v>
      </c>
      <c r="C66" s="44" t="s">
        <v>8569</v>
      </c>
      <c r="D66" s="46">
        <v>28.39</v>
      </c>
    </row>
    <row r="67" spans="1:4" ht="12.75" customHeight="1">
      <c r="A67" s="57">
        <v>2006002</v>
      </c>
      <c r="B67" s="43" t="s">
        <v>8570</v>
      </c>
      <c r="C67" s="44" t="s">
        <v>8569</v>
      </c>
      <c r="D67" s="46">
        <v>113.84</v>
      </c>
    </row>
    <row r="68" spans="1:4">
      <c r="A68" s="57">
        <v>2006003</v>
      </c>
      <c r="B68" s="43" t="s">
        <v>8571</v>
      </c>
      <c r="C68" s="44" t="s">
        <v>8569</v>
      </c>
      <c r="D68" s="46">
        <v>92.18</v>
      </c>
    </row>
    <row r="69" spans="1:4">
      <c r="A69" s="57">
        <v>2006004</v>
      </c>
      <c r="B69" s="43" t="s">
        <v>8572</v>
      </c>
      <c r="C69" s="44" t="s">
        <v>8569</v>
      </c>
      <c r="D69" s="46">
        <v>303.10000000000002</v>
      </c>
    </row>
    <row r="70" spans="1:4">
      <c r="A70" s="57">
        <v>2006005</v>
      </c>
      <c r="B70" s="43" t="s">
        <v>8573</v>
      </c>
      <c r="C70" s="44" t="s">
        <v>8569</v>
      </c>
      <c r="D70" s="46">
        <v>191.39</v>
      </c>
    </row>
    <row r="71" spans="1:4">
      <c r="A71" s="57">
        <v>2006006</v>
      </c>
      <c r="B71" s="43" t="s">
        <v>8574</v>
      </c>
      <c r="C71" s="44" t="s">
        <v>8569</v>
      </c>
      <c r="D71" s="46">
        <v>339.73</v>
      </c>
    </row>
    <row r="72" spans="1:4">
      <c r="A72" s="57">
        <v>2006007</v>
      </c>
      <c r="B72" s="43" t="s">
        <v>8575</v>
      </c>
      <c r="C72" s="44" t="s">
        <v>8569</v>
      </c>
      <c r="D72" s="46">
        <v>285.77</v>
      </c>
    </row>
    <row r="73" spans="1:4">
      <c r="A73" s="57">
        <v>2006008</v>
      </c>
      <c r="B73" s="43" t="s">
        <v>8576</v>
      </c>
      <c r="C73" s="44" t="s">
        <v>8569</v>
      </c>
      <c r="D73" s="46">
        <v>225.89</v>
      </c>
    </row>
    <row r="74" spans="1:4" ht="12.75" customHeight="1">
      <c r="A74" s="57">
        <v>2006009</v>
      </c>
      <c r="B74" s="43" t="s">
        <v>8577</v>
      </c>
      <c r="C74" s="44" t="s">
        <v>8569</v>
      </c>
      <c r="D74" s="46">
        <v>719.5</v>
      </c>
    </row>
    <row r="75" spans="1:4">
      <c r="A75" s="57">
        <v>2006010</v>
      </c>
      <c r="B75" s="43" t="s">
        <v>8578</v>
      </c>
      <c r="C75" s="44" t="s">
        <v>8569</v>
      </c>
      <c r="D75" s="46">
        <v>524.99</v>
      </c>
    </row>
    <row r="76" spans="1:4">
      <c r="A76" s="57">
        <v>2006011</v>
      </c>
      <c r="B76" s="43" t="s">
        <v>8579</v>
      </c>
      <c r="C76" s="44" t="s">
        <v>8569</v>
      </c>
      <c r="D76" s="46">
        <v>627.51</v>
      </c>
    </row>
    <row r="77" spans="1:4">
      <c r="A77" s="57">
        <v>2006013</v>
      </c>
      <c r="B77" s="43" t="s">
        <v>8580</v>
      </c>
      <c r="C77" s="44" t="s">
        <v>8569</v>
      </c>
      <c r="D77" s="46">
        <v>672.79</v>
      </c>
    </row>
    <row r="78" spans="1:4">
      <c r="A78" s="57">
        <v>2006014</v>
      </c>
      <c r="B78" s="43" t="s">
        <v>8581</v>
      </c>
      <c r="C78" s="44" t="s">
        <v>8569</v>
      </c>
      <c r="D78" s="46">
        <v>339.73</v>
      </c>
    </row>
    <row r="79" spans="1:4">
      <c r="A79" s="57">
        <v>2006015</v>
      </c>
      <c r="B79" s="43" t="s">
        <v>8582</v>
      </c>
      <c r="C79" s="44" t="s">
        <v>8569</v>
      </c>
      <c r="D79" s="46">
        <v>225.62</v>
      </c>
    </row>
    <row r="80" spans="1:4">
      <c r="A80" s="57">
        <v>2006017</v>
      </c>
      <c r="B80" s="43" t="s">
        <v>8583</v>
      </c>
      <c r="C80" s="44" t="s">
        <v>8569</v>
      </c>
      <c r="D80" s="46">
        <v>193.18</v>
      </c>
    </row>
    <row r="81" spans="1:4">
      <c r="A81" s="57">
        <v>2006018</v>
      </c>
      <c r="B81" s="43" t="s">
        <v>8584</v>
      </c>
      <c r="C81" s="44" t="s">
        <v>8569</v>
      </c>
      <c r="D81" s="46">
        <v>282.02</v>
      </c>
    </row>
    <row r="82" spans="1:4" ht="12.75" customHeight="1">
      <c r="A82" s="57">
        <v>2006019</v>
      </c>
      <c r="B82" s="43" t="s">
        <v>8585</v>
      </c>
      <c r="C82" s="44" t="s">
        <v>8569</v>
      </c>
      <c r="D82" s="46">
        <v>169.86</v>
      </c>
    </row>
    <row r="83" spans="1:4" ht="23.25">
      <c r="A83" s="57">
        <v>2006021</v>
      </c>
      <c r="B83" s="43" t="s">
        <v>8586</v>
      </c>
      <c r="C83" s="44" t="s">
        <v>8569</v>
      </c>
      <c r="D83" s="46">
        <v>2676.1</v>
      </c>
    </row>
    <row r="84" spans="1:4" ht="23.25">
      <c r="A84" s="57">
        <v>2006022</v>
      </c>
      <c r="B84" s="43" t="s">
        <v>8587</v>
      </c>
      <c r="C84" s="44" t="s">
        <v>8569</v>
      </c>
      <c r="D84" s="46">
        <v>1927.99</v>
      </c>
    </row>
    <row r="85" spans="1:4">
      <c r="A85" s="57">
        <v>2006101</v>
      </c>
      <c r="B85" s="43" t="s">
        <v>8588</v>
      </c>
      <c r="C85" s="44" t="s">
        <v>351</v>
      </c>
      <c r="D85" s="46">
        <v>4202.9399999999996</v>
      </c>
    </row>
    <row r="86" spans="1:4" ht="23.25">
      <c r="A86" s="57">
        <v>2006102</v>
      </c>
      <c r="B86" s="43" t="s">
        <v>8589</v>
      </c>
      <c r="C86" s="44" t="s">
        <v>351</v>
      </c>
      <c r="D86" s="46">
        <v>996.63</v>
      </c>
    </row>
    <row r="87" spans="1:4" ht="23.25">
      <c r="A87" s="57">
        <v>2006105</v>
      </c>
      <c r="B87" s="43" t="s">
        <v>8590</v>
      </c>
      <c r="C87" s="44" t="s">
        <v>351</v>
      </c>
      <c r="D87" s="46">
        <v>8261.4</v>
      </c>
    </row>
    <row r="88" spans="1:4" ht="23.25">
      <c r="A88" s="57">
        <v>2006106</v>
      </c>
      <c r="B88" s="43" t="s">
        <v>8591</v>
      </c>
      <c r="C88" s="44" t="s">
        <v>351</v>
      </c>
      <c r="D88" s="46">
        <v>7476.3</v>
      </c>
    </row>
    <row r="89" spans="1:4" ht="12.75" customHeight="1">
      <c r="A89" s="57">
        <v>2006108</v>
      </c>
      <c r="B89" s="43" t="s">
        <v>8592</v>
      </c>
      <c r="C89" s="44" t="s">
        <v>351</v>
      </c>
      <c r="D89" s="46">
        <v>5258.64</v>
      </c>
    </row>
    <row r="90" spans="1:4">
      <c r="A90" s="57">
        <v>2006109</v>
      </c>
      <c r="B90" s="43" t="s">
        <v>8593</v>
      </c>
      <c r="C90" s="44" t="s">
        <v>351</v>
      </c>
      <c r="D90" s="46">
        <v>285.17</v>
      </c>
    </row>
    <row r="91" spans="1:4">
      <c r="A91" s="61">
        <v>3000000</v>
      </c>
      <c r="B91" s="62" t="s">
        <v>8594</v>
      </c>
      <c r="C91" s="63"/>
      <c r="D91" s="64"/>
    </row>
    <row r="92" spans="1:4" ht="12.75" customHeight="1">
      <c r="A92" s="57">
        <v>3001000</v>
      </c>
      <c r="B92" s="43" t="s">
        <v>8595</v>
      </c>
      <c r="C92" s="44" t="s">
        <v>8596</v>
      </c>
      <c r="D92" s="46">
        <v>139.1</v>
      </c>
    </row>
    <row r="93" spans="1:4">
      <c r="A93" s="57">
        <v>3002000</v>
      </c>
      <c r="B93" s="43" t="s">
        <v>8597</v>
      </c>
      <c r="C93" s="44" t="s">
        <v>143</v>
      </c>
      <c r="D93" s="46">
        <v>1.61</v>
      </c>
    </row>
    <row r="94" spans="1:4">
      <c r="A94" s="57">
        <v>3003000</v>
      </c>
      <c r="B94" s="43" t="s">
        <v>8598</v>
      </c>
      <c r="C94" s="44" t="s">
        <v>143</v>
      </c>
      <c r="D94" s="46">
        <v>0.76</v>
      </c>
    </row>
    <row r="95" spans="1:4">
      <c r="A95" s="57">
        <v>3004000</v>
      </c>
      <c r="B95" s="43" t="s">
        <v>8599</v>
      </c>
      <c r="C95" s="44" t="s">
        <v>143</v>
      </c>
      <c r="D95" s="46">
        <v>5.33</v>
      </c>
    </row>
    <row r="96" spans="1:4" ht="23.25">
      <c r="A96" s="57">
        <v>3005000</v>
      </c>
      <c r="B96" s="43" t="s">
        <v>8600</v>
      </c>
      <c r="C96" s="44" t="s">
        <v>143</v>
      </c>
      <c r="D96" s="46">
        <v>11.41</v>
      </c>
    </row>
    <row r="97" spans="1:4">
      <c r="A97" s="57">
        <v>3006000</v>
      </c>
      <c r="B97" s="43" t="s">
        <v>8601</v>
      </c>
      <c r="C97" s="44" t="s">
        <v>143</v>
      </c>
      <c r="D97" s="46">
        <v>4.79</v>
      </c>
    </row>
    <row r="98" spans="1:4" ht="23.25">
      <c r="A98" s="57">
        <v>3007000</v>
      </c>
      <c r="B98" s="43" t="s">
        <v>8602</v>
      </c>
      <c r="C98" s="44" t="s">
        <v>143</v>
      </c>
      <c r="D98" s="46">
        <v>3.73</v>
      </c>
    </row>
    <row r="99" spans="1:4" ht="23.25">
      <c r="A99" s="57">
        <v>3008000</v>
      </c>
      <c r="B99" s="43" t="s">
        <v>8603</v>
      </c>
      <c r="C99" s="44" t="s">
        <v>143</v>
      </c>
      <c r="D99" s="46">
        <v>5.48</v>
      </c>
    </row>
    <row r="100" spans="1:4" ht="12.75" customHeight="1">
      <c r="A100" s="57">
        <v>3009000</v>
      </c>
      <c r="B100" s="43" t="s">
        <v>8604</v>
      </c>
      <c r="C100" s="44" t="s">
        <v>8605</v>
      </c>
      <c r="D100" s="46">
        <v>2424.71</v>
      </c>
    </row>
    <row r="101" spans="1:4">
      <c r="A101" s="57">
        <v>3010000</v>
      </c>
      <c r="B101" s="43" t="s">
        <v>8606</v>
      </c>
      <c r="C101" s="44" t="s">
        <v>8605</v>
      </c>
      <c r="D101" s="46">
        <v>1064.92</v>
      </c>
    </row>
    <row r="102" spans="1:4" ht="23.25">
      <c r="A102" s="57">
        <v>3011000</v>
      </c>
      <c r="B102" s="43" t="s">
        <v>8607</v>
      </c>
      <c r="C102" s="44" t="s">
        <v>143</v>
      </c>
      <c r="D102" s="46">
        <v>3.26</v>
      </c>
    </row>
    <row r="103" spans="1:4" ht="23.25">
      <c r="A103" s="57">
        <v>3012000</v>
      </c>
      <c r="B103" s="43" t="s">
        <v>8608</v>
      </c>
      <c r="C103" s="44" t="s">
        <v>143</v>
      </c>
      <c r="D103" s="46">
        <v>4.4800000000000004</v>
      </c>
    </row>
    <row r="104" spans="1:4" ht="23.25">
      <c r="A104" s="57">
        <v>3013000</v>
      </c>
      <c r="B104" s="43" t="s">
        <v>8609</v>
      </c>
      <c r="C104" s="44" t="s">
        <v>143</v>
      </c>
      <c r="D104" s="46">
        <v>0.49</v>
      </c>
    </row>
    <row r="105" spans="1:4" ht="23.25">
      <c r="A105" s="57">
        <v>3014000</v>
      </c>
      <c r="B105" s="43" t="s">
        <v>8610</v>
      </c>
      <c r="C105" s="44" t="s">
        <v>143</v>
      </c>
      <c r="D105" s="46">
        <v>1.38</v>
      </c>
    </row>
    <row r="106" spans="1:4" ht="12.75" customHeight="1">
      <c r="A106" s="57">
        <v>3015000</v>
      </c>
      <c r="B106" s="43" t="s">
        <v>8611</v>
      </c>
      <c r="C106" s="44" t="s">
        <v>8535</v>
      </c>
      <c r="D106" s="46" t="s">
        <v>8535</v>
      </c>
    </row>
    <row r="107" spans="1:4" ht="45.75">
      <c r="A107" s="57">
        <v>3015001</v>
      </c>
      <c r="B107" s="43" t="s">
        <v>8612</v>
      </c>
      <c r="C107" s="44" t="s">
        <v>8558</v>
      </c>
      <c r="D107" s="46">
        <v>6.75</v>
      </c>
    </row>
    <row r="108" spans="1:4" ht="45.75">
      <c r="A108" s="57">
        <v>3015002</v>
      </c>
      <c r="B108" s="43" t="s">
        <v>8613</v>
      </c>
      <c r="C108" s="44" t="s">
        <v>8558</v>
      </c>
      <c r="D108" s="46">
        <v>6.12</v>
      </c>
    </row>
    <row r="109" spans="1:4" ht="45.75">
      <c r="A109" s="57">
        <v>3015003</v>
      </c>
      <c r="B109" s="43" t="s">
        <v>8614</v>
      </c>
      <c r="C109" s="44" t="s">
        <v>8558</v>
      </c>
      <c r="D109" s="46">
        <v>5.76</v>
      </c>
    </row>
    <row r="110" spans="1:4" ht="45.75">
      <c r="A110" s="57">
        <v>3015004</v>
      </c>
      <c r="B110" s="43" t="s">
        <v>8615</v>
      </c>
      <c r="C110" s="44" t="s">
        <v>8558</v>
      </c>
      <c r="D110" s="46">
        <v>5.49</v>
      </c>
    </row>
    <row r="111" spans="1:4" ht="45.75">
      <c r="A111" s="57">
        <v>3015005</v>
      </c>
      <c r="B111" s="43" t="s">
        <v>8616</v>
      </c>
      <c r="C111" s="44" t="s">
        <v>8558</v>
      </c>
      <c r="D111" s="46">
        <v>4.95</v>
      </c>
    </row>
    <row r="112" spans="1:4" ht="45.75">
      <c r="A112" s="57">
        <v>3015006</v>
      </c>
      <c r="B112" s="43" t="s">
        <v>8617</v>
      </c>
      <c r="C112" s="44" t="s">
        <v>8558</v>
      </c>
      <c r="D112" s="46">
        <v>4.5</v>
      </c>
    </row>
    <row r="113" spans="1:4" ht="12.75" customHeight="1">
      <c r="A113" s="57">
        <v>3015007</v>
      </c>
      <c r="B113" s="43" t="s">
        <v>8618</v>
      </c>
      <c r="C113" s="44" t="s">
        <v>8558</v>
      </c>
      <c r="D113" s="46">
        <v>4.41</v>
      </c>
    </row>
    <row r="114" spans="1:4" ht="45.75">
      <c r="A114" s="57">
        <v>3015008</v>
      </c>
      <c r="B114" s="43" t="s">
        <v>8619</v>
      </c>
      <c r="C114" s="44" t="s">
        <v>8558</v>
      </c>
      <c r="D114" s="46">
        <v>4.32</v>
      </c>
    </row>
    <row r="115" spans="1:4" ht="45.75">
      <c r="A115" s="57">
        <v>3015009</v>
      </c>
      <c r="B115" s="43" t="s">
        <v>8620</v>
      </c>
      <c r="C115" s="44" t="s">
        <v>8558</v>
      </c>
      <c r="D115" s="46">
        <v>4.2300000000000004</v>
      </c>
    </row>
    <row r="116" spans="1:4" ht="45.75">
      <c r="A116" s="57">
        <v>3016000</v>
      </c>
      <c r="B116" s="43" t="s">
        <v>8621</v>
      </c>
      <c r="C116" s="44" t="s">
        <v>8535</v>
      </c>
      <c r="D116" s="46" t="s">
        <v>8535</v>
      </c>
    </row>
    <row r="117" spans="1:4" ht="57">
      <c r="A117" s="57">
        <v>3016001</v>
      </c>
      <c r="B117" s="43" t="s">
        <v>8622</v>
      </c>
      <c r="C117" s="44" t="s">
        <v>8558</v>
      </c>
      <c r="D117" s="46" t="s">
        <v>8623</v>
      </c>
    </row>
    <row r="118" spans="1:4" ht="57">
      <c r="A118" s="57">
        <v>3016002</v>
      </c>
      <c r="B118" s="43" t="s">
        <v>8624</v>
      </c>
      <c r="C118" s="44" t="s">
        <v>8558</v>
      </c>
      <c r="D118" s="46" t="s">
        <v>8625</v>
      </c>
    </row>
    <row r="119" spans="1:4" ht="57">
      <c r="A119" s="57">
        <v>3016003</v>
      </c>
      <c r="B119" s="43" t="s">
        <v>8626</v>
      </c>
      <c r="C119" s="44" t="s">
        <v>8558</v>
      </c>
      <c r="D119" s="46" t="s">
        <v>8627</v>
      </c>
    </row>
    <row r="120" spans="1:4" ht="12.75" customHeight="1">
      <c r="A120" s="57">
        <v>3016004</v>
      </c>
      <c r="B120" s="43" t="s">
        <v>8628</v>
      </c>
      <c r="C120" s="44" t="s">
        <v>8558</v>
      </c>
      <c r="D120" s="46" t="s">
        <v>8629</v>
      </c>
    </row>
    <row r="121" spans="1:4" ht="45.75">
      <c r="A121" s="57">
        <v>3016005</v>
      </c>
      <c r="B121" s="43" t="s">
        <v>8630</v>
      </c>
      <c r="C121" s="44" t="s">
        <v>8558</v>
      </c>
      <c r="D121" s="46" t="s">
        <v>8631</v>
      </c>
    </row>
    <row r="122" spans="1:4">
      <c r="A122" s="57">
        <v>3018000</v>
      </c>
      <c r="B122" s="43" t="s">
        <v>8632</v>
      </c>
      <c r="C122" s="44" t="s">
        <v>8633</v>
      </c>
      <c r="D122" s="46">
        <v>4.29</v>
      </c>
    </row>
    <row r="123" spans="1:4" ht="23.25">
      <c r="A123" s="57">
        <v>3019000</v>
      </c>
      <c r="B123" s="43" t="s">
        <v>8634</v>
      </c>
      <c r="C123" s="44" t="s">
        <v>8633</v>
      </c>
      <c r="D123" s="46">
        <v>3.05</v>
      </c>
    </row>
    <row r="124" spans="1:4">
      <c r="A124" s="57">
        <v>3020000</v>
      </c>
      <c r="B124" s="43" t="s">
        <v>8635</v>
      </c>
      <c r="C124" s="44" t="s">
        <v>351</v>
      </c>
      <c r="D124" s="46">
        <v>1.55</v>
      </c>
    </row>
    <row r="125" spans="1:4">
      <c r="A125" s="57">
        <v>3020001</v>
      </c>
      <c r="B125" s="43" t="s">
        <v>8636</v>
      </c>
      <c r="C125" s="44" t="s">
        <v>351</v>
      </c>
      <c r="D125" s="46">
        <v>2.4300000000000002</v>
      </c>
    </row>
    <row r="126" spans="1:4">
      <c r="A126" s="57">
        <v>3020002</v>
      </c>
      <c r="B126" s="43" t="s">
        <v>8637</v>
      </c>
      <c r="C126" s="44" t="s">
        <v>351</v>
      </c>
      <c r="D126" s="46">
        <v>1.56</v>
      </c>
    </row>
    <row r="127" spans="1:4" ht="12.75" customHeight="1">
      <c r="A127" s="57">
        <v>3020003</v>
      </c>
      <c r="B127" s="43" t="s">
        <v>8638</v>
      </c>
      <c r="C127" s="44" t="s">
        <v>351</v>
      </c>
      <c r="D127" s="46">
        <v>5.51</v>
      </c>
    </row>
    <row r="128" spans="1:4">
      <c r="A128" s="57">
        <v>3020004</v>
      </c>
      <c r="B128" s="43" t="s">
        <v>8639</v>
      </c>
      <c r="C128" s="44" t="s">
        <v>135</v>
      </c>
      <c r="D128" s="46">
        <v>15.55</v>
      </c>
    </row>
    <row r="129" spans="1:4" ht="23.25">
      <c r="A129" s="57">
        <v>3022000</v>
      </c>
      <c r="B129" s="43" t="s">
        <v>8640</v>
      </c>
      <c r="C129" s="44" t="s">
        <v>648</v>
      </c>
      <c r="D129" s="46">
        <v>50.74</v>
      </c>
    </row>
    <row r="130" spans="1:4">
      <c r="A130" s="57">
        <v>3023000</v>
      </c>
      <c r="B130" s="43" t="s">
        <v>8641</v>
      </c>
      <c r="C130" s="44" t="s">
        <v>351</v>
      </c>
      <c r="D130" s="46">
        <v>3.55</v>
      </c>
    </row>
    <row r="131" spans="1:4">
      <c r="A131" s="57">
        <v>3024000</v>
      </c>
      <c r="B131" s="43" t="s">
        <v>8642</v>
      </c>
      <c r="C131" s="44" t="s">
        <v>648</v>
      </c>
      <c r="D131" s="46">
        <v>500.25</v>
      </c>
    </row>
    <row r="132" spans="1:4">
      <c r="A132" s="57">
        <v>3025000</v>
      </c>
      <c r="B132" s="43" t="s">
        <v>8643</v>
      </c>
      <c r="C132" s="44" t="s">
        <v>648</v>
      </c>
      <c r="D132" s="46">
        <v>500.25</v>
      </c>
    </row>
    <row r="133" spans="1:4">
      <c r="A133" s="57">
        <v>3026000</v>
      </c>
      <c r="B133" s="43" t="s">
        <v>8644</v>
      </c>
      <c r="C133" s="44" t="s">
        <v>648</v>
      </c>
      <c r="D133" s="46">
        <v>500.25</v>
      </c>
    </row>
    <row r="134" spans="1:4" ht="12.75" customHeight="1">
      <c r="A134" s="57">
        <v>3027000</v>
      </c>
      <c r="B134" s="43" t="s">
        <v>8645</v>
      </c>
      <c r="C134" s="44" t="s">
        <v>648</v>
      </c>
      <c r="D134" s="46">
        <v>283.79000000000002</v>
      </c>
    </row>
    <row r="135" spans="1:4">
      <c r="A135" s="57">
        <v>3029000</v>
      </c>
      <c r="B135" s="43" t="s">
        <v>8646</v>
      </c>
      <c r="C135" s="44" t="s">
        <v>648</v>
      </c>
      <c r="D135" s="46">
        <v>179.28</v>
      </c>
    </row>
    <row r="136" spans="1:4" ht="12.75" customHeight="1">
      <c r="A136" s="57">
        <v>3030000</v>
      </c>
      <c r="B136" s="43" t="s">
        <v>8647</v>
      </c>
      <c r="C136" s="44" t="s">
        <v>648</v>
      </c>
      <c r="D136" s="46">
        <v>133.18</v>
      </c>
    </row>
    <row r="137" spans="1:4">
      <c r="A137" s="57">
        <v>3031000</v>
      </c>
      <c r="B137" s="43" t="s">
        <v>8648</v>
      </c>
      <c r="C137" s="44" t="s">
        <v>648</v>
      </c>
      <c r="D137" s="46">
        <v>27.18</v>
      </c>
    </row>
    <row r="138" spans="1:4" ht="12.75" customHeight="1">
      <c r="A138" s="57">
        <v>3032000</v>
      </c>
      <c r="B138" s="43" t="s">
        <v>8649</v>
      </c>
      <c r="C138" s="44" t="s">
        <v>648</v>
      </c>
      <c r="D138" s="46">
        <v>29.13</v>
      </c>
    </row>
    <row r="139" spans="1:4" ht="23.25">
      <c r="A139" s="57">
        <v>3033000</v>
      </c>
      <c r="B139" s="43" t="s">
        <v>8650</v>
      </c>
      <c r="C139" s="44" t="s">
        <v>648</v>
      </c>
      <c r="D139" s="46">
        <v>94.61</v>
      </c>
    </row>
    <row r="140" spans="1:4" ht="12.75" customHeight="1">
      <c r="A140" s="57">
        <v>3035000</v>
      </c>
      <c r="B140" s="43" t="s">
        <v>8651</v>
      </c>
      <c r="C140" s="44" t="s">
        <v>648</v>
      </c>
      <c r="D140" s="46">
        <v>57.8</v>
      </c>
    </row>
    <row r="141" spans="1:4">
      <c r="A141" s="57">
        <v>3036000</v>
      </c>
      <c r="B141" s="43" t="s">
        <v>8652</v>
      </c>
      <c r="C141" s="44" t="s">
        <v>648</v>
      </c>
      <c r="D141" s="46">
        <v>61.94</v>
      </c>
    </row>
    <row r="142" spans="1:4" ht="12.75" customHeight="1">
      <c r="A142" s="57">
        <v>3038000</v>
      </c>
      <c r="B142" s="43" t="s">
        <v>8653</v>
      </c>
      <c r="C142" s="44" t="s">
        <v>648</v>
      </c>
      <c r="D142" s="46">
        <v>72.19</v>
      </c>
    </row>
    <row r="143" spans="1:4">
      <c r="A143" s="57">
        <v>3039000</v>
      </c>
      <c r="B143" s="43" t="s">
        <v>8654</v>
      </c>
      <c r="C143" s="44" t="s">
        <v>648</v>
      </c>
      <c r="D143" s="46">
        <v>145.26</v>
      </c>
    </row>
    <row r="144" spans="1:4" ht="12.75" customHeight="1">
      <c r="A144" s="57">
        <v>3040000</v>
      </c>
      <c r="B144" s="43" t="s">
        <v>8655</v>
      </c>
      <c r="C144" s="44" t="s">
        <v>648</v>
      </c>
      <c r="D144" s="46">
        <v>71.319999999999993</v>
      </c>
    </row>
    <row r="145" spans="1:4">
      <c r="A145" s="57">
        <v>3041000</v>
      </c>
      <c r="B145" s="43" t="s">
        <v>8656</v>
      </c>
      <c r="C145" s="44" t="s">
        <v>648</v>
      </c>
      <c r="D145" s="46">
        <v>24.1</v>
      </c>
    </row>
    <row r="146" spans="1:4" ht="12.75" customHeight="1">
      <c r="A146" s="57">
        <v>3043000</v>
      </c>
      <c r="B146" s="43" t="s">
        <v>8657</v>
      </c>
      <c r="C146" s="44" t="s">
        <v>648</v>
      </c>
      <c r="D146" s="46">
        <v>30.86</v>
      </c>
    </row>
    <row r="147" spans="1:4">
      <c r="A147" s="57">
        <v>3044000</v>
      </c>
      <c r="B147" s="43" t="s">
        <v>8658</v>
      </c>
      <c r="C147" s="44" t="s">
        <v>648</v>
      </c>
      <c r="D147" s="46">
        <v>31.27</v>
      </c>
    </row>
    <row r="148" spans="1:4" ht="12.75" customHeight="1">
      <c r="A148" s="57">
        <v>3046000</v>
      </c>
      <c r="B148" s="43" t="s">
        <v>8659</v>
      </c>
      <c r="C148" s="44" t="s">
        <v>648</v>
      </c>
      <c r="D148" s="46">
        <v>59.91</v>
      </c>
    </row>
    <row r="149" spans="1:4">
      <c r="A149" s="57">
        <v>3047000</v>
      </c>
      <c r="B149" s="43" t="s">
        <v>8660</v>
      </c>
      <c r="C149" s="44" t="s">
        <v>648</v>
      </c>
      <c r="D149" s="46">
        <v>91.53</v>
      </c>
    </row>
    <row r="150" spans="1:4">
      <c r="A150" s="57">
        <v>3050000</v>
      </c>
      <c r="B150" s="43" t="s">
        <v>8661</v>
      </c>
      <c r="C150" s="44" t="s">
        <v>648</v>
      </c>
      <c r="D150" s="46">
        <v>65.47</v>
      </c>
    </row>
    <row r="151" spans="1:4">
      <c r="A151" s="57">
        <v>3051000</v>
      </c>
      <c r="B151" s="43" t="s">
        <v>8662</v>
      </c>
      <c r="C151" s="44" t="s">
        <v>648</v>
      </c>
      <c r="D151" s="46">
        <v>70.5</v>
      </c>
    </row>
    <row r="152" spans="1:4">
      <c r="A152" s="57">
        <v>3052000</v>
      </c>
      <c r="B152" s="43" t="s">
        <v>8663</v>
      </c>
      <c r="C152" s="44" t="s">
        <v>351</v>
      </c>
      <c r="D152" s="46">
        <v>11.36</v>
      </c>
    </row>
    <row r="153" spans="1:4" ht="23.25">
      <c r="A153" s="57">
        <v>3052001</v>
      </c>
      <c r="B153" s="43" t="s">
        <v>8664</v>
      </c>
      <c r="C153" s="44" t="s">
        <v>351</v>
      </c>
      <c r="D153" s="46">
        <v>14.73</v>
      </c>
    </row>
    <row r="154" spans="1:4" ht="12.75" customHeight="1">
      <c r="A154" s="57">
        <v>3052002</v>
      </c>
      <c r="B154" s="43" t="s">
        <v>8665</v>
      </c>
      <c r="C154" s="44" t="s">
        <v>351</v>
      </c>
      <c r="D154" s="46">
        <v>13.98</v>
      </c>
    </row>
    <row r="155" spans="1:4" ht="23.25">
      <c r="A155" s="57">
        <v>3052003</v>
      </c>
      <c r="B155" s="43" t="s">
        <v>8666</v>
      </c>
      <c r="C155" s="44" t="s">
        <v>351</v>
      </c>
      <c r="D155" s="46">
        <v>19.72</v>
      </c>
    </row>
    <row r="156" spans="1:4">
      <c r="A156" s="57">
        <v>3053017</v>
      </c>
      <c r="B156" s="43" t="s">
        <v>8667</v>
      </c>
      <c r="C156" s="44" t="s">
        <v>351</v>
      </c>
      <c r="D156" s="46">
        <v>6520.22</v>
      </c>
    </row>
    <row r="157" spans="1:4">
      <c r="A157" s="57">
        <v>3053018</v>
      </c>
      <c r="B157" s="43" t="s">
        <v>8668</v>
      </c>
      <c r="C157" s="44" t="s">
        <v>351</v>
      </c>
      <c r="D157" s="46">
        <v>5445.04</v>
      </c>
    </row>
    <row r="158" spans="1:4">
      <c r="A158" s="57">
        <v>3054001</v>
      </c>
      <c r="B158" s="43" t="s">
        <v>8669</v>
      </c>
      <c r="C158" s="44" t="s">
        <v>648</v>
      </c>
      <c r="D158" s="46">
        <v>54.07</v>
      </c>
    </row>
    <row r="159" spans="1:4" ht="12.75" customHeight="1">
      <c r="A159" s="57">
        <v>3054002</v>
      </c>
      <c r="B159" s="43" t="s">
        <v>8670</v>
      </c>
      <c r="C159" s="44" t="s">
        <v>648</v>
      </c>
      <c r="D159" s="46">
        <v>95.54</v>
      </c>
    </row>
    <row r="160" spans="1:4">
      <c r="A160" s="57">
        <v>3054003</v>
      </c>
      <c r="B160" s="43" t="s">
        <v>8671</v>
      </c>
      <c r="C160" s="44" t="s">
        <v>648</v>
      </c>
      <c r="D160" s="46">
        <v>146.11000000000001</v>
      </c>
    </row>
    <row r="161" spans="1:4">
      <c r="A161" s="57">
        <v>3054004</v>
      </c>
      <c r="B161" s="43" t="s">
        <v>8672</v>
      </c>
      <c r="C161" s="44" t="s">
        <v>648</v>
      </c>
      <c r="D161" s="46">
        <v>123</v>
      </c>
    </row>
    <row r="162" spans="1:4">
      <c r="A162" s="57">
        <v>3054005</v>
      </c>
      <c r="B162" s="43" t="s">
        <v>8673</v>
      </c>
      <c r="C162" s="44" t="s">
        <v>648</v>
      </c>
      <c r="D162" s="46">
        <v>160.54</v>
      </c>
    </row>
    <row r="163" spans="1:4" ht="12.75" customHeight="1">
      <c r="A163" s="57">
        <v>3054006</v>
      </c>
      <c r="B163" s="43" t="s">
        <v>8674</v>
      </c>
      <c r="C163" s="44" t="s">
        <v>648</v>
      </c>
      <c r="D163" s="46">
        <v>171.03</v>
      </c>
    </row>
    <row r="164" spans="1:4">
      <c r="A164" s="57">
        <v>3054007</v>
      </c>
      <c r="B164" s="43" t="s">
        <v>8675</v>
      </c>
      <c r="C164" s="44" t="s">
        <v>648</v>
      </c>
      <c r="D164" s="46">
        <v>123</v>
      </c>
    </row>
    <row r="165" spans="1:4">
      <c r="A165" s="57">
        <v>3054008</v>
      </c>
      <c r="B165" s="43" t="s">
        <v>8676</v>
      </c>
      <c r="C165" s="44" t="s">
        <v>648</v>
      </c>
      <c r="D165" s="46">
        <v>148.88</v>
      </c>
    </row>
    <row r="166" spans="1:4" ht="12.75" customHeight="1">
      <c r="A166" s="57">
        <v>3054009</v>
      </c>
      <c r="B166" s="43" t="s">
        <v>8677</v>
      </c>
      <c r="C166" s="44" t="s">
        <v>648</v>
      </c>
      <c r="D166" s="46">
        <v>204.92</v>
      </c>
    </row>
    <row r="167" spans="1:4">
      <c r="A167" s="57">
        <v>3054010</v>
      </c>
      <c r="B167" s="43" t="s">
        <v>8678</v>
      </c>
      <c r="C167" s="44" t="s">
        <v>648</v>
      </c>
      <c r="D167" s="46">
        <v>125.73</v>
      </c>
    </row>
    <row r="168" spans="1:4">
      <c r="A168" s="57">
        <v>3054011</v>
      </c>
      <c r="B168" s="43" t="s">
        <v>8679</v>
      </c>
      <c r="C168" s="44" t="s">
        <v>648</v>
      </c>
      <c r="D168" s="46">
        <v>169.92</v>
      </c>
    </row>
    <row r="169" spans="1:4" ht="12.75" customHeight="1">
      <c r="A169" s="57">
        <v>3054012</v>
      </c>
      <c r="B169" s="43" t="s">
        <v>8680</v>
      </c>
      <c r="C169" s="44" t="s">
        <v>648</v>
      </c>
      <c r="D169" s="46">
        <v>205.29</v>
      </c>
    </row>
    <row r="170" spans="1:4">
      <c r="A170" s="61">
        <v>4000000</v>
      </c>
      <c r="B170" s="62" t="s">
        <v>8681</v>
      </c>
      <c r="C170" s="63"/>
      <c r="D170" s="64"/>
    </row>
    <row r="171" spans="1:4" ht="23.25">
      <c r="A171" s="57">
        <v>4001000</v>
      </c>
      <c r="B171" s="43" t="s">
        <v>8682</v>
      </c>
      <c r="C171" s="44" t="s">
        <v>482</v>
      </c>
      <c r="D171" s="46">
        <v>76.89</v>
      </c>
    </row>
    <row r="172" spans="1:4" ht="12.75" customHeight="1">
      <c r="A172" s="57">
        <v>4002000</v>
      </c>
      <c r="B172" s="43" t="s">
        <v>8683</v>
      </c>
      <c r="C172" s="44" t="s">
        <v>482</v>
      </c>
      <c r="D172" s="46">
        <v>84.36</v>
      </c>
    </row>
    <row r="173" spans="1:4" ht="23.25">
      <c r="A173" s="57">
        <v>4003000</v>
      </c>
      <c r="B173" s="43" t="s">
        <v>8684</v>
      </c>
      <c r="C173" s="44" t="s">
        <v>482</v>
      </c>
      <c r="D173" s="46">
        <v>96.41</v>
      </c>
    </row>
    <row r="174" spans="1:4" ht="23.25">
      <c r="A174" s="57">
        <v>4004000</v>
      </c>
      <c r="B174" s="43" t="s">
        <v>8685</v>
      </c>
      <c r="C174" s="44" t="s">
        <v>482</v>
      </c>
      <c r="D174" s="46">
        <v>19.93</v>
      </c>
    </row>
    <row r="175" spans="1:4" ht="12.75" customHeight="1">
      <c r="A175" s="57">
        <v>4005000</v>
      </c>
      <c r="B175" s="43" t="s">
        <v>8686</v>
      </c>
      <c r="C175" s="44" t="s">
        <v>482</v>
      </c>
      <c r="D175" s="46">
        <v>18.97</v>
      </c>
    </row>
    <row r="176" spans="1:4">
      <c r="A176" s="57">
        <v>4006000</v>
      </c>
      <c r="B176" s="43" t="s">
        <v>8687</v>
      </c>
      <c r="C176" s="44" t="s">
        <v>482</v>
      </c>
      <c r="D176" s="46">
        <v>120.52</v>
      </c>
    </row>
    <row r="177" spans="1:4">
      <c r="A177" s="57">
        <v>4007000</v>
      </c>
      <c r="B177" s="43" t="s">
        <v>8688</v>
      </c>
      <c r="C177" s="44" t="s">
        <v>482</v>
      </c>
      <c r="D177" s="46">
        <v>8.2200000000000006</v>
      </c>
    </row>
    <row r="178" spans="1:4" ht="12.75" customHeight="1">
      <c r="A178" s="57">
        <v>4008000</v>
      </c>
      <c r="B178" s="43" t="s">
        <v>8689</v>
      </c>
      <c r="C178" s="44" t="s">
        <v>482</v>
      </c>
      <c r="D178" s="46">
        <v>16.920000000000002</v>
      </c>
    </row>
    <row r="179" spans="1:4">
      <c r="A179" s="57">
        <v>4009000</v>
      </c>
      <c r="B179" s="43" t="s">
        <v>8690</v>
      </c>
      <c r="C179" s="44" t="s">
        <v>482</v>
      </c>
      <c r="D179" s="46">
        <v>20.82</v>
      </c>
    </row>
    <row r="180" spans="1:4" ht="23.25">
      <c r="A180" s="57">
        <v>4010000</v>
      </c>
      <c r="B180" s="43" t="s">
        <v>8691</v>
      </c>
      <c r="C180" s="44" t="s">
        <v>482</v>
      </c>
      <c r="D180" s="46">
        <v>18.46</v>
      </c>
    </row>
    <row r="181" spans="1:4" ht="23.25">
      <c r="A181" s="57">
        <v>4011000</v>
      </c>
      <c r="B181" s="43" t="s">
        <v>8692</v>
      </c>
      <c r="C181" s="44" t="s">
        <v>482</v>
      </c>
      <c r="D181" s="46">
        <v>22.09</v>
      </c>
    </row>
    <row r="182" spans="1:4" ht="23.25">
      <c r="A182" s="57">
        <v>4012000</v>
      </c>
      <c r="B182" s="43" t="s">
        <v>8693</v>
      </c>
      <c r="C182" s="44" t="s">
        <v>482</v>
      </c>
      <c r="D182" s="46">
        <v>12.96</v>
      </c>
    </row>
    <row r="183" spans="1:4" ht="23.25">
      <c r="A183" s="57">
        <v>4014000</v>
      </c>
      <c r="B183" s="43" t="s">
        <v>8694</v>
      </c>
      <c r="C183" s="44" t="s">
        <v>482</v>
      </c>
      <c r="D183" s="46">
        <v>15.53</v>
      </c>
    </row>
    <row r="184" spans="1:4" ht="12.75" customHeight="1">
      <c r="A184" s="57">
        <v>4015000</v>
      </c>
      <c r="B184" s="43" t="s">
        <v>8695</v>
      </c>
      <c r="C184" s="44" t="s">
        <v>482</v>
      </c>
      <c r="D184" s="46">
        <v>15.07</v>
      </c>
    </row>
    <row r="185" spans="1:4" ht="23.25">
      <c r="A185" s="57">
        <v>4016000</v>
      </c>
      <c r="B185" s="43" t="s">
        <v>8696</v>
      </c>
      <c r="C185" s="44" t="s">
        <v>482</v>
      </c>
      <c r="D185" s="46">
        <v>11.48</v>
      </c>
    </row>
    <row r="186" spans="1:4" ht="23.25">
      <c r="A186" s="57">
        <v>4031000</v>
      </c>
      <c r="B186" s="43" t="s">
        <v>8697</v>
      </c>
      <c r="C186" s="44" t="s">
        <v>482</v>
      </c>
      <c r="D186" s="46">
        <v>31.46</v>
      </c>
    </row>
    <row r="187" spans="1:4">
      <c r="A187" s="57">
        <v>4032000</v>
      </c>
      <c r="B187" s="43" t="s">
        <v>8698</v>
      </c>
      <c r="C187" s="44" t="s">
        <v>482</v>
      </c>
      <c r="D187" s="46">
        <v>8.75</v>
      </c>
    </row>
    <row r="188" spans="1:4" ht="23.25">
      <c r="A188" s="57">
        <v>4033000</v>
      </c>
      <c r="B188" s="43" t="s">
        <v>8699</v>
      </c>
      <c r="C188" s="44" t="s">
        <v>135</v>
      </c>
      <c r="D188" s="46">
        <v>1.74</v>
      </c>
    </row>
    <row r="189" spans="1:4">
      <c r="A189" s="57">
        <v>4033010</v>
      </c>
      <c r="B189" s="43" t="s">
        <v>8700</v>
      </c>
      <c r="C189" s="44" t="s">
        <v>351</v>
      </c>
      <c r="D189" s="46">
        <v>218.55</v>
      </c>
    </row>
    <row r="190" spans="1:4" ht="23.25">
      <c r="A190" s="57">
        <v>4033011</v>
      </c>
      <c r="B190" s="43" t="s">
        <v>8701</v>
      </c>
      <c r="C190" s="44" t="s">
        <v>351</v>
      </c>
      <c r="D190" s="46">
        <v>558.88</v>
      </c>
    </row>
    <row r="191" spans="1:4" ht="12.75" customHeight="1">
      <c r="A191" s="57">
        <v>4033012</v>
      </c>
      <c r="B191" s="43" t="s">
        <v>8702</v>
      </c>
      <c r="C191" s="44" t="s">
        <v>351</v>
      </c>
      <c r="D191" s="46">
        <v>698.61</v>
      </c>
    </row>
    <row r="192" spans="1:4" ht="23.25">
      <c r="A192" s="57">
        <v>4033013</v>
      </c>
      <c r="B192" s="43" t="s">
        <v>8703</v>
      </c>
      <c r="C192" s="44" t="s">
        <v>351</v>
      </c>
      <c r="D192" s="46">
        <v>838.33</v>
      </c>
    </row>
    <row r="193" spans="1:4">
      <c r="A193" s="57">
        <v>4033014</v>
      </c>
      <c r="B193" s="43" t="s">
        <v>8704</v>
      </c>
      <c r="C193" s="44" t="s">
        <v>351</v>
      </c>
      <c r="D193" s="46">
        <v>978.05</v>
      </c>
    </row>
    <row r="194" spans="1:4">
      <c r="A194" s="57">
        <v>4035000</v>
      </c>
      <c r="B194" s="43" t="s">
        <v>8705</v>
      </c>
      <c r="C194" s="44" t="s">
        <v>135</v>
      </c>
      <c r="D194" s="46">
        <v>6.02</v>
      </c>
    </row>
    <row r="195" spans="1:4" ht="12.75" customHeight="1">
      <c r="A195" s="57">
        <v>4060000</v>
      </c>
      <c r="B195" s="43" t="s">
        <v>8706</v>
      </c>
      <c r="C195" s="44" t="s">
        <v>1289</v>
      </c>
      <c r="D195" s="46">
        <v>1.81</v>
      </c>
    </row>
    <row r="196" spans="1:4">
      <c r="A196" s="57">
        <v>4061000</v>
      </c>
      <c r="B196" s="43" t="s">
        <v>8707</v>
      </c>
      <c r="C196" s="44" t="s">
        <v>1289</v>
      </c>
      <c r="D196" s="46">
        <v>1.23</v>
      </c>
    </row>
    <row r="197" spans="1:4">
      <c r="A197" s="57">
        <v>4062000</v>
      </c>
      <c r="B197" s="43" t="s">
        <v>8708</v>
      </c>
      <c r="C197" s="44" t="s">
        <v>8709</v>
      </c>
      <c r="D197" s="46">
        <v>2.9</v>
      </c>
    </row>
    <row r="198" spans="1:4" ht="23.25">
      <c r="A198" s="57">
        <v>4063000</v>
      </c>
      <c r="B198" s="43" t="s">
        <v>8710</v>
      </c>
      <c r="C198" s="44" t="s">
        <v>8711</v>
      </c>
      <c r="D198" s="46">
        <v>129.94999999999999</v>
      </c>
    </row>
    <row r="199" spans="1:4" ht="12.75" customHeight="1">
      <c r="A199" s="57">
        <v>4064000</v>
      </c>
      <c r="B199" s="43" t="s">
        <v>8712</v>
      </c>
      <c r="C199" s="44" t="s">
        <v>8711</v>
      </c>
      <c r="D199" s="46">
        <v>125.1</v>
      </c>
    </row>
    <row r="200" spans="1:4" ht="23.25">
      <c r="A200" s="57">
        <v>4065000</v>
      </c>
      <c r="B200" s="43" t="s">
        <v>8713</v>
      </c>
      <c r="C200" s="44" t="s">
        <v>8711</v>
      </c>
      <c r="D200" s="46">
        <v>395.13</v>
      </c>
    </row>
    <row r="201" spans="1:4">
      <c r="A201" s="57">
        <v>4102001</v>
      </c>
      <c r="B201" s="43" t="s">
        <v>8714</v>
      </c>
      <c r="C201" s="44" t="s">
        <v>8715</v>
      </c>
      <c r="D201" s="46">
        <v>235.26</v>
      </c>
    </row>
    <row r="202" spans="1:4">
      <c r="A202" s="61">
        <v>5000000</v>
      </c>
      <c r="B202" s="62" t="s">
        <v>8716</v>
      </c>
      <c r="C202" s="63"/>
      <c r="D202" s="64"/>
    </row>
    <row r="203" spans="1:4" ht="12.75" customHeight="1">
      <c r="A203" s="57">
        <v>5001000</v>
      </c>
      <c r="B203" s="43" t="s">
        <v>8717</v>
      </c>
      <c r="C203" s="44" t="s">
        <v>143</v>
      </c>
      <c r="D203" s="46">
        <v>10.45</v>
      </c>
    </row>
    <row r="204" spans="1:4">
      <c r="A204" s="57">
        <v>5002000</v>
      </c>
      <c r="B204" s="43" t="s">
        <v>8718</v>
      </c>
      <c r="C204" s="44" t="s">
        <v>135</v>
      </c>
      <c r="D204" s="46">
        <v>18.53</v>
      </c>
    </row>
    <row r="205" spans="1:4" ht="23.25">
      <c r="A205" s="57">
        <v>5003000</v>
      </c>
      <c r="B205" s="43" t="s">
        <v>8719</v>
      </c>
      <c r="C205" s="44" t="s">
        <v>135</v>
      </c>
      <c r="D205" s="46">
        <v>30.19</v>
      </c>
    </row>
    <row r="206" spans="1:4" ht="12.75" customHeight="1">
      <c r="A206" s="57">
        <v>5004000</v>
      </c>
      <c r="B206" s="43" t="s">
        <v>8720</v>
      </c>
      <c r="C206" s="44" t="s">
        <v>135</v>
      </c>
      <c r="D206" s="46">
        <v>21.67</v>
      </c>
    </row>
    <row r="207" spans="1:4">
      <c r="A207" s="57">
        <v>5005000</v>
      </c>
      <c r="B207" s="43" t="s">
        <v>8721</v>
      </c>
      <c r="C207" s="44" t="s">
        <v>135</v>
      </c>
      <c r="D207" s="46">
        <v>5.16</v>
      </c>
    </row>
    <row r="208" spans="1:4">
      <c r="A208" s="57">
        <v>5006000</v>
      </c>
      <c r="B208" s="43" t="s">
        <v>8722</v>
      </c>
      <c r="C208" s="44" t="s">
        <v>482</v>
      </c>
      <c r="D208" s="46">
        <v>233.57</v>
      </c>
    </row>
    <row r="209" spans="1:4" ht="12.75" customHeight="1">
      <c r="A209" s="57">
        <v>5007000</v>
      </c>
      <c r="B209" s="43" t="s">
        <v>8723</v>
      </c>
      <c r="C209" s="44" t="s">
        <v>135</v>
      </c>
      <c r="D209" s="46">
        <v>3.69</v>
      </c>
    </row>
    <row r="210" spans="1:4" ht="23.25">
      <c r="A210" s="57">
        <v>5008000</v>
      </c>
      <c r="B210" s="43" t="s">
        <v>8724</v>
      </c>
      <c r="C210" s="44" t="s">
        <v>143</v>
      </c>
      <c r="D210" s="46">
        <v>27.81</v>
      </c>
    </row>
    <row r="211" spans="1:4" ht="23.25">
      <c r="A211" s="57">
        <v>5009000</v>
      </c>
      <c r="B211" s="43" t="s">
        <v>8725</v>
      </c>
      <c r="C211" s="44" t="s">
        <v>143</v>
      </c>
      <c r="D211" s="46">
        <v>48.05</v>
      </c>
    </row>
    <row r="212" spans="1:4" ht="12.75" customHeight="1">
      <c r="A212" s="57">
        <v>5010000</v>
      </c>
      <c r="B212" s="43" t="s">
        <v>8726</v>
      </c>
      <c r="C212" s="44" t="s">
        <v>135</v>
      </c>
      <c r="D212" s="46">
        <v>30.27</v>
      </c>
    </row>
    <row r="213" spans="1:4" ht="23.25">
      <c r="A213" s="57">
        <v>5011000</v>
      </c>
      <c r="B213" s="43" t="s">
        <v>8727</v>
      </c>
      <c r="C213" s="44" t="s">
        <v>135</v>
      </c>
      <c r="D213" s="46">
        <v>23.33</v>
      </c>
    </row>
    <row r="214" spans="1:4" ht="23.25">
      <c r="A214" s="57">
        <v>5013000</v>
      </c>
      <c r="B214" s="43" t="s">
        <v>8728</v>
      </c>
      <c r="C214" s="44" t="s">
        <v>482</v>
      </c>
      <c r="D214" s="46">
        <v>502.97</v>
      </c>
    </row>
    <row r="215" spans="1:4" ht="12.75" customHeight="1">
      <c r="A215" s="57">
        <v>5014000</v>
      </c>
      <c r="B215" s="43" t="s">
        <v>8729</v>
      </c>
      <c r="C215" s="44" t="s">
        <v>8535</v>
      </c>
      <c r="D215" s="46" t="s">
        <v>8535</v>
      </c>
    </row>
    <row r="216" spans="1:4" ht="23.25">
      <c r="A216" s="57">
        <v>5014001</v>
      </c>
      <c r="B216" s="43" t="s">
        <v>8730</v>
      </c>
      <c r="C216" s="44" t="s">
        <v>143</v>
      </c>
      <c r="D216" s="46">
        <v>49.4</v>
      </c>
    </row>
    <row r="217" spans="1:4" ht="23.25">
      <c r="A217" s="57">
        <v>5014002</v>
      </c>
      <c r="B217" s="43" t="s">
        <v>8731</v>
      </c>
      <c r="C217" s="44" t="s">
        <v>143</v>
      </c>
      <c r="D217" s="46">
        <v>51.03</v>
      </c>
    </row>
    <row r="218" spans="1:4" ht="12.75" customHeight="1">
      <c r="A218" s="57">
        <v>5014003</v>
      </c>
      <c r="B218" s="43" t="s">
        <v>8732</v>
      </c>
      <c r="C218" s="44" t="s">
        <v>143</v>
      </c>
      <c r="D218" s="46">
        <v>74.17</v>
      </c>
    </row>
    <row r="219" spans="1:4" ht="34.5">
      <c r="A219" s="57">
        <v>5014004</v>
      </c>
      <c r="B219" s="43" t="s">
        <v>8733</v>
      </c>
      <c r="C219" s="44" t="s">
        <v>135</v>
      </c>
      <c r="D219" s="46">
        <v>336.4</v>
      </c>
    </row>
    <row r="220" spans="1:4" ht="34.5">
      <c r="A220" s="57">
        <v>5014005</v>
      </c>
      <c r="B220" s="43" t="s">
        <v>8734</v>
      </c>
      <c r="C220" s="44" t="s">
        <v>135</v>
      </c>
      <c r="D220" s="46">
        <v>336.4</v>
      </c>
    </row>
    <row r="221" spans="1:4" ht="34.5">
      <c r="A221" s="57">
        <v>5014006</v>
      </c>
      <c r="B221" s="43" t="s">
        <v>8735</v>
      </c>
      <c r="C221" s="44" t="s">
        <v>135</v>
      </c>
      <c r="D221" s="46">
        <v>336.4</v>
      </c>
    </row>
    <row r="222" spans="1:4">
      <c r="A222" s="57">
        <v>5014101</v>
      </c>
      <c r="B222" s="43" t="s">
        <v>8736</v>
      </c>
      <c r="C222" s="44" t="s">
        <v>143</v>
      </c>
      <c r="D222" s="46">
        <v>72.73</v>
      </c>
    </row>
    <row r="223" spans="1:4">
      <c r="A223" s="57">
        <v>5016000</v>
      </c>
      <c r="B223" s="43" t="s">
        <v>8737</v>
      </c>
      <c r="C223" s="44" t="s">
        <v>143</v>
      </c>
      <c r="D223" s="46">
        <v>37.28</v>
      </c>
    </row>
    <row r="224" spans="1:4" ht="12.75" customHeight="1">
      <c r="A224" s="57">
        <v>5017000</v>
      </c>
      <c r="B224" s="43" t="s">
        <v>8738</v>
      </c>
      <c r="C224" s="44" t="s">
        <v>143</v>
      </c>
      <c r="D224" s="46">
        <v>37.28</v>
      </c>
    </row>
    <row r="225" spans="1:4">
      <c r="A225" s="57">
        <v>5018000</v>
      </c>
      <c r="B225" s="43" t="s">
        <v>8739</v>
      </c>
      <c r="C225" s="44" t="s">
        <v>351</v>
      </c>
      <c r="D225" s="46">
        <v>40.9</v>
      </c>
    </row>
    <row r="226" spans="1:4">
      <c r="A226" s="57">
        <v>5019000</v>
      </c>
      <c r="B226" s="43" t="s">
        <v>8740</v>
      </c>
      <c r="C226" s="44" t="s">
        <v>8535</v>
      </c>
      <c r="D226" s="46" t="s">
        <v>8535</v>
      </c>
    </row>
    <row r="227" spans="1:4">
      <c r="A227" s="57">
        <v>5019001</v>
      </c>
      <c r="B227" s="43" t="s">
        <v>8741</v>
      </c>
      <c r="C227" s="44" t="s">
        <v>482</v>
      </c>
      <c r="D227" s="46">
        <v>636.89</v>
      </c>
    </row>
    <row r="228" spans="1:4">
      <c r="A228" s="57">
        <v>5019002</v>
      </c>
      <c r="B228" s="43" t="s">
        <v>8742</v>
      </c>
      <c r="C228" s="44" t="s">
        <v>482</v>
      </c>
      <c r="D228" s="46">
        <v>645.07000000000005</v>
      </c>
    </row>
    <row r="229" spans="1:4">
      <c r="A229" s="57">
        <v>5020000</v>
      </c>
      <c r="B229" s="43" t="s">
        <v>8743</v>
      </c>
      <c r="C229" s="44" t="s">
        <v>482</v>
      </c>
      <c r="D229" s="46">
        <v>249.37</v>
      </c>
    </row>
    <row r="230" spans="1:4">
      <c r="A230" s="57">
        <v>5021000</v>
      </c>
      <c r="B230" s="43" t="s">
        <v>8744</v>
      </c>
      <c r="C230" s="44" t="s">
        <v>8535</v>
      </c>
      <c r="D230" s="46" t="s">
        <v>8535</v>
      </c>
    </row>
    <row r="231" spans="1:4">
      <c r="A231" s="57">
        <v>5021001</v>
      </c>
      <c r="B231" s="43" t="s">
        <v>8744</v>
      </c>
      <c r="C231" s="44" t="s">
        <v>482</v>
      </c>
      <c r="D231" s="46">
        <v>362.43</v>
      </c>
    </row>
    <row r="232" spans="1:4" ht="12.75" customHeight="1">
      <c r="A232" s="57">
        <v>5021002</v>
      </c>
      <c r="B232" s="43" t="s">
        <v>8745</v>
      </c>
      <c r="C232" s="44" t="s">
        <v>482</v>
      </c>
      <c r="D232" s="46">
        <v>243.93</v>
      </c>
    </row>
    <row r="233" spans="1:4">
      <c r="A233" s="57">
        <v>5022000</v>
      </c>
      <c r="B233" s="43" t="s">
        <v>8746</v>
      </c>
      <c r="C233" s="44" t="s">
        <v>482</v>
      </c>
      <c r="D233" s="46">
        <v>223.03</v>
      </c>
    </row>
    <row r="234" spans="1:4">
      <c r="A234" s="57">
        <v>5023000</v>
      </c>
      <c r="B234" s="43" t="s">
        <v>8747</v>
      </c>
      <c r="C234" s="44" t="s">
        <v>482</v>
      </c>
      <c r="D234" s="46">
        <v>520.27</v>
      </c>
    </row>
    <row r="235" spans="1:4">
      <c r="A235" s="57">
        <v>5024000</v>
      </c>
      <c r="B235" s="43" t="s">
        <v>8748</v>
      </c>
      <c r="C235" s="44" t="s">
        <v>8535</v>
      </c>
      <c r="D235" s="46" t="s">
        <v>8535</v>
      </c>
    </row>
    <row r="236" spans="1:4">
      <c r="A236" s="57">
        <v>5024001</v>
      </c>
      <c r="B236" s="43" t="s">
        <v>8748</v>
      </c>
      <c r="C236" s="44" t="s">
        <v>482</v>
      </c>
      <c r="D236" s="46">
        <v>905.06</v>
      </c>
    </row>
    <row r="237" spans="1:4">
      <c r="A237" s="57">
        <v>5024002</v>
      </c>
      <c r="B237" s="43" t="s">
        <v>8749</v>
      </c>
      <c r="C237" s="44" t="s">
        <v>482</v>
      </c>
      <c r="D237" s="46">
        <v>1040.1199999999999</v>
      </c>
    </row>
    <row r="238" spans="1:4">
      <c r="A238" s="57">
        <v>5025000</v>
      </c>
      <c r="B238" s="43" t="s">
        <v>8750</v>
      </c>
      <c r="C238" s="44" t="s">
        <v>8535</v>
      </c>
      <c r="D238" s="46" t="s">
        <v>8535</v>
      </c>
    </row>
    <row r="239" spans="1:4">
      <c r="A239" s="57">
        <v>5025001</v>
      </c>
      <c r="B239" s="43" t="s">
        <v>8751</v>
      </c>
      <c r="C239" s="44" t="s">
        <v>482</v>
      </c>
      <c r="D239" s="46">
        <v>1137.32</v>
      </c>
    </row>
    <row r="240" spans="1:4" ht="12.75" customHeight="1">
      <c r="A240" s="57">
        <v>5025002</v>
      </c>
      <c r="B240" s="43" t="s">
        <v>8752</v>
      </c>
      <c r="C240" s="44" t="s">
        <v>482</v>
      </c>
      <c r="D240" s="46">
        <v>1340.29</v>
      </c>
    </row>
    <row r="241" spans="1:4">
      <c r="A241" s="57">
        <v>5026000</v>
      </c>
      <c r="B241" s="43" t="s">
        <v>8753</v>
      </c>
      <c r="C241" s="44" t="s">
        <v>135</v>
      </c>
      <c r="D241" s="46">
        <v>6.95</v>
      </c>
    </row>
    <row r="242" spans="1:4">
      <c r="A242" s="57">
        <v>5027000</v>
      </c>
      <c r="B242" s="43" t="s">
        <v>8754</v>
      </c>
      <c r="C242" s="44" t="s">
        <v>135</v>
      </c>
      <c r="D242" s="46">
        <v>13.01</v>
      </c>
    </row>
    <row r="243" spans="1:4">
      <c r="A243" s="57">
        <v>5028000</v>
      </c>
      <c r="B243" s="43" t="s">
        <v>8755</v>
      </c>
      <c r="C243" s="44" t="s">
        <v>482</v>
      </c>
      <c r="D243" s="46">
        <v>1597.81</v>
      </c>
    </row>
    <row r="244" spans="1:4" ht="23.25">
      <c r="A244" s="57">
        <v>5028001</v>
      </c>
      <c r="B244" s="43" t="s">
        <v>8756</v>
      </c>
      <c r="C244" s="44" t="s">
        <v>482</v>
      </c>
      <c r="D244" s="46">
        <v>140.81</v>
      </c>
    </row>
    <row r="245" spans="1:4">
      <c r="A245" s="57">
        <v>5029000</v>
      </c>
      <c r="B245" s="43" t="s">
        <v>8757</v>
      </c>
      <c r="C245" s="44" t="s">
        <v>482</v>
      </c>
      <c r="D245" s="46">
        <v>1509.16</v>
      </c>
    </row>
    <row r="246" spans="1:4">
      <c r="A246" s="57">
        <v>5030000</v>
      </c>
      <c r="B246" s="43" t="s">
        <v>8758</v>
      </c>
      <c r="C246" s="44" t="s">
        <v>482</v>
      </c>
      <c r="D246" s="46">
        <v>1465.25</v>
      </c>
    </row>
    <row r="247" spans="1:4">
      <c r="A247" s="57">
        <v>5031000</v>
      </c>
      <c r="B247" s="43" t="s">
        <v>8759</v>
      </c>
      <c r="C247" s="44" t="s">
        <v>135</v>
      </c>
      <c r="D247" s="46">
        <v>76.41</v>
      </c>
    </row>
    <row r="248" spans="1:4" ht="12.75" customHeight="1">
      <c r="A248" s="57">
        <v>5032000</v>
      </c>
      <c r="B248" s="43" t="s">
        <v>8760</v>
      </c>
      <c r="C248" s="44" t="s">
        <v>135</v>
      </c>
      <c r="D248" s="46">
        <v>340.94</v>
      </c>
    </row>
    <row r="249" spans="1:4" ht="23.25">
      <c r="A249" s="57">
        <v>5033000</v>
      </c>
      <c r="B249" s="43" t="s">
        <v>8761</v>
      </c>
      <c r="C249" s="44" t="s">
        <v>135</v>
      </c>
      <c r="D249" s="46">
        <v>360.54</v>
      </c>
    </row>
    <row r="250" spans="1:4" ht="23.25">
      <c r="A250" s="57">
        <v>5034000</v>
      </c>
      <c r="B250" s="43" t="s">
        <v>8762</v>
      </c>
      <c r="C250" s="44" t="s">
        <v>135</v>
      </c>
      <c r="D250" s="46">
        <v>78.760000000000005</v>
      </c>
    </row>
    <row r="251" spans="1:4" ht="23.25">
      <c r="A251" s="57">
        <v>5035000</v>
      </c>
      <c r="B251" s="43" t="s">
        <v>8763</v>
      </c>
      <c r="C251" s="44" t="s">
        <v>135</v>
      </c>
      <c r="D251" s="46">
        <v>56.51</v>
      </c>
    </row>
    <row r="252" spans="1:4">
      <c r="A252" s="57">
        <v>5036000</v>
      </c>
      <c r="B252" s="43" t="s">
        <v>8764</v>
      </c>
      <c r="C252" s="44" t="s">
        <v>135</v>
      </c>
      <c r="D252" s="46">
        <v>14.46</v>
      </c>
    </row>
    <row r="253" spans="1:4">
      <c r="A253" s="57">
        <v>5037000</v>
      </c>
      <c r="B253" s="43" t="s">
        <v>8765</v>
      </c>
      <c r="C253" s="44" t="s">
        <v>135</v>
      </c>
      <c r="D253" s="46">
        <v>17.670000000000002</v>
      </c>
    </row>
    <row r="254" spans="1:4" ht="23.25">
      <c r="A254" s="57">
        <v>5038000</v>
      </c>
      <c r="B254" s="43" t="s">
        <v>8766</v>
      </c>
      <c r="C254" s="44" t="s">
        <v>135</v>
      </c>
      <c r="D254" s="46">
        <v>17.93</v>
      </c>
    </row>
    <row r="255" spans="1:4">
      <c r="A255" s="57">
        <v>5039000</v>
      </c>
      <c r="B255" s="43" t="s">
        <v>8767</v>
      </c>
      <c r="C255" s="44" t="s">
        <v>135</v>
      </c>
      <c r="D255" s="46">
        <v>51.89</v>
      </c>
    </row>
    <row r="256" spans="1:4" ht="12.75" customHeight="1">
      <c r="A256" s="57">
        <v>5040000</v>
      </c>
      <c r="B256" s="43" t="s">
        <v>8768</v>
      </c>
      <c r="C256" s="44" t="s">
        <v>8769</v>
      </c>
      <c r="D256" s="46">
        <v>0.7</v>
      </c>
    </row>
    <row r="257" spans="1:4" ht="23.25">
      <c r="A257" s="57">
        <v>5042000</v>
      </c>
      <c r="B257" s="43" t="s">
        <v>8770</v>
      </c>
      <c r="C257" s="44" t="s">
        <v>482</v>
      </c>
      <c r="D257" s="46">
        <v>803.21</v>
      </c>
    </row>
    <row r="258" spans="1:4" ht="23.25">
      <c r="A258" s="57">
        <v>5043000</v>
      </c>
      <c r="B258" s="43" t="s">
        <v>8771</v>
      </c>
      <c r="C258" s="44" t="s">
        <v>135</v>
      </c>
      <c r="D258" s="46">
        <v>307.44</v>
      </c>
    </row>
    <row r="259" spans="1:4" ht="12.75" customHeight="1">
      <c r="A259" s="57">
        <v>5044000</v>
      </c>
      <c r="B259" s="43" t="s">
        <v>8772</v>
      </c>
      <c r="C259" s="44" t="s">
        <v>135</v>
      </c>
      <c r="D259" s="46">
        <v>257.08</v>
      </c>
    </row>
    <row r="260" spans="1:4">
      <c r="A260" s="57">
        <v>5045000</v>
      </c>
      <c r="B260" s="43" t="s">
        <v>8773</v>
      </c>
      <c r="C260" s="44" t="s">
        <v>135</v>
      </c>
      <c r="D260" s="46">
        <v>23.18</v>
      </c>
    </row>
    <row r="261" spans="1:4" ht="34.5">
      <c r="A261" s="57">
        <v>5046000</v>
      </c>
      <c r="B261" s="43" t="s">
        <v>8774</v>
      </c>
      <c r="C261" s="44" t="s">
        <v>482</v>
      </c>
      <c r="D261" s="46">
        <v>141.32</v>
      </c>
    </row>
    <row r="262" spans="1:4">
      <c r="A262" s="57">
        <v>5047000</v>
      </c>
      <c r="B262" s="43" t="s">
        <v>8775</v>
      </c>
      <c r="C262" s="44" t="s">
        <v>482</v>
      </c>
      <c r="D262" s="46">
        <v>242.68</v>
      </c>
    </row>
    <row r="263" spans="1:4" ht="12.75" customHeight="1">
      <c r="A263" s="57">
        <v>5048000</v>
      </c>
      <c r="B263" s="43" t="s">
        <v>8776</v>
      </c>
      <c r="C263" s="44" t="s">
        <v>482</v>
      </c>
      <c r="D263" s="46">
        <v>247.57</v>
      </c>
    </row>
    <row r="264" spans="1:4" ht="23.25">
      <c r="A264" s="57">
        <v>5050000</v>
      </c>
      <c r="B264" s="43" t="s">
        <v>8777</v>
      </c>
      <c r="C264" s="44" t="s">
        <v>482</v>
      </c>
      <c r="D264" s="46">
        <v>88.19</v>
      </c>
    </row>
    <row r="265" spans="1:4" ht="12.75" customHeight="1">
      <c r="A265" s="57">
        <v>5051000</v>
      </c>
      <c r="B265" s="43" t="s">
        <v>8778</v>
      </c>
      <c r="C265" s="44" t="s">
        <v>482</v>
      </c>
      <c r="D265" s="46">
        <v>96.6</v>
      </c>
    </row>
    <row r="266" spans="1:4" ht="23.25">
      <c r="A266" s="57">
        <v>5052000</v>
      </c>
      <c r="B266" s="43" t="s">
        <v>8779</v>
      </c>
      <c r="C266" s="44" t="s">
        <v>482</v>
      </c>
      <c r="D266" s="46">
        <v>105.02</v>
      </c>
    </row>
    <row r="267" spans="1:4" ht="23.25">
      <c r="A267" s="57">
        <v>5054000</v>
      </c>
      <c r="B267" s="43" t="s">
        <v>8780</v>
      </c>
      <c r="C267" s="44" t="s">
        <v>482</v>
      </c>
      <c r="D267" s="46">
        <v>62.2</v>
      </c>
    </row>
    <row r="268" spans="1:4" ht="23.25">
      <c r="A268" s="57">
        <v>5055000</v>
      </c>
      <c r="B268" s="43" t="s">
        <v>8781</v>
      </c>
      <c r="C268" s="44" t="s">
        <v>482</v>
      </c>
      <c r="D268" s="46">
        <v>71.989999999999995</v>
      </c>
    </row>
    <row r="269" spans="1:4" ht="23.25">
      <c r="A269" s="57">
        <v>5056000</v>
      </c>
      <c r="B269" s="43" t="s">
        <v>8782</v>
      </c>
      <c r="C269" s="44" t="s">
        <v>482</v>
      </c>
      <c r="D269" s="46">
        <v>81.75</v>
      </c>
    </row>
    <row r="270" spans="1:4" ht="23.25">
      <c r="A270" s="57">
        <v>5057000</v>
      </c>
      <c r="B270" s="43" t="s">
        <v>8783</v>
      </c>
      <c r="C270" s="44" t="s">
        <v>482</v>
      </c>
      <c r="D270" s="46">
        <v>91.54</v>
      </c>
    </row>
    <row r="271" spans="1:4">
      <c r="A271" s="57">
        <v>5059000</v>
      </c>
      <c r="B271" s="43" t="s">
        <v>8784</v>
      </c>
      <c r="C271" s="44" t="s">
        <v>482</v>
      </c>
      <c r="D271" s="46">
        <v>76.12</v>
      </c>
    </row>
    <row r="272" spans="1:4">
      <c r="A272" s="57">
        <v>5060000</v>
      </c>
      <c r="B272" s="43" t="s">
        <v>8785</v>
      </c>
      <c r="C272" s="44" t="s">
        <v>482</v>
      </c>
      <c r="D272" s="46">
        <v>90.55</v>
      </c>
    </row>
    <row r="273" spans="1:4">
      <c r="A273" s="57">
        <v>5061000</v>
      </c>
      <c r="B273" s="43" t="s">
        <v>8786</v>
      </c>
      <c r="C273" s="44" t="s">
        <v>482</v>
      </c>
      <c r="D273" s="46">
        <v>104.95</v>
      </c>
    </row>
    <row r="274" spans="1:4" ht="12.75" customHeight="1">
      <c r="A274" s="57">
        <v>5062000</v>
      </c>
      <c r="B274" s="43" t="s">
        <v>8787</v>
      </c>
      <c r="C274" s="44" t="s">
        <v>482</v>
      </c>
      <c r="D274" s="46">
        <v>119.38</v>
      </c>
    </row>
    <row r="275" spans="1:4" ht="23.25">
      <c r="A275" s="57">
        <v>5063000</v>
      </c>
      <c r="B275" s="43" t="s">
        <v>8788</v>
      </c>
      <c r="C275" s="44" t="s">
        <v>482</v>
      </c>
      <c r="D275" s="46">
        <v>84.35</v>
      </c>
    </row>
    <row r="276" spans="1:4" ht="23.25">
      <c r="A276" s="57">
        <v>5064000</v>
      </c>
      <c r="B276" s="43" t="s">
        <v>8789</v>
      </c>
      <c r="C276" s="44" t="s">
        <v>482</v>
      </c>
      <c r="D276" s="46">
        <v>101.83</v>
      </c>
    </row>
    <row r="277" spans="1:4" ht="23.25">
      <c r="A277" s="57">
        <v>5065000</v>
      </c>
      <c r="B277" s="43" t="s">
        <v>8790</v>
      </c>
      <c r="C277" s="44" t="s">
        <v>482</v>
      </c>
      <c r="D277" s="46">
        <v>119.31</v>
      </c>
    </row>
    <row r="278" spans="1:4" ht="23.25">
      <c r="A278" s="57">
        <v>5066000</v>
      </c>
      <c r="B278" s="43" t="s">
        <v>8791</v>
      </c>
      <c r="C278" s="44" t="s">
        <v>482</v>
      </c>
      <c r="D278" s="46">
        <v>136.79</v>
      </c>
    </row>
    <row r="279" spans="1:4">
      <c r="A279" s="57">
        <v>5067000</v>
      </c>
      <c r="B279" s="43" t="s">
        <v>8792</v>
      </c>
      <c r="C279" s="44" t="s">
        <v>8769</v>
      </c>
      <c r="D279" s="46">
        <v>0.92</v>
      </c>
    </row>
    <row r="280" spans="1:4">
      <c r="A280" s="57">
        <v>5068000</v>
      </c>
      <c r="B280" s="43" t="s">
        <v>8793</v>
      </c>
      <c r="C280" s="44" t="s">
        <v>8769</v>
      </c>
      <c r="D280" s="46">
        <v>0.3</v>
      </c>
    </row>
    <row r="281" spans="1:4">
      <c r="A281" s="57">
        <v>5069000</v>
      </c>
      <c r="B281" s="43" t="s">
        <v>8794</v>
      </c>
      <c r="C281" s="44" t="s">
        <v>135</v>
      </c>
      <c r="D281" s="46">
        <v>0.48</v>
      </c>
    </row>
    <row r="282" spans="1:4" ht="23.25">
      <c r="A282" s="57">
        <v>5070000</v>
      </c>
      <c r="B282" s="43" t="s">
        <v>8795</v>
      </c>
      <c r="C282" s="44" t="s">
        <v>135</v>
      </c>
      <c r="D282" s="46">
        <v>68.16</v>
      </c>
    </row>
    <row r="283" spans="1:4">
      <c r="A283" s="57">
        <v>5071000</v>
      </c>
      <c r="B283" s="43" t="s">
        <v>8796</v>
      </c>
      <c r="C283" s="44" t="s">
        <v>135</v>
      </c>
      <c r="D283" s="46">
        <v>48.56</v>
      </c>
    </row>
    <row r="284" spans="1:4">
      <c r="A284" s="57">
        <v>5072000</v>
      </c>
      <c r="B284" s="43" t="s">
        <v>8797</v>
      </c>
      <c r="C284" s="44" t="s">
        <v>135</v>
      </c>
      <c r="D284" s="46">
        <v>118.43</v>
      </c>
    </row>
    <row r="285" spans="1:4" ht="12.75" customHeight="1">
      <c r="A285" s="57">
        <v>5073000</v>
      </c>
      <c r="B285" s="43" t="s">
        <v>8798</v>
      </c>
      <c r="C285" s="44" t="s">
        <v>143</v>
      </c>
      <c r="D285" s="46">
        <v>20.85</v>
      </c>
    </row>
    <row r="286" spans="1:4">
      <c r="A286" s="57">
        <v>5074000</v>
      </c>
      <c r="B286" s="43" t="s">
        <v>8799</v>
      </c>
      <c r="C286" s="44" t="s">
        <v>143</v>
      </c>
      <c r="D286" s="46">
        <v>8.51</v>
      </c>
    </row>
    <row r="287" spans="1:4">
      <c r="A287" s="57">
        <v>5075000</v>
      </c>
      <c r="B287" s="43" t="s">
        <v>8800</v>
      </c>
      <c r="C287" s="44" t="s">
        <v>143</v>
      </c>
      <c r="D287" s="46">
        <v>18.52</v>
      </c>
    </row>
    <row r="288" spans="1:4">
      <c r="A288" s="57">
        <v>5076000</v>
      </c>
      <c r="B288" s="43" t="s">
        <v>8801</v>
      </c>
      <c r="C288" s="44" t="s">
        <v>1289</v>
      </c>
      <c r="D288" s="46">
        <v>11.38</v>
      </c>
    </row>
    <row r="289" spans="1:4" ht="12.75" customHeight="1">
      <c r="A289" s="57">
        <v>5077000</v>
      </c>
      <c r="B289" s="43" t="s">
        <v>8802</v>
      </c>
      <c r="C289" s="44" t="s">
        <v>8535</v>
      </c>
      <c r="D289" s="46" t="s">
        <v>8535</v>
      </c>
    </row>
    <row r="290" spans="1:4" ht="23.25">
      <c r="A290" s="57">
        <v>5077001</v>
      </c>
      <c r="B290" s="43" t="s">
        <v>8803</v>
      </c>
      <c r="C290" s="44" t="s">
        <v>482</v>
      </c>
      <c r="D290" s="46">
        <v>20.02</v>
      </c>
    </row>
    <row r="291" spans="1:4">
      <c r="A291" s="57">
        <v>5077007</v>
      </c>
      <c r="B291" s="43" t="s">
        <v>8804</v>
      </c>
      <c r="C291" s="44" t="s">
        <v>1289</v>
      </c>
      <c r="D291" s="46">
        <v>3.01</v>
      </c>
    </row>
    <row r="292" spans="1:4">
      <c r="A292" s="57">
        <v>5078000</v>
      </c>
      <c r="B292" s="43" t="s">
        <v>8805</v>
      </c>
      <c r="C292" s="44" t="s">
        <v>8535</v>
      </c>
      <c r="D292" s="46" t="s">
        <v>8535</v>
      </c>
    </row>
    <row r="293" spans="1:4" ht="12.75" customHeight="1">
      <c r="A293" s="57">
        <v>5078001</v>
      </c>
      <c r="B293" s="43" t="s">
        <v>8806</v>
      </c>
      <c r="C293" s="44" t="s">
        <v>482</v>
      </c>
      <c r="D293" s="46">
        <v>20.66</v>
      </c>
    </row>
    <row r="294" spans="1:4">
      <c r="A294" s="57">
        <v>5078007</v>
      </c>
      <c r="B294" s="43" t="s">
        <v>8807</v>
      </c>
      <c r="C294" s="44" t="s">
        <v>1289</v>
      </c>
      <c r="D294" s="46">
        <v>3.01</v>
      </c>
    </row>
    <row r="295" spans="1:4">
      <c r="A295" s="57">
        <v>5079000</v>
      </c>
      <c r="B295" s="43" t="s">
        <v>8808</v>
      </c>
      <c r="C295" s="44" t="s">
        <v>8535</v>
      </c>
      <c r="D295" s="46" t="s">
        <v>8535</v>
      </c>
    </row>
    <row r="296" spans="1:4" ht="23.25">
      <c r="A296" s="57">
        <v>5079001</v>
      </c>
      <c r="B296" s="43" t="s">
        <v>8809</v>
      </c>
      <c r="C296" s="44" t="s">
        <v>482</v>
      </c>
      <c r="D296" s="46">
        <v>20.66</v>
      </c>
    </row>
    <row r="297" spans="1:4" ht="12.75" customHeight="1">
      <c r="A297" s="57">
        <v>5079007</v>
      </c>
      <c r="B297" s="43" t="s">
        <v>8810</v>
      </c>
      <c r="C297" s="44" t="s">
        <v>1289</v>
      </c>
      <c r="D297" s="46">
        <v>3.01</v>
      </c>
    </row>
    <row r="298" spans="1:4">
      <c r="A298" s="57">
        <v>5080000</v>
      </c>
      <c r="B298" s="43" t="s">
        <v>8811</v>
      </c>
      <c r="C298" s="44" t="s">
        <v>8535</v>
      </c>
      <c r="D298" s="46" t="s">
        <v>8535</v>
      </c>
    </row>
    <row r="299" spans="1:4" ht="23.25">
      <c r="A299" s="57">
        <v>5080001</v>
      </c>
      <c r="B299" s="43" t="s">
        <v>8812</v>
      </c>
      <c r="C299" s="44" t="s">
        <v>482</v>
      </c>
      <c r="D299" s="46">
        <v>20.02</v>
      </c>
    </row>
    <row r="300" spans="1:4">
      <c r="A300" s="57">
        <v>5080007</v>
      </c>
      <c r="B300" s="43" t="s">
        <v>8813</v>
      </c>
      <c r="C300" s="44" t="s">
        <v>1289</v>
      </c>
      <c r="D300" s="46">
        <v>3.01</v>
      </c>
    </row>
    <row r="301" spans="1:4">
      <c r="A301" s="57">
        <v>5081000</v>
      </c>
      <c r="B301" s="43" t="s">
        <v>8814</v>
      </c>
      <c r="C301" s="44" t="s">
        <v>8769</v>
      </c>
      <c r="D301" s="46">
        <v>1.1100000000000001</v>
      </c>
    </row>
    <row r="302" spans="1:4" ht="12.75" customHeight="1">
      <c r="A302" s="57">
        <v>5082000</v>
      </c>
      <c r="B302" s="43" t="s">
        <v>8815</v>
      </c>
      <c r="C302" s="44" t="s">
        <v>8816</v>
      </c>
      <c r="D302" s="46">
        <v>0.36</v>
      </c>
    </row>
    <row r="303" spans="1:4" ht="23.25">
      <c r="A303" s="57">
        <v>5084000</v>
      </c>
      <c r="B303" s="43" t="s">
        <v>8817</v>
      </c>
      <c r="C303" s="44" t="s">
        <v>482</v>
      </c>
      <c r="D303" s="46">
        <v>49.39</v>
      </c>
    </row>
    <row r="304" spans="1:4" ht="23.25">
      <c r="A304" s="57">
        <v>5085000</v>
      </c>
      <c r="B304" s="43" t="s">
        <v>8818</v>
      </c>
      <c r="C304" s="44" t="s">
        <v>482</v>
      </c>
      <c r="D304" s="46">
        <v>66.87</v>
      </c>
    </row>
    <row r="305" spans="1:4">
      <c r="A305" s="57">
        <v>5086000</v>
      </c>
      <c r="B305" s="43" t="s">
        <v>8819</v>
      </c>
      <c r="C305" s="44" t="s">
        <v>8535</v>
      </c>
      <c r="D305" s="46" t="s">
        <v>8535</v>
      </c>
    </row>
    <row r="306" spans="1:4" ht="23.25">
      <c r="A306" s="57">
        <v>5086001</v>
      </c>
      <c r="B306" s="43" t="s">
        <v>8820</v>
      </c>
      <c r="C306" s="44" t="s">
        <v>135</v>
      </c>
      <c r="D306" s="46">
        <v>109.81</v>
      </c>
    </row>
    <row r="307" spans="1:4" ht="12.75" customHeight="1">
      <c r="A307" s="57">
        <v>5086002</v>
      </c>
      <c r="B307" s="43" t="s">
        <v>8821</v>
      </c>
      <c r="C307" s="44" t="s">
        <v>135</v>
      </c>
      <c r="D307" s="46">
        <v>113.77</v>
      </c>
    </row>
    <row r="308" spans="1:4" ht="23.25">
      <c r="A308" s="57">
        <v>5086003</v>
      </c>
      <c r="B308" s="43" t="s">
        <v>8822</v>
      </c>
      <c r="C308" s="44" t="s">
        <v>135</v>
      </c>
      <c r="D308" s="46">
        <v>191.83</v>
      </c>
    </row>
    <row r="309" spans="1:4" ht="23.25">
      <c r="A309" s="57">
        <v>5087000</v>
      </c>
      <c r="B309" s="43" t="s">
        <v>8823</v>
      </c>
      <c r="C309" s="44" t="s">
        <v>143</v>
      </c>
      <c r="D309" s="46">
        <v>370.89</v>
      </c>
    </row>
    <row r="310" spans="1:4">
      <c r="A310" s="57">
        <v>5088000</v>
      </c>
      <c r="B310" s="43" t="s">
        <v>8824</v>
      </c>
      <c r="C310" s="44" t="s">
        <v>143</v>
      </c>
      <c r="D310" s="46">
        <v>35.409999999999997</v>
      </c>
    </row>
    <row r="311" spans="1:4">
      <c r="A311" s="57">
        <v>5089000</v>
      </c>
      <c r="B311" s="43" t="s">
        <v>8825</v>
      </c>
      <c r="C311" s="44" t="s">
        <v>143</v>
      </c>
      <c r="D311" s="46">
        <v>77.650000000000006</v>
      </c>
    </row>
    <row r="312" spans="1:4" ht="12.75" customHeight="1">
      <c r="A312" s="57">
        <v>5090000</v>
      </c>
      <c r="B312" s="43" t="s">
        <v>8826</v>
      </c>
      <c r="C312" s="44" t="s">
        <v>482</v>
      </c>
      <c r="D312" s="46">
        <v>302.33</v>
      </c>
    </row>
    <row r="313" spans="1:4" ht="34.5">
      <c r="A313" s="57">
        <v>5091001</v>
      </c>
      <c r="B313" s="43" t="s">
        <v>8827</v>
      </c>
      <c r="C313" s="44" t="s">
        <v>135</v>
      </c>
      <c r="D313" s="46">
        <v>145.81</v>
      </c>
    </row>
    <row r="314" spans="1:4" ht="34.5">
      <c r="A314" s="57">
        <v>5091002</v>
      </c>
      <c r="B314" s="43" t="s">
        <v>8828</v>
      </c>
      <c r="C314" s="44" t="s">
        <v>135</v>
      </c>
      <c r="D314" s="46">
        <v>179.29</v>
      </c>
    </row>
    <row r="315" spans="1:4" ht="45.75">
      <c r="A315" s="57">
        <v>5092001</v>
      </c>
      <c r="B315" s="43" t="s">
        <v>8829</v>
      </c>
      <c r="C315" s="44" t="s">
        <v>482</v>
      </c>
      <c r="D315" s="46">
        <v>347.18</v>
      </c>
    </row>
    <row r="316" spans="1:4" ht="45.75">
      <c r="A316" s="57">
        <v>5092002</v>
      </c>
      <c r="B316" s="43" t="s">
        <v>8830</v>
      </c>
      <c r="C316" s="44" t="s">
        <v>482</v>
      </c>
      <c r="D316" s="46">
        <v>694.89</v>
      </c>
    </row>
    <row r="317" spans="1:4" ht="12.75" customHeight="1">
      <c r="A317" s="57">
        <v>5093000</v>
      </c>
      <c r="B317" s="43" t="s">
        <v>8831</v>
      </c>
      <c r="C317" s="44" t="s">
        <v>482</v>
      </c>
      <c r="D317" s="46">
        <v>1868.68</v>
      </c>
    </row>
    <row r="318" spans="1:4" ht="23.25">
      <c r="A318" s="57">
        <v>5093001</v>
      </c>
      <c r="B318" s="43" t="s">
        <v>8832</v>
      </c>
      <c r="C318" s="44" t="s">
        <v>482</v>
      </c>
      <c r="D318" s="46">
        <v>1741.03</v>
      </c>
    </row>
    <row r="319" spans="1:4" ht="23.25">
      <c r="A319" s="57">
        <v>5094000</v>
      </c>
      <c r="B319" s="43" t="s">
        <v>8833</v>
      </c>
      <c r="C319" s="44" t="s">
        <v>482</v>
      </c>
      <c r="D319" s="46">
        <v>1241.73</v>
      </c>
    </row>
    <row r="320" spans="1:4" ht="23.25">
      <c r="A320" s="57">
        <v>5095000</v>
      </c>
      <c r="B320" s="43" t="s">
        <v>8834</v>
      </c>
      <c r="C320" s="44" t="s">
        <v>482</v>
      </c>
      <c r="D320" s="46">
        <v>1147.42</v>
      </c>
    </row>
    <row r="321" spans="1:4" ht="23.25">
      <c r="A321" s="57">
        <v>5096000</v>
      </c>
      <c r="B321" s="43" t="s">
        <v>8835</v>
      </c>
      <c r="C321" s="44" t="s">
        <v>482</v>
      </c>
      <c r="D321" s="46">
        <v>1479.91</v>
      </c>
    </row>
    <row r="322" spans="1:4" ht="12.75" customHeight="1">
      <c r="A322" s="57">
        <v>5097000</v>
      </c>
      <c r="B322" s="43" t="s">
        <v>8836</v>
      </c>
      <c r="C322" s="44" t="s">
        <v>482</v>
      </c>
      <c r="D322" s="46">
        <v>1410.07</v>
      </c>
    </row>
    <row r="323" spans="1:4" ht="45.75">
      <c r="A323" s="57">
        <v>5099001</v>
      </c>
      <c r="B323" s="43" t="s">
        <v>8837</v>
      </c>
      <c r="C323" s="44" t="s">
        <v>482</v>
      </c>
      <c r="D323" s="46">
        <v>567.69000000000005</v>
      </c>
    </row>
    <row r="324" spans="1:4" ht="45.75">
      <c r="A324" s="57">
        <v>5099002</v>
      </c>
      <c r="B324" s="43" t="s">
        <v>8838</v>
      </c>
      <c r="C324" s="44" t="s">
        <v>482</v>
      </c>
      <c r="D324" s="46">
        <v>681.72</v>
      </c>
    </row>
    <row r="325" spans="1:4" ht="23.25">
      <c r="A325" s="57">
        <v>5099003</v>
      </c>
      <c r="B325" s="43" t="s">
        <v>8839</v>
      </c>
      <c r="C325" s="44" t="s">
        <v>482</v>
      </c>
      <c r="D325" s="46">
        <v>1431.47</v>
      </c>
    </row>
    <row r="326" spans="1:4" ht="23.25">
      <c r="A326" s="57">
        <v>5099004</v>
      </c>
      <c r="B326" s="43" t="s">
        <v>8840</v>
      </c>
      <c r="C326" s="44" t="s">
        <v>482</v>
      </c>
      <c r="D326" s="46">
        <v>1387.47</v>
      </c>
    </row>
    <row r="327" spans="1:4" ht="12.75" customHeight="1">
      <c r="A327" s="57">
        <v>5099005</v>
      </c>
      <c r="B327" s="43" t="s">
        <v>8841</v>
      </c>
      <c r="C327" s="44" t="s">
        <v>135</v>
      </c>
      <c r="D327" s="46">
        <v>19.36</v>
      </c>
    </row>
    <row r="328" spans="1:4" ht="23.25">
      <c r="A328" s="57">
        <v>5099006</v>
      </c>
      <c r="B328" s="43" t="s">
        <v>8842</v>
      </c>
      <c r="C328" s="44" t="s">
        <v>908</v>
      </c>
      <c r="D328" s="46">
        <v>17.52</v>
      </c>
    </row>
    <row r="329" spans="1:4" ht="23.25">
      <c r="A329" s="57">
        <v>5102001</v>
      </c>
      <c r="B329" s="43" t="s">
        <v>8843</v>
      </c>
      <c r="C329" s="44" t="s">
        <v>143</v>
      </c>
      <c r="D329" s="46">
        <v>900.22</v>
      </c>
    </row>
    <row r="330" spans="1:4" ht="23.25">
      <c r="A330" s="57">
        <v>5102002</v>
      </c>
      <c r="B330" s="43" t="s">
        <v>8844</v>
      </c>
      <c r="C330" s="44" t="s">
        <v>143</v>
      </c>
      <c r="D330" s="46">
        <v>973.53</v>
      </c>
    </row>
    <row r="331" spans="1:4" ht="23.25">
      <c r="A331" s="57">
        <v>5102003</v>
      </c>
      <c r="B331" s="43" t="s">
        <v>8845</v>
      </c>
      <c r="C331" s="44" t="s">
        <v>143</v>
      </c>
      <c r="D331" s="46">
        <v>598.5</v>
      </c>
    </row>
    <row r="332" spans="1:4" ht="12.75" customHeight="1">
      <c r="A332" s="57">
        <v>5102004</v>
      </c>
      <c r="B332" s="43" t="s">
        <v>8846</v>
      </c>
      <c r="C332" s="44" t="s">
        <v>143</v>
      </c>
      <c r="D332" s="46">
        <v>770.7</v>
      </c>
    </row>
    <row r="333" spans="1:4" ht="23.25">
      <c r="A333" s="57">
        <v>5102005</v>
      </c>
      <c r="B333" s="43" t="s">
        <v>8847</v>
      </c>
      <c r="C333" s="44" t="s">
        <v>143</v>
      </c>
      <c r="D333" s="46">
        <v>789.13</v>
      </c>
    </row>
    <row r="334" spans="1:4" ht="23.25">
      <c r="A334" s="57">
        <v>5102006</v>
      </c>
      <c r="B334" s="43" t="s">
        <v>8848</v>
      </c>
      <c r="C334" s="44" t="s">
        <v>143</v>
      </c>
      <c r="D334" s="46">
        <v>881.86</v>
      </c>
    </row>
    <row r="335" spans="1:4" ht="23.25">
      <c r="A335" s="57">
        <v>5102007</v>
      </c>
      <c r="B335" s="43" t="s">
        <v>8849</v>
      </c>
      <c r="C335" s="44" t="s">
        <v>143</v>
      </c>
      <c r="D335" s="46">
        <v>524.74</v>
      </c>
    </row>
    <row r="336" spans="1:4">
      <c r="A336" s="57">
        <v>5104001</v>
      </c>
      <c r="B336" s="43" t="s">
        <v>8850</v>
      </c>
      <c r="C336" s="44" t="s">
        <v>155</v>
      </c>
      <c r="D336" s="46">
        <v>9096.2999999999993</v>
      </c>
    </row>
    <row r="337" spans="1:4" ht="12.75" customHeight="1">
      <c r="A337" s="57">
        <v>5104002</v>
      </c>
      <c r="B337" s="43" t="s">
        <v>8851</v>
      </c>
      <c r="C337" s="44" t="s">
        <v>155</v>
      </c>
      <c r="D337" s="46">
        <v>7988.6</v>
      </c>
    </row>
    <row r="338" spans="1:4">
      <c r="A338" s="57">
        <v>5105002</v>
      </c>
      <c r="B338" s="43" t="s">
        <v>8852</v>
      </c>
      <c r="C338" s="44" t="s">
        <v>351</v>
      </c>
      <c r="D338" s="46">
        <v>81.260000000000005</v>
      </c>
    </row>
    <row r="339" spans="1:4">
      <c r="A339" s="57">
        <v>5105003</v>
      </c>
      <c r="B339" s="43" t="s">
        <v>8853</v>
      </c>
      <c r="C339" s="44" t="s">
        <v>351</v>
      </c>
      <c r="D339" s="46">
        <v>44.06</v>
      </c>
    </row>
    <row r="340" spans="1:4">
      <c r="A340" s="57">
        <v>5107001</v>
      </c>
      <c r="B340" s="43" t="s">
        <v>8854</v>
      </c>
      <c r="C340" s="44" t="s">
        <v>351</v>
      </c>
      <c r="D340" s="46">
        <v>14.66</v>
      </c>
    </row>
    <row r="341" spans="1:4">
      <c r="A341" s="57">
        <v>5108001</v>
      </c>
      <c r="B341" s="43" t="s">
        <v>8855</v>
      </c>
      <c r="C341" s="44" t="s">
        <v>351</v>
      </c>
      <c r="D341" s="46">
        <v>477.55</v>
      </c>
    </row>
    <row r="342" spans="1:4" ht="12.75" customHeight="1">
      <c r="A342" s="57">
        <v>5111002</v>
      </c>
      <c r="B342" s="43" t="s">
        <v>8856</v>
      </c>
      <c r="C342" s="44" t="s">
        <v>482</v>
      </c>
      <c r="D342" s="46">
        <v>709.89</v>
      </c>
    </row>
    <row r="343" spans="1:4" ht="23.25">
      <c r="A343" s="57">
        <v>5112001</v>
      </c>
      <c r="B343" s="43" t="s">
        <v>8857</v>
      </c>
      <c r="C343" s="44" t="s">
        <v>155</v>
      </c>
      <c r="D343" s="46">
        <v>52557.23</v>
      </c>
    </row>
    <row r="344" spans="1:4">
      <c r="A344" s="57">
        <v>5117001</v>
      </c>
      <c r="B344" s="43" t="s">
        <v>8858</v>
      </c>
      <c r="C344" s="44" t="s">
        <v>8715</v>
      </c>
      <c r="D344" s="46">
        <v>26.03</v>
      </c>
    </row>
    <row r="345" spans="1:4">
      <c r="A345" s="61">
        <v>6000000</v>
      </c>
      <c r="B345" s="62" t="s">
        <v>8859</v>
      </c>
      <c r="C345" s="63"/>
      <c r="D345" s="64"/>
    </row>
    <row r="346" spans="1:4">
      <c r="A346" s="57">
        <v>6001000</v>
      </c>
      <c r="B346" s="43" t="s">
        <v>8860</v>
      </c>
      <c r="C346" s="44" t="s">
        <v>143</v>
      </c>
      <c r="D346" s="46">
        <v>124.5</v>
      </c>
    </row>
    <row r="347" spans="1:4" ht="12.75" customHeight="1">
      <c r="A347" s="57">
        <v>6002000</v>
      </c>
      <c r="B347" s="43" t="s">
        <v>8861</v>
      </c>
      <c r="C347" s="44" t="s">
        <v>143</v>
      </c>
      <c r="D347" s="46">
        <v>294.31</v>
      </c>
    </row>
    <row r="348" spans="1:4">
      <c r="A348" s="57">
        <v>6003000</v>
      </c>
      <c r="B348" s="43" t="s">
        <v>8862</v>
      </c>
      <c r="C348" s="44" t="s">
        <v>135</v>
      </c>
      <c r="D348" s="46">
        <v>73.53</v>
      </c>
    </row>
    <row r="349" spans="1:4">
      <c r="A349" s="57">
        <v>6004000</v>
      </c>
      <c r="B349" s="43" t="s">
        <v>8863</v>
      </c>
      <c r="C349" s="44" t="s">
        <v>135</v>
      </c>
      <c r="D349" s="46">
        <v>127.94</v>
      </c>
    </row>
    <row r="350" spans="1:4">
      <c r="A350" s="57">
        <v>6005000</v>
      </c>
      <c r="B350" s="43" t="s">
        <v>8864</v>
      </c>
      <c r="C350" s="44" t="s">
        <v>482</v>
      </c>
      <c r="D350" s="46">
        <v>267.12</v>
      </c>
    </row>
    <row r="351" spans="1:4">
      <c r="A351" s="57">
        <v>6006000</v>
      </c>
      <c r="B351" s="43" t="s">
        <v>8865</v>
      </c>
      <c r="C351" s="44" t="s">
        <v>482</v>
      </c>
      <c r="D351" s="46">
        <v>493.1</v>
      </c>
    </row>
    <row r="352" spans="1:4" ht="12.75" customHeight="1">
      <c r="A352" s="57">
        <v>6007000</v>
      </c>
      <c r="B352" s="43" t="s">
        <v>8866</v>
      </c>
      <c r="C352" s="44" t="s">
        <v>143</v>
      </c>
      <c r="D352" s="46">
        <v>74.23</v>
      </c>
    </row>
    <row r="353" spans="1:4" ht="23.25">
      <c r="A353" s="57">
        <v>6008000</v>
      </c>
      <c r="B353" s="43" t="s">
        <v>8867</v>
      </c>
      <c r="C353" s="44" t="s">
        <v>143</v>
      </c>
      <c r="D353" s="46">
        <v>101.16</v>
      </c>
    </row>
    <row r="354" spans="1:4" ht="23.25">
      <c r="A354" s="57">
        <v>6009000</v>
      </c>
      <c r="B354" s="43" t="s">
        <v>8868</v>
      </c>
      <c r="C354" s="44" t="s">
        <v>143</v>
      </c>
      <c r="D354" s="46">
        <v>136.04</v>
      </c>
    </row>
    <row r="355" spans="1:4" ht="23.25">
      <c r="A355" s="57">
        <v>6010000</v>
      </c>
      <c r="B355" s="43" t="s">
        <v>8869</v>
      </c>
      <c r="C355" s="44" t="s">
        <v>8535</v>
      </c>
      <c r="D355" s="46" t="s">
        <v>8535</v>
      </c>
    </row>
    <row r="356" spans="1:4" ht="23.25">
      <c r="A356" s="57">
        <v>6010001</v>
      </c>
      <c r="B356" s="43" t="s">
        <v>8870</v>
      </c>
      <c r="C356" s="44" t="s">
        <v>143</v>
      </c>
      <c r="D356" s="46">
        <v>206.14</v>
      </c>
    </row>
    <row r="357" spans="1:4" ht="12.75" customHeight="1">
      <c r="A357" s="57">
        <v>6010002</v>
      </c>
      <c r="B357" s="43" t="s">
        <v>8871</v>
      </c>
      <c r="C357" s="44" t="s">
        <v>143</v>
      </c>
      <c r="D357" s="46">
        <v>320.32</v>
      </c>
    </row>
    <row r="358" spans="1:4" ht="23.25">
      <c r="A358" s="57">
        <v>6011000</v>
      </c>
      <c r="B358" s="43" t="s">
        <v>8872</v>
      </c>
      <c r="C358" s="44" t="s">
        <v>8535</v>
      </c>
      <c r="D358" s="46" t="s">
        <v>8535</v>
      </c>
    </row>
    <row r="359" spans="1:4" ht="23.25">
      <c r="A359" s="57">
        <v>6011001</v>
      </c>
      <c r="B359" s="43" t="s">
        <v>8873</v>
      </c>
      <c r="C359" s="44" t="s">
        <v>143</v>
      </c>
      <c r="D359" s="46">
        <v>279</v>
      </c>
    </row>
    <row r="360" spans="1:4" ht="23.25">
      <c r="A360" s="57">
        <v>6011002</v>
      </c>
      <c r="B360" s="43" t="s">
        <v>8874</v>
      </c>
      <c r="C360" s="44" t="s">
        <v>143</v>
      </c>
      <c r="D360" s="46">
        <v>324.58</v>
      </c>
    </row>
    <row r="361" spans="1:4" ht="23.25">
      <c r="A361" s="57">
        <v>6012000</v>
      </c>
      <c r="B361" s="43" t="s">
        <v>8875</v>
      </c>
      <c r="C361" s="44" t="s">
        <v>8535</v>
      </c>
      <c r="D361" s="46" t="s">
        <v>8535</v>
      </c>
    </row>
    <row r="362" spans="1:4" ht="12.75" customHeight="1">
      <c r="A362" s="57">
        <v>6012001</v>
      </c>
      <c r="B362" s="43" t="s">
        <v>8876</v>
      </c>
      <c r="C362" s="44" t="s">
        <v>143</v>
      </c>
      <c r="D362" s="46">
        <v>414.75</v>
      </c>
    </row>
    <row r="363" spans="1:4" ht="23.25">
      <c r="A363" s="57">
        <v>6012002</v>
      </c>
      <c r="B363" s="43" t="s">
        <v>8877</v>
      </c>
      <c r="C363" s="44" t="s">
        <v>143</v>
      </c>
      <c r="D363" s="46">
        <v>511.07</v>
      </c>
    </row>
    <row r="364" spans="1:4" ht="23.25">
      <c r="A364" s="57">
        <v>6013000</v>
      </c>
      <c r="B364" s="43" t="s">
        <v>8878</v>
      </c>
      <c r="C364" s="44" t="s">
        <v>8535</v>
      </c>
      <c r="D364" s="46" t="s">
        <v>8535</v>
      </c>
    </row>
    <row r="365" spans="1:4" ht="23.25">
      <c r="A365" s="57">
        <v>6013001</v>
      </c>
      <c r="B365" s="43" t="s">
        <v>8879</v>
      </c>
      <c r="C365" s="44" t="s">
        <v>143</v>
      </c>
      <c r="D365" s="46">
        <v>487.82</v>
      </c>
    </row>
    <row r="366" spans="1:4" ht="23.25">
      <c r="A366" s="57">
        <v>6013002</v>
      </c>
      <c r="B366" s="43" t="s">
        <v>8880</v>
      </c>
      <c r="C366" s="44" t="s">
        <v>143</v>
      </c>
      <c r="D366" s="46">
        <v>532.66999999999996</v>
      </c>
    </row>
    <row r="367" spans="1:4" ht="12.75" customHeight="1">
      <c r="A367" s="57">
        <v>6014000</v>
      </c>
      <c r="B367" s="43" t="s">
        <v>8881</v>
      </c>
      <c r="C367" s="44" t="s">
        <v>8535</v>
      </c>
      <c r="D367" s="46" t="s">
        <v>8535</v>
      </c>
    </row>
    <row r="368" spans="1:4" ht="23.25">
      <c r="A368" s="57">
        <v>6014001</v>
      </c>
      <c r="B368" s="43" t="s">
        <v>8882</v>
      </c>
      <c r="C368" s="44" t="s">
        <v>143</v>
      </c>
      <c r="D368" s="46">
        <v>563.34</v>
      </c>
    </row>
    <row r="369" spans="1:4" ht="23.25">
      <c r="A369" s="57">
        <v>6014002</v>
      </c>
      <c r="B369" s="43" t="s">
        <v>8883</v>
      </c>
      <c r="C369" s="44" t="s">
        <v>143</v>
      </c>
      <c r="D369" s="46">
        <v>729.63</v>
      </c>
    </row>
    <row r="370" spans="1:4" ht="23.25">
      <c r="A370" s="57">
        <v>6016000</v>
      </c>
      <c r="B370" s="43" t="s">
        <v>8884</v>
      </c>
      <c r="C370" s="44" t="s">
        <v>8535</v>
      </c>
      <c r="D370" s="46" t="s">
        <v>8535</v>
      </c>
    </row>
    <row r="371" spans="1:4" ht="23.25">
      <c r="A371" s="57">
        <v>6016001</v>
      </c>
      <c r="B371" s="43" t="s">
        <v>8885</v>
      </c>
      <c r="C371" s="44" t="s">
        <v>143</v>
      </c>
      <c r="D371" s="46">
        <v>864.09</v>
      </c>
    </row>
    <row r="372" spans="1:4" ht="23.25">
      <c r="A372" s="57">
        <v>6016002</v>
      </c>
      <c r="B372" s="43" t="s">
        <v>8886</v>
      </c>
      <c r="C372" s="44" t="s">
        <v>143</v>
      </c>
      <c r="D372" s="46">
        <v>1075.17</v>
      </c>
    </row>
    <row r="373" spans="1:4" ht="12.75" customHeight="1">
      <c r="A373" s="57">
        <v>6017000</v>
      </c>
      <c r="B373" s="43" t="s">
        <v>8887</v>
      </c>
      <c r="C373" s="44" t="s">
        <v>8535</v>
      </c>
      <c r="D373" s="46" t="s">
        <v>8535</v>
      </c>
    </row>
    <row r="374" spans="1:4" ht="23.25">
      <c r="A374" s="57">
        <v>6017001</v>
      </c>
      <c r="B374" s="43" t="s">
        <v>8888</v>
      </c>
      <c r="C374" s="44" t="s">
        <v>143</v>
      </c>
      <c r="D374" s="46">
        <v>1077.81</v>
      </c>
    </row>
    <row r="375" spans="1:4" ht="12.75" customHeight="1">
      <c r="A375" s="57">
        <v>6017002</v>
      </c>
      <c r="B375" s="43" t="s">
        <v>8889</v>
      </c>
      <c r="C375" s="44" t="s">
        <v>143</v>
      </c>
      <c r="D375" s="46">
        <v>1490</v>
      </c>
    </row>
    <row r="376" spans="1:4" ht="23.25">
      <c r="A376" s="57">
        <v>6017003</v>
      </c>
      <c r="B376" s="43" t="s">
        <v>8890</v>
      </c>
      <c r="C376" s="44" t="s">
        <v>143</v>
      </c>
      <c r="D376" s="46">
        <v>130.86000000000001</v>
      </c>
    </row>
    <row r="377" spans="1:4" ht="12.75" customHeight="1">
      <c r="A377" s="57">
        <v>6017004</v>
      </c>
      <c r="B377" s="43" t="s">
        <v>8891</v>
      </c>
      <c r="C377" s="44" t="s">
        <v>143</v>
      </c>
      <c r="D377" s="46">
        <v>224.37</v>
      </c>
    </row>
    <row r="378" spans="1:4" ht="23.25">
      <c r="A378" s="57">
        <v>6017005</v>
      </c>
      <c r="B378" s="43" t="s">
        <v>8892</v>
      </c>
      <c r="C378" s="44" t="s">
        <v>143</v>
      </c>
      <c r="D378" s="46">
        <v>321.97000000000003</v>
      </c>
    </row>
    <row r="379" spans="1:4" ht="12.75" customHeight="1">
      <c r="A379" s="57">
        <v>6017006</v>
      </c>
      <c r="B379" s="43" t="s">
        <v>8893</v>
      </c>
      <c r="C379" s="44" t="s">
        <v>143</v>
      </c>
      <c r="D379" s="46">
        <v>481.36</v>
      </c>
    </row>
    <row r="380" spans="1:4" ht="23.25">
      <c r="A380" s="57">
        <v>6017007</v>
      </c>
      <c r="B380" s="43" t="s">
        <v>8894</v>
      </c>
      <c r="C380" s="44" t="s">
        <v>143</v>
      </c>
      <c r="D380" s="46">
        <v>766.12</v>
      </c>
    </row>
    <row r="381" spans="1:4" ht="12.75" customHeight="1">
      <c r="A381" s="57">
        <v>6017008</v>
      </c>
      <c r="B381" s="43" t="s">
        <v>8895</v>
      </c>
      <c r="C381" s="44" t="s">
        <v>143</v>
      </c>
      <c r="D381" s="46">
        <v>1164.5</v>
      </c>
    </row>
    <row r="382" spans="1:4" ht="23.25">
      <c r="A382" s="57">
        <v>6017009</v>
      </c>
      <c r="B382" s="43" t="s">
        <v>8896</v>
      </c>
      <c r="C382" s="44" t="s">
        <v>143</v>
      </c>
      <c r="D382" s="46">
        <v>1668.76</v>
      </c>
    </row>
    <row r="383" spans="1:4" ht="12.75" customHeight="1">
      <c r="A383" s="57">
        <v>6018000</v>
      </c>
      <c r="B383" s="43" t="s">
        <v>8897</v>
      </c>
      <c r="C383" s="44" t="s">
        <v>8535</v>
      </c>
      <c r="D383" s="46" t="s">
        <v>8535</v>
      </c>
    </row>
    <row r="384" spans="1:4" ht="12.75" customHeight="1">
      <c r="A384" s="57">
        <v>6018001</v>
      </c>
      <c r="B384" s="43" t="s">
        <v>8898</v>
      </c>
      <c r="C384" s="44" t="s">
        <v>351</v>
      </c>
      <c r="D384" s="46">
        <v>5400.79</v>
      </c>
    </row>
    <row r="385" spans="1:4" ht="12.75" customHeight="1">
      <c r="A385" s="57">
        <v>6018002</v>
      </c>
      <c r="B385" s="43" t="s">
        <v>8899</v>
      </c>
      <c r="C385" s="44" t="s">
        <v>351</v>
      </c>
      <c r="D385" s="46">
        <v>6549.94</v>
      </c>
    </row>
    <row r="386" spans="1:4">
      <c r="A386" s="57">
        <v>6018003</v>
      </c>
      <c r="B386" s="43" t="s">
        <v>8900</v>
      </c>
      <c r="C386" s="44" t="s">
        <v>351</v>
      </c>
      <c r="D386" s="46">
        <v>10895.56</v>
      </c>
    </row>
    <row r="387" spans="1:4" ht="12.75" customHeight="1">
      <c r="A387" s="57">
        <v>6019000</v>
      </c>
      <c r="B387" s="43" t="s">
        <v>8901</v>
      </c>
      <c r="C387" s="44" t="s">
        <v>143</v>
      </c>
      <c r="D387" s="46">
        <v>1167.8800000000001</v>
      </c>
    </row>
    <row r="388" spans="1:4">
      <c r="A388" s="57">
        <v>6019101</v>
      </c>
      <c r="B388" s="43" t="s">
        <v>8902</v>
      </c>
      <c r="C388" s="44" t="s">
        <v>143</v>
      </c>
      <c r="D388" s="46">
        <v>267.73</v>
      </c>
    </row>
    <row r="389" spans="1:4">
      <c r="A389" s="57">
        <v>6020000</v>
      </c>
      <c r="B389" s="43" t="s">
        <v>8903</v>
      </c>
      <c r="C389" s="44" t="s">
        <v>8535</v>
      </c>
      <c r="D389" s="46" t="s">
        <v>8535</v>
      </c>
    </row>
    <row r="390" spans="1:4" ht="23.25">
      <c r="A390" s="57">
        <v>6020003</v>
      </c>
      <c r="B390" s="43" t="s">
        <v>8904</v>
      </c>
      <c r="C390" s="44" t="s">
        <v>351</v>
      </c>
      <c r="D390" s="46">
        <v>144.51</v>
      </c>
    </row>
    <row r="391" spans="1:4" ht="12.75" customHeight="1">
      <c r="A391" s="57">
        <v>6020004</v>
      </c>
      <c r="B391" s="43" t="s">
        <v>8905</v>
      </c>
      <c r="C391" s="44" t="s">
        <v>351</v>
      </c>
      <c r="D391" s="46">
        <v>144.51</v>
      </c>
    </row>
    <row r="392" spans="1:4" ht="12.75" customHeight="1">
      <c r="A392" s="57">
        <v>6020021</v>
      </c>
      <c r="B392" s="43" t="s">
        <v>8906</v>
      </c>
      <c r="C392" s="44" t="s">
        <v>351</v>
      </c>
      <c r="D392" s="46">
        <v>487.1</v>
      </c>
    </row>
    <row r="393" spans="1:4" ht="23.25">
      <c r="A393" s="57">
        <v>6020022</v>
      </c>
      <c r="B393" s="43" t="s">
        <v>8907</v>
      </c>
      <c r="C393" s="44" t="s">
        <v>351</v>
      </c>
      <c r="D393" s="46">
        <v>479.54</v>
      </c>
    </row>
    <row r="394" spans="1:4" ht="23.25">
      <c r="A394" s="57">
        <v>6020023</v>
      </c>
      <c r="B394" s="43" t="s">
        <v>8908</v>
      </c>
      <c r="C394" s="44" t="s">
        <v>351</v>
      </c>
      <c r="D394" s="46">
        <v>556.45000000000005</v>
      </c>
    </row>
    <row r="395" spans="1:4" ht="34.5">
      <c r="A395" s="57">
        <v>6020024</v>
      </c>
      <c r="B395" s="43" t="s">
        <v>8909</v>
      </c>
      <c r="C395" s="44" t="s">
        <v>351</v>
      </c>
      <c r="D395" s="46">
        <v>501</v>
      </c>
    </row>
    <row r="396" spans="1:4" ht="23.25">
      <c r="A396" s="57">
        <v>6020025</v>
      </c>
      <c r="B396" s="43" t="s">
        <v>8910</v>
      </c>
      <c r="C396" s="44" t="s">
        <v>351</v>
      </c>
      <c r="D396" s="46">
        <v>1496.36</v>
      </c>
    </row>
    <row r="397" spans="1:4">
      <c r="A397" s="57">
        <v>6021000</v>
      </c>
      <c r="B397" s="43" t="s">
        <v>8911</v>
      </c>
      <c r="C397" s="44" t="s">
        <v>351</v>
      </c>
      <c r="D397" s="46">
        <v>189.02</v>
      </c>
    </row>
    <row r="398" spans="1:4" ht="12.75" customHeight="1">
      <c r="A398" s="57">
        <v>6022000</v>
      </c>
      <c r="B398" s="43" t="s">
        <v>8912</v>
      </c>
      <c r="C398" s="44" t="s">
        <v>8535</v>
      </c>
      <c r="D398" s="46" t="s">
        <v>8535</v>
      </c>
    </row>
    <row r="399" spans="1:4" ht="12.75" customHeight="1">
      <c r="A399" s="57">
        <v>6022003</v>
      </c>
      <c r="B399" s="43" t="s">
        <v>8913</v>
      </c>
      <c r="C399" s="44" t="s">
        <v>351</v>
      </c>
      <c r="D399" s="46">
        <v>2428.9299999999998</v>
      </c>
    </row>
    <row r="400" spans="1:4">
      <c r="A400" s="57">
        <v>6022004</v>
      </c>
      <c r="B400" s="43" t="s">
        <v>8914</v>
      </c>
      <c r="C400" s="44" t="s">
        <v>351</v>
      </c>
      <c r="D400" s="46">
        <v>4337.78</v>
      </c>
    </row>
    <row r="401" spans="1:4">
      <c r="A401" s="57">
        <v>6022005</v>
      </c>
      <c r="B401" s="43" t="s">
        <v>8915</v>
      </c>
      <c r="C401" s="44" t="s">
        <v>351</v>
      </c>
      <c r="D401" s="46">
        <v>6212.84</v>
      </c>
    </row>
    <row r="402" spans="1:4">
      <c r="A402" s="57">
        <v>6022006</v>
      </c>
      <c r="B402" s="43" t="s">
        <v>8916</v>
      </c>
      <c r="C402" s="44" t="s">
        <v>351</v>
      </c>
      <c r="D402" s="46">
        <v>8111.95</v>
      </c>
    </row>
    <row r="403" spans="1:4">
      <c r="A403" s="57">
        <v>6023000</v>
      </c>
      <c r="B403" s="43" t="s">
        <v>8917</v>
      </c>
      <c r="C403" s="44" t="s">
        <v>8535</v>
      </c>
      <c r="D403" s="46" t="s">
        <v>8535</v>
      </c>
    </row>
    <row r="404" spans="1:4">
      <c r="A404" s="57">
        <v>6023001</v>
      </c>
      <c r="B404" s="43" t="s">
        <v>8918</v>
      </c>
      <c r="C404" s="44" t="s">
        <v>351</v>
      </c>
      <c r="D404" s="46">
        <v>997.15</v>
      </c>
    </row>
    <row r="405" spans="1:4">
      <c r="A405" s="57">
        <v>6023002</v>
      </c>
      <c r="B405" s="43" t="s">
        <v>8919</v>
      </c>
      <c r="C405" s="44" t="s">
        <v>351</v>
      </c>
      <c r="D405" s="46">
        <v>1104.49</v>
      </c>
    </row>
    <row r="406" spans="1:4" ht="12.75" customHeight="1">
      <c r="A406" s="57">
        <v>6023003</v>
      </c>
      <c r="B406" s="43" t="s">
        <v>8920</v>
      </c>
      <c r="C406" s="44" t="s">
        <v>351</v>
      </c>
      <c r="D406" s="46">
        <v>1211.82</v>
      </c>
    </row>
    <row r="407" spans="1:4">
      <c r="A407" s="57">
        <v>6023004</v>
      </c>
      <c r="B407" s="43" t="s">
        <v>8921</v>
      </c>
      <c r="C407" s="44" t="s">
        <v>351</v>
      </c>
      <c r="D407" s="46">
        <v>95.3</v>
      </c>
    </row>
    <row r="408" spans="1:4">
      <c r="A408" s="57">
        <v>6023005</v>
      </c>
      <c r="B408" s="43" t="s">
        <v>8922</v>
      </c>
      <c r="C408" s="44" t="s">
        <v>351</v>
      </c>
      <c r="D408" s="46">
        <v>369.6</v>
      </c>
    </row>
    <row r="409" spans="1:4">
      <c r="A409" s="57">
        <v>6024000</v>
      </c>
      <c r="B409" s="43" t="s">
        <v>8923</v>
      </c>
      <c r="C409" s="44" t="s">
        <v>482</v>
      </c>
      <c r="D409" s="46">
        <v>226.75</v>
      </c>
    </row>
    <row r="410" spans="1:4">
      <c r="A410" s="57">
        <v>6025000</v>
      </c>
      <c r="B410" s="43" t="s">
        <v>8924</v>
      </c>
      <c r="C410" s="44" t="s">
        <v>482</v>
      </c>
      <c r="D410" s="46">
        <v>223.03</v>
      </c>
    </row>
    <row r="411" spans="1:4" ht="23.25">
      <c r="A411" s="57">
        <v>6026000</v>
      </c>
      <c r="B411" s="43" t="s">
        <v>8925</v>
      </c>
      <c r="C411" s="44" t="s">
        <v>143</v>
      </c>
      <c r="D411" s="46">
        <v>49.76</v>
      </c>
    </row>
    <row r="412" spans="1:4" ht="34.5">
      <c r="A412" s="57">
        <v>6029001</v>
      </c>
      <c r="B412" s="43" t="s">
        <v>8926</v>
      </c>
      <c r="C412" s="44" t="s">
        <v>143</v>
      </c>
      <c r="D412" s="46">
        <v>16.829999999999998</v>
      </c>
    </row>
    <row r="413" spans="1:4" ht="12.75" customHeight="1">
      <c r="A413" s="57">
        <v>6029002</v>
      </c>
      <c r="B413" s="43" t="s">
        <v>8927</v>
      </c>
      <c r="C413" s="44" t="s">
        <v>143</v>
      </c>
      <c r="D413" s="46">
        <v>17.61</v>
      </c>
    </row>
    <row r="414" spans="1:4" ht="34.5">
      <c r="A414" s="57">
        <v>6029003</v>
      </c>
      <c r="B414" s="43" t="s">
        <v>8928</v>
      </c>
      <c r="C414" s="44" t="s">
        <v>143</v>
      </c>
      <c r="D414" s="46">
        <v>18.71</v>
      </c>
    </row>
    <row r="415" spans="1:4" ht="34.5">
      <c r="A415" s="57">
        <v>6029004</v>
      </c>
      <c r="B415" s="43" t="s">
        <v>8929</v>
      </c>
      <c r="C415" s="44" t="s">
        <v>143</v>
      </c>
      <c r="D415" s="46">
        <v>31.59</v>
      </c>
    </row>
    <row r="416" spans="1:4" ht="23.25">
      <c r="A416" s="57">
        <v>6031000</v>
      </c>
      <c r="B416" s="43" t="s">
        <v>8930</v>
      </c>
      <c r="C416" s="44" t="s">
        <v>143</v>
      </c>
      <c r="D416" s="46">
        <v>29.79</v>
      </c>
    </row>
    <row r="417" spans="1:4" ht="23.25">
      <c r="A417" s="57">
        <v>6032000</v>
      </c>
      <c r="B417" s="43" t="s">
        <v>8931</v>
      </c>
      <c r="C417" s="44" t="s">
        <v>143</v>
      </c>
      <c r="D417" s="46">
        <v>32.5</v>
      </c>
    </row>
    <row r="418" spans="1:4" ht="23.25">
      <c r="A418" s="57">
        <v>6033000</v>
      </c>
      <c r="B418" s="43" t="s">
        <v>8932</v>
      </c>
      <c r="C418" s="44" t="s">
        <v>143</v>
      </c>
      <c r="D418" s="46">
        <v>50.99</v>
      </c>
    </row>
    <row r="419" spans="1:4" ht="23.25">
      <c r="A419" s="57">
        <v>6034000</v>
      </c>
      <c r="B419" s="43" t="s">
        <v>8933</v>
      </c>
      <c r="C419" s="44" t="s">
        <v>143</v>
      </c>
      <c r="D419" s="46">
        <v>151.9</v>
      </c>
    </row>
    <row r="420" spans="1:4" ht="23.25">
      <c r="A420" s="57">
        <v>6035000</v>
      </c>
      <c r="B420" s="43" t="s">
        <v>8934</v>
      </c>
      <c r="C420" s="44" t="s">
        <v>143</v>
      </c>
      <c r="D420" s="46">
        <v>82.6</v>
      </c>
    </row>
    <row r="421" spans="1:4" ht="12.75" customHeight="1">
      <c r="A421" s="57">
        <v>6037000</v>
      </c>
      <c r="B421" s="43" t="s">
        <v>8935</v>
      </c>
      <c r="C421" s="44" t="s">
        <v>143</v>
      </c>
      <c r="D421" s="46">
        <v>9.07</v>
      </c>
    </row>
    <row r="422" spans="1:4">
      <c r="A422" s="57">
        <v>6038000</v>
      </c>
      <c r="B422" s="43" t="s">
        <v>8936</v>
      </c>
      <c r="C422" s="44" t="s">
        <v>143</v>
      </c>
      <c r="D422" s="46">
        <v>9.2200000000000006</v>
      </c>
    </row>
    <row r="423" spans="1:4">
      <c r="A423" s="57">
        <v>6039000</v>
      </c>
      <c r="B423" s="43" t="s">
        <v>8937</v>
      </c>
      <c r="C423" s="44" t="s">
        <v>143</v>
      </c>
      <c r="D423" s="46">
        <v>11.56</v>
      </c>
    </row>
    <row r="424" spans="1:4">
      <c r="A424" s="57">
        <v>6040000</v>
      </c>
      <c r="B424" s="43" t="s">
        <v>8938</v>
      </c>
      <c r="C424" s="44" t="s">
        <v>143</v>
      </c>
      <c r="D424" s="46">
        <v>11.85</v>
      </c>
    </row>
    <row r="425" spans="1:4" ht="12.75" customHeight="1">
      <c r="A425" s="57">
        <v>6041000</v>
      </c>
      <c r="B425" s="43" t="s">
        <v>8939</v>
      </c>
      <c r="C425" s="44" t="s">
        <v>143</v>
      </c>
      <c r="D425" s="46">
        <v>12.08</v>
      </c>
    </row>
    <row r="426" spans="1:4" ht="23.25">
      <c r="A426" s="57">
        <v>6042000</v>
      </c>
      <c r="B426" s="43" t="s">
        <v>8940</v>
      </c>
      <c r="C426" s="44" t="s">
        <v>143</v>
      </c>
      <c r="D426" s="46">
        <v>13.73</v>
      </c>
    </row>
    <row r="427" spans="1:4" ht="23.25">
      <c r="A427" s="57">
        <v>6044000</v>
      </c>
      <c r="B427" s="43" t="s">
        <v>8941</v>
      </c>
      <c r="C427" s="44" t="s">
        <v>135</v>
      </c>
      <c r="D427" s="46">
        <v>178.68</v>
      </c>
    </row>
    <row r="428" spans="1:4" ht="12.75" customHeight="1">
      <c r="A428" s="57">
        <v>6045000</v>
      </c>
      <c r="B428" s="43" t="s">
        <v>8942</v>
      </c>
      <c r="C428" s="44" t="s">
        <v>135</v>
      </c>
      <c r="D428" s="46">
        <v>297.14</v>
      </c>
    </row>
    <row r="429" spans="1:4" ht="23.25">
      <c r="A429" s="57">
        <v>6046000</v>
      </c>
      <c r="B429" s="43" t="s">
        <v>8943</v>
      </c>
      <c r="C429" s="44" t="s">
        <v>143</v>
      </c>
      <c r="D429" s="46">
        <v>38.68</v>
      </c>
    </row>
    <row r="430" spans="1:4" ht="23.25">
      <c r="A430" s="57">
        <v>6047000</v>
      </c>
      <c r="B430" s="43" t="s">
        <v>8944</v>
      </c>
      <c r="C430" s="44" t="s">
        <v>143</v>
      </c>
      <c r="D430" s="46">
        <v>49.36</v>
      </c>
    </row>
    <row r="431" spans="1:4" ht="12.75" customHeight="1">
      <c r="A431" s="57">
        <v>6048000</v>
      </c>
      <c r="B431" s="43" t="s">
        <v>8945</v>
      </c>
      <c r="C431" s="44" t="s">
        <v>143</v>
      </c>
      <c r="D431" s="46">
        <v>63.34</v>
      </c>
    </row>
    <row r="432" spans="1:4">
      <c r="A432" s="57">
        <v>6049000</v>
      </c>
      <c r="B432" s="43" t="s">
        <v>8946</v>
      </c>
      <c r="C432" s="44" t="s">
        <v>8947</v>
      </c>
      <c r="D432" s="46">
        <v>2.09</v>
      </c>
    </row>
    <row r="433" spans="1:4" ht="12.75" customHeight="1">
      <c r="A433" s="57">
        <v>6050000</v>
      </c>
      <c r="B433" s="43" t="s">
        <v>8948</v>
      </c>
      <c r="C433" s="44" t="s">
        <v>143</v>
      </c>
      <c r="D433" s="46">
        <v>4.82</v>
      </c>
    </row>
    <row r="434" spans="1:4">
      <c r="A434" s="57">
        <v>6051000</v>
      </c>
      <c r="B434" s="43" t="s">
        <v>8949</v>
      </c>
      <c r="C434" s="44" t="s">
        <v>143</v>
      </c>
      <c r="D434" s="46">
        <v>15.46</v>
      </c>
    </row>
    <row r="435" spans="1:4">
      <c r="A435" s="57">
        <v>6052000</v>
      </c>
      <c r="B435" s="43" t="s">
        <v>8950</v>
      </c>
      <c r="C435" s="44" t="s">
        <v>143</v>
      </c>
      <c r="D435" s="46">
        <v>21.2</v>
      </c>
    </row>
    <row r="436" spans="1:4">
      <c r="A436" s="57">
        <v>6053000</v>
      </c>
      <c r="B436" s="43" t="s">
        <v>8951</v>
      </c>
      <c r="C436" s="44" t="s">
        <v>143</v>
      </c>
      <c r="D436" s="46">
        <v>26.86</v>
      </c>
    </row>
    <row r="437" spans="1:4" ht="12.75" customHeight="1">
      <c r="A437" s="57">
        <v>6054000</v>
      </c>
      <c r="B437" s="43" t="s">
        <v>8952</v>
      </c>
      <c r="C437" s="44" t="s">
        <v>143</v>
      </c>
      <c r="D437" s="46">
        <v>32.61</v>
      </c>
    </row>
    <row r="438" spans="1:4">
      <c r="A438" s="57">
        <v>6055000</v>
      </c>
      <c r="B438" s="43" t="s">
        <v>8953</v>
      </c>
      <c r="C438" s="44" t="s">
        <v>143</v>
      </c>
      <c r="D438" s="46">
        <v>40.76</v>
      </c>
    </row>
    <row r="439" spans="1:4" ht="12.75" customHeight="1">
      <c r="A439" s="57">
        <v>6056000</v>
      </c>
      <c r="B439" s="43" t="s">
        <v>8954</v>
      </c>
      <c r="C439" s="44" t="s">
        <v>143</v>
      </c>
      <c r="D439" s="46">
        <v>40.130000000000003</v>
      </c>
    </row>
    <row r="440" spans="1:4">
      <c r="A440" s="57">
        <v>6057000</v>
      </c>
      <c r="B440" s="43" t="s">
        <v>8955</v>
      </c>
      <c r="C440" s="44" t="s">
        <v>143</v>
      </c>
      <c r="D440" s="46">
        <v>55.63</v>
      </c>
    </row>
    <row r="441" spans="1:4">
      <c r="A441" s="57">
        <v>6058000</v>
      </c>
      <c r="B441" s="43" t="s">
        <v>8956</v>
      </c>
      <c r="C441" s="44" t="s">
        <v>143</v>
      </c>
      <c r="D441" s="46">
        <v>73.069999999999993</v>
      </c>
    </row>
    <row r="442" spans="1:4">
      <c r="A442" s="57">
        <v>6059000</v>
      </c>
      <c r="B442" s="43" t="s">
        <v>8957</v>
      </c>
      <c r="C442" s="44" t="s">
        <v>143</v>
      </c>
      <c r="D442" s="46">
        <v>90.5</v>
      </c>
    </row>
    <row r="443" spans="1:4">
      <c r="A443" s="57">
        <v>6060000</v>
      </c>
      <c r="B443" s="43" t="s">
        <v>8958</v>
      </c>
      <c r="C443" s="44" t="s">
        <v>143</v>
      </c>
      <c r="D443" s="46">
        <v>109.41</v>
      </c>
    </row>
    <row r="444" spans="1:4">
      <c r="A444" s="57">
        <v>6065000</v>
      </c>
      <c r="B444" s="43" t="s">
        <v>8959</v>
      </c>
      <c r="C444" s="44" t="s">
        <v>8535</v>
      </c>
      <c r="D444" s="46" t="s">
        <v>8535</v>
      </c>
    </row>
    <row r="445" spans="1:4" ht="12.75" customHeight="1">
      <c r="A445" s="57">
        <v>6065005</v>
      </c>
      <c r="B445" s="43" t="s">
        <v>8960</v>
      </c>
      <c r="C445" s="44" t="s">
        <v>351</v>
      </c>
      <c r="D445" s="46">
        <v>2572.9</v>
      </c>
    </row>
    <row r="446" spans="1:4" ht="12.75" customHeight="1">
      <c r="A446" s="57">
        <v>6065006</v>
      </c>
      <c r="B446" s="43" t="s">
        <v>8961</v>
      </c>
      <c r="C446" s="44" t="s">
        <v>351</v>
      </c>
      <c r="D446" s="46">
        <v>2572.89</v>
      </c>
    </row>
    <row r="447" spans="1:4" ht="23.25">
      <c r="A447" s="57">
        <v>6065007</v>
      </c>
      <c r="B447" s="43" t="s">
        <v>8962</v>
      </c>
      <c r="C447" s="44" t="s">
        <v>351</v>
      </c>
      <c r="D447" s="46">
        <v>4104.74</v>
      </c>
    </row>
    <row r="448" spans="1:4" ht="23.25">
      <c r="A448" s="57">
        <v>6065008</v>
      </c>
      <c r="B448" s="43" t="s">
        <v>8963</v>
      </c>
      <c r="C448" s="44" t="s">
        <v>351</v>
      </c>
      <c r="D448" s="46">
        <v>4104.74</v>
      </c>
    </row>
    <row r="449" spans="1:4" ht="34.5">
      <c r="A449" s="57">
        <v>6065021</v>
      </c>
      <c r="B449" s="43" t="s">
        <v>8964</v>
      </c>
      <c r="C449" s="44" t="s">
        <v>351</v>
      </c>
      <c r="D449" s="46">
        <v>332.44</v>
      </c>
    </row>
    <row r="450" spans="1:4" ht="34.5">
      <c r="A450" s="57">
        <v>6065022</v>
      </c>
      <c r="B450" s="43" t="s">
        <v>8965</v>
      </c>
      <c r="C450" s="44" t="s">
        <v>351</v>
      </c>
      <c r="D450" s="46">
        <v>326.33999999999997</v>
      </c>
    </row>
    <row r="451" spans="1:4" ht="12.75" customHeight="1">
      <c r="A451" s="57">
        <v>6065023</v>
      </c>
      <c r="B451" s="43" t="s">
        <v>8966</v>
      </c>
      <c r="C451" s="44" t="s">
        <v>351</v>
      </c>
      <c r="D451" s="46">
        <v>431.35</v>
      </c>
    </row>
    <row r="452" spans="1:4" ht="12.75" customHeight="1">
      <c r="A452" s="57">
        <v>6065024</v>
      </c>
      <c r="B452" s="43" t="s">
        <v>8967</v>
      </c>
      <c r="C452" s="44" t="s">
        <v>351</v>
      </c>
      <c r="D452" s="46">
        <v>407.47</v>
      </c>
    </row>
    <row r="453" spans="1:4" ht="34.5">
      <c r="A453" s="57">
        <v>6065025</v>
      </c>
      <c r="B453" s="43" t="s">
        <v>8968</v>
      </c>
      <c r="C453" s="44" t="s">
        <v>351</v>
      </c>
      <c r="D453" s="46">
        <v>474.33</v>
      </c>
    </row>
    <row r="454" spans="1:4" ht="12.75" customHeight="1">
      <c r="A454" s="57">
        <v>6065027</v>
      </c>
      <c r="B454" s="43" t="s">
        <v>8969</v>
      </c>
      <c r="C454" s="44" t="s">
        <v>351</v>
      </c>
      <c r="D454" s="46">
        <v>1379.24</v>
      </c>
    </row>
    <row r="455" spans="1:4">
      <c r="A455" s="57">
        <v>6066000</v>
      </c>
      <c r="B455" s="43" t="s">
        <v>8970</v>
      </c>
      <c r="C455" s="44" t="s">
        <v>8535</v>
      </c>
      <c r="D455" s="46" t="s">
        <v>8535</v>
      </c>
    </row>
    <row r="456" spans="1:4">
      <c r="A456" s="57">
        <v>6066001</v>
      </c>
      <c r="B456" s="43" t="s">
        <v>8971</v>
      </c>
      <c r="C456" s="44" t="s">
        <v>351</v>
      </c>
      <c r="D456" s="46">
        <v>1145.4100000000001</v>
      </c>
    </row>
    <row r="457" spans="1:4">
      <c r="A457" s="57">
        <v>6066002</v>
      </c>
      <c r="B457" s="43" t="s">
        <v>8972</v>
      </c>
      <c r="C457" s="44" t="s">
        <v>351</v>
      </c>
      <c r="D457" s="46">
        <v>1315.06</v>
      </c>
    </row>
    <row r="458" spans="1:4" ht="23.25">
      <c r="A458" s="57">
        <v>6066005</v>
      </c>
      <c r="B458" s="43" t="s">
        <v>8973</v>
      </c>
      <c r="C458" s="44" t="s">
        <v>351</v>
      </c>
      <c r="D458" s="46">
        <v>85.64</v>
      </c>
    </row>
    <row r="459" spans="1:4" ht="23.25">
      <c r="A459" s="57">
        <v>6066006</v>
      </c>
      <c r="B459" s="43" t="s">
        <v>8974</v>
      </c>
      <c r="C459" s="44" t="s">
        <v>351</v>
      </c>
      <c r="D459" s="46">
        <v>85.64</v>
      </c>
    </row>
    <row r="460" spans="1:4" ht="12.75" customHeight="1">
      <c r="A460" s="57">
        <v>6068000</v>
      </c>
      <c r="B460" s="43" t="s">
        <v>8975</v>
      </c>
      <c r="C460" s="44" t="s">
        <v>8535</v>
      </c>
      <c r="D460" s="46" t="s">
        <v>8535</v>
      </c>
    </row>
    <row r="461" spans="1:4" ht="23.25">
      <c r="A461" s="57">
        <v>6068001</v>
      </c>
      <c r="B461" s="43" t="s">
        <v>8976</v>
      </c>
      <c r="C461" s="44" t="s">
        <v>143</v>
      </c>
      <c r="D461" s="46">
        <v>28.05</v>
      </c>
    </row>
    <row r="462" spans="1:4" ht="23.25">
      <c r="A462" s="57">
        <v>6068002</v>
      </c>
      <c r="B462" s="43" t="s">
        <v>8977</v>
      </c>
      <c r="C462" s="44" t="s">
        <v>143</v>
      </c>
      <c r="D462" s="46">
        <v>40.58</v>
      </c>
    </row>
    <row r="463" spans="1:4" ht="23.25">
      <c r="A463" s="57">
        <v>6068003</v>
      </c>
      <c r="B463" s="43" t="s">
        <v>8978</v>
      </c>
      <c r="C463" s="44" t="s">
        <v>143</v>
      </c>
      <c r="D463" s="46">
        <v>52.23</v>
      </c>
    </row>
    <row r="464" spans="1:4" ht="34.5">
      <c r="A464" s="57">
        <v>6069001</v>
      </c>
      <c r="B464" s="43" t="s">
        <v>8979</v>
      </c>
      <c r="C464" s="44" t="s">
        <v>135</v>
      </c>
      <c r="D464" s="46">
        <v>5.12</v>
      </c>
    </row>
    <row r="465" spans="1:4" ht="12.75" customHeight="1">
      <c r="A465" s="57">
        <v>6069002</v>
      </c>
      <c r="B465" s="43" t="s">
        <v>8980</v>
      </c>
      <c r="C465" s="44" t="s">
        <v>135</v>
      </c>
      <c r="D465" s="46">
        <v>5.87</v>
      </c>
    </row>
    <row r="466" spans="1:4" ht="34.5">
      <c r="A466" s="57">
        <v>6069003</v>
      </c>
      <c r="B466" s="43" t="s">
        <v>8981</v>
      </c>
      <c r="C466" s="44" t="s">
        <v>135</v>
      </c>
      <c r="D466" s="46">
        <v>6.77</v>
      </c>
    </row>
    <row r="467" spans="1:4" ht="12.75" customHeight="1">
      <c r="A467" s="57">
        <v>6069004</v>
      </c>
      <c r="B467" s="43" t="s">
        <v>8982</v>
      </c>
      <c r="C467" s="44" t="s">
        <v>135</v>
      </c>
      <c r="D467" s="46">
        <v>7.84</v>
      </c>
    </row>
    <row r="468" spans="1:4" ht="34.5">
      <c r="A468" s="57">
        <v>6069005</v>
      </c>
      <c r="B468" s="43" t="s">
        <v>8983</v>
      </c>
      <c r="C468" s="44" t="s">
        <v>135</v>
      </c>
      <c r="D468" s="46">
        <v>9</v>
      </c>
    </row>
    <row r="469" spans="1:4" ht="34.5">
      <c r="A469" s="57">
        <v>6069006</v>
      </c>
      <c r="B469" s="43" t="s">
        <v>8984</v>
      </c>
      <c r="C469" s="44" t="s">
        <v>135</v>
      </c>
      <c r="D469" s="46">
        <v>10.39</v>
      </c>
    </row>
    <row r="470" spans="1:4" ht="12.75" customHeight="1">
      <c r="A470" s="57">
        <v>6069007</v>
      </c>
      <c r="B470" s="43" t="s">
        <v>8985</v>
      </c>
      <c r="C470" s="44" t="s">
        <v>135</v>
      </c>
      <c r="D470" s="46">
        <v>13.29</v>
      </c>
    </row>
    <row r="471" spans="1:4" ht="34.5">
      <c r="A471" s="57">
        <v>6069008</v>
      </c>
      <c r="B471" s="43" t="s">
        <v>8986</v>
      </c>
      <c r="C471" s="44" t="s">
        <v>135</v>
      </c>
      <c r="D471" s="46">
        <v>13.96</v>
      </c>
    </row>
    <row r="472" spans="1:4" ht="34.5">
      <c r="A472" s="57">
        <v>6069009</v>
      </c>
      <c r="B472" s="43" t="s">
        <v>8987</v>
      </c>
      <c r="C472" s="44" t="s">
        <v>135</v>
      </c>
      <c r="D472" s="46">
        <v>19.47</v>
      </c>
    </row>
    <row r="473" spans="1:4" ht="12.75" customHeight="1">
      <c r="A473" s="57">
        <v>6070001</v>
      </c>
      <c r="B473" s="43" t="s">
        <v>8988</v>
      </c>
      <c r="C473" s="44" t="s">
        <v>135</v>
      </c>
      <c r="D473" s="46">
        <v>37.450000000000003</v>
      </c>
    </row>
    <row r="474" spans="1:4" ht="34.5">
      <c r="A474" s="57">
        <v>6070002</v>
      </c>
      <c r="B474" s="43" t="s">
        <v>8989</v>
      </c>
      <c r="C474" s="44" t="s">
        <v>135</v>
      </c>
      <c r="D474" s="46">
        <v>21.84</v>
      </c>
    </row>
    <row r="475" spans="1:4" ht="12.75" customHeight="1">
      <c r="A475" s="57">
        <v>6070003</v>
      </c>
      <c r="B475" s="43" t="s">
        <v>8990</v>
      </c>
      <c r="C475" s="44" t="s">
        <v>135</v>
      </c>
      <c r="D475" s="46">
        <v>37.950000000000003</v>
      </c>
    </row>
    <row r="476" spans="1:4" ht="34.5">
      <c r="A476" s="57">
        <v>6071000</v>
      </c>
      <c r="B476" s="43" t="s">
        <v>8991</v>
      </c>
      <c r="C476" s="44" t="s">
        <v>648</v>
      </c>
      <c r="D476" s="46">
        <v>456.42</v>
      </c>
    </row>
    <row r="477" spans="1:4" ht="12.75" customHeight="1">
      <c r="A477" s="57">
        <v>6072000</v>
      </c>
      <c r="B477" s="43" t="s">
        <v>8992</v>
      </c>
      <c r="C477" s="44" t="s">
        <v>648</v>
      </c>
      <c r="D477" s="46">
        <v>536.63</v>
      </c>
    </row>
    <row r="478" spans="1:4">
      <c r="A478" s="61">
        <v>7000000</v>
      </c>
      <c r="B478" s="62" t="s">
        <v>8993</v>
      </c>
      <c r="C478" s="63"/>
      <c r="D478" s="64"/>
    </row>
    <row r="479" spans="1:4" ht="12.75" customHeight="1">
      <c r="A479" s="57">
        <v>7001000</v>
      </c>
      <c r="B479" s="43" t="s">
        <v>8994</v>
      </c>
      <c r="C479" s="44" t="s">
        <v>135</v>
      </c>
      <c r="D479" s="46">
        <v>137.19</v>
      </c>
    </row>
    <row r="480" spans="1:4" ht="23.25">
      <c r="A480" s="57">
        <v>7003000</v>
      </c>
      <c r="B480" s="43" t="s">
        <v>8995</v>
      </c>
      <c r="C480" s="44" t="s">
        <v>8535</v>
      </c>
      <c r="D480" s="46" t="s">
        <v>8535</v>
      </c>
    </row>
    <row r="481" spans="1:4" ht="12.75" customHeight="1">
      <c r="A481" s="57">
        <v>7003001</v>
      </c>
      <c r="B481" s="43" t="s">
        <v>8996</v>
      </c>
      <c r="C481" s="44" t="s">
        <v>135</v>
      </c>
      <c r="D481" s="46">
        <v>373.44</v>
      </c>
    </row>
    <row r="482" spans="1:4" ht="23.25">
      <c r="A482" s="57">
        <v>7003002</v>
      </c>
      <c r="B482" s="43" t="s">
        <v>8997</v>
      </c>
      <c r="C482" s="44" t="s">
        <v>135</v>
      </c>
      <c r="D482" s="46">
        <v>409.79</v>
      </c>
    </row>
    <row r="483" spans="1:4" ht="12.75" customHeight="1">
      <c r="A483" s="57">
        <v>7003003</v>
      </c>
      <c r="B483" s="43" t="s">
        <v>8998</v>
      </c>
      <c r="C483" s="44" t="s">
        <v>135</v>
      </c>
      <c r="D483" s="46">
        <v>397.76</v>
      </c>
    </row>
    <row r="484" spans="1:4" ht="34.5">
      <c r="A484" s="57">
        <v>7003004</v>
      </c>
      <c r="B484" s="43" t="s">
        <v>8999</v>
      </c>
      <c r="C484" s="44" t="s">
        <v>135</v>
      </c>
      <c r="D484" s="46">
        <v>435.8</v>
      </c>
    </row>
    <row r="485" spans="1:4" ht="12.75" customHeight="1">
      <c r="A485" s="57">
        <v>7003005</v>
      </c>
      <c r="B485" s="43" t="s">
        <v>9000</v>
      </c>
      <c r="C485" s="44" t="s">
        <v>135</v>
      </c>
      <c r="D485" s="46">
        <v>538.04</v>
      </c>
    </row>
    <row r="486" spans="1:4" ht="34.5">
      <c r="A486" s="57">
        <v>7003006</v>
      </c>
      <c r="B486" s="43" t="s">
        <v>9001</v>
      </c>
      <c r="C486" s="44" t="s">
        <v>135</v>
      </c>
      <c r="D486" s="46">
        <v>609.57000000000005</v>
      </c>
    </row>
    <row r="487" spans="1:4" ht="12.75" customHeight="1">
      <c r="A487" s="57">
        <v>7005000</v>
      </c>
      <c r="B487" s="43" t="s">
        <v>9002</v>
      </c>
      <c r="C487" s="44" t="s">
        <v>135</v>
      </c>
      <c r="D487" s="46">
        <v>354.71</v>
      </c>
    </row>
    <row r="488" spans="1:4">
      <c r="A488" s="57">
        <v>7006000</v>
      </c>
      <c r="B488" s="43" t="s">
        <v>9003</v>
      </c>
      <c r="C488" s="44" t="s">
        <v>482</v>
      </c>
      <c r="D488" s="46">
        <v>65.83</v>
      </c>
    </row>
    <row r="489" spans="1:4" ht="12.75" customHeight="1">
      <c r="A489" s="57">
        <v>7007000</v>
      </c>
      <c r="B489" s="43" t="s">
        <v>9004</v>
      </c>
      <c r="C489" s="44" t="s">
        <v>135</v>
      </c>
      <c r="D489" s="46">
        <v>70.459999999999994</v>
      </c>
    </row>
    <row r="490" spans="1:4">
      <c r="A490" s="57">
        <v>7008000</v>
      </c>
      <c r="B490" s="43" t="s">
        <v>9005</v>
      </c>
      <c r="C490" s="44" t="s">
        <v>908</v>
      </c>
      <c r="D490" s="46">
        <v>12.39</v>
      </c>
    </row>
    <row r="491" spans="1:4" ht="12.75" customHeight="1">
      <c r="A491" s="57">
        <v>7009000</v>
      </c>
      <c r="B491" s="43" t="s">
        <v>9006</v>
      </c>
      <c r="C491" s="44" t="s">
        <v>908</v>
      </c>
      <c r="D491" s="46">
        <v>10.94</v>
      </c>
    </row>
    <row r="492" spans="1:4">
      <c r="A492" s="57">
        <v>7010000</v>
      </c>
      <c r="B492" s="43" t="s">
        <v>9007</v>
      </c>
      <c r="C492" s="44" t="s">
        <v>908</v>
      </c>
      <c r="D492" s="46">
        <v>10.84</v>
      </c>
    </row>
    <row r="493" spans="1:4" ht="12.75" customHeight="1">
      <c r="A493" s="57">
        <v>7011000</v>
      </c>
      <c r="B493" s="43" t="s">
        <v>9008</v>
      </c>
      <c r="C493" s="44" t="s">
        <v>908</v>
      </c>
      <c r="D493" s="46">
        <v>11.5</v>
      </c>
    </row>
    <row r="494" spans="1:4">
      <c r="A494" s="57">
        <v>7012000</v>
      </c>
      <c r="B494" s="43" t="s">
        <v>9009</v>
      </c>
      <c r="C494" s="44" t="s">
        <v>908</v>
      </c>
      <c r="D494" s="46">
        <v>10.63</v>
      </c>
    </row>
    <row r="495" spans="1:4" ht="12.75" customHeight="1">
      <c r="A495" s="57">
        <v>7013000</v>
      </c>
      <c r="B495" s="43" t="s">
        <v>9010</v>
      </c>
      <c r="C495" s="44" t="s">
        <v>482</v>
      </c>
      <c r="D495" s="46">
        <v>474.42</v>
      </c>
    </row>
    <row r="496" spans="1:4">
      <c r="A496" s="57">
        <v>7014000</v>
      </c>
      <c r="B496" s="43" t="s">
        <v>9011</v>
      </c>
      <c r="C496" s="44" t="s">
        <v>482</v>
      </c>
      <c r="D496" s="46">
        <v>495.59</v>
      </c>
    </row>
    <row r="497" spans="1:4" ht="12.75" customHeight="1">
      <c r="A497" s="57">
        <v>7015000</v>
      </c>
      <c r="B497" s="43" t="s">
        <v>9012</v>
      </c>
      <c r="C497" s="44" t="s">
        <v>482</v>
      </c>
      <c r="D497" s="46">
        <v>518.22</v>
      </c>
    </row>
    <row r="498" spans="1:4">
      <c r="A498" s="57">
        <v>7016000</v>
      </c>
      <c r="B498" s="43" t="s">
        <v>9013</v>
      </c>
      <c r="C498" s="44" t="s">
        <v>482</v>
      </c>
      <c r="D498" s="46">
        <v>541.52</v>
      </c>
    </row>
    <row r="499" spans="1:4" ht="12.75" customHeight="1">
      <c r="A499" s="57">
        <v>7017000</v>
      </c>
      <c r="B499" s="43" t="s">
        <v>9014</v>
      </c>
      <c r="C499" s="44" t="s">
        <v>482</v>
      </c>
      <c r="D499" s="46">
        <v>565.95000000000005</v>
      </c>
    </row>
    <row r="500" spans="1:4">
      <c r="A500" s="57">
        <v>7018000</v>
      </c>
      <c r="B500" s="43" t="s">
        <v>9015</v>
      </c>
      <c r="C500" s="44" t="s">
        <v>482</v>
      </c>
      <c r="D500" s="46">
        <v>490.25</v>
      </c>
    </row>
    <row r="501" spans="1:4" ht="12.75" customHeight="1">
      <c r="A501" s="57">
        <v>7019000</v>
      </c>
      <c r="B501" s="43" t="s">
        <v>9016</v>
      </c>
      <c r="C501" s="44" t="s">
        <v>351</v>
      </c>
      <c r="D501" s="46">
        <v>60.74</v>
      </c>
    </row>
    <row r="502" spans="1:4">
      <c r="A502" s="57">
        <v>7020000</v>
      </c>
      <c r="B502" s="43" t="s">
        <v>9017</v>
      </c>
      <c r="C502" s="44" t="s">
        <v>482</v>
      </c>
      <c r="D502" s="46">
        <v>834.52</v>
      </c>
    </row>
    <row r="503" spans="1:4" ht="12.75" customHeight="1">
      <c r="A503" s="57">
        <v>7022000</v>
      </c>
      <c r="B503" s="43" t="s">
        <v>9018</v>
      </c>
      <c r="C503" s="44" t="s">
        <v>482</v>
      </c>
      <c r="D503" s="46">
        <v>235.56</v>
      </c>
    </row>
    <row r="504" spans="1:4" ht="23.25">
      <c r="A504" s="57">
        <v>7023000</v>
      </c>
      <c r="B504" s="43" t="s">
        <v>9019</v>
      </c>
      <c r="C504" s="44" t="s">
        <v>482</v>
      </c>
      <c r="D504" s="46">
        <v>935.59</v>
      </c>
    </row>
    <row r="505" spans="1:4" ht="12.75" customHeight="1">
      <c r="A505" s="57">
        <v>7024000</v>
      </c>
      <c r="B505" s="43" t="s">
        <v>9020</v>
      </c>
      <c r="C505" s="44" t="s">
        <v>482</v>
      </c>
      <c r="D505" s="46">
        <v>791.99</v>
      </c>
    </row>
    <row r="506" spans="1:4" ht="23.25">
      <c r="A506" s="57">
        <v>7025000</v>
      </c>
      <c r="B506" s="43" t="s">
        <v>9021</v>
      </c>
      <c r="C506" s="44" t="s">
        <v>482</v>
      </c>
      <c r="D506" s="46">
        <v>956.48</v>
      </c>
    </row>
    <row r="507" spans="1:4" ht="12.75" customHeight="1">
      <c r="A507" s="57">
        <v>7026000</v>
      </c>
      <c r="B507" s="43" t="s">
        <v>9022</v>
      </c>
      <c r="C507" s="44" t="s">
        <v>482</v>
      </c>
      <c r="D507" s="46">
        <v>812.89</v>
      </c>
    </row>
    <row r="508" spans="1:4" ht="34.5">
      <c r="A508" s="57">
        <v>7030000</v>
      </c>
      <c r="B508" s="43" t="s">
        <v>9023</v>
      </c>
      <c r="C508" s="44" t="s">
        <v>135</v>
      </c>
      <c r="D508" s="46">
        <v>258.13</v>
      </c>
    </row>
    <row r="509" spans="1:4" ht="12.75" customHeight="1">
      <c r="A509" s="57">
        <v>7031000</v>
      </c>
      <c r="B509" s="43" t="s">
        <v>9024</v>
      </c>
      <c r="C509" s="44" t="s">
        <v>135</v>
      </c>
      <c r="D509" s="46">
        <v>301.36</v>
      </c>
    </row>
    <row r="510" spans="1:4" ht="34.5">
      <c r="A510" s="57">
        <v>7032000</v>
      </c>
      <c r="B510" s="43" t="s">
        <v>9025</v>
      </c>
      <c r="C510" s="44" t="s">
        <v>135</v>
      </c>
      <c r="D510" s="46">
        <v>328.9</v>
      </c>
    </row>
    <row r="511" spans="1:4" ht="12.75" customHeight="1">
      <c r="A511" s="57">
        <v>7034000</v>
      </c>
      <c r="B511" s="43" t="s">
        <v>9026</v>
      </c>
      <c r="C511" s="44" t="s">
        <v>482</v>
      </c>
      <c r="D511" s="46">
        <v>771.08</v>
      </c>
    </row>
    <row r="512" spans="1:4">
      <c r="A512" s="57">
        <v>7035000</v>
      </c>
      <c r="B512" s="43" t="s">
        <v>8946</v>
      </c>
      <c r="C512" s="44" t="s">
        <v>8947</v>
      </c>
      <c r="D512" s="46">
        <v>2.09</v>
      </c>
    </row>
    <row r="513" spans="1:4" ht="12.75" customHeight="1">
      <c r="A513" s="57">
        <v>7040001</v>
      </c>
      <c r="B513" s="43" t="s">
        <v>9027</v>
      </c>
      <c r="C513" s="44" t="s">
        <v>135</v>
      </c>
      <c r="D513" s="46">
        <v>13.77</v>
      </c>
    </row>
    <row r="514" spans="1:4" ht="34.5">
      <c r="A514" s="57">
        <v>7040002</v>
      </c>
      <c r="B514" s="43" t="s">
        <v>9028</v>
      </c>
      <c r="C514" s="44" t="s">
        <v>135</v>
      </c>
      <c r="D514" s="46">
        <v>14.53</v>
      </c>
    </row>
    <row r="515" spans="1:4" ht="12.75" customHeight="1">
      <c r="A515" s="57">
        <v>7040003</v>
      </c>
      <c r="B515" s="43" t="s">
        <v>9029</v>
      </c>
      <c r="C515" s="44" t="s">
        <v>135</v>
      </c>
      <c r="D515" s="46">
        <v>15.45</v>
      </c>
    </row>
    <row r="516" spans="1:4" ht="34.5">
      <c r="A516" s="57">
        <v>7040004</v>
      </c>
      <c r="B516" s="43" t="s">
        <v>9030</v>
      </c>
      <c r="C516" s="44" t="s">
        <v>135</v>
      </c>
      <c r="D516" s="46">
        <v>16.54</v>
      </c>
    </row>
    <row r="517" spans="1:4" ht="12.75" customHeight="1">
      <c r="A517" s="57">
        <v>7040005</v>
      </c>
      <c r="B517" s="43" t="s">
        <v>9031</v>
      </c>
      <c r="C517" s="44" t="s">
        <v>135</v>
      </c>
      <c r="D517" s="46">
        <v>17.73</v>
      </c>
    </row>
    <row r="518" spans="1:4" ht="34.5">
      <c r="A518" s="57">
        <v>7040006</v>
      </c>
      <c r="B518" s="43" t="s">
        <v>9032</v>
      </c>
      <c r="C518" s="44" t="s">
        <v>135</v>
      </c>
      <c r="D518" s="46">
        <v>19.14</v>
      </c>
    </row>
    <row r="519" spans="1:4" ht="12.75" customHeight="1">
      <c r="A519" s="57">
        <v>7040007</v>
      </c>
      <c r="B519" s="43" t="s">
        <v>9033</v>
      </c>
      <c r="C519" s="44" t="s">
        <v>135</v>
      </c>
      <c r="D519" s="46">
        <v>22.09</v>
      </c>
    </row>
    <row r="520" spans="1:4" ht="34.5">
      <c r="A520" s="57">
        <v>7040008</v>
      </c>
      <c r="B520" s="43" t="s">
        <v>9034</v>
      </c>
      <c r="C520" s="44" t="s">
        <v>135</v>
      </c>
      <c r="D520" s="46">
        <v>22.78</v>
      </c>
    </row>
    <row r="521" spans="1:4" ht="12.75" customHeight="1">
      <c r="A521" s="57">
        <v>7040009</v>
      </c>
      <c r="B521" s="43" t="s">
        <v>9035</v>
      </c>
      <c r="C521" s="44" t="s">
        <v>135</v>
      </c>
      <c r="D521" s="46">
        <v>28.39</v>
      </c>
    </row>
    <row r="522" spans="1:4" ht="34.5">
      <c r="A522" s="57">
        <v>7101001</v>
      </c>
      <c r="B522" s="43" t="s">
        <v>9036</v>
      </c>
      <c r="C522" s="44" t="s">
        <v>351</v>
      </c>
      <c r="D522" s="46">
        <v>3136.37</v>
      </c>
    </row>
    <row r="523" spans="1:4" ht="12.75" customHeight="1">
      <c r="A523" s="57">
        <v>7101002</v>
      </c>
      <c r="B523" s="43" t="s">
        <v>9037</v>
      </c>
      <c r="C523" s="44" t="s">
        <v>351</v>
      </c>
      <c r="D523" s="46">
        <v>3561.33</v>
      </c>
    </row>
    <row r="524" spans="1:4" ht="34.5">
      <c r="A524" s="57">
        <v>7101003</v>
      </c>
      <c r="B524" s="43" t="s">
        <v>9038</v>
      </c>
      <c r="C524" s="44" t="s">
        <v>351</v>
      </c>
      <c r="D524" s="46">
        <v>3972.36</v>
      </c>
    </row>
    <row r="525" spans="1:4" ht="34.5">
      <c r="A525" s="57">
        <v>7101005</v>
      </c>
      <c r="B525" s="43" t="s">
        <v>9039</v>
      </c>
      <c r="C525" s="44" t="s">
        <v>351</v>
      </c>
      <c r="D525" s="46">
        <v>4690.28</v>
      </c>
    </row>
    <row r="526" spans="1:4" ht="12.75" customHeight="1">
      <c r="A526" s="57">
        <v>7101006</v>
      </c>
      <c r="B526" s="43" t="s">
        <v>9040</v>
      </c>
      <c r="C526" s="44" t="s">
        <v>351</v>
      </c>
      <c r="D526" s="46">
        <v>4744.66</v>
      </c>
    </row>
    <row r="527" spans="1:4" ht="34.5">
      <c r="A527" s="57">
        <v>7101007</v>
      </c>
      <c r="B527" s="43" t="s">
        <v>9041</v>
      </c>
      <c r="C527" s="44" t="s">
        <v>351</v>
      </c>
      <c r="D527" s="46">
        <v>6533.3</v>
      </c>
    </row>
    <row r="528" spans="1:4" ht="12.75" customHeight="1">
      <c r="A528" s="57">
        <v>7101008</v>
      </c>
      <c r="B528" s="43" t="s">
        <v>9042</v>
      </c>
      <c r="C528" s="44" t="s">
        <v>351</v>
      </c>
      <c r="D528" s="46">
        <v>7084.89</v>
      </c>
    </row>
    <row r="529" spans="1:4" ht="34.5">
      <c r="A529" s="57">
        <v>7101009</v>
      </c>
      <c r="B529" s="43" t="s">
        <v>9043</v>
      </c>
      <c r="C529" s="44" t="s">
        <v>351</v>
      </c>
      <c r="D529" s="46">
        <v>7717.89</v>
      </c>
    </row>
    <row r="530" spans="1:4" ht="12.75" customHeight="1">
      <c r="A530" s="57">
        <v>7102001</v>
      </c>
      <c r="B530" s="43" t="s">
        <v>9044</v>
      </c>
      <c r="C530" s="44" t="s">
        <v>143</v>
      </c>
      <c r="D530" s="46">
        <v>497.87</v>
      </c>
    </row>
    <row r="531" spans="1:4" ht="34.5">
      <c r="A531" s="57">
        <v>7102002</v>
      </c>
      <c r="B531" s="43" t="s">
        <v>9045</v>
      </c>
      <c r="C531" s="44" t="s">
        <v>143</v>
      </c>
      <c r="D531" s="46">
        <v>559.02</v>
      </c>
    </row>
    <row r="532" spans="1:4" ht="12.75" customHeight="1">
      <c r="A532" s="57">
        <v>7102003</v>
      </c>
      <c r="B532" s="43" t="s">
        <v>9046</v>
      </c>
      <c r="C532" s="44" t="s">
        <v>143</v>
      </c>
      <c r="D532" s="46">
        <v>559.02</v>
      </c>
    </row>
    <row r="533" spans="1:4" ht="34.5">
      <c r="A533" s="57">
        <v>7102004</v>
      </c>
      <c r="B533" s="43" t="s">
        <v>9047</v>
      </c>
      <c r="C533" s="44" t="s">
        <v>143</v>
      </c>
      <c r="D533" s="46">
        <v>619.86</v>
      </c>
    </row>
    <row r="534" spans="1:4" ht="12.75" customHeight="1">
      <c r="A534" s="57">
        <v>7102005</v>
      </c>
      <c r="B534" s="43" t="s">
        <v>9048</v>
      </c>
      <c r="C534" s="44" t="s">
        <v>143</v>
      </c>
      <c r="D534" s="46">
        <v>619.86</v>
      </c>
    </row>
    <row r="535" spans="1:4" ht="34.5">
      <c r="A535" s="57">
        <v>7102006</v>
      </c>
      <c r="B535" s="43" t="s">
        <v>9049</v>
      </c>
      <c r="C535" s="44" t="s">
        <v>143</v>
      </c>
      <c r="D535" s="46">
        <v>656.08</v>
      </c>
    </row>
    <row r="536" spans="1:4" ht="12.75" customHeight="1">
      <c r="A536" s="57">
        <v>7102007</v>
      </c>
      <c r="B536" s="43" t="s">
        <v>9050</v>
      </c>
      <c r="C536" s="44" t="s">
        <v>143</v>
      </c>
      <c r="D536" s="46">
        <v>355.42</v>
      </c>
    </row>
    <row r="537" spans="1:4" ht="34.5">
      <c r="A537" s="57">
        <v>7102008</v>
      </c>
      <c r="B537" s="43" t="s">
        <v>9051</v>
      </c>
      <c r="C537" s="44" t="s">
        <v>143</v>
      </c>
      <c r="D537" s="46">
        <v>355.42</v>
      </c>
    </row>
    <row r="538" spans="1:4" ht="12.75" customHeight="1">
      <c r="A538" s="57">
        <v>7103001</v>
      </c>
      <c r="B538" s="43" t="s">
        <v>9052</v>
      </c>
      <c r="C538" s="44" t="s">
        <v>351</v>
      </c>
      <c r="D538" s="46">
        <v>2463.73</v>
      </c>
    </row>
    <row r="539" spans="1:4" ht="23.25">
      <c r="A539" s="57">
        <v>7103002</v>
      </c>
      <c r="B539" s="43" t="s">
        <v>9053</v>
      </c>
      <c r="C539" s="44" t="s">
        <v>351</v>
      </c>
      <c r="D539" s="46">
        <v>2709.85</v>
      </c>
    </row>
    <row r="540" spans="1:4" ht="12.75" customHeight="1">
      <c r="A540" s="57">
        <v>7103003</v>
      </c>
      <c r="B540" s="43" t="s">
        <v>9054</v>
      </c>
      <c r="C540" s="44" t="s">
        <v>351</v>
      </c>
      <c r="D540" s="46">
        <v>4273.18</v>
      </c>
    </row>
    <row r="541" spans="1:4" ht="23.25">
      <c r="A541" s="57">
        <v>7103004</v>
      </c>
      <c r="B541" s="43" t="s">
        <v>9055</v>
      </c>
      <c r="C541" s="44" t="s">
        <v>351</v>
      </c>
      <c r="D541" s="46">
        <v>3960.1</v>
      </c>
    </row>
    <row r="542" spans="1:4" ht="12.75" customHeight="1">
      <c r="A542" s="57">
        <v>7103005</v>
      </c>
      <c r="B542" s="43" t="s">
        <v>9056</v>
      </c>
      <c r="C542" s="44" t="s">
        <v>351</v>
      </c>
      <c r="D542" s="46">
        <v>4594.07</v>
      </c>
    </row>
    <row r="543" spans="1:4" ht="23.25">
      <c r="A543" s="57">
        <v>7103006</v>
      </c>
      <c r="B543" s="43" t="s">
        <v>9057</v>
      </c>
      <c r="C543" s="44" t="s">
        <v>351</v>
      </c>
      <c r="D543" s="46">
        <v>5244.69</v>
      </c>
    </row>
    <row r="544" spans="1:4" ht="12.75" customHeight="1">
      <c r="A544" s="57">
        <v>7103007</v>
      </c>
      <c r="B544" s="43" t="s">
        <v>9058</v>
      </c>
      <c r="C544" s="44" t="s">
        <v>351</v>
      </c>
      <c r="D544" s="46">
        <v>4279.6000000000004</v>
      </c>
    </row>
    <row r="545" spans="1:4" ht="12.75" customHeight="1">
      <c r="A545" s="57">
        <v>7103008</v>
      </c>
      <c r="B545" s="43" t="s">
        <v>9059</v>
      </c>
      <c r="C545" s="44" t="s">
        <v>351</v>
      </c>
      <c r="D545" s="46">
        <v>4930.22</v>
      </c>
    </row>
    <row r="546" spans="1:4" ht="23.25">
      <c r="A546" s="57">
        <v>7103009</v>
      </c>
      <c r="B546" s="43" t="s">
        <v>9060</v>
      </c>
      <c r="C546" s="44" t="s">
        <v>351</v>
      </c>
      <c r="D546" s="46">
        <v>6668.67</v>
      </c>
    </row>
    <row r="547" spans="1:4" ht="23.25">
      <c r="A547" s="57">
        <v>7103010</v>
      </c>
      <c r="B547" s="43" t="s">
        <v>9061</v>
      </c>
      <c r="C547" s="44" t="s">
        <v>351</v>
      </c>
      <c r="D547" s="46">
        <v>7496.02</v>
      </c>
    </row>
    <row r="548" spans="1:4" ht="23.25">
      <c r="A548" s="57">
        <v>7103011</v>
      </c>
      <c r="B548" s="43" t="s">
        <v>9062</v>
      </c>
      <c r="C548" s="44" t="s">
        <v>351</v>
      </c>
      <c r="D548" s="46">
        <v>8238.9500000000007</v>
      </c>
    </row>
    <row r="549" spans="1:4" ht="23.25">
      <c r="A549" s="57">
        <v>7103012</v>
      </c>
      <c r="B549" s="43" t="s">
        <v>9063</v>
      </c>
      <c r="C549" s="44" t="s">
        <v>351</v>
      </c>
      <c r="D549" s="46">
        <v>7215.66</v>
      </c>
    </row>
    <row r="550" spans="1:4" ht="23.25">
      <c r="A550" s="57">
        <v>7103013</v>
      </c>
      <c r="B550" s="43" t="s">
        <v>9064</v>
      </c>
      <c r="C550" s="44" t="s">
        <v>351</v>
      </c>
      <c r="D550" s="46">
        <v>9627.4599999999991</v>
      </c>
    </row>
    <row r="551" spans="1:4" ht="23.25">
      <c r="A551" s="57">
        <v>7103014</v>
      </c>
      <c r="B551" s="43" t="s">
        <v>9065</v>
      </c>
      <c r="C551" s="44" t="s">
        <v>351</v>
      </c>
      <c r="D551" s="46">
        <v>10967.82</v>
      </c>
    </row>
    <row r="552" spans="1:4" ht="23.25">
      <c r="A552" s="57">
        <v>7103015</v>
      </c>
      <c r="B552" s="43" t="s">
        <v>8590</v>
      </c>
      <c r="C552" s="44" t="s">
        <v>351</v>
      </c>
      <c r="D552" s="46">
        <v>17137.77</v>
      </c>
    </row>
    <row r="553" spans="1:4" ht="12.75" customHeight="1">
      <c r="A553" s="57">
        <v>7104001</v>
      </c>
      <c r="B553" s="43" t="s">
        <v>9066</v>
      </c>
      <c r="C553" s="44" t="s">
        <v>143</v>
      </c>
      <c r="D553" s="46">
        <v>487.66</v>
      </c>
    </row>
    <row r="554" spans="1:4" ht="12.75" customHeight="1">
      <c r="A554" s="57">
        <v>7104002</v>
      </c>
      <c r="B554" s="43" t="s">
        <v>9067</v>
      </c>
      <c r="C554" s="44" t="s">
        <v>143</v>
      </c>
      <c r="D554" s="46">
        <v>487.66</v>
      </c>
    </row>
    <row r="555" spans="1:4" ht="23.25">
      <c r="A555" s="57">
        <v>7104003</v>
      </c>
      <c r="B555" s="43" t="s">
        <v>9068</v>
      </c>
      <c r="C555" s="44" t="s">
        <v>143</v>
      </c>
      <c r="D555" s="46">
        <v>487.66</v>
      </c>
    </row>
    <row r="556" spans="1:4" ht="23.25">
      <c r="A556" s="57">
        <v>7104004</v>
      </c>
      <c r="B556" s="43" t="s">
        <v>9069</v>
      </c>
      <c r="C556" s="44" t="s">
        <v>143</v>
      </c>
      <c r="D556" s="46">
        <v>584.92999999999995</v>
      </c>
    </row>
    <row r="557" spans="1:4" ht="23.25">
      <c r="A557" s="57">
        <v>7104005</v>
      </c>
      <c r="B557" s="43" t="s">
        <v>9070</v>
      </c>
      <c r="C557" s="44" t="s">
        <v>143</v>
      </c>
      <c r="D557" s="46">
        <v>598.46</v>
      </c>
    </row>
    <row r="558" spans="1:4" ht="12.75" customHeight="1">
      <c r="A558" s="57">
        <v>7104006</v>
      </c>
      <c r="B558" s="43" t="s">
        <v>9071</v>
      </c>
      <c r="C558" s="44" t="s">
        <v>9072</v>
      </c>
      <c r="D558" s="46">
        <v>604.02</v>
      </c>
    </row>
    <row r="559" spans="1:4" ht="23.25">
      <c r="A559" s="57">
        <v>7104007</v>
      </c>
      <c r="B559" s="43" t="s">
        <v>9073</v>
      </c>
      <c r="C559" s="44" t="s">
        <v>143</v>
      </c>
      <c r="D559" s="46">
        <v>593.71</v>
      </c>
    </row>
    <row r="560" spans="1:4" ht="12.75" customHeight="1">
      <c r="A560" s="57">
        <v>7104008</v>
      </c>
      <c r="B560" s="43" t="s">
        <v>9074</v>
      </c>
      <c r="C560" s="44" t="s">
        <v>143</v>
      </c>
      <c r="D560" s="46">
        <v>603.54999999999995</v>
      </c>
    </row>
    <row r="561" spans="1:4" ht="23.25">
      <c r="A561" s="57">
        <v>7104009</v>
      </c>
      <c r="B561" s="43" t="s">
        <v>9075</v>
      </c>
      <c r="C561" s="44" t="s">
        <v>143</v>
      </c>
      <c r="D561" s="46">
        <v>604.82000000000005</v>
      </c>
    </row>
    <row r="562" spans="1:4" ht="12.75" customHeight="1">
      <c r="A562" s="57">
        <v>7104010</v>
      </c>
      <c r="B562" s="43" t="s">
        <v>9076</v>
      </c>
      <c r="C562" s="44" t="s">
        <v>143</v>
      </c>
      <c r="D562" s="46">
        <v>632.4</v>
      </c>
    </row>
    <row r="563" spans="1:4" ht="23.25">
      <c r="A563" s="57">
        <v>7104011</v>
      </c>
      <c r="B563" s="43" t="s">
        <v>9077</v>
      </c>
      <c r="C563" s="44" t="s">
        <v>143</v>
      </c>
      <c r="D563" s="46">
        <v>623.4</v>
      </c>
    </row>
    <row r="564" spans="1:4" ht="12.75" customHeight="1">
      <c r="A564" s="57">
        <v>7104012</v>
      </c>
      <c r="B564" s="43" t="s">
        <v>9078</v>
      </c>
      <c r="C564" s="44" t="s">
        <v>143</v>
      </c>
      <c r="D564" s="46">
        <v>617.27</v>
      </c>
    </row>
    <row r="565" spans="1:4" ht="23.25">
      <c r="A565" s="57">
        <v>7104013</v>
      </c>
      <c r="B565" s="43" t="s">
        <v>9079</v>
      </c>
      <c r="C565" s="44" t="s">
        <v>143</v>
      </c>
      <c r="D565" s="46">
        <v>342.78</v>
      </c>
    </row>
    <row r="566" spans="1:4" ht="12.75" customHeight="1">
      <c r="A566" s="57">
        <v>7104014</v>
      </c>
      <c r="B566" s="43" t="s">
        <v>9080</v>
      </c>
      <c r="C566" s="44" t="s">
        <v>143</v>
      </c>
      <c r="D566" s="46">
        <v>338.83</v>
      </c>
    </row>
    <row r="567" spans="1:4" ht="23.25">
      <c r="A567" s="57">
        <v>7104015</v>
      </c>
      <c r="B567" s="43" t="s">
        <v>9081</v>
      </c>
      <c r="C567" s="44" t="s">
        <v>143</v>
      </c>
      <c r="D567" s="46">
        <v>352.64</v>
      </c>
    </row>
    <row r="568" spans="1:4" ht="12.75" customHeight="1">
      <c r="A568" s="57">
        <v>7107001</v>
      </c>
      <c r="B568" s="43" t="s">
        <v>9082</v>
      </c>
      <c r="C568" s="44" t="s">
        <v>143</v>
      </c>
      <c r="D568" s="46">
        <v>167.65</v>
      </c>
    </row>
    <row r="569" spans="1:4">
      <c r="A569" s="57">
        <v>7107002</v>
      </c>
      <c r="B569" s="43" t="s">
        <v>9083</v>
      </c>
      <c r="C569" s="44" t="s">
        <v>143</v>
      </c>
      <c r="D569" s="46">
        <v>65.790000000000006</v>
      </c>
    </row>
    <row r="570" spans="1:4" ht="12.75" customHeight="1">
      <c r="A570" s="57">
        <v>7107003</v>
      </c>
      <c r="B570" s="43" t="s">
        <v>9084</v>
      </c>
      <c r="C570" s="44" t="s">
        <v>143</v>
      </c>
      <c r="D570" s="46">
        <v>167.65</v>
      </c>
    </row>
    <row r="571" spans="1:4" ht="34.5">
      <c r="A571" s="57">
        <v>7109001</v>
      </c>
      <c r="B571" s="43" t="s">
        <v>9085</v>
      </c>
      <c r="C571" s="44" t="s">
        <v>135</v>
      </c>
      <c r="D571" s="46">
        <v>315.82</v>
      </c>
    </row>
    <row r="572" spans="1:4" ht="12.75" customHeight="1">
      <c r="A572" s="57">
        <v>7109002</v>
      </c>
      <c r="B572" s="43" t="s">
        <v>9086</v>
      </c>
      <c r="C572" s="44" t="s">
        <v>482</v>
      </c>
      <c r="D572" s="46">
        <v>1191.1500000000001</v>
      </c>
    </row>
    <row r="573" spans="1:4">
      <c r="A573" s="61">
        <v>8000000</v>
      </c>
      <c r="B573" s="62" t="s">
        <v>9087</v>
      </c>
      <c r="C573" s="63"/>
      <c r="D573" s="64"/>
    </row>
    <row r="574" spans="1:4" ht="12.75" customHeight="1">
      <c r="A574" s="57">
        <v>8001000</v>
      </c>
      <c r="B574" s="43" t="s">
        <v>9088</v>
      </c>
      <c r="C574" s="44" t="s">
        <v>143</v>
      </c>
      <c r="D574" s="46">
        <v>121.08</v>
      </c>
    </row>
    <row r="575" spans="1:4" ht="23.25">
      <c r="A575" s="57">
        <v>8006000</v>
      </c>
      <c r="B575" s="43" t="s">
        <v>9089</v>
      </c>
      <c r="C575" s="44" t="s">
        <v>143</v>
      </c>
      <c r="D575" s="46">
        <v>382.93</v>
      </c>
    </row>
    <row r="576" spans="1:4" ht="12.75" customHeight="1">
      <c r="A576" s="57">
        <v>8007000</v>
      </c>
      <c r="B576" s="43" t="s">
        <v>9090</v>
      </c>
      <c r="C576" s="44" t="s">
        <v>143</v>
      </c>
      <c r="D576" s="46">
        <v>550.67999999999995</v>
      </c>
    </row>
    <row r="577" spans="1:4">
      <c r="A577" s="57">
        <v>8013000</v>
      </c>
      <c r="B577" s="43" t="s">
        <v>9091</v>
      </c>
      <c r="C577" s="44" t="s">
        <v>135</v>
      </c>
      <c r="D577" s="46">
        <v>78.180000000000007</v>
      </c>
    </row>
    <row r="578" spans="1:4" ht="12.75" customHeight="1">
      <c r="A578" s="57">
        <v>8014000</v>
      </c>
      <c r="B578" s="43" t="s">
        <v>9092</v>
      </c>
      <c r="C578" s="44" t="s">
        <v>8535</v>
      </c>
      <c r="D578" s="46" t="s">
        <v>8535</v>
      </c>
    </row>
    <row r="579" spans="1:4">
      <c r="A579" s="57">
        <v>8014001</v>
      </c>
      <c r="B579" s="43" t="s">
        <v>9093</v>
      </c>
      <c r="C579" s="44" t="s">
        <v>135</v>
      </c>
      <c r="D579" s="46">
        <v>85.75</v>
      </c>
    </row>
    <row r="580" spans="1:4" ht="12.75" customHeight="1">
      <c r="A580" s="57">
        <v>8014002</v>
      </c>
      <c r="B580" s="43" t="s">
        <v>9094</v>
      </c>
      <c r="C580" s="44" t="s">
        <v>135</v>
      </c>
      <c r="D580" s="46">
        <v>79.45</v>
      </c>
    </row>
    <row r="581" spans="1:4">
      <c r="A581" s="57">
        <v>8015000</v>
      </c>
      <c r="B581" s="43" t="s">
        <v>9095</v>
      </c>
      <c r="C581" s="44" t="s">
        <v>8535</v>
      </c>
      <c r="D581" s="46" t="s">
        <v>8535</v>
      </c>
    </row>
    <row r="582" spans="1:4" ht="12.75" customHeight="1">
      <c r="A582" s="57">
        <v>8015001</v>
      </c>
      <c r="B582" s="43" t="s">
        <v>9096</v>
      </c>
      <c r="C582" s="44" t="s">
        <v>135</v>
      </c>
      <c r="D582" s="46">
        <v>108.65</v>
      </c>
    </row>
    <row r="583" spans="1:4">
      <c r="A583" s="57">
        <v>8015002</v>
      </c>
      <c r="B583" s="43" t="s">
        <v>9097</v>
      </c>
      <c r="C583" s="44" t="s">
        <v>135</v>
      </c>
      <c r="D583" s="46">
        <v>85.64</v>
      </c>
    </row>
    <row r="584" spans="1:4" ht="12.75" customHeight="1">
      <c r="A584" s="57">
        <v>8016000</v>
      </c>
      <c r="B584" s="43" t="s">
        <v>9098</v>
      </c>
      <c r="C584" s="44" t="s">
        <v>135</v>
      </c>
      <c r="D584" s="46">
        <v>128.69</v>
      </c>
    </row>
    <row r="585" spans="1:4" ht="23.25">
      <c r="A585" s="57">
        <v>8018001</v>
      </c>
      <c r="B585" s="43" t="s">
        <v>9099</v>
      </c>
      <c r="C585" s="44" t="s">
        <v>9100</v>
      </c>
      <c r="D585" s="46">
        <v>11.84</v>
      </c>
    </row>
    <row r="586" spans="1:4" ht="12.75" customHeight="1">
      <c r="A586" s="57">
        <v>8018002</v>
      </c>
      <c r="B586" s="43" t="s">
        <v>9101</v>
      </c>
      <c r="C586" s="44" t="s">
        <v>482</v>
      </c>
      <c r="D586" s="46">
        <v>34.49</v>
      </c>
    </row>
    <row r="587" spans="1:4">
      <c r="A587" s="57">
        <v>8019000</v>
      </c>
      <c r="B587" s="43" t="s">
        <v>9005</v>
      </c>
      <c r="C587" s="44" t="s">
        <v>908</v>
      </c>
      <c r="D587" s="46">
        <v>12.39</v>
      </c>
    </row>
    <row r="588" spans="1:4" ht="12.75" customHeight="1">
      <c r="A588" s="57">
        <v>8020000</v>
      </c>
      <c r="B588" s="43" t="s">
        <v>9102</v>
      </c>
      <c r="C588" s="44" t="s">
        <v>908</v>
      </c>
      <c r="D588" s="46">
        <v>10.84</v>
      </c>
    </row>
    <row r="589" spans="1:4" ht="23.25">
      <c r="A589" s="57">
        <v>8021000</v>
      </c>
      <c r="B589" s="43" t="s">
        <v>9103</v>
      </c>
      <c r="C589" s="44" t="s">
        <v>908</v>
      </c>
      <c r="D589" s="46">
        <v>10.84</v>
      </c>
    </row>
    <row r="590" spans="1:4" ht="12.75" customHeight="1">
      <c r="A590" s="57">
        <v>8022000</v>
      </c>
      <c r="B590" s="43" t="s">
        <v>9008</v>
      </c>
      <c r="C590" s="44" t="s">
        <v>908</v>
      </c>
      <c r="D590" s="46">
        <v>11.5</v>
      </c>
    </row>
    <row r="591" spans="1:4">
      <c r="A591" s="57">
        <v>8023000</v>
      </c>
      <c r="B591" s="43" t="s">
        <v>9009</v>
      </c>
      <c r="C591" s="44" t="s">
        <v>908</v>
      </c>
      <c r="D591" s="46">
        <v>10.63</v>
      </c>
    </row>
    <row r="592" spans="1:4" ht="12.75" customHeight="1">
      <c r="A592" s="57">
        <v>8024000</v>
      </c>
      <c r="B592" s="43" t="s">
        <v>9104</v>
      </c>
      <c r="C592" s="44" t="s">
        <v>482</v>
      </c>
      <c r="D592" s="46">
        <v>464.54</v>
      </c>
    </row>
    <row r="593" spans="1:4" ht="23.25">
      <c r="A593" s="57">
        <v>8025000</v>
      </c>
      <c r="B593" s="43" t="s">
        <v>9105</v>
      </c>
      <c r="C593" s="44" t="s">
        <v>482</v>
      </c>
      <c r="D593" s="46">
        <v>485.86</v>
      </c>
    </row>
    <row r="594" spans="1:4" ht="23.25">
      <c r="A594" s="57">
        <v>8026000</v>
      </c>
      <c r="B594" s="43" t="s">
        <v>9106</v>
      </c>
      <c r="C594" s="44" t="s">
        <v>482</v>
      </c>
      <c r="D594" s="46">
        <v>510.07</v>
      </c>
    </row>
    <row r="595" spans="1:4" ht="12.75" customHeight="1">
      <c r="A595" s="57">
        <v>8027000</v>
      </c>
      <c r="B595" s="43" t="s">
        <v>9107</v>
      </c>
      <c r="C595" s="44" t="s">
        <v>482</v>
      </c>
      <c r="D595" s="46">
        <v>531.65</v>
      </c>
    </row>
    <row r="596" spans="1:4" ht="23.25">
      <c r="A596" s="57">
        <v>8028000</v>
      </c>
      <c r="B596" s="43" t="s">
        <v>9108</v>
      </c>
      <c r="C596" s="44" t="s">
        <v>482</v>
      </c>
      <c r="D596" s="46">
        <v>553.11</v>
      </c>
    </row>
    <row r="597" spans="1:4" ht="12.75" customHeight="1">
      <c r="A597" s="57">
        <v>8029000</v>
      </c>
      <c r="B597" s="43" t="s">
        <v>9109</v>
      </c>
      <c r="C597" s="44" t="s">
        <v>482</v>
      </c>
      <c r="D597" s="46">
        <v>773.03</v>
      </c>
    </row>
    <row r="598" spans="1:4" ht="12.75" customHeight="1">
      <c r="A598" s="57">
        <v>8030000</v>
      </c>
      <c r="B598" s="43" t="s">
        <v>9110</v>
      </c>
      <c r="C598" s="44" t="s">
        <v>482</v>
      </c>
      <c r="D598" s="46">
        <v>1076.69</v>
      </c>
    </row>
    <row r="599" spans="1:4">
      <c r="A599" s="57">
        <v>8031000</v>
      </c>
      <c r="B599" s="43" t="s">
        <v>9111</v>
      </c>
      <c r="C599" s="44" t="s">
        <v>135</v>
      </c>
      <c r="D599" s="46">
        <v>262.19</v>
      </c>
    </row>
    <row r="600" spans="1:4" ht="12.75" customHeight="1">
      <c r="A600" s="57">
        <v>8032000</v>
      </c>
      <c r="B600" s="43" t="s">
        <v>9112</v>
      </c>
      <c r="C600" s="44" t="s">
        <v>135</v>
      </c>
      <c r="D600" s="46">
        <v>151.33000000000001</v>
      </c>
    </row>
    <row r="601" spans="1:4">
      <c r="A601" s="57">
        <v>8033000</v>
      </c>
      <c r="B601" s="43" t="s">
        <v>9113</v>
      </c>
      <c r="C601" s="44" t="s">
        <v>135</v>
      </c>
      <c r="D601" s="46">
        <v>84</v>
      </c>
    </row>
    <row r="602" spans="1:4" ht="12.75" customHeight="1">
      <c r="A602" s="57">
        <v>8034000</v>
      </c>
      <c r="B602" s="43" t="s">
        <v>9114</v>
      </c>
      <c r="C602" s="44" t="s">
        <v>135</v>
      </c>
      <c r="D602" s="46">
        <v>120.48</v>
      </c>
    </row>
    <row r="603" spans="1:4" ht="12.75" customHeight="1">
      <c r="A603" s="57">
        <v>8035000</v>
      </c>
      <c r="B603" s="43" t="s">
        <v>9115</v>
      </c>
      <c r="C603" s="44" t="s">
        <v>482</v>
      </c>
      <c r="D603" s="46">
        <v>502.24</v>
      </c>
    </row>
    <row r="604" spans="1:4">
      <c r="A604" s="57">
        <v>8036000</v>
      </c>
      <c r="B604" s="43" t="s">
        <v>9116</v>
      </c>
      <c r="C604" s="44" t="s">
        <v>482</v>
      </c>
      <c r="D604" s="46">
        <v>774.78</v>
      </c>
    </row>
    <row r="605" spans="1:4" ht="12.75" customHeight="1">
      <c r="A605" s="57">
        <v>8037000</v>
      </c>
      <c r="B605" s="43" t="s">
        <v>9117</v>
      </c>
      <c r="C605" s="44" t="s">
        <v>135</v>
      </c>
      <c r="D605" s="46">
        <v>10.37</v>
      </c>
    </row>
    <row r="606" spans="1:4">
      <c r="A606" s="57">
        <v>8038000</v>
      </c>
      <c r="B606" s="43" t="s">
        <v>9118</v>
      </c>
      <c r="C606" s="44" t="s">
        <v>135</v>
      </c>
      <c r="D606" s="46">
        <v>59.22</v>
      </c>
    </row>
    <row r="607" spans="1:4">
      <c r="A607" s="57">
        <v>8039000</v>
      </c>
      <c r="B607" s="43" t="s">
        <v>9119</v>
      </c>
      <c r="C607" s="44" t="s">
        <v>135</v>
      </c>
      <c r="D607" s="46">
        <v>33.96</v>
      </c>
    </row>
    <row r="608" spans="1:4" ht="12.75" customHeight="1">
      <c r="A608" s="57">
        <v>8040000</v>
      </c>
      <c r="B608" s="43" t="s">
        <v>9120</v>
      </c>
      <c r="C608" s="44" t="s">
        <v>135</v>
      </c>
      <c r="D608" s="46">
        <v>24.24</v>
      </c>
    </row>
    <row r="609" spans="1:4">
      <c r="A609" s="57">
        <v>8041000</v>
      </c>
      <c r="B609" s="43" t="s">
        <v>9121</v>
      </c>
      <c r="C609" s="44" t="s">
        <v>135</v>
      </c>
      <c r="D609" s="46">
        <v>79.56</v>
      </c>
    </row>
    <row r="610" spans="1:4">
      <c r="A610" s="57">
        <v>8042000</v>
      </c>
      <c r="B610" s="43" t="s">
        <v>9122</v>
      </c>
      <c r="C610" s="44" t="s">
        <v>135</v>
      </c>
      <c r="D610" s="46">
        <v>214.04</v>
      </c>
    </row>
    <row r="611" spans="1:4" ht="12.75" customHeight="1">
      <c r="A611" s="57">
        <v>8043000</v>
      </c>
      <c r="B611" s="43" t="s">
        <v>9123</v>
      </c>
      <c r="C611" s="44" t="s">
        <v>143</v>
      </c>
      <c r="D611" s="46">
        <v>53.56</v>
      </c>
    </row>
    <row r="612" spans="1:4" ht="12.75" customHeight="1">
      <c r="A612" s="57">
        <v>8044000</v>
      </c>
      <c r="B612" s="43" t="s">
        <v>9124</v>
      </c>
      <c r="C612" s="44" t="s">
        <v>143</v>
      </c>
      <c r="D612" s="46">
        <v>102.57</v>
      </c>
    </row>
    <row r="613" spans="1:4">
      <c r="A613" s="57">
        <v>8045000</v>
      </c>
      <c r="B613" s="43" t="s">
        <v>9125</v>
      </c>
      <c r="C613" s="44" t="s">
        <v>3642</v>
      </c>
      <c r="D613" s="46">
        <v>60.13</v>
      </c>
    </row>
    <row r="614" spans="1:4" ht="12.75" customHeight="1">
      <c r="A614" s="57">
        <v>8046000</v>
      </c>
      <c r="B614" s="43" t="s">
        <v>9126</v>
      </c>
      <c r="C614" s="44" t="s">
        <v>3642</v>
      </c>
      <c r="D614" s="46">
        <v>162.41999999999999</v>
      </c>
    </row>
    <row r="615" spans="1:4" ht="12.75" customHeight="1">
      <c r="A615" s="57">
        <v>8048000</v>
      </c>
      <c r="B615" s="43" t="s">
        <v>9127</v>
      </c>
      <c r="C615" s="44" t="s">
        <v>8535</v>
      </c>
      <c r="D615" s="46" t="s">
        <v>8535</v>
      </c>
    </row>
    <row r="616" spans="1:4">
      <c r="A616" s="57">
        <v>8048001</v>
      </c>
      <c r="B616" s="43" t="s">
        <v>9128</v>
      </c>
      <c r="C616" s="44" t="s">
        <v>143</v>
      </c>
      <c r="D616" s="46">
        <v>1159.79</v>
      </c>
    </row>
    <row r="617" spans="1:4" ht="12.75" customHeight="1">
      <c r="A617" s="57">
        <v>8048002</v>
      </c>
      <c r="B617" s="43" t="s">
        <v>9129</v>
      </c>
      <c r="C617" s="44" t="s">
        <v>135</v>
      </c>
      <c r="D617" s="46">
        <v>78.569999999999993</v>
      </c>
    </row>
    <row r="618" spans="1:4">
      <c r="A618" s="57">
        <v>8049000</v>
      </c>
      <c r="B618" s="43" t="s">
        <v>9130</v>
      </c>
      <c r="C618" s="44" t="s">
        <v>482</v>
      </c>
      <c r="D618" s="46">
        <v>211.07</v>
      </c>
    </row>
    <row r="619" spans="1:4">
      <c r="A619" s="57">
        <v>8050000</v>
      </c>
      <c r="B619" s="43" t="s">
        <v>9131</v>
      </c>
      <c r="C619" s="44" t="s">
        <v>482</v>
      </c>
      <c r="D619" s="46">
        <v>81.19</v>
      </c>
    </row>
    <row r="620" spans="1:4" ht="12.75" customHeight="1">
      <c r="A620" s="57">
        <v>8051000</v>
      </c>
      <c r="B620" s="43" t="s">
        <v>9132</v>
      </c>
      <c r="C620" s="44" t="s">
        <v>482</v>
      </c>
      <c r="D620" s="46">
        <v>422.14</v>
      </c>
    </row>
    <row r="621" spans="1:4">
      <c r="A621" s="57">
        <v>8053000</v>
      </c>
      <c r="B621" s="43" t="s">
        <v>9133</v>
      </c>
      <c r="C621" s="44" t="s">
        <v>351</v>
      </c>
      <c r="D621" s="46">
        <v>183.8</v>
      </c>
    </row>
    <row r="622" spans="1:4">
      <c r="A622" s="57">
        <v>8054000</v>
      </c>
      <c r="B622" s="43" t="s">
        <v>9134</v>
      </c>
      <c r="C622" s="44" t="s">
        <v>351</v>
      </c>
      <c r="D622" s="46">
        <v>215.26</v>
      </c>
    </row>
    <row r="623" spans="1:4" ht="12.75" customHeight="1">
      <c r="A623" s="57">
        <v>8055000</v>
      </c>
      <c r="B623" s="43" t="s">
        <v>9135</v>
      </c>
      <c r="C623" s="44" t="s">
        <v>351</v>
      </c>
      <c r="D623" s="46">
        <v>608.94000000000005</v>
      </c>
    </row>
    <row r="624" spans="1:4">
      <c r="A624" s="57">
        <v>8056000</v>
      </c>
      <c r="B624" s="43" t="s">
        <v>9136</v>
      </c>
      <c r="C624" s="44" t="s">
        <v>351</v>
      </c>
      <c r="D624" s="46">
        <v>696.84</v>
      </c>
    </row>
    <row r="625" spans="1:4" ht="23.25">
      <c r="A625" s="57">
        <v>8057000</v>
      </c>
      <c r="B625" s="43" t="s">
        <v>9137</v>
      </c>
      <c r="C625" s="44" t="s">
        <v>143</v>
      </c>
      <c r="D625" s="46">
        <v>541.97</v>
      </c>
    </row>
    <row r="626" spans="1:4" ht="12.75" customHeight="1">
      <c r="A626" s="57">
        <v>8058000</v>
      </c>
      <c r="B626" s="43" t="s">
        <v>9138</v>
      </c>
      <c r="C626" s="44" t="s">
        <v>143</v>
      </c>
      <c r="D626" s="46">
        <v>960</v>
      </c>
    </row>
    <row r="627" spans="1:4" ht="23.25">
      <c r="A627" s="57">
        <v>8062000</v>
      </c>
      <c r="B627" s="43" t="s">
        <v>9139</v>
      </c>
      <c r="C627" s="44" t="s">
        <v>908</v>
      </c>
      <c r="D627" s="46">
        <v>30.29</v>
      </c>
    </row>
    <row r="628" spans="1:4" ht="23.25">
      <c r="A628" s="57">
        <v>8063000</v>
      </c>
      <c r="B628" s="43" t="s">
        <v>9140</v>
      </c>
      <c r="C628" s="44" t="s">
        <v>908</v>
      </c>
      <c r="D628" s="46">
        <v>27.83</v>
      </c>
    </row>
    <row r="629" spans="1:4" ht="23.25">
      <c r="A629" s="57">
        <v>8064000</v>
      </c>
      <c r="B629" s="43" t="s">
        <v>9141</v>
      </c>
      <c r="C629" s="44" t="s">
        <v>908</v>
      </c>
      <c r="D629" s="46">
        <v>26.23</v>
      </c>
    </row>
    <row r="630" spans="1:4" ht="12.75" customHeight="1">
      <c r="A630" s="57">
        <v>8065000</v>
      </c>
      <c r="B630" s="43" t="s">
        <v>9142</v>
      </c>
      <c r="C630" s="44" t="s">
        <v>351</v>
      </c>
      <c r="D630" s="46">
        <v>363.06</v>
      </c>
    </row>
    <row r="631" spans="1:4">
      <c r="A631" s="57">
        <v>8066000</v>
      </c>
      <c r="B631" s="43" t="s">
        <v>9143</v>
      </c>
      <c r="C631" s="44" t="s">
        <v>351</v>
      </c>
      <c r="D631" s="46">
        <v>518.75</v>
      </c>
    </row>
    <row r="632" spans="1:4">
      <c r="A632" s="57">
        <v>8067000</v>
      </c>
      <c r="B632" s="43" t="s">
        <v>9144</v>
      </c>
      <c r="C632" s="44" t="s">
        <v>351</v>
      </c>
      <c r="D632" s="46">
        <v>960.91</v>
      </c>
    </row>
    <row r="633" spans="1:4" ht="12.75" customHeight="1">
      <c r="A633" s="57">
        <v>8068000</v>
      </c>
      <c r="B633" s="43" t="s">
        <v>9145</v>
      </c>
      <c r="C633" s="44" t="s">
        <v>143</v>
      </c>
      <c r="D633" s="46">
        <v>92.1</v>
      </c>
    </row>
    <row r="634" spans="1:4">
      <c r="A634" s="57">
        <v>8070000</v>
      </c>
      <c r="B634" s="43" t="s">
        <v>9146</v>
      </c>
      <c r="C634" s="44" t="s">
        <v>135</v>
      </c>
      <c r="D634" s="46">
        <v>99.24</v>
      </c>
    </row>
    <row r="635" spans="1:4" ht="23.25">
      <c r="A635" s="57">
        <v>8071000</v>
      </c>
      <c r="B635" s="43" t="s">
        <v>9147</v>
      </c>
      <c r="C635" s="44" t="s">
        <v>143</v>
      </c>
      <c r="D635" s="46">
        <v>1102.73</v>
      </c>
    </row>
    <row r="636" spans="1:4" ht="12.75" customHeight="1">
      <c r="A636" s="57">
        <v>8072000</v>
      </c>
      <c r="B636" s="43" t="s">
        <v>9148</v>
      </c>
      <c r="C636" s="44" t="s">
        <v>143</v>
      </c>
      <c r="D636" s="46">
        <v>1377.88</v>
      </c>
    </row>
    <row r="637" spans="1:4" ht="23.25">
      <c r="A637" s="57">
        <v>8073000</v>
      </c>
      <c r="B637" s="43" t="s">
        <v>9149</v>
      </c>
      <c r="C637" s="44" t="s">
        <v>908</v>
      </c>
      <c r="D637" s="46">
        <v>25.86</v>
      </c>
    </row>
    <row r="638" spans="1:4" ht="12.75" customHeight="1">
      <c r="A638" s="57">
        <v>8076000</v>
      </c>
      <c r="B638" s="43" t="s">
        <v>9150</v>
      </c>
      <c r="C638" s="44" t="s">
        <v>143</v>
      </c>
      <c r="D638" s="46">
        <v>36.11</v>
      </c>
    </row>
    <row r="639" spans="1:4" ht="23.25">
      <c r="A639" s="57">
        <v>8077000</v>
      </c>
      <c r="B639" s="43" t="s">
        <v>9151</v>
      </c>
      <c r="C639" s="44" t="s">
        <v>143</v>
      </c>
      <c r="D639" s="46">
        <v>164</v>
      </c>
    </row>
    <row r="640" spans="1:4" ht="23.25">
      <c r="A640" s="57">
        <v>8078000</v>
      </c>
      <c r="B640" s="43" t="s">
        <v>9152</v>
      </c>
      <c r="C640" s="44" t="s">
        <v>143</v>
      </c>
      <c r="D640" s="46">
        <v>1027.3399999999999</v>
      </c>
    </row>
    <row r="641" spans="1:4" ht="12.75" customHeight="1">
      <c r="A641" s="57">
        <v>8079000</v>
      </c>
      <c r="B641" s="43" t="s">
        <v>9153</v>
      </c>
      <c r="C641" s="44" t="s">
        <v>351</v>
      </c>
      <c r="D641" s="46">
        <v>1789.24</v>
      </c>
    </row>
    <row r="642" spans="1:4" ht="23.25">
      <c r="A642" s="57">
        <v>8080000</v>
      </c>
      <c r="B642" s="43" t="s">
        <v>9154</v>
      </c>
      <c r="C642" s="44" t="s">
        <v>482</v>
      </c>
      <c r="D642" s="46">
        <v>19.100000000000001</v>
      </c>
    </row>
    <row r="643" spans="1:4">
      <c r="A643" s="57">
        <v>8086000</v>
      </c>
      <c r="B643" s="43" t="s">
        <v>9155</v>
      </c>
      <c r="C643" s="44" t="s">
        <v>1289</v>
      </c>
      <c r="D643" s="46">
        <v>1.63</v>
      </c>
    </row>
    <row r="644" spans="1:4" ht="12.75" customHeight="1">
      <c r="A644" s="57">
        <v>8087000</v>
      </c>
      <c r="B644" s="43" t="s">
        <v>9156</v>
      </c>
      <c r="C644" s="44" t="s">
        <v>482</v>
      </c>
      <c r="D644" s="46">
        <v>32.520000000000003</v>
      </c>
    </row>
    <row r="645" spans="1:4">
      <c r="A645" s="57">
        <v>8104001</v>
      </c>
      <c r="B645" s="43" t="s">
        <v>9157</v>
      </c>
      <c r="C645" s="44" t="s">
        <v>351</v>
      </c>
      <c r="D645" s="46">
        <v>956.92</v>
      </c>
    </row>
    <row r="646" spans="1:4">
      <c r="A646" s="57">
        <v>8104003</v>
      </c>
      <c r="B646" s="43" t="s">
        <v>9158</v>
      </c>
      <c r="C646" s="44" t="s">
        <v>351</v>
      </c>
      <c r="D646" s="46">
        <v>1960.75</v>
      </c>
    </row>
    <row r="647" spans="1:4">
      <c r="A647" s="57">
        <v>8104004</v>
      </c>
      <c r="B647" s="43" t="s">
        <v>9159</v>
      </c>
      <c r="C647" s="44" t="s">
        <v>351</v>
      </c>
      <c r="D647" s="46">
        <v>3033.61</v>
      </c>
    </row>
    <row r="648" spans="1:4" ht="12.75" customHeight="1">
      <c r="A648" s="57">
        <v>8104011</v>
      </c>
      <c r="B648" s="43" t="s">
        <v>9160</v>
      </c>
      <c r="C648" s="44" t="s">
        <v>351</v>
      </c>
      <c r="D648" s="46">
        <v>258.11</v>
      </c>
    </row>
    <row r="649" spans="1:4">
      <c r="A649" s="61">
        <v>9000000</v>
      </c>
      <c r="B649" s="62" t="s">
        <v>9161</v>
      </c>
      <c r="C649" s="63"/>
      <c r="D649" s="64"/>
    </row>
    <row r="650" spans="1:4" ht="34.5">
      <c r="A650" s="57">
        <v>9001000</v>
      </c>
      <c r="B650" s="43" t="s">
        <v>9162</v>
      </c>
      <c r="C650" s="44" t="s">
        <v>135</v>
      </c>
      <c r="D650" s="46">
        <v>15.04</v>
      </c>
    </row>
    <row r="651" spans="1:4" ht="34.5">
      <c r="A651" s="57">
        <v>9002000</v>
      </c>
      <c r="B651" s="43" t="s">
        <v>9163</v>
      </c>
      <c r="C651" s="44" t="s">
        <v>135</v>
      </c>
      <c r="D651" s="46">
        <v>15.94</v>
      </c>
    </row>
    <row r="652" spans="1:4" ht="12.75" customHeight="1">
      <c r="A652" s="57">
        <v>9003000</v>
      </c>
      <c r="B652" s="43" t="s">
        <v>9164</v>
      </c>
      <c r="C652" s="44" t="s">
        <v>135</v>
      </c>
      <c r="D652" s="46">
        <v>19.28</v>
      </c>
    </row>
    <row r="653" spans="1:4" ht="34.5">
      <c r="A653" s="57">
        <v>9004000</v>
      </c>
      <c r="B653" s="43" t="s">
        <v>9165</v>
      </c>
      <c r="C653" s="44" t="s">
        <v>135</v>
      </c>
      <c r="D653" s="46">
        <v>20.83</v>
      </c>
    </row>
    <row r="654" spans="1:4" ht="12.75" customHeight="1">
      <c r="A654" s="61">
        <v>10000000</v>
      </c>
      <c r="B654" s="62" t="s">
        <v>9166</v>
      </c>
      <c r="C654" s="63"/>
      <c r="D654" s="64"/>
    </row>
    <row r="655" spans="1:4">
      <c r="A655" s="57">
        <v>10001000</v>
      </c>
      <c r="B655" s="43" t="s">
        <v>9167</v>
      </c>
      <c r="C655" s="44" t="s">
        <v>8535</v>
      </c>
      <c r="D655" s="46" t="s">
        <v>8535</v>
      </c>
    </row>
    <row r="656" spans="1:4" ht="12.75" customHeight="1">
      <c r="A656" s="57">
        <v>10001001</v>
      </c>
      <c r="B656" s="43" t="s">
        <v>9168</v>
      </c>
      <c r="C656" s="44" t="s">
        <v>9169</v>
      </c>
      <c r="D656" s="46">
        <v>10.45</v>
      </c>
    </row>
    <row r="657" spans="1:4">
      <c r="A657" s="57">
        <v>10001002</v>
      </c>
      <c r="B657" s="43" t="s">
        <v>9170</v>
      </c>
      <c r="C657" s="44" t="s">
        <v>482</v>
      </c>
      <c r="D657" s="46">
        <v>4.29</v>
      </c>
    </row>
    <row r="658" spans="1:4" ht="12.75" customHeight="1">
      <c r="A658" s="57">
        <v>10002000</v>
      </c>
      <c r="B658" s="43" t="s">
        <v>9171</v>
      </c>
      <c r="C658" s="44" t="s">
        <v>135</v>
      </c>
      <c r="D658" s="46">
        <v>10.61</v>
      </c>
    </row>
    <row r="659" spans="1:4" ht="23.25">
      <c r="A659" s="57">
        <v>10003000</v>
      </c>
      <c r="B659" s="43" t="s">
        <v>9172</v>
      </c>
      <c r="C659" s="44" t="s">
        <v>135</v>
      </c>
      <c r="D659" s="46">
        <v>42.64</v>
      </c>
    </row>
    <row r="660" spans="1:4" ht="12.75" customHeight="1">
      <c r="A660" s="57">
        <v>10004000</v>
      </c>
      <c r="B660" s="43" t="s">
        <v>9173</v>
      </c>
      <c r="C660" s="44" t="s">
        <v>135</v>
      </c>
      <c r="D660" s="46">
        <v>88.58</v>
      </c>
    </row>
    <row r="661" spans="1:4">
      <c r="A661" s="57">
        <v>10005000</v>
      </c>
      <c r="B661" s="43" t="s">
        <v>9174</v>
      </c>
      <c r="C661" s="44" t="s">
        <v>135</v>
      </c>
      <c r="D661" s="46">
        <v>128.91999999999999</v>
      </c>
    </row>
    <row r="662" spans="1:4" ht="12.75" customHeight="1">
      <c r="A662" s="57">
        <v>10006000</v>
      </c>
      <c r="B662" s="43" t="s">
        <v>9175</v>
      </c>
      <c r="C662" s="44" t="s">
        <v>135</v>
      </c>
      <c r="D662" s="46">
        <v>52.82</v>
      </c>
    </row>
    <row r="663" spans="1:4" ht="23.25">
      <c r="A663" s="57">
        <v>10007000</v>
      </c>
      <c r="B663" s="43" t="s">
        <v>9176</v>
      </c>
      <c r="C663" s="44" t="s">
        <v>8535</v>
      </c>
      <c r="D663" s="46" t="s">
        <v>8535</v>
      </c>
    </row>
    <row r="664" spans="1:4" ht="12.75" customHeight="1">
      <c r="A664" s="57">
        <v>10007002</v>
      </c>
      <c r="B664" s="43" t="s">
        <v>9177</v>
      </c>
      <c r="C664" s="44" t="s">
        <v>482</v>
      </c>
      <c r="D664" s="46">
        <v>963.3</v>
      </c>
    </row>
    <row r="665" spans="1:4" ht="23.25">
      <c r="A665" s="57">
        <v>10007003</v>
      </c>
      <c r="B665" s="43" t="s">
        <v>9178</v>
      </c>
      <c r="C665" s="44" t="s">
        <v>482</v>
      </c>
      <c r="D665" s="46">
        <v>983.1</v>
      </c>
    </row>
    <row r="666" spans="1:4" ht="12.75" customHeight="1">
      <c r="A666" s="57">
        <v>10007004</v>
      </c>
      <c r="B666" s="43" t="s">
        <v>9179</v>
      </c>
      <c r="C666" s="44" t="s">
        <v>482</v>
      </c>
      <c r="D666" s="46">
        <v>1012.91</v>
      </c>
    </row>
    <row r="667" spans="1:4">
      <c r="A667" s="57">
        <v>10008000</v>
      </c>
      <c r="B667" s="43" t="s">
        <v>9180</v>
      </c>
      <c r="C667" s="44" t="s">
        <v>8535</v>
      </c>
      <c r="D667" s="46" t="s">
        <v>8535</v>
      </c>
    </row>
    <row r="668" spans="1:4" ht="12.75" customHeight="1">
      <c r="A668" s="57">
        <v>10008001</v>
      </c>
      <c r="B668" s="43" t="s">
        <v>9181</v>
      </c>
      <c r="C668" s="44" t="s">
        <v>482</v>
      </c>
      <c r="D668" s="46">
        <v>3917.31</v>
      </c>
    </row>
    <row r="669" spans="1:4">
      <c r="A669" s="57">
        <v>10008002</v>
      </c>
      <c r="B669" s="43" t="s">
        <v>9182</v>
      </c>
      <c r="C669" s="44" t="s">
        <v>482</v>
      </c>
      <c r="D669" s="46">
        <v>3864.48</v>
      </c>
    </row>
    <row r="670" spans="1:4" ht="12.75" customHeight="1">
      <c r="A670" s="57">
        <v>10009000</v>
      </c>
      <c r="B670" s="43" t="s">
        <v>9183</v>
      </c>
      <c r="C670" s="44" t="s">
        <v>143</v>
      </c>
      <c r="D670" s="46">
        <v>16.059999999999999</v>
      </c>
    </row>
    <row r="671" spans="1:4" ht="12.75" customHeight="1">
      <c r="A671" s="57">
        <v>10010000</v>
      </c>
      <c r="B671" s="43" t="s">
        <v>9184</v>
      </c>
      <c r="C671" s="44" t="s">
        <v>351</v>
      </c>
      <c r="D671" s="46">
        <v>9.1999999999999993</v>
      </c>
    </row>
    <row r="672" spans="1:4" ht="12.75" customHeight="1">
      <c r="A672" s="57">
        <v>10011000</v>
      </c>
      <c r="B672" s="43" t="s">
        <v>9185</v>
      </c>
      <c r="C672" s="44" t="s">
        <v>908</v>
      </c>
      <c r="D672" s="46">
        <v>188.85</v>
      </c>
    </row>
    <row r="673" spans="1:4">
      <c r="A673" s="57">
        <v>10012000</v>
      </c>
      <c r="B673" s="43" t="s">
        <v>9186</v>
      </c>
      <c r="C673" s="44" t="s">
        <v>275</v>
      </c>
      <c r="D673" s="46">
        <v>1.32</v>
      </c>
    </row>
    <row r="674" spans="1:4" ht="12.75" customHeight="1">
      <c r="A674" s="57">
        <v>10013000</v>
      </c>
      <c r="B674" s="43" t="s">
        <v>9187</v>
      </c>
      <c r="C674" s="44" t="s">
        <v>908</v>
      </c>
      <c r="D674" s="46">
        <v>177.99</v>
      </c>
    </row>
    <row r="675" spans="1:4">
      <c r="A675" s="57">
        <v>10015000</v>
      </c>
      <c r="B675" s="43" t="s">
        <v>9188</v>
      </c>
      <c r="C675" s="44" t="s">
        <v>135</v>
      </c>
      <c r="D675" s="46">
        <v>2.15</v>
      </c>
    </row>
    <row r="676" spans="1:4" ht="12.75" customHeight="1">
      <c r="A676" s="57">
        <v>10016000</v>
      </c>
      <c r="B676" s="43" t="s">
        <v>9189</v>
      </c>
      <c r="C676" s="44" t="s">
        <v>8535</v>
      </c>
      <c r="D676" s="46" t="s">
        <v>8535</v>
      </c>
    </row>
    <row r="677" spans="1:4">
      <c r="A677" s="57">
        <v>10016001</v>
      </c>
      <c r="B677" s="43" t="s">
        <v>9190</v>
      </c>
      <c r="C677" s="44" t="s">
        <v>135</v>
      </c>
      <c r="D677" s="46">
        <v>63.99</v>
      </c>
    </row>
    <row r="678" spans="1:4">
      <c r="A678" s="57">
        <v>10016002</v>
      </c>
      <c r="B678" s="43" t="s">
        <v>9191</v>
      </c>
      <c r="C678" s="44" t="s">
        <v>143</v>
      </c>
      <c r="D678" s="46">
        <v>15.76</v>
      </c>
    </row>
    <row r="679" spans="1:4" ht="12.75" customHeight="1">
      <c r="A679" s="57">
        <v>10016003</v>
      </c>
      <c r="B679" s="43" t="s">
        <v>9192</v>
      </c>
      <c r="C679" s="44" t="s">
        <v>135</v>
      </c>
      <c r="D679" s="46">
        <v>400.32</v>
      </c>
    </row>
    <row r="680" spans="1:4" ht="12.75" customHeight="1">
      <c r="A680" s="57">
        <v>10017000</v>
      </c>
      <c r="B680" s="43" t="s">
        <v>9193</v>
      </c>
      <c r="C680" s="44" t="s">
        <v>135</v>
      </c>
      <c r="D680" s="46">
        <v>0.44</v>
      </c>
    </row>
    <row r="681" spans="1:4">
      <c r="A681" s="57">
        <v>10018000</v>
      </c>
      <c r="B681" s="43" t="s">
        <v>9194</v>
      </c>
      <c r="C681" s="44" t="s">
        <v>135</v>
      </c>
      <c r="D681" s="46">
        <v>4.26</v>
      </c>
    </row>
    <row r="682" spans="1:4" ht="12.75" customHeight="1">
      <c r="A682" s="57">
        <v>10019000</v>
      </c>
      <c r="B682" s="43" t="s">
        <v>9195</v>
      </c>
      <c r="C682" s="44" t="s">
        <v>135</v>
      </c>
      <c r="D682" s="46">
        <v>9.4700000000000006</v>
      </c>
    </row>
    <row r="683" spans="1:4" ht="23.25">
      <c r="A683" s="57">
        <v>10020000</v>
      </c>
      <c r="B683" s="43" t="s">
        <v>9196</v>
      </c>
      <c r="C683" s="44" t="s">
        <v>908</v>
      </c>
      <c r="D683" s="46">
        <v>98.27</v>
      </c>
    </row>
    <row r="684" spans="1:4">
      <c r="A684" s="57">
        <v>10021000</v>
      </c>
      <c r="B684" s="43" t="s">
        <v>9197</v>
      </c>
      <c r="C684" s="44" t="s">
        <v>135</v>
      </c>
      <c r="D684" s="46">
        <v>119.11</v>
      </c>
    </row>
    <row r="685" spans="1:4">
      <c r="A685" s="57">
        <v>10022000</v>
      </c>
      <c r="B685" s="43" t="s">
        <v>9198</v>
      </c>
      <c r="C685" s="44" t="s">
        <v>135</v>
      </c>
      <c r="D685" s="46">
        <v>16.22</v>
      </c>
    </row>
    <row r="686" spans="1:4">
      <c r="A686" s="57">
        <v>10023000</v>
      </c>
      <c r="B686" s="43" t="s">
        <v>9199</v>
      </c>
      <c r="C686" s="44" t="s">
        <v>135</v>
      </c>
      <c r="D686" s="46">
        <v>17.27</v>
      </c>
    </row>
    <row r="687" spans="1:4" ht="12.75" customHeight="1">
      <c r="A687" s="57">
        <v>10024000</v>
      </c>
      <c r="B687" s="43" t="s">
        <v>9200</v>
      </c>
      <c r="C687" s="44" t="s">
        <v>8535</v>
      </c>
      <c r="D687" s="46" t="s">
        <v>8535</v>
      </c>
    </row>
    <row r="688" spans="1:4" ht="12.75" customHeight="1">
      <c r="A688" s="57">
        <v>10024001</v>
      </c>
      <c r="B688" s="43" t="s">
        <v>9201</v>
      </c>
      <c r="C688" s="44" t="s">
        <v>9202</v>
      </c>
      <c r="D688" s="46">
        <v>0.88</v>
      </c>
    </row>
    <row r="689" spans="1:4">
      <c r="A689" s="57">
        <v>10024002</v>
      </c>
      <c r="B689" s="43" t="s">
        <v>9203</v>
      </c>
      <c r="C689" s="44" t="s">
        <v>9202</v>
      </c>
      <c r="D689" s="46">
        <v>1.1499999999999999</v>
      </c>
    </row>
    <row r="690" spans="1:4">
      <c r="A690" s="57">
        <v>10024003</v>
      </c>
      <c r="B690" s="43" t="s">
        <v>9204</v>
      </c>
      <c r="C690" s="44" t="s">
        <v>9202</v>
      </c>
      <c r="D690" s="46">
        <v>1.4</v>
      </c>
    </row>
    <row r="691" spans="1:4">
      <c r="A691" s="57">
        <v>10024004</v>
      </c>
      <c r="B691" s="43" t="s">
        <v>9205</v>
      </c>
      <c r="C691" s="44" t="s">
        <v>9202</v>
      </c>
      <c r="D691" s="46">
        <v>4</v>
      </c>
    </row>
    <row r="692" spans="1:4">
      <c r="A692" s="57">
        <v>10024005</v>
      </c>
      <c r="B692" s="43" t="s">
        <v>9206</v>
      </c>
      <c r="C692" s="44" t="s">
        <v>9202</v>
      </c>
      <c r="D692" s="46">
        <v>4.51</v>
      </c>
    </row>
    <row r="693" spans="1:4">
      <c r="A693" s="57">
        <v>10024006</v>
      </c>
      <c r="B693" s="43" t="s">
        <v>9207</v>
      </c>
      <c r="C693" s="44" t="s">
        <v>9202</v>
      </c>
      <c r="D693" s="46">
        <v>4.5999999999999996</v>
      </c>
    </row>
    <row r="694" spans="1:4">
      <c r="A694" s="57">
        <v>10024007</v>
      </c>
      <c r="B694" s="43" t="s">
        <v>9208</v>
      </c>
      <c r="C694" s="44" t="s">
        <v>9202</v>
      </c>
      <c r="D694" s="46">
        <v>4.83</v>
      </c>
    </row>
    <row r="695" spans="1:4" ht="12.75" customHeight="1">
      <c r="A695" s="57">
        <v>10024008</v>
      </c>
      <c r="B695" s="43" t="s">
        <v>9209</v>
      </c>
      <c r="C695" s="44" t="s">
        <v>9202</v>
      </c>
      <c r="D695" s="46">
        <v>4</v>
      </c>
    </row>
    <row r="696" spans="1:4">
      <c r="A696" s="57">
        <v>10024101</v>
      </c>
      <c r="B696" s="43" t="s">
        <v>9210</v>
      </c>
      <c r="C696" s="44" t="s">
        <v>9202</v>
      </c>
      <c r="D696" s="46">
        <v>3.68</v>
      </c>
    </row>
    <row r="697" spans="1:4">
      <c r="A697" s="57">
        <v>10025001</v>
      </c>
      <c r="B697" s="43" t="s">
        <v>9211</v>
      </c>
      <c r="C697" s="44" t="s">
        <v>135</v>
      </c>
      <c r="D697" s="46">
        <v>80.59</v>
      </c>
    </row>
    <row r="698" spans="1:4" ht="23.25">
      <c r="A698" s="57">
        <v>10025003</v>
      </c>
      <c r="B698" s="43" t="s">
        <v>9212</v>
      </c>
      <c r="C698" s="44" t="s">
        <v>135</v>
      </c>
      <c r="D698" s="46">
        <v>42.87</v>
      </c>
    </row>
    <row r="699" spans="1:4">
      <c r="A699" s="57">
        <v>10105001</v>
      </c>
      <c r="B699" s="43" t="s">
        <v>9213</v>
      </c>
      <c r="C699" s="44" t="s">
        <v>135</v>
      </c>
      <c r="D699" s="46">
        <v>167.93</v>
      </c>
    </row>
    <row r="700" spans="1:4" ht="23.25">
      <c r="A700" s="57">
        <v>10106001</v>
      </c>
      <c r="B700" s="43" t="s">
        <v>9214</v>
      </c>
      <c r="C700" s="44" t="s">
        <v>482</v>
      </c>
      <c r="D700" s="46">
        <v>9687.33</v>
      </c>
    </row>
    <row r="701" spans="1:4" ht="12.75" customHeight="1">
      <c r="A701" s="57">
        <v>10107001</v>
      </c>
      <c r="B701" s="43" t="s">
        <v>9215</v>
      </c>
      <c r="C701" s="44" t="s">
        <v>135</v>
      </c>
      <c r="D701" s="46">
        <v>1.82</v>
      </c>
    </row>
    <row r="702" spans="1:4">
      <c r="A702" s="57">
        <v>10108001</v>
      </c>
      <c r="B702" s="43" t="s">
        <v>9216</v>
      </c>
      <c r="C702" s="44" t="s">
        <v>135</v>
      </c>
      <c r="D702" s="46">
        <v>3.04</v>
      </c>
    </row>
    <row r="703" spans="1:4">
      <c r="A703" s="57">
        <v>10109001</v>
      </c>
      <c r="B703" s="43" t="s">
        <v>9217</v>
      </c>
      <c r="C703" s="44" t="s">
        <v>135</v>
      </c>
      <c r="D703" s="46">
        <v>4.5</v>
      </c>
    </row>
    <row r="704" spans="1:4" ht="23.25">
      <c r="A704" s="57">
        <v>10111001</v>
      </c>
      <c r="B704" s="43" t="s">
        <v>9218</v>
      </c>
      <c r="C704" s="44" t="s">
        <v>135</v>
      </c>
      <c r="D704" s="46">
        <v>394.67</v>
      </c>
    </row>
    <row r="705" spans="1:4">
      <c r="A705" s="57">
        <v>10116001</v>
      </c>
      <c r="B705" s="43" t="s">
        <v>9219</v>
      </c>
      <c r="C705" s="44" t="s">
        <v>135</v>
      </c>
      <c r="D705" s="46">
        <v>19.79</v>
      </c>
    </row>
    <row r="706" spans="1:4" ht="12.75" customHeight="1">
      <c r="A706" s="57">
        <v>10116002</v>
      </c>
      <c r="B706" s="43" t="s">
        <v>9220</v>
      </c>
      <c r="C706" s="44" t="s">
        <v>135</v>
      </c>
      <c r="D706" s="46">
        <v>21.28</v>
      </c>
    </row>
    <row r="707" spans="1:4">
      <c r="A707" s="57">
        <v>10117003</v>
      </c>
      <c r="B707" s="43" t="s">
        <v>9221</v>
      </c>
      <c r="C707" s="44" t="s">
        <v>9222</v>
      </c>
      <c r="D707" s="46">
        <v>19980.28</v>
      </c>
    </row>
    <row r="708" spans="1:4">
      <c r="A708" s="57">
        <v>10117004</v>
      </c>
      <c r="B708" s="43" t="s">
        <v>9223</v>
      </c>
      <c r="C708" s="44" t="s">
        <v>9222</v>
      </c>
      <c r="D708" s="46">
        <v>19185.77</v>
      </c>
    </row>
    <row r="709" spans="1:4" ht="23.25">
      <c r="A709" s="57">
        <v>10117005</v>
      </c>
      <c r="B709" s="43" t="s">
        <v>9224</v>
      </c>
      <c r="C709" s="44" t="s">
        <v>9222</v>
      </c>
      <c r="D709" s="46">
        <v>6921.07</v>
      </c>
    </row>
    <row r="710" spans="1:4" ht="22.5">
      <c r="A710" s="65">
        <v>11000000</v>
      </c>
      <c r="B710" s="66" t="s">
        <v>9225</v>
      </c>
      <c r="C710" s="67"/>
      <c r="D710" s="64"/>
    </row>
    <row r="711" spans="1:4" ht="12.75" customHeight="1">
      <c r="A711" s="57">
        <v>11002000</v>
      </c>
      <c r="B711" s="43" t="s">
        <v>9226</v>
      </c>
      <c r="C711" s="44" t="s">
        <v>648</v>
      </c>
      <c r="D711" s="46">
        <v>215.3</v>
      </c>
    </row>
    <row r="712" spans="1:4">
      <c r="A712" s="57">
        <v>11003000</v>
      </c>
      <c r="B712" s="43" t="s">
        <v>9227</v>
      </c>
      <c r="C712" s="44" t="s">
        <v>648</v>
      </c>
      <c r="D712" s="46">
        <v>202.62</v>
      </c>
    </row>
    <row r="713" spans="1:4">
      <c r="A713" s="57">
        <v>11004000</v>
      </c>
      <c r="B713" s="43" t="s">
        <v>9228</v>
      </c>
      <c r="C713" s="44" t="s">
        <v>648</v>
      </c>
      <c r="D713" s="46">
        <v>225.14</v>
      </c>
    </row>
    <row r="714" spans="1:4" ht="12.75" customHeight="1">
      <c r="A714" s="57">
        <v>11005000</v>
      </c>
      <c r="B714" s="43" t="s">
        <v>9229</v>
      </c>
      <c r="C714" s="44" t="s">
        <v>648</v>
      </c>
      <c r="D714" s="46">
        <v>210.62</v>
      </c>
    </row>
    <row r="715" spans="1:4">
      <c r="A715" s="57">
        <v>11006000</v>
      </c>
      <c r="B715" s="43" t="s">
        <v>9230</v>
      </c>
      <c r="C715" s="44" t="s">
        <v>648</v>
      </c>
      <c r="D715" s="46">
        <v>439.03</v>
      </c>
    </row>
    <row r="716" spans="1:4">
      <c r="A716" s="57">
        <v>11007000</v>
      </c>
      <c r="B716" s="43" t="s">
        <v>9231</v>
      </c>
      <c r="C716" s="44" t="s">
        <v>648</v>
      </c>
      <c r="D716" s="46">
        <v>93.17</v>
      </c>
    </row>
    <row r="717" spans="1:4" ht="12.75" customHeight="1">
      <c r="A717" s="57">
        <v>11008000</v>
      </c>
      <c r="B717" s="43" t="s">
        <v>9232</v>
      </c>
      <c r="C717" s="44" t="s">
        <v>648</v>
      </c>
      <c r="D717" s="46">
        <v>50.74</v>
      </c>
    </row>
    <row r="718" spans="1:4">
      <c r="A718" s="57">
        <v>11009000</v>
      </c>
      <c r="B718" s="43" t="s">
        <v>9233</v>
      </c>
      <c r="C718" s="44" t="s">
        <v>648</v>
      </c>
      <c r="D718" s="46">
        <v>338.65</v>
      </c>
    </row>
    <row r="719" spans="1:4">
      <c r="A719" s="57">
        <v>11010000</v>
      </c>
      <c r="B719" s="43" t="s">
        <v>9234</v>
      </c>
      <c r="C719" s="44" t="s">
        <v>648</v>
      </c>
      <c r="D719" s="46">
        <v>326.02</v>
      </c>
    </row>
    <row r="720" spans="1:4" ht="12.75" customHeight="1">
      <c r="A720" s="57">
        <v>11011000</v>
      </c>
      <c r="B720" s="43" t="s">
        <v>9235</v>
      </c>
      <c r="C720" s="44" t="s">
        <v>648</v>
      </c>
      <c r="D720" s="46">
        <v>301.89</v>
      </c>
    </row>
    <row r="721" spans="1:4">
      <c r="A721" s="57">
        <v>11014000</v>
      </c>
      <c r="B721" s="43" t="s">
        <v>9236</v>
      </c>
      <c r="C721" s="44" t="s">
        <v>648</v>
      </c>
      <c r="D721" s="46">
        <v>170.16</v>
      </c>
    </row>
    <row r="722" spans="1:4">
      <c r="A722" s="57">
        <v>11015000</v>
      </c>
      <c r="B722" s="43" t="s">
        <v>9237</v>
      </c>
      <c r="C722" s="44" t="s">
        <v>648</v>
      </c>
      <c r="D722" s="46">
        <v>127.57</v>
      </c>
    </row>
    <row r="723" spans="1:4">
      <c r="A723" s="57">
        <v>11017000</v>
      </c>
      <c r="B723" s="43" t="s">
        <v>9238</v>
      </c>
      <c r="C723" s="44" t="s">
        <v>648</v>
      </c>
      <c r="D723" s="46">
        <v>305.43</v>
      </c>
    </row>
    <row r="724" spans="1:4">
      <c r="A724" s="57">
        <v>11018000</v>
      </c>
      <c r="B724" s="43" t="s">
        <v>9239</v>
      </c>
      <c r="C724" s="44" t="s">
        <v>648</v>
      </c>
      <c r="D724" s="46">
        <v>169.46</v>
      </c>
    </row>
    <row r="725" spans="1:4">
      <c r="A725" s="57">
        <v>11019000</v>
      </c>
      <c r="B725" s="43" t="s">
        <v>9240</v>
      </c>
      <c r="C725" s="44" t="s">
        <v>648</v>
      </c>
      <c r="D725" s="46">
        <v>308.24</v>
      </c>
    </row>
    <row r="726" spans="1:4">
      <c r="A726" s="57">
        <v>11020000</v>
      </c>
      <c r="B726" s="43" t="s">
        <v>9241</v>
      </c>
      <c r="C726" s="44" t="s">
        <v>648</v>
      </c>
      <c r="D726" s="46">
        <v>419.98</v>
      </c>
    </row>
    <row r="727" spans="1:4" ht="12.75" customHeight="1">
      <c r="A727" s="57">
        <v>11022000</v>
      </c>
      <c r="B727" s="43" t="s">
        <v>9242</v>
      </c>
      <c r="C727" s="44" t="s">
        <v>648</v>
      </c>
      <c r="D727" s="46">
        <v>89.41</v>
      </c>
    </row>
    <row r="728" spans="1:4">
      <c r="A728" s="57">
        <v>11023000</v>
      </c>
      <c r="B728" s="43" t="s">
        <v>9243</v>
      </c>
      <c r="C728" s="44" t="s">
        <v>648</v>
      </c>
      <c r="D728" s="46">
        <v>305.62</v>
      </c>
    </row>
    <row r="729" spans="1:4">
      <c r="A729" s="57">
        <v>11024000</v>
      </c>
      <c r="B729" s="43" t="s">
        <v>9244</v>
      </c>
      <c r="C729" s="44" t="s">
        <v>648</v>
      </c>
      <c r="D729" s="46">
        <v>34.840000000000003</v>
      </c>
    </row>
    <row r="730" spans="1:4">
      <c r="A730" s="57">
        <v>11025000</v>
      </c>
      <c r="B730" s="43" t="s">
        <v>9245</v>
      </c>
      <c r="C730" s="44" t="s">
        <v>648</v>
      </c>
      <c r="D730" s="46">
        <v>264.14999999999998</v>
      </c>
    </row>
    <row r="731" spans="1:4">
      <c r="A731" s="57">
        <v>11026000</v>
      </c>
      <c r="B731" s="43" t="s">
        <v>9246</v>
      </c>
      <c r="C731" s="44" t="s">
        <v>648</v>
      </c>
      <c r="D731" s="46">
        <v>335.45</v>
      </c>
    </row>
    <row r="732" spans="1:4">
      <c r="A732" s="57">
        <v>11027000</v>
      </c>
      <c r="B732" s="43" t="s">
        <v>9247</v>
      </c>
      <c r="C732" s="44" t="s">
        <v>648</v>
      </c>
      <c r="D732" s="46">
        <v>129.03</v>
      </c>
    </row>
    <row r="733" spans="1:4">
      <c r="A733" s="57">
        <v>11028000</v>
      </c>
      <c r="B733" s="43" t="s">
        <v>9248</v>
      </c>
      <c r="C733" s="44" t="s">
        <v>648</v>
      </c>
      <c r="D733" s="46">
        <v>481.89</v>
      </c>
    </row>
    <row r="734" spans="1:4" ht="12.75" customHeight="1">
      <c r="A734" s="61">
        <v>12000000</v>
      </c>
      <c r="B734" s="62" t="s">
        <v>9249</v>
      </c>
      <c r="C734" s="63"/>
      <c r="D734" s="64"/>
    </row>
    <row r="735" spans="1:4">
      <c r="A735" s="57">
        <v>12002000</v>
      </c>
      <c r="B735" s="43" t="s">
        <v>9250</v>
      </c>
      <c r="C735" s="44" t="s">
        <v>648</v>
      </c>
      <c r="D735" s="46">
        <v>30.03</v>
      </c>
    </row>
    <row r="736" spans="1:4">
      <c r="A736" s="57">
        <v>12003000</v>
      </c>
      <c r="B736" s="43" t="s">
        <v>9251</v>
      </c>
      <c r="C736" s="44" t="s">
        <v>648</v>
      </c>
      <c r="D736" s="46">
        <v>31.21</v>
      </c>
    </row>
    <row r="737" spans="1:4" ht="12.75" customHeight="1">
      <c r="A737" s="57">
        <v>12004000</v>
      </c>
      <c r="B737" s="43" t="s">
        <v>9252</v>
      </c>
      <c r="C737" s="44" t="s">
        <v>648</v>
      </c>
      <c r="D737" s="46">
        <v>34.340000000000003</v>
      </c>
    </row>
    <row r="738" spans="1:4">
      <c r="A738" s="57">
        <v>12005000</v>
      </c>
      <c r="B738" s="43" t="s">
        <v>9253</v>
      </c>
      <c r="C738" s="44" t="s">
        <v>648</v>
      </c>
      <c r="D738" s="46">
        <v>30.75</v>
      </c>
    </row>
    <row r="739" spans="1:4">
      <c r="A739" s="57">
        <v>12006000</v>
      </c>
      <c r="B739" s="43" t="s">
        <v>9254</v>
      </c>
      <c r="C739" s="44" t="s">
        <v>648</v>
      </c>
      <c r="D739" s="46">
        <v>33.24</v>
      </c>
    </row>
    <row r="740" spans="1:4" ht="12.75" customHeight="1">
      <c r="A740" s="57">
        <v>12007000</v>
      </c>
      <c r="B740" s="43" t="s">
        <v>9255</v>
      </c>
      <c r="C740" s="44" t="s">
        <v>648</v>
      </c>
      <c r="D740" s="46">
        <v>31.21</v>
      </c>
    </row>
    <row r="741" spans="1:4">
      <c r="A741" s="57">
        <v>12008000</v>
      </c>
      <c r="B741" s="43" t="s">
        <v>9256</v>
      </c>
      <c r="C741" s="44" t="s">
        <v>648</v>
      </c>
      <c r="D741" s="46">
        <v>38.06</v>
      </c>
    </row>
    <row r="742" spans="1:4">
      <c r="A742" s="57">
        <v>12009000</v>
      </c>
      <c r="B742" s="43" t="s">
        <v>9257</v>
      </c>
      <c r="C742" s="44" t="s">
        <v>648</v>
      </c>
      <c r="D742" s="46">
        <v>41.38</v>
      </c>
    </row>
    <row r="743" spans="1:4">
      <c r="A743" s="57">
        <v>12010000</v>
      </c>
      <c r="B743" s="43" t="s">
        <v>9258</v>
      </c>
      <c r="C743" s="44" t="s">
        <v>648</v>
      </c>
      <c r="D743" s="46">
        <v>29.59</v>
      </c>
    </row>
    <row r="744" spans="1:4">
      <c r="A744" s="57">
        <v>12011000</v>
      </c>
      <c r="B744" s="43" t="s">
        <v>9259</v>
      </c>
      <c r="C744" s="44" t="s">
        <v>648</v>
      </c>
      <c r="D744" s="46">
        <v>24.1</v>
      </c>
    </row>
    <row r="745" spans="1:4" ht="12.75" customHeight="1">
      <c r="A745" s="57">
        <v>12012000</v>
      </c>
      <c r="B745" s="43" t="s">
        <v>9260</v>
      </c>
      <c r="C745" s="44" t="s">
        <v>648</v>
      </c>
      <c r="D745" s="46">
        <v>69.459999999999994</v>
      </c>
    </row>
    <row r="746" spans="1:4">
      <c r="A746" s="57">
        <v>12013000</v>
      </c>
      <c r="B746" s="43" t="s">
        <v>9261</v>
      </c>
      <c r="C746" s="44" t="s">
        <v>648</v>
      </c>
      <c r="D746" s="46">
        <v>175.63</v>
      </c>
    </row>
    <row r="747" spans="1:4" ht="12.75" customHeight="1">
      <c r="A747" s="61">
        <v>13000000</v>
      </c>
      <c r="B747" s="62" t="s">
        <v>9262</v>
      </c>
      <c r="C747" s="63"/>
      <c r="D747" s="64"/>
    </row>
    <row r="748" spans="1:4">
      <c r="A748" s="57">
        <v>13001000</v>
      </c>
      <c r="B748" s="43" t="s">
        <v>9263</v>
      </c>
      <c r="C748" s="44" t="s">
        <v>8535</v>
      </c>
      <c r="D748" s="46" t="s">
        <v>8535</v>
      </c>
    </row>
    <row r="749" spans="1:4">
      <c r="A749" s="57">
        <v>13001001</v>
      </c>
      <c r="B749" s="43" t="s">
        <v>9264</v>
      </c>
      <c r="C749" s="44" t="s">
        <v>143</v>
      </c>
      <c r="D749" s="46">
        <v>189.88</v>
      </c>
    </row>
    <row r="750" spans="1:4" ht="12.75" customHeight="1">
      <c r="A750" s="57">
        <v>13001002</v>
      </c>
      <c r="B750" s="43" t="s">
        <v>9265</v>
      </c>
      <c r="C750" s="44" t="s">
        <v>143</v>
      </c>
      <c r="D750" s="46">
        <v>595.45000000000005</v>
      </c>
    </row>
    <row r="751" spans="1:4">
      <c r="A751" s="57">
        <v>13001003</v>
      </c>
      <c r="B751" s="43" t="s">
        <v>9266</v>
      </c>
      <c r="C751" s="44" t="s">
        <v>143</v>
      </c>
      <c r="D751" s="46">
        <v>204.81</v>
      </c>
    </row>
    <row r="752" spans="1:4">
      <c r="A752" s="57">
        <v>13001004</v>
      </c>
      <c r="B752" s="43" t="s">
        <v>9267</v>
      </c>
      <c r="C752" s="44" t="s">
        <v>143</v>
      </c>
      <c r="D752" s="46">
        <v>652.23</v>
      </c>
    </row>
    <row r="753" spans="1:4">
      <c r="A753" s="57">
        <v>13001005</v>
      </c>
      <c r="B753" s="43" t="s">
        <v>9268</v>
      </c>
      <c r="C753" s="44" t="s">
        <v>143</v>
      </c>
      <c r="D753" s="46">
        <v>250.83</v>
      </c>
    </row>
    <row r="754" spans="1:4">
      <c r="A754" s="57">
        <v>13001006</v>
      </c>
      <c r="B754" s="43" t="s">
        <v>9269</v>
      </c>
      <c r="C754" s="44" t="s">
        <v>143</v>
      </c>
      <c r="D754" s="46">
        <v>756.12</v>
      </c>
    </row>
    <row r="755" spans="1:4" ht="12.75" customHeight="1">
      <c r="A755" s="57">
        <v>13001007</v>
      </c>
      <c r="B755" s="43" t="s">
        <v>9270</v>
      </c>
      <c r="C755" s="44" t="s">
        <v>143</v>
      </c>
      <c r="D755" s="46">
        <v>256.42</v>
      </c>
    </row>
    <row r="756" spans="1:4">
      <c r="A756" s="57">
        <v>13001008</v>
      </c>
      <c r="B756" s="43" t="s">
        <v>9271</v>
      </c>
      <c r="C756" s="44" t="s">
        <v>143</v>
      </c>
      <c r="D756" s="46">
        <v>768.34</v>
      </c>
    </row>
    <row r="757" spans="1:4">
      <c r="A757" s="57">
        <v>13001009</v>
      </c>
      <c r="B757" s="43" t="s">
        <v>9272</v>
      </c>
      <c r="C757" s="44" t="s">
        <v>143</v>
      </c>
      <c r="D757" s="46">
        <v>284.33</v>
      </c>
    </row>
    <row r="758" spans="1:4">
      <c r="A758" s="57">
        <v>13001010</v>
      </c>
      <c r="B758" s="43" t="s">
        <v>9273</v>
      </c>
      <c r="C758" s="44" t="s">
        <v>143</v>
      </c>
      <c r="D758" s="46">
        <v>869.22</v>
      </c>
    </row>
    <row r="759" spans="1:4">
      <c r="A759" s="57">
        <v>13001011</v>
      </c>
      <c r="B759" s="43" t="s">
        <v>9274</v>
      </c>
      <c r="C759" s="44" t="s">
        <v>143</v>
      </c>
      <c r="D759" s="46">
        <v>310.89999999999998</v>
      </c>
    </row>
    <row r="760" spans="1:4">
      <c r="A760" s="57">
        <v>13001012</v>
      </c>
      <c r="B760" s="43" t="s">
        <v>9275</v>
      </c>
      <c r="C760" s="44" t="s">
        <v>143</v>
      </c>
      <c r="D760" s="46">
        <v>957.82</v>
      </c>
    </row>
    <row r="761" spans="1:4">
      <c r="A761" s="57">
        <v>13001013</v>
      </c>
      <c r="B761" s="43" t="s">
        <v>9276</v>
      </c>
      <c r="C761" s="44" t="s">
        <v>143</v>
      </c>
      <c r="D761" s="46">
        <v>367.38</v>
      </c>
    </row>
    <row r="762" spans="1:4">
      <c r="A762" s="57">
        <v>13001014</v>
      </c>
      <c r="B762" s="43" t="s">
        <v>9277</v>
      </c>
      <c r="C762" s="44" t="s">
        <v>143</v>
      </c>
      <c r="D762" s="46">
        <v>1124.5899999999999</v>
      </c>
    </row>
    <row r="763" spans="1:4" ht="12.75" customHeight="1">
      <c r="A763" s="57">
        <v>13001015</v>
      </c>
      <c r="B763" s="43" t="s">
        <v>9278</v>
      </c>
      <c r="C763" s="44" t="s">
        <v>143</v>
      </c>
      <c r="D763" s="46">
        <v>452.8</v>
      </c>
    </row>
    <row r="764" spans="1:4">
      <c r="A764" s="57">
        <v>13001016</v>
      </c>
      <c r="B764" s="43" t="s">
        <v>9279</v>
      </c>
      <c r="C764" s="44" t="s">
        <v>143</v>
      </c>
      <c r="D764" s="46">
        <v>1314.57</v>
      </c>
    </row>
    <row r="765" spans="1:4" ht="23.25">
      <c r="A765" s="57">
        <v>13002000</v>
      </c>
      <c r="B765" s="43" t="s">
        <v>9280</v>
      </c>
      <c r="C765" s="44" t="s">
        <v>8535</v>
      </c>
      <c r="D765" s="46" t="s">
        <v>8535</v>
      </c>
    </row>
    <row r="766" spans="1:4" ht="23.25">
      <c r="A766" s="57">
        <v>13002001</v>
      </c>
      <c r="B766" s="43" t="s">
        <v>9281</v>
      </c>
      <c r="C766" s="44" t="s">
        <v>908</v>
      </c>
      <c r="D766" s="46">
        <v>0.59</v>
      </c>
    </row>
    <row r="767" spans="1:4" ht="23.25">
      <c r="A767" s="57">
        <v>13002002</v>
      </c>
      <c r="B767" s="43" t="s">
        <v>9282</v>
      </c>
      <c r="C767" s="44" t="s">
        <v>482</v>
      </c>
      <c r="D767" s="46">
        <v>167.7</v>
      </c>
    </row>
    <row r="768" spans="1:4" ht="23.25">
      <c r="A768" s="57">
        <v>13002003</v>
      </c>
      <c r="B768" s="43" t="s">
        <v>9283</v>
      </c>
      <c r="C768" s="44" t="s">
        <v>908</v>
      </c>
      <c r="D768" s="46">
        <v>6.45</v>
      </c>
    </row>
    <row r="769" spans="1:4" ht="23.25">
      <c r="A769" s="57">
        <v>13002004</v>
      </c>
      <c r="B769" s="43" t="s">
        <v>9284</v>
      </c>
      <c r="C769" s="44" t="s">
        <v>908</v>
      </c>
      <c r="D769" s="46">
        <v>6.91</v>
      </c>
    </row>
    <row r="770" spans="1:4" ht="23.25">
      <c r="A770" s="57">
        <v>13002005</v>
      </c>
      <c r="B770" s="43" t="s">
        <v>9285</v>
      </c>
      <c r="C770" s="44" t="s">
        <v>482</v>
      </c>
      <c r="D770" s="46">
        <v>46.03</v>
      </c>
    </row>
    <row r="771" spans="1:4" ht="12.75" customHeight="1">
      <c r="A771" s="57">
        <v>13002006</v>
      </c>
      <c r="B771" s="43" t="s">
        <v>9286</v>
      </c>
      <c r="C771" s="44" t="s">
        <v>908</v>
      </c>
      <c r="D771" s="46">
        <v>13.35</v>
      </c>
    </row>
    <row r="772" spans="1:4">
      <c r="A772" s="61">
        <v>14000000</v>
      </c>
      <c r="B772" s="62" t="s">
        <v>9287</v>
      </c>
      <c r="C772" s="63"/>
      <c r="D772" s="64"/>
    </row>
    <row r="773" spans="1:4">
      <c r="A773" s="57">
        <v>14001000</v>
      </c>
      <c r="B773" s="43" t="s">
        <v>9288</v>
      </c>
      <c r="C773" s="44" t="s">
        <v>8535</v>
      </c>
      <c r="D773" s="46" t="s">
        <v>8535</v>
      </c>
    </row>
    <row r="774" spans="1:4">
      <c r="A774" s="57">
        <v>14001001</v>
      </c>
      <c r="B774" s="43" t="s">
        <v>8743</v>
      </c>
      <c r="C774" s="44" t="s">
        <v>482</v>
      </c>
      <c r="D774" s="46">
        <v>31.02</v>
      </c>
    </row>
    <row r="775" spans="1:4" ht="45.75">
      <c r="A775" s="57">
        <v>14001002</v>
      </c>
      <c r="B775" s="43" t="s">
        <v>9289</v>
      </c>
      <c r="C775" s="44" t="s">
        <v>482</v>
      </c>
      <c r="D775" s="46">
        <v>83.05</v>
      </c>
    </row>
    <row r="776" spans="1:4">
      <c r="A776" s="57">
        <v>14001003</v>
      </c>
      <c r="B776" s="43" t="s">
        <v>9290</v>
      </c>
      <c r="C776" s="44" t="s">
        <v>482</v>
      </c>
      <c r="D776" s="46">
        <v>39.15</v>
      </c>
    </row>
    <row r="777" spans="1:4" ht="23.25">
      <c r="A777" s="57">
        <v>14001004</v>
      </c>
      <c r="B777" s="43" t="s">
        <v>9291</v>
      </c>
      <c r="C777" s="44" t="s">
        <v>482</v>
      </c>
      <c r="D777" s="46">
        <v>31.91</v>
      </c>
    </row>
    <row r="778" spans="1:4" ht="12.75" customHeight="1">
      <c r="A778" s="57">
        <v>14001005</v>
      </c>
      <c r="B778" s="43" t="s">
        <v>9292</v>
      </c>
      <c r="C778" s="44" t="s">
        <v>482</v>
      </c>
      <c r="D778" s="46">
        <v>31.91</v>
      </c>
    </row>
    <row r="779" spans="1:4" ht="12.75" customHeight="1">
      <c r="A779" s="57">
        <v>14001006</v>
      </c>
      <c r="B779" s="43" t="s">
        <v>9293</v>
      </c>
      <c r="C779" s="44" t="s">
        <v>482</v>
      </c>
      <c r="D779" s="46">
        <v>31.91</v>
      </c>
    </row>
    <row r="780" spans="1:4" ht="23.25">
      <c r="A780" s="57">
        <v>14001007</v>
      </c>
      <c r="B780" s="43" t="s">
        <v>9294</v>
      </c>
      <c r="C780" s="44" t="s">
        <v>482</v>
      </c>
      <c r="D780" s="46">
        <v>31.91</v>
      </c>
    </row>
    <row r="781" spans="1:4" ht="23.25">
      <c r="A781" s="57">
        <v>14001008</v>
      </c>
      <c r="B781" s="43" t="s">
        <v>9295</v>
      </c>
      <c r="C781" s="44" t="s">
        <v>482</v>
      </c>
      <c r="D781" s="46">
        <v>31.91</v>
      </c>
    </row>
    <row r="782" spans="1:4" ht="23.25">
      <c r="A782" s="57">
        <v>14001009</v>
      </c>
      <c r="B782" s="43" t="s">
        <v>9296</v>
      </c>
      <c r="C782" s="44" t="s">
        <v>482</v>
      </c>
      <c r="D782" s="46">
        <v>31.91</v>
      </c>
    </row>
    <row r="783" spans="1:4">
      <c r="A783" s="57">
        <v>14001010</v>
      </c>
      <c r="B783" s="43" t="s">
        <v>9297</v>
      </c>
      <c r="C783" s="44" t="s">
        <v>482</v>
      </c>
      <c r="D783" s="46">
        <v>26.14</v>
      </c>
    </row>
    <row r="784" spans="1:4" ht="12.75" customHeight="1">
      <c r="A784" s="57">
        <v>14001011</v>
      </c>
      <c r="B784" s="43" t="s">
        <v>9298</v>
      </c>
      <c r="C784" s="44" t="s">
        <v>482</v>
      </c>
      <c r="D784" s="46">
        <v>48.2</v>
      </c>
    </row>
    <row r="785" spans="1:4">
      <c r="A785" s="57">
        <v>14002000</v>
      </c>
      <c r="B785" s="43" t="s">
        <v>9299</v>
      </c>
      <c r="C785" s="44" t="s">
        <v>8535</v>
      </c>
      <c r="D785" s="46" t="s">
        <v>8535</v>
      </c>
    </row>
    <row r="786" spans="1:4" ht="12.75" customHeight="1">
      <c r="A786" s="57">
        <v>14002001</v>
      </c>
      <c r="B786" s="43" t="s">
        <v>9300</v>
      </c>
      <c r="C786" s="44" t="s">
        <v>482</v>
      </c>
      <c r="D786" s="46">
        <v>163.41</v>
      </c>
    </row>
    <row r="787" spans="1:4" ht="23.25">
      <c r="A787" s="57">
        <v>14002002</v>
      </c>
      <c r="B787" s="43" t="s">
        <v>9301</v>
      </c>
      <c r="C787" s="44" t="s">
        <v>482</v>
      </c>
      <c r="D787" s="46">
        <v>115.64</v>
      </c>
    </row>
    <row r="788" spans="1:4">
      <c r="A788" s="57">
        <v>14002003</v>
      </c>
      <c r="B788" s="43" t="s">
        <v>9302</v>
      </c>
      <c r="C788" s="44" t="s">
        <v>482</v>
      </c>
      <c r="D788" s="46">
        <v>136.91999999999999</v>
      </c>
    </row>
    <row r="789" spans="1:4" ht="23.25">
      <c r="A789" s="57">
        <v>14002004</v>
      </c>
      <c r="B789" s="43" t="s">
        <v>9303</v>
      </c>
      <c r="C789" s="44" t="s">
        <v>482</v>
      </c>
      <c r="D789" s="46">
        <v>41.69</v>
      </c>
    </row>
    <row r="790" spans="1:4" ht="23.25">
      <c r="A790" s="57">
        <v>14002005</v>
      </c>
      <c r="B790" s="43" t="s">
        <v>9304</v>
      </c>
      <c r="C790" s="44" t="s">
        <v>482</v>
      </c>
      <c r="D790" s="46">
        <v>51.46</v>
      </c>
    </row>
    <row r="791" spans="1:4" ht="23.25">
      <c r="A791" s="57">
        <v>14002006</v>
      </c>
      <c r="B791" s="43" t="s">
        <v>9305</v>
      </c>
      <c r="C791" s="44" t="s">
        <v>482</v>
      </c>
      <c r="D791" s="46">
        <v>61.24</v>
      </c>
    </row>
    <row r="792" spans="1:4" ht="12.75" customHeight="1">
      <c r="A792" s="57">
        <v>14002007</v>
      </c>
      <c r="B792" s="43" t="s">
        <v>9306</v>
      </c>
      <c r="C792" s="44" t="s">
        <v>482</v>
      </c>
      <c r="D792" s="46">
        <v>71.02</v>
      </c>
    </row>
    <row r="793" spans="1:4" ht="23.25">
      <c r="A793" s="57">
        <v>14002008</v>
      </c>
      <c r="B793" s="43" t="s">
        <v>9307</v>
      </c>
      <c r="C793" s="44" t="s">
        <v>482</v>
      </c>
      <c r="D793" s="46">
        <v>80.790000000000006</v>
      </c>
    </row>
    <row r="794" spans="1:4" ht="23.25">
      <c r="A794" s="57">
        <v>14002009</v>
      </c>
      <c r="B794" s="43" t="s">
        <v>9308</v>
      </c>
      <c r="C794" s="44" t="s">
        <v>482</v>
      </c>
      <c r="D794" s="46">
        <v>90.57</v>
      </c>
    </row>
    <row r="795" spans="1:4">
      <c r="A795" s="57">
        <v>14002010</v>
      </c>
      <c r="B795" s="43" t="s">
        <v>9309</v>
      </c>
      <c r="C795" s="44" t="s">
        <v>482</v>
      </c>
      <c r="D795" s="46">
        <v>123.91</v>
      </c>
    </row>
    <row r="796" spans="1:4" ht="12.75" customHeight="1">
      <c r="A796" s="57">
        <v>14002011</v>
      </c>
      <c r="B796" s="43" t="s">
        <v>9310</v>
      </c>
      <c r="C796" s="44" t="s">
        <v>482</v>
      </c>
      <c r="D796" s="46">
        <v>145.97</v>
      </c>
    </row>
    <row r="797" spans="1:4">
      <c r="A797" s="61">
        <v>15000000</v>
      </c>
      <c r="B797" s="62" t="s">
        <v>9311</v>
      </c>
      <c r="C797" s="63"/>
      <c r="D797" s="64"/>
    </row>
    <row r="798" spans="1:4" ht="34.5">
      <c r="A798" s="57">
        <v>15001000</v>
      </c>
      <c r="B798" s="43" t="s">
        <v>9312</v>
      </c>
      <c r="C798" s="44" t="s">
        <v>482</v>
      </c>
      <c r="D798" s="46">
        <v>359.77</v>
      </c>
    </row>
    <row r="799" spans="1:4">
      <c r="A799" s="57">
        <v>15002000</v>
      </c>
      <c r="B799" s="43" t="s">
        <v>9313</v>
      </c>
      <c r="C799" s="44" t="s">
        <v>482</v>
      </c>
      <c r="D799" s="46">
        <v>158.57</v>
      </c>
    </row>
    <row r="800" spans="1:4" ht="12.75" customHeight="1">
      <c r="A800" s="57">
        <v>15003000</v>
      </c>
      <c r="B800" s="43" t="s">
        <v>9314</v>
      </c>
      <c r="C800" s="44" t="s">
        <v>143</v>
      </c>
      <c r="D800" s="46">
        <v>105.94</v>
      </c>
    </row>
    <row r="801" spans="1:4" ht="12.75" customHeight="1">
      <c r="A801" s="57">
        <v>15004000</v>
      </c>
      <c r="B801" s="43" t="s">
        <v>9315</v>
      </c>
      <c r="C801" s="44" t="s">
        <v>8535</v>
      </c>
      <c r="D801" s="46" t="s">
        <v>8535</v>
      </c>
    </row>
    <row r="802" spans="1:4" ht="45.75">
      <c r="A802" s="57">
        <v>15004001</v>
      </c>
      <c r="B802" s="43" t="s">
        <v>9316</v>
      </c>
      <c r="C802" s="44" t="s">
        <v>143</v>
      </c>
      <c r="D802" s="46">
        <v>367.39</v>
      </c>
    </row>
    <row r="803" spans="1:4" ht="45.75">
      <c r="A803" s="57">
        <v>15004002</v>
      </c>
      <c r="B803" s="43" t="s">
        <v>9317</v>
      </c>
      <c r="C803" s="44" t="s">
        <v>143</v>
      </c>
      <c r="D803" s="46">
        <v>404.45</v>
      </c>
    </row>
    <row r="804" spans="1:4" ht="45.75">
      <c r="A804" s="57">
        <v>15004003</v>
      </c>
      <c r="B804" s="43" t="s">
        <v>9318</v>
      </c>
      <c r="C804" s="44" t="s">
        <v>143</v>
      </c>
      <c r="D804" s="46">
        <v>440.44</v>
      </c>
    </row>
    <row r="805" spans="1:4" ht="45.75">
      <c r="A805" s="57">
        <v>15004004</v>
      </c>
      <c r="B805" s="43" t="s">
        <v>9319</v>
      </c>
      <c r="C805" s="44" t="s">
        <v>143</v>
      </c>
      <c r="D805" s="46">
        <v>477.51</v>
      </c>
    </row>
    <row r="806" spans="1:4" ht="45.75">
      <c r="A806" s="57">
        <v>15004005</v>
      </c>
      <c r="B806" s="43" t="s">
        <v>9320</v>
      </c>
      <c r="C806" s="44" t="s">
        <v>143</v>
      </c>
      <c r="D806" s="46">
        <v>514.57000000000005</v>
      </c>
    </row>
    <row r="807" spans="1:4" ht="34.5">
      <c r="A807" s="57">
        <v>15005000</v>
      </c>
      <c r="B807" s="43" t="s">
        <v>9321</v>
      </c>
      <c r="C807" s="44" t="s">
        <v>8535</v>
      </c>
      <c r="D807" s="46" t="s">
        <v>8535</v>
      </c>
    </row>
    <row r="808" spans="1:4" ht="34.5">
      <c r="A808" s="57">
        <v>15005001</v>
      </c>
      <c r="B808" s="43" t="s">
        <v>9322</v>
      </c>
      <c r="C808" s="44" t="s">
        <v>143</v>
      </c>
      <c r="D808" s="46">
        <v>373.83</v>
      </c>
    </row>
    <row r="809" spans="1:4" ht="34.5">
      <c r="A809" s="57">
        <v>15005002</v>
      </c>
      <c r="B809" s="43" t="s">
        <v>9323</v>
      </c>
      <c r="C809" s="44" t="s">
        <v>143</v>
      </c>
      <c r="D809" s="46">
        <v>411.96</v>
      </c>
    </row>
    <row r="810" spans="1:4" ht="34.5">
      <c r="A810" s="57">
        <v>15005003</v>
      </c>
      <c r="B810" s="43" t="s">
        <v>9324</v>
      </c>
      <c r="C810" s="44" t="s">
        <v>143</v>
      </c>
      <c r="D810" s="46">
        <v>449.02</v>
      </c>
    </row>
    <row r="811" spans="1:4" ht="34.5">
      <c r="A811" s="57">
        <v>15005004</v>
      </c>
      <c r="B811" s="43" t="s">
        <v>9325</v>
      </c>
      <c r="C811" s="44" t="s">
        <v>143</v>
      </c>
      <c r="D811" s="46">
        <v>486.09</v>
      </c>
    </row>
    <row r="812" spans="1:4" ht="23.25">
      <c r="A812" s="57">
        <v>15006000</v>
      </c>
      <c r="B812" s="43" t="s">
        <v>9326</v>
      </c>
      <c r="C812" s="44" t="s">
        <v>8535</v>
      </c>
      <c r="D812" s="46" t="s">
        <v>8535</v>
      </c>
    </row>
    <row r="813" spans="1:4" ht="23.25">
      <c r="A813" s="57">
        <v>15006001</v>
      </c>
      <c r="B813" s="43" t="s">
        <v>9327</v>
      </c>
      <c r="C813" s="44" t="s">
        <v>143</v>
      </c>
      <c r="D813" s="46">
        <v>5964.06</v>
      </c>
    </row>
    <row r="814" spans="1:4" ht="23.25">
      <c r="A814" s="57">
        <v>15006002</v>
      </c>
      <c r="B814" s="43" t="s">
        <v>9328</v>
      </c>
      <c r="C814" s="44" t="s">
        <v>143</v>
      </c>
      <c r="D814" s="46">
        <v>6810.82</v>
      </c>
    </row>
    <row r="815" spans="1:4" ht="23.25">
      <c r="A815" s="57">
        <v>15006003</v>
      </c>
      <c r="B815" s="43" t="s">
        <v>9329</v>
      </c>
      <c r="C815" s="44" t="s">
        <v>143</v>
      </c>
      <c r="D815" s="46">
        <v>7473.49</v>
      </c>
    </row>
    <row r="816" spans="1:4" ht="23.25">
      <c r="A816" s="57">
        <v>15006004</v>
      </c>
      <c r="B816" s="43" t="s">
        <v>9330</v>
      </c>
      <c r="C816" s="44" t="s">
        <v>143</v>
      </c>
      <c r="D816" s="46">
        <v>8283.42</v>
      </c>
    </row>
    <row r="817" spans="1:4" ht="23.25">
      <c r="A817" s="57">
        <v>15006005</v>
      </c>
      <c r="B817" s="43" t="s">
        <v>9331</v>
      </c>
      <c r="C817" s="44" t="s">
        <v>143</v>
      </c>
      <c r="D817" s="46">
        <v>8982.91</v>
      </c>
    </row>
    <row r="818" spans="1:4" ht="23.25">
      <c r="A818" s="57">
        <v>15006006</v>
      </c>
      <c r="B818" s="43" t="s">
        <v>9332</v>
      </c>
      <c r="C818" s="44" t="s">
        <v>143</v>
      </c>
      <c r="D818" s="46">
        <v>9792.85</v>
      </c>
    </row>
    <row r="819" spans="1:4" ht="23.25">
      <c r="A819" s="57">
        <v>15006007</v>
      </c>
      <c r="B819" s="43" t="s">
        <v>9333</v>
      </c>
      <c r="C819" s="44" t="s">
        <v>143</v>
      </c>
      <c r="D819" s="46">
        <v>10455.52</v>
      </c>
    </row>
    <row r="820" spans="1:4" ht="23.25">
      <c r="A820" s="57">
        <v>15006008</v>
      </c>
      <c r="B820" s="43" t="s">
        <v>9334</v>
      </c>
      <c r="C820" s="44" t="s">
        <v>143</v>
      </c>
      <c r="D820" s="46">
        <v>11265.46</v>
      </c>
    </row>
    <row r="821" spans="1:4" ht="23.25">
      <c r="A821" s="57">
        <v>15006009</v>
      </c>
      <c r="B821" s="43" t="s">
        <v>9335</v>
      </c>
      <c r="C821" s="44" t="s">
        <v>143</v>
      </c>
      <c r="D821" s="46">
        <v>11964.95</v>
      </c>
    </row>
    <row r="822" spans="1:4" ht="23.25">
      <c r="A822" s="57">
        <v>15006010</v>
      </c>
      <c r="B822" s="43" t="s">
        <v>9336</v>
      </c>
      <c r="C822" s="44" t="s">
        <v>143</v>
      </c>
      <c r="D822" s="46">
        <v>8767.65</v>
      </c>
    </row>
    <row r="823" spans="1:4" ht="23.25">
      <c r="A823" s="57">
        <v>15006011</v>
      </c>
      <c r="B823" s="43" t="s">
        <v>9337</v>
      </c>
      <c r="C823" s="44" t="s">
        <v>143</v>
      </c>
      <c r="D823" s="46">
        <v>9714.56</v>
      </c>
    </row>
    <row r="824" spans="1:4" ht="23.25">
      <c r="A824" s="57">
        <v>15006012</v>
      </c>
      <c r="B824" s="43" t="s">
        <v>9338</v>
      </c>
      <c r="C824" s="44" t="s">
        <v>143</v>
      </c>
      <c r="D824" s="46">
        <v>10521.18</v>
      </c>
    </row>
    <row r="825" spans="1:4" ht="23.25">
      <c r="A825" s="57">
        <v>15006013</v>
      </c>
      <c r="B825" s="43" t="s">
        <v>9339</v>
      </c>
      <c r="C825" s="44" t="s">
        <v>143</v>
      </c>
      <c r="D825" s="46">
        <v>11468.09</v>
      </c>
    </row>
    <row r="826" spans="1:4" ht="23.25">
      <c r="A826" s="57">
        <v>15006014</v>
      </c>
      <c r="B826" s="43" t="s">
        <v>9340</v>
      </c>
      <c r="C826" s="44" t="s">
        <v>143</v>
      </c>
      <c r="D826" s="46">
        <v>12274.72</v>
      </c>
    </row>
    <row r="827" spans="1:4" ht="23.25">
      <c r="A827" s="57">
        <v>15006015</v>
      </c>
      <c r="B827" s="43" t="s">
        <v>9341</v>
      </c>
      <c r="C827" s="44" t="s">
        <v>143</v>
      </c>
      <c r="D827" s="46">
        <v>13221.62</v>
      </c>
    </row>
    <row r="828" spans="1:4" ht="23.25">
      <c r="A828" s="57">
        <v>15006016</v>
      </c>
      <c r="B828" s="43" t="s">
        <v>9342</v>
      </c>
      <c r="C828" s="44" t="s">
        <v>143</v>
      </c>
      <c r="D828" s="46">
        <v>14028.25</v>
      </c>
    </row>
    <row r="829" spans="1:4">
      <c r="A829" s="57">
        <v>15007000</v>
      </c>
      <c r="B829" s="43" t="s">
        <v>9343</v>
      </c>
      <c r="C829" s="44" t="s">
        <v>8535</v>
      </c>
      <c r="D829" s="46" t="s">
        <v>8535</v>
      </c>
    </row>
    <row r="830" spans="1:4" ht="23.25">
      <c r="A830" s="57">
        <v>15007001</v>
      </c>
      <c r="B830" s="43" t="s">
        <v>9344</v>
      </c>
      <c r="C830" s="44" t="s">
        <v>143</v>
      </c>
      <c r="D830" s="46">
        <v>4167.0600000000004</v>
      </c>
    </row>
    <row r="831" spans="1:4" ht="23.25">
      <c r="A831" s="57">
        <v>15007002</v>
      </c>
      <c r="B831" s="43" t="s">
        <v>9345</v>
      </c>
      <c r="C831" s="44" t="s">
        <v>143</v>
      </c>
      <c r="D831" s="46">
        <v>4758.5200000000004</v>
      </c>
    </row>
    <row r="832" spans="1:4" ht="23.25">
      <c r="A832" s="57">
        <v>15007003</v>
      </c>
      <c r="B832" s="43" t="s">
        <v>9346</v>
      </c>
      <c r="C832" s="44" t="s">
        <v>143</v>
      </c>
      <c r="D832" s="46">
        <v>5242.4399999999996</v>
      </c>
    </row>
    <row r="833" spans="1:4" ht="23.25">
      <c r="A833" s="57">
        <v>15007004</v>
      </c>
      <c r="B833" s="43" t="s">
        <v>9347</v>
      </c>
      <c r="C833" s="44" t="s">
        <v>143</v>
      </c>
      <c r="D833" s="46">
        <v>5833.89</v>
      </c>
    </row>
    <row r="834" spans="1:4" ht="23.25">
      <c r="A834" s="57">
        <v>15007005</v>
      </c>
      <c r="B834" s="43" t="s">
        <v>9348</v>
      </c>
      <c r="C834" s="44" t="s">
        <v>143</v>
      </c>
      <c r="D834" s="46">
        <v>6290.92</v>
      </c>
    </row>
    <row r="835" spans="1:4" ht="23.25">
      <c r="A835" s="57">
        <v>15007006</v>
      </c>
      <c r="B835" s="43" t="s">
        <v>9349</v>
      </c>
      <c r="C835" s="44" t="s">
        <v>143</v>
      </c>
      <c r="D835" s="46">
        <v>6828.61</v>
      </c>
    </row>
    <row r="836" spans="1:4" ht="23.25">
      <c r="A836" s="57">
        <v>15007007</v>
      </c>
      <c r="B836" s="43" t="s">
        <v>9350</v>
      </c>
      <c r="C836" s="44" t="s">
        <v>143</v>
      </c>
      <c r="D836" s="46">
        <v>7285.64</v>
      </c>
    </row>
    <row r="837" spans="1:4" ht="23.25">
      <c r="A837" s="57">
        <v>15007008</v>
      </c>
      <c r="B837" s="43" t="s">
        <v>9351</v>
      </c>
      <c r="C837" s="44" t="s">
        <v>143</v>
      </c>
      <c r="D837" s="46">
        <v>7877.1</v>
      </c>
    </row>
    <row r="838" spans="1:4" ht="23.25">
      <c r="A838" s="57">
        <v>15007009</v>
      </c>
      <c r="B838" s="43" t="s">
        <v>9352</v>
      </c>
      <c r="C838" s="44" t="s">
        <v>143</v>
      </c>
      <c r="D838" s="46">
        <v>8361.02</v>
      </c>
    </row>
    <row r="839" spans="1:4" ht="23.25">
      <c r="A839" s="57">
        <v>15007010</v>
      </c>
      <c r="B839" s="43" t="s">
        <v>9353</v>
      </c>
      <c r="C839" s="44" t="s">
        <v>143</v>
      </c>
      <c r="D839" s="46">
        <v>6363.27</v>
      </c>
    </row>
    <row r="840" spans="1:4" ht="23.25">
      <c r="A840" s="57">
        <v>15007011</v>
      </c>
      <c r="B840" s="43" t="s">
        <v>9354</v>
      </c>
      <c r="C840" s="44" t="s">
        <v>143</v>
      </c>
      <c r="D840" s="46">
        <v>7049.77</v>
      </c>
    </row>
    <row r="841" spans="1:4" ht="23.25">
      <c r="A841" s="57">
        <v>15007012</v>
      </c>
      <c r="B841" s="43" t="s">
        <v>9355</v>
      </c>
      <c r="C841" s="44" t="s">
        <v>143</v>
      </c>
      <c r="D841" s="46">
        <v>7630.64</v>
      </c>
    </row>
    <row r="842" spans="1:4" ht="23.25">
      <c r="A842" s="57">
        <v>15007013</v>
      </c>
      <c r="B842" s="43" t="s">
        <v>9356</v>
      </c>
      <c r="C842" s="44" t="s">
        <v>143</v>
      </c>
      <c r="D842" s="46">
        <v>8317.14</v>
      </c>
    </row>
    <row r="843" spans="1:4" ht="23.25">
      <c r="A843" s="57">
        <v>15007014</v>
      </c>
      <c r="B843" s="43" t="s">
        <v>9357</v>
      </c>
      <c r="C843" s="44" t="s">
        <v>143</v>
      </c>
      <c r="D843" s="46">
        <v>8898.02</v>
      </c>
    </row>
    <row r="844" spans="1:4" ht="23.25">
      <c r="A844" s="57">
        <v>15007015</v>
      </c>
      <c r="B844" s="43" t="s">
        <v>9358</v>
      </c>
      <c r="C844" s="44" t="s">
        <v>143</v>
      </c>
      <c r="D844" s="46">
        <v>9584.51</v>
      </c>
    </row>
    <row r="845" spans="1:4" ht="23.25">
      <c r="A845" s="57">
        <v>15007016</v>
      </c>
      <c r="B845" s="43" t="s">
        <v>9359</v>
      </c>
      <c r="C845" s="44" t="s">
        <v>143</v>
      </c>
      <c r="D845" s="46">
        <v>10165.39</v>
      </c>
    </row>
    <row r="846" spans="1:4">
      <c r="A846" s="57">
        <v>15008000</v>
      </c>
      <c r="B846" s="43" t="s">
        <v>9360</v>
      </c>
      <c r="C846" s="44" t="s">
        <v>908</v>
      </c>
      <c r="D846" s="46">
        <v>16.82</v>
      </c>
    </row>
    <row r="847" spans="1:4" ht="34.5">
      <c r="A847" s="57">
        <v>15009000</v>
      </c>
      <c r="B847" s="43" t="s">
        <v>9361</v>
      </c>
      <c r="C847" s="44" t="s">
        <v>143</v>
      </c>
      <c r="D847" s="46">
        <v>127.3</v>
      </c>
    </row>
    <row r="848" spans="1:4" ht="23.25">
      <c r="A848" s="57">
        <v>15010000</v>
      </c>
      <c r="B848" s="43" t="s">
        <v>9362</v>
      </c>
      <c r="C848" s="44" t="s">
        <v>135</v>
      </c>
      <c r="D848" s="46">
        <v>49.74</v>
      </c>
    </row>
    <row r="849" spans="1:4">
      <c r="A849" s="57">
        <v>16001001</v>
      </c>
      <c r="B849" s="43" t="s">
        <v>9363</v>
      </c>
      <c r="C849" s="44" t="s">
        <v>351</v>
      </c>
      <c r="D849" s="46">
        <v>25372.25</v>
      </c>
    </row>
    <row r="850" spans="1:4">
      <c r="A850" s="57">
        <v>16001104</v>
      </c>
      <c r="B850" s="43" t="s">
        <v>9364</v>
      </c>
      <c r="C850" s="44" t="s">
        <v>351</v>
      </c>
      <c r="D850" s="46">
        <v>16058.76</v>
      </c>
    </row>
    <row r="851" spans="1:4" ht="34.5">
      <c r="A851" s="57">
        <v>16001105</v>
      </c>
      <c r="B851" s="43" t="s">
        <v>9365</v>
      </c>
      <c r="C851" s="44" t="s">
        <v>351</v>
      </c>
      <c r="D851" s="46">
        <v>178420.15</v>
      </c>
    </row>
    <row r="852" spans="1:4" ht="23.25">
      <c r="A852" s="57">
        <v>16001106</v>
      </c>
      <c r="B852" s="43" t="s">
        <v>9366</v>
      </c>
      <c r="C852" s="44" t="s">
        <v>351</v>
      </c>
      <c r="D852" s="46">
        <v>239386.85</v>
      </c>
    </row>
    <row r="853" spans="1:4" ht="23.25">
      <c r="A853" s="57">
        <v>16001107</v>
      </c>
      <c r="B853" s="43" t="s">
        <v>9367</v>
      </c>
      <c r="C853" s="44" t="s">
        <v>351</v>
      </c>
      <c r="D853" s="46">
        <v>477389.12</v>
      </c>
    </row>
    <row r="854" spans="1:4" ht="34.5">
      <c r="A854" s="57">
        <v>16001108</v>
      </c>
      <c r="B854" s="43" t="s">
        <v>9368</v>
      </c>
      <c r="C854" s="44" t="s">
        <v>351</v>
      </c>
      <c r="D854" s="46">
        <v>718556.65</v>
      </c>
    </row>
    <row r="855" spans="1:4" ht="23.25">
      <c r="A855" s="57">
        <v>16001109</v>
      </c>
      <c r="B855" s="43" t="s">
        <v>9369</v>
      </c>
      <c r="C855" s="44" t="s">
        <v>351</v>
      </c>
      <c r="D855" s="46">
        <v>12411.13</v>
      </c>
    </row>
    <row r="856" spans="1:4">
      <c r="A856" s="57">
        <v>16001110</v>
      </c>
      <c r="B856" s="43" t="s">
        <v>9370</v>
      </c>
      <c r="C856" s="44" t="s">
        <v>351</v>
      </c>
      <c r="D856" s="46">
        <v>8948.3799999999992</v>
      </c>
    </row>
    <row r="857" spans="1:4" ht="23.25">
      <c r="A857" s="57">
        <v>16001111</v>
      </c>
      <c r="B857" s="43" t="s">
        <v>9371</v>
      </c>
      <c r="C857" s="44" t="s">
        <v>351</v>
      </c>
      <c r="D857" s="46">
        <v>50629.88</v>
      </c>
    </row>
    <row r="858" spans="1:4" ht="23.25">
      <c r="A858" s="57">
        <v>16001112</v>
      </c>
      <c r="B858" s="43" t="s">
        <v>9372</v>
      </c>
      <c r="C858" s="44" t="s">
        <v>351</v>
      </c>
      <c r="D858" s="46">
        <v>11532.87</v>
      </c>
    </row>
    <row r="859" spans="1:4">
      <c r="A859" s="57">
        <v>16001113</v>
      </c>
      <c r="B859" s="43" t="s">
        <v>9373</v>
      </c>
      <c r="C859" s="44" t="s">
        <v>351</v>
      </c>
      <c r="D859" s="46">
        <v>29606.39</v>
      </c>
    </row>
    <row r="860" spans="1:4">
      <c r="A860" s="57">
        <v>16001114</v>
      </c>
      <c r="B860" s="43" t="s">
        <v>9374</v>
      </c>
      <c r="C860" s="44" t="s">
        <v>351</v>
      </c>
      <c r="D860" s="46">
        <v>75870.990000000005</v>
      </c>
    </row>
    <row r="861" spans="1:4" ht="34.5">
      <c r="A861" s="57">
        <v>16002050</v>
      </c>
      <c r="B861" s="43" t="s">
        <v>9375</v>
      </c>
      <c r="C861" s="44" t="s">
        <v>351</v>
      </c>
      <c r="D861" s="46">
        <v>26475.4</v>
      </c>
    </row>
    <row r="862" spans="1:4" ht="34.5">
      <c r="A862" s="57">
        <v>16002051</v>
      </c>
      <c r="B862" s="43" t="s">
        <v>9376</v>
      </c>
      <c r="C862" s="44" t="s">
        <v>351</v>
      </c>
      <c r="D862" s="46">
        <v>39348.32</v>
      </c>
    </row>
    <row r="863" spans="1:4" ht="34.5">
      <c r="A863" s="57">
        <v>16002052</v>
      </c>
      <c r="B863" s="43" t="s">
        <v>9377</v>
      </c>
      <c r="C863" s="44" t="s">
        <v>351</v>
      </c>
      <c r="D863" s="46">
        <v>56384.05</v>
      </c>
    </row>
    <row r="864" spans="1:4">
      <c r="A864" s="57">
        <v>16002053</v>
      </c>
      <c r="B864" s="43" t="s">
        <v>9378</v>
      </c>
      <c r="C864" s="44" t="s">
        <v>351</v>
      </c>
      <c r="D864" s="46">
        <v>22596.76</v>
      </c>
    </row>
    <row r="865" spans="1:4">
      <c r="A865" s="57">
        <v>16003001</v>
      </c>
      <c r="B865" s="43" t="s">
        <v>9379</v>
      </c>
      <c r="C865" s="44" t="s">
        <v>351</v>
      </c>
      <c r="D865" s="46">
        <v>19660.86</v>
      </c>
    </row>
    <row r="866" spans="1:4" ht="23.25">
      <c r="A866" s="57">
        <v>16003002</v>
      </c>
      <c r="B866" s="43" t="s">
        <v>9380</v>
      </c>
      <c r="C866" s="44" t="s">
        <v>351</v>
      </c>
      <c r="D866" s="46">
        <v>31800.959999999999</v>
      </c>
    </row>
    <row r="867" spans="1:4" ht="23.25">
      <c r="A867" s="57">
        <v>16003003</v>
      </c>
      <c r="B867" s="43" t="s">
        <v>9381</v>
      </c>
      <c r="C867" s="44" t="s">
        <v>351</v>
      </c>
      <c r="D867" s="46">
        <v>28279.27</v>
      </c>
    </row>
    <row r="868" spans="1:4" ht="23.25">
      <c r="A868" s="57">
        <v>16003004</v>
      </c>
      <c r="B868" s="43" t="s">
        <v>9382</v>
      </c>
      <c r="C868" s="44" t="s">
        <v>351</v>
      </c>
      <c r="D868" s="46">
        <v>61553.17</v>
      </c>
    </row>
    <row r="869" spans="1:4" ht="23.25">
      <c r="A869" s="57">
        <v>16003005</v>
      </c>
      <c r="B869" s="43" t="s">
        <v>9383</v>
      </c>
      <c r="C869" s="44" t="s">
        <v>351</v>
      </c>
      <c r="D869" s="46">
        <v>97333.35</v>
      </c>
    </row>
    <row r="870" spans="1:4" ht="23.25">
      <c r="A870" s="57">
        <v>16004001</v>
      </c>
      <c r="B870" s="43" t="s">
        <v>9384</v>
      </c>
      <c r="C870" s="44" t="s">
        <v>351</v>
      </c>
      <c r="D870" s="46">
        <v>8721.4</v>
      </c>
    </row>
    <row r="871" spans="1:4" ht="23.25">
      <c r="A871" s="57">
        <v>16004002</v>
      </c>
      <c r="B871" s="43" t="s">
        <v>9385</v>
      </c>
      <c r="C871" s="44" t="s">
        <v>351</v>
      </c>
      <c r="D871" s="46">
        <v>16714.89</v>
      </c>
    </row>
    <row r="872" spans="1:4">
      <c r="A872" s="57">
        <v>16004003</v>
      </c>
      <c r="B872" s="43" t="s">
        <v>9386</v>
      </c>
      <c r="C872" s="44" t="s">
        <v>351</v>
      </c>
      <c r="D872" s="46">
        <v>17153.07</v>
      </c>
    </row>
    <row r="873" spans="1:4">
      <c r="A873" s="57">
        <v>16004004</v>
      </c>
      <c r="B873" s="43" t="s">
        <v>9387</v>
      </c>
      <c r="C873" s="44" t="s">
        <v>351</v>
      </c>
      <c r="D873" s="46">
        <v>7603.3</v>
      </c>
    </row>
    <row r="874" spans="1:4" ht="23.25">
      <c r="A874" s="57">
        <v>16004005</v>
      </c>
      <c r="B874" s="43" t="s">
        <v>9388</v>
      </c>
      <c r="C874" s="44" t="s">
        <v>351</v>
      </c>
      <c r="D874" s="46">
        <v>16584.169999999998</v>
      </c>
    </row>
    <row r="875" spans="1:4" ht="23.25">
      <c r="A875" s="57">
        <v>16004006</v>
      </c>
      <c r="B875" s="43" t="s">
        <v>9389</v>
      </c>
      <c r="C875" s="44" t="s">
        <v>351</v>
      </c>
      <c r="D875" s="46">
        <v>7409.47</v>
      </c>
    </row>
    <row r="876" spans="1:4">
      <c r="A876" s="57">
        <v>16004007</v>
      </c>
      <c r="B876" s="43" t="s">
        <v>9390</v>
      </c>
      <c r="C876" s="44" t="s">
        <v>351</v>
      </c>
      <c r="D876" s="46">
        <v>16068.93</v>
      </c>
    </row>
    <row r="877" spans="1:4">
      <c r="A877" s="57">
        <v>16004008</v>
      </c>
      <c r="B877" s="43" t="s">
        <v>9391</v>
      </c>
      <c r="C877" s="44" t="s">
        <v>351</v>
      </c>
      <c r="D877" s="46">
        <v>16463.55</v>
      </c>
    </row>
    <row r="878" spans="1:4">
      <c r="A878" s="57">
        <v>16004009</v>
      </c>
      <c r="B878" s="43" t="s">
        <v>9392</v>
      </c>
      <c r="C878" s="44" t="s">
        <v>351</v>
      </c>
      <c r="D878" s="46">
        <v>17045.2</v>
      </c>
    </row>
    <row r="879" spans="1:4" ht="23.25">
      <c r="A879" s="57">
        <v>16005001</v>
      </c>
      <c r="B879" s="43" t="s">
        <v>9393</v>
      </c>
      <c r="C879" s="44" t="s">
        <v>351</v>
      </c>
      <c r="D879" s="46">
        <v>8061.95</v>
      </c>
    </row>
    <row r="880" spans="1:4" ht="34.5">
      <c r="A880" s="57">
        <v>16005002</v>
      </c>
      <c r="B880" s="43" t="s">
        <v>9394</v>
      </c>
      <c r="C880" s="44" t="s">
        <v>351</v>
      </c>
      <c r="D880" s="46">
        <v>10371.15</v>
      </c>
    </row>
    <row r="881" spans="1:4" ht="23.25">
      <c r="A881" s="57">
        <v>16005003</v>
      </c>
      <c r="B881" s="43" t="s">
        <v>9395</v>
      </c>
      <c r="C881" s="44" t="s">
        <v>351</v>
      </c>
      <c r="D881" s="46">
        <v>12730.75</v>
      </c>
    </row>
    <row r="882" spans="1:4" ht="23.25">
      <c r="A882" s="57">
        <v>16005004</v>
      </c>
      <c r="B882" s="43" t="s">
        <v>9396</v>
      </c>
      <c r="C882" s="44" t="s">
        <v>351</v>
      </c>
      <c r="D882" s="46">
        <v>30389.25</v>
      </c>
    </row>
    <row r="883" spans="1:4" ht="23.25">
      <c r="A883" s="57">
        <v>16005005</v>
      </c>
      <c r="B883" s="43" t="s">
        <v>9397</v>
      </c>
      <c r="C883" s="44" t="s">
        <v>351</v>
      </c>
      <c r="D883" s="46">
        <v>36395.68</v>
      </c>
    </row>
    <row r="884" spans="1:4" ht="23.25">
      <c r="A884" s="57">
        <v>16005006</v>
      </c>
      <c r="B884" s="43" t="s">
        <v>9398</v>
      </c>
      <c r="C884" s="44" t="s">
        <v>351</v>
      </c>
      <c r="D884" s="46">
        <v>53179.77</v>
      </c>
    </row>
    <row r="885" spans="1:4" ht="23.25">
      <c r="A885" s="57">
        <v>16005007</v>
      </c>
      <c r="B885" s="43" t="s">
        <v>9399</v>
      </c>
      <c r="C885" s="44" t="s">
        <v>351</v>
      </c>
      <c r="D885" s="46">
        <v>81097.850000000006</v>
      </c>
    </row>
  </sheetData>
  <autoFilter ref="A1:D935" xr:uid="{00000000-0009-0000-0000-00000A000000}"/>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10">
    <tabColor rgb="FFCCFF99"/>
  </sheetPr>
  <dimension ref="A1:D12833"/>
  <sheetViews>
    <sheetView workbookViewId="0">
      <selection activeCell="H22" sqref="H22:I22"/>
    </sheetView>
  </sheetViews>
  <sheetFormatPr defaultRowHeight="15" outlineLevelRow="1"/>
  <cols>
    <col min="1" max="1" width="9.85546875" customWidth="1"/>
    <col min="2" max="2" width="66.28515625" customWidth="1"/>
    <col min="3" max="3" width="7.140625" customWidth="1"/>
    <col min="4" max="4" width="11.5703125" customWidth="1"/>
    <col min="257" max="257" width="9.85546875" customWidth="1"/>
    <col min="258" max="258" width="66.28515625" customWidth="1"/>
    <col min="259" max="259" width="7.140625" customWidth="1"/>
    <col min="260" max="260" width="11.5703125" customWidth="1"/>
    <col min="513" max="513" width="9.85546875" customWidth="1"/>
    <col min="514" max="514" width="66.28515625" customWidth="1"/>
    <col min="515" max="515" width="7.140625" customWidth="1"/>
    <col min="516" max="516" width="11.5703125" customWidth="1"/>
    <col min="769" max="769" width="9.85546875" customWidth="1"/>
    <col min="770" max="770" width="66.28515625" customWidth="1"/>
    <col min="771" max="771" width="7.140625" customWidth="1"/>
    <col min="772" max="772" width="11.5703125" customWidth="1"/>
    <col min="1025" max="1025" width="9.85546875" customWidth="1"/>
    <col min="1026" max="1026" width="66.28515625" customWidth="1"/>
    <col min="1027" max="1027" width="7.140625" customWidth="1"/>
    <col min="1028" max="1028" width="11.5703125" customWidth="1"/>
    <col min="1281" max="1281" width="9.85546875" customWidth="1"/>
    <col min="1282" max="1282" width="66.28515625" customWidth="1"/>
    <col min="1283" max="1283" width="7.140625" customWidth="1"/>
    <col min="1284" max="1284" width="11.5703125" customWidth="1"/>
    <col min="1537" max="1537" width="9.85546875" customWidth="1"/>
    <col min="1538" max="1538" width="66.28515625" customWidth="1"/>
    <col min="1539" max="1539" width="7.140625" customWidth="1"/>
    <col min="1540" max="1540" width="11.5703125" customWidth="1"/>
    <col min="1793" max="1793" width="9.85546875" customWidth="1"/>
    <col min="1794" max="1794" width="66.28515625" customWidth="1"/>
    <col min="1795" max="1795" width="7.140625" customWidth="1"/>
    <col min="1796" max="1796" width="11.5703125" customWidth="1"/>
    <col min="2049" max="2049" width="9.85546875" customWidth="1"/>
    <col min="2050" max="2050" width="66.28515625" customWidth="1"/>
    <col min="2051" max="2051" width="7.140625" customWidth="1"/>
    <col min="2052" max="2052" width="11.5703125" customWidth="1"/>
    <col min="2305" max="2305" width="9.85546875" customWidth="1"/>
    <col min="2306" max="2306" width="66.28515625" customWidth="1"/>
    <col min="2307" max="2307" width="7.140625" customWidth="1"/>
    <col min="2308" max="2308" width="11.5703125" customWidth="1"/>
    <col min="2561" max="2561" width="9.85546875" customWidth="1"/>
    <col min="2562" max="2562" width="66.28515625" customWidth="1"/>
    <col min="2563" max="2563" width="7.140625" customWidth="1"/>
    <col min="2564" max="2564" width="11.5703125" customWidth="1"/>
    <col min="2817" max="2817" width="9.85546875" customWidth="1"/>
    <col min="2818" max="2818" width="66.28515625" customWidth="1"/>
    <col min="2819" max="2819" width="7.140625" customWidth="1"/>
    <col min="2820" max="2820" width="11.5703125" customWidth="1"/>
    <col min="3073" max="3073" width="9.85546875" customWidth="1"/>
    <col min="3074" max="3074" width="66.28515625" customWidth="1"/>
    <col min="3075" max="3075" width="7.140625" customWidth="1"/>
    <col min="3076" max="3076" width="11.5703125" customWidth="1"/>
    <col min="3329" max="3329" width="9.85546875" customWidth="1"/>
    <col min="3330" max="3330" width="66.28515625" customWidth="1"/>
    <col min="3331" max="3331" width="7.140625" customWidth="1"/>
    <col min="3332" max="3332" width="11.5703125" customWidth="1"/>
    <col min="3585" max="3585" width="9.85546875" customWidth="1"/>
    <col min="3586" max="3586" width="66.28515625" customWidth="1"/>
    <col min="3587" max="3587" width="7.140625" customWidth="1"/>
    <col min="3588" max="3588" width="11.5703125" customWidth="1"/>
    <col min="3841" max="3841" width="9.85546875" customWidth="1"/>
    <col min="3842" max="3842" width="66.28515625" customWidth="1"/>
    <col min="3843" max="3843" width="7.140625" customWidth="1"/>
    <col min="3844" max="3844" width="11.5703125" customWidth="1"/>
    <col min="4097" max="4097" width="9.85546875" customWidth="1"/>
    <col min="4098" max="4098" width="66.28515625" customWidth="1"/>
    <col min="4099" max="4099" width="7.140625" customWidth="1"/>
    <col min="4100" max="4100" width="11.5703125" customWidth="1"/>
    <col min="4353" max="4353" width="9.85546875" customWidth="1"/>
    <col min="4354" max="4354" width="66.28515625" customWidth="1"/>
    <col min="4355" max="4355" width="7.140625" customWidth="1"/>
    <col min="4356" max="4356" width="11.5703125" customWidth="1"/>
    <col min="4609" max="4609" width="9.85546875" customWidth="1"/>
    <col min="4610" max="4610" width="66.28515625" customWidth="1"/>
    <col min="4611" max="4611" width="7.140625" customWidth="1"/>
    <col min="4612" max="4612" width="11.5703125" customWidth="1"/>
    <col min="4865" max="4865" width="9.85546875" customWidth="1"/>
    <col min="4866" max="4866" width="66.28515625" customWidth="1"/>
    <col min="4867" max="4867" width="7.140625" customWidth="1"/>
    <col min="4868" max="4868" width="11.5703125" customWidth="1"/>
    <col min="5121" max="5121" width="9.85546875" customWidth="1"/>
    <col min="5122" max="5122" width="66.28515625" customWidth="1"/>
    <col min="5123" max="5123" width="7.140625" customWidth="1"/>
    <col min="5124" max="5124" width="11.5703125" customWidth="1"/>
    <col min="5377" max="5377" width="9.85546875" customWidth="1"/>
    <col min="5378" max="5378" width="66.28515625" customWidth="1"/>
    <col min="5379" max="5379" width="7.140625" customWidth="1"/>
    <col min="5380" max="5380" width="11.5703125" customWidth="1"/>
    <col min="5633" max="5633" width="9.85546875" customWidth="1"/>
    <col min="5634" max="5634" width="66.28515625" customWidth="1"/>
    <col min="5635" max="5635" width="7.140625" customWidth="1"/>
    <col min="5636" max="5636" width="11.5703125" customWidth="1"/>
    <col min="5889" max="5889" width="9.85546875" customWidth="1"/>
    <col min="5890" max="5890" width="66.28515625" customWidth="1"/>
    <col min="5891" max="5891" width="7.140625" customWidth="1"/>
    <col min="5892" max="5892" width="11.5703125" customWidth="1"/>
    <col min="6145" max="6145" width="9.85546875" customWidth="1"/>
    <col min="6146" max="6146" width="66.28515625" customWidth="1"/>
    <col min="6147" max="6147" width="7.140625" customWidth="1"/>
    <col min="6148" max="6148" width="11.5703125" customWidth="1"/>
    <col min="6401" max="6401" width="9.85546875" customWidth="1"/>
    <col min="6402" max="6402" width="66.28515625" customWidth="1"/>
    <col min="6403" max="6403" width="7.140625" customWidth="1"/>
    <col min="6404" max="6404" width="11.5703125" customWidth="1"/>
    <col min="6657" max="6657" width="9.85546875" customWidth="1"/>
    <col min="6658" max="6658" width="66.28515625" customWidth="1"/>
    <col min="6659" max="6659" width="7.140625" customWidth="1"/>
    <col min="6660" max="6660" width="11.5703125" customWidth="1"/>
    <col min="6913" max="6913" width="9.85546875" customWidth="1"/>
    <col min="6914" max="6914" width="66.28515625" customWidth="1"/>
    <col min="6915" max="6915" width="7.140625" customWidth="1"/>
    <col min="6916" max="6916" width="11.5703125" customWidth="1"/>
    <col min="7169" max="7169" width="9.85546875" customWidth="1"/>
    <col min="7170" max="7170" width="66.28515625" customWidth="1"/>
    <col min="7171" max="7171" width="7.140625" customWidth="1"/>
    <col min="7172" max="7172" width="11.5703125" customWidth="1"/>
    <col min="7425" max="7425" width="9.85546875" customWidth="1"/>
    <col min="7426" max="7426" width="66.28515625" customWidth="1"/>
    <col min="7427" max="7427" width="7.140625" customWidth="1"/>
    <col min="7428" max="7428" width="11.5703125" customWidth="1"/>
    <col min="7681" max="7681" width="9.85546875" customWidth="1"/>
    <col min="7682" max="7682" width="66.28515625" customWidth="1"/>
    <col min="7683" max="7683" width="7.140625" customWidth="1"/>
    <col min="7684" max="7684" width="11.5703125" customWidth="1"/>
    <col min="7937" max="7937" width="9.85546875" customWidth="1"/>
    <col min="7938" max="7938" width="66.28515625" customWidth="1"/>
    <col min="7939" max="7939" width="7.140625" customWidth="1"/>
    <col min="7940" max="7940" width="11.5703125" customWidth="1"/>
    <col min="8193" max="8193" width="9.85546875" customWidth="1"/>
    <col min="8194" max="8194" width="66.28515625" customWidth="1"/>
    <col min="8195" max="8195" width="7.140625" customWidth="1"/>
    <col min="8196" max="8196" width="11.5703125" customWidth="1"/>
    <col min="8449" max="8449" width="9.85546875" customWidth="1"/>
    <col min="8450" max="8450" width="66.28515625" customWidth="1"/>
    <col min="8451" max="8451" width="7.140625" customWidth="1"/>
    <col min="8452" max="8452" width="11.5703125" customWidth="1"/>
    <col min="8705" max="8705" width="9.85546875" customWidth="1"/>
    <col min="8706" max="8706" width="66.28515625" customWidth="1"/>
    <col min="8707" max="8707" width="7.140625" customWidth="1"/>
    <col min="8708" max="8708" width="11.5703125" customWidth="1"/>
    <col min="8961" max="8961" width="9.85546875" customWidth="1"/>
    <col min="8962" max="8962" width="66.28515625" customWidth="1"/>
    <col min="8963" max="8963" width="7.140625" customWidth="1"/>
    <col min="8964" max="8964" width="11.5703125" customWidth="1"/>
    <col min="9217" max="9217" width="9.85546875" customWidth="1"/>
    <col min="9218" max="9218" width="66.28515625" customWidth="1"/>
    <col min="9219" max="9219" width="7.140625" customWidth="1"/>
    <col min="9220" max="9220" width="11.5703125" customWidth="1"/>
    <col min="9473" max="9473" width="9.85546875" customWidth="1"/>
    <col min="9474" max="9474" width="66.28515625" customWidth="1"/>
    <col min="9475" max="9475" width="7.140625" customWidth="1"/>
    <col min="9476" max="9476" width="11.5703125" customWidth="1"/>
    <col min="9729" max="9729" width="9.85546875" customWidth="1"/>
    <col min="9730" max="9730" width="66.28515625" customWidth="1"/>
    <col min="9731" max="9731" width="7.140625" customWidth="1"/>
    <col min="9732" max="9732" width="11.5703125" customWidth="1"/>
    <col min="9985" max="9985" width="9.85546875" customWidth="1"/>
    <col min="9986" max="9986" width="66.28515625" customWidth="1"/>
    <col min="9987" max="9987" width="7.140625" customWidth="1"/>
    <col min="9988" max="9988" width="11.5703125" customWidth="1"/>
    <col min="10241" max="10241" width="9.85546875" customWidth="1"/>
    <col min="10242" max="10242" width="66.28515625" customWidth="1"/>
    <col min="10243" max="10243" width="7.140625" customWidth="1"/>
    <col min="10244" max="10244" width="11.5703125" customWidth="1"/>
    <col min="10497" max="10497" width="9.85546875" customWidth="1"/>
    <col min="10498" max="10498" width="66.28515625" customWidth="1"/>
    <col min="10499" max="10499" width="7.140625" customWidth="1"/>
    <col min="10500" max="10500" width="11.5703125" customWidth="1"/>
    <col min="10753" max="10753" width="9.85546875" customWidth="1"/>
    <col min="10754" max="10754" width="66.28515625" customWidth="1"/>
    <col min="10755" max="10755" width="7.140625" customWidth="1"/>
    <col min="10756" max="10756" width="11.5703125" customWidth="1"/>
    <col min="11009" max="11009" width="9.85546875" customWidth="1"/>
    <col min="11010" max="11010" width="66.28515625" customWidth="1"/>
    <col min="11011" max="11011" width="7.140625" customWidth="1"/>
    <col min="11012" max="11012" width="11.5703125" customWidth="1"/>
    <col min="11265" max="11265" width="9.85546875" customWidth="1"/>
    <col min="11266" max="11266" width="66.28515625" customWidth="1"/>
    <col min="11267" max="11267" width="7.140625" customWidth="1"/>
    <col min="11268" max="11268" width="11.5703125" customWidth="1"/>
    <col min="11521" max="11521" width="9.85546875" customWidth="1"/>
    <col min="11522" max="11522" width="66.28515625" customWidth="1"/>
    <col min="11523" max="11523" width="7.140625" customWidth="1"/>
    <col min="11524" max="11524" width="11.5703125" customWidth="1"/>
    <col min="11777" max="11777" width="9.85546875" customWidth="1"/>
    <col min="11778" max="11778" width="66.28515625" customWidth="1"/>
    <col min="11779" max="11779" width="7.140625" customWidth="1"/>
    <col min="11780" max="11780" width="11.5703125" customWidth="1"/>
    <col min="12033" max="12033" width="9.85546875" customWidth="1"/>
    <col min="12034" max="12034" width="66.28515625" customWidth="1"/>
    <col min="12035" max="12035" width="7.140625" customWidth="1"/>
    <col min="12036" max="12036" width="11.5703125" customWidth="1"/>
    <col min="12289" max="12289" width="9.85546875" customWidth="1"/>
    <col min="12290" max="12290" width="66.28515625" customWidth="1"/>
    <col min="12291" max="12291" width="7.140625" customWidth="1"/>
    <col min="12292" max="12292" width="11.5703125" customWidth="1"/>
    <col min="12545" max="12545" width="9.85546875" customWidth="1"/>
    <col min="12546" max="12546" width="66.28515625" customWidth="1"/>
    <col min="12547" max="12547" width="7.140625" customWidth="1"/>
    <col min="12548" max="12548" width="11.5703125" customWidth="1"/>
    <col min="12801" max="12801" width="9.85546875" customWidth="1"/>
    <col min="12802" max="12802" width="66.28515625" customWidth="1"/>
    <col min="12803" max="12803" width="7.140625" customWidth="1"/>
    <col min="12804" max="12804" width="11.5703125" customWidth="1"/>
    <col min="13057" max="13057" width="9.85546875" customWidth="1"/>
    <col min="13058" max="13058" width="66.28515625" customWidth="1"/>
    <col min="13059" max="13059" width="7.140625" customWidth="1"/>
    <col min="13060" max="13060" width="11.5703125" customWidth="1"/>
    <col min="13313" max="13313" width="9.85546875" customWidth="1"/>
    <col min="13314" max="13314" width="66.28515625" customWidth="1"/>
    <col min="13315" max="13315" width="7.140625" customWidth="1"/>
    <col min="13316" max="13316" width="11.5703125" customWidth="1"/>
    <col min="13569" max="13569" width="9.85546875" customWidth="1"/>
    <col min="13570" max="13570" width="66.28515625" customWidth="1"/>
    <col min="13571" max="13571" width="7.140625" customWidth="1"/>
    <col min="13572" max="13572" width="11.5703125" customWidth="1"/>
    <col min="13825" max="13825" width="9.85546875" customWidth="1"/>
    <col min="13826" max="13826" width="66.28515625" customWidth="1"/>
    <col min="13827" max="13827" width="7.140625" customWidth="1"/>
    <col min="13828" max="13828" width="11.5703125" customWidth="1"/>
    <col min="14081" max="14081" width="9.85546875" customWidth="1"/>
    <col min="14082" max="14082" width="66.28515625" customWidth="1"/>
    <col min="14083" max="14083" width="7.140625" customWidth="1"/>
    <col min="14084" max="14084" width="11.5703125" customWidth="1"/>
    <col min="14337" max="14337" width="9.85546875" customWidth="1"/>
    <col min="14338" max="14338" width="66.28515625" customWidth="1"/>
    <col min="14339" max="14339" width="7.140625" customWidth="1"/>
    <col min="14340" max="14340" width="11.5703125" customWidth="1"/>
    <col min="14593" max="14593" width="9.85546875" customWidth="1"/>
    <col min="14594" max="14594" width="66.28515625" customWidth="1"/>
    <col min="14595" max="14595" width="7.140625" customWidth="1"/>
    <col min="14596" max="14596" width="11.5703125" customWidth="1"/>
    <col min="14849" max="14849" width="9.85546875" customWidth="1"/>
    <col min="14850" max="14850" width="66.28515625" customWidth="1"/>
    <col min="14851" max="14851" width="7.140625" customWidth="1"/>
    <col min="14852" max="14852" width="11.5703125" customWidth="1"/>
    <col min="15105" max="15105" width="9.85546875" customWidth="1"/>
    <col min="15106" max="15106" width="66.28515625" customWidth="1"/>
    <col min="15107" max="15107" width="7.140625" customWidth="1"/>
    <col min="15108" max="15108" width="11.5703125" customWidth="1"/>
    <col min="15361" max="15361" width="9.85546875" customWidth="1"/>
    <col min="15362" max="15362" width="66.28515625" customWidth="1"/>
    <col min="15363" max="15363" width="7.140625" customWidth="1"/>
    <col min="15364" max="15364" width="11.5703125" customWidth="1"/>
    <col min="15617" max="15617" width="9.85546875" customWidth="1"/>
    <col min="15618" max="15618" width="66.28515625" customWidth="1"/>
    <col min="15619" max="15619" width="7.140625" customWidth="1"/>
    <col min="15620" max="15620" width="11.5703125" customWidth="1"/>
    <col min="15873" max="15873" width="9.85546875" customWidth="1"/>
    <col min="15874" max="15874" width="66.28515625" customWidth="1"/>
    <col min="15875" max="15875" width="7.140625" customWidth="1"/>
    <col min="15876" max="15876" width="11.5703125" customWidth="1"/>
    <col min="16129" max="16129" width="9.85546875" customWidth="1"/>
    <col min="16130" max="16130" width="66.28515625" customWidth="1"/>
    <col min="16131" max="16131" width="7.140625" customWidth="1"/>
    <col min="16132" max="16132" width="11.5703125" customWidth="1"/>
  </cols>
  <sheetData>
    <row r="1" spans="1:4" ht="26.25">
      <c r="A1" s="36" t="s">
        <v>320</v>
      </c>
      <c r="B1" s="37" t="s">
        <v>49</v>
      </c>
      <c r="C1" s="38" t="s">
        <v>8501</v>
      </c>
      <c r="D1" s="39" t="s">
        <v>8502</v>
      </c>
    </row>
    <row r="2" spans="1:4">
      <c r="A2" s="55">
        <v>1000000</v>
      </c>
      <c r="B2" s="40" t="s">
        <v>9400</v>
      </c>
      <c r="C2" s="41"/>
      <c r="D2" s="42"/>
    </row>
    <row r="3" spans="1:4">
      <c r="A3" s="56">
        <v>1001000</v>
      </c>
      <c r="B3" s="43" t="s">
        <v>9401</v>
      </c>
      <c r="C3" s="44" t="s">
        <v>8535</v>
      </c>
      <c r="D3" s="45" t="s">
        <v>8535</v>
      </c>
    </row>
    <row r="4" spans="1:4" ht="23.25" outlineLevel="1">
      <c r="A4" s="56">
        <v>1001001</v>
      </c>
      <c r="B4" s="43" t="s">
        <v>9402</v>
      </c>
      <c r="C4" s="44" t="s">
        <v>135</v>
      </c>
      <c r="D4" s="45">
        <v>1.75</v>
      </c>
    </row>
    <row r="5" spans="1:4" outlineLevel="1">
      <c r="A5" s="56">
        <v>1001002</v>
      </c>
      <c r="B5" s="43" t="s">
        <v>9403</v>
      </c>
      <c r="C5" s="44" t="s">
        <v>351</v>
      </c>
      <c r="D5" s="45">
        <v>57.08</v>
      </c>
    </row>
    <row r="6" spans="1:4">
      <c r="A6" s="56">
        <v>1001003</v>
      </c>
      <c r="B6" s="43" t="s">
        <v>9404</v>
      </c>
      <c r="C6" s="44" t="s">
        <v>351</v>
      </c>
      <c r="D6" s="45">
        <v>158.69</v>
      </c>
    </row>
    <row r="7" spans="1:4" ht="23.25" outlineLevel="1">
      <c r="A7" s="56">
        <v>1001004</v>
      </c>
      <c r="B7" s="43" t="s">
        <v>9405</v>
      </c>
      <c r="C7" s="44" t="s">
        <v>351</v>
      </c>
      <c r="D7" s="45">
        <v>189.06</v>
      </c>
    </row>
    <row r="8" spans="1:4" ht="23.25" outlineLevel="1">
      <c r="A8" s="56">
        <v>1001005</v>
      </c>
      <c r="B8" s="43" t="s">
        <v>9406</v>
      </c>
      <c r="C8" s="44" t="s">
        <v>482</v>
      </c>
      <c r="D8" s="45">
        <v>11.75</v>
      </c>
    </row>
    <row r="9" spans="1:4">
      <c r="A9" s="56">
        <v>1001006</v>
      </c>
      <c r="B9" s="43" t="s">
        <v>9407</v>
      </c>
      <c r="C9" s="44" t="s">
        <v>482</v>
      </c>
      <c r="D9" s="45">
        <v>51.28</v>
      </c>
    </row>
    <row r="10" spans="1:4" ht="23.25" outlineLevel="1">
      <c r="A10" s="56">
        <v>1001007</v>
      </c>
      <c r="B10" s="43" t="s">
        <v>9408</v>
      </c>
      <c r="C10" s="44" t="s">
        <v>482</v>
      </c>
      <c r="D10" s="45">
        <v>156.30000000000001</v>
      </c>
    </row>
    <row r="11" spans="1:4" ht="23.25" outlineLevel="1">
      <c r="A11" s="56">
        <v>1001008</v>
      </c>
      <c r="B11" s="43" t="s">
        <v>9409</v>
      </c>
      <c r="C11" s="44" t="s">
        <v>135</v>
      </c>
      <c r="D11" s="45">
        <v>6.03</v>
      </c>
    </row>
    <row r="12" spans="1:4" ht="23.25">
      <c r="A12" s="56">
        <v>1001009</v>
      </c>
      <c r="B12" s="43" t="s">
        <v>9410</v>
      </c>
      <c r="C12" s="44" t="s">
        <v>351</v>
      </c>
      <c r="D12" s="45">
        <v>72.31</v>
      </c>
    </row>
    <row r="13" spans="1:4" outlineLevel="1">
      <c r="A13" s="56">
        <v>1001010</v>
      </c>
      <c r="B13" s="43" t="s">
        <v>9411</v>
      </c>
      <c r="C13" s="44" t="s">
        <v>1289</v>
      </c>
      <c r="D13" s="45">
        <v>1.63</v>
      </c>
    </row>
    <row r="14" spans="1:4" outlineLevel="1">
      <c r="A14" s="56">
        <v>1001020</v>
      </c>
      <c r="B14" s="43" t="s">
        <v>8700</v>
      </c>
      <c r="C14" s="44" t="s">
        <v>351</v>
      </c>
      <c r="D14" s="45">
        <v>218.55</v>
      </c>
    </row>
    <row r="15" spans="1:4">
      <c r="A15" s="56">
        <v>1001021</v>
      </c>
      <c r="B15" s="43" t="s">
        <v>8701</v>
      </c>
      <c r="C15" s="44" t="s">
        <v>351</v>
      </c>
      <c r="D15" s="45">
        <v>558.89</v>
      </c>
    </row>
    <row r="16" spans="1:4" outlineLevel="1">
      <c r="A16" s="56">
        <v>1001022</v>
      </c>
      <c r="B16" s="43" t="s">
        <v>8702</v>
      </c>
      <c r="C16" s="44" t="s">
        <v>351</v>
      </c>
      <c r="D16" s="45">
        <v>698.61</v>
      </c>
    </row>
    <row r="17" spans="1:4" outlineLevel="1">
      <c r="A17" s="56">
        <v>1001023</v>
      </c>
      <c r="B17" s="43" t="s">
        <v>9412</v>
      </c>
      <c r="C17" s="44" t="s">
        <v>351</v>
      </c>
      <c r="D17" s="45">
        <v>838.33</v>
      </c>
    </row>
    <row r="18" spans="1:4">
      <c r="A18" s="56">
        <v>1001024</v>
      </c>
      <c r="B18" s="43" t="s">
        <v>8704</v>
      </c>
      <c r="C18" s="44" t="s">
        <v>351</v>
      </c>
      <c r="D18" s="45">
        <v>978.05</v>
      </c>
    </row>
    <row r="19" spans="1:4" outlineLevel="1">
      <c r="A19" s="56">
        <v>1002000</v>
      </c>
      <c r="B19" s="43" t="s">
        <v>9413</v>
      </c>
      <c r="C19" s="44" t="s">
        <v>8535</v>
      </c>
      <c r="D19" s="45" t="s">
        <v>8535</v>
      </c>
    </row>
    <row r="20" spans="1:4" outlineLevel="1">
      <c r="A20" s="56">
        <v>1002001</v>
      </c>
      <c r="B20" s="43" t="s">
        <v>169</v>
      </c>
      <c r="C20" s="44" t="s">
        <v>482</v>
      </c>
      <c r="D20" s="45">
        <v>48.21</v>
      </c>
    </row>
    <row r="21" spans="1:4">
      <c r="A21" s="56">
        <v>1002002</v>
      </c>
      <c r="B21" s="43" t="s">
        <v>9414</v>
      </c>
      <c r="C21" s="44" t="s">
        <v>482</v>
      </c>
      <c r="D21" s="45">
        <v>60.26</v>
      </c>
    </row>
    <row r="22" spans="1:4" outlineLevel="1">
      <c r="A22" s="56">
        <v>1002005</v>
      </c>
      <c r="B22" s="43" t="s">
        <v>9415</v>
      </c>
      <c r="C22" s="44" t="s">
        <v>482</v>
      </c>
      <c r="D22" s="45">
        <v>42.91</v>
      </c>
    </row>
    <row r="23" spans="1:4" outlineLevel="1">
      <c r="A23" s="56">
        <v>1002010</v>
      </c>
      <c r="B23" s="43" t="s">
        <v>9416</v>
      </c>
      <c r="C23" s="44" t="s">
        <v>482</v>
      </c>
      <c r="D23" s="45">
        <v>16.75</v>
      </c>
    </row>
    <row r="24" spans="1:4">
      <c r="A24" s="56">
        <v>1002011</v>
      </c>
      <c r="B24" s="43" t="s">
        <v>9417</v>
      </c>
      <c r="C24" s="44" t="s">
        <v>482</v>
      </c>
      <c r="D24" s="45">
        <v>40.25</v>
      </c>
    </row>
    <row r="25" spans="1:4" outlineLevel="1">
      <c r="A25" s="56">
        <v>1003000</v>
      </c>
      <c r="B25" s="43" t="s">
        <v>9418</v>
      </c>
      <c r="C25" s="44" t="s">
        <v>8535</v>
      </c>
      <c r="D25" s="45" t="s">
        <v>8535</v>
      </c>
    </row>
    <row r="26" spans="1:4">
      <c r="A26" s="56">
        <v>1003001</v>
      </c>
      <c r="B26" s="43" t="s">
        <v>9414</v>
      </c>
      <c r="C26" s="44" t="s">
        <v>482</v>
      </c>
      <c r="D26" s="45">
        <v>17.02</v>
      </c>
    </row>
    <row r="27" spans="1:4" outlineLevel="1">
      <c r="A27" s="56">
        <v>1003002</v>
      </c>
      <c r="B27" s="43" t="s">
        <v>9419</v>
      </c>
      <c r="C27" s="44" t="s">
        <v>482</v>
      </c>
      <c r="D27" s="45">
        <v>20.21</v>
      </c>
    </row>
    <row r="28" spans="1:4">
      <c r="A28" s="56">
        <v>1003003</v>
      </c>
      <c r="B28" s="43" t="s">
        <v>9420</v>
      </c>
      <c r="C28" s="44" t="s">
        <v>482</v>
      </c>
      <c r="D28" s="45">
        <v>27.59</v>
      </c>
    </row>
    <row r="29" spans="1:4" ht="23.25" outlineLevel="1">
      <c r="A29" s="56">
        <v>1003005</v>
      </c>
      <c r="B29" s="43" t="s">
        <v>9421</v>
      </c>
      <c r="C29" s="44" t="s">
        <v>482</v>
      </c>
      <c r="D29" s="45">
        <v>31.46</v>
      </c>
    </row>
    <row r="30" spans="1:4">
      <c r="A30" s="56">
        <v>1003006</v>
      </c>
      <c r="B30" s="43" t="s">
        <v>9422</v>
      </c>
      <c r="C30" s="44" t="s">
        <v>482</v>
      </c>
      <c r="D30" s="45">
        <v>7.78</v>
      </c>
    </row>
    <row r="31" spans="1:4" outlineLevel="1">
      <c r="A31" s="56">
        <v>1003010</v>
      </c>
      <c r="B31" s="43" t="s">
        <v>9423</v>
      </c>
      <c r="C31" s="44" t="s">
        <v>1289</v>
      </c>
      <c r="D31" s="45">
        <v>2.91</v>
      </c>
    </row>
    <row r="32" spans="1:4" outlineLevel="1">
      <c r="A32" s="56">
        <v>1004000</v>
      </c>
      <c r="B32" s="43" t="s">
        <v>9424</v>
      </c>
      <c r="C32" s="44" t="s">
        <v>8535</v>
      </c>
      <c r="D32" s="45" t="s">
        <v>8535</v>
      </c>
    </row>
    <row r="33" spans="1:4">
      <c r="A33" s="56">
        <v>1004001</v>
      </c>
      <c r="B33" s="43" t="s">
        <v>9425</v>
      </c>
      <c r="C33" s="44" t="s">
        <v>482</v>
      </c>
      <c r="D33" s="45">
        <v>76.89</v>
      </c>
    </row>
    <row r="34" spans="1:4" outlineLevel="1">
      <c r="A34" s="56">
        <v>1004002</v>
      </c>
      <c r="B34" s="43" t="s">
        <v>9426</v>
      </c>
      <c r="C34" s="44" t="s">
        <v>482</v>
      </c>
      <c r="D34" s="45">
        <v>84.36</v>
      </c>
    </row>
    <row r="35" spans="1:4" outlineLevel="1">
      <c r="A35" s="56">
        <v>1004005</v>
      </c>
      <c r="B35" s="43" t="s">
        <v>9427</v>
      </c>
      <c r="C35" s="44" t="s">
        <v>135</v>
      </c>
      <c r="D35" s="45">
        <v>127.94</v>
      </c>
    </row>
    <row r="36" spans="1:4" outlineLevel="1">
      <c r="A36" s="56">
        <v>1004006</v>
      </c>
      <c r="B36" s="43" t="s">
        <v>9428</v>
      </c>
      <c r="C36" s="44" t="s">
        <v>135</v>
      </c>
      <c r="D36" s="45">
        <v>73.53</v>
      </c>
    </row>
    <row r="37" spans="1:4">
      <c r="A37" s="56">
        <v>1004010</v>
      </c>
      <c r="B37" s="43" t="s">
        <v>9429</v>
      </c>
      <c r="C37" s="44" t="s">
        <v>135</v>
      </c>
      <c r="D37" s="45">
        <v>6.03</v>
      </c>
    </row>
    <row r="38" spans="1:4" outlineLevel="1">
      <c r="A38" s="56">
        <v>1004014</v>
      </c>
      <c r="B38" s="43" t="s">
        <v>9430</v>
      </c>
      <c r="C38" s="44" t="s">
        <v>482</v>
      </c>
      <c r="D38" s="45">
        <v>145.97</v>
      </c>
    </row>
    <row r="39" spans="1:4" outlineLevel="1">
      <c r="A39" s="56">
        <v>1004015</v>
      </c>
      <c r="B39" s="43" t="s">
        <v>9431</v>
      </c>
      <c r="C39" s="44" t="s">
        <v>482</v>
      </c>
      <c r="D39" s="45">
        <v>223</v>
      </c>
    </row>
    <row r="40" spans="1:4" outlineLevel="1">
      <c r="A40" s="56">
        <v>1004016</v>
      </c>
      <c r="B40" s="43" t="s">
        <v>9432</v>
      </c>
      <c r="C40" s="44" t="s">
        <v>482</v>
      </c>
      <c r="D40" s="45">
        <v>525.14</v>
      </c>
    </row>
    <row r="41" spans="1:4">
      <c r="A41" s="56">
        <v>1004017</v>
      </c>
      <c r="B41" s="43" t="s">
        <v>9433</v>
      </c>
      <c r="C41" s="44" t="s">
        <v>482</v>
      </c>
      <c r="D41" s="45">
        <v>463.13</v>
      </c>
    </row>
    <row r="42" spans="1:4" ht="23.25" outlineLevel="1">
      <c r="A42" s="56">
        <v>1004020</v>
      </c>
      <c r="B42" s="43" t="s">
        <v>9434</v>
      </c>
      <c r="C42" s="44" t="s">
        <v>143</v>
      </c>
      <c r="D42" s="45">
        <v>16.829999999999998</v>
      </c>
    </row>
    <row r="43" spans="1:4" ht="23.25" outlineLevel="1">
      <c r="A43" s="56">
        <v>1004021</v>
      </c>
      <c r="B43" s="43" t="s">
        <v>9435</v>
      </c>
      <c r="C43" s="44" t="s">
        <v>143</v>
      </c>
      <c r="D43" s="45">
        <v>17.62</v>
      </c>
    </row>
    <row r="44" spans="1:4" ht="23.25" outlineLevel="1">
      <c r="A44" s="56">
        <v>1004022</v>
      </c>
      <c r="B44" s="43" t="s">
        <v>9436</v>
      </c>
      <c r="C44" s="44" t="s">
        <v>143</v>
      </c>
      <c r="D44" s="45">
        <v>20.3</v>
      </c>
    </row>
    <row r="45" spans="1:4" ht="23.25">
      <c r="A45" s="56">
        <v>1004023</v>
      </c>
      <c r="B45" s="43" t="s">
        <v>9437</v>
      </c>
      <c r="C45" s="44" t="s">
        <v>143</v>
      </c>
      <c r="D45" s="45">
        <v>33.17</v>
      </c>
    </row>
    <row r="46" spans="1:4" outlineLevel="1">
      <c r="A46" s="56">
        <v>1004026</v>
      </c>
      <c r="B46" s="43" t="s">
        <v>9438</v>
      </c>
      <c r="C46" s="44" t="s">
        <v>143</v>
      </c>
      <c r="D46" s="45">
        <v>83.97</v>
      </c>
    </row>
    <row r="47" spans="1:4" outlineLevel="1">
      <c r="A47" s="56">
        <v>1004027</v>
      </c>
      <c r="B47" s="43" t="s">
        <v>9439</v>
      </c>
      <c r="C47" s="44" t="s">
        <v>143</v>
      </c>
      <c r="D47" s="45">
        <v>107.19</v>
      </c>
    </row>
    <row r="48" spans="1:4" outlineLevel="1">
      <c r="A48" s="56">
        <v>1004030</v>
      </c>
      <c r="B48" s="43" t="s">
        <v>9440</v>
      </c>
      <c r="C48" s="44" t="s">
        <v>143</v>
      </c>
      <c r="D48" s="45">
        <v>74.23</v>
      </c>
    </row>
    <row r="49" spans="1:4">
      <c r="A49" s="56">
        <v>1004031</v>
      </c>
      <c r="B49" s="43" t="s">
        <v>9441</v>
      </c>
      <c r="C49" s="44" t="s">
        <v>143</v>
      </c>
      <c r="D49" s="45">
        <v>101.17</v>
      </c>
    </row>
    <row r="50" spans="1:4" outlineLevel="1">
      <c r="A50" s="56">
        <v>1004032</v>
      </c>
      <c r="B50" s="43" t="s">
        <v>9442</v>
      </c>
      <c r="C50" s="44" t="s">
        <v>143</v>
      </c>
      <c r="D50" s="45">
        <v>136.04</v>
      </c>
    </row>
    <row r="51" spans="1:4">
      <c r="A51" s="56">
        <v>1004033</v>
      </c>
      <c r="B51" s="43" t="s">
        <v>9443</v>
      </c>
      <c r="C51" s="44" t="s">
        <v>143</v>
      </c>
      <c r="D51" s="45">
        <v>176.25</v>
      </c>
    </row>
    <row r="52" spans="1:4" outlineLevel="1">
      <c r="A52" s="56">
        <v>1004035</v>
      </c>
      <c r="B52" s="43" t="s">
        <v>9444</v>
      </c>
      <c r="C52" s="44" t="s">
        <v>143</v>
      </c>
      <c r="D52" s="45">
        <v>414.75</v>
      </c>
    </row>
    <row r="53" spans="1:4">
      <c r="A53" s="56">
        <v>1004037</v>
      </c>
      <c r="B53" s="43" t="s">
        <v>9445</v>
      </c>
      <c r="C53" s="44" t="s">
        <v>143</v>
      </c>
      <c r="D53" s="45">
        <v>563.35</v>
      </c>
    </row>
    <row r="54" spans="1:4" outlineLevel="1">
      <c r="A54" s="56">
        <v>1004039</v>
      </c>
      <c r="B54" s="43" t="s">
        <v>9446</v>
      </c>
      <c r="C54" s="44" t="s">
        <v>143</v>
      </c>
      <c r="D54" s="45">
        <v>864.09</v>
      </c>
    </row>
    <row r="55" spans="1:4">
      <c r="A55" s="56">
        <v>1004048</v>
      </c>
      <c r="B55" s="43" t="s">
        <v>9447</v>
      </c>
      <c r="C55" s="44" t="s">
        <v>482</v>
      </c>
      <c r="D55" s="45">
        <v>65.08</v>
      </c>
    </row>
    <row r="56" spans="1:4" outlineLevel="1">
      <c r="A56" s="56">
        <v>1004049</v>
      </c>
      <c r="B56" s="43" t="s">
        <v>9448</v>
      </c>
      <c r="C56" s="44" t="s">
        <v>482</v>
      </c>
      <c r="D56" s="45">
        <v>555.84</v>
      </c>
    </row>
    <row r="57" spans="1:4" outlineLevel="1">
      <c r="A57" s="56">
        <v>1004050</v>
      </c>
      <c r="B57" s="43" t="s">
        <v>9449</v>
      </c>
      <c r="C57" s="44" t="s">
        <v>135</v>
      </c>
      <c r="D57" s="45">
        <v>287.18</v>
      </c>
    </row>
    <row r="58" spans="1:4">
      <c r="A58" s="56">
        <v>1004051</v>
      </c>
      <c r="B58" s="43" t="s">
        <v>9450</v>
      </c>
      <c r="C58" s="44" t="s">
        <v>135</v>
      </c>
      <c r="D58" s="45">
        <v>406.49</v>
      </c>
    </row>
    <row r="59" spans="1:4" outlineLevel="1">
      <c r="A59" s="56">
        <v>1004052</v>
      </c>
      <c r="B59" s="43" t="s">
        <v>9451</v>
      </c>
      <c r="C59" s="44" t="s">
        <v>135</v>
      </c>
      <c r="D59" s="45">
        <v>264.37</v>
      </c>
    </row>
    <row r="60" spans="1:4" outlineLevel="1">
      <c r="A60" s="56">
        <v>1004070</v>
      </c>
      <c r="B60" s="43" t="s">
        <v>9452</v>
      </c>
      <c r="C60" s="44" t="s">
        <v>482</v>
      </c>
      <c r="D60" s="45">
        <v>235.05</v>
      </c>
    </row>
    <row r="61" spans="1:4">
      <c r="A61" s="56">
        <v>1004071</v>
      </c>
      <c r="B61" s="43" t="s">
        <v>9453</v>
      </c>
      <c r="C61" s="44" t="s">
        <v>482</v>
      </c>
      <c r="D61" s="45">
        <v>279.98</v>
      </c>
    </row>
    <row r="62" spans="1:4" outlineLevel="1">
      <c r="A62" s="56">
        <v>1004075</v>
      </c>
      <c r="B62" s="43" t="s">
        <v>9454</v>
      </c>
      <c r="C62" s="44" t="s">
        <v>135</v>
      </c>
      <c r="D62" s="45">
        <v>10.58</v>
      </c>
    </row>
    <row r="63" spans="1:4">
      <c r="A63" s="56">
        <v>1004076</v>
      </c>
      <c r="B63" s="43" t="s">
        <v>9455</v>
      </c>
      <c r="C63" s="44" t="s">
        <v>135</v>
      </c>
      <c r="D63" s="45">
        <v>37.450000000000003</v>
      </c>
    </row>
    <row r="64" spans="1:4" ht="34.5" outlineLevel="1">
      <c r="A64" s="56">
        <v>1004077</v>
      </c>
      <c r="B64" s="43" t="s">
        <v>9456</v>
      </c>
      <c r="C64" s="44" t="s">
        <v>135</v>
      </c>
      <c r="D64" s="45">
        <v>21.85</v>
      </c>
    </row>
    <row r="65" spans="1:4" ht="34.5" outlineLevel="1">
      <c r="A65" s="56">
        <v>1004078</v>
      </c>
      <c r="B65" s="43" t="s">
        <v>9457</v>
      </c>
      <c r="C65" s="44" t="s">
        <v>135</v>
      </c>
      <c r="D65" s="45">
        <v>37.950000000000003</v>
      </c>
    </row>
    <row r="66" spans="1:4" outlineLevel="1">
      <c r="A66" s="56">
        <v>1004080</v>
      </c>
      <c r="B66" s="43" t="s">
        <v>9458</v>
      </c>
      <c r="C66" s="44" t="s">
        <v>482</v>
      </c>
      <c r="D66" s="45">
        <v>16.920000000000002</v>
      </c>
    </row>
    <row r="67" spans="1:4" outlineLevel="1">
      <c r="A67" s="56">
        <v>1005000</v>
      </c>
      <c r="B67" s="43" t="s">
        <v>9459</v>
      </c>
      <c r="C67" s="44" t="s">
        <v>8535</v>
      </c>
      <c r="D67" s="45" t="s">
        <v>8535</v>
      </c>
    </row>
    <row r="68" spans="1:4" outlineLevel="1">
      <c r="A68" s="56">
        <v>1005001</v>
      </c>
      <c r="B68" s="43" t="s">
        <v>9460</v>
      </c>
      <c r="C68" s="44" t="s">
        <v>135</v>
      </c>
      <c r="D68" s="45">
        <v>86.52</v>
      </c>
    </row>
    <row r="69" spans="1:4" outlineLevel="1">
      <c r="A69" s="56">
        <v>1005002</v>
      </c>
      <c r="B69" s="43" t="s">
        <v>9461</v>
      </c>
      <c r="C69" s="44" t="s">
        <v>135</v>
      </c>
      <c r="D69" s="45">
        <v>95.05</v>
      </c>
    </row>
    <row r="70" spans="1:4" ht="23.25">
      <c r="A70" s="56">
        <v>1005005</v>
      </c>
      <c r="B70" s="43" t="s">
        <v>9462</v>
      </c>
      <c r="C70" s="44" t="s">
        <v>135</v>
      </c>
      <c r="D70" s="45">
        <v>168.94</v>
      </c>
    </row>
    <row r="71" spans="1:4" outlineLevel="1">
      <c r="A71" s="56">
        <v>1005006</v>
      </c>
      <c r="B71" s="43" t="s">
        <v>9463</v>
      </c>
      <c r="C71" s="44" t="s">
        <v>135</v>
      </c>
      <c r="D71" s="45">
        <v>292.07</v>
      </c>
    </row>
    <row r="72" spans="1:4" outlineLevel="1">
      <c r="A72" s="56">
        <v>1005007</v>
      </c>
      <c r="B72" s="43" t="s">
        <v>9464</v>
      </c>
      <c r="C72" s="44" t="s">
        <v>135</v>
      </c>
      <c r="D72" s="45">
        <v>277.23</v>
      </c>
    </row>
    <row r="73" spans="1:4" outlineLevel="1">
      <c r="A73" s="56">
        <v>1005040</v>
      </c>
      <c r="B73" s="43" t="s">
        <v>9465</v>
      </c>
      <c r="C73" s="44" t="s">
        <v>135</v>
      </c>
      <c r="D73" s="45">
        <v>31.47</v>
      </c>
    </row>
    <row r="74" spans="1:4">
      <c r="A74" s="55">
        <v>2000000</v>
      </c>
      <c r="B74" s="40" t="s">
        <v>9466</v>
      </c>
      <c r="C74" s="41"/>
      <c r="D74" s="42"/>
    </row>
    <row r="75" spans="1:4" outlineLevel="1">
      <c r="A75" s="56">
        <v>2001000</v>
      </c>
      <c r="B75" s="43" t="s">
        <v>9467</v>
      </c>
      <c r="C75" s="44" t="s">
        <v>8535</v>
      </c>
      <c r="D75" s="45" t="s">
        <v>8535</v>
      </c>
    </row>
    <row r="76" spans="1:4" outlineLevel="1">
      <c r="A76" s="56">
        <v>2001001</v>
      </c>
      <c r="B76" s="43" t="s">
        <v>9468</v>
      </c>
      <c r="C76" s="44" t="s">
        <v>143</v>
      </c>
      <c r="D76" s="45">
        <v>60.77</v>
      </c>
    </row>
    <row r="77" spans="1:4" outlineLevel="1">
      <c r="A77" s="56">
        <v>2001002</v>
      </c>
      <c r="B77" s="43" t="s">
        <v>9469</v>
      </c>
      <c r="C77" s="44" t="s">
        <v>143</v>
      </c>
      <c r="D77" s="45">
        <v>92.11</v>
      </c>
    </row>
    <row r="78" spans="1:4">
      <c r="A78" s="56">
        <v>2001003</v>
      </c>
      <c r="B78" s="43" t="s">
        <v>9470</v>
      </c>
      <c r="C78" s="44" t="s">
        <v>143</v>
      </c>
      <c r="D78" s="45">
        <v>136.9</v>
      </c>
    </row>
    <row r="79" spans="1:4" outlineLevel="1">
      <c r="A79" s="56">
        <v>2001005</v>
      </c>
      <c r="B79" s="43" t="s">
        <v>9471</v>
      </c>
      <c r="C79" s="44" t="s">
        <v>143</v>
      </c>
      <c r="D79" s="45">
        <v>65.77</v>
      </c>
    </row>
    <row r="80" spans="1:4" outlineLevel="1">
      <c r="A80" s="56">
        <v>2001006</v>
      </c>
      <c r="B80" s="43" t="s">
        <v>9472</v>
      </c>
      <c r="C80" s="44" t="s">
        <v>143</v>
      </c>
      <c r="D80" s="45">
        <v>85.75</v>
      </c>
    </row>
    <row r="81" spans="1:4" outlineLevel="1">
      <c r="A81" s="56">
        <v>2001007</v>
      </c>
      <c r="B81" s="43" t="s">
        <v>9473</v>
      </c>
      <c r="C81" s="44" t="s">
        <v>143</v>
      </c>
      <c r="D81" s="45">
        <v>107.24</v>
      </c>
    </row>
    <row r="82" spans="1:4" outlineLevel="1">
      <c r="A82" s="56">
        <v>2001008</v>
      </c>
      <c r="B82" s="43" t="s">
        <v>9474</v>
      </c>
      <c r="C82" s="44" t="s">
        <v>143</v>
      </c>
      <c r="D82" s="45">
        <v>136.71</v>
      </c>
    </row>
    <row r="83" spans="1:4" outlineLevel="1">
      <c r="A83" s="56">
        <v>2001020</v>
      </c>
      <c r="B83" s="43" t="s">
        <v>9475</v>
      </c>
      <c r="C83" s="44" t="s">
        <v>482</v>
      </c>
      <c r="D83" s="45">
        <v>586.29999999999995</v>
      </c>
    </row>
    <row r="84" spans="1:4" outlineLevel="1">
      <c r="A84" s="56">
        <v>2001034</v>
      </c>
      <c r="B84" s="43" t="s">
        <v>9476</v>
      </c>
      <c r="C84" s="44" t="s">
        <v>482</v>
      </c>
      <c r="D84" s="45">
        <v>813.15</v>
      </c>
    </row>
    <row r="85" spans="1:4">
      <c r="A85" s="56">
        <v>2001043</v>
      </c>
      <c r="B85" s="43" t="s">
        <v>9477</v>
      </c>
      <c r="C85" s="44" t="s">
        <v>351</v>
      </c>
      <c r="D85" s="45">
        <v>39.4</v>
      </c>
    </row>
    <row r="86" spans="1:4" outlineLevel="1">
      <c r="A86" s="56">
        <v>2001044</v>
      </c>
      <c r="B86" s="43" t="s">
        <v>9478</v>
      </c>
      <c r="C86" s="44" t="s">
        <v>351</v>
      </c>
      <c r="D86" s="45">
        <v>43.99</v>
      </c>
    </row>
    <row r="87" spans="1:4">
      <c r="A87" s="56">
        <v>2001045</v>
      </c>
      <c r="B87" s="43" t="s">
        <v>9479</v>
      </c>
      <c r="C87" s="44" t="s">
        <v>351</v>
      </c>
      <c r="D87" s="45">
        <v>50.28</v>
      </c>
    </row>
    <row r="88" spans="1:4" outlineLevel="1">
      <c r="A88" s="56">
        <v>2001046</v>
      </c>
      <c r="B88" s="43" t="s">
        <v>9480</v>
      </c>
      <c r="C88" s="44" t="s">
        <v>351</v>
      </c>
      <c r="D88" s="45">
        <v>63.8</v>
      </c>
    </row>
    <row r="89" spans="1:4">
      <c r="A89" s="56">
        <v>2001047</v>
      </c>
      <c r="B89" s="43" t="s">
        <v>9481</v>
      </c>
      <c r="C89" s="44" t="s">
        <v>351</v>
      </c>
      <c r="D89" s="45">
        <v>71.62</v>
      </c>
    </row>
    <row r="90" spans="1:4" outlineLevel="1">
      <c r="A90" s="56">
        <v>2001048</v>
      </c>
      <c r="B90" s="43" t="s">
        <v>9482</v>
      </c>
      <c r="C90" s="44" t="s">
        <v>351</v>
      </c>
      <c r="D90" s="45">
        <v>67.66</v>
      </c>
    </row>
    <row r="91" spans="1:4">
      <c r="A91" s="56">
        <v>2001051</v>
      </c>
      <c r="B91" s="43" t="s">
        <v>9483</v>
      </c>
      <c r="C91" s="44" t="s">
        <v>143</v>
      </c>
      <c r="D91" s="45">
        <v>45.56</v>
      </c>
    </row>
    <row r="92" spans="1:4" outlineLevel="1">
      <c r="A92" s="56">
        <v>2001052</v>
      </c>
      <c r="B92" s="43" t="s">
        <v>9484</v>
      </c>
      <c r="C92" s="44" t="s">
        <v>143</v>
      </c>
      <c r="D92" s="45">
        <v>59.92</v>
      </c>
    </row>
    <row r="93" spans="1:4" outlineLevel="1">
      <c r="A93" s="56">
        <v>2001053</v>
      </c>
      <c r="B93" s="43" t="s">
        <v>9485</v>
      </c>
      <c r="C93" s="44" t="s">
        <v>143</v>
      </c>
      <c r="D93" s="45">
        <v>75.91</v>
      </c>
    </row>
    <row r="94" spans="1:4" outlineLevel="1">
      <c r="A94" s="56">
        <v>2001055</v>
      </c>
      <c r="B94" s="43" t="s">
        <v>9486</v>
      </c>
      <c r="C94" s="44" t="s">
        <v>143</v>
      </c>
      <c r="D94" s="45">
        <v>103.26</v>
      </c>
    </row>
    <row r="95" spans="1:4" outlineLevel="1">
      <c r="A95" s="56">
        <v>2001056</v>
      </c>
      <c r="B95" s="43" t="s">
        <v>9487</v>
      </c>
      <c r="C95" s="44" t="s">
        <v>143</v>
      </c>
      <c r="D95" s="45">
        <v>353.84</v>
      </c>
    </row>
    <row r="96" spans="1:4" outlineLevel="1">
      <c r="A96" s="56">
        <v>2001060</v>
      </c>
      <c r="B96" s="43" t="s">
        <v>9488</v>
      </c>
      <c r="C96" s="44" t="s">
        <v>143</v>
      </c>
      <c r="D96" s="45">
        <v>376.75</v>
      </c>
    </row>
    <row r="97" spans="1:4" outlineLevel="1">
      <c r="A97" s="56">
        <v>2001061</v>
      </c>
      <c r="B97" s="43" t="s">
        <v>9489</v>
      </c>
      <c r="C97" s="44" t="s">
        <v>143</v>
      </c>
      <c r="D97" s="45">
        <v>438.2</v>
      </c>
    </row>
    <row r="98" spans="1:4">
      <c r="A98" s="56">
        <v>2001062</v>
      </c>
      <c r="B98" s="43" t="s">
        <v>9490</v>
      </c>
      <c r="C98" s="44" t="s">
        <v>143</v>
      </c>
      <c r="D98" s="45">
        <v>501.06</v>
      </c>
    </row>
    <row r="99" spans="1:4" outlineLevel="1">
      <c r="A99" s="56">
        <v>2001063</v>
      </c>
      <c r="B99" s="43" t="s">
        <v>9491</v>
      </c>
      <c r="C99" s="44" t="s">
        <v>143</v>
      </c>
      <c r="D99" s="45">
        <v>621.4</v>
      </c>
    </row>
    <row r="100" spans="1:4" ht="23.25" outlineLevel="1">
      <c r="A100" s="56">
        <v>2001070</v>
      </c>
      <c r="B100" s="43" t="s">
        <v>9089</v>
      </c>
      <c r="C100" s="44" t="s">
        <v>143</v>
      </c>
      <c r="D100" s="45">
        <v>381.97</v>
      </c>
    </row>
    <row r="101" spans="1:4" ht="23.25" outlineLevel="1">
      <c r="A101" s="56">
        <v>2001071</v>
      </c>
      <c r="B101" s="43" t="s">
        <v>9090</v>
      </c>
      <c r="C101" s="44" t="s">
        <v>143</v>
      </c>
      <c r="D101" s="45">
        <v>550.69000000000005</v>
      </c>
    </row>
    <row r="102" spans="1:4" outlineLevel="1">
      <c r="A102" s="56">
        <v>2001072</v>
      </c>
      <c r="B102" s="43" t="s">
        <v>9492</v>
      </c>
      <c r="C102" s="44" t="s">
        <v>143</v>
      </c>
      <c r="D102" s="45">
        <v>2084.84</v>
      </c>
    </row>
    <row r="103" spans="1:4" outlineLevel="1">
      <c r="A103" s="56">
        <v>2001073</v>
      </c>
      <c r="B103" s="43" t="s">
        <v>9493</v>
      </c>
      <c r="C103" s="44" t="s">
        <v>351</v>
      </c>
      <c r="D103" s="45">
        <v>183.8</v>
      </c>
    </row>
    <row r="104" spans="1:4" outlineLevel="1">
      <c r="A104" s="56">
        <v>2001074</v>
      </c>
      <c r="B104" s="43" t="s">
        <v>9494</v>
      </c>
      <c r="C104" s="44" t="s">
        <v>351</v>
      </c>
      <c r="D104" s="45">
        <v>215.26</v>
      </c>
    </row>
    <row r="105" spans="1:4">
      <c r="A105" s="56">
        <v>2001075</v>
      </c>
      <c r="B105" s="43" t="s">
        <v>9495</v>
      </c>
      <c r="C105" s="44" t="s">
        <v>351</v>
      </c>
      <c r="D105" s="45">
        <v>217.09</v>
      </c>
    </row>
    <row r="106" spans="1:4" outlineLevel="1">
      <c r="A106" s="56">
        <v>2001076</v>
      </c>
      <c r="B106" s="43" t="s">
        <v>9496</v>
      </c>
      <c r="C106" s="44" t="s">
        <v>351</v>
      </c>
      <c r="D106" s="45">
        <v>608.94000000000005</v>
      </c>
    </row>
    <row r="107" spans="1:4">
      <c r="A107" s="56">
        <v>2001077</v>
      </c>
      <c r="B107" s="43" t="s">
        <v>9497</v>
      </c>
      <c r="C107" s="44" t="s">
        <v>351</v>
      </c>
      <c r="D107" s="45">
        <v>696.84</v>
      </c>
    </row>
    <row r="108" spans="1:4" outlineLevel="1">
      <c r="A108" s="56">
        <v>2001078</v>
      </c>
      <c r="B108" s="43" t="s">
        <v>9498</v>
      </c>
      <c r="C108" s="44" t="s">
        <v>351</v>
      </c>
      <c r="D108" s="45">
        <v>795.96</v>
      </c>
    </row>
    <row r="109" spans="1:4" outlineLevel="1">
      <c r="A109" s="56">
        <v>2001080</v>
      </c>
      <c r="B109" s="43" t="s">
        <v>9499</v>
      </c>
      <c r="C109" s="44" t="s">
        <v>143</v>
      </c>
      <c r="D109" s="45">
        <v>71.510000000000005</v>
      </c>
    </row>
    <row r="110" spans="1:4">
      <c r="A110" s="56">
        <v>2001081</v>
      </c>
      <c r="B110" s="43" t="s">
        <v>9500</v>
      </c>
      <c r="C110" s="44" t="s">
        <v>143</v>
      </c>
      <c r="D110" s="45">
        <v>93.95</v>
      </c>
    </row>
    <row r="111" spans="1:4" outlineLevel="1">
      <c r="A111" s="56">
        <v>2001082</v>
      </c>
      <c r="B111" s="43" t="s">
        <v>9501</v>
      </c>
      <c r="C111" s="44" t="s">
        <v>143</v>
      </c>
      <c r="D111" s="45">
        <v>117.3</v>
      </c>
    </row>
    <row r="112" spans="1:4" outlineLevel="1">
      <c r="A112" s="56">
        <v>2001083</v>
      </c>
      <c r="B112" s="43" t="s">
        <v>9502</v>
      </c>
      <c r="C112" s="44" t="s">
        <v>143</v>
      </c>
      <c r="D112" s="45">
        <v>150.26</v>
      </c>
    </row>
    <row r="113" spans="1:4">
      <c r="A113" s="56">
        <v>2001084</v>
      </c>
      <c r="B113" s="43" t="s">
        <v>9503</v>
      </c>
      <c r="C113" s="44" t="s">
        <v>143</v>
      </c>
      <c r="D113" s="45">
        <v>211.85</v>
      </c>
    </row>
    <row r="114" spans="1:4" outlineLevel="1">
      <c r="A114" s="56">
        <v>2001085</v>
      </c>
      <c r="B114" s="43" t="s">
        <v>9504</v>
      </c>
      <c r="C114" s="44" t="s">
        <v>143</v>
      </c>
      <c r="D114" s="45">
        <v>285.89999999999998</v>
      </c>
    </row>
    <row r="115" spans="1:4" ht="23.25" outlineLevel="1">
      <c r="A115" s="56">
        <v>2001090</v>
      </c>
      <c r="B115" s="43" t="s">
        <v>9505</v>
      </c>
      <c r="C115" s="44" t="s">
        <v>143</v>
      </c>
      <c r="D115" s="45">
        <v>41.38</v>
      </c>
    </row>
    <row r="116" spans="1:4" ht="23.25" outlineLevel="1">
      <c r="A116" s="56">
        <v>2001091</v>
      </c>
      <c r="B116" s="43" t="s">
        <v>9506</v>
      </c>
      <c r="C116" s="44" t="s">
        <v>143</v>
      </c>
      <c r="D116" s="45">
        <v>51.05</v>
      </c>
    </row>
    <row r="117" spans="1:4" ht="23.25">
      <c r="A117" s="56">
        <v>2001092</v>
      </c>
      <c r="B117" s="43" t="s">
        <v>9507</v>
      </c>
      <c r="C117" s="44" t="s">
        <v>143</v>
      </c>
      <c r="D117" s="45">
        <v>59.06</v>
      </c>
    </row>
    <row r="118" spans="1:4" ht="23.25" outlineLevel="1">
      <c r="A118" s="56">
        <v>2001093</v>
      </c>
      <c r="B118" s="43" t="s">
        <v>9508</v>
      </c>
      <c r="C118" s="44" t="s">
        <v>143</v>
      </c>
      <c r="D118" s="45">
        <v>67.5</v>
      </c>
    </row>
    <row r="119" spans="1:4" ht="23.25" outlineLevel="1">
      <c r="A119" s="56">
        <v>2001094</v>
      </c>
      <c r="B119" s="43" t="s">
        <v>9509</v>
      </c>
      <c r="C119" s="44" t="s">
        <v>143</v>
      </c>
      <c r="D119" s="45">
        <v>83</v>
      </c>
    </row>
    <row r="120" spans="1:4" ht="23.25" outlineLevel="1">
      <c r="A120" s="56">
        <v>2001095</v>
      </c>
      <c r="B120" s="43" t="s">
        <v>9510</v>
      </c>
      <c r="C120" s="44" t="s">
        <v>143</v>
      </c>
      <c r="D120" s="45">
        <v>99.95</v>
      </c>
    </row>
    <row r="121" spans="1:4">
      <c r="A121" s="56">
        <v>2002000</v>
      </c>
      <c r="B121" s="43" t="s">
        <v>9511</v>
      </c>
      <c r="C121" s="44" t="s">
        <v>8535</v>
      </c>
      <c r="D121" s="45" t="s">
        <v>8535</v>
      </c>
    </row>
    <row r="122" spans="1:4" outlineLevel="1">
      <c r="A122" s="56">
        <v>2002001</v>
      </c>
      <c r="B122" s="43" t="s">
        <v>9512</v>
      </c>
      <c r="C122" s="44" t="s">
        <v>482</v>
      </c>
      <c r="D122" s="45">
        <v>76.89</v>
      </c>
    </row>
    <row r="123" spans="1:4" outlineLevel="1">
      <c r="A123" s="56">
        <v>2002002</v>
      </c>
      <c r="B123" s="43" t="s">
        <v>9513</v>
      </c>
      <c r="C123" s="44" t="s">
        <v>482</v>
      </c>
      <c r="D123" s="45">
        <v>84.36</v>
      </c>
    </row>
    <row r="124" spans="1:4" outlineLevel="1">
      <c r="A124" s="56">
        <v>2002005</v>
      </c>
      <c r="B124" s="43" t="s">
        <v>9514</v>
      </c>
      <c r="C124" s="44" t="s">
        <v>135</v>
      </c>
      <c r="D124" s="45">
        <v>127.96</v>
      </c>
    </row>
    <row r="125" spans="1:4">
      <c r="A125" s="56">
        <v>2002006</v>
      </c>
      <c r="B125" s="43" t="s">
        <v>9515</v>
      </c>
      <c r="C125" s="44" t="s">
        <v>135</v>
      </c>
      <c r="D125" s="45">
        <v>73.53</v>
      </c>
    </row>
    <row r="126" spans="1:4" outlineLevel="1">
      <c r="A126" s="56">
        <v>2002010</v>
      </c>
      <c r="B126" s="43" t="s">
        <v>9429</v>
      </c>
      <c r="C126" s="44" t="s">
        <v>135</v>
      </c>
      <c r="D126" s="45">
        <v>6.03</v>
      </c>
    </row>
    <row r="127" spans="1:4" outlineLevel="1">
      <c r="A127" s="56">
        <v>2002011</v>
      </c>
      <c r="B127" s="43" t="s">
        <v>9516</v>
      </c>
      <c r="C127" s="44" t="s">
        <v>135</v>
      </c>
      <c r="D127" s="45">
        <v>4.2300000000000004</v>
      </c>
    </row>
    <row r="128" spans="1:4" outlineLevel="1">
      <c r="A128" s="56">
        <v>2002015</v>
      </c>
      <c r="B128" s="43" t="s">
        <v>9431</v>
      </c>
      <c r="C128" s="44" t="s">
        <v>482</v>
      </c>
      <c r="D128" s="45">
        <v>223</v>
      </c>
    </row>
    <row r="129" spans="1:4">
      <c r="A129" s="56">
        <v>2002016</v>
      </c>
      <c r="B129" s="43" t="s">
        <v>9517</v>
      </c>
      <c r="C129" s="44" t="s">
        <v>482</v>
      </c>
      <c r="D129" s="45">
        <v>525.14</v>
      </c>
    </row>
    <row r="130" spans="1:4" outlineLevel="1">
      <c r="A130" s="56">
        <v>2002017</v>
      </c>
      <c r="B130" s="43" t="s">
        <v>9518</v>
      </c>
      <c r="C130" s="44" t="s">
        <v>482</v>
      </c>
      <c r="D130" s="45">
        <v>463.13</v>
      </c>
    </row>
    <row r="131" spans="1:4" outlineLevel="1">
      <c r="A131" s="56">
        <v>2003000</v>
      </c>
      <c r="B131" s="43" t="s">
        <v>9519</v>
      </c>
      <c r="C131" s="44" t="s">
        <v>8535</v>
      </c>
      <c r="D131" s="45" t="s">
        <v>8535</v>
      </c>
    </row>
    <row r="132" spans="1:4" outlineLevel="1">
      <c r="A132" s="56">
        <v>2003001</v>
      </c>
      <c r="B132" s="43" t="s">
        <v>9520</v>
      </c>
      <c r="C132" s="44" t="s">
        <v>135</v>
      </c>
      <c r="D132" s="45">
        <v>85.98</v>
      </c>
    </row>
    <row r="133" spans="1:4">
      <c r="A133" s="56">
        <v>2003004</v>
      </c>
      <c r="B133" s="43" t="s">
        <v>9521</v>
      </c>
      <c r="C133" s="44" t="s">
        <v>135</v>
      </c>
      <c r="D133" s="45">
        <v>105.55</v>
      </c>
    </row>
    <row r="134" spans="1:4" outlineLevel="1">
      <c r="A134" s="56">
        <v>2004000</v>
      </c>
      <c r="B134" s="43" t="s">
        <v>9522</v>
      </c>
      <c r="C134" s="44" t="s">
        <v>8535</v>
      </c>
      <c r="D134" s="45" t="s">
        <v>8535</v>
      </c>
    </row>
    <row r="135" spans="1:4" outlineLevel="1">
      <c r="A135" s="56">
        <v>2004004</v>
      </c>
      <c r="B135" s="43" t="s">
        <v>9523</v>
      </c>
      <c r="C135" s="44" t="s">
        <v>908</v>
      </c>
      <c r="D135" s="45">
        <v>10.84</v>
      </c>
    </row>
    <row r="136" spans="1:4" outlineLevel="1">
      <c r="A136" s="56">
        <v>2004007</v>
      </c>
      <c r="B136" s="43" t="s">
        <v>9524</v>
      </c>
      <c r="C136" s="44" t="s">
        <v>908</v>
      </c>
      <c r="D136" s="45">
        <v>11.5</v>
      </c>
    </row>
    <row r="137" spans="1:4">
      <c r="A137" s="56">
        <v>2004009</v>
      </c>
      <c r="B137" s="43" t="s">
        <v>9525</v>
      </c>
      <c r="C137" s="44" t="s">
        <v>908</v>
      </c>
      <c r="D137" s="45">
        <v>10.64</v>
      </c>
    </row>
    <row r="138" spans="1:4" outlineLevel="1">
      <c r="A138" s="56">
        <v>2005000</v>
      </c>
      <c r="B138" s="43" t="s">
        <v>9526</v>
      </c>
      <c r="C138" s="44" t="s">
        <v>8535</v>
      </c>
      <c r="D138" s="45" t="s">
        <v>8535</v>
      </c>
    </row>
    <row r="139" spans="1:4" outlineLevel="1">
      <c r="A139" s="56">
        <v>2005005</v>
      </c>
      <c r="B139" s="43" t="s">
        <v>9527</v>
      </c>
      <c r="C139" s="44" t="s">
        <v>482</v>
      </c>
      <c r="D139" s="45">
        <v>597.70000000000005</v>
      </c>
    </row>
    <row r="140" spans="1:4" outlineLevel="1">
      <c r="A140" s="56">
        <v>2005006</v>
      </c>
      <c r="B140" s="43" t="s">
        <v>9528</v>
      </c>
      <c r="C140" s="44" t="s">
        <v>482</v>
      </c>
      <c r="D140" s="45">
        <v>613.69000000000005</v>
      </c>
    </row>
    <row r="141" spans="1:4">
      <c r="A141" s="56">
        <v>2005008</v>
      </c>
      <c r="B141" s="43" t="s">
        <v>9529</v>
      </c>
      <c r="C141" s="44" t="s">
        <v>482</v>
      </c>
      <c r="D141" s="45">
        <v>495.59</v>
      </c>
    </row>
    <row r="142" spans="1:4" outlineLevel="1">
      <c r="A142" s="56">
        <v>2005009</v>
      </c>
      <c r="B142" s="43" t="s">
        <v>9530</v>
      </c>
      <c r="C142" s="44" t="s">
        <v>482</v>
      </c>
      <c r="D142" s="45">
        <v>518.22</v>
      </c>
    </row>
    <row r="143" spans="1:4" outlineLevel="1">
      <c r="A143" s="56">
        <v>2005010</v>
      </c>
      <c r="B143" s="43" t="s">
        <v>9531</v>
      </c>
      <c r="C143" s="44" t="s">
        <v>482</v>
      </c>
      <c r="D143" s="45">
        <v>541.52</v>
      </c>
    </row>
    <row r="144" spans="1:4" outlineLevel="1">
      <c r="A144" s="56">
        <v>2005011</v>
      </c>
      <c r="B144" s="43" t="s">
        <v>9532</v>
      </c>
      <c r="C144" s="44" t="s">
        <v>482</v>
      </c>
      <c r="D144" s="45">
        <v>565.95000000000005</v>
      </c>
    </row>
    <row r="145" spans="1:4">
      <c r="A145" s="56">
        <v>2006000</v>
      </c>
      <c r="B145" s="43" t="s">
        <v>9533</v>
      </c>
      <c r="C145" s="44" t="s">
        <v>8535</v>
      </c>
      <c r="D145" s="45" t="s">
        <v>8535</v>
      </c>
    </row>
    <row r="146" spans="1:4" outlineLevel="1">
      <c r="A146" s="56">
        <v>2006001</v>
      </c>
      <c r="B146" s="43" t="s">
        <v>9534</v>
      </c>
      <c r="C146" s="44" t="s">
        <v>482</v>
      </c>
      <c r="D146" s="45">
        <v>1076.7</v>
      </c>
    </row>
    <row r="147" spans="1:4" ht="23.25" outlineLevel="1">
      <c r="A147" s="56">
        <v>2006002</v>
      </c>
      <c r="B147" s="43" t="s">
        <v>9535</v>
      </c>
      <c r="C147" s="44" t="s">
        <v>135</v>
      </c>
      <c r="D147" s="45">
        <v>154.13999999999999</v>
      </c>
    </row>
    <row r="148" spans="1:4" outlineLevel="1">
      <c r="A148" s="56">
        <v>2006005</v>
      </c>
      <c r="B148" s="43" t="s">
        <v>9536</v>
      </c>
      <c r="C148" s="44" t="s">
        <v>135</v>
      </c>
      <c r="D148" s="45">
        <v>126.66</v>
      </c>
    </row>
    <row r="149" spans="1:4" outlineLevel="1">
      <c r="A149" s="56">
        <v>2006010</v>
      </c>
      <c r="B149" s="43" t="s">
        <v>9537</v>
      </c>
      <c r="C149" s="44" t="s">
        <v>482</v>
      </c>
      <c r="D149" s="45">
        <v>27.48</v>
      </c>
    </row>
    <row r="150" spans="1:4">
      <c r="A150" s="56">
        <v>2050000</v>
      </c>
      <c r="B150" s="43" t="s">
        <v>9538</v>
      </c>
      <c r="C150" s="44" t="s">
        <v>8535</v>
      </c>
      <c r="D150" s="45" t="s">
        <v>8535</v>
      </c>
    </row>
    <row r="151" spans="1:4" outlineLevel="1">
      <c r="A151" s="56">
        <v>2050001</v>
      </c>
      <c r="B151" s="43" t="s">
        <v>9539</v>
      </c>
      <c r="C151" s="44" t="s">
        <v>482</v>
      </c>
      <c r="D151" s="45">
        <v>81.19</v>
      </c>
    </row>
    <row r="152" spans="1:4" outlineLevel="1">
      <c r="A152" s="56">
        <v>2050003</v>
      </c>
      <c r="B152" s="43" t="s">
        <v>9540</v>
      </c>
      <c r="C152" s="44" t="s">
        <v>482</v>
      </c>
      <c r="D152" s="45">
        <v>265.14999999999998</v>
      </c>
    </row>
    <row r="153" spans="1:4" outlineLevel="1">
      <c r="A153" s="56">
        <v>2050004</v>
      </c>
      <c r="B153" s="43" t="s">
        <v>9541</v>
      </c>
      <c r="C153" s="44" t="s">
        <v>482</v>
      </c>
      <c r="D153" s="45">
        <v>482.08</v>
      </c>
    </row>
    <row r="154" spans="1:4" outlineLevel="1">
      <c r="A154" s="56">
        <v>2050005</v>
      </c>
      <c r="B154" s="43" t="s">
        <v>9542</v>
      </c>
      <c r="C154" s="44" t="s">
        <v>482</v>
      </c>
      <c r="D154" s="45">
        <v>209.13</v>
      </c>
    </row>
    <row r="155" spans="1:4" outlineLevel="1">
      <c r="A155" s="56">
        <v>2050006</v>
      </c>
      <c r="B155" s="43" t="s">
        <v>9543</v>
      </c>
      <c r="C155" s="44" t="s">
        <v>482</v>
      </c>
      <c r="D155" s="45">
        <v>418.27</v>
      </c>
    </row>
    <row r="156" spans="1:4">
      <c r="A156" s="56">
        <v>2090000</v>
      </c>
      <c r="B156" s="43" t="s">
        <v>9544</v>
      </c>
      <c r="C156" s="44" t="s">
        <v>8535</v>
      </c>
      <c r="D156" s="45" t="s">
        <v>8535</v>
      </c>
    </row>
    <row r="157" spans="1:4" outlineLevel="1">
      <c r="A157" s="56">
        <v>2090040</v>
      </c>
      <c r="B157" s="43" t="s">
        <v>9545</v>
      </c>
      <c r="C157" s="44" t="s">
        <v>351</v>
      </c>
      <c r="D157" s="45">
        <v>14.09</v>
      </c>
    </row>
    <row r="158" spans="1:4" outlineLevel="1">
      <c r="A158" s="55">
        <v>3000000</v>
      </c>
      <c r="B158" s="40" t="s">
        <v>9546</v>
      </c>
      <c r="C158" s="41"/>
      <c r="D158" s="42"/>
    </row>
    <row r="159" spans="1:4" outlineLevel="1">
      <c r="A159" s="56">
        <v>3001000</v>
      </c>
      <c r="B159" s="43" t="s">
        <v>9547</v>
      </c>
      <c r="C159" s="44" t="s">
        <v>8535</v>
      </c>
      <c r="D159" s="45" t="s">
        <v>8535</v>
      </c>
    </row>
    <row r="160" spans="1:4" outlineLevel="1">
      <c r="A160" s="56">
        <v>3001001</v>
      </c>
      <c r="B160" s="43" t="s">
        <v>9548</v>
      </c>
      <c r="C160" s="44" t="s">
        <v>135</v>
      </c>
      <c r="D160" s="45">
        <v>95.22</v>
      </c>
    </row>
    <row r="161" spans="1:4" outlineLevel="1">
      <c r="A161" s="56">
        <v>3001004</v>
      </c>
      <c r="B161" s="43" t="s">
        <v>9521</v>
      </c>
      <c r="C161" s="44" t="s">
        <v>135</v>
      </c>
      <c r="D161" s="45">
        <v>105.55</v>
      </c>
    </row>
    <row r="162" spans="1:4">
      <c r="A162" s="56">
        <v>3001011</v>
      </c>
      <c r="B162" s="43" t="s">
        <v>9549</v>
      </c>
      <c r="C162" s="44" t="s">
        <v>135</v>
      </c>
      <c r="D162" s="45">
        <v>136.1</v>
      </c>
    </row>
    <row r="163" spans="1:4" outlineLevel="1">
      <c r="A163" s="56">
        <v>3001013</v>
      </c>
      <c r="B163" s="43" t="s">
        <v>9550</v>
      </c>
      <c r="C163" s="44" t="s">
        <v>135</v>
      </c>
      <c r="D163" s="45">
        <v>143.54</v>
      </c>
    </row>
    <row r="164" spans="1:4" outlineLevel="1">
      <c r="A164" s="56">
        <v>3001014</v>
      </c>
      <c r="B164" s="43" t="s">
        <v>9551</v>
      </c>
      <c r="C164" s="44" t="s">
        <v>135</v>
      </c>
      <c r="D164" s="45">
        <v>112.4</v>
      </c>
    </row>
    <row r="165" spans="1:4" outlineLevel="1">
      <c r="A165" s="56">
        <v>3001015</v>
      </c>
      <c r="B165" s="43" t="s">
        <v>9552</v>
      </c>
      <c r="C165" s="44" t="s">
        <v>135</v>
      </c>
      <c r="D165" s="45">
        <v>113.45</v>
      </c>
    </row>
    <row r="166" spans="1:4" outlineLevel="1">
      <c r="A166" s="56">
        <v>3001016</v>
      </c>
      <c r="B166" s="43" t="s">
        <v>9553</v>
      </c>
      <c r="C166" s="44" t="s">
        <v>135</v>
      </c>
      <c r="D166" s="45">
        <v>115.9</v>
      </c>
    </row>
    <row r="167" spans="1:4" outlineLevel="1">
      <c r="A167" s="56">
        <v>3001017</v>
      </c>
      <c r="B167" s="43" t="s">
        <v>9554</v>
      </c>
      <c r="C167" s="44" t="s">
        <v>135</v>
      </c>
      <c r="D167" s="45">
        <v>117.45</v>
      </c>
    </row>
    <row r="168" spans="1:4">
      <c r="A168" s="56">
        <v>3001020</v>
      </c>
      <c r="B168" s="43" t="s">
        <v>9555</v>
      </c>
      <c r="C168" s="44" t="s">
        <v>143</v>
      </c>
      <c r="D168" s="45">
        <v>167.01</v>
      </c>
    </row>
    <row r="169" spans="1:4" outlineLevel="1">
      <c r="A169" s="56">
        <v>3001030</v>
      </c>
      <c r="B169" s="43" t="s">
        <v>9556</v>
      </c>
      <c r="C169" s="44" t="s">
        <v>482</v>
      </c>
      <c r="D169" s="45">
        <v>44.9</v>
      </c>
    </row>
    <row r="170" spans="1:4" outlineLevel="1">
      <c r="A170" s="56">
        <v>3002000</v>
      </c>
      <c r="B170" s="43" t="s">
        <v>9557</v>
      </c>
      <c r="C170" s="44" t="s">
        <v>8535</v>
      </c>
      <c r="D170" s="45" t="s">
        <v>8535</v>
      </c>
    </row>
    <row r="171" spans="1:4" outlineLevel="1">
      <c r="A171" s="56">
        <v>3002004</v>
      </c>
      <c r="B171" s="43" t="s">
        <v>9523</v>
      </c>
      <c r="C171" s="44" t="s">
        <v>908</v>
      </c>
      <c r="D171" s="45">
        <v>10.84</v>
      </c>
    </row>
    <row r="172" spans="1:4" outlineLevel="1">
      <c r="A172" s="56">
        <v>3002007</v>
      </c>
      <c r="B172" s="43" t="s">
        <v>9524</v>
      </c>
      <c r="C172" s="44" t="s">
        <v>908</v>
      </c>
      <c r="D172" s="45">
        <v>11.5</v>
      </c>
    </row>
    <row r="173" spans="1:4" outlineLevel="1">
      <c r="A173" s="56">
        <v>3002009</v>
      </c>
      <c r="B173" s="43" t="s">
        <v>9525</v>
      </c>
      <c r="C173" s="44" t="s">
        <v>908</v>
      </c>
      <c r="D173" s="45">
        <v>10.64</v>
      </c>
    </row>
    <row r="174" spans="1:4">
      <c r="A174" s="56">
        <v>3003000</v>
      </c>
      <c r="B174" s="43" t="s">
        <v>9558</v>
      </c>
      <c r="C174" s="44" t="s">
        <v>8535</v>
      </c>
      <c r="D174" s="45" t="s">
        <v>8535</v>
      </c>
    </row>
    <row r="175" spans="1:4" outlineLevel="1">
      <c r="A175" s="56">
        <v>3003005</v>
      </c>
      <c r="B175" s="43" t="s">
        <v>9559</v>
      </c>
      <c r="C175" s="44" t="s">
        <v>482</v>
      </c>
      <c r="D175" s="45">
        <v>597.70000000000005</v>
      </c>
    </row>
    <row r="176" spans="1:4" outlineLevel="1">
      <c r="A176" s="56">
        <v>3003007</v>
      </c>
      <c r="B176" s="43" t="s">
        <v>9560</v>
      </c>
      <c r="C176" s="44" t="s">
        <v>482</v>
      </c>
      <c r="D176" s="45">
        <v>613.69000000000005</v>
      </c>
    </row>
    <row r="177" spans="1:4" outlineLevel="1">
      <c r="A177" s="56">
        <v>3003008</v>
      </c>
      <c r="B177" s="43" t="s">
        <v>9561</v>
      </c>
      <c r="C177" s="44" t="s">
        <v>482</v>
      </c>
      <c r="D177" s="45">
        <v>630.89</v>
      </c>
    </row>
    <row r="178" spans="1:4" outlineLevel="1">
      <c r="A178" s="56">
        <v>3003009</v>
      </c>
      <c r="B178" s="43" t="s">
        <v>9562</v>
      </c>
      <c r="C178" s="44" t="s">
        <v>482</v>
      </c>
      <c r="D178" s="45">
        <v>495.59</v>
      </c>
    </row>
    <row r="179" spans="1:4" outlineLevel="1">
      <c r="A179" s="56">
        <v>3003015</v>
      </c>
      <c r="B179" s="43" t="s">
        <v>9563</v>
      </c>
      <c r="C179" s="44" t="s">
        <v>482</v>
      </c>
      <c r="D179" s="45">
        <v>518.22</v>
      </c>
    </row>
    <row r="180" spans="1:4">
      <c r="A180" s="56">
        <v>3003016</v>
      </c>
      <c r="B180" s="43" t="s">
        <v>9564</v>
      </c>
      <c r="C180" s="44" t="s">
        <v>482</v>
      </c>
      <c r="D180" s="45">
        <v>510.07</v>
      </c>
    </row>
    <row r="181" spans="1:4" outlineLevel="1">
      <c r="A181" s="56">
        <v>3003017</v>
      </c>
      <c r="B181" s="43" t="s">
        <v>9565</v>
      </c>
      <c r="C181" s="44" t="s">
        <v>482</v>
      </c>
      <c r="D181" s="45">
        <v>541.52</v>
      </c>
    </row>
    <row r="182" spans="1:4" outlineLevel="1">
      <c r="A182" s="56">
        <v>3003018</v>
      </c>
      <c r="B182" s="43" t="s">
        <v>9566</v>
      </c>
      <c r="C182" s="44" t="s">
        <v>482</v>
      </c>
      <c r="D182" s="45">
        <v>531.65</v>
      </c>
    </row>
    <row r="183" spans="1:4" outlineLevel="1">
      <c r="A183" s="56">
        <v>3003019</v>
      </c>
      <c r="B183" s="43" t="s">
        <v>9567</v>
      </c>
      <c r="C183" s="44" t="s">
        <v>482</v>
      </c>
      <c r="D183" s="45">
        <v>534.35</v>
      </c>
    </row>
    <row r="184" spans="1:4" outlineLevel="1">
      <c r="A184" s="56">
        <v>3003020</v>
      </c>
      <c r="B184" s="43" t="s">
        <v>9568</v>
      </c>
      <c r="C184" s="44" t="s">
        <v>482</v>
      </c>
      <c r="D184" s="45">
        <v>565.95000000000005</v>
      </c>
    </row>
    <row r="185" spans="1:4" outlineLevel="1">
      <c r="A185" s="56">
        <v>3003021</v>
      </c>
      <c r="B185" s="43" t="s">
        <v>9569</v>
      </c>
      <c r="C185" s="44" t="s">
        <v>482</v>
      </c>
      <c r="D185" s="45">
        <v>556.23</v>
      </c>
    </row>
    <row r="186" spans="1:4">
      <c r="A186" s="56">
        <v>3003022</v>
      </c>
      <c r="B186" s="43" t="s">
        <v>9570</v>
      </c>
      <c r="C186" s="44" t="s">
        <v>482</v>
      </c>
      <c r="D186" s="45">
        <v>591.58000000000004</v>
      </c>
    </row>
    <row r="187" spans="1:4" outlineLevel="1">
      <c r="A187" s="56">
        <v>3003023</v>
      </c>
      <c r="B187" s="43" t="s">
        <v>9571</v>
      </c>
      <c r="C187" s="44" t="s">
        <v>482</v>
      </c>
      <c r="D187" s="45">
        <v>582.01</v>
      </c>
    </row>
    <row r="188" spans="1:4">
      <c r="A188" s="56">
        <v>3003024</v>
      </c>
      <c r="B188" s="43" t="s">
        <v>9572</v>
      </c>
      <c r="C188" s="44" t="s">
        <v>482</v>
      </c>
      <c r="D188" s="45">
        <v>618.45000000000005</v>
      </c>
    </row>
    <row r="189" spans="1:4" outlineLevel="1">
      <c r="A189" s="56">
        <v>3003025</v>
      </c>
      <c r="B189" s="43" t="s">
        <v>9573</v>
      </c>
      <c r="C189" s="44" t="s">
        <v>482</v>
      </c>
      <c r="D189" s="45">
        <v>611.28</v>
      </c>
    </row>
    <row r="190" spans="1:4" outlineLevel="1">
      <c r="A190" s="56">
        <v>3003030</v>
      </c>
      <c r="B190" s="43" t="s">
        <v>9574</v>
      </c>
      <c r="C190" s="44" t="s">
        <v>482</v>
      </c>
      <c r="D190" s="45">
        <v>60.6</v>
      </c>
    </row>
    <row r="191" spans="1:4" outlineLevel="1">
      <c r="A191" s="56">
        <v>3004000</v>
      </c>
      <c r="B191" s="43" t="s">
        <v>9575</v>
      </c>
      <c r="C191" s="44" t="s">
        <v>8535</v>
      </c>
      <c r="D191" s="45" t="s">
        <v>8535</v>
      </c>
    </row>
    <row r="192" spans="1:4">
      <c r="A192" s="56">
        <v>3004019</v>
      </c>
      <c r="B192" s="43" t="s">
        <v>9576</v>
      </c>
      <c r="C192" s="44" t="s">
        <v>135</v>
      </c>
      <c r="D192" s="45">
        <v>150.69</v>
      </c>
    </row>
    <row r="193" spans="1:4" outlineLevel="1">
      <c r="A193" s="56">
        <v>3004020</v>
      </c>
      <c r="B193" s="43" t="s">
        <v>9577</v>
      </c>
      <c r="C193" s="44" t="s">
        <v>135</v>
      </c>
      <c r="D193" s="45">
        <v>158.78</v>
      </c>
    </row>
    <row r="194" spans="1:4" outlineLevel="1">
      <c r="A194" s="56">
        <v>3004021</v>
      </c>
      <c r="B194" s="43" t="s">
        <v>9578</v>
      </c>
      <c r="C194" s="44" t="s">
        <v>135</v>
      </c>
      <c r="D194" s="45">
        <v>180.94</v>
      </c>
    </row>
    <row r="195" spans="1:4" outlineLevel="1">
      <c r="A195" s="56">
        <v>3004022</v>
      </c>
      <c r="B195" s="43" t="s">
        <v>9579</v>
      </c>
      <c r="C195" s="44" t="s">
        <v>135</v>
      </c>
      <c r="D195" s="45">
        <v>208.12</v>
      </c>
    </row>
    <row r="196" spans="1:4" outlineLevel="1">
      <c r="A196" s="56">
        <v>3004023</v>
      </c>
      <c r="B196" s="43" t="s">
        <v>9580</v>
      </c>
      <c r="C196" s="44" t="s">
        <v>135</v>
      </c>
      <c r="D196" s="45">
        <v>227.49</v>
      </c>
    </row>
    <row r="197" spans="1:4" outlineLevel="1">
      <c r="A197" s="56">
        <v>3004024</v>
      </c>
      <c r="B197" s="43" t="s">
        <v>9581</v>
      </c>
      <c r="C197" s="44" t="s">
        <v>135</v>
      </c>
      <c r="D197" s="45">
        <v>294.45999999999998</v>
      </c>
    </row>
    <row r="198" spans="1:4">
      <c r="A198" s="56">
        <v>3040000</v>
      </c>
      <c r="B198" s="43" t="s">
        <v>9582</v>
      </c>
      <c r="C198" s="44" t="s">
        <v>8535</v>
      </c>
      <c r="D198" s="45" t="s">
        <v>8535</v>
      </c>
    </row>
    <row r="199" spans="1:4" outlineLevel="1">
      <c r="A199" s="56">
        <v>3040002</v>
      </c>
      <c r="B199" s="43" t="s">
        <v>9583</v>
      </c>
      <c r="C199" s="44" t="s">
        <v>135</v>
      </c>
      <c r="D199" s="45">
        <v>120.52</v>
      </c>
    </row>
    <row r="200" spans="1:4" outlineLevel="1">
      <c r="A200" s="56">
        <v>3040005</v>
      </c>
      <c r="B200" s="43" t="s">
        <v>9584</v>
      </c>
      <c r="C200" s="44" t="s">
        <v>135</v>
      </c>
      <c r="D200" s="45">
        <v>4.33</v>
      </c>
    </row>
    <row r="201" spans="1:4" outlineLevel="1">
      <c r="A201" s="56">
        <v>3040010</v>
      </c>
      <c r="B201" s="43" t="s">
        <v>9585</v>
      </c>
      <c r="C201" s="44" t="s">
        <v>135</v>
      </c>
      <c r="D201" s="45">
        <v>128.93</v>
      </c>
    </row>
    <row r="202" spans="1:4" ht="23.25" outlineLevel="1">
      <c r="A202" s="56">
        <v>3040015</v>
      </c>
      <c r="B202" s="43" t="s">
        <v>9586</v>
      </c>
      <c r="C202" s="44" t="s">
        <v>143</v>
      </c>
      <c r="D202" s="45">
        <v>34.44</v>
      </c>
    </row>
    <row r="203" spans="1:4" outlineLevel="1">
      <c r="A203" s="56">
        <v>3040018</v>
      </c>
      <c r="B203" s="43" t="s">
        <v>9587</v>
      </c>
      <c r="C203" s="44" t="s">
        <v>135</v>
      </c>
      <c r="D203" s="45">
        <v>32.92</v>
      </c>
    </row>
    <row r="204" spans="1:4" ht="23.25">
      <c r="A204" s="56">
        <v>3040022</v>
      </c>
      <c r="B204" s="43" t="s">
        <v>9588</v>
      </c>
      <c r="C204" s="44" t="s">
        <v>143</v>
      </c>
      <c r="D204" s="45">
        <v>6.79</v>
      </c>
    </row>
    <row r="205" spans="1:4" outlineLevel="1">
      <c r="A205" s="56">
        <v>3040024</v>
      </c>
      <c r="B205" s="43" t="s">
        <v>9589</v>
      </c>
      <c r="C205" s="44" t="s">
        <v>135</v>
      </c>
      <c r="D205" s="45">
        <v>9.4700000000000006</v>
      </c>
    </row>
    <row r="206" spans="1:4" outlineLevel="1">
      <c r="A206" s="56">
        <v>3040025</v>
      </c>
      <c r="B206" s="43" t="s">
        <v>9590</v>
      </c>
      <c r="C206" s="44" t="s">
        <v>135</v>
      </c>
      <c r="D206" s="45">
        <v>20.72</v>
      </c>
    </row>
    <row r="207" spans="1:4" outlineLevel="1">
      <c r="A207" s="56">
        <v>3040026</v>
      </c>
      <c r="B207" s="43" t="s">
        <v>9591</v>
      </c>
      <c r="C207" s="44" t="s">
        <v>135</v>
      </c>
      <c r="D207" s="45">
        <v>7.6</v>
      </c>
    </row>
    <row r="208" spans="1:4" outlineLevel="1">
      <c r="A208" s="56">
        <v>3040050</v>
      </c>
      <c r="B208" s="43" t="s">
        <v>9592</v>
      </c>
      <c r="C208" s="44" t="s">
        <v>135</v>
      </c>
      <c r="D208" s="45">
        <v>7.22</v>
      </c>
    </row>
    <row r="209" spans="1:4" outlineLevel="1">
      <c r="A209" s="56">
        <v>3040051</v>
      </c>
      <c r="B209" s="43" t="s">
        <v>9593</v>
      </c>
      <c r="C209" s="44" t="s">
        <v>135</v>
      </c>
      <c r="D209" s="45">
        <v>7.22</v>
      </c>
    </row>
    <row r="210" spans="1:4" outlineLevel="1">
      <c r="A210" s="56">
        <v>3040060</v>
      </c>
      <c r="B210" s="43" t="s">
        <v>9594</v>
      </c>
      <c r="C210" s="44" t="s">
        <v>135</v>
      </c>
      <c r="D210" s="45">
        <v>157.59</v>
      </c>
    </row>
    <row r="211" spans="1:4" outlineLevel="1">
      <c r="A211" s="56">
        <v>3040070</v>
      </c>
      <c r="B211" s="43" t="s">
        <v>9595</v>
      </c>
      <c r="C211" s="44" t="s">
        <v>351</v>
      </c>
      <c r="D211" s="45">
        <v>13.37</v>
      </c>
    </row>
    <row r="212" spans="1:4" outlineLevel="1">
      <c r="A212" s="56">
        <v>3050000</v>
      </c>
      <c r="B212" s="43" t="s">
        <v>9538</v>
      </c>
      <c r="C212" s="44" t="s">
        <v>8535</v>
      </c>
      <c r="D212" s="45" t="s">
        <v>8535</v>
      </c>
    </row>
    <row r="213" spans="1:4" outlineLevel="1">
      <c r="A213" s="56">
        <v>3050001</v>
      </c>
      <c r="B213" s="43" t="s">
        <v>9542</v>
      </c>
      <c r="C213" s="44" t="s">
        <v>482</v>
      </c>
      <c r="D213" s="45">
        <v>209.13</v>
      </c>
    </row>
    <row r="214" spans="1:4">
      <c r="A214" s="56">
        <v>3050002</v>
      </c>
      <c r="B214" s="43" t="s">
        <v>9543</v>
      </c>
      <c r="C214" s="44" t="s">
        <v>482</v>
      </c>
      <c r="D214" s="45">
        <v>418.27</v>
      </c>
    </row>
    <row r="215" spans="1:4" outlineLevel="1">
      <c r="A215" s="56">
        <v>3050003</v>
      </c>
      <c r="B215" s="43" t="s">
        <v>9540</v>
      </c>
      <c r="C215" s="44" t="s">
        <v>482</v>
      </c>
      <c r="D215" s="45">
        <v>265.14999999999998</v>
      </c>
    </row>
    <row r="216" spans="1:4" outlineLevel="1">
      <c r="A216" s="56">
        <v>3050004</v>
      </c>
      <c r="B216" s="43" t="s">
        <v>9541</v>
      </c>
      <c r="C216" s="44" t="s">
        <v>482</v>
      </c>
      <c r="D216" s="45">
        <v>482.08</v>
      </c>
    </row>
    <row r="217" spans="1:4">
      <c r="A217" s="56">
        <v>3050005</v>
      </c>
      <c r="B217" s="43" t="s">
        <v>9596</v>
      </c>
      <c r="C217" s="44" t="s">
        <v>135</v>
      </c>
      <c r="D217" s="45">
        <v>42.18</v>
      </c>
    </row>
    <row r="218" spans="1:4" ht="23.25" outlineLevel="1">
      <c r="A218" s="56">
        <v>3050006</v>
      </c>
      <c r="B218" s="43" t="s">
        <v>9597</v>
      </c>
      <c r="C218" s="44" t="s">
        <v>135</v>
      </c>
      <c r="D218" s="45">
        <v>60.26</v>
      </c>
    </row>
    <row r="219" spans="1:4" outlineLevel="1">
      <c r="A219" s="56">
        <v>3060000</v>
      </c>
      <c r="B219" s="43" t="s">
        <v>9598</v>
      </c>
      <c r="C219" s="44" t="s">
        <v>8535</v>
      </c>
      <c r="D219" s="45" t="s">
        <v>8535</v>
      </c>
    </row>
    <row r="220" spans="1:4" ht="23.25">
      <c r="A220" s="56">
        <v>3060001</v>
      </c>
      <c r="B220" s="43" t="s">
        <v>9599</v>
      </c>
      <c r="C220" s="44" t="s">
        <v>908</v>
      </c>
      <c r="D220" s="45">
        <v>28.15</v>
      </c>
    </row>
    <row r="221" spans="1:4" ht="23.25" outlineLevel="1">
      <c r="A221" s="56">
        <v>3060002</v>
      </c>
      <c r="B221" s="43" t="s">
        <v>9600</v>
      </c>
      <c r="C221" s="44" t="s">
        <v>908</v>
      </c>
      <c r="D221" s="45">
        <v>28.16</v>
      </c>
    </row>
    <row r="222" spans="1:4" outlineLevel="1">
      <c r="A222" s="55">
        <v>4000000</v>
      </c>
      <c r="B222" s="40" t="s">
        <v>9601</v>
      </c>
      <c r="C222" s="41"/>
      <c r="D222" s="42"/>
    </row>
    <row r="223" spans="1:4">
      <c r="A223" s="56">
        <v>4001000</v>
      </c>
      <c r="B223" s="43" t="s">
        <v>9602</v>
      </c>
      <c r="C223" s="44" t="s">
        <v>8535</v>
      </c>
      <c r="D223" s="45" t="s">
        <v>8535</v>
      </c>
    </row>
    <row r="224" spans="1:4" outlineLevel="1">
      <c r="A224" s="56">
        <v>4001001</v>
      </c>
      <c r="B224" s="43" t="s">
        <v>9603</v>
      </c>
      <c r="C224" s="44" t="s">
        <v>135</v>
      </c>
      <c r="D224" s="45">
        <v>81.42</v>
      </c>
    </row>
    <row r="225" spans="1:4">
      <c r="A225" s="56">
        <v>4001002</v>
      </c>
      <c r="B225" s="43" t="s">
        <v>9604</v>
      </c>
      <c r="C225" s="44" t="s">
        <v>135</v>
      </c>
      <c r="D225" s="45">
        <v>151.34</v>
      </c>
    </row>
    <row r="226" spans="1:4" outlineLevel="1">
      <c r="A226" s="56">
        <v>4001004</v>
      </c>
      <c r="B226" s="43" t="s">
        <v>9605</v>
      </c>
      <c r="C226" s="44" t="s">
        <v>135</v>
      </c>
      <c r="D226" s="45">
        <v>360.32</v>
      </c>
    </row>
    <row r="227" spans="1:4" outlineLevel="1">
      <c r="A227" s="56">
        <v>4001011</v>
      </c>
      <c r="B227" s="43" t="s">
        <v>9606</v>
      </c>
      <c r="C227" s="44" t="s">
        <v>135</v>
      </c>
      <c r="D227" s="45">
        <v>151.34</v>
      </c>
    </row>
    <row r="228" spans="1:4">
      <c r="A228" s="56">
        <v>4001012</v>
      </c>
      <c r="B228" s="43" t="s">
        <v>9607</v>
      </c>
      <c r="C228" s="44" t="s">
        <v>135</v>
      </c>
      <c r="D228" s="45">
        <v>262.2</v>
      </c>
    </row>
    <row r="229" spans="1:4" outlineLevel="1">
      <c r="A229" s="56">
        <v>4001015</v>
      </c>
      <c r="B229" s="43" t="s">
        <v>9608</v>
      </c>
      <c r="C229" s="44" t="s">
        <v>135</v>
      </c>
      <c r="D229" s="45">
        <v>93.65</v>
      </c>
    </row>
    <row r="230" spans="1:4" outlineLevel="1">
      <c r="A230" s="56">
        <v>4001016</v>
      </c>
      <c r="B230" s="43" t="s">
        <v>9609</v>
      </c>
      <c r="C230" s="44" t="s">
        <v>135</v>
      </c>
      <c r="D230" s="45">
        <v>166.61</v>
      </c>
    </row>
    <row r="231" spans="1:4">
      <c r="A231" s="56">
        <v>4001020</v>
      </c>
      <c r="B231" s="43" t="s">
        <v>9610</v>
      </c>
      <c r="C231" s="44" t="s">
        <v>135</v>
      </c>
      <c r="D231" s="45">
        <v>246.5</v>
      </c>
    </row>
    <row r="232" spans="1:4" outlineLevel="1">
      <c r="A232" s="56">
        <v>4001021</v>
      </c>
      <c r="B232" s="43" t="s">
        <v>9611</v>
      </c>
      <c r="C232" s="44" t="s">
        <v>135</v>
      </c>
      <c r="D232" s="45">
        <v>407.98</v>
      </c>
    </row>
    <row r="233" spans="1:4" outlineLevel="1">
      <c r="A233" s="56">
        <v>4001022</v>
      </c>
      <c r="B233" s="43" t="s">
        <v>9612</v>
      </c>
      <c r="C233" s="44" t="s">
        <v>135</v>
      </c>
      <c r="D233" s="45">
        <v>743.12</v>
      </c>
    </row>
    <row r="234" spans="1:4">
      <c r="A234" s="56">
        <v>4001025</v>
      </c>
      <c r="B234" s="43" t="s">
        <v>9613</v>
      </c>
      <c r="C234" s="44" t="s">
        <v>135</v>
      </c>
      <c r="D234" s="45">
        <v>921.33</v>
      </c>
    </row>
    <row r="235" spans="1:4" outlineLevel="1">
      <c r="A235" s="56">
        <v>4001026</v>
      </c>
      <c r="B235" s="43" t="s">
        <v>9614</v>
      </c>
      <c r="C235" s="44" t="s">
        <v>135</v>
      </c>
      <c r="D235" s="45">
        <v>1138.7</v>
      </c>
    </row>
    <row r="236" spans="1:4" outlineLevel="1">
      <c r="A236" s="56">
        <v>4001027</v>
      </c>
      <c r="B236" s="43" t="s">
        <v>9615</v>
      </c>
      <c r="C236" s="44" t="s">
        <v>135</v>
      </c>
      <c r="D236" s="45">
        <v>1183.45</v>
      </c>
    </row>
    <row r="237" spans="1:4" ht="23.25" outlineLevel="1">
      <c r="A237" s="56">
        <v>4001031</v>
      </c>
      <c r="B237" s="43" t="s">
        <v>9616</v>
      </c>
      <c r="C237" s="44" t="s">
        <v>135</v>
      </c>
      <c r="D237" s="45">
        <v>121.27</v>
      </c>
    </row>
    <row r="238" spans="1:4" ht="23.25" outlineLevel="1">
      <c r="A238" s="56">
        <v>4001032</v>
      </c>
      <c r="B238" s="43" t="s">
        <v>9617</v>
      </c>
      <c r="C238" s="44" t="s">
        <v>135</v>
      </c>
      <c r="D238" s="45">
        <v>127.95</v>
      </c>
    </row>
    <row r="239" spans="1:4" ht="23.25" outlineLevel="1">
      <c r="A239" s="56">
        <v>4001033</v>
      </c>
      <c r="B239" s="43" t="s">
        <v>9618</v>
      </c>
      <c r="C239" s="44" t="s">
        <v>135</v>
      </c>
      <c r="D239" s="45">
        <v>133.06</v>
      </c>
    </row>
    <row r="240" spans="1:4" ht="23.25">
      <c r="A240" s="56">
        <v>4001034</v>
      </c>
      <c r="B240" s="43" t="s">
        <v>9619</v>
      </c>
      <c r="C240" s="44" t="s">
        <v>135</v>
      </c>
      <c r="D240" s="45">
        <v>137.12</v>
      </c>
    </row>
    <row r="241" spans="1:4" ht="23.25" outlineLevel="1">
      <c r="A241" s="56">
        <v>4001035</v>
      </c>
      <c r="B241" s="43" t="s">
        <v>9620</v>
      </c>
      <c r="C241" s="44" t="s">
        <v>135</v>
      </c>
      <c r="D241" s="45">
        <v>145.37</v>
      </c>
    </row>
    <row r="242" spans="1:4" ht="23.25" outlineLevel="1">
      <c r="A242" s="56">
        <v>4001036</v>
      </c>
      <c r="B242" s="43" t="s">
        <v>9621</v>
      </c>
      <c r="C242" s="44" t="s">
        <v>135</v>
      </c>
      <c r="D242" s="45">
        <v>153.5</v>
      </c>
    </row>
    <row r="243" spans="1:4" ht="23.25" outlineLevel="1">
      <c r="A243" s="56">
        <v>4001037</v>
      </c>
      <c r="B243" s="43" t="s">
        <v>9622</v>
      </c>
      <c r="C243" s="44" t="s">
        <v>135</v>
      </c>
      <c r="D243" s="45">
        <v>160.31</v>
      </c>
    </row>
    <row r="244" spans="1:4" ht="23.25" outlineLevel="1">
      <c r="A244" s="56">
        <v>4001038</v>
      </c>
      <c r="B244" s="43" t="s">
        <v>9623</v>
      </c>
      <c r="C244" s="44" t="s">
        <v>135</v>
      </c>
      <c r="D244" s="45">
        <v>168.95</v>
      </c>
    </row>
    <row r="245" spans="1:4" outlineLevel="1">
      <c r="A245" s="56">
        <v>4001040</v>
      </c>
      <c r="B245" s="43" t="s">
        <v>9624</v>
      </c>
      <c r="C245" s="44" t="s">
        <v>135</v>
      </c>
      <c r="D245" s="45">
        <v>84.01</v>
      </c>
    </row>
    <row r="246" spans="1:4">
      <c r="A246" s="56">
        <v>4001041</v>
      </c>
      <c r="B246" s="43" t="s">
        <v>9625</v>
      </c>
      <c r="C246" s="44" t="s">
        <v>135</v>
      </c>
      <c r="D246" s="45">
        <v>99.25</v>
      </c>
    </row>
    <row r="247" spans="1:4" outlineLevel="1">
      <c r="A247" s="56">
        <v>4001042</v>
      </c>
      <c r="B247" s="43" t="s">
        <v>9626</v>
      </c>
      <c r="C247" s="44" t="s">
        <v>135</v>
      </c>
      <c r="D247" s="45">
        <v>120.48</v>
      </c>
    </row>
    <row r="248" spans="1:4" outlineLevel="1">
      <c r="A248" s="56">
        <v>4001044</v>
      </c>
      <c r="B248" s="43" t="s">
        <v>9627</v>
      </c>
      <c r="C248" s="44" t="s">
        <v>135</v>
      </c>
      <c r="D248" s="45">
        <v>175.51</v>
      </c>
    </row>
    <row r="249" spans="1:4" outlineLevel="1">
      <c r="A249" s="56">
        <v>4001045</v>
      </c>
      <c r="B249" s="43" t="s">
        <v>9628</v>
      </c>
      <c r="C249" s="44" t="s">
        <v>135</v>
      </c>
      <c r="D249" s="45">
        <v>208.96</v>
      </c>
    </row>
    <row r="250" spans="1:4" outlineLevel="1">
      <c r="A250" s="56">
        <v>4001050</v>
      </c>
      <c r="B250" s="43" t="s">
        <v>9629</v>
      </c>
      <c r="C250" s="44" t="s">
        <v>135</v>
      </c>
      <c r="D250" s="45">
        <v>94.64</v>
      </c>
    </row>
    <row r="251" spans="1:4" outlineLevel="1">
      <c r="A251" s="56">
        <v>4001051</v>
      </c>
      <c r="B251" s="43" t="s">
        <v>9630</v>
      </c>
      <c r="C251" s="44" t="s">
        <v>135</v>
      </c>
      <c r="D251" s="45">
        <v>111.05</v>
      </c>
    </row>
    <row r="252" spans="1:4">
      <c r="A252" s="56">
        <v>4001052</v>
      </c>
      <c r="B252" s="43" t="s">
        <v>9631</v>
      </c>
      <c r="C252" s="44" t="s">
        <v>135</v>
      </c>
      <c r="D252" s="45">
        <v>132.83000000000001</v>
      </c>
    </row>
    <row r="253" spans="1:4" ht="23.25" outlineLevel="1">
      <c r="A253" s="56">
        <v>4001060</v>
      </c>
      <c r="B253" s="43" t="s">
        <v>9632</v>
      </c>
      <c r="C253" s="44" t="s">
        <v>135</v>
      </c>
      <c r="D253" s="45">
        <v>114.33</v>
      </c>
    </row>
    <row r="254" spans="1:4" ht="23.25" outlineLevel="1">
      <c r="A254" s="56">
        <v>4001061</v>
      </c>
      <c r="B254" s="43" t="s">
        <v>9633</v>
      </c>
      <c r="C254" s="44" t="s">
        <v>135</v>
      </c>
      <c r="D254" s="45">
        <v>134.63</v>
      </c>
    </row>
    <row r="255" spans="1:4" ht="23.25" outlineLevel="1">
      <c r="A255" s="56">
        <v>4001062</v>
      </c>
      <c r="B255" s="43" t="s">
        <v>9634</v>
      </c>
      <c r="C255" s="44" t="s">
        <v>135</v>
      </c>
      <c r="D255" s="45">
        <v>118.32</v>
      </c>
    </row>
    <row r="256" spans="1:4" ht="23.25" outlineLevel="1">
      <c r="A256" s="56">
        <v>4001063</v>
      </c>
      <c r="B256" s="43" t="s">
        <v>9635</v>
      </c>
      <c r="C256" s="44" t="s">
        <v>135</v>
      </c>
      <c r="D256" s="45">
        <v>137.59</v>
      </c>
    </row>
    <row r="257" spans="1:4" outlineLevel="1">
      <c r="A257" s="56">
        <v>4001070</v>
      </c>
      <c r="B257" s="43" t="s">
        <v>9636</v>
      </c>
      <c r="C257" s="44" t="s">
        <v>135</v>
      </c>
      <c r="D257" s="45">
        <v>124.29</v>
      </c>
    </row>
    <row r="258" spans="1:4">
      <c r="A258" s="56">
        <v>4001071</v>
      </c>
      <c r="B258" s="43" t="s">
        <v>9637</v>
      </c>
      <c r="C258" s="44" t="s">
        <v>135</v>
      </c>
      <c r="D258" s="45">
        <v>138.44</v>
      </c>
    </row>
    <row r="259" spans="1:4" outlineLevel="1">
      <c r="A259" s="56">
        <v>4001080</v>
      </c>
      <c r="B259" s="43" t="s">
        <v>9638</v>
      </c>
      <c r="C259" s="44" t="s">
        <v>135</v>
      </c>
      <c r="D259" s="45">
        <v>6.65</v>
      </c>
    </row>
    <row r="260" spans="1:4" outlineLevel="1">
      <c r="A260" s="56">
        <v>4001095</v>
      </c>
      <c r="B260" s="43" t="s">
        <v>9639</v>
      </c>
      <c r="C260" s="44" t="s">
        <v>908</v>
      </c>
      <c r="D260" s="45">
        <v>10.84</v>
      </c>
    </row>
    <row r="261" spans="1:4" outlineLevel="1">
      <c r="A261" s="56">
        <v>4001096</v>
      </c>
      <c r="B261" s="43" t="s">
        <v>9640</v>
      </c>
      <c r="C261" s="44" t="s">
        <v>908</v>
      </c>
      <c r="D261" s="45">
        <v>11.5</v>
      </c>
    </row>
    <row r="262" spans="1:4" outlineLevel="1">
      <c r="A262" s="56">
        <v>4001097</v>
      </c>
      <c r="B262" s="43" t="s">
        <v>9641</v>
      </c>
      <c r="C262" s="44" t="s">
        <v>482</v>
      </c>
      <c r="D262" s="45">
        <v>773.18</v>
      </c>
    </row>
    <row r="263" spans="1:4" outlineLevel="1">
      <c r="A263" s="56">
        <v>4001098</v>
      </c>
      <c r="B263" s="43" t="s">
        <v>9642</v>
      </c>
      <c r="C263" s="44" t="s">
        <v>482</v>
      </c>
      <c r="D263" s="45">
        <v>1922.67</v>
      </c>
    </row>
    <row r="264" spans="1:4" ht="23.25">
      <c r="A264" s="56">
        <v>4001102</v>
      </c>
      <c r="B264" s="43" t="s">
        <v>9643</v>
      </c>
      <c r="C264" s="44" t="s">
        <v>143</v>
      </c>
      <c r="D264" s="45">
        <v>8.5299999999999994</v>
      </c>
    </row>
    <row r="265" spans="1:4" outlineLevel="1">
      <c r="A265" s="56">
        <v>4002000</v>
      </c>
      <c r="B265" s="43" t="s">
        <v>9644</v>
      </c>
      <c r="C265" s="44" t="s">
        <v>8535</v>
      </c>
      <c r="D265" s="45" t="s">
        <v>8535</v>
      </c>
    </row>
    <row r="266" spans="1:4" outlineLevel="1">
      <c r="A266" s="56">
        <v>4002004</v>
      </c>
      <c r="B266" s="43" t="s">
        <v>9645</v>
      </c>
      <c r="C266" s="44" t="s">
        <v>135</v>
      </c>
      <c r="D266" s="45">
        <v>170.49</v>
      </c>
    </row>
    <row r="267" spans="1:4" ht="23.25" outlineLevel="1">
      <c r="A267" s="56">
        <v>4002005</v>
      </c>
      <c r="B267" s="43" t="s">
        <v>9646</v>
      </c>
      <c r="C267" s="44" t="s">
        <v>135</v>
      </c>
      <c r="D267" s="45">
        <v>302.69</v>
      </c>
    </row>
    <row r="268" spans="1:4" ht="23.25" outlineLevel="1">
      <c r="A268" s="56">
        <v>4002006</v>
      </c>
      <c r="B268" s="43" t="s">
        <v>9647</v>
      </c>
      <c r="C268" s="44" t="s">
        <v>135</v>
      </c>
      <c r="D268" s="45">
        <v>225.69</v>
      </c>
    </row>
    <row r="269" spans="1:4" outlineLevel="1">
      <c r="A269" s="56">
        <v>4003000</v>
      </c>
      <c r="B269" s="43" t="s">
        <v>9648</v>
      </c>
      <c r="C269" s="44" t="s">
        <v>8535</v>
      </c>
      <c r="D269" s="45" t="s">
        <v>8535</v>
      </c>
    </row>
    <row r="270" spans="1:4" outlineLevel="1">
      <c r="A270" s="56">
        <v>4003030</v>
      </c>
      <c r="B270" s="43" t="s">
        <v>9649</v>
      </c>
      <c r="C270" s="44" t="s">
        <v>135</v>
      </c>
      <c r="D270" s="45">
        <v>369.16</v>
      </c>
    </row>
    <row r="271" spans="1:4">
      <c r="A271" s="56">
        <v>4003031</v>
      </c>
      <c r="B271" s="43" t="s">
        <v>9650</v>
      </c>
      <c r="C271" s="44" t="s">
        <v>135</v>
      </c>
      <c r="D271" s="45">
        <v>464.53</v>
      </c>
    </row>
    <row r="272" spans="1:4" outlineLevel="1">
      <c r="A272" s="56">
        <v>4003032</v>
      </c>
      <c r="B272" s="43" t="s">
        <v>9651</v>
      </c>
      <c r="C272" s="44" t="s">
        <v>135</v>
      </c>
      <c r="D272" s="45">
        <v>428.25</v>
      </c>
    </row>
    <row r="273" spans="1:4" outlineLevel="1">
      <c r="A273" s="56">
        <v>4003035</v>
      </c>
      <c r="B273" s="43" t="s">
        <v>9652</v>
      </c>
      <c r="C273" s="44" t="s">
        <v>135</v>
      </c>
      <c r="D273" s="45">
        <v>739.26</v>
      </c>
    </row>
    <row r="274" spans="1:4" ht="23.25" outlineLevel="1">
      <c r="A274" s="56">
        <v>4003051</v>
      </c>
      <c r="B274" s="43" t="s">
        <v>9653</v>
      </c>
      <c r="C274" s="44" t="s">
        <v>135</v>
      </c>
      <c r="D274" s="45">
        <v>162.81</v>
      </c>
    </row>
    <row r="275" spans="1:4" ht="23.25" outlineLevel="1">
      <c r="A275" s="56">
        <v>4003052</v>
      </c>
      <c r="B275" s="43" t="s">
        <v>9654</v>
      </c>
      <c r="C275" s="44" t="s">
        <v>135</v>
      </c>
      <c r="D275" s="45">
        <v>155.32</v>
      </c>
    </row>
    <row r="276" spans="1:4" ht="23.25" outlineLevel="1">
      <c r="A276" s="56">
        <v>4003053</v>
      </c>
      <c r="B276" s="43" t="s">
        <v>9655</v>
      </c>
      <c r="C276" s="44" t="s">
        <v>135</v>
      </c>
      <c r="D276" s="45">
        <v>214.06</v>
      </c>
    </row>
    <row r="277" spans="1:4" ht="23.25" outlineLevel="1">
      <c r="A277" s="56">
        <v>4003054</v>
      </c>
      <c r="B277" s="43" t="s">
        <v>9656</v>
      </c>
      <c r="C277" s="44" t="s">
        <v>135</v>
      </c>
      <c r="D277" s="45">
        <v>180.28</v>
      </c>
    </row>
    <row r="278" spans="1:4" ht="23.25">
      <c r="A278" s="56">
        <v>4003055</v>
      </c>
      <c r="B278" s="43" t="s">
        <v>9657</v>
      </c>
      <c r="C278" s="44" t="s">
        <v>135</v>
      </c>
      <c r="D278" s="45">
        <v>317.55</v>
      </c>
    </row>
    <row r="279" spans="1:4" ht="23.25" outlineLevel="1">
      <c r="A279" s="56">
        <v>4003056</v>
      </c>
      <c r="B279" s="43" t="s">
        <v>9658</v>
      </c>
      <c r="C279" s="44" t="s">
        <v>135</v>
      </c>
      <c r="D279" s="45">
        <v>183.33</v>
      </c>
    </row>
    <row r="280" spans="1:4" ht="23.25" outlineLevel="1">
      <c r="A280" s="56">
        <v>4003057</v>
      </c>
      <c r="B280" s="43" t="s">
        <v>9659</v>
      </c>
      <c r="C280" s="44" t="s">
        <v>135</v>
      </c>
      <c r="D280" s="45">
        <v>198.82</v>
      </c>
    </row>
    <row r="281" spans="1:4" ht="23.25" outlineLevel="1">
      <c r="A281" s="56">
        <v>4003058</v>
      </c>
      <c r="B281" s="43" t="s">
        <v>9660</v>
      </c>
      <c r="C281" s="44" t="s">
        <v>135</v>
      </c>
      <c r="D281" s="45">
        <v>236.03</v>
      </c>
    </row>
    <row r="282" spans="1:4" ht="23.25" outlineLevel="1">
      <c r="A282" s="56">
        <v>4003059</v>
      </c>
      <c r="B282" s="43" t="s">
        <v>9661</v>
      </c>
      <c r="C282" s="44" t="s">
        <v>135</v>
      </c>
      <c r="D282" s="45">
        <v>336.81</v>
      </c>
    </row>
    <row r="283" spans="1:4" ht="23.25" outlineLevel="1">
      <c r="A283" s="56">
        <v>4003070</v>
      </c>
      <c r="B283" s="43" t="s">
        <v>9662</v>
      </c>
      <c r="C283" s="44" t="s">
        <v>135</v>
      </c>
      <c r="D283" s="45">
        <v>193.21</v>
      </c>
    </row>
    <row r="284" spans="1:4" ht="23.25" outlineLevel="1">
      <c r="A284" s="56">
        <v>4003071</v>
      </c>
      <c r="B284" s="43" t="s">
        <v>9663</v>
      </c>
      <c r="C284" s="44" t="s">
        <v>135</v>
      </c>
      <c r="D284" s="45">
        <v>135.96</v>
      </c>
    </row>
    <row r="285" spans="1:4" ht="23.25">
      <c r="A285" s="56">
        <v>4003073</v>
      </c>
      <c r="B285" s="43" t="s">
        <v>9664</v>
      </c>
      <c r="C285" s="44" t="s">
        <v>135</v>
      </c>
      <c r="D285" s="45">
        <v>138.25</v>
      </c>
    </row>
    <row r="286" spans="1:4" outlineLevel="1">
      <c r="A286" s="56">
        <v>4003074</v>
      </c>
      <c r="B286" s="43" t="s">
        <v>9665</v>
      </c>
      <c r="C286" s="44" t="s">
        <v>135</v>
      </c>
      <c r="D286" s="45">
        <v>44.33</v>
      </c>
    </row>
    <row r="287" spans="1:4" outlineLevel="1">
      <c r="A287" s="56">
        <v>4003075</v>
      </c>
      <c r="B287" s="43" t="s">
        <v>9666</v>
      </c>
      <c r="C287" s="44" t="s">
        <v>135</v>
      </c>
      <c r="D287" s="45">
        <v>34.880000000000003</v>
      </c>
    </row>
    <row r="288" spans="1:4" outlineLevel="1">
      <c r="A288" s="56">
        <v>4050000</v>
      </c>
      <c r="B288" s="43" t="s">
        <v>9538</v>
      </c>
      <c r="C288" s="44" t="s">
        <v>8535</v>
      </c>
      <c r="D288" s="45" t="s">
        <v>8535</v>
      </c>
    </row>
    <row r="289" spans="1:4" outlineLevel="1">
      <c r="A289" s="56">
        <v>4050001</v>
      </c>
      <c r="B289" s="43" t="s">
        <v>9667</v>
      </c>
      <c r="C289" s="44" t="s">
        <v>482</v>
      </c>
      <c r="D289" s="45">
        <v>96.42</v>
      </c>
    </row>
    <row r="290" spans="1:4" outlineLevel="1">
      <c r="A290" s="56">
        <v>4050004</v>
      </c>
      <c r="B290" s="43" t="s">
        <v>9668</v>
      </c>
      <c r="C290" s="44" t="s">
        <v>482</v>
      </c>
      <c r="D290" s="45">
        <v>53.27</v>
      </c>
    </row>
    <row r="291" spans="1:4" outlineLevel="1">
      <c r="A291" s="56">
        <v>4050007</v>
      </c>
      <c r="B291" s="43" t="s">
        <v>9669</v>
      </c>
      <c r="C291" s="44" t="s">
        <v>482</v>
      </c>
      <c r="D291" s="45">
        <v>60.26</v>
      </c>
    </row>
    <row r="292" spans="1:4">
      <c r="A292" s="56">
        <v>4050009</v>
      </c>
      <c r="B292" s="43" t="s">
        <v>9670</v>
      </c>
      <c r="C292" s="44" t="s">
        <v>482</v>
      </c>
      <c r="D292" s="45">
        <v>313.35000000000002</v>
      </c>
    </row>
    <row r="293" spans="1:4" outlineLevel="1">
      <c r="A293" s="56">
        <v>4050010</v>
      </c>
      <c r="B293" s="43" t="s">
        <v>9671</v>
      </c>
      <c r="C293" s="44" t="s">
        <v>135</v>
      </c>
      <c r="D293" s="45">
        <v>12.05</v>
      </c>
    </row>
    <row r="294" spans="1:4" outlineLevel="1">
      <c r="A294" s="56">
        <v>4050015</v>
      </c>
      <c r="B294" s="43" t="s">
        <v>9672</v>
      </c>
      <c r="C294" s="44" t="s">
        <v>135</v>
      </c>
      <c r="D294" s="45">
        <v>9.64</v>
      </c>
    </row>
    <row r="295" spans="1:4" outlineLevel="1">
      <c r="A295" s="56">
        <v>4060000</v>
      </c>
      <c r="B295" s="43" t="s">
        <v>9673</v>
      </c>
      <c r="C295" s="44" t="s">
        <v>8535</v>
      </c>
      <c r="D295" s="45" t="s">
        <v>8535</v>
      </c>
    </row>
    <row r="296" spans="1:4" outlineLevel="1">
      <c r="A296" s="56">
        <v>4060005</v>
      </c>
      <c r="B296" s="43" t="s">
        <v>9674</v>
      </c>
      <c r="C296" s="44" t="s">
        <v>482</v>
      </c>
      <c r="D296" s="45">
        <v>156.68</v>
      </c>
    </row>
    <row r="297" spans="1:4" outlineLevel="1">
      <c r="A297" s="56">
        <v>4060007</v>
      </c>
      <c r="B297" s="43" t="s">
        <v>9675</v>
      </c>
      <c r="C297" s="44" t="s">
        <v>135</v>
      </c>
      <c r="D297" s="45">
        <v>24.1</v>
      </c>
    </row>
    <row r="298" spans="1:4">
      <c r="A298" s="56">
        <v>4060010</v>
      </c>
      <c r="B298" s="43" t="s">
        <v>9676</v>
      </c>
      <c r="C298" s="44" t="s">
        <v>135</v>
      </c>
      <c r="D298" s="45">
        <v>24.1</v>
      </c>
    </row>
    <row r="299" spans="1:4" outlineLevel="1">
      <c r="A299" s="56">
        <v>4060015</v>
      </c>
      <c r="B299" s="43" t="s">
        <v>9677</v>
      </c>
      <c r="C299" s="44" t="s">
        <v>135</v>
      </c>
      <c r="D299" s="45">
        <v>12.49</v>
      </c>
    </row>
    <row r="300" spans="1:4" outlineLevel="1">
      <c r="A300" s="56">
        <v>4060016</v>
      </c>
      <c r="B300" s="43" t="s">
        <v>9678</v>
      </c>
      <c r="C300" s="44" t="s">
        <v>135</v>
      </c>
      <c r="D300" s="45">
        <v>24.97</v>
      </c>
    </row>
    <row r="301" spans="1:4" outlineLevel="1">
      <c r="A301" s="56">
        <v>4060019</v>
      </c>
      <c r="B301" s="43" t="s">
        <v>9679</v>
      </c>
      <c r="C301" s="44" t="s">
        <v>135</v>
      </c>
      <c r="D301" s="45">
        <v>37.46</v>
      </c>
    </row>
    <row r="302" spans="1:4" outlineLevel="1">
      <c r="A302" s="56">
        <v>4070000</v>
      </c>
      <c r="B302" s="43" t="s">
        <v>9680</v>
      </c>
      <c r="C302" s="44" t="s">
        <v>8535</v>
      </c>
      <c r="D302" s="45" t="s">
        <v>8535</v>
      </c>
    </row>
    <row r="303" spans="1:4" outlineLevel="1">
      <c r="A303" s="56">
        <v>4070010</v>
      </c>
      <c r="B303" s="43" t="s">
        <v>9681</v>
      </c>
      <c r="C303" s="44" t="s">
        <v>135</v>
      </c>
      <c r="D303" s="45">
        <v>73.989999999999995</v>
      </c>
    </row>
    <row r="304" spans="1:4" ht="23.25">
      <c r="A304" s="56">
        <v>4070015</v>
      </c>
      <c r="B304" s="43" t="s">
        <v>9682</v>
      </c>
      <c r="C304" s="44" t="s">
        <v>135</v>
      </c>
      <c r="D304" s="45">
        <v>23.05</v>
      </c>
    </row>
    <row r="305" spans="1:4" ht="23.25" outlineLevel="1">
      <c r="A305" s="56">
        <v>4070019</v>
      </c>
      <c r="B305" s="43" t="s">
        <v>9683</v>
      </c>
      <c r="C305" s="44" t="s">
        <v>135</v>
      </c>
      <c r="D305" s="45">
        <v>66.38</v>
      </c>
    </row>
    <row r="306" spans="1:4" outlineLevel="1">
      <c r="A306" s="55">
        <v>5000000</v>
      </c>
      <c r="B306" s="40" t="s">
        <v>9684</v>
      </c>
      <c r="C306" s="41"/>
      <c r="D306" s="42"/>
    </row>
    <row r="307" spans="1:4" outlineLevel="1">
      <c r="A307" s="56">
        <v>5001000</v>
      </c>
      <c r="B307" s="43" t="s">
        <v>9685</v>
      </c>
      <c r="C307" s="44" t="s">
        <v>8535</v>
      </c>
      <c r="D307" s="45" t="s">
        <v>8535</v>
      </c>
    </row>
    <row r="308" spans="1:4" ht="23.25" outlineLevel="1">
      <c r="A308" s="56">
        <v>5001001</v>
      </c>
      <c r="B308" s="43" t="s">
        <v>9686</v>
      </c>
      <c r="C308" s="44" t="s">
        <v>135</v>
      </c>
      <c r="D308" s="45">
        <v>64.39</v>
      </c>
    </row>
    <row r="309" spans="1:4" ht="23.25" outlineLevel="1">
      <c r="A309" s="56">
        <v>5001003</v>
      </c>
      <c r="B309" s="43" t="s">
        <v>9687</v>
      </c>
      <c r="C309" s="44" t="s">
        <v>135</v>
      </c>
      <c r="D309" s="45">
        <v>65.13</v>
      </c>
    </row>
    <row r="310" spans="1:4" ht="23.25">
      <c r="A310" s="56">
        <v>5001030</v>
      </c>
      <c r="B310" s="43" t="s">
        <v>9688</v>
      </c>
      <c r="C310" s="44" t="s">
        <v>135</v>
      </c>
      <c r="D310" s="45">
        <v>77.84</v>
      </c>
    </row>
    <row r="311" spans="1:4" ht="23.25" outlineLevel="1">
      <c r="A311" s="56">
        <v>5001040</v>
      </c>
      <c r="B311" s="43" t="s">
        <v>9689</v>
      </c>
      <c r="C311" s="44" t="s">
        <v>135</v>
      </c>
      <c r="D311" s="45">
        <v>47.17</v>
      </c>
    </row>
    <row r="312" spans="1:4" ht="23.25" outlineLevel="1">
      <c r="A312" s="56">
        <v>5001043</v>
      </c>
      <c r="B312" s="43" t="s">
        <v>9690</v>
      </c>
      <c r="C312" s="44" t="s">
        <v>135</v>
      </c>
      <c r="D312" s="45">
        <v>18.05</v>
      </c>
    </row>
    <row r="313" spans="1:4" ht="23.25" outlineLevel="1">
      <c r="A313" s="56">
        <v>5001047</v>
      </c>
      <c r="B313" s="43" t="s">
        <v>9691</v>
      </c>
      <c r="C313" s="44" t="s">
        <v>135</v>
      </c>
      <c r="D313" s="45">
        <v>44.11</v>
      </c>
    </row>
    <row r="314" spans="1:4" outlineLevel="1">
      <c r="A314" s="56">
        <v>5002000</v>
      </c>
      <c r="B314" s="43" t="s">
        <v>9692</v>
      </c>
      <c r="C314" s="44" t="s">
        <v>8535</v>
      </c>
      <c r="D314" s="45" t="s">
        <v>8535</v>
      </c>
    </row>
    <row r="315" spans="1:4" ht="23.25" outlineLevel="1">
      <c r="A315" s="56">
        <v>5002002</v>
      </c>
      <c r="B315" s="43" t="s">
        <v>9693</v>
      </c>
      <c r="C315" s="44" t="s">
        <v>135</v>
      </c>
      <c r="D315" s="45">
        <v>140.44</v>
      </c>
    </row>
    <row r="316" spans="1:4">
      <c r="A316" s="56">
        <v>5002030</v>
      </c>
      <c r="B316" s="43" t="s">
        <v>9694</v>
      </c>
      <c r="C316" s="44" t="s">
        <v>135</v>
      </c>
      <c r="D316" s="45">
        <v>79.2</v>
      </c>
    </row>
    <row r="317" spans="1:4" ht="23.25" outlineLevel="1">
      <c r="A317" s="56">
        <v>5002043</v>
      </c>
      <c r="B317" s="43" t="s">
        <v>9695</v>
      </c>
      <c r="C317" s="44" t="s">
        <v>135</v>
      </c>
      <c r="D317" s="45">
        <v>18.05</v>
      </c>
    </row>
    <row r="318" spans="1:4" ht="23.25" outlineLevel="1">
      <c r="A318" s="56">
        <v>5002044</v>
      </c>
      <c r="B318" s="43" t="s">
        <v>9696</v>
      </c>
      <c r="C318" s="44" t="s">
        <v>135</v>
      </c>
      <c r="D318" s="45">
        <v>199.45</v>
      </c>
    </row>
    <row r="319" spans="1:4">
      <c r="A319" s="56">
        <v>5003000</v>
      </c>
      <c r="B319" s="43" t="s">
        <v>9697</v>
      </c>
      <c r="C319" s="44" t="s">
        <v>8535</v>
      </c>
      <c r="D319" s="45" t="s">
        <v>8535</v>
      </c>
    </row>
    <row r="320" spans="1:4" ht="23.25" outlineLevel="1">
      <c r="A320" s="56">
        <v>5003002</v>
      </c>
      <c r="B320" s="43" t="s">
        <v>9698</v>
      </c>
      <c r="C320" s="44" t="s">
        <v>135</v>
      </c>
      <c r="D320" s="45">
        <v>140.44</v>
      </c>
    </row>
    <row r="321" spans="1:4" ht="23.25" outlineLevel="1">
      <c r="A321" s="56">
        <v>5003008</v>
      </c>
      <c r="B321" s="43" t="s">
        <v>9699</v>
      </c>
      <c r="C321" s="44" t="s">
        <v>135</v>
      </c>
      <c r="D321" s="45">
        <v>139.33000000000001</v>
      </c>
    </row>
    <row r="322" spans="1:4" ht="23.25" outlineLevel="1">
      <c r="A322" s="56">
        <v>5003009</v>
      </c>
      <c r="B322" s="43" t="s">
        <v>9700</v>
      </c>
      <c r="C322" s="44" t="s">
        <v>135</v>
      </c>
      <c r="D322" s="45">
        <v>145.82</v>
      </c>
    </row>
    <row r="323" spans="1:4">
      <c r="A323" s="56">
        <v>5003011</v>
      </c>
      <c r="B323" s="43" t="s">
        <v>9701</v>
      </c>
      <c r="C323" s="44" t="s">
        <v>135</v>
      </c>
      <c r="D323" s="45">
        <v>151.33000000000001</v>
      </c>
    </row>
    <row r="324" spans="1:4" ht="23.25" outlineLevel="1">
      <c r="A324" s="56">
        <v>5003012</v>
      </c>
      <c r="B324" s="43" t="s">
        <v>9702</v>
      </c>
      <c r="C324" s="44" t="s">
        <v>135</v>
      </c>
      <c r="D324" s="45">
        <v>112.08</v>
      </c>
    </row>
    <row r="325" spans="1:4" ht="23.25">
      <c r="A325" s="56">
        <v>5003013</v>
      </c>
      <c r="B325" s="43" t="s">
        <v>9703</v>
      </c>
      <c r="C325" s="44" t="s">
        <v>135</v>
      </c>
      <c r="D325" s="45">
        <v>143.01</v>
      </c>
    </row>
    <row r="326" spans="1:4" ht="34.5" outlineLevel="1">
      <c r="A326" s="56">
        <v>5003017</v>
      </c>
      <c r="B326" s="43" t="s">
        <v>9704</v>
      </c>
      <c r="C326" s="44" t="s">
        <v>135</v>
      </c>
      <c r="D326" s="45">
        <v>139.91</v>
      </c>
    </row>
    <row r="327" spans="1:4" ht="23.25">
      <c r="A327" s="56">
        <v>5003040</v>
      </c>
      <c r="B327" s="43" t="s">
        <v>9689</v>
      </c>
      <c r="C327" s="44" t="s">
        <v>135</v>
      </c>
      <c r="D327" s="45">
        <v>47.17</v>
      </c>
    </row>
    <row r="328" spans="1:4" ht="23.25" outlineLevel="1">
      <c r="A328" s="56">
        <v>5003043</v>
      </c>
      <c r="B328" s="43" t="s">
        <v>9705</v>
      </c>
      <c r="C328" s="44" t="s">
        <v>135</v>
      </c>
      <c r="D328" s="45">
        <v>18.05</v>
      </c>
    </row>
    <row r="329" spans="1:4" ht="23.25">
      <c r="A329" s="56">
        <v>5003047</v>
      </c>
      <c r="B329" s="43" t="s">
        <v>9691</v>
      </c>
      <c r="C329" s="44" t="s">
        <v>135</v>
      </c>
      <c r="D329" s="45">
        <v>44.11</v>
      </c>
    </row>
    <row r="330" spans="1:4" outlineLevel="1">
      <c r="A330" s="56">
        <v>5003054</v>
      </c>
      <c r="B330" s="43" t="s">
        <v>9706</v>
      </c>
      <c r="C330" s="44" t="s">
        <v>482</v>
      </c>
      <c r="D330" s="45">
        <v>664.52</v>
      </c>
    </row>
    <row r="331" spans="1:4">
      <c r="A331" s="56">
        <v>5003055</v>
      </c>
      <c r="B331" s="43" t="s">
        <v>9707</v>
      </c>
      <c r="C331" s="44" t="s">
        <v>135</v>
      </c>
      <c r="D331" s="45">
        <v>83.25</v>
      </c>
    </row>
    <row r="332" spans="1:4" outlineLevel="1">
      <c r="A332" s="56">
        <v>5003073</v>
      </c>
      <c r="B332" s="43" t="s">
        <v>9708</v>
      </c>
      <c r="C332" s="44" t="s">
        <v>135</v>
      </c>
      <c r="D332" s="45">
        <v>44.21</v>
      </c>
    </row>
    <row r="333" spans="1:4">
      <c r="A333" s="56">
        <v>5004000</v>
      </c>
      <c r="B333" s="43" t="s">
        <v>9709</v>
      </c>
      <c r="C333" s="44" t="s">
        <v>8535</v>
      </c>
      <c r="D333" s="45" t="s">
        <v>8535</v>
      </c>
    </row>
    <row r="334" spans="1:4" outlineLevel="1">
      <c r="A334" s="56">
        <v>5004010</v>
      </c>
      <c r="B334" s="43" t="s">
        <v>9710</v>
      </c>
      <c r="C334" s="44" t="s">
        <v>3642</v>
      </c>
      <c r="D334" s="45">
        <v>88.8</v>
      </c>
    </row>
    <row r="335" spans="1:4" outlineLevel="1">
      <c r="A335" s="56">
        <v>5004030</v>
      </c>
      <c r="B335" s="43" t="s">
        <v>9711</v>
      </c>
      <c r="C335" s="44" t="s">
        <v>3642</v>
      </c>
      <c r="D335" s="45">
        <v>167.03</v>
      </c>
    </row>
    <row r="336" spans="1:4" ht="23.25">
      <c r="A336" s="56">
        <v>5004050</v>
      </c>
      <c r="B336" s="43" t="s">
        <v>9712</v>
      </c>
      <c r="C336" s="44" t="s">
        <v>143</v>
      </c>
      <c r="D336" s="45">
        <v>541.97</v>
      </c>
    </row>
    <row r="337" spans="1:4" outlineLevel="1">
      <c r="A337" s="56">
        <v>5050000</v>
      </c>
      <c r="B337" s="43" t="s">
        <v>9538</v>
      </c>
      <c r="C337" s="44" t="s">
        <v>8535</v>
      </c>
      <c r="D337" s="45" t="s">
        <v>8535</v>
      </c>
    </row>
    <row r="338" spans="1:4" outlineLevel="1">
      <c r="A338" s="56">
        <v>5050001</v>
      </c>
      <c r="B338" s="43" t="s">
        <v>9713</v>
      </c>
      <c r="C338" s="44" t="s">
        <v>135</v>
      </c>
      <c r="D338" s="45">
        <v>12.05</v>
      </c>
    </row>
    <row r="339" spans="1:4" outlineLevel="1">
      <c r="A339" s="56">
        <v>5050002</v>
      </c>
      <c r="B339" s="43" t="s">
        <v>9714</v>
      </c>
      <c r="C339" s="44" t="s">
        <v>135</v>
      </c>
      <c r="D339" s="45">
        <v>4.82</v>
      </c>
    </row>
    <row r="340" spans="1:4" outlineLevel="1">
      <c r="A340" s="56">
        <v>5050005</v>
      </c>
      <c r="B340" s="43" t="s">
        <v>9715</v>
      </c>
      <c r="C340" s="44" t="s">
        <v>135</v>
      </c>
      <c r="D340" s="45">
        <v>2.41</v>
      </c>
    </row>
    <row r="341" spans="1:4" ht="23.25" outlineLevel="1">
      <c r="A341" s="56">
        <v>5050010</v>
      </c>
      <c r="B341" s="43" t="s">
        <v>9716</v>
      </c>
      <c r="C341" s="44" t="s">
        <v>135</v>
      </c>
      <c r="D341" s="45">
        <v>7.23</v>
      </c>
    </row>
    <row r="342" spans="1:4" ht="23.25">
      <c r="A342" s="56">
        <v>5050012</v>
      </c>
      <c r="B342" s="43" t="s">
        <v>9717</v>
      </c>
      <c r="C342" s="44" t="s">
        <v>135</v>
      </c>
      <c r="D342" s="45">
        <v>14.46</v>
      </c>
    </row>
    <row r="343" spans="1:4" outlineLevel="1">
      <c r="A343" s="56">
        <v>5050015</v>
      </c>
      <c r="B343" s="43" t="s">
        <v>9718</v>
      </c>
      <c r="C343" s="44" t="s">
        <v>135</v>
      </c>
      <c r="D343" s="45">
        <v>12.05</v>
      </c>
    </row>
    <row r="344" spans="1:4" outlineLevel="1">
      <c r="A344" s="56">
        <v>5060000</v>
      </c>
      <c r="B344" s="43" t="s">
        <v>9673</v>
      </c>
      <c r="C344" s="44" t="s">
        <v>8535</v>
      </c>
      <c r="D344" s="45" t="s">
        <v>8535</v>
      </c>
    </row>
    <row r="345" spans="1:4" outlineLevel="1">
      <c r="A345" s="56">
        <v>5060005</v>
      </c>
      <c r="B345" s="43" t="s">
        <v>9719</v>
      </c>
      <c r="C345" s="44" t="s">
        <v>135</v>
      </c>
      <c r="D345" s="45">
        <v>7.23</v>
      </c>
    </row>
    <row r="346" spans="1:4" outlineLevel="1">
      <c r="A346" s="56">
        <v>5060006</v>
      </c>
      <c r="B346" s="43" t="s">
        <v>9720</v>
      </c>
      <c r="C346" s="44" t="s">
        <v>482</v>
      </c>
      <c r="D346" s="45">
        <v>48.21</v>
      </c>
    </row>
    <row r="347" spans="1:4" outlineLevel="1">
      <c r="A347" s="56">
        <v>5070000</v>
      </c>
      <c r="B347" s="43" t="s">
        <v>9673</v>
      </c>
      <c r="C347" s="44" t="s">
        <v>8535</v>
      </c>
      <c r="D347" s="45" t="s">
        <v>8535</v>
      </c>
    </row>
    <row r="348" spans="1:4">
      <c r="A348" s="56">
        <v>5070006</v>
      </c>
      <c r="B348" s="43" t="s">
        <v>9721</v>
      </c>
      <c r="C348" s="44" t="s">
        <v>482</v>
      </c>
      <c r="D348" s="45">
        <v>108.47</v>
      </c>
    </row>
    <row r="349" spans="1:4" outlineLevel="1">
      <c r="A349" s="56">
        <v>5080000</v>
      </c>
      <c r="B349" s="43" t="s">
        <v>9722</v>
      </c>
      <c r="C349" s="44" t="s">
        <v>8535</v>
      </c>
      <c r="D349" s="45" t="s">
        <v>8535</v>
      </c>
    </row>
    <row r="350" spans="1:4" outlineLevel="1">
      <c r="A350" s="56">
        <v>5090000</v>
      </c>
      <c r="B350" s="43" t="s">
        <v>9723</v>
      </c>
      <c r="C350" s="44" t="s">
        <v>8535</v>
      </c>
      <c r="D350" s="45" t="s">
        <v>8535</v>
      </c>
    </row>
    <row r="351" spans="1:4" outlineLevel="1">
      <c r="A351" s="55">
        <v>6000000</v>
      </c>
      <c r="B351" s="40" t="s">
        <v>9724</v>
      </c>
      <c r="C351" s="41"/>
      <c r="D351" s="42"/>
    </row>
    <row r="352" spans="1:4" outlineLevel="1">
      <c r="A352" s="56">
        <v>6001000</v>
      </c>
      <c r="B352" s="43" t="s">
        <v>9725</v>
      </c>
      <c r="C352" s="44" t="s">
        <v>8535</v>
      </c>
      <c r="D352" s="45" t="s">
        <v>8535</v>
      </c>
    </row>
    <row r="353" spans="1:4" outlineLevel="1">
      <c r="A353" s="56">
        <v>6001010</v>
      </c>
      <c r="B353" s="43" t="s">
        <v>9726</v>
      </c>
      <c r="C353" s="44" t="s">
        <v>135</v>
      </c>
      <c r="D353" s="45">
        <v>69.72</v>
      </c>
    </row>
    <row r="354" spans="1:4" ht="23.25">
      <c r="A354" s="56">
        <v>6001013</v>
      </c>
      <c r="B354" s="43" t="s">
        <v>9727</v>
      </c>
      <c r="C354" s="44" t="s">
        <v>135</v>
      </c>
      <c r="D354" s="45">
        <v>246.43</v>
      </c>
    </row>
    <row r="355" spans="1:4" ht="23.25" outlineLevel="1">
      <c r="A355" s="56">
        <v>6001015</v>
      </c>
      <c r="B355" s="43" t="s">
        <v>9728</v>
      </c>
      <c r="C355" s="44" t="s">
        <v>135</v>
      </c>
      <c r="D355" s="45">
        <v>157.97</v>
      </c>
    </row>
    <row r="356" spans="1:4" ht="23.25" outlineLevel="1">
      <c r="A356" s="56">
        <v>6001016</v>
      </c>
      <c r="B356" s="43" t="s">
        <v>9729</v>
      </c>
      <c r="C356" s="44" t="s">
        <v>135</v>
      </c>
      <c r="D356" s="45">
        <v>173.93</v>
      </c>
    </row>
    <row r="357" spans="1:4" ht="23.25" outlineLevel="1">
      <c r="A357" s="56">
        <v>6001017</v>
      </c>
      <c r="B357" s="43" t="s">
        <v>9730</v>
      </c>
      <c r="C357" s="44" t="s">
        <v>135</v>
      </c>
      <c r="D357" s="45">
        <v>205.49</v>
      </c>
    </row>
    <row r="358" spans="1:4" ht="23.25" outlineLevel="1">
      <c r="A358" s="56">
        <v>6001018</v>
      </c>
      <c r="B358" s="43" t="s">
        <v>9731</v>
      </c>
      <c r="C358" s="44" t="s">
        <v>135</v>
      </c>
      <c r="D358" s="45">
        <v>244.1</v>
      </c>
    </row>
    <row r="359" spans="1:4" outlineLevel="1">
      <c r="A359" s="56">
        <v>6001030</v>
      </c>
      <c r="B359" s="43" t="s">
        <v>9732</v>
      </c>
      <c r="C359" s="44" t="s">
        <v>908</v>
      </c>
      <c r="D359" s="45">
        <v>15.61</v>
      </c>
    </row>
    <row r="360" spans="1:4">
      <c r="A360" s="56">
        <v>6001031</v>
      </c>
      <c r="B360" s="43" t="s">
        <v>9733</v>
      </c>
      <c r="C360" s="44" t="s">
        <v>908</v>
      </c>
      <c r="D360" s="45">
        <v>3.39</v>
      </c>
    </row>
    <row r="361" spans="1:4" outlineLevel="1">
      <c r="A361" s="56">
        <v>6002000</v>
      </c>
      <c r="B361" s="43" t="s">
        <v>9734</v>
      </c>
      <c r="C361" s="44" t="s">
        <v>8535</v>
      </c>
      <c r="D361" s="45" t="s">
        <v>8535</v>
      </c>
    </row>
    <row r="362" spans="1:4" outlineLevel="1">
      <c r="A362" s="56">
        <v>6002003</v>
      </c>
      <c r="B362" s="43" t="s">
        <v>9735</v>
      </c>
      <c r="C362" s="44" t="s">
        <v>135</v>
      </c>
      <c r="D362" s="45">
        <v>174.47</v>
      </c>
    </row>
    <row r="363" spans="1:4" outlineLevel="1">
      <c r="A363" s="56">
        <v>6002004</v>
      </c>
      <c r="B363" s="43" t="s">
        <v>9736</v>
      </c>
      <c r="C363" s="44" t="s">
        <v>135</v>
      </c>
      <c r="D363" s="45">
        <v>165.03</v>
      </c>
    </row>
    <row r="364" spans="1:4" outlineLevel="1">
      <c r="A364" s="56">
        <v>6002005</v>
      </c>
      <c r="B364" s="43" t="s">
        <v>9737</v>
      </c>
      <c r="C364" s="44" t="s">
        <v>135</v>
      </c>
      <c r="D364" s="45">
        <v>103.33</v>
      </c>
    </row>
    <row r="365" spans="1:4" outlineLevel="1">
      <c r="A365" s="56">
        <v>6002021</v>
      </c>
      <c r="B365" s="43" t="s">
        <v>9738</v>
      </c>
      <c r="C365" s="44" t="s">
        <v>135</v>
      </c>
      <c r="D365" s="45">
        <v>44.49</v>
      </c>
    </row>
    <row r="366" spans="1:4">
      <c r="A366" s="56">
        <v>6002022</v>
      </c>
      <c r="B366" s="43" t="s">
        <v>9739</v>
      </c>
      <c r="C366" s="44" t="s">
        <v>135</v>
      </c>
      <c r="D366" s="45">
        <v>72.97</v>
      </c>
    </row>
    <row r="367" spans="1:4" ht="23.25" outlineLevel="1">
      <c r="A367" s="56">
        <v>6002023</v>
      </c>
      <c r="B367" s="43" t="s">
        <v>9740</v>
      </c>
      <c r="C367" s="44" t="s">
        <v>135</v>
      </c>
      <c r="D367" s="45">
        <v>156.05000000000001</v>
      </c>
    </row>
    <row r="368" spans="1:4" ht="23.25" outlineLevel="1">
      <c r="A368" s="56">
        <v>6002025</v>
      </c>
      <c r="B368" s="43" t="s">
        <v>9741</v>
      </c>
      <c r="C368" s="44" t="s">
        <v>135</v>
      </c>
      <c r="D368" s="45">
        <v>140.63</v>
      </c>
    </row>
    <row r="369" spans="1:4" ht="23.25" outlineLevel="1">
      <c r="A369" s="56">
        <v>6002043</v>
      </c>
      <c r="B369" s="43" t="s">
        <v>9742</v>
      </c>
      <c r="C369" s="44" t="s">
        <v>135</v>
      </c>
      <c r="D369" s="45">
        <v>322</v>
      </c>
    </row>
    <row r="370" spans="1:4" ht="23.25" outlineLevel="1">
      <c r="A370" s="56">
        <v>6002044</v>
      </c>
      <c r="B370" s="43" t="s">
        <v>9743</v>
      </c>
      <c r="C370" s="44" t="s">
        <v>135</v>
      </c>
      <c r="D370" s="45">
        <v>85.97</v>
      </c>
    </row>
    <row r="371" spans="1:4" ht="23.25" outlineLevel="1">
      <c r="A371" s="56">
        <v>6002045</v>
      </c>
      <c r="B371" s="43" t="s">
        <v>9744</v>
      </c>
      <c r="C371" s="44" t="s">
        <v>135</v>
      </c>
      <c r="D371" s="45">
        <v>89.61</v>
      </c>
    </row>
    <row r="372" spans="1:4" ht="23.25" outlineLevel="1">
      <c r="A372" s="56">
        <v>6002046</v>
      </c>
      <c r="B372" s="43" t="s">
        <v>9745</v>
      </c>
      <c r="C372" s="44" t="s">
        <v>135</v>
      </c>
      <c r="D372" s="45">
        <v>186.51</v>
      </c>
    </row>
    <row r="373" spans="1:4" ht="23.25" outlineLevel="1">
      <c r="A373" s="56">
        <v>6002047</v>
      </c>
      <c r="B373" s="43" t="s">
        <v>9746</v>
      </c>
      <c r="C373" s="44" t="s">
        <v>135</v>
      </c>
      <c r="D373" s="45">
        <v>105.16</v>
      </c>
    </row>
    <row r="374" spans="1:4" ht="23.25">
      <c r="A374" s="56">
        <v>6002048</v>
      </c>
      <c r="B374" s="43" t="s">
        <v>9747</v>
      </c>
      <c r="C374" s="44" t="s">
        <v>135</v>
      </c>
      <c r="D374" s="45">
        <v>72.290000000000006</v>
      </c>
    </row>
    <row r="375" spans="1:4" ht="23.25" outlineLevel="1">
      <c r="A375" s="56">
        <v>6002049</v>
      </c>
      <c r="B375" s="43" t="s">
        <v>9748</v>
      </c>
      <c r="C375" s="44" t="s">
        <v>135</v>
      </c>
      <c r="D375" s="45">
        <v>215.24</v>
      </c>
    </row>
    <row r="376" spans="1:4" ht="23.25" outlineLevel="1">
      <c r="A376" s="56">
        <v>6002050</v>
      </c>
      <c r="B376" s="43" t="s">
        <v>9749</v>
      </c>
      <c r="C376" s="44" t="s">
        <v>135</v>
      </c>
      <c r="D376" s="45">
        <v>560.45000000000005</v>
      </c>
    </row>
    <row r="377" spans="1:4" ht="23.25" outlineLevel="1">
      <c r="A377" s="56">
        <v>6002051</v>
      </c>
      <c r="B377" s="43" t="s">
        <v>9750</v>
      </c>
      <c r="C377" s="44" t="s">
        <v>143</v>
      </c>
      <c r="D377" s="45">
        <v>39.36</v>
      </c>
    </row>
    <row r="378" spans="1:4" ht="23.25" outlineLevel="1">
      <c r="A378" s="56">
        <v>6002055</v>
      </c>
      <c r="B378" s="43" t="s">
        <v>9751</v>
      </c>
      <c r="C378" s="44" t="s">
        <v>143</v>
      </c>
      <c r="D378" s="45">
        <v>80.3</v>
      </c>
    </row>
    <row r="379" spans="1:4" ht="23.25" outlineLevel="1">
      <c r="A379" s="56">
        <v>6002056</v>
      </c>
      <c r="B379" s="43" t="s">
        <v>9752</v>
      </c>
      <c r="C379" s="44" t="s">
        <v>143</v>
      </c>
      <c r="D379" s="45">
        <v>102.93</v>
      </c>
    </row>
    <row r="380" spans="1:4" ht="23.25" outlineLevel="1">
      <c r="A380" s="56">
        <v>6002057</v>
      </c>
      <c r="B380" s="43" t="s">
        <v>9753</v>
      </c>
      <c r="C380" s="44" t="s">
        <v>143</v>
      </c>
      <c r="D380" s="45">
        <v>457.05</v>
      </c>
    </row>
    <row r="381" spans="1:4" outlineLevel="1">
      <c r="A381" s="56">
        <v>6002090</v>
      </c>
      <c r="B381" s="43" t="s">
        <v>9754</v>
      </c>
      <c r="C381" s="44" t="s">
        <v>143</v>
      </c>
      <c r="D381" s="45">
        <v>118.98</v>
      </c>
    </row>
    <row r="382" spans="1:4">
      <c r="A382" s="56">
        <v>6002091</v>
      </c>
      <c r="B382" s="43" t="s">
        <v>9755</v>
      </c>
      <c r="C382" s="44" t="s">
        <v>143</v>
      </c>
      <c r="D382" s="45">
        <v>117.7</v>
      </c>
    </row>
    <row r="383" spans="1:4" outlineLevel="1">
      <c r="A383" s="56">
        <v>6002092</v>
      </c>
      <c r="B383" s="43" t="s">
        <v>9756</v>
      </c>
      <c r="C383" s="44" t="s">
        <v>143</v>
      </c>
      <c r="D383" s="45">
        <v>119.86</v>
      </c>
    </row>
    <row r="384" spans="1:4" outlineLevel="1">
      <c r="A384" s="56">
        <v>6002093</v>
      </c>
      <c r="B384" s="43" t="s">
        <v>9757</v>
      </c>
      <c r="C384" s="44" t="s">
        <v>143</v>
      </c>
      <c r="D384" s="45">
        <v>118.96</v>
      </c>
    </row>
    <row r="385" spans="1:4" ht="23.25" outlineLevel="1">
      <c r="A385" s="56">
        <v>6002094</v>
      </c>
      <c r="B385" s="43" t="s">
        <v>9758</v>
      </c>
      <c r="C385" s="44" t="s">
        <v>143</v>
      </c>
      <c r="D385" s="45">
        <v>84.21</v>
      </c>
    </row>
    <row r="386" spans="1:4" ht="23.25" outlineLevel="1">
      <c r="A386" s="56">
        <v>6002095</v>
      </c>
      <c r="B386" s="43" t="s">
        <v>9759</v>
      </c>
      <c r="C386" s="44" t="s">
        <v>143</v>
      </c>
      <c r="D386" s="45">
        <v>74.55</v>
      </c>
    </row>
    <row r="387" spans="1:4" ht="23.25" outlineLevel="1">
      <c r="A387" s="56">
        <v>6002096</v>
      </c>
      <c r="B387" s="43" t="s">
        <v>9760</v>
      </c>
      <c r="C387" s="44" t="s">
        <v>143</v>
      </c>
      <c r="D387" s="45">
        <v>103.27</v>
      </c>
    </row>
    <row r="388" spans="1:4" ht="23.25" outlineLevel="1">
      <c r="A388" s="56">
        <v>6002097</v>
      </c>
      <c r="B388" s="43" t="s">
        <v>9761</v>
      </c>
      <c r="C388" s="44" t="s">
        <v>143</v>
      </c>
      <c r="D388" s="45">
        <v>93.59</v>
      </c>
    </row>
    <row r="389" spans="1:4" outlineLevel="1">
      <c r="A389" s="56">
        <v>6002099</v>
      </c>
      <c r="B389" s="43" t="s">
        <v>9762</v>
      </c>
      <c r="C389" s="44" t="s">
        <v>135</v>
      </c>
      <c r="D389" s="45">
        <v>13.57</v>
      </c>
    </row>
    <row r="390" spans="1:4">
      <c r="A390" s="56">
        <v>6003000</v>
      </c>
      <c r="B390" s="43" t="s">
        <v>9763</v>
      </c>
      <c r="C390" s="44" t="s">
        <v>8535</v>
      </c>
      <c r="D390" s="45" t="s">
        <v>8535</v>
      </c>
    </row>
    <row r="391" spans="1:4" outlineLevel="1">
      <c r="A391" s="56">
        <v>6003098</v>
      </c>
      <c r="B391" s="43" t="s">
        <v>9764</v>
      </c>
      <c r="C391" s="44" t="s">
        <v>135</v>
      </c>
      <c r="D391" s="45">
        <v>882.41</v>
      </c>
    </row>
    <row r="392" spans="1:4" outlineLevel="1">
      <c r="A392" s="56">
        <v>6050000</v>
      </c>
      <c r="B392" s="43" t="s">
        <v>9538</v>
      </c>
      <c r="C392" s="44" t="s">
        <v>8535</v>
      </c>
      <c r="D392" s="45" t="s">
        <v>8535</v>
      </c>
    </row>
    <row r="393" spans="1:4" outlineLevel="1">
      <c r="A393" s="56">
        <v>6050020</v>
      </c>
      <c r="B393" s="43" t="s">
        <v>9765</v>
      </c>
      <c r="C393" s="44" t="s">
        <v>135</v>
      </c>
      <c r="D393" s="45">
        <v>14.46</v>
      </c>
    </row>
    <row r="394" spans="1:4" ht="23.25" outlineLevel="1">
      <c r="A394" s="56">
        <v>6050025</v>
      </c>
      <c r="B394" s="43" t="s">
        <v>9766</v>
      </c>
      <c r="C394" s="44" t="s">
        <v>135</v>
      </c>
      <c r="D394" s="45">
        <v>6.03</v>
      </c>
    </row>
    <row r="395" spans="1:4" outlineLevel="1">
      <c r="A395" s="56">
        <v>6060000</v>
      </c>
      <c r="B395" s="43" t="s">
        <v>9673</v>
      </c>
      <c r="C395" s="44" t="s">
        <v>8535</v>
      </c>
      <c r="D395" s="45" t="s">
        <v>8535</v>
      </c>
    </row>
    <row r="396" spans="1:4" ht="23.25" outlineLevel="1">
      <c r="A396" s="56">
        <v>6060003</v>
      </c>
      <c r="B396" s="43" t="s">
        <v>9767</v>
      </c>
      <c r="C396" s="44" t="s">
        <v>135</v>
      </c>
      <c r="D396" s="45">
        <v>16.600000000000001</v>
      </c>
    </row>
    <row r="397" spans="1:4" ht="23.25" outlineLevel="1">
      <c r="A397" s="56">
        <v>6060004</v>
      </c>
      <c r="B397" s="43" t="s">
        <v>9768</v>
      </c>
      <c r="C397" s="44" t="s">
        <v>135</v>
      </c>
      <c r="D397" s="45">
        <v>11.06</v>
      </c>
    </row>
    <row r="398" spans="1:4" ht="23.25">
      <c r="A398" s="56">
        <v>6060005</v>
      </c>
      <c r="B398" s="43" t="s">
        <v>9769</v>
      </c>
      <c r="C398" s="44" t="s">
        <v>135</v>
      </c>
      <c r="D398" s="45">
        <v>27.66</v>
      </c>
    </row>
    <row r="399" spans="1:4" ht="23.25" outlineLevel="1">
      <c r="A399" s="56">
        <v>6060006</v>
      </c>
      <c r="B399" s="43" t="s">
        <v>9770</v>
      </c>
      <c r="C399" s="44" t="s">
        <v>135</v>
      </c>
      <c r="D399" s="45">
        <v>22.13</v>
      </c>
    </row>
    <row r="400" spans="1:4" outlineLevel="1">
      <c r="A400" s="56">
        <v>6060008</v>
      </c>
      <c r="B400" s="43" t="s">
        <v>9771</v>
      </c>
      <c r="C400" s="44" t="s">
        <v>908</v>
      </c>
      <c r="D400" s="45">
        <v>2.38</v>
      </c>
    </row>
    <row r="401" spans="1:4" outlineLevel="1">
      <c r="A401" s="56">
        <v>6060010</v>
      </c>
      <c r="B401" s="43" t="s">
        <v>9772</v>
      </c>
      <c r="C401" s="44" t="s">
        <v>143</v>
      </c>
      <c r="D401" s="45">
        <v>0.55000000000000004</v>
      </c>
    </row>
    <row r="402" spans="1:4">
      <c r="A402" s="56">
        <v>6060011</v>
      </c>
      <c r="B402" s="43" t="s">
        <v>9773</v>
      </c>
      <c r="C402" s="44" t="s">
        <v>143</v>
      </c>
      <c r="D402" s="45">
        <v>3.32</v>
      </c>
    </row>
    <row r="403" spans="1:4" outlineLevel="1">
      <c r="A403" s="56">
        <v>6060012</v>
      </c>
      <c r="B403" s="43" t="s">
        <v>9774</v>
      </c>
      <c r="C403" s="44" t="s">
        <v>143</v>
      </c>
      <c r="D403" s="45">
        <v>5.53</v>
      </c>
    </row>
    <row r="404" spans="1:4" outlineLevel="1">
      <c r="A404" s="56">
        <v>6060015</v>
      </c>
      <c r="B404" s="43" t="s">
        <v>9775</v>
      </c>
      <c r="C404" s="44" t="s">
        <v>351</v>
      </c>
      <c r="D404" s="45">
        <v>8.3000000000000007</v>
      </c>
    </row>
    <row r="405" spans="1:4" outlineLevel="1">
      <c r="A405" s="56">
        <v>6060020</v>
      </c>
      <c r="B405" s="43" t="s">
        <v>9776</v>
      </c>
      <c r="C405" s="44" t="s">
        <v>135</v>
      </c>
      <c r="D405" s="45">
        <v>12.05</v>
      </c>
    </row>
    <row r="406" spans="1:4">
      <c r="A406" s="56">
        <v>6060021</v>
      </c>
      <c r="B406" s="43" t="s">
        <v>9777</v>
      </c>
      <c r="C406" s="44" t="s">
        <v>135</v>
      </c>
      <c r="D406" s="45">
        <v>21.69</v>
      </c>
    </row>
    <row r="407" spans="1:4" outlineLevel="1">
      <c r="A407" s="56">
        <v>6060022</v>
      </c>
      <c r="B407" s="43" t="s">
        <v>9778</v>
      </c>
      <c r="C407" s="44" t="s">
        <v>135</v>
      </c>
      <c r="D407" s="45">
        <v>16.87</v>
      </c>
    </row>
    <row r="408" spans="1:4" ht="23.25" outlineLevel="1">
      <c r="A408" s="56">
        <v>6060025</v>
      </c>
      <c r="B408" s="43" t="s">
        <v>9779</v>
      </c>
      <c r="C408" s="44" t="s">
        <v>135</v>
      </c>
      <c r="D408" s="45">
        <v>8.44</v>
      </c>
    </row>
    <row r="409" spans="1:4" ht="23.25" outlineLevel="1">
      <c r="A409" s="56">
        <v>6060028</v>
      </c>
      <c r="B409" s="43" t="s">
        <v>9780</v>
      </c>
      <c r="C409" s="44" t="s">
        <v>135</v>
      </c>
      <c r="D409" s="45">
        <v>7.23</v>
      </c>
    </row>
    <row r="410" spans="1:4" ht="23.25">
      <c r="A410" s="56">
        <v>6060029</v>
      </c>
      <c r="B410" s="43" t="s">
        <v>9781</v>
      </c>
      <c r="C410" s="44" t="s">
        <v>135</v>
      </c>
      <c r="D410" s="45">
        <v>7.23</v>
      </c>
    </row>
    <row r="411" spans="1:4" outlineLevel="1">
      <c r="A411" s="56">
        <v>6060040</v>
      </c>
      <c r="B411" s="43" t="s">
        <v>9782</v>
      </c>
      <c r="C411" s="44" t="s">
        <v>143</v>
      </c>
      <c r="D411" s="45">
        <v>7.23</v>
      </c>
    </row>
    <row r="412" spans="1:4" ht="23.25">
      <c r="A412" s="56">
        <v>6060090</v>
      </c>
      <c r="B412" s="43" t="s">
        <v>9783</v>
      </c>
      <c r="C412" s="44" t="s">
        <v>143</v>
      </c>
      <c r="D412" s="45">
        <v>4.82</v>
      </c>
    </row>
    <row r="413" spans="1:4" outlineLevel="1">
      <c r="A413" s="56">
        <v>6070000</v>
      </c>
      <c r="B413" s="43" t="s">
        <v>9680</v>
      </c>
      <c r="C413" s="44" t="s">
        <v>8535</v>
      </c>
      <c r="D413" s="45" t="s">
        <v>8535</v>
      </c>
    </row>
    <row r="414" spans="1:4">
      <c r="A414" s="56">
        <v>6070010</v>
      </c>
      <c r="B414" s="43" t="s">
        <v>9784</v>
      </c>
      <c r="C414" s="44" t="s">
        <v>143</v>
      </c>
      <c r="D414" s="45">
        <v>2.78</v>
      </c>
    </row>
    <row r="415" spans="1:4" outlineLevel="1">
      <c r="A415" s="56">
        <v>6070011</v>
      </c>
      <c r="B415" s="43" t="s">
        <v>9785</v>
      </c>
      <c r="C415" s="44" t="s">
        <v>143</v>
      </c>
      <c r="D415" s="45">
        <v>8.41</v>
      </c>
    </row>
    <row r="416" spans="1:4">
      <c r="A416" s="56">
        <v>6070012</v>
      </c>
      <c r="B416" s="43" t="s">
        <v>9786</v>
      </c>
      <c r="C416" s="44" t="s">
        <v>143</v>
      </c>
      <c r="D416" s="45">
        <v>22.42</v>
      </c>
    </row>
    <row r="417" spans="1:4" outlineLevel="1">
      <c r="A417" s="56">
        <v>6070015</v>
      </c>
      <c r="B417" s="43" t="s">
        <v>9787</v>
      </c>
      <c r="C417" s="44" t="s">
        <v>351</v>
      </c>
      <c r="D417" s="45">
        <v>16.600000000000001</v>
      </c>
    </row>
    <row r="418" spans="1:4">
      <c r="A418" s="56">
        <v>6070020</v>
      </c>
      <c r="B418" s="43" t="s">
        <v>9788</v>
      </c>
      <c r="C418" s="44" t="s">
        <v>135</v>
      </c>
      <c r="D418" s="45">
        <v>38.9</v>
      </c>
    </row>
    <row r="419" spans="1:4" outlineLevel="1">
      <c r="A419" s="56">
        <v>6070021</v>
      </c>
      <c r="B419" s="43" t="s">
        <v>9789</v>
      </c>
      <c r="C419" s="44" t="s">
        <v>135</v>
      </c>
      <c r="D419" s="45">
        <v>94.04</v>
      </c>
    </row>
    <row r="420" spans="1:4">
      <c r="A420" s="56">
        <v>6070022</v>
      </c>
      <c r="B420" s="43" t="s">
        <v>9790</v>
      </c>
      <c r="C420" s="44" t="s">
        <v>135</v>
      </c>
      <c r="D420" s="45">
        <v>60.51</v>
      </c>
    </row>
    <row r="421" spans="1:4" ht="23.25" outlineLevel="1">
      <c r="A421" s="56">
        <v>6070025</v>
      </c>
      <c r="B421" s="43" t="s">
        <v>9791</v>
      </c>
      <c r="C421" s="44" t="s">
        <v>135</v>
      </c>
      <c r="D421" s="45">
        <v>16.2</v>
      </c>
    </row>
    <row r="422" spans="1:4" ht="23.25">
      <c r="A422" s="56">
        <v>6070028</v>
      </c>
      <c r="B422" s="43" t="s">
        <v>9792</v>
      </c>
      <c r="C422" s="44" t="s">
        <v>135</v>
      </c>
      <c r="D422" s="45">
        <v>16.23</v>
      </c>
    </row>
    <row r="423" spans="1:4" ht="23.25" outlineLevel="1">
      <c r="A423" s="56">
        <v>6070029</v>
      </c>
      <c r="B423" s="43" t="s">
        <v>9793</v>
      </c>
      <c r="C423" s="44" t="s">
        <v>135</v>
      </c>
      <c r="D423" s="45">
        <v>16.149999999999999</v>
      </c>
    </row>
    <row r="424" spans="1:4" outlineLevel="1">
      <c r="A424" s="56">
        <v>6070040</v>
      </c>
      <c r="B424" s="43" t="s">
        <v>9794</v>
      </c>
      <c r="C424" s="44" t="s">
        <v>143</v>
      </c>
      <c r="D424" s="45">
        <v>28.29</v>
      </c>
    </row>
    <row r="425" spans="1:4" ht="23.25" outlineLevel="1">
      <c r="A425" s="56">
        <v>6070090</v>
      </c>
      <c r="B425" s="43" t="s">
        <v>9795</v>
      </c>
      <c r="C425" s="44" t="s">
        <v>143</v>
      </c>
      <c r="D425" s="45">
        <v>12.01</v>
      </c>
    </row>
    <row r="426" spans="1:4" outlineLevel="1">
      <c r="A426" s="56">
        <v>6080000</v>
      </c>
      <c r="B426" s="43" t="s">
        <v>9722</v>
      </c>
      <c r="C426" s="44" t="s">
        <v>8535</v>
      </c>
      <c r="D426" s="45" t="s">
        <v>8535</v>
      </c>
    </row>
    <row r="427" spans="1:4" outlineLevel="1">
      <c r="A427" s="56">
        <v>6080001</v>
      </c>
      <c r="B427" s="43" t="s">
        <v>9796</v>
      </c>
      <c r="C427" s="44" t="s">
        <v>135</v>
      </c>
      <c r="D427" s="45">
        <v>10.19</v>
      </c>
    </row>
    <row r="428" spans="1:4">
      <c r="A428" s="56">
        <v>6080002</v>
      </c>
      <c r="B428" s="43" t="s">
        <v>9797</v>
      </c>
      <c r="C428" s="44" t="s">
        <v>135</v>
      </c>
      <c r="D428" s="45">
        <v>38.9</v>
      </c>
    </row>
    <row r="429" spans="1:4" ht="23.25" outlineLevel="1">
      <c r="A429" s="56">
        <v>6080003</v>
      </c>
      <c r="B429" s="43" t="s">
        <v>9798</v>
      </c>
      <c r="C429" s="44" t="s">
        <v>135</v>
      </c>
      <c r="D429" s="45">
        <v>32.22</v>
      </c>
    </row>
    <row r="430" spans="1:4" outlineLevel="1">
      <c r="A430" s="56">
        <v>6080010</v>
      </c>
      <c r="B430" s="43" t="s">
        <v>9799</v>
      </c>
      <c r="C430" s="44" t="s">
        <v>143</v>
      </c>
      <c r="D430" s="45">
        <v>9.19</v>
      </c>
    </row>
    <row r="431" spans="1:4" outlineLevel="1">
      <c r="A431" s="56">
        <v>6080012</v>
      </c>
      <c r="B431" s="43" t="s">
        <v>9800</v>
      </c>
      <c r="C431" s="44" t="s">
        <v>143</v>
      </c>
      <c r="D431" s="45">
        <v>25.11</v>
      </c>
    </row>
    <row r="432" spans="1:4" outlineLevel="1">
      <c r="A432" s="56">
        <v>6080016</v>
      </c>
      <c r="B432" s="43" t="s">
        <v>9801</v>
      </c>
      <c r="C432" s="44" t="s">
        <v>143</v>
      </c>
      <c r="D432" s="45">
        <v>70.87</v>
      </c>
    </row>
    <row r="433" spans="1:4" ht="23.25" outlineLevel="1">
      <c r="A433" s="56">
        <v>6080047</v>
      </c>
      <c r="B433" s="43" t="s">
        <v>9802</v>
      </c>
      <c r="C433" s="44" t="s">
        <v>351</v>
      </c>
      <c r="D433" s="45">
        <v>7.78</v>
      </c>
    </row>
    <row r="434" spans="1:4" ht="23.25">
      <c r="A434" s="56">
        <v>6080049</v>
      </c>
      <c r="B434" s="43" t="s">
        <v>9803</v>
      </c>
      <c r="C434" s="44" t="s">
        <v>351</v>
      </c>
      <c r="D434" s="45">
        <v>9.14</v>
      </c>
    </row>
    <row r="435" spans="1:4" outlineLevel="1">
      <c r="A435" s="56">
        <v>6080084</v>
      </c>
      <c r="B435" s="43" t="s">
        <v>9804</v>
      </c>
      <c r="C435" s="44" t="s">
        <v>351</v>
      </c>
      <c r="D435" s="45">
        <v>17.899999999999999</v>
      </c>
    </row>
    <row r="436" spans="1:4" outlineLevel="1">
      <c r="A436" s="55">
        <v>7000000</v>
      </c>
      <c r="B436" s="40" t="s">
        <v>9805</v>
      </c>
      <c r="C436" s="41"/>
      <c r="D436" s="42"/>
    </row>
    <row r="437" spans="1:4" outlineLevel="1">
      <c r="A437" s="56">
        <v>7001000</v>
      </c>
      <c r="B437" s="43" t="s">
        <v>9806</v>
      </c>
      <c r="C437" s="44" t="s">
        <v>8535</v>
      </c>
      <c r="D437" s="45" t="s">
        <v>8535</v>
      </c>
    </row>
    <row r="438" spans="1:4" ht="23.25" outlineLevel="1">
      <c r="A438" s="56">
        <v>7001003</v>
      </c>
      <c r="B438" s="43" t="s">
        <v>9807</v>
      </c>
      <c r="C438" s="44" t="s">
        <v>351</v>
      </c>
      <c r="D438" s="45">
        <v>896.58</v>
      </c>
    </row>
    <row r="439" spans="1:4" ht="23.25" outlineLevel="1">
      <c r="A439" s="56">
        <v>7001004</v>
      </c>
      <c r="B439" s="43" t="s">
        <v>9808</v>
      </c>
      <c r="C439" s="44" t="s">
        <v>351</v>
      </c>
      <c r="D439" s="45">
        <v>916.71</v>
      </c>
    </row>
    <row r="440" spans="1:4">
      <c r="A440" s="56">
        <v>7001005</v>
      </c>
      <c r="B440" s="43" t="s">
        <v>9809</v>
      </c>
      <c r="C440" s="44" t="s">
        <v>351</v>
      </c>
      <c r="D440" s="45">
        <v>575.16</v>
      </c>
    </row>
    <row r="441" spans="1:4" outlineLevel="1">
      <c r="A441" s="56">
        <v>7001007</v>
      </c>
      <c r="B441" s="43" t="s">
        <v>9810</v>
      </c>
      <c r="C441" s="44" t="s">
        <v>351</v>
      </c>
      <c r="D441" s="45">
        <v>593.78</v>
      </c>
    </row>
    <row r="442" spans="1:4" outlineLevel="1">
      <c r="A442" s="56">
        <v>7001008</v>
      </c>
      <c r="B442" s="43" t="s">
        <v>9811</v>
      </c>
      <c r="C442" s="44" t="s">
        <v>351</v>
      </c>
      <c r="D442" s="45">
        <v>636.61</v>
      </c>
    </row>
    <row r="443" spans="1:4" outlineLevel="1">
      <c r="A443" s="56">
        <v>7001009</v>
      </c>
      <c r="B443" s="43" t="s">
        <v>9812</v>
      </c>
      <c r="C443" s="44" t="s">
        <v>351</v>
      </c>
      <c r="D443" s="45">
        <v>705.05</v>
      </c>
    </row>
    <row r="444" spans="1:4" outlineLevel="1">
      <c r="A444" s="56">
        <v>7001011</v>
      </c>
      <c r="B444" s="43" t="s">
        <v>9813</v>
      </c>
      <c r="C444" s="44" t="s">
        <v>351</v>
      </c>
      <c r="D444" s="45">
        <v>349.81</v>
      </c>
    </row>
    <row r="445" spans="1:4" outlineLevel="1">
      <c r="A445" s="56">
        <v>7001012</v>
      </c>
      <c r="B445" s="43" t="s">
        <v>9814</v>
      </c>
      <c r="C445" s="44" t="s">
        <v>351</v>
      </c>
      <c r="D445" s="45">
        <v>372.39</v>
      </c>
    </row>
    <row r="446" spans="1:4">
      <c r="A446" s="56">
        <v>7001013</v>
      </c>
      <c r="B446" s="43" t="s">
        <v>9815</v>
      </c>
      <c r="C446" s="44" t="s">
        <v>351</v>
      </c>
      <c r="D446" s="45">
        <v>468.45</v>
      </c>
    </row>
    <row r="447" spans="1:4" outlineLevel="1">
      <c r="A447" s="56">
        <v>7001014</v>
      </c>
      <c r="B447" s="43" t="s">
        <v>9816</v>
      </c>
      <c r="C447" s="44" t="s">
        <v>351</v>
      </c>
      <c r="D447" s="45">
        <v>496.07</v>
      </c>
    </row>
    <row r="448" spans="1:4" outlineLevel="1">
      <c r="A448" s="56">
        <v>7001037</v>
      </c>
      <c r="B448" s="43" t="s">
        <v>9817</v>
      </c>
      <c r="C448" s="44" t="s">
        <v>351</v>
      </c>
      <c r="D448" s="45">
        <v>1163.5899999999999</v>
      </c>
    </row>
    <row r="449" spans="1:4" outlineLevel="1">
      <c r="A449" s="56">
        <v>7001038</v>
      </c>
      <c r="B449" s="43" t="s">
        <v>9818</v>
      </c>
      <c r="C449" s="44" t="s">
        <v>351</v>
      </c>
      <c r="D449" s="45">
        <v>1283.75</v>
      </c>
    </row>
    <row r="450" spans="1:4" ht="23.25" outlineLevel="1">
      <c r="A450" s="56">
        <v>7001039</v>
      </c>
      <c r="B450" s="43" t="s">
        <v>9819</v>
      </c>
      <c r="C450" s="44" t="s">
        <v>135</v>
      </c>
      <c r="D450" s="45">
        <v>419.48</v>
      </c>
    </row>
    <row r="451" spans="1:4" outlineLevel="1">
      <c r="A451" s="56">
        <v>7001045</v>
      </c>
      <c r="B451" s="43" t="s">
        <v>9820</v>
      </c>
      <c r="C451" s="44" t="s">
        <v>351</v>
      </c>
      <c r="D451" s="45">
        <v>830.02</v>
      </c>
    </row>
    <row r="452" spans="1:4">
      <c r="A452" s="56">
        <v>7001046</v>
      </c>
      <c r="B452" s="43" t="s">
        <v>9821</v>
      </c>
      <c r="C452" s="44" t="s">
        <v>351</v>
      </c>
      <c r="D452" s="45">
        <v>828.06</v>
      </c>
    </row>
    <row r="453" spans="1:4" outlineLevel="1">
      <c r="A453" s="56">
        <v>7001047</v>
      </c>
      <c r="B453" s="43" t="s">
        <v>9822</v>
      </c>
      <c r="C453" s="44" t="s">
        <v>351</v>
      </c>
      <c r="D453" s="45">
        <v>828.76</v>
      </c>
    </row>
    <row r="454" spans="1:4" outlineLevel="1">
      <c r="A454" s="56">
        <v>7001048</v>
      </c>
      <c r="B454" s="43" t="s">
        <v>9823</v>
      </c>
      <c r="C454" s="44" t="s">
        <v>351</v>
      </c>
      <c r="D454" s="45">
        <v>953.4</v>
      </c>
    </row>
    <row r="455" spans="1:4" outlineLevel="1">
      <c r="A455" s="56">
        <v>7001049</v>
      </c>
      <c r="B455" s="43" t="s">
        <v>9824</v>
      </c>
      <c r="C455" s="44" t="s">
        <v>351</v>
      </c>
      <c r="D455" s="45">
        <v>1008.64</v>
      </c>
    </row>
    <row r="456" spans="1:4" outlineLevel="1">
      <c r="A456" s="56">
        <v>7001050</v>
      </c>
      <c r="B456" s="43" t="s">
        <v>9825</v>
      </c>
      <c r="C456" s="44" t="s">
        <v>9826</v>
      </c>
      <c r="D456" s="45">
        <v>891.09</v>
      </c>
    </row>
    <row r="457" spans="1:4" ht="23.25" outlineLevel="1">
      <c r="A457" s="56">
        <v>7001051</v>
      </c>
      <c r="B457" s="43" t="s">
        <v>9827</v>
      </c>
      <c r="C457" s="44" t="s">
        <v>9826</v>
      </c>
      <c r="D457" s="45">
        <v>863.57</v>
      </c>
    </row>
    <row r="458" spans="1:4">
      <c r="A458" s="56">
        <v>7001052</v>
      </c>
      <c r="B458" s="43" t="s">
        <v>9828</v>
      </c>
      <c r="C458" s="44" t="s">
        <v>9826</v>
      </c>
      <c r="D458" s="45">
        <v>811.19</v>
      </c>
    </row>
    <row r="459" spans="1:4" outlineLevel="1">
      <c r="A459" s="56">
        <v>7001053</v>
      </c>
      <c r="B459" s="43" t="s">
        <v>9829</v>
      </c>
      <c r="C459" s="44" t="s">
        <v>9826</v>
      </c>
      <c r="D459" s="45">
        <v>897.35</v>
      </c>
    </row>
    <row r="460" spans="1:4" outlineLevel="1">
      <c r="A460" s="56">
        <v>7001054</v>
      </c>
      <c r="B460" s="43" t="s">
        <v>9830</v>
      </c>
      <c r="C460" s="44" t="s">
        <v>9826</v>
      </c>
      <c r="D460" s="45">
        <v>904.22</v>
      </c>
    </row>
    <row r="461" spans="1:4" ht="23.25">
      <c r="A461" s="56">
        <v>7001055</v>
      </c>
      <c r="B461" s="43" t="s">
        <v>9831</v>
      </c>
      <c r="C461" s="44" t="s">
        <v>9826</v>
      </c>
      <c r="D461" s="45">
        <v>1294.77</v>
      </c>
    </row>
    <row r="462" spans="1:4" outlineLevel="1">
      <c r="A462" s="56">
        <v>7001056</v>
      </c>
      <c r="B462" s="43" t="s">
        <v>9832</v>
      </c>
      <c r="C462" s="44" t="s">
        <v>9826</v>
      </c>
      <c r="D462" s="45">
        <v>1574.76</v>
      </c>
    </row>
    <row r="463" spans="1:4" outlineLevel="1">
      <c r="A463" s="56">
        <v>7001057</v>
      </c>
      <c r="B463" s="43" t="s">
        <v>9833</v>
      </c>
      <c r="C463" s="44" t="s">
        <v>143</v>
      </c>
      <c r="D463" s="45">
        <v>79.95</v>
      </c>
    </row>
    <row r="464" spans="1:4">
      <c r="A464" s="56">
        <v>7001075</v>
      </c>
      <c r="B464" s="43" t="s">
        <v>9834</v>
      </c>
      <c r="C464" s="44" t="s">
        <v>351</v>
      </c>
      <c r="D464" s="45">
        <v>296</v>
      </c>
    </row>
    <row r="465" spans="1:4" ht="23.25" outlineLevel="1">
      <c r="A465" s="56">
        <v>7001080</v>
      </c>
      <c r="B465" s="43" t="s">
        <v>9835</v>
      </c>
      <c r="C465" s="44" t="s">
        <v>135</v>
      </c>
      <c r="D465" s="45">
        <v>154.96</v>
      </c>
    </row>
    <row r="466" spans="1:4" outlineLevel="1">
      <c r="A466" s="56">
        <v>7002000</v>
      </c>
      <c r="B466" s="43" t="s">
        <v>9836</v>
      </c>
      <c r="C466" s="44" t="s">
        <v>8535</v>
      </c>
      <c r="D466" s="45" t="s">
        <v>8535</v>
      </c>
    </row>
    <row r="467" spans="1:4" ht="34.5">
      <c r="A467" s="56">
        <v>7002002</v>
      </c>
      <c r="B467" s="43" t="s">
        <v>9837</v>
      </c>
      <c r="C467" s="44" t="s">
        <v>351</v>
      </c>
      <c r="D467" s="45">
        <v>328.34</v>
      </c>
    </row>
    <row r="468" spans="1:4" ht="23.25" outlineLevel="1">
      <c r="A468" s="56">
        <v>7002008</v>
      </c>
      <c r="B468" s="43" t="s">
        <v>9838</v>
      </c>
      <c r="C468" s="44" t="s">
        <v>351</v>
      </c>
      <c r="D468" s="45">
        <v>411.22</v>
      </c>
    </row>
    <row r="469" spans="1:4" ht="23.25" outlineLevel="1">
      <c r="A469" s="56">
        <v>7002010</v>
      </c>
      <c r="B469" s="43" t="s">
        <v>9839</v>
      </c>
      <c r="C469" s="44" t="s">
        <v>351</v>
      </c>
      <c r="D469" s="45">
        <v>182.17</v>
      </c>
    </row>
    <row r="470" spans="1:4" ht="23.25">
      <c r="A470" s="56">
        <v>7002012</v>
      </c>
      <c r="B470" s="43" t="s">
        <v>9840</v>
      </c>
      <c r="C470" s="44" t="s">
        <v>351</v>
      </c>
      <c r="D470" s="45">
        <v>377.05</v>
      </c>
    </row>
    <row r="471" spans="1:4" ht="23.25" outlineLevel="1">
      <c r="A471" s="56">
        <v>7002016</v>
      </c>
      <c r="B471" s="43" t="s">
        <v>9841</v>
      </c>
      <c r="C471" s="44" t="s">
        <v>351</v>
      </c>
      <c r="D471" s="45">
        <v>369.53</v>
      </c>
    </row>
    <row r="472" spans="1:4" ht="34.5" outlineLevel="1">
      <c r="A472" s="56">
        <v>7002031</v>
      </c>
      <c r="B472" s="43" t="s">
        <v>9842</v>
      </c>
      <c r="C472" s="44" t="s">
        <v>351</v>
      </c>
      <c r="D472" s="45">
        <v>209.46</v>
      </c>
    </row>
    <row r="473" spans="1:4">
      <c r="A473" s="56">
        <v>7002040</v>
      </c>
      <c r="B473" s="43" t="s">
        <v>9843</v>
      </c>
      <c r="C473" s="44" t="s">
        <v>659</v>
      </c>
      <c r="D473" s="45">
        <v>118.77</v>
      </c>
    </row>
    <row r="474" spans="1:4" outlineLevel="1">
      <c r="A474" s="56">
        <v>7002050</v>
      </c>
      <c r="B474" s="43" t="s">
        <v>9844</v>
      </c>
      <c r="C474" s="44" t="s">
        <v>351</v>
      </c>
      <c r="D474" s="45">
        <v>203.12</v>
      </c>
    </row>
    <row r="475" spans="1:4" ht="23.25" outlineLevel="1">
      <c r="A475" s="56">
        <v>7002051</v>
      </c>
      <c r="B475" s="43" t="s">
        <v>9845</v>
      </c>
      <c r="C475" s="44" t="s">
        <v>351</v>
      </c>
      <c r="D475" s="45">
        <v>281.22000000000003</v>
      </c>
    </row>
    <row r="476" spans="1:4" ht="23.25">
      <c r="A476" s="56">
        <v>7002052</v>
      </c>
      <c r="B476" s="43" t="s">
        <v>9846</v>
      </c>
      <c r="C476" s="44" t="s">
        <v>351</v>
      </c>
      <c r="D476" s="45">
        <v>222.5</v>
      </c>
    </row>
    <row r="477" spans="1:4" outlineLevel="1">
      <c r="A477" s="56">
        <v>7002064</v>
      </c>
      <c r="B477" s="43" t="s">
        <v>9847</v>
      </c>
      <c r="C477" s="44" t="s">
        <v>351</v>
      </c>
      <c r="D477" s="45">
        <v>278.70999999999998</v>
      </c>
    </row>
    <row r="478" spans="1:4">
      <c r="A478" s="56">
        <v>7002065</v>
      </c>
      <c r="B478" s="43" t="s">
        <v>9848</v>
      </c>
      <c r="C478" s="44" t="s">
        <v>351</v>
      </c>
      <c r="D478" s="45">
        <v>347.17</v>
      </c>
    </row>
    <row r="479" spans="1:4" outlineLevel="1">
      <c r="A479" s="56">
        <v>7002066</v>
      </c>
      <c r="B479" s="43" t="s">
        <v>9849</v>
      </c>
      <c r="C479" s="44" t="s">
        <v>351</v>
      </c>
      <c r="D479" s="45">
        <v>577.64</v>
      </c>
    </row>
    <row r="480" spans="1:4" ht="23.25">
      <c r="A480" s="56">
        <v>7002073</v>
      </c>
      <c r="B480" s="43" t="s">
        <v>9850</v>
      </c>
      <c r="C480" s="44" t="s">
        <v>351</v>
      </c>
      <c r="D480" s="45">
        <v>31.08</v>
      </c>
    </row>
    <row r="481" spans="1:4" outlineLevel="1">
      <c r="A481" s="56">
        <v>7002080</v>
      </c>
      <c r="B481" s="43" t="s">
        <v>9851</v>
      </c>
      <c r="C481" s="44" t="s">
        <v>351</v>
      </c>
      <c r="D481" s="45">
        <v>13.03</v>
      </c>
    </row>
    <row r="482" spans="1:4" outlineLevel="1">
      <c r="A482" s="56">
        <v>7002081</v>
      </c>
      <c r="B482" s="43" t="s">
        <v>9852</v>
      </c>
      <c r="C482" s="44" t="s">
        <v>351</v>
      </c>
      <c r="D482" s="45">
        <v>18.309999999999999</v>
      </c>
    </row>
    <row r="483" spans="1:4" outlineLevel="1">
      <c r="A483" s="56">
        <v>7002090</v>
      </c>
      <c r="B483" s="43" t="s">
        <v>9853</v>
      </c>
      <c r="C483" s="44" t="s">
        <v>351</v>
      </c>
      <c r="D483" s="45">
        <v>1165.3900000000001</v>
      </c>
    </row>
    <row r="484" spans="1:4" outlineLevel="1">
      <c r="A484" s="56">
        <v>7002095</v>
      </c>
      <c r="B484" s="43" t="s">
        <v>9854</v>
      </c>
      <c r="C484" s="44" t="s">
        <v>351</v>
      </c>
      <c r="D484" s="45">
        <v>61.85</v>
      </c>
    </row>
    <row r="485" spans="1:4" outlineLevel="1">
      <c r="A485" s="56">
        <v>7003000</v>
      </c>
      <c r="B485" s="43" t="s">
        <v>9855</v>
      </c>
      <c r="C485" s="44" t="s">
        <v>8535</v>
      </c>
      <c r="D485" s="45" t="s">
        <v>8535</v>
      </c>
    </row>
    <row r="486" spans="1:4" ht="23.25" outlineLevel="1">
      <c r="A486" s="56">
        <v>7003001</v>
      </c>
      <c r="B486" s="43" t="s">
        <v>9856</v>
      </c>
      <c r="C486" s="44" t="s">
        <v>351</v>
      </c>
      <c r="D486" s="45">
        <v>1460.72</v>
      </c>
    </row>
    <row r="487" spans="1:4" ht="23.25">
      <c r="A487" s="56">
        <v>7003002</v>
      </c>
      <c r="B487" s="43" t="s">
        <v>9857</v>
      </c>
      <c r="C487" s="44" t="s">
        <v>351</v>
      </c>
      <c r="D487" s="45">
        <v>1562.6</v>
      </c>
    </row>
    <row r="488" spans="1:4" ht="23.25" outlineLevel="1">
      <c r="A488" s="56">
        <v>7003003</v>
      </c>
      <c r="B488" s="43" t="s">
        <v>9858</v>
      </c>
      <c r="C488" s="44" t="s">
        <v>351</v>
      </c>
      <c r="D488" s="45">
        <v>1665.21</v>
      </c>
    </row>
    <row r="489" spans="1:4" ht="23.25" outlineLevel="1">
      <c r="A489" s="56">
        <v>7003004</v>
      </c>
      <c r="B489" s="43" t="s">
        <v>9859</v>
      </c>
      <c r="C489" s="44" t="s">
        <v>351</v>
      </c>
      <c r="D489" s="45">
        <v>1888.89</v>
      </c>
    </row>
    <row r="490" spans="1:4" ht="23.25" outlineLevel="1">
      <c r="A490" s="56">
        <v>7003005</v>
      </c>
      <c r="B490" s="43" t="s">
        <v>9860</v>
      </c>
      <c r="C490" s="44" t="s">
        <v>351</v>
      </c>
      <c r="D490" s="45">
        <v>2045.08</v>
      </c>
    </row>
    <row r="491" spans="1:4" ht="23.25" outlineLevel="1">
      <c r="A491" s="56">
        <v>7003017</v>
      </c>
      <c r="B491" s="43" t="s">
        <v>9861</v>
      </c>
      <c r="C491" s="44" t="s">
        <v>351</v>
      </c>
      <c r="D491" s="45">
        <v>934.15</v>
      </c>
    </row>
    <row r="492" spans="1:4" ht="23.25" outlineLevel="1">
      <c r="A492" s="56">
        <v>7003018</v>
      </c>
      <c r="B492" s="43" t="s">
        <v>9862</v>
      </c>
      <c r="C492" s="44" t="s">
        <v>351</v>
      </c>
      <c r="D492" s="45">
        <v>1077.23</v>
      </c>
    </row>
    <row r="493" spans="1:4" ht="23.25" outlineLevel="1">
      <c r="A493" s="56">
        <v>7003019</v>
      </c>
      <c r="B493" s="43" t="s">
        <v>9863</v>
      </c>
      <c r="C493" s="44" t="s">
        <v>351</v>
      </c>
      <c r="D493" s="45">
        <v>1151.01</v>
      </c>
    </row>
    <row r="494" spans="1:4" ht="23.25">
      <c r="A494" s="56">
        <v>7003022</v>
      </c>
      <c r="B494" s="43" t="s">
        <v>9864</v>
      </c>
      <c r="C494" s="44" t="s">
        <v>351</v>
      </c>
      <c r="D494" s="45">
        <v>1308.6199999999999</v>
      </c>
    </row>
    <row r="495" spans="1:4" outlineLevel="1">
      <c r="A495" s="56">
        <v>7009000</v>
      </c>
      <c r="B495" s="43" t="s">
        <v>9865</v>
      </c>
      <c r="C495" s="44" t="s">
        <v>8535</v>
      </c>
      <c r="D495" s="45" t="s">
        <v>8535</v>
      </c>
    </row>
    <row r="496" spans="1:4" ht="23.25">
      <c r="A496" s="56">
        <v>7009010</v>
      </c>
      <c r="B496" s="43" t="s">
        <v>9866</v>
      </c>
      <c r="C496" s="44" t="s">
        <v>135</v>
      </c>
      <c r="D496" s="45">
        <v>1415.61</v>
      </c>
    </row>
    <row r="497" spans="1:4" outlineLevel="1">
      <c r="A497" s="56">
        <v>7009012</v>
      </c>
      <c r="B497" s="43" t="s">
        <v>9867</v>
      </c>
      <c r="C497" s="44" t="s">
        <v>135</v>
      </c>
      <c r="D497" s="45">
        <v>519.03</v>
      </c>
    </row>
    <row r="498" spans="1:4" ht="23.25">
      <c r="A498" s="56">
        <v>7009014</v>
      </c>
      <c r="B498" s="43" t="s">
        <v>9868</v>
      </c>
      <c r="C498" s="44" t="s">
        <v>135</v>
      </c>
      <c r="D498" s="45">
        <v>1891.49</v>
      </c>
    </row>
    <row r="499" spans="1:4" outlineLevel="1">
      <c r="A499" s="56">
        <v>7009018</v>
      </c>
      <c r="B499" s="43" t="s">
        <v>9869</v>
      </c>
      <c r="C499" s="44" t="s">
        <v>135</v>
      </c>
      <c r="D499" s="45">
        <v>128.36000000000001</v>
      </c>
    </row>
    <row r="500" spans="1:4" ht="23.25" outlineLevel="1">
      <c r="A500" s="56">
        <v>7009019</v>
      </c>
      <c r="B500" s="43" t="s">
        <v>9870</v>
      </c>
      <c r="C500" s="44" t="s">
        <v>135</v>
      </c>
      <c r="D500" s="45">
        <v>304.27</v>
      </c>
    </row>
    <row r="501" spans="1:4" ht="23.25">
      <c r="A501" s="56">
        <v>7009020</v>
      </c>
      <c r="B501" s="43" t="s">
        <v>9871</v>
      </c>
      <c r="C501" s="44" t="s">
        <v>135</v>
      </c>
      <c r="D501" s="45">
        <v>475.88</v>
      </c>
    </row>
    <row r="502" spans="1:4" outlineLevel="1">
      <c r="A502" s="56">
        <v>7009025</v>
      </c>
      <c r="B502" s="43" t="s">
        <v>9872</v>
      </c>
      <c r="C502" s="44" t="s">
        <v>135</v>
      </c>
      <c r="D502" s="45">
        <v>111.44</v>
      </c>
    </row>
    <row r="503" spans="1:4" ht="23.25" outlineLevel="1">
      <c r="A503" s="56">
        <v>7009026</v>
      </c>
      <c r="B503" s="43" t="s">
        <v>9873</v>
      </c>
      <c r="C503" s="44" t="s">
        <v>135</v>
      </c>
      <c r="D503" s="45">
        <v>287.35000000000002</v>
      </c>
    </row>
    <row r="504" spans="1:4" ht="23.25" outlineLevel="1">
      <c r="A504" s="56">
        <v>7009027</v>
      </c>
      <c r="B504" s="43" t="s">
        <v>9874</v>
      </c>
      <c r="C504" s="44" t="s">
        <v>135</v>
      </c>
      <c r="D504" s="45">
        <v>458.96</v>
      </c>
    </row>
    <row r="505" spans="1:4">
      <c r="A505" s="56">
        <v>7009030</v>
      </c>
      <c r="B505" s="43" t="s">
        <v>9875</v>
      </c>
      <c r="C505" s="44" t="s">
        <v>351</v>
      </c>
      <c r="D505" s="45">
        <v>53.73</v>
      </c>
    </row>
    <row r="506" spans="1:4" outlineLevel="1">
      <c r="A506" s="56">
        <v>7009031</v>
      </c>
      <c r="B506" s="43" t="s">
        <v>9876</v>
      </c>
      <c r="C506" s="44" t="s">
        <v>351</v>
      </c>
      <c r="D506" s="45">
        <v>109.45</v>
      </c>
    </row>
    <row r="507" spans="1:4" ht="23.25" outlineLevel="1">
      <c r="A507" s="56">
        <v>7009032</v>
      </c>
      <c r="B507" s="43" t="s">
        <v>9877</v>
      </c>
      <c r="C507" s="44" t="s">
        <v>351</v>
      </c>
      <c r="D507" s="45">
        <v>209.65</v>
      </c>
    </row>
    <row r="508" spans="1:4" outlineLevel="1">
      <c r="A508" s="56">
        <v>7010000</v>
      </c>
      <c r="B508" s="43" t="s">
        <v>9865</v>
      </c>
      <c r="C508" s="44" t="s">
        <v>8535</v>
      </c>
      <c r="D508" s="45" t="s">
        <v>8535</v>
      </c>
    </row>
    <row r="509" spans="1:4">
      <c r="A509" s="56">
        <v>7010013</v>
      </c>
      <c r="B509" s="43" t="s">
        <v>9878</v>
      </c>
      <c r="C509" s="44" t="s">
        <v>351</v>
      </c>
      <c r="D509" s="45">
        <v>2228.25</v>
      </c>
    </row>
    <row r="510" spans="1:4" outlineLevel="1">
      <c r="A510" s="56">
        <v>7010014</v>
      </c>
      <c r="B510" s="43" t="s">
        <v>9879</v>
      </c>
      <c r="C510" s="44" t="s">
        <v>351</v>
      </c>
      <c r="D510" s="45">
        <v>2239.56</v>
      </c>
    </row>
    <row r="511" spans="1:4" outlineLevel="1">
      <c r="A511" s="56">
        <v>7010015</v>
      </c>
      <c r="B511" s="43" t="s">
        <v>9880</v>
      </c>
      <c r="C511" s="44" t="s">
        <v>351</v>
      </c>
      <c r="D511" s="45">
        <v>2476.94</v>
      </c>
    </row>
    <row r="512" spans="1:4" outlineLevel="1">
      <c r="A512" s="56">
        <v>7010020</v>
      </c>
      <c r="B512" s="43" t="s">
        <v>9881</v>
      </c>
      <c r="C512" s="44" t="s">
        <v>143</v>
      </c>
      <c r="D512" s="45">
        <v>451.6</v>
      </c>
    </row>
    <row r="513" spans="1:4" outlineLevel="1">
      <c r="A513" s="56">
        <v>7020010</v>
      </c>
      <c r="B513" s="43" t="s">
        <v>9882</v>
      </c>
      <c r="C513" s="44" t="s">
        <v>143</v>
      </c>
      <c r="D513" s="45">
        <v>273.86</v>
      </c>
    </row>
    <row r="514" spans="1:4" outlineLevel="1">
      <c r="A514" s="56">
        <v>7060000</v>
      </c>
      <c r="B514" s="43" t="s">
        <v>9673</v>
      </c>
      <c r="C514" s="44" t="s">
        <v>8535</v>
      </c>
      <c r="D514" s="45" t="s">
        <v>8535</v>
      </c>
    </row>
    <row r="515" spans="1:4">
      <c r="A515" s="56">
        <v>7060001</v>
      </c>
      <c r="B515" s="43" t="s">
        <v>9883</v>
      </c>
      <c r="C515" s="44" t="s">
        <v>351</v>
      </c>
      <c r="D515" s="45">
        <v>15.61</v>
      </c>
    </row>
    <row r="516" spans="1:4" outlineLevel="1">
      <c r="A516" s="56">
        <v>7060002</v>
      </c>
      <c r="B516" s="43" t="s">
        <v>9884</v>
      </c>
      <c r="C516" s="44" t="s">
        <v>351</v>
      </c>
      <c r="D516" s="45">
        <v>64.44</v>
      </c>
    </row>
    <row r="517" spans="1:4" outlineLevel="1">
      <c r="A517" s="56">
        <v>7060008</v>
      </c>
      <c r="B517" s="43" t="s">
        <v>9885</v>
      </c>
      <c r="C517" s="44" t="s">
        <v>143</v>
      </c>
      <c r="D517" s="45">
        <v>2.19</v>
      </c>
    </row>
    <row r="518" spans="1:4" outlineLevel="1">
      <c r="A518" s="56">
        <v>7060010</v>
      </c>
      <c r="B518" s="43" t="s">
        <v>9886</v>
      </c>
      <c r="C518" s="44" t="s">
        <v>351</v>
      </c>
      <c r="D518" s="45">
        <v>64.44</v>
      </c>
    </row>
    <row r="519" spans="1:4" outlineLevel="1">
      <c r="A519" s="56">
        <v>7060050</v>
      </c>
      <c r="B519" s="43" t="s">
        <v>9887</v>
      </c>
      <c r="C519" s="44" t="s">
        <v>351</v>
      </c>
      <c r="D519" s="45">
        <v>15.61</v>
      </c>
    </row>
    <row r="520" spans="1:4" outlineLevel="1">
      <c r="A520" s="56">
        <v>7060051</v>
      </c>
      <c r="B520" s="43" t="s">
        <v>9888</v>
      </c>
      <c r="C520" s="44" t="s">
        <v>351</v>
      </c>
      <c r="D520" s="45">
        <v>6.24</v>
      </c>
    </row>
    <row r="521" spans="1:4">
      <c r="A521" s="56">
        <v>7060065</v>
      </c>
      <c r="B521" s="43" t="s">
        <v>9889</v>
      </c>
      <c r="C521" s="44" t="s">
        <v>4191</v>
      </c>
      <c r="D521" s="45">
        <v>8.43</v>
      </c>
    </row>
    <row r="522" spans="1:4" outlineLevel="1">
      <c r="A522" s="56">
        <v>7060066</v>
      </c>
      <c r="B522" s="43" t="s">
        <v>9890</v>
      </c>
      <c r="C522" s="44" t="s">
        <v>4191</v>
      </c>
      <c r="D522" s="45">
        <v>5.31</v>
      </c>
    </row>
    <row r="523" spans="1:4" outlineLevel="1">
      <c r="A523" s="56">
        <v>7060067</v>
      </c>
      <c r="B523" s="43" t="s">
        <v>9891</v>
      </c>
      <c r="C523" s="44" t="s">
        <v>4191</v>
      </c>
      <c r="D523" s="45">
        <v>5.31</v>
      </c>
    </row>
    <row r="524" spans="1:4" outlineLevel="1">
      <c r="A524" s="56">
        <v>7060068</v>
      </c>
      <c r="B524" s="43" t="s">
        <v>9892</v>
      </c>
      <c r="C524" s="44" t="s">
        <v>351</v>
      </c>
      <c r="D524" s="45">
        <v>4.21</v>
      </c>
    </row>
    <row r="525" spans="1:4" outlineLevel="1">
      <c r="A525" s="56">
        <v>7060070</v>
      </c>
      <c r="B525" s="43" t="s">
        <v>9893</v>
      </c>
      <c r="C525" s="44" t="s">
        <v>351</v>
      </c>
      <c r="D525" s="45">
        <v>6.24</v>
      </c>
    </row>
    <row r="526" spans="1:4">
      <c r="A526" s="56">
        <v>7070000</v>
      </c>
      <c r="B526" s="43" t="s">
        <v>9680</v>
      </c>
      <c r="C526" s="44" t="s">
        <v>8535</v>
      </c>
      <c r="D526" s="45" t="s">
        <v>8535</v>
      </c>
    </row>
    <row r="527" spans="1:4" outlineLevel="1">
      <c r="A527" s="56">
        <v>7070001</v>
      </c>
      <c r="B527" s="43" t="s">
        <v>9894</v>
      </c>
      <c r="C527" s="44" t="s">
        <v>351</v>
      </c>
      <c r="D527" s="45">
        <v>121.7</v>
      </c>
    </row>
    <row r="528" spans="1:4" outlineLevel="1">
      <c r="A528" s="56">
        <v>7070002</v>
      </c>
      <c r="B528" s="43" t="s">
        <v>9895</v>
      </c>
      <c r="C528" s="44" t="s">
        <v>351</v>
      </c>
      <c r="D528" s="45">
        <v>72.13</v>
      </c>
    </row>
    <row r="529" spans="1:4" outlineLevel="1">
      <c r="A529" s="56">
        <v>7070008</v>
      </c>
      <c r="B529" s="43" t="s">
        <v>9896</v>
      </c>
      <c r="C529" s="44" t="s">
        <v>143</v>
      </c>
      <c r="D529" s="45">
        <v>2.77</v>
      </c>
    </row>
    <row r="530" spans="1:4" outlineLevel="1">
      <c r="A530" s="56">
        <v>7070010</v>
      </c>
      <c r="B530" s="43" t="s">
        <v>9897</v>
      </c>
      <c r="C530" s="44" t="s">
        <v>351</v>
      </c>
      <c r="D530" s="45">
        <v>103.97</v>
      </c>
    </row>
    <row r="531" spans="1:4">
      <c r="A531" s="56">
        <v>7070050</v>
      </c>
      <c r="B531" s="43" t="s">
        <v>9898</v>
      </c>
      <c r="C531" s="44" t="s">
        <v>351</v>
      </c>
      <c r="D531" s="45">
        <v>49.63</v>
      </c>
    </row>
    <row r="532" spans="1:4" outlineLevel="1">
      <c r="A532" s="56">
        <v>7070051</v>
      </c>
      <c r="B532" s="43" t="s">
        <v>9899</v>
      </c>
      <c r="C532" s="44" t="s">
        <v>351</v>
      </c>
      <c r="D532" s="45">
        <v>24.97</v>
      </c>
    </row>
    <row r="533" spans="1:4" outlineLevel="1">
      <c r="A533" s="56">
        <v>7070065</v>
      </c>
      <c r="B533" s="43" t="s">
        <v>9900</v>
      </c>
      <c r="C533" s="44" t="s">
        <v>4191</v>
      </c>
      <c r="D533" s="45">
        <v>5.31</v>
      </c>
    </row>
    <row r="534" spans="1:4" outlineLevel="1">
      <c r="A534" s="56">
        <v>7070066</v>
      </c>
      <c r="B534" s="43" t="s">
        <v>9901</v>
      </c>
      <c r="C534" s="44" t="s">
        <v>4191</v>
      </c>
      <c r="D534" s="45">
        <v>5.31</v>
      </c>
    </row>
    <row r="535" spans="1:4" outlineLevel="1">
      <c r="A535" s="56">
        <v>7070067</v>
      </c>
      <c r="B535" s="43" t="s">
        <v>9902</v>
      </c>
      <c r="C535" s="44" t="s">
        <v>4191</v>
      </c>
      <c r="D535" s="45">
        <v>5.31</v>
      </c>
    </row>
    <row r="536" spans="1:4">
      <c r="A536" s="56">
        <v>7070068</v>
      </c>
      <c r="B536" s="43" t="s">
        <v>9903</v>
      </c>
      <c r="C536" s="44" t="s">
        <v>351</v>
      </c>
      <c r="D536" s="45">
        <v>3.9</v>
      </c>
    </row>
    <row r="537" spans="1:4" outlineLevel="1">
      <c r="A537" s="56">
        <v>7070070</v>
      </c>
      <c r="B537" s="43" t="s">
        <v>9904</v>
      </c>
      <c r="C537" s="44" t="s">
        <v>351</v>
      </c>
      <c r="D537" s="45">
        <v>5.31</v>
      </c>
    </row>
    <row r="538" spans="1:4" outlineLevel="1">
      <c r="A538" s="56">
        <v>7080000</v>
      </c>
      <c r="B538" s="43" t="s">
        <v>9722</v>
      </c>
      <c r="C538" s="44" t="s">
        <v>8535</v>
      </c>
      <c r="D538" s="45" t="s">
        <v>8535</v>
      </c>
    </row>
    <row r="539" spans="1:4" outlineLevel="1">
      <c r="A539" s="56">
        <v>7080001</v>
      </c>
      <c r="B539" s="43" t="s">
        <v>9905</v>
      </c>
      <c r="C539" s="44" t="s">
        <v>143</v>
      </c>
      <c r="D539" s="45">
        <v>13.89</v>
      </c>
    </row>
    <row r="540" spans="1:4" outlineLevel="1">
      <c r="A540" s="56">
        <v>7080002</v>
      </c>
      <c r="B540" s="43" t="s">
        <v>9906</v>
      </c>
      <c r="C540" s="44" t="s">
        <v>143</v>
      </c>
      <c r="D540" s="45">
        <v>18.260000000000002</v>
      </c>
    </row>
    <row r="541" spans="1:4" outlineLevel="1">
      <c r="A541" s="56">
        <v>7080003</v>
      </c>
      <c r="B541" s="43" t="s">
        <v>9907</v>
      </c>
      <c r="C541" s="44" t="s">
        <v>143</v>
      </c>
      <c r="D541" s="45">
        <v>19.940000000000001</v>
      </c>
    </row>
    <row r="542" spans="1:4">
      <c r="A542" s="56">
        <v>7080004</v>
      </c>
      <c r="B542" s="43" t="s">
        <v>9908</v>
      </c>
      <c r="C542" s="44" t="s">
        <v>143</v>
      </c>
      <c r="D542" s="45">
        <v>35.86</v>
      </c>
    </row>
    <row r="543" spans="1:4" ht="34.5" outlineLevel="1">
      <c r="A543" s="56">
        <v>7080010</v>
      </c>
      <c r="B543" s="43" t="s">
        <v>9909</v>
      </c>
      <c r="C543" s="44" t="s">
        <v>351</v>
      </c>
      <c r="D543" s="45">
        <v>327.56</v>
      </c>
    </row>
    <row r="544" spans="1:4" ht="23.25" outlineLevel="1">
      <c r="A544" s="56">
        <v>7080012</v>
      </c>
      <c r="B544" s="43" t="s">
        <v>9910</v>
      </c>
      <c r="C544" s="44" t="s">
        <v>351</v>
      </c>
      <c r="D544" s="45">
        <v>401.23</v>
      </c>
    </row>
    <row r="545" spans="1:4" ht="23.25" outlineLevel="1">
      <c r="A545" s="56">
        <v>7080013</v>
      </c>
      <c r="B545" s="43" t="s">
        <v>9911</v>
      </c>
      <c r="C545" s="44" t="s">
        <v>351</v>
      </c>
      <c r="D545" s="45">
        <v>166.87</v>
      </c>
    </row>
    <row r="546" spans="1:4" ht="23.25" outlineLevel="1">
      <c r="A546" s="56">
        <v>7080014</v>
      </c>
      <c r="B546" s="43" t="s">
        <v>9912</v>
      </c>
      <c r="C546" s="44" t="s">
        <v>351</v>
      </c>
      <c r="D546" s="45">
        <v>361.75</v>
      </c>
    </row>
    <row r="547" spans="1:4" ht="34.5" outlineLevel="1">
      <c r="A547" s="56">
        <v>7080015</v>
      </c>
      <c r="B547" s="43" t="s">
        <v>9913</v>
      </c>
      <c r="C547" s="44" t="s">
        <v>351</v>
      </c>
      <c r="D547" s="45">
        <v>368.75</v>
      </c>
    </row>
    <row r="548" spans="1:4" ht="23.25">
      <c r="A548" s="56">
        <v>7080022</v>
      </c>
      <c r="B548" s="43" t="s">
        <v>9914</v>
      </c>
      <c r="C548" s="44" t="s">
        <v>351</v>
      </c>
      <c r="D548" s="45">
        <v>187.51</v>
      </c>
    </row>
    <row r="549" spans="1:4" outlineLevel="1">
      <c r="A549" s="56">
        <v>7080035</v>
      </c>
      <c r="B549" s="43" t="s">
        <v>9915</v>
      </c>
      <c r="C549" s="44" t="s">
        <v>351</v>
      </c>
      <c r="D549" s="45">
        <v>238.83</v>
      </c>
    </row>
    <row r="550" spans="1:4" outlineLevel="1">
      <c r="A550" s="56">
        <v>7080036</v>
      </c>
      <c r="B550" s="43" t="s">
        <v>9916</v>
      </c>
      <c r="C550" s="44" t="s">
        <v>4191</v>
      </c>
      <c r="D550" s="45">
        <v>133.30000000000001</v>
      </c>
    </row>
    <row r="551" spans="1:4" outlineLevel="1">
      <c r="A551" s="56">
        <v>7080050</v>
      </c>
      <c r="B551" s="43" t="s">
        <v>9917</v>
      </c>
      <c r="C551" s="44" t="s">
        <v>351</v>
      </c>
      <c r="D551" s="45">
        <v>31.79</v>
      </c>
    </row>
    <row r="552" spans="1:4" outlineLevel="1">
      <c r="A552" s="55">
        <v>8000000</v>
      </c>
      <c r="B552" s="40" t="s">
        <v>9918</v>
      </c>
      <c r="C552" s="41"/>
      <c r="D552" s="42"/>
    </row>
    <row r="553" spans="1:4">
      <c r="A553" s="56">
        <v>8001000</v>
      </c>
      <c r="B553" s="43" t="s">
        <v>9919</v>
      </c>
      <c r="C553" s="44" t="s">
        <v>8535</v>
      </c>
      <c r="D553" s="45" t="s">
        <v>8535</v>
      </c>
    </row>
    <row r="554" spans="1:4" outlineLevel="1">
      <c r="A554" s="56">
        <v>8001001</v>
      </c>
      <c r="B554" s="43" t="s">
        <v>9920</v>
      </c>
      <c r="C554" s="44" t="s">
        <v>135</v>
      </c>
      <c r="D554" s="45">
        <v>1631.53</v>
      </c>
    </row>
    <row r="555" spans="1:4" outlineLevel="1">
      <c r="A555" s="56">
        <v>8001002</v>
      </c>
      <c r="B555" s="43" t="s">
        <v>9921</v>
      </c>
      <c r="C555" s="44" t="s">
        <v>135</v>
      </c>
      <c r="D555" s="45">
        <v>1050.6600000000001</v>
      </c>
    </row>
    <row r="556" spans="1:4" ht="23.25" outlineLevel="1">
      <c r="A556" s="56">
        <v>8001004</v>
      </c>
      <c r="B556" s="43" t="s">
        <v>9922</v>
      </c>
      <c r="C556" s="44" t="s">
        <v>135</v>
      </c>
      <c r="D556" s="45">
        <v>1452.7</v>
      </c>
    </row>
    <row r="557" spans="1:4" ht="23.25" outlineLevel="1">
      <c r="A557" s="56">
        <v>8001005</v>
      </c>
      <c r="B557" s="43" t="s">
        <v>9923</v>
      </c>
      <c r="C557" s="44" t="s">
        <v>135</v>
      </c>
      <c r="D557" s="45">
        <v>750.57</v>
      </c>
    </row>
    <row r="558" spans="1:4">
      <c r="A558" s="56">
        <v>8001006</v>
      </c>
      <c r="B558" s="43" t="s">
        <v>9924</v>
      </c>
      <c r="C558" s="44" t="s">
        <v>135</v>
      </c>
      <c r="D558" s="45">
        <v>873.47</v>
      </c>
    </row>
    <row r="559" spans="1:4" ht="23.25" outlineLevel="1">
      <c r="A559" s="56">
        <v>8001010</v>
      </c>
      <c r="B559" s="43" t="s">
        <v>9925</v>
      </c>
      <c r="C559" s="44" t="s">
        <v>351</v>
      </c>
      <c r="D559" s="45">
        <v>3631.88</v>
      </c>
    </row>
    <row r="560" spans="1:4" ht="23.25" outlineLevel="1">
      <c r="A560" s="56">
        <v>8001011</v>
      </c>
      <c r="B560" s="43" t="s">
        <v>9926</v>
      </c>
      <c r="C560" s="44" t="s">
        <v>135</v>
      </c>
      <c r="D560" s="45">
        <v>568.69000000000005</v>
      </c>
    </row>
    <row r="561" spans="1:4" outlineLevel="1">
      <c r="A561" s="56">
        <v>8001019</v>
      </c>
      <c r="B561" s="43" t="s">
        <v>9927</v>
      </c>
      <c r="C561" s="44" t="s">
        <v>135</v>
      </c>
      <c r="D561" s="45">
        <v>848.31</v>
      </c>
    </row>
    <row r="562" spans="1:4" outlineLevel="1">
      <c r="A562" s="56">
        <v>8001025</v>
      </c>
      <c r="B562" s="43" t="s">
        <v>9928</v>
      </c>
      <c r="C562" s="44" t="s">
        <v>135</v>
      </c>
      <c r="D562" s="45">
        <v>933.56</v>
      </c>
    </row>
    <row r="563" spans="1:4">
      <c r="A563" s="56">
        <v>8001026</v>
      </c>
      <c r="B563" s="43" t="s">
        <v>9929</v>
      </c>
      <c r="C563" s="44" t="s">
        <v>135</v>
      </c>
      <c r="D563" s="45">
        <v>933.56</v>
      </c>
    </row>
    <row r="564" spans="1:4" outlineLevel="1">
      <c r="A564" s="56">
        <v>8001039</v>
      </c>
      <c r="B564" s="43" t="s">
        <v>9930</v>
      </c>
      <c r="C564" s="44" t="s">
        <v>135</v>
      </c>
      <c r="D564" s="45">
        <v>983.61</v>
      </c>
    </row>
    <row r="565" spans="1:4" outlineLevel="1">
      <c r="A565" s="56">
        <v>8001040</v>
      </c>
      <c r="B565" s="43" t="s">
        <v>9931</v>
      </c>
      <c r="C565" s="44" t="s">
        <v>135</v>
      </c>
      <c r="D565" s="45">
        <v>1019.68</v>
      </c>
    </row>
    <row r="566" spans="1:4" outlineLevel="1">
      <c r="A566" s="56">
        <v>8001041</v>
      </c>
      <c r="B566" s="43" t="s">
        <v>9932</v>
      </c>
      <c r="C566" s="44" t="s">
        <v>135</v>
      </c>
      <c r="D566" s="45">
        <v>1017.89</v>
      </c>
    </row>
    <row r="567" spans="1:4" outlineLevel="1">
      <c r="A567" s="56">
        <v>8001045</v>
      </c>
      <c r="B567" s="43" t="s">
        <v>9933</v>
      </c>
      <c r="C567" s="44" t="s">
        <v>135</v>
      </c>
      <c r="D567" s="45">
        <v>777.4</v>
      </c>
    </row>
    <row r="568" spans="1:4">
      <c r="A568" s="56">
        <v>8001050</v>
      </c>
      <c r="B568" s="43" t="s">
        <v>9934</v>
      </c>
      <c r="C568" s="44" t="s">
        <v>135</v>
      </c>
      <c r="D568" s="45">
        <v>483.1</v>
      </c>
    </row>
    <row r="569" spans="1:4" outlineLevel="1">
      <c r="A569" s="56">
        <v>8001051</v>
      </c>
      <c r="B569" s="43" t="s">
        <v>9935</v>
      </c>
      <c r="C569" s="44" t="s">
        <v>135</v>
      </c>
      <c r="D569" s="45">
        <v>553.29999999999995</v>
      </c>
    </row>
    <row r="570" spans="1:4" outlineLevel="1">
      <c r="A570" s="56">
        <v>8001059</v>
      </c>
      <c r="B570" s="43" t="s">
        <v>9936</v>
      </c>
      <c r="C570" s="44" t="s">
        <v>143</v>
      </c>
      <c r="D570" s="45">
        <v>203.59</v>
      </c>
    </row>
    <row r="571" spans="1:4" outlineLevel="1">
      <c r="A571" s="56">
        <v>8001061</v>
      </c>
      <c r="B571" s="43" t="s">
        <v>9937</v>
      </c>
      <c r="C571" s="44" t="s">
        <v>351</v>
      </c>
      <c r="D571" s="45">
        <v>287.57</v>
      </c>
    </row>
    <row r="572" spans="1:4" outlineLevel="1">
      <c r="A572" s="56">
        <v>8001071</v>
      </c>
      <c r="B572" s="43" t="s">
        <v>9938</v>
      </c>
      <c r="C572" s="44" t="s">
        <v>143</v>
      </c>
      <c r="D572" s="45">
        <v>217.24</v>
      </c>
    </row>
    <row r="573" spans="1:4">
      <c r="A573" s="56">
        <v>8001074</v>
      </c>
      <c r="B573" s="43" t="s">
        <v>9939</v>
      </c>
      <c r="C573" s="44" t="s">
        <v>9826</v>
      </c>
      <c r="D573" s="45">
        <v>596.65</v>
      </c>
    </row>
    <row r="574" spans="1:4" ht="23.25" outlineLevel="1">
      <c r="A574" s="56">
        <v>8001075</v>
      </c>
      <c r="B574" s="43" t="s">
        <v>9940</v>
      </c>
      <c r="C574" s="44" t="s">
        <v>9826</v>
      </c>
      <c r="D574" s="45">
        <v>725.15</v>
      </c>
    </row>
    <row r="575" spans="1:4" outlineLevel="1">
      <c r="A575" s="56">
        <v>8001080</v>
      </c>
      <c r="B575" s="43" t="s">
        <v>9941</v>
      </c>
      <c r="C575" s="44" t="s">
        <v>9826</v>
      </c>
      <c r="D575" s="45">
        <v>275.8</v>
      </c>
    </row>
    <row r="576" spans="1:4" outlineLevel="1">
      <c r="A576" s="56">
        <v>8001086</v>
      </c>
      <c r="B576" s="43" t="s">
        <v>9942</v>
      </c>
      <c r="C576" s="44" t="s">
        <v>135</v>
      </c>
      <c r="D576" s="45">
        <v>554.04999999999995</v>
      </c>
    </row>
    <row r="577" spans="1:4" outlineLevel="1">
      <c r="A577" s="56">
        <v>8002000</v>
      </c>
      <c r="B577" s="43" t="s">
        <v>9943</v>
      </c>
      <c r="C577" s="44" t="s">
        <v>8535</v>
      </c>
      <c r="D577" s="45" t="s">
        <v>8535</v>
      </c>
    </row>
    <row r="578" spans="1:4">
      <c r="A578" s="56">
        <v>8002001</v>
      </c>
      <c r="B578" s="43" t="s">
        <v>9944</v>
      </c>
      <c r="C578" s="44" t="s">
        <v>135</v>
      </c>
      <c r="D578" s="45">
        <v>554.04999999999995</v>
      </c>
    </row>
    <row r="579" spans="1:4" outlineLevel="1">
      <c r="A579" s="56">
        <v>8002003</v>
      </c>
      <c r="B579" s="43" t="s">
        <v>9945</v>
      </c>
      <c r="C579" s="44" t="s">
        <v>135</v>
      </c>
      <c r="D579" s="45">
        <v>639.67999999999995</v>
      </c>
    </row>
    <row r="580" spans="1:4" outlineLevel="1">
      <c r="A580" s="56">
        <v>8002005</v>
      </c>
      <c r="B580" s="43" t="s">
        <v>9946</v>
      </c>
      <c r="C580" s="44" t="s">
        <v>135</v>
      </c>
      <c r="D580" s="45">
        <v>1427.95</v>
      </c>
    </row>
    <row r="581" spans="1:4" outlineLevel="1">
      <c r="A581" s="56">
        <v>8002009</v>
      </c>
      <c r="B581" s="43" t="s">
        <v>9947</v>
      </c>
      <c r="C581" s="44" t="s">
        <v>135</v>
      </c>
      <c r="D581" s="45">
        <v>1032.93</v>
      </c>
    </row>
    <row r="582" spans="1:4" outlineLevel="1">
      <c r="A582" s="56">
        <v>8002013</v>
      </c>
      <c r="B582" s="43" t="s">
        <v>9948</v>
      </c>
      <c r="C582" s="44" t="s">
        <v>135</v>
      </c>
      <c r="D582" s="45">
        <v>929.66</v>
      </c>
    </row>
    <row r="583" spans="1:4" outlineLevel="1">
      <c r="A583" s="56">
        <v>8002017</v>
      </c>
      <c r="B583" s="43" t="s">
        <v>9949</v>
      </c>
      <c r="C583" s="44" t="s">
        <v>135</v>
      </c>
      <c r="D583" s="45">
        <v>892.71</v>
      </c>
    </row>
    <row r="584" spans="1:4">
      <c r="A584" s="56">
        <v>8002037</v>
      </c>
      <c r="B584" s="43" t="s">
        <v>9950</v>
      </c>
      <c r="C584" s="44" t="s">
        <v>135</v>
      </c>
      <c r="D584" s="45">
        <v>1354.58</v>
      </c>
    </row>
    <row r="585" spans="1:4" ht="23.25" outlineLevel="1">
      <c r="A585" s="56">
        <v>8002043</v>
      </c>
      <c r="B585" s="43" t="s">
        <v>9951</v>
      </c>
      <c r="C585" s="44" t="s">
        <v>135</v>
      </c>
      <c r="D585" s="45">
        <v>1162.18</v>
      </c>
    </row>
    <row r="586" spans="1:4" ht="23.25">
      <c r="A586" s="56">
        <v>8002051</v>
      </c>
      <c r="B586" s="43" t="s">
        <v>9952</v>
      </c>
      <c r="C586" s="44" t="s">
        <v>135</v>
      </c>
      <c r="D586" s="45">
        <v>611.89</v>
      </c>
    </row>
    <row r="587" spans="1:4" ht="23.25" outlineLevel="1">
      <c r="A587" s="56">
        <v>8002053</v>
      </c>
      <c r="B587" s="43" t="s">
        <v>9953</v>
      </c>
      <c r="C587" s="44" t="s">
        <v>135</v>
      </c>
      <c r="D587" s="45">
        <v>912.45</v>
      </c>
    </row>
    <row r="588" spans="1:4" outlineLevel="1">
      <c r="A588" s="56">
        <v>8002054</v>
      </c>
      <c r="B588" s="43" t="s">
        <v>9954</v>
      </c>
      <c r="C588" s="44" t="s">
        <v>135</v>
      </c>
      <c r="D588" s="45">
        <v>1406.29</v>
      </c>
    </row>
    <row r="589" spans="1:4">
      <c r="A589" s="56">
        <v>8002058</v>
      </c>
      <c r="B589" s="43" t="s">
        <v>9955</v>
      </c>
      <c r="C589" s="44" t="s">
        <v>135</v>
      </c>
      <c r="D589" s="45">
        <v>1016.77</v>
      </c>
    </row>
    <row r="590" spans="1:4" outlineLevel="1">
      <c r="A590" s="56">
        <v>8002062</v>
      </c>
      <c r="B590" s="43" t="s">
        <v>9956</v>
      </c>
      <c r="C590" s="44" t="s">
        <v>135</v>
      </c>
      <c r="D590" s="45">
        <v>1616.81</v>
      </c>
    </row>
    <row r="591" spans="1:4">
      <c r="A591" s="56">
        <v>8002066</v>
      </c>
      <c r="B591" s="43" t="s">
        <v>9957</v>
      </c>
      <c r="C591" s="44" t="s">
        <v>135</v>
      </c>
      <c r="D591" s="45">
        <v>1036.08</v>
      </c>
    </row>
    <row r="592" spans="1:4" ht="23.25" outlineLevel="1">
      <c r="A592" s="56">
        <v>8002067</v>
      </c>
      <c r="B592" s="43" t="s">
        <v>9958</v>
      </c>
      <c r="C592" s="44" t="s">
        <v>135</v>
      </c>
      <c r="D592" s="45">
        <v>1071.74</v>
      </c>
    </row>
    <row r="593" spans="1:4">
      <c r="A593" s="56">
        <v>8002068</v>
      </c>
      <c r="B593" s="43" t="s">
        <v>9959</v>
      </c>
      <c r="C593" s="44" t="s">
        <v>135</v>
      </c>
      <c r="D593" s="45">
        <v>1402.44</v>
      </c>
    </row>
    <row r="594" spans="1:4" outlineLevel="1">
      <c r="A594" s="56">
        <v>8002074</v>
      </c>
      <c r="B594" s="43" t="s">
        <v>9960</v>
      </c>
      <c r="C594" s="44" t="s">
        <v>135</v>
      </c>
      <c r="D594" s="45">
        <v>153.41</v>
      </c>
    </row>
    <row r="595" spans="1:4" outlineLevel="1">
      <c r="A595" s="56">
        <v>8002075</v>
      </c>
      <c r="B595" s="43" t="s">
        <v>9961</v>
      </c>
      <c r="C595" s="44" t="s">
        <v>135</v>
      </c>
      <c r="D595" s="45">
        <v>157.91999999999999</v>
      </c>
    </row>
    <row r="596" spans="1:4" ht="23.25" outlineLevel="1">
      <c r="A596" s="56">
        <v>8002076</v>
      </c>
      <c r="B596" s="43" t="s">
        <v>9962</v>
      </c>
      <c r="C596" s="44" t="s">
        <v>135</v>
      </c>
      <c r="D596" s="45">
        <v>277.33</v>
      </c>
    </row>
    <row r="597" spans="1:4" ht="23.25">
      <c r="A597" s="56">
        <v>8002080</v>
      </c>
      <c r="B597" s="43" t="s">
        <v>9963</v>
      </c>
      <c r="C597" s="44" t="s">
        <v>135</v>
      </c>
      <c r="D597" s="45">
        <v>276.69</v>
      </c>
    </row>
    <row r="598" spans="1:4" ht="23.25" outlineLevel="1">
      <c r="A598" s="56">
        <v>8002081</v>
      </c>
      <c r="B598" s="43" t="s">
        <v>9964</v>
      </c>
      <c r="C598" s="44" t="s">
        <v>135</v>
      </c>
      <c r="D598" s="45">
        <v>190.34</v>
      </c>
    </row>
    <row r="599" spans="1:4" outlineLevel="1">
      <c r="A599" s="56">
        <v>8003000</v>
      </c>
      <c r="B599" s="43" t="s">
        <v>9965</v>
      </c>
      <c r="C599" s="44" t="s">
        <v>8535</v>
      </c>
      <c r="D599" s="45" t="s">
        <v>8535</v>
      </c>
    </row>
    <row r="600" spans="1:4" ht="23.25" outlineLevel="1">
      <c r="A600" s="56">
        <v>8003001</v>
      </c>
      <c r="B600" s="43" t="s">
        <v>9966</v>
      </c>
      <c r="C600" s="44" t="s">
        <v>135</v>
      </c>
      <c r="D600" s="45">
        <v>933.29</v>
      </c>
    </row>
    <row r="601" spans="1:4">
      <c r="A601" s="56">
        <v>8003005</v>
      </c>
      <c r="B601" s="43" t="s">
        <v>9967</v>
      </c>
      <c r="C601" s="44" t="s">
        <v>135</v>
      </c>
      <c r="D601" s="45">
        <v>491.69</v>
      </c>
    </row>
    <row r="602" spans="1:4" outlineLevel="1">
      <c r="A602" s="56">
        <v>8003006</v>
      </c>
      <c r="B602" s="43" t="s">
        <v>9968</v>
      </c>
      <c r="C602" s="44" t="s">
        <v>135</v>
      </c>
      <c r="D602" s="45">
        <v>459.94</v>
      </c>
    </row>
    <row r="603" spans="1:4" outlineLevel="1">
      <c r="A603" s="56">
        <v>8003011</v>
      </c>
      <c r="B603" s="43" t="s">
        <v>9969</v>
      </c>
      <c r="C603" s="44" t="s">
        <v>135</v>
      </c>
      <c r="D603" s="45">
        <v>1100.8800000000001</v>
      </c>
    </row>
    <row r="604" spans="1:4" outlineLevel="1">
      <c r="A604" s="56">
        <v>8003020</v>
      </c>
      <c r="B604" s="43" t="s">
        <v>9970</v>
      </c>
      <c r="C604" s="44" t="s">
        <v>135</v>
      </c>
      <c r="D604" s="45">
        <v>518.9</v>
      </c>
    </row>
    <row r="605" spans="1:4">
      <c r="A605" s="56">
        <v>8060000</v>
      </c>
      <c r="B605" s="43" t="s">
        <v>9673</v>
      </c>
      <c r="C605" s="44" t="s">
        <v>8535</v>
      </c>
      <c r="D605" s="45" t="s">
        <v>8535</v>
      </c>
    </row>
    <row r="606" spans="1:4" outlineLevel="1">
      <c r="A606" s="56">
        <v>8060001</v>
      </c>
      <c r="B606" s="43" t="s">
        <v>9971</v>
      </c>
      <c r="C606" s="44" t="s">
        <v>135</v>
      </c>
      <c r="D606" s="45">
        <v>37.590000000000003</v>
      </c>
    </row>
    <row r="607" spans="1:4" outlineLevel="1">
      <c r="A607" s="56">
        <v>8060005</v>
      </c>
      <c r="B607" s="43" t="s">
        <v>9972</v>
      </c>
      <c r="C607" s="44" t="s">
        <v>351</v>
      </c>
      <c r="D607" s="45">
        <v>64.44</v>
      </c>
    </row>
    <row r="608" spans="1:4" outlineLevel="1">
      <c r="A608" s="56">
        <v>8060020</v>
      </c>
      <c r="B608" s="43" t="s">
        <v>9973</v>
      </c>
      <c r="C608" s="44" t="s">
        <v>351</v>
      </c>
      <c r="D608" s="45">
        <v>22.11</v>
      </c>
    </row>
    <row r="609" spans="1:4" outlineLevel="1">
      <c r="A609" s="56">
        <v>8060021</v>
      </c>
      <c r="B609" s="43" t="s">
        <v>9974</v>
      </c>
      <c r="C609" s="44" t="s">
        <v>351</v>
      </c>
      <c r="D609" s="45">
        <v>17.690000000000001</v>
      </c>
    </row>
    <row r="610" spans="1:4" outlineLevel="1">
      <c r="A610" s="56">
        <v>8060022</v>
      </c>
      <c r="B610" s="43" t="s">
        <v>9975</v>
      </c>
      <c r="C610" s="44" t="s">
        <v>351</v>
      </c>
      <c r="D610" s="45">
        <v>6.19</v>
      </c>
    </row>
    <row r="611" spans="1:4">
      <c r="A611" s="56">
        <v>8070000</v>
      </c>
      <c r="B611" s="43" t="s">
        <v>9680</v>
      </c>
      <c r="C611" s="44" t="s">
        <v>8535</v>
      </c>
      <c r="D611" s="45" t="s">
        <v>8535</v>
      </c>
    </row>
    <row r="612" spans="1:4" outlineLevel="1">
      <c r="A612" s="56">
        <v>8070001</v>
      </c>
      <c r="B612" s="43" t="s">
        <v>9976</v>
      </c>
      <c r="C612" s="44" t="s">
        <v>135</v>
      </c>
      <c r="D612" s="45">
        <v>53.7</v>
      </c>
    </row>
    <row r="613" spans="1:4" outlineLevel="1">
      <c r="A613" s="56">
        <v>8070005</v>
      </c>
      <c r="B613" s="43" t="s">
        <v>9977</v>
      </c>
      <c r="C613" s="44" t="s">
        <v>351</v>
      </c>
      <c r="D613" s="45">
        <v>69.81</v>
      </c>
    </row>
    <row r="614" spans="1:4" outlineLevel="1">
      <c r="A614" s="56">
        <v>8070020</v>
      </c>
      <c r="B614" s="43" t="s">
        <v>9978</v>
      </c>
      <c r="C614" s="44" t="s">
        <v>143</v>
      </c>
      <c r="D614" s="45">
        <v>53.08</v>
      </c>
    </row>
    <row r="615" spans="1:4" outlineLevel="1">
      <c r="A615" s="56">
        <v>8070021</v>
      </c>
      <c r="B615" s="43" t="s">
        <v>9979</v>
      </c>
      <c r="C615" s="44" t="s">
        <v>351</v>
      </c>
      <c r="D615" s="45">
        <v>48.65</v>
      </c>
    </row>
    <row r="616" spans="1:4" outlineLevel="1">
      <c r="A616" s="56">
        <v>8070022</v>
      </c>
      <c r="B616" s="43" t="s">
        <v>9980</v>
      </c>
      <c r="C616" s="44" t="s">
        <v>351</v>
      </c>
      <c r="D616" s="45">
        <v>8.85</v>
      </c>
    </row>
    <row r="617" spans="1:4">
      <c r="A617" s="56">
        <v>8080000</v>
      </c>
      <c r="B617" s="43" t="s">
        <v>9722</v>
      </c>
      <c r="C617" s="44" t="s">
        <v>8535</v>
      </c>
      <c r="D617" s="45" t="s">
        <v>8535</v>
      </c>
    </row>
    <row r="618" spans="1:4" outlineLevel="1">
      <c r="A618" s="56">
        <v>8080020</v>
      </c>
      <c r="B618" s="43" t="s">
        <v>9981</v>
      </c>
      <c r="C618" s="44" t="s">
        <v>143</v>
      </c>
      <c r="D618" s="45">
        <v>59.09</v>
      </c>
    </row>
    <row r="619" spans="1:4" outlineLevel="1">
      <c r="A619" s="56">
        <v>8080021</v>
      </c>
      <c r="B619" s="43" t="s">
        <v>9982</v>
      </c>
      <c r="C619" s="44" t="s">
        <v>351</v>
      </c>
      <c r="D619" s="45">
        <v>64.739999999999995</v>
      </c>
    </row>
    <row r="620" spans="1:4" outlineLevel="1">
      <c r="A620" s="56">
        <v>8080049</v>
      </c>
      <c r="B620" s="43" t="s">
        <v>9983</v>
      </c>
      <c r="C620" s="44" t="s">
        <v>135</v>
      </c>
      <c r="D620" s="45">
        <v>6.26</v>
      </c>
    </row>
    <row r="621" spans="1:4" outlineLevel="1">
      <c r="A621" s="56">
        <v>8080050</v>
      </c>
      <c r="B621" s="43" t="s">
        <v>9984</v>
      </c>
      <c r="C621" s="44" t="s">
        <v>908</v>
      </c>
      <c r="D621" s="45">
        <v>15.03</v>
      </c>
    </row>
    <row r="622" spans="1:4" ht="23.25" outlineLevel="1">
      <c r="A622" s="56">
        <v>8080051</v>
      </c>
      <c r="B622" s="43" t="s">
        <v>9985</v>
      </c>
      <c r="C622" s="44" t="s">
        <v>908</v>
      </c>
      <c r="D622" s="45">
        <v>95.36</v>
      </c>
    </row>
    <row r="623" spans="1:4" outlineLevel="1">
      <c r="A623" s="56">
        <v>8080060</v>
      </c>
      <c r="B623" s="43" t="s">
        <v>9986</v>
      </c>
      <c r="C623" s="44" t="s">
        <v>351</v>
      </c>
      <c r="D623" s="45">
        <v>36.24</v>
      </c>
    </row>
    <row r="624" spans="1:4">
      <c r="A624" s="55">
        <v>9000000</v>
      </c>
      <c r="B624" s="40" t="s">
        <v>9987</v>
      </c>
      <c r="C624" s="41"/>
      <c r="D624" s="42"/>
    </row>
    <row r="625" spans="1:4" outlineLevel="1">
      <c r="A625" s="56">
        <v>9001000</v>
      </c>
      <c r="B625" s="43" t="s">
        <v>9988</v>
      </c>
      <c r="C625" s="44" t="s">
        <v>8535</v>
      </c>
      <c r="D625" s="45" t="s">
        <v>8535</v>
      </c>
    </row>
    <row r="626" spans="1:4" outlineLevel="1">
      <c r="A626" s="56">
        <v>9001053</v>
      </c>
      <c r="B626" s="43" t="s">
        <v>9989</v>
      </c>
      <c r="C626" s="44" t="s">
        <v>351</v>
      </c>
      <c r="D626" s="45">
        <v>4277.53</v>
      </c>
    </row>
    <row r="627" spans="1:4" outlineLevel="1">
      <c r="A627" s="56">
        <v>9001054</v>
      </c>
      <c r="B627" s="43" t="s">
        <v>9990</v>
      </c>
      <c r="C627" s="44" t="s">
        <v>351</v>
      </c>
      <c r="D627" s="45">
        <v>4277.53</v>
      </c>
    </row>
    <row r="628" spans="1:4" outlineLevel="1">
      <c r="A628" s="56">
        <v>9001055</v>
      </c>
      <c r="B628" s="43" t="s">
        <v>9991</v>
      </c>
      <c r="C628" s="44" t="s">
        <v>351</v>
      </c>
      <c r="D628" s="45">
        <v>5054.79</v>
      </c>
    </row>
    <row r="629" spans="1:4" outlineLevel="1">
      <c r="A629" s="56">
        <v>9001056</v>
      </c>
      <c r="B629" s="43" t="s">
        <v>9992</v>
      </c>
      <c r="C629" s="44" t="s">
        <v>351</v>
      </c>
      <c r="D629" s="45">
        <v>8480.81</v>
      </c>
    </row>
    <row r="630" spans="1:4" outlineLevel="1">
      <c r="A630" s="56">
        <v>9001057</v>
      </c>
      <c r="B630" s="43" t="s">
        <v>9993</v>
      </c>
      <c r="C630" s="44" t="s">
        <v>351</v>
      </c>
      <c r="D630" s="45">
        <v>9781.2099999999991</v>
      </c>
    </row>
    <row r="631" spans="1:4">
      <c r="A631" s="56">
        <v>9001058</v>
      </c>
      <c r="B631" s="43" t="s">
        <v>9994</v>
      </c>
      <c r="C631" s="44" t="s">
        <v>351</v>
      </c>
      <c r="D631" s="45">
        <v>10902.27</v>
      </c>
    </row>
    <row r="632" spans="1:4" outlineLevel="1">
      <c r="A632" s="56">
        <v>9001059</v>
      </c>
      <c r="B632" s="43" t="s">
        <v>9995</v>
      </c>
      <c r="C632" s="44" t="s">
        <v>351</v>
      </c>
      <c r="D632" s="45">
        <v>12567.34</v>
      </c>
    </row>
    <row r="633" spans="1:4" outlineLevel="1">
      <c r="A633" s="56">
        <v>9001060</v>
      </c>
      <c r="B633" s="43" t="s">
        <v>9996</v>
      </c>
      <c r="C633" s="44" t="s">
        <v>351</v>
      </c>
      <c r="D633" s="45">
        <v>13635.4</v>
      </c>
    </row>
    <row r="634" spans="1:4" outlineLevel="1">
      <c r="A634" s="56">
        <v>9001061</v>
      </c>
      <c r="B634" s="43" t="s">
        <v>9997</v>
      </c>
      <c r="C634" s="44" t="s">
        <v>351</v>
      </c>
      <c r="D634" s="45">
        <v>14986.6</v>
      </c>
    </row>
    <row r="635" spans="1:4" outlineLevel="1">
      <c r="A635" s="56">
        <v>9001062</v>
      </c>
      <c r="B635" s="43" t="s">
        <v>9998</v>
      </c>
      <c r="C635" s="44" t="s">
        <v>351</v>
      </c>
      <c r="D635" s="45">
        <v>16516.849999999999</v>
      </c>
    </row>
    <row r="636" spans="1:4" outlineLevel="1">
      <c r="A636" s="56">
        <v>9001090</v>
      </c>
      <c r="B636" s="43" t="s">
        <v>9999</v>
      </c>
      <c r="C636" s="44" t="s">
        <v>351</v>
      </c>
      <c r="D636" s="45">
        <v>1626.74</v>
      </c>
    </row>
    <row r="637" spans="1:4" outlineLevel="1">
      <c r="A637" s="56">
        <v>9002000</v>
      </c>
      <c r="B637" s="43" t="s">
        <v>10000</v>
      </c>
      <c r="C637" s="44" t="s">
        <v>8535</v>
      </c>
      <c r="D637" s="45" t="s">
        <v>8535</v>
      </c>
    </row>
    <row r="638" spans="1:4" outlineLevel="1">
      <c r="A638" s="56">
        <v>9002001</v>
      </c>
      <c r="B638" s="43" t="s">
        <v>10001</v>
      </c>
      <c r="C638" s="44" t="s">
        <v>143</v>
      </c>
      <c r="D638" s="45">
        <v>23.32</v>
      </c>
    </row>
    <row r="639" spans="1:4" outlineLevel="1">
      <c r="A639" s="56">
        <v>9002002</v>
      </c>
      <c r="B639" s="43" t="s">
        <v>10002</v>
      </c>
      <c r="C639" s="44" t="s">
        <v>143</v>
      </c>
      <c r="D639" s="45">
        <v>24.76</v>
      </c>
    </row>
    <row r="640" spans="1:4">
      <c r="A640" s="56">
        <v>9002003</v>
      </c>
      <c r="B640" s="43" t="s">
        <v>10003</v>
      </c>
      <c r="C640" s="44" t="s">
        <v>143</v>
      </c>
      <c r="D640" s="45">
        <v>27.34</v>
      </c>
    </row>
    <row r="641" spans="1:4" outlineLevel="1">
      <c r="A641" s="56">
        <v>9002004</v>
      </c>
      <c r="B641" s="43" t="s">
        <v>10004</v>
      </c>
      <c r="C641" s="44" t="s">
        <v>143</v>
      </c>
      <c r="D641" s="45">
        <v>41.71</v>
      </c>
    </row>
    <row r="642" spans="1:4" outlineLevel="1">
      <c r="A642" s="56">
        <v>9002005</v>
      </c>
      <c r="B642" s="43" t="s">
        <v>10005</v>
      </c>
      <c r="C642" s="44" t="s">
        <v>143</v>
      </c>
      <c r="D642" s="45">
        <v>43.32</v>
      </c>
    </row>
    <row r="643" spans="1:4" outlineLevel="1">
      <c r="A643" s="56">
        <v>9002006</v>
      </c>
      <c r="B643" s="43" t="s">
        <v>10006</v>
      </c>
      <c r="C643" s="44" t="s">
        <v>143</v>
      </c>
      <c r="D643" s="45">
        <v>47.37</v>
      </c>
    </row>
    <row r="644" spans="1:4" outlineLevel="1">
      <c r="A644" s="56">
        <v>9002007</v>
      </c>
      <c r="B644" s="43" t="s">
        <v>10007</v>
      </c>
      <c r="C644" s="44" t="s">
        <v>143</v>
      </c>
      <c r="D644" s="45">
        <v>70.349999999999994</v>
      </c>
    </row>
    <row r="645" spans="1:4" outlineLevel="1">
      <c r="A645" s="56">
        <v>9002008</v>
      </c>
      <c r="B645" s="43" t="s">
        <v>10008</v>
      </c>
      <c r="C645" s="44" t="s">
        <v>143</v>
      </c>
      <c r="D645" s="45">
        <v>82.98</v>
      </c>
    </row>
    <row r="646" spans="1:4" outlineLevel="1">
      <c r="A646" s="56">
        <v>9002009</v>
      </c>
      <c r="B646" s="43" t="s">
        <v>10009</v>
      </c>
      <c r="C646" s="44" t="s">
        <v>143</v>
      </c>
      <c r="D646" s="45">
        <v>109.31</v>
      </c>
    </row>
    <row r="647" spans="1:4" outlineLevel="1">
      <c r="A647" s="56">
        <v>9002011</v>
      </c>
      <c r="B647" s="43" t="s">
        <v>10010</v>
      </c>
      <c r="C647" s="44" t="s">
        <v>143</v>
      </c>
      <c r="D647" s="45">
        <v>39.700000000000003</v>
      </c>
    </row>
    <row r="648" spans="1:4" outlineLevel="1">
      <c r="A648" s="56">
        <v>9002012</v>
      </c>
      <c r="B648" s="43" t="s">
        <v>10011</v>
      </c>
      <c r="C648" s="44" t="s">
        <v>143</v>
      </c>
      <c r="D648" s="45">
        <v>42.46</v>
      </c>
    </row>
    <row r="649" spans="1:4">
      <c r="A649" s="56">
        <v>9002013</v>
      </c>
      <c r="B649" s="43" t="s">
        <v>10012</v>
      </c>
      <c r="C649" s="44" t="s">
        <v>143</v>
      </c>
      <c r="D649" s="45">
        <v>60.2</v>
      </c>
    </row>
    <row r="650" spans="1:4" outlineLevel="1">
      <c r="A650" s="56">
        <v>9002014</v>
      </c>
      <c r="B650" s="43" t="s">
        <v>10013</v>
      </c>
      <c r="C650" s="44" t="s">
        <v>143</v>
      </c>
      <c r="D650" s="45">
        <v>62.81</v>
      </c>
    </row>
    <row r="651" spans="1:4" outlineLevel="1">
      <c r="A651" s="56">
        <v>9002015</v>
      </c>
      <c r="B651" s="43" t="s">
        <v>10014</v>
      </c>
      <c r="C651" s="44" t="s">
        <v>143</v>
      </c>
      <c r="D651" s="45">
        <v>77.430000000000007</v>
      </c>
    </row>
    <row r="652" spans="1:4" outlineLevel="1">
      <c r="A652" s="56">
        <v>9002016</v>
      </c>
      <c r="B652" s="43" t="s">
        <v>10015</v>
      </c>
      <c r="C652" s="44" t="s">
        <v>143</v>
      </c>
      <c r="D652" s="45">
        <v>102.16</v>
      </c>
    </row>
    <row r="653" spans="1:4" outlineLevel="1">
      <c r="A653" s="56">
        <v>9002017</v>
      </c>
      <c r="B653" s="43" t="s">
        <v>10016</v>
      </c>
      <c r="C653" s="44" t="s">
        <v>143</v>
      </c>
      <c r="D653" s="45">
        <v>109.79</v>
      </c>
    </row>
    <row r="654" spans="1:4" outlineLevel="1">
      <c r="A654" s="56">
        <v>9002019</v>
      </c>
      <c r="B654" s="43" t="s">
        <v>10017</v>
      </c>
      <c r="C654" s="44" t="s">
        <v>143</v>
      </c>
      <c r="D654" s="45">
        <v>127.74</v>
      </c>
    </row>
    <row r="655" spans="1:4" outlineLevel="1">
      <c r="A655" s="56">
        <v>9002020</v>
      </c>
      <c r="B655" s="43" t="s">
        <v>10018</v>
      </c>
      <c r="C655" s="44" t="s">
        <v>143</v>
      </c>
      <c r="D655" s="45">
        <v>30.48</v>
      </c>
    </row>
    <row r="656" spans="1:4" outlineLevel="1">
      <c r="A656" s="56">
        <v>9002021</v>
      </c>
      <c r="B656" s="43" t="s">
        <v>10019</v>
      </c>
      <c r="C656" s="44" t="s">
        <v>143</v>
      </c>
      <c r="D656" s="45">
        <v>33.06</v>
      </c>
    </row>
    <row r="657" spans="1:4">
      <c r="A657" s="56">
        <v>9002023</v>
      </c>
      <c r="B657" s="43" t="s">
        <v>10020</v>
      </c>
      <c r="C657" s="44" t="s">
        <v>143</v>
      </c>
      <c r="D657" s="45">
        <v>66.59</v>
      </c>
    </row>
    <row r="658" spans="1:4" outlineLevel="1">
      <c r="A658" s="56">
        <v>9002024</v>
      </c>
      <c r="B658" s="43" t="s">
        <v>10021</v>
      </c>
      <c r="C658" s="44" t="s">
        <v>143</v>
      </c>
      <c r="D658" s="45">
        <v>48.16</v>
      </c>
    </row>
    <row r="659" spans="1:4" outlineLevel="1">
      <c r="A659" s="56">
        <v>9002025</v>
      </c>
      <c r="B659" s="43" t="s">
        <v>10022</v>
      </c>
      <c r="C659" s="44" t="s">
        <v>143</v>
      </c>
      <c r="D659" s="45">
        <v>76.52</v>
      </c>
    </row>
    <row r="660" spans="1:4" outlineLevel="1">
      <c r="A660" s="56">
        <v>9002026</v>
      </c>
      <c r="B660" s="43" t="s">
        <v>10023</v>
      </c>
      <c r="C660" s="44" t="s">
        <v>143</v>
      </c>
      <c r="D660" s="45">
        <v>117.93</v>
      </c>
    </row>
    <row r="661" spans="1:4" outlineLevel="1">
      <c r="A661" s="56">
        <v>9002027</v>
      </c>
      <c r="B661" s="43" t="s">
        <v>10024</v>
      </c>
      <c r="C661" s="44" t="s">
        <v>143</v>
      </c>
      <c r="D661" s="45">
        <v>126.43</v>
      </c>
    </row>
    <row r="662" spans="1:4" outlineLevel="1">
      <c r="A662" s="56">
        <v>9002029</v>
      </c>
      <c r="B662" s="43" t="s">
        <v>10025</v>
      </c>
      <c r="C662" s="44" t="s">
        <v>143</v>
      </c>
      <c r="D662" s="45">
        <v>152.11000000000001</v>
      </c>
    </row>
    <row r="663" spans="1:4" outlineLevel="1">
      <c r="A663" s="56">
        <v>9002051</v>
      </c>
      <c r="B663" s="43" t="s">
        <v>10026</v>
      </c>
      <c r="C663" s="44" t="s">
        <v>143</v>
      </c>
      <c r="D663" s="45">
        <v>50.03</v>
      </c>
    </row>
    <row r="664" spans="1:4" outlineLevel="1">
      <c r="A664" s="56">
        <v>9002052</v>
      </c>
      <c r="B664" s="43" t="s">
        <v>10027</v>
      </c>
      <c r="C664" s="44" t="s">
        <v>143</v>
      </c>
      <c r="D664" s="45">
        <v>57.3</v>
      </c>
    </row>
    <row r="665" spans="1:4">
      <c r="A665" s="56">
        <v>9002053</v>
      </c>
      <c r="B665" s="43" t="s">
        <v>10028</v>
      </c>
      <c r="C665" s="44" t="s">
        <v>143</v>
      </c>
      <c r="D665" s="45">
        <v>36.26</v>
      </c>
    </row>
    <row r="666" spans="1:4" outlineLevel="1">
      <c r="A666" s="56">
        <v>9002054</v>
      </c>
      <c r="B666" s="43" t="s">
        <v>10029</v>
      </c>
      <c r="C666" s="44" t="s">
        <v>143</v>
      </c>
      <c r="D666" s="45">
        <v>9.51</v>
      </c>
    </row>
    <row r="667" spans="1:4" outlineLevel="1">
      <c r="A667" s="56">
        <v>9002055</v>
      </c>
      <c r="B667" s="43" t="s">
        <v>10030</v>
      </c>
      <c r="C667" s="44" t="s">
        <v>143</v>
      </c>
      <c r="D667" s="45">
        <v>9.9700000000000006</v>
      </c>
    </row>
    <row r="668" spans="1:4" outlineLevel="1">
      <c r="A668" s="56">
        <v>9002056</v>
      </c>
      <c r="B668" s="43" t="s">
        <v>10031</v>
      </c>
      <c r="C668" s="44" t="s">
        <v>143</v>
      </c>
      <c r="D668" s="45">
        <v>9.91</v>
      </c>
    </row>
    <row r="669" spans="1:4" outlineLevel="1">
      <c r="A669" s="56">
        <v>9002061</v>
      </c>
      <c r="B669" s="43" t="s">
        <v>10032</v>
      </c>
      <c r="C669" s="44" t="s">
        <v>143</v>
      </c>
      <c r="D669" s="45">
        <v>17.91</v>
      </c>
    </row>
    <row r="670" spans="1:4" outlineLevel="1">
      <c r="A670" s="56">
        <v>9002062</v>
      </c>
      <c r="B670" s="43" t="s">
        <v>10033</v>
      </c>
      <c r="C670" s="44" t="s">
        <v>143</v>
      </c>
      <c r="D670" s="45">
        <v>20.98</v>
      </c>
    </row>
    <row r="671" spans="1:4">
      <c r="A671" s="56">
        <v>9002063</v>
      </c>
      <c r="B671" s="43" t="s">
        <v>10034</v>
      </c>
      <c r="C671" s="44" t="s">
        <v>143</v>
      </c>
      <c r="D671" s="45">
        <v>30.34</v>
      </c>
    </row>
    <row r="672" spans="1:4" outlineLevel="1">
      <c r="A672" s="56">
        <v>9002070</v>
      </c>
      <c r="B672" s="43" t="s">
        <v>10035</v>
      </c>
      <c r="C672" s="44" t="s">
        <v>143</v>
      </c>
      <c r="D672" s="45">
        <v>7.98</v>
      </c>
    </row>
    <row r="673" spans="1:4" outlineLevel="1">
      <c r="A673" s="56">
        <v>9002071</v>
      </c>
      <c r="B673" s="43" t="s">
        <v>10036</v>
      </c>
      <c r="C673" s="44" t="s">
        <v>143</v>
      </c>
      <c r="D673" s="45">
        <v>9.99</v>
      </c>
    </row>
    <row r="674" spans="1:4" outlineLevel="1">
      <c r="A674" s="56">
        <v>9002098</v>
      </c>
      <c r="B674" s="43" t="s">
        <v>10037</v>
      </c>
      <c r="C674" s="44" t="s">
        <v>143</v>
      </c>
      <c r="D674" s="45">
        <v>40.49</v>
      </c>
    </row>
    <row r="675" spans="1:4" ht="23.25" outlineLevel="1">
      <c r="A675" s="56">
        <v>9002099</v>
      </c>
      <c r="B675" s="43" t="s">
        <v>10038</v>
      </c>
      <c r="C675" s="44" t="s">
        <v>143</v>
      </c>
      <c r="D675" s="45">
        <v>37.479999999999997</v>
      </c>
    </row>
    <row r="676" spans="1:4" outlineLevel="1">
      <c r="A676" s="56">
        <v>9003000</v>
      </c>
      <c r="B676" s="43" t="s">
        <v>10039</v>
      </c>
      <c r="C676" s="44" t="s">
        <v>8535</v>
      </c>
      <c r="D676" s="45" t="s">
        <v>8535</v>
      </c>
    </row>
    <row r="677" spans="1:4">
      <c r="A677" s="56">
        <v>9003003</v>
      </c>
      <c r="B677" s="43" t="s">
        <v>10040</v>
      </c>
      <c r="C677" s="44" t="s">
        <v>143</v>
      </c>
      <c r="D677" s="45">
        <v>3.1</v>
      </c>
    </row>
    <row r="678" spans="1:4" outlineLevel="1">
      <c r="A678" s="56">
        <v>9003004</v>
      </c>
      <c r="B678" s="43" t="s">
        <v>10041</v>
      </c>
      <c r="C678" s="44" t="s">
        <v>143</v>
      </c>
      <c r="D678" s="45">
        <v>3.45</v>
      </c>
    </row>
    <row r="679" spans="1:4" outlineLevel="1">
      <c r="A679" s="56">
        <v>9003005</v>
      </c>
      <c r="B679" s="43" t="s">
        <v>10042</v>
      </c>
      <c r="C679" s="44" t="s">
        <v>143</v>
      </c>
      <c r="D679" s="45">
        <v>4.3099999999999996</v>
      </c>
    </row>
    <row r="680" spans="1:4" outlineLevel="1">
      <c r="A680" s="56">
        <v>9003006</v>
      </c>
      <c r="B680" s="43" t="s">
        <v>10043</v>
      </c>
      <c r="C680" s="44" t="s">
        <v>143</v>
      </c>
      <c r="D680" s="45">
        <v>7.79</v>
      </c>
    </row>
    <row r="681" spans="1:4" outlineLevel="1">
      <c r="A681" s="56">
        <v>9003007</v>
      </c>
      <c r="B681" s="43" t="s">
        <v>10044</v>
      </c>
      <c r="C681" s="44" t="s">
        <v>143</v>
      </c>
      <c r="D681" s="45">
        <v>10.34</v>
      </c>
    </row>
    <row r="682" spans="1:4">
      <c r="A682" s="56">
        <v>9003008</v>
      </c>
      <c r="B682" s="43" t="s">
        <v>10045</v>
      </c>
      <c r="C682" s="44" t="s">
        <v>143</v>
      </c>
      <c r="D682" s="45">
        <v>14.62</v>
      </c>
    </row>
    <row r="683" spans="1:4" outlineLevel="1">
      <c r="A683" s="56">
        <v>9003009</v>
      </c>
      <c r="B683" s="43" t="s">
        <v>10046</v>
      </c>
      <c r="C683" s="44" t="s">
        <v>143</v>
      </c>
      <c r="D683" s="45">
        <v>21.43</v>
      </c>
    </row>
    <row r="684" spans="1:4" outlineLevel="1">
      <c r="A684" s="56">
        <v>9003010</v>
      </c>
      <c r="B684" s="43" t="s">
        <v>10047</v>
      </c>
      <c r="C684" s="44" t="s">
        <v>143</v>
      </c>
      <c r="D684" s="45">
        <v>29.92</v>
      </c>
    </row>
    <row r="685" spans="1:4" outlineLevel="1">
      <c r="A685" s="56">
        <v>9003011</v>
      </c>
      <c r="B685" s="43" t="s">
        <v>10048</v>
      </c>
      <c r="C685" s="44" t="s">
        <v>143</v>
      </c>
      <c r="D685" s="45">
        <v>43.5</v>
      </c>
    </row>
    <row r="686" spans="1:4" outlineLevel="1">
      <c r="A686" s="56">
        <v>9003012</v>
      </c>
      <c r="B686" s="43" t="s">
        <v>10049</v>
      </c>
      <c r="C686" s="44" t="s">
        <v>143</v>
      </c>
      <c r="D686" s="45">
        <v>63.63</v>
      </c>
    </row>
    <row r="687" spans="1:4">
      <c r="A687" s="56">
        <v>9003013</v>
      </c>
      <c r="B687" s="43" t="s">
        <v>10050</v>
      </c>
      <c r="C687" s="44" t="s">
        <v>143</v>
      </c>
      <c r="D687" s="45">
        <v>83.15</v>
      </c>
    </row>
    <row r="688" spans="1:4" outlineLevel="1">
      <c r="A688" s="56">
        <v>9003014</v>
      </c>
      <c r="B688" s="43" t="s">
        <v>10051</v>
      </c>
      <c r="C688" s="44" t="s">
        <v>143</v>
      </c>
      <c r="D688" s="45">
        <v>108.93</v>
      </c>
    </row>
    <row r="689" spans="1:4" outlineLevel="1">
      <c r="A689" s="56">
        <v>9003015</v>
      </c>
      <c r="B689" s="43" t="s">
        <v>10052</v>
      </c>
      <c r="C689" s="44" t="s">
        <v>143</v>
      </c>
      <c r="D689" s="45">
        <v>133.30000000000001</v>
      </c>
    </row>
    <row r="690" spans="1:4" outlineLevel="1">
      <c r="A690" s="56">
        <v>9003016</v>
      </c>
      <c r="B690" s="43" t="s">
        <v>10053</v>
      </c>
      <c r="C690" s="44" t="s">
        <v>143</v>
      </c>
      <c r="D690" s="45">
        <v>168.44</v>
      </c>
    </row>
    <row r="691" spans="1:4" outlineLevel="1">
      <c r="A691" s="56">
        <v>9003017</v>
      </c>
      <c r="B691" s="43" t="s">
        <v>10054</v>
      </c>
      <c r="C691" s="44" t="s">
        <v>143</v>
      </c>
      <c r="D691" s="45">
        <v>204.76</v>
      </c>
    </row>
    <row r="692" spans="1:4">
      <c r="A692" s="56">
        <v>9003018</v>
      </c>
      <c r="B692" s="43" t="s">
        <v>10055</v>
      </c>
      <c r="C692" s="44" t="s">
        <v>143</v>
      </c>
      <c r="D692" s="45">
        <v>256.66000000000003</v>
      </c>
    </row>
    <row r="693" spans="1:4" outlineLevel="1">
      <c r="A693" s="56">
        <v>9003019</v>
      </c>
      <c r="B693" s="43" t="s">
        <v>10056</v>
      </c>
      <c r="C693" s="44" t="s">
        <v>143</v>
      </c>
      <c r="D693" s="45">
        <v>354.23</v>
      </c>
    </row>
    <row r="694" spans="1:4" outlineLevel="1">
      <c r="A694" s="56">
        <v>9003020</v>
      </c>
      <c r="B694" s="43" t="s">
        <v>10057</v>
      </c>
      <c r="C694" s="44" t="s">
        <v>143</v>
      </c>
      <c r="D694" s="45">
        <v>3.31</v>
      </c>
    </row>
    <row r="695" spans="1:4" outlineLevel="1">
      <c r="A695" s="56">
        <v>9003021</v>
      </c>
      <c r="B695" s="43" t="s">
        <v>10058</v>
      </c>
      <c r="C695" s="44" t="s">
        <v>143</v>
      </c>
      <c r="D695" s="45">
        <v>4.17</v>
      </c>
    </row>
    <row r="696" spans="1:4" outlineLevel="1">
      <c r="A696" s="56">
        <v>9003022</v>
      </c>
      <c r="B696" s="43" t="s">
        <v>10059</v>
      </c>
      <c r="C696" s="44" t="s">
        <v>143</v>
      </c>
      <c r="D696" s="45">
        <v>5.54</v>
      </c>
    </row>
    <row r="697" spans="1:4" outlineLevel="1">
      <c r="A697" s="56">
        <v>9003023</v>
      </c>
      <c r="B697" s="43" t="s">
        <v>10060</v>
      </c>
      <c r="C697" s="44" t="s">
        <v>143</v>
      </c>
      <c r="D697" s="45">
        <v>9.6999999999999993</v>
      </c>
    </row>
    <row r="698" spans="1:4">
      <c r="A698" s="56">
        <v>9003028</v>
      </c>
      <c r="B698" s="43" t="s">
        <v>10061</v>
      </c>
      <c r="C698" s="44" t="s">
        <v>143</v>
      </c>
      <c r="D698" s="45">
        <v>2.95</v>
      </c>
    </row>
    <row r="699" spans="1:4" outlineLevel="1">
      <c r="A699" s="56">
        <v>9003029</v>
      </c>
      <c r="B699" s="43" t="s">
        <v>10062</v>
      </c>
      <c r="C699" s="44" t="s">
        <v>143</v>
      </c>
      <c r="D699" s="45">
        <v>3.81</v>
      </c>
    </row>
    <row r="700" spans="1:4" outlineLevel="1">
      <c r="A700" s="56">
        <v>9003030</v>
      </c>
      <c r="B700" s="43" t="s">
        <v>10063</v>
      </c>
      <c r="C700" s="44" t="s">
        <v>143</v>
      </c>
      <c r="D700" s="45">
        <v>6.45</v>
      </c>
    </row>
    <row r="701" spans="1:4" outlineLevel="1">
      <c r="A701" s="56">
        <v>9003031</v>
      </c>
      <c r="B701" s="43" t="s">
        <v>10064</v>
      </c>
      <c r="C701" s="44" t="s">
        <v>143</v>
      </c>
      <c r="D701" s="45">
        <v>8.2799999999999994</v>
      </c>
    </row>
    <row r="702" spans="1:4" outlineLevel="1">
      <c r="A702" s="56">
        <v>9003032</v>
      </c>
      <c r="B702" s="43" t="s">
        <v>10065</v>
      </c>
      <c r="C702" s="44" t="s">
        <v>143</v>
      </c>
      <c r="D702" s="45">
        <v>12.67</v>
      </c>
    </row>
    <row r="703" spans="1:4" outlineLevel="1">
      <c r="A703" s="56">
        <v>9003033</v>
      </c>
      <c r="B703" s="43" t="s">
        <v>10066</v>
      </c>
      <c r="C703" s="44" t="s">
        <v>143</v>
      </c>
      <c r="D703" s="45">
        <v>13.99</v>
      </c>
    </row>
    <row r="704" spans="1:4">
      <c r="A704" s="56">
        <v>9003034</v>
      </c>
      <c r="B704" s="43" t="s">
        <v>10067</v>
      </c>
      <c r="C704" s="44" t="s">
        <v>143</v>
      </c>
      <c r="D704" s="45">
        <v>24.91</v>
      </c>
    </row>
    <row r="705" spans="1:4" outlineLevel="1">
      <c r="A705" s="56">
        <v>9003035</v>
      </c>
      <c r="B705" s="43" t="s">
        <v>10068</v>
      </c>
      <c r="C705" s="44" t="s">
        <v>143</v>
      </c>
      <c r="D705" s="45">
        <v>35.020000000000003</v>
      </c>
    </row>
    <row r="706" spans="1:4" outlineLevel="1">
      <c r="A706" s="56">
        <v>9003036</v>
      </c>
      <c r="B706" s="43" t="s">
        <v>10069</v>
      </c>
      <c r="C706" s="44" t="s">
        <v>143</v>
      </c>
      <c r="D706" s="45">
        <v>49.73</v>
      </c>
    </row>
    <row r="707" spans="1:4" outlineLevel="1">
      <c r="A707" s="56">
        <v>9003037</v>
      </c>
      <c r="B707" s="43" t="s">
        <v>10070</v>
      </c>
      <c r="C707" s="44" t="s">
        <v>143</v>
      </c>
      <c r="D707" s="45">
        <v>68.55</v>
      </c>
    </row>
    <row r="708" spans="1:4" outlineLevel="1">
      <c r="A708" s="56">
        <v>9003038</v>
      </c>
      <c r="B708" s="43" t="s">
        <v>10071</v>
      </c>
      <c r="C708" s="44" t="s">
        <v>143</v>
      </c>
      <c r="D708" s="45">
        <v>88.34</v>
      </c>
    </row>
    <row r="709" spans="1:4" outlineLevel="1">
      <c r="A709" s="56">
        <v>9003039</v>
      </c>
      <c r="B709" s="43" t="s">
        <v>10072</v>
      </c>
      <c r="C709" s="44" t="s">
        <v>143</v>
      </c>
      <c r="D709" s="45">
        <v>115.33</v>
      </c>
    </row>
    <row r="710" spans="1:4">
      <c r="A710" s="56">
        <v>9003040</v>
      </c>
      <c r="B710" s="43" t="s">
        <v>10073</v>
      </c>
      <c r="C710" s="44" t="s">
        <v>143</v>
      </c>
      <c r="D710" s="45">
        <v>135.34</v>
      </c>
    </row>
    <row r="711" spans="1:4" outlineLevel="1">
      <c r="A711" s="56">
        <v>9003041</v>
      </c>
      <c r="B711" s="43" t="s">
        <v>10074</v>
      </c>
      <c r="C711" s="44" t="s">
        <v>143</v>
      </c>
      <c r="D711" s="45">
        <v>162.24</v>
      </c>
    </row>
    <row r="712" spans="1:4" outlineLevel="1">
      <c r="A712" s="56">
        <v>9003042</v>
      </c>
      <c r="B712" s="43" t="s">
        <v>10075</v>
      </c>
      <c r="C712" s="44" t="s">
        <v>143</v>
      </c>
      <c r="D712" s="45">
        <v>201.98</v>
      </c>
    </row>
    <row r="713" spans="1:4" outlineLevel="1">
      <c r="A713" s="56">
        <v>9003043</v>
      </c>
      <c r="B713" s="43" t="s">
        <v>10076</v>
      </c>
      <c r="C713" s="44" t="s">
        <v>143</v>
      </c>
      <c r="D713" s="45">
        <v>316.58999999999997</v>
      </c>
    </row>
    <row r="714" spans="1:4" outlineLevel="1">
      <c r="A714" s="56">
        <v>9003061</v>
      </c>
      <c r="B714" s="43" t="s">
        <v>10077</v>
      </c>
      <c r="C714" s="44" t="s">
        <v>143</v>
      </c>
      <c r="D714" s="45">
        <v>3.95</v>
      </c>
    </row>
    <row r="715" spans="1:4">
      <c r="A715" s="56">
        <v>9003062</v>
      </c>
      <c r="B715" s="43" t="s">
        <v>10078</v>
      </c>
      <c r="C715" s="44" t="s">
        <v>143</v>
      </c>
      <c r="D715" s="45">
        <v>35.590000000000003</v>
      </c>
    </row>
    <row r="716" spans="1:4" outlineLevel="1">
      <c r="A716" s="56">
        <v>9003070</v>
      </c>
      <c r="B716" s="43" t="s">
        <v>10079</v>
      </c>
      <c r="C716" s="44" t="s">
        <v>143</v>
      </c>
      <c r="D716" s="45">
        <v>5.77</v>
      </c>
    </row>
    <row r="717" spans="1:4" outlineLevel="1">
      <c r="A717" s="56">
        <v>9003072</v>
      </c>
      <c r="B717" s="43" t="s">
        <v>10080</v>
      </c>
      <c r="C717" s="44" t="s">
        <v>143</v>
      </c>
      <c r="D717" s="45">
        <v>12.87</v>
      </c>
    </row>
    <row r="718" spans="1:4" outlineLevel="1">
      <c r="A718" s="56">
        <v>9003075</v>
      </c>
      <c r="B718" s="43" t="s">
        <v>10081</v>
      </c>
      <c r="C718" s="44" t="s">
        <v>143</v>
      </c>
      <c r="D718" s="45">
        <v>7.17</v>
      </c>
    </row>
    <row r="719" spans="1:4" outlineLevel="1">
      <c r="A719" s="56">
        <v>9003076</v>
      </c>
      <c r="B719" s="43" t="s">
        <v>10082</v>
      </c>
      <c r="C719" s="44" t="s">
        <v>143</v>
      </c>
      <c r="D719" s="45">
        <v>10.41</v>
      </c>
    </row>
    <row r="720" spans="1:4">
      <c r="A720" s="56">
        <v>9003077</v>
      </c>
      <c r="B720" s="43" t="s">
        <v>10083</v>
      </c>
      <c r="C720" s="44" t="s">
        <v>143</v>
      </c>
      <c r="D720" s="45">
        <v>23.39</v>
      </c>
    </row>
    <row r="721" spans="1:4" outlineLevel="1">
      <c r="A721" s="56">
        <v>9003078</v>
      </c>
      <c r="B721" s="43" t="s">
        <v>10084</v>
      </c>
      <c r="C721" s="44" t="s">
        <v>143</v>
      </c>
      <c r="D721" s="45">
        <v>40.39</v>
      </c>
    </row>
    <row r="722" spans="1:4" outlineLevel="1">
      <c r="A722" s="56">
        <v>9003080</v>
      </c>
      <c r="B722" s="43" t="s">
        <v>10085</v>
      </c>
      <c r="C722" s="44" t="s">
        <v>143</v>
      </c>
      <c r="D722" s="45">
        <v>9.0500000000000007</v>
      </c>
    </row>
    <row r="723" spans="1:4" ht="23.25" outlineLevel="1">
      <c r="A723" s="56">
        <v>9003101</v>
      </c>
      <c r="B723" s="43" t="s">
        <v>10086</v>
      </c>
      <c r="C723" s="44" t="s">
        <v>143</v>
      </c>
      <c r="D723" s="45">
        <v>3.91</v>
      </c>
    </row>
    <row r="724" spans="1:4" ht="23.25" outlineLevel="1">
      <c r="A724" s="56">
        <v>9003103</v>
      </c>
      <c r="B724" s="43" t="s">
        <v>10087</v>
      </c>
      <c r="C724" s="44" t="s">
        <v>143</v>
      </c>
      <c r="D724" s="45">
        <v>5.1100000000000003</v>
      </c>
    </row>
    <row r="725" spans="1:4" ht="23.25">
      <c r="A725" s="56">
        <v>9003105</v>
      </c>
      <c r="B725" s="43" t="s">
        <v>10088</v>
      </c>
      <c r="C725" s="44" t="s">
        <v>143</v>
      </c>
      <c r="D725" s="45">
        <v>9.56</v>
      </c>
    </row>
    <row r="726" spans="1:4" ht="23.25" outlineLevel="1">
      <c r="A726" s="56">
        <v>9003106</v>
      </c>
      <c r="B726" s="43" t="s">
        <v>10089</v>
      </c>
      <c r="C726" s="44" t="s">
        <v>143</v>
      </c>
      <c r="D726" s="45">
        <v>13.38</v>
      </c>
    </row>
    <row r="727" spans="1:4" ht="23.25" outlineLevel="1">
      <c r="A727" s="56">
        <v>9003107</v>
      </c>
      <c r="B727" s="43" t="s">
        <v>10090</v>
      </c>
      <c r="C727" s="44" t="s">
        <v>143</v>
      </c>
      <c r="D727" s="45">
        <v>19.18</v>
      </c>
    </row>
    <row r="728" spans="1:4" ht="23.25" outlineLevel="1">
      <c r="A728" s="56">
        <v>9003108</v>
      </c>
      <c r="B728" s="43" t="s">
        <v>10091</v>
      </c>
      <c r="C728" s="44" t="s">
        <v>143</v>
      </c>
      <c r="D728" s="45">
        <v>29.11</v>
      </c>
    </row>
    <row r="729" spans="1:4" ht="23.25" outlineLevel="1">
      <c r="A729" s="56">
        <v>9003109</v>
      </c>
      <c r="B729" s="43" t="s">
        <v>10092</v>
      </c>
      <c r="C729" s="44" t="s">
        <v>143</v>
      </c>
      <c r="D729" s="45">
        <v>38.76</v>
      </c>
    </row>
    <row r="730" spans="1:4" ht="23.25">
      <c r="A730" s="56">
        <v>9003110</v>
      </c>
      <c r="B730" s="43" t="s">
        <v>10093</v>
      </c>
      <c r="C730" s="44" t="s">
        <v>143</v>
      </c>
      <c r="D730" s="45">
        <v>53.19</v>
      </c>
    </row>
    <row r="731" spans="1:4" ht="23.25" outlineLevel="1">
      <c r="A731" s="56">
        <v>9003111</v>
      </c>
      <c r="B731" s="43" t="s">
        <v>10094</v>
      </c>
      <c r="C731" s="44" t="s">
        <v>143</v>
      </c>
      <c r="D731" s="45">
        <v>72.11</v>
      </c>
    </row>
    <row r="732" spans="1:4" ht="23.25" outlineLevel="1">
      <c r="A732" s="56">
        <v>9003112</v>
      </c>
      <c r="B732" s="43" t="s">
        <v>10095</v>
      </c>
      <c r="C732" s="44" t="s">
        <v>143</v>
      </c>
      <c r="D732" s="45">
        <v>98.83</v>
      </c>
    </row>
    <row r="733" spans="1:4" ht="23.25" outlineLevel="1">
      <c r="A733" s="56">
        <v>9003113</v>
      </c>
      <c r="B733" s="43" t="s">
        <v>10096</v>
      </c>
      <c r="C733" s="44" t="s">
        <v>143</v>
      </c>
      <c r="D733" s="45">
        <v>123.31</v>
      </c>
    </row>
    <row r="734" spans="1:4" ht="23.25" outlineLevel="1">
      <c r="A734" s="56">
        <v>9003114</v>
      </c>
      <c r="B734" s="43" t="s">
        <v>10097</v>
      </c>
      <c r="C734" s="44" t="s">
        <v>143</v>
      </c>
      <c r="D734" s="45">
        <v>151.21</v>
      </c>
    </row>
    <row r="735" spans="1:4" ht="23.25">
      <c r="A735" s="56">
        <v>9003115</v>
      </c>
      <c r="B735" s="43" t="s">
        <v>10098</v>
      </c>
      <c r="C735" s="44" t="s">
        <v>143</v>
      </c>
      <c r="D735" s="45">
        <v>182.18</v>
      </c>
    </row>
    <row r="736" spans="1:4" ht="23.25" outlineLevel="1">
      <c r="A736" s="56">
        <v>9003116</v>
      </c>
      <c r="B736" s="43" t="s">
        <v>10099</v>
      </c>
      <c r="C736" s="44" t="s">
        <v>143</v>
      </c>
      <c r="D736" s="45">
        <v>229.48</v>
      </c>
    </row>
    <row r="737" spans="1:4" ht="23.25" outlineLevel="1">
      <c r="A737" s="56">
        <v>9003118</v>
      </c>
      <c r="B737" s="43" t="s">
        <v>10100</v>
      </c>
      <c r="C737" s="44" t="s">
        <v>143</v>
      </c>
      <c r="D737" s="45">
        <v>6.7</v>
      </c>
    </row>
    <row r="738" spans="1:4" ht="23.25" outlineLevel="1">
      <c r="A738" s="56">
        <v>9003119</v>
      </c>
      <c r="B738" s="43" t="s">
        <v>10101</v>
      </c>
      <c r="C738" s="44" t="s">
        <v>143</v>
      </c>
      <c r="D738" s="45">
        <v>8.75</v>
      </c>
    </row>
    <row r="739" spans="1:4" ht="23.25">
      <c r="A739" s="56">
        <v>9003120</v>
      </c>
      <c r="B739" s="43" t="s">
        <v>10102</v>
      </c>
      <c r="C739" s="44" t="s">
        <v>143</v>
      </c>
      <c r="D739" s="45">
        <v>9.5299999999999994</v>
      </c>
    </row>
    <row r="740" spans="1:4" ht="23.25" outlineLevel="1">
      <c r="A740" s="56">
        <v>9003121</v>
      </c>
      <c r="B740" s="43" t="s">
        <v>10103</v>
      </c>
      <c r="C740" s="44" t="s">
        <v>143</v>
      </c>
      <c r="D740" s="45">
        <v>3.94</v>
      </c>
    </row>
    <row r="741" spans="1:4" ht="23.25" outlineLevel="1">
      <c r="A741" s="56">
        <v>9003122</v>
      </c>
      <c r="B741" s="43" t="s">
        <v>10104</v>
      </c>
      <c r="C741" s="44" t="s">
        <v>143</v>
      </c>
      <c r="D741" s="45">
        <v>5.16</v>
      </c>
    </row>
    <row r="742" spans="1:4" ht="23.25" outlineLevel="1">
      <c r="A742" s="56">
        <v>9003123</v>
      </c>
      <c r="B742" s="43" t="s">
        <v>10105</v>
      </c>
      <c r="C742" s="44" t="s">
        <v>143</v>
      </c>
      <c r="D742" s="45">
        <v>6.96</v>
      </c>
    </row>
    <row r="743" spans="1:4" ht="23.25" outlineLevel="1">
      <c r="A743" s="56">
        <v>9003124</v>
      </c>
      <c r="B743" s="43" t="s">
        <v>10106</v>
      </c>
      <c r="C743" s="44" t="s">
        <v>143</v>
      </c>
      <c r="D743" s="45">
        <v>8.7200000000000006</v>
      </c>
    </row>
    <row r="744" spans="1:4" ht="23.25">
      <c r="A744" s="56">
        <v>9003140</v>
      </c>
      <c r="B744" s="43" t="s">
        <v>10107</v>
      </c>
      <c r="C744" s="44" t="s">
        <v>143</v>
      </c>
      <c r="D744" s="45">
        <v>36.97</v>
      </c>
    </row>
    <row r="745" spans="1:4" outlineLevel="1">
      <c r="A745" s="56">
        <v>9004000</v>
      </c>
      <c r="B745" s="43" t="s">
        <v>10108</v>
      </c>
      <c r="C745" s="44" t="s">
        <v>8535</v>
      </c>
      <c r="D745" s="45" t="s">
        <v>8535</v>
      </c>
    </row>
    <row r="746" spans="1:4" outlineLevel="1">
      <c r="A746" s="56">
        <v>9004002</v>
      </c>
      <c r="B746" s="43" t="s">
        <v>10109</v>
      </c>
      <c r="C746" s="44" t="s">
        <v>351</v>
      </c>
      <c r="D746" s="45">
        <v>162.41</v>
      </c>
    </row>
    <row r="747" spans="1:4" outlineLevel="1">
      <c r="A747" s="56">
        <v>9004003</v>
      </c>
      <c r="B747" s="43" t="s">
        <v>10110</v>
      </c>
      <c r="C747" s="44" t="s">
        <v>351</v>
      </c>
      <c r="D747" s="45">
        <v>179.63</v>
      </c>
    </row>
    <row r="748" spans="1:4" outlineLevel="1">
      <c r="A748" s="56">
        <v>9004011</v>
      </c>
      <c r="B748" s="43" t="s">
        <v>10111</v>
      </c>
      <c r="C748" s="44" t="s">
        <v>351</v>
      </c>
      <c r="D748" s="45">
        <v>289.07</v>
      </c>
    </row>
    <row r="749" spans="1:4">
      <c r="A749" s="56">
        <v>9004030</v>
      </c>
      <c r="B749" s="43" t="s">
        <v>10112</v>
      </c>
      <c r="C749" s="44" t="s">
        <v>351</v>
      </c>
      <c r="D749" s="45">
        <v>356.28</v>
      </c>
    </row>
    <row r="750" spans="1:4" outlineLevel="1">
      <c r="A750" s="56">
        <v>9004031</v>
      </c>
      <c r="B750" s="43" t="s">
        <v>10113</v>
      </c>
      <c r="C750" s="44" t="s">
        <v>351</v>
      </c>
      <c r="D750" s="45">
        <v>734.95</v>
      </c>
    </row>
    <row r="751" spans="1:4" outlineLevel="1">
      <c r="A751" s="56">
        <v>9004032</v>
      </c>
      <c r="B751" s="43" t="s">
        <v>10114</v>
      </c>
      <c r="C751" s="44" t="s">
        <v>351</v>
      </c>
      <c r="D751" s="45">
        <v>1117.01</v>
      </c>
    </row>
    <row r="752" spans="1:4" outlineLevel="1">
      <c r="A752" s="56">
        <v>9004033</v>
      </c>
      <c r="B752" s="43" t="s">
        <v>10115</v>
      </c>
      <c r="C752" s="44" t="s">
        <v>351</v>
      </c>
      <c r="D752" s="45">
        <v>1881.3</v>
      </c>
    </row>
    <row r="753" spans="1:4" outlineLevel="1">
      <c r="A753" s="56">
        <v>9004040</v>
      </c>
      <c r="B753" s="43" t="s">
        <v>10116</v>
      </c>
      <c r="C753" s="44" t="s">
        <v>351</v>
      </c>
      <c r="D753" s="45">
        <v>351.34</v>
      </c>
    </row>
    <row r="754" spans="1:4">
      <c r="A754" s="56">
        <v>9004041</v>
      </c>
      <c r="B754" s="43" t="s">
        <v>10117</v>
      </c>
      <c r="C754" s="44" t="s">
        <v>351</v>
      </c>
      <c r="D754" s="45">
        <v>500.81</v>
      </c>
    </row>
    <row r="755" spans="1:4" outlineLevel="1">
      <c r="A755" s="56">
        <v>9004042</v>
      </c>
      <c r="B755" s="43" t="s">
        <v>10118</v>
      </c>
      <c r="C755" s="44" t="s">
        <v>351</v>
      </c>
      <c r="D755" s="45">
        <v>438.59</v>
      </c>
    </row>
    <row r="756" spans="1:4" outlineLevel="1">
      <c r="A756" s="56">
        <v>9004048</v>
      </c>
      <c r="B756" s="43" t="s">
        <v>10119</v>
      </c>
      <c r="C756" s="44" t="s">
        <v>351</v>
      </c>
      <c r="D756" s="45">
        <v>192.71</v>
      </c>
    </row>
    <row r="757" spans="1:4" outlineLevel="1">
      <c r="A757" s="56">
        <v>9004060</v>
      </c>
      <c r="B757" s="43" t="s">
        <v>10120</v>
      </c>
      <c r="C757" s="44" t="s">
        <v>351</v>
      </c>
      <c r="D757" s="45">
        <v>66.28</v>
      </c>
    </row>
    <row r="758" spans="1:4" ht="23.25" outlineLevel="1">
      <c r="A758" s="56">
        <v>9004068</v>
      </c>
      <c r="B758" s="43" t="s">
        <v>10121</v>
      </c>
      <c r="C758" s="44" t="s">
        <v>351</v>
      </c>
      <c r="D758" s="45">
        <v>302.35000000000002</v>
      </c>
    </row>
    <row r="759" spans="1:4" ht="23.25">
      <c r="A759" s="56">
        <v>9004069</v>
      </c>
      <c r="B759" s="43" t="s">
        <v>10122</v>
      </c>
      <c r="C759" s="44" t="s">
        <v>351</v>
      </c>
      <c r="D759" s="45">
        <v>372.79</v>
      </c>
    </row>
    <row r="760" spans="1:4" outlineLevel="1">
      <c r="A760" s="56">
        <v>9004070</v>
      </c>
      <c r="B760" s="43" t="s">
        <v>10123</v>
      </c>
      <c r="C760" s="44" t="s">
        <v>351</v>
      </c>
      <c r="D760" s="45">
        <v>287.70999999999998</v>
      </c>
    </row>
    <row r="761" spans="1:4" outlineLevel="1">
      <c r="A761" s="56">
        <v>9004072</v>
      </c>
      <c r="B761" s="43" t="s">
        <v>10124</v>
      </c>
      <c r="C761" s="44" t="s">
        <v>351</v>
      </c>
      <c r="D761" s="45">
        <v>408.58</v>
      </c>
    </row>
    <row r="762" spans="1:4" outlineLevel="1">
      <c r="A762" s="56">
        <v>9004075</v>
      </c>
      <c r="B762" s="43" t="s">
        <v>10125</v>
      </c>
      <c r="C762" s="44" t="s">
        <v>351</v>
      </c>
      <c r="D762" s="45">
        <v>486.44</v>
      </c>
    </row>
    <row r="763" spans="1:4" outlineLevel="1">
      <c r="A763" s="56">
        <v>9004076</v>
      </c>
      <c r="B763" s="43" t="s">
        <v>10126</v>
      </c>
      <c r="C763" s="44" t="s">
        <v>351</v>
      </c>
      <c r="D763" s="45">
        <v>587.41999999999996</v>
      </c>
    </row>
    <row r="764" spans="1:4">
      <c r="A764" s="56">
        <v>9004077</v>
      </c>
      <c r="B764" s="43" t="s">
        <v>10127</v>
      </c>
      <c r="C764" s="44" t="s">
        <v>351</v>
      </c>
      <c r="D764" s="45">
        <v>470.83</v>
      </c>
    </row>
    <row r="765" spans="1:4" outlineLevel="1">
      <c r="A765" s="56">
        <v>9004078</v>
      </c>
      <c r="B765" s="43" t="s">
        <v>10128</v>
      </c>
      <c r="C765" s="44" t="s">
        <v>351</v>
      </c>
      <c r="D765" s="45">
        <v>2050.17</v>
      </c>
    </row>
    <row r="766" spans="1:4" outlineLevel="1">
      <c r="A766" s="56">
        <v>9004087</v>
      </c>
      <c r="B766" s="43" t="s">
        <v>10129</v>
      </c>
      <c r="C766" s="44" t="s">
        <v>351</v>
      </c>
      <c r="D766" s="45">
        <v>533.29</v>
      </c>
    </row>
    <row r="767" spans="1:4" outlineLevel="1">
      <c r="A767" s="56">
        <v>9004088</v>
      </c>
      <c r="B767" s="43" t="s">
        <v>10130</v>
      </c>
      <c r="C767" s="44" t="s">
        <v>351</v>
      </c>
      <c r="D767" s="45">
        <v>515.14</v>
      </c>
    </row>
    <row r="768" spans="1:4" outlineLevel="1">
      <c r="A768" s="56">
        <v>9004089</v>
      </c>
      <c r="B768" s="43" t="s">
        <v>10131</v>
      </c>
      <c r="C768" s="44" t="s">
        <v>351</v>
      </c>
      <c r="D768" s="45">
        <v>473.91</v>
      </c>
    </row>
    <row r="769" spans="1:4">
      <c r="A769" s="56">
        <v>9004090</v>
      </c>
      <c r="B769" s="43" t="s">
        <v>10132</v>
      </c>
      <c r="C769" s="44" t="s">
        <v>351</v>
      </c>
      <c r="D769" s="45">
        <v>1057.96</v>
      </c>
    </row>
    <row r="770" spans="1:4" outlineLevel="1">
      <c r="A770" s="56">
        <v>9005000</v>
      </c>
      <c r="B770" s="43" t="s">
        <v>10133</v>
      </c>
      <c r="C770" s="44" t="s">
        <v>8535</v>
      </c>
      <c r="D770" s="45" t="s">
        <v>8535</v>
      </c>
    </row>
    <row r="771" spans="1:4">
      <c r="A771" s="56">
        <v>9005006</v>
      </c>
      <c r="B771" s="43" t="s">
        <v>10134</v>
      </c>
      <c r="C771" s="44" t="s">
        <v>351</v>
      </c>
      <c r="D771" s="45">
        <v>643.17999999999995</v>
      </c>
    </row>
    <row r="772" spans="1:4" outlineLevel="1">
      <c r="A772" s="56">
        <v>9005010</v>
      </c>
      <c r="B772" s="43" t="s">
        <v>10135</v>
      </c>
      <c r="C772" s="44" t="s">
        <v>10136</v>
      </c>
      <c r="D772" s="45">
        <v>1346.53</v>
      </c>
    </row>
    <row r="773" spans="1:4" outlineLevel="1">
      <c r="A773" s="56">
        <v>9005012</v>
      </c>
      <c r="B773" s="43" t="s">
        <v>10137</v>
      </c>
      <c r="C773" s="44" t="s">
        <v>351</v>
      </c>
      <c r="D773" s="45">
        <v>907.09</v>
      </c>
    </row>
    <row r="774" spans="1:4" outlineLevel="1">
      <c r="A774" s="56">
        <v>9005014</v>
      </c>
      <c r="B774" s="43" t="s">
        <v>10138</v>
      </c>
      <c r="C774" s="44" t="s">
        <v>351</v>
      </c>
      <c r="D774" s="45">
        <v>1449.29</v>
      </c>
    </row>
    <row r="775" spans="1:4" outlineLevel="1">
      <c r="A775" s="56">
        <v>9005017</v>
      </c>
      <c r="B775" s="43" t="s">
        <v>10139</v>
      </c>
      <c r="C775" s="44" t="s">
        <v>351</v>
      </c>
      <c r="D775" s="45">
        <v>1792.02</v>
      </c>
    </row>
    <row r="776" spans="1:4" outlineLevel="1">
      <c r="A776" s="56">
        <v>9005019</v>
      </c>
      <c r="B776" s="43" t="s">
        <v>10140</v>
      </c>
      <c r="C776" s="44" t="s">
        <v>351</v>
      </c>
      <c r="D776" s="45">
        <v>3233.22</v>
      </c>
    </row>
    <row r="777" spans="1:4" ht="23.25" outlineLevel="1">
      <c r="A777" s="56">
        <v>9005020</v>
      </c>
      <c r="B777" s="43" t="s">
        <v>10141</v>
      </c>
      <c r="C777" s="44" t="s">
        <v>351</v>
      </c>
      <c r="D777" s="45">
        <v>13.9</v>
      </c>
    </row>
    <row r="778" spans="1:4" ht="23.25" outlineLevel="1">
      <c r="A778" s="56">
        <v>9005021</v>
      </c>
      <c r="B778" s="43" t="s">
        <v>10142</v>
      </c>
      <c r="C778" s="44" t="s">
        <v>351</v>
      </c>
      <c r="D778" s="45">
        <v>21.01</v>
      </c>
    </row>
    <row r="779" spans="1:4" outlineLevel="1">
      <c r="A779" s="56">
        <v>9005022</v>
      </c>
      <c r="B779" s="43" t="s">
        <v>10143</v>
      </c>
      <c r="C779" s="44" t="s">
        <v>351</v>
      </c>
      <c r="D779" s="45">
        <v>14.6</v>
      </c>
    </row>
    <row r="780" spans="1:4" outlineLevel="1">
      <c r="A780" s="56">
        <v>9005023</v>
      </c>
      <c r="B780" s="43" t="s">
        <v>10144</v>
      </c>
      <c r="C780" s="44" t="s">
        <v>351</v>
      </c>
      <c r="D780" s="45">
        <v>24.17</v>
      </c>
    </row>
    <row r="781" spans="1:4" outlineLevel="1">
      <c r="A781" s="56">
        <v>9005024</v>
      </c>
      <c r="B781" s="43" t="s">
        <v>10145</v>
      </c>
      <c r="C781" s="44" t="s">
        <v>351</v>
      </c>
      <c r="D781" s="45">
        <v>18.93</v>
      </c>
    </row>
    <row r="782" spans="1:4" outlineLevel="1">
      <c r="A782" s="56">
        <v>9005025</v>
      </c>
      <c r="B782" s="43" t="s">
        <v>10146</v>
      </c>
      <c r="C782" s="44" t="s">
        <v>351</v>
      </c>
      <c r="D782" s="45">
        <v>19.16</v>
      </c>
    </row>
    <row r="783" spans="1:4" outlineLevel="1">
      <c r="A783" s="56">
        <v>9005026</v>
      </c>
      <c r="B783" s="43" t="s">
        <v>10147</v>
      </c>
      <c r="C783" s="44" t="s">
        <v>351</v>
      </c>
      <c r="D783" s="45">
        <v>31.43</v>
      </c>
    </row>
    <row r="784" spans="1:4">
      <c r="A784" s="56">
        <v>9005027</v>
      </c>
      <c r="B784" s="43" t="s">
        <v>10148</v>
      </c>
      <c r="C784" s="44" t="s">
        <v>351</v>
      </c>
      <c r="D784" s="45">
        <v>16.96</v>
      </c>
    </row>
    <row r="785" spans="1:4" outlineLevel="1">
      <c r="A785" s="56">
        <v>9005028</v>
      </c>
      <c r="B785" s="43" t="s">
        <v>10149</v>
      </c>
      <c r="C785" s="44" t="s">
        <v>351</v>
      </c>
      <c r="D785" s="45">
        <v>29.11</v>
      </c>
    </row>
    <row r="786" spans="1:4" outlineLevel="1">
      <c r="A786" s="56">
        <v>9005029</v>
      </c>
      <c r="B786" s="43" t="s">
        <v>10150</v>
      </c>
      <c r="C786" s="44" t="s">
        <v>351</v>
      </c>
      <c r="D786" s="45">
        <v>24.56</v>
      </c>
    </row>
    <row r="787" spans="1:4" outlineLevel="1">
      <c r="A787" s="56">
        <v>9005030</v>
      </c>
      <c r="B787" s="43" t="s">
        <v>10151</v>
      </c>
      <c r="C787" s="44" t="s">
        <v>351</v>
      </c>
      <c r="D787" s="45">
        <v>30.12</v>
      </c>
    </row>
    <row r="788" spans="1:4" outlineLevel="1">
      <c r="A788" s="56">
        <v>9005031</v>
      </c>
      <c r="B788" s="43" t="s">
        <v>10152</v>
      </c>
      <c r="C788" s="44" t="s">
        <v>351</v>
      </c>
      <c r="D788" s="45">
        <v>53.41</v>
      </c>
    </row>
    <row r="789" spans="1:4" outlineLevel="1">
      <c r="A789" s="56">
        <v>9005032</v>
      </c>
      <c r="B789" s="43" t="s">
        <v>10153</v>
      </c>
      <c r="C789" s="44" t="s">
        <v>351</v>
      </c>
      <c r="D789" s="45">
        <v>61.4</v>
      </c>
    </row>
    <row r="790" spans="1:4" outlineLevel="1">
      <c r="A790" s="56">
        <v>9005033</v>
      </c>
      <c r="B790" s="43" t="s">
        <v>10154</v>
      </c>
      <c r="C790" s="44" t="s">
        <v>351</v>
      </c>
      <c r="D790" s="45">
        <v>87.65</v>
      </c>
    </row>
    <row r="791" spans="1:4" outlineLevel="1">
      <c r="A791" s="56">
        <v>9005034</v>
      </c>
      <c r="B791" s="43" t="s">
        <v>10155</v>
      </c>
      <c r="C791" s="44" t="s">
        <v>351</v>
      </c>
      <c r="D791" s="45">
        <v>224.64</v>
      </c>
    </row>
    <row r="792" spans="1:4" outlineLevel="1">
      <c r="A792" s="56">
        <v>9005035</v>
      </c>
      <c r="B792" s="43" t="s">
        <v>10156</v>
      </c>
      <c r="C792" s="44" t="s">
        <v>351</v>
      </c>
      <c r="D792" s="45">
        <v>285.35000000000002</v>
      </c>
    </row>
    <row r="793" spans="1:4" outlineLevel="1">
      <c r="A793" s="56">
        <v>9005037</v>
      </c>
      <c r="B793" s="43" t="s">
        <v>10157</v>
      </c>
      <c r="C793" s="44" t="s">
        <v>351</v>
      </c>
      <c r="D793" s="45">
        <v>515.70000000000005</v>
      </c>
    </row>
    <row r="794" spans="1:4" ht="23.25" outlineLevel="1">
      <c r="A794" s="56">
        <v>9005039</v>
      </c>
      <c r="B794" s="43" t="s">
        <v>10158</v>
      </c>
      <c r="C794" s="44" t="s">
        <v>351</v>
      </c>
      <c r="D794" s="45">
        <v>43.89</v>
      </c>
    </row>
    <row r="795" spans="1:4" ht="23.25" outlineLevel="1">
      <c r="A795" s="56">
        <v>9005040</v>
      </c>
      <c r="B795" s="43" t="s">
        <v>10159</v>
      </c>
      <c r="C795" s="44" t="s">
        <v>351</v>
      </c>
      <c r="D795" s="45">
        <v>86.3</v>
      </c>
    </row>
    <row r="796" spans="1:4" ht="23.25" outlineLevel="1">
      <c r="A796" s="56">
        <v>9005041</v>
      </c>
      <c r="B796" s="43" t="s">
        <v>10160</v>
      </c>
      <c r="C796" s="44" t="s">
        <v>351</v>
      </c>
      <c r="D796" s="45">
        <v>119.17</v>
      </c>
    </row>
    <row r="797" spans="1:4" ht="23.25">
      <c r="A797" s="56">
        <v>9005042</v>
      </c>
      <c r="B797" s="43" t="s">
        <v>10161</v>
      </c>
      <c r="C797" s="44" t="s">
        <v>351</v>
      </c>
      <c r="D797" s="45">
        <v>199.94</v>
      </c>
    </row>
    <row r="798" spans="1:4" outlineLevel="1">
      <c r="A798" s="56">
        <v>9005043</v>
      </c>
      <c r="B798" s="43" t="s">
        <v>10162</v>
      </c>
      <c r="C798" s="44" t="s">
        <v>351</v>
      </c>
      <c r="D798" s="45">
        <v>115.76</v>
      </c>
    </row>
    <row r="799" spans="1:4" outlineLevel="1">
      <c r="A799" s="56">
        <v>9005044</v>
      </c>
      <c r="B799" s="43" t="s">
        <v>10163</v>
      </c>
      <c r="C799" s="44" t="s">
        <v>351</v>
      </c>
      <c r="D799" s="45">
        <v>236.23</v>
      </c>
    </row>
    <row r="800" spans="1:4" outlineLevel="1">
      <c r="A800" s="56">
        <v>9005045</v>
      </c>
      <c r="B800" s="43" t="s">
        <v>10164</v>
      </c>
      <c r="C800" s="44" t="s">
        <v>351</v>
      </c>
      <c r="D800" s="45">
        <v>586.49</v>
      </c>
    </row>
    <row r="801" spans="1:4" ht="23.25" outlineLevel="1">
      <c r="A801" s="56">
        <v>9005050</v>
      </c>
      <c r="B801" s="43" t="s">
        <v>10165</v>
      </c>
      <c r="C801" s="44" t="s">
        <v>351</v>
      </c>
      <c r="D801" s="45">
        <v>382.83</v>
      </c>
    </row>
    <row r="802" spans="1:4" ht="23.25" outlineLevel="1">
      <c r="A802" s="56">
        <v>9005051</v>
      </c>
      <c r="B802" s="43" t="s">
        <v>10166</v>
      </c>
      <c r="C802" s="44" t="s">
        <v>351</v>
      </c>
      <c r="D802" s="45">
        <v>387.37</v>
      </c>
    </row>
    <row r="803" spans="1:4" outlineLevel="1">
      <c r="A803" s="56">
        <v>9005055</v>
      </c>
      <c r="B803" s="43" t="s">
        <v>10167</v>
      </c>
      <c r="C803" s="44" t="s">
        <v>482</v>
      </c>
      <c r="D803" s="45">
        <v>91.35</v>
      </c>
    </row>
    <row r="804" spans="1:4" outlineLevel="1">
      <c r="A804" s="56">
        <v>9005056</v>
      </c>
      <c r="B804" s="43" t="s">
        <v>10168</v>
      </c>
      <c r="C804" s="44" t="s">
        <v>482</v>
      </c>
      <c r="D804" s="45">
        <v>232.54</v>
      </c>
    </row>
    <row r="805" spans="1:4" outlineLevel="1">
      <c r="A805" s="56">
        <v>9005057</v>
      </c>
      <c r="B805" s="43" t="s">
        <v>10169</v>
      </c>
      <c r="C805" s="44" t="s">
        <v>482</v>
      </c>
      <c r="D805" s="45">
        <v>555.84</v>
      </c>
    </row>
    <row r="806" spans="1:4" outlineLevel="1">
      <c r="A806" s="56">
        <v>9005058</v>
      </c>
      <c r="B806" s="43" t="s">
        <v>10170</v>
      </c>
      <c r="C806" s="44" t="s">
        <v>135</v>
      </c>
      <c r="D806" s="45">
        <v>327.57</v>
      </c>
    </row>
    <row r="807" spans="1:4" outlineLevel="1">
      <c r="A807" s="56">
        <v>9005059</v>
      </c>
      <c r="B807" s="43" t="s">
        <v>10171</v>
      </c>
      <c r="C807" s="44" t="s">
        <v>135</v>
      </c>
      <c r="D807" s="45">
        <v>449.69</v>
      </c>
    </row>
    <row r="808" spans="1:4" outlineLevel="1">
      <c r="A808" s="56">
        <v>9005060</v>
      </c>
      <c r="B808" s="43" t="s">
        <v>10172</v>
      </c>
      <c r="C808" s="44" t="s">
        <v>135</v>
      </c>
      <c r="D808" s="45">
        <v>264.37</v>
      </c>
    </row>
    <row r="809" spans="1:4" ht="23.25" outlineLevel="1">
      <c r="A809" s="56">
        <v>9005061</v>
      </c>
      <c r="B809" s="43" t="s">
        <v>10173</v>
      </c>
      <c r="C809" s="44" t="s">
        <v>351</v>
      </c>
      <c r="D809" s="45">
        <v>15.56</v>
      </c>
    </row>
    <row r="810" spans="1:4">
      <c r="A810" s="56">
        <v>9005062</v>
      </c>
      <c r="B810" s="43" t="s">
        <v>10174</v>
      </c>
      <c r="C810" s="44" t="s">
        <v>351</v>
      </c>
      <c r="D810" s="45">
        <v>149.35</v>
      </c>
    </row>
    <row r="811" spans="1:4" outlineLevel="1">
      <c r="A811" s="56">
        <v>9005063</v>
      </c>
      <c r="B811" s="43" t="s">
        <v>10175</v>
      </c>
      <c r="C811" s="44" t="s">
        <v>351</v>
      </c>
      <c r="D811" s="45">
        <v>286.29000000000002</v>
      </c>
    </row>
    <row r="812" spans="1:4" outlineLevel="1">
      <c r="A812" s="56">
        <v>9005064</v>
      </c>
      <c r="B812" s="43" t="s">
        <v>10176</v>
      </c>
      <c r="C812" s="44" t="s">
        <v>351</v>
      </c>
      <c r="D812" s="45">
        <v>491.01</v>
      </c>
    </row>
    <row r="813" spans="1:4" outlineLevel="1">
      <c r="A813" s="56">
        <v>9005065</v>
      </c>
      <c r="B813" s="43" t="s">
        <v>10177</v>
      </c>
      <c r="C813" s="44" t="s">
        <v>351</v>
      </c>
      <c r="D813" s="45">
        <v>817.39</v>
      </c>
    </row>
    <row r="814" spans="1:4" outlineLevel="1">
      <c r="A814" s="56">
        <v>9005066</v>
      </c>
      <c r="B814" s="43" t="s">
        <v>10178</v>
      </c>
      <c r="C814" s="44" t="s">
        <v>351</v>
      </c>
      <c r="D814" s="45">
        <v>1731.6</v>
      </c>
    </row>
    <row r="815" spans="1:4" outlineLevel="1">
      <c r="A815" s="56">
        <v>9005067</v>
      </c>
      <c r="B815" s="43" t="s">
        <v>10179</v>
      </c>
      <c r="C815" s="44" t="s">
        <v>351</v>
      </c>
      <c r="D815" s="45">
        <v>3786.13</v>
      </c>
    </row>
    <row r="816" spans="1:4" ht="23.25" outlineLevel="1">
      <c r="A816" s="56">
        <v>9005068</v>
      </c>
      <c r="B816" s="43" t="s">
        <v>10180</v>
      </c>
      <c r="C816" s="44" t="s">
        <v>351</v>
      </c>
      <c r="D816" s="45">
        <v>172.83</v>
      </c>
    </row>
    <row r="817" spans="1:4" ht="23.25" outlineLevel="1">
      <c r="A817" s="56">
        <v>9005069</v>
      </c>
      <c r="B817" s="43" t="s">
        <v>10181</v>
      </c>
      <c r="C817" s="44" t="s">
        <v>351</v>
      </c>
      <c r="D817" s="45">
        <v>181.15</v>
      </c>
    </row>
    <row r="818" spans="1:4" ht="23.25" outlineLevel="1">
      <c r="A818" s="56">
        <v>9005070</v>
      </c>
      <c r="B818" s="43" t="s">
        <v>10182</v>
      </c>
      <c r="C818" s="44" t="s">
        <v>351</v>
      </c>
      <c r="D818" s="45">
        <v>216.16</v>
      </c>
    </row>
    <row r="819" spans="1:4" ht="23.25" outlineLevel="1">
      <c r="A819" s="56">
        <v>9005071</v>
      </c>
      <c r="B819" s="43" t="s">
        <v>10183</v>
      </c>
      <c r="C819" s="44" t="s">
        <v>351</v>
      </c>
      <c r="D819" s="45">
        <v>291.44</v>
      </c>
    </row>
    <row r="820" spans="1:4" ht="23.25" outlineLevel="1">
      <c r="A820" s="56">
        <v>9005072</v>
      </c>
      <c r="B820" s="43" t="s">
        <v>10184</v>
      </c>
      <c r="C820" s="44" t="s">
        <v>351</v>
      </c>
      <c r="D820" s="45">
        <v>376.38</v>
      </c>
    </row>
    <row r="821" spans="1:4" ht="23.25" outlineLevel="1">
      <c r="A821" s="56">
        <v>9005073</v>
      </c>
      <c r="B821" s="43" t="s">
        <v>10185</v>
      </c>
      <c r="C821" s="44" t="s">
        <v>351</v>
      </c>
      <c r="D821" s="45">
        <v>964.05</v>
      </c>
    </row>
    <row r="822" spans="1:4" outlineLevel="1">
      <c r="A822" s="56">
        <v>9005081</v>
      </c>
      <c r="B822" s="43" t="s">
        <v>10186</v>
      </c>
      <c r="C822" s="44" t="s">
        <v>351</v>
      </c>
      <c r="D822" s="45">
        <v>67.459999999999994</v>
      </c>
    </row>
    <row r="823" spans="1:4">
      <c r="A823" s="56">
        <v>9005082</v>
      </c>
      <c r="B823" s="43" t="s">
        <v>10187</v>
      </c>
      <c r="C823" s="44" t="s">
        <v>351</v>
      </c>
      <c r="D823" s="45">
        <v>120.93</v>
      </c>
    </row>
    <row r="824" spans="1:4" outlineLevel="1">
      <c r="A824" s="56">
        <v>9005083</v>
      </c>
      <c r="B824" s="43" t="s">
        <v>10188</v>
      </c>
      <c r="C824" s="44" t="s">
        <v>351</v>
      </c>
      <c r="D824" s="45">
        <v>306.49</v>
      </c>
    </row>
    <row r="825" spans="1:4" outlineLevel="1">
      <c r="A825" s="56">
        <v>9005084</v>
      </c>
      <c r="B825" s="43" t="s">
        <v>10189</v>
      </c>
      <c r="C825" s="44" t="s">
        <v>351</v>
      </c>
      <c r="D825" s="45">
        <v>338.5</v>
      </c>
    </row>
    <row r="826" spans="1:4" outlineLevel="1">
      <c r="A826" s="56">
        <v>9005085</v>
      </c>
      <c r="B826" s="43" t="s">
        <v>10190</v>
      </c>
      <c r="C826" s="44" t="s">
        <v>351</v>
      </c>
      <c r="D826" s="45">
        <v>506.19</v>
      </c>
    </row>
    <row r="827" spans="1:4" outlineLevel="1">
      <c r="A827" s="56">
        <v>9005087</v>
      </c>
      <c r="B827" s="43" t="s">
        <v>10191</v>
      </c>
      <c r="C827" s="44" t="s">
        <v>351</v>
      </c>
      <c r="D827" s="45">
        <v>2628.6</v>
      </c>
    </row>
    <row r="828" spans="1:4" outlineLevel="1">
      <c r="A828" s="56">
        <v>9005090</v>
      </c>
      <c r="B828" s="43" t="s">
        <v>10192</v>
      </c>
      <c r="C828" s="44" t="s">
        <v>351</v>
      </c>
      <c r="D828" s="45">
        <v>120.09</v>
      </c>
    </row>
    <row r="829" spans="1:4" outlineLevel="1">
      <c r="A829" s="56">
        <v>9005098</v>
      </c>
      <c r="B829" s="43" t="s">
        <v>10193</v>
      </c>
      <c r="C829" s="44" t="s">
        <v>135</v>
      </c>
      <c r="D829" s="45">
        <v>1350.2</v>
      </c>
    </row>
    <row r="830" spans="1:4" outlineLevel="1">
      <c r="A830" s="56">
        <v>9006000</v>
      </c>
      <c r="B830" s="43" t="s">
        <v>10194</v>
      </c>
      <c r="C830" s="44" t="s">
        <v>8535</v>
      </c>
      <c r="D830" s="45" t="s">
        <v>8535</v>
      </c>
    </row>
    <row r="831" spans="1:4" outlineLevel="1">
      <c r="A831" s="56">
        <v>9006018</v>
      </c>
      <c r="B831" s="43" t="s">
        <v>10195</v>
      </c>
      <c r="C831" s="44" t="s">
        <v>351</v>
      </c>
      <c r="D831" s="45">
        <v>2317.91</v>
      </c>
    </row>
    <row r="832" spans="1:4" outlineLevel="1">
      <c r="A832" s="56">
        <v>9006019</v>
      </c>
      <c r="B832" s="43" t="s">
        <v>10196</v>
      </c>
      <c r="C832" s="44" t="s">
        <v>351</v>
      </c>
      <c r="D832" s="45">
        <v>2703.41</v>
      </c>
    </row>
    <row r="833" spans="1:4" outlineLevel="1">
      <c r="A833" s="56">
        <v>9006020</v>
      </c>
      <c r="B833" s="43" t="s">
        <v>10197</v>
      </c>
      <c r="C833" s="44" t="s">
        <v>351</v>
      </c>
      <c r="D833" s="45">
        <v>4511.04</v>
      </c>
    </row>
    <row r="834" spans="1:4" ht="23.25" outlineLevel="1">
      <c r="A834" s="56">
        <v>9006023</v>
      </c>
      <c r="B834" s="43" t="s">
        <v>10198</v>
      </c>
      <c r="C834" s="44" t="s">
        <v>351</v>
      </c>
      <c r="D834" s="45">
        <v>419.05</v>
      </c>
    </row>
    <row r="835" spans="1:4" ht="23.25" outlineLevel="1">
      <c r="A835" s="56">
        <v>9006024</v>
      </c>
      <c r="B835" s="43" t="s">
        <v>10199</v>
      </c>
      <c r="C835" s="44" t="s">
        <v>351</v>
      </c>
      <c r="D835" s="45">
        <v>969.61</v>
      </c>
    </row>
    <row r="836" spans="1:4" ht="23.25">
      <c r="A836" s="56">
        <v>9006025</v>
      </c>
      <c r="B836" s="43" t="s">
        <v>10200</v>
      </c>
      <c r="C836" s="44" t="s">
        <v>351</v>
      </c>
      <c r="D836" s="45">
        <v>1315.13</v>
      </c>
    </row>
    <row r="837" spans="1:4" ht="23.25" outlineLevel="1">
      <c r="A837" s="56">
        <v>9006026</v>
      </c>
      <c r="B837" s="43" t="s">
        <v>10201</v>
      </c>
      <c r="C837" s="44" t="s">
        <v>351</v>
      </c>
      <c r="D837" s="45">
        <v>1750.44</v>
      </c>
    </row>
    <row r="838" spans="1:4" ht="23.25" outlineLevel="1">
      <c r="A838" s="56">
        <v>9006027</v>
      </c>
      <c r="B838" s="43" t="s">
        <v>10202</v>
      </c>
      <c r="C838" s="44" t="s">
        <v>351</v>
      </c>
      <c r="D838" s="45">
        <v>513.46</v>
      </c>
    </row>
    <row r="839" spans="1:4" ht="23.25" outlineLevel="1">
      <c r="A839" s="56">
        <v>9006028</v>
      </c>
      <c r="B839" s="43" t="s">
        <v>10203</v>
      </c>
      <c r="C839" s="44" t="s">
        <v>351</v>
      </c>
      <c r="D839" s="45">
        <v>1196.8900000000001</v>
      </c>
    </row>
    <row r="840" spans="1:4" ht="23.25" outlineLevel="1">
      <c r="A840" s="56">
        <v>9006029</v>
      </c>
      <c r="B840" s="43" t="s">
        <v>10204</v>
      </c>
      <c r="C840" s="44" t="s">
        <v>351</v>
      </c>
      <c r="D840" s="45">
        <v>1540.71</v>
      </c>
    </row>
    <row r="841" spans="1:4" ht="23.25" outlineLevel="1">
      <c r="A841" s="56">
        <v>9006030</v>
      </c>
      <c r="B841" s="43" t="s">
        <v>10205</v>
      </c>
      <c r="C841" s="44" t="s">
        <v>351</v>
      </c>
      <c r="D841" s="45">
        <v>2287.37</v>
      </c>
    </row>
    <row r="842" spans="1:4" outlineLevel="1">
      <c r="A842" s="56">
        <v>9006033</v>
      </c>
      <c r="B842" s="43" t="s">
        <v>10206</v>
      </c>
      <c r="C842" s="44" t="s">
        <v>351</v>
      </c>
      <c r="D842" s="45">
        <v>181.24</v>
      </c>
    </row>
    <row r="843" spans="1:4" outlineLevel="1">
      <c r="A843" s="56">
        <v>9006036</v>
      </c>
      <c r="B843" s="43" t="s">
        <v>10207</v>
      </c>
      <c r="C843" s="44" t="s">
        <v>351</v>
      </c>
      <c r="D843" s="45">
        <v>306.52</v>
      </c>
    </row>
    <row r="844" spans="1:4" outlineLevel="1">
      <c r="A844" s="56">
        <v>9006049</v>
      </c>
      <c r="B844" s="43" t="s">
        <v>10208</v>
      </c>
      <c r="C844" s="44" t="s">
        <v>351</v>
      </c>
      <c r="D844" s="45">
        <v>12.61</v>
      </c>
    </row>
    <row r="845" spans="1:4" outlineLevel="1">
      <c r="A845" s="56">
        <v>9006058</v>
      </c>
      <c r="B845" s="43" t="s">
        <v>10209</v>
      </c>
      <c r="C845" s="44" t="s">
        <v>351</v>
      </c>
      <c r="D845" s="45">
        <v>85.72</v>
      </c>
    </row>
    <row r="846" spans="1:4" outlineLevel="1">
      <c r="A846" s="56">
        <v>9006059</v>
      </c>
      <c r="B846" s="43" t="s">
        <v>10210</v>
      </c>
      <c r="C846" s="44" t="s">
        <v>351</v>
      </c>
      <c r="D846" s="45">
        <v>114.68</v>
      </c>
    </row>
    <row r="847" spans="1:4" outlineLevel="1">
      <c r="A847" s="56">
        <v>9006060</v>
      </c>
      <c r="B847" s="43" t="s">
        <v>10211</v>
      </c>
      <c r="C847" s="44" t="s">
        <v>351</v>
      </c>
      <c r="D847" s="45">
        <v>161.47</v>
      </c>
    </row>
    <row r="848" spans="1:4" outlineLevel="1">
      <c r="A848" s="56">
        <v>9006061</v>
      </c>
      <c r="B848" s="43" t="s">
        <v>10212</v>
      </c>
      <c r="C848" s="44" t="s">
        <v>351</v>
      </c>
      <c r="D848" s="45">
        <v>797.97</v>
      </c>
    </row>
    <row r="849" spans="1:4">
      <c r="A849" s="56">
        <v>9006062</v>
      </c>
      <c r="B849" s="43" t="s">
        <v>10213</v>
      </c>
      <c r="C849" s="44" t="s">
        <v>351</v>
      </c>
      <c r="D849" s="45">
        <v>85.35</v>
      </c>
    </row>
    <row r="850" spans="1:4" outlineLevel="1">
      <c r="A850" s="56">
        <v>9006063</v>
      </c>
      <c r="B850" s="43" t="s">
        <v>10214</v>
      </c>
      <c r="C850" s="44" t="s">
        <v>351</v>
      </c>
      <c r="D850" s="45">
        <v>106.13</v>
      </c>
    </row>
    <row r="851" spans="1:4">
      <c r="A851" s="56">
        <v>9006064</v>
      </c>
      <c r="B851" s="43" t="s">
        <v>10215</v>
      </c>
      <c r="C851" s="44" t="s">
        <v>351</v>
      </c>
      <c r="D851" s="45">
        <v>126.54</v>
      </c>
    </row>
    <row r="852" spans="1:4" outlineLevel="1">
      <c r="A852" s="56">
        <v>9006065</v>
      </c>
      <c r="B852" s="43" t="s">
        <v>10216</v>
      </c>
      <c r="C852" s="44" t="s">
        <v>351</v>
      </c>
      <c r="D852" s="45">
        <v>262.14</v>
      </c>
    </row>
    <row r="853" spans="1:4" outlineLevel="1">
      <c r="A853" s="56">
        <v>9006066</v>
      </c>
      <c r="B853" s="43" t="s">
        <v>10217</v>
      </c>
      <c r="C853" s="44" t="s">
        <v>351</v>
      </c>
      <c r="D853" s="45">
        <v>368.03</v>
      </c>
    </row>
    <row r="854" spans="1:4" outlineLevel="1">
      <c r="A854" s="56">
        <v>9006067</v>
      </c>
      <c r="B854" s="43" t="s">
        <v>10218</v>
      </c>
      <c r="C854" s="44" t="s">
        <v>351</v>
      </c>
      <c r="D854" s="45">
        <v>502.76</v>
      </c>
    </row>
    <row r="855" spans="1:4">
      <c r="A855" s="56">
        <v>9006068</v>
      </c>
      <c r="B855" s="43" t="s">
        <v>10219</v>
      </c>
      <c r="C855" s="44" t="s">
        <v>351</v>
      </c>
      <c r="D855" s="45">
        <v>1815.07</v>
      </c>
    </row>
    <row r="856" spans="1:4" outlineLevel="1">
      <c r="A856" s="56">
        <v>9006069</v>
      </c>
      <c r="B856" s="43" t="s">
        <v>10220</v>
      </c>
      <c r="C856" s="44" t="s">
        <v>351</v>
      </c>
      <c r="D856" s="45">
        <v>18.2</v>
      </c>
    </row>
    <row r="857" spans="1:4">
      <c r="A857" s="56">
        <v>9006070</v>
      </c>
      <c r="B857" s="43" t="s">
        <v>10221</v>
      </c>
      <c r="C857" s="44" t="s">
        <v>351</v>
      </c>
      <c r="D857" s="45">
        <v>42.54</v>
      </c>
    </row>
    <row r="858" spans="1:4" outlineLevel="1">
      <c r="A858" s="56">
        <v>9006071</v>
      </c>
      <c r="B858" s="43" t="s">
        <v>10222</v>
      </c>
      <c r="C858" s="44" t="s">
        <v>351</v>
      </c>
      <c r="D858" s="45">
        <v>48.67</v>
      </c>
    </row>
    <row r="859" spans="1:4" outlineLevel="1">
      <c r="A859" s="56">
        <v>9006072</v>
      </c>
      <c r="B859" s="43" t="s">
        <v>10223</v>
      </c>
      <c r="C859" s="44" t="s">
        <v>351</v>
      </c>
      <c r="D859" s="45">
        <v>55.36</v>
      </c>
    </row>
    <row r="860" spans="1:4">
      <c r="A860" s="56">
        <v>9006073</v>
      </c>
      <c r="B860" s="43" t="s">
        <v>10224</v>
      </c>
      <c r="C860" s="44" t="s">
        <v>143</v>
      </c>
      <c r="D860" s="45">
        <v>18</v>
      </c>
    </row>
    <row r="861" spans="1:4" outlineLevel="1">
      <c r="A861" s="56">
        <v>9006074</v>
      </c>
      <c r="B861" s="43" t="s">
        <v>10225</v>
      </c>
      <c r="C861" s="44" t="s">
        <v>143</v>
      </c>
      <c r="D861" s="45">
        <v>31.15</v>
      </c>
    </row>
    <row r="862" spans="1:4" outlineLevel="1">
      <c r="A862" s="56">
        <v>9006075</v>
      </c>
      <c r="B862" s="43" t="s">
        <v>10226</v>
      </c>
      <c r="C862" s="44" t="s">
        <v>143</v>
      </c>
      <c r="D862" s="45">
        <v>64.760000000000005</v>
      </c>
    </row>
    <row r="863" spans="1:4" outlineLevel="1">
      <c r="A863" s="56">
        <v>9006076</v>
      </c>
      <c r="B863" s="43" t="s">
        <v>10227</v>
      </c>
      <c r="C863" s="44" t="s">
        <v>143</v>
      </c>
      <c r="D863" s="45">
        <v>135.63</v>
      </c>
    </row>
    <row r="864" spans="1:4">
      <c r="A864" s="56">
        <v>9006077</v>
      </c>
      <c r="B864" s="43" t="s">
        <v>10228</v>
      </c>
      <c r="C864" s="44" t="s">
        <v>143</v>
      </c>
      <c r="D864" s="45">
        <v>154.84</v>
      </c>
    </row>
    <row r="865" spans="1:4" outlineLevel="1">
      <c r="A865" s="56">
        <v>9006078</v>
      </c>
      <c r="B865" s="43" t="s">
        <v>10229</v>
      </c>
      <c r="C865" s="44" t="s">
        <v>143</v>
      </c>
      <c r="D865" s="45">
        <v>377.13</v>
      </c>
    </row>
    <row r="866" spans="1:4" outlineLevel="1">
      <c r="A866" s="56">
        <v>9006079</v>
      </c>
      <c r="B866" s="43" t="s">
        <v>10230</v>
      </c>
      <c r="C866" s="44" t="s">
        <v>143</v>
      </c>
      <c r="D866" s="45">
        <v>780.2</v>
      </c>
    </row>
    <row r="867" spans="1:4">
      <c r="A867" s="56">
        <v>9006080</v>
      </c>
      <c r="B867" s="43" t="s">
        <v>10231</v>
      </c>
      <c r="C867" s="44" t="s">
        <v>143</v>
      </c>
      <c r="D867" s="45">
        <v>1061.01</v>
      </c>
    </row>
    <row r="868" spans="1:4" outlineLevel="1">
      <c r="A868" s="56">
        <v>9006081</v>
      </c>
      <c r="B868" s="43" t="s">
        <v>10232</v>
      </c>
      <c r="C868" s="44" t="s">
        <v>143</v>
      </c>
      <c r="D868" s="45">
        <v>1293.1099999999999</v>
      </c>
    </row>
    <row r="869" spans="1:4">
      <c r="A869" s="56">
        <v>9006082</v>
      </c>
      <c r="B869" s="43" t="s">
        <v>10233</v>
      </c>
      <c r="C869" s="44" t="s">
        <v>143</v>
      </c>
      <c r="D869" s="45">
        <v>1467.72</v>
      </c>
    </row>
    <row r="870" spans="1:4" outlineLevel="1">
      <c r="A870" s="56">
        <v>9006083</v>
      </c>
      <c r="B870" s="43" t="s">
        <v>10234</v>
      </c>
      <c r="C870" s="44" t="s">
        <v>143</v>
      </c>
      <c r="D870" s="45">
        <v>1758.56</v>
      </c>
    </row>
    <row r="871" spans="1:4" ht="23.25" outlineLevel="1">
      <c r="A871" s="56">
        <v>9006088</v>
      </c>
      <c r="B871" s="43" t="s">
        <v>10235</v>
      </c>
      <c r="C871" s="44" t="s">
        <v>135</v>
      </c>
      <c r="D871" s="45">
        <v>347.15</v>
      </c>
    </row>
    <row r="872" spans="1:4" outlineLevel="1">
      <c r="A872" s="56">
        <v>9006090</v>
      </c>
      <c r="B872" s="43" t="s">
        <v>10236</v>
      </c>
      <c r="C872" s="44" t="s">
        <v>143</v>
      </c>
      <c r="D872" s="45">
        <v>11.34</v>
      </c>
    </row>
    <row r="873" spans="1:4" outlineLevel="1">
      <c r="A873" s="56">
        <v>9006091</v>
      </c>
      <c r="B873" s="43" t="s">
        <v>10237</v>
      </c>
      <c r="C873" s="44" t="s">
        <v>143</v>
      </c>
      <c r="D873" s="45">
        <v>15.35</v>
      </c>
    </row>
    <row r="874" spans="1:4" outlineLevel="1">
      <c r="A874" s="56">
        <v>9006092</v>
      </c>
      <c r="B874" s="43" t="s">
        <v>10238</v>
      </c>
      <c r="C874" s="44" t="s">
        <v>143</v>
      </c>
      <c r="D874" s="45">
        <v>23.34</v>
      </c>
    </row>
    <row r="875" spans="1:4">
      <c r="A875" s="56">
        <v>9006093</v>
      </c>
      <c r="B875" s="43" t="s">
        <v>10239</v>
      </c>
      <c r="C875" s="44" t="s">
        <v>143</v>
      </c>
      <c r="D875" s="45">
        <v>32.93</v>
      </c>
    </row>
    <row r="876" spans="1:4" outlineLevel="1">
      <c r="A876" s="56">
        <v>9006094</v>
      </c>
      <c r="B876" s="43" t="s">
        <v>10240</v>
      </c>
      <c r="C876" s="44" t="s">
        <v>143</v>
      </c>
      <c r="D876" s="45">
        <v>50.48</v>
      </c>
    </row>
    <row r="877" spans="1:4">
      <c r="A877" s="56">
        <v>9006095</v>
      </c>
      <c r="B877" s="43" t="s">
        <v>10241</v>
      </c>
      <c r="C877" s="44" t="s">
        <v>143</v>
      </c>
      <c r="D877" s="45">
        <v>68.599999999999994</v>
      </c>
    </row>
    <row r="878" spans="1:4" outlineLevel="1">
      <c r="A878" s="56">
        <v>9006096</v>
      </c>
      <c r="B878" s="43" t="s">
        <v>10242</v>
      </c>
      <c r="C878" s="44" t="s">
        <v>143</v>
      </c>
      <c r="D878" s="45">
        <v>82.81</v>
      </c>
    </row>
    <row r="879" spans="1:4">
      <c r="A879" s="56">
        <v>9006097</v>
      </c>
      <c r="B879" s="43" t="s">
        <v>10243</v>
      </c>
      <c r="C879" s="44" t="s">
        <v>143</v>
      </c>
      <c r="D879" s="45">
        <v>122.68</v>
      </c>
    </row>
    <row r="880" spans="1:4" outlineLevel="1">
      <c r="A880" s="56">
        <v>9006098</v>
      </c>
      <c r="B880" s="43" t="s">
        <v>10244</v>
      </c>
      <c r="C880" s="44" t="s">
        <v>143</v>
      </c>
      <c r="D880" s="45">
        <v>150.80000000000001</v>
      </c>
    </row>
    <row r="881" spans="1:4">
      <c r="A881" s="56">
        <v>9006099</v>
      </c>
      <c r="B881" s="43" t="s">
        <v>10245</v>
      </c>
      <c r="C881" s="44" t="s">
        <v>351</v>
      </c>
      <c r="D881" s="45">
        <v>432.93</v>
      </c>
    </row>
    <row r="882" spans="1:4" outlineLevel="1">
      <c r="A882" s="56">
        <v>9007000</v>
      </c>
      <c r="B882" s="43" t="s">
        <v>10246</v>
      </c>
      <c r="C882" s="44" t="s">
        <v>8535</v>
      </c>
      <c r="D882" s="45" t="s">
        <v>8535</v>
      </c>
    </row>
    <row r="883" spans="1:4" outlineLevel="1">
      <c r="A883" s="56">
        <v>9007001</v>
      </c>
      <c r="B883" s="43" t="s">
        <v>10247</v>
      </c>
      <c r="C883" s="44" t="s">
        <v>351</v>
      </c>
      <c r="D883" s="45">
        <v>167.1</v>
      </c>
    </row>
    <row r="884" spans="1:4" outlineLevel="1">
      <c r="A884" s="56">
        <v>9007002</v>
      </c>
      <c r="B884" s="43" t="s">
        <v>10248</v>
      </c>
      <c r="C884" s="44" t="s">
        <v>351</v>
      </c>
      <c r="D884" s="45">
        <v>260.82</v>
      </c>
    </row>
    <row r="885" spans="1:4" outlineLevel="1">
      <c r="A885" s="56">
        <v>9007003</v>
      </c>
      <c r="B885" s="43" t="s">
        <v>10249</v>
      </c>
      <c r="C885" s="44" t="s">
        <v>351</v>
      </c>
      <c r="D885" s="45">
        <v>332.12</v>
      </c>
    </row>
    <row r="886" spans="1:4">
      <c r="A886" s="56">
        <v>9007005</v>
      </c>
      <c r="B886" s="43" t="s">
        <v>10250</v>
      </c>
      <c r="C886" s="44" t="s">
        <v>351</v>
      </c>
      <c r="D886" s="45">
        <v>262.7</v>
      </c>
    </row>
    <row r="887" spans="1:4" outlineLevel="1">
      <c r="A887" s="56">
        <v>9007006</v>
      </c>
      <c r="B887" s="43" t="s">
        <v>10251</v>
      </c>
      <c r="C887" s="44" t="s">
        <v>351</v>
      </c>
      <c r="D887" s="45">
        <v>344.72</v>
      </c>
    </row>
    <row r="888" spans="1:4" outlineLevel="1">
      <c r="A888" s="56">
        <v>9007007</v>
      </c>
      <c r="B888" s="43" t="s">
        <v>10252</v>
      </c>
      <c r="C888" s="44" t="s">
        <v>351</v>
      </c>
      <c r="D888" s="45">
        <v>432.59</v>
      </c>
    </row>
    <row r="889" spans="1:4" outlineLevel="1">
      <c r="A889" s="56">
        <v>9007008</v>
      </c>
      <c r="B889" s="43" t="s">
        <v>10253</v>
      </c>
      <c r="C889" s="44" t="s">
        <v>351</v>
      </c>
      <c r="D889" s="45">
        <v>259.92</v>
      </c>
    </row>
    <row r="890" spans="1:4" outlineLevel="1">
      <c r="A890" s="56">
        <v>9007010</v>
      </c>
      <c r="B890" s="43" t="s">
        <v>10254</v>
      </c>
      <c r="C890" s="44" t="s">
        <v>351</v>
      </c>
      <c r="D890" s="45">
        <v>240.76</v>
      </c>
    </row>
    <row r="891" spans="1:4" outlineLevel="1">
      <c r="A891" s="56">
        <v>9007015</v>
      </c>
      <c r="B891" s="43" t="s">
        <v>10255</v>
      </c>
      <c r="C891" s="44" t="s">
        <v>351</v>
      </c>
      <c r="D891" s="45">
        <v>188.18</v>
      </c>
    </row>
    <row r="892" spans="1:4" outlineLevel="1">
      <c r="A892" s="56">
        <v>9007018</v>
      </c>
      <c r="B892" s="43" t="s">
        <v>10256</v>
      </c>
      <c r="C892" s="44" t="s">
        <v>351</v>
      </c>
      <c r="D892" s="45">
        <v>272.83</v>
      </c>
    </row>
    <row r="893" spans="1:4">
      <c r="A893" s="56">
        <v>9007030</v>
      </c>
      <c r="B893" s="43" t="s">
        <v>10257</v>
      </c>
      <c r="C893" s="44" t="s">
        <v>351</v>
      </c>
      <c r="D893" s="45">
        <v>304.86</v>
      </c>
    </row>
    <row r="894" spans="1:4" outlineLevel="1">
      <c r="A894" s="56">
        <v>9007035</v>
      </c>
      <c r="B894" s="43" t="s">
        <v>10258</v>
      </c>
      <c r="C894" s="44" t="s">
        <v>351</v>
      </c>
      <c r="D894" s="45">
        <v>185.03</v>
      </c>
    </row>
    <row r="895" spans="1:4" outlineLevel="1">
      <c r="A895" s="56">
        <v>9007036</v>
      </c>
      <c r="B895" s="43" t="s">
        <v>10259</v>
      </c>
      <c r="C895" s="44" t="s">
        <v>351</v>
      </c>
      <c r="D895" s="45">
        <v>278.75</v>
      </c>
    </row>
    <row r="896" spans="1:4" outlineLevel="1">
      <c r="A896" s="56">
        <v>9007037</v>
      </c>
      <c r="B896" s="43" t="s">
        <v>10260</v>
      </c>
      <c r="C896" s="44" t="s">
        <v>351</v>
      </c>
      <c r="D896" s="45">
        <v>350.05</v>
      </c>
    </row>
    <row r="897" spans="1:4" ht="23.25">
      <c r="A897" s="56">
        <v>9007038</v>
      </c>
      <c r="B897" s="43" t="s">
        <v>10261</v>
      </c>
      <c r="C897" s="44" t="s">
        <v>351</v>
      </c>
      <c r="D897" s="45">
        <v>452.27</v>
      </c>
    </row>
    <row r="898" spans="1:4" outlineLevel="1">
      <c r="A898" s="56">
        <v>9007040</v>
      </c>
      <c r="B898" s="43" t="s">
        <v>10262</v>
      </c>
      <c r="C898" s="44" t="s">
        <v>351</v>
      </c>
      <c r="D898" s="45">
        <v>258.69</v>
      </c>
    </row>
    <row r="899" spans="1:4" ht="23.25" outlineLevel="1">
      <c r="A899" s="56">
        <v>9007041</v>
      </c>
      <c r="B899" s="43" t="s">
        <v>10263</v>
      </c>
      <c r="C899" s="44" t="s">
        <v>351</v>
      </c>
      <c r="D899" s="45">
        <v>338.73</v>
      </c>
    </row>
    <row r="900" spans="1:4" outlineLevel="1">
      <c r="A900" s="56">
        <v>9007045</v>
      </c>
      <c r="B900" s="43" t="s">
        <v>10264</v>
      </c>
      <c r="C900" s="44" t="s">
        <v>351</v>
      </c>
      <c r="D900" s="45">
        <v>206.11</v>
      </c>
    </row>
    <row r="901" spans="1:4">
      <c r="A901" s="56">
        <v>9007050</v>
      </c>
      <c r="B901" s="43" t="s">
        <v>10265</v>
      </c>
      <c r="C901" s="44" t="s">
        <v>351</v>
      </c>
      <c r="D901" s="45">
        <v>290.76</v>
      </c>
    </row>
    <row r="902" spans="1:4" outlineLevel="1">
      <c r="A902" s="56">
        <v>9007055</v>
      </c>
      <c r="B902" s="43" t="s">
        <v>10266</v>
      </c>
      <c r="C902" s="44" t="s">
        <v>351</v>
      </c>
      <c r="D902" s="45">
        <v>314.39</v>
      </c>
    </row>
    <row r="903" spans="1:4" ht="23.25">
      <c r="A903" s="56">
        <v>9007056</v>
      </c>
      <c r="B903" s="43" t="s">
        <v>10267</v>
      </c>
      <c r="C903" s="44" t="s">
        <v>351</v>
      </c>
      <c r="D903" s="45">
        <v>421.12</v>
      </c>
    </row>
    <row r="904" spans="1:4" outlineLevel="1">
      <c r="A904" s="56">
        <v>9007060</v>
      </c>
      <c r="B904" s="43" t="s">
        <v>10268</v>
      </c>
      <c r="C904" s="44" t="s">
        <v>351</v>
      </c>
      <c r="D904" s="45">
        <v>158.28</v>
      </c>
    </row>
    <row r="905" spans="1:4">
      <c r="A905" s="56">
        <v>9007061</v>
      </c>
      <c r="B905" s="43" t="s">
        <v>10269</v>
      </c>
      <c r="C905" s="44" t="s">
        <v>351</v>
      </c>
      <c r="D905" s="45">
        <v>247.23</v>
      </c>
    </row>
    <row r="906" spans="1:4" outlineLevel="1">
      <c r="A906" s="56">
        <v>9007070</v>
      </c>
      <c r="B906" s="43" t="s">
        <v>10270</v>
      </c>
      <c r="C906" s="44" t="s">
        <v>351</v>
      </c>
      <c r="D906" s="45">
        <v>249.81</v>
      </c>
    </row>
    <row r="907" spans="1:4">
      <c r="A907" s="56">
        <v>9007075</v>
      </c>
      <c r="B907" s="43" t="s">
        <v>10271</v>
      </c>
      <c r="C907" s="44" t="s">
        <v>351</v>
      </c>
      <c r="D907" s="45">
        <v>286.27</v>
      </c>
    </row>
    <row r="908" spans="1:4" outlineLevel="1">
      <c r="A908" s="56">
        <v>9007076</v>
      </c>
      <c r="B908" s="43" t="s">
        <v>10272</v>
      </c>
      <c r="C908" s="44" t="s">
        <v>351</v>
      </c>
      <c r="D908" s="45">
        <v>204.81</v>
      </c>
    </row>
    <row r="909" spans="1:4">
      <c r="A909" s="56">
        <v>9007080</v>
      </c>
      <c r="B909" s="43" t="s">
        <v>10273</v>
      </c>
      <c r="C909" s="44" t="s">
        <v>351</v>
      </c>
      <c r="D909" s="45">
        <v>475.84</v>
      </c>
    </row>
    <row r="910" spans="1:4" outlineLevel="1">
      <c r="A910" s="56">
        <v>9007085</v>
      </c>
      <c r="B910" s="43" t="s">
        <v>10274</v>
      </c>
      <c r="C910" s="44" t="s">
        <v>351</v>
      </c>
      <c r="D910" s="45">
        <v>283.52999999999997</v>
      </c>
    </row>
    <row r="911" spans="1:4">
      <c r="A911" s="56">
        <v>9007090</v>
      </c>
      <c r="B911" s="43" t="s">
        <v>10275</v>
      </c>
      <c r="C911" s="44" t="s">
        <v>351</v>
      </c>
      <c r="D911" s="45">
        <v>278.92</v>
      </c>
    </row>
    <row r="912" spans="1:4" outlineLevel="1">
      <c r="A912" s="56">
        <v>9007095</v>
      </c>
      <c r="B912" s="43" t="s">
        <v>10276</v>
      </c>
      <c r="C912" s="44" t="s">
        <v>351</v>
      </c>
      <c r="D912" s="45">
        <v>319.5</v>
      </c>
    </row>
    <row r="913" spans="1:4">
      <c r="A913" s="56">
        <v>9008000</v>
      </c>
      <c r="B913" s="43" t="s">
        <v>10277</v>
      </c>
      <c r="C913" s="44" t="s">
        <v>8535</v>
      </c>
      <c r="D913" s="45" t="s">
        <v>8535</v>
      </c>
    </row>
    <row r="914" spans="1:4" outlineLevel="1">
      <c r="A914" s="56">
        <v>9008010</v>
      </c>
      <c r="B914" s="43" t="s">
        <v>10278</v>
      </c>
      <c r="C914" s="44" t="s">
        <v>351</v>
      </c>
      <c r="D914" s="45">
        <v>30.23</v>
      </c>
    </row>
    <row r="915" spans="1:4" outlineLevel="1">
      <c r="A915" s="56">
        <v>9008011</v>
      </c>
      <c r="B915" s="43" t="s">
        <v>10279</v>
      </c>
      <c r="C915" s="44" t="s">
        <v>351</v>
      </c>
      <c r="D915" s="45">
        <v>29.81</v>
      </c>
    </row>
    <row r="916" spans="1:4" outlineLevel="1">
      <c r="A916" s="56">
        <v>9008012</v>
      </c>
      <c r="B916" s="43" t="s">
        <v>10280</v>
      </c>
      <c r="C916" s="44" t="s">
        <v>351</v>
      </c>
      <c r="D916" s="45">
        <v>81.91</v>
      </c>
    </row>
    <row r="917" spans="1:4" outlineLevel="1">
      <c r="A917" s="56">
        <v>9008013</v>
      </c>
      <c r="B917" s="43" t="s">
        <v>10281</v>
      </c>
      <c r="C917" s="44" t="s">
        <v>351</v>
      </c>
      <c r="D917" s="45">
        <v>78.37</v>
      </c>
    </row>
    <row r="918" spans="1:4">
      <c r="A918" s="56">
        <v>9008014</v>
      </c>
      <c r="B918" s="43" t="s">
        <v>10282</v>
      </c>
      <c r="C918" s="44" t="s">
        <v>351</v>
      </c>
      <c r="D918" s="45">
        <v>116.59</v>
      </c>
    </row>
    <row r="919" spans="1:4" outlineLevel="1">
      <c r="A919" s="56">
        <v>9008015</v>
      </c>
      <c r="B919" s="43" t="s">
        <v>10283</v>
      </c>
      <c r="C919" s="44" t="s">
        <v>351</v>
      </c>
      <c r="D919" s="45">
        <v>108.06</v>
      </c>
    </row>
    <row r="920" spans="1:4" outlineLevel="1">
      <c r="A920" s="56">
        <v>9008016</v>
      </c>
      <c r="B920" s="43" t="s">
        <v>10284</v>
      </c>
      <c r="C920" s="44" t="s">
        <v>351</v>
      </c>
      <c r="D920" s="45">
        <v>129.15</v>
      </c>
    </row>
    <row r="921" spans="1:4" outlineLevel="1">
      <c r="A921" s="56">
        <v>9008017</v>
      </c>
      <c r="B921" s="43" t="s">
        <v>10285</v>
      </c>
      <c r="C921" s="44" t="s">
        <v>351</v>
      </c>
      <c r="D921" s="45">
        <v>231.38</v>
      </c>
    </row>
    <row r="922" spans="1:4" outlineLevel="1">
      <c r="A922" s="56">
        <v>9008018</v>
      </c>
      <c r="B922" s="43" t="s">
        <v>10286</v>
      </c>
      <c r="C922" s="44" t="s">
        <v>351</v>
      </c>
      <c r="D922" s="45">
        <v>236.99</v>
      </c>
    </row>
    <row r="923" spans="1:4">
      <c r="A923" s="56">
        <v>9008019</v>
      </c>
      <c r="B923" s="43" t="s">
        <v>10287</v>
      </c>
      <c r="C923" s="44" t="s">
        <v>351</v>
      </c>
      <c r="D923" s="45">
        <v>84.79</v>
      </c>
    </row>
    <row r="924" spans="1:4" outlineLevel="1">
      <c r="A924" s="56">
        <v>9008020</v>
      </c>
      <c r="B924" s="43" t="s">
        <v>10288</v>
      </c>
      <c r="C924" s="44" t="s">
        <v>351</v>
      </c>
      <c r="D924" s="45">
        <v>161.13</v>
      </c>
    </row>
    <row r="925" spans="1:4" outlineLevel="1">
      <c r="A925" s="56">
        <v>9008021</v>
      </c>
      <c r="B925" s="43" t="s">
        <v>10289</v>
      </c>
      <c r="C925" s="44" t="s">
        <v>351</v>
      </c>
      <c r="D925" s="45">
        <v>43921.62</v>
      </c>
    </row>
    <row r="926" spans="1:4" outlineLevel="1">
      <c r="A926" s="56">
        <v>9008022</v>
      </c>
      <c r="B926" s="43" t="s">
        <v>10290</v>
      </c>
      <c r="C926" s="44" t="s">
        <v>351</v>
      </c>
      <c r="D926" s="45">
        <v>25163.81</v>
      </c>
    </row>
    <row r="927" spans="1:4" outlineLevel="1">
      <c r="A927" s="56">
        <v>9008023</v>
      </c>
      <c r="B927" s="43" t="s">
        <v>10291</v>
      </c>
      <c r="C927" s="44" t="s">
        <v>351</v>
      </c>
      <c r="D927" s="45">
        <v>31588.07</v>
      </c>
    </row>
    <row r="928" spans="1:4">
      <c r="A928" s="56">
        <v>9008024</v>
      </c>
      <c r="B928" s="43" t="s">
        <v>10292</v>
      </c>
      <c r="C928" s="44" t="s">
        <v>351</v>
      </c>
      <c r="D928" s="45">
        <v>34152.589999999997</v>
      </c>
    </row>
    <row r="929" spans="1:4" outlineLevel="1">
      <c r="A929" s="56">
        <v>9008025</v>
      </c>
      <c r="B929" s="43" t="s">
        <v>10293</v>
      </c>
      <c r="C929" s="44" t="s">
        <v>351</v>
      </c>
      <c r="D929" s="45">
        <v>53505.5</v>
      </c>
    </row>
    <row r="930" spans="1:4" outlineLevel="1">
      <c r="A930" s="56">
        <v>9008026</v>
      </c>
      <c r="B930" s="43" t="s">
        <v>10294</v>
      </c>
      <c r="C930" s="44" t="s">
        <v>351</v>
      </c>
      <c r="D930" s="45">
        <v>82666.350000000006</v>
      </c>
    </row>
    <row r="931" spans="1:4" outlineLevel="1">
      <c r="A931" s="56">
        <v>9008027</v>
      </c>
      <c r="B931" s="43" t="s">
        <v>10295</v>
      </c>
      <c r="C931" s="44" t="s">
        <v>351</v>
      </c>
      <c r="D931" s="45">
        <v>63654.64</v>
      </c>
    </row>
    <row r="932" spans="1:4" outlineLevel="1">
      <c r="A932" s="56">
        <v>9008028</v>
      </c>
      <c r="B932" s="43" t="s">
        <v>10296</v>
      </c>
      <c r="C932" s="44" t="s">
        <v>351</v>
      </c>
      <c r="D932" s="45">
        <v>1103.6199999999999</v>
      </c>
    </row>
    <row r="933" spans="1:4">
      <c r="A933" s="56">
        <v>9008029</v>
      </c>
      <c r="B933" s="43" t="s">
        <v>10297</v>
      </c>
      <c r="C933" s="44" t="s">
        <v>351</v>
      </c>
      <c r="D933" s="45">
        <v>1064.73</v>
      </c>
    </row>
    <row r="934" spans="1:4" ht="23.25" outlineLevel="1">
      <c r="A934" s="56">
        <v>9008031</v>
      </c>
      <c r="B934" s="43" t="s">
        <v>10298</v>
      </c>
      <c r="C934" s="44" t="s">
        <v>351</v>
      </c>
      <c r="D934" s="45">
        <v>518.24</v>
      </c>
    </row>
    <row r="935" spans="1:4" ht="23.25" outlineLevel="1">
      <c r="A935" s="56">
        <v>9008033</v>
      </c>
      <c r="B935" s="43" t="s">
        <v>10299</v>
      </c>
      <c r="C935" s="44" t="s">
        <v>351</v>
      </c>
      <c r="D935" s="45">
        <v>2640.04</v>
      </c>
    </row>
    <row r="936" spans="1:4" ht="23.25" outlineLevel="1">
      <c r="A936" s="56">
        <v>9008035</v>
      </c>
      <c r="B936" s="43" t="s">
        <v>10300</v>
      </c>
      <c r="C936" s="44" t="s">
        <v>351</v>
      </c>
      <c r="D936" s="45">
        <v>5657.11</v>
      </c>
    </row>
    <row r="937" spans="1:4" ht="23.25" outlineLevel="1">
      <c r="A937" s="56">
        <v>9008037</v>
      </c>
      <c r="B937" s="43" t="s">
        <v>10301</v>
      </c>
      <c r="C937" s="44" t="s">
        <v>351</v>
      </c>
      <c r="D937" s="45">
        <v>5622.19</v>
      </c>
    </row>
    <row r="938" spans="1:4" ht="23.25">
      <c r="A938" s="56">
        <v>9008046</v>
      </c>
      <c r="B938" s="43" t="s">
        <v>10302</v>
      </c>
      <c r="C938" s="44" t="s">
        <v>351</v>
      </c>
      <c r="D938" s="45">
        <v>1384.21</v>
      </c>
    </row>
    <row r="939" spans="1:4" ht="23.25" outlineLevel="1">
      <c r="A939" s="56">
        <v>9008047</v>
      </c>
      <c r="B939" s="43" t="s">
        <v>10303</v>
      </c>
      <c r="C939" s="44" t="s">
        <v>351</v>
      </c>
      <c r="D939" s="45">
        <v>1384.21</v>
      </c>
    </row>
    <row r="940" spans="1:4" ht="23.25" outlineLevel="1">
      <c r="A940" s="56">
        <v>9008048</v>
      </c>
      <c r="B940" s="43" t="s">
        <v>10304</v>
      </c>
      <c r="C940" s="44" t="s">
        <v>351</v>
      </c>
      <c r="D940" s="45">
        <v>1390.82</v>
      </c>
    </row>
    <row r="941" spans="1:4" ht="23.25" outlineLevel="1">
      <c r="A941" s="56">
        <v>9008050</v>
      </c>
      <c r="B941" s="43" t="s">
        <v>10305</v>
      </c>
      <c r="C941" s="44" t="s">
        <v>351</v>
      </c>
      <c r="D941" s="45">
        <v>2555.5500000000002</v>
      </c>
    </row>
    <row r="942" spans="1:4" ht="23.25" outlineLevel="1">
      <c r="A942" s="56">
        <v>9008052</v>
      </c>
      <c r="B942" s="43" t="s">
        <v>10306</v>
      </c>
      <c r="C942" s="44" t="s">
        <v>351</v>
      </c>
      <c r="D942" s="45">
        <v>2514.5700000000002</v>
      </c>
    </row>
    <row r="943" spans="1:4" ht="23.25">
      <c r="A943" s="56">
        <v>9008053</v>
      </c>
      <c r="B943" s="43" t="s">
        <v>10307</v>
      </c>
      <c r="C943" s="44" t="s">
        <v>351</v>
      </c>
      <c r="D943" s="45">
        <v>2512.8200000000002</v>
      </c>
    </row>
    <row r="944" spans="1:4" ht="23.25" outlineLevel="1">
      <c r="A944" s="56">
        <v>9008055</v>
      </c>
      <c r="B944" s="43" t="s">
        <v>10308</v>
      </c>
      <c r="C944" s="44" t="s">
        <v>351</v>
      </c>
      <c r="D944" s="45">
        <v>2504.02</v>
      </c>
    </row>
    <row r="945" spans="1:4" ht="23.25" outlineLevel="1">
      <c r="A945" s="56">
        <v>9008056</v>
      </c>
      <c r="B945" s="43" t="s">
        <v>10309</v>
      </c>
      <c r="C945" s="44" t="s">
        <v>351</v>
      </c>
      <c r="D945" s="45">
        <v>4363.04</v>
      </c>
    </row>
    <row r="946" spans="1:4" ht="23.25" outlineLevel="1">
      <c r="A946" s="56">
        <v>9008058</v>
      </c>
      <c r="B946" s="43" t="s">
        <v>10310</v>
      </c>
      <c r="C946" s="44" t="s">
        <v>351</v>
      </c>
      <c r="D946" s="45">
        <v>4350.33</v>
      </c>
    </row>
    <row r="947" spans="1:4" ht="23.25" outlineLevel="1">
      <c r="A947" s="56">
        <v>9008080</v>
      </c>
      <c r="B947" s="43" t="s">
        <v>10311</v>
      </c>
      <c r="C947" s="44" t="s">
        <v>351</v>
      </c>
      <c r="D947" s="45">
        <v>832.04</v>
      </c>
    </row>
    <row r="948" spans="1:4" ht="23.25">
      <c r="A948" s="56">
        <v>9008081</v>
      </c>
      <c r="B948" s="43" t="s">
        <v>10312</v>
      </c>
      <c r="C948" s="44" t="s">
        <v>351</v>
      </c>
      <c r="D948" s="45">
        <v>706.2</v>
      </c>
    </row>
    <row r="949" spans="1:4" ht="23.25" outlineLevel="1">
      <c r="A949" s="56">
        <v>9008082</v>
      </c>
      <c r="B949" s="43" t="s">
        <v>10313</v>
      </c>
      <c r="C949" s="44" t="s">
        <v>351</v>
      </c>
      <c r="D949" s="45">
        <v>700.27</v>
      </c>
    </row>
    <row r="950" spans="1:4" ht="23.25" outlineLevel="1">
      <c r="A950" s="56">
        <v>9008083</v>
      </c>
      <c r="B950" s="43" t="s">
        <v>10314</v>
      </c>
      <c r="C950" s="44" t="s">
        <v>351</v>
      </c>
      <c r="D950" s="45">
        <v>589</v>
      </c>
    </row>
    <row r="951" spans="1:4" ht="23.25" outlineLevel="1">
      <c r="A951" s="56">
        <v>9008085</v>
      </c>
      <c r="B951" s="43" t="s">
        <v>10315</v>
      </c>
      <c r="C951" s="44" t="s">
        <v>351</v>
      </c>
      <c r="D951" s="45">
        <v>946.74</v>
      </c>
    </row>
    <row r="952" spans="1:4" ht="23.25" outlineLevel="1">
      <c r="A952" s="56">
        <v>9008086</v>
      </c>
      <c r="B952" s="43" t="s">
        <v>10316</v>
      </c>
      <c r="C952" s="44" t="s">
        <v>351</v>
      </c>
      <c r="D952" s="45">
        <v>1045.54</v>
      </c>
    </row>
    <row r="953" spans="1:4" ht="23.25">
      <c r="A953" s="56">
        <v>9008090</v>
      </c>
      <c r="B953" s="43" t="s">
        <v>10317</v>
      </c>
      <c r="C953" s="44" t="s">
        <v>351</v>
      </c>
      <c r="D953" s="45">
        <v>1451.63</v>
      </c>
    </row>
    <row r="954" spans="1:4" outlineLevel="1">
      <c r="A954" s="56">
        <v>9009000</v>
      </c>
      <c r="B954" s="43" t="s">
        <v>10318</v>
      </c>
      <c r="C954" s="44" t="s">
        <v>8535</v>
      </c>
      <c r="D954" s="45" t="s">
        <v>8535</v>
      </c>
    </row>
    <row r="955" spans="1:4" outlineLevel="1">
      <c r="A955" s="56">
        <v>9009035</v>
      </c>
      <c r="B955" s="43" t="s">
        <v>10319</v>
      </c>
      <c r="C955" s="44" t="s">
        <v>351</v>
      </c>
      <c r="D955" s="45">
        <v>1056.03</v>
      </c>
    </row>
    <row r="956" spans="1:4" outlineLevel="1">
      <c r="A956" s="56">
        <v>9009036</v>
      </c>
      <c r="B956" s="43" t="s">
        <v>10320</v>
      </c>
      <c r="C956" s="44" t="s">
        <v>351</v>
      </c>
      <c r="D956" s="45">
        <v>1217.03</v>
      </c>
    </row>
    <row r="957" spans="1:4" outlineLevel="1">
      <c r="A957" s="56">
        <v>9009037</v>
      </c>
      <c r="B957" s="43" t="s">
        <v>10321</v>
      </c>
      <c r="C957" s="44" t="s">
        <v>351</v>
      </c>
      <c r="D957" s="45">
        <v>728.41</v>
      </c>
    </row>
    <row r="958" spans="1:4">
      <c r="A958" s="56">
        <v>9009038</v>
      </c>
      <c r="B958" s="43" t="s">
        <v>10322</v>
      </c>
      <c r="C958" s="44" t="s">
        <v>351</v>
      </c>
      <c r="D958" s="45">
        <v>200.69</v>
      </c>
    </row>
    <row r="959" spans="1:4" outlineLevel="1">
      <c r="A959" s="56">
        <v>9009039</v>
      </c>
      <c r="B959" s="43" t="s">
        <v>10323</v>
      </c>
      <c r="C959" s="44" t="s">
        <v>351</v>
      </c>
      <c r="D959" s="45">
        <v>278.02</v>
      </c>
    </row>
    <row r="960" spans="1:4" outlineLevel="1">
      <c r="A960" s="56">
        <v>9009040</v>
      </c>
      <c r="B960" s="43" t="s">
        <v>10324</v>
      </c>
      <c r="C960" s="44" t="s">
        <v>351</v>
      </c>
      <c r="D960" s="45">
        <v>193.8</v>
      </c>
    </row>
    <row r="961" spans="1:4" outlineLevel="1">
      <c r="A961" s="56">
        <v>9009043</v>
      </c>
      <c r="B961" s="43" t="s">
        <v>10325</v>
      </c>
      <c r="C961" s="44" t="s">
        <v>351</v>
      </c>
      <c r="D961" s="45">
        <v>263.79000000000002</v>
      </c>
    </row>
    <row r="962" spans="1:4" ht="23.25" outlineLevel="1">
      <c r="A962" s="56">
        <v>9009044</v>
      </c>
      <c r="B962" s="43" t="s">
        <v>10326</v>
      </c>
      <c r="C962" s="44" t="s">
        <v>351</v>
      </c>
      <c r="D962" s="45">
        <v>406.59</v>
      </c>
    </row>
    <row r="963" spans="1:4" ht="23.25">
      <c r="A963" s="56">
        <v>9009050</v>
      </c>
      <c r="B963" s="43" t="s">
        <v>10327</v>
      </c>
      <c r="C963" s="44" t="s">
        <v>351</v>
      </c>
      <c r="D963" s="45">
        <v>245.26</v>
      </c>
    </row>
    <row r="964" spans="1:4" ht="23.25" outlineLevel="1">
      <c r="A964" s="56">
        <v>9009051</v>
      </c>
      <c r="B964" s="43" t="s">
        <v>10328</v>
      </c>
      <c r="C964" s="44" t="s">
        <v>351</v>
      </c>
      <c r="D964" s="45">
        <v>219.39</v>
      </c>
    </row>
    <row r="965" spans="1:4" ht="23.25" outlineLevel="1">
      <c r="A965" s="56">
        <v>9009052</v>
      </c>
      <c r="B965" s="43" t="s">
        <v>10329</v>
      </c>
      <c r="C965" s="44" t="s">
        <v>351</v>
      </c>
      <c r="D965" s="45">
        <v>256.95</v>
      </c>
    </row>
    <row r="966" spans="1:4" ht="23.25" outlineLevel="1">
      <c r="A966" s="56">
        <v>9009053</v>
      </c>
      <c r="B966" s="43" t="s">
        <v>10330</v>
      </c>
      <c r="C966" s="44" t="s">
        <v>351</v>
      </c>
      <c r="D966" s="45">
        <v>279.58999999999997</v>
      </c>
    </row>
    <row r="967" spans="1:4" ht="45.75" outlineLevel="1">
      <c r="A967" s="56">
        <v>9009054</v>
      </c>
      <c r="B967" s="43" t="s">
        <v>10331</v>
      </c>
      <c r="C967" s="44" t="s">
        <v>351</v>
      </c>
      <c r="D967" s="45">
        <v>318.04000000000002</v>
      </c>
    </row>
    <row r="968" spans="1:4" ht="23.25" outlineLevel="1">
      <c r="A968" s="56">
        <v>9009057</v>
      </c>
      <c r="B968" s="43" t="s">
        <v>10332</v>
      </c>
      <c r="C968" s="44" t="s">
        <v>351</v>
      </c>
      <c r="D968" s="45">
        <v>725.18</v>
      </c>
    </row>
    <row r="969" spans="1:4" outlineLevel="1">
      <c r="A969" s="56">
        <v>9009072</v>
      </c>
      <c r="B969" s="43" t="s">
        <v>10333</v>
      </c>
      <c r="C969" s="44" t="s">
        <v>351</v>
      </c>
      <c r="D969" s="45">
        <v>237.17</v>
      </c>
    </row>
    <row r="970" spans="1:4">
      <c r="A970" s="56">
        <v>9009075</v>
      </c>
      <c r="B970" s="43" t="s">
        <v>10334</v>
      </c>
      <c r="C970" s="44" t="s">
        <v>351</v>
      </c>
      <c r="D970" s="45">
        <v>328.34</v>
      </c>
    </row>
    <row r="971" spans="1:4" ht="23.25" outlineLevel="1">
      <c r="A971" s="56">
        <v>9009076</v>
      </c>
      <c r="B971" s="43" t="s">
        <v>10335</v>
      </c>
      <c r="C971" s="44" t="s">
        <v>351</v>
      </c>
      <c r="D971" s="45">
        <v>355.06</v>
      </c>
    </row>
    <row r="972" spans="1:4" ht="23.25" outlineLevel="1">
      <c r="A972" s="56">
        <v>9009078</v>
      </c>
      <c r="B972" s="43" t="s">
        <v>10336</v>
      </c>
      <c r="C972" s="44" t="s">
        <v>351</v>
      </c>
      <c r="D972" s="45">
        <v>290.61</v>
      </c>
    </row>
    <row r="973" spans="1:4" ht="23.25" outlineLevel="1">
      <c r="A973" s="56">
        <v>9009079</v>
      </c>
      <c r="B973" s="43" t="s">
        <v>10337</v>
      </c>
      <c r="C973" s="44" t="s">
        <v>351</v>
      </c>
      <c r="D973" s="45">
        <v>312.74</v>
      </c>
    </row>
    <row r="974" spans="1:4" ht="45.75" outlineLevel="1">
      <c r="A974" s="56">
        <v>9009087</v>
      </c>
      <c r="B974" s="43" t="s">
        <v>10338</v>
      </c>
      <c r="C974" s="44" t="s">
        <v>351</v>
      </c>
      <c r="D974" s="45">
        <v>328.23</v>
      </c>
    </row>
    <row r="975" spans="1:4" ht="45.75" outlineLevel="1">
      <c r="A975" s="56">
        <v>9009088</v>
      </c>
      <c r="B975" s="43" t="s">
        <v>10339</v>
      </c>
      <c r="C975" s="44" t="s">
        <v>351</v>
      </c>
      <c r="D975" s="45">
        <v>460.26</v>
      </c>
    </row>
    <row r="976" spans="1:4" outlineLevel="1">
      <c r="A976" s="56">
        <v>9009091</v>
      </c>
      <c r="B976" s="43" t="s">
        <v>10340</v>
      </c>
      <c r="C976" s="44" t="s">
        <v>351</v>
      </c>
      <c r="D976" s="45">
        <v>361.49</v>
      </c>
    </row>
    <row r="977" spans="1:4">
      <c r="A977" s="56">
        <v>9009092</v>
      </c>
      <c r="B977" s="43" t="s">
        <v>10341</v>
      </c>
      <c r="C977" s="44" t="s">
        <v>351</v>
      </c>
      <c r="D977" s="45">
        <v>433.23</v>
      </c>
    </row>
    <row r="978" spans="1:4" outlineLevel="1">
      <c r="A978" s="56">
        <v>9009094</v>
      </c>
      <c r="B978" s="43" t="s">
        <v>10342</v>
      </c>
      <c r="C978" s="44" t="s">
        <v>351</v>
      </c>
      <c r="D978" s="45">
        <v>349.52</v>
      </c>
    </row>
    <row r="979" spans="1:4" outlineLevel="1">
      <c r="A979" s="56">
        <v>9009096</v>
      </c>
      <c r="B979" s="43" t="s">
        <v>10343</v>
      </c>
      <c r="C979" s="44" t="s">
        <v>351</v>
      </c>
      <c r="D979" s="45">
        <v>392.9</v>
      </c>
    </row>
    <row r="980" spans="1:4" ht="23.25" outlineLevel="1">
      <c r="A980" s="56">
        <v>9009102</v>
      </c>
      <c r="B980" s="43" t="s">
        <v>10344</v>
      </c>
      <c r="C980" s="44" t="s">
        <v>351</v>
      </c>
      <c r="D980" s="45">
        <v>91.27</v>
      </c>
    </row>
    <row r="981" spans="1:4" ht="23.25" outlineLevel="1">
      <c r="A981" s="56">
        <v>9009104</v>
      </c>
      <c r="B981" s="43" t="s">
        <v>10345</v>
      </c>
      <c r="C981" s="44" t="s">
        <v>351</v>
      </c>
      <c r="D981" s="45">
        <v>113.92</v>
      </c>
    </row>
    <row r="982" spans="1:4" outlineLevel="1">
      <c r="A982" s="56">
        <v>9009111</v>
      </c>
      <c r="B982" s="43" t="s">
        <v>10346</v>
      </c>
      <c r="C982" s="44" t="s">
        <v>351</v>
      </c>
      <c r="D982" s="45">
        <v>54.06</v>
      </c>
    </row>
    <row r="983" spans="1:4" outlineLevel="1">
      <c r="A983" s="56">
        <v>9009112</v>
      </c>
      <c r="B983" s="43" t="s">
        <v>10347</v>
      </c>
      <c r="C983" s="44" t="s">
        <v>351</v>
      </c>
      <c r="D983" s="45">
        <v>286.13</v>
      </c>
    </row>
    <row r="984" spans="1:4" ht="23.25">
      <c r="A984" s="56">
        <v>9009114</v>
      </c>
      <c r="B984" s="43" t="s">
        <v>10348</v>
      </c>
      <c r="C984" s="44" t="s">
        <v>351</v>
      </c>
      <c r="D984" s="45">
        <v>232.38</v>
      </c>
    </row>
    <row r="985" spans="1:4" ht="23.25" outlineLevel="1">
      <c r="A985" s="56">
        <v>9009117</v>
      </c>
      <c r="B985" s="43" t="s">
        <v>10349</v>
      </c>
      <c r="C985" s="44" t="s">
        <v>351</v>
      </c>
      <c r="D985" s="45">
        <v>221.16</v>
      </c>
    </row>
    <row r="986" spans="1:4" ht="23.25" outlineLevel="1">
      <c r="A986" s="56">
        <v>9009118</v>
      </c>
      <c r="B986" s="43" t="s">
        <v>10350</v>
      </c>
      <c r="C986" s="44" t="s">
        <v>351</v>
      </c>
      <c r="D986" s="45">
        <v>166.7</v>
      </c>
    </row>
    <row r="987" spans="1:4" ht="23.25" outlineLevel="1">
      <c r="A987" s="56">
        <v>9009121</v>
      </c>
      <c r="B987" s="43" t="s">
        <v>10351</v>
      </c>
      <c r="C987" s="44" t="s">
        <v>351</v>
      </c>
      <c r="D987" s="45">
        <v>191.42</v>
      </c>
    </row>
    <row r="988" spans="1:4" outlineLevel="1">
      <c r="A988" s="56">
        <v>9010000</v>
      </c>
      <c r="B988" s="43" t="s">
        <v>10352</v>
      </c>
      <c r="C988" s="44" t="s">
        <v>8535</v>
      </c>
      <c r="D988" s="45" t="s">
        <v>8535</v>
      </c>
    </row>
    <row r="989" spans="1:4">
      <c r="A989" s="56">
        <v>9010023</v>
      </c>
      <c r="B989" s="43" t="s">
        <v>10353</v>
      </c>
      <c r="C989" s="44" t="s">
        <v>351</v>
      </c>
      <c r="D989" s="45">
        <v>339.83</v>
      </c>
    </row>
    <row r="990" spans="1:4" outlineLevel="1">
      <c r="A990" s="56">
        <v>9010024</v>
      </c>
      <c r="B990" s="43" t="s">
        <v>10354</v>
      </c>
      <c r="C990" s="44" t="s">
        <v>351</v>
      </c>
      <c r="D990" s="45">
        <v>702.97</v>
      </c>
    </row>
    <row r="991" spans="1:4" outlineLevel="1">
      <c r="A991" s="56">
        <v>9010027</v>
      </c>
      <c r="B991" s="43" t="s">
        <v>10355</v>
      </c>
      <c r="C991" s="44" t="s">
        <v>351</v>
      </c>
      <c r="D991" s="45">
        <v>306.08999999999997</v>
      </c>
    </row>
    <row r="992" spans="1:4" ht="23.25" outlineLevel="1">
      <c r="A992" s="56">
        <v>9010028</v>
      </c>
      <c r="B992" s="43" t="s">
        <v>10356</v>
      </c>
      <c r="C992" s="44" t="s">
        <v>351</v>
      </c>
      <c r="D992" s="45">
        <v>91.63</v>
      </c>
    </row>
    <row r="993" spans="1:4" outlineLevel="1">
      <c r="A993" s="56">
        <v>9010031</v>
      </c>
      <c r="B993" s="43" t="s">
        <v>10357</v>
      </c>
      <c r="C993" s="44" t="s">
        <v>351</v>
      </c>
      <c r="D993" s="45">
        <v>544.96</v>
      </c>
    </row>
    <row r="994" spans="1:4">
      <c r="A994" s="56">
        <v>9010033</v>
      </c>
      <c r="B994" s="43" t="s">
        <v>10358</v>
      </c>
      <c r="C994" s="44" t="s">
        <v>351</v>
      </c>
      <c r="D994" s="45">
        <v>1258.57</v>
      </c>
    </row>
    <row r="995" spans="1:4" outlineLevel="1">
      <c r="A995" s="56">
        <v>9010050</v>
      </c>
      <c r="B995" s="43" t="s">
        <v>10359</v>
      </c>
      <c r="C995" s="44" t="s">
        <v>351</v>
      </c>
      <c r="D995" s="45">
        <v>1266.69</v>
      </c>
    </row>
    <row r="996" spans="1:4" outlineLevel="1">
      <c r="A996" s="56">
        <v>9010053</v>
      </c>
      <c r="B996" s="43" t="s">
        <v>10360</v>
      </c>
      <c r="C996" s="44" t="s">
        <v>351</v>
      </c>
      <c r="D996" s="45">
        <v>1670.35</v>
      </c>
    </row>
    <row r="997" spans="1:4" outlineLevel="1">
      <c r="A997" s="56">
        <v>9010054</v>
      </c>
      <c r="B997" s="43" t="s">
        <v>10361</v>
      </c>
      <c r="C997" s="44" t="s">
        <v>351</v>
      </c>
      <c r="D997" s="45">
        <v>197.17</v>
      </c>
    </row>
    <row r="998" spans="1:4" outlineLevel="1">
      <c r="A998" s="56">
        <v>9010055</v>
      </c>
      <c r="B998" s="43" t="s">
        <v>10362</v>
      </c>
      <c r="C998" s="44" t="s">
        <v>351</v>
      </c>
      <c r="D998" s="45">
        <v>100.36</v>
      </c>
    </row>
    <row r="999" spans="1:4">
      <c r="A999" s="56">
        <v>9010056</v>
      </c>
      <c r="B999" s="43" t="s">
        <v>10363</v>
      </c>
      <c r="C999" s="44" t="s">
        <v>351</v>
      </c>
      <c r="D999" s="45">
        <v>45.88</v>
      </c>
    </row>
    <row r="1000" spans="1:4" outlineLevel="1">
      <c r="A1000" s="56">
        <v>9010058</v>
      </c>
      <c r="B1000" s="43" t="s">
        <v>10364</v>
      </c>
      <c r="C1000" s="44" t="s">
        <v>351</v>
      </c>
      <c r="D1000" s="45">
        <v>170.68</v>
      </c>
    </row>
    <row r="1001" spans="1:4" outlineLevel="1">
      <c r="A1001" s="56">
        <v>9010062</v>
      </c>
      <c r="B1001" s="43" t="s">
        <v>10365</v>
      </c>
      <c r="C1001" s="44" t="s">
        <v>351</v>
      </c>
      <c r="D1001" s="45">
        <v>122.99</v>
      </c>
    </row>
    <row r="1002" spans="1:4" outlineLevel="1">
      <c r="A1002" s="56">
        <v>9010063</v>
      </c>
      <c r="B1002" s="43" t="s">
        <v>10366</v>
      </c>
      <c r="C1002" s="44" t="s">
        <v>351</v>
      </c>
      <c r="D1002" s="45">
        <v>181.46</v>
      </c>
    </row>
    <row r="1003" spans="1:4" outlineLevel="1">
      <c r="A1003" s="56">
        <v>9010066</v>
      </c>
      <c r="B1003" s="43" t="s">
        <v>10367</v>
      </c>
      <c r="C1003" s="44" t="s">
        <v>351</v>
      </c>
      <c r="D1003" s="45">
        <v>213.42</v>
      </c>
    </row>
    <row r="1004" spans="1:4">
      <c r="A1004" s="56">
        <v>9010071</v>
      </c>
      <c r="B1004" s="43" t="s">
        <v>10368</v>
      </c>
      <c r="C1004" s="44" t="s">
        <v>351</v>
      </c>
      <c r="D1004" s="45">
        <v>79.31</v>
      </c>
    </row>
    <row r="1005" spans="1:4" outlineLevel="1">
      <c r="A1005" s="56">
        <v>9010072</v>
      </c>
      <c r="B1005" s="43" t="s">
        <v>10369</v>
      </c>
      <c r="C1005" s="44" t="s">
        <v>351</v>
      </c>
      <c r="D1005" s="45">
        <v>209.36</v>
      </c>
    </row>
    <row r="1006" spans="1:4" outlineLevel="1">
      <c r="A1006" s="56">
        <v>9010074</v>
      </c>
      <c r="B1006" s="43" t="s">
        <v>10370</v>
      </c>
      <c r="C1006" s="44" t="s">
        <v>351</v>
      </c>
      <c r="D1006" s="45">
        <v>45593.55</v>
      </c>
    </row>
    <row r="1007" spans="1:4" outlineLevel="1">
      <c r="A1007" s="56">
        <v>9010075</v>
      </c>
      <c r="B1007" s="43" t="s">
        <v>10371</v>
      </c>
      <c r="C1007" s="44" t="s">
        <v>351</v>
      </c>
      <c r="D1007" s="45">
        <v>24181.360000000001</v>
      </c>
    </row>
    <row r="1008" spans="1:4" outlineLevel="1">
      <c r="A1008" s="56">
        <v>9010077</v>
      </c>
      <c r="B1008" s="43" t="s">
        <v>10372</v>
      </c>
      <c r="C1008" s="44" t="s">
        <v>351</v>
      </c>
      <c r="D1008" s="45">
        <v>24126.82</v>
      </c>
    </row>
    <row r="1009" spans="1:4" ht="23.25">
      <c r="A1009" s="56">
        <v>9010084</v>
      </c>
      <c r="B1009" s="43" t="s">
        <v>10373</v>
      </c>
      <c r="C1009" s="44" t="s">
        <v>351</v>
      </c>
      <c r="D1009" s="45">
        <v>93323.43</v>
      </c>
    </row>
    <row r="1010" spans="1:4" ht="23.25" outlineLevel="1">
      <c r="A1010" s="56">
        <v>9010085</v>
      </c>
      <c r="B1010" s="43" t="s">
        <v>10374</v>
      </c>
      <c r="C1010" s="44" t="s">
        <v>351</v>
      </c>
      <c r="D1010" s="45">
        <v>122604.86</v>
      </c>
    </row>
    <row r="1011" spans="1:4" ht="23.25" outlineLevel="1">
      <c r="A1011" s="56">
        <v>9010086</v>
      </c>
      <c r="B1011" s="43" t="s">
        <v>10375</v>
      </c>
      <c r="C1011" s="44" t="s">
        <v>351</v>
      </c>
      <c r="D1011" s="45">
        <v>144602.98000000001</v>
      </c>
    </row>
    <row r="1012" spans="1:4" ht="23.25" outlineLevel="1">
      <c r="A1012" s="56">
        <v>9010088</v>
      </c>
      <c r="B1012" s="43" t="s">
        <v>10376</v>
      </c>
      <c r="C1012" s="44" t="s">
        <v>351</v>
      </c>
      <c r="D1012" s="45">
        <v>145683.54</v>
      </c>
    </row>
    <row r="1013" spans="1:4" ht="23.25" outlineLevel="1">
      <c r="A1013" s="56">
        <v>9010089</v>
      </c>
      <c r="B1013" s="43" t="s">
        <v>10377</v>
      </c>
      <c r="C1013" s="44" t="s">
        <v>351</v>
      </c>
      <c r="D1013" s="45">
        <v>188215.17</v>
      </c>
    </row>
    <row r="1014" spans="1:4" ht="23.25">
      <c r="A1014" s="56">
        <v>9010090</v>
      </c>
      <c r="B1014" s="43" t="s">
        <v>10378</v>
      </c>
      <c r="C1014" s="44" t="s">
        <v>351</v>
      </c>
      <c r="D1014" s="45">
        <v>231277.75</v>
      </c>
    </row>
    <row r="1015" spans="1:4" outlineLevel="1">
      <c r="A1015" s="56">
        <v>9010102</v>
      </c>
      <c r="B1015" s="43" t="s">
        <v>10379</v>
      </c>
      <c r="C1015" s="44" t="s">
        <v>351</v>
      </c>
      <c r="D1015" s="45">
        <v>40.549999999999997</v>
      </c>
    </row>
    <row r="1016" spans="1:4" ht="34.5" outlineLevel="1">
      <c r="A1016" s="56">
        <v>9010106</v>
      </c>
      <c r="B1016" s="43" t="s">
        <v>10380</v>
      </c>
      <c r="C1016" s="44" t="s">
        <v>351</v>
      </c>
      <c r="D1016" s="45">
        <v>822.94</v>
      </c>
    </row>
    <row r="1017" spans="1:4" outlineLevel="1">
      <c r="A1017" s="56">
        <v>9011000</v>
      </c>
      <c r="B1017" s="43" t="s">
        <v>10381</v>
      </c>
      <c r="C1017" s="44" t="s">
        <v>8535</v>
      </c>
      <c r="D1017" s="45" t="s">
        <v>8535</v>
      </c>
    </row>
    <row r="1018" spans="1:4" outlineLevel="1">
      <c r="A1018" s="56">
        <v>9011005</v>
      </c>
      <c r="B1018" s="43" t="s">
        <v>10382</v>
      </c>
      <c r="C1018" s="44" t="s">
        <v>351</v>
      </c>
      <c r="D1018" s="45">
        <v>825.37</v>
      </c>
    </row>
    <row r="1019" spans="1:4">
      <c r="A1019" s="56">
        <v>9011014</v>
      </c>
      <c r="B1019" s="43" t="s">
        <v>10383</v>
      </c>
      <c r="C1019" s="44" t="s">
        <v>351</v>
      </c>
      <c r="D1019" s="45">
        <v>169.3</v>
      </c>
    </row>
    <row r="1020" spans="1:4" ht="23.25" outlineLevel="1">
      <c r="A1020" s="56">
        <v>9011015</v>
      </c>
      <c r="B1020" s="43" t="s">
        <v>10384</v>
      </c>
      <c r="C1020" s="44" t="s">
        <v>351</v>
      </c>
      <c r="D1020" s="45">
        <v>104.74</v>
      </c>
    </row>
    <row r="1021" spans="1:4" outlineLevel="1">
      <c r="A1021" s="56">
        <v>9011017</v>
      </c>
      <c r="B1021" s="43" t="s">
        <v>10385</v>
      </c>
      <c r="C1021" s="44" t="s">
        <v>351</v>
      </c>
      <c r="D1021" s="45">
        <v>221.24</v>
      </c>
    </row>
    <row r="1022" spans="1:4" outlineLevel="1">
      <c r="A1022" s="56">
        <v>9011018</v>
      </c>
      <c r="B1022" s="43" t="s">
        <v>10386</v>
      </c>
      <c r="C1022" s="44" t="s">
        <v>351</v>
      </c>
      <c r="D1022" s="45">
        <v>301.70999999999998</v>
      </c>
    </row>
    <row r="1023" spans="1:4" outlineLevel="1">
      <c r="A1023" s="56">
        <v>9011040</v>
      </c>
      <c r="B1023" s="43" t="s">
        <v>10387</v>
      </c>
      <c r="C1023" s="44" t="s">
        <v>143</v>
      </c>
      <c r="D1023" s="45">
        <v>14.04</v>
      </c>
    </row>
    <row r="1024" spans="1:4">
      <c r="A1024" s="56">
        <v>9011041</v>
      </c>
      <c r="B1024" s="43" t="s">
        <v>10388</v>
      </c>
      <c r="C1024" s="44" t="s">
        <v>143</v>
      </c>
      <c r="D1024" s="45">
        <v>17.16</v>
      </c>
    </row>
    <row r="1025" spans="1:4" outlineLevel="1">
      <c r="A1025" s="56">
        <v>9011050</v>
      </c>
      <c r="B1025" s="43" t="s">
        <v>10389</v>
      </c>
      <c r="C1025" s="44" t="s">
        <v>351</v>
      </c>
      <c r="D1025" s="45">
        <v>703.46</v>
      </c>
    </row>
    <row r="1026" spans="1:4" outlineLevel="1">
      <c r="A1026" s="56">
        <v>9011051</v>
      </c>
      <c r="B1026" s="43" t="s">
        <v>10390</v>
      </c>
      <c r="C1026" s="44" t="s">
        <v>143</v>
      </c>
      <c r="D1026" s="45">
        <v>58.6</v>
      </c>
    </row>
    <row r="1027" spans="1:4" outlineLevel="1">
      <c r="A1027" s="56">
        <v>9011053</v>
      </c>
      <c r="B1027" s="43" t="s">
        <v>10391</v>
      </c>
      <c r="C1027" s="44" t="s">
        <v>143</v>
      </c>
      <c r="D1027" s="45">
        <v>84.21</v>
      </c>
    </row>
    <row r="1028" spans="1:4" outlineLevel="1">
      <c r="A1028" s="56">
        <v>9011054</v>
      </c>
      <c r="B1028" s="43" t="s">
        <v>10392</v>
      </c>
      <c r="C1028" s="44" t="s">
        <v>143</v>
      </c>
      <c r="D1028" s="45">
        <v>102.44</v>
      </c>
    </row>
    <row r="1029" spans="1:4">
      <c r="A1029" s="56">
        <v>9011061</v>
      </c>
      <c r="B1029" s="43" t="s">
        <v>10393</v>
      </c>
      <c r="C1029" s="44" t="s">
        <v>351</v>
      </c>
      <c r="D1029" s="45">
        <v>115.9</v>
      </c>
    </row>
    <row r="1030" spans="1:4" outlineLevel="1">
      <c r="A1030" s="56">
        <v>9011090</v>
      </c>
      <c r="B1030" s="43" t="s">
        <v>10394</v>
      </c>
      <c r="C1030" s="44" t="s">
        <v>351</v>
      </c>
      <c r="D1030" s="45">
        <v>1299.3699999999999</v>
      </c>
    </row>
    <row r="1031" spans="1:4" outlineLevel="1">
      <c r="A1031" s="56">
        <v>9011091</v>
      </c>
      <c r="B1031" s="43" t="s">
        <v>10395</v>
      </c>
      <c r="C1031" s="44" t="s">
        <v>351</v>
      </c>
      <c r="D1031" s="45">
        <v>460.43</v>
      </c>
    </row>
    <row r="1032" spans="1:4" outlineLevel="1">
      <c r="A1032" s="56">
        <v>9011094</v>
      </c>
      <c r="B1032" s="43" t="s">
        <v>10396</v>
      </c>
      <c r="C1032" s="44" t="s">
        <v>143</v>
      </c>
      <c r="D1032" s="45">
        <v>35.799999999999997</v>
      </c>
    </row>
    <row r="1033" spans="1:4" outlineLevel="1">
      <c r="A1033" s="56">
        <v>9011095</v>
      </c>
      <c r="B1033" s="43" t="s">
        <v>10397</v>
      </c>
      <c r="C1033" s="44" t="s">
        <v>143</v>
      </c>
      <c r="D1033" s="45">
        <v>27.39</v>
      </c>
    </row>
    <row r="1034" spans="1:4">
      <c r="A1034" s="56">
        <v>9012000</v>
      </c>
      <c r="B1034" s="43" t="s">
        <v>10398</v>
      </c>
      <c r="C1034" s="44" t="s">
        <v>8535</v>
      </c>
      <c r="D1034" s="45" t="s">
        <v>8535</v>
      </c>
    </row>
    <row r="1035" spans="1:4" outlineLevel="1">
      <c r="A1035" s="56">
        <v>9012050</v>
      </c>
      <c r="B1035" s="43" t="s">
        <v>10399</v>
      </c>
      <c r="C1035" s="44" t="s">
        <v>351</v>
      </c>
      <c r="D1035" s="45">
        <v>2558.21</v>
      </c>
    </row>
    <row r="1036" spans="1:4" outlineLevel="1">
      <c r="A1036" s="56">
        <v>9012051</v>
      </c>
      <c r="B1036" s="43" t="s">
        <v>10400</v>
      </c>
      <c r="C1036" s="44" t="s">
        <v>351</v>
      </c>
      <c r="D1036" s="45">
        <v>2623.49</v>
      </c>
    </row>
    <row r="1037" spans="1:4" outlineLevel="1">
      <c r="A1037" s="56">
        <v>9012052</v>
      </c>
      <c r="B1037" s="43" t="s">
        <v>10401</v>
      </c>
      <c r="C1037" s="44" t="s">
        <v>351</v>
      </c>
      <c r="D1037" s="45">
        <v>3092.62</v>
      </c>
    </row>
    <row r="1038" spans="1:4" outlineLevel="1">
      <c r="A1038" s="56">
        <v>9012053</v>
      </c>
      <c r="B1038" s="43" t="s">
        <v>10402</v>
      </c>
      <c r="C1038" s="44" t="s">
        <v>351</v>
      </c>
      <c r="D1038" s="45">
        <v>1743.84</v>
      </c>
    </row>
    <row r="1039" spans="1:4">
      <c r="A1039" s="56">
        <v>9012054</v>
      </c>
      <c r="B1039" s="43" t="s">
        <v>10403</v>
      </c>
      <c r="C1039" s="44" t="s">
        <v>351</v>
      </c>
      <c r="D1039" s="45">
        <v>4595.3100000000004</v>
      </c>
    </row>
    <row r="1040" spans="1:4" outlineLevel="1">
      <c r="A1040" s="56">
        <v>9013000</v>
      </c>
      <c r="B1040" s="43" t="s">
        <v>10404</v>
      </c>
      <c r="C1040" s="44" t="s">
        <v>8535</v>
      </c>
      <c r="D1040" s="45" t="s">
        <v>8535</v>
      </c>
    </row>
    <row r="1041" spans="1:4" outlineLevel="1">
      <c r="A1041" s="56">
        <v>9013005</v>
      </c>
      <c r="B1041" s="43" t="s">
        <v>10405</v>
      </c>
      <c r="C1041" s="44" t="s">
        <v>143</v>
      </c>
      <c r="D1041" s="45">
        <v>75.010000000000005</v>
      </c>
    </row>
    <row r="1042" spans="1:4" outlineLevel="1">
      <c r="A1042" s="56">
        <v>9013007</v>
      </c>
      <c r="B1042" s="43" t="s">
        <v>10406</v>
      </c>
      <c r="C1042" s="44" t="s">
        <v>143</v>
      </c>
      <c r="D1042" s="45">
        <v>55.7</v>
      </c>
    </row>
    <row r="1043" spans="1:4" outlineLevel="1">
      <c r="A1043" s="56">
        <v>9013008</v>
      </c>
      <c r="B1043" s="43" t="s">
        <v>10407</v>
      </c>
      <c r="C1043" s="44" t="s">
        <v>143</v>
      </c>
      <c r="D1043" s="45">
        <v>113.36</v>
      </c>
    </row>
    <row r="1044" spans="1:4" ht="23.25">
      <c r="A1044" s="56">
        <v>9013011</v>
      </c>
      <c r="B1044" s="43" t="s">
        <v>10408</v>
      </c>
      <c r="C1044" s="44" t="s">
        <v>143</v>
      </c>
      <c r="D1044" s="45">
        <v>74.25</v>
      </c>
    </row>
    <row r="1045" spans="1:4" ht="23.25" outlineLevel="1">
      <c r="A1045" s="56">
        <v>9013013</v>
      </c>
      <c r="B1045" s="43" t="s">
        <v>10409</v>
      </c>
      <c r="C1045" s="44" t="s">
        <v>143</v>
      </c>
      <c r="D1045" s="45">
        <v>54.11</v>
      </c>
    </row>
    <row r="1046" spans="1:4" ht="23.25" outlineLevel="1">
      <c r="A1046" s="56">
        <v>9013014</v>
      </c>
      <c r="B1046" s="43" t="s">
        <v>10410</v>
      </c>
      <c r="C1046" s="44" t="s">
        <v>143</v>
      </c>
      <c r="D1046" s="45">
        <v>111.17</v>
      </c>
    </row>
    <row r="1047" spans="1:4" ht="23.25" outlineLevel="1">
      <c r="A1047" s="56">
        <v>9013021</v>
      </c>
      <c r="B1047" s="43" t="s">
        <v>10411</v>
      </c>
      <c r="C1047" s="44" t="s">
        <v>143</v>
      </c>
      <c r="D1047" s="45">
        <v>125.55</v>
      </c>
    </row>
    <row r="1048" spans="1:4" ht="23.25" outlineLevel="1">
      <c r="A1048" s="56">
        <v>9013022</v>
      </c>
      <c r="B1048" s="43" t="s">
        <v>10412</v>
      </c>
      <c r="C1048" s="44" t="s">
        <v>143</v>
      </c>
      <c r="D1048" s="45">
        <v>141.58000000000001</v>
      </c>
    </row>
    <row r="1049" spans="1:4" ht="23.25">
      <c r="A1049" s="56">
        <v>9013023</v>
      </c>
      <c r="B1049" s="43" t="s">
        <v>10413</v>
      </c>
      <c r="C1049" s="44" t="s">
        <v>143</v>
      </c>
      <c r="D1049" s="45">
        <v>155.49</v>
      </c>
    </row>
    <row r="1050" spans="1:4" ht="23.25" outlineLevel="1">
      <c r="A1050" s="56">
        <v>9013024</v>
      </c>
      <c r="B1050" s="43" t="s">
        <v>10414</v>
      </c>
      <c r="C1050" s="44" t="s">
        <v>143</v>
      </c>
      <c r="D1050" s="45">
        <v>172.38</v>
      </c>
    </row>
    <row r="1051" spans="1:4" ht="23.25" outlineLevel="1">
      <c r="A1051" s="56">
        <v>9013025</v>
      </c>
      <c r="B1051" s="43" t="s">
        <v>10415</v>
      </c>
      <c r="C1051" s="44" t="s">
        <v>143</v>
      </c>
      <c r="D1051" s="45">
        <v>187.97</v>
      </c>
    </row>
    <row r="1052" spans="1:4" outlineLevel="1">
      <c r="A1052" s="56">
        <v>9013026</v>
      </c>
      <c r="B1052" s="43" t="s">
        <v>10416</v>
      </c>
      <c r="C1052" s="44" t="s">
        <v>143</v>
      </c>
      <c r="D1052" s="45">
        <v>213.1</v>
      </c>
    </row>
    <row r="1053" spans="1:4" ht="23.25" outlineLevel="1">
      <c r="A1053" s="56">
        <v>9013027</v>
      </c>
      <c r="B1053" s="43" t="s">
        <v>10417</v>
      </c>
      <c r="C1053" s="44" t="s">
        <v>143</v>
      </c>
      <c r="D1053" s="45">
        <v>230.18</v>
      </c>
    </row>
    <row r="1054" spans="1:4">
      <c r="A1054" s="56">
        <v>9013031</v>
      </c>
      <c r="B1054" s="43" t="s">
        <v>10418</v>
      </c>
      <c r="C1054" s="44" t="s">
        <v>143</v>
      </c>
      <c r="D1054" s="45">
        <v>202.65</v>
      </c>
    </row>
    <row r="1055" spans="1:4" ht="23.25" outlineLevel="1">
      <c r="A1055" s="56">
        <v>9013032</v>
      </c>
      <c r="B1055" s="43" t="s">
        <v>10419</v>
      </c>
      <c r="C1055" s="44" t="s">
        <v>143</v>
      </c>
      <c r="D1055" s="45">
        <v>232.82</v>
      </c>
    </row>
    <row r="1056" spans="1:4" outlineLevel="1">
      <c r="A1056" s="56">
        <v>9013033</v>
      </c>
      <c r="B1056" s="43" t="s">
        <v>10420</v>
      </c>
      <c r="C1056" s="44" t="s">
        <v>143</v>
      </c>
      <c r="D1056" s="45">
        <v>253.41</v>
      </c>
    </row>
    <row r="1057" spans="1:4" ht="23.25" outlineLevel="1">
      <c r="A1057" s="56">
        <v>9013034</v>
      </c>
      <c r="B1057" s="43" t="s">
        <v>10421</v>
      </c>
      <c r="C1057" s="44" t="s">
        <v>143</v>
      </c>
      <c r="D1057" s="45">
        <v>274.17</v>
      </c>
    </row>
    <row r="1058" spans="1:4" outlineLevel="1">
      <c r="A1058" s="56">
        <v>9013035</v>
      </c>
      <c r="B1058" s="43" t="s">
        <v>10422</v>
      </c>
      <c r="C1058" s="44" t="s">
        <v>143</v>
      </c>
      <c r="D1058" s="45">
        <v>321.89999999999998</v>
      </c>
    </row>
    <row r="1059" spans="1:4">
      <c r="A1059" s="56">
        <v>9013038</v>
      </c>
      <c r="B1059" s="43" t="s">
        <v>10423</v>
      </c>
      <c r="C1059" s="44" t="s">
        <v>143</v>
      </c>
      <c r="D1059" s="45">
        <v>122.03</v>
      </c>
    </row>
    <row r="1060" spans="1:4" outlineLevel="1">
      <c r="A1060" s="56">
        <v>9013039</v>
      </c>
      <c r="B1060" s="43" t="s">
        <v>10424</v>
      </c>
      <c r="C1060" s="44" t="s">
        <v>143</v>
      </c>
      <c r="D1060" s="45">
        <v>135.01</v>
      </c>
    </row>
    <row r="1061" spans="1:4" outlineLevel="1">
      <c r="A1061" s="56">
        <v>9013040</v>
      </c>
      <c r="B1061" s="43" t="s">
        <v>10425</v>
      </c>
      <c r="C1061" s="44" t="s">
        <v>143</v>
      </c>
      <c r="D1061" s="45">
        <v>150.80000000000001</v>
      </c>
    </row>
    <row r="1062" spans="1:4" outlineLevel="1">
      <c r="A1062" s="56">
        <v>9013041</v>
      </c>
      <c r="B1062" s="43" t="s">
        <v>10426</v>
      </c>
      <c r="C1062" s="44" t="s">
        <v>143</v>
      </c>
      <c r="D1062" s="45">
        <v>166.91</v>
      </c>
    </row>
    <row r="1063" spans="1:4" outlineLevel="1">
      <c r="A1063" s="56">
        <v>9013042</v>
      </c>
      <c r="B1063" s="43" t="s">
        <v>10427</v>
      </c>
      <c r="C1063" s="44" t="s">
        <v>143</v>
      </c>
      <c r="D1063" s="45">
        <v>191.09</v>
      </c>
    </row>
    <row r="1064" spans="1:4">
      <c r="A1064" s="56">
        <v>9013043</v>
      </c>
      <c r="B1064" s="43" t="s">
        <v>10428</v>
      </c>
      <c r="C1064" s="44" t="s">
        <v>143</v>
      </c>
      <c r="D1064" s="45">
        <v>211.51</v>
      </c>
    </row>
    <row r="1065" spans="1:4" outlineLevel="1">
      <c r="A1065" s="56">
        <v>9013044</v>
      </c>
      <c r="B1065" s="43" t="s">
        <v>10429</v>
      </c>
      <c r="C1065" s="44" t="s">
        <v>143</v>
      </c>
      <c r="D1065" s="45">
        <v>227.91</v>
      </c>
    </row>
    <row r="1066" spans="1:4" outlineLevel="1">
      <c r="A1066" s="56">
        <v>9013046</v>
      </c>
      <c r="B1066" s="43" t="s">
        <v>10430</v>
      </c>
      <c r="C1066" s="44" t="s">
        <v>143</v>
      </c>
      <c r="D1066" s="45">
        <v>190.26</v>
      </c>
    </row>
    <row r="1067" spans="1:4" outlineLevel="1">
      <c r="A1067" s="56">
        <v>9013047</v>
      </c>
      <c r="B1067" s="43" t="s">
        <v>10431</v>
      </c>
      <c r="C1067" s="44" t="s">
        <v>143</v>
      </c>
      <c r="D1067" s="45">
        <v>227</v>
      </c>
    </row>
    <row r="1068" spans="1:4" outlineLevel="1">
      <c r="A1068" s="56">
        <v>9013048</v>
      </c>
      <c r="B1068" s="43" t="s">
        <v>10432</v>
      </c>
      <c r="C1068" s="44" t="s">
        <v>143</v>
      </c>
      <c r="D1068" s="45">
        <v>251.02</v>
      </c>
    </row>
    <row r="1069" spans="1:4">
      <c r="A1069" s="56">
        <v>9013050</v>
      </c>
      <c r="B1069" s="43" t="s">
        <v>10433</v>
      </c>
      <c r="C1069" s="44" t="s">
        <v>143</v>
      </c>
      <c r="D1069" s="45">
        <v>317.24</v>
      </c>
    </row>
    <row r="1070" spans="1:4" outlineLevel="1">
      <c r="A1070" s="56">
        <v>9014000</v>
      </c>
      <c r="B1070" s="43" t="s">
        <v>10434</v>
      </c>
      <c r="C1070" s="44" t="s">
        <v>8535</v>
      </c>
      <c r="D1070" s="45" t="s">
        <v>8535</v>
      </c>
    </row>
    <row r="1071" spans="1:4" outlineLevel="1">
      <c r="A1071" s="56">
        <v>9014001</v>
      </c>
      <c r="B1071" s="43" t="s">
        <v>10435</v>
      </c>
      <c r="C1071" s="44" t="s">
        <v>275</v>
      </c>
      <c r="D1071" s="45">
        <v>29.58</v>
      </c>
    </row>
    <row r="1072" spans="1:4" outlineLevel="1">
      <c r="A1072" s="56">
        <v>9014006</v>
      </c>
      <c r="B1072" s="43" t="s">
        <v>10436</v>
      </c>
      <c r="C1072" s="44" t="s">
        <v>351</v>
      </c>
      <c r="D1072" s="45">
        <v>180.23</v>
      </c>
    </row>
    <row r="1073" spans="1:4" outlineLevel="1">
      <c r="A1073" s="56">
        <v>9014007</v>
      </c>
      <c r="B1073" s="43" t="s">
        <v>10437</v>
      </c>
      <c r="C1073" s="44" t="s">
        <v>351</v>
      </c>
      <c r="D1073" s="45">
        <v>198.93</v>
      </c>
    </row>
    <row r="1074" spans="1:4">
      <c r="A1074" s="56">
        <v>9014008</v>
      </c>
      <c r="B1074" s="43" t="s">
        <v>10438</v>
      </c>
      <c r="C1074" s="44" t="s">
        <v>351</v>
      </c>
      <c r="D1074" s="45">
        <v>95.59</v>
      </c>
    </row>
    <row r="1075" spans="1:4" outlineLevel="1">
      <c r="A1075" s="56">
        <v>9014009</v>
      </c>
      <c r="B1075" s="43" t="s">
        <v>10439</v>
      </c>
      <c r="C1075" s="44" t="s">
        <v>351</v>
      </c>
      <c r="D1075" s="45">
        <v>43.8</v>
      </c>
    </row>
    <row r="1076" spans="1:4" outlineLevel="1">
      <c r="A1076" s="56">
        <v>9014013</v>
      </c>
      <c r="B1076" s="43" t="s">
        <v>10440</v>
      </c>
      <c r="C1076" s="44" t="s">
        <v>143</v>
      </c>
      <c r="D1076" s="45">
        <v>93.03</v>
      </c>
    </row>
    <row r="1077" spans="1:4" outlineLevel="1">
      <c r="A1077" s="56">
        <v>9014014</v>
      </c>
      <c r="B1077" s="43" t="s">
        <v>10441</v>
      </c>
      <c r="C1077" s="44" t="s">
        <v>351</v>
      </c>
      <c r="D1077" s="45">
        <v>34.96</v>
      </c>
    </row>
    <row r="1078" spans="1:4" outlineLevel="1">
      <c r="A1078" s="56">
        <v>9014017</v>
      </c>
      <c r="B1078" s="43" t="s">
        <v>10442</v>
      </c>
      <c r="C1078" s="44" t="s">
        <v>143</v>
      </c>
      <c r="D1078" s="45">
        <v>125.04</v>
      </c>
    </row>
    <row r="1079" spans="1:4">
      <c r="A1079" s="56">
        <v>9014018</v>
      </c>
      <c r="B1079" s="43" t="s">
        <v>10443</v>
      </c>
      <c r="C1079" s="44" t="s">
        <v>351</v>
      </c>
      <c r="D1079" s="45">
        <v>75.16</v>
      </c>
    </row>
    <row r="1080" spans="1:4" outlineLevel="1">
      <c r="A1080" s="56">
        <v>9014019</v>
      </c>
      <c r="B1080" s="43" t="s">
        <v>10444</v>
      </c>
      <c r="C1080" s="44" t="s">
        <v>351</v>
      </c>
      <c r="D1080" s="45">
        <v>114.97</v>
      </c>
    </row>
    <row r="1081" spans="1:4" outlineLevel="1">
      <c r="A1081" s="56">
        <v>9014021</v>
      </c>
      <c r="B1081" s="43" t="s">
        <v>10445</v>
      </c>
      <c r="C1081" s="44" t="s">
        <v>351</v>
      </c>
      <c r="D1081" s="45">
        <v>400.62</v>
      </c>
    </row>
    <row r="1082" spans="1:4" outlineLevel="1">
      <c r="A1082" s="56">
        <v>9014022</v>
      </c>
      <c r="B1082" s="43" t="s">
        <v>10446</v>
      </c>
      <c r="C1082" s="44" t="s">
        <v>351</v>
      </c>
      <c r="D1082" s="45">
        <v>570.5</v>
      </c>
    </row>
    <row r="1083" spans="1:4" outlineLevel="1">
      <c r="A1083" s="56">
        <v>9014023</v>
      </c>
      <c r="B1083" s="43" t="s">
        <v>10447</v>
      </c>
      <c r="C1083" s="44" t="s">
        <v>351</v>
      </c>
      <c r="D1083" s="45">
        <v>1030.93</v>
      </c>
    </row>
    <row r="1084" spans="1:4">
      <c r="A1084" s="56">
        <v>9014024</v>
      </c>
      <c r="B1084" s="43" t="s">
        <v>10448</v>
      </c>
      <c r="C1084" s="44" t="s">
        <v>351</v>
      </c>
      <c r="D1084" s="45">
        <v>1578.85</v>
      </c>
    </row>
    <row r="1085" spans="1:4" outlineLevel="1">
      <c r="A1085" s="56">
        <v>9014025</v>
      </c>
      <c r="B1085" s="43" t="s">
        <v>10449</v>
      </c>
      <c r="C1085" s="44" t="s">
        <v>351</v>
      </c>
      <c r="D1085" s="45">
        <v>552.04</v>
      </c>
    </row>
    <row r="1086" spans="1:4" outlineLevel="1">
      <c r="A1086" s="56">
        <v>9014026</v>
      </c>
      <c r="B1086" s="43" t="s">
        <v>10450</v>
      </c>
      <c r="C1086" s="44" t="s">
        <v>351</v>
      </c>
      <c r="D1086" s="45">
        <v>124.44</v>
      </c>
    </row>
    <row r="1087" spans="1:4" outlineLevel="1">
      <c r="A1087" s="56">
        <v>9014027</v>
      </c>
      <c r="B1087" s="43" t="s">
        <v>10451</v>
      </c>
      <c r="C1087" s="44" t="s">
        <v>351</v>
      </c>
      <c r="D1087" s="45">
        <v>1179.23</v>
      </c>
    </row>
    <row r="1088" spans="1:4" outlineLevel="1">
      <c r="A1088" s="56">
        <v>9014028</v>
      </c>
      <c r="B1088" s="43" t="s">
        <v>10452</v>
      </c>
      <c r="C1088" s="44" t="s">
        <v>351</v>
      </c>
      <c r="D1088" s="45">
        <v>294.63</v>
      </c>
    </row>
    <row r="1089" spans="1:4">
      <c r="A1089" s="56">
        <v>9014029</v>
      </c>
      <c r="B1089" s="43" t="s">
        <v>10453</v>
      </c>
      <c r="C1089" s="44" t="s">
        <v>351</v>
      </c>
      <c r="D1089" s="45">
        <v>468.97</v>
      </c>
    </row>
    <row r="1090" spans="1:4" outlineLevel="1">
      <c r="A1090" s="56">
        <v>9014030</v>
      </c>
      <c r="B1090" s="43" t="s">
        <v>10454</v>
      </c>
      <c r="C1090" s="44" t="s">
        <v>351</v>
      </c>
      <c r="D1090" s="45">
        <v>482.03</v>
      </c>
    </row>
    <row r="1091" spans="1:4" outlineLevel="1">
      <c r="A1091" s="56">
        <v>9014031</v>
      </c>
      <c r="B1091" s="43" t="s">
        <v>10455</v>
      </c>
      <c r="C1091" s="44" t="s">
        <v>351</v>
      </c>
      <c r="D1091" s="45">
        <v>1247.6099999999999</v>
      </c>
    </row>
    <row r="1092" spans="1:4" outlineLevel="1">
      <c r="A1092" s="56">
        <v>9014034</v>
      </c>
      <c r="B1092" s="43" t="s">
        <v>10456</v>
      </c>
      <c r="C1092" s="44" t="s">
        <v>351</v>
      </c>
      <c r="D1092" s="45">
        <v>3520.72</v>
      </c>
    </row>
    <row r="1093" spans="1:4" outlineLevel="1">
      <c r="A1093" s="56">
        <v>9014036</v>
      </c>
      <c r="B1093" s="43" t="s">
        <v>10457</v>
      </c>
      <c r="C1093" s="44" t="s">
        <v>351</v>
      </c>
      <c r="D1093" s="45">
        <v>48.31</v>
      </c>
    </row>
    <row r="1094" spans="1:4">
      <c r="A1094" s="56">
        <v>9014038</v>
      </c>
      <c r="B1094" s="43" t="s">
        <v>10458</v>
      </c>
      <c r="C1094" s="44" t="s">
        <v>351</v>
      </c>
      <c r="D1094" s="45">
        <v>22676.13</v>
      </c>
    </row>
    <row r="1095" spans="1:4" outlineLevel="1">
      <c r="A1095" s="56">
        <v>9014040</v>
      </c>
      <c r="B1095" s="43" t="s">
        <v>10459</v>
      </c>
      <c r="C1095" s="44" t="s">
        <v>351</v>
      </c>
      <c r="D1095" s="45">
        <v>1630.37</v>
      </c>
    </row>
    <row r="1096" spans="1:4" outlineLevel="1">
      <c r="A1096" s="56">
        <v>9014042</v>
      </c>
      <c r="B1096" s="43" t="s">
        <v>10460</v>
      </c>
      <c r="C1096" s="44" t="s">
        <v>351</v>
      </c>
      <c r="D1096" s="45">
        <v>660.02</v>
      </c>
    </row>
    <row r="1097" spans="1:4" outlineLevel="1">
      <c r="A1097" s="56">
        <v>9014045</v>
      </c>
      <c r="B1097" s="43" t="s">
        <v>10461</v>
      </c>
      <c r="C1097" s="44" t="s">
        <v>351</v>
      </c>
      <c r="D1097" s="45">
        <v>128.55000000000001</v>
      </c>
    </row>
    <row r="1098" spans="1:4">
      <c r="A1098" s="56">
        <v>9014046</v>
      </c>
      <c r="B1098" s="43" t="s">
        <v>10462</v>
      </c>
      <c r="C1098" s="44" t="s">
        <v>351</v>
      </c>
      <c r="D1098" s="45">
        <v>779.07</v>
      </c>
    </row>
    <row r="1099" spans="1:4" outlineLevel="1">
      <c r="A1099" s="56">
        <v>9014047</v>
      </c>
      <c r="B1099" s="43" t="s">
        <v>10463</v>
      </c>
      <c r="C1099" s="44" t="s">
        <v>351</v>
      </c>
      <c r="D1099" s="45">
        <v>1488.44</v>
      </c>
    </row>
    <row r="1100" spans="1:4" outlineLevel="1">
      <c r="A1100" s="56">
        <v>9014048</v>
      </c>
      <c r="B1100" s="43" t="s">
        <v>10464</v>
      </c>
      <c r="C1100" s="44" t="s">
        <v>135</v>
      </c>
      <c r="D1100" s="45">
        <v>1566.81</v>
      </c>
    </row>
    <row r="1101" spans="1:4" ht="23.25" outlineLevel="1">
      <c r="A1101" s="56">
        <v>9014049</v>
      </c>
      <c r="B1101" s="43" t="s">
        <v>10465</v>
      </c>
      <c r="C1101" s="44" t="s">
        <v>351</v>
      </c>
      <c r="D1101" s="45">
        <v>54.46</v>
      </c>
    </row>
    <row r="1102" spans="1:4" outlineLevel="1">
      <c r="A1102" s="56">
        <v>9014050</v>
      </c>
      <c r="B1102" s="43" t="s">
        <v>10466</v>
      </c>
      <c r="C1102" s="44" t="s">
        <v>351</v>
      </c>
      <c r="D1102" s="45">
        <v>15.1</v>
      </c>
    </row>
    <row r="1103" spans="1:4">
      <c r="A1103" s="56">
        <v>9014051</v>
      </c>
      <c r="B1103" s="43" t="s">
        <v>10467</v>
      </c>
      <c r="C1103" s="44" t="s">
        <v>351</v>
      </c>
      <c r="D1103" s="45">
        <v>383.26</v>
      </c>
    </row>
    <row r="1104" spans="1:4" outlineLevel="1">
      <c r="A1104" s="56">
        <v>9014053</v>
      </c>
      <c r="B1104" s="43" t="s">
        <v>10468</v>
      </c>
      <c r="C1104" s="44" t="s">
        <v>351</v>
      </c>
      <c r="D1104" s="45">
        <v>1290.18</v>
      </c>
    </row>
    <row r="1105" spans="1:4" outlineLevel="1">
      <c r="A1105" s="56">
        <v>9014057</v>
      </c>
      <c r="B1105" s="43" t="s">
        <v>10469</v>
      </c>
      <c r="C1105" s="44" t="s">
        <v>351</v>
      </c>
      <c r="D1105" s="45">
        <v>91.59</v>
      </c>
    </row>
    <row r="1106" spans="1:4" outlineLevel="1">
      <c r="A1106" s="56">
        <v>9014059</v>
      </c>
      <c r="B1106" s="43" t="s">
        <v>10470</v>
      </c>
      <c r="C1106" s="44" t="s">
        <v>4191</v>
      </c>
      <c r="D1106" s="45">
        <v>607.44000000000005</v>
      </c>
    </row>
    <row r="1107" spans="1:4" outlineLevel="1">
      <c r="A1107" s="56">
        <v>9014060</v>
      </c>
      <c r="B1107" s="43" t="s">
        <v>10471</v>
      </c>
      <c r="C1107" s="44" t="s">
        <v>351</v>
      </c>
      <c r="D1107" s="45">
        <v>2532.27</v>
      </c>
    </row>
    <row r="1108" spans="1:4">
      <c r="A1108" s="56">
        <v>9014061</v>
      </c>
      <c r="B1108" s="43" t="s">
        <v>10472</v>
      </c>
      <c r="C1108" s="44" t="s">
        <v>351</v>
      </c>
      <c r="D1108" s="45">
        <v>1927.65</v>
      </c>
    </row>
    <row r="1109" spans="1:4" outlineLevel="1">
      <c r="A1109" s="56">
        <v>9014062</v>
      </c>
      <c r="B1109" s="43" t="s">
        <v>10473</v>
      </c>
      <c r="C1109" s="44" t="s">
        <v>351</v>
      </c>
      <c r="D1109" s="45">
        <v>3296.61</v>
      </c>
    </row>
    <row r="1110" spans="1:4" outlineLevel="1">
      <c r="A1110" s="56">
        <v>9014063</v>
      </c>
      <c r="B1110" s="43" t="s">
        <v>10474</v>
      </c>
      <c r="C1110" s="44" t="s">
        <v>351</v>
      </c>
      <c r="D1110" s="45">
        <v>1287.71</v>
      </c>
    </row>
    <row r="1111" spans="1:4" outlineLevel="1">
      <c r="A1111" s="56">
        <v>9014064</v>
      </c>
      <c r="B1111" s="43" t="s">
        <v>10475</v>
      </c>
      <c r="C1111" s="44" t="s">
        <v>351</v>
      </c>
      <c r="D1111" s="45">
        <v>5417.55</v>
      </c>
    </row>
    <row r="1112" spans="1:4">
      <c r="A1112" s="56">
        <v>9014065</v>
      </c>
      <c r="B1112" s="43" t="s">
        <v>10476</v>
      </c>
      <c r="C1112" s="44" t="s">
        <v>351</v>
      </c>
      <c r="D1112" s="45">
        <v>2454.0500000000002</v>
      </c>
    </row>
    <row r="1113" spans="1:4" ht="23.25" outlineLevel="1">
      <c r="A1113" s="56">
        <v>9014066</v>
      </c>
      <c r="B1113" s="43" t="s">
        <v>10477</v>
      </c>
      <c r="C1113" s="44" t="s">
        <v>351</v>
      </c>
      <c r="D1113" s="45">
        <v>3276.72</v>
      </c>
    </row>
    <row r="1114" spans="1:4" outlineLevel="1">
      <c r="A1114" s="56">
        <v>9015002</v>
      </c>
      <c r="B1114" s="43" t="s">
        <v>10478</v>
      </c>
      <c r="C1114" s="44" t="s">
        <v>351</v>
      </c>
      <c r="D1114" s="45">
        <v>5494.91</v>
      </c>
    </row>
    <row r="1115" spans="1:4" outlineLevel="1">
      <c r="A1115" s="56">
        <v>9015005</v>
      </c>
      <c r="B1115" s="43" t="s">
        <v>10479</v>
      </c>
      <c r="C1115" s="44" t="s">
        <v>351</v>
      </c>
      <c r="D1115" s="45">
        <v>25016.21</v>
      </c>
    </row>
    <row r="1116" spans="1:4" outlineLevel="1">
      <c r="A1116" s="56">
        <v>9015006</v>
      </c>
      <c r="B1116" s="43" t="s">
        <v>10480</v>
      </c>
      <c r="C1116" s="44" t="s">
        <v>351</v>
      </c>
      <c r="D1116" s="45">
        <v>31228.85</v>
      </c>
    </row>
    <row r="1117" spans="1:4" outlineLevel="1">
      <c r="A1117" s="56">
        <v>9015007</v>
      </c>
      <c r="B1117" s="43" t="s">
        <v>10481</v>
      </c>
      <c r="C1117" s="44" t="s">
        <v>351</v>
      </c>
      <c r="D1117" s="45">
        <v>42559.49</v>
      </c>
    </row>
    <row r="1118" spans="1:4" outlineLevel="1">
      <c r="A1118" s="56">
        <v>9015008</v>
      </c>
      <c r="B1118" s="43" t="s">
        <v>10482</v>
      </c>
      <c r="C1118" s="44" t="s">
        <v>351</v>
      </c>
      <c r="D1118" s="45">
        <v>51058.33</v>
      </c>
    </row>
    <row r="1119" spans="1:4" ht="23.25" outlineLevel="1">
      <c r="A1119" s="56">
        <v>9015009</v>
      </c>
      <c r="B1119" s="43" t="s">
        <v>10483</v>
      </c>
      <c r="C1119" s="44" t="s">
        <v>351</v>
      </c>
      <c r="D1119" s="45">
        <v>77836.81</v>
      </c>
    </row>
    <row r="1120" spans="1:4" ht="23.25" outlineLevel="1">
      <c r="A1120" s="56">
        <v>9015010</v>
      </c>
      <c r="B1120" s="43" t="s">
        <v>10484</v>
      </c>
      <c r="C1120" s="44" t="s">
        <v>351</v>
      </c>
      <c r="D1120" s="45">
        <v>97344.4</v>
      </c>
    </row>
    <row r="1121" spans="1:4" ht="23.25" outlineLevel="1">
      <c r="A1121" s="56">
        <v>9015011</v>
      </c>
      <c r="B1121" s="43" t="s">
        <v>10485</v>
      </c>
      <c r="C1121" s="44" t="s">
        <v>351</v>
      </c>
      <c r="D1121" s="45">
        <v>121938.67</v>
      </c>
    </row>
    <row r="1122" spans="1:4" outlineLevel="1">
      <c r="A1122" s="56">
        <v>9015020</v>
      </c>
      <c r="B1122" s="43" t="s">
        <v>10486</v>
      </c>
      <c r="C1122" s="44" t="s">
        <v>351</v>
      </c>
      <c r="D1122" s="45">
        <v>4926.29</v>
      </c>
    </row>
    <row r="1123" spans="1:4" outlineLevel="1">
      <c r="A1123" s="56">
        <v>9015025</v>
      </c>
      <c r="B1123" s="43" t="s">
        <v>10487</v>
      </c>
      <c r="C1123" s="44" t="s">
        <v>351</v>
      </c>
      <c r="D1123" s="45">
        <v>4849.7299999999996</v>
      </c>
    </row>
    <row r="1124" spans="1:4" ht="23.25" outlineLevel="1">
      <c r="A1124" s="56">
        <v>9015038</v>
      </c>
      <c r="B1124" s="43" t="s">
        <v>10488</v>
      </c>
      <c r="C1124" s="44" t="s">
        <v>351</v>
      </c>
      <c r="D1124" s="45">
        <v>124580.42</v>
      </c>
    </row>
    <row r="1125" spans="1:4" ht="23.25">
      <c r="A1125" s="56">
        <v>9015039</v>
      </c>
      <c r="B1125" s="43" t="s">
        <v>10489</v>
      </c>
      <c r="C1125" s="44" t="s">
        <v>351</v>
      </c>
      <c r="D1125" s="45">
        <v>137834.26</v>
      </c>
    </row>
    <row r="1126" spans="1:4" outlineLevel="1">
      <c r="A1126" s="56">
        <v>9015040</v>
      </c>
      <c r="B1126" s="43" t="s">
        <v>10490</v>
      </c>
      <c r="C1126" s="44" t="s">
        <v>351</v>
      </c>
      <c r="D1126" s="45">
        <v>86074.59</v>
      </c>
    </row>
    <row r="1127" spans="1:4" ht="23.25" outlineLevel="1">
      <c r="A1127" s="56">
        <v>9015041</v>
      </c>
      <c r="B1127" s="43" t="s">
        <v>10491</v>
      </c>
      <c r="C1127" s="44" t="s">
        <v>351</v>
      </c>
      <c r="D1127" s="45">
        <v>64633.4</v>
      </c>
    </row>
    <row r="1128" spans="1:4" outlineLevel="1">
      <c r="A1128" s="56">
        <v>9016002</v>
      </c>
      <c r="B1128" s="43" t="s">
        <v>10492</v>
      </c>
      <c r="C1128" s="44" t="s">
        <v>351</v>
      </c>
      <c r="D1128" s="45">
        <v>854.92</v>
      </c>
    </row>
    <row r="1129" spans="1:4">
      <c r="A1129" s="56">
        <v>9016004</v>
      </c>
      <c r="B1129" s="43" t="s">
        <v>10493</v>
      </c>
      <c r="C1129" s="44" t="s">
        <v>351</v>
      </c>
      <c r="D1129" s="45">
        <v>1453.51</v>
      </c>
    </row>
    <row r="1130" spans="1:4" outlineLevel="1">
      <c r="A1130" s="56">
        <v>9016006</v>
      </c>
      <c r="B1130" s="43" t="s">
        <v>10494</v>
      </c>
      <c r="C1130" s="44" t="s">
        <v>351</v>
      </c>
      <c r="D1130" s="45">
        <v>2299.31</v>
      </c>
    </row>
    <row r="1131" spans="1:4" outlineLevel="1">
      <c r="A1131" s="56">
        <v>9016008</v>
      </c>
      <c r="B1131" s="43" t="s">
        <v>10495</v>
      </c>
      <c r="C1131" s="44" t="s">
        <v>351</v>
      </c>
      <c r="D1131" s="45">
        <v>2785.07</v>
      </c>
    </row>
    <row r="1132" spans="1:4" outlineLevel="1">
      <c r="A1132" s="56">
        <v>9016011</v>
      </c>
      <c r="B1132" s="43" t="s">
        <v>10496</v>
      </c>
      <c r="C1132" s="44" t="s">
        <v>351</v>
      </c>
      <c r="D1132" s="45">
        <v>3543.4</v>
      </c>
    </row>
    <row r="1133" spans="1:4" outlineLevel="1">
      <c r="A1133" s="56">
        <v>9016013</v>
      </c>
      <c r="B1133" s="43" t="s">
        <v>10497</v>
      </c>
      <c r="C1133" s="44" t="s">
        <v>351</v>
      </c>
      <c r="D1133" s="45">
        <v>4571.88</v>
      </c>
    </row>
    <row r="1134" spans="1:4">
      <c r="A1134" s="56">
        <v>9016015</v>
      </c>
      <c r="B1134" s="43" t="s">
        <v>10498</v>
      </c>
      <c r="C1134" s="44" t="s">
        <v>351</v>
      </c>
      <c r="D1134" s="45">
        <v>6765.76</v>
      </c>
    </row>
    <row r="1135" spans="1:4" ht="23.25" outlineLevel="1">
      <c r="A1135" s="56">
        <v>9016016</v>
      </c>
      <c r="B1135" s="43" t="s">
        <v>10499</v>
      </c>
      <c r="C1135" s="44" t="s">
        <v>351</v>
      </c>
      <c r="D1135" s="45">
        <v>16763.28</v>
      </c>
    </row>
    <row r="1136" spans="1:4" ht="23.25" outlineLevel="1">
      <c r="A1136" s="56">
        <v>9016017</v>
      </c>
      <c r="B1136" s="43" t="s">
        <v>10500</v>
      </c>
      <c r="C1136" s="44" t="s">
        <v>351</v>
      </c>
      <c r="D1136" s="45">
        <v>26391.02</v>
      </c>
    </row>
    <row r="1137" spans="1:4" ht="23.25" outlineLevel="1">
      <c r="A1137" s="56">
        <v>9016018</v>
      </c>
      <c r="B1137" s="43" t="s">
        <v>10501</v>
      </c>
      <c r="C1137" s="44" t="s">
        <v>351</v>
      </c>
      <c r="D1137" s="45">
        <v>34923.61</v>
      </c>
    </row>
    <row r="1138" spans="1:4" outlineLevel="1">
      <c r="A1138" s="56">
        <v>9017001</v>
      </c>
      <c r="B1138" s="43" t="s">
        <v>10502</v>
      </c>
      <c r="C1138" s="44" t="s">
        <v>351</v>
      </c>
      <c r="D1138" s="45">
        <v>232.68</v>
      </c>
    </row>
    <row r="1139" spans="1:4">
      <c r="A1139" s="56">
        <v>9017002</v>
      </c>
      <c r="B1139" s="43" t="s">
        <v>10503</v>
      </c>
      <c r="C1139" s="44" t="s">
        <v>351</v>
      </c>
      <c r="D1139" s="45">
        <v>186.47</v>
      </c>
    </row>
    <row r="1140" spans="1:4" outlineLevel="1">
      <c r="A1140" s="56">
        <v>9017003</v>
      </c>
      <c r="B1140" s="43" t="s">
        <v>10504</v>
      </c>
      <c r="C1140" s="44" t="s">
        <v>351</v>
      </c>
      <c r="D1140" s="45">
        <v>307.74</v>
      </c>
    </row>
    <row r="1141" spans="1:4" outlineLevel="1">
      <c r="A1141" s="56">
        <v>9017004</v>
      </c>
      <c r="B1141" s="43" t="s">
        <v>10505</v>
      </c>
      <c r="C1141" s="44" t="s">
        <v>351</v>
      </c>
      <c r="D1141" s="45">
        <v>175.44</v>
      </c>
    </row>
    <row r="1142" spans="1:4" outlineLevel="1">
      <c r="A1142" s="56">
        <v>9017005</v>
      </c>
      <c r="B1142" s="43" t="s">
        <v>10506</v>
      </c>
      <c r="C1142" s="44" t="s">
        <v>351</v>
      </c>
      <c r="D1142" s="45">
        <v>179.5</v>
      </c>
    </row>
    <row r="1143" spans="1:4" outlineLevel="1">
      <c r="A1143" s="56">
        <v>9017006</v>
      </c>
      <c r="B1143" s="43" t="s">
        <v>10507</v>
      </c>
      <c r="C1143" s="44" t="s">
        <v>143</v>
      </c>
      <c r="D1143" s="45">
        <v>211.92</v>
      </c>
    </row>
    <row r="1144" spans="1:4">
      <c r="A1144" s="56">
        <v>9017007</v>
      </c>
      <c r="B1144" s="43" t="s">
        <v>10508</v>
      </c>
      <c r="C1144" s="44" t="s">
        <v>143</v>
      </c>
      <c r="D1144" s="45">
        <v>272.16000000000003</v>
      </c>
    </row>
    <row r="1145" spans="1:4" outlineLevel="1">
      <c r="A1145" s="56">
        <v>9017008</v>
      </c>
      <c r="B1145" s="43" t="s">
        <v>10509</v>
      </c>
      <c r="C1145" s="44" t="s">
        <v>351</v>
      </c>
      <c r="D1145" s="45">
        <v>179.5</v>
      </c>
    </row>
    <row r="1146" spans="1:4" outlineLevel="1">
      <c r="A1146" s="56">
        <v>9017009</v>
      </c>
      <c r="B1146" s="43" t="s">
        <v>10510</v>
      </c>
      <c r="C1146" s="44" t="s">
        <v>351</v>
      </c>
      <c r="D1146" s="45">
        <v>210.48</v>
      </c>
    </row>
    <row r="1147" spans="1:4" outlineLevel="1">
      <c r="A1147" s="56">
        <v>9017010</v>
      </c>
      <c r="B1147" s="43" t="s">
        <v>10511</v>
      </c>
      <c r="C1147" s="44" t="s">
        <v>351</v>
      </c>
      <c r="D1147" s="45">
        <v>1923.01</v>
      </c>
    </row>
    <row r="1148" spans="1:4" outlineLevel="1">
      <c r="A1148" s="56">
        <v>9017011</v>
      </c>
      <c r="B1148" s="43" t="s">
        <v>10512</v>
      </c>
      <c r="C1148" s="44" t="s">
        <v>351</v>
      </c>
      <c r="D1148" s="45">
        <v>197.79</v>
      </c>
    </row>
    <row r="1149" spans="1:4" outlineLevel="1">
      <c r="A1149" s="56">
        <v>9017012</v>
      </c>
      <c r="B1149" s="43" t="s">
        <v>10513</v>
      </c>
      <c r="C1149" s="44" t="s">
        <v>351</v>
      </c>
      <c r="D1149" s="45">
        <v>118.93</v>
      </c>
    </row>
    <row r="1150" spans="1:4">
      <c r="A1150" s="56">
        <v>9017013</v>
      </c>
      <c r="B1150" s="43" t="s">
        <v>10514</v>
      </c>
      <c r="C1150" s="44" t="s">
        <v>351</v>
      </c>
      <c r="D1150" s="45">
        <v>421.12</v>
      </c>
    </row>
    <row r="1151" spans="1:4" outlineLevel="1">
      <c r="A1151" s="56">
        <v>9017014</v>
      </c>
      <c r="B1151" s="43" t="s">
        <v>10515</v>
      </c>
      <c r="C1151" s="44" t="s">
        <v>351</v>
      </c>
      <c r="D1151" s="45">
        <v>469.35</v>
      </c>
    </row>
    <row r="1152" spans="1:4" outlineLevel="1">
      <c r="A1152" s="56">
        <v>9017015</v>
      </c>
      <c r="B1152" s="43" t="s">
        <v>10516</v>
      </c>
      <c r="C1152" s="44" t="s">
        <v>351</v>
      </c>
      <c r="D1152" s="45">
        <v>484.63</v>
      </c>
    </row>
    <row r="1153" spans="1:4" outlineLevel="1">
      <c r="A1153" s="56">
        <v>9017016</v>
      </c>
      <c r="B1153" s="43" t="s">
        <v>10517</v>
      </c>
      <c r="C1153" s="44" t="s">
        <v>351</v>
      </c>
      <c r="D1153" s="45">
        <v>34175.1</v>
      </c>
    </row>
    <row r="1154" spans="1:4" outlineLevel="1">
      <c r="A1154" s="56">
        <v>9017017</v>
      </c>
      <c r="B1154" s="43" t="s">
        <v>10518</v>
      </c>
      <c r="C1154" s="44" t="s">
        <v>351</v>
      </c>
      <c r="D1154" s="45">
        <v>36291.64</v>
      </c>
    </row>
    <row r="1155" spans="1:4" outlineLevel="1">
      <c r="A1155" s="56">
        <v>9017018</v>
      </c>
      <c r="B1155" s="43" t="s">
        <v>10519</v>
      </c>
      <c r="C1155" s="44" t="s">
        <v>351</v>
      </c>
      <c r="D1155" s="45">
        <v>299.48</v>
      </c>
    </row>
    <row r="1156" spans="1:4">
      <c r="A1156" s="56">
        <v>9017019</v>
      </c>
      <c r="B1156" s="43" t="s">
        <v>10520</v>
      </c>
      <c r="C1156" s="44" t="s">
        <v>351</v>
      </c>
      <c r="D1156" s="45">
        <v>636.49</v>
      </c>
    </row>
    <row r="1157" spans="1:4" outlineLevel="1">
      <c r="A1157" s="56">
        <v>9017020</v>
      </c>
      <c r="B1157" s="43" t="s">
        <v>10521</v>
      </c>
      <c r="C1157" s="44" t="s">
        <v>4191</v>
      </c>
      <c r="D1157" s="45">
        <v>40.020000000000003</v>
      </c>
    </row>
    <row r="1158" spans="1:4" outlineLevel="1">
      <c r="A1158" s="56">
        <v>9017021</v>
      </c>
      <c r="B1158" s="43" t="s">
        <v>10522</v>
      </c>
      <c r="C1158" s="44" t="s">
        <v>351</v>
      </c>
      <c r="D1158" s="45">
        <v>49099.97</v>
      </c>
    </row>
    <row r="1159" spans="1:4" outlineLevel="1">
      <c r="A1159" s="56">
        <v>9017022</v>
      </c>
      <c r="B1159" s="43" t="s">
        <v>10523</v>
      </c>
      <c r="C1159" s="44" t="s">
        <v>351</v>
      </c>
      <c r="D1159" s="45">
        <v>56343.17</v>
      </c>
    </row>
    <row r="1160" spans="1:4" outlineLevel="1">
      <c r="A1160" s="56">
        <v>9017023</v>
      </c>
      <c r="B1160" s="43" t="s">
        <v>10524</v>
      </c>
      <c r="C1160" s="44" t="s">
        <v>351</v>
      </c>
      <c r="D1160" s="45">
        <v>1580.42</v>
      </c>
    </row>
    <row r="1161" spans="1:4" outlineLevel="1">
      <c r="A1161" s="56">
        <v>9017024</v>
      </c>
      <c r="B1161" s="43" t="s">
        <v>10525</v>
      </c>
      <c r="C1161" s="44" t="s">
        <v>351</v>
      </c>
      <c r="D1161" s="45">
        <v>8187.55</v>
      </c>
    </row>
    <row r="1162" spans="1:4">
      <c r="A1162" s="56">
        <v>9017025</v>
      </c>
      <c r="B1162" s="43" t="s">
        <v>10526</v>
      </c>
      <c r="C1162" s="44" t="s">
        <v>143</v>
      </c>
      <c r="D1162" s="45">
        <v>41.28</v>
      </c>
    </row>
    <row r="1163" spans="1:4" outlineLevel="1">
      <c r="A1163" s="56">
        <v>9017026</v>
      </c>
      <c r="B1163" s="43" t="s">
        <v>10527</v>
      </c>
      <c r="C1163" s="44" t="s">
        <v>351</v>
      </c>
      <c r="D1163" s="45">
        <v>161.30000000000001</v>
      </c>
    </row>
    <row r="1164" spans="1:4" outlineLevel="1">
      <c r="A1164" s="56">
        <v>9017027</v>
      </c>
      <c r="B1164" s="43" t="s">
        <v>10528</v>
      </c>
      <c r="C1164" s="44" t="s">
        <v>351</v>
      </c>
      <c r="D1164" s="45">
        <v>169.27</v>
      </c>
    </row>
    <row r="1165" spans="1:4" outlineLevel="1">
      <c r="A1165" s="56">
        <v>9017028</v>
      </c>
      <c r="B1165" s="43" t="s">
        <v>10529</v>
      </c>
      <c r="C1165" s="44" t="s">
        <v>351</v>
      </c>
      <c r="D1165" s="45">
        <v>168.39</v>
      </c>
    </row>
    <row r="1166" spans="1:4" outlineLevel="1">
      <c r="A1166" s="56">
        <v>9017029</v>
      </c>
      <c r="B1166" s="43" t="s">
        <v>10530</v>
      </c>
      <c r="C1166" s="44" t="s">
        <v>351</v>
      </c>
      <c r="D1166" s="45">
        <v>76.47</v>
      </c>
    </row>
    <row r="1167" spans="1:4" outlineLevel="1">
      <c r="A1167" s="56">
        <v>9017030</v>
      </c>
      <c r="B1167" s="43" t="s">
        <v>10531</v>
      </c>
      <c r="C1167" s="44" t="s">
        <v>351</v>
      </c>
      <c r="D1167" s="45">
        <v>38.99</v>
      </c>
    </row>
    <row r="1168" spans="1:4">
      <c r="A1168" s="56">
        <v>9017031</v>
      </c>
      <c r="B1168" s="43" t="s">
        <v>10532</v>
      </c>
      <c r="C1168" s="44" t="s">
        <v>351</v>
      </c>
      <c r="D1168" s="45">
        <v>67.59</v>
      </c>
    </row>
    <row r="1169" spans="1:4" outlineLevel="1">
      <c r="A1169" s="56">
        <v>9017032</v>
      </c>
      <c r="B1169" s="43" t="s">
        <v>10533</v>
      </c>
      <c r="C1169" s="44" t="s">
        <v>351</v>
      </c>
      <c r="D1169" s="45">
        <v>1451.59</v>
      </c>
    </row>
    <row r="1170" spans="1:4">
      <c r="A1170" s="56">
        <v>9017033</v>
      </c>
      <c r="B1170" s="43" t="s">
        <v>10534</v>
      </c>
      <c r="C1170" s="44" t="s">
        <v>351</v>
      </c>
      <c r="D1170" s="45">
        <v>1412.78</v>
      </c>
    </row>
    <row r="1171" spans="1:4" outlineLevel="1">
      <c r="A1171" s="56">
        <v>9017034</v>
      </c>
      <c r="B1171" s="43" t="s">
        <v>10535</v>
      </c>
      <c r="C1171" s="44" t="s">
        <v>351</v>
      </c>
      <c r="D1171" s="45">
        <v>1474.9</v>
      </c>
    </row>
    <row r="1172" spans="1:4" ht="23.25">
      <c r="A1172" s="56">
        <v>9017035</v>
      </c>
      <c r="B1172" s="43" t="s">
        <v>10536</v>
      </c>
      <c r="C1172" s="44" t="s">
        <v>351</v>
      </c>
      <c r="D1172" s="45">
        <v>172.85</v>
      </c>
    </row>
    <row r="1173" spans="1:4" outlineLevel="1">
      <c r="A1173" s="56">
        <v>9017039</v>
      </c>
      <c r="B1173" s="43" t="s">
        <v>10537</v>
      </c>
      <c r="C1173" s="44" t="s">
        <v>351</v>
      </c>
      <c r="D1173" s="45">
        <v>995.69</v>
      </c>
    </row>
    <row r="1174" spans="1:4">
      <c r="A1174" s="56">
        <v>9020000</v>
      </c>
      <c r="B1174" s="43" t="s">
        <v>10538</v>
      </c>
      <c r="C1174" s="44" t="s">
        <v>8535</v>
      </c>
      <c r="D1174" s="45" t="s">
        <v>8535</v>
      </c>
    </row>
    <row r="1175" spans="1:4" ht="34.5" outlineLevel="1">
      <c r="A1175" s="56">
        <v>9020011</v>
      </c>
      <c r="B1175" s="43" t="s">
        <v>10539</v>
      </c>
      <c r="C1175" s="44" t="s">
        <v>659</v>
      </c>
      <c r="D1175" s="45">
        <v>4242.43</v>
      </c>
    </row>
    <row r="1176" spans="1:4" ht="23.25">
      <c r="A1176" s="56">
        <v>9020016</v>
      </c>
      <c r="B1176" s="43" t="s">
        <v>10540</v>
      </c>
      <c r="C1176" s="44" t="s">
        <v>351</v>
      </c>
      <c r="D1176" s="45">
        <v>1402.78</v>
      </c>
    </row>
    <row r="1177" spans="1:4" ht="45.75" outlineLevel="1">
      <c r="A1177" s="56">
        <v>9020035</v>
      </c>
      <c r="B1177" s="43" t="s">
        <v>10541</v>
      </c>
      <c r="C1177" s="44" t="s">
        <v>351</v>
      </c>
      <c r="D1177" s="45">
        <v>3887.27</v>
      </c>
    </row>
    <row r="1178" spans="1:4" ht="45.75">
      <c r="A1178" s="56">
        <v>9020036</v>
      </c>
      <c r="B1178" s="43" t="s">
        <v>10542</v>
      </c>
      <c r="C1178" s="44" t="s">
        <v>351</v>
      </c>
      <c r="D1178" s="45">
        <v>3531.13</v>
      </c>
    </row>
    <row r="1179" spans="1:4" outlineLevel="1">
      <c r="A1179" s="56">
        <v>9050000</v>
      </c>
      <c r="B1179" s="43" t="s">
        <v>10543</v>
      </c>
      <c r="C1179" s="44" t="s">
        <v>8535</v>
      </c>
      <c r="D1179" s="45" t="s">
        <v>8535</v>
      </c>
    </row>
    <row r="1180" spans="1:4" ht="23.25">
      <c r="A1180" s="56">
        <v>9050001</v>
      </c>
      <c r="B1180" s="43" t="s">
        <v>10544</v>
      </c>
      <c r="C1180" s="44" t="s">
        <v>351</v>
      </c>
      <c r="D1180" s="45">
        <v>233.8</v>
      </c>
    </row>
    <row r="1181" spans="1:4" outlineLevel="1">
      <c r="A1181" s="56">
        <v>9050002</v>
      </c>
      <c r="B1181" s="43" t="s">
        <v>10545</v>
      </c>
      <c r="C1181" s="44" t="s">
        <v>351</v>
      </c>
      <c r="D1181" s="45">
        <v>292.25</v>
      </c>
    </row>
    <row r="1182" spans="1:4">
      <c r="A1182" s="56">
        <v>9050003</v>
      </c>
      <c r="B1182" s="43" t="s">
        <v>10546</v>
      </c>
      <c r="C1182" s="44" t="s">
        <v>351</v>
      </c>
      <c r="D1182" s="45">
        <v>233.8</v>
      </c>
    </row>
    <row r="1183" spans="1:4" outlineLevel="1">
      <c r="A1183" s="56">
        <v>9050004</v>
      </c>
      <c r="B1183" s="43" t="s">
        <v>10547</v>
      </c>
      <c r="C1183" s="44" t="s">
        <v>351</v>
      </c>
      <c r="D1183" s="45">
        <v>29.23</v>
      </c>
    </row>
    <row r="1184" spans="1:4">
      <c r="A1184" s="56">
        <v>9050005</v>
      </c>
      <c r="B1184" s="43" t="s">
        <v>10548</v>
      </c>
      <c r="C1184" s="44" t="s">
        <v>351</v>
      </c>
      <c r="D1184" s="45">
        <v>14.61</v>
      </c>
    </row>
    <row r="1185" spans="1:4" outlineLevel="1">
      <c r="A1185" s="56">
        <v>9050006</v>
      </c>
      <c r="B1185" s="43" t="s">
        <v>10549</v>
      </c>
      <c r="C1185" s="44" t="s">
        <v>351</v>
      </c>
      <c r="D1185" s="45">
        <v>116.9</v>
      </c>
    </row>
    <row r="1186" spans="1:4">
      <c r="A1186" s="56">
        <v>9050009</v>
      </c>
      <c r="B1186" s="43" t="s">
        <v>10550</v>
      </c>
      <c r="C1186" s="44" t="s">
        <v>143</v>
      </c>
      <c r="D1186" s="45">
        <v>23.38</v>
      </c>
    </row>
    <row r="1187" spans="1:4" outlineLevel="1">
      <c r="A1187" s="56">
        <v>9050010</v>
      </c>
      <c r="B1187" s="43" t="s">
        <v>10551</v>
      </c>
      <c r="C1187" s="44" t="s">
        <v>143</v>
      </c>
      <c r="D1187" s="45">
        <v>29.23</v>
      </c>
    </row>
    <row r="1188" spans="1:4" outlineLevel="1">
      <c r="A1188" s="56">
        <v>9050011</v>
      </c>
      <c r="B1188" s="43" t="s">
        <v>10552</v>
      </c>
      <c r="C1188" s="44" t="s">
        <v>143</v>
      </c>
      <c r="D1188" s="45">
        <v>58.45</v>
      </c>
    </row>
    <row r="1189" spans="1:4" outlineLevel="1">
      <c r="A1189" s="56">
        <v>9050012</v>
      </c>
      <c r="B1189" s="43" t="s">
        <v>10553</v>
      </c>
      <c r="C1189" s="44" t="s">
        <v>143</v>
      </c>
      <c r="D1189" s="45">
        <v>14.61</v>
      </c>
    </row>
    <row r="1190" spans="1:4" outlineLevel="1">
      <c r="A1190" s="56">
        <v>9050013</v>
      </c>
      <c r="B1190" s="43" t="s">
        <v>10554</v>
      </c>
      <c r="C1190" s="44" t="s">
        <v>143</v>
      </c>
      <c r="D1190" s="45">
        <v>29.23</v>
      </c>
    </row>
    <row r="1191" spans="1:4" outlineLevel="1">
      <c r="A1191" s="56">
        <v>9050014</v>
      </c>
      <c r="B1191" s="43" t="s">
        <v>10555</v>
      </c>
      <c r="C1191" s="44" t="s">
        <v>143</v>
      </c>
      <c r="D1191" s="45">
        <v>2.92</v>
      </c>
    </row>
    <row r="1192" spans="1:4" outlineLevel="1">
      <c r="A1192" s="56">
        <v>9050015</v>
      </c>
      <c r="B1192" s="43" t="s">
        <v>10556</v>
      </c>
      <c r="C1192" s="44" t="s">
        <v>143</v>
      </c>
      <c r="D1192" s="45">
        <v>5.85</v>
      </c>
    </row>
    <row r="1193" spans="1:4" outlineLevel="1">
      <c r="A1193" s="56">
        <v>9050016</v>
      </c>
      <c r="B1193" s="43" t="s">
        <v>10557</v>
      </c>
      <c r="C1193" s="44" t="s">
        <v>143</v>
      </c>
      <c r="D1193" s="45">
        <v>3.51</v>
      </c>
    </row>
    <row r="1194" spans="1:4">
      <c r="A1194" s="56">
        <v>9050017</v>
      </c>
      <c r="B1194" s="43" t="s">
        <v>10558</v>
      </c>
      <c r="C1194" s="44" t="s">
        <v>143</v>
      </c>
      <c r="D1194" s="45">
        <v>7.01</v>
      </c>
    </row>
    <row r="1195" spans="1:4" outlineLevel="1">
      <c r="A1195" s="56">
        <v>9050018</v>
      </c>
      <c r="B1195" s="43" t="s">
        <v>10559</v>
      </c>
      <c r="C1195" s="44" t="s">
        <v>351</v>
      </c>
      <c r="D1195" s="45">
        <v>11.69</v>
      </c>
    </row>
    <row r="1196" spans="1:4" outlineLevel="1">
      <c r="A1196" s="56">
        <v>9050020</v>
      </c>
      <c r="B1196" s="43" t="s">
        <v>10560</v>
      </c>
      <c r="C1196" s="44" t="s">
        <v>351</v>
      </c>
      <c r="D1196" s="45">
        <v>11.69</v>
      </c>
    </row>
    <row r="1197" spans="1:4" outlineLevel="1">
      <c r="A1197" s="56">
        <v>9051000</v>
      </c>
      <c r="B1197" s="43" t="s">
        <v>10561</v>
      </c>
      <c r="C1197" s="44" t="s">
        <v>8535</v>
      </c>
      <c r="D1197" s="45" t="s">
        <v>8535</v>
      </c>
    </row>
    <row r="1198" spans="1:4" outlineLevel="1">
      <c r="A1198" s="56">
        <v>9051011</v>
      </c>
      <c r="B1198" s="43" t="s">
        <v>10562</v>
      </c>
      <c r="C1198" s="44" t="s">
        <v>351</v>
      </c>
      <c r="D1198" s="45">
        <v>11.69</v>
      </c>
    </row>
    <row r="1199" spans="1:4" outlineLevel="1">
      <c r="A1199" s="56">
        <v>9051015</v>
      </c>
      <c r="B1199" s="43" t="s">
        <v>10563</v>
      </c>
      <c r="C1199" s="44" t="s">
        <v>351</v>
      </c>
      <c r="D1199" s="45">
        <v>17.54</v>
      </c>
    </row>
    <row r="1200" spans="1:4" outlineLevel="1">
      <c r="A1200" s="56">
        <v>9051016</v>
      </c>
      <c r="B1200" s="43" t="s">
        <v>10564</v>
      </c>
      <c r="C1200" s="44" t="s">
        <v>351</v>
      </c>
      <c r="D1200" s="45">
        <v>40.92</v>
      </c>
    </row>
    <row r="1201" spans="1:4" outlineLevel="1">
      <c r="A1201" s="56">
        <v>9051017</v>
      </c>
      <c r="B1201" s="43" t="s">
        <v>10565</v>
      </c>
      <c r="C1201" s="44" t="s">
        <v>351</v>
      </c>
      <c r="D1201" s="45">
        <v>75.989999999999995</v>
      </c>
    </row>
    <row r="1202" spans="1:4">
      <c r="A1202" s="56">
        <v>9051025</v>
      </c>
      <c r="B1202" s="43" t="s">
        <v>10566</v>
      </c>
      <c r="C1202" s="44" t="s">
        <v>351</v>
      </c>
      <c r="D1202" s="45">
        <v>29.23</v>
      </c>
    </row>
    <row r="1203" spans="1:4" outlineLevel="1">
      <c r="A1203" s="56">
        <v>9051026</v>
      </c>
      <c r="B1203" s="43" t="s">
        <v>10567</v>
      </c>
      <c r="C1203" s="44" t="s">
        <v>351</v>
      </c>
      <c r="D1203" s="45">
        <v>58.45</v>
      </c>
    </row>
    <row r="1204" spans="1:4" outlineLevel="1">
      <c r="A1204" s="56">
        <v>9051027</v>
      </c>
      <c r="B1204" s="43" t="s">
        <v>10568</v>
      </c>
      <c r="C1204" s="44" t="s">
        <v>135</v>
      </c>
      <c r="D1204" s="45">
        <v>58.45</v>
      </c>
    </row>
    <row r="1205" spans="1:4" outlineLevel="1">
      <c r="A1205" s="56">
        <v>9051029</v>
      </c>
      <c r="B1205" s="43" t="s">
        <v>10569</v>
      </c>
      <c r="C1205" s="44" t="s">
        <v>135</v>
      </c>
      <c r="D1205" s="45">
        <v>58.45</v>
      </c>
    </row>
    <row r="1206" spans="1:4" ht="23.25" outlineLevel="1">
      <c r="A1206" s="56">
        <v>9051030</v>
      </c>
      <c r="B1206" s="43" t="s">
        <v>10570</v>
      </c>
      <c r="C1206" s="44" t="s">
        <v>351</v>
      </c>
      <c r="D1206" s="45">
        <v>11.69</v>
      </c>
    </row>
    <row r="1207" spans="1:4" outlineLevel="1">
      <c r="A1207" s="56">
        <v>9051032</v>
      </c>
      <c r="B1207" s="43" t="s">
        <v>10571</v>
      </c>
      <c r="C1207" s="44" t="s">
        <v>351</v>
      </c>
      <c r="D1207" s="45">
        <v>14.61</v>
      </c>
    </row>
    <row r="1208" spans="1:4" outlineLevel="1">
      <c r="A1208" s="56">
        <v>9051034</v>
      </c>
      <c r="B1208" s="43" t="s">
        <v>10572</v>
      </c>
      <c r="C1208" s="44" t="s">
        <v>351</v>
      </c>
      <c r="D1208" s="45">
        <v>14.61</v>
      </c>
    </row>
    <row r="1209" spans="1:4" outlineLevel="1">
      <c r="A1209" s="56">
        <v>9051035</v>
      </c>
      <c r="B1209" s="43" t="s">
        <v>10573</v>
      </c>
      <c r="C1209" s="44" t="s">
        <v>351</v>
      </c>
      <c r="D1209" s="45">
        <v>335.05</v>
      </c>
    </row>
    <row r="1210" spans="1:4" ht="23.25">
      <c r="A1210" s="56">
        <v>9051036</v>
      </c>
      <c r="B1210" s="43" t="s">
        <v>10574</v>
      </c>
      <c r="C1210" s="44" t="s">
        <v>351</v>
      </c>
      <c r="D1210" s="45">
        <v>29.23</v>
      </c>
    </row>
    <row r="1211" spans="1:4" ht="23.25" outlineLevel="1">
      <c r="A1211" s="56">
        <v>9051037</v>
      </c>
      <c r="B1211" s="43" t="s">
        <v>10575</v>
      </c>
      <c r="C1211" s="44" t="s">
        <v>351</v>
      </c>
      <c r="D1211" s="45">
        <v>29.23</v>
      </c>
    </row>
    <row r="1212" spans="1:4" ht="23.25" outlineLevel="1">
      <c r="A1212" s="56">
        <v>9051038</v>
      </c>
      <c r="B1212" s="43" t="s">
        <v>10576</v>
      </c>
      <c r="C1212" s="44" t="s">
        <v>351</v>
      </c>
      <c r="D1212" s="45">
        <v>43.84</v>
      </c>
    </row>
    <row r="1213" spans="1:4" outlineLevel="1">
      <c r="A1213" s="56">
        <v>9051039</v>
      </c>
      <c r="B1213" s="43" t="s">
        <v>10577</v>
      </c>
      <c r="C1213" s="44" t="s">
        <v>351</v>
      </c>
      <c r="D1213" s="45">
        <v>14.61</v>
      </c>
    </row>
    <row r="1214" spans="1:4">
      <c r="A1214" s="56">
        <v>9052000</v>
      </c>
      <c r="B1214" s="43" t="s">
        <v>10578</v>
      </c>
      <c r="C1214" s="44" t="s">
        <v>8535</v>
      </c>
      <c r="D1214" s="45" t="s">
        <v>8535</v>
      </c>
    </row>
    <row r="1215" spans="1:4" outlineLevel="1">
      <c r="A1215" s="56">
        <v>9052001</v>
      </c>
      <c r="B1215" s="43" t="s">
        <v>10579</v>
      </c>
      <c r="C1215" s="44" t="s">
        <v>351</v>
      </c>
      <c r="D1215" s="45">
        <v>11.69</v>
      </c>
    </row>
    <row r="1216" spans="1:4" outlineLevel="1">
      <c r="A1216" s="56">
        <v>9052002</v>
      </c>
      <c r="B1216" s="43" t="s">
        <v>10580</v>
      </c>
      <c r="C1216" s="44" t="s">
        <v>351</v>
      </c>
      <c r="D1216" s="45">
        <v>29.23</v>
      </c>
    </row>
    <row r="1217" spans="1:4" outlineLevel="1">
      <c r="A1217" s="56">
        <v>9052003</v>
      </c>
      <c r="B1217" s="43" t="s">
        <v>10581</v>
      </c>
      <c r="C1217" s="44" t="s">
        <v>351</v>
      </c>
      <c r="D1217" s="45">
        <v>2.41</v>
      </c>
    </row>
    <row r="1218" spans="1:4">
      <c r="A1218" s="56">
        <v>9052004</v>
      </c>
      <c r="B1218" s="43" t="s">
        <v>10582</v>
      </c>
      <c r="C1218" s="44" t="s">
        <v>351</v>
      </c>
      <c r="D1218" s="45">
        <v>17.54</v>
      </c>
    </row>
    <row r="1219" spans="1:4" outlineLevel="1">
      <c r="A1219" s="56">
        <v>9052005</v>
      </c>
      <c r="B1219" s="43" t="s">
        <v>10583</v>
      </c>
      <c r="C1219" s="44" t="s">
        <v>351</v>
      </c>
      <c r="D1219" s="45">
        <v>2.41</v>
      </c>
    </row>
    <row r="1220" spans="1:4">
      <c r="A1220" s="56">
        <v>9052006</v>
      </c>
      <c r="B1220" s="43" t="s">
        <v>10584</v>
      </c>
      <c r="C1220" s="44" t="s">
        <v>351</v>
      </c>
      <c r="D1220" s="45">
        <v>23.38</v>
      </c>
    </row>
    <row r="1221" spans="1:4" outlineLevel="1">
      <c r="A1221" s="56">
        <v>9052008</v>
      </c>
      <c r="B1221" s="43" t="s">
        <v>10585</v>
      </c>
      <c r="C1221" s="44" t="s">
        <v>351</v>
      </c>
      <c r="D1221" s="45">
        <v>29.23</v>
      </c>
    </row>
    <row r="1222" spans="1:4">
      <c r="A1222" s="56">
        <v>9052009</v>
      </c>
      <c r="B1222" s="43" t="s">
        <v>10586</v>
      </c>
      <c r="C1222" s="44" t="s">
        <v>351</v>
      </c>
      <c r="D1222" s="45">
        <v>58.45</v>
      </c>
    </row>
    <row r="1223" spans="1:4" outlineLevel="1">
      <c r="A1223" s="56">
        <v>9052010</v>
      </c>
      <c r="B1223" s="43" t="s">
        <v>10587</v>
      </c>
      <c r="C1223" s="44" t="s">
        <v>351</v>
      </c>
      <c r="D1223" s="45">
        <v>23.38</v>
      </c>
    </row>
    <row r="1224" spans="1:4">
      <c r="A1224" s="56">
        <v>9052011</v>
      </c>
      <c r="B1224" s="43" t="s">
        <v>10588</v>
      </c>
      <c r="C1224" s="44" t="s">
        <v>351</v>
      </c>
      <c r="D1224" s="45">
        <v>43.84</v>
      </c>
    </row>
    <row r="1225" spans="1:4" outlineLevel="1">
      <c r="A1225" s="56">
        <v>9052012</v>
      </c>
      <c r="B1225" s="43" t="s">
        <v>10589</v>
      </c>
      <c r="C1225" s="44" t="s">
        <v>351</v>
      </c>
      <c r="D1225" s="45">
        <v>87.68</v>
      </c>
    </row>
    <row r="1226" spans="1:4">
      <c r="A1226" s="56">
        <v>9052013</v>
      </c>
      <c r="B1226" s="43" t="s">
        <v>10590</v>
      </c>
      <c r="C1226" s="44" t="s">
        <v>351</v>
      </c>
      <c r="D1226" s="45">
        <v>87.68</v>
      </c>
    </row>
    <row r="1227" spans="1:4" outlineLevel="1">
      <c r="A1227" s="56">
        <v>9052014</v>
      </c>
      <c r="B1227" s="43" t="s">
        <v>10591</v>
      </c>
      <c r="C1227" s="44" t="s">
        <v>351</v>
      </c>
      <c r="D1227" s="45">
        <v>29.23</v>
      </c>
    </row>
    <row r="1228" spans="1:4">
      <c r="A1228" s="56">
        <v>9052018</v>
      </c>
      <c r="B1228" s="43" t="s">
        <v>10592</v>
      </c>
      <c r="C1228" s="44" t="s">
        <v>351</v>
      </c>
      <c r="D1228" s="45">
        <v>87.68</v>
      </c>
    </row>
    <row r="1229" spans="1:4" outlineLevel="1">
      <c r="A1229" s="56">
        <v>9052019</v>
      </c>
      <c r="B1229" s="43" t="s">
        <v>10593</v>
      </c>
      <c r="C1229" s="44" t="s">
        <v>351</v>
      </c>
      <c r="D1229" s="45">
        <v>58.45</v>
      </c>
    </row>
    <row r="1230" spans="1:4">
      <c r="A1230" s="56">
        <v>9052020</v>
      </c>
      <c r="B1230" s="43" t="s">
        <v>10594</v>
      </c>
      <c r="C1230" s="44" t="s">
        <v>351</v>
      </c>
      <c r="D1230" s="45">
        <v>87.68</v>
      </c>
    </row>
    <row r="1231" spans="1:4" outlineLevel="1">
      <c r="A1231" s="56">
        <v>9052025</v>
      </c>
      <c r="B1231" s="43" t="s">
        <v>10595</v>
      </c>
      <c r="C1231" s="44" t="s">
        <v>351</v>
      </c>
      <c r="D1231" s="45">
        <v>46.76</v>
      </c>
    </row>
    <row r="1232" spans="1:4">
      <c r="A1232" s="56">
        <v>9052030</v>
      </c>
      <c r="B1232" s="43" t="s">
        <v>10596</v>
      </c>
      <c r="C1232" s="44" t="s">
        <v>351</v>
      </c>
      <c r="D1232" s="45">
        <v>3.86</v>
      </c>
    </row>
    <row r="1233" spans="1:4" outlineLevel="1">
      <c r="A1233" s="56">
        <v>9052031</v>
      </c>
      <c r="B1233" s="43" t="s">
        <v>10597</v>
      </c>
      <c r="C1233" s="44" t="s">
        <v>351</v>
      </c>
      <c r="D1233" s="45">
        <v>3.86</v>
      </c>
    </row>
    <row r="1234" spans="1:4">
      <c r="A1234" s="56">
        <v>9053000</v>
      </c>
      <c r="B1234" s="43" t="s">
        <v>10598</v>
      </c>
      <c r="C1234" s="44" t="s">
        <v>8535</v>
      </c>
      <c r="D1234" s="45" t="s">
        <v>8535</v>
      </c>
    </row>
    <row r="1235" spans="1:4" outlineLevel="1">
      <c r="A1235" s="56">
        <v>9053010</v>
      </c>
      <c r="B1235" s="43" t="s">
        <v>10599</v>
      </c>
      <c r="C1235" s="44" t="s">
        <v>351</v>
      </c>
      <c r="D1235" s="45">
        <v>29.23</v>
      </c>
    </row>
    <row r="1236" spans="1:4">
      <c r="A1236" s="56">
        <v>9053011</v>
      </c>
      <c r="B1236" s="43" t="s">
        <v>10600</v>
      </c>
      <c r="C1236" s="44" t="s">
        <v>351</v>
      </c>
      <c r="D1236" s="45">
        <v>29.23</v>
      </c>
    </row>
    <row r="1237" spans="1:4" outlineLevel="1">
      <c r="A1237" s="56">
        <v>9053014</v>
      </c>
      <c r="B1237" s="43" t="s">
        <v>10601</v>
      </c>
      <c r="C1237" s="44" t="s">
        <v>143</v>
      </c>
      <c r="D1237" s="45">
        <v>11.69</v>
      </c>
    </row>
    <row r="1238" spans="1:4">
      <c r="A1238" s="56">
        <v>9053015</v>
      </c>
      <c r="B1238" s="43" t="s">
        <v>10602</v>
      </c>
      <c r="C1238" s="44" t="s">
        <v>143</v>
      </c>
      <c r="D1238" s="45">
        <v>14.61</v>
      </c>
    </row>
    <row r="1239" spans="1:4" outlineLevel="1">
      <c r="A1239" s="56">
        <v>9053016</v>
      </c>
      <c r="B1239" s="43" t="s">
        <v>10603</v>
      </c>
      <c r="C1239" s="44" t="s">
        <v>351</v>
      </c>
      <c r="D1239" s="45">
        <v>11.69</v>
      </c>
    </row>
    <row r="1240" spans="1:4">
      <c r="A1240" s="56">
        <v>9053020</v>
      </c>
      <c r="B1240" s="43" t="s">
        <v>10604</v>
      </c>
      <c r="C1240" s="44" t="s">
        <v>351</v>
      </c>
      <c r="D1240" s="45">
        <v>58.45</v>
      </c>
    </row>
    <row r="1241" spans="1:4" outlineLevel="1">
      <c r="A1241" s="56">
        <v>9053021</v>
      </c>
      <c r="B1241" s="43" t="s">
        <v>10605</v>
      </c>
      <c r="C1241" s="44" t="s">
        <v>143</v>
      </c>
      <c r="D1241" s="45">
        <v>29.23</v>
      </c>
    </row>
    <row r="1242" spans="1:4">
      <c r="A1242" s="56">
        <v>9053022</v>
      </c>
      <c r="B1242" s="43" t="s">
        <v>10606</v>
      </c>
      <c r="C1242" s="44" t="s">
        <v>351</v>
      </c>
      <c r="D1242" s="45">
        <v>29.23</v>
      </c>
    </row>
    <row r="1243" spans="1:4" outlineLevel="1">
      <c r="A1243" s="56">
        <v>9053025</v>
      </c>
      <c r="B1243" s="43" t="s">
        <v>10607</v>
      </c>
      <c r="C1243" s="44" t="s">
        <v>351</v>
      </c>
      <c r="D1243" s="45">
        <v>58.45</v>
      </c>
    </row>
    <row r="1244" spans="1:4">
      <c r="A1244" s="56">
        <v>9053055</v>
      </c>
      <c r="B1244" s="43" t="s">
        <v>10608</v>
      </c>
      <c r="C1244" s="44" t="s">
        <v>351</v>
      </c>
      <c r="D1244" s="45">
        <v>35.07</v>
      </c>
    </row>
    <row r="1245" spans="1:4" outlineLevel="1">
      <c r="A1245" s="56">
        <v>9053056</v>
      </c>
      <c r="B1245" s="43" t="s">
        <v>10609</v>
      </c>
      <c r="C1245" s="44" t="s">
        <v>351</v>
      </c>
      <c r="D1245" s="45">
        <v>58.45</v>
      </c>
    </row>
    <row r="1246" spans="1:4" outlineLevel="1">
      <c r="A1246" s="56">
        <v>9053060</v>
      </c>
      <c r="B1246" s="43" t="s">
        <v>10610</v>
      </c>
      <c r="C1246" s="44" t="s">
        <v>351</v>
      </c>
      <c r="D1246" s="45">
        <v>292.25</v>
      </c>
    </row>
    <row r="1247" spans="1:4" outlineLevel="1">
      <c r="A1247" s="56">
        <v>9053061</v>
      </c>
      <c r="B1247" s="43" t="s">
        <v>10611</v>
      </c>
      <c r="C1247" s="44" t="s">
        <v>351</v>
      </c>
      <c r="D1247" s="45">
        <v>467.6</v>
      </c>
    </row>
    <row r="1248" spans="1:4">
      <c r="A1248" s="56">
        <v>9053062</v>
      </c>
      <c r="B1248" s="43" t="s">
        <v>10612</v>
      </c>
      <c r="C1248" s="44" t="s">
        <v>351</v>
      </c>
      <c r="D1248" s="45">
        <v>292.25</v>
      </c>
    </row>
    <row r="1249" spans="1:4" outlineLevel="1">
      <c r="A1249" s="56">
        <v>9054000</v>
      </c>
      <c r="B1249" s="43" t="s">
        <v>10613</v>
      </c>
      <c r="C1249" s="44" t="s">
        <v>8535</v>
      </c>
      <c r="D1249" s="45" t="s">
        <v>8535</v>
      </c>
    </row>
    <row r="1250" spans="1:4" outlineLevel="1">
      <c r="A1250" s="56">
        <v>9054001</v>
      </c>
      <c r="B1250" s="43" t="s">
        <v>10614</v>
      </c>
      <c r="C1250" s="44" t="s">
        <v>351</v>
      </c>
      <c r="D1250" s="45">
        <v>8.77</v>
      </c>
    </row>
    <row r="1251" spans="1:4">
      <c r="A1251" s="56">
        <v>9054002</v>
      </c>
      <c r="B1251" s="43" t="s">
        <v>10615</v>
      </c>
      <c r="C1251" s="44" t="s">
        <v>351</v>
      </c>
      <c r="D1251" s="45">
        <v>2.41</v>
      </c>
    </row>
    <row r="1252" spans="1:4" outlineLevel="1">
      <c r="A1252" s="56">
        <v>9054003</v>
      </c>
      <c r="B1252" s="43" t="s">
        <v>10616</v>
      </c>
      <c r="C1252" s="44" t="s">
        <v>351</v>
      </c>
      <c r="D1252" s="45">
        <v>14.61</v>
      </c>
    </row>
    <row r="1253" spans="1:4" outlineLevel="1">
      <c r="A1253" s="56">
        <v>9054004</v>
      </c>
      <c r="B1253" s="43" t="s">
        <v>10617</v>
      </c>
      <c r="C1253" s="44" t="s">
        <v>351</v>
      </c>
      <c r="D1253" s="45">
        <v>11.69</v>
      </c>
    </row>
    <row r="1254" spans="1:4" outlineLevel="1">
      <c r="A1254" s="56">
        <v>9054005</v>
      </c>
      <c r="B1254" s="43" t="s">
        <v>10618</v>
      </c>
      <c r="C1254" s="44" t="s">
        <v>351</v>
      </c>
      <c r="D1254" s="45">
        <v>82.55</v>
      </c>
    </row>
    <row r="1255" spans="1:4" outlineLevel="1">
      <c r="A1255" s="56">
        <v>9054006</v>
      </c>
      <c r="B1255" s="43" t="s">
        <v>10619</v>
      </c>
      <c r="C1255" s="44" t="s">
        <v>351</v>
      </c>
      <c r="D1255" s="45">
        <v>23.38</v>
      </c>
    </row>
    <row r="1256" spans="1:4" outlineLevel="1">
      <c r="A1256" s="56">
        <v>9054007</v>
      </c>
      <c r="B1256" s="43" t="s">
        <v>10620</v>
      </c>
      <c r="C1256" s="44" t="s">
        <v>351</v>
      </c>
      <c r="D1256" s="45">
        <v>23.38</v>
      </c>
    </row>
    <row r="1257" spans="1:4">
      <c r="A1257" s="56">
        <v>9054008</v>
      </c>
      <c r="B1257" s="43" t="s">
        <v>10621</v>
      </c>
      <c r="C1257" s="44" t="s">
        <v>143</v>
      </c>
      <c r="D1257" s="45">
        <v>11.69</v>
      </c>
    </row>
    <row r="1258" spans="1:4" outlineLevel="1">
      <c r="A1258" s="56">
        <v>9054009</v>
      </c>
      <c r="B1258" s="43" t="s">
        <v>10622</v>
      </c>
      <c r="C1258" s="44" t="s">
        <v>351</v>
      </c>
      <c r="D1258" s="45">
        <v>4.82</v>
      </c>
    </row>
    <row r="1259" spans="1:4" outlineLevel="1">
      <c r="A1259" s="56">
        <v>9054010</v>
      </c>
      <c r="B1259" s="43" t="s">
        <v>10623</v>
      </c>
      <c r="C1259" s="44" t="s">
        <v>351</v>
      </c>
      <c r="D1259" s="45">
        <v>165.11</v>
      </c>
    </row>
    <row r="1260" spans="1:4" outlineLevel="1">
      <c r="A1260" s="56">
        <v>9054011</v>
      </c>
      <c r="B1260" s="43" t="s">
        <v>10624</v>
      </c>
      <c r="C1260" s="44" t="s">
        <v>351</v>
      </c>
      <c r="D1260" s="45">
        <v>37.99</v>
      </c>
    </row>
    <row r="1261" spans="1:4" outlineLevel="1">
      <c r="A1261" s="56">
        <v>9054012</v>
      </c>
      <c r="B1261" s="43" t="s">
        <v>10625</v>
      </c>
      <c r="C1261" s="44" t="s">
        <v>351</v>
      </c>
      <c r="D1261" s="45">
        <v>218.15</v>
      </c>
    </row>
    <row r="1262" spans="1:4" outlineLevel="1">
      <c r="A1262" s="56">
        <v>9054013</v>
      </c>
      <c r="B1262" s="43" t="s">
        <v>10626</v>
      </c>
      <c r="C1262" s="44" t="s">
        <v>351</v>
      </c>
      <c r="D1262" s="45">
        <v>424.53</v>
      </c>
    </row>
    <row r="1263" spans="1:4">
      <c r="A1263" s="56">
        <v>9054014</v>
      </c>
      <c r="B1263" s="43" t="s">
        <v>10627</v>
      </c>
      <c r="C1263" s="44" t="s">
        <v>351</v>
      </c>
      <c r="D1263" s="45">
        <v>87.68</v>
      </c>
    </row>
    <row r="1264" spans="1:4" outlineLevel="1">
      <c r="A1264" s="56">
        <v>9054015</v>
      </c>
      <c r="B1264" s="43" t="s">
        <v>10628</v>
      </c>
      <c r="C1264" s="44" t="s">
        <v>351</v>
      </c>
      <c r="D1264" s="45">
        <v>38.57</v>
      </c>
    </row>
    <row r="1265" spans="1:4">
      <c r="A1265" s="56">
        <v>9054016</v>
      </c>
      <c r="B1265" s="43" t="s">
        <v>10629</v>
      </c>
      <c r="C1265" s="44" t="s">
        <v>143</v>
      </c>
      <c r="D1265" s="45">
        <v>41.28</v>
      </c>
    </row>
    <row r="1266" spans="1:4" outlineLevel="1">
      <c r="A1266" s="56">
        <v>9054017</v>
      </c>
      <c r="B1266" s="43" t="s">
        <v>10630</v>
      </c>
      <c r="C1266" s="44" t="s">
        <v>351</v>
      </c>
      <c r="D1266" s="45">
        <v>123.83</v>
      </c>
    </row>
    <row r="1267" spans="1:4" outlineLevel="1">
      <c r="A1267" s="56">
        <v>9054018</v>
      </c>
      <c r="B1267" s="43" t="s">
        <v>10631</v>
      </c>
      <c r="C1267" s="44" t="s">
        <v>351</v>
      </c>
      <c r="D1267" s="45">
        <v>108.89</v>
      </c>
    </row>
    <row r="1268" spans="1:4" outlineLevel="1">
      <c r="A1268" s="56">
        <v>9054019</v>
      </c>
      <c r="B1268" s="43" t="s">
        <v>10632</v>
      </c>
      <c r="C1268" s="44" t="s">
        <v>351</v>
      </c>
      <c r="D1268" s="45">
        <v>82.55</v>
      </c>
    </row>
    <row r="1269" spans="1:4">
      <c r="A1269" s="56">
        <v>9054020</v>
      </c>
      <c r="B1269" s="43" t="s">
        <v>10633</v>
      </c>
      <c r="C1269" s="44" t="s">
        <v>351</v>
      </c>
      <c r="D1269" s="45">
        <v>17.54</v>
      </c>
    </row>
    <row r="1270" spans="1:4" outlineLevel="1">
      <c r="A1270" s="56">
        <v>9054021</v>
      </c>
      <c r="B1270" s="43" t="s">
        <v>10634</v>
      </c>
      <c r="C1270" s="44" t="s">
        <v>275</v>
      </c>
      <c r="D1270" s="45">
        <v>0.96</v>
      </c>
    </row>
    <row r="1271" spans="1:4" outlineLevel="1">
      <c r="A1271" s="56">
        <v>9054022</v>
      </c>
      <c r="B1271" s="43" t="s">
        <v>10635</v>
      </c>
      <c r="C1271" s="44" t="s">
        <v>351</v>
      </c>
      <c r="D1271" s="45">
        <v>12.05</v>
      </c>
    </row>
    <row r="1272" spans="1:4">
      <c r="A1272" s="56">
        <v>9054023</v>
      </c>
      <c r="B1272" s="43" t="s">
        <v>10636</v>
      </c>
      <c r="C1272" s="44" t="s">
        <v>351</v>
      </c>
      <c r="D1272" s="45">
        <v>29.23</v>
      </c>
    </row>
    <row r="1273" spans="1:4" outlineLevel="1">
      <c r="A1273" s="56">
        <v>9054024</v>
      </c>
      <c r="B1273" s="43" t="s">
        <v>10637</v>
      </c>
      <c r="C1273" s="44" t="s">
        <v>351</v>
      </c>
      <c r="D1273" s="45">
        <v>17.54</v>
      </c>
    </row>
    <row r="1274" spans="1:4" outlineLevel="1">
      <c r="A1274" s="56">
        <v>9054025</v>
      </c>
      <c r="B1274" s="43" t="s">
        <v>10638</v>
      </c>
      <c r="C1274" s="44" t="s">
        <v>351</v>
      </c>
      <c r="D1274" s="45">
        <v>27.48</v>
      </c>
    </row>
    <row r="1275" spans="1:4" outlineLevel="1">
      <c r="A1275" s="56">
        <v>9054026</v>
      </c>
      <c r="B1275" s="43" t="s">
        <v>10639</v>
      </c>
      <c r="C1275" s="44" t="s">
        <v>351</v>
      </c>
      <c r="D1275" s="45">
        <v>123.83</v>
      </c>
    </row>
    <row r="1276" spans="1:4">
      <c r="A1276" s="56">
        <v>9054027</v>
      </c>
      <c r="B1276" s="43" t="s">
        <v>10640</v>
      </c>
      <c r="C1276" s="44" t="s">
        <v>351</v>
      </c>
      <c r="D1276" s="45">
        <v>82.55</v>
      </c>
    </row>
    <row r="1277" spans="1:4" outlineLevel="1">
      <c r="A1277" s="56">
        <v>9060000</v>
      </c>
      <c r="B1277" s="43" t="s">
        <v>10641</v>
      </c>
      <c r="C1277" s="44" t="s">
        <v>8535</v>
      </c>
      <c r="D1277" s="45" t="s">
        <v>8535</v>
      </c>
    </row>
    <row r="1278" spans="1:4" ht="23.25" outlineLevel="1">
      <c r="A1278" s="56">
        <v>9060001</v>
      </c>
      <c r="B1278" s="43" t="s">
        <v>10642</v>
      </c>
      <c r="C1278" s="44" t="s">
        <v>351</v>
      </c>
      <c r="D1278" s="45">
        <v>233.8</v>
      </c>
    </row>
    <row r="1279" spans="1:4" outlineLevel="1">
      <c r="A1279" s="56">
        <v>9060002</v>
      </c>
      <c r="B1279" s="43" t="s">
        <v>10643</v>
      </c>
      <c r="C1279" s="44" t="s">
        <v>351</v>
      </c>
      <c r="D1279" s="45">
        <v>292.25</v>
      </c>
    </row>
    <row r="1280" spans="1:4" outlineLevel="1">
      <c r="A1280" s="56">
        <v>9060003</v>
      </c>
      <c r="B1280" s="43" t="s">
        <v>10644</v>
      </c>
      <c r="C1280" s="44" t="s">
        <v>351</v>
      </c>
      <c r="D1280" s="45">
        <v>263.02999999999997</v>
      </c>
    </row>
    <row r="1281" spans="1:4">
      <c r="A1281" s="56">
        <v>9060004</v>
      </c>
      <c r="B1281" s="43" t="s">
        <v>10645</v>
      </c>
      <c r="C1281" s="44" t="s">
        <v>351</v>
      </c>
      <c r="D1281" s="45">
        <v>29.23</v>
      </c>
    </row>
    <row r="1282" spans="1:4" outlineLevel="1">
      <c r="A1282" s="56">
        <v>9060005</v>
      </c>
      <c r="B1282" s="43" t="s">
        <v>10646</v>
      </c>
      <c r="C1282" s="44" t="s">
        <v>351</v>
      </c>
      <c r="D1282" s="45">
        <v>14.61</v>
      </c>
    </row>
    <row r="1283" spans="1:4">
      <c r="A1283" s="56">
        <v>9060008</v>
      </c>
      <c r="B1283" s="43" t="s">
        <v>10647</v>
      </c>
      <c r="C1283" s="44" t="s">
        <v>351</v>
      </c>
      <c r="D1283" s="45">
        <v>29.23</v>
      </c>
    </row>
    <row r="1284" spans="1:4" outlineLevel="1">
      <c r="A1284" s="56">
        <v>9060009</v>
      </c>
      <c r="B1284" s="43" t="s">
        <v>10648</v>
      </c>
      <c r="C1284" s="44" t="s">
        <v>143</v>
      </c>
      <c r="D1284" s="45">
        <v>23.38</v>
      </c>
    </row>
    <row r="1285" spans="1:4" outlineLevel="1">
      <c r="A1285" s="56">
        <v>9060012</v>
      </c>
      <c r="B1285" s="43" t="s">
        <v>10649</v>
      </c>
      <c r="C1285" s="44" t="s">
        <v>143</v>
      </c>
      <c r="D1285" s="45">
        <v>14.61</v>
      </c>
    </row>
    <row r="1286" spans="1:4">
      <c r="A1286" s="56">
        <v>9060013</v>
      </c>
      <c r="B1286" s="43" t="s">
        <v>10650</v>
      </c>
      <c r="C1286" s="44" t="s">
        <v>143</v>
      </c>
      <c r="D1286" s="45">
        <v>29.23</v>
      </c>
    </row>
    <row r="1287" spans="1:4" outlineLevel="1">
      <c r="A1287" s="56">
        <v>9060014</v>
      </c>
      <c r="B1287" s="43" t="s">
        <v>10651</v>
      </c>
      <c r="C1287" s="44" t="s">
        <v>143</v>
      </c>
      <c r="D1287" s="45">
        <v>2.92</v>
      </c>
    </row>
    <row r="1288" spans="1:4" outlineLevel="1">
      <c r="A1288" s="56">
        <v>9060015</v>
      </c>
      <c r="B1288" s="43" t="s">
        <v>10652</v>
      </c>
      <c r="C1288" s="44" t="s">
        <v>143</v>
      </c>
      <c r="D1288" s="45">
        <v>5.85</v>
      </c>
    </row>
    <row r="1289" spans="1:4" outlineLevel="1">
      <c r="A1289" s="56">
        <v>9060016</v>
      </c>
      <c r="B1289" s="43" t="s">
        <v>10653</v>
      </c>
      <c r="C1289" s="44" t="s">
        <v>143</v>
      </c>
      <c r="D1289" s="45">
        <v>3.51</v>
      </c>
    </row>
    <row r="1290" spans="1:4" outlineLevel="1">
      <c r="A1290" s="56">
        <v>9060017</v>
      </c>
      <c r="B1290" s="43" t="s">
        <v>10654</v>
      </c>
      <c r="C1290" s="44" t="s">
        <v>143</v>
      </c>
      <c r="D1290" s="45">
        <v>7.01</v>
      </c>
    </row>
    <row r="1291" spans="1:4" outlineLevel="1">
      <c r="A1291" s="56">
        <v>9060018</v>
      </c>
      <c r="B1291" s="43" t="s">
        <v>10655</v>
      </c>
      <c r="C1291" s="44" t="s">
        <v>351</v>
      </c>
      <c r="D1291" s="45">
        <v>11.69</v>
      </c>
    </row>
    <row r="1292" spans="1:4">
      <c r="A1292" s="56">
        <v>9060020</v>
      </c>
      <c r="B1292" s="43" t="s">
        <v>10656</v>
      </c>
      <c r="C1292" s="44" t="s">
        <v>351</v>
      </c>
      <c r="D1292" s="45">
        <v>11.69</v>
      </c>
    </row>
    <row r="1293" spans="1:4" outlineLevel="1">
      <c r="A1293" s="56">
        <v>9061000</v>
      </c>
      <c r="B1293" s="43" t="s">
        <v>10657</v>
      </c>
      <c r="C1293" s="44" t="s">
        <v>8535</v>
      </c>
      <c r="D1293" s="45" t="s">
        <v>8535</v>
      </c>
    </row>
    <row r="1294" spans="1:4" outlineLevel="1">
      <c r="A1294" s="56">
        <v>9061010</v>
      </c>
      <c r="B1294" s="43" t="s">
        <v>10658</v>
      </c>
      <c r="C1294" s="44" t="s">
        <v>143</v>
      </c>
      <c r="D1294" s="45">
        <v>46.76</v>
      </c>
    </row>
    <row r="1295" spans="1:4" outlineLevel="1">
      <c r="A1295" s="56">
        <v>9061011</v>
      </c>
      <c r="B1295" s="43" t="s">
        <v>10659</v>
      </c>
      <c r="C1295" s="44" t="s">
        <v>351</v>
      </c>
      <c r="D1295" s="45">
        <v>11.69</v>
      </c>
    </row>
    <row r="1296" spans="1:4" outlineLevel="1">
      <c r="A1296" s="56">
        <v>9061015</v>
      </c>
      <c r="B1296" s="43" t="s">
        <v>10660</v>
      </c>
      <c r="C1296" s="44" t="s">
        <v>351</v>
      </c>
      <c r="D1296" s="45">
        <v>17.54</v>
      </c>
    </row>
    <row r="1297" spans="1:4">
      <c r="A1297" s="56">
        <v>9061016</v>
      </c>
      <c r="B1297" s="43" t="s">
        <v>10661</v>
      </c>
      <c r="C1297" s="44" t="s">
        <v>351</v>
      </c>
      <c r="D1297" s="45">
        <v>40.92</v>
      </c>
    </row>
    <row r="1298" spans="1:4" outlineLevel="1">
      <c r="A1298" s="56">
        <v>9061017</v>
      </c>
      <c r="B1298" s="43" t="s">
        <v>10662</v>
      </c>
      <c r="C1298" s="44" t="s">
        <v>351</v>
      </c>
      <c r="D1298" s="45">
        <v>75.989999999999995</v>
      </c>
    </row>
    <row r="1299" spans="1:4">
      <c r="A1299" s="56">
        <v>9061025</v>
      </c>
      <c r="B1299" s="43" t="s">
        <v>10663</v>
      </c>
      <c r="C1299" s="44" t="s">
        <v>351</v>
      </c>
      <c r="D1299" s="45">
        <v>29.23</v>
      </c>
    </row>
    <row r="1300" spans="1:4" outlineLevel="1">
      <c r="A1300" s="56">
        <v>9061026</v>
      </c>
      <c r="B1300" s="43" t="s">
        <v>10664</v>
      </c>
      <c r="C1300" s="44" t="s">
        <v>135</v>
      </c>
      <c r="D1300" s="45">
        <v>116.9</v>
      </c>
    </row>
    <row r="1301" spans="1:4" ht="23.25">
      <c r="A1301" s="56">
        <v>9061030</v>
      </c>
      <c r="B1301" s="43" t="s">
        <v>10665</v>
      </c>
      <c r="C1301" s="44" t="s">
        <v>351</v>
      </c>
      <c r="D1301" s="45">
        <v>11.69</v>
      </c>
    </row>
    <row r="1302" spans="1:4" outlineLevel="1">
      <c r="A1302" s="56">
        <v>9061032</v>
      </c>
      <c r="B1302" s="43" t="s">
        <v>10666</v>
      </c>
      <c r="C1302" s="44" t="s">
        <v>351</v>
      </c>
      <c r="D1302" s="45">
        <v>17.54</v>
      </c>
    </row>
    <row r="1303" spans="1:4">
      <c r="A1303" s="56">
        <v>9061034</v>
      </c>
      <c r="B1303" s="43" t="s">
        <v>10667</v>
      </c>
      <c r="C1303" s="44" t="s">
        <v>351</v>
      </c>
      <c r="D1303" s="45">
        <v>14.61</v>
      </c>
    </row>
    <row r="1304" spans="1:4" outlineLevel="1">
      <c r="A1304" s="56">
        <v>9061035</v>
      </c>
      <c r="B1304" s="43" t="s">
        <v>10668</v>
      </c>
      <c r="C1304" s="44" t="s">
        <v>351</v>
      </c>
      <c r="D1304" s="45">
        <v>670.1</v>
      </c>
    </row>
    <row r="1305" spans="1:4">
      <c r="A1305" s="56">
        <v>9061037</v>
      </c>
      <c r="B1305" s="43" t="s">
        <v>10669</v>
      </c>
      <c r="C1305" s="44" t="s">
        <v>351</v>
      </c>
      <c r="D1305" s="45">
        <v>29.23</v>
      </c>
    </row>
    <row r="1306" spans="1:4" outlineLevel="1">
      <c r="A1306" s="56">
        <v>9061038</v>
      </c>
      <c r="B1306" s="43" t="s">
        <v>10670</v>
      </c>
      <c r="C1306" s="44" t="s">
        <v>351</v>
      </c>
      <c r="D1306" s="45">
        <v>43.84</v>
      </c>
    </row>
    <row r="1307" spans="1:4">
      <c r="A1307" s="56">
        <v>9061039</v>
      </c>
      <c r="B1307" s="43" t="s">
        <v>10671</v>
      </c>
      <c r="C1307" s="44" t="s">
        <v>351</v>
      </c>
      <c r="D1307" s="45">
        <v>14.61</v>
      </c>
    </row>
    <row r="1308" spans="1:4" outlineLevel="1">
      <c r="A1308" s="56">
        <v>9061040</v>
      </c>
      <c r="B1308" s="43" t="s">
        <v>10672</v>
      </c>
      <c r="C1308" s="44" t="s">
        <v>351</v>
      </c>
      <c r="D1308" s="45">
        <v>29.23</v>
      </c>
    </row>
    <row r="1309" spans="1:4">
      <c r="A1309" s="56">
        <v>9062000</v>
      </c>
      <c r="B1309" s="43" t="s">
        <v>10673</v>
      </c>
      <c r="C1309" s="44" t="s">
        <v>8535</v>
      </c>
      <c r="D1309" s="45" t="s">
        <v>8535</v>
      </c>
    </row>
    <row r="1310" spans="1:4" outlineLevel="1">
      <c r="A1310" s="56">
        <v>9062001</v>
      </c>
      <c r="B1310" s="43" t="s">
        <v>10674</v>
      </c>
      <c r="C1310" s="44" t="s">
        <v>351</v>
      </c>
      <c r="D1310" s="45">
        <v>14.61</v>
      </c>
    </row>
    <row r="1311" spans="1:4" outlineLevel="1">
      <c r="A1311" s="56">
        <v>9062002</v>
      </c>
      <c r="B1311" s="43" t="s">
        <v>10675</v>
      </c>
      <c r="C1311" s="44" t="s">
        <v>351</v>
      </c>
      <c r="D1311" s="45">
        <v>5.85</v>
      </c>
    </row>
    <row r="1312" spans="1:4" outlineLevel="1">
      <c r="A1312" s="56">
        <v>9062003</v>
      </c>
      <c r="B1312" s="43" t="s">
        <v>10676</v>
      </c>
      <c r="C1312" s="44" t="s">
        <v>351</v>
      </c>
      <c r="D1312" s="45">
        <v>2.41</v>
      </c>
    </row>
    <row r="1313" spans="1:4">
      <c r="A1313" s="56">
        <v>9062004</v>
      </c>
      <c r="B1313" s="43" t="s">
        <v>10677</v>
      </c>
      <c r="C1313" s="44" t="s">
        <v>351</v>
      </c>
      <c r="D1313" s="45">
        <v>17.54</v>
      </c>
    </row>
    <row r="1314" spans="1:4" outlineLevel="1">
      <c r="A1314" s="56">
        <v>9062005</v>
      </c>
      <c r="B1314" s="43" t="s">
        <v>10678</v>
      </c>
      <c r="C1314" s="44" t="s">
        <v>351</v>
      </c>
      <c r="D1314" s="45">
        <v>2.41</v>
      </c>
    </row>
    <row r="1315" spans="1:4" outlineLevel="1">
      <c r="A1315" s="56">
        <v>9062010</v>
      </c>
      <c r="B1315" s="43" t="s">
        <v>10679</v>
      </c>
      <c r="C1315" s="44" t="s">
        <v>351</v>
      </c>
      <c r="D1315" s="45">
        <v>23.38</v>
      </c>
    </row>
    <row r="1316" spans="1:4">
      <c r="A1316" s="56">
        <v>9062011</v>
      </c>
      <c r="B1316" s="43" t="s">
        <v>10680</v>
      </c>
      <c r="C1316" s="44" t="s">
        <v>351</v>
      </c>
      <c r="D1316" s="45">
        <v>43.84</v>
      </c>
    </row>
    <row r="1317" spans="1:4" outlineLevel="1">
      <c r="A1317" s="56">
        <v>9062012</v>
      </c>
      <c r="B1317" s="43" t="s">
        <v>10681</v>
      </c>
      <c r="C1317" s="44" t="s">
        <v>351</v>
      </c>
      <c r="D1317" s="45">
        <v>87.68</v>
      </c>
    </row>
    <row r="1318" spans="1:4" outlineLevel="1">
      <c r="A1318" s="56">
        <v>9062013</v>
      </c>
      <c r="B1318" s="43" t="s">
        <v>10682</v>
      </c>
      <c r="C1318" s="44" t="s">
        <v>351</v>
      </c>
      <c r="D1318" s="45">
        <v>87.68</v>
      </c>
    </row>
    <row r="1319" spans="1:4" outlineLevel="1">
      <c r="A1319" s="56">
        <v>9062014</v>
      </c>
      <c r="B1319" s="43" t="s">
        <v>10683</v>
      </c>
      <c r="C1319" s="44" t="s">
        <v>351</v>
      </c>
      <c r="D1319" s="45">
        <v>29.23</v>
      </c>
    </row>
    <row r="1320" spans="1:4">
      <c r="A1320" s="56">
        <v>9062018</v>
      </c>
      <c r="B1320" s="43" t="s">
        <v>10684</v>
      </c>
      <c r="C1320" s="44" t="s">
        <v>351</v>
      </c>
      <c r="D1320" s="45">
        <v>87.68</v>
      </c>
    </row>
    <row r="1321" spans="1:4" outlineLevel="1">
      <c r="A1321" s="56">
        <v>9062019</v>
      </c>
      <c r="B1321" s="43" t="s">
        <v>10685</v>
      </c>
      <c r="C1321" s="44" t="s">
        <v>351</v>
      </c>
      <c r="D1321" s="45">
        <v>58.45</v>
      </c>
    </row>
    <row r="1322" spans="1:4" outlineLevel="1">
      <c r="A1322" s="56">
        <v>9062025</v>
      </c>
      <c r="B1322" s="43" t="s">
        <v>10686</v>
      </c>
      <c r="C1322" s="44" t="s">
        <v>351</v>
      </c>
      <c r="D1322" s="45">
        <v>58.45</v>
      </c>
    </row>
    <row r="1323" spans="1:4">
      <c r="A1323" s="56">
        <v>9062030</v>
      </c>
      <c r="B1323" s="43" t="s">
        <v>10687</v>
      </c>
      <c r="C1323" s="44" t="s">
        <v>351</v>
      </c>
      <c r="D1323" s="45">
        <v>5.0599999999999996</v>
      </c>
    </row>
    <row r="1324" spans="1:4" outlineLevel="1">
      <c r="A1324" s="56">
        <v>9062031</v>
      </c>
      <c r="B1324" s="43" t="s">
        <v>10688</v>
      </c>
      <c r="C1324" s="44" t="s">
        <v>351</v>
      </c>
      <c r="D1324" s="45">
        <v>5.0599999999999996</v>
      </c>
    </row>
    <row r="1325" spans="1:4" outlineLevel="1">
      <c r="A1325" s="56">
        <v>9063000</v>
      </c>
      <c r="B1325" s="43" t="s">
        <v>10689</v>
      </c>
      <c r="C1325" s="44" t="s">
        <v>8535</v>
      </c>
      <c r="D1325" s="45" t="s">
        <v>8535</v>
      </c>
    </row>
    <row r="1326" spans="1:4">
      <c r="A1326" s="56">
        <v>9063014</v>
      </c>
      <c r="B1326" s="43" t="s">
        <v>10690</v>
      </c>
      <c r="C1326" s="44" t="s">
        <v>143</v>
      </c>
      <c r="D1326" s="45">
        <v>11.69</v>
      </c>
    </row>
    <row r="1327" spans="1:4" outlineLevel="1">
      <c r="A1327" s="56">
        <v>9063015</v>
      </c>
      <c r="B1327" s="43" t="s">
        <v>10691</v>
      </c>
      <c r="C1327" s="44" t="s">
        <v>143</v>
      </c>
      <c r="D1327" s="45">
        <v>14.61</v>
      </c>
    </row>
    <row r="1328" spans="1:4" outlineLevel="1">
      <c r="A1328" s="56">
        <v>9063016</v>
      </c>
      <c r="B1328" s="43" t="s">
        <v>10692</v>
      </c>
      <c r="C1328" s="44" t="s">
        <v>351</v>
      </c>
      <c r="D1328" s="45">
        <v>11.69</v>
      </c>
    </row>
    <row r="1329" spans="1:4" outlineLevel="1">
      <c r="A1329" s="56">
        <v>9063060</v>
      </c>
      <c r="B1329" s="43" t="s">
        <v>10693</v>
      </c>
      <c r="C1329" s="44" t="s">
        <v>351</v>
      </c>
      <c r="D1329" s="45">
        <v>292.25</v>
      </c>
    </row>
    <row r="1330" spans="1:4">
      <c r="A1330" s="56">
        <v>9063061</v>
      </c>
      <c r="B1330" s="43" t="s">
        <v>10694</v>
      </c>
      <c r="C1330" s="44" t="s">
        <v>351</v>
      </c>
      <c r="D1330" s="45">
        <v>467.6</v>
      </c>
    </row>
    <row r="1331" spans="1:4" outlineLevel="1">
      <c r="A1331" s="56">
        <v>9063062</v>
      </c>
      <c r="B1331" s="43" t="s">
        <v>10695</v>
      </c>
      <c r="C1331" s="44" t="s">
        <v>351</v>
      </c>
      <c r="D1331" s="45">
        <v>653.80999999999995</v>
      </c>
    </row>
    <row r="1332" spans="1:4" outlineLevel="1">
      <c r="A1332" s="56">
        <v>9064000</v>
      </c>
      <c r="B1332" s="43" t="s">
        <v>10696</v>
      </c>
      <c r="C1332" s="44" t="s">
        <v>8535</v>
      </c>
      <c r="D1332" s="45" t="s">
        <v>8535</v>
      </c>
    </row>
    <row r="1333" spans="1:4">
      <c r="A1333" s="56">
        <v>9064001</v>
      </c>
      <c r="B1333" s="43" t="s">
        <v>10697</v>
      </c>
      <c r="C1333" s="44" t="s">
        <v>351</v>
      </c>
      <c r="D1333" s="45">
        <v>58.45</v>
      </c>
    </row>
    <row r="1334" spans="1:4" outlineLevel="1">
      <c r="A1334" s="56">
        <v>9064002</v>
      </c>
      <c r="B1334" s="43" t="s">
        <v>10698</v>
      </c>
      <c r="C1334" s="44" t="s">
        <v>351</v>
      </c>
      <c r="D1334" s="45">
        <v>2.41</v>
      </c>
    </row>
    <row r="1335" spans="1:4" outlineLevel="1">
      <c r="A1335" s="56">
        <v>9064003</v>
      </c>
      <c r="B1335" s="43" t="s">
        <v>10699</v>
      </c>
      <c r="C1335" s="44" t="s">
        <v>351</v>
      </c>
      <c r="D1335" s="45">
        <v>14.61</v>
      </c>
    </row>
    <row r="1336" spans="1:4">
      <c r="A1336" s="56">
        <v>9064004</v>
      </c>
      <c r="B1336" s="43" t="s">
        <v>10700</v>
      </c>
      <c r="C1336" s="44" t="s">
        <v>351</v>
      </c>
      <c r="D1336" s="45">
        <v>11.69</v>
      </c>
    </row>
    <row r="1337" spans="1:4" outlineLevel="1">
      <c r="A1337" s="56">
        <v>9064005</v>
      </c>
      <c r="B1337" s="43" t="s">
        <v>10701</v>
      </c>
      <c r="C1337" s="44" t="s">
        <v>351</v>
      </c>
      <c r="D1337" s="45">
        <v>123.83</v>
      </c>
    </row>
    <row r="1338" spans="1:4">
      <c r="A1338" s="56">
        <v>9064006</v>
      </c>
      <c r="B1338" s="43" t="s">
        <v>10702</v>
      </c>
      <c r="C1338" s="44" t="s">
        <v>351</v>
      </c>
      <c r="D1338" s="45">
        <v>23.38</v>
      </c>
    </row>
    <row r="1339" spans="1:4" outlineLevel="1">
      <c r="A1339" s="56">
        <v>9064007</v>
      </c>
      <c r="B1339" s="43" t="s">
        <v>10703</v>
      </c>
      <c r="C1339" s="44" t="s">
        <v>351</v>
      </c>
      <c r="D1339" s="45">
        <v>23.38</v>
      </c>
    </row>
    <row r="1340" spans="1:4">
      <c r="A1340" s="56">
        <v>9064008</v>
      </c>
      <c r="B1340" s="43" t="s">
        <v>10704</v>
      </c>
      <c r="C1340" s="44" t="s">
        <v>143</v>
      </c>
      <c r="D1340" s="45">
        <v>11.69</v>
      </c>
    </row>
    <row r="1341" spans="1:4" outlineLevel="1">
      <c r="A1341" s="56">
        <v>9064009</v>
      </c>
      <c r="B1341" s="43" t="s">
        <v>10705</v>
      </c>
      <c r="C1341" s="44" t="s">
        <v>351</v>
      </c>
      <c r="D1341" s="45">
        <v>4.82</v>
      </c>
    </row>
    <row r="1342" spans="1:4">
      <c r="A1342" s="56">
        <v>9064010</v>
      </c>
      <c r="B1342" s="43" t="s">
        <v>10706</v>
      </c>
      <c r="C1342" s="44" t="s">
        <v>351</v>
      </c>
      <c r="D1342" s="45">
        <v>165.11</v>
      </c>
    </row>
    <row r="1343" spans="1:4" outlineLevel="1">
      <c r="A1343" s="56">
        <v>9064011</v>
      </c>
      <c r="B1343" s="43" t="s">
        <v>10707</v>
      </c>
      <c r="C1343" s="44" t="s">
        <v>351</v>
      </c>
      <c r="D1343" s="45">
        <v>37.99</v>
      </c>
    </row>
    <row r="1344" spans="1:4">
      <c r="A1344" s="56">
        <v>9064012</v>
      </c>
      <c r="B1344" s="43" t="s">
        <v>10708</v>
      </c>
      <c r="C1344" s="44" t="s">
        <v>351</v>
      </c>
      <c r="D1344" s="45">
        <v>218.15</v>
      </c>
    </row>
    <row r="1345" spans="1:4" outlineLevel="1">
      <c r="A1345" s="56">
        <v>9064013</v>
      </c>
      <c r="B1345" s="43" t="s">
        <v>10709</v>
      </c>
      <c r="C1345" s="44" t="s">
        <v>351</v>
      </c>
      <c r="D1345" s="45">
        <v>424.53</v>
      </c>
    </row>
    <row r="1346" spans="1:4">
      <c r="A1346" s="56">
        <v>9064014</v>
      </c>
      <c r="B1346" s="43" t="s">
        <v>10710</v>
      </c>
      <c r="C1346" s="44" t="s">
        <v>351</v>
      </c>
      <c r="D1346" s="45">
        <v>87.68</v>
      </c>
    </row>
    <row r="1347" spans="1:4" outlineLevel="1">
      <c r="A1347" s="56">
        <v>9064015</v>
      </c>
      <c r="B1347" s="43" t="s">
        <v>10711</v>
      </c>
      <c r="C1347" s="44" t="s">
        <v>351</v>
      </c>
      <c r="D1347" s="45">
        <v>38.57</v>
      </c>
    </row>
    <row r="1348" spans="1:4">
      <c r="A1348" s="56">
        <v>9064016</v>
      </c>
      <c r="B1348" s="43" t="s">
        <v>10712</v>
      </c>
      <c r="C1348" s="44" t="s">
        <v>143</v>
      </c>
      <c r="D1348" s="45">
        <v>8.77</v>
      </c>
    </row>
    <row r="1349" spans="1:4" outlineLevel="1">
      <c r="A1349" s="56">
        <v>9064017</v>
      </c>
      <c r="B1349" s="43" t="s">
        <v>10713</v>
      </c>
      <c r="C1349" s="44" t="s">
        <v>351</v>
      </c>
      <c r="D1349" s="45">
        <v>87.26</v>
      </c>
    </row>
    <row r="1350" spans="1:4">
      <c r="A1350" s="56">
        <v>9064018</v>
      </c>
      <c r="B1350" s="43" t="s">
        <v>10714</v>
      </c>
      <c r="C1350" s="44" t="s">
        <v>351</v>
      </c>
      <c r="D1350" s="45">
        <v>172.65</v>
      </c>
    </row>
    <row r="1351" spans="1:4" outlineLevel="1">
      <c r="A1351" s="56">
        <v>9064023</v>
      </c>
      <c r="B1351" s="43" t="s">
        <v>10715</v>
      </c>
      <c r="C1351" s="44" t="s">
        <v>351</v>
      </c>
      <c r="D1351" s="45">
        <v>29.23</v>
      </c>
    </row>
    <row r="1352" spans="1:4">
      <c r="A1352" s="56">
        <v>9064024</v>
      </c>
      <c r="B1352" s="43" t="s">
        <v>10716</v>
      </c>
      <c r="C1352" s="44" t="s">
        <v>351</v>
      </c>
      <c r="D1352" s="45">
        <v>17.54</v>
      </c>
    </row>
    <row r="1353" spans="1:4" outlineLevel="1">
      <c r="A1353" s="56">
        <v>9070000</v>
      </c>
      <c r="B1353" s="43" t="s">
        <v>10717</v>
      </c>
      <c r="C1353" s="44" t="s">
        <v>8535</v>
      </c>
      <c r="D1353" s="45" t="s">
        <v>8535</v>
      </c>
    </row>
    <row r="1354" spans="1:4" ht="23.25">
      <c r="A1354" s="56">
        <v>9070001</v>
      </c>
      <c r="B1354" s="43" t="s">
        <v>10718</v>
      </c>
      <c r="C1354" s="44" t="s">
        <v>351</v>
      </c>
      <c r="D1354" s="45">
        <v>436.3</v>
      </c>
    </row>
    <row r="1355" spans="1:4" ht="23.25" outlineLevel="1">
      <c r="A1355" s="56">
        <v>9070002</v>
      </c>
      <c r="B1355" s="43" t="s">
        <v>10719</v>
      </c>
      <c r="C1355" s="44" t="s">
        <v>351</v>
      </c>
      <c r="D1355" s="45">
        <v>601.41</v>
      </c>
    </row>
    <row r="1356" spans="1:4">
      <c r="A1356" s="56">
        <v>9070003</v>
      </c>
      <c r="B1356" s="43" t="s">
        <v>10720</v>
      </c>
      <c r="C1356" s="44" t="s">
        <v>351</v>
      </c>
      <c r="D1356" s="45">
        <v>292.25</v>
      </c>
    </row>
    <row r="1357" spans="1:4" outlineLevel="1">
      <c r="A1357" s="56">
        <v>9070004</v>
      </c>
      <c r="B1357" s="43" t="s">
        <v>10721</v>
      </c>
      <c r="C1357" s="44" t="s">
        <v>351</v>
      </c>
      <c r="D1357" s="45">
        <v>23.38</v>
      </c>
    </row>
    <row r="1358" spans="1:4" outlineLevel="1">
      <c r="A1358" s="56">
        <v>9070005</v>
      </c>
      <c r="B1358" s="43" t="s">
        <v>10722</v>
      </c>
      <c r="C1358" s="44" t="s">
        <v>351</v>
      </c>
      <c r="D1358" s="45">
        <v>23.38</v>
      </c>
    </row>
    <row r="1359" spans="1:4" outlineLevel="1">
      <c r="A1359" s="56">
        <v>9070008</v>
      </c>
      <c r="B1359" s="43" t="s">
        <v>10723</v>
      </c>
      <c r="C1359" s="44" t="s">
        <v>351</v>
      </c>
      <c r="D1359" s="45">
        <v>29.23</v>
      </c>
    </row>
    <row r="1360" spans="1:4" outlineLevel="1">
      <c r="A1360" s="56">
        <v>9070009</v>
      </c>
      <c r="B1360" s="43" t="s">
        <v>10724</v>
      </c>
      <c r="C1360" s="44" t="s">
        <v>143</v>
      </c>
      <c r="D1360" s="45">
        <v>29.23</v>
      </c>
    </row>
    <row r="1361" spans="1:4">
      <c r="A1361" s="56">
        <v>9070012</v>
      </c>
      <c r="B1361" s="43" t="s">
        <v>10725</v>
      </c>
      <c r="C1361" s="44" t="s">
        <v>143</v>
      </c>
      <c r="D1361" s="45">
        <v>17.54</v>
      </c>
    </row>
    <row r="1362" spans="1:4" outlineLevel="1">
      <c r="A1362" s="56">
        <v>9070013</v>
      </c>
      <c r="B1362" s="43" t="s">
        <v>10726</v>
      </c>
      <c r="C1362" s="44" t="s">
        <v>143</v>
      </c>
      <c r="D1362" s="45">
        <v>35.07</v>
      </c>
    </row>
    <row r="1363" spans="1:4" outlineLevel="1">
      <c r="A1363" s="56">
        <v>9070014</v>
      </c>
      <c r="B1363" s="43" t="s">
        <v>10727</v>
      </c>
      <c r="C1363" s="44" t="s">
        <v>143</v>
      </c>
      <c r="D1363" s="45">
        <v>2.92</v>
      </c>
    </row>
    <row r="1364" spans="1:4" outlineLevel="1">
      <c r="A1364" s="56">
        <v>9070015</v>
      </c>
      <c r="B1364" s="43" t="s">
        <v>10728</v>
      </c>
      <c r="C1364" s="44" t="s">
        <v>143</v>
      </c>
      <c r="D1364" s="45">
        <v>40.92</v>
      </c>
    </row>
    <row r="1365" spans="1:4" outlineLevel="1">
      <c r="A1365" s="56">
        <v>9070016</v>
      </c>
      <c r="B1365" s="43" t="s">
        <v>10729</v>
      </c>
      <c r="C1365" s="44" t="s">
        <v>143</v>
      </c>
      <c r="D1365" s="45">
        <v>1.75</v>
      </c>
    </row>
    <row r="1366" spans="1:4">
      <c r="A1366" s="56">
        <v>9070017</v>
      </c>
      <c r="B1366" s="43" t="s">
        <v>10730</v>
      </c>
      <c r="C1366" s="44" t="s">
        <v>143</v>
      </c>
      <c r="D1366" s="45">
        <v>17.54</v>
      </c>
    </row>
    <row r="1367" spans="1:4" outlineLevel="1">
      <c r="A1367" s="56">
        <v>9070018</v>
      </c>
      <c r="B1367" s="43" t="s">
        <v>10731</v>
      </c>
      <c r="C1367" s="44" t="s">
        <v>351</v>
      </c>
      <c r="D1367" s="45">
        <v>23.38</v>
      </c>
    </row>
    <row r="1368" spans="1:4" outlineLevel="1">
      <c r="A1368" s="56">
        <v>9070020</v>
      </c>
      <c r="B1368" s="43" t="s">
        <v>10732</v>
      </c>
      <c r="C1368" s="44" t="s">
        <v>351</v>
      </c>
      <c r="D1368" s="45">
        <v>17.54</v>
      </c>
    </row>
    <row r="1369" spans="1:4" outlineLevel="1">
      <c r="A1369" s="56">
        <v>9071000</v>
      </c>
      <c r="B1369" s="43" t="s">
        <v>10733</v>
      </c>
      <c r="C1369" s="44" t="s">
        <v>8535</v>
      </c>
      <c r="D1369" s="45" t="s">
        <v>8535</v>
      </c>
    </row>
    <row r="1370" spans="1:4" outlineLevel="1">
      <c r="A1370" s="56">
        <v>9071010</v>
      </c>
      <c r="B1370" s="43" t="s">
        <v>10734</v>
      </c>
      <c r="C1370" s="44" t="s">
        <v>143</v>
      </c>
      <c r="D1370" s="45">
        <v>58.45</v>
      </c>
    </row>
    <row r="1371" spans="1:4" outlineLevel="1">
      <c r="A1371" s="56">
        <v>9071011</v>
      </c>
      <c r="B1371" s="43" t="s">
        <v>10735</v>
      </c>
      <c r="C1371" s="44" t="s">
        <v>351</v>
      </c>
      <c r="D1371" s="45">
        <v>14.61</v>
      </c>
    </row>
    <row r="1372" spans="1:4">
      <c r="A1372" s="56">
        <v>9071015</v>
      </c>
      <c r="B1372" s="43" t="s">
        <v>10736</v>
      </c>
      <c r="C1372" s="44" t="s">
        <v>351</v>
      </c>
      <c r="D1372" s="45">
        <v>29.23</v>
      </c>
    </row>
    <row r="1373" spans="1:4" outlineLevel="1">
      <c r="A1373" s="56">
        <v>9071016</v>
      </c>
      <c r="B1373" s="43" t="s">
        <v>10737</v>
      </c>
      <c r="C1373" s="44" t="s">
        <v>351</v>
      </c>
      <c r="D1373" s="45">
        <v>46.76</v>
      </c>
    </row>
    <row r="1374" spans="1:4" outlineLevel="1">
      <c r="A1374" s="56">
        <v>9071017</v>
      </c>
      <c r="B1374" s="43" t="s">
        <v>10738</v>
      </c>
      <c r="C1374" s="44" t="s">
        <v>351</v>
      </c>
      <c r="D1374" s="45">
        <v>87.68</v>
      </c>
    </row>
    <row r="1375" spans="1:4" ht="23.25" outlineLevel="1">
      <c r="A1375" s="56">
        <v>9071025</v>
      </c>
      <c r="B1375" s="43" t="s">
        <v>10739</v>
      </c>
      <c r="C1375" s="44" t="s">
        <v>351</v>
      </c>
      <c r="D1375" s="45">
        <v>29.23</v>
      </c>
    </row>
    <row r="1376" spans="1:4" outlineLevel="1">
      <c r="A1376" s="56">
        <v>9071026</v>
      </c>
      <c r="B1376" s="43" t="s">
        <v>10740</v>
      </c>
      <c r="C1376" s="44" t="s">
        <v>135</v>
      </c>
      <c r="D1376" s="45">
        <v>352.19</v>
      </c>
    </row>
    <row r="1377" spans="1:4" ht="23.25" outlineLevel="1">
      <c r="A1377" s="56">
        <v>9071030</v>
      </c>
      <c r="B1377" s="43" t="s">
        <v>10741</v>
      </c>
      <c r="C1377" s="44" t="s">
        <v>351</v>
      </c>
      <c r="D1377" s="45">
        <v>14.61</v>
      </c>
    </row>
    <row r="1378" spans="1:4">
      <c r="A1378" s="56">
        <v>9071032</v>
      </c>
      <c r="B1378" s="43" t="s">
        <v>10742</v>
      </c>
      <c r="C1378" s="44" t="s">
        <v>351</v>
      </c>
      <c r="D1378" s="45">
        <v>17.54</v>
      </c>
    </row>
    <row r="1379" spans="1:4" ht="23.25" outlineLevel="1">
      <c r="A1379" s="56">
        <v>9071034</v>
      </c>
      <c r="B1379" s="43" t="s">
        <v>10743</v>
      </c>
      <c r="C1379" s="44" t="s">
        <v>351</v>
      </c>
      <c r="D1379" s="45">
        <v>58.45</v>
      </c>
    </row>
    <row r="1380" spans="1:4" outlineLevel="1">
      <c r="A1380" s="56">
        <v>9071035</v>
      </c>
      <c r="B1380" s="43" t="s">
        <v>10744</v>
      </c>
      <c r="C1380" s="44" t="s">
        <v>351</v>
      </c>
      <c r="D1380" s="45">
        <v>670.1</v>
      </c>
    </row>
    <row r="1381" spans="1:4" ht="23.25" outlineLevel="1">
      <c r="A1381" s="56">
        <v>9071037</v>
      </c>
      <c r="B1381" s="43" t="s">
        <v>10745</v>
      </c>
      <c r="C1381" s="44" t="s">
        <v>351</v>
      </c>
      <c r="D1381" s="45">
        <v>40.92</v>
      </c>
    </row>
    <row r="1382" spans="1:4" ht="23.25" outlineLevel="1">
      <c r="A1382" s="56">
        <v>9071038</v>
      </c>
      <c r="B1382" s="43" t="s">
        <v>10746</v>
      </c>
      <c r="C1382" s="44" t="s">
        <v>351</v>
      </c>
      <c r="D1382" s="45">
        <v>58.45</v>
      </c>
    </row>
    <row r="1383" spans="1:4" outlineLevel="1">
      <c r="A1383" s="56">
        <v>9071039</v>
      </c>
      <c r="B1383" s="43" t="s">
        <v>10747</v>
      </c>
      <c r="C1383" s="44" t="s">
        <v>351</v>
      </c>
      <c r="D1383" s="45">
        <v>29.23</v>
      </c>
    </row>
    <row r="1384" spans="1:4">
      <c r="A1384" s="56">
        <v>9071040</v>
      </c>
      <c r="B1384" s="43" t="s">
        <v>10748</v>
      </c>
      <c r="C1384" s="44" t="s">
        <v>351</v>
      </c>
      <c r="D1384" s="45">
        <v>29.23</v>
      </c>
    </row>
    <row r="1385" spans="1:4" outlineLevel="1">
      <c r="A1385" s="56">
        <v>9072000</v>
      </c>
      <c r="B1385" s="43" t="s">
        <v>10749</v>
      </c>
      <c r="C1385" s="44" t="s">
        <v>8535</v>
      </c>
      <c r="D1385" s="45" t="s">
        <v>8535</v>
      </c>
    </row>
    <row r="1386" spans="1:4" outlineLevel="1">
      <c r="A1386" s="56">
        <v>9072001</v>
      </c>
      <c r="B1386" s="43" t="s">
        <v>10750</v>
      </c>
      <c r="C1386" s="44" t="s">
        <v>351</v>
      </c>
      <c r="D1386" s="45">
        <v>17.54</v>
      </c>
    </row>
    <row r="1387" spans="1:4" outlineLevel="1">
      <c r="A1387" s="56">
        <v>9072002</v>
      </c>
      <c r="B1387" s="43" t="s">
        <v>10751</v>
      </c>
      <c r="C1387" s="44" t="s">
        <v>351</v>
      </c>
      <c r="D1387" s="45">
        <v>37.99</v>
      </c>
    </row>
    <row r="1388" spans="1:4" outlineLevel="1">
      <c r="A1388" s="56">
        <v>9072003</v>
      </c>
      <c r="B1388" s="43" t="s">
        <v>10752</v>
      </c>
      <c r="C1388" s="44" t="s">
        <v>351</v>
      </c>
      <c r="D1388" s="45">
        <v>2.41</v>
      </c>
    </row>
    <row r="1389" spans="1:4" outlineLevel="1">
      <c r="A1389" s="56">
        <v>9072004</v>
      </c>
      <c r="B1389" s="43" t="s">
        <v>10753</v>
      </c>
      <c r="C1389" s="44" t="s">
        <v>351</v>
      </c>
      <c r="D1389" s="45">
        <v>17.54</v>
      </c>
    </row>
    <row r="1390" spans="1:4">
      <c r="A1390" s="56">
        <v>9072005</v>
      </c>
      <c r="B1390" s="43" t="s">
        <v>10754</v>
      </c>
      <c r="C1390" s="44" t="s">
        <v>351</v>
      </c>
      <c r="D1390" s="45">
        <v>2.41</v>
      </c>
    </row>
    <row r="1391" spans="1:4" outlineLevel="1">
      <c r="A1391" s="56">
        <v>9072011</v>
      </c>
      <c r="B1391" s="43" t="s">
        <v>10755</v>
      </c>
      <c r="C1391" s="44" t="s">
        <v>351</v>
      </c>
      <c r="D1391" s="45">
        <v>87.68</v>
      </c>
    </row>
    <row r="1392" spans="1:4">
      <c r="A1392" s="56">
        <v>9072012</v>
      </c>
      <c r="B1392" s="43" t="s">
        <v>10756</v>
      </c>
      <c r="C1392" s="44" t="s">
        <v>351</v>
      </c>
      <c r="D1392" s="45">
        <v>233.8</v>
      </c>
    </row>
    <row r="1393" spans="1:4" outlineLevel="1">
      <c r="A1393" s="56">
        <v>9072013</v>
      </c>
      <c r="B1393" s="43" t="s">
        <v>10757</v>
      </c>
      <c r="C1393" s="44" t="s">
        <v>351</v>
      </c>
      <c r="D1393" s="45">
        <v>116.9</v>
      </c>
    </row>
    <row r="1394" spans="1:4">
      <c r="A1394" s="56">
        <v>9072014</v>
      </c>
      <c r="B1394" s="43" t="s">
        <v>10758</v>
      </c>
      <c r="C1394" s="44" t="s">
        <v>351</v>
      </c>
      <c r="D1394" s="45">
        <v>58.45</v>
      </c>
    </row>
    <row r="1395" spans="1:4" outlineLevel="1">
      <c r="A1395" s="56">
        <v>9072018</v>
      </c>
      <c r="B1395" s="43" t="s">
        <v>10759</v>
      </c>
      <c r="C1395" s="44" t="s">
        <v>351</v>
      </c>
      <c r="D1395" s="45">
        <v>58.45</v>
      </c>
    </row>
    <row r="1396" spans="1:4" outlineLevel="1">
      <c r="A1396" s="56">
        <v>9072019</v>
      </c>
      <c r="B1396" s="43" t="s">
        <v>10760</v>
      </c>
      <c r="C1396" s="44" t="s">
        <v>351</v>
      </c>
      <c r="D1396" s="45">
        <v>46.76</v>
      </c>
    </row>
    <row r="1397" spans="1:4" outlineLevel="1">
      <c r="A1397" s="56">
        <v>9072025</v>
      </c>
      <c r="B1397" s="43" t="s">
        <v>10761</v>
      </c>
      <c r="C1397" s="44" t="s">
        <v>351</v>
      </c>
      <c r="D1397" s="45">
        <v>58.45</v>
      </c>
    </row>
    <row r="1398" spans="1:4" outlineLevel="1">
      <c r="A1398" s="56">
        <v>9072030</v>
      </c>
      <c r="B1398" s="43" t="s">
        <v>10762</v>
      </c>
      <c r="C1398" s="44" t="s">
        <v>351</v>
      </c>
      <c r="D1398" s="45">
        <v>12.27</v>
      </c>
    </row>
    <row r="1399" spans="1:4" outlineLevel="1">
      <c r="A1399" s="56">
        <v>9073000</v>
      </c>
      <c r="B1399" s="43" t="s">
        <v>10763</v>
      </c>
      <c r="C1399" s="44" t="s">
        <v>8535</v>
      </c>
      <c r="D1399" s="45" t="s">
        <v>8535</v>
      </c>
    </row>
    <row r="1400" spans="1:4" outlineLevel="1">
      <c r="A1400" s="56">
        <v>9073014</v>
      </c>
      <c r="B1400" s="43" t="s">
        <v>10764</v>
      </c>
      <c r="C1400" s="44" t="s">
        <v>143</v>
      </c>
      <c r="D1400" s="45">
        <v>29.23</v>
      </c>
    </row>
    <row r="1401" spans="1:4">
      <c r="A1401" s="56">
        <v>9073015</v>
      </c>
      <c r="B1401" s="43" t="s">
        <v>10765</v>
      </c>
      <c r="C1401" s="44" t="s">
        <v>143</v>
      </c>
      <c r="D1401" s="45">
        <v>29.23</v>
      </c>
    </row>
    <row r="1402" spans="1:4" outlineLevel="1">
      <c r="A1402" s="56">
        <v>9073016</v>
      </c>
      <c r="B1402" s="43" t="s">
        <v>10766</v>
      </c>
      <c r="C1402" s="44" t="s">
        <v>351</v>
      </c>
      <c r="D1402" s="45">
        <v>17.54</v>
      </c>
    </row>
    <row r="1403" spans="1:4" outlineLevel="1">
      <c r="A1403" s="56">
        <v>9073060</v>
      </c>
      <c r="B1403" s="43" t="s">
        <v>10767</v>
      </c>
      <c r="C1403" s="44" t="s">
        <v>351</v>
      </c>
      <c r="D1403" s="45">
        <v>436.3</v>
      </c>
    </row>
    <row r="1404" spans="1:4" outlineLevel="1">
      <c r="A1404" s="56">
        <v>9073061</v>
      </c>
      <c r="B1404" s="43" t="s">
        <v>10768</v>
      </c>
      <c r="C1404" s="44" t="s">
        <v>351</v>
      </c>
      <c r="D1404" s="45">
        <v>601.41</v>
      </c>
    </row>
    <row r="1405" spans="1:4">
      <c r="A1405" s="56">
        <v>9073062</v>
      </c>
      <c r="B1405" s="43" t="s">
        <v>10769</v>
      </c>
      <c r="C1405" s="44" t="s">
        <v>351</v>
      </c>
      <c r="D1405" s="45">
        <v>702.02</v>
      </c>
    </row>
    <row r="1406" spans="1:4" outlineLevel="1">
      <c r="A1406" s="56">
        <v>9074000</v>
      </c>
      <c r="B1406" s="43" t="s">
        <v>10770</v>
      </c>
      <c r="C1406" s="44" t="s">
        <v>8535</v>
      </c>
      <c r="D1406" s="45" t="s">
        <v>8535</v>
      </c>
    </row>
    <row r="1407" spans="1:4" outlineLevel="1">
      <c r="A1407" s="56">
        <v>9074001</v>
      </c>
      <c r="B1407" s="43" t="s">
        <v>10771</v>
      </c>
      <c r="C1407" s="44" t="s">
        <v>351</v>
      </c>
      <c r="D1407" s="45">
        <v>11.69</v>
      </c>
    </row>
    <row r="1408" spans="1:4" ht="23.25" outlineLevel="1">
      <c r="A1408" s="56">
        <v>9074002</v>
      </c>
      <c r="B1408" s="43" t="s">
        <v>10772</v>
      </c>
      <c r="C1408" s="44" t="s">
        <v>351</v>
      </c>
      <c r="D1408" s="45">
        <v>11.69</v>
      </c>
    </row>
    <row r="1409" spans="1:4">
      <c r="A1409" s="56">
        <v>9074003</v>
      </c>
      <c r="B1409" s="43" t="s">
        <v>10773</v>
      </c>
      <c r="C1409" s="44" t="s">
        <v>351</v>
      </c>
      <c r="D1409" s="45">
        <v>37.99</v>
      </c>
    </row>
    <row r="1410" spans="1:4" outlineLevel="1">
      <c r="A1410" s="56">
        <v>9074004</v>
      </c>
      <c r="B1410" s="43" t="s">
        <v>10774</v>
      </c>
      <c r="C1410" s="44" t="s">
        <v>351</v>
      </c>
      <c r="D1410" s="45">
        <v>35.07</v>
      </c>
    </row>
    <row r="1411" spans="1:4" outlineLevel="1">
      <c r="A1411" s="56">
        <v>9074005</v>
      </c>
      <c r="B1411" s="43" t="s">
        <v>10775</v>
      </c>
      <c r="C1411" s="44" t="s">
        <v>351</v>
      </c>
      <c r="D1411" s="45">
        <v>165.11</v>
      </c>
    </row>
    <row r="1412" spans="1:4" outlineLevel="1">
      <c r="A1412" s="56">
        <v>9074006</v>
      </c>
      <c r="B1412" s="43" t="s">
        <v>10776</v>
      </c>
      <c r="C1412" s="44" t="s">
        <v>351</v>
      </c>
      <c r="D1412" s="45">
        <v>29.23</v>
      </c>
    </row>
    <row r="1413" spans="1:4" outlineLevel="1">
      <c r="A1413" s="56">
        <v>9074007</v>
      </c>
      <c r="B1413" s="43" t="s">
        <v>10777</v>
      </c>
      <c r="C1413" s="44" t="s">
        <v>351</v>
      </c>
      <c r="D1413" s="45">
        <v>29.23</v>
      </c>
    </row>
    <row r="1414" spans="1:4" outlineLevel="1">
      <c r="A1414" s="56">
        <v>9074008</v>
      </c>
      <c r="B1414" s="43" t="s">
        <v>10778</v>
      </c>
      <c r="C1414" s="44" t="s">
        <v>143</v>
      </c>
      <c r="D1414" s="45">
        <v>23.38</v>
      </c>
    </row>
    <row r="1415" spans="1:4" outlineLevel="1">
      <c r="A1415" s="56">
        <v>9074009</v>
      </c>
      <c r="B1415" s="43" t="s">
        <v>10779</v>
      </c>
      <c r="C1415" s="44" t="s">
        <v>351</v>
      </c>
      <c r="D1415" s="45">
        <v>11.69</v>
      </c>
    </row>
    <row r="1416" spans="1:4" outlineLevel="1">
      <c r="A1416" s="56">
        <v>9074010</v>
      </c>
      <c r="B1416" s="43" t="s">
        <v>10780</v>
      </c>
      <c r="C1416" s="44" t="s">
        <v>351</v>
      </c>
      <c r="D1416" s="45">
        <v>274.18</v>
      </c>
    </row>
    <row r="1417" spans="1:4">
      <c r="A1417" s="56">
        <v>9074011</v>
      </c>
      <c r="B1417" s="43" t="s">
        <v>10781</v>
      </c>
      <c r="C1417" s="44" t="s">
        <v>351</v>
      </c>
      <c r="D1417" s="45">
        <v>98.47</v>
      </c>
    </row>
    <row r="1418" spans="1:4" outlineLevel="1">
      <c r="A1418" s="56">
        <v>9074012</v>
      </c>
      <c r="B1418" s="43" t="s">
        <v>10782</v>
      </c>
      <c r="C1418" s="44" t="s">
        <v>351</v>
      </c>
      <c r="D1418" s="45">
        <v>520.64</v>
      </c>
    </row>
    <row r="1419" spans="1:4" outlineLevel="1">
      <c r="A1419" s="56">
        <v>9074013</v>
      </c>
      <c r="B1419" s="43" t="s">
        <v>10783</v>
      </c>
      <c r="C1419" s="44" t="s">
        <v>351</v>
      </c>
      <c r="D1419" s="45">
        <v>872.59</v>
      </c>
    </row>
    <row r="1420" spans="1:4" outlineLevel="1">
      <c r="A1420" s="56">
        <v>9074014</v>
      </c>
      <c r="B1420" s="43" t="s">
        <v>10784</v>
      </c>
      <c r="C1420" s="44" t="s">
        <v>351</v>
      </c>
      <c r="D1420" s="45">
        <v>81.96</v>
      </c>
    </row>
    <row r="1421" spans="1:4" outlineLevel="1">
      <c r="A1421" s="56">
        <v>9074015</v>
      </c>
      <c r="B1421" s="43" t="s">
        <v>10785</v>
      </c>
      <c r="C1421" s="44" t="s">
        <v>351</v>
      </c>
      <c r="D1421" s="45">
        <v>165.11</v>
      </c>
    </row>
    <row r="1422" spans="1:4" outlineLevel="1">
      <c r="A1422" s="56">
        <v>9074016</v>
      </c>
      <c r="B1422" s="43" t="s">
        <v>10786</v>
      </c>
      <c r="C1422" s="44" t="s">
        <v>143</v>
      </c>
      <c r="D1422" s="45">
        <v>17.54</v>
      </c>
    </row>
    <row r="1423" spans="1:4" outlineLevel="1">
      <c r="A1423" s="56">
        <v>9074017</v>
      </c>
      <c r="B1423" s="43" t="s">
        <v>10787</v>
      </c>
      <c r="C1423" s="44" t="s">
        <v>351</v>
      </c>
      <c r="D1423" s="45">
        <v>278.2</v>
      </c>
    </row>
    <row r="1424" spans="1:4" outlineLevel="1">
      <c r="A1424" s="56">
        <v>9074018</v>
      </c>
      <c r="B1424" s="43" t="s">
        <v>10788</v>
      </c>
      <c r="C1424" s="44" t="s">
        <v>351</v>
      </c>
      <c r="D1424" s="45">
        <v>345.29</v>
      </c>
    </row>
    <row r="1425" spans="1:4">
      <c r="A1425" s="56">
        <v>9074023</v>
      </c>
      <c r="B1425" s="43" t="s">
        <v>10789</v>
      </c>
      <c r="C1425" s="44" t="s">
        <v>351</v>
      </c>
      <c r="D1425" s="45">
        <v>29.23</v>
      </c>
    </row>
    <row r="1426" spans="1:4" outlineLevel="1">
      <c r="A1426" s="56">
        <v>9074024</v>
      </c>
      <c r="B1426" s="43" t="s">
        <v>10790</v>
      </c>
      <c r="C1426" s="44" t="s">
        <v>351</v>
      </c>
      <c r="D1426" s="45">
        <v>17.54</v>
      </c>
    </row>
    <row r="1427" spans="1:4" outlineLevel="1">
      <c r="A1427" s="56">
        <v>9080000</v>
      </c>
      <c r="B1427" s="43" t="s">
        <v>10791</v>
      </c>
      <c r="C1427" s="44" t="s">
        <v>8535</v>
      </c>
      <c r="D1427" s="45" t="s">
        <v>8535</v>
      </c>
    </row>
    <row r="1428" spans="1:4" outlineLevel="1">
      <c r="A1428" s="56">
        <v>9080003</v>
      </c>
      <c r="B1428" s="43" t="s">
        <v>10792</v>
      </c>
      <c r="C1428" s="44" t="s">
        <v>351</v>
      </c>
      <c r="D1428" s="45">
        <v>1478.35</v>
      </c>
    </row>
    <row r="1429" spans="1:4" outlineLevel="1">
      <c r="A1429" s="56">
        <v>9080004</v>
      </c>
      <c r="B1429" s="43" t="s">
        <v>10793</v>
      </c>
      <c r="C1429" s="44" t="s">
        <v>351</v>
      </c>
      <c r="D1429" s="45">
        <v>1585.28</v>
      </c>
    </row>
    <row r="1430" spans="1:4" ht="23.25" outlineLevel="1">
      <c r="A1430" s="56">
        <v>9080011</v>
      </c>
      <c r="B1430" s="43" t="s">
        <v>10794</v>
      </c>
      <c r="C1430" s="44" t="s">
        <v>351</v>
      </c>
      <c r="D1430" s="45">
        <v>13429.96</v>
      </c>
    </row>
    <row r="1431" spans="1:4" outlineLevel="1">
      <c r="A1431" s="56">
        <v>9080018</v>
      </c>
      <c r="B1431" s="43" t="s">
        <v>10795</v>
      </c>
      <c r="C1431" s="44" t="s">
        <v>351</v>
      </c>
      <c r="D1431" s="45">
        <v>20.86</v>
      </c>
    </row>
    <row r="1432" spans="1:4" outlineLevel="1">
      <c r="A1432" s="56">
        <v>9080019</v>
      </c>
      <c r="B1432" s="43" t="s">
        <v>10796</v>
      </c>
      <c r="C1432" s="44" t="s">
        <v>351</v>
      </c>
      <c r="D1432" s="45">
        <v>25.96</v>
      </c>
    </row>
    <row r="1433" spans="1:4" outlineLevel="1">
      <c r="A1433" s="56">
        <v>9080020</v>
      </c>
      <c r="B1433" s="43" t="s">
        <v>10797</v>
      </c>
      <c r="C1433" s="44" t="s">
        <v>351</v>
      </c>
      <c r="D1433" s="45">
        <v>27.7</v>
      </c>
    </row>
    <row r="1434" spans="1:4">
      <c r="A1434" s="56">
        <v>9080021</v>
      </c>
      <c r="B1434" s="43" t="s">
        <v>10798</v>
      </c>
      <c r="C1434" s="44" t="s">
        <v>351</v>
      </c>
      <c r="D1434" s="45">
        <v>28.14</v>
      </c>
    </row>
    <row r="1435" spans="1:4" outlineLevel="1">
      <c r="A1435" s="56">
        <v>9080022</v>
      </c>
      <c r="B1435" s="43" t="s">
        <v>10799</v>
      </c>
      <c r="C1435" s="44" t="s">
        <v>351</v>
      </c>
      <c r="D1435" s="45">
        <v>28.01</v>
      </c>
    </row>
    <row r="1436" spans="1:4" outlineLevel="1">
      <c r="A1436" s="56">
        <v>9080023</v>
      </c>
      <c r="B1436" s="43" t="s">
        <v>10800</v>
      </c>
      <c r="C1436" s="44" t="s">
        <v>351</v>
      </c>
      <c r="D1436" s="45">
        <v>39.840000000000003</v>
      </c>
    </row>
    <row r="1437" spans="1:4" outlineLevel="1">
      <c r="A1437" s="56">
        <v>9080024</v>
      </c>
      <c r="B1437" s="43" t="s">
        <v>10801</v>
      </c>
      <c r="C1437" s="44" t="s">
        <v>351</v>
      </c>
      <c r="D1437" s="45">
        <v>39.950000000000003</v>
      </c>
    </row>
    <row r="1438" spans="1:4" outlineLevel="1">
      <c r="A1438" s="56">
        <v>9080025</v>
      </c>
      <c r="B1438" s="43" t="s">
        <v>10802</v>
      </c>
      <c r="C1438" s="44" t="s">
        <v>351</v>
      </c>
      <c r="D1438" s="45">
        <v>46.78</v>
      </c>
    </row>
    <row r="1439" spans="1:4" outlineLevel="1">
      <c r="A1439" s="56">
        <v>9080026</v>
      </c>
      <c r="B1439" s="43" t="s">
        <v>10803</v>
      </c>
      <c r="C1439" s="44" t="s">
        <v>351</v>
      </c>
      <c r="D1439" s="45">
        <v>62.55</v>
      </c>
    </row>
    <row r="1440" spans="1:4" outlineLevel="1">
      <c r="A1440" s="56">
        <v>9080027</v>
      </c>
      <c r="B1440" s="43" t="s">
        <v>10804</v>
      </c>
      <c r="C1440" s="44" t="s">
        <v>351</v>
      </c>
      <c r="D1440" s="45">
        <v>63.7</v>
      </c>
    </row>
    <row r="1441" spans="1:4" outlineLevel="1">
      <c r="A1441" s="56">
        <v>9080028</v>
      </c>
      <c r="B1441" s="43" t="s">
        <v>10805</v>
      </c>
      <c r="C1441" s="44" t="s">
        <v>351</v>
      </c>
      <c r="D1441" s="45">
        <v>72.83</v>
      </c>
    </row>
    <row r="1442" spans="1:4" outlineLevel="1">
      <c r="A1442" s="56">
        <v>9080029</v>
      </c>
      <c r="B1442" s="43" t="s">
        <v>10806</v>
      </c>
      <c r="C1442" s="44" t="s">
        <v>351</v>
      </c>
      <c r="D1442" s="45">
        <v>77.489999999999995</v>
      </c>
    </row>
    <row r="1443" spans="1:4" outlineLevel="1">
      <c r="A1443" s="56">
        <v>9080030</v>
      </c>
      <c r="B1443" s="43" t="s">
        <v>10807</v>
      </c>
      <c r="C1443" s="44" t="s">
        <v>351</v>
      </c>
      <c r="D1443" s="45">
        <v>83.12</v>
      </c>
    </row>
    <row r="1444" spans="1:4" outlineLevel="1">
      <c r="A1444" s="56">
        <v>9082000</v>
      </c>
      <c r="B1444" s="43" t="s">
        <v>10808</v>
      </c>
      <c r="C1444" s="44" t="s">
        <v>8535</v>
      </c>
      <c r="D1444" s="45" t="s">
        <v>8535</v>
      </c>
    </row>
    <row r="1445" spans="1:4" outlineLevel="1">
      <c r="A1445" s="56">
        <v>9082001</v>
      </c>
      <c r="B1445" s="43" t="s">
        <v>10809</v>
      </c>
      <c r="C1445" s="44" t="s">
        <v>351</v>
      </c>
      <c r="D1445" s="45">
        <v>20.04</v>
      </c>
    </row>
    <row r="1446" spans="1:4">
      <c r="A1446" s="56">
        <v>9082002</v>
      </c>
      <c r="B1446" s="43" t="s">
        <v>10810</v>
      </c>
      <c r="C1446" s="44" t="s">
        <v>351</v>
      </c>
      <c r="D1446" s="45">
        <v>37.32</v>
      </c>
    </row>
    <row r="1447" spans="1:4" outlineLevel="1">
      <c r="A1447" s="56">
        <v>9082003</v>
      </c>
      <c r="B1447" s="43" t="s">
        <v>10811</v>
      </c>
      <c r="C1447" s="44" t="s">
        <v>351</v>
      </c>
      <c r="D1447" s="45">
        <v>43.89</v>
      </c>
    </row>
    <row r="1448" spans="1:4" outlineLevel="1">
      <c r="A1448" s="56">
        <v>9082004</v>
      </c>
      <c r="B1448" s="43" t="s">
        <v>10812</v>
      </c>
      <c r="C1448" s="44" t="s">
        <v>351</v>
      </c>
      <c r="D1448" s="45">
        <v>49.38</v>
      </c>
    </row>
    <row r="1449" spans="1:4" outlineLevel="1">
      <c r="A1449" s="56">
        <v>9082005</v>
      </c>
      <c r="B1449" s="43" t="s">
        <v>10813</v>
      </c>
      <c r="C1449" s="44" t="s">
        <v>351</v>
      </c>
      <c r="D1449" s="45">
        <v>21.87</v>
      </c>
    </row>
    <row r="1450" spans="1:4" outlineLevel="1">
      <c r="A1450" s="56">
        <v>9082006</v>
      </c>
      <c r="B1450" s="43" t="s">
        <v>10814</v>
      </c>
      <c r="C1450" s="44" t="s">
        <v>351</v>
      </c>
      <c r="D1450" s="45">
        <v>4.7300000000000004</v>
      </c>
    </row>
    <row r="1451" spans="1:4">
      <c r="A1451" s="56">
        <v>9082007</v>
      </c>
      <c r="B1451" s="43" t="s">
        <v>10815</v>
      </c>
      <c r="C1451" s="44" t="s">
        <v>351</v>
      </c>
      <c r="D1451" s="45">
        <v>6.63</v>
      </c>
    </row>
    <row r="1452" spans="1:4" outlineLevel="1">
      <c r="A1452" s="56">
        <v>9082008</v>
      </c>
      <c r="B1452" s="43" t="s">
        <v>10816</v>
      </c>
      <c r="C1452" s="44" t="s">
        <v>351</v>
      </c>
      <c r="D1452" s="45">
        <v>12.1</v>
      </c>
    </row>
    <row r="1453" spans="1:4" outlineLevel="1">
      <c r="A1453" s="56">
        <v>9082010</v>
      </c>
      <c r="B1453" s="43" t="s">
        <v>10817</v>
      </c>
      <c r="C1453" s="44" t="s">
        <v>351</v>
      </c>
      <c r="D1453" s="45">
        <v>23.11</v>
      </c>
    </row>
    <row r="1454" spans="1:4" outlineLevel="1">
      <c r="A1454" s="56">
        <v>9082012</v>
      </c>
      <c r="B1454" s="43" t="s">
        <v>10818</v>
      </c>
      <c r="C1454" s="44" t="s">
        <v>351</v>
      </c>
      <c r="D1454" s="45">
        <v>58.29</v>
      </c>
    </row>
    <row r="1455" spans="1:4" outlineLevel="1">
      <c r="A1455" s="56">
        <v>9082013</v>
      </c>
      <c r="B1455" s="43" t="s">
        <v>10819</v>
      </c>
      <c r="C1455" s="44" t="s">
        <v>351</v>
      </c>
      <c r="D1455" s="45">
        <v>135.16</v>
      </c>
    </row>
    <row r="1456" spans="1:4">
      <c r="A1456" s="56">
        <v>9082014</v>
      </c>
      <c r="B1456" s="43" t="s">
        <v>10820</v>
      </c>
      <c r="C1456" s="44" t="s">
        <v>351</v>
      </c>
      <c r="D1456" s="45">
        <v>106.91</v>
      </c>
    </row>
    <row r="1457" spans="1:4" outlineLevel="1">
      <c r="A1457" s="56">
        <v>9082015</v>
      </c>
      <c r="B1457" s="43" t="s">
        <v>10821</v>
      </c>
      <c r="C1457" s="44" t="s">
        <v>351</v>
      </c>
      <c r="D1457" s="45">
        <v>423.99</v>
      </c>
    </row>
    <row r="1458" spans="1:4" outlineLevel="1">
      <c r="A1458" s="56">
        <v>9082016</v>
      </c>
      <c r="B1458" s="43" t="s">
        <v>10822</v>
      </c>
      <c r="C1458" s="44" t="s">
        <v>351</v>
      </c>
      <c r="D1458" s="45">
        <v>26.32</v>
      </c>
    </row>
    <row r="1459" spans="1:4" outlineLevel="1">
      <c r="A1459" s="56">
        <v>9082017</v>
      </c>
      <c r="B1459" s="43" t="s">
        <v>10823</v>
      </c>
      <c r="C1459" s="44" t="s">
        <v>351</v>
      </c>
      <c r="D1459" s="45">
        <v>125.19</v>
      </c>
    </row>
    <row r="1460" spans="1:4" outlineLevel="1">
      <c r="A1460" s="56">
        <v>9082018</v>
      </c>
      <c r="B1460" s="43" t="s">
        <v>10824</v>
      </c>
      <c r="C1460" s="44" t="s">
        <v>351</v>
      </c>
      <c r="D1460" s="45">
        <v>23.11</v>
      </c>
    </row>
    <row r="1461" spans="1:4" ht="23.25">
      <c r="A1461" s="56">
        <v>9082022</v>
      </c>
      <c r="B1461" s="43" t="s">
        <v>10825</v>
      </c>
      <c r="C1461" s="44" t="s">
        <v>351</v>
      </c>
      <c r="D1461" s="45">
        <v>23.75</v>
      </c>
    </row>
    <row r="1462" spans="1:4" outlineLevel="1">
      <c r="A1462" s="56">
        <v>9082025</v>
      </c>
      <c r="B1462" s="43" t="s">
        <v>10826</v>
      </c>
      <c r="C1462" s="44" t="s">
        <v>351</v>
      </c>
      <c r="D1462" s="45">
        <v>41.01</v>
      </c>
    </row>
    <row r="1463" spans="1:4" ht="23.25" outlineLevel="1">
      <c r="A1463" s="56">
        <v>9082034</v>
      </c>
      <c r="B1463" s="43" t="s">
        <v>10827</v>
      </c>
      <c r="C1463" s="44" t="s">
        <v>351</v>
      </c>
      <c r="D1463" s="45">
        <v>134.52000000000001</v>
      </c>
    </row>
    <row r="1464" spans="1:4" outlineLevel="1">
      <c r="A1464" s="56">
        <v>9082044</v>
      </c>
      <c r="B1464" s="43" t="s">
        <v>10828</v>
      </c>
      <c r="C1464" s="44" t="s">
        <v>351</v>
      </c>
      <c r="D1464" s="45">
        <v>132.63999999999999</v>
      </c>
    </row>
    <row r="1465" spans="1:4" outlineLevel="1">
      <c r="A1465" s="56">
        <v>9082045</v>
      </c>
      <c r="B1465" s="43" t="s">
        <v>10829</v>
      </c>
      <c r="C1465" s="44" t="s">
        <v>351</v>
      </c>
      <c r="D1465" s="45">
        <v>150.30000000000001</v>
      </c>
    </row>
    <row r="1466" spans="1:4">
      <c r="A1466" s="56">
        <v>9082046</v>
      </c>
      <c r="B1466" s="43" t="s">
        <v>10830</v>
      </c>
      <c r="C1466" s="44" t="s">
        <v>351</v>
      </c>
      <c r="D1466" s="45">
        <v>180.01</v>
      </c>
    </row>
    <row r="1467" spans="1:4" outlineLevel="1">
      <c r="A1467" s="56">
        <v>9082047</v>
      </c>
      <c r="B1467" s="43" t="s">
        <v>10831</v>
      </c>
      <c r="C1467" s="44" t="s">
        <v>351</v>
      </c>
      <c r="D1467" s="45">
        <v>223.3</v>
      </c>
    </row>
    <row r="1468" spans="1:4" ht="23.25" outlineLevel="1">
      <c r="A1468" s="56">
        <v>9082048</v>
      </c>
      <c r="B1468" s="43" t="s">
        <v>10832</v>
      </c>
      <c r="C1468" s="44" t="s">
        <v>351</v>
      </c>
      <c r="D1468" s="45">
        <v>22653.919999999998</v>
      </c>
    </row>
    <row r="1469" spans="1:4" ht="23.25" outlineLevel="1">
      <c r="A1469" s="56">
        <v>9082049</v>
      </c>
      <c r="B1469" s="43" t="s">
        <v>10833</v>
      </c>
      <c r="C1469" s="44" t="s">
        <v>351</v>
      </c>
      <c r="D1469" s="45">
        <v>12491.63</v>
      </c>
    </row>
    <row r="1470" spans="1:4" outlineLevel="1">
      <c r="A1470" s="56">
        <v>9082055</v>
      </c>
      <c r="B1470" s="43" t="s">
        <v>10834</v>
      </c>
      <c r="C1470" s="44" t="s">
        <v>351</v>
      </c>
      <c r="D1470" s="45">
        <v>13.31</v>
      </c>
    </row>
    <row r="1471" spans="1:4">
      <c r="A1471" s="56">
        <v>9082060</v>
      </c>
      <c r="B1471" s="43" t="s">
        <v>10835</v>
      </c>
      <c r="C1471" s="44" t="s">
        <v>351</v>
      </c>
      <c r="D1471" s="45">
        <v>77.55</v>
      </c>
    </row>
    <row r="1472" spans="1:4" outlineLevel="1">
      <c r="A1472" s="56">
        <v>9082066</v>
      </c>
      <c r="B1472" s="43" t="s">
        <v>10836</v>
      </c>
      <c r="C1472" s="44" t="s">
        <v>351</v>
      </c>
      <c r="D1472" s="45">
        <v>71.47</v>
      </c>
    </row>
    <row r="1473" spans="1:4" outlineLevel="1">
      <c r="A1473" s="56">
        <v>9082067</v>
      </c>
      <c r="B1473" s="43" t="s">
        <v>10837</v>
      </c>
      <c r="C1473" s="44" t="s">
        <v>351</v>
      </c>
      <c r="D1473" s="45">
        <v>65.66</v>
      </c>
    </row>
    <row r="1474" spans="1:4" outlineLevel="1">
      <c r="A1474" s="56">
        <v>9082068</v>
      </c>
      <c r="B1474" s="43" t="s">
        <v>10838</v>
      </c>
      <c r="C1474" s="44" t="s">
        <v>351</v>
      </c>
      <c r="D1474" s="45">
        <v>108.41</v>
      </c>
    </row>
    <row r="1475" spans="1:4" outlineLevel="1">
      <c r="A1475" s="56">
        <v>9082069</v>
      </c>
      <c r="B1475" s="43" t="s">
        <v>10839</v>
      </c>
      <c r="C1475" s="44" t="s">
        <v>351</v>
      </c>
      <c r="D1475" s="45">
        <v>96.35</v>
      </c>
    </row>
    <row r="1476" spans="1:4">
      <c r="A1476" s="56">
        <v>9082075</v>
      </c>
      <c r="B1476" s="43" t="s">
        <v>10840</v>
      </c>
      <c r="C1476" s="44" t="s">
        <v>351</v>
      </c>
      <c r="D1476" s="45">
        <v>27.85</v>
      </c>
    </row>
    <row r="1477" spans="1:4" outlineLevel="1">
      <c r="A1477" s="56">
        <v>9082077</v>
      </c>
      <c r="B1477" s="43" t="s">
        <v>10841</v>
      </c>
      <c r="C1477" s="44" t="s">
        <v>351</v>
      </c>
      <c r="D1477" s="45">
        <v>96.95</v>
      </c>
    </row>
    <row r="1478" spans="1:4" outlineLevel="1">
      <c r="A1478" s="56">
        <v>9082078</v>
      </c>
      <c r="B1478" s="43" t="s">
        <v>10842</v>
      </c>
      <c r="C1478" s="44" t="s">
        <v>351</v>
      </c>
      <c r="D1478" s="45">
        <v>57.45</v>
      </c>
    </row>
    <row r="1479" spans="1:4" outlineLevel="1">
      <c r="A1479" s="56">
        <v>9082079</v>
      </c>
      <c r="B1479" s="43" t="s">
        <v>10843</v>
      </c>
      <c r="C1479" s="44" t="s">
        <v>351</v>
      </c>
      <c r="D1479" s="45">
        <v>97.47</v>
      </c>
    </row>
    <row r="1480" spans="1:4" outlineLevel="1">
      <c r="A1480" s="56">
        <v>9082080</v>
      </c>
      <c r="B1480" s="43" t="s">
        <v>10844</v>
      </c>
      <c r="C1480" s="44" t="s">
        <v>351</v>
      </c>
      <c r="D1480" s="45">
        <v>13.86</v>
      </c>
    </row>
    <row r="1481" spans="1:4">
      <c r="A1481" s="56">
        <v>9082081</v>
      </c>
      <c r="B1481" s="43" t="s">
        <v>10845</v>
      </c>
      <c r="C1481" s="44" t="s">
        <v>351</v>
      </c>
      <c r="D1481" s="45">
        <v>22.57</v>
      </c>
    </row>
    <row r="1482" spans="1:4" outlineLevel="1">
      <c r="A1482" s="56">
        <v>9082083</v>
      </c>
      <c r="B1482" s="43" t="s">
        <v>10846</v>
      </c>
      <c r="C1482" s="44" t="s">
        <v>351</v>
      </c>
      <c r="D1482" s="45">
        <v>16.100000000000001</v>
      </c>
    </row>
    <row r="1483" spans="1:4" ht="23.25">
      <c r="A1483" s="56">
        <v>9082084</v>
      </c>
      <c r="B1483" s="43" t="s">
        <v>10847</v>
      </c>
      <c r="C1483" s="44" t="s">
        <v>351</v>
      </c>
      <c r="D1483" s="45">
        <v>1117.8800000000001</v>
      </c>
    </row>
    <row r="1484" spans="1:4" outlineLevel="1">
      <c r="A1484" s="56">
        <v>9082085</v>
      </c>
      <c r="B1484" s="43" t="s">
        <v>10848</v>
      </c>
      <c r="C1484" s="44" t="s">
        <v>351</v>
      </c>
      <c r="D1484" s="45">
        <v>144.25</v>
      </c>
    </row>
    <row r="1485" spans="1:4" outlineLevel="1">
      <c r="A1485" s="56">
        <v>9082086</v>
      </c>
      <c r="B1485" s="43" t="s">
        <v>10849</v>
      </c>
      <c r="C1485" s="44" t="s">
        <v>351</v>
      </c>
      <c r="D1485" s="45">
        <v>177.39</v>
      </c>
    </row>
    <row r="1486" spans="1:4" outlineLevel="1">
      <c r="A1486" s="56">
        <v>9082091</v>
      </c>
      <c r="B1486" s="43" t="s">
        <v>10850</v>
      </c>
      <c r="C1486" s="44" t="s">
        <v>351</v>
      </c>
      <c r="D1486" s="45">
        <v>203.96</v>
      </c>
    </row>
    <row r="1487" spans="1:4" outlineLevel="1">
      <c r="A1487" s="56">
        <v>9082092</v>
      </c>
      <c r="B1487" s="43" t="s">
        <v>10851</v>
      </c>
      <c r="C1487" s="44" t="s">
        <v>351</v>
      </c>
      <c r="D1487" s="45">
        <v>243.12</v>
      </c>
    </row>
    <row r="1488" spans="1:4">
      <c r="A1488" s="56">
        <v>9082093</v>
      </c>
      <c r="B1488" s="43" t="s">
        <v>10852</v>
      </c>
      <c r="C1488" s="44" t="s">
        <v>351</v>
      </c>
      <c r="D1488" s="45">
        <v>583.25</v>
      </c>
    </row>
    <row r="1489" spans="1:4" outlineLevel="1">
      <c r="A1489" s="56">
        <v>9082094</v>
      </c>
      <c r="B1489" s="43" t="s">
        <v>10853</v>
      </c>
      <c r="C1489" s="44" t="s">
        <v>351</v>
      </c>
      <c r="D1489" s="45">
        <v>28.84</v>
      </c>
    </row>
    <row r="1490" spans="1:4" outlineLevel="1">
      <c r="A1490" s="56">
        <v>9082095</v>
      </c>
      <c r="B1490" s="43" t="s">
        <v>10854</v>
      </c>
      <c r="C1490" s="44" t="s">
        <v>351</v>
      </c>
      <c r="D1490" s="45">
        <v>12.37</v>
      </c>
    </row>
    <row r="1491" spans="1:4" outlineLevel="1">
      <c r="A1491" s="56">
        <v>9082096</v>
      </c>
      <c r="B1491" s="43" t="s">
        <v>10855</v>
      </c>
      <c r="C1491" s="44" t="s">
        <v>351</v>
      </c>
      <c r="D1491" s="45">
        <v>300.47000000000003</v>
      </c>
    </row>
    <row r="1492" spans="1:4" outlineLevel="1">
      <c r="A1492" s="56">
        <v>9082097</v>
      </c>
      <c r="B1492" s="43" t="s">
        <v>10856</v>
      </c>
      <c r="C1492" s="44" t="s">
        <v>351</v>
      </c>
      <c r="D1492" s="45">
        <v>65.12</v>
      </c>
    </row>
    <row r="1493" spans="1:4" outlineLevel="1">
      <c r="A1493" s="56">
        <v>9083000</v>
      </c>
      <c r="B1493" s="43" t="s">
        <v>10857</v>
      </c>
      <c r="C1493" s="44" t="s">
        <v>8535</v>
      </c>
      <c r="D1493" s="45" t="s">
        <v>8535</v>
      </c>
    </row>
    <row r="1494" spans="1:4" outlineLevel="1">
      <c r="A1494" s="56">
        <v>9083020</v>
      </c>
      <c r="B1494" s="43" t="s">
        <v>10858</v>
      </c>
      <c r="C1494" s="44" t="s">
        <v>143</v>
      </c>
      <c r="D1494" s="45">
        <v>3.44</v>
      </c>
    </row>
    <row r="1495" spans="1:4">
      <c r="A1495" s="56">
        <v>9083021</v>
      </c>
      <c r="B1495" s="43" t="s">
        <v>10859</v>
      </c>
      <c r="C1495" s="44" t="s">
        <v>351</v>
      </c>
      <c r="D1495" s="45">
        <v>62.05</v>
      </c>
    </row>
    <row r="1496" spans="1:4" outlineLevel="1">
      <c r="A1496" s="56">
        <v>9083051</v>
      </c>
      <c r="B1496" s="43" t="s">
        <v>10860</v>
      </c>
      <c r="C1496" s="44" t="s">
        <v>351</v>
      </c>
      <c r="D1496" s="45">
        <v>126.73</v>
      </c>
    </row>
    <row r="1497" spans="1:4" outlineLevel="1">
      <c r="A1497" s="56">
        <v>9083055</v>
      </c>
      <c r="B1497" s="43" t="s">
        <v>10861</v>
      </c>
      <c r="C1497" s="44" t="s">
        <v>351</v>
      </c>
      <c r="D1497" s="45">
        <v>291.54000000000002</v>
      </c>
    </row>
    <row r="1498" spans="1:4" ht="23.25" outlineLevel="1">
      <c r="A1498" s="56">
        <v>9083056</v>
      </c>
      <c r="B1498" s="43" t="s">
        <v>10862</v>
      </c>
      <c r="C1498" s="44" t="s">
        <v>351</v>
      </c>
      <c r="D1498" s="45">
        <v>30.49</v>
      </c>
    </row>
    <row r="1499" spans="1:4" outlineLevel="1">
      <c r="A1499" s="56">
        <v>9083057</v>
      </c>
      <c r="B1499" s="43" t="s">
        <v>10863</v>
      </c>
      <c r="C1499" s="44" t="s">
        <v>351</v>
      </c>
      <c r="D1499" s="45">
        <v>40.26</v>
      </c>
    </row>
    <row r="1500" spans="1:4">
      <c r="A1500" s="56">
        <v>9083058</v>
      </c>
      <c r="B1500" s="43" t="s">
        <v>10864</v>
      </c>
      <c r="C1500" s="44" t="s">
        <v>351</v>
      </c>
      <c r="D1500" s="45">
        <v>71.91</v>
      </c>
    </row>
    <row r="1501" spans="1:4" outlineLevel="1">
      <c r="A1501" s="56">
        <v>9083062</v>
      </c>
      <c r="B1501" s="43" t="s">
        <v>10865</v>
      </c>
      <c r="C1501" s="44" t="s">
        <v>351</v>
      </c>
      <c r="D1501" s="45">
        <v>350.79</v>
      </c>
    </row>
    <row r="1502" spans="1:4" outlineLevel="1">
      <c r="A1502" s="56">
        <v>9083063</v>
      </c>
      <c r="B1502" s="43" t="s">
        <v>10866</v>
      </c>
      <c r="C1502" s="44" t="s">
        <v>351</v>
      </c>
      <c r="D1502" s="45">
        <v>164.46</v>
      </c>
    </row>
    <row r="1503" spans="1:4" outlineLevel="1">
      <c r="A1503" s="56">
        <v>9083065</v>
      </c>
      <c r="B1503" s="43" t="s">
        <v>10867</v>
      </c>
      <c r="C1503" s="44" t="s">
        <v>351</v>
      </c>
      <c r="D1503" s="45">
        <v>1329.11</v>
      </c>
    </row>
    <row r="1504" spans="1:4" outlineLevel="1">
      <c r="A1504" s="56">
        <v>9083066</v>
      </c>
      <c r="B1504" s="43" t="s">
        <v>10868</v>
      </c>
      <c r="C1504" s="44" t="s">
        <v>351</v>
      </c>
      <c r="D1504" s="45">
        <v>1744.95</v>
      </c>
    </row>
    <row r="1505" spans="1:4">
      <c r="A1505" s="56">
        <v>9083070</v>
      </c>
      <c r="B1505" s="43" t="s">
        <v>10869</v>
      </c>
      <c r="C1505" s="44" t="s">
        <v>351</v>
      </c>
      <c r="D1505" s="45">
        <v>1666.94</v>
      </c>
    </row>
    <row r="1506" spans="1:4" outlineLevel="1">
      <c r="A1506" s="56">
        <v>9083071</v>
      </c>
      <c r="B1506" s="43" t="s">
        <v>10870</v>
      </c>
      <c r="C1506" s="44" t="s">
        <v>351</v>
      </c>
      <c r="D1506" s="45">
        <v>1891.22</v>
      </c>
    </row>
    <row r="1507" spans="1:4" outlineLevel="1">
      <c r="A1507" s="56">
        <v>9083072</v>
      </c>
      <c r="B1507" s="43" t="s">
        <v>10871</v>
      </c>
      <c r="C1507" s="44" t="s">
        <v>351</v>
      </c>
      <c r="D1507" s="45">
        <v>2259.11</v>
      </c>
    </row>
    <row r="1508" spans="1:4" outlineLevel="1">
      <c r="A1508" s="56">
        <v>9083074</v>
      </c>
      <c r="B1508" s="43" t="s">
        <v>10872</v>
      </c>
      <c r="C1508" s="44" t="s">
        <v>351</v>
      </c>
      <c r="D1508" s="45">
        <v>2500.0100000000002</v>
      </c>
    </row>
    <row r="1509" spans="1:4" outlineLevel="1">
      <c r="A1509" s="56">
        <v>9083076</v>
      </c>
      <c r="B1509" s="43" t="s">
        <v>10873</v>
      </c>
      <c r="C1509" s="44" t="s">
        <v>351</v>
      </c>
      <c r="D1509" s="45">
        <v>23.27</v>
      </c>
    </row>
    <row r="1510" spans="1:4">
      <c r="A1510" s="56">
        <v>9083077</v>
      </c>
      <c r="B1510" s="43" t="s">
        <v>10874</v>
      </c>
      <c r="C1510" s="44" t="s">
        <v>351</v>
      </c>
      <c r="D1510" s="45">
        <v>25.31</v>
      </c>
    </row>
    <row r="1511" spans="1:4" outlineLevel="1">
      <c r="A1511" s="56">
        <v>9083078</v>
      </c>
      <c r="B1511" s="43" t="s">
        <v>10875</v>
      </c>
      <c r="C1511" s="44" t="s">
        <v>351</v>
      </c>
      <c r="D1511" s="45">
        <v>30.29</v>
      </c>
    </row>
    <row r="1512" spans="1:4" outlineLevel="1">
      <c r="A1512" s="56">
        <v>9083079</v>
      </c>
      <c r="B1512" s="43" t="s">
        <v>10876</v>
      </c>
      <c r="C1512" s="44" t="s">
        <v>351</v>
      </c>
      <c r="D1512" s="45">
        <v>34.58</v>
      </c>
    </row>
    <row r="1513" spans="1:4" outlineLevel="1">
      <c r="A1513" s="56">
        <v>9083082</v>
      </c>
      <c r="B1513" s="43" t="s">
        <v>10877</v>
      </c>
      <c r="C1513" s="44" t="s">
        <v>351</v>
      </c>
      <c r="D1513" s="45">
        <v>65.08</v>
      </c>
    </row>
    <row r="1514" spans="1:4" outlineLevel="1">
      <c r="A1514" s="56">
        <v>9083083</v>
      </c>
      <c r="B1514" s="43" t="s">
        <v>10878</v>
      </c>
      <c r="C1514" s="44" t="s">
        <v>351</v>
      </c>
      <c r="D1514" s="45">
        <v>19.89</v>
      </c>
    </row>
    <row r="1515" spans="1:4">
      <c r="A1515" s="56">
        <v>9083085</v>
      </c>
      <c r="B1515" s="43" t="s">
        <v>10879</v>
      </c>
      <c r="C1515" s="44" t="s">
        <v>351</v>
      </c>
      <c r="D1515" s="45">
        <v>22.85</v>
      </c>
    </row>
    <row r="1516" spans="1:4" outlineLevel="1">
      <c r="A1516" s="56">
        <v>9083090</v>
      </c>
      <c r="B1516" s="43" t="s">
        <v>10880</v>
      </c>
      <c r="C1516" s="44" t="s">
        <v>351</v>
      </c>
      <c r="D1516" s="45">
        <v>282.55</v>
      </c>
    </row>
    <row r="1517" spans="1:4" outlineLevel="1">
      <c r="A1517" s="56">
        <v>9083091</v>
      </c>
      <c r="B1517" s="43" t="s">
        <v>10881</v>
      </c>
      <c r="C1517" s="44" t="s">
        <v>351</v>
      </c>
      <c r="D1517" s="45">
        <v>61.18</v>
      </c>
    </row>
    <row r="1518" spans="1:4" outlineLevel="1">
      <c r="A1518" s="56">
        <v>9083095</v>
      </c>
      <c r="B1518" s="43" t="s">
        <v>10882</v>
      </c>
      <c r="C1518" s="44" t="s">
        <v>351</v>
      </c>
      <c r="D1518" s="45">
        <v>188.37</v>
      </c>
    </row>
    <row r="1519" spans="1:4" outlineLevel="1">
      <c r="A1519" s="56">
        <v>9083097</v>
      </c>
      <c r="B1519" s="43" t="s">
        <v>10883</v>
      </c>
      <c r="C1519" s="44" t="s">
        <v>351</v>
      </c>
      <c r="D1519" s="45">
        <v>381.77</v>
      </c>
    </row>
    <row r="1520" spans="1:4">
      <c r="A1520" s="56">
        <v>9084000</v>
      </c>
      <c r="B1520" s="43" t="s">
        <v>10884</v>
      </c>
      <c r="C1520" s="44" t="s">
        <v>8535</v>
      </c>
      <c r="D1520" s="45" t="s">
        <v>8535</v>
      </c>
    </row>
    <row r="1521" spans="1:4" outlineLevel="1">
      <c r="A1521" s="56">
        <v>9084001</v>
      </c>
      <c r="B1521" s="43" t="s">
        <v>10885</v>
      </c>
      <c r="C1521" s="44" t="s">
        <v>351</v>
      </c>
      <c r="D1521" s="45">
        <v>12.63</v>
      </c>
    </row>
    <row r="1522" spans="1:4" outlineLevel="1">
      <c r="A1522" s="56">
        <v>9084002</v>
      </c>
      <c r="B1522" s="43" t="s">
        <v>10886</v>
      </c>
      <c r="C1522" s="44" t="s">
        <v>351</v>
      </c>
      <c r="D1522" s="45">
        <v>12.78</v>
      </c>
    </row>
    <row r="1523" spans="1:4" outlineLevel="1">
      <c r="A1523" s="56">
        <v>9084011</v>
      </c>
      <c r="B1523" s="43" t="s">
        <v>10887</v>
      </c>
      <c r="C1523" s="44" t="s">
        <v>351</v>
      </c>
      <c r="D1523" s="45">
        <v>9.85</v>
      </c>
    </row>
    <row r="1524" spans="1:4" outlineLevel="1">
      <c r="A1524" s="56">
        <v>9084018</v>
      </c>
      <c r="B1524" s="43" t="s">
        <v>10888</v>
      </c>
      <c r="C1524" s="44" t="s">
        <v>351</v>
      </c>
      <c r="D1524" s="45">
        <v>20.81</v>
      </c>
    </row>
    <row r="1525" spans="1:4">
      <c r="A1525" s="56">
        <v>9084021</v>
      </c>
      <c r="B1525" s="43" t="s">
        <v>10889</v>
      </c>
      <c r="C1525" s="44" t="s">
        <v>351</v>
      </c>
      <c r="D1525" s="45">
        <v>13.4</v>
      </c>
    </row>
    <row r="1526" spans="1:4" outlineLevel="1">
      <c r="A1526" s="56">
        <v>9084023</v>
      </c>
      <c r="B1526" s="43" t="s">
        <v>10890</v>
      </c>
      <c r="C1526" s="44" t="s">
        <v>351</v>
      </c>
      <c r="D1526" s="45">
        <v>16.45</v>
      </c>
    </row>
    <row r="1527" spans="1:4" outlineLevel="1">
      <c r="A1527" s="56">
        <v>9084024</v>
      </c>
      <c r="B1527" s="43" t="s">
        <v>10891</v>
      </c>
      <c r="C1527" s="44" t="s">
        <v>351</v>
      </c>
      <c r="D1527" s="45">
        <v>17.079999999999998</v>
      </c>
    </row>
    <row r="1528" spans="1:4" outlineLevel="1">
      <c r="A1528" s="56">
        <v>9084025</v>
      </c>
      <c r="B1528" s="43" t="s">
        <v>10892</v>
      </c>
      <c r="C1528" s="44" t="s">
        <v>351</v>
      </c>
      <c r="D1528" s="45">
        <v>14.09</v>
      </c>
    </row>
    <row r="1529" spans="1:4" outlineLevel="1">
      <c r="A1529" s="56">
        <v>9084027</v>
      </c>
      <c r="B1529" s="43" t="s">
        <v>10893</v>
      </c>
      <c r="C1529" s="44" t="s">
        <v>351</v>
      </c>
      <c r="D1529" s="45">
        <v>21.5</v>
      </c>
    </row>
    <row r="1530" spans="1:4">
      <c r="A1530" s="56">
        <v>9084036</v>
      </c>
      <c r="B1530" s="43" t="s">
        <v>10894</v>
      </c>
      <c r="C1530" s="44" t="s">
        <v>351</v>
      </c>
      <c r="D1530" s="45">
        <v>28.07</v>
      </c>
    </row>
    <row r="1531" spans="1:4" outlineLevel="1">
      <c r="A1531" s="56">
        <v>9084037</v>
      </c>
      <c r="B1531" s="43" t="s">
        <v>10895</v>
      </c>
      <c r="C1531" s="44" t="s">
        <v>351</v>
      </c>
      <c r="D1531" s="45">
        <v>28.07</v>
      </c>
    </row>
    <row r="1532" spans="1:4" outlineLevel="1">
      <c r="A1532" s="56">
        <v>9084040</v>
      </c>
      <c r="B1532" s="43" t="s">
        <v>10896</v>
      </c>
      <c r="C1532" s="44" t="s">
        <v>351</v>
      </c>
      <c r="D1532" s="45">
        <v>51.1</v>
      </c>
    </row>
    <row r="1533" spans="1:4" outlineLevel="1">
      <c r="A1533" s="56">
        <v>9084041</v>
      </c>
      <c r="B1533" s="43" t="s">
        <v>10897</v>
      </c>
      <c r="C1533" s="44" t="s">
        <v>351</v>
      </c>
      <c r="D1533" s="45">
        <v>44.41</v>
      </c>
    </row>
    <row r="1534" spans="1:4" outlineLevel="1">
      <c r="A1534" s="56">
        <v>9084042</v>
      </c>
      <c r="B1534" s="43" t="s">
        <v>10898</v>
      </c>
      <c r="C1534" s="44" t="s">
        <v>351</v>
      </c>
      <c r="D1534" s="45">
        <v>43.94</v>
      </c>
    </row>
    <row r="1535" spans="1:4">
      <c r="A1535" s="56">
        <v>9084043</v>
      </c>
      <c r="B1535" s="43" t="s">
        <v>10899</v>
      </c>
      <c r="C1535" s="44" t="s">
        <v>351</v>
      </c>
      <c r="D1535" s="45">
        <v>112.39</v>
      </c>
    </row>
    <row r="1536" spans="1:4" outlineLevel="1">
      <c r="A1536" s="56">
        <v>9084045</v>
      </c>
      <c r="B1536" s="43" t="s">
        <v>10900</v>
      </c>
      <c r="C1536" s="44" t="s">
        <v>351</v>
      </c>
      <c r="D1536" s="45">
        <v>50.92</v>
      </c>
    </row>
    <row r="1537" spans="1:4" outlineLevel="1">
      <c r="A1537" s="56">
        <v>9084057</v>
      </c>
      <c r="B1537" s="43" t="s">
        <v>10901</v>
      </c>
      <c r="C1537" s="44" t="s">
        <v>351</v>
      </c>
      <c r="D1537" s="45">
        <v>7.81</v>
      </c>
    </row>
    <row r="1538" spans="1:4" outlineLevel="1">
      <c r="A1538" s="56">
        <v>9084062</v>
      </c>
      <c r="B1538" s="43" t="s">
        <v>10902</v>
      </c>
      <c r="C1538" s="44" t="s">
        <v>143</v>
      </c>
      <c r="D1538" s="45">
        <v>52.62</v>
      </c>
    </row>
    <row r="1539" spans="1:4" outlineLevel="1">
      <c r="A1539" s="56">
        <v>9085000</v>
      </c>
      <c r="B1539" s="43" t="s">
        <v>10903</v>
      </c>
      <c r="C1539" s="44" t="s">
        <v>8535</v>
      </c>
      <c r="D1539" s="45" t="s">
        <v>8535</v>
      </c>
    </row>
    <row r="1540" spans="1:4">
      <c r="A1540" s="56">
        <v>9085010</v>
      </c>
      <c r="B1540" s="43" t="s">
        <v>10904</v>
      </c>
      <c r="C1540" s="44" t="s">
        <v>351</v>
      </c>
      <c r="D1540" s="45">
        <v>149.31</v>
      </c>
    </row>
    <row r="1541" spans="1:4" outlineLevel="1">
      <c r="A1541" s="56">
        <v>9085012</v>
      </c>
      <c r="B1541" s="43" t="s">
        <v>10905</v>
      </c>
      <c r="C1541" s="44" t="s">
        <v>351</v>
      </c>
      <c r="D1541" s="45">
        <v>146.68</v>
      </c>
    </row>
    <row r="1542" spans="1:4" outlineLevel="1">
      <c r="A1542" s="56">
        <v>9085013</v>
      </c>
      <c r="B1542" s="43" t="s">
        <v>10906</v>
      </c>
      <c r="C1542" s="44" t="s">
        <v>351</v>
      </c>
      <c r="D1542" s="45">
        <v>209.4</v>
      </c>
    </row>
    <row r="1543" spans="1:4" outlineLevel="1">
      <c r="A1543" s="56">
        <v>9085014</v>
      </c>
      <c r="B1543" s="43" t="s">
        <v>10907</v>
      </c>
      <c r="C1543" s="44" t="s">
        <v>351</v>
      </c>
      <c r="D1543" s="45">
        <v>206.07</v>
      </c>
    </row>
    <row r="1544" spans="1:4" outlineLevel="1">
      <c r="A1544" s="56">
        <v>9085027</v>
      </c>
      <c r="B1544" s="43" t="s">
        <v>10908</v>
      </c>
      <c r="C1544" s="44" t="s">
        <v>351</v>
      </c>
      <c r="D1544" s="45">
        <v>158.01</v>
      </c>
    </row>
    <row r="1545" spans="1:4">
      <c r="A1545" s="56">
        <v>9085029</v>
      </c>
      <c r="B1545" s="43" t="s">
        <v>10909</v>
      </c>
      <c r="C1545" s="44" t="s">
        <v>351</v>
      </c>
      <c r="D1545" s="45">
        <v>187.24</v>
      </c>
    </row>
    <row r="1546" spans="1:4" outlineLevel="1">
      <c r="A1546" s="56">
        <v>9085032</v>
      </c>
      <c r="B1546" s="43" t="s">
        <v>10910</v>
      </c>
      <c r="C1546" s="44" t="s">
        <v>351</v>
      </c>
      <c r="D1546" s="45">
        <v>104.6</v>
      </c>
    </row>
    <row r="1547" spans="1:4" outlineLevel="1">
      <c r="A1547" s="56">
        <v>9085033</v>
      </c>
      <c r="B1547" s="43" t="s">
        <v>10911</v>
      </c>
      <c r="C1547" s="44" t="s">
        <v>351</v>
      </c>
      <c r="D1547" s="45">
        <v>144.78</v>
      </c>
    </row>
    <row r="1548" spans="1:4">
      <c r="A1548" s="56">
        <v>9085040</v>
      </c>
      <c r="B1548" s="43" t="s">
        <v>10912</v>
      </c>
      <c r="C1548" s="44" t="s">
        <v>351</v>
      </c>
      <c r="D1548" s="45">
        <v>172.29</v>
      </c>
    </row>
    <row r="1549" spans="1:4" outlineLevel="1">
      <c r="A1549" s="56">
        <v>9085041</v>
      </c>
      <c r="B1549" s="43" t="s">
        <v>10913</v>
      </c>
      <c r="C1549" s="44" t="s">
        <v>351</v>
      </c>
      <c r="D1549" s="45">
        <v>202.96</v>
      </c>
    </row>
    <row r="1550" spans="1:4" outlineLevel="1">
      <c r="A1550" s="56">
        <v>9085060</v>
      </c>
      <c r="B1550" s="43" t="s">
        <v>10914</v>
      </c>
      <c r="C1550" s="44" t="s">
        <v>351</v>
      </c>
      <c r="D1550" s="45">
        <v>52.29</v>
      </c>
    </row>
    <row r="1551" spans="1:4" outlineLevel="1">
      <c r="A1551" s="56">
        <v>9085061</v>
      </c>
      <c r="B1551" s="43" t="s">
        <v>10915</v>
      </c>
      <c r="C1551" s="44" t="s">
        <v>351</v>
      </c>
      <c r="D1551" s="45">
        <v>40.96</v>
      </c>
    </row>
    <row r="1552" spans="1:4">
      <c r="A1552" s="56">
        <v>9085062</v>
      </c>
      <c r="B1552" s="43" t="s">
        <v>10916</v>
      </c>
      <c r="C1552" s="44" t="s">
        <v>351</v>
      </c>
      <c r="D1552" s="45">
        <v>115.22</v>
      </c>
    </row>
    <row r="1553" spans="1:4" outlineLevel="1">
      <c r="A1553" s="56">
        <v>9085063</v>
      </c>
      <c r="B1553" s="43" t="s">
        <v>10917</v>
      </c>
      <c r="C1553" s="44" t="s">
        <v>351</v>
      </c>
      <c r="D1553" s="45">
        <v>118.82</v>
      </c>
    </row>
    <row r="1554" spans="1:4" ht="23.25">
      <c r="A1554" s="56">
        <v>9085073</v>
      </c>
      <c r="B1554" s="43" t="s">
        <v>10918</v>
      </c>
      <c r="C1554" s="44" t="s">
        <v>351</v>
      </c>
      <c r="D1554" s="45">
        <v>17.600000000000001</v>
      </c>
    </row>
    <row r="1555" spans="1:4" outlineLevel="1">
      <c r="A1555" s="56">
        <v>9085079</v>
      </c>
      <c r="B1555" s="43" t="s">
        <v>10919</v>
      </c>
      <c r="C1555" s="44" t="s">
        <v>351</v>
      </c>
      <c r="D1555" s="45">
        <v>18.32</v>
      </c>
    </row>
    <row r="1556" spans="1:4">
      <c r="A1556" s="56">
        <v>9085080</v>
      </c>
      <c r="B1556" s="43" t="s">
        <v>10920</v>
      </c>
      <c r="C1556" s="44" t="s">
        <v>351</v>
      </c>
      <c r="D1556" s="45">
        <v>17.690000000000001</v>
      </c>
    </row>
    <row r="1557" spans="1:4" outlineLevel="1">
      <c r="A1557" s="56">
        <v>9085081</v>
      </c>
      <c r="B1557" s="43" t="s">
        <v>10921</v>
      </c>
      <c r="C1557" s="44" t="s">
        <v>351</v>
      </c>
      <c r="D1557" s="45">
        <v>32.119999999999997</v>
      </c>
    </row>
    <row r="1558" spans="1:4" outlineLevel="1">
      <c r="A1558" s="56">
        <v>9085082</v>
      </c>
      <c r="B1558" s="43" t="s">
        <v>10922</v>
      </c>
      <c r="C1558" s="44" t="s">
        <v>351</v>
      </c>
      <c r="D1558" s="45">
        <v>22.33</v>
      </c>
    </row>
    <row r="1559" spans="1:4">
      <c r="A1559" s="56">
        <v>9086000</v>
      </c>
      <c r="B1559" s="43" t="s">
        <v>10923</v>
      </c>
      <c r="C1559" s="44" t="s">
        <v>8535</v>
      </c>
      <c r="D1559" s="45" t="s">
        <v>8535</v>
      </c>
    </row>
    <row r="1560" spans="1:4" outlineLevel="1">
      <c r="A1560" s="56">
        <v>9086010</v>
      </c>
      <c r="B1560" s="43" t="s">
        <v>10924</v>
      </c>
      <c r="C1560" s="44" t="s">
        <v>351</v>
      </c>
      <c r="D1560" s="45">
        <v>86.34</v>
      </c>
    </row>
    <row r="1561" spans="1:4" outlineLevel="1">
      <c r="A1561" s="56">
        <v>9086011</v>
      </c>
      <c r="B1561" s="43" t="s">
        <v>10925</v>
      </c>
      <c r="C1561" s="44" t="s">
        <v>351</v>
      </c>
      <c r="D1561" s="45">
        <v>22.28</v>
      </c>
    </row>
    <row r="1562" spans="1:4">
      <c r="A1562" s="56">
        <v>9090000</v>
      </c>
      <c r="B1562" s="43" t="s">
        <v>10926</v>
      </c>
      <c r="C1562" s="44" t="s">
        <v>8535</v>
      </c>
      <c r="D1562" s="45" t="s">
        <v>8535</v>
      </c>
    </row>
    <row r="1563" spans="1:4" outlineLevel="1">
      <c r="A1563" s="56">
        <v>9090002</v>
      </c>
      <c r="B1563" s="43" t="s">
        <v>10927</v>
      </c>
      <c r="C1563" s="44" t="s">
        <v>10928</v>
      </c>
      <c r="D1563" s="45">
        <v>2144.59</v>
      </c>
    </row>
    <row r="1564" spans="1:4" outlineLevel="1">
      <c r="A1564" s="56">
        <v>9090003</v>
      </c>
      <c r="B1564" s="43" t="s">
        <v>10929</v>
      </c>
      <c r="C1564" s="44" t="s">
        <v>10930</v>
      </c>
      <c r="D1564" s="45">
        <v>37.26</v>
      </c>
    </row>
    <row r="1565" spans="1:4">
      <c r="A1565" s="56">
        <v>9090011</v>
      </c>
      <c r="B1565" s="43" t="s">
        <v>10931</v>
      </c>
      <c r="C1565" s="44" t="s">
        <v>351</v>
      </c>
      <c r="D1565" s="45">
        <v>824.71</v>
      </c>
    </row>
    <row r="1566" spans="1:4" outlineLevel="1">
      <c r="A1566" s="56">
        <v>9090015</v>
      </c>
      <c r="B1566" s="43" t="s">
        <v>10932</v>
      </c>
      <c r="C1566" s="44" t="s">
        <v>351</v>
      </c>
      <c r="D1566" s="45">
        <v>435.87</v>
      </c>
    </row>
    <row r="1567" spans="1:4" outlineLevel="1">
      <c r="A1567" s="56">
        <v>9090017</v>
      </c>
      <c r="B1567" s="43" t="s">
        <v>10933</v>
      </c>
      <c r="C1567" s="44" t="s">
        <v>351</v>
      </c>
      <c r="D1567" s="45">
        <v>455.3</v>
      </c>
    </row>
    <row r="1568" spans="1:4">
      <c r="A1568" s="56">
        <v>9090021</v>
      </c>
      <c r="B1568" s="43" t="s">
        <v>10934</v>
      </c>
      <c r="C1568" s="44" t="s">
        <v>351</v>
      </c>
      <c r="D1568" s="45">
        <v>23.51</v>
      </c>
    </row>
    <row r="1569" spans="1:4" outlineLevel="1">
      <c r="A1569" s="56">
        <v>9090031</v>
      </c>
      <c r="B1569" s="43" t="s">
        <v>10935</v>
      </c>
      <c r="C1569" s="44" t="s">
        <v>351</v>
      </c>
      <c r="D1569" s="45">
        <v>15.01</v>
      </c>
    </row>
    <row r="1570" spans="1:4">
      <c r="A1570" s="56">
        <v>9090033</v>
      </c>
      <c r="B1570" s="43" t="s">
        <v>10936</v>
      </c>
      <c r="C1570" s="44" t="s">
        <v>351</v>
      </c>
      <c r="D1570" s="45">
        <v>25.05</v>
      </c>
    </row>
    <row r="1571" spans="1:4" outlineLevel="1">
      <c r="A1571" s="56">
        <v>9090038</v>
      </c>
      <c r="B1571" s="43" t="s">
        <v>10937</v>
      </c>
      <c r="C1571" s="44" t="s">
        <v>143</v>
      </c>
      <c r="D1571" s="45">
        <v>4.78</v>
      </c>
    </row>
    <row r="1572" spans="1:4" outlineLevel="1">
      <c r="A1572" s="56">
        <v>9090040</v>
      </c>
      <c r="B1572" s="43" t="s">
        <v>10938</v>
      </c>
      <c r="C1572" s="44" t="s">
        <v>143</v>
      </c>
      <c r="D1572" s="45">
        <v>5.86</v>
      </c>
    </row>
    <row r="1573" spans="1:4">
      <c r="A1573" s="56">
        <v>9090041</v>
      </c>
      <c r="B1573" s="43" t="s">
        <v>10939</v>
      </c>
      <c r="C1573" s="44" t="s">
        <v>351</v>
      </c>
      <c r="D1573" s="45">
        <v>48.27</v>
      </c>
    </row>
    <row r="1574" spans="1:4" ht="23.25" outlineLevel="1">
      <c r="A1574" s="56">
        <v>9101004</v>
      </c>
      <c r="B1574" s="43" t="s">
        <v>10940</v>
      </c>
      <c r="C1574" s="44" t="s">
        <v>351</v>
      </c>
      <c r="D1574" s="45">
        <v>2453.27</v>
      </c>
    </row>
    <row r="1575" spans="1:4" ht="23.25" outlineLevel="1">
      <c r="A1575" s="56">
        <v>9101008</v>
      </c>
      <c r="B1575" s="43" t="s">
        <v>10941</v>
      </c>
      <c r="C1575" s="44" t="s">
        <v>351</v>
      </c>
      <c r="D1575" s="45">
        <v>9681.06</v>
      </c>
    </row>
    <row r="1576" spans="1:4" ht="23.25">
      <c r="A1576" s="56">
        <v>9101010</v>
      </c>
      <c r="B1576" s="43" t="s">
        <v>10942</v>
      </c>
      <c r="C1576" s="44" t="s">
        <v>351</v>
      </c>
      <c r="D1576" s="45">
        <v>5759.94</v>
      </c>
    </row>
    <row r="1577" spans="1:4" outlineLevel="1">
      <c r="A1577" s="55">
        <v>10000000</v>
      </c>
      <c r="B1577" s="40" t="s">
        <v>10943</v>
      </c>
      <c r="C1577" s="41"/>
      <c r="D1577" s="42"/>
    </row>
    <row r="1578" spans="1:4" outlineLevel="1">
      <c r="A1578" s="56">
        <v>10001000</v>
      </c>
      <c r="B1578" s="43" t="s">
        <v>10944</v>
      </c>
      <c r="C1578" s="44" t="s">
        <v>8535</v>
      </c>
      <c r="D1578" s="45" t="s">
        <v>8535</v>
      </c>
    </row>
    <row r="1579" spans="1:4">
      <c r="A1579" s="56">
        <v>10001001</v>
      </c>
      <c r="B1579" s="43" t="s">
        <v>10945</v>
      </c>
      <c r="C1579" s="44" t="s">
        <v>351</v>
      </c>
      <c r="D1579" s="45">
        <v>324.58</v>
      </c>
    </row>
    <row r="1580" spans="1:4" outlineLevel="1">
      <c r="A1580" s="56">
        <v>10001002</v>
      </c>
      <c r="B1580" s="43" t="s">
        <v>10946</v>
      </c>
      <c r="C1580" s="44" t="s">
        <v>351</v>
      </c>
      <c r="D1580" s="45">
        <v>358.75</v>
      </c>
    </row>
    <row r="1581" spans="1:4" outlineLevel="1">
      <c r="A1581" s="56">
        <v>10001004</v>
      </c>
      <c r="B1581" s="43" t="s">
        <v>10947</v>
      </c>
      <c r="C1581" s="44" t="s">
        <v>351</v>
      </c>
      <c r="D1581" s="45">
        <v>464.26</v>
      </c>
    </row>
    <row r="1582" spans="1:4" ht="23.25">
      <c r="A1582" s="56">
        <v>10001010</v>
      </c>
      <c r="B1582" s="43" t="s">
        <v>10948</v>
      </c>
      <c r="C1582" s="44" t="s">
        <v>351</v>
      </c>
      <c r="D1582" s="45">
        <v>99.19</v>
      </c>
    </row>
    <row r="1583" spans="1:4" ht="23.25" outlineLevel="1">
      <c r="A1583" s="56">
        <v>10001011</v>
      </c>
      <c r="B1583" s="43" t="s">
        <v>10949</v>
      </c>
      <c r="C1583" s="44" t="s">
        <v>351</v>
      </c>
      <c r="D1583" s="45">
        <v>574.16</v>
      </c>
    </row>
    <row r="1584" spans="1:4" ht="23.25">
      <c r="A1584" s="56">
        <v>10001012</v>
      </c>
      <c r="B1584" s="43" t="s">
        <v>10950</v>
      </c>
      <c r="C1584" s="44" t="s">
        <v>351</v>
      </c>
      <c r="D1584" s="45">
        <v>106.44</v>
      </c>
    </row>
    <row r="1585" spans="1:4" ht="23.25" outlineLevel="1">
      <c r="A1585" s="56">
        <v>10001019</v>
      </c>
      <c r="B1585" s="43" t="s">
        <v>10951</v>
      </c>
      <c r="C1585" s="44" t="s">
        <v>351</v>
      </c>
      <c r="D1585" s="45">
        <v>555.48</v>
      </c>
    </row>
    <row r="1586" spans="1:4" ht="23.25">
      <c r="A1586" s="56">
        <v>10001020</v>
      </c>
      <c r="B1586" s="43" t="s">
        <v>10952</v>
      </c>
      <c r="C1586" s="44" t="s">
        <v>351</v>
      </c>
      <c r="D1586" s="45">
        <v>1348.42</v>
      </c>
    </row>
    <row r="1587" spans="1:4" outlineLevel="1">
      <c r="A1587" s="56">
        <v>10001095</v>
      </c>
      <c r="B1587" s="43" t="s">
        <v>10953</v>
      </c>
      <c r="C1587" s="44" t="s">
        <v>143</v>
      </c>
      <c r="D1587" s="45">
        <v>3.46</v>
      </c>
    </row>
    <row r="1588" spans="1:4">
      <c r="A1588" s="56">
        <v>10001098</v>
      </c>
      <c r="B1588" s="43" t="s">
        <v>10954</v>
      </c>
      <c r="C1588" s="44" t="s">
        <v>143</v>
      </c>
      <c r="D1588" s="45">
        <v>40.49</v>
      </c>
    </row>
    <row r="1589" spans="1:4" outlineLevel="1">
      <c r="A1589" s="56">
        <v>10001102</v>
      </c>
      <c r="B1589" s="43" t="s">
        <v>10955</v>
      </c>
      <c r="C1589" s="44" t="s">
        <v>351</v>
      </c>
      <c r="D1589" s="45">
        <v>660.57</v>
      </c>
    </row>
    <row r="1590" spans="1:4">
      <c r="A1590" s="56">
        <v>10001103</v>
      </c>
      <c r="B1590" s="43" t="s">
        <v>10956</v>
      </c>
      <c r="C1590" s="44" t="s">
        <v>351</v>
      </c>
      <c r="D1590" s="45">
        <v>936.21</v>
      </c>
    </row>
    <row r="1591" spans="1:4" outlineLevel="1">
      <c r="A1591" s="56">
        <v>10002000</v>
      </c>
      <c r="B1591" s="43" t="s">
        <v>10957</v>
      </c>
      <c r="C1591" s="44" t="s">
        <v>8535</v>
      </c>
      <c r="D1591" s="45" t="s">
        <v>8535</v>
      </c>
    </row>
    <row r="1592" spans="1:4">
      <c r="A1592" s="56">
        <v>10002009</v>
      </c>
      <c r="B1592" s="43" t="s">
        <v>10958</v>
      </c>
      <c r="C1592" s="44" t="s">
        <v>351</v>
      </c>
      <c r="D1592" s="45">
        <v>1775.07</v>
      </c>
    </row>
    <row r="1593" spans="1:4" outlineLevel="1">
      <c r="A1593" s="56">
        <v>10002010</v>
      </c>
      <c r="B1593" s="43" t="s">
        <v>10959</v>
      </c>
      <c r="C1593" s="44" t="s">
        <v>351</v>
      </c>
      <c r="D1593" s="45">
        <v>2209.6</v>
      </c>
    </row>
    <row r="1594" spans="1:4">
      <c r="A1594" s="56">
        <v>10002014</v>
      </c>
      <c r="B1594" s="43" t="s">
        <v>10960</v>
      </c>
      <c r="C1594" s="44" t="s">
        <v>351</v>
      </c>
      <c r="D1594" s="45">
        <v>3890.89</v>
      </c>
    </row>
    <row r="1595" spans="1:4" outlineLevel="1">
      <c r="A1595" s="56">
        <v>10002015</v>
      </c>
      <c r="B1595" s="43" t="s">
        <v>10961</v>
      </c>
      <c r="C1595" s="44" t="s">
        <v>351</v>
      </c>
      <c r="D1595" s="45">
        <v>6513.29</v>
      </c>
    </row>
    <row r="1596" spans="1:4">
      <c r="A1596" s="56">
        <v>10002016</v>
      </c>
      <c r="B1596" s="43" t="s">
        <v>10962</v>
      </c>
      <c r="C1596" s="44" t="s">
        <v>351</v>
      </c>
      <c r="D1596" s="45">
        <v>9443.01</v>
      </c>
    </row>
    <row r="1597" spans="1:4" outlineLevel="1">
      <c r="A1597" s="56">
        <v>10002017</v>
      </c>
      <c r="B1597" s="43" t="s">
        <v>10963</v>
      </c>
      <c r="C1597" s="44" t="s">
        <v>351</v>
      </c>
      <c r="D1597" s="45">
        <v>769.2</v>
      </c>
    </row>
    <row r="1598" spans="1:4">
      <c r="A1598" s="56">
        <v>10002018</v>
      </c>
      <c r="B1598" s="43" t="s">
        <v>10964</v>
      </c>
      <c r="C1598" s="44" t="s">
        <v>351</v>
      </c>
      <c r="D1598" s="45">
        <v>846.1</v>
      </c>
    </row>
    <row r="1599" spans="1:4" outlineLevel="1">
      <c r="A1599" s="56">
        <v>10002019</v>
      </c>
      <c r="B1599" s="43" t="s">
        <v>10965</v>
      </c>
      <c r="C1599" s="44" t="s">
        <v>351</v>
      </c>
      <c r="D1599" s="45">
        <v>1025.3499999999999</v>
      </c>
    </row>
    <row r="1600" spans="1:4" outlineLevel="1">
      <c r="A1600" s="56">
        <v>10002029</v>
      </c>
      <c r="B1600" s="43" t="s">
        <v>10966</v>
      </c>
      <c r="C1600" s="44" t="s">
        <v>351</v>
      </c>
      <c r="D1600" s="45">
        <v>2251.5100000000002</v>
      </c>
    </row>
    <row r="1601" spans="1:4" ht="23.25" outlineLevel="1">
      <c r="A1601" s="56">
        <v>10002030</v>
      </c>
      <c r="B1601" s="43" t="s">
        <v>10967</v>
      </c>
      <c r="C1601" s="44" t="s">
        <v>351</v>
      </c>
      <c r="D1601" s="45">
        <v>7095.92</v>
      </c>
    </row>
    <row r="1602" spans="1:4">
      <c r="A1602" s="56">
        <v>10002031</v>
      </c>
      <c r="B1602" s="43" t="s">
        <v>10968</v>
      </c>
      <c r="C1602" s="44" t="s">
        <v>351</v>
      </c>
      <c r="D1602" s="45">
        <v>3281.22</v>
      </c>
    </row>
    <row r="1603" spans="1:4" outlineLevel="1">
      <c r="A1603" s="56">
        <v>10002040</v>
      </c>
      <c r="B1603" s="43" t="s">
        <v>10969</v>
      </c>
      <c r="C1603" s="44" t="s">
        <v>351</v>
      </c>
      <c r="D1603" s="45">
        <v>3497.52</v>
      </c>
    </row>
    <row r="1604" spans="1:4" outlineLevel="1">
      <c r="A1604" s="56">
        <v>10002041</v>
      </c>
      <c r="B1604" s="43" t="s">
        <v>10970</v>
      </c>
      <c r="C1604" s="44" t="s">
        <v>351</v>
      </c>
      <c r="D1604" s="45">
        <v>5117.45</v>
      </c>
    </row>
    <row r="1605" spans="1:4" outlineLevel="1">
      <c r="A1605" s="56">
        <v>10002051</v>
      </c>
      <c r="B1605" s="43" t="s">
        <v>10971</v>
      </c>
      <c r="C1605" s="44" t="s">
        <v>143</v>
      </c>
      <c r="D1605" s="45">
        <v>76.87</v>
      </c>
    </row>
    <row r="1606" spans="1:4">
      <c r="A1606" s="56">
        <v>10002052</v>
      </c>
      <c r="B1606" s="43" t="s">
        <v>10972</v>
      </c>
      <c r="C1606" s="44" t="s">
        <v>143</v>
      </c>
      <c r="D1606" s="45">
        <v>102.91</v>
      </c>
    </row>
    <row r="1607" spans="1:4" outlineLevel="1">
      <c r="A1607" s="56">
        <v>10002054</v>
      </c>
      <c r="B1607" s="43" t="s">
        <v>10973</v>
      </c>
      <c r="C1607" s="44" t="s">
        <v>143</v>
      </c>
      <c r="D1607" s="45">
        <v>141.26</v>
      </c>
    </row>
    <row r="1608" spans="1:4" outlineLevel="1">
      <c r="A1608" s="56">
        <v>10002055</v>
      </c>
      <c r="B1608" s="43" t="s">
        <v>10974</v>
      </c>
      <c r="C1608" s="44" t="s">
        <v>143</v>
      </c>
      <c r="D1608" s="45">
        <v>169.34</v>
      </c>
    </row>
    <row r="1609" spans="1:4" outlineLevel="1">
      <c r="A1609" s="56">
        <v>10002061</v>
      </c>
      <c r="B1609" s="43" t="s">
        <v>10975</v>
      </c>
      <c r="C1609" s="44" t="s">
        <v>143</v>
      </c>
      <c r="D1609" s="45">
        <v>15.83</v>
      </c>
    </row>
    <row r="1610" spans="1:4">
      <c r="A1610" s="56">
        <v>10002062</v>
      </c>
      <c r="B1610" s="43" t="s">
        <v>10976</v>
      </c>
      <c r="C1610" s="44" t="s">
        <v>143</v>
      </c>
      <c r="D1610" s="45">
        <v>24.1</v>
      </c>
    </row>
    <row r="1611" spans="1:4" outlineLevel="1">
      <c r="A1611" s="56">
        <v>10002064</v>
      </c>
      <c r="B1611" s="43" t="s">
        <v>10977</v>
      </c>
      <c r="C1611" s="44" t="s">
        <v>143</v>
      </c>
      <c r="D1611" s="45">
        <v>45.65</v>
      </c>
    </row>
    <row r="1612" spans="1:4" outlineLevel="1">
      <c r="A1612" s="56">
        <v>10002065</v>
      </c>
      <c r="B1612" s="43" t="s">
        <v>10978</v>
      </c>
      <c r="C1612" s="44" t="s">
        <v>143</v>
      </c>
      <c r="D1612" s="45">
        <v>80.59</v>
      </c>
    </row>
    <row r="1613" spans="1:4">
      <c r="A1613" s="56">
        <v>10002081</v>
      </c>
      <c r="B1613" s="43" t="s">
        <v>10979</v>
      </c>
      <c r="C1613" s="44" t="s">
        <v>351</v>
      </c>
      <c r="D1613" s="45">
        <v>73.02</v>
      </c>
    </row>
    <row r="1614" spans="1:4" outlineLevel="1">
      <c r="A1614" s="56">
        <v>10002082</v>
      </c>
      <c r="B1614" s="43" t="s">
        <v>10980</v>
      </c>
      <c r="C1614" s="44" t="s">
        <v>351</v>
      </c>
      <c r="D1614" s="45">
        <v>89.42</v>
      </c>
    </row>
    <row r="1615" spans="1:4" outlineLevel="1">
      <c r="A1615" s="56">
        <v>10002084</v>
      </c>
      <c r="B1615" s="43" t="s">
        <v>10981</v>
      </c>
      <c r="C1615" s="44" t="s">
        <v>351</v>
      </c>
      <c r="D1615" s="45">
        <v>158.59</v>
      </c>
    </row>
    <row r="1616" spans="1:4">
      <c r="A1616" s="56">
        <v>10002085</v>
      </c>
      <c r="B1616" s="43" t="s">
        <v>10982</v>
      </c>
      <c r="C1616" s="44" t="s">
        <v>351</v>
      </c>
      <c r="D1616" s="45">
        <v>198.97</v>
      </c>
    </row>
    <row r="1617" spans="1:4" outlineLevel="1">
      <c r="A1617" s="56">
        <v>10002091</v>
      </c>
      <c r="B1617" s="43" t="s">
        <v>10983</v>
      </c>
      <c r="C1617" s="44" t="s">
        <v>351</v>
      </c>
      <c r="D1617" s="45">
        <v>108.39</v>
      </c>
    </row>
    <row r="1618" spans="1:4" outlineLevel="1">
      <c r="A1618" s="56">
        <v>10002092</v>
      </c>
      <c r="B1618" s="43" t="s">
        <v>10984</v>
      </c>
      <c r="C1618" s="44" t="s">
        <v>351</v>
      </c>
      <c r="D1618" s="45">
        <v>142.91</v>
      </c>
    </row>
    <row r="1619" spans="1:4" outlineLevel="1">
      <c r="A1619" s="56">
        <v>10002094</v>
      </c>
      <c r="B1619" s="43" t="s">
        <v>10985</v>
      </c>
      <c r="C1619" s="44" t="s">
        <v>351</v>
      </c>
      <c r="D1619" s="45">
        <v>274.64999999999998</v>
      </c>
    </row>
    <row r="1620" spans="1:4">
      <c r="A1620" s="56">
        <v>10002095</v>
      </c>
      <c r="B1620" s="43" t="s">
        <v>10986</v>
      </c>
      <c r="C1620" s="44" t="s">
        <v>351</v>
      </c>
      <c r="D1620" s="45">
        <v>350.62</v>
      </c>
    </row>
    <row r="1621" spans="1:4" outlineLevel="1">
      <c r="A1621" s="56">
        <v>10003000</v>
      </c>
      <c r="B1621" s="43" t="s">
        <v>10987</v>
      </c>
      <c r="C1621" s="44" t="s">
        <v>8535</v>
      </c>
      <c r="D1621" s="45" t="s">
        <v>8535</v>
      </c>
    </row>
    <row r="1622" spans="1:4" outlineLevel="1">
      <c r="A1622" s="56">
        <v>10003003</v>
      </c>
      <c r="B1622" s="43" t="s">
        <v>10988</v>
      </c>
      <c r="C1622" s="44" t="s">
        <v>351</v>
      </c>
      <c r="D1622" s="45">
        <v>1933.7</v>
      </c>
    </row>
    <row r="1623" spans="1:4" outlineLevel="1">
      <c r="A1623" s="56">
        <v>10003004</v>
      </c>
      <c r="B1623" s="43" t="s">
        <v>10989</v>
      </c>
      <c r="C1623" s="44" t="s">
        <v>351</v>
      </c>
      <c r="D1623" s="45">
        <v>2269.1</v>
      </c>
    </row>
    <row r="1624" spans="1:4">
      <c r="A1624" s="56">
        <v>10003005</v>
      </c>
      <c r="B1624" s="43" t="s">
        <v>10990</v>
      </c>
      <c r="C1624" s="44" t="s">
        <v>351</v>
      </c>
      <c r="D1624" s="45">
        <v>2313.11</v>
      </c>
    </row>
    <row r="1625" spans="1:4" outlineLevel="1">
      <c r="A1625" s="56">
        <v>10003006</v>
      </c>
      <c r="B1625" s="43" t="s">
        <v>10991</v>
      </c>
      <c r="C1625" s="44" t="s">
        <v>351</v>
      </c>
      <c r="D1625" s="45">
        <v>2984.12</v>
      </c>
    </row>
    <row r="1626" spans="1:4" outlineLevel="1">
      <c r="A1626" s="56">
        <v>10003007</v>
      </c>
      <c r="B1626" s="43" t="s">
        <v>10992</v>
      </c>
      <c r="C1626" s="44" t="s">
        <v>351</v>
      </c>
      <c r="D1626" s="45">
        <v>3078.96</v>
      </c>
    </row>
    <row r="1627" spans="1:4" outlineLevel="1">
      <c r="A1627" s="56">
        <v>10003008</v>
      </c>
      <c r="B1627" s="43" t="s">
        <v>10993</v>
      </c>
      <c r="C1627" s="44" t="s">
        <v>351</v>
      </c>
      <c r="D1627" s="45">
        <v>4156.93</v>
      </c>
    </row>
    <row r="1628" spans="1:4">
      <c r="A1628" s="56">
        <v>10003009</v>
      </c>
      <c r="B1628" s="43" t="s">
        <v>10994</v>
      </c>
      <c r="C1628" s="44" t="s">
        <v>351</v>
      </c>
      <c r="D1628" s="45">
        <v>4907.45</v>
      </c>
    </row>
    <row r="1629" spans="1:4" outlineLevel="1">
      <c r="A1629" s="56">
        <v>10003010</v>
      </c>
      <c r="B1629" s="43" t="s">
        <v>10995</v>
      </c>
      <c r="C1629" s="44" t="s">
        <v>351</v>
      </c>
      <c r="D1629" s="45">
        <v>10349.44</v>
      </c>
    </row>
    <row r="1630" spans="1:4" outlineLevel="1">
      <c r="A1630" s="56">
        <v>10003011</v>
      </c>
      <c r="B1630" s="43" t="s">
        <v>10996</v>
      </c>
      <c r="C1630" s="44" t="s">
        <v>351</v>
      </c>
      <c r="D1630" s="45">
        <v>9145.41</v>
      </c>
    </row>
    <row r="1631" spans="1:4" outlineLevel="1">
      <c r="A1631" s="56">
        <v>10003012</v>
      </c>
      <c r="B1631" s="43" t="s">
        <v>10997</v>
      </c>
      <c r="C1631" s="44" t="s">
        <v>351</v>
      </c>
      <c r="D1631" s="45">
        <v>12859.31</v>
      </c>
    </row>
    <row r="1632" spans="1:4">
      <c r="A1632" s="56">
        <v>10003013</v>
      </c>
      <c r="B1632" s="43" t="s">
        <v>10998</v>
      </c>
      <c r="C1632" s="44" t="s">
        <v>351</v>
      </c>
      <c r="D1632" s="45">
        <v>17613.77</v>
      </c>
    </row>
    <row r="1633" spans="1:4" outlineLevel="1">
      <c r="A1633" s="56">
        <v>10003014</v>
      </c>
      <c r="B1633" s="43" t="s">
        <v>10999</v>
      </c>
      <c r="C1633" s="44" t="s">
        <v>351</v>
      </c>
      <c r="D1633" s="45">
        <v>23253.84</v>
      </c>
    </row>
    <row r="1634" spans="1:4" outlineLevel="1">
      <c r="A1634" s="56">
        <v>10003042</v>
      </c>
      <c r="B1634" s="43" t="s">
        <v>11000</v>
      </c>
      <c r="C1634" s="44" t="s">
        <v>143</v>
      </c>
      <c r="D1634" s="45">
        <v>114.59</v>
      </c>
    </row>
    <row r="1635" spans="1:4" outlineLevel="1">
      <c r="A1635" s="56">
        <v>10003044</v>
      </c>
      <c r="B1635" s="43" t="s">
        <v>11001</v>
      </c>
      <c r="C1635" s="44" t="s">
        <v>143</v>
      </c>
      <c r="D1635" s="45">
        <v>159.21</v>
      </c>
    </row>
    <row r="1636" spans="1:4">
      <c r="A1636" s="56">
        <v>10003052</v>
      </c>
      <c r="B1636" s="43" t="s">
        <v>10980</v>
      </c>
      <c r="C1636" s="44" t="s">
        <v>351</v>
      </c>
      <c r="D1636" s="45">
        <v>89.42</v>
      </c>
    </row>
    <row r="1637" spans="1:4" outlineLevel="1">
      <c r="A1637" s="56">
        <v>10003054</v>
      </c>
      <c r="B1637" s="43" t="s">
        <v>10981</v>
      </c>
      <c r="C1637" s="44" t="s">
        <v>351</v>
      </c>
      <c r="D1637" s="45">
        <v>158.59</v>
      </c>
    </row>
    <row r="1638" spans="1:4" outlineLevel="1">
      <c r="A1638" s="56">
        <v>10003062</v>
      </c>
      <c r="B1638" s="43" t="s">
        <v>11002</v>
      </c>
      <c r="C1638" s="44" t="s">
        <v>351</v>
      </c>
      <c r="D1638" s="45">
        <v>155.15</v>
      </c>
    </row>
    <row r="1639" spans="1:4" outlineLevel="1">
      <c r="A1639" s="56">
        <v>10003064</v>
      </c>
      <c r="B1639" s="43" t="s">
        <v>11003</v>
      </c>
      <c r="C1639" s="44" t="s">
        <v>351</v>
      </c>
      <c r="D1639" s="45">
        <v>277.29000000000002</v>
      </c>
    </row>
    <row r="1640" spans="1:4">
      <c r="A1640" s="56">
        <v>10003065</v>
      </c>
      <c r="B1640" s="43" t="s">
        <v>11004</v>
      </c>
      <c r="C1640" s="44" t="s">
        <v>351</v>
      </c>
      <c r="D1640" s="45">
        <v>380.88</v>
      </c>
    </row>
    <row r="1641" spans="1:4" outlineLevel="1">
      <c r="A1641" s="56">
        <v>10003066</v>
      </c>
      <c r="B1641" s="43" t="s">
        <v>11005</v>
      </c>
      <c r="C1641" s="44" t="s">
        <v>351</v>
      </c>
      <c r="D1641" s="45">
        <v>650.04</v>
      </c>
    </row>
    <row r="1642" spans="1:4" outlineLevel="1">
      <c r="A1642" s="56">
        <v>10003067</v>
      </c>
      <c r="B1642" s="43" t="s">
        <v>11006</v>
      </c>
      <c r="C1642" s="44" t="s">
        <v>351</v>
      </c>
      <c r="D1642" s="45">
        <v>773.71</v>
      </c>
    </row>
    <row r="1643" spans="1:4" outlineLevel="1">
      <c r="A1643" s="56">
        <v>10003068</v>
      </c>
      <c r="B1643" s="43" t="s">
        <v>11007</v>
      </c>
      <c r="C1643" s="44" t="s">
        <v>351</v>
      </c>
      <c r="D1643" s="45">
        <v>1304.04</v>
      </c>
    </row>
    <row r="1644" spans="1:4">
      <c r="A1644" s="56">
        <v>10003072</v>
      </c>
      <c r="B1644" s="43" t="s">
        <v>11008</v>
      </c>
      <c r="C1644" s="44" t="s">
        <v>351</v>
      </c>
      <c r="D1644" s="45">
        <v>99.69</v>
      </c>
    </row>
    <row r="1645" spans="1:4" outlineLevel="1">
      <c r="A1645" s="56">
        <v>10003073</v>
      </c>
      <c r="B1645" s="43" t="s">
        <v>11009</v>
      </c>
      <c r="C1645" s="44" t="s">
        <v>351</v>
      </c>
      <c r="D1645" s="45">
        <v>189.84</v>
      </c>
    </row>
    <row r="1646" spans="1:4" outlineLevel="1">
      <c r="A1646" s="56">
        <v>10003074</v>
      </c>
      <c r="B1646" s="43" t="s">
        <v>11010</v>
      </c>
      <c r="C1646" s="44" t="s">
        <v>351</v>
      </c>
      <c r="D1646" s="45">
        <v>205.12</v>
      </c>
    </row>
    <row r="1647" spans="1:4">
      <c r="A1647" s="56">
        <v>10003075</v>
      </c>
      <c r="B1647" s="43" t="s">
        <v>11011</v>
      </c>
      <c r="C1647" s="44" t="s">
        <v>351</v>
      </c>
      <c r="D1647" s="45">
        <v>270.67</v>
      </c>
    </row>
    <row r="1648" spans="1:4" outlineLevel="1">
      <c r="A1648" s="56">
        <v>10003076</v>
      </c>
      <c r="B1648" s="43" t="s">
        <v>11012</v>
      </c>
      <c r="C1648" s="44" t="s">
        <v>351</v>
      </c>
      <c r="D1648" s="45">
        <v>456.15</v>
      </c>
    </row>
    <row r="1649" spans="1:4" outlineLevel="1">
      <c r="A1649" s="56">
        <v>10003077</v>
      </c>
      <c r="B1649" s="43" t="s">
        <v>11013</v>
      </c>
      <c r="C1649" s="44" t="s">
        <v>351</v>
      </c>
      <c r="D1649" s="45">
        <v>596.29999999999995</v>
      </c>
    </row>
    <row r="1650" spans="1:4">
      <c r="A1650" s="56">
        <v>10003078</v>
      </c>
      <c r="B1650" s="43" t="s">
        <v>11014</v>
      </c>
      <c r="C1650" s="44" t="s">
        <v>351</v>
      </c>
      <c r="D1650" s="45">
        <v>1013.6</v>
      </c>
    </row>
    <row r="1651" spans="1:4" outlineLevel="1">
      <c r="A1651" s="56">
        <v>10004000</v>
      </c>
      <c r="B1651" s="43" t="s">
        <v>11015</v>
      </c>
      <c r="C1651" s="44" t="s">
        <v>8535</v>
      </c>
      <c r="D1651" s="45" t="s">
        <v>8535</v>
      </c>
    </row>
    <row r="1652" spans="1:4" outlineLevel="1">
      <c r="A1652" s="56">
        <v>10004002</v>
      </c>
      <c r="B1652" s="43" t="s">
        <v>10971</v>
      </c>
      <c r="C1652" s="44" t="s">
        <v>143</v>
      </c>
      <c r="D1652" s="45">
        <v>76.87</v>
      </c>
    </row>
    <row r="1653" spans="1:4">
      <c r="A1653" s="56">
        <v>10004003</v>
      </c>
      <c r="B1653" s="43" t="s">
        <v>10972</v>
      </c>
      <c r="C1653" s="44" t="s">
        <v>143</v>
      </c>
      <c r="D1653" s="45">
        <v>102.91</v>
      </c>
    </row>
    <row r="1654" spans="1:4" outlineLevel="1">
      <c r="A1654" s="56">
        <v>10004004</v>
      </c>
      <c r="B1654" s="43" t="s">
        <v>11016</v>
      </c>
      <c r="C1654" s="44" t="s">
        <v>143</v>
      </c>
      <c r="D1654" s="45">
        <v>120.31</v>
      </c>
    </row>
    <row r="1655" spans="1:4" outlineLevel="1">
      <c r="A1655" s="56">
        <v>10004005</v>
      </c>
      <c r="B1655" s="43" t="s">
        <v>10973</v>
      </c>
      <c r="C1655" s="44" t="s">
        <v>143</v>
      </c>
      <c r="D1655" s="45">
        <v>141.26</v>
      </c>
    </row>
    <row r="1656" spans="1:4" outlineLevel="1">
      <c r="A1656" s="56">
        <v>10004006</v>
      </c>
      <c r="B1656" s="43" t="s">
        <v>10974</v>
      </c>
      <c r="C1656" s="44" t="s">
        <v>143</v>
      </c>
      <c r="D1656" s="45">
        <v>169.34</v>
      </c>
    </row>
    <row r="1657" spans="1:4" outlineLevel="1">
      <c r="A1657" s="56">
        <v>10004007</v>
      </c>
      <c r="B1657" s="43" t="s">
        <v>11017</v>
      </c>
      <c r="C1657" s="44" t="s">
        <v>143</v>
      </c>
      <c r="D1657" s="45">
        <v>213.48</v>
      </c>
    </row>
    <row r="1658" spans="1:4">
      <c r="A1658" s="56">
        <v>10004008</v>
      </c>
      <c r="B1658" s="43" t="s">
        <v>11018</v>
      </c>
      <c r="C1658" s="44" t="s">
        <v>143</v>
      </c>
      <c r="D1658" s="45">
        <v>235.15</v>
      </c>
    </row>
    <row r="1659" spans="1:4" outlineLevel="1">
      <c r="A1659" s="56">
        <v>10004009</v>
      </c>
      <c r="B1659" s="43" t="s">
        <v>11019</v>
      </c>
      <c r="C1659" s="44" t="s">
        <v>143</v>
      </c>
      <c r="D1659" s="45">
        <v>307.04000000000002</v>
      </c>
    </row>
    <row r="1660" spans="1:4" outlineLevel="1">
      <c r="A1660" s="56">
        <v>10004062</v>
      </c>
      <c r="B1660" s="43" t="s">
        <v>10975</v>
      </c>
      <c r="C1660" s="44" t="s">
        <v>143</v>
      </c>
      <c r="D1660" s="45">
        <v>28.44</v>
      </c>
    </row>
    <row r="1661" spans="1:4" outlineLevel="1">
      <c r="A1661" s="56">
        <v>10004063</v>
      </c>
      <c r="B1661" s="43" t="s">
        <v>10976</v>
      </c>
      <c r="C1661" s="44" t="s">
        <v>143</v>
      </c>
      <c r="D1661" s="45">
        <v>24.1</v>
      </c>
    </row>
    <row r="1662" spans="1:4" outlineLevel="1">
      <c r="A1662" s="56">
        <v>10004064</v>
      </c>
      <c r="B1662" s="43" t="s">
        <v>11020</v>
      </c>
      <c r="C1662" s="44" t="s">
        <v>143</v>
      </c>
      <c r="D1662" s="45">
        <v>49.87</v>
      </c>
    </row>
    <row r="1663" spans="1:4">
      <c r="A1663" s="56">
        <v>10004065</v>
      </c>
      <c r="B1663" s="43" t="s">
        <v>10977</v>
      </c>
      <c r="C1663" s="44" t="s">
        <v>143</v>
      </c>
      <c r="D1663" s="45">
        <v>45.65</v>
      </c>
    </row>
    <row r="1664" spans="1:4" outlineLevel="1">
      <c r="A1664" s="56">
        <v>10004066</v>
      </c>
      <c r="B1664" s="43" t="s">
        <v>10978</v>
      </c>
      <c r="C1664" s="44" t="s">
        <v>143</v>
      </c>
      <c r="D1664" s="45">
        <v>80.59</v>
      </c>
    </row>
    <row r="1665" spans="1:4" outlineLevel="1">
      <c r="A1665" s="56">
        <v>10004067</v>
      </c>
      <c r="B1665" s="43" t="s">
        <v>11021</v>
      </c>
      <c r="C1665" s="44" t="s">
        <v>143</v>
      </c>
      <c r="D1665" s="45">
        <v>112.24</v>
      </c>
    </row>
    <row r="1666" spans="1:4" outlineLevel="1">
      <c r="A1666" s="56">
        <v>10004068</v>
      </c>
      <c r="B1666" s="43" t="s">
        <v>11022</v>
      </c>
      <c r="C1666" s="44" t="s">
        <v>143</v>
      </c>
      <c r="D1666" s="45">
        <v>88.35</v>
      </c>
    </row>
    <row r="1667" spans="1:4" outlineLevel="1">
      <c r="A1667" s="56">
        <v>10004069</v>
      </c>
      <c r="B1667" s="43" t="s">
        <v>11023</v>
      </c>
      <c r="C1667" s="44" t="s">
        <v>143</v>
      </c>
      <c r="D1667" s="45">
        <v>180.8</v>
      </c>
    </row>
    <row r="1668" spans="1:4">
      <c r="A1668" s="56">
        <v>10004080</v>
      </c>
      <c r="B1668" s="43" t="s">
        <v>11024</v>
      </c>
      <c r="C1668" s="44" t="s">
        <v>143</v>
      </c>
      <c r="D1668" s="45">
        <v>59.7</v>
      </c>
    </row>
    <row r="1669" spans="1:4" outlineLevel="1">
      <c r="A1669" s="56">
        <v>10004081</v>
      </c>
      <c r="B1669" s="43" t="s">
        <v>11025</v>
      </c>
      <c r="C1669" s="44" t="s">
        <v>351</v>
      </c>
      <c r="D1669" s="45">
        <v>75.41</v>
      </c>
    </row>
    <row r="1670" spans="1:4" outlineLevel="1">
      <c r="A1670" s="56">
        <v>10004082</v>
      </c>
      <c r="B1670" s="43" t="s">
        <v>11026</v>
      </c>
      <c r="C1670" s="44" t="s">
        <v>143</v>
      </c>
      <c r="D1670" s="45">
        <v>129.05000000000001</v>
      </c>
    </row>
    <row r="1671" spans="1:4" outlineLevel="1">
      <c r="A1671" s="56">
        <v>10004083</v>
      </c>
      <c r="B1671" s="43" t="s">
        <v>11027</v>
      </c>
      <c r="C1671" s="44" t="s">
        <v>143</v>
      </c>
      <c r="D1671" s="45">
        <v>61.74</v>
      </c>
    </row>
    <row r="1672" spans="1:4" outlineLevel="1">
      <c r="A1672" s="56">
        <v>10004084</v>
      </c>
      <c r="B1672" s="43" t="s">
        <v>11028</v>
      </c>
      <c r="C1672" s="44" t="s">
        <v>143</v>
      </c>
      <c r="D1672" s="45">
        <v>82.05</v>
      </c>
    </row>
    <row r="1673" spans="1:4">
      <c r="A1673" s="56">
        <v>10004085</v>
      </c>
      <c r="B1673" s="43" t="s">
        <v>11029</v>
      </c>
      <c r="C1673" s="44" t="s">
        <v>143</v>
      </c>
      <c r="D1673" s="45">
        <v>183.98</v>
      </c>
    </row>
    <row r="1674" spans="1:4" outlineLevel="1">
      <c r="A1674" s="56">
        <v>10004098</v>
      </c>
      <c r="B1674" s="43" t="s">
        <v>10954</v>
      </c>
      <c r="C1674" s="44" t="s">
        <v>143</v>
      </c>
      <c r="D1674" s="45">
        <v>40.49</v>
      </c>
    </row>
    <row r="1675" spans="1:4" outlineLevel="1">
      <c r="A1675" s="56">
        <v>10005000</v>
      </c>
      <c r="B1675" s="43" t="s">
        <v>11030</v>
      </c>
      <c r="C1675" s="44" t="s">
        <v>8535</v>
      </c>
      <c r="D1675" s="45" t="s">
        <v>8535</v>
      </c>
    </row>
    <row r="1676" spans="1:4" outlineLevel="1">
      <c r="A1676" s="56">
        <v>10005002</v>
      </c>
      <c r="B1676" s="43" t="s">
        <v>10979</v>
      </c>
      <c r="C1676" s="44" t="s">
        <v>351</v>
      </c>
      <c r="D1676" s="45">
        <v>73.02</v>
      </c>
    </row>
    <row r="1677" spans="1:4" outlineLevel="1">
      <c r="A1677" s="56">
        <v>10005003</v>
      </c>
      <c r="B1677" s="43" t="s">
        <v>10980</v>
      </c>
      <c r="C1677" s="44" t="s">
        <v>351</v>
      </c>
      <c r="D1677" s="45">
        <v>89.42</v>
      </c>
    </row>
    <row r="1678" spans="1:4">
      <c r="A1678" s="56">
        <v>10005004</v>
      </c>
      <c r="B1678" s="43" t="s">
        <v>11031</v>
      </c>
      <c r="C1678" s="44" t="s">
        <v>351</v>
      </c>
      <c r="D1678" s="45">
        <v>137.04</v>
      </c>
    </row>
    <row r="1679" spans="1:4" outlineLevel="1">
      <c r="A1679" s="56">
        <v>10005005</v>
      </c>
      <c r="B1679" s="43" t="s">
        <v>10981</v>
      </c>
      <c r="C1679" s="44" t="s">
        <v>351</v>
      </c>
      <c r="D1679" s="45">
        <v>158.59</v>
      </c>
    </row>
    <row r="1680" spans="1:4" outlineLevel="1">
      <c r="A1680" s="56">
        <v>10005006</v>
      </c>
      <c r="B1680" s="43" t="s">
        <v>10982</v>
      </c>
      <c r="C1680" s="44" t="s">
        <v>351</v>
      </c>
      <c r="D1680" s="45">
        <v>198.97</v>
      </c>
    </row>
    <row r="1681" spans="1:4" outlineLevel="1">
      <c r="A1681" s="56">
        <v>10005007</v>
      </c>
      <c r="B1681" s="43" t="s">
        <v>11032</v>
      </c>
      <c r="C1681" s="44" t="s">
        <v>351</v>
      </c>
      <c r="D1681" s="45">
        <v>432.44</v>
      </c>
    </row>
    <row r="1682" spans="1:4" outlineLevel="1">
      <c r="A1682" s="56">
        <v>10005008</v>
      </c>
      <c r="B1682" s="43" t="s">
        <v>11033</v>
      </c>
      <c r="C1682" s="44" t="s">
        <v>351</v>
      </c>
      <c r="D1682" s="45">
        <v>682.92</v>
      </c>
    </row>
    <row r="1683" spans="1:4">
      <c r="A1683" s="56">
        <v>10005009</v>
      </c>
      <c r="B1683" s="43" t="s">
        <v>11034</v>
      </c>
      <c r="C1683" s="44" t="s">
        <v>351</v>
      </c>
      <c r="D1683" s="45">
        <v>1117.1500000000001</v>
      </c>
    </row>
    <row r="1684" spans="1:4" outlineLevel="1">
      <c r="A1684" s="56">
        <v>10005031</v>
      </c>
      <c r="B1684" s="43" t="s">
        <v>11035</v>
      </c>
      <c r="C1684" s="44" t="s">
        <v>351</v>
      </c>
      <c r="D1684" s="45">
        <v>111.15</v>
      </c>
    </row>
    <row r="1685" spans="1:4" outlineLevel="1">
      <c r="A1685" s="56">
        <v>10005032</v>
      </c>
      <c r="B1685" s="43" t="s">
        <v>11036</v>
      </c>
      <c r="C1685" s="44" t="s">
        <v>351</v>
      </c>
      <c r="D1685" s="45">
        <v>119.94</v>
      </c>
    </row>
    <row r="1686" spans="1:4" outlineLevel="1">
      <c r="A1686" s="56">
        <v>10005033</v>
      </c>
      <c r="B1686" s="43" t="s">
        <v>11037</v>
      </c>
      <c r="C1686" s="44" t="s">
        <v>351</v>
      </c>
      <c r="D1686" s="45">
        <v>167.9</v>
      </c>
    </row>
    <row r="1687" spans="1:4" outlineLevel="1">
      <c r="A1687" s="56">
        <v>10005034</v>
      </c>
      <c r="B1687" s="43" t="s">
        <v>11038</v>
      </c>
      <c r="C1687" s="44" t="s">
        <v>351</v>
      </c>
      <c r="D1687" s="45">
        <v>219.3</v>
      </c>
    </row>
    <row r="1688" spans="1:4" outlineLevel="1">
      <c r="A1688" s="56">
        <v>10005040</v>
      </c>
      <c r="B1688" s="43" t="s">
        <v>11039</v>
      </c>
      <c r="C1688" s="44" t="s">
        <v>351</v>
      </c>
      <c r="D1688" s="45">
        <v>97.48</v>
      </c>
    </row>
    <row r="1689" spans="1:4" outlineLevel="1">
      <c r="A1689" s="56">
        <v>10005041</v>
      </c>
      <c r="B1689" s="43" t="s">
        <v>11040</v>
      </c>
      <c r="C1689" s="44" t="s">
        <v>351</v>
      </c>
      <c r="D1689" s="45">
        <v>78.58</v>
      </c>
    </row>
    <row r="1690" spans="1:4" outlineLevel="1">
      <c r="A1690" s="56">
        <v>10005051</v>
      </c>
      <c r="B1690" s="43" t="s">
        <v>11041</v>
      </c>
      <c r="C1690" s="44" t="s">
        <v>351</v>
      </c>
      <c r="D1690" s="45">
        <v>94.55</v>
      </c>
    </row>
    <row r="1691" spans="1:4" outlineLevel="1">
      <c r="A1691" s="56">
        <v>10005060</v>
      </c>
      <c r="B1691" s="43" t="s">
        <v>11042</v>
      </c>
      <c r="C1691" s="44" t="s">
        <v>351</v>
      </c>
      <c r="D1691" s="45">
        <v>494.55</v>
      </c>
    </row>
    <row r="1692" spans="1:4">
      <c r="A1692" s="56">
        <v>10006000</v>
      </c>
      <c r="B1692" s="43" t="s">
        <v>11043</v>
      </c>
      <c r="C1692" s="44" t="s">
        <v>8535</v>
      </c>
      <c r="D1692" s="45" t="s">
        <v>8535</v>
      </c>
    </row>
    <row r="1693" spans="1:4" outlineLevel="1">
      <c r="A1693" s="56">
        <v>10006020</v>
      </c>
      <c r="B1693" s="43" t="s">
        <v>11044</v>
      </c>
      <c r="C1693" s="44" t="s">
        <v>143</v>
      </c>
      <c r="D1693" s="45">
        <v>61.98</v>
      </c>
    </row>
    <row r="1694" spans="1:4" outlineLevel="1">
      <c r="A1694" s="56">
        <v>10006021</v>
      </c>
      <c r="B1694" s="43" t="s">
        <v>11045</v>
      </c>
      <c r="C1694" s="44" t="s">
        <v>143</v>
      </c>
      <c r="D1694" s="45">
        <v>92.94</v>
      </c>
    </row>
    <row r="1695" spans="1:4" outlineLevel="1">
      <c r="A1695" s="56">
        <v>10006022</v>
      </c>
      <c r="B1695" s="43" t="s">
        <v>11046</v>
      </c>
      <c r="C1695" s="44" t="s">
        <v>143</v>
      </c>
      <c r="D1695" s="45">
        <v>117.44</v>
      </c>
    </row>
    <row r="1696" spans="1:4" outlineLevel="1">
      <c r="A1696" s="56">
        <v>10006023</v>
      </c>
      <c r="B1696" s="43" t="s">
        <v>11047</v>
      </c>
      <c r="C1696" s="44" t="s">
        <v>143</v>
      </c>
      <c r="D1696" s="45">
        <v>196.52</v>
      </c>
    </row>
    <row r="1697" spans="1:4" outlineLevel="1">
      <c r="A1697" s="56">
        <v>10006024</v>
      </c>
      <c r="B1697" s="43" t="s">
        <v>11048</v>
      </c>
      <c r="C1697" s="44" t="s">
        <v>143</v>
      </c>
      <c r="D1697" s="45">
        <v>259.07</v>
      </c>
    </row>
    <row r="1698" spans="1:4" outlineLevel="1">
      <c r="A1698" s="56">
        <v>10006026</v>
      </c>
      <c r="B1698" s="43" t="s">
        <v>11049</v>
      </c>
      <c r="C1698" s="44" t="s">
        <v>143</v>
      </c>
      <c r="D1698" s="45">
        <v>82.32</v>
      </c>
    </row>
    <row r="1699" spans="1:4" outlineLevel="1">
      <c r="A1699" s="56">
        <v>10006027</v>
      </c>
      <c r="B1699" s="43" t="s">
        <v>11050</v>
      </c>
      <c r="C1699" s="44" t="s">
        <v>143</v>
      </c>
      <c r="D1699" s="45">
        <v>122.77</v>
      </c>
    </row>
    <row r="1700" spans="1:4" outlineLevel="1">
      <c r="A1700" s="56">
        <v>10006028</v>
      </c>
      <c r="B1700" s="43" t="s">
        <v>11051</v>
      </c>
      <c r="C1700" s="44" t="s">
        <v>143</v>
      </c>
      <c r="D1700" s="45">
        <v>159.94999999999999</v>
      </c>
    </row>
    <row r="1701" spans="1:4">
      <c r="A1701" s="56">
        <v>10006029</v>
      </c>
      <c r="B1701" s="43" t="s">
        <v>11052</v>
      </c>
      <c r="C1701" s="44" t="s">
        <v>143</v>
      </c>
      <c r="D1701" s="45">
        <v>253.02</v>
      </c>
    </row>
    <row r="1702" spans="1:4" outlineLevel="1">
      <c r="A1702" s="56">
        <v>10006030</v>
      </c>
      <c r="B1702" s="43" t="s">
        <v>11053</v>
      </c>
      <c r="C1702" s="44" t="s">
        <v>143</v>
      </c>
      <c r="D1702" s="45">
        <v>295.11</v>
      </c>
    </row>
    <row r="1703" spans="1:4" outlineLevel="1">
      <c r="A1703" s="56">
        <v>10006031</v>
      </c>
      <c r="B1703" s="43" t="s">
        <v>11054</v>
      </c>
      <c r="C1703" s="44" t="s">
        <v>143</v>
      </c>
      <c r="D1703" s="45">
        <v>271.49</v>
      </c>
    </row>
    <row r="1704" spans="1:4" outlineLevel="1">
      <c r="A1704" s="56">
        <v>10006032</v>
      </c>
      <c r="B1704" s="43" t="s">
        <v>11055</v>
      </c>
      <c r="C1704" s="44" t="s">
        <v>143</v>
      </c>
      <c r="D1704" s="45">
        <v>347.8</v>
      </c>
    </row>
    <row r="1705" spans="1:4" outlineLevel="1">
      <c r="A1705" s="56">
        <v>10006035</v>
      </c>
      <c r="B1705" s="43" t="s">
        <v>11056</v>
      </c>
      <c r="C1705" s="44" t="s">
        <v>143</v>
      </c>
      <c r="D1705" s="45">
        <v>208</v>
      </c>
    </row>
    <row r="1706" spans="1:4">
      <c r="A1706" s="56">
        <v>10006036</v>
      </c>
      <c r="B1706" s="43" t="s">
        <v>11057</v>
      </c>
      <c r="C1706" s="44" t="s">
        <v>143</v>
      </c>
      <c r="D1706" s="45">
        <v>275.76</v>
      </c>
    </row>
    <row r="1707" spans="1:4" outlineLevel="1">
      <c r="A1707" s="56">
        <v>10006054</v>
      </c>
      <c r="B1707" s="43" t="s">
        <v>10981</v>
      </c>
      <c r="C1707" s="44" t="s">
        <v>351</v>
      </c>
      <c r="D1707" s="45">
        <v>158.59</v>
      </c>
    </row>
    <row r="1708" spans="1:4" outlineLevel="1">
      <c r="A1708" s="56">
        <v>10006109</v>
      </c>
      <c r="B1708" s="43" t="s">
        <v>11058</v>
      </c>
      <c r="C1708" s="44" t="s">
        <v>143</v>
      </c>
      <c r="D1708" s="45">
        <v>84.28</v>
      </c>
    </row>
    <row r="1709" spans="1:4" outlineLevel="1">
      <c r="A1709" s="56">
        <v>10007000</v>
      </c>
      <c r="B1709" s="43" t="s">
        <v>11059</v>
      </c>
      <c r="C1709" s="44" t="s">
        <v>8535</v>
      </c>
      <c r="D1709" s="45" t="s">
        <v>8535</v>
      </c>
    </row>
    <row r="1710" spans="1:4" outlineLevel="1">
      <c r="A1710" s="56">
        <v>10007011</v>
      </c>
      <c r="B1710" s="43" t="s">
        <v>11060</v>
      </c>
      <c r="C1710" s="44" t="s">
        <v>143</v>
      </c>
      <c r="D1710" s="45">
        <v>68.790000000000006</v>
      </c>
    </row>
    <row r="1711" spans="1:4">
      <c r="A1711" s="56">
        <v>10007012</v>
      </c>
      <c r="B1711" s="43" t="s">
        <v>11061</v>
      </c>
      <c r="C1711" s="44" t="s">
        <v>143</v>
      </c>
      <c r="D1711" s="45">
        <v>99.33</v>
      </c>
    </row>
    <row r="1712" spans="1:4" outlineLevel="1">
      <c r="A1712" s="56">
        <v>10007013</v>
      </c>
      <c r="B1712" s="43" t="s">
        <v>11062</v>
      </c>
      <c r="C1712" s="44" t="s">
        <v>143</v>
      </c>
      <c r="D1712" s="45">
        <v>113.41</v>
      </c>
    </row>
    <row r="1713" spans="1:4" outlineLevel="1">
      <c r="A1713" s="56">
        <v>10007014</v>
      </c>
      <c r="B1713" s="43" t="s">
        <v>11063</v>
      </c>
      <c r="C1713" s="44" t="s">
        <v>143</v>
      </c>
      <c r="D1713" s="45">
        <v>137.43</v>
      </c>
    </row>
    <row r="1714" spans="1:4" outlineLevel="1">
      <c r="A1714" s="56">
        <v>10007020</v>
      </c>
      <c r="B1714" s="43" t="s">
        <v>11064</v>
      </c>
      <c r="C1714" s="44" t="s">
        <v>351</v>
      </c>
      <c r="D1714" s="45">
        <v>82.14</v>
      </c>
    </row>
    <row r="1715" spans="1:4" outlineLevel="1">
      <c r="A1715" s="56">
        <v>10007060</v>
      </c>
      <c r="B1715" s="43" t="s">
        <v>11065</v>
      </c>
      <c r="C1715" s="44" t="s">
        <v>351</v>
      </c>
      <c r="D1715" s="45">
        <v>703.48</v>
      </c>
    </row>
    <row r="1716" spans="1:4">
      <c r="A1716" s="56">
        <v>10007062</v>
      </c>
      <c r="B1716" s="43" t="s">
        <v>11066</v>
      </c>
      <c r="C1716" s="44" t="s">
        <v>351</v>
      </c>
      <c r="D1716" s="45">
        <v>908.23</v>
      </c>
    </row>
    <row r="1717" spans="1:4" ht="23.25" outlineLevel="1">
      <c r="A1717" s="56">
        <v>10007063</v>
      </c>
      <c r="B1717" s="43" t="s">
        <v>11067</v>
      </c>
      <c r="C1717" s="44" t="s">
        <v>351</v>
      </c>
      <c r="D1717" s="45">
        <v>1715.67</v>
      </c>
    </row>
    <row r="1718" spans="1:4" outlineLevel="1">
      <c r="A1718" s="56">
        <v>10007064</v>
      </c>
      <c r="B1718" s="43" t="s">
        <v>11068</v>
      </c>
      <c r="C1718" s="44" t="s">
        <v>351</v>
      </c>
      <c r="D1718" s="45">
        <v>2228.0100000000002</v>
      </c>
    </row>
    <row r="1719" spans="1:4" outlineLevel="1">
      <c r="A1719" s="56">
        <v>10007065</v>
      </c>
      <c r="B1719" s="43" t="s">
        <v>11069</v>
      </c>
      <c r="C1719" s="44" t="s">
        <v>351</v>
      </c>
      <c r="D1719" s="45">
        <v>2840.1</v>
      </c>
    </row>
    <row r="1720" spans="1:4" outlineLevel="1">
      <c r="A1720" s="56">
        <v>10007067</v>
      </c>
      <c r="B1720" s="43" t="s">
        <v>11070</v>
      </c>
      <c r="C1720" s="44" t="s">
        <v>351</v>
      </c>
      <c r="D1720" s="45">
        <v>2607.16</v>
      </c>
    </row>
    <row r="1721" spans="1:4">
      <c r="A1721" s="56">
        <v>10007068</v>
      </c>
      <c r="B1721" s="43" t="s">
        <v>11071</v>
      </c>
      <c r="C1721" s="44" t="s">
        <v>351</v>
      </c>
      <c r="D1721" s="45">
        <v>3300.37</v>
      </c>
    </row>
    <row r="1722" spans="1:4" outlineLevel="1">
      <c r="A1722" s="56">
        <v>10007069</v>
      </c>
      <c r="B1722" s="43" t="s">
        <v>11072</v>
      </c>
      <c r="C1722" s="44" t="s">
        <v>351</v>
      </c>
      <c r="D1722" s="45">
        <v>2081.87</v>
      </c>
    </row>
    <row r="1723" spans="1:4" outlineLevel="1">
      <c r="A1723" s="56">
        <v>10007070</v>
      </c>
      <c r="B1723" s="43" t="s">
        <v>11073</v>
      </c>
      <c r="C1723" s="44" t="s">
        <v>351</v>
      </c>
      <c r="D1723" s="45">
        <v>2661.81</v>
      </c>
    </row>
    <row r="1724" spans="1:4" outlineLevel="1">
      <c r="A1724" s="56">
        <v>10007071</v>
      </c>
      <c r="B1724" s="43" t="s">
        <v>11074</v>
      </c>
      <c r="C1724" s="44" t="s">
        <v>351</v>
      </c>
      <c r="D1724" s="45">
        <v>3354.64</v>
      </c>
    </row>
    <row r="1725" spans="1:4">
      <c r="A1725" s="56">
        <v>10007080</v>
      </c>
      <c r="B1725" s="43" t="s">
        <v>11075</v>
      </c>
      <c r="C1725" s="44" t="s">
        <v>351</v>
      </c>
      <c r="D1725" s="45">
        <v>17.53</v>
      </c>
    </row>
    <row r="1726" spans="1:4" outlineLevel="1">
      <c r="A1726" s="56">
        <v>10007081</v>
      </c>
      <c r="B1726" s="43" t="s">
        <v>11076</v>
      </c>
      <c r="C1726" s="44" t="s">
        <v>351</v>
      </c>
      <c r="D1726" s="45">
        <v>852.76</v>
      </c>
    </row>
    <row r="1727" spans="1:4" outlineLevel="1">
      <c r="A1727" s="56">
        <v>10007082</v>
      </c>
      <c r="B1727" s="43" t="s">
        <v>11077</v>
      </c>
      <c r="C1727" s="44" t="s">
        <v>351</v>
      </c>
      <c r="D1727" s="45">
        <v>1026.1300000000001</v>
      </c>
    </row>
    <row r="1728" spans="1:4" outlineLevel="1">
      <c r="A1728" s="56">
        <v>10007083</v>
      </c>
      <c r="B1728" s="43" t="s">
        <v>11078</v>
      </c>
      <c r="C1728" s="44" t="s">
        <v>351</v>
      </c>
      <c r="D1728" s="45">
        <v>1171.6500000000001</v>
      </c>
    </row>
    <row r="1729" spans="1:4" outlineLevel="1">
      <c r="A1729" s="56">
        <v>10007085</v>
      </c>
      <c r="B1729" s="43" t="s">
        <v>11079</v>
      </c>
      <c r="C1729" s="44" t="s">
        <v>351</v>
      </c>
      <c r="D1729" s="45">
        <v>345.95</v>
      </c>
    </row>
    <row r="1730" spans="1:4">
      <c r="A1730" s="56">
        <v>10007086</v>
      </c>
      <c r="B1730" s="43" t="s">
        <v>11080</v>
      </c>
      <c r="C1730" s="44" t="s">
        <v>351</v>
      </c>
      <c r="D1730" s="45">
        <v>1054.1199999999999</v>
      </c>
    </row>
    <row r="1731" spans="1:4" outlineLevel="1">
      <c r="A1731" s="56">
        <v>10007090</v>
      </c>
      <c r="B1731" s="43" t="s">
        <v>11081</v>
      </c>
      <c r="C1731" s="44" t="s">
        <v>351</v>
      </c>
      <c r="D1731" s="45">
        <v>199.33</v>
      </c>
    </row>
    <row r="1732" spans="1:4" outlineLevel="1">
      <c r="A1732" s="56">
        <v>10007095</v>
      </c>
      <c r="B1732" s="43" t="s">
        <v>10953</v>
      </c>
      <c r="C1732" s="44" t="s">
        <v>143</v>
      </c>
      <c r="D1732" s="45">
        <v>3.46</v>
      </c>
    </row>
    <row r="1733" spans="1:4" outlineLevel="1">
      <c r="A1733" s="56">
        <v>10007098</v>
      </c>
      <c r="B1733" s="43" t="s">
        <v>10954</v>
      </c>
      <c r="C1733" s="44" t="s">
        <v>143</v>
      </c>
      <c r="D1733" s="45">
        <v>40.49</v>
      </c>
    </row>
    <row r="1734" spans="1:4" outlineLevel="1">
      <c r="A1734" s="56">
        <v>10008000</v>
      </c>
      <c r="B1734" s="43" t="s">
        <v>11082</v>
      </c>
      <c r="C1734" s="44" t="s">
        <v>8535</v>
      </c>
      <c r="D1734" s="45" t="s">
        <v>8535</v>
      </c>
    </row>
    <row r="1735" spans="1:4">
      <c r="A1735" s="56">
        <v>10008002</v>
      </c>
      <c r="B1735" s="43" t="s">
        <v>11083</v>
      </c>
      <c r="C1735" s="44" t="s">
        <v>143</v>
      </c>
      <c r="D1735" s="45">
        <v>233.17</v>
      </c>
    </row>
    <row r="1736" spans="1:4" outlineLevel="1">
      <c r="A1736" s="56">
        <v>10008003</v>
      </c>
      <c r="B1736" s="43" t="s">
        <v>11084</v>
      </c>
      <c r="C1736" s="44" t="s">
        <v>143</v>
      </c>
      <c r="D1736" s="45">
        <v>266.16000000000003</v>
      </c>
    </row>
    <row r="1737" spans="1:4" outlineLevel="1">
      <c r="A1737" s="56">
        <v>10008005</v>
      </c>
      <c r="B1737" s="43" t="s">
        <v>11085</v>
      </c>
      <c r="C1737" s="44" t="s">
        <v>143</v>
      </c>
      <c r="D1737" s="45">
        <v>355.97</v>
      </c>
    </row>
    <row r="1738" spans="1:4" outlineLevel="1">
      <c r="A1738" s="56">
        <v>10008006</v>
      </c>
      <c r="B1738" s="43" t="s">
        <v>11086</v>
      </c>
      <c r="C1738" s="44" t="s">
        <v>143</v>
      </c>
      <c r="D1738" s="45">
        <v>557.29999999999995</v>
      </c>
    </row>
    <row r="1739" spans="1:4" outlineLevel="1">
      <c r="A1739" s="56">
        <v>10008031</v>
      </c>
      <c r="B1739" s="43" t="s">
        <v>11032</v>
      </c>
      <c r="C1739" s="44" t="s">
        <v>351</v>
      </c>
      <c r="D1739" s="45">
        <v>432.44</v>
      </c>
    </row>
    <row r="1740" spans="1:4">
      <c r="A1740" s="56">
        <v>10008032</v>
      </c>
      <c r="B1740" s="43" t="s">
        <v>11033</v>
      </c>
      <c r="C1740" s="44" t="s">
        <v>351</v>
      </c>
      <c r="D1740" s="45">
        <v>682.92</v>
      </c>
    </row>
    <row r="1741" spans="1:4" outlineLevel="1">
      <c r="A1741" s="56">
        <v>10008034</v>
      </c>
      <c r="B1741" s="43" t="s">
        <v>11034</v>
      </c>
      <c r="C1741" s="44" t="s">
        <v>351</v>
      </c>
      <c r="D1741" s="45">
        <v>1117.1500000000001</v>
      </c>
    </row>
    <row r="1742" spans="1:4" outlineLevel="1">
      <c r="A1742" s="56">
        <v>10008049</v>
      </c>
      <c r="B1742" s="43" t="s">
        <v>10954</v>
      </c>
      <c r="C1742" s="44" t="s">
        <v>143</v>
      </c>
      <c r="D1742" s="45">
        <v>40.49</v>
      </c>
    </row>
    <row r="1743" spans="1:4" ht="23.25" outlineLevel="1">
      <c r="A1743" s="56">
        <v>10008050</v>
      </c>
      <c r="B1743" s="43" t="s">
        <v>11087</v>
      </c>
      <c r="C1743" s="44" t="s">
        <v>351</v>
      </c>
      <c r="D1743" s="45">
        <v>865.37</v>
      </c>
    </row>
    <row r="1744" spans="1:4" outlineLevel="1">
      <c r="A1744" s="56">
        <v>10008055</v>
      </c>
      <c r="B1744" s="43" t="s">
        <v>11088</v>
      </c>
      <c r="C1744" s="44" t="s">
        <v>351</v>
      </c>
      <c r="D1744" s="45">
        <v>435.82</v>
      </c>
    </row>
    <row r="1745" spans="1:4">
      <c r="A1745" s="56">
        <v>10008060</v>
      </c>
      <c r="B1745" s="43" t="s">
        <v>11089</v>
      </c>
      <c r="C1745" s="44" t="s">
        <v>351</v>
      </c>
      <c r="D1745" s="45">
        <v>558.55999999999995</v>
      </c>
    </row>
    <row r="1746" spans="1:4" outlineLevel="1">
      <c r="A1746" s="56">
        <v>10008065</v>
      </c>
      <c r="B1746" s="43" t="s">
        <v>11090</v>
      </c>
      <c r="C1746" s="44" t="s">
        <v>351</v>
      </c>
      <c r="D1746" s="45">
        <v>389.6</v>
      </c>
    </row>
    <row r="1747" spans="1:4" outlineLevel="1">
      <c r="A1747" s="56">
        <v>10008068</v>
      </c>
      <c r="B1747" s="43" t="s">
        <v>11091</v>
      </c>
      <c r="C1747" s="44" t="s">
        <v>351</v>
      </c>
      <c r="D1747" s="45">
        <v>602.29</v>
      </c>
    </row>
    <row r="1748" spans="1:4" outlineLevel="1">
      <c r="A1748" s="56">
        <v>10008072</v>
      </c>
      <c r="B1748" s="43" t="s">
        <v>11092</v>
      </c>
      <c r="C1748" s="44" t="s">
        <v>351</v>
      </c>
      <c r="D1748" s="45">
        <v>939.58</v>
      </c>
    </row>
    <row r="1749" spans="1:4" outlineLevel="1">
      <c r="A1749" s="56">
        <v>10008073</v>
      </c>
      <c r="B1749" s="43" t="s">
        <v>11093</v>
      </c>
      <c r="C1749" s="44" t="s">
        <v>351</v>
      </c>
      <c r="D1749" s="45">
        <v>77.650000000000006</v>
      </c>
    </row>
    <row r="1750" spans="1:4">
      <c r="A1750" s="56">
        <v>10008080</v>
      </c>
      <c r="B1750" s="43" t="s">
        <v>11094</v>
      </c>
      <c r="C1750" s="44" t="s">
        <v>351</v>
      </c>
      <c r="D1750" s="45">
        <v>625.69000000000005</v>
      </c>
    </row>
    <row r="1751" spans="1:4" outlineLevel="1">
      <c r="A1751" s="56">
        <v>10008081</v>
      </c>
      <c r="B1751" s="43" t="s">
        <v>11095</v>
      </c>
      <c r="C1751" s="44" t="s">
        <v>351</v>
      </c>
      <c r="D1751" s="45">
        <v>692.78</v>
      </c>
    </row>
    <row r="1752" spans="1:4" outlineLevel="1">
      <c r="A1752" s="56">
        <v>10008082</v>
      </c>
      <c r="B1752" s="43" t="s">
        <v>11096</v>
      </c>
      <c r="C1752" s="44" t="s">
        <v>351</v>
      </c>
      <c r="D1752" s="45">
        <v>1547.59</v>
      </c>
    </row>
    <row r="1753" spans="1:4" outlineLevel="1">
      <c r="A1753" s="56">
        <v>10008085</v>
      </c>
      <c r="B1753" s="43" t="s">
        <v>11097</v>
      </c>
      <c r="C1753" s="44" t="s">
        <v>351</v>
      </c>
      <c r="D1753" s="45">
        <v>232.32</v>
      </c>
    </row>
    <row r="1754" spans="1:4" outlineLevel="1">
      <c r="A1754" s="56">
        <v>10008088</v>
      </c>
      <c r="B1754" s="43" t="s">
        <v>11098</v>
      </c>
      <c r="C1754" s="44" t="s">
        <v>351</v>
      </c>
      <c r="D1754" s="45">
        <v>784.01</v>
      </c>
    </row>
    <row r="1755" spans="1:4" outlineLevel="1">
      <c r="A1755" s="56">
        <v>10008090</v>
      </c>
      <c r="B1755" s="43" t="s">
        <v>11099</v>
      </c>
      <c r="C1755" s="44" t="s">
        <v>351</v>
      </c>
      <c r="D1755" s="45">
        <v>207.94</v>
      </c>
    </row>
    <row r="1756" spans="1:4" outlineLevel="1">
      <c r="A1756" s="56">
        <v>10008092</v>
      </c>
      <c r="B1756" s="43" t="s">
        <v>11100</v>
      </c>
      <c r="C1756" s="44" t="s">
        <v>351</v>
      </c>
      <c r="D1756" s="45">
        <v>285.08</v>
      </c>
    </row>
    <row r="1757" spans="1:4" outlineLevel="1">
      <c r="A1757" s="56">
        <v>10008093</v>
      </c>
      <c r="B1757" s="43" t="s">
        <v>11101</v>
      </c>
      <c r="C1757" s="44" t="s">
        <v>351</v>
      </c>
      <c r="D1757" s="45">
        <v>324.60000000000002</v>
      </c>
    </row>
    <row r="1758" spans="1:4" outlineLevel="1">
      <c r="A1758" s="56">
        <v>10008095</v>
      </c>
      <c r="B1758" s="43" t="s">
        <v>11102</v>
      </c>
      <c r="C1758" s="44" t="s">
        <v>351</v>
      </c>
      <c r="D1758" s="45">
        <v>24.26</v>
      </c>
    </row>
    <row r="1759" spans="1:4">
      <c r="A1759" s="56">
        <v>10008098</v>
      </c>
      <c r="B1759" s="43" t="s">
        <v>11103</v>
      </c>
      <c r="C1759" s="44" t="s">
        <v>351</v>
      </c>
      <c r="D1759" s="45">
        <v>41.34</v>
      </c>
    </row>
    <row r="1760" spans="1:4" outlineLevel="1">
      <c r="A1760" s="56">
        <v>10009000</v>
      </c>
      <c r="B1760" s="43" t="s">
        <v>11104</v>
      </c>
      <c r="C1760" s="44" t="s">
        <v>8535</v>
      </c>
      <c r="D1760" s="45" t="s">
        <v>8535</v>
      </c>
    </row>
    <row r="1761" spans="1:4" outlineLevel="1">
      <c r="A1761" s="56">
        <v>10009010</v>
      </c>
      <c r="B1761" s="43" t="s">
        <v>11105</v>
      </c>
      <c r="C1761" s="44" t="s">
        <v>143</v>
      </c>
      <c r="D1761" s="45">
        <v>359.26</v>
      </c>
    </row>
    <row r="1762" spans="1:4" outlineLevel="1">
      <c r="A1762" s="56">
        <v>10009011</v>
      </c>
      <c r="B1762" s="43" t="s">
        <v>11106</v>
      </c>
      <c r="C1762" s="44" t="s">
        <v>143</v>
      </c>
      <c r="D1762" s="45">
        <v>441.26</v>
      </c>
    </row>
    <row r="1763" spans="1:4" outlineLevel="1">
      <c r="A1763" s="56">
        <v>10009012</v>
      </c>
      <c r="B1763" s="43" t="s">
        <v>11107</v>
      </c>
      <c r="C1763" s="44" t="s">
        <v>143</v>
      </c>
      <c r="D1763" s="45">
        <v>486.05</v>
      </c>
    </row>
    <row r="1764" spans="1:4" outlineLevel="1">
      <c r="A1764" s="56">
        <v>10009013</v>
      </c>
      <c r="B1764" s="43" t="s">
        <v>11108</v>
      </c>
      <c r="C1764" s="44" t="s">
        <v>143</v>
      </c>
      <c r="D1764" s="45">
        <v>629.86</v>
      </c>
    </row>
    <row r="1765" spans="1:4" outlineLevel="1">
      <c r="A1765" s="56">
        <v>10009030</v>
      </c>
      <c r="B1765" s="43" t="s">
        <v>11109</v>
      </c>
      <c r="C1765" s="44" t="s">
        <v>143</v>
      </c>
      <c r="D1765" s="45">
        <v>27.33</v>
      </c>
    </row>
    <row r="1766" spans="1:4">
      <c r="A1766" s="56">
        <v>10009031</v>
      </c>
      <c r="B1766" s="43" t="s">
        <v>11110</v>
      </c>
      <c r="C1766" s="44" t="s">
        <v>143</v>
      </c>
      <c r="D1766" s="45">
        <v>36.39</v>
      </c>
    </row>
    <row r="1767" spans="1:4" outlineLevel="1">
      <c r="A1767" s="56">
        <v>10009032</v>
      </c>
      <c r="B1767" s="43" t="s">
        <v>11111</v>
      </c>
      <c r="C1767" s="44" t="s">
        <v>143</v>
      </c>
      <c r="D1767" s="45">
        <v>71.31</v>
      </c>
    </row>
    <row r="1768" spans="1:4" outlineLevel="1">
      <c r="A1768" s="56">
        <v>10009033</v>
      </c>
      <c r="B1768" s="43" t="s">
        <v>11112</v>
      </c>
      <c r="C1768" s="44" t="s">
        <v>143</v>
      </c>
      <c r="D1768" s="45">
        <v>50.46</v>
      </c>
    </row>
    <row r="1769" spans="1:4" outlineLevel="1">
      <c r="A1769" s="56">
        <v>10009034</v>
      </c>
      <c r="B1769" s="43" t="s">
        <v>11113</v>
      </c>
      <c r="C1769" s="44" t="s">
        <v>143</v>
      </c>
      <c r="D1769" s="45">
        <v>115.83</v>
      </c>
    </row>
    <row r="1770" spans="1:4" outlineLevel="1">
      <c r="A1770" s="56">
        <v>10009035</v>
      </c>
      <c r="B1770" s="43" t="s">
        <v>11114</v>
      </c>
      <c r="C1770" s="44" t="s">
        <v>143</v>
      </c>
      <c r="D1770" s="45">
        <v>183.97</v>
      </c>
    </row>
    <row r="1771" spans="1:4" outlineLevel="1">
      <c r="A1771" s="56">
        <v>10009098</v>
      </c>
      <c r="B1771" s="43" t="s">
        <v>10954</v>
      </c>
      <c r="C1771" s="44" t="s">
        <v>143</v>
      </c>
      <c r="D1771" s="45">
        <v>40.49</v>
      </c>
    </row>
    <row r="1772" spans="1:4" outlineLevel="1">
      <c r="A1772" s="56">
        <v>10010000</v>
      </c>
      <c r="B1772" s="43" t="s">
        <v>11115</v>
      </c>
      <c r="C1772" s="44" t="s">
        <v>8535</v>
      </c>
      <c r="D1772" s="45" t="s">
        <v>8535</v>
      </c>
    </row>
    <row r="1773" spans="1:4">
      <c r="A1773" s="56">
        <v>10010001</v>
      </c>
      <c r="B1773" s="43" t="s">
        <v>11116</v>
      </c>
      <c r="C1773" s="44" t="s">
        <v>351</v>
      </c>
      <c r="D1773" s="45">
        <v>51.73</v>
      </c>
    </row>
    <row r="1774" spans="1:4" outlineLevel="1">
      <c r="A1774" s="56">
        <v>10010010</v>
      </c>
      <c r="B1774" s="43" t="s">
        <v>11117</v>
      </c>
      <c r="C1774" s="44" t="s">
        <v>351</v>
      </c>
      <c r="D1774" s="45">
        <v>53.83</v>
      </c>
    </row>
    <row r="1775" spans="1:4" outlineLevel="1">
      <c r="A1775" s="56">
        <v>10010012</v>
      </c>
      <c r="B1775" s="43" t="s">
        <v>11118</v>
      </c>
      <c r="C1775" s="44" t="s">
        <v>351</v>
      </c>
      <c r="D1775" s="45">
        <v>73.02</v>
      </c>
    </row>
    <row r="1776" spans="1:4" outlineLevel="1">
      <c r="A1776" s="56">
        <v>10010015</v>
      </c>
      <c r="B1776" s="43" t="s">
        <v>11119</v>
      </c>
      <c r="C1776" s="44" t="s">
        <v>351</v>
      </c>
      <c r="D1776" s="45">
        <v>118.35</v>
      </c>
    </row>
    <row r="1777" spans="1:4" outlineLevel="1">
      <c r="A1777" s="56">
        <v>10010035</v>
      </c>
      <c r="B1777" s="43" t="s">
        <v>11120</v>
      </c>
      <c r="C1777" s="44" t="s">
        <v>351</v>
      </c>
      <c r="D1777" s="45">
        <v>165.14</v>
      </c>
    </row>
    <row r="1778" spans="1:4" outlineLevel="1">
      <c r="A1778" s="56">
        <v>10010036</v>
      </c>
      <c r="B1778" s="43" t="s">
        <v>11121</v>
      </c>
      <c r="C1778" s="44" t="s">
        <v>351</v>
      </c>
      <c r="D1778" s="45">
        <v>433.39</v>
      </c>
    </row>
    <row r="1779" spans="1:4" outlineLevel="1">
      <c r="A1779" s="56">
        <v>10010059</v>
      </c>
      <c r="B1779" s="43" t="s">
        <v>11122</v>
      </c>
      <c r="C1779" s="44" t="s">
        <v>351</v>
      </c>
      <c r="D1779" s="45">
        <v>398.43</v>
      </c>
    </row>
    <row r="1780" spans="1:4">
      <c r="A1780" s="56">
        <v>10010060</v>
      </c>
      <c r="B1780" s="43" t="s">
        <v>11123</v>
      </c>
      <c r="C1780" s="44" t="s">
        <v>351</v>
      </c>
      <c r="D1780" s="45">
        <v>4352.92</v>
      </c>
    </row>
    <row r="1781" spans="1:4" outlineLevel="1">
      <c r="A1781" s="56">
        <v>10010061</v>
      </c>
      <c r="B1781" s="43" t="s">
        <v>11124</v>
      </c>
      <c r="C1781" s="44" t="s">
        <v>351</v>
      </c>
      <c r="D1781" s="45">
        <v>5469.89</v>
      </c>
    </row>
    <row r="1782" spans="1:4" outlineLevel="1">
      <c r="A1782" s="56">
        <v>10010064</v>
      </c>
      <c r="B1782" s="43" t="s">
        <v>11125</v>
      </c>
      <c r="C1782" s="44" t="s">
        <v>351</v>
      </c>
      <c r="D1782" s="45">
        <v>13977.06</v>
      </c>
    </row>
    <row r="1783" spans="1:4" outlineLevel="1">
      <c r="A1783" s="56">
        <v>10010066</v>
      </c>
      <c r="B1783" s="43" t="s">
        <v>11126</v>
      </c>
      <c r="C1783" s="44" t="s">
        <v>351</v>
      </c>
      <c r="D1783" s="45">
        <v>18230.990000000002</v>
      </c>
    </row>
    <row r="1784" spans="1:4" outlineLevel="1">
      <c r="A1784" s="56">
        <v>10010070</v>
      </c>
      <c r="B1784" s="43" t="s">
        <v>11127</v>
      </c>
      <c r="C1784" s="44" t="s">
        <v>143</v>
      </c>
      <c r="D1784" s="45">
        <v>1240.23</v>
      </c>
    </row>
    <row r="1785" spans="1:4" outlineLevel="1">
      <c r="A1785" s="56">
        <v>10010071</v>
      </c>
      <c r="B1785" s="43" t="s">
        <v>11128</v>
      </c>
      <c r="C1785" s="44" t="s">
        <v>351</v>
      </c>
      <c r="D1785" s="45">
        <v>1304.8</v>
      </c>
    </row>
    <row r="1786" spans="1:4" outlineLevel="1">
      <c r="A1786" s="56">
        <v>10010081</v>
      </c>
      <c r="B1786" s="43" t="s">
        <v>11129</v>
      </c>
      <c r="C1786" s="44" t="s">
        <v>351</v>
      </c>
      <c r="D1786" s="45">
        <v>19528.07</v>
      </c>
    </row>
    <row r="1787" spans="1:4">
      <c r="A1787" s="56">
        <v>10010084</v>
      </c>
      <c r="B1787" s="43" t="s">
        <v>11130</v>
      </c>
      <c r="C1787" s="44" t="s">
        <v>351</v>
      </c>
      <c r="D1787" s="45">
        <v>1340.08</v>
      </c>
    </row>
    <row r="1788" spans="1:4" outlineLevel="1">
      <c r="A1788" s="56">
        <v>10010085</v>
      </c>
      <c r="B1788" s="43" t="s">
        <v>11131</v>
      </c>
      <c r="C1788" s="44" t="s">
        <v>351</v>
      </c>
      <c r="D1788" s="45">
        <v>2165.13</v>
      </c>
    </row>
    <row r="1789" spans="1:4" outlineLevel="1">
      <c r="A1789" s="56">
        <v>10010094</v>
      </c>
      <c r="B1789" s="43" t="s">
        <v>9447</v>
      </c>
      <c r="C1789" s="44" t="s">
        <v>482</v>
      </c>
      <c r="D1789" s="45">
        <v>65.08</v>
      </c>
    </row>
    <row r="1790" spans="1:4" outlineLevel="1">
      <c r="A1790" s="56">
        <v>10010095</v>
      </c>
      <c r="B1790" s="43" t="s">
        <v>9448</v>
      </c>
      <c r="C1790" s="44" t="s">
        <v>482</v>
      </c>
      <c r="D1790" s="45">
        <v>555.84</v>
      </c>
    </row>
    <row r="1791" spans="1:4" outlineLevel="1">
      <c r="A1791" s="56">
        <v>10010096</v>
      </c>
      <c r="B1791" s="43" t="s">
        <v>9449</v>
      </c>
      <c r="C1791" s="44" t="s">
        <v>135</v>
      </c>
      <c r="D1791" s="45">
        <v>327.36</v>
      </c>
    </row>
    <row r="1792" spans="1:4" outlineLevel="1">
      <c r="A1792" s="56">
        <v>10010097</v>
      </c>
      <c r="B1792" s="43" t="s">
        <v>9450</v>
      </c>
      <c r="C1792" s="44" t="s">
        <v>135</v>
      </c>
      <c r="D1792" s="45">
        <v>448.95</v>
      </c>
    </row>
    <row r="1793" spans="1:4" outlineLevel="1">
      <c r="A1793" s="56">
        <v>10010098</v>
      </c>
      <c r="B1793" s="43" t="s">
        <v>9451</v>
      </c>
      <c r="C1793" s="44" t="s">
        <v>135</v>
      </c>
      <c r="D1793" s="45">
        <v>264.37</v>
      </c>
    </row>
    <row r="1794" spans="1:4">
      <c r="A1794" s="56">
        <v>10010101</v>
      </c>
      <c r="B1794" s="43" t="s">
        <v>11132</v>
      </c>
      <c r="C1794" s="44" t="s">
        <v>351</v>
      </c>
      <c r="D1794" s="45">
        <v>43.77</v>
      </c>
    </row>
    <row r="1795" spans="1:4" outlineLevel="1">
      <c r="A1795" s="56">
        <v>10010102</v>
      </c>
      <c r="B1795" s="43" t="s">
        <v>11133</v>
      </c>
      <c r="C1795" s="44" t="s">
        <v>351</v>
      </c>
      <c r="D1795" s="45">
        <v>40.590000000000003</v>
      </c>
    </row>
    <row r="1796" spans="1:4" outlineLevel="1">
      <c r="A1796" s="56">
        <v>10011000</v>
      </c>
      <c r="B1796" s="43" t="s">
        <v>11134</v>
      </c>
      <c r="C1796" s="44" t="s">
        <v>8535</v>
      </c>
      <c r="D1796" s="45" t="s">
        <v>8535</v>
      </c>
    </row>
    <row r="1797" spans="1:4" outlineLevel="1">
      <c r="A1797" s="56">
        <v>10011001</v>
      </c>
      <c r="B1797" s="43" t="s">
        <v>11135</v>
      </c>
      <c r="C1797" s="44" t="s">
        <v>143</v>
      </c>
      <c r="D1797" s="45">
        <v>80.11</v>
      </c>
    </row>
    <row r="1798" spans="1:4" outlineLevel="1">
      <c r="A1798" s="56">
        <v>10011002</v>
      </c>
      <c r="B1798" s="43" t="s">
        <v>11136</v>
      </c>
      <c r="C1798" s="44" t="s">
        <v>143</v>
      </c>
      <c r="D1798" s="45">
        <v>124</v>
      </c>
    </row>
    <row r="1799" spans="1:4" outlineLevel="1">
      <c r="A1799" s="56">
        <v>10011003</v>
      </c>
      <c r="B1799" s="43" t="s">
        <v>11137</v>
      </c>
      <c r="C1799" s="44" t="s">
        <v>143</v>
      </c>
      <c r="D1799" s="45">
        <v>221.25</v>
      </c>
    </row>
    <row r="1800" spans="1:4" outlineLevel="1">
      <c r="A1800" s="56">
        <v>10011004</v>
      </c>
      <c r="B1800" s="43" t="s">
        <v>11138</v>
      </c>
      <c r="C1800" s="44" t="s">
        <v>143</v>
      </c>
      <c r="D1800" s="45">
        <v>157.80000000000001</v>
      </c>
    </row>
    <row r="1801" spans="1:4" outlineLevel="1">
      <c r="A1801" s="56">
        <v>10011005</v>
      </c>
      <c r="B1801" s="43" t="s">
        <v>11139</v>
      </c>
      <c r="C1801" s="44" t="s">
        <v>143</v>
      </c>
      <c r="D1801" s="45">
        <v>300.5</v>
      </c>
    </row>
    <row r="1802" spans="1:4" outlineLevel="1">
      <c r="A1802" s="56">
        <v>10011006</v>
      </c>
      <c r="B1802" s="43" t="s">
        <v>11140</v>
      </c>
      <c r="C1802" s="44" t="s">
        <v>143</v>
      </c>
      <c r="D1802" s="45">
        <v>175.15</v>
      </c>
    </row>
    <row r="1803" spans="1:4" outlineLevel="1">
      <c r="A1803" s="56">
        <v>10011007</v>
      </c>
      <c r="B1803" s="43" t="s">
        <v>11141</v>
      </c>
      <c r="C1803" s="44" t="s">
        <v>143</v>
      </c>
      <c r="D1803" s="45">
        <v>334.38</v>
      </c>
    </row>
    <row r="1804" spans="1:4">
      <c r="A1804" s="56">
        <v>10011010</v>
      </c>
      <c r="B1804" s="43" t="s">
        <v>11142</v>
      </c>
      <c r="C1804" s="44" t="s">
        <v>143</v>
      </c>
      <c r="D1804" s="45">
        <v>115.88</v>
      </c>
    </row>
    <row r="1805" spans="1:4" outlineLevel="1">
      <c r="A1805" s="56">
        <v>10011030</v>
      </c>
      <c r="B1805" s="43" t="s">
        <v>11143</v>
      </c>
      <c r="C1805" s="44" t="s">
        <v>143</v>
      </c>
      <c r="D1805" s="45">
        <v>46.16</v>
      </c>
    </row>
    <row r="1806" spans="1:4" outlineLevel="1">
      <c r="A1806" s="56">
        <v>10011031</v>
      </c>
      <c r="B1806" s="43" t="s">
        <v>11144</v>
      </c>
      <c r="C1806" s="44" t="s">
        <v>143</v>
      </c>
      <c r="D1806" s="45">
        <v>52.04</v>
      </c>
    </row>
    <row r="1807" spans="1:4" outlineLevel="1">
      <c r="A1807" s="56">
        <v>10011032</v>
      </c>
      <c r="B1807" s="43" t="s">
        <v>11145</v>
      </c>
      <c r="C1807" s="44" t="s">
        <v>143</v>
      </c>
      <c r="D1807" s="45">
        <v>69.319999999999993</v>
      </c>
    </row>
    <row r="1808" spans="1:4" outlineLevel="1">
      <c r="A1808" s="56">
        <v>10011033</v>
      </c>
      <c r="B1808" s="43" t="s">
        <v>11146</v>
      </c>
      <c r="C1808" s="44" t="s">
        <v>143</v>
      </c>
      <c r="D1808" s="45">
        <v>103.91</v>
      </c>
    </row>
    <row r="1809" spans="1:4" outlineLevel="1">
      <c r="A1809" s="56">
        <v>10011034</v>
      </c>
      <c r="B1809" s="43" t="s">
        <v>11147</v>
      </c>
      <c r="C1809" s="44" t="s">
        <v>143</v>
      </c>
      <c r="D1809" s="45">
        <v>181.31</v>
      </c>
    </row>
    <row r="1810" spans="1:4" outlineLevel="1">
      <c r="A1810" s="56">
        <v>10011035</v>
      </c>
      <c r="B1810" s="43" t="s">
        <v>11148</v>
      </c>
      <c r="C1810" s="44" t="s">
        <v>143</v>
      </c>
      <c r="D1810" s="45">
        <v>247.43</v>
      </c>
    </row>
    <row r="1811" spans="1:4" outlineLevel="1">
      <c r="A1811" s="56">
        <v>10011036</v>
      </c>
      <c r="B1811" s="43" t="s">
        <v>11149</v>
      </c>
      <c r="C1811" s="44" t="s">
        <v>143</v>
      </c>
      <c r="D1811" s="45">
        <v>247.47</v>
      </c>
    </row>
    <row r="1812" spans="1:4" outlineLevel="1">
      <c r="A1812" s="56">
        <v>10011070</v>
      </c>
      <c r="B1812" s="43" t="s">
        <v>11150</v>
      </c>
      <c r="C1812" s="44" t="s">
        <v>143</v>
      </c>
      <c r="D1812" s="45">
        <v>111.68</v>
      </c>
    </row>
    <row r="1813" spans="1:4" outlineLevel="1">
      <c r="A1813" s="56">
        <v>10011071</v>
      </c>
      <c r="B1813" s="43" t="s">
        <v>11151</v>
      </c>
      <c r="C1813" s="44" t="s">
        <v>143</v>
      </c>
      <c r="D1813" s="45">
        <v>123.52</v>
      </c>
    </row>
    <row r="1814" spans="1:4" ht="23.25">
      <c r="A1814" s="56">
        <v>10011072</v>
      </c>
      <c r="B1814" s="43" t="s">
        <v>11152</v>
      </c>
      <c r="C1814" s="44" t="s">
        <v>143</v>
      </c>
      <c r="D1814" s="45">
        <v>114.28</v>
      </c>
    </row>
    <row r="1815" spans="1:4" ht="23.25" outlineLevel="1">
      <c r="A1815" s="56">
        <v>10011073</v>
      </c>
      <c r="B1815" s="43" t="s">
        <v>11153</v>
      </c>
      <c r="C1815" s="44" t="s">
        <v>143</v>
      </c>
      <c r="D1815" s="45">
        <v>123.67</v>
      </c>
    </row>
    <row r="1816" spans="1:4" outlineLevel="1">
      <c r="A1816" s="56">
        <v>10011076</v>
      </c>
      <c r="B1816" s="43" t="s">
        <v>11154</v>
      </c>
      <c r="C1816" s="44" t="s">
        <v>143</v>
      </c>
      <c r="D1816" s="45">
        <v>70.19</v>
      </c>
    </row>
    <row r="1817" spans="1:4" outlineLevel="1">
      <c r="A1817" s="56">
        <v>10011077</v>
      </c>
      <c r="B1817" s="43" t="s">
        <v>11155</v>
      </c>
      <c r="C1817" s="44" t="s">
        <v>143</v>
      </c>
      <c r="D1817" s="45">
        <v>120.55</v>
      </c>
    </row>
    <row r="1818" spans="1:4" outlineLevel="1">
      <c r="A1818" s="56">
        <v>10011085</v>
      </c>
      <c r="B1818" s="43" t="s">
        <v>11156</v>
      </c>
      <c r="C1818" s="44" t="s">
        <v>143</v>
      </c>
      <c r="D1818" s="45">
        <v>88.3</v>
      </c>
    </row>
    <row r="1819" spans="1:4" ht="23.25" outlineLevel="1">
      <c r="A1819" s="56">
        <v>10011086</v>
      </c>
      <c r="B1819" s="43" t="s">
        <v>11157</v>
      </c>
      <c r="C1819" s="44" t="s">
        <v>143</v>
      </c>
      <c r="D1819" s="45">
        <v>183.91</v>
      </c>
    </row>
    <row r="1820" spans="1:4" ht="23.25" outlineLevel="1">
      <c r="A1820" s="56">
        <v>10011087</v>
      </c>
      <c r="B1820" s="43" t="s">
        <v>11158</v>
      </c>
      <c r="C1820" s="44" t="s">
        <v>143</v>
      </c>
      <c r="D1820" s="45">
        <v>193.23</v>
      </c>
    </row>
    <row r="1821" spans="1:4" ht="23.25" outlineLevel="1">
      <c r="A1821" s="56">
        <v>10011089</v>
      </c>
      <c r="B1821" s="43" t="s">
        <v>11159</v>
      </c>
      <c r="C1821" s="44" t="s">
        <v>143</v>
      </c>
      <c r="D1821" s="45">
        <v>87.59</v>
      </c>
    </row>
    <row r="1822" spans="1:4" ht="23.25" outlineLevel="1">
      <c r="A1822" s="56">
        <v>10011090</v>
      </c>
      <c r="B1822" s="43" t="s">
        <v>11160</v>
      </c>
      <c r="C1822" s="44" t="s">
        <v>143</v>
      </c>
      <c r="D1822" s="45">
        <v>87.28</v>
      </c>
    </row>
    <row r="1823" spans="1:4" outlineLevel="1">
      <c r="A1823" s="56">
        <v>10011092</v>
      </c>
      <c r="B1823" s="43" t="s">
        <v>11161</v>
      </c>
      <c r="C1823" s="44" t="s">
        <v>143</v>
      </c>
      <c r="D1823" s="45">
        <v>234.36</v>
      </c>
    </row>
    <row r="1824" spans="1:4">
      <c r="A1824" s="56">
        <v>10011093</v>
      </c>
      <c r="B1824" s="43" t="s">
        <v>11162</v>
      </c>
      <c r="C1824" s="44" t="s">
        <v>143</v>
      </c>
      <c r="D1824" s="45">
        <v>722.72</v>
      </c>
    </row>
    <row r="1825" spans="1:4" outlineLevel="1">
      <c r="A1825" s="56">
        <v>10011094</v>
      </c>
      <c r="B1825" s="43" t="s">
        <v>11163</v>
      </c>
      <c r="C1825" s="44" t="s">
        <v>143</v>
      </c>
      <c r="D1825" s="45">
        <v>814.51</v>
      </c>
    </row>
    <row r="1826" spans="1:4" outlineLevel="1">
      <c r="A1826" s="56">
        <v>10011096</v>
      </c>
      <c r="B1826" s="43" t="s">
        <v>11164</v>
      </c>
      <c r="C1826" s="44" t="s">
        <v>143</v>
      </c>
      <c r="D1826" s="45">
        <v>67.62</v>
      </c>
    </row>
    <row r="1827" spans="1:4" outlineLevel="1">
      <c r="A1827" s="56">
        <v>10011097</v>
      </c>
      <c r="B1827" s="43" t="s">
        <v>11165</v>
      </c>
      <c r="C1827" s="44" t="s">
        <v>143</v>
      </c>
      <c r="D1827" s="45">
        <v>87.93</v>
      </c>
    </row>
    <row r="1828" spans="1:4" outlineLevel="1">
      <c r="A1828" s="56">
        <v>10011099</v>
      </c>
      <c r="B1828" s="43" t="s">
        <v>11166</v>
      </c>
      <c r="C1828" s="44" t="s">
        <v>143</v>
      </c>
      <c r="D1828" s="45">
        <v>93.06</v>
      </c>
    </row>
    <row r="1829" spans="1:4" outlineLevel="1">
      <c r="A1829" s="56">
        <v>10012000</v>
      </c>
      <c r="B1829" s="43" t="s">
        <v>11167</v>
      </c>
      <c r="C1829" s="44" t="s">
        <v>8535</v>
      </c>
      <c r="D1829" s="45" t="s">
        <v>8535</v>
      </c>
    </row>
    <row r="1830" spans="1:4" outlineLevel="1">
      <c r="A1830" s="56">
        <v>10012010</v>
      </c>
      <c r="B1830" s="43" t="s">
        <v>11168</v>
      </c>
      <c r="C1830" s="44" t="s">
        <v>143</v>
      </c>
      <c r="D1830" s="45">
        <v>291.36</v>
      </c>
    </row>
    <row r="1831" spans="1:4" outlineLevel="1">
      <c r="A1831" s="56">
        <v>10012011</v>
      </c>
      <c r="B1831" s="43" t="s">
        <v>11169</v>
      </c>
      <c r="C1831" s="44" t="s">
        <v>143</v>
      </c>
      <c r="D1831" s="45">
        <v>372.49</v>
      </c>
    </row>
    <row r="1832" spans="1:4" outlineLevel="1">
      <c r="A1832" s="56">
        <v>10012012</v>
      </c>
      <c r="B1832" s="43" t="s">
        <v>11170</v>
      </c>
      <c r="C1832" s="44" t="s">
        <v>143</v>
      </c>
      <c r="D1832" s="45">
        <v>411.32</v>
      </c>
    </row>
    <row r="1833" spans="1:4" outlineLevel="1">
      <c r="A1833" s="56">
        <v>10012013</v>
      </c>
      <c r="B1833" s="43" t="s">
        <v>11171</v>
      </c>
      <c r="C1833" s="44" t="s">
        <v>143</v>
      </c>
      <c r="D1833" s="45">
        <v>553.26</v>
      </c>
    </row>
    <row r="1834" spans="1:4">
      <c r="A1834" s="56">
        <v>10012014</v>
      </c>
      <c r="B1834" s="43" t="s">
        <v>11172</v>
      </c>
      <c r="C1834" s="44" t="s">
        <v>143</v>
      </c>
      <c r="D1834" s="45">
        <v>28.06</v>
      </c>
    </row>
    <row r="1835" spans="1:4" outlineLevel="1">
      <c r="A1835" s="56">
        <v>10012015</v>
      </c>
      <c r="B1835" s="43" t="s">
        <v>11173</v>
      </c>
      <c r="C1835" s="44" t="s">
        <v>143</v>
      </c>
      <c r="D1835" s="45">
        <v>40.58</v>
      </c>
    </row>
    <row r="1836" spans="1:4" outlineLevel="1">
      <c r="A1836" s="56">
        <v>10012016</v>
      </c>
      <c r="B1836" s="43" t="s">
        <v>11174</v>
      </c>
      <c r="C1836" s="44" t="s">
        <v>143</v>
      </c>
      <c r="D1836" s="45">
        <v>45.11</v>
      </c>
    </row>
    <row r="1837" spans="1:4" outlineLevel="1">
      <c r="A1837" s="56">
        <v>10012017</v>
      </c>
      <c r="B1837" s="43" t="s">
        <v>11175</v>
      </c>
      <c r="C1837" s="44" t="s">
        <v>143</v>
      </c>
      <c r="D1837" s="45">
        <v>77.430000000000007</v>
      </c>
    </row>
    <row r="1838" spans="1:4" outlineLevel="1">
      <c r="A1838" s="56">
        <v>10012018</v>
      </c>
      <c r="B1838" s="43" t="s">
        <v>11176</v>
      </c>
      <c r="C1838" s="44" t="s">
        <v>143</v>
      </c>
      <c r="D1838" s="45">
        <v>145.57</v>
      </c>
    </row>
    <row r="1839" spans="1:4" outlineLevel="1">
      <c r="A1839" s="56">
        <v>10012026</v>
      </c>
      <c r="B1839" s="43" t="s">
        <v>11177</v>
      </c>
      <c r="C1839" s="44" t="s">
        <v>351</v>
      </c>
      <c r="D1839" s="45">
        <v>13.54</v>
      </c>
    </row>
    <row r="1840" spans="1:4" outlineLevel="1">
      <c r="A1840" s="56">
        <v>10012027</v>
      </c>
      <c r="B1840" s="43" t="s">
        <v>11178</v>
      </c>
      <c r="C1840" s="44" t="s">
        <v>351</v>
      </c>
      <c r="D1840" s="45">
        <v>17.25</v>
      </c>
    </row>
    <row r="1841" spans="1:4" outlineLevel="1">
      <c r="A1841" s="56">
        <v>10012028</v>
      </c>
      <c r="B1841" s="43" t="s">
        <v>11179</v>
      </c>
      <c r="C1841" s="44" t="s">
        <v>351</v>
      </c>
      <c r="D1841" s="45">
        <v>34.590000000000003</v>
      </c>
    </row>
    <row r="1842" spans="1:4" outlineLevel="1">
      <c r="A1842" s="56">
        <v>10012029</v>
      </c>
      <c r="B1842" s="43" t="s">
        <v>11180</v>
      </c>
      <c r="C1842" s="44" t="s">
        <v>351</v>
      </c>
      <c r="D1842" s="45">
        <v>194.48</v>
      </c>
    </row>
    <row r="1843" spans="1:4" outlineLevel="1">
      <c r="A1843" s="56">
        <v>10012030</v>
      </c>
      <c r="B1843" s="43" t="s">
        <v>11181</v>
      </c>
      <c r="C1843" s="44" t="s">
        <v>351</v>
      </c>
      <c r="D1843" s="45">
        <v>209.07</v>
      </c>
    </row>
    <row r="1844" spans="1:4">
      <c r="A1844" s="56">
        <v>10012031</v>
      </c>
      <c r="B1844" s="43" t="s">
        <v>11182</v>
      </c>
      <c r="C1844" s="44" t="s">
        <v>351</v>
      </c>
      <c r="D1844" s="45">
        <v>223.19</v>
      </c>
    </row>
    <row r="1845" spans="1:4" outlineLevel="1">
      <c r="A1845" s="56">
        <v>10012032</v>
      </c>
      <c r="B1845" s="43" t="s">
        <v>11183</v>
      </c>
      <c r="C1845" s="44" t="s">
        <v>351</v>
      </c>
      <c r="D1845" s="45">
        <v>288.02</v>
      </c>
    </row>
    <row r="1846" spans="1:4" ht="23.25" outlineLevel="1">
      <c r="A1846" s="56">
        <v>10012034</v>
      </c>
      <c r="B1846" s="43" t="s">
        <v>11184</v>
      </c>
      <c r="C1846" s="44" t="s">
        <v>143</v>
      </c>
      <c r="D1846" s="45">
        <v>262.79000000000002</v>
      </c>
    </row>
    <row r="1847" spans="1:4" outlineLevel="1">
      <c r="A1847" s="56">
        <v>10012080</v>
      </c>
      <c r="B1847" s="43" t="s">
        <v>9440</v>
      </c>
      <c r="C1847" s="44" t="s">
        <v>143</v>
      </c>
      <c r="D1847" s="45">
        <v>122.51</v>
      </c>
    </row>
    <row r="1848" spans="1:4" outlineLevel="1">
      <c r="A1848" s="56">
        <v>10012081</v>
      </c>
      <c r="B1848" s="43" t="s">
        <v>9441</v>
      </c>
      <c r="C1848" s="44" t="s">
        <v>143</v>
      </c>
      <c r="D1848" s="45">
        <v>150.51</v>
      </c>
    </row>
    <row r="1849" spans="1:4" outlineLevel="1">
      <c r="A1849" s="56">
        <v>10012082</v>
      </c>
      <c r="B1849" s="43" t="s">
        <v>9442</v>
      </c>
      <c r="C1849" s="44" t="s">
        <v>143</v>
      </c>
      <c r="D1849" s="45">
        <v>191.57</v>
      </c>
    </row>
    <row r="1850" spans="1:4" outlineLevel="1">
      <c r="A1850" s="56">
        <v>10012083</v>
      </c>
      <c r="B1850" s="43" t="s">
        <v>9443</v>
      </c>
      <c r="C1850" s="44" t="s">
        <v>143</v>
      </c>
      <c r="D1850" s="45">
        <v>237.97</v>
      </c>
    </row>
    <row r="1851" spans="1:4" outlineLevel="1">
      <c r="A1851" s="56">
        <v>10012090</v>
      </c>
      <c r="B1851" s="43" t="s">
        <v>9447</v>
      </c>
      <c r="C1851" s="44" t="s">
        <v>482</v>
      </c>
      <c r="D1851" s="45">
        <v>65.08</v>
      </c>
    </row>
    <row r="1852" spans="1:4" outlineLevel="1">
      <c r="A1852" s="56">
        <v>10012091</v>
      </c>
      <c r="B1852" s="43" t="s">
        <v>9448</v>
      </c>
      <c r="C1852" s="44" t="s">
        <v>482</v>
      </c>
      <c r="D1852" s="45">
        <v>555.84</v>
      </c>
    </row>
    <row r="1853" spans="1:4" outlineLevel="1">
      <c r="A1853" s="56">
        <v>10012092</v>
      </c>
      <c r="B1853" s="43" t="s">
        <v>9449</v>
      </c>
      <c r="C1853" s="44" t="s">
        <v>135</v>
      </c>
      <c r="D1853" s="45">
        <v>287.42</v>
      </c>
    </row>
    <row r="1854" spans="1:4">
      <c r="A1854" s="56">
        <v>10012093</v>
      </c>
      <c r="B1854" s="43" t="s">
        <v>9450</v>
      </c>
      <c r="C1854" s="44" t="s">
        <v>135</v>
      </c>
      <c r="D1854" s="45">
        <v>406.66</v>
      </c>
    </row>
    <row r="1855" spans="1:4" outlineLevel="1">
      <c r="A1855" s="56">
        <v>10012094</v>
      </c>
      <c r="B1855" s="43" t="s">
        <v>9451</v>
      </c>
      <c r="C1855" s="44" t="s">
        <v>135</v>
      </c>
      <c r="D1855" s="45">
        <v>264.37</v>
      </c>
    </row>
    <row r="1856" spans="1:4" outlineLevel="1">
      <c r="A1856" s="56">
        <v>10012098</v>
      </c>
      <c r="B1856" s="43" t="s">
        <v>10954</v>
      </c>
      <c r="C1856" s="44" t="s">
        <v>143</v>
      </c>
      <c r="D1856" s="45">
        <v>40.49</v>
      </c>
    </row>
    <row r="1857" spans="1:4" outlineLevel="1">
      <c r="A1857" s="56">
        <v>10013000</v>
      </c>
      <c r="B1857" s="43" t="s">
        <v>11185</v>
      </c>
      <c r="C1857" s="44" t="s">
        <v>8535</v>
      </c>
      <c r="D1857" s="45" t="s">
        <v>8535</v>
      </c>
    </row>
    <row r="1858" spans="1:4" outlineLevel="1">
      <c r="A1858" s="56">
        <v>10013001</v>
      </c>
      <c r="B1858" s="43" t="s">
        <v>11186</v>
      </c>
      <c r="C1858" s="44" t="s">
        <v>351</v>
      </c>
      <c r="D1858" s="45">
        <v>382.09</v>
      </c>
    </row>
    <row r="1859" spans="1:4" outlineLevel="1">
      <c r="A1859" s="56">
        <v>10013003</v>
      </c>
      <c r="B1859" s="43" t="s">
        <v>11187</v>
      </c>
      <c r="C1859" s="44" t="s">
        <v>351</v>
      </c>
      <c r="D1859" s="45">
        <v>896.48</v>
      </c>
    </row>
    <row r="1860" spans="1:4" outlineLevel="1">
      <c r="A1860" s="56">
        <v>10013004</v>
      </c>
      <c r="B1860" s="43" t="s">
        <v>11188</v>
      </c>
      <c r="C1860" s="44" t="s">
        <v>351</v>
      </c>
      <c r="D1860" s="45">
        <v>600.1</v>
      </c>
    </row>
    <row r="1861" spans="1:4" outlineLevel="1">
      <c r="A1861" s="56">
        <v>10013005</v>
      </c>
      <c r="B1861" s="43" t="s">
        <v>11189</v>
      </c>
      <c r="C1861" s="44" t="s">
        <v>351</v>
      </c>
      <c r="D1861" s="45">
        <v>1122.53</v>
      </c>
    </row>
    <row r="1862" spans="1:4" ht="23.25" outlineLevel="1">
      <c r="A1862" s="56">
        <v>10013008</v>
      </c>
      <c r="B1862" s="43" t="s">
        <v>11190</v>
      </c>
      <c r="C1862" s="44" t="s">
        <v>351</v>
      </c>
      <c r="D1862" s="45">
        <v>471.62</v>
      </c>
    </row>
    <row r="1863" spans="1:4" outlineLevel="1">
      <c r="A1863" s="56">
        <v>10013014</v>
      </c>
      <c r="B1863" s="43" t="s">
        <v>11191</v>
      </c>
      <c r="C1863" s="44" t="s">
        <v>351</v>
      </c>
      <c r="D1863" s="45">
        <v>1172.83</v>
      </c>
    </row>
    <row r="1864" spans="1:4">
      <c r="A1864" s="56">
        <v>10013016</v>
      </c>
      <c r="B1864" s="43" t="s">
        <v>11192</v>
      </c>
      <c r="C1864" s="44" t="s">
        <v>351</v>
      </c>
      <c r="D1864" s="45">
        <v>378.24</v>
      </c>
    </row>
    <row r="1865" spans="1:4" ht="23.25" outlineLevel="1">
      <c r="A1865" s="56">
        <v>10013019</v>
      </c>
      <c r="B1865" s="43" t="s">
        <v>11193</v>
      </c>
      <c r="C1865" s="44" t="s">
        <v>143</v>
      </c>
      <c r="D1865" s="45">
        <v>4235.57</v>
      </c>
    </row>
    <row r="1866" spans="1:4" outlineLevel="1">
      <c r="A1866" s="56">
        <v>10013025</v>
      </c>
      <c r="B1866" s="43" t="s">
        <v>11194</v>
      </c>
      <c r="C1866" s="44" t="s">
        <v>351</v>
      </c>
      <c r="D1866" s="45">
        <v>672.39</v>
      </c>
    </row>
    <row r="1867" spans="1:4" outlineLevel="1">
      <c r="A1867" s="56">
        <v>10013036</v>
      </c>
      <c r="B1867" s="43" t="s">
        <v>11195</v>
      </c>
      <c r="C1867" s="44" t="s">
        <v>351</v>
      </c>
      <c r="D1867" s="45">
        <v>2647.92</v>
      </c>
    </row>
    <row r="1868" spans="1:4" outlineLevel="1">
      <c r="A1868" s="56">
        <v>10013038</v>
      </c>
      <c r="B1868" s="43" t="s">
        <v>11196</v>
      </c>
      <c r="C1868" s="44" t="s">
        <v>143</v>
      </c>
      <c r="D1868" s="45">
        <v>1224.46</v>
      </c>
    </row>
    <row r="1869" spans="1:4" ht="23.25" outlineLevel="1">
      <c r="A1869" s="56">
        <v>10013039</v>
      </c>
      <c r="B1869" s="43" t="s">
        <v>11197</v>
      </c>
      <c r="C1869" s="44" t="s">
        <v>351</v>
      </c>
      <c r="D1869" s="45">
        <v>748.81</v>
      </c>
    </row>
    <row r="1870" spans="1:4" ht="23.25" outlineLevel="1">
      <c r="A1870" s="56">
        <v>10013040</v>
      </c>
      <c r="B1870" s="43" t="s">
        <v>11198</v>
      </c>
      <c r="C1870" s="44" t="s">
        <v>351</v>
      </c>
      <c r="D1870" s="45">
        <v>995.79</v>
      </c>
    </row>
    <row r="1871" spans="1:4" outlineLevel="1">
      <c r="A1871" s="56">
        <v>10013050</v>
      </c>
      <c r="B1871" s="43" t="s">
        <v>11199</v>
      </c>
      <c r="C1871" s="44" t="s">
        <v>351</v>
      </c>
      <c r="D1871" s="45">
        <v>866.66</v>
      </c>
    </row>
    <row r="1872" spans="1:4" outlineLevel="1">
      <c r="A1872" s="56">
        <v>10013051</v>
      </c>
      <c r="B1872" s="43" t="s">
        <v>11200</v>
      </c>
      <c r="C1872" s="44" t="s">
        <v>351</v>
      </c>
      <c r="D1872" s="45">
        <v>735.25</v>
      </c>
    </row>
    <row r="1873" spans="1:4">
      <c r="A1873" s="56">
        <v>10013052</v>
      </c>
      <c r="B1873" s="43" t="s">
        <v>11201</v>
      </c>
      <c r="C1873" s="44" t="s">
        <v>351</v>
      </c>
      <c r="D1873" s="45">
        <v>842.88</v>
      </c>
    </row>
    <row r="1874" spans="1:4" outlineLevel="1">
      <c r="A1874" s="56">
        <v>10013053</v>
      </c>
      <c r="B1874" s="43" t="s">
        <v>11202</v>
      </c>
      <c r="C1874" s="44" t="s">
        <v>351</v>
      </c>
      <c r="D1874" s="45">
        <v>693.2</v>
      </c>
    </row>
    <row r="1875" spans="1:4" outlineLevel="1">
      <c r="A1875" s="56">
        <v>10013055</v>
      </c>
      <c r="B1875" s="43" t="s">
        <v>11203</v>
      </c>
      <c r="C1875" s="44" t="s">
        <v>351</v>
      </c>
      <c r="D1875" s="45">
        <v>1341.54</v>
      </c>
    </row>
    <row r="1876" spans="1:4" outlineLevel="1">
      <c r="A1876" s="56">
        <v>10013057</v>
      </c>
      <c r="B1876" s="43" t="s">
        <v>11204</v>
      </c>
      <c r="C1876" s="44" t="s">
        <v>351</v>
      </c>
      <c r="D1876" s="45">
        <v>1680.17</v>
      </c>
    </row>
    <row r="1877" spans="1:4" outlineLevel="1">
      <c r="A1877" s="56">
        <v>10013058</v>
      </c>
      <c r="B1877" s="43" t="s">
        <v>11205</v>
      </c>
      <c r="C1877" s="44" t="s">
        <v>351</v>
      </c>
      <c r="D1877" s="45">
        <v>1729.7</v>
      </c>
    </row>
    <row r="1878" spans="1:4" outlineLevel="1">
      <c r="A1878" s="56">
        <v>10013059</v>
      </c>
      <c r="B1878" s="43" t="s">
        <v>11206</v>
      </c>
      <c r="C1878" s="44" t="s">
        <v>351</v>
      </c>
      <c r="D1878" s="45">
        <v>1871.54</v>
      </c>
    </row>
    <row r="1879" spans="1:4" outlineLevel="1">
      <c r="A1879" s="56">
        <v>10013060</v>
      </c>
      <c r="B1879" s="43" t="s">
        <v>11207</v>
      </c>
      <c r="C1879" s="44" t="s">
        <v>351</v>
      </c>
      <c r="D1879" s="45">
        <v>2140.96</v>
      </c>
    </row>
    <row r="1880" spans="1:4" outlineLevel="1">
      <c r="A1880" s="56">
        <v>10013061</v>
      </c>
      <c r="B1880" s="43" t="s">
        <v>11208</v>
      </c>
      <c r="C1880" s="44" t="s">
        <v>351</v>
      </c>
      <c r="D1880" s="45">
        <v>923.74</v>
      </c>
    </row>
    <row r="1881" spans="1:4">
      <c r="A1881" s="56">
        <v>10013062</v>
      </c>
      <c r="B1881" s="43" t="s">
        <v>11209</v>
      </c>
      <c r="C1881" s="44" t="s">
        <v>351</v>
      </c>
      <c r="D1881" s="45">
        <v>2856.48</v>
      </c>
    </row>
    <row r="1882" spans="1:4" outlineLevel="1">
      <c r="A1882" s="56">
        <v>10013070</v>
      </c>
      <c r="B1882" s="43" t="s">
        <v>11210</v>
      </c>
      <c r="C1882" s="44" t="s">
        <v>351</v>
      </c>
      <c r="D1882" s="45">
        <v>1487.23</v>
      </c>
    </row>
    <row r="1883" spans="1:4" outlineLevel="1">
      <c r="A1883" s="56">
        <v>10013071</v>
      </c>
      <c r="B1883" s="43" t="s">
        <v>11211</v>
      </c>
      <c r="C1883" s="44" t="s">
        <v>351</v>
      </c>
      <c r="D1883" s="45">
        <v>1820.06</v>
      </c>
    </row>
    <row r="1884" spans="1:4" ht="23.25" outlineLevel="1">
      <c r="A1884" s="56">
        <v>10013078</v>
      </c>
      <c r="B1884" s="43" t="s">
        <v>11212</v>
      </c>
      <c r="C1884" s="44" t="s">
        <v>351</v>
      </c>
      <c r="D1884" s="45">
        <v>206.58</v>
      </c>
    </row>
    <row r="1885" spans="1:4" outlineLevel="1">
      <c r="A1885" s="56">
        <v>10014000</v>
      </c>
      <c r="B1885" s="43" t="s">
        <v>11213</v>
      </c>
      <c r="C1885" s="44" t="s">
        <v>8535</v>
      </c>
      <c r="D1885" s="45" t="s">
        <v>8535</v>
      </c>
    </row>
    <row r="1886" spans="1:4">
      <c r="A1886" s="56">
        <v>10014003</v>
      </c>
      <c r="B1886" s="43" t="s">
        <v>11214</v>
      </c>
      <c r="C1886" s="44" t="s">
        <v>351</v>
      </c>
      <c r="D1886" s="45">
        <v>55.08</v>
      </c>
    </row>
    <row r="1887" spans="1:4" outlineLevel="1">
      <c r="A1887" s="56">
        <v>10014004</v>
      </c>
      <c r="B1887" s="43" t="s">
        <v>11215</v>
      </c>
      <c r="C1887" s="44" t="s">
        <v>351</v>
      </c>
      <c r="D1887" s="45">
        <v>56.7</v>
      </c>
    </row>
    <row r="1888" spans="1:4" outlineLevel="1">
      <c r="A1888" s="56">
        <v>10014008</v>
      </c>
      <c r="B1888" s="43" t="s">
        <v>11216</v>
      </c>
      <c r="C1888" s="44" t="s">
        <v>351</v>
      </c>
      <c r="D1888" s="45">
        <v>196.77</v>
      </c>
    </row>
    <row r="1889" spans="1:4">
      <c r="A1889" s="56">
        <v>10014009</v>
      </c>
      <c r="B1889" s="43" t="s">
        <v>11217</v>
      </c>
      <c r="C1889" s="44" t="s">
        <v>351</v>
      </c>
      <c r="D1889" s="45">
        <v>310.62</v>
      </c>
    </row>
    <row r="1890" spans="1:4" ht="23.25" outlineLevel="1">
      <c r="A1890" s="56">
        <v>10014010</v>
      </c>
      <c r="B1890" s="43" t="s">
        <v>11218</v>
      </c>
      <c r="C1890" s="44" t="s">
        <v>351</v>
      </c>
      <c r="D1890" s="45">
        <v>571.72</v>
      </c>
    </row>
    <row r="1891" spans="1:4" outlineLevel="1">
      <c r="A1891" s="56">
        <v>10014011</v>
      </c>
      <c r="B1891" s="43" t="s">
        <v>11219</v>
      </c>
      <c r="C1891" s="44" t="s">
        <v>351</v>
      </c>
      <c r="D1891" s="45">
        <v>2381.11</v>
      </c>
    </row>
    <row r="1892" spans="1:4">
      <c r="A1892" s="56">
        <v>10014012</v>
      </c>
      <c r="B1892" s="43" t="s">
        <v>11220</v>
      </c>
      <c r="C1892" s="44" t="s">
        <v>351</v>
      </c>
      <c r="D1892" s="45">
        <v>408.98</v>
      </c>
    </row>
    <row r="1893" spans="1:4" ht="23.25" outlineLevel="1">
      <c r="A1893" s="56">
        <v>10014013</v>
      </c>
      <c r="B1893" s="43" t="s">
        <v>11221</v>
      </c>
      <c r="C1893" s="44" t="s">
        <v>351</v>
      </c>
      <c r="D1893" s="45">
        <v>326.36</v>
      </c>
    </row>
    <row r="1894" spans="1:4" outlineLevel="1">
      <c r="A1894" s="56">
        <v>10014015</v>
      </c>
      <c r="B1894" s="43" t="s">
        <v>11222</v>
      </c>
      <c r="C1894" s="44" t="s">
        <v>351</v>
      </c>
      <c r="D1894" s="45">
        <v>140.29</v>
      </c>
    </row>
    <row r="1895" spans="1:4">
      <c r="A1895" s="56">
        <v>10014016</v>
      </c>
      <c r="B1895" s="43" t="s">
        <v>11223</v>
      </c>
      <c r="C1895" s="44" t="s">
        <v>351</v>
      </c>
      <c r="D1895" s="45">
        <v>637.61</v>
      </c>
    </row>
    <row r="1896" spans="1:4" outlineLevel="1">
      <c r="A1896" s="56">
        <v>10014017</v>
      </c>
      <c r="B1896" s="43" t="s">
        <v>11224</v>
      </c>
      <c r="C1896" s="44" t="s">
        <v>351</v>
      </c>
      <c r="D1896" s="45">
        <v>379.16</v>
      </c>
    </row>
    <row r="1897" spans="1:4" outlineLevel="1">
      <c r="A1897" s="56">
        <v>10014018</v>
      </c>
      <c r="B1897" s="43" t="s">
        <v>11225</v>
      </c>
      <c r="C1897" s="44" t="s">
        <v>351</v>
      </c>
      <c r="D1897" s="45">
        <v>206.97</v>
      </c>
    </row>
    <row r="1898" spans="1:4" outlineLevel="1">
      <c r="A1898" s="56">
        <v>10014019</v>
      </c>
      <c r="B1898" s="43" t="s">
        <v>11226</v>
      </c>
      <c r="C1898" s="44" t="s">
        <v>351</v>
      </c>
      <c r="D1898" s="45">
        <v>793.95</v>
      </c>
    </row>
    <row r="1899" spans="1:4">
      <c r="A1899" s="56">
        <v>10014023</v>
      </c>
      <c r="B1899" s="43" t="s">
        <v>11227</v>
      </c>
      <c r="C1899" s="44" t="s">
        <v>351</v>
      </c>
      <c r="D1899" s="45">
        <v>338.71</v>
      </c>
    </row>
    <row r="1900" spans="1:4" outlineLevel="1">
      <c r="A1900" s="56">
        <v>10014024</v>
      </c>
      <c r="B1900" s="43" t="s">
        <v>11228</v>
      </c>
      <c r="C1900" s="44" t="s">
        <v>351</v>
      </c>
      <c r="D1900" s="45">
        <v>398.18</v>
      </c>
    </row>
    <row r="1901" spans="1:4" outlineLevel="1">
      <c r="A1901" s="56">
        <v>10014025</v>
      </c>
      <c r="B1901" s="43" t="s">
        <v>11229</v>
      </c>
      <c r="C1901" s="44" t="s">
        <v>351</v>
      </c>
      <c r="D1901" s="45">
        <v>280.49</v>
      </c>
    </row>
    <row r="1902" spans="1:4">
      <c r="A1902" s="56">
        <v>10014026</v>
      </c>
      <c r="B1902" s="43" t="s">
        <v>11230</v>
      </c>
      <c r="C1902" s="44" t="s">
        <v>351</v>
      </c>
      <c r="D1902" s="45">
        <v>287.63</v>
      </c>
    </row>
    <row r="1903" spans="1:4" outlineLevel="1">
      <c r="A1903" s="56">
        <v>10014030</v>
      </c>
      <c r="B1903" s="43" t="s">
        <v>11231</v>
      </c>
      <c r="C1903" s="44" t="s">
        <v>351</v>
      </c>
      <c r="D1903" s="45">
        <v>1134.8</v>
      </c>
    </row>
    <row r="1904" spans="1:4" ht="23.25" outlineLevel="1">
      <c r="A1904" s="56">
        <v>10014031</v>
      </c>
      <c r="B1904" s="43" t="s">
        <v>11232</v>
      </c>
      <c r="C1904" s="44" t="s">
        <v>351</v>
      </c>
      <c r="D1904" s="45">
        <v>797.12</v>
      </c>
    </row>
    <row r="1905" spans="1:4" ht="23.25">
      <c r="A1905" s="56">
        <v>10014032</v>
      </c>
      <c r="B1905" s="43" t="s">
        <v>11233</v>
      </c>
      <c r="C1905" s="44" t="s">
        <v>351</v>
      </c>
      <c r="D1905" s="45">
        <v>921.81</v>
      </c>
    </row>
    <row r="1906" spans="1:4" ht="23.25" outlineLevel="1">
      <c r="A1906" s="56">
        <v>10014033</v>
      </c>
      <c r="B1906" s="43" t="s">
        <v>11234</v>
      </c>
      <c r="C1906" s="44" t="s">
        <v>351</v>
      </c>
      <c r="D1906" s="45">
        <v>651.42999999999995</v>
      </c>
    </row>
    <row r="1907" spans="1:4" outlineLevel="1">
      <c r="A1907" s="56">
        <v>10014035</v>
      </c>
      <c r="B1907" s="43" t="s">
        <v>11235</v>
      </c>
      <c r="C1907" s="44" t="s">
        <v>351</v>
      </c>
      <c r="D1907" s="45">
        <v>36.99</v>
      </c>
    </row>
    <row r="1908" spans="1:4" ht="23.25">
      <c r="A1908" s="56">
        <v>10014037</v>
      </c>
      <c r="B1908" s="43" t="s">
        <v>11236</v>
      </c>
      <c r="C1908" s="44" t="s">
        <v>351</v>
      </c>
      <c r="D1908" s="45">
        <v>346.44</v>
      </c>
    </row>
    <row r="1909" spans="1:4" outlineLevel="1">
      <c r="A1909" s="56">
        <v>10014040</v>
      </c>
      <c r="B1909" s="43" t="s">
        <v>11237</v>
      </c>
      <c r="C1909" s="44" t="s">
        <v>351</v>
      </c>
      <c r="D1909" s="45">
        <v>291.64</v>
      </c>
    </row>
    <row r="1910" spans="1:4" outlineLevel="1">
      <c r="A1910" s="56">
        <v>10014042</v>
      </c>
      <c r="B1910" s="43" t="s">
        <v>11238</v>
      </c>
      <c r="C1910" s="44" t="s">
        <v>351</v>
      </c>
      <c r="D1910" s="45">
        <v>186.77</v>
      </c>
    </row>
    <row r="1911" spans="1:4">
      <c r="A1911" s="56">
        <v>10014043</v>
      </c>
      <c r="B1911" s="43" t="s">
        <v>11239</v>
      </c>
      <c r="C1911" s="44" t="s">
        <v>351</v>
      </c>
      <c r="D1911" s="45">
        <v>231.52</v>
      </c>
    </row>
    <row r="1912" spans="1:4" outlineLevel="1">
      <c r="A1912" s="56">
        <v>10014044</v>
      </c>
      <c r="B1912" s="43" t="s">
        <v>11240</v>
      </c>
      <c r="C1912" s="44" t="s">
        <v>351</v>
      </c>
      <c r="D1912" s="45">
        <v>623.15</v>
      </c>
    </row>
    <row r="1913" spans="1:4" ht="23.25" outlineLevel="1">
      <c r="A1913" s="56">
        <v>10014045</v>
      </c>
      <c r="B1913" s="43" t="s">
        <v>11241</v>
      </c>
      <c r="C1913" s="44" t="s">
        <v>351</v>
      </c>
      <c r="D1913" s="45">
        <v>1277.6600000000001</v>
      </c>
    </row>
    <row r="1914" spans="1:4">
      <c r="A1914" s="56">
        <v>10014048</v>
      </c>
      <c r="B1914" s="43" t="s">
        <v>11242</v>
      </c>
      <c r="C1914" s="44" t="s">
        <v>351</v>
      </c>
      <c r="D1914" s="45">
        <v>609.63</v>
      </c>
    </row>
    <row r="1915" spans="1:4" outlineLevel="1">
      <c r="A1915" s="56">
        <v>10014049</v>
      </c>
      <c r="B1915" s="43" t="s">
        <v>11243</v>
      </c>
      <c r="C1915" s="44" t="s">
        <v>351</v>
      </c>
      <c r="D1915" s="45">
        <v>318.37</v>
      </c>
    </row>
    <row r="1916" spans="1:4" ht="23.25" outlineLevel="1">
      <c r="A1916" s="56">
        <v>10014052</v>
      </c>
      <c r="B1916" s="43" t="s">
        <v>11244</v>
      </c>
      <c r="C1916" s="44" t="s">
        <v>351</v>
      </c>
      <c r="D1916" s="45">
        <v>69.7</v>
      </c>
    </row>
    <row r="1917" spans="1:4" ht="23.25">
      <c r="A1917" s="56">
        <v>10014066</v>
      </c>
      <c r="B1917" s="43" t="s">
        <v>11245</v>
      </c>
      <c r="C1917" s="44" t="s">
        <v>351</v>
      </c>
      <c r="D1917" s="45">
        <v>259.2</v>
      </c>
    </row>
    <row r="1918" spans="1:4" outlineLevel="1">
      <c r="A1918" s="56">
        <v>10014073</v>
      </c>
      <c r="B1918" s="43" t="s">
        <v>11246</v>
      </c>
      <c r="C1918" s="44" t="s">
        <v>143</v>
      </c>
      <c r="D1918" s="45">
        <v>116.33</v>
      </c>
    </row>
    <row r="1919" spans="1:4" outlineLevel="1">
      <c r="A1919" s="56">
        <v>10014074</v>
      </c>
      <c r="B1919" s="43" t="s">
        <v>11247</v>
      </c>
      <c r="C1919" s="44" t="s">
        <v>143</v>
      </c>
      <c r="D1919" s="45">
        <v>86.86</v>
      </c>
    </row>
    <row r="1920" spans="1:4">
      <c r="A1920" s="56">
        <v>10014075</v>
      </c>
      <c r="B1920" s="43" t="s">
        <v>11248</v>
      </c>
      <c r="C1920" s="44" t="s">
        <v>135</v>
      </c>
      <c r="D1920" s="45">
        <v>606.99</v>
      </c>
    </row>
    <row r="1921" spans="1:4" ht="23.25" outlineLevel="1">
      <c r="A1921" s="56">
        <v>10014076</v>
      </c>
      <c r="B1921" s="43" t="s">
        <v>11249</v>
      </c>
      <c r="C1921" s="44" t="s">
        <v>135</v>
      </c>
      <c r="D1921" s="45">
        <v>677.78</v>
      </c>
    </row>
    <row r="1922" spans="1:4" ht="23.25" outlineLevel="1">
      <c r="A1922" s="56">
        <v>10014077</v>
      </c>
      <c r="B1922" s="43" t="s">
        <v>11250</v>
      </c>
      <c r="C1922" s="44" t="s">
        <v>135</v>
      </c>
      <c r="D1922" s="45">
        <v>683.09</v>
      </c>
    </row>
    <row r="1923" spans="1:4">
      <c r="A1923" s="56">
        <v>10014078</v>
      </c>
      <c r="B1923" s="43" t="s">
        <v>11251</v>
      </c>
      <c r="C1923" s="44" t="s">
        <v>135</v>
      </c>
      <c r="D1923" s="45">
        <v>937.26</v>
      </c>
    </row>
    <row r="1924" spans="1:4" outlineLevel="1">
      <c r="A1924" s="56">
        <v>10014082</v>
      </c>
      <c r="B1924" s="43" t="s">
        <v>11252</v>
      </c>
      <c r="C1924" s="44" t="s">
        <v>135</v>
      </c>
      <c r="D1924" s="45">
        <v>847.06</v>
      </c>
    </row>
    <row r="1925" spans="1:4" outlineLevel="1">
      <c r="A1925" s="56">
        <v>10014086</v>
      </c>
      <c r="B1925" s="43" t="s">
        <v>11253</v>
      </c>
      <c r="C1925" s="44" t="s">
        <v>135</v>
      </c>
      <c r="D1925" s="45">
        <v>1488.92</v>
      </c>
    </row>
    <row r="1926" spans="1:4" ht="23.25">
      <c r="A1926" s="56">
        <v>10014088</v>
      </c>
      <c r="B1926" s="43" t="s">
        <v>11254</v>
      </c>
      <c r="C1926" s="44" t="s">
        <v>135</v>
      </c>
      <c r="D1926" s="45">
        <v>208.5</v>
      </c>
    </row>
    <row r="1927" spans="1:4" ht="23.25" outlineLevel="1">
      <c r="A1927" s="56">
        <v>10014089</v>
      </c>
      <c r="B1927" s="43" t="s">
        <v>11255</v>
      </c>
      <c r="C1927" s="44" t="s">
        <v>135</v>
      </c>
      <c r="D1927" s="45">
        <v>212.66</v>
      </c>
    </row>
    <row r="1928" spans="1:4">
      <c r="A1928" s="56">
        <v>10014091</v>
      </c>
      <c r="B1928" s="43" t="s">
        <v>11256</v>
      </c>
      <c r="C1928" s="44" t="s">
        <v>351</v>
      </c>
      <c r="D1928" s="45">
        <v>74.11</v>
      </c>
    </row>
    <row r="1929" spans="1:4" outlineLevel="1">
      <c r="A1929" s="56">
        <v>10014097</v>
      </c>
      <c r="B1929" s="43" t="s">
        <v>11257</v>
      </c>
      <c r="C1929" s="44" t="s">
        <v>351</v>
      </c>
      <c r="D1929" s="45">
        <v>80.78</v>
      </c>
    </row>
    <row r="1930" spans="1:4" outlineLevel="1">
      <c r="A1930" s="56">
        <v>10050000</v>
      </c>
      <c r="B1930" s="43" t="s">
        <v>9538</v>
      </c>
      <c r="C1930" s="44" t="s">
        <v>8535</v>
      </c>
      <c r="D1930" s="45" t="s">
        <v>8535</v>
      </c>
    </row>
    <row r="1931" spans="1:4">
      <c r="A1931" s="56">
        <v>10050001</v>
      </c>
      <c r="B1931" s="43" t="s">
        <v>11258</v>
      </c>
      <c r="C1931" s="44" t="s">
        <v>143</v>
      </c>
      <c r="D1931" s="45">
        <v>7.23</v>
      </c>
    </row>
    <row r="1932" spans="1:4" outlineLevel="1">
      <c r="A1932" s="56">
        <v>10050002</v>
      </c>
      <c r="B1932" s="43" t="s">
        <v>11259</v>
      </c>
      <c r="C1932" s="44" t="s">
        <v>143</v>
      </c>
      <c r="D1932" s="45">
        <v>12.05</v>
      </c>
    </row>
    <row r="1933" spans="1:4" outlineLevel="1">
      <c r="A1933" s="56">
        <v>10050003</v>
      </c>
      <c r="B1933" s="43" t="s">
        <v>11260</v>
      </c>
      <c r="C1933" s="44" t="s">
        <v>143</v>
      </c>
      <c r="D1933" s="45">
        <v>6.03</v>
      </c>
    </row>
    <row r="1934" spans="1:4">
      <c r="A1934" s="56">
        <v>10050004</v>
      </c>
      <c r="B1934" s="43" t="s">
        <v>11261</v>
      </c>
      <c r="C1934" s="44" t="s">
        <v>143</v>
      </c>
      <c r="D1934" s="45">
        <v>10.85</v>
      </c>
    </row>
    <row r="1935" spans="1:4" outlineLevel="1">
      <c r="A1935" s="56">
        <v>10050005</v>
      </c>
      <c r="B1935" s="43" t="s">
        <v>11262</v>
      </c>
      <c r="C1935" s="44" t="s">
        <v>143</v>
      </c>
      <c r="D1935" s="45">
        <v>7.23</v>
      </c>
    </row>
    <row r="1936" spans="1:4" outlineLevel="1">
      <c r="A1936" s="56">
        <v>10050018</v>
      </c>
      <c r="B1936" s="43" t="s">
        <v>11263</v>
      </c>
      <c r="C1936" s="44" t="s">
        <v>351</v>
      </c>
      <c r="D1936" s="45">
        <v>6.03</v>
      </c>
    </row>
    <row r="1937" spans="1:4">
      <c r="A1937" s="56">
        <v>10050032</v>
      </c>
      <c r="B1937" s="43" t="s">
        <v>11264</v>
      </c>
      <c r="C1937" s="44" t="s">
        <v>143</v>
      </c>
      <c r="D1937" s="45">
        <v>5.54</v>
      </c>
    </row>
    <row r="1938" spans="1:4" outlineLevel="1">
      <c r="A1938" s="56">
        <v>10050033</v>
      </c>
      <c r="B1938" s="43" t="s">
        <v>11265</v>
      </c>
      <c r="C1938" s="44" t="s">
        <v>143</v>
      </c>
      <c r="D1938" s="45">
        <v>3.62</v>
      </c>
    </row>
    <row r="1939" spans="1:4" outlineLevel="1">
      <c r="A1939" s="56">
        <v>10060000</v>
      </c>
      <c r="B1939" s="43" t="s">
        <v>9673</v>
      </c>
      <c r="C1939" s="44" t="s">
        <v>8535</v>
      </c>
      <c r="D1939" s="45" t="s">
        <v>8535</v>
      </c>
    </row>
    <row r="1940" spans="1:4" outlineLevel="1">
      <c r="A1940" s="56">
        <v>10060001</v>
      </c>
      <c r="B1940" s="43" t="s">
        <v>11266</v>
      </c>
      <c r="C1940" s="44" t="s">
        <v>143</v>
      </c>
      <c r="D1940" s="45">
        <v>15.38</v>
      </c>
    </row>
    <row r="1941" spans="1:4">
      <c r="A1941" s="56">
        <v>10060002</v>
      </c>
      <c r="B1941" s="43" t="s">
        <v>11267</v>
      </c>
      <c r="C1941" s="44" t="s">
        <v>143</v>
      </c>
      <c r="D1941" s="45">
        <v>18.45</v>
      </c>
    </row>
    <row r="1942" spans="1:4" outlineLevel="1">
      <c r="A1942" s="56">
        <v>10060003</v>
      </c>
      <c r="B1942" s="43" t="s">
        <v>11268</v>
      </c>
      <c r="C1942" s="44" t="s">
        <v>143</v>
      </c>
      <c r="D1942" s="45">
        <v>13.84</v>
      </c>
    </row>
    <row r="1943" spans="1:4" outlineLevel="1">
      <c r="A1943" s="56">
        <v>10060004</v>
      </c>
      <c r="B1943" s="43" t="s">
        <v>11269</v>
      </c>
      <c r="C1943" s="44" t="s">
        <v>143</v>
      </c>
      <c r="D1943" s="45">
        <v>16.91</v>
      </c>
    </row>
    <row r="1944" spans="1:4" outlineLevel="1">
      <c r="A1944" s="56">
        <v>10060005</v>
      </c>
      <c r="B1944" s="43" t="s">
        <v>11270</v>
      </c>
      <c r="C1944" s="44" t="s">
        <v>143</v>
      </c>
      <c r="D1944" s="45">
        <v>15.38</v>
      </c>
    </row>
    <row r="1945" spans="1:4" outlineLevel="1">
      <c r="A1945" s="56">
        <v>10060006</v>
      </c>
      <c r="B1945" s="43" t="s">
        <v>11271</v>
      </c>
      <c r="C1945" s="44" t="s">
        <v>143</v>
      </c>
      <c r="D1945" s="45">
        <v>18.45</v>
      </c>
    </row>
    <row r="1946" spans="1:4" outlineLevel="1">
      <c r="A1946" s="56">
        <v>10060007</v>
      </c>
      <c r="B1946" s="43" t="s">
        <v>11272</v>
      </c>
      <c r="C1946" s="44" t="s">
        <v>143</v>
      </c>
      <c r="D1946" s="45">
        <v>15.38</v>
      </c>
    </row>
    <row r="1947" spans="1:4" outlineLevel="1">
      <c r="A1947" s="56">
        <v>10060008</v>
      </c>
      <c r="B1947" s="43" t="s">
        <v>11273</v>
      </c>
      <c r="C1947" s="44" t="s">
        <v>143</v>
      </c>
      <c r="D1947" s="45">
        <v>18.45</v>
      </c>
    </row>
    <row r="1948" spans="1:4" outlineLevel="1">
      <c r="A1948" s="56">
        <v>10060009</v>
      </c>
      <c r="B1948" s="43" t="s">
        <v>11274</v>
      </c>
      <c r="C1948" s="44" t="s">
        <v>143</v>
      </c>
      <c r="D1948" s="45">
        <v>13.84</v>
      </c>
    </row>
    <row r="1949" spans="1:4">
      <c r="A1949" s="56">
        <v>10060010</v>
      </c>
      <c r="B1949" s="43" t="s">
        <v>11275</v>
      </c>
      <c r="C1949" s="44" t="s">
        <v>143</v>
      </c>
      <c r="D1949" s="45">
        <v>16.91</v>
      </c>
    </row>
    <row r="1950" spans="1:4" outlineLevel="1">
      <c r="A1950" s="56">
        <v>10060011</v>
      </c>
      <c r="B1950" s="43" t="s">
        <v>11276</v>
      </c>
      <c r="C1950" s="44" t="s">
        <v>143</v>
      </c>
      <c r="D1950" s="45">
        <v>21.53</v>
      </c>
    </row>
    <row r="1951" spans="1:4" outlineLevel="1">
      <c r="A1951" s="56">
        <v>10060012</v>
      </c>
      <c r="B1951" s="43" t="s">
        <v>11277</v>
      </c>
      <c r="C1951" s="44" t="s">
        <v>143</v>
      </c>
      <c r="D1951" s="45">
        <v>24.6</v>
      </c>
    </row>
    <row r="1952" spans="1:4" outlineLevel="1">
      <c r="A1952" s="56">
        <v>10060015</v>
      </c>
      <c r="B1952" s="43" t="s">
        <v>11278</v>
      </c>
      <c r="C1952" s="44" t="s">
        <v>351</v>
      </c>
      <c r="D1952" s="45">
        <v>164.57</v>
      </c>
    </row>
    <row r="1953" spans="1:4" outlineLevel="1">
      <c r="A1953" s="56">
        <v>10060018</v>
      </c>
      <c r="B1953" s="43" t="s">
        <v>11279</v>
      </c>
      <c r="C1953" s="44" t="s">
        <v>351</v>
      </c>
      <c r="D1953" s="45">
        <v>122.43</v>
      </c>
    </row>
    <row r="1954" spans="1:4" outlineLevel="1">
      <c r="A1954" s="56">
        <v>10060022</v>
      </c>
      <c r="B1954" s="43" t="s">
        <v>11280</v>
      </c>
      <c r="C1954" s="44" t="s">
        <v>351</v>
      </c>
      <c r="D1954" s="45">
        <v>33.83</v>
      </c>
    </row>
    <row r="1955" spans="1:4" outlineLevel="1">
      <c r="A1955" s="56">
        <v>10060024</v>
      </c>
      <c r="B1955" s="43" t="s">
        <v>11281</v>
      </c>
      <c r="C1955" s="44" t="s">
        <v>351</v>
      </c>
      <c r="D1955" s="45">
        <v>246.02</v>
      </c>
    </row>
    <row r="1956" spans="1:4" outlineLevel="1">
      <c r="A1956" s="56">
        <v>10060026</v>
      </c>
      <c r="B1956" s="43" t="s">
        <v>11282</v>
      </c>
      <c r="C1956" s="44" t="s">
        <v>351</v>
      </c>
      <c r="D1956" s="45">
        <v>16.91</v>
      </c>
    </row>
    <row r="1957" spans="1:4">
      <c r="A1957" s="56">
        <v>10060029</v>
      </c>
      <c r="B1957" s="43" t="s">
        <v>11283</v>
      </c>
      <c r="C1957" s="44" t="s">
        <v>351</v>
      </c>
      <c r="D1957" s="45">
        <v>92.26</v>
      </c>
    </row>
    <row r="1958" spans="1:4" outlineLevel="1">
      <c r="A1958" s="56">
        <v>10060032</v>
      </c>
      <c r="B1958" s="43" t="s">
        <v>11284</v>
      </c>
      <c r="C1958" s="44" t="s">
        <v>143</v>
      </c>
      <c r="D1958" s="45">
        <v>7.69</v>
      </c>
    </row>
    <row r="1959" spans="1:4" outlineLevel="1">
      <c r="A1959" s="56">
        <v>10060033</v>
      </c>
      <c r="B1959" s="43" t="s">
        <v>11285</v>
      </c>
      <c r="C1959" s="44" t="s">
        <v>143</v>
      </c>
      <c r="D1959" s="45">
        <v>4.92</v>
      </c>
    </row>
    <row r="1960" spans="1:4" outlineLevel="1">
      <c r="A1960" s="56">
        <v>10060035</v>
      </c>
      <c r="B1960" s="43" t="s">
        <v>11286</v>
      </c>
      <c r="C1960" s="44" t="s">
        <v>351</v>
      </c>
      <c r="D1960" s="45">
        <v>46.13</v>
      </c>
    </row>
    <row r="1961" spans="1:4" outlineLevel="1">
      <c r="A1961" s="56">
        <v>10060040</v>
      </c>
      <c r="B1961" s="43" t="s">
        <v>11287</v>
      </c>
      <c r="C1961" s="44" t="s">
        <v>351</v>
      </c>
      <c r="D1961" s="45">
        <v>12.3</v>
      </c>
    </row>
    <row r="1962" spans="1:4" outlineLevel="1">
      <c r="A1962" s="56">
        <v>10060042</v>
      </c>
      <c r="B1962" s="43" t="s">
        <v>11288</v>
      </c>
      <c r="C1962" s="44" t="s">
        <v>351</v>
      </c>
      <c r="D1962" s="45">
        <v>8</v>
      </c>
    </row>
    <row r="1963" spans="1:4" outlineLevel="1">
      <c r="A1963" s="56">
        <v>10060045</v>
      </c>
      <c r="B1963" s="43" t="s">
        <v>11289</v>
      </c>
      <c r="C1963" s="44" t="s">
        <v>351</v>
      </c>
      <c r="D1963" s="45">
        <v>23.37</v>
      </c>
    </row>
    <row r="1964" spans="1:4" outlineLevel="1">
      <c r="A1964" s="56">
        <v>10060050</v>
      </c>
      <c r="B1964" s="43" t="s">
        <v>11290</v>
      </c>
      <c r="C1964" s="44" t="s">
        <v>135</v>
      </c>
      <c r="D1964" s="45">
        <v>13.43</v>
      </c>
    </row>
    <row r="1965" spans="1:4">
      <c r="A1965" s="56">
        <v>10070000</v>
      </c>
      <c r="B1965" s="43" t="s">
        <v>9680</v>
      </c>
      <c r="C1965" s="44" t="s">
        <v>8535</v>
      </c>
      <c r="D1965" s="45" t="s">
        <v>8535</v>
      </c>
    </row>
    <row r="1966" spans="1:4" outlineLevel="1">
      <c r="A1966" s="56">
        <v>10070018</v>
      </c>
      <c r="B1966" s="43" t="s">
        <v>11291</v>
      </c>
      <c r="C1966" s="44" t="s">
        <v>351</v>
      </c>
      <c r="D1966" s="45">
        <v>111.74</v>
      </c>
    </row>
    <row r="1967" spans="1:4" outlineLevel="1">
      <c r="A1967" s="56">
        <v>10070022</v>
      </c>
      <c r="B1967" s="43" t="s">
        <v>11292</v>
      </c>
      <c r="C1967" s="44" t="s">
        <v>351</v>
      </c>
      <c r="D1967" s="45">
        <v>57.66</v>
      </c>
    </row>
    <row r="1968" spans="1:4" outlineLevel="1">
      <c r="A1968" s="56">
        <v>10070024</v>
      </c>
      <c r="B1968" s="43" t="s">
        <v>11293</v>
      </c>
      <c r="C1968" s="44" t="s">
        <v>351</v>
      </c>
      <c r="D1968" s="45">
        <v>219.43</v>
      </c>
    </row>
    <row r="1969" spans="1:4" outlineLevel="1">
      <c r="A1969" s="56">
        <v>10070026</v>
      </c>
      <c r="B1969" s="43" t="s">
        <v>11294</v>
      </c>
      <c r="C1969" s="44" t="s">
        <v>351</v>
      </c>
      <c r="D1969" s="45">
        <v>106.53</v>
      </c>
    </row>
    <row r="1970" spans="1:4" outlineLevel="1">
      <c r="A1970" s="56">
        <v>10070029</v>
      </c>
      <c r="B1970" s="43" t="s">
        <v>11295</v>
      </c>
      <c r="C1970" s="44" t="s">
        <v>351</v>
      </c>
      <c r="D1970" s="45">
        <v>285.26</v>
      </c>
    </row>
    <row r="1971" spans="1:4" outlineLevel="1">
      <c r="A1971" s="56">
        <v>10070032</v>
      </c>
      <c r="B1971" s="43" t="s">
        <v>11296</v>
      </c>
      <c r="C1971" s="44" t="s">
        <v>143</v>
      </c>
      <c r="D1971" s="45">
        <v>68.959999999999994</v>
      </c>
    </row>
    <row r="1972" spans="1:4" outlineLevel="1">
      <c r="A1972" s="56">
        <v>10070033</v>
      </c>
      <c r="B1972" s="43" t="s">
        <v>11297</v>
      </c>
      <c r="C1972" s="44" t="s">
        <v>143</v>
      </c>
      <c r="D1972" s="45">
        <v>56.91</v>
      </c>
    </row>
    <row r="1973" spans="1:4">
      <c r="A1973" s="56">
        <v>10070035</v>
      </c>
      <c r="B1973" s="43" t="s">
        <v>11298</v>
      </c>
      <c r="C1973" s="44" t="s">
        <v>351</v>
      </c>
      <c r="D1973" s="45">
        <v>164.57</v>
      </c>
    </row>
    <row r="1974" spans="1:4" outlineLevel="1">
      <c r="A1974" s="56">
        <v>10070040</v>
      </c>
      <c r="B1974" s="43" t="s">
        <v>11299</v>
      </c>
      <c r="C1974" s="44" t="s">
        <v>351</v>
      </c>
      <c r="D1974" s="45">
        <v>27.43</v>
      </c>
    </row>
    <row r="1975" spans="1:4" outlineLevel="1">
      <c r="A1975" s="56">
        <v>10070042</v>
      </c>
      <c r="B1975" s="43" t="s">
        <v>11300</v>
      </c>
      <c r="C1975" s="44" t="s">
        <v>351</v>
      </c>
      <c r="D1975" s="45">
        <v>15.38</v>
      </c>
    </row>
    <row r="1976" spans="1:4" outlineLevel="1">
      <c r="A1976" s="56">
        <v>10070045</v>
      </c>
      <c r="B1976" s="43" t="s">
        <v>11301</v>
      </c>
      <c r="C1976" s="44" t="s">
        <v>351</v>
      </c>
      <c r="D1976" s="45">
        <v>137.13999999999999</v>
      </c>
    </row>
    <row r="1977" spans="1:4" outlineLevel="1">
      <c r="A1977" s="56">
        <v>10080000</v>
      </c>
      <c r="B1977" s="43" t="s">
        <v>9722</v>
      </c>
      <c r="C1977" s="44" t="s">
        <v>8535</v>
      </c>
      <c r="D1977" s="45" t="s">
        <v>8535</v>
      </c>
    </row>
    <row r="1978" spans="1:4" outlineLevel="1">
      <c r="A1978" s="56">
        <v>10080070</v>
      </c>
      <c r="B1978" s="43" t="s">
        <v>11302</v>
      </c>
      <c r="C1978" s="44" t="s">
        <v>351</v>
      </c>
      <c r="D1978" s="45">
        <v>39.909999999999997</v>
      </c>
    </row>
    <row r="1979" spans="1:4" outlineLevel="1">
      <c r="A1979" s="56">
        <v>10080072</v>
      </c>
      <c r="B1979" s="43" t="s">
        <v>11303</v>
      </c>
      <c r="C1979" s="44" t="s">
        <v>351</v>
      </c>
      <c r="D1979" s="45">
        <v>193.86</v>
      </c>
    </row>
    <row r="1980" spans="1:4" outlineLevel="1">
      <c r="A1980" s="56">
        <v>10080073</v>
      </c>
      <c r="B1980" s="43" t="s">
        <v>11304</v>
      </c>
      <c r="C1980" s="44" t="s">
        <v>351</v>
      </c>
      <c r="D1980" s="45">
        <v>236.06</v>
      </c>
    </row>
    <row r="1981" spans="1:4">
      <c r="A1981" s="56">
        <v>10080074</v>
      </c>
      <c r="B1981" s="43" t="s">
        <v>11305</v>
      </c>
      <c r="C1981" s="44" t="s">
        <v>351</v>
      </c>
      <c r="D1981" s="45">
        <v>150.29</v>
      </c>
    </row>
    <row r="1982" spans="1:4" outlineLevel="1">
      <c r="A1982" s="56">
        <v>10080076</v>
      </c>
      <c r="B1982" s="43" t="s">
        <v>11306</v>
      </c>
      <c r="C1982" s="44" t="s">
        <v>351</v>
      </c>
      <c r="D1982" s="45">
        <v>22.22</v>
      </c>
    </row>
    <row r="1983" spans="1:4" outlineLevel="1">
      <c r="A1983" s="56">
        <v>10080081</v>
      </c>
      <c r="B1983" s="43" t="s">
        <v>11307</v>
      </c>
      <c r="C1983" s="44" t="s">
        <v>351</v>
      </c>
      <c r="D1983" s="45">
        <v>36.369999999999997</v>
      </c>
    </row>
    <row r="1984" spans="1:4" outlineLevel="1">
      <c r="A1984" s="56">
        <v>10080086</v>
      </c>
      <c r="B1984" s="43" t="s">
        <v>11308</v>
      </c>
      <c r="C1984" s="44" t="s">
        <v>351</v>
      </c>
      <c r="D1984" s="45">
        <v>65.61</v>
      </c>
    </row>
    <row r="1985" spans="1:4" outlineLevel="1">
      <c r="A1985" s="56">
        <v>10080093</v>
      </c>
      <c r="B1985" s="43" t="s">
        <v>11309</v>
      </c>
      <c r="C1985" s="44" t="s">
        <v>351</v>
      </c>
      <c r="D1985" s="45">
        <v>78.67</v>
      </c>
    </row>
    <row r="1986" spans="1:4" outlineLevel="1">
      <c r="A1986" s="56">
        <v>10080097</v>
      </c>
      <c r="B1986" s="43" t="s">
        <v>11310</v>
      </c>
      <c r="C1986" s="44" t="s">
        <v>351</v>
      </c>
      <c r="D1986" s="45">
        <v>40.94</v>
      </c>
    </row>
    <row r="1987" spans="1:4" outlineLevel="1">
      <c r="A1987" s="56">
        <v>10090000</v>
      </c>
      <c r="B1987" s="43" t="s">
        <v>9544</v>
      </c>
      <c r="C1987" s="44" t="s">
        <v>8535</v>
      </c>
      <c r="D1987" s="45" t="s">
        <v>8535</v>
      </c>
    </row>
    <row r="1988" spans="1:4">
      <c r="A1988" s="56">
        <v>10090001</v>
      </c>
      <c r="B1988" s="43" t="s">
        <v>11311</v>
      </c>
      <c r="C1988" s="44" t="s">
        <v>143</v>
      </c>
      <c r="D1988" s="45">
        <v>14.34</v>
      </c>
    </row>
    <row r="1989" spans="1:4" outlineLevel="1">
      <c r="A1989" s="55">
        <v>11000000</v>
      </c>
      <c r="B1989" s="40" t="s">
        <v>11312</v>
      </c>
      <c r="C1989" s="41"/>
      <c r="D1989" s="42"/>
    </row>
    <row r="1990" spans="1:4" outlineLevel="1">
      <c r="A1990" s="56">
        <v>11001000</v>
      </c>
      <c r="B1990" s="43" t="s">
        <v>11313</v>
      </c>
      <c r="C1990" s="44" t="s">
        <v>8535</v>
      </c>
      <c r="D1990" s="45" t="s">
        <v>8535</v>
      </c>
    </row>
    <row r="1991" spans="1:4" outlineLevel="1">
      <c r="A1991" s="56">
        <v>11001001</v>
      </c>
      <c r="B1991" s="43" t="s">
        <v>11314</v>
      </c>
      <c r="C1991" s="44" t="s">
        <v>135</v>
      </c>
      <c r="D1991" s="45">
        <v>17.82</v>
      </c>
    </row>
    <row r="1992" spans="1:4" outlineLevel="1">
      <c r="A1992" s="56">
        <v>11001008</v>
      </c>
      <c r="B1992" s="43" t="s">
        <v>11315</v>
      </c>
      <c r="C1992" s="44" t="s">
        <v>135</v>
      </c>
      <c r="D1992" s="45">
        <v>50.46</v>
      </c>
    </row>
    <row r="1993" spans="1:4" ht="23.25" outlineLevel="1">
      <c r="A1993" s="56">
        <v>11001009</v>
      </c>
      <c r="B1993" s="43" t="s">
        <v>11316</v>
      </c>
      <c r="C1993" s="44" t="s">
        <v>135</v>
      </c>
      <c r="D1993" s="45">
        <v>51.31</v>
      </c>
    </row>
    <row r="1994" spans="1:4" outlineLevel="1">
      <c r="A1994" s="56">
        <v>11001013</v>
      </c>
      <c r="B1994" s="43" t="s">
        <v>11317</v>
      </c>
      <c r="C1994" s="44" t="s">
        <v>135</v>
      </c>
      <c r="D1994" s="45">
        <v>38.5</v>
      </c>
    </row>
    <row r="1995" spans="1:4">
      <c r="A1995" s="56">
        <v>11002000</v>
      </c>
      <c r="B1995" s="43" t="s">
        <v>11318</v>
      </c>
      <c r="C1995" s="44" t="s">
        <v>8535</v>
      </c>
      <c r="D1995" s="45" t="s">
        <v>8535</v>
      </c>
    </row>
    <row r="1996" spans="1:4" outlineLevel="1">
      <c r="A1996" s="56">
        <v>11002001</v>
      </c>
      <c r="B1996" s="43" t="s">
        <v>11314</v>
      </c>
      <c r="C1996" s="44" t="s">
        <v>135</v>
      </c>
      <c r="D1996" s="45">
        <v>7.18</v>
      </c>
    </row>
    <row r="1997" spans="1:4" ht="23.25" outlineLevel="1">
      <c r="A1997" s="56">
        <v>11002003</v>
      </c>
      <c r="B1997" s="43" t="s">
        <v>11319</v>
      </c>
      <c r="C1997" s="44" t="s">
        <v>135</v>
      </c>
      <c r="D1997" s="45">
        <v>16.84</v>
      </c>
    </row>
    <row r="1998" spans="1:4" outlineLevel="1">
      <c r="A1998" s="56">
        <v>11002008</v>
      </c>
      <c r="B1998" s="43" t="s">
        <v>11320</v>
      </c>
      <c r="C1998" s="44" t="s">
        <v>135</v>
      </c>
      <c r="D1998" s="45">
        <v>46.53</v>
      </c>
    </row>
    <row r="1999" spans="1:4" ht="23.25" outlineLevel="1">
      <c r="A1999" s="56">
        <v>11002009</v>
      </c>
      <c r="B1999" s="43" t="s">
        <v>11321</v>
      </c>
      <c r="C1999" s="44" t="s">
        <v>135</v>
      </c>
      <c r="D1999" s="45">
        <v>45.94</v>
      </c>
    </row>
    <row r="2000" spans="1:4" outlineLevel="1">
      <c r="A2000" s="56">
        <v>11002010</v>
      </c>
      <c r="B2000" s="43" t="s">
        <v>11322</v>
      </c>
      <c r="C2000" s="44" t="s">
        <v>135</v>
      </c>
      <c r="D2000" s="45">
        <v>53.97</v>
      </c>
    </row>
    <row r="2001" spans="1:4" outlineLevel="1">
      <c r="A2001" s="56">
        <v>11002013</v>
      </c>
      <c r="B2001" s="43" t="s">
        <v>11317</v>
      </c>
      <c r="C2001" s="44" t="s">
        <v>135</v>
      </c>
      <c r="D2001" s="45">
        <v>24.16</v>
      </c>
    </row>
    <row r="2002" spans="1:4">
      <c r="A2002" s="56">
        <v>11002015</v>
      </c>
      <c r="B2002" s="43" t="s">
        <v>11323</v>
      </c>
      <c r="C2002" s="44" t="s">
        <v>135</v>
      </c>
      <c r="D2002" s="45">
        <v>25.69</v>
      </c>
    </row>
    <row r="2003" spans="1:4" ht="23.25" outlineLevel="1">
      <c r="A2003" s="56">
        <v>11002025</v>
      </c>
      <c r="B2003" s="43" t="s">
        <v>11324</v>
      </c>
      <c r="C2003" s="44" t="s">
        <v>135</v>
      </c>
      <c r="D2003" s="45">
        <v>86.68</v>
      </c>
    </row>
    <row r="2004" spans="1:4" ht="23.25" outlineLevel="1">
      <c r="A2004" s="56">
        <v>11002029</v>
      </c>
      <c r="B2004" s="43" t="s">
        <v>11325</v>
      </c>
      <c r="C2004" s="44" t="s">
        <v>135</v>
      </c>
      <c r="D2004" s="45">
        <v>75.98</v>
      </c>
    </row>
    <row r="2005" spans="1:4" outlineLevel="1">
      <c r="A2005" s="56">
        <v>11002075</v>
      </c>
      <c r="B2005" s="43" t="s">
        <v>11326</v>
      </c>
      <c r="C2005" s="44" t="s">
        <v>135</v>
      </c>
      <c r="D2005" s="45">
        <v>202.87</v>
      </c>
    </row>
    <row r="2006" spans="1:4" outlineLevel="1">
      <c r="A2006" s="56">
        <v>11002105</v>
      </c>
      <c r="B2006" s="43" t="s">
        <v>11327</v>
      </c>
      <c r="C2006" s="44" t="s">
        <v>135</v>
      </c>
      <c r="D2006" s="45">
        <v>6.82</v>
      </c>
    </row>
    <row r="2007" spans="1:4" ht="23.25" outlineLevel="1">
      <c r="A2007" s="56">
        <v>11002107</v>
      </c>
      <c r="B2007" s="43" t="s">
        <v>11328</v>
      </c>
      <c r="C2007" s="44" t="s">
        <v>135</v>
      </c>
      <c r="D2007" s="45">
        <v>10.31</v>
      </c>
    </row>
    <row r="2008" spans="1:4" outlineLevel="1">
      <c r="A2008" s="56">
        <v>11003000</v>
      </c>
      <c r="B2008" s="43" t="s">
        <v>11329</v>
      </c>
      <c r="C2008" s="44" t="s">
        <v>8535</v>
      </c>
      <c r="D2008" s="45" t="s">
        <v>8535</v>
      </c>
    </row>
    <row r="2009" spans="1:4" outlineLevel="1">
      <c r="A2009" s="56">
        <v>11003001</v>
      </c>
      <c r="B2009" s="43" t="s">
        <v>11314</v>
      </c>
      <c r="C2009" s="44" t="s">
        <v>135</v>
      </c>
      <c r="D2009" s="45">
        <v>7.18</v>
      </c>
    </row>
    <row r="2010" spans="1:4" ht="23.25" outlineLevel="1">
      <c r="A2010" s="56">
        <v>11003003</v>
      </c>
      <c r="B2010" s="43" t="s">
        <v>11330</v>
      </c>
      <c r="C2010" s="44" t="s">
        <v>135</v>
      </c>
      <c r="D2010" s="45">
        <v>15.64</v>
      </c>
    </row>
    <row r="2011" spans="1:4" outlineLevel="1">
      <c r="A2011" s="56">
        <v>11003004</v>
      </c>
      <c r="B2011" s="43" t="s">
        <v>11331</v>
      </c>
      <c r="C2011" s="44" t="s">
        <v>135</v>
      </c>
      <c r="D2011" s="45">
        <v>22.53</v>
      </c>
    </row>
    <row r="2012" spans="1:4" ht="23.25">
      <c r="A2012" s="56">
        <v>11003005</v>
      </c>
      <c r="B2012" s="43" t="s">
        <v>11319</v>
      </c>
      <c r="C2012" s="44" t="s">
        <v>135</v>
      </c>
      <c r="D2012" s="45">
        <v>16.84</v>
      </c>
    </row>
    <row r="2013" spans="1:4" outlineLevel="1">
      <c r="A2013" s="56">
        <v>11003008</v>
      </c>
      <c r="B2013" s="43" t="s">
        <v>11332</v>
      </c>
      <c r="C2013" s="44" t="s">
        <v>135</v>
      </c>
      <c r="D2013" s="45">
        <v>46.53</v>
      </c>
    </row>
    <row r="2014" spans="1:4" ht="23.25" outlineLevel="1">
      <c r="A2014" s="56">
        <v>11003009</v>
      </c>
      <c r="B2014" s="43" t="s">
        <v>11333</v>
      </c>
      <c r="C2014" s="44" t="s">
        <v>135</v>
      </c>
      <c r="D2014" s="45">
        <v>45.94</v>
      </c>
    </row>
    <row r="2015" spans="1:4" outlineLevel="1">
      <c r="A2015" s="56">
        <v>11003010</v>
      </c>
      <c r="B2015" s="43" t="s">
        <v>11334</v>
      </c>
      <c r="C2015" s="44" t="s">
        <v>135</v>
      </c>
      <c r="D2015" s="45">
        <v>53.97</v>
      </c>
    </row>
    <row r="2016" spans="1:4" outlineLevel="1">
      <c r="A2016" s="56">
        <v>11003013</v>
      </c>
      <c r="B2016" s="43" t="s">
        <v>11335</v>
      </c>
      <c r="C2016" s="44" t="s">
        <v>135</v>
      </c>
      <c r="D2016" s="45">
        <v>22.55</v>
      </c>
    </row>
    <row r="2017" spans="1:4" outlineLevel="1">
      <c r="A2017" s="56">
        <v>11003041</v>
      </c>
      <c r="B2017" s="43" t="s">
        <v>11336</v>
      </c>
      <c r="C2017" s="44" t="s">
        <v>143</v>
      </c>
      <c r="D2017" s="45">
        <v>87.38</v>
      </c>
    </row>
    <row r="2018" spans="1:4" ht="23.25" outlineLevel="1">
      <c r="A2018" s="56">
        <v>11003045</v>
      </c>
      <c r="B2018" s="43" t="s">
        <v>11337</v>
      </c>
      <c r="C2018" s="44" t="s">
        <v>135</v>
      </c>
      <c r="D2018" s="45">
        <v>203.48</v>
      </c>
    </row>
    <row r="2019" spans="1:4" ht="23.25">
      <c r="A2019" s="56">
        <v>11003046</v>
      </c>
      <c r="B2019" s="43" t="s">
        <v>11338</v>
      </c>
      <c r="C2019" s="44" t="s">
        <v>135</v>
      </c>
      <c r="D2019" s="45">
        <v>86.67</v>
      </c>
    </row>
    <row r="2020" spans="1:4" ht="23.25" outlineLevel="1">
      <c r="A2020" s="56">
        <v>11003047</v>
      </c>
      <c r="B2020" s="43" t="s">
        <v>11339</v>
      </c>
      <c r="C2020" s="44" t="s">
        <v>135</v>
      </c>
      <c r="D2020" s="45">
        <v>224.26</v>
      </c>
    </row>
    <row r="2021" spans="1:4" outlineLevel="1">
      <c r="A2021" s="56">
        <v>11003105</v>
      </c>
      <c r="B2021" s="43" t="s">
        <v>11327</v>
      </c>
      <c r="C2021" s="44" t="s">
        <v>135</v>
      </c>
      <c r="D2021" s="45">
        <v>6.82</v>
      </c>
    </row>
    <row r="2022" spans="1:4" ht="23.25" outlineLevel="1">
      <c r="A2022" s="56">
        <v>11003107</v>
      </c>
      <c r="B2022" s="43" t="s">
        <v>11328</v>
      </c>
      <c r="C2022" s="44" t="s">
        <v>135</v>
      </c>
      <c r="D2022" s="45">
        <v>10.31</v>
      </c>
    </row>
    <row r="2023" spans="1:4" outlineLevel="1">
      <c r="A2023" s="56">
        <v>11004000</v>
      </c>
      <c r="B2023" s="43" t="s">
        <v>11340</v>
      </c>
      <c r="C2023" s="44" t="s">
        <v>8535</v>
      </c>
      <c r="D2023" s="45" t="s">
        <v>8535</v>
      </c>
    </row>
    <row r="2024" spans="1:4">
      <c r="A2024" s="56">
        <v>11004004</v>
      </c>
      <c r="B2024" s="43" t="s">
        <v>11341</v>
      </c>
      <c r="C2024" s="44" t="s">
        <v>143</v>
      </c>
      <c r="D2024" s="45">
        <v>40.72</v>
      </c>
    </row>
    <row r="2025" spans="1:4" outlineLevel="1">
      <c r="A2025" s="56">
        <v>11004005</v>
      </c>
      <c r="B2025" s="43" t="s">
        <v>11342</v>
      </c>
      <c r="C2025" s="44" t="s">
        <v>143</v>
      </c>
      <c r="D2025" s="45">
        <v>37.68</v>
      </c>
    </row>
    <row r="2026" spans="1:4" outlineLevel="1">
      <c r="A2026" s="56">
        <v>11004006</v>
      </c>
      <c r="B2026" s="43" t="s">
        <v>11343</v>
      </c>
      <c r="C2026" s="44" t="s">
        <v>143</v>
      </c>
      <c r="D2026" s="45">
        <v>42.83</v>
      </c>
    </row>
    <row r="2027" spans="1:4" outlineLevel="1">
      <c r="A2027" s="56">
        <v>11004013</v>
      </c>
      <c r="B2027" s="43" t="s">
        <v>11344</v>
      </c>
      <c r="C2027" s="44" t="s">
        <v>143</v>
      </c>
      <c r="D2027" s="45">
        <v>35.049999999999997</v>
      </c>
    </row>
    <row r="2028" spans="1:4" ht="23.25" outlineLevel="1">
      <c r="A2028" s="56">
        <v>11004017</v>
      </c>
      <c r="B2028" s="43" t="s">
        <v>11345</v>
      </c>
      <c r="C2028" s="44" t="s">
        <v>143</v>
      </c>
      <c r="D2028" s="45">
        <v>39.69</v>
      </c>
    </row>
    <row r="2029" spans="1:4" outlineLevel="1">
      <c r="A2029" s="56">
        <v>11004050</v>
      </c>
      <c r="B2029" s="43" t="s">
        <v>11346</v>
      </c>
      <c r="C2029" s="44" t="s">
        <v>143</v>
      </c>
      <c r="D2029" s="45">
        <v>20.51</v>
      </c>
    </row>
    <row r="2030" spans="1:4" outlineLevel="1">
      <c r="A2030" s="56">
        <v>11004056</v>
      </c>
      <c r="B2030" s="43" t="s">
        <v>11347</v>
      </c>
      <c r="C2030" s="44" t="s">
        <v>143</v>
      </c>
      <c r="D2030" s="45">
        <v>118.26</v>
      </c>
    </row>
    <row r="2031" spans="1:4">
      <c r="A2031" s="56">
        <v>11004058</v>
      </c>
      <c r="B2031" s="43" t="s">
        <v>11348</v>
      </c>
      <c r="C2031" s="44" t="s">
        <v>143</v>
      </c>
      <c r="D2031" s="45">
        <v>157.11000000000001</v>
      </c>
    </row>
    <row r="2032" spans="1:4" outlineLevel="1">
      <c r="A2032" s="56">
        <v>11004060</v>
      </c>
      <c r="B2032" s="43" t="s">
        <v>11349</v>
      </c>
      <c r="C2032" s="44" t="s">
        <v>143</v>
      </c>
      <c r="D2032" s="45">
        <v>171.63</v>
      </c>
    </row>
    <row r="2033" spans="1:4" outlineLevel="1">
      <c r="A2033" s="56">
        <v>11004101</v>
      </c>
      <c r="B2033" s="43" t="s">
        <v>11350</v>
      </c>
      <c r="C2033" s="44" t="s">
        <v>143</v>
      </c>
      <c r="D2033" s="45">
        <v>262.33</v>
      </c>
    </row>
    <row r="2034" spans="1:4">
      <c r="A2034" s="56">
        <v>11050000</v>
      </c>
      <c r="B2034" s="43" t="s">
        <v>9538</v>
      </c>
      <c r="C2034" s="44" t="s">
        <v>8535</v>
      </c>
      <c r="D2034" s="45" t="s">
        <v>8535</v>
      </c>
    </row>
    <row r="2035" spans="1:4" outlineLevel="1">
      <c r="A2035" s="56">
        <v>11050002</v>
      </c>
      <c r="B2035" s="43" t="s">
        <v>11351</v>
      </c>
      <c r="C2035" s="44" t="s">
        <v>135</v>
      </c>
      <c r="D2035" s="45">
        <v>5.41</v>
      </c>
    </row>
    <row r="2036" spans="1:4" outlineLevel="1">
      <c r="A2036" s="56">
        <v>11050003</v>
      </c>
      <c r="B2036" s="43" t="s">
        <v>11352</v>
      </c>
      <c r="C2036" s="44" t="s">
        <v>135</v>
      </c>
      <c r="D2036" s="45">
        <v>10.83</v>
      </c>
    </row>
    <row r="2037" spans="1:4" outlineLevel="1">
      <c r="A2037" s="56">
        <v>11050005</v>
      </c>
      <c r="B2037" s="43" t="s">
        <v>11353</v>
      </c>
      <c r="C2037" s="44" t="s">
        <v>135</v>
      </c>
      <c r="D2037" s="45">
        <v>37.89</v>
      </c>
    </row>
    <row r="2038" spans="1:4" ht="23.25" outlineLevel="1">
      <c r="A2038" s="56">
        <v>11050010</v>
      </c>
      <c r="B2038" s="43" t="s">
        <v>11354</v>
      </c>
      <c r="C2038" s="44" t="s">
        <v>135</v>
      </c>
      <c r="D2038" s="45">
        <v>33.83</v>
      </c>
    </row>
    <row r="2039" spans="1:4" ht="23.25">
      <c r="A2039" s="56">
        <v>11050015</v>
      </c>
      <c r="B2039" s="43" t="s">
        <v>11355</v>
      </c>
      <c r="C2039" s="44" t="s">
        <v>135</v>
      </c>
      <c r="D2039" s="45">
        <v>67.66</v>
      </c>
    </row>
    <row r="2040" spans="1:4" outlineLevel="1">
      <c r="A2040" s="56">
        <v>11060000</v>
      </c>
      <c r="B2040" s="43" t="s">
        <v>9673</v>
      </c>
      <c r="C2040" s="44" t="s">
        <v>8535</v>
      </c>
      <c r="D2040" s="45" t="s">
        <v>8535</v>
      </c>
    </row>
    <row r="2041" spans="1:4" outlineLevel="1">
      <c r="A2041" s="56">
        <v>11060005</v>
      </c>
      <c r="B2041" s="43" t="s">
        <v>11356</v>
      </c>
      <c r="C2041" s="44" t="s">
        <v>135</v>
      </c>
      <c r="D2041" s="45">
        <v>37.89</v>
      </c>
    </row>
    <row r="2042" spans="1:4" ht="23.25" outlineLevel="1">
      <c r="A2042" s="56">
        <v>11060010</v>
      </c>
      <c r="B2042" s="43" t="s">
        <v>11357</v>
      </c>
      <c r="C2042" s="44" t="s">
        <v>135</v>
      </c>
      <c r="D2042" s="45">
        <v>9.36</v>
      </c>
    </row>
    <row r="2043" spans="1:4" ht="23.25" outlineLevel="1">
      <c r="A2043" s="56">
        <v>11060015</v>
      </c>
      <c r="B2043" s="43" t="s">
        <v>11358</v>
      </c>
      <c r="C2043" s="44" t="s">
        <v>135</v>
      </c>
      <c r="D2043" s="45">
        <v>28.09</v>
      </c>
    </row>
    <row r="2044" spans="1:4">
      <c r="A2044" s="56">
        <v>11070000</v>
      </c>
      <c r="B2044" s="43" t="s">
        <v>9680</v>
      </c>
      <c r="C2044" s="44" t="s">
        <v>8535</v>
      </c>
      <c r="D2044" s="45" t="s">
        <v>8535</v>
      </c>
    </row>
    <row r="2045" spans="1:4" outlineLevel="1">
      <c r="A2045" s="56">
        <v>11070005</v>
      </c>
      <c r="B2045" s="43" t="s">
        <v>11359</v>
      </c>
      <c r="C2045" s="44" t="s">
        <v>135</v>
      </c>
      <c r="D2045" s="45">
        <v>26.73</v>
      </c>
    </row>
    <row r="2046" spans="1:4" outlineLevel="1">
      <c r="A2046" s="56">
        <v>11080000</v>
      </c>
      <c r="B2046" s="43" t="s">
        <v>9722</v>
      </c>
      <c r="C2046" s="44" t="s">
        <v>8535</v>
      </c>
      <c r="D2046" s="45" t="s">
        <v>8535</v>
      </c>
    </row>
    <row r="2047" spans="1:4">
      <c r="A2047" s="56">
        <v>11080001</v>
      </c>
      <c r="B2047" s="43" t="s">
        <v>11360</v>
      </c>
      <c r="C2047" s="44" t="s">
        <v>143</v>
      </c>
      <c r="D2047" s="45">
        <v>47.6</v>
      </c>
    </row>
    <row r="2048" spans="1:4" outlineLevel="1">
      <c r="A2048" s="56">
        <v>11080005</v>
      </c>
      <c r="B2048" s="43" t="s">
        <v>11361</v>
      </c>
      <c r="C2048" s="44" t="s">
        <v>135</v>
      </c>
      <c r="D2048" s="45">
        <v>65.05</v>
      </c>
    </row>
    <row r="2049" spans="1:4" outlineLevel="1">
      <c r="A2049" s="56">
        <v>11080006</v>
      </c>
      <c r="B2049" s="43" t="s">
        <v>11362</v>
      </c>
      <c r="C2049" s="44" t="s">
        <v>135</v>
      </c>
      <c r="D2049" s="45">
        <v>33.79</v>
      </c>
    </row>
    <row r="2050" spans="1:4" outlineLevel="1">
      <c r="A2050" s="55">
        <v>12000000</v>
      </c>
      <c r="B2050" s="40" t="s">
        <v>11363</v>
      </c>
      <c r="C2050" s="41"/>
      <c r="D2050" s="42"/>
    </row>
    <row r="2051" spans="1:4" outlineLevel="1">
      <c r="A2051" s="56">
        <v>12001000</v>
      </c>
      <c r="B2051" s="43" t="s">
        <v>11364</v>
      </c>
      <c r="C2051" s="44" t="s">
        <v>8535</v>
      </c>
      <c r="D2051" s="45" t="s">
        <v>8535</v>
      </c>
    </row>
    <row r="2052" spans="1:4" ht="34.5">
      <c r="A2052" s="56">
        <v>12001030</v>
      </c>
      <c r="B2052" s="43" t="s">
        <v>11365</v>
      </c>
      <c r="C2052" s="44" t="s">
        <v>135</v>
      </c>
      <c r="D2052" s="45">
        <v>165.97</v>
      </c>
    </row>
    <row r="2053" spans="1:4" ht="23.25" outlineLevel="1">
      <c r="A2053" s="56">
        <v>12001040</v>
      </c>
      <c r="B2053" s="43" t="s">
        <v>11366</v>
      </c>
      <c r="C2053" s="44" t="s">
        <v>135</v>
      </c>
      <c r="D2053" s="45">
        <v>114.92</v>
      </c>
    </row>
    <row r="2054" spans="1:4" outlineLevel="1">
      <c r="A2054" s="56">
        <v>12001042</v>
      </c>
      <c r="B2054" s="43" t="s">
        <v>11367</v>
      </c>
      <c r="C2054" s="44" t="s">
        <v>135</v>
      </c>
      <c r="D2054" s="45">
        <v>135.65</v>
      </c>
    </row>
    <row r="2055" spans="1:4" outlineLevel="1">
      <c r="A2055" s="56">
        <v>12001043</v>
      </c>
      <c r="B2055" s="43" t="s">
        <v>11368</v>
      </c>
      <c r="C2055" s="44" t="s">
        <v>135</v>
      </c>
      <c r="D2055" s="45">
        <v>109.12</v>
      </c>
    </row>
    <row r="2056" spans="1:4" ht="23.25" outlineLevel="1">
      <c r="A2056" s="56">
        <v>12001045</v>
      </c>
      <c r="B2056" s="43" t="s">
        <v>11369</v>
      </c>
      <c r="C2056" s="44" t="s">
        <v>135</v>
      </c>
      <c r="D2056" s="45">
        <v>110.43</v>
      </c>
    </row>
    <row r="2057" spans="1:4">
      <c r="A2057" s="56">
        <v>12050000</v>
      </c>
      <c r="B2057" s="43" t="s">
        <v>9538</v>
      </c>
      <c r="C2057" s="44" t="s">
        <v>8535</v>
      </c>
      <c r="D2057" s="45" t="s">
        <v>8535</v>
      </c>
    </row>
    <row r="2058" spans="1:4" outlineLevel="1">
      <c r="A2058" s="56">
        <v>12050001</v>
      </c>
      <c r="B2058" s="43" t="s">
        <v>11370</v>
      </c>
      <c r="C2058" s="44" t="s">
        <v>135</v>
      </c>
      <c r="D2058" s="45">
        <v>7.23</v>
      </c>
    </row>
    <row r="2059" spans="1:4" ht="23.25" outlineLevel="1">
      <c r="A2059" s="56">
        <v>12050002</v>
      </c>
      <c r="B2059" s="43" t="s">
        <v>11371</v>
      </c>
      <c r="C2059" s="44" t="s">
        <v>135</v>
      </c>
      <c r="D2059" s="45">
        <v>9.64</v>
      </c>
    </row>
    <row r="2060" spans="1:4" outlineLevel="1">
      <c r="A2060" s="56">
        <v>12050005</v>
      </c>
      <c r="B2060" s="43" t="s">
        <v>11372</v>
      </c>
      <c r="C2060" s="44" t="s">
        <v>135</v>
      </c>
      <c r="D2060" s="45">
        <v>4.34</v>
      </c>
    </row>
    <row r="2061" spans="1:4">
      <c r="A2061" s="56">
        <v>12050020</v>
      </c>
      <c r="B2061" s="43" t="s">
        <v>11373</v>
      </c>
      <c r="C2061" s="44" t="s">
        <v>135</v>
      </c>
      <c r="D2061" s="45">
        <v>9.64</v>
      </c>
    </row>
    <row r="2062" spans="1:4" outlineLevel="1">
      <c r="A2062" s="56">
        <v>12060000</v>
      </c>
      <c r="B2062" s="43" t="s">
        <v>9673</v>
      </c>
      <c r="C2062" s="44" t="s">
        <v>8535</v>
      </c>
      <c r="D2062" s="45" t="s">
        <v>8535</v>
      </c>
    </row>
    <row r="2063" spans="1:4" outlineLevel="1">
      <c r="A2063" s="56">
        <v>12060001</v>
      </c>
      <c r="B2063" s="43" t="s">
        <v>11374</v>
      </c>
      <c r="C2063" s="44" t="s">
        <v>135</v>
      </c>
      <c r="D2063" s="45">
        <v>18.3</v>
      </c>
    </row>
    <row r="2064" spans="1:4" outlineLevel="1">
      <c r="A2064" s="56">
        <v>12060002</v>
      </c>
      <c r="B2064" s="43" t="s">
        <v>11375</v>
      </c>
      <c r="C2064" s="44" t="s">
        <v>135</v>
      </c>
      <c r="D2064" s="45">
        <v>7.94</v>
      </c>
    </row>
    <row r="2065" spans="1:4" outlineLevel="1">
      <c r="A2065" s="56">
        <v>12060020</v>
      </c>
      <c r="B2065" s="43" t="s">
        <v>11376</v>
      </c>
      <c r="C2065" s="44" t="s">
        <v>135</v>
      </c>
      <c r="D2065" s="45">
        <v>22.13</v>
      </c>
    </row>
    <row r="2066" spans="1:4" outlineLevel="1">
      <c r="A2066" s="56">
        <v>12060030</v>
      </c>
      <c r="B2066" s="43" t="s">
        <v>11377</v>
      </c>
      <c r="C2066" s="44" t="s">
        <v>135</v>
      </c>
      <c r="D2066" s="45">
        <v>11.06</v>
      </c>
    </row>
    <row r="2067" spans="1:4">
      <c r="A2067" s="56">
        <v>12070000</v>
      </c>
      <c r="B2067" s="43" t="s">
        <v>9680</v>
      </c>
      <c r="C2067" s="44" t="s">
        <v>8535</v>
      </c>
      <c r="D2067" s="45" t="s">
        <v>8535</v>
      </c>
    </row>
    <row r="2068" spans="1:4" outlineLevel="1">
      <c r="A2068" s="56">
        <v>12070031</v>
      </c>
      <c r="B2068" s="43" t="s">
        <v>11378</v>
      </c>
      <c r="C2068" s="44" t="s">
        <v>135</v>
      </c>
      <c r="D2068" s="45">
        <v>8.3000000000000007</v>
      </c>
    </row>
    <row r="2069" spans="1:4" outlineLevel="1">
      <c r="A2069" s="55">
        <v>13000000</v>
      </c>
      <c r="B2069" s="40" t="s">
        <v>11379</v>
      </c>
      <c r="C2069" s="41"/>
      <c r="D2069" s="42"/>
    </row>
    <row r="2070" spans="1:4" outlineLevel="1">
      <c r="A2070" s="56">
        <v>13001000</v>
      </c>
      <c r="B2070" s="43" t="s">
        <v>11380</v>
      </c>
      <c r="C2070" s="44" t="s">
        <v>8535</v>
      </c>
      <c r="D2070" s="45" t="s">
        <v>8535</v>
      </c>
    </row>
    <row r="2071" spans="1:4" outlineLevel="1">
      <c r="A2071" s="56">
        <v>13001001</v>
      </c>
      <c r="B2071" s="43" t="s">
        <v>11381</v>
      </c>
      <c r="C2071" s="44" t="s">
        <v>482</v>
      </c>
      <c r="D2071" s="45">
        <v>265.14999999999998</v>
      </c>
    </row>
    <row r="2072" spans="1:4" outlineLevel="1">
      <c r="A2072" s="56">
        <v>13001002</v>
      </c>
      <c r="B2072" s="43" t="s">
        <v>11382</v>
      </c>
      <c r="C2072" s="44" t="s">
        <v>482</v>
      </c>
      <c r="D2072" s="45">
        <v>654.15</v>
      </c>
    </row>
    <row r="2073" spans="1:4">
      <c r="A2073" s="56">
        <v>13001005</v>
      </c>
      <c r="B2073" s="43" t="s">
        <v>11383</v>
      </c>
      <c r="C2073" s="44" t="s">
        <v>482</v>
      </c>
      <c r="D2073" s="45">
        <v>538.29999999999995</v>
      </c>
    </row>
    <row r="2074" spans="1:4" outlineLevel="1">
      <c r="A2074" s="56">
        <v>13001006</v>
      </c>
      <c r="B2074" s="43" t="s">
        <v>11384</v>
      </c>
      <c r="C2074" s="44" t="s">
        <v>482</v>
      </c>
      <c r="D2074" s="45">
        <v>421.73</v>
      </c>
    </row>
    <row r="2075" spans="1:4">
      <c r="A2075" s="56">
        <v>13001010</v>
      </c>
      <c r="B2075" s="43" t="s">
        <v>9431</v>
      </c>
      <c r="C2075" s="44" t="s">
        <v>482</v>
      </c>
      <c r="D2075" s="45">
        <v>235.05</v>
      </c>
    </row>
    <row r="2076" spans="1:4" outlineLevel="1">
      <c r="A2076" s="56">
        <v>13001011</v>
      </c>
      <c r="B2076" s="43" t="s">
        <v>9430</v>
      </c>
      <c r="C2076" s="44" t="s">
        <v>482</v>
      </c>
      <c r="D2076" s="45">
        <v>170.08</v>
      </c>
    </row>
    <row r="2077" spans="1:4">
      <c r="A2077" s="56">
        <v>13001014</v>
      </c>
      <c r="B2077" s="43" t="s">
        <v>9517</v>
      </c>
      <c r="C2077" s="44" t="s">
        <v>482</v>
      </c>
      <c r="D2077" s="45">
        <v>525.14</v>
      </c>
    </row>
    <row r="2078" spans="1:4" outlineLevel="1">
      <c r="A2078" s="56">
        <v>13001015</v>
      </c>
      <c r="B2078" s="43" t="s">
        <v>11385</v>
      </c>
      <c r="C2078" s="44" t="s">
        <v>482</v>
      </c>
      <c r="D2078" s="45">
        <v>555.84</v>
      </c>
    </row>
    <row r="2079" spans="1:4">
      <c r="A2079" s="56">
        <v>13001017</v>
      </c>
      <c r="B2079" s="43" t="s">
        <v>11386</v>
      </c>
      <c r="C2079" s="44" t="s">
        <v>482</v>
      </c>
      <c r="D2079" s="45">
        <v>949.26</v>
      </c>
    </row>
    <row r="2080" spans="1:4" outlineLevel="1">
      <c r="A2080" s="56">
        <v>13001018</v>
      </c>
      <c r="B2080" s="43" t="s">
        <v>11387</v>
      </c>
      <c r="C2080" s="44" t="s">
        <v>482</v>
      </c>
      <c r="D2080" s="45">
        <v>1121.3399999999999</v>
      </c>
    </row>
    <row r="2081" spans="1:4" outlineLevel="1">
      <c r="A2081" s="56">
        <v>13001019</v>
      </c>
      <c r="B2081" s="43" t="s">
        <v>11388</v>
      </c>
      <c r="C2081" s="44" t="s">
        <v>482</v>
      </c>
      <c r="D2081" s="45">
        <v>463.13</v>
      </c>
    </row>
    <row r="2082" spans="1:4" outlineLevel="1">
      <c r="A2082" s="56">
        <v>13001020</v>
      </c>
      <c r="B2082" s="43" t="s">
        <v>11389</v>
      </c>
      <c r="C2082" s="44" t="s">
        <v>482</v>
      </c>
      <c r="D2082" s="45">
        <v>498.55</v>
      </c>
    </row>
    <row r="2083" spans="1:4" outlineLevel="1">
      <c r="A2083" s="56">
        <v>13002000</v>
      </c>
      <c r="B2083" s="43" t="s">
        <v>11390</v>
      </c>
      <c r="C2083" s="44" t="s">
        <v>8535</v>
      </c>
      <c r="D2083" s="45" t="s">
        <v>8535</v>
      </c>
    </row>
    <row r="2084" spans="1:4" outlineLevel="1">
      <c r="A2084" s="56">
        <v>13002001</v>
      </c>
      <c r="B2084" s="43" t="s">
        <v>11391</v>
      </c>
      <c r="C2084" s="44" t="s">
        <v>135</v>
      </c>
      <c r="D2084" s="45">
        <v>61.51</v>
      </c>
    </row>
    <row r="2085" spans="1:4" outlineLevel="1">
      <c r="A2085" s="56">
        <v>13002002</v>
      </c>
      <c r="B2085" s="43" t="s">
        <v>11392</v>
      </c>
      <c r="C2085" s="44" t="s">
        <v>135</v>
      </c>
      <c r="D2085" s="45">
        <v>64.47</v>
      </c>
    </row>
    <row r="2086" spans="1:4" outlineLevel="1">
      <c r="A2086" s="56">
        <v>13002003</v>
      </c>
      <c r="B2086" s="43" t="s">
        <v>11393</v>
      </c>
      <c r="C2086" s="44" t="s">
        <v>135</v>
      </c>
      <c r="D2086" s="45">
        <v>69.22</v>
      </c>
    </row>
    <row r="2087" spans="1:4" outlineLevel="1">
      <c r="A2087" s="56">
        <v>13002004</v>
      </c>
      <c r="B2087" s="43" t="s">
        <v>11394</v>
      </c>
      <c r="C2087" s="44" t="s">
        <v>135</v>
      </c>
      <c r="D2087" s="45">
        <v>6.08</v>
      </c>
    </row>
    <row r="2088" spans="1:4" outlineLevel="1">
      <c r="A2088" s="56">
        <v>13002005</v>
      </c>
      <c r="B2088" s="43" t="s">
        <v>11395</v>
      </c>
      <c r="C2088" s="44" t="s">
        <v>135</v>
      </c>
      <c r="D2088" s="45">
        <v>166.74</v>
      </c>
    </row>
    <row r="2089" spans="1:4" ht="23.25">
      <c r="A2089" s="56">
        <v>13002006</v>
      </c>
      <c r="B2089" s="43" t="s">
        <v>11396</v>
      </c>
      <c r="C2089" s="44" t="s">
        <v>135</v>
      </c>
      <c r="D2089" s="45">
        <v>57.59</v>
      </c>
    </row>
    <row r="2090" spans="1:4" outlineLevel="1">
      <c r="A2090" s="56">
        <v>13002007</v>
      </c>
      <c r="B2090" s="43" t="s">
        <v>11397</v>
      </c>
      <c r="C2090" s="44" t="s">
        <v>135</v>
      </c>
      <c r="D2090" s="45">
        <v>152.55000000000001</v>
      </c>
    </row>
    <row r="2091" spans="1:4" outlineLevel="1">
      <c r="A2091" s="56">
        <v>13002008</v>
      </c>
      <c r="B2091" s="43" t="s">
        <v>11398</v>
      </c>
      <c r="C2091" s="44" t="s">
        <v>135</v>
      </c>
      <c r="D2091" s="45">
        <v>145.11000000000001</v>
      </c>
    </row>
    <row r="2092" spans="1:4" ht="23.25" outlineLevel="1">
      <c r="A2092" s="56">
        <v>13002009</v>
      </c>
      <c r="B2092" s="43" t="s">
        <v>11399</v>
      </c>
      <c r="C2092" s="44" t="s">
        <v>135</v>
      </c>
      <c r="D2092" s="45">
        <v>59.49</v>
      </c>
    </row>
    <row r="2093" spans="1:4" ht="23.25" outlineLevel="1">
      <c r="A2093" s="56">
        <v>13002010</v>
      </c>
      <c r="B2093" s="43" t="s">
        <v>11400</v>
      </c>
      <c r="C2093" s="44" t="s">
        <v>135</v>
      </c>
      <c r="D2093" s="45">
        <v>53.74</v>
      </c>
    </row>
    <row r="2094" spans="1:4">
      <c r="A2094" s="56">
        <v>13002011</v>
      </c>
      <c r="B2094" s="43" t="s">
        <v>11401</v>
      </c>
      <c r="C2094" s="44" t="s">
        <v>135</v>
      </c>
      <c r="D2094" s="45">
        <v>72.239999999999995</v>
      </c>
    </row>
    <row r="2095" spans="1:4" outlineLevel="1">
      <c r="A2095" s="56">
        <v>13002013</v>
      </c>
      <c r="B2095" s="43" t="s">
        <v>11402</v>
      </c>
      <c r="C2095" s="44" t="s">
        <v>135</v>
      </c>
      <c r="D2095" s="45">
        <v>39.97</v>
      </c>
    </row>
    <row r="2096" spans="1:4">
      <c r="A2096" s="56">
        <v>13002037</v>
      </c>
      <c r="B2096" s="43" t="s">
        <v>11403</v>
      </c>
      <c r="C2096" s="44" t="s">
        <v>135</v>
      </c>
      <c r="D2096" s="45">
        <v>208.62</v>
      </c>
    </row>
    <row r="2097" spans="1:4" ht="23.25" outlineLevel="1">
      <c r="A2097" s="56">
        <v>13002038</v>
      </c>
      <c r="B2097" s="43" t="s">
        <v>11404</v>
      </c>
      <c r="C2097" s="44" t="s">
        <v>135</v>
      </c>
      <c r="D2097" s="45">
        <v>302.45</v>
      </c>
    </row>
    <row r="2098" spans="1:4" ht="23.25" outlineLevel="1">
      <c r="A2098" s="56">
        <v>13002039</v>
      </c>
      <c r="B2098" s="43" t="s">
        <v>11405</v>
      </c>
      <c r="C2098" s="44" t="s">
        <v>135</v>
      </c>
      <c r="D2098" s="45">
        <v>242.1</v>
      </c>
    </row>
    <row r="2099" spans="1:4">
      <c r="A2099" s="56">
        <v>13002040</v>
      </c>
      <c r="B2099" s="43" t="s">
        <v>11406</v>
      </c>
      <c r="C2099" s="44" t="s">
        <v>135</v>
      </c>
      <c r="D2099" s="45">
        <v>161.56</v>
      </c>
    </row>
    <row r="2100" spans="1:4" outlineLevel="1">
      <c r="A2100" s="56">
        <v>13002042</v>
      </c>
      <c r="B2100" s="43" t="s">
        <v>11407</v>
      </c>
      <c r="C2100" s="44" t="s">
        <v>135</v>
      </c>
      <c r="D2100" s="45">
        <v>101.21</v>
      </c>
    </row>
    <row r="2101" spans="1:4" ht="23.25">
      <c r="A2101" s="56">
        <v>13002043</v>
      </c>
      <c r="B2101" s="43" t="s">
        <v>11408</v>
      </c>
      <c r="C2101" s="44" t="s">
        <v>135</v>
      </c>
      <c r="D2101" s="45">
        <v>221.49</v>
      </c>
    </row>
    <row r="2102" spans="1:4" ht="23.25" outlineLevel="1">
      <c r="A2102" s="56">
        <v>13002044</v>
      </c>
      <c r="B2102" s="43" t="s">
        <v>11409</v>
      </c>
      <c r="C2102" s="44" t="s">
        <v>135</v>
      </c>
      <c r="D2102" s="45">
        <v>424.4</v>
      </c>
    </row>
    <row r="2103" spans="1:4" outlineLevel="1">
      <c r="A2103" s="56">
        <v>13002046</v>
      </c>
      <c r="B2103" s="43" t="s">
        <v>11410</v>
      </c>
      <c r="C2103" s="44" t="s">
        <v>135</v>
      </c>
      <c r="D2103" s="45">
        <v>141.71</v>
      </c>
    </row>
    <row r="2104" spans="1:4">
      <c r="A2104" s="56">
        <v>13002047</v>
      </c>
      <c r="B2104" s="43" t="s">
        <v>11411</v>
      </c>
      <c r="C2104" s="44" t="s">
        <v>135</v>
      </c>
      <c r="D2104" s="45">
        <v>169.44</v>
      </c>
    </row>
    <row r="2105" spans="1:4" ht="23.25" outlineLevel="1">
      <c r="A2105" s="56">
        <v>13002054</v>
      </c>
      <c r="B2105" s="43" t="s">
        <v>11412</v>
      </c>
      <c r="C2105" s="44" t="s">
        <v>135</v>
      </c>
      <c r="D2105" s="45">
        <v>219.59</v>
      </c>
    </row>
    <row r="2106" spans="1:4">
      <c r="A2106" s="56">
        <v>13002058</v>
      </c>
      <c r="B2106" s="43" t="s">
        <v>11413</v>
      </c>
      <c r="C2106" s="44" t="s">
        <v>135</v>
      </c>
      <c r="D2106" s="45">
        <v>504.85</v>
      </c>
    </row>
    <row r="2107" spans="1:4" outlineLevel="1">
      <c r="A2107" s="56">
        <v>13002060</v>
      </c>
      <c r="B2107" s="43" t="s">
        <v>11414</v>
      </c>
      <c r="C2107" s="44" t="s">
        <v>135</v>
      </c>
      <c r="D2107" s="45">
        <v>451.68</v>
      </c>
    </row>
    <row r="2108" spans="1:4">
      <c r="A2108" s="56">
        <v>13002062</v>
      </c>
      <c r="B2108" s="43" t="s">
        <v>11415</v>
      </c>
      <c r="C2108" s="44" t="s">
        <v>135</v>
      </c>
      <c r="D2108" s="45">
        <v>578.25</v>
      </c>
    </row>
    <row r="2109" spans="1:4" outlineLevel="1">
      <c r="A2109" s="56">
        <v>13002063</v>
      </c>
      <c r="B2109" s="43" t="s">
        <v>11416</v>
      </c>
      <c r="C2109" s="44" t="s">
        <v>135</v>
      </c>
      <c r="D2109" s="45">
        <v>76.34</v>
      </c>
    </row>
    <row r="2110" spans="1:4" ht="23.25">
      <c r="A2110" s="56">
        <v>13002072</v>
      </c>
      <c r="B2110" s="43" t="s">
        <v>11417</v>
      </c>
      <c r="C2110" s="44" t="s">
        <v>135</v>
      </c>
      <c r="D2110" s="45">
        <v>467.87</v>
      </c>
    </row>
    <row r="2111" spans="1:4" ht="23.25" outlineLevel="1">
      <c r="A2111" s="56">
        <v>13002073</v>
      </c>
      <c r="B2111" s="43" t="s">
        <v>11418</v>
      </c>
      <c r="C2111" s="44" t="s">
        <v>135</v>
      </c>
      <c r="D2111" s="45">
        <v>467.87</v>
      </c>
    </row>
    <row r="2112" spans="1:4" ht="23.25">
      <c r="A2112" s="56">
        <v>13002074</v>
      </c>
      <c r="B2112" s="43" t="s">
        <v>11419</v>
      </c>
      <c r="C2112" s="44" t="s">
        <v>135</v>
      </c>
      <c r="D2112" s="45">
        <v>467.87</v>
      </c>
    </row>
    <row r="2113" spans="1:4" ht="23.25" outlineLevel="1">
      <c r="A2113" s="56">
        <v>13002087</v>
      </c>
      <c r="B2113" s="43" t="s">
        <v>11420</v>
      </c>
      <c r="C2113" s="44" t="s">
        <v>135</v>
      </c>
      <c r="D2113" s="45">
        <v>165.42</v>
      </c>
    </row>
    <row r="2114" spans="1:4" ht="23.25">
      <c r="A2114" s="56">
        <v>13002088</v>
      </c>
      <c r="B2114" s="43" t="s">
        <v>11421</v>
      </c>
      <c r="C2114" s="44" t="s">
        <v>135</v>
      </c>
      <c r="D2114" s="45">
        <v>255.46</v>
      </c>
    </row>
    <row r="2115" spans="1:4" outlineLevel="1">
      <c r="A2115" s="56">
        <v>13002090</v>
      </c>
      <c r="B2115" s="43" t="s">
        <v>11422</v>
      </c>
      <c r="C2115" s="44" t="s">
        <v>135</v>
      </c>
      <c r="D2115" s="45">
        <v>150.11000000000001</v>
      </c>
    </row>
    <row r="2116" spans="1:4" ht="23.25">
      <c r="A2116" s="56">
        <v>13002091</v>
      </c>
      <c r="B2116" s="43" t="s">
        <v>11423</v>
      </c>
      <c r="C2116" s="44" t="s">
        <v>135</v>
      </c>
      <c r="D2116" s="45">
        <v>136.38999999999999</v>
      </c>
    </row>
    <row r="2117" spans="1:4" ht="23.25" outlineLevel="1">
      <c r="A2117" s="56">
        <v>13002092</v>
      </c>
      <c r="B2117" s="43" t="s">
        <v>11424</v>
      </c>
      <c r="C2117" s="44" t="s">
        <v>135</v>
      </c>
      <c r="D2117" s="45">
        <v>278.64999999999998</v>
      </c>
    </row>
    <row r="2118" spans="1:4" ht="23.25">
      <c r="A2118" s="56">
        <v>13002093</v>
      </c>
      <c r="B2118" s="43" t="s">
        <v>11425</v>
      </c>
      <c r="C2118" s="44" t="s">
        <v>135</v>
      </c>
      <c r="D2118" s="45">
        <v>306.19</v>
      </c>
    </row>
    <row r="2119" spans="1:4" ht="23.25" outlineLevel="1">
      <c r="A2119" s="56">
        <v>13002101</v>
      </c>
      <c r="B2119" s="43" t="s">
        <v>11426</v>
      </c>
      <c r="C2119" s="44" t="s">
        <v>135</v>
      </c>
      <c r="D2119" s="45">
        <v>33.53</v>
      </c>
    </row>
    <row r="2120" spans="1:4" outlineLevel="1">
      <c r="A2120" s="56">
        <v>13002102</v>
      </c>
      <c r="B2120" s="43" t="s">
        <v>11427</v>
      </c>
      <c r="C2120" s="44" t="s">
        <v>135</v>
      </c>
      <c r="D2120" s="45">
        <v>39.97</v>
      </c>
    </row>
    <row r="2121" spans="1:4">
      <c r="A2121" s="56">
        <v>13002103</v>
      </c>
      <c r="B2121" s="43" t="s">
        <v>11428</v>
      </c>
      <c r="C2121" s="44" t="s">
        <v>135</v>
      </c>
      <c r="D2121" s="45">
        <v>39.97</v>
      </c>
    </row>
    <row r="2122" spans="1:4" outlineLevel="1">
      <c r="A2122" s="56">
        <v>13003000</v>
      </c>
      <c r="B2122" s="43" t="s">
        <v>11429</v>
      </c>
      <c r="C2122" s="44" t="s">
        <v>8535</v>
      </c>
      <c r="D2122" s="45" t="s">
        <v>8535</v>
      </c>
    </row>
    <row r="2123" spans="1:4" outlineLevel="1">
      <c r="A2123" s="56">
        <v>13003002</v>
      </c>
      <c r="B2123" s="43" t="s">
        <v>11430</v>
      </c>
      <c r="C2123" s="44" t="s">
        <v>143</v>
      </c>
      <c r="D2123" s="45">
        <v>11.98</v>
      </c>
    </row>
    <row r="2124" spans="1:4" outlineLevel="1">
      <c r="A2124" s="56">
        <v>13003004</v>
      </c>
      <c r="B2124" s="43" t="s">
        <v>11431</v>
      </c>
      <c r="C2124" s="44" t="s">
        <v>143</v>
      </c>
      <c r="D2124" s="45">
        <v>97.09</v>
      </c>
    </row>
    <row r="2125" spans="1:4">
      <c r="A2125" s="56">
        <v>13003005</v>
      </c>
      <c r="B2125" s="43" t="s">
        <v>11432</v>
      </c>
      <c r="C2125" s="44" t="s">
        <v>143</v>
      </c>
      <c r="D2125" s="45">
        <v>77.27</v>
      </c>
    </row>
    <row r="2126" spans="1:4" outlineLevel="1">
      <c r="A2126" s="56">
        <v>13003007</v>
      </c>
      <c r="B2126" s="43" t="s">
        <v>11433</v>
      </c>
      <c r="C2126" s="44" t="s">
        <v>143</v>
      </c>
      <c r="D2126" s="45">
        <v>74.930000000000007</v>
      </c>
    </row>
    <row r="2127" spans="1:4" outlineLevel="1">
      <c r="A2127" s="56">
        <v>13003009</v>
      </c>
      <c r="B2127" s="43" t="s">
        <v>11434</v>
      </c>
      <c r="C2127" s="44" t="s">
        <v>143</v>
      </c>
      <c r="D2127" s="45">
        <v>26.21</v>
      </c>
    </row>
    <row r="2128" spans="1:4">
      <c r="A2128" s="56">
        <v>13003027</v>
      </c>
      <c r="B2128" s="43" t="s">
        <v>11435</v>
      </c>
      <c r="C2128" s="44" t="s">
        <v>143</v>
      </c>
      <c r="D2128" s="45">
        <v>55.97</v>
      </c>
    </row>
    <row r="2129" spans="1:4" outlineLevel="1">
      <c r="A2129" s="56">
        <v>13003031</v>
      </c>
      <c r="B2129" s="43" t="s">
        <v>11436</v>
      </c>
      <c r="C2129" s="44" t="s">
        <v>143</v>
      </c>
      <c r="D2129" s="45">
        <v>36.15</v>
      </c>
    </row>
    <row r="2130" spans="1:4" outlineLevel="1">
      <c r="A2130" s="56">
        <v>13003035</v>
      </c>
      <c r="B2130" s="43" t="s">
        <v>11437</v>
      </c>
      <c r="C2130" s="44" t="s">
        <v>143</v>
      </c>
      <c r="D2130" s="45">
        <v>39.61</v>
      </c>
    </row>
    <row r="2131" spans="1:4" outlineLevel="1">
      <c r="A2131" s="56">
        <v>13003036</v>
      </c>
      <c r="B2131" s="43" t="s">
        <v>11438</v>
      </c>
      <c r="C2131" s="44" t="s">
        <v>143</v>
      </c>
      <c r="D2131" s="45">
        <v>82.42</v>
      </c>
    </row>
    <row r="2132" spans="1:4">
      <c r="A2132" s="56">
        <v>13003040</v>
      </c>
      <c r="B2132" s="43" t="s">
        <v>11439</v>
      </c>
      <c r="C2132" s="44" t="s">
        <v>143</v>
      </c>
      <c r="D2132" s="45">
        <v>18.88</v>
      </c>
    </row>
    <row r="2133" spans="1:4" outlineLevel="1">
      <c r="A2133" s="56">
        <v>13003065</v>
      </c>
      <c r="B2133" s="43" t="s">
        <v>11440</v>
      </c>
      <c r="C2133" s="44" t="s">
        <v>143</v>
      </c>
      <c r="D2133" s="45">
        <v>49.61</v>
      </c>
    </row>
    <row r="2134" spans="1:4">
      <c r="A2134" s="56">
        <v>13003067</v>
      </c>
      <c r="B2134" s="43" t="s">
        <v>11441</v>
      </c>
      <c r="C2134" s="44" t="s">
        <v>143</v>
      </c>
      <c r="D2134" s="45">
        <v>117.5</v>
      </c>
    </row>
    <row r="2135" spans="1:4" outlineLevel="1">
      <c r="A2135" s="56">
        <v>13003069</v>
      </c>
      <c r="B2135" s="43" t="s">
        <v>11442</v>
      </c>
      <c r="C2135" s="44" t="s">
        <v>143</v>
      </c>
      <c r="D2135" s="45">
        <v>100.08</v>
      </c>
    </row>
    <row r="2136" spans="1:4" ht="23.25">
      <c r="A2136" s="56">
        <v>13003085</v>
      </c>
      <c r="B2136" s="43" t="s">
        <v>11443</v>
      </c>
      <c r="C2136" s="44" t="s">
        <v>143</v>
      </c>
      <c r="D2136" s="45">
        <v>137.97</v>
      </c>
    </row>
    <row r="2137" spans="1:4" outlineLevel="1">
      <c r="A2137" s="56">
        <v>13003087</v>
      </c>
      <c r="B2137" s="43" t="s">
        <v>11444</v>
      </c>
      <c r="C2137" s="44" t="s">
        <v>143</v>
      </c>
      <c r="D2137" s="45">
        <v>180.7</v>
      </c>
    </row>
    <row r="2138" spans="1:4" ht="23.25">
      <c r="A2138" s="56">
        <v>13003094</v>
      </c>
      <c r="B2138" s="43" t="s">
        <v>11445</v>
      </c>
      <c r="C2138" s="44" t="s">
        <v>143</v>
      </c>
      <c r="D2138" s="45">
        <v>13.17</v>
      </c>
    </row>
    <row r="2139" spans="1:4" outlineLevel="1">
      <c r="A2139" s="56">
        <v>13004000</v>
      </c>
      <c r="B2139" s="43" t="s">
        <v>11446</v>
      </c>
      <c r="C2139" s="44" t="s">
        <v>8535</v>
      </c>
      <c r="D2139" s="45" t="s">
        <v>8535</v>
      </c>
    </row>
    <row r="2140" spans="1:4">
      <c r="A2140" s="56">
        <v>13004005</v>
      </c>
      <c r="B2140" s="43" t="s">
        <v>11447</v>
      </c>
      <c r="C2140" s="44" t="s">
        <v>143</v>
      </c>
      <c r="D2140" s="45">
        <v>105.82</v>
      </c>
    </row>
    <row r="2141" spans="1:4" outlineLevel="1">
      <c r="A2141" s="56">
        <v>13004006</v>
      </c>
      <c r="B2141" s="43" t="s">
        <v>11448</v>
      </c>
      <c r="C2141" s="44" t="s">
        <v>143</v>
      </c>
      <c r="D2141" s="45">
        <v>107.07</v>
      </c>
    </row>
    <row r="2142" spans="1:4">
      <c r="A2142" s="56">
        <v>13050000</v>
      </c>
      <c r="B2142" s="43" t="s">
        <v>9538</v>
      </c>
      <c r="C2142" s="44" t="s">
        <v>8535</v>
      </c>
      <c r="D2142" s="45" t="s">
        <v>8535</v>
      </c>
    </row>
    <row r="2143" spans="1:4" outlineLevel="1">
      <c r="A2143" s="56">
        <v>13050001</v>
      </c>
      <c r="B2143" s="43" t="s">
        <v>9130</v>
      </c>
      <c r="C2143" s="44" t="s">
        <v>482</v>
      </c>
      <c r="D2143" s="45">
        <v>351.83</v>
      </c>
    </row>
    <row r="2144" spans="1:4" ht="23.25">
      <c r="A2144" s="56">
        <v>13050005</v>
      </c>
      <c r="B2144" s="43" t="s">
        <v>11449</v>
      </c>
      <c r="C2144" s="44" t="s">
        <v>135</v>
      </c>
      <c r="D2144" s="45">
        <v>40.6</v>
      </c>
    </row>
    <row r="2145" spans="1:4" outlineLevel="1">
      <c r="A2145" s="56">
        <v>13050010</v>
      </c>
      <c r="B2145" s="43" t="s">
        <v>11450</v>
      </c>
      <c r="C2145" s="44" t="s">
        <v>135</v>
      </c>
      <c r="D2145" s="45">
        <v>27.06</v>
      </c>
    </row>
    <row r="2146" spans="1:4">
      <c r="A2146" s="56">
        <v>13050012</v>
      </c>
      <c r="B2146" s="43" t="s">
        <v>11451</v>
      </c>
      <c r="C2146" s="44" t="s">
        <v>135</v>
      </c>
      <c r="D2146" s="45">
        <v>27.06</v>
      </c>
    </row>
    <row r="2147" spans="1:4" outlineLevel="1">
      <c r="A2147" s="56">
        <v>13050014</v>
      </c>
      <c r="B2147" s="43" t="s">
        <v>11452</v>
      </c>
      <c r="C2147" s="44" t="s">
        <v>135</v>
      </c>
      <c r="D2147" s="45">
        <v>32.479999999999997</v>
      </c>
    </row>
    <row r="2148" spans="1:4" ht="23.25" outlineLevel="1">
      <c r="A2148" s="56">
        <v>13050020</v>
      </c>
      <c r="B2148" s="43" t="s">
        <v>11453</v>
      </c>
      <c r="C2148" s="44" t="s">
        <v>135</v>
      </c>
      <c r="D2148" s="45">
        <v>24.36</v>
      </c>
    </row>
    <row r="2149" spans="1:4" outlineLevel="1">
      <c r="A2149" s="56">
        <v>13050030</v>
      </c>
      <c r="B2149" s="43" t="s">
        <v>11454</v>
      </c>
      <c r="C2149" s="44" t="s">
        <v>143</v>
      </c>
      <c r="D2149" s="45">
        <v>3.52</v>
      </c>
    </row>
    <row r="2150" spans="1:4">
      <c r="A2150" s="56">
        <v>13050040</v>
      </c>
      <c r="B2150" s="43" t="s">
        <v>11455</v>
      </c>
      <c r="C2150" s="44" t="s">
        <v>143</v>
      </c>
      <c r="D2150" s="45">
        <v>10.83</v>
      </c>
    </row>
    <row r="2151" spans="1:4" outlineLevel="1">
      <c r="A2151" s="56">
        <v>13060000</v>
      </c>
      <c r="B2151" s="43" t="s">
        <v>9673</v>
      </c>
      <c r="C2151" s="44" t="s">
        <v>8535</v>
      </c>
      <c r="D2151" s="45" t="s">
        <v>8535</v>
      </c>
    </row>
    <row r="2152" spans="1:4" outlineLevel="1">
      <c r="A2152" s="56">
        <v>13060002</v>
      </c>
      <c r="B2152" s="43" t="s">
        <v>11356</v>
      </c>
      <c r="C2152" s="44" t="s">
        <v>135</v>
      </c>
      <c r="D2152" s="45">
        <v>37.89</v>
      </c>
    </row>
    <row r="2153" spans="1:4" outlineLevel="1">
      <c r="A2153" s="56">
        <v>13060010</v>
      </c>
      <c r="B2153" s="43" t="s">
        <v>11456</v>
      </c>
      <c r="C2153" s="44" t="s">
        <v>135</v>
      </c>
      <c r="D2153" s="45">
        <v>40.6</v>
      </c>
    </row>
    <row r="2154" spans="1:4">
      <c r="A2154" s="56">
        <v>13060012</v>
      </c>
      <c r="B2154" s="43" t="s">
        <v>11457</v>
      </c>
      <c r="C2154" s="44" t="s">
        <v>135</v>
      </c>
      <c r="D2154" s="45">
        <v>39.71</v>
      </c>
    </row>
    <row r="2155" spans="1:4" outlineLevel="1">
      <c r="A2155" s="56">
        <v>13060014</v>
      </c>
      <c r="B2155" s="43" t="s">
        <v>11458</v>
      </c>
      <c r="C2155" s="44" t="s">
        <v>135</v>
      </c>
      <c r="D2155" s="45">
        <v>47.65</v>
      </c>
    </row>
    <row r="2156" spans="1:4" outlineLevel="1">
      <c r="A2156" s="56">
        <v>13060020</v>
      </c>
      <c r="B2156" s="43" t="s">
        <v>11459</v>
      </c>
      <c r="C2156" s="44" t="s">
        <v>135</v>
      </c>
      <c r="D2156" s="45">
        <v>38.46</v>
      </c>
    </row>
    <row r="2157" spans="1:4" outlineLevel="1">
      <c r="A2157" s="56">
        <v>13060030</v>
      </c>
      <c r="B2157" s="43" t="s">
        <v>11460</v>
      </c>
      <c r="C2157" s="44" t="s">
        <v>143</v>
      </c>
      <c r="D2157" s="45">
        <v>6.77</v>
      </c>
    </row>
    <row r="2158" spans="1:4">
      <c r="A2158" s="56">
        <v>13070000</v>
      </c>
      <c r="B2158" s="43" t="s">
        <v>9680</v>
      </c>
      <c r="C2158" s="44" t="s">
        <v>8535</v>
      </c>
      <c r="D2158" s="45" t="s">
        <v>8535</v>
      </c>
    </row>
    <row r="2159" spans="1:4" outlineLevel="1">
      <c r="A2159" s="56">
        <v>13070010</v>
      </c>
      <c r="B2159" s="43" t="s">
        <v>11461</v>
      </c>
      <c r="C2159" s="44" t="s">
        <v>135</v>
      </c>
      <c r="D2159" s="45">
        <v>107.55</v>
      </c>
    </row>
    <row r="2160" spans="1:4" outlineLevel="1">
      <c r="A2160" s="56">
        <v>13070012</v>
      </c>
      <c r="B2160" s="43" t="s">
        <v>11462</v>
      </c>
      <c r="C2160" s="44" t="s">
        <v>135</v>
      </c>
      <c r="D2160" s="45">
        <v>30.67</v>
      </c>
    </row>
    <row r="2161" spans="1:4" outlineLevel="1">
      <c r="A2161" s="56">
        <v>13070014</v>
      </c>
      <c r="B2161" s="43" t="s">
        <v>11463</v>
      </c>
      <c r="C2161" s="44" t="s">
        <v>135</v>
      </c>
      <c r="D2161" s="45">
        <v>85.99</v>
      </c>
    </row>
    <row r="2162" spans="1:4">
      <c r="A2162" s="56">
        <v>13070020</v>
      </c>
      <c r="B2162" s="43" t="s">
        <v>11464</v>
      </c>
      <c r="C2162" s="44" t="s">
        <v>135</v>
      </c>
      <c r="D2162" s="45">
        <v>16.399999999999999</v>
      </c>
    </row>
    <row r="2163" spans="1:4" outlineLevel="1">
      <c r="A2163" s="56">
        <v>13070030</v>
      </c>
      <c r="B2163" s="43" t="s">
        <v>11465</v>
      </c>
      <c r="C2163" s="44" t="s">
        <v>143</v>
      </c>
      <c r="D2163" s="45">
        <v>25.38</v>
      </c>
    </row>
    <row r="2164" spans="1:4" outlineLevel="1">
      <c r="A2164" s="56">
        <v>13080000</v>
      </c>
      <c r="B2164" s="43" t="s">
        <v>9722</v>
      </c>
      <c r="C2164" s="44" t="s">
        <v>8535</v>
      </c>
      <c r="D2164" s="45" t="s">
        <v>8535</v>
      </c>
    </row>
    <row r="2165" spans="1:4">
      <c r="A2165" s="56">
        <v>13080015</v>
      </c>
      <c r="B2165" s="43" t="s">
        <v>11466</v>
      </c>
      <c r="C2165" s="44" t="s">
        <v>135</v>
      </c>
      <c r="D2165" s="45">
        <v>398.87</v>
      </c>
    </row>
    <row r="2166" spans="1:4" outlineLevel="1">
      <c r="A2166" s="56">
        <v>13080016</v>
      </c>
      <c r="B2166" s="43" t="s">
        <v>11467</v>
      </c>
      <c r="C2166" s="44" t="s">
        <v>135</v>
      </c>
      <c r="D2166" s="45">
        <v>37.32</v>
      </c>
    </row>
    <row r="2167" spans="1:4" outlineLevel="1">
      <c r="A2167" s="56">
        <v>13080017</v>
      </c>
      <c r="B2167" s="43" t="s">
        <v>11468</v>
      </c>
      <c r="C2167" s="44" t="s">
        <v>135</v>
      </c>
      <c r="D2167" s="45">
        <v>8.9600000000000009</v>
      </c>
    </row>
    <row r="2168" spans="1:4">
      <c r="A2168" s="56">
        <v>13080018</v>
      </c>
      <c r="B2168" s="43" t="s">
        <v>11469</v>
      </c>
      <c r="C2168" s="44" t="s">
        <v>135</v>
      </c>
      <c r="D2168" s="45">
        <v>533.48</v>
      </c>
    </row>
    <row r="2169" spans="1:4" outlineLevel="1">
      <c r="A2169" s="56">
        <v>13080041</v>
      </c>
      <c r="B2169" s="43" t="s">
        <v>11470</v>
      </c>
      <c r="C2169" s="44" t="s">
        <v>143</v>
      </c>
      <c r="D2169" s="45">
        <v>25.86</v>
      </c>
    </row>
    <row r="2170" spans="1:4" outlineLevel="1">
      <c r="A2170" s="56">
        <v>13080061</v>
      </c>
      <c r="B2170" s="43" t="s">
        <v>11471</v>
      </c>
      <c r="C2170" s="44" t="s">
        <v>135</v>
      </c>
      <c r="D2170" s="45">
        <v>7.12</v>
      </c>
    </row>
    <row r="2171" spans="1:4">
      <c r="A2171" s="56">
        <v>13080062</v>
      </c>
      <c r="B2171" s="43" t="s">
        <v>11472</v>
      </c>
      <c r="C2171" s="44" t="s">
        <v>135</v>
      </c>
      <c r="D2171" s="45">
        <v>7.12</v>
      </c>
    </row>
    <row r="2172" spans="1:4" outlineLevel="1">
      <c r="A2172" s="56">
        <v>13080070</v>
      </c>
      <c r="B2172" s="43" t="s">
        <v>11473</v>
      </c>
      <c r="C2172" s="44" t="s">
        <v>135</v>
      </c>
      <c r="D2172" s="45">
        <v>33.409999999999997</v>
      </c>
    </row>
    <row r="2173" spans="1:4" outlineLevel="1">
      <c r="A2173" s="56">
        <v>13080071</v>
      </c>
      <c r="B2173" s="43" t="s">
        <v>11474</v>
      </c>
      <c r="C2173" s="44" t="s">
        <v>135</v>
      </c>
      <c r="D2173" s="45">
        <v>55.77</v>
      </c>
    </row>
    <row r="2174" spans="1:4" outlineLevel="1">
      <c r="A2174" s="56">
        <v>13080072</v>
      </c>
      <c r="B2174" s="43" t="s">
        <v>11475</v>
      </c>
      <c r="C2174" s="44" t="s">
        <v>135</v>
      </c>
      <c r="D2174" s="45">
        <v>56.68</v>
      </c>
    </row>
    <row r="2175" spans="1:4">
      <c r="A2175" s="56">
        <v>13080073</v>
      </c>
      <c r="B2175" s="43" t="s">
        <v>11476</v>
      </c>
      <c r="C2175" s="44" t="s">
        <v>143</v>
      </c>
      <c r="D2175" s="45">
        <v>17.29</v>
      </c>
    </row>
    <row r="2176" spans="1:4" outlineLevel="1">
      <c r="A2176" s="56">
        <v>13080074</v>
      </c>
      <c r="B2176" s="43" t="s">
        <v>11477</v>
      </c>
      <c r="C2176" s="44" t="s">
        <v>143</v>
      </c>
      <c r="D2176" s="45">
        <v>28.86</v>
      </c>
    </row>
    <row r="2177" spans="1:4" outlineLevel="1">
      <c r="A2177" s="56">
        <v>13080075</v>
      </c>
      <c r="B2177" s="43" t="s">
        <v>11478</v>
      </c>
      <c r="C2177" s="44" t="s">
        <v>143</v>
      </c>
      <c r="D2177" s="45">
        <v>29.16</v>
      </c>
    </row>
    <row r="2178" spans="1:4" ht="23.25">
      <c r="A2178" s="56">
        <v>13080076</v>
      </c>
      <c r="B2178" s="43" t="s">
        <v>11479</v>
      </c>
      <c r="C2178" s="44" t="s">
        <v>135</v>
      </c>
      <c r="D2178" s="45">
        <v>28.91</v>
      </c>
    </row>
    <row r="2179" spans="1:4" outlineLevel="1">
      <c r="A2179" s="56">
        <v>13102005</v>
      </c>
      <c r="B2179" s="43" t="s">
        <v>11480</v>
      </c>
      <c r="C2179" s="44" t="s">
        <v>135</v>
      </c>
      <c r="D2179" s="45">
        <v>29.81</v>
      </c>
    </row>
    <row r="2180" spans="1:4" outlineLevel="1">
      <c r="A2180" s="55">
        <v>14000000</v>
      </c>
      <c r="B2180" s="40" t="s">
        <v>11481</v>
      </c>
      <c r="C2180" s="41"/>
      <c r="D2180" s="42"/>
    </row>
    <row r="2181" spans="1:4">
      <c r="A2181" s="56">
        <v>14001000</v>
      </c>
      <c r="B2181" s="43" t="s">
        <v>11482</v>
      </c>
      <c r="C2181" s="44" t="s">
        <v>8535</v>
      </c>
      <c r="D2181" s="45" t="s">
        <v>8535</v>
      </c>
    </row>
    <row r="2182" spans="1:4" outlineLevel="1">
      <c r="A2182" s="56">
        <v>14001003</v>
      </c>
      <c r="B2182" s="43" t="s">
        <v>11483</v>
      </c>
      <c r="C2182" s="44" t="s">
        <v>135</v>
      </c>
      <c r="D2182" s="45">
        <v>170.08</v>
      </c>
    </row>
    <row r="2183" spans="1:4" outlineLevel="1">
      <c r="A2183" s="56">
        <v>14001004</v>
      </c>
      <c r="B2183" s="43" t="s">
        <v>11484</v>
      </c>
      <c r="C2183" s="44" t="s">
        <v>135</v>
      </c>
      <c r="D2183" s="45">
        <v>193.28</v>
      </c>
    </row>
    <row r="2184" spans="1:4">
      <c r="A2184" s="56">
        <v>14001005</v>
      </c>
      <c r="B2184" s="43" t="s">
        <v>11485</v>
      </c>
      <c r="C2184" s="44" t="s">
        <v>135</v>
      </c>
      <c r="D2184" s="45">
        <v>199.94</v>
      </c>
    </row>
    <row r="2185" spans="1:4" outlineLevel="1">
      <c r="A2185" s="56">
        <v>14001011</v>
      </c>
      <c r="B2185" s="43" t="s">
        <v>11486</v>
      </c>
      <c r="C2185" s="44" t="s">
        <v>135</v>
      </c>
      <c r="D2185" s="45">
        <v>185.66</v>
      </c>
    </row>
    <row r="2186" spans="1:4" outlineLevel="1">
      <c r="A2186" s="56">
        <v>14001030</v>
      </c>
      <c r="B2186" s="43" t="s">
        <v>11487</v>
      </c>
      <c r="C2186" s="44" t="s">
        <v>135</v>
      </c>
      <c r="D2186" s="45">
        <v>376.97</v>
      </c>
    </row>
    <row r="2187" spans="1:4">
      <c r="A2187" s="56">
        <v>14001037</v>
      </c>
      <c r="B2187" s="43" t="s">
        <v>11488</v>
      </c>
      <c r="C2187" s="44" t="s">
        <v>135</v>
      </c>
      <c r="D2187" s="45">
        <v>621.39</v>
      </c>
    </row>
    <row r="2188" spans="1:4" outlineLevel="1">
      <c r="A2188" s="56">
        <v>14001050</v>
      </c>
      <c r="B2188" s="43" t="s">
        <v>11489</v>
      </c>
      <c r="C2188" s="44" t="s">
        <v>135</v>
      </c>
      <c r="D2188" s="45">
        <v>372.46</v>
      </c>
    </row>
    <row r="2189" spans="1:4" outlineLevel="1">
      <c r="A2189" s="56">
        <v>14001052</v>
      </c>
      <c r="B2189" s="43" t="s">
        <v>11490</v>
      </c>
      <c r="C2189" s="44" t="s">
        <v>135</v>
      </c>
      <c r="D2189" s="45">
        <v>429.6</v>
      </c>
    </row>
    <row r="2190" spans="1:4">
      <c r="A2190" s="56">
        <v>14001070</v>
      </c>
      <c r="B2190" s="43" t="s">
        <v>11491</v>
      </c>
      <c r="C2190" s="44" t="s">
        <v>135</v>
      </c>
      <c r="D2190" s="45">
        <v>208.84</v>
      </c>
    </row>
    <row r="2191" spans="1:4" outlineLevel="1">
      <c r="A2191" s="56">
        <v>14001072</v>
      </c>
      <c r="B2191" s="43" t="s">
        <v>11492</v>
      </c>
      <c r="C2191" s="44" t="s">
        <v>135</v>
      </c>
      <c r="D2191" s="45">
        <v>943.89</v>
      </c>
    </row>
    <row r="2192" spans="1:4" outlineLevel="1">
      <c r="A2192" s="56">
        <v>14050000</v>
      </c>
      <c r="B2192" s="43" t="s">
        <v>9538</v>
      </c>
      <c r="C2192" s="44" t="s">
        <v>8535</v>
      </c>
      <c r="D2192" s="45" t="s">
        <v>8535</v>
      </c>
    </row>
    <row r="2193" spans="1:4" ht="23.25" outlineLevel="1">
      <c r="A2193" s="56">
        <v>14050001</v>
      </c>
      <c r="B2193" s="43" t="s">
        <v>11493</v>
      </c>
      <c r="C2193" s="44" t="s">
        <v>135</v>
      </c>
      <c r="D2193" s="45">
        <v>99.09</v>
      </c>
    </row>
    <row r="2194" spans="1:4" outlineLevel="1">
      <c r="A2194" s="56">
        <v>14060000</v>
      </c>
      <c r="B2194" s="43" t="s">
        <v>9673</v>
      </c>
      <c r="C2194" s="44" t="s">
        <v>8535</v>
      </c>
      <c r="D2194" s="45" t="s">
        <v>8535</v>
      </c>
    </row>
    <row r="2195" spans="1:4" ht="23.25">
      <c r="A2195" s="56">
        <v>14060001</v>
      </c>
      <c r="B2195" s="43" t="s">
        <v>11494</v>
      </c>
      <c r="C2195" s="44" t="s">
        <v>135</v>
      </c>
      <c r="D2195" s="45">
        <v>90.66</v>
      </c>
    </row>
    <row r="2196" spans="1:4" outlineLevel="1">
      <c r="A2196" s="56">
        <v>14070000</v>
      </c>
      <c r="B2196" s="43" t="s">
        <v>9680</v>
      </c>
      <c r="C2196" s="44" t="s">
        <v>8535</v>
      </c>
      <c r="D2196" s="45" t="s">
        <v>8535</v>
      </c>
    </row>
    <row r="2197" spans="1:4" outlineLevel="1">
      <c r="A2197" s="56">
        <v>14070001</v>
      </c>
      <c r="B2197" s="43" t="s">
        <v>11495</v>
      </c>
      <c r="C2197" s="44" t="s">
        <v>135</v>
      </c>
      <c r="D2197" s="45">
        <v>112.33</v>
      </c>
    </row>
    <row r="2198" spans="1:4" outlineLevel="1">
      <c r="A2198" s="55">
        <v>15000000</v>
      </c>
      <c r="B2198" s="40" t="s">
        <v>3766</v>
      </c>
      <c r="C2198" s="41"/>
      <c r="D2198" s="42"/>
    </row>
    <row r="2199" spans="1:4" outlineLevel="1">
      <c r="A2199" s="56">
        <v>15001000</v>
      </c>
      <c r="B2199" s="43" t="s">
        <v>11496</v>
      </c>
      <c r="C2199" s="44" t="s">
        <v>8535</v>
      </c>
      <c r="D2199" s="45" t="s">
        <v>8535</v>
      </c>
    </row>
    <row r="2200" spans="1:4">
      <c r="A2200" s="56">
        <v>15001001</v>
      </c>
      <c r="B2200" s="43" t="s">
        <v>11497</v>
      </c>
      <c r="C2200" s="44" t="s">
        <v>135</v>
      </c>
      <c r="D2200" s="45">
        <v>8.9</v>
      </c>
    </row>
    <row r="2201" spans="1:4" outlineLevel="1">
      <c r="A2201" s="56">
        <v>15001002</v>
      </c>
      <c r="B2201" s="43" t="s">
        <v>11498</v>
      </c>
      <c r="C2201" s="44" t="s">
        <v>135</v>
      </c>
      <c r="D2201" s="45">
        <v>12.17</v>
      </c>
    </row>
    <row r="2202" spans="1:4" ht="23.25" outlineLevel="1">
      <c r="A2202" s="56">
        <v>15001008</v>
      </c>
      <c r="B2202" s="43" t="s">
        <v>11499</v>
      </c>
      <c r="C2202" s="44" t="s">
        <v>135</v>
      </c>
      <c r="D2202" s="45">
        <v>13.74</v>
      </c>
    </row>
    <row r="2203" spans="1:4" outlineLevel="1">
      <c r="A2203" s="56">
        <v>15001010</v>
      </c>
      <c r="B2203" s="43" t="s">
        <v>9199</v>
      </c>
      <c r="C2203" s="44" t="s">
        <v>135</v>
      </c>
      <c r="D2203" s="45">
        <v>17.27</v>
      </c>
    </row>
    <row r="2204" spans="1:4" outlineLevel="1">
      <c r="A2204" s="56">
        <v>15001011</v>
      </c>
      <c r="B2204" s="43" t="s">
        <v>11500</v>
      </c>
      <c r="C2204" s="44" t="s">
        <v>135</v>
      </c>
      <c r="D2204" s="45">
        <v>41.86</v>
      </c>
    </row>
    <row r="2205" spans="1:4">
      <c r="A2205" s="56">
        <v>15001015</v>
      </c>
      <c r="B2205" s="43" t="s">
        <v>11501</v>
      </c>
      <c r="C2205" s="44" t="s">
        <v>135</v>
      </c>
      <c r="D2205" s="45">
        <v>18.5</v>
      </c>
    </row>
    <row r="2206" spans="1:4" outlineLevel="1">
      <c r="A2206" s="56">
        <v>15001016</v>
      </c>
      <c r="B2206" s="43" t="s">
        <v>11502</v>
      </c>
      <c r="C2206" s="44" t="s">
        <v>135</v>
      </c>
      <c r="D2206" s="45">
        <v>46.93</v>
      </c>
    </row>
    <row r="2207" spans="1:4" outlineLevel="1">
      <c r="A2207" s="56">
        <v>15001018</v>
      </c>
      <c r="B2207" s="43" t="s">
        <v>11503</v>
      </c>
      <c r="C2207" s="44" t="s">
        <v>135</v>
      </c>
      <c r="D2207" s="45">
        <v>84.4</v>
      </c>
    </row>
    <row r="2208" spans="1:4" outlineLevel="1">
      <c r="A2208" s="56">
        <v>15001019</v>
      </c>
      <c r="B2208" s="43" t="s">
        <v>11504</v>
      </c>
      <c r="C2208" s="44" t="s">
        <v>135</v>
      </c>
      <c r="D2208" s="45">
        <v>30.25</v>
      </c>
    </row>
    <row r="2209" spans="1:4" outlineLevel="1">
      <c r="A2209" s="56">
        <v>15001023</v>
      </c>
      <c r="B2209" s="43" t="s">
        <v>11505</v>
      </c>
      <c r="C2209" s="44" t="s">
        <v>135</v>
      </c>
      <c r="D2209" s="45">
        <v>21.96</v>
      </c>
    </row>
    <row r="2210" spans="1:4">
      <c r="A2210" s="56">
        <v>15001024</v>
      </c>
      <c r="B2210" s="43" t="s">
        <v>11506</v>
      </c>
      <c r="C2210" s="44" t="s">
        <v>135</v>
      </c>
      <c r="D2210" s="45">
        <v>61.77</v>
      </c>
    </row>
    <row r="2211" spans="1:4" outlineLevel="1">
      <c r="A2211" s="56">
        <v>15001036</v>
      </c>
      <c r="B2211" s="43" t="s">
        <v>11507</v>
      </c>
      <c r="C2211" s="44" t="s">
        <v>135</v>
      </c>
      <c r="D2211" s="45">
        <v>208.36</v>
      </c>
    </row>
    <row r="2212" spans="1:4" ht="23.25" outlineLevel="1">
      <c r="A2212" s="56">
        <v>15001070</v>
      </c>
      <c r="B2212" s="43" t="s">
        <v>11508</v>
      </c>
      <c r="C2212" s="44" t="s">
        <v>135</v>
      </c>
      <c r="D2212" s="45">
        <v>137.07</v>
      </c>
    </row>
    <row r="2213" spans="1:4" outlineLevel="1">
      <c r="A2213" s="56">
        <v>15001076</v>
      </c>
      <c r="B2213" s="43" t="s">
        <v>11509</v>
      </c>
      <c r="C2213" s="44" t="s">
        <v>135</v>
      </c>
      <c r="D2213" s="45">
        <v>34.520000000000003</v>
      </c>
    </row>
    <row r="2214" spans="1:4" ht="23.25" outlineLevel="1">
      <c r="A2214" s="56">
        <v>15001077</v>
      </c>
      <c r="B2214" s="43" t="s">
        <v>9212</v>
      </c>
      <c r="C2214" s="44" t="s">
        <v>135</v>
      </c>
      <c r="D2214" s="45">
        <v>42.87</v>
      </c>
    </row>
    <row r="2215" spans="1:4">
      <c r="A2215" s="56">
        <v>15002000</v>
      </c>
      <c r="B2215" s="43" t="s">
        <v>11510</v>
      </c>
      <c r="C2215" s="44" t="s">
        <v>8535</v>
      </c>
      <c r="D2215" s="45" t="s">
        <v>8535</v>
      </c>
    </row>
    <row r="2216" spans="1:4" ht="23.25" outlineLevel="1">
      <c r="A2216" s="56">
        <v>15002010</v>
      </c>
      <c r="B2216" s="43" t="s">
        <v>11511</v>
      </c>
      <c r="C2216" s="44" t="s">
        <v>135</v>
      </c>
      <c r="D2216" s="45">
        <v>35.75</v>
      </c>
    </row>
    <row r="2217" spans="1:4" ht="23.25" outlineLevel="1">
      <c r="A2217" s="56">
        <v>15002011</v>
      </c>
      <c r="B2217" s="43" t="s">
        <v>11512</v>
      </c>
      <c r="C2217" s="44" t="s">
        <v>135</v>
      </c>
      <c r="D2217" s="45">
        <v>59.19</v>
      </c>
    </row>
    <row r="2218" spans="1:4" outlineLevel="1">
      <c r="A2218" s="56">
        <v>15002012</v>
      </c>
      <c r="B2218" s="43" t="s">
        <v>11513</v>
      </c>
      <c r="C2218" s="44" t="s">
        <v>135</v>
      </c>
      <c r="D2218" s="45">
        <v>18.21</v>
      </c>
    </row>
    <row r="2219" spans="1:4" outlineLevel="1">
      <c r="A2219" s="56">
        <v>15002014</v>
      </c>
      <c r="B2219" s="43" t="s">
        <v>11514</v>
      </c>
      <c r="C2219" s="44" t="s">
        <v>143</v>
      </c>
      <c r="D2219" s="45">
        <v>6.47</v>
      </c>
    </row>
    <row r="2220" spans="1:4" ht="23.25" outlineLevel="1">
      <c r="A2220" s="56">
        <v>15002040</v>
      </c>
      <c r="B2220" s="43" t="s">
        <v>11515</v>
      </c>
      <c r="C2220" s="44" t="s">
        <v>135</v>
      </c>
      <c r="D2220" s="45">
        <v>25.76</v>
      </c>
    </row>
    <row r="2221" spans="1:4" ht="23.25" outlineLevel="1">
      <c r="A2221" s="56">
        <v>15002060</v>
      </c>
      <c r="B2221" s="43" t="s">
        <v>11516</v>
      </c>
      <c r="C2221" s="44" t="s">
        <v>135</v>
      </c>
      <c r="D2221" s="45">
        <v>29.54</v>
      </c>
    </row>
    <row r="2222" spans="1:4" outlineLevel="1">
      <c r="A2222" s="56">
        <v>15003000</v>
      </c>
      <c r="B2222" s="43" t="s">
        <v>11517</v>
      </c>
      <c r="C2222" s="44" t="s">
        <v>8535</v>
      </c>
      <c r="D2222" s="45" t="s">
        <v>8535</v>
      </c>
    </row>
    <row r="2223" spans="1:4" outlineLevel="1">
      <c r="A2223" s="56">
        <v>15003004</v>
      </c>
      <c r="B2223" s="43" t="s">
        <v>11518</v>
      </c>
      <c r="C2223" s="44" t="s">
        <v>143</v>
      </c>
      <c r="D2223" s="45">
        <v>11.08</v>
      </c>
    </row>
    <row r="2224" spans="1:4">
      <c r="A2224" s="56">
        <v>15003010</v>
      </c>
      <c r="B2224" s="43" t="s">
        <v>11519</v>
      </c>
      <c r="C2224" s="44" t="s">
        <v>135</v>
      </c>
      <c r="D2224" s="45">
        <v>52.09</v>
      </c>
    </row>
    <row r="2225" spans="1:4" outlineLevel="1">
      <c r="A2225" s="56">
        <v>15003012</v>
      </c>
      <c r="B2225" s="43" t="s">
        <v>11520</v>
      </c>
      <c r="C2225" s="44" t="s">
        <v>135</v>
      </c>
      <c r="D2225" s="45">
        <v>30.26</v>
      </c>
    </row>
    <row r="2226" spans="1:4" outlineLevel="1">
      <c r="A2226" s="56">
        <v>15003014</v>
      </c>
      <c r="B2226" s="43" t="s">
        <v>11521</v>
      </c>
      <c r="C2226" s="44" t="s">
        <v>143</v>
      </c>
      <c r="D2226" s="45">
        <v>18.23</v>
      </c>
    </row>
    <row r="2227" spans="1:4" ht="23.25" outlineLevel="1">
      <c r="A2227" s="56">
        <v>15003101</v>
      </c>
      <c r="B2227" s="43" t="s">
        <v>11522</v>
      </c>
      <c r="C2227" s="44" t="s">
        <v>135</v>
      </c>
      <c r="D2227" s="45">
        <v>21.1</v>
      </c>
    </row>
    <row r="2228" spans="1:4" outlineLevel="1">
      <c r="A2228" s="56">
        <v>15050000</v>
      </c>
      <c r="B2228" s="43" t="s">
        <v>9538</v>
      </c>
      <c r="C2228" s="44" t="s">
        <v>8535</v>
      </c>
      <c r="D2228" s="45" t="s">
        <v>8535</v>
      </c>
    </row>
    <row r="2229" spans="1:4" outlineLevel="1">
      <c r="A2229" s="56">
        <v>15050001</v>
      </c>
      <c r="B2229" s="43" t="s">
        <v>11523</v>
      </c>
      <c r="C2229" s="44" t="s">
        <v>135</v>
      </c>
      <c r="D2229" s="45">
        <v>3.27</v>
      </c>
    </row>
    <row r="2230" spans="1:4" outlineLevel="1">
      <c r="A2230" s="56">
        <v>15050003</v>
      </c>
      <c r="B2230" s="43" t="s">
        <v>11524</v>
      </c>
      <c r="C2230" s="44" t="s">
        <v>135</v>
      </c>
      <c r="D2230" s="45">
        <v>7.38</v>
      </c>
    </row>
    <row r="2231" spans="1:4" outlineLevel="1">
      <c r="A2231" s="56">
        <v>15050004</v>
      </c>
      <c r="B2231" s="43" t="s">
        <v>11525</v>
      </c>
      <c r="C2231" s="44" t="s">
        <v>135</v>
      </c>
      <c r="D2231" s="45">
        <v>14.32</v>
      </c>
    </row>
    <row r="2232" spans="1:4" outlineLevel="1">
      <c r="A2232" s="56">
        <v>15050005</v>
      </c>
      <c r="B2232" s="43" t="s">
        <v>11526</v>
      </c>
      <c r="C2232" s="44" t="s">
        <v>135</v>
      </c>
      <c r="D2232" s="45">
        <v>128.93</v>
      </c>
    </row>
    <row r="2233" spans="1:4" outlineLevel="1">
      <c r="A2233" s="56">
        <v>15050010</v>
      </c>
      <c r="B2233" s="43" t="s">
        <v>11527</v>
      </c>
      <c r="C2233" s="44" t="s">
        <v>135</v>
      </c>
      <c r="D2233" s="45">
        <v>10.17</v>
      </c>
    </row>
    <row r="2234" spans="1:4" outlineLevel="1">
      <c r="A2234" s="56">
        <v>15050011</v>
      </c>
      <c r="B2234" s="43" t="s">
        <v>11528</v>
      </c>
      <c r="C2234" s="44" t="s">
        <v>135</v>
      </c>
      <c r="D2234" s="45">
        <v>17.59</v>
      </c>
    </row>
    <row r="2235" spans="1:4" outlineLevel="1">
      <c r="A2235" s="56">
        <v>15050013</v>
      </c>
      <c r="B2235" s="43" t="s">
        <v>11529</v>
      </c>
      <c r="C2235" s="44" t="s">
        <v>143</v>
      </c>
      <c r="D2235" s="45">
        <v>1.71</v>
      </c>
    </row>
    <row r="2236" spans="1:4" outlineLevel="1">
      <c r="A2236" s="56">
        <v>15050014</v>
      </c>
      <c r="B2236" s="43" t="s">
        <v>11530</v>
      </c>
      <c r="C2236" s="44" t="s">
        <v>143</v>
      </c>
      <c r="D2236" s="45">
        <v>2.54</v>
      </c>
    </row>
    <row r="2237" spans="1:4" outlineLevel="1">
      <c r="A2237" s="56">
        <v>15050020</v>
      </c>
      <c r="B2237" s="43" t="s">
        <v>11531</v>
      </c>
      <c r="C2237" s="44" t="s">
        <v>135</v>
      </c>
      <c r="D2237" s="45">
        <v>9.74</v>
      </c>
    </row>
    <row r="2238" spans="1:4">
      <c r="A2238" s="56">
        <v>15050021</v>
      </c>
      <c r="B2238" s="43" t="s">
        <v>11532</v>
      </c>
      <c r="C2238" s="44" t="s">
        <v>135</v>
      </c>
      <c r="D2238" s="45">
        <v>15.96</v>
      </c>
    </row>
    <row r="2239" spans="1:4" outlineLevel="1">
      <c r="A2239" s="56">
        <v>15050023</v>
      </c>
      <c r="B2239" s="43" t="s">
        <v>11533</v>
      </c>
      <c r="C2239" s="44" t="s">
        <v>135</v>
      </c>
      <c r="D2239" s="45">
        <v>128.93</v>
      </c>
    </row>
    <row r="2240" spans="1:4" outlineLevel="1">
      <c r="A2240" s="56">
        <v>15080000</v>
      </c>
      <c r="B2240" s="43" t="s">
        <v>9722</v>
      </c>
      <c r="C2240" s="44" t="s">
        <v>8535</v>
      </c>
      <c r="D2240" s="45" t="s">
        <v>8535</v>
      </c>
    </row>
    <row r="2241" spans="1:4" ht="23.25" outlineLevel="1">
      <c r="A2241" s="56">
        <v>15080001</v>
      </c>
      <c r="B2241" s="43" t="s">
        <v>11534</v>
      </c>
      <c r="C2241" s="44" t="s">
        <v>135</v>
      </c>
      <c r="D2241" s="45">
        <v>22.38</v>
      </c>
    </row>
    <row r="2242" spans="1:4" ht="23.25" outlineLevel="1">
      <c r="A2242" s="56">
        <v>15080005</v>
      </c>
      <c r="B2242" s="43" t="s">
        <v>11535</v>
      </c>
      <c r="C2242" s="44" t="s">
        <v>135</v>
      </c>
      <c r="D2242" s="45">
        <v>24.1</v>
      </c>
    </row>
    <row r="2243" spans="1:4">
      <c r="A2243" s="56">
        <v>15080030</v>
      </c>
      <c r="B2243" s="43" t="s">
        <v>11536</v>
      </c>
      <c r="C2243" s="44" t="s">
        <v>135</v>
      </c>
      <c r="D2243" s="45">
        <v>22.03</v>
      </c>
    </row>
    <row r="2244" spans="1:4" outlineLevel="1">
      <c r="A2244" s="56">
        <v>15080031</v>
      </c>
      <c r="B2244" s="43" t="s">
        <v>11537</v>
      </c>
      <c r="C2244" s="44" t="s">
        <v>135</v>
      </c>
      <c r="D2244" s="45">
        <v>15.36</v>
      </c>
    </row>
    <row r="2245" spans="1:4" outlineLevel="1">
      <c r="A2245" s="56">
        <v>15080032</v>
      </c>
      <c r="B2245" s="43" t="s">
        <v>11538</v>
      </c>
      <c r="C2245" s="44" t="s">
        <v>135</v>
      </c>
      <c r="D2245" s="45">
        <v>23.72</v>
      </c>
    </row>
    <row r="2246" spans="1:4" outlineLevel="1">
      <c r="A2246" s="56">
        <v>15080033</v>
      </c>
      <c r="B2246" s="43" t="s">
        <v>11539</v>
      </c>
      <c r="C2246" s="44" t="s">
        <v>143</v>
      </c>
      <c r="D2246" s="45">
        <v>4.05</v>
      </c>
    </row>
    <row r="2247" spans="1:4" outlineLevel="1">
      <c r="A2247" s="56">
        <v>15080034</v>
      </c>
      <c r="B2247" s="43" t="s">
        <v>11540</v>
      </c>
      <c r="C2247" s="44" t="s">
        <v>135</v>
      </c>
      <c r="D2247" s="45">
        <v>26.37</v>
      </c>
    </row>
    <row r="2248" spans="1:4">
      <c r="A2248" s="55">
        <v>17000000</v>
      </c>
      <c r="B2248" s="40" t="s">
        <v>11541</v>
      </c>
      <c r="C2248" s="41"/>
      <c r="D2248" s="42"/>
    </row>
    <row r="2249" spans="1:4" outlineLevel="1">
      <c r="A2249" s="56">
        <v>17001000</v>
      </c>
      <c r="B2249" s="43" t="s">
        <v>11542</v>
      </c>
      <c r="C2249" s="44" t="s">
        <v>8535</v>
      </c>
      <c r="D2249" s="45" t="s">
        <v>8535</v>
      </c>
    </row>
    <row r="2250" spans="1:4" outlineLevel="1">
      <c r="A2250" s="56">
        <v>17001027</v>
      </c>
      <c r="B2250" s="43" t="s">
        <v>11543</v>
      </c>
      <c r="C2250" s="44" t="s">
        <v>143</v>
      </c>
      <c r="D2250" s="45">
        <v>574.08000000000004</v>
      </c>
    </row>
    <row r="2251" spans="1:4" outlineLevel="1">
      <c r="A2251" s="56">
        <v>17001028</v>
      </c>
      <c r="B2251" s="43" t="s">
        <v>11544</v>
      </c>
      <c r="C2251" s="44" t="s">
        <v>143</v>
      </c>
      <c r="D2251" s="45">
        <v>234.07</v>
      </c>
    </row>
    <row r="2252" spans="1:4" outlineLevel="1">
      <c r="A2252" s="56">
        <v>17001029</v>
      </c>
      <c r="B2252" s="43" t="s">
        <v>11545</v>
      </c>
      <c r="C2252" s="44" t="s">
        <v>143</v>
      </c>
      <c r="D2252" s="45">
        <v>850.81</v>
      </c>
    </row>
    <row r="2253" spans="1:4">
      <c r="A2253" s="56">
        <v>17001030</v>
      </c>
      <c r="B2253" s="43" t="s">
        <v>11546</v>
      </c>
      <c r="C2253" s="44" t="s">
        <v>143</v>
      </c>
      <c r="D2253" s="45">
        <v>917.56</v>
      </c>
    </row>
    <row r="2254" spans="1:4" outlineLevel="1">
      <c r="A2254" s="56">
        <v>17001031</v>
      </c>
      <c r="B2254" s="43" t="s">
        <v>11547</v>
      </c>
      <c r="C2254" s="44" t="s">
        <v>143</v>
      </c>
      <c r="D2254" s="45">
        <v>1496.58</v>
      </c>
    </row>
    <row r="2255" spans="1:4" ht="23.25" outlineLevel="1">
      <c r="A2255" s="56">
        <v>17001032</v>
      </c>
      <c r="B2255" s="43" t="s">
        <v>11548</v>
      </c>
      <c r="C2255" s="44" t="s">
        <v>143</v>
      </c>
      <c r="D2255" s="45">
        <v>1612.63</v>
      </c>
    </row>
    <row r="2256" spans="1:4" outlineLevel="1">
      <c r="A2256" s="56">
        <v>17001033</v>
      </c>
      <c r="B2256" s="43" t="s">
        <v>11549</v>
      </c>
      <c r="C2256" s="44" t="s">
        <v>143</v>
      </c>
      <c r="D2256" s="45">
        <v>354.88</v>
      </c>
    </row>
    <row r="2257" spans="1:4" outlineLevel="1">
      <c r="A2257" s="56">
        <v>17001034</v>
      </c>
      <c r="B2257" s="43" t="s">
        <v>11550</v>
      </c>
      <c r="C2257" s="44" t="s">
        <v>351</v>
      </c>
      <c r="D2257" s="45">
        <v>4215.34</v>
      </c>
    </row>
    <row r="2258" spans="1:4" outlineLevel="1">
      <c r="A2258" s="56">
        <v>17001035</v>
      </c>
      <c r="B2258" s="43" t="s">
        <v>11551</v>
      </c>
      <c r="C2258" s="44" t="s">
        <v>351</v>
      </c>
      <c r="D2258" s="45">
        <v>3632.06</v>
      </c>
    </row>
    <row r="2259" spans="1:4" ht="23.25">
      <c r="A2259" s="56">
        <v>17001036</v>
      </c>
      <c r="B2259" s="43" t="s">
        <v>11552</v>
      </c>
      <c r="C2259" s="44" t="s">
        <v>351</v>
      </c>
      <c r="D2259" s="45">
        <v>5711.57</v>
      </c>
    </row>
    <row r="2260" spans="1:4" ht="23.25" outlineLevel="1">
      <c r="A2260" s="56">
        <v>17001037</v>
      </c>
      <c r="B2260" s="43" t="s">
        <v>11553</v>
      </c>
      <c r="C2260" s="44" t="s">
        <v>351</v>
      </c>
      <c r="D2260" s="45">
        <v>6874.45</v>
      </c>
    </row>
    <row r="2261" spans="1:4" ht="23.25" outlineLevel="1">
      <c r="A2261" s="56">
        <v>17001038</v>
      </c>
      <c r="B2261" s="43" t="s">
        <v>11554</v>
      </c>
      <c r="C2261" s="44" t="s">
        <v>351</v>
      </c>
      <c r="D2261" s="45">
        <v>9356.69</v>
      </c>
    </row>
    <row r="2262" spans="1:4" outlineLevel="1">
      <c r="A2262" s="56">
        <v>17001040</v>
      </c>
      <c r="B2262" s="43" t="s">
        <v>11555</v>
      </c>
      <c r="C2262" s="44" t="s">
        <v>135</v>
      </c>
      <c r="D2262" s="45">
        <v>716.75</v>
      </c>
    </row>
    <row r="2263" spans="1:4" outlineLevel="1">
      <c r="A2263" s="56">
        <v>17001041</v>
      </c>
      <c r="B2263" s="43" t="s">
        <v>11556</v>
      </c>
      <c r="C2263" s="44" t="s">
        <v>135</v>
      </c>
      <c r="D2263" s="45">
        <v>551.32000000000005</v>
      </c>
    </row>
    <row r="2264" spans="1:4" outlineLevel="1">
      <c r="A2264" s="56">
        <v>17001042</v>
      </c>
      <c r="B2264" s="43" t="s">
        <v>11557</v>
      </c>
      <c r="C2264" s="44" t="s">
        <v>135</v>
      </c>
      <c r="D2264" s="45">
        <v>711.45</v>
      </c>
    </row>
    <row r="2265" spans="1:4">
      <c r="A2265" s="56">
        <v>17001043</v>
      </c>
      <c r="B2265" s="43" t="s">
        <v>11558</v>
      </c>
      <c r="C2265" s="44" t="s">
        <v>135</v>
      </c>
      <c r="D2265" s="45">
        <v>543.9</v>
      </c>
    </row>
    <row r="2266" spans="1:4" outlineLevel="1">
      <c r="A2266" s="56">
        <v>17001044</v>
      </c>
      <c r="B2266" s="43" t="s">
        <v>11559</v>
      </c>
      <c r="C2266" s="44" t="s">
        <v>135</v>
      </c>
      <c r="D2266" s="45">
        <v>743.35</v>
      </c>
    </row>
    <row r="2267" spans="1:4" outlineLevel="1">
      <c r="A2267" s="56">
        <v>17001045</v>
      </c>
      <c r="B2267" s="43" t="s">
        <v>11560</v>
      </c>
      <c r="C2267" s="44" t="s">
        <v>135</v>
      </c>
      <c r="D2267" s="45">
        <v>579.91999999999996</v>
      </c>
    </row>
    <row r="2268" spans="1:4" ht="23.25" outlineLevel="1">
      <c r="A2268" s="56">
        <v>17001064</v>
      </c>
      <c r="B2268" s="43" t="s">
        <v>11561</v>
      </c>
      <c r="C2268" s="44" t="s">
        <v>143</v>
      </c>
      <c r="D2268" s="45">
        <v>849.02</v>
      </c>
    </row>
    <row r="2269" spans="1:4" outlineLevel="1">
      <c r="A2269" s="56">
        <v>17001070</v>
      </c>
      <c r="B2269" s="43" t="s">
        <v>11562</v>
      </c>
      <c r="C2269" s="44" t="s">
        <v>143</v>
      </c>
      <c r="D2269" s="45">
        <v>2549.64</v>
      </c>
    </row>
    <row r="2270" spans="1:4" outlineLevel="1">
      <c r="A2270" s="56">
        <v>17001071</v>
      </c>
      <c r="B2270" s="43" t="s">
        <v>11563</v>
      </c>
      <c r="C2270" s="44" t="s">
        <v>143</v>
      </c>
      <c r="D2270" s="45">
        <v>4403.7299999999996</v>
      </c>
    </row>
    <row r="2271" spans="1:4">
      <c r="A2271" s="56">
        <v>17001072</v>
      </c>
      <c r="B2271" s="43" t="s">
        <v>11564</v>
      </c>
      <c r="C2271" s="44" t="s">
        <v>143</v>
      </c>
      <c r="D2271" s="45">
        <v>8247.56</v>
      </c>
    </row>
    <row r="2272" spans="1:4" outlineLevel="1">
      <c r="A2272" s="56">
        <v>17001073</v>
      </c>
      <c r="B2272" s="43" t="s">
        <v>11565</v>
      </c>
      <c r="C2272" s="44" t="s">
        <v>143</v>
      </c>
      <c r="D2272" s="45">
        <v>9728.24</v>
      </c>
    </row>
    <row r="2273" spans="1:4" outlineLevel="1">
      <c r="A2273" s="56">
        <v>17001076</v>
      </c>
      <c r="B2273" s="43" t="s">
        <v>11566</v>
      </c>
      <c r="C2273" s="44" t="s">
        <v>143</v>
      </c>
      <c r="D2273" s="45">
        <v>465.28</v>
      </c>
    </row>
    <row r="2274" spans="1:4" outlineLevel="1">
      <c r="A2274" s="56">
        <v>17001080</v>
      </c>
      <c r="B2274" s="43" t="s">
        <v>11567</v>
      </c>
      <c r="C2274" s="44" t="s">
        <v>143</v>
      </c>
      <c r="D2274" s="45">
        <v>1168.06</v>
      </c>
    </row>
    <row r="2275" spans="1:4" outlineLevel="1">
      <c r="A2275" s="56">
        <v>17001081</v>
      </c>
      <c r="B2275" s="43" t="s">
        <v>11568</v>
      </c>
      <c r="C2275" s="44" t="s">
        <v>143</v>
      </c>
      <c r="D2275" s="45">
        <v>1180.01</v>
      </c>
    </row>
    <row r="2276" spans="1:4" ht="23.25" outlineLevel="1">
      <c r="A2276" s="56">
        <v>17001082</v>
      </c>
      <c r="B2276" s="43" t="s">
        <v>11569</v>
      </c>
      <c r="C2276" s="44" t="s">
        <v>143</v>
      </c>
      <c r="D2276" s="45">
        <v>1072.24</v>
      </c>
    </row>
    <row r="2277" spans="1:4">
      <c r="A2277" s="56">
        <v>17001083</v>
      </c>
      <c r="B2277" s="43" t="s">
        <v>11570</v>
      </c>
      <c r="C2277" s="44" t="s">
        <v>143</v>
      </c>
      <c r="D2277" s="45">
        <v>212.24</v>
      </c>
    </row>
    <row r="2278" spans="1:4" ht="23.25" outlineLevel="1">
      <c r="A2278" s="56">
        <v>17001090</v>
      </c>
      <c r="B2278" s="43" t="s">
        <v>11571</v>
      </c>
      <c r="C2278" s="44" t="s">
        <v>135</v>
      </c>
      <c r="D2278" s="45">
        <v>292.70999999999998</v>
      </c>
    </row>
    <row r="2279" spans="1:4" ht="23.25" outlineLevel="1">
      <c r="A2279" s="56">
        <v>17001091</v>
      </c>
      <c r="B2279" s="43" t="s">
        <v>11572</v>
      </c>
      <c r="C2279" s="44" t="s">
        <v>135</v>
      </c>
      <c r="D2279" s="45">
        <v>355.67</v>
      </c>
    </row>
    <row r="2280" spans="1:4" ht="23.25" outlineLevel="1">
      <c r="A2280" s="56">
        <v>17001092</v>
      </c>
      <c r="B2280" s="43" t="s">
        <v>11573</v>
      </c>
      <c r="C2280" s="44" t="s">
        <v>135</v>
      </c>
      <c r="D2280" s="45">
        <v>975.94</v>
      </c>
    </row>
    <row r="2281" spans="1:4" ht="23.25" outlineLevel="1">
      <c r="A2281" s="56">
        <v>17001093</v>
      </c>
      <c r="B2281" s="43" t="s">
        <v>11574</v>
      </c>
      <c r="C2281" s="44" t="s">
        <v>135</v>
      </c>
      <c r="D2281" s="45">
        <v>1523.17</v>
      </c>
    </row>
    <row r="2282" spans="1:4" ht="23.25">
      <c r="A2282" s="56">
        <v>17001094</v>
      </c>
      <c r="B2282" s="43" t="s">
        <v>11575</v>
      </c>
      <c r="C2282" s="44" t="s">
        <v>135</v>
      </c>
      <c r="D2282" s="45">
        <v>926.14</v>
      </c>
    </row>
    <row r="2283" spans="1:4" ht="23.25" outlineLevel="1">
      <c r="A2283" s="56">
        <v>17001095</v>
      </c>
      <c r="B2283" s="43" t="s">
        <v>11576</v>
      </c>
      <c r="C2283" s="44" t="s">
        <v>135</v>
      </c>
      <c r="D2283" s="45">
        <v>1364.6</v>
      </c>
    </row>
    <row r="2284" spans="1:4" ht="23.25" outlineLevel="1">
      <c r="A2284" s="56">
        <v>17001096</v>
      </c>
      <c r="B2284" s="43" t="s">
        <v>11577</v>
      </c>
      <c r="C2284" s="44" t="s">
        <v>135</v>
      </c>
      <c r="D2284" s="45">
        <v>1125.58</v>
      </c>
    </row>
    <row r="2285" spans="1:4" ht="23.25" outlineLevel="1">
      <c r="A2285" s="56">
        <v>17001097</v>
      </c>
      <c r="B2285" s="43" t="s">
        <v>11578</v>
      </c>
      <c r="C2285" s="44" t="s">
        <v>135</v>
      </c>
      <c r="D2285" s="45">
        <v>1743.47</v>
      </c>
    </row>
    <row r="2286" spans="1:4" outlineLevel="1">
      <c r="A2286" s="56">
        <v>17002000</v>
      </c>
      <c r="B2286" s="43" t="s">
        <v>8716</v>
      </c>
      <c r="C2286" s="44" t="s">
        <v>8535</v>
      </c>
      <c r="D2286" s="45" t="s">
        <v>8535</v>
      </c>
    </row>
    <row r="2287" spans="1:4">
      <c r="A2287" s="56">
        <v>17002001</v>
      </c>
      <c r="B2287" s="43" t="s">
        <v>11579</v>
      </c>
      <c r="C2287" s="44" t="s">
        <v>482</v>
      </c>
      <c r="D2287" s="45">
        <v>927.22</v>
      </c>
    </row>
    <row r="2288" spans="1:4" ht="23.25" outlineLevel="1">
      <c r="A2288" s="56">
        <v>17002002</v>
      </c>
      <c r="B2288" s="43" t="s">
        <v>11580</v>
      </c>
      <c r="C2288" s="44" t="s">
        <v>135</v>
      </c>
      <c r="D2288" s="45">
        <v>71.69</v>
      </c>
    </row>
    <row r="2289" spans="1:4">
      <c r="A2289" s="56">
        <v>17002010</v>
      </c>
      <c r="B2289" s="43" t="s">
        <v>11581</v>
      </c>
      <c r="C2289" s="44" t="s">
        <v>135</v>
      </c>
      <c r="D2289" s="45">
        <v>109.81</v>
      </c>
    </row>
    <row r="2290" spans="1:4" outlineLevel="1">
      <c r="A2290" s="56">
        <v>17002011</v>
      </c>
      <c r="B2290" s="43" t="s">
        <v>11582</v>
      </c>
      <c r="C2290" s="44" t="s">
        <v>135</v>
      </c>
      <c r="D2290" s="45">
        <v>113.77</v>
      </c>
    </row>
    <row r="2291" spans="1:4">
      <c r="A2291" s="56">
        <v>17002012</v>
      </c>
      <c r="B2291" s="43" t="s">
        <v>11583</v>
      </c>
      <c r="C2291" s="44" t="s">
        <v>135</v>
      </c>
      <c r="D2291" s="45">
        <v>147.51</v>
      </c>
    </row>
    <row r="2292" spans="1:4" ht="23.25" outlineLevel="1">
      <c r="A2292" s="56">
        <v>17002013</v>
      </c>
      <c r="B2292" s="43" t="s">
        <v>11584</v>
      </c>
      <c r="C2292" s="44" t="s">
        <v>482</v>
      </c>
      <c r="D2292" s="45">
        <v>872.66</v>
      </c>
    </row>
    <row r="2293" spans="1:4" ht="23.25" outlineLevel="1">
      <c r="A2293" s="56">
        <v>17002014</v>
      </c>
      <c r="B2293" s="43" t="s">
        <v>11585</v>
      </c>
      <c r="C2293" s="44" t="s">
        <v>135</v>
      </c>
      <c r="D2293" s="45">
        <v>68.14</v>
      </c>
    </row>
    <row r="2294" spans="1:4" outlineLevel="1">
      <c r="A2294" s="56">
        <v>17002015</v>
      </c>
      <c r="B2294" s="43" t="s">
        <v>11586</v>
      </c>
      <c r="C2294" s="44" t="s">
        <v>135</v>
      </c>
      <c r="D2294" s="45">
        <v>75.900000000000006</v>
      </c>
    </row>
    <row r="2295" spans="1:4" ht="23.25" outlineLevel="1">
      <c r="A2295" s="56">
        <v>17002018</v>
      </c>
      <c r="B2295" s="43" t="s">
        <v>11587</v>
      </c>
      <c r="C2295" s="44" t="s">
        <v>135</v>
      </c>
      <c r="D2295" s="45">
        <v>70.95</v>
      </c>
    </row>
    <row r="2296" spans="1:4" ht="23.25">
      <c r="A2296" s="56">
        <v>17002019</v>
      </c>
      <c r="B2296" s="43" t="s">
        <v>11588</v>
      </c>
      <c r="C2296" s="44" t="s">
        <v>135</v>
      </c>
      <c r="D2296" s="45">
        <v>72.92</v>
      </c>
    </row>
    <row r="2297" spans="1:4" outlineLevel="1">
      <c r="A2297" s="56">
        <v>17002025</v>
      </c>
      <c r="B2297" s="43" t="s">
        <v>11589</v>
      </c>
      <c r="C2297" s="44" t="s">
        <v>135</v>
      </c>
      <c r="D2297" s="45">
        <v>275.77999999999997</v>
      </c>
    </row>
    <row r="2298" spans="1:4" outlineLevel="1">
      <c r="A2298" s="56">
        <v>17002026</v>
      </c>
      <c r="B2298" s="43" t="s">
        <v>11590</v>
      </c>
      <c r="C2298" s="44" t="s">
        <v>135</v>
      </c>
      <c r="D2298" s="45">
        <v>247.67</v>
      </c>
    </row>
    <row r="2299" spans="1:4" outlineLevel="1">
      <c r="A2299" s="56">
        <v>17002029</v>
      </c>
      <c r="B2299" s="43" t="s">
        <v>11591</v>
      </c>
      <c r="C2299" s="44" t="s">
        <v>482</v>
      </c>
      <c r="D2299" s="45">
        <v>272.92</v>
      </c>
    </row>
    <row r="2300" spans="1:4" outlineLevel="1">
      <c r="A2300" s="56">
        <v>17002030</v>
      </c>
      <c r="B2300" s="43" t="s">
        <v>11592</v>
      </c>
      <c r="C2300" s="44" t="s">
        <v>135</v>
      </c>
      <c r="D2300" s="45">
        <v>15.39</v>
      </c>
    </row>
    <row r="2301" spans="1:4">
      <c r="A2301" s="56">
        <v>17002031</v>
      </c>
      <c r="B2301" s="43" t="s">
        <v>11593</v>
      </c>
      <c r="C2301" s="44" t="s">
        <v>135</v>
      </c>
      <c r="D2301" s="45">
        <v>33</v>
      </c>
    </row>
    <row r="2302" spans="1:4" outlineLevel="1">
      <c r="A2302" s="56">
        <v>17002032</v>
      </c>
      <c r="B2302" s="43" t="s">
        <v>11594</v>
      </c>
      <c r="C2302" s="44" t="s">
        <v>135</v>
      </c>
      <c r="D2302" s="45">
        <v>14.51</v>
      </c>
    </row>
    <row r="2303" spans="1:4" ht="23.25" outlineLevel="1">
      <c r="A2303" s="56">
        <v>17002033</v>
      </c>
      <c r="B2303" s="43" t="s">
        <v>11595</v>
      </c>
      <c r="C2303" s="44" t="s">
        <v>482</v>
      </c>
      <c r="D2303" s="45">
        <v>139.16</v>
      </c>
    </row>
    <row r="2304" spans="1:4" outlineLevel="1">
      <c r="A2304" s="56">
        <v>17002034</v>
      </c>
      <c r="B2304" s="43" t="s">
        <v>11596</v>
      </c>
      <c r="C2304" s="44" t="s">
        <v>135</v>
      </c>
      <c r="D2304" s="45">
        <v>6.89</v>
      </c>
    </row>
    <row r="2305" spans="1:4" outlineLevel="1">
      <c r="A2305" s="56">
        <v>17002035</v>
      </c>
      <c r="B2305" s="43" t="s">
        <v>11597</v>
      </c>
      <c r="C2305" s="44" t="s">
        <v>135</v>
      </c>
      <c r="D2305" s="45">
        <v>13.92</v>
      </c>
    </row>
    <row r="2306" spans="1:4">
      <c r="A2306" s="56">
        <v>17002036</v>
      </c>
      <c r="B2306" s="43" t="s">
        <v>11598</v>
      </c>
      <c r="C2306" s="44" t="s">
        <v>135</v>
      </c>
      <c r="D2306" s="45">
        <v>7.3</v>
      </c>
    </row>
    <row r="2307" spans="1:4" ht="23.25" outlineLevel="1">
      <c r="A2307" s="56">
        <v>17002038</v>
      </c>
      <c r="B2307" s="43" t="s">
        <v>11599</v>
      </c>
      <c r="C2307" s="44" t="s">
        <v>135</v>
      </c>
      <c r="D2307" s="45">
        <v>231.67</v>
      </c>
    </row>
    <row r="2308" spans="1:4" outlineLevel="1">
      <c r="A2308" s="56">
        <v>17002040</v>
      </c>
      <c r="B2308" s="43" t="s">
        <v>11600</v>
      </c>
      <c r="C2308" s="44" t="s">
        <v>135</v>
      </c>
      <c r="D2308" s="45">
        <v>64.81</v>
      </c>
    </row>
    <row r="2309" spans="1:4" ht="23.25" outlineLevel="1">
      <c r="A2309" s="56">
        <v>17002042</v>
      </c>
      <c r="B2309" s="43" t="s">
        <v>11601</v>
      </c>
      <c r="C2309" s="44" t="s">
        <v>482</v>
      </c>
      <c r="D2309" s="45">
        <v>849.14</v>
      </c>
    </row>
    <row r="2310" spans="1:4" ht="23.25">
      <c r="A2310" s="56">
        <v>17002043</v>
      </c>
      <c r="B2310" s="43" t="s">
        <v>11602</v>
      </c>
      <c r="C2310" s="44" t="s">
        <v>482</v>
      </c>
      <c r="D2310" s="45">
        <v>1196.8399999999999</v>
      </c>
    </row>
    <row r="2311" spans="1:4" ht="23.25" outlineLevel="1">
      <c r="A2311" s="56">
        <v>17002044</v>
      </c>
      <c r="B2311" s="43" t="s">
        <v>11603</v>
      </c>
      <c r="C2311" s="44" t="s">
        <v>482</v>
      </c>
      <c r="D2311" s="45">
        <v>873.57</v>
      </c>
    </row>
    <row r="2312" spans="1:4" ht="23.25" outlineLevel="1">
      <c r="A2312" s="56">
        <v>17002045</v>
      </c>
      <c r="B2312" s="43" t="s">
        <v>11604</v>
      </c>
      <c r="C2312" s="44" t="s">
        <v>482</v>
      </c>
      <c r="D2312" s="45">
        <v>1221.27</v>
      </c>
    </row>
    <row r="2313" spans="1:4" ht="45.75" outlineLevel="1">
      <c r="A2313" s="56">
        <v>17002046</v>
      </c>
      <c r="B2313" s="43" t="s">
        <v>11605</v>
      </c>
      <c r="C2313" s="44" t="s">
        <v>482</v>
      </c>
      <c r="D2313" s="45">
        <v>347.19</v>
      </c>
    </row>
    <row r="2314" spans="1:4" ht="45.75" outlineLevel="1">
      <c r="A2314" s="56">
        <v>17002047</v>
      </c>
      <c r="B2314" s="43" t="s">
        <v>11606</v>
      </c>
      <c r="C2314" s="44" t="s">
        <v>482</v>
      </c>
      <c r="D2314" s="45">
        <v>694.89</v>
      </c>
    </row>
    <row r="2315" spans="1:4">
      <c r="A2315" s="56">
        <v>17002050</v>
      </c>
      <c r="B2315" s="43" t="s">
        <v>11607</v>
      </c>
      <c r="C2315" s="44" t="s">
        <v>143</v>
      </c>
      <c r="D2315" s="45">
        <v>95.1</v>
      </c>
    </row>
    <row r="2316" spans="1:4" ht="23.25" outlineLevel="1">
      <c r="A2316" s="56">
        <v>17002051</v>
      </c>
      <c r="B2316" s="43" t="s">
        <v>11608</v>
      </c>
      <c r="C2316" s="44" t="s">
        <v>143</v>
      </c>
      <c r="D2316" s="45">
        <v>94.55</v>
      </c>
    </row>
    <row r="2317" spans="1:4" outlineLevel="1">
      <c r="A2317" s="56">
        <v>17002052</v>
      </c>
      <c r="B2317" s="43" t="s">
        <v>11609</v>
      </c>
      <c r="C2317" s="44" t="s">
        <v>482</v>
      </c>
      <c r="D2317" s="45">
        <v>779.23</v>
      </c>
    </row>
    <row r="2318" spans="1:4" outlineLevel="1">
      <c r="A2318" s="56">
        <v>17002054</v>
      </c>
      <c r="B2318" s="43" t="s">
        <v>11610</v>
      </c>
      <c r="C2318" s="44" t="s">
        <v>143</v>
      </c>
      <c r="D2318" s="45">
        <v>39.33</v>
      </c>
    </row>
    <row r="2319" spans="1:4" outlineLevel="1">
      <c r="A2319" s="56">
        <v>17002055</v>
      </c>
      <c r="B2319" s="43" t="s">
        <v>11611</v>
      </c>
      <c r="C2319" s="44" t="s">
        <v>143</v>
      </c>
      <c r="D2319" s="45">
        <v>38.53</v>
      </c>
    </row>
    <row r="2320" spans="1:4">
      <c r="A2320" s="56">
        <v>17002060</v>
      </c>
      <c r="B2320" s="43" t="s">
        <v>11612</v>
      </c>
      <c r="C2320" s="44" t="s">
        <v>135</v>
      </c>
      <c r="D2320" s="45">
        <v>114.46</v>
      </c>
    </row>
    <row r="2321" spans="1:4" outlineLevel="1">
      <c r="A2321" s="56">
        <v>17002061</v>
      </c>
      <c r="B2321" s="43" t="s">
        <v>11613</v>
      </c>
      <c r="C2321" s="44" t="s">
        <v>135</v>
      </c>
      <c r="D2321" s="45">
        <v>149.36000000000001</v>
      </c>
    </row>
    <row r="2322" spans="1:4" ht="34.5" outlineLevel="1">
      <c r="A2322" s="56">
        <v>17002065</v>
      </c>
      <c r="B2322" s="43" t="s">
        <v>11614</v>
      </c>
      <c r="C2322" s="44" t="s">
        <v>135</v>
      </c>
      <c r="D2322" s="45">
        <v>177.04</v>
      </c>
    </row>
    <row r="2323" spans="1:4" ht="34.5" outlineLevel="1">
      <c r="A2323" s="56">
        <v>17002066</v>
      </c>
      <c r="B2323" s="43" t="s">
        <v>11615</v>
      </c>
      <c r="C2323" s="44" t="s">
        <v>135</v>
      </c>
      <c r="D2323" s="45">
        <v>179.3</v>
      </c>
    </row>
    <row r="2324" spans="1:4" outlineLevel="1">
      <c r="A2324" s="56">
        <v>17003000</v>
      </c>
      <c r="B2324" s="43" t="s">
        <v>10398</v>
      </c>
      <c r="C2324" s="44" t="s">
        <v>8535</v>
      </c>
      <c r="D2324" s="45" t="s">
        <v>8535</v>
      </c>
    </row>
    <row r="2325" spans="1:4" ht="23.25">
      <c r="A2325" s="56">
        <v>17003019</v>
      </c>
      <c r="B2325" s="43" t="s">
        <v>11616</v>
      </c>
      <c r="C2325" s="44" t="s">
        <v>351</v>
      </c>
      <c r="D2325" s="45">
        <v>6721.37</v>
      </c>
    </row>
    <row r="2326" spans="1:4" ht="23.25" outlineLevel="1">
      <c r="A2326" s="56">
        <v>17003020</v>
      </c>
      <c r="B2326" s="43" t="s">
        <v>11617</v>
      </c>
      <c r="C2326" s="44" t="s">
        <v>351</v>
      </c>
      <c r="D2326" s="45">
        <v>9183.01</v>
      </c>
    </row>
    <row r="2327" spans="1:4" outlineLevel="1">
      <c r="A2327" s="56">
        <v>17003051</v>
      </c>
      <c r="B2327" s="43" t="s">
        <v>11618</v>
      </c>
      <c r="C2327" s="44" t="s">
        <v>135</v>
      </c>
      <c r="D2327" s="45">
        <v>138.9</v>
      </c>
    </row>
    <row r="2328" spans="1:4" outlineLevel="1">
      <c r="A2328" s="56">
        <v>17003054</v>
      </c>
      <c r="B2328" s="43" t="s">
        <v>11619</v>
      </c>
      <c r="C2328" s="44" t="s">
        <v>135</v>
      </c>
      <c r="D2328" s="45">
        <v>128.93</v>
      </c>
    </row>
    <row r="2329" spans="1:4" ht="23.25" outlineLevel="1">
      <c r="A2329" s="56">
        <v>17003055</v>
      </c>
      <c r="B2329" s="43" t="s">
        <v>11620</v>
      </c>
      <c r="C2329" s="44" t="s">
        <v>351</v>
      </c>
      <c r="D2329" s="45">
        <v>285.48</v>
      </c>
    </row>
    <row r="2330" spans="1:4" ht="23.25">
      <c r="A2330" s="56">
        <v>17003056</v>
      </c>
      <c r="B2330" s="43" t="s">
        <v>11621</v>
      </c>
      <c r="C2330" s="44" t="s">
        <v>351</v>
      </c>
      <c r="D2330" s="45">
        <v>528.66999999999996</v>
      </c>
    </row>
    <row r="2331" spans="1:4" ht="23.25" outlineLevel="1">
      <c r="A2331" s="56">
        <v>17003057</v>
      </c>
      <c r="B2331" s="43" t="s">
        <v>11622</v>
      </c>
      <c r="C2331" s="44" t="s">
        <v>351</v>
      </c>
      <c r="D2331" s="45">
        <v>704.89</v>
      </c>
    </row>
    <row r="2332" spans="1:4" ht="23.25" outlineLevel="1">
      <c r="A2332" s="56">
        <v>17003058</v>
      </c>
      <c r="B2332" s="43" t="s">
        <v>11623</v>
      </c>
      <c r="C2332" s="44" t="s">
        <v>351</v>
      </c>
      <c r="D2332" s="45">
        <v>390.37</v>
      </c>
    </row>
    <row r="2333" spans="1:4" ht="23.25" outlineLevel="1">
      <c r="A2333" s="56">
        <v>17003059</v>
      </c>
      <c r="B2333" s="43" t="s">
        <v>11624</v>
      </c>
      <c r="C2333" s="44" t="s">
        <v>351</v>
      </c>
      <c r="D2333" s="45">
        <v>299.56</v>
      </c>
    </row>
    <row r="2334" spans="1:4" outlineLevel="1">
      <c r="A2334" s="56">
        <v>17003060</v>
      </c>
      <c r="B2334" s="43" t="s">
        <v>11625</v>
      </c>
      <c r="C2334" s="44" t="s">
        <v>351</v>
      </c>
      <c r="D2334" s="45">
        <v>4144.95</v>
      </c>
    </row>
    <row r="2335" spans="1:4">
      <c r="A2335" s="56">
        <v>17003061</v>
      </c>
      <c r="B2335" s="43" t="s">
        <v>11626</v>
      </c>
      <c r="C2335" s="44" t="s">
        <v>351</v>
      </c>
      <c r="D2335" s="45">
        <v>3474.62</v>
      </c>
    </row>
    <row r="2336" spans="1:4" ht="23.25" outlineLevel="1">
      <c r="A2336" s="56">
        <v>17003063</v>
      </c>
      <c r="B2336" s="43" t="s">
        <v>11627</v>
      </c>
      <c r="C2336" s="44" t="s">
        <v>351</v>
      </c>
      <c r="D2336" s="45">
        <v>6951.58</v>
      </c>
    </row>
    <row r="2337" spans="1:4" outlineLevel="1">
      <c r="A2337" s="56">
        <v>17003065</v>
      </c>
      <c r="B2337" s="43" t="s">
        <v>11628</v>
      </c>
      <c r="C2337" s="44" t="s">
        <v>135</v>
      </c>
      <c r="D2337" s="45">
        <v>15.5</v>
      </c>
    </row>
    <row r="2338" spans="1:4" outlineLevel="1">
      <c r="A2338" s="56">
        <v>17003070</v>
      </c>
      <c r="B2338" s="43" t="s">
        <v>11629</v>
      </c>
      <c r="C2338" s="44" t="s">
        <v>135</v>
      </c>
      <c r="D2338" s="45">
        <v>34.03</v>
      </c>
    </row>
    <row r="2339" spans="1:4" outlineLevel="1">
      <c r="A2339" s="56">
        <v>17003071</v>
      </c>
      <c r="B2339" s="43" t="s">
        <v>11630</v>
      </c>
      <c r="C2339" s="44" t="s">
        <v>135</v>
      </c>
      <c r="D2339" s="45">
        <v>46.97</v>
      </c>
    </row>
    <row r="2340" spans="1:4">
      <c r="A2340" s="56">
        <v>17003072</v>
      </c>
      <c r="B2340" s="43" t="s">
        <v>11631</v>
      </c>
      <c r="C2340" s="44" t="s">
        <v>143</v>
      </c>
      <c r="D2340" s="45">
        <v>8.23</v>
      </c>
    </row>
    <row r="2341" spans="1:4" outlineLevel="1">
      <c r="A2341" s="56">
        <v>17003073</v>
      </c>
      <c r="B2341" s="43" t="s">
        <v>11632</v>
      </c>
      <c r="C2341" s="44" t="s">
        <v>143</v>
      </c>
      <c r="D2341" s="45">
        <v>10.54</v>
      </c>
    </row>
    <row r="2342" spans="1:4" ht="23.25" outlineLevel="1">
      <c r="A2342" s="56">
        <v>17003083</v>
      </c>
      <c r="B2342" s="43" t="s">
        <v>11633</v>
      </c>
      <c r="C2342" s="44" t="s">
        <v>351</v>
      </c>
      <c r="D2342" s="45">
        <v>3920.63</v>
      </c>
    </row>
    <row r="2343" spans="1:4" ht="23.25" outlineLevel="1">
      <c r="A2343" s="56">
        <v>17003085</v>
      </c>
      <c r="B2343" s="43" t="s">
        <v>11634</v>
      </c>
      <c r="C2343" s="44" t="s">
        <v>351</v>
      </c>
      <c r="D2343" s="45">
        <v>3967.47</v>
      </c>
    </row>
    <row r="2344" spans="1:4" ht="23.25" outlineLevel="1">
      <c r="A2344" s="56">
        <v>17003089</v>
      </c>
      <c r="B2344" s="43" t="s">
        <v>11635</v>
      </c>
      <c r="C2344" s="44" t="s">
        <v>135</v>
      </c>
      <c r="D2344" s="45">
        <v>204.35</v>
      </c>
    </row>
    <row r="2345" spans="1:4" ht="23.25">
      <c r="A2345" s="56">
        <v>17003090</v>
      </c>
      <c r="B2345" s="43" t="s">
        <v>11636</v>
      </c>
      <c r="C2345" s="44" t="s">
        <v>135</v>
      </c>
      <c r="D2345" s="45">
        <v>208.5</v>
      </c>
    </row>
    <row r="2346" spans="1:4" ht="23.25" outlineLevel="1">
      <c r="A2346" s="56">
        <v>17003091</v>
      </c>
      <c r="B2346" s="43" t="s">
        <v>11637</v>
      </c>
      <c r="C2346" s="44" t="s">
        <v>135</v>
      </c>
      <c r="D2346" s="45">
        <v>212.66</v>
      </c>
    </row>
    <row r="2347" spans="1:4" outlineLevel="1">
      <c r="A2347" s="56">
        <v>17004000</v>
      </c>
      <c r="B2347" s="43" t="s">
        <v>11638</v>
      </c>
      <c r="C2347" s="44" t="s">
        <v>8535</v>
      </c>
      <c r="D2347" s="45" t="s">
        <v>8535</v>
      </c>
    </row>
    <row r="2348" spans="1:4" outlineLevel="1">
      <c r="A2348" s="56">
        <v>17004001</v>
      </c>
      <c r="B2348" s="43" t="s">
        <v>11639</v>
      </c>
      <c r="C2348" s="44" t="s">
        <v>135</v>
      </c>
      <c r="D2348" s="45">
        <v>14.46</v>
      </c>
    </row>
    <row r="2349" spans="1:4" ht="23.25" outlineLevel="1">
      <c r="A2349" s="56">
        <v>17004009</v>
      </c>
      <c r="B2349" s="43" t="s">
        <v>11640</v>
      </c>
      <c r="C2349" s="44" t="s">
        <v>135</v>
      </c>
      <c r="D2349" s="45">
        <v>12.05</v>
      </c>
    </row>
    <row r="2350" spans="1:4">
      <c r="A2350" s="56">
        <v>17004010</v>
      </c>
      <c r="B2350" s="43" t="s">
        <v>11641</v>
      </c>
      <c r="C2350" s="44" t="s">
        <v>135</v>
      </c>
      <c r="D2350" s="45">
        <v>18.079999999999998</v>
      </c>
    </row>
    <row r="2351" spans="1:4" outlineLevel="1">
      <c r="A2351" s="56">
        <v>17004012</v>
      </c>
      <c r="B2351" s="43" t="s">
        <v>11642</v>
      </c>
      <c r="C2351" s="44" t="s">
        <v>135</v>
      </c>
      <c r="D2351" s="45">
        <v>7.88</v>
      </c>
    </row>
    <row r="2352" spans="1:4" ht="23.25" outlineLevel="1">
      <c r="A2352" s="56">
        <v>17004013</v>
      </c>
      <c r="B2352" s="43" t="s">
        <v>11643</v>
      </c>
      <c r="C2352" s="44" t="s">
        <v>135</v>
      </c>
      <c r="D2352" s="45">
        <v>11.7</v>
      </c>
    </row>
    <row r="2353" spans="1:4" outlineLevel="1">
      <c r="A2353" s="56">
        <v>17004014</v>
      </c>
      <c r="B2353" s="43" t="s">
        <v>11644</v>
      </c>
      <c r="C2353" s="44" t="s">
        <v>135</v>
      </c>
      <c r="D2353" s="45">
        <v>7.88</v>
      </c>
    </row>
    <row r="2354" spans="1:4" outlineLevel="1">
      <c r="A2354" s="56">
        <v>17004020</v>
      </c>
      <c r="B2354" s="43" t="s">
        <v>11645</v>
      </c>
      <c r="C2354" s="44" t="s">
        <v>351</v>
      </c>
      <c r="D2354" s="45">
        <v>72.31</v>
      </c>
    </row>
    <row r="2355" spans="1:4">
      <c r="A2355" s="56">
        <v>17004021</v>
      </c>
      <c r="B2355" s="43" t="s">
        <v>11646</v>
      </c>
      <c r="C2355" s="44" t="s">
        <v>351</v>
      </c>
      <c r="D2355" s="45">
        <v>192.83</v>
      </c>
    </row>
    <row r="2356" spans="1:4" outlineLevel="1">
      <c r="A2356" s="56">
        <v>17004022</v>
      </c>
      <c r="B2356" s="43" t="s">
        <v>11647</v>
      </c>
      <c r="C2356" s="44" t="s">
        <v>351</v>
      </c>
      <c r="D2356" s="45">
        <v>433.87</v>
      </c>
    </row>
    <row r="2357" spans="1:4" outlineLevel="1">
      <c r="A2357" s="56">
        <v>17004025</v>
      </c>
      <c r="B2357" s="43" t="s">
        <v>11648</v>
      </c>
      <c r="C2357" s="44" t="s">
        <v>143</v>
      </c>
      <c r="D2357" s="45">
        <v>3.62</v>
      </c>
    </row>
    <row r="2358" spans="1:4" outlineLevel="1">
      <c r="A2358" s="56">
        <v>17004030</v>
      </c>
      <c r="B2358" s="43" t="s">
        <v>11649</v>
      </c>
      <c r="C2358" s="44" t="s">
        <v>351</v>
      </c>
      <c r="D2358" s="45">
        <v>7.23</v>
      </c>
    </row>
    <row r="2359" spans="1:4" outlineLevel="1">
      <c r="A2359" s="56">
        <v>17004031</v>
      </c>
      <c r="B2359" s="43" t="s">
        <v>11650</v>
      </c>
      <c r="C2359" s="44" t="s">
        <v>482</v>
      </c>
      <c r="D2359" s="45">
        <v>185.61</v>
      </c>
    </row>
    <row r="2360" spans="1:4">
      <c r="A2360" s="56">
        <v>17004032</v>
      </c>
      <c r="B2360" s="43" t="s">
        <v>11651</v>
      </c>
      <c r="C2360" s="44" t="s">
        <v>11652</v>
      </c>
      <c r="D2360" s="45">
        <v>1419.9</v>
      </c>
    </row>
    <row r="2361" spans="1:4" outlineLevel="1">
      <c r="A2361" s="56">
        <v>17004050</v>
      </c>
      <c r="B2361" s="43" t="s">
        <v>11653</v>
      </c>
      <c r="C2361" s="44" t="s">
        <v>135</v>
      </c>
      <c r="D2361" s="45">
        <v>10.14</v>
      </c>
    </row>
    <row r="2362" spans="1:4" outlineLevel="1">
      <c r="A2362" s="56">
        <v>17005000</v>
      </c>
      <c r="B2362" s="43" t="s">
        <v>11654</v>
      </c>
      <c r="C2362" s="44" t="s">
        <v>8535</v>
      </c>
      <c r="D2362" s="45" t="s">
        <v>8535</v>
      </c>
    </row>
    <row r="2363" spans="1:4" outlineLevel="1">
      <c r="A2363" s="56">
        <v>17005001</v>
      </c>
      <c r="B2363" s="43" t="s">
        <v>11655</v>
      </c>
      <c r="C2363" s="44" t="s">
        <v>135</v>
      </c>
      <c r="D2363" s="45">
        <v>443.1</v>
      </c>
    </row>
    <row r="2364" spans="1:4" outlineLevel="1">
      <c r="A2364" s="56">
        <v>17005002</v>
      </c>
      <c r="B2364" s="43" t="s">
        <v>11656</v>
      </c>
      <c r="C2364" s="44" t="s">
        <v>135</v>
      </c>
      <c r="D2364" s="45">
        <v>502.3</v>
      </c>
    </row>
    <row r="2365" spans="1:4">
      <c r="A2365" s="56">
        <v>17005003</v>
      </c>
      <c r="B2365" s="43" t="s">
        <v>11657</v>
      </c>
      <c r="C2365" s="44" t="s">
        <v>135</v>
      </c>
      <c r="D2365" s="45">
        <v>363.39</v>
      </c>
    </row>
    <row r="2366" spans="1:4" ht="23.25" outlineLevel="1">
      <c r="A2366" s="56">
        <v>17005005</v>
      </c>
      <c r="B2366" s="43" t="s">
        <v>11658</v>
      </c>
      <c r="C2366" s="44" t="s">
        <v>135</v>
      </c>
      <c r="D2366" s="45">
        <v>226.5</v>
      </c>
    </row>
    <row r="2367" spans="1:4" ht="23.25" outlineLevel="1">
      <c r="A2367" s="56">
        <v>17005007</v>
      </c>
      <c r="B2367" s="43" t="s">
        <v>11659</v>
      </c>
      <c r="C2367" s="44" t="s">
        <v>135</v>
      </c>
      <c r="D2367" s="45">
        <v>764.57</v>
      </c>
    </row>
    <row r="2368" spans="1:4" outlineLevel="1">
      <c r="A2368" s="56">
        <v>17005011</v>
      </c>
      <c r="B2368" s="43" t="s">
        <v>11660</v>
      </c>
      <c r="C2368" s="44" t="s">
        <v>351</v>
      </c>
      <c r="D2368" s="45">
        <v>56.88</v>
      </c>
    </row>
    <row r="2369" spans="1:4" outlineLevel="1">
      <c r="A2369" s="56">
        <v>17005012</v>
      </c>
      <c r="B2369" s="43" t="s">
        <v>11661</v>
      </c>
      <c r="C2369" s="44" t="s">
        <v>351</v>
      </c>
      <c r="D2369" s="45">
        <v>54.18</v>
      </c>
    </row>
    <row r="2370" spans="1:4">
      <c r="A2370" s="56">
        <v>17005016</v>
      </c>
      <c r="B2370" s="43" t="s">
        <v>11662</v>
      </c>
      <c r="C2370" s="44" t="s">
        <v>143</v>
      </c>
      <c r="D2370" s="45">
        <v>408.37</v>
      </c>
    </row>
    <row r="2371" spans="1:4" outlineLevel="1">
      <c r="A2371" s="56">
        <v>17005017</v>
      </c>
      <c r="B2371" s="43" t="s">
        <v>11663</v>
      </c>
      <c r="C2371" s="44" t="s">
        <v>143</v>
      </c>
      <c r="D2371" s="45">
        <v>293.64</v>
      </c>
    </row>
    <row r="2372" spans="1:4" ht="23.25" outlineLevel="1">
      <c r="A2372" s="56">
        <v>17005020</v>
      </c>
      <c r="B2372" s="43" t="s">
        <v>11664</v>
      </c>
      <c r="C2372" s="44" t="s">
        <v>351</v>
      </c>
      <c r="D2372" s="45">
        <v>177.53</v>
      </c>
    </row>
    <row r="2373" spans="1:4" ht="23.25" outlineLevel="1">
      <c r="A2373" s="56">
        <v>17005021</v>
      </c>
      <c r="B2373" s="43" t="s">
        <v>11665</v>
      </c>
      <c r="C2373" s="44" t="s">
        <v>351</v>
      </c>
      <c r="D2373" s="45">
        <v>206.84</v>
      </c>
    </row>
    <row r="2374" spans="1:4" ht="23.25" outlineLevel="1">
      <c r="A2374" s="56">
        <v>17005022</v>
      </c>
      <c r="B2374" s="43" t="s">
        <v>11666</v>
      </c>
      <c r="C2374" s="44" t="s">
        <v>351</v>
      </c>
      <c r="D2374" s="45">
        <v>219.13</v>
      </c>
    </row>
    <row r="2375" spans="1:4" ht="23.25">
      <c r="A2375" s="56">
        <v>17005023</v>
      </c>
      <c r="B2375" s="43" t="s">
        <v>11667</v>
      </c>
      <c r="C2375" s="44" t="s">
        <v>351</v>
      </c>
      <c r="D2375" s="45">
        <v>325.04000000000002</v>
      </c>
    </row>
    <row r="2376" spans="1:4" outlineLevel="1">
      <c r="A2376" s="56">
        <v>17005024</v>
      </c>
      <c r="B2376" s="43" t="s">
        <v>11668</v>
      </c>
      <c r="C2376" s="44" t="s">
        <v>143</v>
      </c>
      <c r="D2376" s="45">
        <v>87.82</v>
      </c>
    </row>
    <row r="2377" spans="1:4" outlineLevel="1">
      <c r="A2377" s="56">
        <v>17005025</v>
      </c>
      <c r="B2377" s="43" t="s">
        <v>11669</v>
      </c>
      <c r="C2377" s="44" t="s">
        <v>143</v>
      </c>
      <c r="D2377" s="45">
        <v>498.2</v>
      </c>
    </row>
    <row r="2378" spans="1:4" outlineLevel="1">
      <c r="A2378" s="56">
        <v>17005026</v>
      </c>
      <c r="B2378" s="43" t="s">
        <v>11670</v>
      </c>
      <c r="C2378" s="44" t="s">
        <v>351</v>
      </c>
      <c r="D2378" s="45">
        <v>27.33</v>
      </c>
    </row>
    <row r="2379" spans="1:4" outlineLevel="1">
      <c r="A2379" s="56">
        <v>17005027</v>
      </c>
      <c r="B2379" s="43" t="s">
        <v>11671</v>
      </c>
      <c r="C2379" s="44" t="s">
        <v>351</v>
      </c>
      <c r="D2379" s="45">
        <v>410.06</v>
      </c>
    </row>
    <row r="2380" spans="1:4">
      <c r="A2380" s="56">
        <v>17005033</v>
      </c>
      <c r="B2380" s="43" t="s">
        <v>11672</v>
      </c>
      <c r="C2380" s="44" t="s">
        <v>135</v>
      </c>
      <c r="D2380" s="45">
        <v>384.54</v>
      </c>
    </row>
    <row r="2381" spans="1:4" outlineLevel="1">
      <c r="A2381" s="56">
        <v>17005035</v>
      </c>
      <c r="B2381" s="43" t="s">
        <v>11673</v>
      </c>
      <c r="C2381" s="44" t="s">
        <v>135</v>
      </c>
      <c r="D2381" s="45">
        <v>294.74</v>
      </c>
    </row>
    <row r="2382" spans="1:4" outlineLevel="1">
      <c r="A2382" s="56">
        <v>17005040</v>
      </c>
      <c r="B2382" s="43" t="s">
        <v>11674</v>
      </c>
      <c r="C2382" s="44" t="s">
        <v>143</v>
      </c>
      <c r="D2382" s="45">
        <v>193.45</v>
      </c>
    </row>
    <row r="2383" spans="1:4" outlineLevel="1">
      <c r="A2383" s="56">
        <v>17005041</v>
      </c>
      <c r="B2383" s="43" t="s">
        <v>11675</v>
      </c>
      <c r="C2383" s="44" t="s">
        <v>143</v>
      </c>
      <c r="D2383" s="45">
        <v>54.23</v>
      </c>
    </row>
    <row r="2384" spans="1:4" outlineLevel="1">
      <c r="A2384" s="56">
        <v>17005051</v>
      </c>
      <c r="B2384" s="43" t="s">
        <v>11676</v>
      </c>
      <c r="C2384" s="44" t="s">
        <v>143</v>
      </c>
      <c r="D2384" s="45">
        <v>210.8</v>
      </c>
    </row>
    <row r="2385" spans="1:4">
      <c r="A2385" s="56">
        <v>17005052</v>
      </c>
      <c r="B2385" s="43" t="s">
        <v>11677</v>
      </c>
      <c r="C2385" s="44" t="s">
        <v>143</v>
      </c>
      <c r="D2385" s="45">
        <v>446.96</v>
      </c>
    </row>
    <row r="2386" spans="1:4" outlineLevel="1">
      <c r="A2386" s="56">
        <v>17005053</v>
      </c>
      <c r="B2386" s="43" t="s">
        <v>11678</v>
      </c>
      <c r="C2386" s="44" t="s">
        <v>143</v>
      </c>
      <c r="D2386" s="45">
        <v>184.79</v>
      </c>
    </row>
    <row r="2387" spans="1:4" outlineLevel="1">
      <c r="A2387" s="56">
        <v>17005061</v>
      </c>
      <c r="B2387" s="43" t="s">
        <v>11679</v>
      </c>
      <c r="C2387" s="44" t="s">
        <v>351</v>
      </c>
      <c r="D2387" s="45">
        <v>865.27</v>
      </c>
    </row>
    <row r="2388" spans="1:4" outlineLevel="1">
      <c r="A2388" s="56">
        <v>17005075</v>
      </c>
      <c r="B2388" s="43" t="s">
        <v>11680</v>
      </c>
      <c r="C2388" s="44" t="s">
        <v>351</v>
      </c>
      <c r="D2388" s="45">
        <v>1413.96</v>
      </c>
    </row>
    <row r="2389" spans="1:4" outlineLevel="1">
      <c r="A2389" s="56">
        <v>17005080</v>
      </c>
      <c r="B2389" s="43" t="s">
        <v>11681</v>
      </c>
      <c r="C2389" s="44" t="s">
        <v>351</v>
      </c>
      <c r="D2389" s="45">
        <v>3434.74</v>
      </c>
    </row>
    <row r="2390" spans="1:4">
      <c r="A2390" s="56">
        <v>17005090</v>
      </c>
      <c r="B2390" s="43" t="s">
        <v>11682</v>
      </c>
      <c r="C2390" s="44" t="s">
        <v>351</v>
      </c>
      <c r="D2390" s="45">
        <v>1679.87</v>
      </c>
    </row>
    <row r="2391" spans="1:4" ht="23.25" outlineLevel="1">
      <c r="A2391" s="56">
        <v>17005091</v>
      </c>
      <c r="B2391" s="43" t="s">
        <v>11683</v>
      </c>
      <c r="C2391" s="44" t="s">
        <v>351</v>
      </c>
      <c r="D2391" s="45">
        <v>1616.33</v>
      </c>
    </row>
    <row r="2392" spans="1:4" outlineLevel="1">
      <c r="A2392" s="56">
        <v>17005092</v>
      </c>
      <c r="B2392" s="43" t="s">
        <v>11684</v>
      </c>
      <c r="C2392" s="44" t="s">
        <v>351</v>
      </c>
      <c r="D2392" s="45">
        <v>843.59</v>
      </c>
    </row>
    <row r="2393" spans="1:4" outlineLevel="1">
      <c r="A2393" s="56">
        <v>17005093</v>
      </c>
      <c r="B2393" s="43" t="s">
        <v>11685</v>
      </c>
      <c r="C2393" s="44" t="s">
        <v>351</v>
      </c>
      <c r="D2393" s="45">
        <v>58.67</v>
      </c>
    </row>
    <row r="2394" spans="1:4" outlineLevel="1">
      <c r="A2394" s="56">
        <v>17005094</v>
      </c>
      <c r="B2394" s="43" t="s">
        <v>11686</v>
      </c>
      <c r="C2394" s="44" t="s">
        <v>351</v>
      </c>
      <c r="D2394" s="45">
        <v>188.58</v>
      </c>
    </row>
    <row r="2395" spans="1:4">
      <c r="A2395" s="56">
        <v>17005095</v>
      </c>
      <c r="B2395" s="43" t="s">
        <v>11687</v>
      </c>
      <c r="C2395" s="44" t="s">
        <v>351</v>
      </c>
      <c r="D2395" s="45">
        <v>16.78</v>
      </c>
    </row>
    <row r="2396" spans="1:4" outlineLevel="1">
      <c r="A2396" s="56">
        <v>17005096</v>
      </c>
      <c r="B2396" s="43" t="s">
        <v>11688</v>
      </c>
      <c r="C2396" s="44" t="s">
        <v>351</v>
      </c>
      <c r="D2396" s="45">
        <v>16.12</v>
      </c>
    </row>
    <row r="2397" spans="1:4" outlineLevel="1">
      <c r="A2397" s="56">
        <v>17005097</v>
      </c>
      <c r="B2397" s="43" t="s">
        <v>11689</v>
      </c>
      <c r="C2397" s="44" t="s">
        <v>351</v>
      </c>
      <c r="D2397" s="45">
        <v>34.869999999999997</v>
      </c>
    </row>
    <row r="2398" spans="1:4" outlineLevel="1">
      <c r="A2398" s="56">
        <v>17005098</v>
      </c>
      <c r="B2398" s="43" t="s">
        <v>11690</v>
      </c>
      <c r="C2398" s="44" t="s">
        <v>351</v>
      </c>
      <c r="D2398" s="45">
        <v>6.81</v>
      </c>
    </row>
    <row r="2399" spans="1:4" outlineLevel="1">
      <c r="A2399" s="56">
        <v>17010000</v>
      </c>
      <c r="B2399" s="43" t="s">
        <v>11691</v>
      </c>
      <c r="C2399" s="44" t="s">
        <v>8535</v>
      </c>
      <c r="D2399" s="45" t="s">
        <v>8535</v>
      </c>
    </row>
    <row r="2400" spans="1:4">
      <c r="A2400" s="56">
        <v>17010001</v>
      </c>
      <c r="B2400" s="43" t="s">
        <v>11692</v>
      </c>
      <c r="C2400" s="44" t="s">
        <v>351</v>
      </c>
      <c r="D2400" s="45">
        <v>135440.01999999999</v>
      </c>
    </row>
    <row r="2401" spans="1:4" outlineLevel="1">
      <c r="A2401" s="56">
        <v>17010002</v>
      </c>
      <c r="B2401" s="43" t="s">
        <v>11693</v>
      </c>
      <c r="C2401" s="44" t="s">
        <v>351</v>
      </c>
      <c r="D2401" s="45">
        <v>141404.75</v>
      </c>
    </row>
    <row r="2402" spans="1:4" outlineLevel="1">
      <c r="A2402" s="56">
        <v>17010003</v>
      </c>
      <c r="B2402" s="43" t="s">
        <v>11694</v>
      </c>
      <c r="C2402" s="44" t="s">
        <v>351</v>
      </c>
      <c r="D2402" s="45">
        <v>150520.84</v>
      </c>
    </row>
    <row r="2403" spans="1:4" outlineLevel="1">
      <c r="A2403" s="56">
        <v>17010004</v>
      </c>
      <c r="B2403" s="43" t="s">
        <v>11695</v>
      </c>
      <c r="C2403" s="44" t="s">
        <v>351</v>
      </c>
      <c r="D2403" s="45">
        <v>161852.85999999999</v>
      </c>
    </row>
    <row r="2404" spans="1:4" outlineLevel="1">
      <c r="A2404" s="56">
        <v>17010011</v>
      </c>
      <c r="B2404" s="43" t="s">
        <v>11696</v>
      </c>
      <c r="C2404" s="44" t="s">
        <v>351</v>
      </c>
      <c r="D2404" s="45">
        <v>3127.18</v>
      </c>
    </row>
    <row r="2405" spans="1:4">
      <c r="A2405" s="56">
        <v>17010012</v>
      </c>
      <c r="B2405" s="43" t="s">
        <v>11697</v>
      </c>
      <c r="C2405" s="44" t="s">
        <v>351</v>
      </c>
      <c r="D2405" s="45">
        <v>4230.8500000000004</v>
      </c>
    </row>
    <row r="2406" spans="1:4" outlineLevel="1">
      <c r="A2406" s="56">
        <v>17010017</v>
      </c>
      <c r="B2406" s="43" t="s">
        <v>11698</v>
      </c>
      <c r="C2406" s="44" t="s">
        <v>351</v>
      </c>
      <c r="D2406" s="45">
        <v>223</v>
      </c>
    </row>
    <row r="2407" spans="1:4" outlineLevel="1">
      <c r="A2407" s="56">
        <v>17010018</v>
      </c>
      <c r="B2407" s="43" t="s">
        <v>11699</v>
      </c>
      <c r="C2407" s="44" t="s">
        <v>143</v>
      </c>
      <c r="D2407" s="45">
        <v>313.39999999999998</v>
      </c>
    </row>
    <row r="2408" spans="1:4" ht="23.25" outlineLevel="1">
      <c r="A2408" s="56">
        <v>17010019</v>
      </c>
      <c r="B2408" s="43" t="s">
        <v>11700</v>
      </c>
      <c r="C2408" s="44" t="s">
        <v>351</v>
      </c>
      <c r="D2408" s="45">
        <v>354.74</v>
      </c>
    </row>
    <row r="2409" spans="1:4">
      <c r="A2409" s="56">
        <v>17010025</v>
      </c>
      <c r="B2409" s="43" t="s">
        <v>11701</v>
      </c>
      <c r="C2409" s="44" t="s">
        <v>351</v>
      </c>
      <c r="D2409" s="45">
        <v>1953.21</v>
      </c>
    </row>
    <row r="2410" spans="1:4" outlineLevel="1">
      <c r="A2410" s="56">
        <v>17010031</v>
      </c>
      <c r="B2410" s="43" t="s">
        <v>11702</v>
      </c>
      <c r="C2410" s="44" t="s">
        <v>351</v>
      </c>
      <c r="D2410" s="45">
        <v>2220.4</v>
      </c>
    </row>
    <row r="2411" spans="1:4" outlineLevel="1">
      <c r="A2411" s="56">
        <v>17010032</v>
      </c>
      <c r="B2411" s="43" t="s">
        <v>11703</v>
      </c>
      <c r="C2411" s="44" t="s">
        <v>351</v>
      </c>
      <c r="D2411" s="45">
        <v>2774.1</v>
      </c>
    </row>
    <row r="2412" spans="1:4" outlineLevel="1">
      <c r="A2412" s="56">
        <v>17010070</v>
      </c>
      <c r="B2412" s="43" t="s">
        <v>11704</v>
      </c>
      <c r="C2412" s="44" t="s">
        <v>351</v>
      </c>
      <c r="D2412" s="45">
        <v>21859.25</v>
      </c>
    </row>
    <row r="2413" spans="1:4" outlineLevel="1">
      <c r="A2413" s="56">
        <v>17010071</v>
      </c>
      <c r="B2413" s="43" t="s">
        <v>11705</v>
      </c>
      <c r="C2413" s="44" t="s">
        <v>351</v>
      </c>
      <c r="D2413" s="45">
        <v>820.2</v>
      </c>
    </row>
    <row r="2414" spans="1:4">
      <c r="A2414" s="56">
        <v>17010073</v>
      </c>
      <c r="B2414" s="43" t="s">
        <v>11706</v>
      </c>
      <c r="C2414" s="44" t="s">
        <v>351</v>
      </c>
      <c r="D2414" s="45">
        <v>1889.85</v>
      </c>
    </row>
    <row r="2415" spans="1:4" outlineLevel="1">
      <c r="A2415" s="56">
        <v>17010074</v>
      </c>
      <c r="B2415" s="43" t="s">
        <v>11707</v>
      </c>
      <c r="C2415" s="44" t="s">
        <v>351</v>
      </c>
      <c r="D2415" s="45">
        <v>96.29</v>
      </c>
    </row>
    <row r="2416" spans="1:4" outlineLevel="1">
      <c r="A2416" s="56">
        <v>17010075</v>
      </c>
      <c r="B2416" s="43" t="s">
        <v>11708</v>
      </c>
      <c r="C2416" s="44" t="s">
        <v>351</v>
      </c>
      <c r="D2416" s="45">
        <v>309.24</v>
      </c>
    </row>
    <row r="2417" spans="1:4" outlineLevel="1">
      <c r="A2417" s="56">
        <v>17010076</v>
      </c>
      <c r="B2417" s="43" t="s">
        <v>11709</v>
      </c>
      <c r="C2417" s="44" t="s">
        <v>351</v>
      </c>
      <c r="D2417" s="45">
        <v>578.73</v>
      </c>
    </row>
    <row r="2418" spans="1:4" ht="23.25" outlineLevel="1">
      <c r="A2418" s="56">
        <v>17010080</v>
      </c>
      <c r="B2418" s="43" t="s">
        <v>11710</v>
      </c>
      <c r="C2418" s="44" t="s">
        <v>351</v>
      </c>
      <c r="D2418" s="45">
        <v>8222.14</v>
      </c>
    </row>
    <row r="2419" spans="1:4" ht="23.25" outlineLevel="1">
      <c r="A2419" s="56">
        <v>17010081</v>
      </c>
      <c r="B2419" s="43" t="s">
        <v>11711</v>
      </c>
      <c r="C2419" s="44" t="s">
        <v>351</v>
      </c>
      <c r="D2419" s="45">
        <v>12223.17</v>
      </c>
    </row>
    <row r="2420" spans="1:4" ht="23.25">
      <c r="A2420" s="56">
        <v>17010082</v>
      </c>
      <c r="B2420" s="43" t="s">
        <v>11712</v>
      </c>
      <c r="C2420" s="44" t="s">
        <v>351</v>
      </c>
      <c r="D2420" s="45">
        <v>13514.48</v>
      </c>
    </row>
    <row r="2421" spans="1:4" ht="23.25" outlineLevel="1">
      <c r="A2421" s="56">
        <v>17010084</v>
      </c>
      <c r="B2421" s="43" t="s">
        <v>11713</v>
      </c>
      <c r="C2421" s="44" t="s">
        <v>351</v>
      </c>
      <c r="D2421" s="45">
        <v>2796.1</v>
      </c>
    </row>
    <row r="2422" spans="1:4" ht="23.25" outlineLevel="1">
      <c r="A2422" s="56">
        <v>17010085</v>
      </c>
      <c r="B2422" s="43" t="s">
        <v>11714</v>
      </c>
      <c r="C2422" s="44" t="s">
        <v>351</v>
      </c>
      <c r="D2422" s="45">
        <v>4007.25</v>
      </c>
    </row>
    <row r="2423" spans="1:4" ht="23.25" outlineLevel="1">
      <c r="A2423" s="56">
        <v>17010086</v>
      </c>
      <c r="B2423" s="43" t="s">
        <v>11715</v>
      </c>
      <c r="C2423" s="44" t="s">
        <v>351</v>
      </c>
      <c r="D2423" s="45">
        <v>4973.7</v>
      </c>
    </row>
    <row r="2424" spans="1:4" ht="23.25" outlineLevel="1">
      <c r="A2424" s="56">
        <v>17010089</v>
      </c>
      <c r="B2424" s="43" t="s">
        <v>10942</v>
      </c>
      <c r="C2424" s="44" t="s">
        <v>351</v>
      </c>
      <c r="D2424" s="45">
        <v>5759.94</v>
      </c>
    </row>
    <row r="2425" spans="1:4" ht="23.25">
      <c r="A2425" s="56">
        <v>17010090</v>
      </c>
      <c r="B2425" s="43" t="s">
        <v>11716</v>
      </c>
      <c r="C2425" s="44" t="s">
        <v>351</v>
      </c>
      <c r="D2425" s="45">
        <v>8838.66</v>
      </c>
    </row>
    <row r="2426" spans="1:4" ht="23.25" outlineLevel="1">
      <c r="A2426" s="56">
        <v>17010112</v>
      </c>
      <c r="B2426" s="43" t="s">
        <v>11717</v>
      </c>
      <c r="C2426" s="44" t="s">
        <v>351</v>
      </c>
      <c r="D2426" s="45">
        <v>540.92999999999995</v>
      </c>
    </row>
    <row r="2427" spans="1:4" ht="23.25" outlineLevel="1">
      <c r="A2427" s="56">
        <v>17010113</v>
      </c>
      <c r="B2427" s="43" t="s">
        <v>11718</v>
      </c>
      <c r="C2427" s="44" t="s">
        <v>351</v>
      </c>
      <c r="D2427" s="45">
        <v>1038.6099999999999</v>
      </c>
    </row>
    <row r="2428" spans="1:4" ht="23.25" outlineLevel="1">
      <c r="A2428" s="56">
        <v>17010114</v>
      </c>
      <c r="B2428" s="43" t="s">
        <v>11719</v>
      </c>
      <c r="C2428" s="44" t="s">
        <v>351</v>
      </c>
      <c r="D2428" s="45">
        <v>1263.81</v>
      </c>
    </row>
    <row r="2429" spans="1:4" outlineLevel="1">
      <c r="A2429" s="56">
        <v>17030000</v>
      </c>
      <c r="B2429" s="43" t="s">
        <v>11720</v>
      </c>
      <c r="C2429" s="44" t="s">
        <v>8535</v>
      </c>
      <c r="D2429" s="45" t="s">
        <v>8535</v>
      </c>
    </row>
    <row r="2430" spans="1:4" outlineLevel="1">
      <c r="A2430" s="56">
        <v>17030001</v>
      </c>
      <c r="B2430" s="43" t="s">
        <v>11721</v>
      </c>
      <c r="C2430" s="44" t="s">
        <v>351</v>
      </c>
      <c r="D2430" s="45">
        <v>3695.05</v>
      </c>
    </row>
    <row r="2431" spans="1:4">
      <c r="A2431" s="56">
        <v>17030002</v>
      </c>
      <c r="B2431" s="43" t="s">
        <v>9192</v>
      </c>
      <c r="C2431" s="44" t="s">
        <v>135</v>
      </c>
      <c r="D2431" s="45">
        <v>400.96</v>
      </c>
    </row>
    <row r="2432" spans="1:4" outlineLevel="1">
      <c r="A2432" s="56">
        <v>17040000</v>
      </c>
      <c r="B2432" s="43" t="s">
        <v>11722</v>
      </c>
      <c r="C2432" s="44" t="s">
        <v>8535</v>
      </c>
      <c r="D2432" s="45" t="s">
        <v>8535</v>
      </c>
    </row>
    <row r="2433" spans="1:4" ht="23.25" outlineLevel="1">
      <c r="A2433" s="56">
        <v>17040001</v>
      </c>
      <c r="B2433" s="43" t="s">
        <v>11723</v>
      </c>
      <c r="C2433" s="44" t="s">
        <v>135</v>
      </c>
      <c r="D2433" s="45">
        <v>2812.31</v>
      </c>
    </row>
    <row r="2434" spans="1:4" ht="23.25" outlineLevel="1">
      <c r="A2434" s="56">
        <v>17040002</v>
      </c>
      <c r="B2434" s="43" t="s">
        <v>11724</v>
      </c>
      <c r="C2434" s="44" t="s">
        <v>135</v>
      </c>
      <c r="D2434" s="45">
        <v>983.09</v>
      </c>
    </row>
    <row r="2435" spans="1:4" ht="23.25" outlineLevel="1">
      <c r="A2435" s="56">
        <v>17040003</v>
      </c>
      <c r="B2435" s="43" t="s">
        <v>11725</v>
      </c>
      <c r="C2435" s="44" t="s">
        <v>275</v>
      </c>
      <c r="D2435" s="45">
        <v>9.76</v>
      </c>
    </row>
    <row r="2436" spans="1:4" ht="23.25" outlineLevel="1">
      <c r="A2436" s="56">
        <v>17040005</v>
      </c>
      <c r="B2436" s="43" t="s">
        <v>11726</v>
      </c>
      <c r="C2436" s="44" t="s">
        <v>275</v>
      </c>
      <c r="D2436" s="45">
        <v>15.64</v>
      </c>
    </row>
    <row r="2437" spans="1:4" ht="23.25">
      <c r="A2437" s="56">
        <v>17040006</v>
      </c>
      <c r="B2437" s="43" t="s">
        <v>11727</v>
      </c>
      <c r="C2437" s="44" t="s">
        <v>351</v>
      </c>
      <c r="D2437" s="45">
        <v>3919.77</v>
      </c>
    </row>
    <row r="2438" spans="1:4" ht="23.25" outlineLevel="1">
      <c r="A2438" s="56">
        <v>17040007</v>
      </c>
      <c r="B2438" s="43" t="s">
        <v>11728</v>
      </c>
      <c r="C2438" s="44" t="s">
        <v>275</v>
      </c>
      <c r="D2438" s="45">
        <v>16.079999999999998</v>
      </c>
    </row>
    <row r="2439" spans="1:4" ht="23.25" outlineLevel="1">
      <c r="A2439" s="56">
        <v>17040008</v>
      </c>
      <c r="B2439" s="43" t="s">
        <v>11729</v>
      </c>
      <c r="C2439" s="44" t="s">
        <v>275</v>
      </c>
      <c r="D2439" s="45">
        <v>15.67</v>
      </c>
    </row>
    <row r="2440" spans="1:4" ht="23.25" outlineLevel="1">
      <c r="A2440" s="56">
        <v>17040010</v>
      </c>
      <c r="B2440" s="43" t="s">
        <v>11730</v>
      </c>
      <c r="C2440" s="44" t="s">
        <v>351</v>
      </c>
      <c r="D2440" s="45">
        <v>2293.58</v>
      </c>
    </row>
    <row r="2441" spans="1:4" ht="23.25" outlineLevel="1">
      <c r="A2441" s="56">
        <v>17040011</v>
      </c>
      <c r="B2441" s="43" t="s">
        <v>11731</v>
      </c>
      <c r="C2441" s="44" t="s">
        <v>351</v>
      </c>
      <c r="D2441" s="45">
        <v>1966.09</v>
      </c>
    </row>
    <row r="2442" spans="1:4" ht="23.25">
      <c r="A2442" s="56">
        <v>17040013</v>
      </c>
      <c r="B2442" s="43" t="s">
        <v>11732</v>
      </c>
      <c r="C2442" s="44" t="s">
        <v>135</v>
      </c>
      <c r="D2442" s="45">
        <v>362.61</v>
      </c>
    </row>
    <row r="2443" spans="1:4" ht="23.25" outlineLevel="1">
      <c r="A2443" s="56">
        <v>17045001</v>
      </c>
      <c r="B2443" s="43" t="s">
        <v>9168</v>
      </c>
      <c r="C2443" s="44" t="s">
        <v>11733</v>
      </c>
      <c r="D2443" s="45">
        <v>10.46</v>
      </c>
    </row>
    <row r="2444" spans="1:4" outlineLevel="1">
      <c r="A2444" s="56">
        <v>17045002</v>
      </c>
      <c r="B2444" s="43" t="s">
        <v>9170</v>
      </c>
      <c r="C2444" s="44" t="s">
        <v>482</v>
      </c>
      <c r="D2444" s="45">
        <v>5.53</v>
      </c>
    </row>
    <row r="2445" spans="1:4" outlineLevel="1">
      <c r="A2445" s="56">
        <v>17050000</v>
      </c>
      <c r="B2445" s="43" t="s">
        <v>9538</v>
      </c>
      <c r="C2445" s="44" t="s">
        <v>8535</v>
      </c>
      <c r="D2445" s="45" t="s">
        <v>8535</v>
      </c>
    </row>
    <row r="2446" spans="1:4" outlineLevel="1">
      <c r="A2446" s="56">
        <v>17050001</v>
      </c>
      <c r="B2446" s="43" t="s">
        <v>11734</v>
      </c>
      <c r="C2446" s="44" t="s">
        <v>143</v>
      </c>
      <c r="D2446" s="45">
        <v>60.26</v>
      </c>
    </row>
    <row r="2447" spans="1:4" outlineLevel="1">
      <c r="A2447" s="56">
        <v>17050015</v>
      </c>
      <c r="B2447" s="43" t="s">
        <v>11735</v>
      </c>
      <c r="C2447" s="44" t="s">
        <v>135</v>
      </c>
      <c r="D2447" s="45">
        <v>2.69</v>
      </c>
    </row>
    <row r="2448" spans="1:4" outlineLevel="1">
      <c r="A2448" s="56">
        <v>17050020</v>
      </c>
      <c r="B2448" s="43" t="s">
        <v>9540</v>
      </c>
      <c r="C2448" s="44" t="s">
        <v>482</v>
      </c>
      <c r="D2448" s="45">
        <v>265.14999999999998</v>
      </c>
    </row>
    <row r="2449" spans="1:4" outlineLevel="1">
      <c r="A2449" s="56">
        <v>17050021</v>
      </c>
      <c r="B2449" s="43" t="s">
        <v>9541</v>
      </c>
      <c r="C2449" s="44" t="s">
        <v>482</v>
      </c>
      <c r="D2449" s="45">
        <v>482.08</v>
      </c>
    </row>
    <row r="2450" spans="1:4">
      <c r="A2450" s="56">
        <v>17050022</v>
      </c>
      <c r="B2450" s="43" t="s">
        <v>9542</v>
      </c>
      <c r="C2450" s="44" t="s">
        <v>482</v>
      </c>
      <c r="D2450" s="45">
        <v>209.13</v>
      </c>
    </row>
    <row r="2451" spans="1:4" outlineLevel="1">
      <c r="A2451" s="56">
        <v>17050023</v>
      </c>
      <c r="B2451" s="43" t="s">
        <v>9543</v>
      </c>
      <c r="C2451" s="44" t="s">
        <v>482</v>
      </c>
      <c r="D2451" s="45">
        <v>418.27</v>
      </c>
    </row>
    <row r="2452" spans="1:4" ht="23.25" outlineLevel="1">
      <c r="A2452" s="56">
        <v>17050025</v>
      </c>
      <c r="B2452" s="43" t="s">
        <v>11736</v>
      </c>
      <c r="C2452" s="44" t="s">
        <v>135</v>
      </c>
      <c r="D2452" s="45">
        <v>15.43</v>
      </c>
    </row>
    <row r="2453" spans="1:4">
      <c r="A2453" s="56">
        <v>17050030</v>
      </c>
      <c r="B2453" s="43" t="s">
        <v>11737</v>
      </c>
      <c r="C2453" s="44" t="s">
        <v>135</v>
      </c>
      <c r="D2453" s="45">
        <v>12.05</v>
      </c>
    </row>
    <row r="2454" spans="1:4" outlineLevel="1">
      <c r="A2454" s="56">
        <v>17050040</v>
      </c>
      <c r="B2454" s="43" t="s">
        <v>11738</v>
      </c>
      <c r="C2454" s="44" t="s">
        <v>135</v>
      </c>
      <c r="D2454" s="45">
        <v>36.159999999999997</v>
      </c>
    </row>
    <row r="2455" spans="1:4" outlineLevel="1">
      <c r="A2455" s="56">
        <v>17050045</v>
      </c>
      <c r="B2455" s="43" t="s">
        <v>11739</v>
      </c>
      <c r="C2455" s="44" t="s">
        <v>143</v>
      </c>
      <c r="D2455" s="45">
        <v>9.64</v>
      </c>
    </row>
    <row r="2456" spans="1:4">
      <c r="A2456" s="56">
        <v>17050048</v>
      </c>
      <c r="B2456" s="43" t="s">
        <v>11740</v>
      </c>
      <c r="C2456" s="44" t="s">
        <v>143</v>
      </c>
      <c r="D2456" s="45">
        <v>14.46</v>
      </c>
    </row>
    <row r="2457" spans="1:4" outlineLevel="1">
      <c r="A2457" s="56">
        <v>17060000</v>
      </c>
      <c r="B2457" s="43" t="s">
        <v>9673</v>
      </c>
      <c r="C2457" s="44" t="s">
        <v>8535</v>
      </c>
      <c r="D2457" s="45" t="s">
        <v>8535</v>
      </c>
    </row>
    <row r="2458" spans="1:4" ht="23.25">
      <c r="A2458" s="56">
        <v>17060005</v>
      </c>
      <c r="B2458" s="43" t="s">
        <v>11741</v>
      </c>
      <c r="C2458" s="44" t="s">
        <v>143</v>
      </c>
      <c r="D2458" s="45">
        <v>12.05</v>
      </c>
    </row>
    <row r="2459" spans="1:4" outlineLevel="1">
      <c r="A2459" s="56">
        <v>17060030</v>
      </c>
      <c r="B2459" s="43" t="s">
        <v>11742</v>
      </c>
      <c r="C2459" s="44" t="s">
        <v>135</v>
      </c>
      <c r="D2459" s="45">
        <v>16.87</v>
      </c>
    </row>
    <row r="2460" spans="1:4">
      <c r="A2460" s="56">
        <v>17060032</v>
      </c>
      <c r="B2460" s="43" t="s">
        <v>11743</v>
      </c>
      <c r="C2460" s="44" t="s">
        <v>135</v>
      </c>
      <c r="D2460" s="45">
        <v>31.34</v>
      </c>
    </row>
    <row r="2461" spans="1:4" outlineLevel="1">
      <c r="A2461" s="56">
        <v>17060035</v>
      </c>
      <c r="B2461" s="43" t="s">
        <v>11744</v>
      </c>
      <c r="C2461" s="44" t="s">
        <v>135</v>
      </c>
      <c r="D2461" s="45">
        <v>7.47</v>
      </c>
    </row>
    <row r="2462" spans="1:4">
      <c r="A2462" s="56">
        <v>17060038</v>
      </c>
      <c r="B2462" s="43" t="s">
        <v>11745</v>
      </c>
      <c r="C2462" s="44" t="s">
        <v>135</v>
      </c>
      <c r="D2462" s="45">
        <v>14.46</v>
      </c>
    </row>
    <row r="2463" spans="1:4" outlineLevel="1">
      <c r="A2463" s="56">
        <v>17060045</v>
      </c>
      <c r="B2463" s="43" t="s">
        <v>11746</v>
      </c>
      <c r="C2463" s="44" t="s">
        <v>143</v>
      </c>
      <c r="D2463" s="45">
        <v>6.99</v>
      </c>
    </row>
    <row r="2464" spans="1:4" outlineLevel="1">
      <c r="A2464" s="56">
        <v>17060046</v>
      </c>
      <c r="B2464" s="43" t="s">
        <v>11747</v>
      </c>
      <c r="C2464" s="44" t="s">
        <v>135</v>
      </c>
      <c r="D2464" s="45">
        <v>16.87</v>
      </c>
    </row>
    <row r="2465" spans="1:4">
      <c r="A2465" s="56">
        <v>17060050</v>
      </c>
      <c r="B2465" s="43" t="s">
        <v>11748</v>
      </c>
      <c r="C2465" s="44" t="s">
        <v>351</v>
      </c>
      <c r="D2465" s="45">
        <v>58.81</v>
      </c>
    </row>
    <row r="2466" spans="1:4" outlineLevel="1">
      <c r="A2466" s="56">
        <v>17060087</v>
      </c>
      <c r="B2466" s="43" t="s">
        <v>11749</v>
      </c>
      <c r="C2466" s="44" t="s">
        <v>143</v>
      </c>
      <c r="D2466" s="45">
        <v>12.49</v>
      </c>
    </row>
    <row r="2467" spans="1:4" outlineLevel="1">
      <c r="A2467" s="56">
        <v>17060090</v>
      </c>
      <c r="B2467" s="43" t="s">
        <v>11750</v>
      </c>
      <c r="C2467" s="44" t="s">
        <v>351</v>
      </c>
      <c r="D2467" s="45">
        <v>56.95</v>
      </c>
    </row>
    <row r="2468" spans="1:4">
      <c r="A2468" s="56">
        <v>17060091</v>
      </c>
      <c r="B2468" s="43" t="s">
        <v>11751</v>
      </c>
      <c r="C2468" s="44" t="s">
        <v>351</v>
      </c>
      <c r="D2468" s="45">
        <v>71.180000000000007</v>
      </c>
    </row>
    <row r="2469" spans="1:4" outlineLevel="1">
      <c r="A2469" s="56">
        <v>17060092</v>
      </c>
      <c r="B2469" s="43" t="s">
        <v>11752</v>
      </c>
      <c r="C2469" s="44" t="s">
        <v>351</v>
      </c>
      <c r="D2469" s="45">
        <v>10.3</v>
      </c>
    </row>
    <row r="2470" spans="1:4">
      <c r="A2470" s="56">
        <v>17060093</v>
      </c>
      <c r="B2470" s="43" t="s">
        <v>11753</v>
      </c>
      <c r="C2470" s="44" t="s">
        <v>143</v>
      </c>
      <c r="D2470" s="45">
        <v>21.35</v>
      </c>
    </row>
    <row r="2471" spans="1:4" outlineLevel="1">
      <c r="A2471" s="56">
        <v>17060094</v>
      </c>
      <c r="B2471" s="43" t="s">
        <v>11754</v>
      </c>
      <c r="C2471" s="44" t="s">
        <v>135</v>
      </c>
      <c r="D2471" s="45">
        <v>35.590000000000003</v>
      </c>
    </row>
    <row r="2472" spans="1:4" ht="23.25">
      <c r="A2472" s="56">
        <v>17060095</v>
      </c>
      <c r="B2472" s="43" t="s">
        <v>11755</v>
      </c>
      <c r="C2472" s="44" t="s">
        <v>143</v>
      </c>
      <c r="D2472" s="45">
        <v>62.11</v>
      </c>
    </row>
    <row r="2473" spans="1:4" outlineLevel="1">
      <c r="A2473" s="56">
        <v>17060096</v>
      </c>
      <c r="B2473" s="43" t="s">
        <v>11756</v>
      </c>
      <c r="C2473" s="44" t="s">
        <v>143</v>
      </c>
      <c r="D2473" s="45">
        <v>54.87</v>
      </c>
    </row>
    <row r="2474" spans="1:4">
      <c r="A2474" s="56">
        <v>17060097</v>
      </c>
      <c r="B2474" s="43" t="s">
        <v>11757</v>
      </c>
      <c r="C2474" s="44" t="s">
        <v>135</v>
      </c>
      <c r="D2474" s="45">
        <v>80.55</v>
      </c>
    </row>
    <row r="2475" spans="1:4" outlineLevel="1">
      <c r="A2475" s="56">
        <v>17060101</v>
      </c>
      <c r="B2475" s="43" t="s">
        <v>11747</v>
      </c>
      <c r="C2475" s="44" t="s">
        <v>135</v>
      </c>
      <c r="D2475" s="45">
        <v>1.93</v>
      </c>
    </row>
    <row r="2476" spans="1:4" outlineLevel="1">
      <c r="A2476" s="56">
        <v>17060102</v>
      </c>
      <c r="B2476" s="43" t="s">
        <v>11758</v>
      </c>
      <c r="C2476" s="44" t="s">
        <v>135</v>
      </c>
      <c r="D2476" s="45">
        <v>45.84</v>
      </c>
    </row>
    <row r="2477" spans="1:4" outlineLevel="1">
      <c r="A2477" s="56">
        <v>17060103</v>
      </c>
      <c r="B2477" s="43" t="s">
        <v>11759</v>
      </c>
      <c r="C2477" s="44" t="s">
        <v>143</v>
      </c>
      <c r="D2477" s="45">
        <v>9.4</v>
      </c>
    </row>
    <row r="2478" spans="1:4">
      <c r="A2478" s="56">
        <v>17060104</v>
      </c>
      <c r="B2478" s="43" t="s">
        <v>11760</v>
      </c>
      <c r="C2478" s="44" t="s">
        <v>135</v>
      </c>
      <c r="D2478" s="45">
        <v>7.95</v>
      </c>
    </row>
    <row r="2479" spans="1:4" outlineLevel="1">
      <c r="A2479" s="56">
        <v>17070000</v>
      </c>
      <c r="B2479" s="43" t="s">
        <v>9680</v>
      </c>
      <c r="C2479" s="44" t="s">
        <v>8535</v>
      </c>
      <c r="D2479" s="45" t="s">
        <v>8535</v>
      </c>
    </row>
    <row r="2480" spans="1:4" outlineLevel="1">
      <c r="A2480" s="56">
        <v>17070001</v>
      </c>
      <c r="B2480" s="43" t="s">
        <v>11761</v>
      </c>
      <c r="C2480" s="44" t="s">
        <v>135</v>
      </c>
      <c r="D2480" s="45">
        <v>41.49</v>
      </c>
    </row>
    <row r="2481" spans="1:4" outlineLevel="1">
      <c r="A2481" s="56">
        <v>17070035</v>
      </c>
      <c r="B2481" s="43" t="s">
        <v>11762</v>
      </c>
      <c r="C2481" s="44" t="s">
        <v>135</v>
      </c>
      <c r="D2481" s="45">
        <v>43.49</v>
      </c>
    </row>
    <row r="2482" spans="1:4">
      <c r="A2482" s="56">
        <v>17070036</v>
      </c>
      <c r="B2482" s="43" t="s">
        <v>11763</v>
      </c>
      <c r="C2482" s="44" t="s">
        <v>135</v>
      </c>
      <c r="D2482" s="45">
        <v>34.619999999999997</v>
      </c>
    </row>
    <row r="2483" spans="1:4" outlineLevel="1">
      <c r="A2483" s="56">
        <v>17070038</v>
      </c>
      <c r="B2483" s="43" t="s">
        <v>11764</v>
      </c>
      <c r="C2483" s="44" t="s">
        <v>135</v>
      </c>
      <c r="D2483" s="45">
        <v>85.18</v>
      </c>
    </row>
    <row r="2484" spans="1:4" outlineLevel="1">
      <c r="A2484" s="56">
        <v>17070039</v>
      </c>
      <c r="B2484" s="43" t="s">
        <v>11765</v>
      </c>
      <c r="C2484" s="44" t="s">
        <v>135</v>
      </c>
      <c r="D2484" s="45">
        <v>61.82</v>
      </c>
    </row>
    <row r="2485" spans="1:4" ht="23.25">
      <c r="A2485" s="56">
        <v>17070040</v>
      </c>
      <c r="B2485" s="43" t="s">
        <v>11766</v>
      </c>
      <c r="C2485" s="44" t="s">
        <v>135</v>
      </c>
      <c r="D2485" s="45">
        <v>77.77</v>
      </c>
    </row>
    <row r="2486" spans="1:4" outlineLevel="1">
      <c r="A2486" s="56">
        <v>17070041</v>
      </c>
      <c r="B2486" s="43" t="s">
        <v>11767</v>
      </c>
      <c r="C2486" s="44" t="s">
        <v>135</v>
      </c>
      <c r="D2486" s="45">
        <v>54.73</v>
      </c>
    </row>
    <row r="2487" spans="1:4">
      <c r="A2487" s="56">
        <v>17070045</v>
      </c>
      <c r="B2487" s="43" t="s">
        <v>11768</v>
      </c>
      <c r="C2487" s="44" t="s">
        <v>143</v>
      </c>
      <c r="D2487" s="45">
        <v>67.95</v>
      </c>
    </row>
    <row r="2488" spans="1:4" outlineLevel="1">
      <c r="A2488" s="56">
        <v>17070046</v>
      </c>
      <c r="B2488" s="43" t="s">
        <v>11769</v>
      </c>
      <c r="C2488" s="44" t="s">
        <v>135</v>
      </c>
      <c r="D2488" s="45">
        <v>34.619999999999997</v>
      </c>
    </row>
    <row r="2489" spans="1:4">
      <c r="A2489" s="56">
        <v>17070087</v>
      </c>
      <c r="B2489" s="43" t="s">
        <v>11770</v>
      </c>
      <c r="C2489" s="44" t="s">
        <v>143</v>
      </c>
      <c r="D2489" s="45">
        <v>29.6</v>
      </c>
    </row>
    <row r="2490" spans="1:4" outlineLevel="1">
      <c r="A2490" s="56">
        <v>17070090</v>
      </c>
      <c r="B2490" s="43" t="s">
        <v>11771</v>
      </c>
      <c r="C2490" s="44" t="s">
        <v>351</v>
      </c>
      <c r="D2490" s="45">
        <v>110.01</v>
      </c>
    </row>
    <row r="2491" spans="1:4" outlineLevel="1">
      <c r="A2491" s="56">
        <v>17070091</v>
      </c>
      <c r="B2491" s="43" t="s">
        <v>11772</v>
      </c>
      <c r="C2491" s="44" t="s">
        <v>351</v>
      </c>
      <c r="D2491" s="45">
        <v>145.61000000000001</v>
      </c>
    </row>
    <row r="2492" spans="1:4">
      <c r="A2492" s="56">
        <v>17070092</v>
      </c>
      <c r="B2492" s="43" t="s">
        <v>11773</v>
      </c>
      <c r="C2492" s="44" t="s">
        <v>351</v>
      </c>
      <c r="D2492" s="45">
        <v>42.5</v>
      </c>
    </row>
    <row r="2493" spans="1:4" outlineLevel="1">
      <c r="A2493" s="56">
        <v>17070093</v>
      </c>
      <c r="B2493" s="43" t="s">
        <v>11774</v>
      </c>
      <c r="C2493" s="44" t="s">
        <v>143</v>
      </c>
      <c r="D2493" s="45">
        <v>30.09</v>
      </c>
    </row>
    <row r="2494" spans="1:4" outlineLevel="1">
      <c r="A2494" s="56">
        <v>17070094</v>
      </c>
      <c r="B2494" s="43" t="s">
        <v>11775</v>
      </c>
      <c r="C2494" s="44" t="s">
        <v>135</v>
      </c>
      <c r="D2494" s="45">
        <v>102.35</v>
      </c>
    </row>
    <row r="2495" spans="1:4" ht="23.25" outlineLevel="1">
      <c r="A2495" s="56">
        <v>17070096</v>
      </c>
      <c r="B2495" s="43" t="s">
        <v>11776</v>
      </c>
      <c r="C2495" s="44" t="s">
        <v>143</v>
      </c>
      <c r="D2495" s="45">
        <v>81.5</v>
      </c>
    </row>
    <row r="2496" spans="1:4" outlineLevel="1">
      <c r="A2496" s="56">
        <v>17070101</v>
      </c>
      <c r="B2496" s="43" t="s">
        <v>11769</v>
      </c>
      <c r="C2496" s="44" t="s">
        <v>135</v>
      </c>
      <c r="D2496" s="45">
        <v>34.270000000000003</v>
      </c>
    </row>
    <row r="2497" spans="1:4" outlineLevel="1">
      <c r="A2497" s="56">
        <v>17070102</v>
      </c>
      <c r="B2497" s="43" t="s">
        <v>11777</v>
      </c>
      <c r="C2497" s="44" t="s">
        <v>143</v>
      </c>
      <c r="D2497" s="45">
        <v>39.159999999999997</v>
      </c>
    </row>
    <row r="2498" spans="1:4" outlineLevel="1">
      <c r="A2498" s="56">
        <v>17080000</v>
      </c>
      <c r="B2498" s="43" t="s">
        <v>9722</v>
      </c>
      <c r="C2498" s="44" t="s">
        <v>8535</v>
      </c>
      <c r="D2498" s="45" t="s">
        <v>8535</v>
      </c>
    </row>
    <row r="2499" spans="1:4" outlineLevel="1">
      <c r="A2499" s="56">
        <v>17080015</v>
      </c>
      <c r="B2499" s="43" t="s">
        <v>11778</v>
      </c>
      <c r="C2499" s="44" t="s">
        <v>135</v>
      </c>
      <c r="D2499" s="45">
        <v>112.64</v>
      </c>
    </row>
    <row r="2500" spans="1:4" outlineLevel="1">
      <c r="A2500" s="56">
        <v>17080019</v>
      </c>
      <c r="B2500" s="43" t="s">
        <v>11779</v>
      </c>
      <c r="C2500" s="44" t="s">
        <v>908</v>
      </c>
      <c r="D2500" s="45">
        <v>15.03</v>
      </c>
    </row>
    <row r="2501" spans="1:4" outlineLevel="1">
      <c r="A2501" s="56">
        <v>17080070</v>
      </c>
      <c r="B2501" s="43" t="s">
        <v>11780</v>
      </c>
      <c r="C2501" s="44" t="s">
        <v>351</v>
      </c>
      <c r="D2501" s="45">
        <v>1250.21</v>
      </c>
    </row>
    <row r="2502" spans="1:4" outlineLevel="1">
      <c r="A2502" s="56">
        <v>17080072</v>
      </c>
      <c r="B2502" s="43" t="s">
        <v>11781</v>
      </c>
      <c r="C2502" s="44" t="s">
        <v>143</v>
      </c>
      <c r="D2502" s="45">
        <v>7.66</v>
      </c>
    </row>
    <row r="2503" spans="1:4" outlineLevel="1">
      <c r="A2503" s="56">
        <v>17080073</v>
      </c>
      <c r="B2503" s="43" t="s">
        <v>11782</v>
      </c>
      <c r="C2503" s="44" t="s">
        <v>143</v>
      </c>
      <c r="D2503" s="45">
        <v>9.9700000000000006</v>
      </c>
    </row>
    <row r="2504" spans="1:4" ht="23.25" outlineLevel="1">
      <c r="A2504" s="56">
        <v>17090003</v>
      </c>
      <c r="B2504" s="43" t="s">
        <v>11783</v>
      </c>
      <c r="C2504" s="44" t="s">
        <v>11784</v>
      </c>
      <c r="D2504" s="45">
        <v>1410.19</v>
      </c>
    </row>
    <row r="2505" spans="1:4" ht="23.25" outlineLevel="1">
      <c r="A2505" s="56">
        <v>17091001</v>
      </c>
      <c r="B2505" s="43" t="s">
        <v>11785</v>
      </c>
      <c r="C2505" s="44" t="s">
        <v>11786</v>
      </c>
      <c r="D2505" s="45">
        <v>16.32</v>
      </c>
    </row>
    <row r="2506" spans="1:4" ht="23.25" outlineLevel="1">
      <c r="A2506" s="56">
        <v>17091002</v>
      </c>
      <c r="B2506" s="43" t="s">
        <v>11787</v>
      </c>
      <c r="C2506" s="44" t="s">
        <v>11786</v>
      </c>
      <c r="D2506" s="45">
        <v>9.42</v>
      </c>
    </row>
    <row r="2507" spans="1:4" ht="23.25" outlineLevel="1">
      <c r="A2507" s="56">
        <v>17101003</v>
      </c>
      <c r="B2507" s="43" t="s">
        <v>11783</v>
      </c>
      <c r="C2507" s="44" t="s">
        <v>11784</v>
      </c>
      <c r="D2507" s="45">
        <v>1410.19</v>
      </c>
    </row>
    <row r="2508" spans="1:4" outlineLevel="1">
      <c r="A2508" s="55">
        <v>18000000</v>
      </c>
      <c r="B2508" s="40" t="s">
        <v>11788</v>
      </c>
      <c r="C2508" s="41"/>
      <c r="D2508" s="42"/>
    </row>
    <row r="2509" spans="1:4" outlineLevel="1">
      <c r="A2509" s="56">
        <v>18001000</v>
      </c>
      <c r="B2509" s="43" t="s">
        <v>11789</v>
      </c>
      <c r="C2509" s="44" t="s">
        <v>8535</v>
      </c>
      <c r="D2509" s="45" t="s">
        <v>8535</v>
      </c>
    </row>
    <row r="2510" spans="1:4" outlineLevel="1">
      <c r="A2510" s="56">
        <v>18001001</v>
      </c>
      <c r="B2510" s="43" t="s">
        <v>11790</v>
      </c>
      <c r="C2510" s="44" t="s">
        <v>351</v>
      </c>
      <c r="D2510" s="45">
        <v>24.08</v>
      </c>
    </row>
    <row r="2511" spans="1:4" outlineLevel="1">
      <c r="A2511" s="56">
        <v>18001003</v>
      </c>
      <c r="B2511" s="43" t="s">
        <v>11791</v>
      </c>
      <c r="C2511" s="44" t="s">
        <v>351</v>
      </c>
      <c r="D2511" s="45">
        <v>130.49</v>
      </c>
    </row>
    <row r="2512" spans="1:4" outlineLevel="1">
      <c r="A2512" s="56">
        <v>18002000</v>
      </c>
      <c r="B2512" s="43" t="s">
        <v>11792</v>
      </c>
      <c r="C2512" s="44" t="s">
        <v>8535</v>
      </c>
      <c r="D2512" s="45" t="s">
        <v>8535</v>
      </c>
    </row>
    <row r="2513" spans="1:4" outlineLevel="1">
      <c r="A2513" s="56">
        <v>18002003</v>
      </c>
      <c r="B2513" s="43" t="s">
        <v>11793</v>
      </c>
      <c r="C2513" s="44" t="s">
        <v>351</v>
      </c>
      <c r="D2513" s="45">
        <v>325.01</v>
      </c>
    </row>
    <row r="2514" spans="1:4" outlineLevel="1">
      <c r="A2514" s="56">
        <v>18002004</v>
      </c>
      <c r="B2514" s="43" t="s">
        <v>11794</v>
      </c>
      <c r="C2514" s="44" t="s">
        <v>351</v>
      </c>
      <c r="D2514" s="45">
        <v>323.95999999999998</v>
      </c>
    </row>
    <row r="2515" spans="1:4" outlineLevel="1">
      <c r="A2515" s="56">
        <v>18002005</v>
      </c>
      <c r="B2515" s="43" t="s">
        <v>11795</v>
      </c>
      <c r="C2515" s="44" t="s">
        <v>351</v>
      </c>
      <c r="D2515" s="45">
        <v>295.77999999999997</v>
      </c>
    </row>
    <row r="2516" spans="1:4" outlineLevel="1">
      <c r="A2516" s="56">
        <v>18002006</v>
      </c>
      <c r="B2516" s="43" t="s">
        <v>11796</v>
      </c>
      <c r="C2516" s="44" t="s">
        <v>351</v>
      </c>
      <c r="D2516" s="45">
        <v>277.95999999999998</v>
      </c>
    </row>
    <row r="2517" spans="1:4" outlineLevel="1">
      <c r="A2517" s="56">
        <v>18002007</v>
      </c>
      <c r="B2517" s="43" t="s">
        <v>11797</v>
      </c>
      <c r="C2517" s="44" t="s">
        <v>351</v>
      </c>
      <c r="D2517" s="45">
        <v>240.83</v>
      </c>
    </row>
    <row r="2518" spans="1:4" outlineLevel="1">
      <c r="A2518" s="56">
        <v>18002008</v>
      </c>
      <c r="B2518" s="43" t="s">
        <v>11798</v>
      </c>
      <c r="C2518" s="44" t="s">
        <v>351</v>
      </c>
      <c r="D2518" s="45">
        <v>265.64</v>
      </c>
    </row>
    <row r="2519" spans="1:4" outlineLevel="1">
      <c r="A2519" s="56">
        <v>18002009</v>
      </c>
      <c r="B2519" s="43" t="s">
        <v>11799</v>
      </c>
      <c r="C2519" s="44" t="s">
        <v>351</v>
      </c>
      <c r="D2519" s="45">
        <v>270.7</v>
      </c>
    </row>
    <row r="2520" spans="1:4" outlineLevel="1">
      <c r="A2520" s="56">
        <v>18002010</v>
      </c>
      <c r="B2520" s="43" t="s">
        <v>11800</v>
      </c>
      <c r="C2520" s="44" t="s">
        <v>351</v>
      </c>
      <c r="D2520" s="45">
        <v>315.39999999999998</v>
      </c>
    </row>
    <row r="2521" spans="1:4" outlineLevel="1">
      <c r="A2521" s="56">
        <v>18002011</v>
      </c>
      <c r="B2521" s="43" t="s">
        <v>11801</v>
      </c>
      <c r="C2521" s="44" t="s">
        <v>351</v>
      </c>
      <c r="D2521" s="45">
        <v>188.9</v>
      </c>
    </row>
    <row r="2522" spans="1:4" outlineLevel="1">
      <c r="A2522" s="56">
        <v>18002012</v>
      </c>
      <c r="B2522" s="43" t="s">
        <v>11802</v>
      </c>
      <c r="C2522" s="44" t="s">
        <v>351</v>
      </c>
      <c r="D2522" s="45">
        <v>299.24</v>
      </c>
    </row>
    <row r="2523" spans="1:4" outlineLevel="1">
      <c r="A2523" s="56">
        <v>18002013</v>
      </c>
      <c r="B2523" s="43" t="s">
        <v>11803</v>
      </c>
      <c r="C2523" s="44" t="s">
        <v>351</v>
      </c>
      <c r="D2523" s="45">
        <v>291.63</v>
      </c>
    </row>
    <row r="2524" spans="1:4" outlineLevel="1">
      <c r="A2524" s="56">
        <v>18002014</v>
      </c>
      <c r="B2524" s="43" t="s">
        <v>11804</v>
      </c>
      <c r="C2524" s="44" t="s">
        <v>351</v>
      </c>
      <c r="D2524" s="45">
        <v>259.2</v>
      </c>
    </row>
    <row r="2525" spans="1:4" outlineLevel="1">
      <c r="A2525" s="56">
        <v>18002015</v>
      </c>
      <c r="B2525" s="43" t="s">
        <v>11805</v>
      </c>
      <c r="C2525" s="44" t="s">
        <v>351</v>
      </c>
      <c r="D2525" s="45">
        <v>167.46</v>
      </c>
    </row>
    <row r="2526" spans="1:4">
      <c r="A2526" s="56">
        <v>18002016</v>
      </c>
      <c r="B2526" s="43" t="s">
        <v>11806</v>
      </c>
      <c r="C2526" s="44" t="s">
        <v>351</v>
      </c>
      <c r="D2526" s="45">
        <v>290.73</v>
      </c>
    </row>
    <row r="2527" spans="1:4" outlineLevel="1">
      <c r="A2527" s="56">
        <v>18002017</v>
      </c>
      <c r="B2527" s="43" t="s">
        <v>11807</v>
      </c>
      <c r="C2527" s="44" t="s">
        <v>351</v>
      </c>
      <c r="D2527" s="45">
        <v>415.39</v>
      </c>
    </row>
    <row r="2528" spans="1:4" outlineLevel="1">
      <c r="A2528" s="56">
        <v>18002018</v>
      </c>
      <c r="B2528" s="43" t="s">
        <v>11808</v>
      </c>
      <c r="C2528" s="44" t="s">
        <v>351</v>
      </c>
      <c r="D2528" s="45">
        <v>281.3</v>
      </c>
    </row>
    <row r="2529" spans="1:4" outlineLevel="1">
      <c r="A2529" s="56">
        <v>18002019</v>
      </c>
      <c r="B2529" s="43" t="s">
        <v>11809</v>
      </c>
      <c r="C2529" s="44" t="s">
        <v>351</v>
      </c>
      <c r="D2529" s="45">
        <v>298.77</v>
      </c>
    </row>
    <row r="2530" spans="1:4" outlineLevel="1">
      <c r="A2530" s="56">
        <v>18002020</v>
      </c>
      <c r="B2530" s="43" t="s">
        <v>11810</v>
      </c>
      <c r="C2530" s="44" t="s">
        <v>351</v>
      </c>
      <c r="D2530" s="45">
        <v>318.58</v>
      </c>
    </row>
    <row r="2531" spans="1:4" outlineLevel="1">
      <c r="A2531" s="56">
        <v>18002021</v>
      </c>
      <c r="B2531" s="43" t="s">
        <v>11811</v>
      </c>
      <c r="C2531" s="44" t="s">
        <v>351</v>
      </c>
      <c r="D2531" s="45">
        <v>283.04000000000002</v>
      </c>
    </row>
    <row r="2532" spans="1:4" outlineLevel="1">
      <c r="A2532" s="56">
        <v>18002022</v>
      </c>
      <c r="B2532" s="43" t="s">
        <v>11812</v>
      </c>
      <c r="C2532" s="44" t="s">
        <v>351</v>
      </c>
      <c r="D2532" s="45">
        <v>301.52</v>
      </c>
    </row>
    <row r="2533" spans="1:4" outlineLevel="1">
      <c r="A2533" s="56">
        <v>18002023</v>
      </c>
      <c r="B2533" s="43" t="s">
        <v>11813</v>
      </c>
      <c r="C2533" s="44" t="s">
        <v>351</v>
      </c>
      <c r="D2533" s="45">
        <v>256.55</v>
      </c>
    </row>
    <row r="2534" spans="1:4" outlineLevel="1">
      <c r="A2534" s="56">
        <v>18002024</v>
      </c>
      <c r="B2534" s="43" t="s">
        <v>11814</v>
      </c>
      <c r="C2534" s="44" t="s">
        <v>351</v>
      </c>
      <c r="D2534" s="45">
        <v>276.93</v>
      </c>
    </row>
    <row r="2535" spans="1:4" outlineLevel="1">
      <c r="A2535" s="56">
        <v>18002025</v>
      </c>
      <c r="B2535" s="43" t="s">
        <v>11815</v>
      </c>
      <c r="C2535" s="44" t="s">
        <v>351</v>
      </c>
      <c r="D2535" s="45">
        <v>204</v>
      </c>
    </row>
    <row r="2536" spans="1:4" outlineLevel="1">
      <c r="A2536" s="56">
        <v>18002026</v>
      </c>
      <c r="B2536" s="43" t="s">
        <v>11816</v>
      </c>
      <c r="C2536" s="44" t="s">
        <v>351</v>
      </c>
      <c r="D2536" s="45">
        <v>340.87</v>
      </c>
    </row>
    <row r="2537" spans="1:4" outlineLevel="1">
      <c r="A2537" s="56">
        <v>18002027</v>
      </c>
      <c r="B2537" s="43" t="s">
        <v>11817</v>
      </c>
      <c r="C2537" s="44" t="s">
        <v>351</v>
      </c>
      <c r="D2537" s="45">
        <v>341.19</v>
      </c>
    </row>
    <row r="2538" spans="1:4" outlineLevel="1">
      <c r="A2538" s="56">
        <v>18002028</v>
      </c>
      <c r="B2538" s="43" t="s">
        <v>11818</v>
      </c>
      <c r="C2538" s="44" t="s">
        <v>351</v>
      </c>
      <c r="D2538" s="45">
        <v>177.6</v>
      </c>
    </row>
    <row r="2539" spans="1:4" outlineLevel="1">
      <c r="A2539" s="56">
        <v>18002029</v>
      </c>
      <c r="B2539" s="43" t="s">
        <v>11819</v>
      </c>
      <c r="C2539" s="44" t="s">
        <v>351</v>
      </c>
      <c r="D2539" s="45">
        <v>274.76</v>
      </c>
    </row>
    <row r="2540" spans="1:4" outlineLevel="1">
      <c r="A2540" s="56">
        <v>18002030</v>
      </c>
      <c r="B2540" s="43" t="s">
        <v>11820</v>
      </c>
      <c r="C2540" s="44" t="s">
        <v>351</v>
      </c>
      <c r="D2540" s="45">
        <v>254.78</v>
      </c>
    </row>
    <row r="2541" spans="1:4" outlineLevel="1">
      <c r="A2541" s="56">
        <v>18002031</v>
      </c>
      <c r="B2541" s="43" t="s">
        <v>11821</v>
      </c>
      <c r="C2541" s="44" t="s">
        <v>351</v>
      </c>
      <c r="D2541" s="45">
        <v>197.87</v>
      </c>
    </row>
    <row r="2542" spans="1:4" outlineLevel="1">
      <c r="A2542" s="56">
        <v>18002032</v>
      </c>
      <c r="B2542" s="43" t="s">
        <v>11822</v>
      </c>
      <c r="C2542" s="44" t="s">
        <v>351</v>
      </c>
      <c r="D2542" s="45">
        <v>217.39</v>
      </c>
    </row>
    <row r="2543" spans="1:4" outlineLevel="1">
      <c r="A2543" s="56">
        <v>18002033</v>
      </c>
      <c r="B2543" s="43" t="s">
        <v>11823</v>
      </c>
      <c r="C2543" s="44" t="s">
        <v>351</v>
      </c>
      <c r="D2543" s="45">
        <v>268.45</v>
      </c>
    </row>
    <row r="2544" spans="1:4" outlineLevel="1">
      <c r="A2544" s="56">
        <v>18002034</v>
      </c>
      <c r="B2544" s="43" t="s">
        <v>11824</v>
      </c>
      <c r="C2544" s="44" t="s">
        <v>351</v>
      </c>
      <c r="D2544" s="45">
        <v>235.01</v>
      </c>
    </row>
    <row r="2545" spans="1:4" outlineLevel="1">
      <c r="A2545" s="56">
        <v>18002035</v>
      </c>
      <c r="B2545" s="43" t="s">
        <v>11825</v>
      </c>
      <c r="C2545" s="44" t="s">
        <v>351</v>
      </c>
      <c r="D2545" s="45">
        <v>345.93</v>
      </c>
    </row>
    <row r="2546" spans="1:4" outlineLevel="1">
      <c r="A2546" s="56">
        <v>18002036</v>
      </c>
      <c r="B2546" s="43" t="s">
        <v>11826</v>
      </c>
      <c r="C2546" s="44" t="s">
        <v>351</v>
      </c>
      <c r="D2546" s="45">
        <v>254.46</v>
      </c>
    </row>
    <row r="2547" spans="1:4" outlineLevel="1">
      <c r="A2547" s="56">
        <v>18002037</v>
      </c>
      <c r="B2547" s="43" t="s">
        <v>11827</v>
      </c>
      <c r="C2547" s="44" t="s">
        <v>351</v>
      </c>
      <c r="D2547" s="45">
        <v>317.93</v>
      </c>
    </row>
    <row r="2548" spans="1:4" outlineLevel="1">
      <c r="A2548" s="56">
        <v>18002038</v>
      </c>
      <c r="B2548" s="43" t="s">
        <v>11828</v>
      </c>
      <c r="C2548" s="44" t="s">
        <v>351</v>
      </c>
      <c r="D2548" s="45">
        <v>316.08</v>
      </c>
    </row>
    <row r="2549" spans="1:4" outlineLevel="1">
      <c r="A2549" s="56">
        <v>18002039</v>
      </c>
      <c r="B2549" s="43" t="s">
        <v>11829</v>
      </c>
      <c r="C2549" s="44" t="s">
        <v>351</v>
      </c>
      <c r="D2549" s="45">
        <v>342.14</v>
      </c>
    </row>
    <row r="2550" spans="1:4" outlineLevel="1">
      <c r="A2550" s="56">
        <v>18002040</v>
      </c>
      <c r="B2550" s="43" t="s">
        <v>11830</v>
      </c>
      <c r="C2550" s="44" t="s">
        <v>351</v>
      </c>
      <c r="D2550" s="45">
        <v>307.24</v>
      </c>
    </row>
    <row r="2551" spans="1:4" outlineLevel="1">
      <c r="A2551" s="56">
        <v>18002041</v>
      </c>
      <c r="B2551" s="43" t="s">
        <v>11831</v>
      </c>
      <c r="C2551" s="44" t="s">
        <v>351</v>
      </c>
      <c r="D2551" s="45">
        <v>313.16000000000003</v>
      </c>
    </row>
    <row r="2552" spans="1:4" outlineLevel="1">
      <c r="A2552" s="56">
        <v>18002042</v>
      </c>
      <c r="B2552" s="43" t="s">
        <v>11832</v>
      </c>
      <c r="C2552" s="44" t="s">
        <v>351</v>
      </c>
      <c r="D2552" s="45">
        <v>309</v>
      </c>
    </row>
    <row r="2553" spans="1:4" outlineLevel="1">
      <c r="A2553" s="56">
        <v>18002050</v>
      </c>
      <c r="B2553" s="43" t="s">
        <v>11833</v>
      </c>
      <c r="C2553" s="44" t="s">
        <v>351</v>
      </c>
      <c r="D2553" s="45">
        <v>365.61</v>
      </c>
    </row>
    <row r="2554" spans="1:4" outlineLevel="1">
      <c r="A2554" s="56">
        <v>18002052</v>
      </c>
      <c r="B2554" s="43" t="s">
        <v>11834</v>
      </c>
      <c r="C2554" s="44" t="s">
        <v>351</v>
      </c>
      <c r="D2554" s="45">
        <v>176.43</v>
      </c>
    </row>
    <row r="2555" spans="1:4" outlineLevel="1">
      <c r="A2555" s="56">
        <v>18002055</v>
      </c>
      <c r="B2555" s="43" t="s">
        <v>11835</v>
      </c>
      <c r="C2555" s="44" t="s">
        <v>351</v>
      </c>
      <c r="D2555" s="45">
        <v>394.43</v>
      </c>
    </row>
    <row r="2556" spans="1:4" outlineLevel="1">
      <c r="A2556" s="56">
        <v>18002061</v>
      </c>
      <c r="B2556" s="43" t="s">
        <v>11836</v>
      </c>
      <c r="C2556" s="44" t="s">
        <v>351</v>
      </c>
      <c r="D2556" s="45">
        <v>92.96</v>
      </c>
    </row>
    <row r="2557" spans="1:4" outlineLevel="1">
      <c r="A2557" s="56">
        <v>18002063</v>
      </c>
      <c r="B2557" s="43" t="s">
        <v>11837</v>
      </c>
      <c r="C2557" s="44" t="s">
        <v>351</v>
      </c>
      <c r="D2557" s="45">
        <v>269.06</v>
      </c>
    </row>
    <row r="2558" spans="1:4" outlineLevel="1">
      <c r="A2558" s="56">
        <v>18002065</v>
      </c>
      <c r="B2558" s="43" t="s">
        <v>11838</v>
      </c>
      <c r="C2558" s="44" t="s">
        <v>351</v>
      </c>
      <c r="D2558" s="45">
        <v>289.47000000000003</v>
      </c>
    </row>
    <row r="2559" spans="1:4" outlineLevel="1">
      <c r="A2559" s="56">
        <v>18002067</v>
      </c>
      <c r="B2559" s="43" t="s">
        <v>11839</v>
      </c>
      <c r="C2559" s="44" t="s">
        <v>351</v>
      </c>
      <c r="D2559" s="45">
        <v>206.16</v>
      </c>
    </row>
    <row r="2560" spans="1:4">
      <c r="A2560" s="56">
        <v>18002070</v>
      </c>
      <c r="B2560" s="43" t="s">
        <v>11840</v>
      </c>
      <c r="C2560" s="44" t="s">
        <v>351</v>
      </c>
      <c r="D2560" s="45">
        <v>184.98</v>
      </c>
    </row>
    <row r="2561" spans="1:4" outlineLevel="1">
      <c r="A2561" s="56">
        <v>18002073</v>
      </c>
      <c r="B2561" s="43" t="s">
        <v>11841</v>
      </c>
      <c r="C2561" s="44" t="s">
        <v>351</v>
      </c>
      <c r="D2561" s="45">
        <v>147.63</v>
      </c>
    </row>
    <row r="2562" spans="1:4" outlineLevel="1">
      <c r="A2562" s="56">
        <v>18002075</v>
      </c>
      <c r="B2562" s="43" t="s">
        <v>11842</v>
      </c>
      <c r="C2562" s="44" t="s">
        <v>351</v>
      </c>
      <c r="D2562" s="45">
        <v>156.51</v>
      </c>
    </row>
    <row r="2563" spans="1:4" outlineLevel="1">
      <c r="A2563" s="56">
        <v>18002077</v>
      </c>
      <c r="B2563" s="43" t="s">
        <v>11843</v>
      </c>
      <c r="C2563" s="44" t="s">
        <v>351</v>
      </c>
      <c r="D2563" s="45">
        <v>156.29</v>
      </c>
    </row>
    <row r="2564" spans="1:4" outlineLevel="1">
      <c r="A2564" s="56">
        <v>18002080</v>
      </c>
      <c r="B2564" s="43" t="s">
        <v>11844</v>
      </c>
      <c r="C2564" s="44" t="s">
        <v>351</v>
      </c>
      <c r="D2564" s="45">
        <v>159.28</v>
      </c>
    </row>
    <row r="2565" spans="1:4" outlineLevel="1">
      <c r="A2565" s="56">
        <v>18002090</v>
      </c>
      <c r="B2565" s="43" t="s">
        <v>11845</v>
      </c>
      <c r="C2565" s="44" t="s">
        <v>351</v>
      </c>
      <c r="D2565" s="45">
        <v>320.99</v>
      </c>
    </row>
    <row r="2566" spans="1:4" outlineLevel="1">
      <c r="A2566" s="56">
        <v>18002091</v>
      </c>
      <c r="B2566" s="43" t="s">
        <v>11846</v>
      </c>
      <c r="C2566" s="44" t="s">
        <v>351</v>
      </c>
      <c r="D2566" s="45">
        <v>346.88</v>
      </c>
    </row>
    <row r="2567" spans="1:4" outlineLevel="1">
      <c r="A2567" s="56">
        <v>18002092</v>
      </c>
      <c r="B2567" s="43" t="s">
        <v>11847</v>
      </c>
      <c r="C2567" s="44" t="s">
        <v>351</v>
      </c>
      <c r="D2567" s="45">
        <v>315.25</v>
      </c>
    </row>
    <row r="2568" spans="1:4" outlineLevel="1">
      <c r="A2568" s="56">
        <v>18003000</v>
      </c>
      <c r="B2568" s="43" t="s">
        <v>11848</v>
      </c>
      <c r="C2568" s="44" t="s">
        <v>8535</v>
      </c>
      <c r="D2568" s="45" t="s">
        <v>8535</v>
      </c>
    </row>
    <row r="2569" spans="1:4" outlineLevel="1">
      <c r="A2569" s="56">
        <v>18003001</v>
      </c>
      <c r="B2569" s="43" t="s">
        <v>11849</v>
      </c>
      <c r="C2569" s="44" t="s">
        <v>135</v>
      </c>
      <c r="D2569" s="45">
        <v>23.19</v>
      </c>
    </row>
    <row r="2570" spans="1:4" outlineLevel="1">
      <c r="A2570" s="56">
        <v>18003003</v>
      </c>
      <c r="B2570" s="43" t="s">
        <v>11850</v>
      </c>
      <c r="C2570" s="44" t="s">
        <v>135</v>
      </c>
      <c r="D2570" s="45">
        <v>31.65</v>
      </c>
    </row>
    <row r="2571" spans="1:4" outlineLevel="1">
      <c r="A2571" s="56">
        <v>18003005</v>
      </c>
      <c r="B2571" s="43" t="s">
        <v>11851</v>
      </c>
      <c r="C2571" s="44" t="s">
        <v>135</v>
      </c>
      <c r="D2571" s="45">
        <v>23.05</v>
      </c>
    </row>
    <row r="2572" spans="1:4" outlineLevel="1">
      <c r="A2572" s="56">
        <v>18003007</v>
      </c>
      <c r="B2572" s="43" t="s">
        <v>11852</v>
      </c>
      <c r="C2572" s="44" t="s">
        <v>135</v>
      </c>
      <c r="D2572" s="45">
        <v>63.24</v>
      </c>
    </row>
    <row r="2573" spans="1:4" outlineLevel="1">
      <c r="A2573" s="56">
        <v>18003013</v>
      </c>
      <c r="B2573" s="43" t="s">
        <v>11853</v>
      </c>
      <c r="C2573" s="44" t="s">
        <v>11854</v>
      </c>
      <c r="D2573" s="45">
        <v>79.03</v>
      </c>
    </row>
    <row r="2574" spans="1:4" outlineLevel="1">
      <c r="A2574" s="56">
        <v>18003015</v>
      </c>
      <c r="B2574" s="43" t="s">
        <v>11855</v>
      </c>
      <c r="C2574" s="44" t="s">
        <v>11854</v>
      </c>
      <c r="D2574" s="45">
        <v>49.41</v>
      </c>
    </row>
    <row r="2575" spans="1:4" outlineLevel="1">
      <c r="A2575" s="56">
        <v>18003017</v>
      </c>
      <c r="B2575" s="43" t="s">
        <v>11856</v>
      </c>
      <c r="C2575" s="44" t="s">
        <v>11854</v>
      </c>
      <c r="D2575" s="45">
        <v>83.93</v>
      </c>
    </row>
    <row r="2576" spans="1:4" outlineLevel="1">
      <c r="A2576" s="56">
        <v>18003019</v>
      </c>
      <c r="B2576" s="43" t="s">
        <v>11857</v>
      </c>
      <c r="C2576" s="44" t="s">
        <v>11854</v>
      </c>
      <c r="D2576" s="45">
        <v>51.04</v>
      </c>
    </row>
    <row r="2577" spans="1:4" outlineLevel="1">
      <c r="A2577" s="56">
        <v>18003021</v>
      </c>
      <c r="B2577" s="43" t="s">
        <v>11858</v>
      </c>
      <c r="C2577" s="44" t="s">
        <v>11854</v>
      </c>
      <c r="D2577" s="45">
        <v>86.52</v>
      </c>
    </row>
    <row r="2578" spans="1:4" outlineLevel="1">
      <c r="A2578" s="56">
        <v>18003023</v>
      </c>
      <c r="B2578" s="43" t="s">
        <v>11859</v>
      </c>
      <c r="C2578" s="44" t="s">
        <v>11854</v>
      </c>
      <c r="D2578" s="45">
        <v>56.02</v>
      </c>
    </row>
    <row r="2579" spans="1:4" outlineLevel="1">
      <c r="A2579" s="56">
        <v>18003025</v>
      </c>
      <c r="B2579" s="43" t="s">
        <v>11860</v>
      </c>
      <c r="C2579" s="44" t="s">
        <v>351</v>
      </c>
      <c r="D2579" s="45">
        <v>101.71</v>
      </c>
    </row>
    <row r="2580" spans="1:4" outlineLevel="1">
      <c r="A2580" s="56">
        <v>18003027</v>
      </c>
      <c r="B2580" s="43" t="s">
        <v>11861</v>
      </c>
      <c r="C2580" s="44" t="s">
        <v>11854</v>
      </c>
      <c r="D2580" s="45">
        <v>50.9</v>
      </c>
    </row>
    <row r="2581" spans="1:4" outlineLevel="1">
      <c r="A2581" s="56">
        <v>18003029</v>
      </c>
      <c r="B2581" s="43" t="s">
        <v>11862</v>
      </c>
      <c r="C2581" s="44" t="s">
        <v>11854</v>
      </c>
      <c r="D2581" s="45">
        <v>54.65</v>
      </c>
    </row>
    <row r="2582" spans="1:4" outlineLevel="1">
      <c r="A2582" s="56">
        <v>18003041</v>
      </c>
      <c r="B2582" s="43" t="s">
        <v>11863</v>
      </c>
      <c r="C2582" s="44" t="s">
        <v>351</v>
      </c>
      <c r="D2582" s="45">
        <v>86.76</v>
      </c>
    </row>
    <row r="2583" spans="1:4" outlineLevel="1">
      <c r="A2583" s="56">
        <v>18003043</v>
      </c>
      <c r="B2583" s="43" t="s">
        <v>11864</v>
      </c>
      <c r="C2583" s="44" t="s">
        <v>351</v>
      </c>
      <c r="D2583" s="45">
        <v>74.03</v>
      </c>
    </row>
    <row r="2584" spans="1:4" outlineLevel="1">
      <c r="A2584" s="56">
        <v>18003045</v>
      </c>
      <c r="B2584" s="43" t="s">
        <v>11865</v>
      </c>
      <c r="C2584" s="44" t="s">
        <v>351</v>
      </c>
      <c r="D2584" s="45">
        <v>70.290000000000006</v>
      </c>
    </row>
    <row r="2585" spans="1:4" outlineLevel="1">
      <c r="A2585" s="56">
        <v>18003047</v>
      </c>
      <c r="B2585" s="43" t="s">
        <v>11866</v>
      </c>
      <c r="C2585" s="44" t="s">
        <v>351</v>
      </c>
      <c r="D2585" s="45">
        <v>60.55</v>
      </c>
    </row>
    <row r="2586" spans="1:4" outlineLevel="1">
      <c r="A2586" s="56">
        <v>18003049</v>
      </c>
      <c r="B2586" s="43" t="s">
        <v>11867</v>
      </c>
      <c r="C2586" s="44" t="s">
        <v>351</v>
      </c>
      <c r="D2586" s="45">
        <v>86.04</v>
      </c>
    </row>
    <row r="2587" spans="1:4" outlineLevel="1">
      <c r="A2587" s="56">
        <v>18003051</v>
      </c>
      <c r="B2587" s="43" t="s">
        <v>11868</v>
      </c>
      <c r="C2587" s="44" t="s">
        <v>351</v>
      </c>
      <c r="D2587" s="45">
        <v>64.400000000000006</v>
      </c>
    </row>
    <row r="2588" spans="1:4" outlineLevel="1">
      <c r="A2588" s="56">
        <v>18003053</v>
      </c>
      <c r="B2588" s="43" t="s">
        <v>11869</v>
      </c>
      <c r="C2588" s="44" t="s">
        <v>351</v>
      </c>
      <c r="D2588" s="45">
        <v>8.73</v>
      </c>
    </row>
    <row r="2589" spans="1:4" outlineLevel="1">
      <c r="A2589" s="56">
        <v>18003061</v>
      </c>
      <c r="B2589" s="43" t="s">
        <v>11870</v>
      </c>
      <c r="C2589" s="44" t="s">
        <v>351</v>
      </c>
      <c r="D2589" s="45">
        <v>53.26</v>
      </c>
    </row>
    <row r="2590" spans="1:4" outlineLevel="1">
      <c r="A2590" s="56">
        <v>18003063</v>
      </c>
      <c r="B2590" s="43" t="s">
        <v>11871</v>
      </c>
      <c r="C2590" s="44" t="s">
        <v>351</v>
      </c>
      <c r="D2590" s="45">
        <v>64.34</v>
      </c>
    </row>
    <row r="2591" spans="1:4" outlineLevel="1">
      <c r="A2591" s="56">
        <v>18003065</v>
      </c>
      <c r="B2591" s="43" t="s">
        <v>11872</v>
      </c>
      <c r="C2591" s="44" t="s">
        <v>351</v>
      </c>
      <c r="D2591" s="45">
        <v>64.2</v>
      </c>
    </row>
    <row r="2592" spans="1:4" outlineLevel="1">
      <c r="A2592" s="56">
        <v>18003067</v>
      </c>
      <c r="B2592" s="43" t="s">
        <v>11873</v>
      </c>
      <c r="C2592" s="44" t="s">
        <v>351</v>
      </c>
      <c r="D2592" s="45">
        <v>70.14</v>
      </c>
    </row>
    <row r="2593" spans="1:4" outlineLevel="1">
      <c r="A2593" s="56">
        <v>18003069</v>
      </c>
      <c r="B2593" s="43" t="s">
        <v>11874</v>
      </c>
      <c r="C2593" s="44" t="s">
        <v>351</v>
      </c>
      <c r="D2593" s="45">
        <v>78.36</v>
      </c>
    </row>
    <row r="2594" spans="1:4">
      <c r="A2594" s="56">
        <v>18003071</v>
      </c>
      <c r="B2594" s="43" t="s">
        <v>11875</v>
      </c>
      <c r="C2594" s="44" t="s">
        <v>351</v>
      </c>
      <c r="D2594" s="45">
        <v>46.18</v>
      </c>
    </row>
    <row r="2595" spans="1:4" outlineLevel="1">
      <c r="A2595" s="56">
        <v>18003073</v>
      </c>
      <c r="B2595" s="43" t="s">
        <v>11876</v>
      </c>
      <c r="C2595" s="44" t="s">
        <v>351</v>
      </c>
      <c r="D2595" s="45">
        <v>51.58</v>
      </c>
    </row>
    <row r="2596" spans="1:4" outlineLevel="1">
      <c r="A2596" s="56">
        <v>18003075</v>
      </c>
      <c r="B2596" s="43" t="s">
        <v>11877</v>
      </c>
      <c r="C2596" s="44" t="s">
        <v>351</v>
      </c>
      <c r="D2596" s="45">
        <v>40.67</v>
      </c>
    </row>
    <row r="2597" spans="1:4" outlineLevel="1">
      <c r="A2597" s="56">
        <v>18003077</v>
      </c>
      <c r="B2597" s="43" t="s">
        <v>11878</v>
      </c>
      <c r="C2597" s="44" t="s">
        <v>351</v>
      </c>
      <c r="D2597" s="45">
        <v>65.010000000000005</v>
      </c>
    </row>
    <row r="2598" spans="1:4" outlineLevel="1">
      <c r="A2598" s="56">
        <v>18003079</v>
      </c>
      <c r="B2598" s="43" t="s">
        <v>11879</v>
      </c>
      <c r="C2598" s="44" t="s">
        <v>351</v>
      </c>
      <c r="D2598" s="45">
        <v>64.28</v>
      </c>
    </row>
    <row r="2599" spans="1:4" outlineLevel="1">
      <c r="A2599" s="56">
        <v>18003083</v>
      </c>
      <c r="B2599" s="43" t="s">
        <v>11880</v>
      </c>
      <c r="C2599" s="44" t="s">
        <v>351</v>
      </c>
      <c r="D2599" s="45">
        <v>57.32</v>
      </c>
    </row>
    <row r="2600" spans="1:4" outlineLevel="1">
      <c r="A2600" s="56">
        <v>18003085</v>
      </c>
      <c r="B2600" s="43" t="s">
        <v>11881</v>
      </c>
      <c r="C2600" s="44" t="s">
        <v>351</v>
      </c>
      <c r="D2600" s="45">
        <v>52.67</v>
      </c>
    </row>
    <row r="2601" spans="1:4" outlineLevel="1">
      <c r="A2601" s="56">
        <v>18003087</v>
      </c>
      <c r="B2601" s="43" t="s">
        <v>11882</v>
      </c>
      <c r="C2601" s="44" t="s">
        <v>351</v>
      </c>
      <c r="D2601" s="45">
        <v>84.29</v>
      </c>
    </row>
    <row r="2602" spans="1:4" outlineLevel="1">
      <c r="A2602" s="56">
        <v>18003101</v>
      </c>
      <c r="B2602" s="43" t="s">
        <v>11883</v>
      </c>
      <c r="C2602" s="44" t="s">
        <v>351</v>
      </c>
      <c r="D2602" s="45">
        <v>45.44</v>
      </c>
    </row>
    <row r="2603" spans="1:4" outlineLevel="1">
      <c r="A2603" s="56">
        <v>18003106</v>
      </c>
      <c r="B2603" s="43" t="s">
        <v>11884</v>
      </c>
      <c r="C2603" s="44" t="s">
        <v>351</v>
      </c>
      <c r="D2603" s="45">
        <v>43.93</v>
      </c>
    </row>
    <row r="2604" spans="1:4" outlineLevel="1">
      <c r="A2604" s="56">
        <v>18003107</v>
      </c>
      <c r="B2604" s="43" t="s">
        <v>11885</v>
      </c>
      <c r="C2604" s="44" t="s">
        <v>351</v>
      </c>
      <c r="D2604" s="45">
        <v>45.76</v>
      </c>
    </row>
    <row r="2605" spans="1:4" outlineLevel="1">
      <c r="A2605" s="56">
        <v>18003110</v>
      </c>
      <c r="B2605" s="43" t="s">
        <v>11886</v>
      </c>
      <c r="C2605" s="44" t="s">
        <v>351</v>
      </c>
      <c r="D2605" s="45">
        <v>46.5</v>
      </c>
    </row>
    <row r="2606" spans="1:4" outlineLevel="1">
      <c r="A2606" s="56">
        <v>18003112</v>
      </c>
      <c r="B2606" s="43" t="s">
        <v>11887</v>
      </c>
      <c r="C2606" s="44" t="s">
        <v>351</v>
      </c>
      <c r="D2606" s="45">
        <v>30.44</v>
      </c>
    </row>
    <row r="2607" spans="1:4" outlineLevel="1">
      <c r="A2607" s="56">
        <v>18003114</v>
      </c>
      <c r="B2607" s="43" t="s">
        <v>11888</v>
      </c>
      <c r="C2607" s="44" t="s">
        <v>351</v>
      </c>
      <c r="D2607" s="45">
        <v>64.63</v>
      </c>
    </row>
    <row r="2608" spans="1:4" outlineLevel="1">
      <c r="A2608" s="56">
        <v>18006003</v>
      </c>
      <c r="B2608" s="43" t="s">
        <v>11889</v>
      </c>
      <c r="C2608" s="44" t="s">
        <v>351</v>
      </c>
      <c r="D2608" s="45">
        <v>6726.02</v>
      </c>
    </row>
    <row r="2609" spans="1:4" outlineLevel="1">
      <c r="A2609" s="56">
        <v>18010000</v>
      </c>
      <c r="B2609" s="43" t="s">
        <v>11890</v>
      </c>
      <c r="C2609" s="44" t="s">
        <v>8535</v>
      </c>
      <c r="D2609" s="45" t="s">
        <v>8535</v>
      </c>
    </row>
    <row r="2610" spans="1:4" outlineLevel="1">
      <c r="A2610" s="56">
        <v>18010050</v>
      </c>
      <c r="B2610" s="43" t="s">
        <v>11891</v>
      </c>
      <c r="C2610" s="44" t="s">
        <v>351</v>
      </c>
      <c r="D2610" s="45">
        <v>383.01</v>
      </c>
    </row>
    <row r="2611" spans="1:4" outlineLevel="1">
      <c r="A2611" s="56">
        <v>18010056</v>
      </c>
      <c r="B2611" s="43" t="s">
        <v>11892</v>
      </c>
      <c r="C2611" s="44" t="s">
        <v>143</v>
      </c>
      <c r="D2611" s="45">
        <v>106.5</v>
      </c>
    </row>
    <row r="2612" spans="1:4" outlineLevel="1">
      <c r="A2612" s="56">
        <v>18010060</v>
      </c>
      <c r="B2612" s="43" t="s">
        <v>11893</v>
      </c>
      <c r="C2612" s="44" t="s">
        <v>135</v>
      </c>
      <c r="D2612" s="45">
        <v>100.35</v>
      </c>
    </row>
    <row r="2613" spans="1:4" outlineLevel="1">
      <c r="A2613" s="56">
        <v>18010090</v>
      </c>
      <c r="B2613" s="43" t="s">
        <v>11894</v>
      </c>
      <c r="C2613" s="44" t="s">
        <v>351</v>
      </c>
      <c r="D2613" s="45">
        <v>502.21</v>
      </c>
    </row>
    <row r="2614" spans="1:4" outlineLevel="1">
      <c r="A2614" s="56">
        <v>18012000</v>
      </c>
      <c r="B2614" s="43" t="s">
        <v>11895</v>
      </c>
      <c r="C2614" s="44" t="s">
        <v>8535</v>
      </c>
      <c r="D2614" s="45" t="s">
        <v>8535</v>
      </c>
    </row>
    <row r="2615" spans="1:4" outlineLevel="1">
      <c r="A2615" s="56">
        <v>18012001</v>
      </c>
      <c r="B2615" s="43" t="s">
        <v>11896</v>
      </c>
      <c r="C2615" s="44" t="s">
        <v>143</v>
      </c>
      <c r="D2615" s="45">
        <v>321.62</v>
      </c>
    </row>
    <row r="2616" spans="1:4" outlineLevel="1">
      <c r="A2616" s="56">
        <v>18012002</v>
      </c>
      <c r="B2616" s="43" t="s">
        <v>11897</v>
      </c>
      <c r="C2616" s="44" t="s">
        <v>659</v>
      </c>
      <c r="D2616" s="45">
        <v>1857.65</v>
      </c>
    </row>
    <row r="2617" spans="1:4" outlineLevel="1">
      <c r="A2617" s="56">
        <v>18012003</v>
      </c>
      <c r="B2617" s="43" t="s">
        <v>11898</v>
      </c>
      <c r="C2617" s="44" t="s">
        <v>143</v>
      </c>
      <c r="D2617" s="45">
        <v>296.66000000000003</v>
      </c>
    </row>
    <row r="2618" spans="1:4" outlineLevel="1">
      <c r="A2618" s="56">
        <v>18012004</v>
      </c>
      <c r="B2618" s="43" t="s">
        <v>11899</v>
      </c>
      <c r="C2618" s="44" t="s">
        <v>143</v>
      </c>
      <c r="D2618" s="45">
        <v>327.64999999999998</v>
      </c>
    </row>
    <row r="2619" spans="1:4" outlineLevel="1">
      <c r="A2619" s="56">
        <v>18012005</v>
      </c>
      <c r="B2619" s="43" t="s">
        <v>11900</v>
      </c>
      <c r="C2619" s="44" t="s">
        <v>143</v>
      </c>
      <c r="D2619" s="45">
        <v>457.74</v>
      </c>
    </row>
    <row r="2620" spans="1:4" outlineLevel="1">
      <c r="A2620" s="56">
        <v>18012006</v>
      </c>
      <c r="B2620" s="43" t="s">
        <v>11901</v>
      </c>
      <c r="C2620" s="44" t="s">
        <v>143</v>
      </c>
      <c r="D2620" s="45">
        <v>335.96</v>
      </c>
    </row>
    <row r="2621" spans="1:4" outlineLevel="1">
      <c r="A2621" s="56">
        <v>18012012</v>
      </c>
      <c r="B2621" s="43" t="s">
        <v>11902</v>
      </c>
      <c r="C2621" s="44" t="s">
        <v>143</v>
      </c>
      <c r="D2621" s="45">
        <v>526.05999999999995</v>
      </c>
    </row>
    <row r="2622" spans="1:4" outlineLevel="1">
      <c r="A2622" s="56">
        <v>18012017</v>
      </c>
      <c r="B2622" s="43" t="s">
        <v>11903</v>
      </c>
      <c r="C2622" s="44" t="s">
        <v>143</v>
      </c>
      <c r="D2622" s="45">
        <v>397.35</v>
      </c>
    </row>
    <row r="2623" spans="1:4" outlineLevel="1">
      <c r="A2623" s="56">
        <v>18012018</v>
      </c>
      <c r="B2623" s="43" t="s">
        <v>11904</v>
      </c>
      <c r="C2623" s="44" t="s">
        <v>143</v>
      </c>
      <c r="D2623" s="45">
        <v>428.7</v>
      </c>
    </row>
    <row r="2624" spans="1:4" outlineLevel="1">
      <c r="A2624" s="56">
        <v>18012019</v>
      </c>
      <c r="B2624" s="43" t="s">
        <v>11905</v>
      </c>
      <c r="C2624" s="44" t="s">
        <v>143</v>
      </c>
      <c r="D2624" s="45">
        <v>574</v>
      </c>
    </row>
    <row r="2625" spans="1:4" outlineLevel="1">
      <c r="A2625" s="56">
        <v>18013000</v>
      </c>
      <c r="B2625" s="43" t="s">
        <v>11906</v>
      </c>
      <c r="C2625" s="44" t="s">
        <v>8535</v>
      </c>
      <c r="D2625" s="45" t="s">
        <v>8535</v>
      </c>
    </row>
    <row r="2626" spans="1:4" outlineLevel="1">
      <c r="A2626" s="56">
        <v>18013021</v>
      </c>
      <c r="B2626" s="43" t="s">
        <v>11907</v>
      </c>
      <c r="C2626" s="44" t="s">
        <v>351</v>
      </c>
      <c r="D2626" s="45">
        <v>13525.95</v>
      </c>
    </row>
    <row r="2627" spans="1:4" outlineLevel="1">
      <c r="A2627" s="56">
        <v>18013026</v>
      </c>
      <c r="B2627" s="43" t="s">
        <v>11908</v>
      </c>
      <c r="C2627" s="44" t="s">
        <v>351</v>
      </c>
      <c r="D2627" s="45">
        <v>3348.9</v>
      </c>
    </row>
    <row r="2628" spans="1:4" outlineLevel="1">
      <c r="A2628" s="56">
        <v>18013041</v>
      </c>
      <c r="B2628" s="43" t="s">
        <v>11909</v>
      </c>
      <c r="C2628" s="44" t="s">
        <v>482</v>
      </c>
      <c r="D2628" s="45">
        <v>65.08</v>
      </c>
    </row>
    <row r="2629" spans="1:4">
      <c r="A2629" s="56">
        <v>18013042</v>
      </c>
      <c r="B2629" s="43" t="s">
        <v>11910</v>
      </c>
      <c r="C2629" s="44" t="s">
        <v>143</v>
      </c>
      <c r="D2629" s="45">
        <v>117.29</v>
      </c>
    </row>
    <row r="2630" spans="1:4" outlineLevel="1">
      <c r="A2630" s="56">
        <v>18013043</v>
      </c>
      <c r="B2630" s="43" t="s">
        <v>11911</v>
      </c>
      <c r="C2630" s="44" t="s">
        <v>482</v>
      </c>
      <c r="D2630" s="45">
        <v>525.14</v>
      </c>
    </row>
    <row r="2631" spans="1:4" outlineLevel="1">
      <c r="A2631" s="56">
        <v>18013044</v>
      </c>
      <c r="B2631" s="43" t="s">
        <v>11912</v>
      </c>
      <c r="C2631" s="44" t="s">
        <v>143</v>
      </c>
      <c r="D2631" s="45">
        <v>410.28</v>
      </c>
    </row>
    <row r="2632" spans="1:4" outlineLevel="1">
      <c r="A2632" s="56">
        <v>18013045</v>
      </c>
      <c r="B2632" s="43" t="s">
        <v>11913</v>
      </c>
      <c r="C2632" s="44" t="s">
        <v>143</v>
      </c>
      <c r="D2632" s="45">
        <v>513.32000000000005</v>
      </c>
    </row>
    <row r="2633" spans="1:4" ht="23.25" outlineLevel="1">
      <c r="A2633" s="56">
        <v>18013046</v>
      </c>
      <c r="B2633" s="43" t="s">
        <v>11914</v>
      </c>
      <c r="C2633" s="44" t="s">
        <v>482</v>
      </c>
      <c r="D2633" s="45">
        <v>194.2</v>
      </c>
    </row>
    <row r="2634" spans="1:4" outlineLevel="1">
      <c r="A2634" s="56">
        <v>18013051</v>
      </c>
      <c r="B2634" s="43" t="s">
        <v>11915</v>
      </c>
      <c r="C2634" s="44" t="s">
        <v>351</v>
      </c>
      <c r="D2634" s="45">
        <v>5055.51</v>
      </c>
    </row>
    <row r="2635" spans="1:4" outlineLevel="1">
      <c r="A2635" s="56">
        <v>18013053</v>
      </c>
      <c r="B2635" s="43" t="s">
        <v>11916</v>
      </c>
      <c r="C2635" s="44" t="s">
        <v>351</v>
      </c>
      <c r="D2635" s="45">
        <v>7601.02</v>
      </c>
    </row>
    <row r="2636" spans="1:4" outlineLevel="1">
      <c r="A2636" s="56">
        <v>18014000</v>
      </c>
      <c r="B2636" s="43" t="s">
        <v>11917</v>
      </c>
      <c r="C2636" s="44" t="s">
        <v>8535</v>
      </c>
      <c r="D2636" s="45" t="s">
        <v>8535</v>
      </c>
    </row>
    <row r="2637" spans="1:4" outlineLevel="1">
      <c r="A2637" s="56">
        <v>18014005</v>
      </c>
      <c r="B2637" s="43" t="s">
        <v>11918</v>
      </c>
      <c r="C2637" s="44" t="s">
        <v>351</v>
      </c>
      <c r="D2637" s="45">
        <v>4334.03</v>
      </c>
    </row>
    <row r="2638" spans="1:4" outlineLevel="1">
      <c r="A2638" s="56">
        <v>18014008</v>
      </c>
      <c r="B2638" s="43" t="s">
        <v>11919</v>
      </c>
      <c r="C2638" s="44" t="s">
        <v>351</v>
      </c>
      <c r="D2638" s="45">
        <v>3571.89</v>
      </c>
    </row>
    <row r="2639" spans="1:4" outlineLevel="1">
      <c r="A2639" s="56">
        <v>18014011</v>
      </c>
      <c r="B2639" s="43" t="s">
        <v>11920</v>
      </c>
      <c r="C2639" s="44" t="s">
        <v>351</v>
      </c>
      <c r="D2639" s="45">
        <v>2498.27</v>
      </c>
    </row>
    <row r="2640" spans="1:4" ht="23.25" outlineLevel="1">
      <c r="A2640" s="56">
        <v>18014015</v>
      </c>
      <c r="B2640" s="43" t="s">
        <v>11921</v>
      </c>
      <c r="C2640" s="44" t="s">
        <v>351</v>
      </c>
      <c r="D2640" s="45">
        <v>2499.81</v>
      </c>
    </row>
    <row r="2641" spans="1:4" ht="23.25" outlineLevel="1">
      <c r="A2641" s="56">
        <v>18014016</v>
      </c>
      <c r="B2641" s="43" t="s">
        <v>11922</v>
      </c>
      <c r="C2641" s="44" t="s">
        <v>351</v>
      </c>
      <c r="D2641" s="45">
        <v>14595.23</v>
      </c>
    </row>
    <row r="2642" spans="1:4" outlineLevel="1">
      <c r="A2642" s="56">
        <v>18014022</v>
      </c>
      <c r="B2642" s="43" t="s">
        <v>11923</v>
      </c>
      <c r="C2642" s="44" t="s">
        <v>351</v>
      </c>
      <c r="D2642" s="45">
        <v>2253.33</v>
      </c>
    </row>
    <row r="2643" spans="1:4" outlineLevel="1">
      <c r="A2643" s="56">
        <v>18014024</v>
      </c>
      <c r="B2643" s="43" t="s">
        <v>11924</v>
      </c>
      <c r="C2643" s="44" t="s">
        <v>351</v>
      </c>
      <c r="D2643" s="45">
        <v>3144.85</v>
      </c>
    </row>
    <row r="2644" spans="1:4" outlineLevel="1">
      <c r="A2644" s="56">
        <v>18014030</v>
      </c>
      <c r="B2644" s="43" t="s">
        <v>11925</v>
      </c>
      <c r="C2644" s="44" t="s">
        <v>135</v>
      </c>
      <c r="D2644" s="45">
        <v>92.84</v>
      </c>
    </row>
    <row r="2645" spans="1:4" ht="23.25" outlineLevel="1">
      <c r="A2645" s="56">
        <v>18014041</v>
      </c>
      <c r="B2645" s="43" t="s">
        <v>11926</v>
      </c>
      <c r="C2645" s="44" t="s">
        <v>351</v>
      </c>
      <c r="D2645" s="45">
        <v>8076.87</v>
      </c>
    </row>
    <row r="2646" spans="1:4" ht="23.25" outlineLevel="1">
      <c r="A2646" s="56">
        <v>18014042</v>
      </c>
      <c r="B2646" s="43" t="s">
        <v>11927</v>
      </c>
      <c r="C2646" s="44" t="s">
        <v>351</v>
      </c>
      <c r="D2646" s="45">
        <v>8033.26</v>
      </c>
    </row>
    <row r="2647" spans="1:4" ht="23.25" outlineLevel="1">
      <c r="A2647" s="56">
        <v>18014043</v>
      </c>
      <c r="B2647" s="43" t="s">
        <v>11928</v>
      </c>
      <c r="C2647" s="44" t="s">
        <v>351</v>
      </c>
      <c r="D2647" s="45">
        <v>7406.56</v>
      </c>
    </row>
    <row r="2648" spans="1:4" outlineLevel="1">
      <c r="A2648" s="56">
        <v>18014044</v>
      </c>
      <c r="B2648" s="43" t="s">
        <v>11929</v>
      </c>
      <c r="C2648" s="44" t="s">
        <v>351</v>
      </c>
      <c r="D2648" s="45">
        <v>3975.72</v>
      </c>
    </row>
    <row r="2649" spans="1:4" ht="23.25" outlineLevel="1">
      <c r="A2649" s="56">
        <v>18014045</v>
      </c>
      <c r="B2649" s="43" t="s">
        <v>11930</v>
      </c>
      <c r="C2649" s="44" t="s">
        <v>351</v>
      </c>
      <c r="D2649" s="45">
        <v>3864.51</v>
      </c>
    </row>
    <row r="2650" spans="1:4" outlineLevel="1">
      <c r="A2650" s="56">
        <v>18014046</v>
      </c>
      <c r="B2650" s="43" t="s">
        <v>11931</v>
      </c>
      <c r="C2650" s="44" t="s">
        <v>351</v>
      </c>
      <c r="D2650" s="45">
        <v>1551.75</v>
      </c>
    </row>
    <row r="2651" spans="1:4" outlineLevel="1">
      <c r="A2651" s="56">
        <v>18014047</v>
      </c>
      <c r="B2651" s="43" t="s">
        <v>11932</v>
      </c>
      <c r="C2651" s="44" t="s">
        <v>351</v>
      </c>
      <c r="D2651" s="45">
        <v>1792.08</v>
      </c>
    </row>
    <row r="2652" spans="1:4" outlineLevel="1">
      <c r="A2652" s="56">
        <v>18014048</v>
      </c>
      <c r="B2652" s="43" t="s">
        <v>11933</v>
      </c>
      <c r="C2652" s="44" t="s">
        <v>351</v>
      </c>
      <c r="D2652" s="45">
        <v>2704.88</v>
      </c>
    </row>
    <row r="2653" spans="1:4" outlineLevel="1">
      <c r="A2653" s="56">
        <v>18014049</v>
      </c>
      <c r="B2653" s="43" t="s">
        <v>11934</v>
      </c>
      <c r="C2653" s="44" t="s">
        <v>351</v>
      </c>
      <c r="D2653" s="45">
        <v>1789.79</v>
      </c>
    </row>
    <row r="2654" spans="1:4" outlineLevel="1">
      <c r="A2654" s="56">
        <v>18015000</v>
      </c>
      <c r="B2654" s="43" t="s">
        <v>11935</v>
      </c>
      <c r="C2654" s="44" t="s">
        <v>8535</v>
      </c>
      <c r="D2654" s="45" t="s">
        <v>8535</v>
      </c>
    </row>
    <row r="2655" spans="1:4" outlineLevel="1">
      <c r="A2655" s="56">
        <v>18015001</v>
      </c>
      <c r="B2655" s="43" t="s">
        <v>11936</v>
      </c>
      <c r="C2655" s="44" t="s">
        <v>351</v>
      </c>
      <c r="D2655" s="45">
        <v>1419.95</v>
      </c>
    </row>
    <row r="2656" spans="1:4" outlineLevel="1">
      <c r="A2656" s="56">
        <v>18015002</v>
      </c>
      <c r="B2656" s="43" t="s">
        <v>11937</v>
      </c>
      <c r="C2656" s="44" t="s">
        <v>351</v>
      </c>
      <c r="D2656" s="45">
        <v>2050.4699999999998</v>
      </c>
    </row>
    <row r="2657" spans="1:4" outlineLevel="1">
      <c r="A2657" s="56">
        <v>18015003</v>
      </c>
      <c r="B2657" s="43" t="s">
        <v>11938</v>
      </c>
      <c r="C2657" s="44" t="s">
        <v>351</v>
      </c>
      <c r="D2657" s="45">
        <v>1461.97</v>
      </c>
    </row>
    <row r="2658" spans="1:4" outlineLevel="1">
      <c r="A2658" s="56">
        <v>18015010</v>
      </c>
      <c r="B2658" s="43" t="s">
        <v>11939</v>
      </c>
      <c r="C2658" s="44" t="s">
        <v>351</v>
      </c>
      <c r="D2658" s="45">
        <v>379.46</v>
      </c>
    </row>
    <row r="2659" spans="1:4" outlineLevel="1">
      <c r="A2659" s="56">
        <v>18015013</v>
      </c>
      <c r="B2659" s="43" t="s">
        <v>11940</v>
      </c>
      <c r="C2659" s="44" t="s">
        <v>351</v>
      </c>
      <c r="D2659" s="45">
        <v>182.85</v>
      </c>
    </row>
    <row r="2660" spans="1:4" outlineLevel="1">
      <c r="A2660" s="56">
        <v>18015014</v>
      </c>
      <c r="B2660" s="43" t="s">
        <v>11941</v>
      </c>
      <c r="C2660" s="44" t="s">
        <v>351</v>
      </c>
      <c r="D2660" s="45">
        <v>1190.81</v>
      </c>
    </row>
    <row r="2661" spans="1:4" outlineLevel="1">
      <c r="A2661" s="56">
        <v>18015050</v>
      </c>
      <c r="B2661" s="43" t="s">
        <v>11942</v>
      </c>
      <c r="C2661" s="44" t="s">
        <v>482</v>
      </c>
      <c r="D2661" s="45">
        <v>263.2</v>
      </c>
    </row>
    <row r="2662" spans="1:4" outlineLevel="1">
      <c r="A2662" s="56">
        <v>18015051</v>
      </c>
      <c r="B2662" s="43" t="s">
        <v>11943</v>
      </c>
      <c r="C2662" s="44" t="s">
        <v>482</v>
      </c>
      <c r="D2662" s="45">
        <v>235.05</v>
      </c>
    </row>
    <row r="2663" spans="1:4" outlineLevel="1">
      <c r="A2663" s="56">
        <v>18016001</v>
      </c>
      <c r="B2663" s="43" t="s">
        <v>11944</v>
      </c>
      <c r="C2663" s="44" t="s">
        <v>351</v>
      </c>
      <c r="D2663" s="45">
        <v>2325.2199999999998</v>
      </c>
    </row>
    <row r="2664" spans="1:4">
      <c r="A2664" s="56">
        <v>18016002</v>
      </c>
      <c r="B2664" s="43" t="s">
        <v>11945</v>
      </c>
      <c r="C2664" s="44" t="s">
        <v>351</v>
      </c>
      <c r="D2664" s="45">
        <v>1921.67</v>
      </c>
    </row>
    <row r="2665" spans="1:4" outlineLevel="1">
      <c r="A2665" s="56">
        <v>18016003</v>
      </c>
      <c r="B2665" s="43" t="s">
        <v>11889</v>
      </c>
      <c r="C2665" s="44" t="s">
        <v>351</v>
      </c>
      <c r="D2665" s="45">
        <v>6725.33</v>
      </c>
    </row>
    <row r="2666" spans="1:4" outlineLevel="1">
      <c r="A2666" s="56">
        <v>18016004</v>
      </c>
      <c r="B2666" s="43" t="s">
        <v>11946</v>
      </c>
      <c r="C2666" s="44" t="s">
        <v>351</v>
      </c>
      <c r="D2666" s="45">
        <v>4093.63</v>
      </c>
    </row>
    <row r="2667" spans="1:4" outlineLevel="1">
      <c r="A2667" s="56">
        <v>18016005</v>
      </c>
      <c r="B2667" s="43" t="s">
        <v>11947</v>
      </c>
      <c r="C2667" s="44" t="s">
        <v>351</v>
      </c>
      <c r="D2667" s="45">
        <v>5994.7</v>
      </c>
    </row>
    <row r="2668" spans="1:4" outlineLevel="1">
      <c r="A2668" s="56">
        <v>18016006</v>
      </c>
      <c r="B2668" s="43" t="s">
        <v>11948</v>
      </c>
      <c r="C2668" s="44" t="s">
        <v>351</v>
      </c>
      <c r="D2668" s="45">
        <v>2650.01</v>
      </c>
    </row>
    <row r="2669" spans="1:4" outlineLevel="1">
      <c r="A2669" s="56">
        <v>18016007</v>
      </c>
      <c r="B2669" s="43" t="s">
        <v>11949</v>
      </c>
      <c r="C2669" s="44" t="s">
        <v>351</v>
      </c>
      <c r="D2669" s="45">
        <v>3800.54</v>
      </c>
    </row>
    <row r="2670" spans="1:4" outlineLevel="1">
      <c r="A2670" s="56">
        <v>18016008</v>
      </c>
      <c r="B2670" s="43" t="s">
        <v>11950</v>
      </c>
      <c r="C2670" s="44" t="s">
        <v>351</v>
      </c>
      <c r="D2670" s="45">
        <v>2226.8000000000002</v>
      </c>
    </row>
    <row r="2671" spans="1:4" outlineLevel="1">
      <c r="A2671" s="56">
        <v>18016009</v>
      </c>
      <c r="B2671" s="43" t="s">
        <v>11951</v>
      </c>
      <c r="C2671" s="44" t="s">
        <v>351</v>
      </c>
      <c r="D2671" s="45">
        <v>3865.32</v>
      </c>
    </row>
    <row r="2672" spans="1:4" outlineLevel="1">
      <c r="A2672" s="56">
        <v>18016010</v>
      </c>
      <c r="B2672" s="43" t="s">
        <v>11952</v>
      </c>
      <c r="C2672" s="44" t="s">
        <v>351</v>
      </c>
      <c r="D2672" s="45">
        <v>5443.29</v>
      </c>
    </row>
    <row r="2673" spans="1:4" outlineLevel="1">
      <c r="A2673" s="56">
        <v>18016011</v>
      </c>
      <c r="B2673" s="43" t="s">
        <v>11953</v>
      </c>
      <c r="C2673" s="44" t="s">
        <v>351</v>
      </c>
      <c r="D2673" s="45">
        <v>1416.42</v>
      </c>
    </row>
    <row r="2674" spans="1:4" outlineLevel="1">
      <c r="A2674" s="56">
        <v>18016012</v>
      </c>
      <c r="B2674" s="43" t="s">
        <v>11954</v>
      </c>
      <c r="C2674" s="44" t="s">
        <v>351</v>
      </c>
      <c r="D2674" s="45">
        <v>1956.01</v>
      </c>
    </row>
    <row r="2675" spans="1:4" outlineLevel="1">
      <c r="A2675" s="56">
        <v>18016013</v>
      </c>
      <c r="B2675" s="43" t="s">
        <v>11955</v>
      </c>
      <c r="C2675" s="44" t="s">
        <v>351</v>
      </c>
      <c r="D2675" s="45">
        <v>5007.97</v>
      </c>
    </row>
    <row r="2676" spans="1:4" outlineLevel="1">
      <c r="A2676" s="56">
        <v>18016014</v>
      </c>
      <c r="B2676" s="43" t="s">
        <v>11956</v>
      </c>
      <c r="C2676" s="44" t="s">
        <v>351</v>
      </c>
      <c r="D2676" s="45">
        <v>6925.16</v>
      </c>
    </row>
    <row r="2677" spans="1:4" outlineLevel="1">
      <c r="A2677" s="56">
        <v>18016015</v>
      </c>
      <c r="B2677" s="43" t="s">
        <v>11957</v>
      </c>
      <c r="C2677" s="44" t="s">
        <v>351</v>
      </c>
      <c r="D2677" s="45">
        <v>1953.66</v>
      </c>
    </row>
    <row r="2678" spans="1:4" outlineLevel="1">
      <c r="A2678" s="56">
        <v>18016016</v>
      </c>
      <c r="B2678" s="43" t="s">
        <v>11958</v>
      </c>
      <c r="C2678" s="44" t="s">
        <v>351</v>
      </c>
      <c r="D2678" s="45">
        <v>5599.83</v>
      </c>
    </row>
    <row r="2679" spans="1:4" outlineLevel="1">
      <c r="A2679" s="56">
        <v>18016017</v>
      </c>
      <c r="B2679" s="43" t="s">
        <v>11959</v>
      </c>
      <c r="C2679" s="44" t="s">
        <v>351</v>
      </c>
      <c r="D2679" s="45">
        <v>3704.39</v>
      </c>
    </row>
    <row r="2680" spans="1:4" outlineLevel="1">
      <c r="A2680" s="56">
        <v>18016018</v>
      </c>
      <c r="B2680" s="43" t="s">
        <v>11960</v>
      </c>
      <c r="C2680" s="44" t="s">
        <v>351</v>
      </c>
      <c r="D2680" s="45">
        <v>3018.78</v>
      </c>
    </row>
    <row r="2681" spans="1:4" outlineLevel="1">
      <c r="A2681" s="56">
        <v>18016019</v>
      </c>
      <c r="B2681" s="43" t="s">
        <v>11961</v>
      </c>
      <c r="C2681" s="44" t="s">
        <v>351</v>
      </c>
      <c r="D2681" s="45">
        <v>3501.75</v>
      </c>
    </row>
    <row r="2682" spans="1:4" outlineLevel="1">
      <c r="A2682" s="56">
        <v>18016020</v>
      </c>
      <c r="B2682" s="43" t="s">
        <v>11962</v>
      </c>
      <c r="C2682" s="44" t="s">
        <v>351</v>
      </c>
      <c r="D2682" s="45">
        <v>1376.99</v>
      </c>
    </row>
    <row r="2683" spans="1:4" outlineLevel="1">
      <c r="A2683" s="56">
        <v>18060000</v>
      </c>
      <c r="B2683" s="43" t="s">
        <v>9673</v>
      </c>
      <c r="C2683" s="44" t="s">
        <v>8535</v>
      </c>
      <c r="D2683" s="45" t="s">
        <v>8535</v>
      </c>
    </row>
    <row r="2684" spans="1:4" outlineLevel="1">
      <c r="A2684" s="56">
        <v>18060007</v>
      </c>
      <c r="B2684" s="43" t="s">
        <v>11963</v>
      </c>
      <c r="C2684" s="44" t="s">
        <v>135</v>
      </c>
      <c r="D2684" s="45">
        <v>7.23</v>
      </c>
    </row>
    <row r="2685" spans="1:4" outlineLevel="1">
      <c r="A2685" s="56">
        <v>18070000</v>
      </c>
      <c r="B2685" s="43" t="s">
        <v>9680</v>
      </c>
      <c r="C2685" s="44" t="s">
        <v>8535</v>
      </c>
      <c r="D2685" s="45" t="s">
        <v>8535</v>
      </c>
    </row>
    <row r="2686" spans="1:4" outlineLevel="1">
      <c r="A2686" s="56">
        <v>18070007</v>
      </c>
      <c r="B2686" s="43" t="s">
        <v>11964</v>
      </c>
      <c r="C2686" s="44" t="s">
        <v>135</v>
      </c>
      <c r="D2686" s="45">
        <v>48.04</v>
      </c>
    </row>
    <row r="2687" spans="1:4" outlineLevel="1">
      <c r="A2687" s="56">
        <v>18070040</v>
      </c>
      <c r="B2687" s="43" t="s">
        <v>11965</v>
      </c>
      <c r="C2687" s="44" t="s">
        <v>351</v>
      </c>
      <c r="D2687" s="45">
        <v>1579.02</v>
      </c>
    </row>
    <row r="2688" spans="1:4" outlineLevel="1">
      <c r="A2688" s="56">
        <v>18070041</v>
      </c>
      <c r="B2688" s="43" t="s">
        <v>11966</v>
      </c>
      <c r="C2688" s="44" t="s">
        <v>351</v>
      </c>
      <c r="D2688" s="45">
        <v>10841.62</v>
      </c>
    </row>
    <row r="2689" spans="1:4" outlineLevel="1">
      <c r="A2689" s="56">
        <v>18080000</v>
      </c>
      <c r="B2689" s="43" t="s">
        <v>9722</v>
      </c>
      <c r="C2689" s="44" t="s">
        <v>8535</v>
      </c>
      <c r="D2689" s="45" t="s">
        <v>8535</v>
      </c>
    </row>
    <row r="2690" spans="1:4" outlineLevel="1">
      <c r="A2690" s="56">
        <v>18080001</v>
      </c>
      <c r="B2690" s="43" t="s">
        <v>11967</v>
      </c>
      <c r="C2690" s="44" t="s">
        <v>135</v>
      </c>
      <c r="D2690" s="45">
        <v>12.05</v>
      </c>
    </row>
    <row r="2691" spans="1:4" outlineLevel="1">
      <c r="A2691" s="56">
        <v>18080011</v>
      </c>
      <c r="B2691" s="43" t="s">
        <v>11968</v>
      </c>
      <c r="C2691" s="44" t="s">
        <v>482</v>
      </c>
      <c r="D2691" s="45">
        <v>294.51</v>
      </c>
    </row>
    <row r="2692" spans="1:4" outlineLevel="1">
      <c r="A2692" s="56">
        <v>18080013</v>
      </c>
      <c r="B2692" s="43" t="s">
        <v>11969</v>
      </c>
      <c r="C2692" s="44" t="s">
        <v>908</v>
      </c>
      <c r="D2692" s="45">
        <v>1.18</v>
      </c>
    </row>
    <row r="2693" spans="1:4" outlineLevel="1">
      <c r="A2693" s="56">
        <v>18080015</v>
      </c>
      <c r="B2693" s="43" t="s">
        <v>11970</v>
      </c>
      <c r="C2693" s="44" t="s">
        <v>908</v>
      </c>
      <c r="D2693" s="45">
        <v>9.02</v>
      </c>
    </row>
    <row r="2694" spans="1:4" outlineLevel="1">
      <c r="A2694" s="56">
        <v>18080030</v>
      </c>
      <c r="B2694" s="43" t="s">
        <v>11971</v>
      </c>
      <c r="C2694" s="44" t="s">
        <v>135</v>
      </c>
      <c r="D2694" s="45">
        <v>12.05</v>
      </c>
    </row>
    <row r="2695" spans="1:4" outlineLevel="1">
      <c r="A2695" s="56">
        <v>18080035</v>
      </c>
      <c r="B2695" s="43" t="s">
        <v>11972</v>
      </c>
      <c r="C2695" s="44" t="s">
        <v>482</v>
      </c>
      <c r="D2695" s="45">
        <v>330.67</v>
      </c>
    </row>
    <row r="2696" spans="1:4" ht="34.5" outlineLevel="1">
      <c r="A2696" s="56">
        <v>18101001</v>
      </c>
      <c r="B2696" s="43" t="s">
        <v>11973</v>
      </c>
      <c r="C2696" s="44" t="s">
        <v>135</v>
      </c>
      <c r="D2696" s="45">
        <v>340.77</v>
      </c>
    </row>
    <row r="2697" spans="1:4" ht="34.5" outlineLevel="1">
      <c r="A2697" s="56">
        <v>18101002</v>
      </c>
      <c r="B2697" s="43" t="s">
        <v>11974</v>
      </c>
      <c r="C2697" s="44" t="s">
        <v>135</v>
      </c>
      <c r="D2697" s="45">
        <v>429.68</v>
      </c>
    </row>
    <row r="2698" spans="1:4" outlineLevel="1">
      <c r="A2698" s="55">
        <v>20000000</v>
      </c>
      <c r="B2698" s="40" t="s">
        <v>11975</v>
      </c>
      <c r="C2698" s="41"/>
      <c r="D2698" s="42"/>
    </row>
    <row r="2699" spans="1:4">
      <c r="A2699" s="56">
        <v>20001000</v>
      </c>
      <c r="B2699" s="43" t="s">
        <v>11976</v>
      </c>
      <c r="C2699" s="44" t="s">
        <v>8535</v>
      </c>
      <c r="D2699" s="45" t="s">
        <v>8535</v>
      </c>
    </row>
    <row r="2700" spans="1:4" outlineLevel="1">
      <c r="A2700" s="56">
        <v>20001001</v>
      </c>
      <c r="B2700" s="43" t="s">
        <v>11977</v>
      </c>
      <c r="C2700" s="44" t="s">
        <v>10928</v>
      </c>
      <c r="D2700" s="45">
        <v>3361.37</v>
      </c>
    </row>
    <row r="2701" spans="1:4" outlineLevel="1">
      <c r="A2701" s="56">
        <v>20001002</v>
      </c>
      <c r="B2701" s="43" t="s">
        <v>11978</v>
      </c>
      <c r="C2701" s="44" t="s">
        <v>143</v>
      </c>
      <c r="D2701" s="45">
        <v>2.65</v>
      </c>
    </row>
    <row r="2702" spans="1:4" outlineLevel="1">
      <c r="A2702" s="56">
        <v>20001013</v>
      </c>
      <c r="B2702" s="43" t="s">
        <v>11979</v>
      </c>
      <c r="C2702" s="44" t="s">
        <v>10928</v>
      </c>
      <c r="D2702" s="45">
        <v>6449.74</v>
      </c>
    </row>
    <row r="2703" spans="1:4" outlineLevel="1">
      <c r="A2703" s="56">
        <v>20001014</v>
      </c>
      <c r="B2703" s="43" t="s">
        <v>11980</v>
      </c>
      <c r="C2703" s="44" t="s">
        <v>135</v>
      </c>
      <c r="D2703" s="45">
        <v>0.56000000000000005</v>
      </c>
    </row>
    <row r="2704" spans="1:4" outlineLevel="1">
      <c r="A2704" s="56">
        <v>20001021</v>
      </c>
      <c r="B2704" s="43" t="s">
        <v>11981</v>
      </c>
      <c r="C2704" s="44" t="s">
        <v>8558</v>
      </c>
      <c r="D2704" s="45">
        <v>20</v>
      </c>
    </row>
    <row r="2705" spans="1:4" ht="23.25" outlineLevel="1">
      <c r="A2705" s="56">
        <v>20001022</v>
      </c>
      <c r="B2705" s="43" t="s">
        <v>11982</v>
      </c>
      <c r="C2705" s="44" t="s">
        <v>8558</v>
      </c>
      <c r="D2705" s="45">
        <v>50</v>
      </c>
    </row>
    <row r="2706" spans="1:4" outlineLevel="1">
      <c r="A2706" s="56">
        <v>20001023</v>
      </c>
      <c r="B2706" s="43" t="s">
        <v>11983</v>
      </c>
      <c r="C2706" s="44" t="s">
        <v>8558</v>
      </c>
      <c r="D2706" s="45">
        <v>100</v>
      </c>
    </row>
    <row r="2707" spans="1:4" outlineLevel="1">
      <c r="A2707" s="56">
        <v>20001024</v>
      </c>
      <c r="B2707" s="43" t="s">
        <v>11984</v>
      </c>
      <c r="C2707" s="44" t="s">
        <v>8558</v>
      </c>
      <c r="D2707" s="45">
        <v>30</v>
      </c>
    </row>
    <row r="2708" spans="1:4" outlineLevel="1">
      <c r="A2708" s="56">
        <v>20001031</v>
      </c>
      <c r="B2708" s="43" t="s">
        <v>11985</v>
      </c>
      <c r="C2708" s="44" t="s">
        <v>8558</v>
      </c>
      <c r="D2708" s="45">
        <v>10</v>
      </c>
    </row>
    <row r="2709" spans="1:4" ht="23.25" outlineLevel="1">
      <c r="A2709" s="56">
        <v>20001032</v>
      </c>
      <c r="B2709" s="43" t="s">
        <v>11986</v>
      </c>
      <c r="C2709" s="44" t="s">
        <v>8558</v>
      </c>
      <c r="D2709" s="45">
        <v>50</v>
      </c>
    </row>
    <row r="2710" spans="1:4" outlineLevel="1">
      <c r="A2710" s="56">
        <v>20001033</v>
      </c>
      <c r="B2710" s="43" t="s">
        <v>11987</v>
      </c>
      <c r="C2710" s="44" t="s">
        <v>8558</v>
      </c>
      <c r="D2710" s="45">
        <v>10</v>
      </c>
    </row>
    <row r="2711" spans="1:4" outlineLevel="1">
      <c r="A2711" s="56">
        <v>20002000</v>
      </c>
      <c r="B2711" s="43" t="s">
        <v>11988</v>
      </c>
      <c r="C2711" s="44" t="s">
        <v>8535</v>
      </c>
      <c r="D2711" s="45" t="s">
        <v>8535</v>
      </c>
    </row>
    <row r="2712" spans="1:4" outlineLevel="1">
      <c r="A2712" s="56">
        <v>20002001</v>
      </c>
      <c r="B2712" s="43" t="s">
        <v>11989</v>
      </c>
      <c r="C2712" s="44" t="s">
        <v>143</v>
      </c>
      <c r="D2712" s="45">
        <v>94.33</v>
      </c>
    </row>
    <row r="2713" spans="1:4" ht="23.25" outlineLevel="1">
      <c r="A2713" s="56">
        <v>20002002</v>
      </c>
      <c r="B2713" s="43" t="s">
        <v>11990</v>
      </c>
      <c r="C2713" s="44" t="s">
        <v>351</v>
      </c>
      <c r="D2713" s="45">
        <v>721.52</v>
      </c>
    </row>
    <row r="2714" spans="1:4" ht="23.25" outlineLevel="1">
      <c r="A2714" s="56">
        <v>20002003</v>
      </c>
      <c r="B2714" s="43" t="s">
        <v>11991</v>
      </c>
      <c r="C2714" s="44" t="s">
        <v>351</v>
      </c>
      <c r="D2714" s="45">
        <v>99.64</v>
      </c>
    </row>
    <row r="2715" spans="1:4" ht="23.25" outlineLevel="1">
      <c r="A2715" s="56">
        <v>20002004</v>
      </c>
      <c r="B2715" s="43" t="s">
        <v>11992</v>
      </c>
      <c r="C2715" s="44" t="s">
        <v>351</v>
      </c>
      <c r="D2715" s="45">
        <v>199.27</v>
      </c>
    </row>
    <row r="2716" spans="1:4" ht="23.25" outlineLevel="1">
      <c r="A2716" s="56">
        <v>20002005</v>
      </c>
      <c r="B2716" s="43" t="s">
        <v>11993</v>
      </c>
      <c r="C2716" s="44" t="s">
        <v>351</v>
      </c>
      <c r="D2716" s="45">
        <v>298.91000000000003</v>
      </c>
    </row>
    <row r="2717" spans="1:4" ht="23.25" outlineLevel="1">
      <c r="A2717" s="56">
        <v>20002006</v>
      </c>
      <c r="B2717" s="43" t="s">
        <v>11994</v>
      </c>
      <c r="C2717" s="44" t="s">
        <v>351</v>
      </c>
      <c r="D2717" s="45">
        <v>99.64</v>
      </c>
    </row>
    <row r="2718" spans="1:4" ht="23.25" outlineLevel="1">
      <c r="A2718" s="56">
        <v>20002007</v>
      </c>
      <c r="B2718" s="43" t="s">
        <v>11995</v>
      </c>
      <c r="C2718" s="44" t="s">
        <v>351</v>
      </c>
      <c r="D2718" s="45">
        <v>175.17</v>
      </c>
    </row>
    <row r="2719" spans="1:4" ht="23.25" outlineLevel="1">
      <c r="A2719" s="56">
        <v>20002008</v>
      </c>
      <c r="B2719" s="43" t="s">
        <v>11996</v>
      </c>
      <c r="C2719" s="44" t="s">
        <v>351</v>
      </c>
      <c r="D2719" s="45">
        <v>221.16</v>
      </c>
    </row>
    <row r="2720" spans="1:4" ht="23.25" outlineLevel="1">
      <c r="A2720" s="56">
        <v>20002009</v>
      </c>
      <c r="B2720" s="43" t="s">
        <v>11997</v>
      </c>
      <c r="C2720" s="44" t="s">
        <v>143</v>
      </c>
      <c r="D2720" s="45">
        <v>143.28</v>
      </c>
    </row>
    <row r="2721" spans="1:4" outlineLevel="1">
      <c r="A2721" s="56">
        <v>20003000</v>
      </c>
      <c r="B2721" s="43" t="s">
        <v>11998</v>
      </c>
      <c r="C2721" s="44" t="s">
        <v>8535</v>
      </c>
      <c r="D2721" s="45" t="s">
        <v>8535</v>
      </c>
    </row>
    <row r="2722" spans="1:4" outlineLevel="1">
      <c r="A2722" s="56">
        <v>20003001</v>
      </c>
      <c r="B2722" s="43" t="s">
        <v>8643</v>
      </c>
      <c r="C2722" s="44" t="s">
        <v>648</v>
      </c>
      <c r="D2722" s="45">
        <v>500.26</v>
      </c>
    </row>
    <row r="2723" spans="1:4" outlineLevel="1">
      <c r="A2723" s="56">
        <v>20003002</v>
      </c>
      <c r="B2723" s="43" t="s">
        <v>8645</v>
      </c>
      <c r="C2723" s="44" t="s">
        <v>648</v>
      </c>
      <c r="D2723" s="45">
        <v>283.79000000000002</v>
      </c>
    </row>
    <row r="2724" spans="1:4" outlineLevel="1">
      <c r="A2724" s="56">
        <v>20003003</v>
      </c>
      <c r="B2724" s="43" t="s">
        <v>8647</v>
      </c>
      <c r="C2724" s="44" t="s">
        <v>648</v>
      </c>
      <c r="D2724" s="45">
        <v>133.18</v>
      </c>
    </row>
    <row r="2725" spans="1:4" outlineLevel="1">
      <c r="A2725" s="56">
        <v>20003004</v>
      </c>
      <c r="B2725" s="43" t="s">
        <v>11999</v>
      </c>
      <c r="C2725" s="44" t="s">
        <v>648</v>
      </c>
      <c r="D2725" s="45">
        <v>179.29</v>
      </c>
    </row>
    <row r="2726" spans="1:4" outlineLevel="1">
      <c r="A2726" s="56">
        <v>20003005</v>
      </c>
      <c r="B2726" s="43" t="s">
        <v>8654</v>
      </c>
      <c r="C2726" s="44" t="s">
        <v>648</v>
      </c>
      <c r="D2726" s="45">
        <v>145.26</v>
      </c>
    </row>
    <row r="2727" spans="1:4" outlineLevel="1">
      <c r="A2727" s="56">
        <v>20003006</v>
      </c>
      <c r="B2727" s="43" t="s">
        <v>8652</v>
      </c>
      <c r="C2727" s="44" t="s">
        <v>648</v>
      </c>
      <c r="D2727" s="45">
        <v>61.94</v>
      </c>
    </row>
    <row r="2728" spans="1:4" outlineLevel="1">
      <c r="A2728" s="56">
        <v>20003007</v>
      </c>
      <c r="B2728" s="43" t="s">
        <v>8644</v>
      </c>
      <c r="C2728" s="44" t="s">
        <v>648</v>
      </c>
      <c r="D2728" s="45">
        <v>500.26</v>
      </c>
    </row>
    <row r="2729" spans="1:4" outlineLevel="1">
      <c r="A2729" s="56">
        <v>20003008</v>
      </c>
      <c r="B2729" s="43" t="s">
        <v>8642</v>
      </c>
      <c r="C2729" s="44" t="s">
        <v>648</v>
      </c>
      <c r="D2729" s="45">
        <v>500.26</v>
      </c>
    </row>
    <row r="2730" spans="1:4" outlineLevel="1">
      <c r="A2730" s="56">
        <v>20003009</v>
      </c>
      <c r="B2730" s="43" t="s">
        <v>12000</v>
      </c>
      <c r="C2730" s="44" t="s">
        <v>648</v>
      </c>
      <c r="D2730" s="45">
        <v>61.94</v>
      </c>
    </row>
    <row r="2731" spans="1:4" ht="23.25" outlineLevel="1">
      <c r="A2731" s="56">
        <v>20003021</v>
      </c>
      <c r="B2731" s="43" t="s">
        <v>12001</v>
      </c>
      <c r="C2731" s="44" t="s">
        <v>351</v>
      </c>
      <c r="D2731" s="45">
        <v>1853.58</v>
      </c>
    </row>
    <row r="2732" spans="1:4" outlineLevel="1">
      <c r="A2732" s="56">
        <v>20003024</v>
      </c>
      <c r="B2732" s="43" t="s">
        <v>12002</v>
      </c>
      <c r="C2732" s="44" t="s">
        <v>648</v>
      </c>
      <c r="D2732" s="45">
        <v>57.81</v>
      </c>
    </row>
    <row r="2733" spans="1:4" outlineLevel="1">
      <c r="A2733" s="56">
        <v>20003050</v>
      </c>
      <c r="B2733" s="43" t="s">
        <v>8663</v>
      </c>
      <c r="C2733" s="44" t="s">
        <v>351</v>
      </c>
      <c r="D2733" s="45">
        <v>11.36</v>
      </c>
    </row>
    <row r="2734" spans="1:4">
      <c r="A2734" s="56">
        <v>20003051</v>
      </c>
      <c r="B2734" s="43" t="s">
        <v>12003</v>
      </c>
      <c r="C2734" s="44" t="s">
        <v>351</v>
      </c>
      <c r="D2734" s="45">
        <v>13.98</v>
      </c>
    </row>
    <row r="2735" spans="1:4" outlineLevel="1">
      <c r="A2735" s="56">
        <v>20003052</v>
      </c>
      <c r="B2735" s="43" t="s">
        <v>12004</v>
      </c>
      <c r="C2735" s="44" t="s">
        <v>351</v>
      </c>
      <c r="D2735" s="45">
        <v>14.73</v>
      </c>
    </row>
    <row r="2736" spans="1:4" outlineLevel="1">
      <c r="A2736" s="56">
        <v>20003053</v>
      </c>
      <c r="B2736" s="43" t="s">
        <v>12005</v>
      </c>
      <c r="C2736" s="44" t="s">
        <v>351</v>
      </c>
      <c r="D2736" s="45">
        <v>19.72</v>
      </c>
    </row>
    <row r="2737" spans="1:4" outlineLevel="1">
      <c r="A2737" s="56">
        <v>20003054</v>
      </c>
      <c r="B2737" s="43" t="s">
        <v>8635</v>
      </c>
      <c r="C2737" s="44" t="s">
        <v>351</v>
      </c>
      <c r="D2737" s="45">
        <v>1.55</v>
      </c>
    </row>
    <row r="2738" spans="1:4" outlineLevel="1">
      <c r="A2738" s="56">
        <v>20003055</v>
      </c>
      <c r="B2738" s="43" t="s">
        <v>12006</v>
      </c>
      <c r="C2738" s="44" t="s">
        <v>351</v>
      </c>
      <c r="D2738" s="45">
        <v>2.4300000000000002</v>
      </c>
    </row>
    <row r="2739" spans="1:4" outlineLevel="1">
      <c r="A2739" s="56">
        <v>20003056</v>
      </c>
      <c r="B2739" s="43" t="s">
        <v>12007</v>
      </c>
      <c r="C2739" s="44" t="s">
        <v>351</v>
      </c>
      <c r="D2739" s="45">
        <v>1.56</v>
      </c>
    </row>
    <row r="2740" spans="1:4" outlineLevel="1">
      <c r="A2740" s="56">
        <v>20003057</v>
      </c>
      <c r="B2740" s="43" t="s">
        <v>12008</v>
      </c>
      <c r="C2740" s="44" t="s">
        <v>351</v>
      </c>
      <c r="D2740" s="45">
        <v>5.51</v>
      </c>
    </row>
    <row r="2741" spans="1:4" outlineLevel="1">
      <c r="A2741" s="56">
        <v>20003058</v>
      </c>
      <c r="B2741" s="43" t="s">
        <v>12009</v>
      </c>
      <c r="C2741" s="44" t="s">
        <v>135</v>
      </c>
      <c r="D2741" s="45">
        <v>15.55</v>
      </c>
    </row>
    <row r="2742" spans="1:4" outlineLevel="1">
      <c r="A2742" s="56">
        <v>20003059</v>
      </c>
      <c r="B2742" s="43" t="s">
        <v>9261</v>
      </c>
      <c r="C2742" s="44" t="s">
        <v>648</v>
      </c>
      <c r="D2742" s="45">
        <v>175.63</v>
      </c>
    </row>
    <row r="2743" spans="1:4" outlineLevel="1">
      <c r="A2743" s="56">
        <v>20003060</v>
      </c>
      <c r="B2743" s="43" t="s">
        <v>8667</v>
      </c>
      <c r="C2743" s="44" t="s">
        <v>351</v>
      </c>
      <c r="D2743" s="45">
        <v>4758.9399999999996</v>
      </c>
    </row>
    <row r="2744" spans="1:4" outlineLevel="1">
      <c r="A2744" s="56">
        <v>20003061</v>
      </c>
      <c r="B2744" s="43" t="s">
        <v>8668</v>
      </c>
      <c r="C2744" s="44" t="s">
        <v>351</v>
      </c>
      <c r="D2744" s="45">
        <v>3645.66</v>
      </c>
    </row>
    <row r="2745" spans="1:4" outlineLevel="1">
      <c r="A2745" s="56">
        <v>20003070</v>
      </c>
      <c r="B2745" s="43" t="s">
        <v>12010</v>
      </c>
      <c r="C2745" s="44" t="s">
        <v>351</v>
      </c>
      <c r="D2745" s="45">
        <v>4060.09</v>
      </c>
    </row>
    <row r="2746" spans="1:4" ht="23.25" outlineLevel="1">
      <c r="A2746" s="56">
        <v>20003071</v>
      </c>
      <c r="B2746" s="43" t="s">
        <v>12011</v>
      </c>
      <c r="C2746" s="44" t="s">
        <v>135</v>
      </c>
      <c r="D2746" s="45">
        <v>6.9</v>
      </c>
    </row>
    <row r="2747" spans="1:4" ht="23.25" outlineLevel="1">
      <c r="A2747" s="56">
        <v>20003072</v>
      </c>
      <c r="B2747" s="43" t="s">
        <v>12012</v>
      </c>
      <c r="C2747" s="44" t="s">
        <v>135</v>
      </c>
      <c r="D2747" s="45">
        <v>6.09</v>
      </c>
    </row>
    <row r="2748" spans="1:4" outlineLevel="1">
      <c r="A2748" s="56">
        <v>20003073</v>
      </c>
      <c r="B2748" s="43" t="s">
        <v>12013</v>
      </c>
      <c r="C2748" s="44" t="s">
        <v>135</v>
      </c>
      <c r="D2748" s="45">
        <v>3.65</v>
      </c>
    </row>
    <row r="2749" spans="1:4" outlineLevel="1">
      <c r="A2749" s="56">
        <v>20003074</v>
      </c>
      <c r="B2749" s="43" t="s">
        <v>12014</v>
      </c>
      <c r="C2749" s="44" t="s">
        <v>10928</v>
      </c>
      <c r="D2749" s="45">
        <v>2291.88</v>
      </c>
    </row>
    <row r="2750" spans="1:4" ht="23.25" outlineLevel="1">
      <c r="A2750" s="56">
        <v>20003075</v>
      </c>
      <c r="B2750" s="43" t="s">
        <v>12015</v>
      </c>
      <c r="C2750" s="44" t="s">
        <v>135</v>
      </c>
      <c r="D2750" s="45">
        <v>3.9</v>
      </c>
    </row>
    <row r="2751" spans="1:4" ht="23.25" outlineLevel="1">
      <c r="A2751" s="56">
        <v>20003076</v>
      </c>
      <c r="B2751" s="43" t="s">
        <v>12016</v>
      </c>
      <c r="C2751" s="44" t="s">
        <v>135</v>
      </c>
      <c r="D2751" s="45">
        <v>3.44</v>
      </c>
    </row>
    <row r="2752" spans="1:4" ht="23.25" outlineLevel="1">
      <c r="A2752" s="56">
        <v>20003077</v>
      </c>
      <c r="B2752" s="43" t="s">
        <v>12017</v>
      </c>
      <c r="C2752" s="44" t="s">
        <v>135</v>
      </c>
      <c r="D2752" s="45">
        <v>2.06</v>
      </c>
    </row>
    <row r="2753" spans="1:4" outlineLevel="1">
      <c r="A2753" s="56">
        <v>20003078</v>
      </c>
      <c r="B2753" s="43" t="s">
        <v>12018</v>
      </c>
      <c r="C2753" s="44" t="s">
        <v>351</v>
      </c>
      <c r="D2753" s="45">
        <v>1759.15</v>
      </c>
    </row>
    <row r="2754" spans="1:4" ht="23.25" outlineLevel="1">
      <c r="A2754" s="56">
        <v>20003079</v>
      </c>
      <c r="B2754" s="43" t="s">
        <v>12019</v>
      </c>
      <c r="C2754" s="44" t="s">
        <v>135</v>
      </c>
      <c r="D2754" s="45">
        <v>2.99</v>
      </c>
    </row>
    <row r="2755" spans="1:4" ht="23.25" outlineLevel="1">
      <c r="A2755" s="56">
        <v>20003080</v>
      </c>
      <c r="B2755" s="43" t="s">
        <v>12020</v>
      </c>
      <c r="C2755" s="44" t="s">
        <v>135</v>
      </c>
      <c r="D2755" s="45">
        <v>2.64</v>
      </c>
    </row>
    <row r="2756" spans="1:4" ht="23.25" outlineLevel="1">
      <c r="A2756" s="56">
        <v>20003081</v>
      </c>
      <c r="B2756" s="43" t="s">
        <v>12021</v>
      </c>
      <c r="C2756" s="44" t="s">
        <v>135</v>
      </c>
      <c r="D2756" s="45">
        <v>1.58</v>
      </c>
    </row>
    <row r="2757" spans="1:4" outlineLevel="1">
      <c r="A2757" s="56">
        <v>20004041</v>
      </c>
      <c r="B2757" s="43" t="s">
        <v>12022</v>
      </c>
      <c r="C2757" s="44" t="s">
        <v>10928</v>
      </c>
      <c r="D2757" s="45">
        <v>4147.57</v>
      </c>
    </row>
    <row r="2758" spans="1:4" ht="23.25" outlineLevel="1">
      <c r="A2758" s="56">
        <v>20004042</v>
      </c>
      <c r="B2758" s="43" t="s">
        <v>12023</v>
      </c>
      <c r="C2758" s="44" t="s">
        <v>351</v>
      </c>
      <c r="D2758" s="45">
        <v>114.36</v>
      </c>
    </row>
    <row r="2759" spans="1:4" outlineLevel="1">
      <c r="A2759" s="56">
        <v>20005030</v>
      </c>
      <c r="B2759" s="43" t="s">
        <v>12024</v>
      </c>
      <c r="C2759" s="44" t="s">
        <v>10928</v>
      </c>
      <c r="D2759" s="45">
        <v>5002.58</v>
      </c>
    </row>
    <row r="2760" spans="1:4" outlineLevel="1">
      <c r="A2760" s="56">
        <v>20005031</v>
      </c>
      <c r="B2760" s="43" t="s">
        <v>12025</v>
      </c>
      <c r="C2760" s="44" t="s">
        <v>10928</v>
      </c>
      <c r="D2760" s="45">
        <v>8004.12</v>
      </c>
    </row>
    <row r="2761" spans="1:4" outlineLevel="1">
      <c r="A2761" s="56">
        <v>20005032</v>
      </c>
      <c r="B2761" s="43" t="s">
        <v>12026</v>
      </c>
      <c r="C2761" s="44" t="s">
        <v>10928</v>
      </c>
      <c r="D2761" s="45">
        <v>14007.22</v>
      </c>
    </row>
    <row r="2762" spans="1:4" ht="34.5" outlineLevel="1">
      <c r="A2762" s="56">
        <v>20005033</v>
      </c>
      <c r="B2762" s="43" t="s">
        <v>12027</v>
      </c>
      <c r="C2762" s="44" t="s">
        <v>10928</v>
      </c>
      <c r="D2762" s="45">
        <v>7159.64</v>
      </c>
    </row>
    <row r="2763" spans="1:4" ht="34.5" outlineLevel="1">
      <c r="A2763" s="56">
        <v>20005034</v>
      </c>
      <c r="B2763" s="43" t="s">
        <v>12028</v>
      </c>
      <c r="C2763" s="44" t="s">
        <v>10928</v>
      </c>
      <c r="D2763" s="45">
        <v>9238.69</v>
      </c>
    </row>
    <row r="2764" spans="1:4" ht="34.5" outlineLevel="1">
      <c r="A2764" s="56">
        <v>20005035</v>
      </c>
      <c r="B2764" s="43" t="s">
        <v>12029</v>
      </c>
      <c r="C2764" s="44" t="s">
        <v>10928</v>
      </c>
      <c r="D2764" s="45">
        <v>12482.33</v>
      </c>
    </row>
    <row r="2765" spans="1:4" ht="23.25" outlineLevel="1">
      <c r="A2765" s="56">
        <v>20005036</v>
      </c>
      <c r="B2765" s="43" t="s">
        <v>12030</v>
      </c>
      <c r="C2765" s="44" t="s">
        <v>10928</v>
      </c>
      <c r="D2765" s="45">
        <v>3800.64</v>
      </c>
    </row>
    <row r="2766" spans="1:4" ht="23.25" outlineLevel="1">
      <c r="A2766" s="56">
        <v>20005037</v>
      </c>
      <c r="B2766" s="43" t="s">
        <v>12031</v>
      </c>
      <c r="C2766" s="44" t="s">
        <v>10928</v>
      </c>
      <c r="D2766" s="45">
        <v>5700.96</v>
      </c>
    </row>
    <row r="2767" spans="1:4" ht="23.25" outlineLevel="1">
      <c r="A2767" s="56">
        <v>20005038</v>
      </c>
      <c r="B2767" s="43" t="s">
        <v>12032</v>
      </c>
      <c r="C2767" s="44" t="s">
        <v>10928</v>
      </c>
      <c r="D2767" s="45">
        <v>8551.44</v>
      </c>
    </row>
    <row r="2768" spans="1:4" outlineLevel="1">
      <c r="A2768" s="56">
        <v>20006000</v>
      </c>
      <c r="B2768" s="43" t="s">
        <v>123</v>
      </c>
      <c r="C2768" s="44" t="s">
        <v>8535</v>
      </c>
      <c r="D2768" s="45" t="s">
        <v>8535</v>
      </c>
    </row>
    <row r="2769" spans="1:4">
      <c r="A2769" s="56">
        <v>20006001</v>
      </c>
      <c r="B2769" s="43" t="s">
        <v>12033</v>
      </c>
      <c r="C2769" s="44" t="s">
        <v>351</v>
      </c>
      <c r="D2769" s="45">
        <v>2715.37</v>
      </c>
    </row>
    <row r="2770" spans="1:4" outlineLevel="1">
      <c r="A2770" s="56">
        <v>20006002</v>
      </c>
      <c r="B2770" s="43" t="s">
        <v>12034</v>
      </c>
      <c r="C2770" s="44" t="s">
        <v>351</v>
      </c>
      <c r="D2770" s="45">
        <v>21.15</v>
      </c>
    </row>
    <row r="2771" spans="1:4" ht="23.25" outlineLevel="1">
      <c r="A2771" s="56">
        <v>20006003</v>
      </c>
      <c r="B2771" s="43" t="s">
        <v>12035</v>
      </c>
      <c r="C2771" s="44" t="s">
        <v>12036</v>
      </c>
      <c r="D2771" s="45">
        <v>295.12</v>
      </c>
    </row>
    <row r="2772" spans="1:4" ht="23.25" outlineLevel="1">
      <c r="A2772" s="56">
        <v>20006004</v>
      </c>
      <c r="B2772" s="43" t="s">
        <v>12037</v>
      </c>
      <c r="C2772" s="44" t="s">
        <v>12038</v>
      </c>
      <c r="D2772" s="45">
        <v>243.12</v>
      </c>
    </row>
    <row r="2773" spans="1:4" ht="23.25" outlineLevel="1">
      <c r="A2773" s="56">
        <v>20006005</v>
      </c>
      <c r="B2773" s="43" t="s">
        <v>8587</v>
      </c>
      <c r="C2773" s="44" t="s">
        <v>8569</v>
      </c>
      <c r="D2773" s="45">
        <v>1927.99</v>
      </c>
    </row>
    <row r="2774" spans="1:4" outlineLevel="1">
      <c r="A2774" s="56">
        <v>20006011</v>
      </c>
      <c r="B2774" s="43" t="s">
        <v>12039</v>
      </c>
      <c r="C2774" s="44" t="s">
        <v>351</v>
      </c>
      <c r="D2774" s="45">
        <v>76.209999999999994</v>
      </c>
    </row>
    <row r="2775" spans="1:4" outlineLevel="1">
      <c r="A2775" s="56">
        <v>20006012</v>
      </c>
      <c r="B2775" s="43" t="s">
        <v>12040</v>
      </c>
      <c r="C2775" s="44" t="s">
        <v>351</v>
      </c>
      <c r="D2775" s="45">
        <v>19.3</v>
      </c>
    </row>
    <row r="2776" spans="1:4" outlineLevel="1">
      <c r="A2776" s="56">
        <v>20006013</v>
      </c>
      <c r="B2776" s="43" t="s">
        <v>12041</v>
      </c>
      <c r="C2776" s="44" t="s">
        <v>351</v>
      </c>
      <c r="D2776" s="45">
        <v>19.7</v>
      </c>
    </row>
    <row r="2777" spans="1:4" outlineLevel="1">
      <c r="A2777" s="56">
        <v>20006014</v>
      </c>
      <c r="B2777" s="43" t="s">
        <v>12042</v>
      </c>
      <c r="C2777" s="44" t="s">
        <v>341</v>
      </c>
      <c r="D2777" s="45">
        <v>3447.11</v>
      </c>
    </row>
    <row r="2778" spans="1:4" outlineLevel="1">
      <c r="A2778" s="56">
        <v>20006015</v>
      </c>
      <c r="B2778" s="43" t="s">
        <v>12043</v>
      </c>
      <c r="C2778" s="44" t="s">
        <v>341</v>
      </c>
      <c r="D2778" s="45">
        <v>2764.9</v>
      </c>
    </row>
    <row r="2779" spans="1:4" outlineLevel="1">
      <c r="A2779" s="56">
        <v>20006016</v>
      </c>
      <c r="B2779" s="43" t="s">
        <v>12044</v>
      </c>
      <c r="C2779" s="44" t="s">
        <v>341</v>
      </c>
      <c r="D2779" s="45">
        <v>2291.5</v>
      </c>
    </row>
    <row r="2780" spans="1:4" outlineLevel="1">
      <c r="A2780" s="56">
        <v>20006017</v>
      </c>
      <c r="B2780" s="43" t="s">
        <v>12045</v>
      </c>
      <c r="C2780" s="44" t="s">
        <v>341</v>
      </c>
      <c r="D2780" s="45">
        <v>3405.34</v>
      </c>
    </row>
    <row r="2781" spans="1:4" ht="23.25" outlineLevel="1">
      <c r="A2781" s="56">
        <v>20006018</v>
      </c>
      <c r="B2781" s="43" t="s">
        <v>12046</v>
      </c>
      <c r="C2781" s="44" t="s">
        <v>341</v>
      </c>
      <c r="D2781" s="45">
        <v>2397.06</v>
      </c>
    </row>
    <row r="2782" spans="1:4" outlineLevel="1"/>
    <row r="2783" spans="1:4" outlineLevel="1"/>
    <row r="2784" spans="1:4" outlineLevel="1"/>
    <row r="2785" outlineLevel="1"/>
    <row r="2786" outlineLevel="1"/>
    <row r="2787" outlineLevel="1"/>
    <row r="2788" outlineLevel="1"/>
    <row r="2789" outlineLevel="1"/>
    <row r="2790" outlineLevel="1"/>
    <row r="2791" outlineLevel="1"/>
    <row r="2792" outlineLevel="1"/>
    <row r="2793" outlineLevel="1"/>
    <row r="2794" outlineLevel="1"/>
    <row r="2795" outlineLevel="1"/>
    <row r="2796" outlineLevel="1"/>
    <row r="2797" outlineLevel="1"/>
    <row r="2798" outlineLevel="1"/>
    <row r="2799" outlineLevel="1"/>
    <row r="2800" outlineLevel="1"/>
    <row r="2801" outlineLevel="1"/>
    <row r="2802" outlineLevel="1"/>
    <row r="2803" outlineLevel="1"/>
    <row r="2805" outlineLevel="1"/>
    <row r="2806" outlineLevel="1"/>
    <row r="2807" outlineLevel="1"/>
    <row r="2808" outlineLevel="1"/>
    <row r="2809" outlineLevel="1"/>
    <row r="2810" outlineLevel="1"/>
    <row r="2811" outlineLevel="1"/>
    <row r="2812" outlineLevel="1"/>
    <row r="2813" outlineLevel="1"/>
    <row r="2814" outlineLevel="1"/>
    <row r="2815" outlineLevel="1"/>
    <row r="2816" outlineLevel="1"/>
    <row r="2817" outlineLevel="1"/>
    <row r="2818" outlineLevel="1"/>
    <row r="2819" outlineLevel="1"/>
    <row r="2820" outlineLevel="1"/>
    <row r="2821" outlineLevel="1"/>
    <row r="2822" outlineLevel="1"/>
    <row r="2823" outlineLevel="1"/>
    <row r="2824" outlineLevel="1"/>
    <row r="2825" outlineLevel="1"/>
    <row r="2826" outlineLevel="1"/>
    <row r="2827" outlineLevel="1"/>
    <row r="2828" outlineLevel="1"/>
    <row r="2829" outlineLevel="1"/>
    <row r="2830" outlineLevel="1"/>
    <row r="2831" outlineLevel="1"/>
    <row r="2832" outlineLevel="1"/>
    <row r="2833" outlineLevel="1"/>
    <row r="2834" outlineLevel="1"/>
    <row r="2835" outlineLevel="1"/>
    <row r="2836" outlineLevel="1"/>
    <row r="2837" outlineLevel="1"/>
    <row r="2838" outlineLevel="1"/>
    <row r="2840" outlineLevel="1"/>
    <row r="2841" outlineLevel="1"/>
    <row r="2842" outlineLevel="1"/>
    <row r="2843" outlineLevel="1"/>
    <row r="2844" outlineLevel="1"/>
    <row r="2845" outlineLevel="1"/>
    <row r="2846" outlineLevel="1"/>
    <row r="2847" outlineLevel="1"/>
    <row r="2848" outlineLevel="1"/>
    <row r="2849" outlineLevel="1"/>
    <row r="2850" outlineLevel="1"/>
    <row r="2851" outlineLevel="1"/>
    <row r="2852" outlineLevel="1"/>
    <row r="2853" outlineLevel="1"/>
    <row r="2854" outlineLevel="1"/>
    <row r="2855" outlineLevel="1"/>
    <row r="2857" outlineLevel="1"/>
    <row r="2858" outlineLevel="1"/>
    <row r="2859" outlineLevel="1"/>
    <row r="2861" outlineLevel="1"/>
    <row r="2862" outlineLevel="1"/>
    <row r="2863" outlineLevel="1"/>
    <row r="2865" outlineLevel="1"/>
    <row r="2866" outlineLevel="1"/>
    <row r="2867" outlineLevel="1"/>
    <row r="2869" outlineLevel="1"/>
    <row r="2870" outlineLevel="1"/>
    <row r="2871" outlineLevel="1"/>
    <row r="2873" outlineLevel="1"/>
    <row r="2874" outlineLevel="1"/>
    <row r="2875" outlineLevel="1"/>
    <row r="2877" outlineLevel="1"/>
    <row r="2878" outlineLevel="1"/>
    <row r="2879" outlineLevel="1"/>
    <row r="2881" outlineLevel="1"/>
    <row r="2882" outlineLevel="1"/>
    <row r="2883" outlineLevel="1"/>
    <row r="2885" outlineLevel="1"/>
    <row r="2886" outlineLevel="1"/>
    <row r="2887" outlineLevel="1"/>
    <row r="2889" outlineLevel="1"/>
    <row r="2890" outlineLevel="1"/>
    <row r="2891" outlineLevel="1"/>
    <row r="2893" outlineLevel="1"/>
    <row r="2894" outlineLevel="1"/>
    <row r="2895" outlineLevel="1"/>
    <row r="2897" outlineLevel="1"/>
    <row r="2898" outlineLevel="1"/>
    <row r="2899" outlineLevel="1"/>
    <row r="2901" outlineLevel="1"/>
    <row r="2902" outlineLevel="1"/>
    <row r="2903" outlineLevel="1"/>
    <row r="2905" outlineLevel="1"/>
    <row r="2906" outlineLevel="1"/>
    <row r="2907" outlineLevel="1"/>
    <row r="2909" outlineLevel="1"/>
    <row r="2910" outlineLevel="1"/>
    <row r="2911" outlineLevel="1"/>
    <row r="2913" outlineLevel="1"/>
    <row r="2914" outlineLevel="1"/>
    <row r="2915" outlineLevel="1"/>
    <row r="2917" outlineLevel="1"/>
    <row r="2918" outlineLevel="1"/>
    <row r="2919" outlineLevel="1"/>
    <row r="2921" outlineLevel="1"/>
    <row r="2922" outlineLevel="1"/>
    <row r="2923" outlineLevel="1"/>
    <row r="2925" outlineLevel="1"/>
    <row r="2926" outlineLevel="1"/>
    <row r="2927" outlineLevel="1"/>
    <row r="2929" outlineLevel="1"/>
    <row r="2930" outlineLevel="1"/>
    <row r="2931" outlineLevel="1"/>
    <row r="2933" outlineLevel="1"/>
    <row r="2934" outlineLevel="1"/>
    <row r="2935" outlineLevel="1"/>
    <row r="2937" outlineLevel="1"/>
    <row r="2938" outlineLevel="1"/>
    <row r="2939" outlineLevel="1"/>
    <row r="2941" outlineLevel="1"/>
    <row r="2942" outlineLevel="1"/>
    <row r="2943" outlineLevel="1"/>
    <row r="2945" outlineLevel="1"/>
    <row r="2946" outlineLevel="1"/>
    <row r="2947" outlineLevel="1"/>
    <row r="2949" outlineLevel="1"/>
    <row r="2950" outlineLevel="1"/>
    <row r="2951" outlineLevel="1"/>
    <row r="2953" outlineLevel="1"/>
    <row r="2954" outlineLevel="1"/>
    <row r="2955" outlineLevel="1"/>
    <row r="2957" outlineLevel="1"/>
    <row r="2958" outlineLevel="1"/>
    <row r="2959" outlineLevel="1"/>
    <row r="2961" outlineLevel="1"/>
    <row r="2962" outlineLevel="1"/>
    <row r="2963" outlineLevel="1"/>
    <row r="2965" outlineLevel="1"/>
    <row r="2966" outlineLevel="1"/>
    <row r="2967" outlineLevel="1"/>
    <row r="2969" outlineLevel="1"/>
    <row r="2970" outlineLevel="1"/>
    <row r="2971" outlineLevel="1"/>
    <row r="2973" outlineLevel="1"/>
    <row r="2974" outlineLevel="1"/>
    <row r="2975" outlineLevel="1"/>
    <row r="2977" outlineLevel="1"/>
    <row r="2978" outlineLevel="1"/>
    <row r="2979" outlineLevel="1"/>
    <row r="2981" outlineLevel="1"/>
    <row r="2982" outlineLevel="1"/>
    <row r="2983" outlineLevel="1"/>
    <row r="2985" outlineLevel="1"/>
    <row r="2986" outlineLevel="1"/>
    <row r="2987" outlineLevel="1"/>
    <row r="2989" outlineLevel="1"/>
    <row r="2990" outlineLevel="1"/>
    <row r="2991" outlineLevel="1"/>
    <row r="2993" outlineLevel="1"/>
    <row r="2994" outlineLevel="1"/>
    <row r="2995" outlineLevel="1"/>
    <row r="2997" outlineLevel="1"/>
    <row r="2998" outlineLevel="1"/>
    <row r="2999" outlineLevel="1"/>
    <row r="3001" outlineLevel="1"/>
    <row r="3002" outlineLevel="1"/>
    <row r="3003" outlineLevel="1"/>
    <row r="3005" outlineLevel="1"/>
    <row r="3006" outlineLevel="1"/>
    <row r="3007" outlineLevel="1"/>
    <row r="3009" outlineLevel="1"/>
    <row r="3010" outlineLevel="1"/>
    <row r="3011" outlineLevel="1"/>
    <row r="3013" outlineLevel="1"/>
    <row r="3014" outlineLevel="1"/>
    <row r="3015" outlineLevel="1"/>
    <row r="3017" outlineLevel="1"/>
    <row r="3018" outlineLevel="1"/>
    <row r="3019" outlineLevel="1"/>
    <row r="3021" outlineLevel="1"/>
    <row r="3022" outlineLevel="1"/>
    <row r="3023" outlineLevel="1"/>
    <row r="3025" outlineLevel="1"/>
    <row r="3026" outlineLevel="1"/>
    <row r="3027" outlineLevel="1"/>
    <row r="3029" outlineLevel="1"/>
    <row r="3030" outlineLevel="1"/>
    <row r="3031" outlineLevel="1"/>
    <row r="3033" outlineLevel="1"/>
    <row r="3034" outlineLevel="1"/>
    <row r="3035" outlineLevel="1"/>
    <row r="3037" outlineLevel="1"/>
    <row r="3038" outlineLevel="1"/>
    <row r="3039" outlineLevel="1"/>
    <row r="3041" outlineLevel="1"/>
    <row r="3042" outlineLevel="1"/>
    <row r="3043" outlineLevel="1"/>
    <row r="3045" outlineLevel="1"/>
    <row r="3046" outlineLevel="1"/>
    <row r="3047" outlineLevel="1"/>
    <row r="3049" outlineLevel="1"/>
    <row r="3050" outlineLevel="1"/>
    <row r="3051" outlineLevel="1"/>
    <row r="3053" outlineLevel="1"/>
    <row r="3054" outlineLevel="1"/>
    <row r="3055" outlineLevel="1"/>
    <row r="3057" outlineLevel="1"/>
    <row r="3058" outlineLevel="1"/>
    <row r="3059" outlineLevel="1"/>
    <row r="3061" outlineLevel="1"/>
    <row r="3062" outlineLevel="1"/>
    <row r="3063" outlineLevel="1"/>
    <row r="3065" outlineLevel="1"/>
    <row r="3066" outlineLevel="1"/>
    <row r="3067" outlineLevel="1"/>
    <row r="3069" outlineLevel="1"/>
    <row r="3070" outlineLevel="1"/>
    <row r="3071" outlineLevel="1"/>
    <row r="3073" outlineLevel="1"/>
    <row r="3074" outlineLevel="1"/>
    <row r="3075" outlineLevel="1"/>
    <row r="3077" outlineLevel="1"/>
    <row r="3078" outlineLevel="1"/>
    <row r="3079" outlineLevel="1"/>
    <row r="3081" outlineLevel="1"/>
    <row r="3082" outlineLevel="1"/>
    <row r="3083" outlineLevel="1"/>
    <row r="3085" outlineLevel="1"/>
    <row r="3086" outlineLevel="1"/>
    <row r="3087" outlineLevel="1"/>
    <row r="3089" outlineLevel="1"/>
    <row r="3090" outlineLevel="1"/>
    <row r="3091" outlineLevel="1"/>
    <row r="3093" outlineLevel="1"/>
    <row r="3094" outlineLevel="1"/>
    <row r="3095" outlineLevel="1"/>
    <row r="3097" outlineLevel="1"/>
    <row r="3098" outlineLevel="1"/>
    <row r="3099" outlineLevel="1"/>
    <row r="3101" outlineLevel="1"/>
    <row r="3102" outlineLevel="1"/>
    <row r="3103" outlineLevel="1"/>
    <row r="3105" outlineLevel="1"/>
    <row r="3106" outlineLevel="1"/>
    <row r="3107" outlineLevel="1"/>
    <row r="3109" outlineLevel="1"/>
    <row r="3110" outlineLevel="1"/>
    <row r="3111" outlineLevel="1"/>
    <row r="3113" outlineLevel="1"/>
    <row r="3114" outlineLevel="1"/>
    <row r="3115" outlineLevel="1"/>
    <row r="3117" outlineLevel="1"/>
    <row r="3118" outlineLevel="1"/>
    <row r="3119" outlineLevel="1"/>
    <row r="3121" outlineLevel="1"/>
    <row r="3122" outlineLevel="1"/>
    <row r="3123" outlineLevel="1"/>
    <row r="3125" outlineLevel="1"/>
    <row r="3126" outlineLevel="1"/>
    <row r="3127" outlineLevel="1"/>
    <row r="3129" outlineLevel="1"/>
    <row r="3130" outlineLevel="1"/>
    <row r="3131" outlineLevel="1"/>
    <row r="3133" outlineLevel="1"/>
    <row r="3134" outlineLevel="1"/>
    <row r="3135" outlineLevel="1"/>
    <row r="3137" outlineLevel="1"/>
    <row r="3138" outlineLevel="1"/>
    <row r="3139" outlineLevel="1"/>
    <row r="3141" outlineLevel="1"/>
    <row r="3142" outlineLevel="1"/>
    <row r="3143" outlineLevel="1"/>
    <row r="3145" outlineLevel="1"/>
    <row r="3146" outlineLevel="1"/>
    <row r="3147" outlineLevel="1"/>
    <row r="3149" outlineLevel="1"/>
    <row r="3150" outlineLevel="1"/>
    <row r="3151" outlineLevel="1"/>
    <row r="3153" outlineLevel="1"/>
    <row r="3154" outlineLevel="1"/>
    <row r="3155" outlineLevel="1"/>
    <row r="3157" outlineLevel="1"/>
    <row r="3158" outlineLevel="1"/>
    <row r="3159" outlineLevel="1"/>
    <row r="3161" outlineLevel="1"/>
    <row r="3162" outlineLevel="1"/>
    <row r="3163" outlineLevel="1"/>
    <row r="3165" outlineLevel="1"/>
    <row r="3166" outlineLevel="1"/>
    <row r="3167" outlineLevel="1"/>
    <row r="3169" outlineLevel="1"/>
    <row r="3170" outlineLevel="1"/>
    <row r="3171" outlineLevel="1"/>
    <row r="3173" outlineLevel="1"/>
    <row r="3174" outlineLevel="1"/>
    <row r="3175" outlineLevel="1"/>
    <row r="3177" outlineLevel="1"/>
    <row r="3178" outlineLevel="1"/>
    <row r="3179" outlineLevel="1"/>
    <row r="3181" outlineLevel="1"/>
    <row r="3182" outlineLevel="1"/>
    <row r="3183" outlineLevel="1"/>
    <row r="3185" outlineLevel="1"/>
    <row r="3186" outlineLevel="1"/>
    <row r="3187" outlineLevel="1"/>
    <row r="3189" outlineLevel="1"/>
    <row r="3190" outlineLevel="1"/>
    <row r="3191" outlineLevel="1"/>
    <row r="3193" outlineLevel="1"/>
    <row r="3194" outlineLevel="1"/>
    <row r="3195" outlineLevel="1"/>
    <row r="3197" outlineLevel="1"/>
    <row r="3198" outlineLevel="1"/>
    <row r="3199" outlineLevel="1"/>
    <row r="3201" outlineLevel="1"/>
    <row r="3202" outlineLevel="1"/>
    <row r="3203" outlineLevel="1"/>
    <row r="3205" outlineLevel="1"/>
    <row r="3206" outlineLevel="1"/>
    <row r="3207" outlineLevel="1"/>
    <row r="3209" outlineLevel="1"/>
    <row r="3210" outlineLevel="1"/>
    <row r="3211" outlineLevel="1"/>
    <row r="3213" outlineLevel="1"/>
    <row r="3214" outlineLevel="1"/>
    <row r="3215" outlineLevel="1"/>
    <row r="3217" outlineLevel="1"/>
    <row r="3218" outlineLevel="1"/>
    <row r="3219" outlineLevel="1"/>
    <row r="3221" outlineLevel="1"/>
    <row r="3222" outlineLevel="1"/>
    <row r="3223" outlineLevel="1"/>
    <row r="3225" outlineLevel="1"/>
    <row r="3226" outlineLevel="1"/>
    <row r="3227" outlineLevel="1"/>
    <row r="3229" outlineLevel="1"/>
    <row r="3230" outlineLevel="1"/>
    <row r="3231" outlineLevel="1"/>
    <row r="3233" outlineLevel="1"/>
    <row r="3234" outlineLevel="1"/>
    <row r="3235" outlineLevel="1"/>
    <row r="3237" outlineLevel="1"/>
    <row r="3238" outlineLevel="1"/>
    <row r="3239" outlineLevel="1"/>
    <row r="3241" outlineLevel="1"/>
    <row r="3242" outlineLevel="1"/>
    <row r="3243" outlineLevel="1"/>
    <row r="3245" outlineLevel="1"/>
    <row r="3246" outlineLevel="1"/>
    <row r="3247" outlineLevel="1"/>
    <row r="3249" outlineLevel="1"/>
    <row r="3250" outlineLevel="1"/>
    <row r="3251" outlineLevel="1"/>
    <row r="3253" outlineLevel="1"/>
    <row r="3254" outlineLevel="1"/>
    <row r="3255" outlineLevel="1"/>
    <row r="3257" outlineLevel="1"/>
    <row r="3258" outlineLevel="1"/>
    <row r="3259" outlineLevel="1"/>
    <row r="3261" outlineLevel="1"/>
    <row r="3262" outlineLevel="1"/>
    <row r="3263" outlineLevel="1"/>
    <row r="3265" outlineLevel="1"/>
    <row r="3266" outlineLevel="1"/>
    <row r="3267" outlineLevel="1"/>
    <row r="3269" outlineLevel="1"/>
    <row r="3270" outlineLevel="1"/>
    <row r="3271" outlineLevel="1"/>
    <row r="3273" outlineLevel="1"/>
    <row r="3274" outlineLevel="1"/>
    <row r="3275" outlineLevel="1"/>
    <row r="3277" outlineLevel="1"/>
    <row r="3278" outlineLevel="1"/>
    <row r="3279" outlineLevel="1"/>
    <row r="3281" outlineLevel="1"/>
    <row r="3282" outlineLevel="1"/>
    <row r="3283" outlineLevel="1"/>
    <row r="3285" outlineLevel="1"/>
    <row r="3286" outlineLevel="1"/>
    <row r="3287" outlineLevel="1"/>
    <row r="3289" outlineLevel="1"/>
    <row r="3290" outlineLevel="1"/>
    <row r="3291" outlineLevel="1"/>
    <row r="3292" outlineLevel="1"/>
    <row r="3294" outlineLevel="1"/>
    <row r="3295" outlineLevel="1"/>
    <row r="3297" outlineLevel="1"/>
    <row r="3298" outlineLevel="1"/>
    <row r="3299" outlineLevel="1"/>
    <row r="3300" outlineLevel="1"/>
    <row r="3301" outlineLevel="1"/>
    <row r="3303" outlineLevel="1"/>
    <row r="3304" outlineLevel="1"/>
    <row r="3305" outlineLevel="1"/>
    <row r="3306" outlineLevel="1"/>
    <row r="3307" outlineLevel="1"/>
    <row r="3309" outlineLevel="1"/>
    <row r="3310" outlineLevel="1"/>
    <row r="3311" outlineLevel="1"/>
    <row r="3312" outlineLevel="1"/>
    <row r="3314" outlineLevel="1"/>
    <row r="3315" outlineLevel="1"/>
    <row r="3316" outlineLevel="1"/>
    <row r="3317" outlineLevel="1"/>
    <row r="3319" outlineLevel="1"/>
    <row r="3320" outlineLevel="1"/>
    <row r="3321" outlineLevel="1"/>
    <row r="3322" outlineLevel="1"/>
    <row r="3324" outlineLevel="1"/>
    <row r="3325" outlineLevel="1"/>
    <row r="3326" outlineLevel="1"/>
    <row r="3327" outlineLevel="1"/>
    <row r="3329" outlineLevel="1"/>
    <row r="3330" outlineLevel="1"/>
    <row r="3331" outlineLevel="1"/>
    <row r="3332" outlineLevel="1"/>
    <row r="3334" outlineLevel="1"/>
    <row r="3335" outlineLevel="1"/>
    <row r="3337" outlineLevel="1"/>
    <row r="3338" outlineLevel="1"/>
    <row r="3339" outlineLevel="1"/>
    <row r="3340" outlineLevel="1"/>
    <row r="3342" outlineLevel="1"/>
    <row r="3343" outlineLevel="1"/>
    <row r="3344" outlineLevel="1"/>
    <row r="3345" outlineLevel="1"/>
    <row r="3347" outlineLevel="1"/>
    <row r="3348" outlineLevel="1"/>
    <row r="3349" outlineLevel="1"/>
    <row r="3350" outlineLevel="1"/>
    <row r="3352" outlineLevel="1"/>
    <row r="3353" outlineLevel="1"/>
    <row r="3354" outlineLevel="1"/>
    <row r="3355" outlineLevel="1"/>
    <row r="3357" outlineLevel="1"/>
    <row r="3358" outlineLevel="1"/>
    <row r="3359" outlineLevel="1"/>
    <row r="3360" outlineLevel="1"/>
    <row r="3362" outlineLevel="1"/>
    <row r="3363" outlineLevel="1"/>
    <row r="3364" outlineLevel="1"/>
    <row r="3365" outlineLevel="1"/>
    <row r="3367" outlineLevel="1"/>
    <row r="3368" outlineLevel="1"/>
    <row r="3369" outlineLevel="1"/>
    <row r="3370" outlineLevel="1"/>
    <row r="3372" outlineLevel="1"/>
    <row r="3373" outlineLevel="1"/>
    <row r="3374" outlineLevel="1"/>
    <row r="3375" outlineLevel="1"/>
    <row r="3377" outlineLevel="1"/>
    <row r="3378" outlineLevel="1"/>
    <row r="3379" outlineLevel="1"/>
    <row r="3380" outlineLevel="1"/>
    <row r="3382" outlineLevel="1"/>
    <row r="3383" outlineLevel="1"/>
    <row r="3384" outlineLevel="1"/>
    <row r="3385" outlineLevel="1"/>
    <row r="3387" outlineLevel="1"/>
    <row r="3388" outlineLevel="1"/>
    <row r="3389" outlineLevel="1"/>
    <row r="3390" outlineLevel="1"/>
    <row r="3392" outlineLevel="1"/>
    <row r="3393" outlineLevel="1"/>
    <row r="3394" outlineLevel="1"/>
    <row r="3395" outlineLevel="1"/>
    <row r="3397" outlineLevel="1"/>
    <row r="3398" outlineLevel="1"/>
    <row r="3399" outlineLevel="1"/>
    <row r="3400" outlineLevel="1"/>
    <row r="3402" outlineLevel="1"/>
    <row r="3403" outlineLevel="1"/>
    <row r="3404" outlineLevel="1"/>
    <row r="3405" outlineLevel="1"/>
    <row r="3407" outlineLevel="1"/>
    <row r="3408" outlineLevel="1"/>
    <row r="3409" outlineLevel="1"/>
    <row r="3410" outlineLevel="1"/>
    <row r="3412" outlineLevel="1"/>
    <row r="3413" outlineLevel="1"/>
    <row r="3414" outlineLevel="1"/>
    <row r="3415" outlineLevel="1"/>
    <row r="3417" outlineLevel="1"/>
    <row r="3418" outlineLevel="1"/>
    <row r="3419" outlineLevel="1"/>
    <row r="3420" outlineLevel="1"/>
    <row r="3422" outlineLevel="1"/>
    <row r="3423" outlineLevel="1"/>
    <row r="3424" outlineLevel="1"/>
    <row r="3425" outlineLevel="1"/>
    <row r="3427" outlineLevel="1"/>
    <row r="3428" outlineLevel="1"/>
    <row r="3429" outlineLevel="1"/>
    <row r="3431" outlineLevel="1"/>
    <row r="3432" outlineLevel="1"/>
    <row r="3433" outlineLevel="1"/>
    <row r="3435" outlineLevel="1"/>
    <row r="3436" outlineLevel="1"/>
    <row r="3437" outlineLevel="1"/>
    <row r="3438" outlineLevel="1"/>
    <row r="3440" outlineLevel="1"/>
    <row r="3441" outlineLevel="1"/>
    <row r="3442" outlineLevel="1"/>
    <row r="3443" outlineLevel="1"/>
    <row r="3445" outlineLevel="1"/>
    <row r="3446" outlineLevel="1"/>
    <row r="3447" outlineLevel="1"/>
    <row r="3449" outlineLevel="1"/>
    <row r="3450" outlineLevel="1"/>
    <row r="3451" outlineLevel="1"/>
    <row r="3453" outlineLevel="1"/>
    <row r="3454" outlineLevel="1"/>
    <row r="3455" outlineLevel="1"/>
    <row r="3457" outlineLevel="1"/>
    <row r="3458" outlineLevel="1"/>
    <row r="3460" outlineLevel="1"/>
    <row r="3461" outlineLevel="1"/>
    <row r="3463" outlineLevel="1"/>
    <row r="3464" outlineLevel="1"/>
    <row r="3466" outlineLevel="1"/>
    <row r="3467" outlineLevel="1"/>
    <row r="3469" outlineLevel="1"/>
    <row r="3470" outlineLevel="1"/>
    <row r="3472" outlineLevel="1"/>
    <row r="3473" outlineLevel="1"/>
    <row r="3475" outlineLevel="1"/>
    <row r="3476" outlineLevel="1"/>
    <row r="3478" outlineLevel="1"/>
    <row r="3479" outlineLevel="1"/>
    <row r="3481" outlineLevel="1"/>
    <row r="3482" outlineLevel="1"/>
    <row r="3484" outlineLevel="1"/>
    <row r="3485" outlineLevel="1"/>
    <row r="3487" outlineLevel="1"/>
    <row r="3488" outlineLevel="1"/>
    <row r="3489" outlineLevel="1"/>
    <row r="3491" outlineLevel="1"/>
    <row r="3492" outlineLevel="1"/>
    <row r="3493" outlineLevel="1"/>
    <row r="3495" outlineLevel="1"/>
    <row r="3496" outlineLevel="1"/>
    <row r="3497" outlineLevel="1"/>
    <row r="3499" outlineLevel="1"/>
    <row r="3500" outlineLevel="1"/>
    <row r="3501" outlineLevel="1"/>
    <row r="3503" outlineLevel="1"/>
    <row r="3504" outlineLevel="1"/>
    <row r="3505" outlineLevel="1"/>
    <row r="3507" outlineLevel="1"/>
    <row r="3508" outlineLevel="1"/>
    <row r="3509" outlineLevel="1"/>
    <row r="3511" outlineLevel="1"/>
    <row r="3512" outlineLevel="1"/>
    <row r="3513" outlineLevel="1"/>
    <row r="3515" outlineLevel="1"/>
    <row r="3516" outlineLevel="1"/>
    <row r="3517" outlineLevel="1"/>
    <row r="3519" outlineLevel="1"/>
    <row r="3520" outlineLevel="1"/>
    <row r="3521" outlineLevel="1"/>
    <row r="3523" outlineLevel="1"/>
    <row r="3525" outlineLevel="1"/>
    <row r="3526" outlineLevel="1"/>
    <row r="3528" outlineLevel="1"/>
    <row r="3529" outlineLevel="1"/>
    <row r="3530" outlineLevel="1"/>
    <row r="3532" outlineLevel="1"/>
    <row r="3533" outlineLevel="1"/>
    <row r="3534" outlineLevel="1"/>
    <row r="3535" outlineLevel="1"/>
    <row r="3536" outlineLevel="1"/>
    <row r="3537" outlineLevel="1"/>
    <row r="3538" outlineLevel="1"/>
    <row r="3540" outlineLevel="1"/>
    <row r="3541" outlineLevel="1"/>
    <row r="3542" outlineLevel="1"/>
    <row r="3543" outlineLevel="1"/>
    <row r="3544" outlineLevel="1"/>
    <row r="3545" outlineLevel="1"/>
    <row r="3546" outlineLevel="1"/>
    <row r="3548" outlineLevel="1"/>
    <row r="3549" outlineLevel="1"/>
    <row r="3550" outlineLevel="1"/>
    <row r="3551" outlineLevel="1"/>
    <row r="3552" outlineLevel="1"/>
    <row r="3553" outlineLevel="1"/>
    <row r="3554" outlineLevel="1"/>
    <row r="3555" outlineLevel="1"/>
    <row r="3556" outlineLevel="1"/>
    <row r="3558" outlineLevel="1"/>
    <row r="3559" outlineLevel="1"/>
    <row r="3560" outlineLevel="1"/>
    <row r="3561" outlineLevel="1"/>
    <row r="3563" outlineLevel="1"/>
    <row r="3564" outlineLevel="1"/>
    <row r="3565" outlineLevel="1"/>
    <row r="3567" outlineLevel="1"/>
    <row r="3568" outlineLevel="1"/>
    <row r="3569" outlineLevel="1"/>
    <row r="3571" outlineLevel="1"/>
    <row r="3572" outlineLevel="1"/>
    <row r="3573" outlineLevel="1"/>
    <row r="3575" outlineLevel="1"/>
    <row r="3576" outlineLevel="1"/>
    <row r="3577" outlineLevel="1"/>
    <row r="3579" outlineLevel="1"/>
    <row r="3580" outlineLevel="1"/>
    <row r="3581" outlineLevel="1"/>
    <row r="3583" outlineLevel="1"/>
    <row r="3584" outlineLevel="1"/>
    <row r="3585" outlineLevel="1"/>
    <row r="3587" outlineLevel="1"/>
    <row r="3588" outlineLevel="1"/>
    <row r="3589" outlineLevel="1"/>
    <row r="3591" outlineLevel="1"/>
    <row r="3592" outlineLevel="1"/>
    <row r="3593" outlineLevel="1"/>
    <row r="3595" outlineLevel="1"/>
    <row r="3596" outlineLevel="1"/>
    <row r="3597" outlineLevel="1"/>
    <row r="3599" outlineLevel="1"/>
    <row r="3600" outlineLevel="1"/>
    <row r="3601" outlineLevel="1"/>
    <row r="3603" outlineLevel="1"/>
    <row r="3604" outlineLevel="1"/>
    <row r="3605" outlineLevel="1"/>
    <row r="3607" outlineLevel="1"/>
    <row r="3608" outlineLevel="1"/>
    <row r="3609" outlineLevel="1"/>
    <row r="3611" outlineLevel="1"/>
    <row r="3612" outlineLevel="1"/>
    <row r="3613" outlineLevel="1"/>
    <row r="3615" outlineLevel="1"/>
    <row r="3616" outlineLevel="1"/>
    <row r="3617" outlineLevel="1"/>
    <row r="3619" outlineLevel="1"/>
    <row r="3620" outlineLevel="1"/>
    <row r="3621" outlineLevel="1"/>
    <row r="3623" outlineLevel="1"/>
    <row r="3624" outlineLevel="1"/>
    <row r="3625" outlineLevel="1"/>
    <row r="3627" outlineLevel="1"/>
    <row r="3628" outlineLevel="1"/>
    <row r="3629" outlineLevel="1"/>
    <row r="3631" outlineLevel="1"/>
    <row r="3632" outlineLevel="1"/>
    <row r="3633" outlineLevel="1"/>
    <row r="3635" outlineLevel="1"/>
    <row r="3636" outlineLevel="1"/>
    <row r="3637" outlineLevel="1"/>
    <row r="3639" outlineLevel="1"/>
    <row r="3640" outlineLevel="1"/>
    <row r="3641" outlineLevel="1"/>
    <row r="3643" outlineLevel="1"/>
    <row r="3644" outlineLevel="1"/>
    <row r="3645" outlineLevel="1"/>
    <row r="3647" outlineLevel="1"/>
    <row r="3648" outlineLevel="1"/>
    <row r="3649" outlineLevel="1"/>
    <row r="3651" outlineLevel="1"/>
    <row r="3652" outlineLevel="1"/>
    <row r="3653" outlineLevel="1"/>
    <row r="3655" outlineLevel="1"/>
    <row r="3656" outlineLevel="1"/>
    <row r="3657" outlineLevel="1"/>
    <row r="3659" outlineLevel="1"/>
    <row r="3660" outlineLevel="1"/>
    <row r="3661" outlineLevel="1"/>
    <row r="3663" outlineLevel="1"/>
    <row r="3664" outlineLevel="1"/>
    <row r="3665" outlineLevel="1"/>
    <row r="3667" outlineLevel="1"/>
    <row r="3668" outlineLevel="1"/>
    <row r="3669" outlineLevel="1"/>
    <row r="3671" outlineLevel="1"/>
    <row r="3672" outlineLevel="1"/>
    <row r="3673" outlineLevel="1"/>
    <row r="3674" outlineLevel="1"/>
    <row r="3676" outlineLevel="1"/>
    <row r="3677" outlineLevel="1"/>
    <row r="3678" outlineLevel="1"/>
    <row r="3679" outlineLevel="1"/>
    <row r="3681" outlineLevel="1"/>
    <row r="3682" outlineLevel="1"/>
    <row r="3683" outlineLevel="1"/>
    <row r="3684" outlineLevel="1"/>
    <row r="3686" outlineLevel="1"/>
    <row r="3687" outlineLevel="1"/>
    <row r="3688" outlineLevel="1"/>
    <row r="3689" outlineLevel="1"/>
    <row r="3691" outlineLevel="1"/>
    <row r="3692" outlineLevel="1"/>
    <row r="3693" outlineLevel="1"/>
    <row r="3695" outlineLevel="1"/>
    <row r="3696" outlineLevel="1"/>
    <row r="3697" outlineLevel="1"/>
    <row r="3699" outlineLevel="1"/>
    <row r="3700" outlineLevel="1"/>
    <row r="3702" outlineLevel="1"/>
    <row r="3703" outlineLevel="1"/>
    <row r="3705" outlineLevel="1"/>
    <row r="3706" outlineLevel="1"/>
    <row r="3708" outlineLevel="1"/>
    <row r="3709" outlineLevel="1"/>
    <row r="3711" outlineLevel="1"/>
    <row r="3712" outlineLevel="1"/>
    <row r="3713" outlineLevel="1"/>
    <row r="3715" outlineLevel="1"/>
    <row r="3716" outlineLevel="1"/>
    <row r="3717" outlineLevel="1"/>
    <row r="3719" outlineLevel="1"/>
    <row r="3720" outlineLevel="1"/>
    <row r="3721" outlineLevel="1"/>
    <row r="3723" outlineLevel="1"/>
    <row r="3724" outlineLevel="1"/>
    <row r="3725" outlineLevel="1"/>
    <row r="3726" outlineLevel="1"/>
    <row r="3728" outlineLevel="1"/>
    <row r="3729" outlineLevel="1"/>
    <row r="3730" outlineLevel="1"/>
    <row r="3731" outlineLevel="1"/>
    <row r="3733" outlineLevel="1"/>
    <row r="3734" outlineLevel="1"/>
    <row r="3735" outlineLevel="1"/>
    <row r="3736" outlineLevel="1"/>
    <row r="3738" outlineLevel="1"/>
    <row r="3739" outlineLevel="1"/>
    <row r="3740" outlineLevel="1"/>
    <row r="3741" outlineLevel="1"/>
    <row r="3743" outlineLevel="1"/>
    <row r="3744" outlineLevel="1"/>
    <row r="3745" outlineLevel="1"/>
    <row r="3746" outlineLevel="1"/>
    <row r="3748" outlineLevel="1"/>
    <row r="3749" outlineLevel="1"/>
    <row r="3750" outlineLevel="1"/>
    <row r="3752" outlineLevel="1"/>
    <row r="3753" outlineLevel="1"/>
    <row r="3754" outlineLevel="1"/>
    <row r="3756" outlineLevel="1"/>
    <row r="3757" outlineLevel="1"/>
    <row r="3758" outlineLevel="1"/>
    <row r="3760" outlineLevel="1"/>
    <row r="3761" outlineLevel="1"/>
    <row r="3762" outlineLevel="1"/>
    <row r="3764" outlineLevel="1"/>
    <row r="3765" outlineLevel="1"/>
    <row r="3767" outlineLevel="1"/>
    <row r="3768" outlineLevel="1"/>
    <row r="3770" outlineLevel="1"/>
    <row r="3771" outlineLevel="1"/>
    <row r="3773" outlineLevel="1"/>
    <row r="3774" outlineLevel="1"/>
    <row r="3776" outlineLevel="1"/>
    <row r="3777" outlineLevel="1"/>
    <row r="3779" outlineLevel="1"/>
    <row r="3780" outlineLevel="1"/>
    <row r="3782" outlineLevel="1"/>
    <row r="3783" outlineLevel="1"/>
    <row r="3784" outlineLevel="1"/>
    <row r="3786" outlineLevel="1"/>
    <row r="3787" outlineLevel="1"/>
    <row r="3788" outlineLevel="1"/>
    <row r="3790" outlineLevel="1"/>
    <row r="3791" outlineLevel="1"/>
    <row r="3792" outlineLevel="1"/>
    <row r="3794" outlineLevel="1"/>
    <row r="3795" outlineLevel="1"/>
    <row r="3796" outlineLevel="1"/>
    <row r="3798" outlineLevel="1"/>
    <row r="3799" outlineLevel="1"/>
    <row r="3800" outlineLevel="1"/>
    <row r="3802" outlineLevel="1"/>
    <row r="3803" outlineLevel="1"/>
    <row r="3805" outlineLevel="1"/>
    <row r="3806" outlineLevel="1"/>
    <row r="3807" outlineLevel="1"/>
    <row r="3809" outlineLevel="1"/>
    <row r="3810" outlineLevel="1"/>
    <row r="3811" outlineLevel="1"/>
    <row r="3813" outlineLevel="1"/>
    <row r="3814" outlineLevel="1"/>
    <row r="3815" outlineLevel="1"/>
    <row r="3817" outlineLevel="1"/>
    <row r="3818" outlineLevel="1"/>
    <row r="3819" outlineLevel="1"/>
    <row r="3821" outlineLevel="1"/>
    <row r="3822" outlineLevel="1"/>
    <row r="3823" outlineLevel="1"/>
    <row r="3825" outlineLevel="1"/>
    <row r="3826" outlineLevel="1"/>
    <row r="3827" outlineLevel="1"/>
    <row r="3829" outlineLevel="1"/>
    <row r="3830" outlineLevel="1"/>
    <row r="3831" outlineLevel="1"/>
    <row r="3833" outlineLevel="1"/>
    <row r="3834" outlineLevel="1"/>
    <row r="3835" outlineLevel="1"/>
    <row r="3837" outlineLevel="1"/>
    <row r="3838" outlineLevel="1"/>
    <row r="3839" outlineLevel="1"/>
    <row r="3841" outlineLevel="1"/>
    <row r="3842" outlineLevel="1"/>
    <row r="3843" outlineLevel="1"/>
    <row r="3844" outlineLevel="1"/>
    <row r="3845" outlineLevel="1"/>
    <row r="3847" outlineLevel="1"/>
    <row r="3848" outlineLevel="1"/>
    <row r="3849" outlineLevel="1"/>
    <row r="3850" outlineLevel="1"/>
    <row r="3851" outlineLevel="1"/>
    <row r="3852" outlineLevel="1"/>
    <row r="3853" outlineLevel="1"/>
    <row r="3855" outlineLevel="1"/>
    <row r="3856" outlineLevel="1"/>
    <row r="3857" outlineLevel="1"/>
    <row r="3858" outlineLevel="1"/>
    <row r="3859" outlineLevel="1"/>
    <row r="3860" outlineLevel="1"/>
    <row r="3861" outlineLevel="1"/>
    <row r="3863" outlineLevel="1"/>
    <row r="3864" outlineLevel="1"/>
    <row r="3865" outlineLevel="1"/>
    <row r="3866" outlineLevel="1"/>
    <row r="3867" outlineLevel="1"/>
    <row r="3868" outlineLevel="1"/>
    <row r="3869" outlineLevel="1"/>
    <row r="3871" outlineLevel="1"/>
    <row r="3872" outlineLevel="1"/>
    <row r="3873" outlineLevel="1"/>
    <row r="3874" outlineLevel="1"/>
    <row r="3875" outlineLevel="1"/>
    <row r="3876" outlineLevel="1"/>
    <row r="3877" outlineLevel="1"/>
    <row r="3879" outlineLevel="1"/>
    <row r="3880" outlineLevel="1"/>
    <row r="3881" outlineLevel="1"/>
    <row r="3882" outlineLevel="1"/>
    <row r="3883" outlineLevel="1"/>
    <row r="3884" outlineLevel="1"/>
    <row r="3885" outlineLevel="1"/>
    <row r="3886" outlineLevel="1"/>
    <row r="3888" outlineLevel="1"/>
    <row r="3889" outlineLevel="1"/>
    <row r="3890" outlineLevel="1"/>
    <row r="3891" outlineLevel="1"/>
    <row r="3892" outlineLevel="1"/>
    <row r="3893" outlineLevel="1"/>
    <row r="3894" outlineLevel="1"/>
    <row r="3896" outlineLevel="1"/>
    <row r="3897" outlineLevel="1"/>
    <row r="3898" outlineLevel="1"/>
    <row r="3899" outlineLevel="1"/>
    <row r="3900" outlineLevel="1"/>
    <row r="3901" outlineLevel="1"/>
    <row r="3902" outlineLevel="1"/>
    <row r="3903" outlineLevel="1"/>
    <row r="3905" outlineLevel="1"/>
    <row r="3906" outlineLevel="1"/>
    <row r="3907" outlineLevel="1"/>
    <row r="3908" outlineLevel="1"/>
    <row r="3909" outlineLevel="1"/>
    <row r="3910" outlineLevel="1"/>
    <row r="3911" outlineLevel="1"/>
    <row r="3913" outlineLevel="1"/>
    <row r="3914" outlineLevel="1"/>
    <row r="3915" outlineLevel="1"/>
    <row r="3916" outlineLevel="1"/>
    <row r="3917" outlineLevel="1"/>
    <row r="3918" outlineLevel="1"/>
    <row r="3919" outlineLevel="1"/>
    <row r="3921" outlineLevel="1"/>
    <row r="3922" outlineLevel="1"/>
    <row r="3923" outlineLevel="1"/>
    <row r="3924" outlineLevel="1"/>
    <row r="3925" outlineLevel="1"/>
    <row r="3926" outlineLevel="1"/>
    <row r="3927" outlineLevel="1"/>
    <row r="3929" outlineLevel="1"/>
    <row r="3930" outlineLevel="1"/>
    <row r="3931" outlineLevel="1"/>
    <row r="3932" outlineLevel="1"/>
    <row r="3933" outlineLevel="1"/>
    <row r="3934" outlineLevel="1"/>
    <row r="3935" outlineLevel="1"/>
    <row r="3937" outlineLevel="1"/>
    <row r="3938" outlineLevel="1"/>
    <row r="3939" outlineLevel="1"/>
    <row r="3940" outlineLevel="1"/>
    <row r="3941" outlineLevel="1"/>
    <row r="3942" outlineLevel="1"/>
    <row r="3944" outlineLevel="1"/>
    <row r="3945" outlineLevel="1"/>
    <row r="3946" outlineLevel="1"/>
    <row r="3947" outlineLevel="1"/>
    <row r="3948" outlineLevel="1"/>
    <row r="3949" outlineLevel="1"/>
    <row r="3951" outlineLevel="1"/>
    <row r="3952" outlineLevel="1"/>
    <row r="3953" outlineLevel="1"/>
    <row r="3954" outlineLevel="1"/>
    <row r="3955" outlineLevel="1"/>
    <row r="3956" outlineLevel="1"/>
    <row r="3958" outlineLevel="1"/>
    <row r="3959" outlineLevel="1"/>
    <row r="3960" outlineLevel="1"/>
    <row r="3961" outlineLevel="1"/>
    <row r="3962" outlineLevel="1"/>
    <row r="3963" outlineLevel="1"/>
    <row r="3965" outlineLevel="1"/>
    <row r="3966" outlineLevel="1"/>
    <row r="3967" outlineLevel="1"/>
    <row r="3968" outlineLevel="1"/>
    <row r="3969" outlineLevel="1"/>
    <row r="3970" outlineLevel="1"/>
    <row r="3972" outlineLevel="1"/>
    <row r="3973" outlineLevel="1"/>
    <row r="3974" outlineLevel="1"/>
    <row r="3975" outlineLevel="1"/>
    <row r="3976" outlineLevel="1"/>
    <row r="3977" outlineLevel="1"/>
    <row r="3978" outlineLevel="1"/>
    <row r="3979" outlineLevel="1"/>
    <row r="3981" outlineLevel="1"/>
    <row r="3982" outlineLevel="1"/>
    <row r="3983" outlineLevel="1"/>
    <row r="3984" outlineLevel="1"/>
    <row r="3985" outlineLevel="1"/>
    <row r="3986" outlineLevel="1"/>
    <row r="3988" outlineLevel="1"/>
    <row r="3989" outlineLevel="1"/>
    <row r="3990" outlineLevel="1"/>
    <row r="3991" outlineLevel="1"/>
    <row r="3992" outlineLevel="1"/>
    <row r="3993" outlineLevel="1"/>
    <row r="3995" outlineLevel="1"/>
    <row r="3996" outlineLevel="1"/>
    <row r="3997" outlineLevel="1"/>
    <row r="3998" outlineLevel="1"/>
    <row r="3999" outlineLevel="1"/>
    <row r="4000" outlineLevel="1"/>
    <row r="4002" outlineLevel="1"/>
    <row r="4003" outlineLevel="1"/>
    <row r="4004" outlineLevel="1"/>
    <row r="4005" outlineLevel="1"/>
    <row r="4006" outlineLevel="1"/>
    <row r="4007" outlineLevel="1"/>
    <row r="4009" outlineLevel="1"/>
    <row r="4010" outlineLevel="1"/>
    <row r="4011" outlineLevel="1"/>
    <row r="4012" outlineLevel="1"/>
    <row r="4013" outlineLevel="1"/>
    <row r="4014" outlineLevel="1"/>
    <row r="4015" outlineLevel="1"/>
    <row r="4017" outlineLevel="1"/>
    <row r="4018" outlineLevel="1"/>
    <row r="4019" outlineLevel="1"/>
    <row r="4020" outlineLevel="1"/>
    <row r="4021" outlineLevel="1"/>
    <row r="4022" outlineLevel="1"/>
    <row r="4023" outlineLevel="1"/>
    <row r="4025" outlineLevel="1"/>
    <row r="4026" outlineLevel="1"/>
    <row r="4027" outlineLevel="1"/>
    <row r="4028" outlineLevel="1"/>
    <row r="4029" outlineLevel="1"/>
    <row r="4031" outlineLevel="1"/>
    <row r="4032" outlineLevel="1"/>
    <row r="4033" outlineLevel="1"/>
    <row r="4034" outlineLevel="1"/>
    <row r="4035" outlineLevel="1"/>
    <row r="4037" outlineLevel="1"/>
    <row r="4038" outlineLevel="1"/>
    <row r="4039" outlineLevel="1"/>
    <row r="4040" outlineLevel="1"/>
    <row r="4041" outlineLevel="1"/>
    <row r="4043" outlineLevel="1"/>
    <row r="4044" outlineLevel="1"/>
    <row r="4045" outlineLevel="1"/>
    <row r="4046" outlineLevel="1"/>
    <row r="4047" outlineLevel="1"/>
    <row r="4048" outlineLevel="1"/>
    <row r="4050" outlineLevel="1"/>
    <row r="4051" outlineLevel="1"/>
    <row r="4052" outlineLevel="1"/>
    <row r="4053" outlineLevel="1"/>
    <row r="4054" outlineLevel="1"/>
    <row r="4055" outlineLevel="1"/>
    <row r="4057" outlineLevel="1"/>
    <row r="4058" outlineLevel="1"/>
    <row r="4059" outlineLevel="1"/>
    <row r="4060" outlineLevel="1"/>
    <row r="4061" outlineLevel="1"/>
    <row r="4062" outlineLevel="1"/>
    <row r="4063" outlineLevel="1"/>
    <row r="4065" outlineLevel="1"/>
    <row r="4066" outlineLevel="1"/>
    <row r="4067" outlineLevel="1"/>
    <row r="4068" outlineLevel="1"/>
    <row r="4069" outlineLevel="1"/>
    <row r="4070" outlineLevel="1"/>
    <row r="4072" outlineLevel="1"/>
    <row r="4073" outlineLevel="1"/>
    <row r="4075" outlineLevel="1"/>
    <row r="4076" outlineLevel="1"/>
    <row r="4078" outlineLevel="1"/>
    <row r="4079" outlineLevel="1"/>
    <row r="4081" outlineLevel="1"/>
    <row r="4082" outlineLevel="1"/>
    <row r="4084" outlineLevel="1"/>
    <row r="4085" outlineLevel="1"/>
    <row r="4087" outlineLevel="1"/>
    <row r="4088" outlineLevel="1"/>
    <row r="4090" outlineLevel="1"/>
    <row r="4091" outlineLevel="1"/>
    <row r="4093" outlineLevel="1"/>
    <row r="4094" outlineLevel="1"/>
    <row r="4096" outlineLevel="1"/>
    <row r="4097" outlineLevel="1"/>
    <row r="4099" outlineLevel="1"/>
    <row r="4100" outlineLevel="1"/>
    <row r="4102" outlineLevel="1"/>
    <row r="4103" outlineLevel="1"/>
    <row r="4105" outlineLevel="1"/>
    <row r="4106" outlineLevel="1"/>
    <row r="4107" outlineLevel="1"/>
    <row r="4108" outlineLevel="1"/>
    <row r="4110" outlineLevel="1"/>
    <row r="4111" outlineLevel="1"/>
    <row r="4112" outlineLevel="1"/>
    <row r="4113" outlineLevel="1"/>
    <row r="4115" outlineLevel="1"/>
    <row r="4116" outlineLevel="1"/>
    <row r="4117" outlineLevel="1"/>
    <row r="4118" outlineLevel="1"/>
    <row r="4120" outlineLevel="1"/>
    <row r="4121" outlineLevel="1"/>
    <row r="4122" outlineLevel="1"/>
    <row r="4123" outlineLevel="1"/>
    <row r="4125" outlineLevel="1"/>
    <row r="4126" outlineLevel="1"/>
    <row r="4127" outlineLevel="1"/>
    <row r="4128" outlineLevel="1"/>
    <row r="4130" outlineLevel="1"/>
    <row r="4131" outlineLevel="1"/>
    <row r="4132" outlineLevel="1"/>
    <row r="4133" outlineLevel="1"/>
    <row r="4135" outlineLevel="1"/>
    <row r="4136" outlineLevel="1"/>
    <row r="4137" outlineLevel="1"/>
    <row r="4138" outlineLevel="1"/>
    <row r="4140" outlineLevel="1"/>
    <row r="4141" outlineLevel="1"/>
    <row r="4143" outlineLevel="1"/>
    <row r="4144" outlineLevel="1"/>
    <row r="4146" outlineLevel="1"/>
    <row r="4147" outlineLevel="1"/>
    <row r="4148" outlineLevel="1"/>
    <row r="4149" outlineLevel="1"/>
    <row r="4151" outlineLevel="1"/>
    <row r="4152" outlineLevel="1"/>
    <row r="4153" outlineLevel="1"/>
    <row r="4154" outlineLevel="1"/>
    <row r="4156" outlineLevel="1"/>
    <row r="4157" outlineLevel="1"/>
    <row r="4158" outlineLevel="1"/>
    <row r="4159" outlineLevel="1"/>
    <row r="4161" outlineLevel="1"/>
    <row r="4162" outlineLevel="1"/>
    <row r="4163" outlineLevel="1"/>
    <row r="4164" outlineLevel="1"/>
    <row r="4166" outlineLevel="1"/>
    <row r="4167" outlineLevel="1"/>
    <row r="4168" outlineLevel="1"/>
    <row r="4169" outlineLevel="1"/>
    <row r="4171" outlineLevel="1"/>
    <row r="4172" outlineLevel="1"/>
    <row r="4173" outlineLevel="1"/>
    <row r="4174" outlineLevel="1"/>
    <row r="4176" outlineLevel="1"/>
    <row r="4177" outlineLevel="1"/>
    <row r="4178" outlineLevel="1"/>
    <row r="4179" outlineLevel="1"/>
    <row r="4181" outlineLevel="1"/>
    <row r="4182" outlineLevel="1"/>
    <row r="4183" outlineLevel="1"/>
    <row r="4184" outlineLevel="1"/>
    <row r="4186" outlineLevel="1"/>
    <row r="4187" outlineLevel="1"/>
    <row r="4188" outlineLevel="1"/>
    <row r="4189" outlineLevel="1"/>
    <row r="4191" outlineLevel="1"/>
    <row r="4192" outlineLevel="1"/>
    <row r="4193" outlineLevel="1"/>
    <row r="4194" outlineLevel="1"/>
    <row r="4196" outlineLevel="1"/>
    <row r="4197" outlineLevel="1"/>
    <row r="4198" outlineLevel="1"/>
    <row r="4199" outlineLevel="1"/>
    <row r="4201" outlineLevel="1"/>
    <row r="4202" outlineLevel="1"/>
    <row r="4203" outlineLevel="1"/>
    <row r="4204" outlineLevel="1"/>
    <row r="4206" outlineLevel="1"/>
    <row r="4207" outlineLevel="1"/>
    <row r="4208" outlineLevel="1"/>
    <row r="4209" outlineLevel="1"/>
    <row r="4211" outlineLevel="1"/>
    <row r="4212" outlineLevel="1"/>
    <row r="4213" outlineLevel="1"/>
    <row r="4214" outlineLevel="1"/>
    <row r="4216" outlineLevel="1"/>
    <row r="4217" outlineLevel="1"/>
    <row r="4218" outlineLevel="1"/>
    <row r="4219" outlineLevel="1"/>
    <row r="4221" outlineLevel="1"/>
    <row r="4222" outlineLevel="1"/>
    <row r="4223" outlineLevel="1"/>
    <row r="4224" outlineLevel="1"/>
    <row r="4226" outlineLevel="1"/>
    <row r="4227" outlineLevel="1"/>
    <row r="4228" outlineLevel="1"/>
    <row r="4229" outlineLevel="1"/>
    <row r="4231" outlineLevel="1"/>
    <row r="4232" outlineLevel="1"/>
    <row r="4233" outlineLevel="1"/>
    <row r="4234" outlineLevel="1"/>
    <row r="4236" outlineLevel="1"/>
    <row r="4237" outlineLevel="1"/>
    <row r="4238" outlineLevel="1"/>
    <row r="4239" outlineLevel="1"/>
    <row r="4241" outlineLevel="1"/>
    <row r="4242" outlineLevel="1"/>
    <row r="4243" outlineLevel="1"/>
    <row r="4244" outlineLevel="1"/>
    <row r="4246" outlineLevel="1"/>
    <row r="4247" outlineLevel="1"/>
    <row r="4248" outlineLevel="1"/>
    <row r="4250" outlineLevel="1"/>
    <row r="4251" outlineLevel="1"/>
    <row r="4252" outlineLevel="1"/>
    <row r="4254" outlineLevel="1"/>
    <row r="4255" outlineLevel="1"/>
    <row r="4256" outlineLevel="1"/>
    <row r="4258" outlineLevel="1"/>
    <row r="4259" outlineLevel="1"/>
    <row r="4260" outlineLevel="1"/>
    <row r="4262" outlineLevel="1"/>
    <row r="4263" outlineLevel="1"/>
    <row r="4264" outlineLevel="1"/>
    <row r="4266" outlineLevel="1"/>
    <row r="4267" outlineLevel="1"/>
    <row r="4268" outlineLevel="1"/>
    <row r="4270" outlineLevel="1"/>
    <row r="4271" outlineLevel="1"/>
    <row r="4272" outlineLevel="1"/>
    <row r="4273" outlineLevel="1"/>
    <row r="4275" outlineLevel="1"/>
    <row r="4276" outlineLevel="1"/>
    <row r="4277" outlineLevel="1"/>
    <row r="4278" outlineLevel="1"/>
    <row r="4280" outlineLevel="1"/>
    <row r="4281" outlineLevel="1"/>
    <row r="4282" outlineLevel="1"/>
    <row r="4283" outlineLevel="1"/>
    <row r="4284" outlineLevel="1"/>
    <row r="4286" outlineLevel="1"/>
    <row r="4287" outlineLevel="1"/>
    <row r="4288" outlineLevel="1"/>
    <row r="4289" outlineLevel="1"/>
    <row r="4290" outlineLevel="1"/>
    <row r="4292" outlineLevel="1"/>
    <row r="4293" outlineLevel="1"/>
    <row r="4294" outlineLevel="1"/>
    <row r="4295" outlineLevel="1"/>
    <row r="4296" outlineLevel="1"/>
    <row r="4298" outlineLevel="1"/>
    <row r="4299" outlineLevel="1"/>
    <row r="4300" outlineLevel="1"/>
    <row r="4301" outlineLevel="1"/>
    <row r="4302" outlineLevel="1"/>
    <row r="4304" outlineLevel="1"/>
    <row r="4305" outlineLevel="1"/>
    <row r="4306" outlineLevel="1"/>
    <row r="4307" outlineLevel="1"/>
    <row r="4308" outlineLevel="1"/>
    <row r="4309" outlineLevel="1"/>
    <row r="4311" outlineLevel="1"/>
    <row r="4312" outlineLevel="1"/>
    <row r="4313" outlineLevel="1"/>
    <row r="4315" outlineLevel="1"/>
    <row r="4316" outlineLevel="1"/>
    <row r="4317" outlineLevel="1"/>
    <row r="4318" outlineLevel="1"/>
    <row r="4319" outlineLevel="1"/>
    <row r="4321" outlineLevel="1"/>
    <row r="4322" outlineLevel="1"/>
    <row r="4323" outlineLevel="1"/>
    <row r="4324" outlineLevel="1"/>
    <row r="4325" outlineLevel="1"/>
    <row r="4327" outlineLevel="1"/>
    <row r="4328" outlineLevel="1"/>
    <row r="4329" outlineLevel="1"/>
    <row r="4330" outlineLevel="1"/>
    <row r="4331" outlineLevel="1"/>
    <row r="4333" outlineLevel="1"/>
    <row r="4334" outlineLevel="1"/>
    <row r="4335" outlineLevel="1"/>
    <row r="4336" outlineLevel="1"/>
    <row r="4337" outlineLevel="1"/>
    <row r="4339" outlineLevel="1"/>
    <row r="4340" outlineLevel="1"/>
    <row r="4341" outlineLevel="1"/>
    <row r="4342" outlineLevel="1"/>
    <row r="4343" outlineLevel="1"/>
    <row r="4345" outlineLevel="1"/>
    <row r="4346" outlineLevel="1"/>
    <row r="4347" outlineLevel="1"/>
    <row r="4348" outlineLevel="1"/>
    <row r="4349" outlineLevel="1"/>
    <row r="4351" outlineLevel="1"/>
    <row r="4352" outlineLevel="1"/>
    <row r="4353" outlineLevel="1"/>
    <row r="4354" outlineLevel="1"/>
    <row r="4355" outlineLevel="1"/>
    <row r="4357" outlineLevel="1"/>
    <row r="4358" outlineLevel="1"/>
    <row r="4359" outlineLevel="1"/>
    <row r="4360" outlineLevel="1"/>
    <row r="4361" outlineLevel="1"/>
    <row r="4363" outlineLevel="1"/>
    <row r="4364" outlineLevel="1"/>
    <row r="4365" outlineLevel="1"/>
    <row r="4366" outlineLevel="1"/>
    <row r="4367" outlineLevel="1"/>
    <row r="4369" outlineLevel="1"/>
    <row r="4370" outlineLevel="1"/>
    <row r="4371" outlineLevel="1"/>
    <row r="4372" outlineLevel="1"/>
    <row r="4373" outlineLevel="1"/>
    <row r="4375" outlineLevel="1"/>
    <row r="4376" outlineLevel="1"/>
    <row r="4377" outlineLevel="1"/>
    <row r="4378" outlineLevel="1"/>
    <row r="4379" outlineLevel="1"/>
    <row r="4381" outlineLevel="1"/>
    <row r="4382" outlineLevel="1"/>
    <row r="4383" outlineLevel="1"/>
    <row r="4385" outlineLevel="1"/>
    <row r="4386" outlineLevel="1"/>
    <row r="4387" outlineLevel="1"/>
    <row r="4388" outlineLevel="1"/>
    <row r="4390" outlineLevel="1"/>
    <row r="4391" outlineLevel="1"/>
    <row r="4392" outlineLevel="1"/>
    <row r="4394" outlineLevel="1"/>
    <row r="4395" outlineLevel="1"/>
    <row r="4396" outlineLevel="1"/>
    <row r="4397" outlineLevel="1"/>
    <row r="4399" outlineLevel="1"/>
    <row r="4400" outlineLevel="1"/>
    <row r="4401" outlineLevel="1"/>
    <row r="4403" outlineLevel="1"/>
    <row r="4404" outlineLevel="1"/>
    <row r="4405" outlineLevel="1"/>
    <row r="4407" outlineLevel="1"/>
    <row r="4408" outlineLevel="1"/>
    <row r="4409" outlineLevel="1"/>
    <row r="4411" outlineLevel="1"/>
    <row r="4412" outlineLevel="1"/>
    <row r="4413" outlineLevel="1"/>
    <row r="4415" outlineLevel="1"/>
    <row r="4416" outlineLevel="1"/>
    <row r="4417" outlineLevel="1"/>
    <row r="4419" outlineLevel="1"/>
    <row r="4420" outlineLevel="1"/>
    <row r="4421" outlineLevel="1"/>
    <row r="4423" outlineLevel="1"/>
    <row r="4424" outlineLevel="1"/>
    <row r="4425" outlineLevel="1"/>
    <row r="4427" outlineLevel="1"/>
    <row r="4428" outlineLevel="1"/>
    <row r="4429" outlineLevel="1"/>
    <row r="4431" outlineLevel="1"/>
    <row r="4432" outlineLevel="1"/>
    <row r="4433" outlineLevel="1"/>
    <row r="4435" outlineLevel="1"/>
    <row r="4436" outlineLevel="1"/>
    <row r="4437" outlineLevel="1"/>
    <row r="4438" outlineLevel="1"/>
    <row r="4440" outlineLevel="1"/>
    <row r="4441" outlineLevel="1"/>
    <row r="4442" outlineLevel="1"/>
    <row r="4443" outlineLevel="1"/>
    <row r="4445" outlineLevel="1"/>
    <row r="4446" outlineLevel="1"/>
    <row r="4447" outlineLevel="1"/>
    <row r="4448" outlineLevel="1"/>
    <row r="4450" outlineLevel="1"/>
    <row r="4451" outlineLevel="1"/>
    <row r="4452" outlineLevel="1"/>
    <row r="4454" outlineLevel="1"/>
    <row r="4455" outlineLevel="1"/>
    <row r="4456" outlineLevel="1"/>
    <row r="4458" outlineLevel="1"/>
    <row r="4459" outlineLevel="1"/>
    <row r="4460" outlineLevel="1"/>
    <row r="4462" outlineLevel="1"/>
    <row r="4463" outlineLevel="1"/>
    <row r="4464" outlineLevel="1"/>
    <row r="4466" outlineLevel="1"/>
    <row r="4467" outlineLevel="1"/>
    <row r="4468" outlineLevel="1"/>
    <row r="4470" outlineLevel="1"/>
    <row r="4471" outlineLevel="1"/>
    <row r="4472" outlineLevel="1"/>
    <row r="4474" outlineLevel="1"/>
    <row r="4475" outlineLevel="1"/>
    <row r="4476" outlineLevel="1"/>
    <row r="4478" outlineLevel="1"/>
    <row r="4479" outlineLevel="1"/>
    <row r="4480" outlineLevel="1"/>
    <row r="4482" outlineLevel="1"/>
    <row r="4483" outlineLevel="1"/>
    <row r="4484" outlineLevel="1"/>
    <row r="4486" outlineLevel="1"/>
    <row r="4487" outlineLevel="1"/>
    <row r="4488" outlineLevel="1"/>
    <row r="4490" outlineLevel="1"/>
    <row r="4491" outlineLevel="1"/>
    <row r="4492" outlineLevel="1"/>
    <row r="4494" outlineLevel="1"/>
    <row r="4495" outlineLevel="1"/>
    <row r="4496" outlineLevel="1"/>
    <row r="4498" outlineLevel="1"/>
    <row r="4500" outlineLevel="1"/>
    <row r="4502" outlineLevel="1"/>
    <row r="4504" outlineLevel="1"/>
    <row r="4506" outlineLevel="1"/>
    <row r="4508" outlineLevel="1"/>
    <row r="4510" outlineLevel="1"/>
    <row r="4511" outlineLevel="1"/>
    <row r="4512" outlineLevel="1"/>
    <row r="4514" outlineLevel="1"/>
    <row r="4516" outlineLevel="1"/>
    <row r="4517" outlineLevel="1"/>
    <row r="4518" outlineLevel="1"/>
    <row r="4519" outlineLevel="1"/>
    <row r="4520" outlineLevel="1"/>
    <row r="4522" outlineLevel="1"/>
    <row r="4523" outlineLevel="1"/>
    <row r="4524" outlineLevel="1"/>
    <row r="4526" outlineLevel="1"/>
    <row r="4527" outlineLevel="1"/>
    <row r="4528" outlineLevel="1"/>
    <row r="4530" outlineLevel="1"/>
    <row r="4531" outlineLevel="1"/>
    <row r="4532" outlineLevel="1"/>
    <row r="4533" outlineLevel="1"/>
    <row r="4534" outlineLevel="1"/>
    <row r="4535" outlineLevel="1"/>
    <row r="4537" outlineLevel="1"/>
    <row r="4538" outlineLevel="1"/>
    <row r="4539" outlineLevel="1"/>
    <row r="4540" outlineLevel="1"/>
    <row r="4541" outlineLevel="1"/>
    <row r="4542" outlineLevel="1"/>
    <row r="4544" outlineLevel="1"/>
    <row r="4545" outlineLevel="1"/>
    <row r="4546" outlineLevel="1"/>
    <row r="4547" outlineLevel="1"/>
    <row r="4548" outlineLevel="1"/>
    <row r="4549" outlineLevel="1"/>
    <row r="4551" outlineLevel="1"/>
    <row r="4552" outlineLevel="1"/>
    <row r="4553" outlineLevel="1"/>
    <row r="4555" outlineLevel="1"/>
    <row r="4556" outlineLevel="1"/>
    <row r="4557" outlineLevel="1"/>
    <row r="4558" outlineLevel="1"/>
    <row r="4560" outlineLevel="1"/>
    <row r="4561" outlineLevel="1"/>
    <row r="4562" outlineLevel="1"/>
    <row r="4563" outlineLevel="1"/>
    <row r="4564" outlineLevel="1"/>
    <row r="4566" outlineLevel="1"/>
    <row r="4567" outlineLevel="1"/>
    <row r="4568" outlineLevel="1"/>
    <row r="4569" outlineLevel="1"/>
    <row r="4570" outlineLevel="1"/>
    <row r="4572" outlineLevel="1"/>
    <row r="4573" outlineLevel="1"/>
    <row r="4574" outlineLevel="1"/>
    <row r="4575" outlineLevel="1"/>
    <row r="4576" outlineLevel="1"/>
    <row r="4578" outlineLevel="1"/>
    <row r="4579" outlineLevel="1"/>
    <row r="4580" outlineLevel="1"/>
    <row r="4582" outlineLevel="1"/>
    <row r="4583" outlineLevel="1"/>
    <row r="4584" outlineLevel="1"/>
    <row r="4585" outlineLevel="1"/>
    <row r="4586" outlineLevel="1"/>
    <row r="4588" outlineLevel="1"/>
    <row r="4589" outlineLevel="1"/>
    <row r="4590" outlineLevel="1"/>
    <row r="4591" outlineLevel="1"/>
    <row r="4592" outlineLevel="1"/>
    <row r="4594" outlineLevel="1"/>
    <row r="4595" outlineLevel="1"/>
    <row r="4596" outlineLevel="1"/>
    <row r="4598" outlineLevel="1"/>
    <row r="4599" outlineLevel="1"/>
    <row r="4600" outlineLevel="1"/>
    <row r="4602" outlineLevel="1"/>
    <row r="4603" outlineLevel="1"/>
    <row r="4604" outlineLevel="1"/>
    <row r="4605" outlineLevel="1"/>
    <row r="4606" outlineLevel="1"/>
    <row r="4607" outlineLevel="1"/>
    <row r="4608" outlineLevel="1"/>
    <row r="4609" outlineLevel="1"/>
    <row r="4610" outlineLevel="1"/>
    <row r="4611" outlineLevel="1"/>
    <row r="4612" outlineLevel="1"/>
    <row r="4613" outlineLevel="1"/>
    <row r="4615" outlineLevel="1"/>
    <row r="4616" outlineLevel="1"/>
    <row r="4617" outlineLevel="1"/>
    <row r="4618" outlineLevel="1"/>
    <row r="4619" outlineLevel="1"/>
    <row r="4620" outlineLevel="1"/>
    <row r="4621" outlineLevel="1"/>
    <row r="4622" outlineLevel="1"/>
    <row r="4623" outlineLevel="1"/>
    <row r="4624" outlineLevel="1"/>
    <row r="4625" outlineLevel="1"/>
    <row r="4626" outlineLevel="1"/>
    <row r="4628" outlineLevel="1"/>
    <row r="4629" outlineLevel="1"/>
    <row r="4630" outlineLevel="1"/>
    <row r="4631" outlineLevel="1"/>
    <row r="4632" outlineLevel="1"/>
    <row r="4633" outlineLevel="1"/>
    <row r="4634" outlineLevel="1"/>
    <row r="4635" outlineLevel="1"/>
    <row r="4636" outlineLevel="1"/>
    <row r="4637" outlineLevel="1"/>
    <row r="4638" outlineLevel="1"/>
    <row r="4639" outlineLevel="1"/>
    <row r="4641" outlineLevel="1"/>
    <row r="4642" outlineLevel="1"/>
    <row r="4643" outlineLevel="1"/>
    <row r="4644" outlineLevel="1"/>
    <row r="4645" outlineLevel="1"/>
    <row r="4646" outlineLevel="1"/>
    <row r="4647" outlineLevel="1"/>
    <row r="4648" outlineLevel="1"/>
    <row r="4650" outlineLevel="1"/>
    <row r="4651" outlineLevel="1"/>
    <row r="4652" outlineLevel="1"/>
    <row r="4653" outlineLevel="1"/>
    <row r="4654" outlineLevel="1"/>
    <row r="4655" outlineLevel="1"/>
    <row r="4656" outlineLevel="1"/>
    <row r="4657" outlineLevel="1"/>
    <row r="4658" outlineLevel="1"/>
    <row r="4659" outlineLevel="1"/>
    <row r="4660" outlineLevel="1"/>
    <row r="4661" outlineLevel="1"/>
    <row r="4662" outlineLevel="1"/>
    <row r="4664" outlineLevel="1"/>
    <row r="4665" outlineLevel="1"/>
    <row r="4666" outlineLevel="1"/>
    <row r="4667" outlineLevel="1"/>
    <row r="4669" outlineLevel="1"/>
    <row r="4670" outlineLevel="1"/>
    <row r="4671" outlineLevel="1"/>
    <row r="4672" outlineLevel="1"/>
    <row r="4674" outlineLevel="1"/>
    <row r="4675" outlineLevel="1"/>
    <row r="4676" outlineLevel="1"/>
    <row r="4677" outlineLevel="1"/>
    <row r="4679" outlineLevel="1"/>
    <row r="4680" outlineLevel="1"/>
    <row r="4681" outlineLevel="1"/>
    <row r="4682" outlineLevel="1"/>
    <row r="4684" outlineLevel="1"/>
    <row r="4685" outlineLevel="1"/>
    <row r="4686" outlineLevel="1"/>
    <row r="4687" outlineLevel="1"/>
    <row r="4689" outlineLevel="1"/>
    <row r="4690" outlineLevel="1"/>
    <row r="4691" outlineLevel="1"/>
    <row r="4692" outlineLevel="1"/>
    <row r="4694" outlineLevel="1"/>
    <row r="4695" outlineLevel="1"/>
    <row r="4696" outlineLevel="1"/>
    <row r="4697" outlineLevel="1"/>
    <row r="4699" outlineLevel="1"/>
    <row r="4700" outlineLevel="1"/>
    <row r="4701" outlineLevel="1"/>
    <row r="4702" outlineLevel="1"/>
    <row r="4704" outlineLevel="1"/>
    <row r="4705" outlineLevel="1"/>
    <row r="4706" outlineLevel="1"/>
    <row r="4707" outlineLevel="1"/>
    <row r="4709" outlineLevel="1"/>
    <row r="4710" outlineLevel="1"/>
    <row r="4711" outlineLevel="1"/>
    <row r="4712" outlineLevel="1"/>
    <row r="4714" outlineLevel="1"/>
    <row r="4715" outlineLevel="1"/>
    <row r="4716" outlineLevel="1"/>
    <row r="4717" outlineLevel="1"/>
    <row r="4719" outlineLevel="1"/>
    <row r="4720" outlineLevel="1"/>
    <row r="4721" outlineLevel="1"/>
    <row r="4722" outlineLevel="1"/>
    <row r="4724" outlineLevel="1"/>
    <row r="4725" outlineLevel="1"/>
    <row r="4726" outlineLevel="1"/>
    <row r="4727" outlineLevel="1"/>
    <row r="4729" outlineLevel="1"/>
    <row r="4730" outlineLevel="1"/>
    <row r="4731" outlineLevel="1"/>
    <row r="4732" outlineLevel="1"/>
    <row r="4734" outlineLevel="1"/>
    <row r="4735" outlineLevel="1"/>
    <row r="4736" outlineLevel="1"/>
    <row r="4737" outlineLevel="1"/>
    <row r="4739" outlineLevel="1"/>
    <row r="4740" outlineLevel="1"/>
    <row r="4741" outlineLevel="1"/>
    <row r="4742" outlineLevel="1"/>
    <row r="4744" outlineLevel="1"/>
    <row r="4745" outlineLevel="1"/>
    <row r="4746" outlineLevel="1"/>
    <row r="4747" outlineLevel="1"/>
    <row r="4749" outlineLevel="1"/>
    <row r="4750" outlineLevel="1"/>
    <row r="4751" outlineLevel="1"/>
    <row r="4752" outlineLevel="1"/>
    <row r="4754" outlineLevel="1"/>
    <row r="4755" outlineLevel="1"/>
    <row r="4756" outlineLevel="1"/>
    <row r="4757" outlineLevel="1"/>
    <row r="4759" outlineLevel="1"/>
    <row r="4760" outlineLevel="1"/>
    <row r="4761" outlineLevel="1"/>
    <row r="4762" outlineLevel="1"/>
    <row r="4764" outlineLevel="1"/>
    <row r="4765" outlineLevel="1"/>
    <row r="4766" outlineLevel="1"/>
    <row r="4767" outlineLevel="1"/>
    <row r="4769" outlineLevel="1"/>
    <row r="4770" outlineLevel="1"/>
    <row r="4771" outlineLevel="1"/>
    <row r="4772" outlineLevel="1"/>
    <row r="4774" outlineLevel="1"/>
    <row r="4775" outlineLevel="1"/>
    <row r="4776" outlineLevel="1"/>
    <row r="4777" outlineLevel="1"/>
    <row r="4779" outlineLevel="1"/>
    <row r="4780" outlineLevel="1"/>
    <row r="4781" outlineLevel="1"/>
    <row r="4782" outlineLevel="1"/>
    <row r="4784" outlineLevel="1"/>
    <row r="4785" outlineLevel="1"/>
    <row r="4786" outlineLevel="1"/>
    <row r="4787" outlineLevel="1"/>
    <row r="4789" outlineLevel="1"/>
    <row r="4790" outlineLevel="1"/>
    <row r="4791" outlineLevel="1"/>
    <row r="4792" outlineLevel="1"/>
    <row r="4794" outlineLevel="1"/>
    <row r="4795" outlineLevel="1"/>
    <row r="4796" outlineLevel="1"/>
    <row r="4797" outlineLevel="1"/>
    <row r="4799" outlineLevel="1"/>
    <row r="4800" outlineLevel="1"/>
    <row r="4801" outlineLevel="1"/>
    <row r="4802" outlineLevel="1"/>
    <row r="4804" outlineLevel="1"/>
    <row r="4805" outlineLevel="1"/>
    <row r="4806" outlineLevel="1"/>
    <row r="4807" outlineLevel="1"/>
    <row r="4809" outlineLevel="1"/>
    <row r="4810" outlineLevel="1"/>
    <row r="4811" outlineLevel="1"/>
    <row r="4813" outlineLevel="1"/>
    <row r="4814" outlineLevel="1"/>
    <row r="4815" outlineLevel="1"/>
    <row r="4817" outlineLevel="1"/>
    <row r="4818" outlineLevel="1"/>
    <row r="4819" outlineLevel="1"/>
    <row r="4821" outlineLevel="1"/>
    <row r="4822" outlineLevel="1"/>
    <row r="4823" outlineLevel="1"/>
    <row r="4825" outlineLevel="1"/>
    <row r="4826" outlineLevel="1"/>
    <row r="4827" outlineLevel="1"/>
    <row r="4829" outlineLevel="1"/>
    <row r="4830" outlineLevel="1"/>
    <row r="4831" outlineLevel="1"/>
    <row r="4833" outlineLevel="1"/>
    <row r="4834" outlineLevel="1"/>
    <row r="4835" outlineLevel="1"/>
    <row r="4837" outlineLevel="1"/>
    <row r="4838" outlineLevel="1"/>
    <row r="4839" outlineLevel="1"/>
    <row r="4841" outlineLevel="1"/>
    <row r="4842" outlineLevel="1"/>
    <row r="4843" outlineLevel="1"/>
    <row r="4845" outlineLevel="1"/>
    <row r="4846" outlineLevel="1"/>
    <row r="4847" outlineLevel="1"/>
    <row r="4849" outlineLevel="1"/>
    <row r="4850" outlineLevel="1"/>
    <row r="4851" outlineLevel="1"/>
    <row r="4852" outlineLevel="1"/>
    <row r="4854" outlineLevel="1"/>
    <row r="4855" outlineLevel="1"/>
    <row r="4856" outlineLevel="1"/>
    <row r="4857" outlineLevel="1"/>
    <row r="4859" outlineLevel="1"/>
    <row r="4860" outlineLevel="1"/>
    <row r="4861" outlineLevel="1"/>
    <row r="4862" outlineLevel="1"/>
    <row r="4864" outlineLevel="1"/>
    <row r="4865" outlineLevel="1"/>
    <row r="4866" outlineLevel="1"/>
    <row r="4867" outlineLevel="1"/>
    <row r="4869" outlineLevel="1"/>
    <row r="4870" outlineLevel="1"/>
    <row r="4871" outlineLevel="1"/>
    <row r="4873" outlineLevel="1"/>
    <row r="4874" outlineLevel="1"/>
    <row r="4875" outlineLevel="1"/>
    <row r="4877" outlineLevel="1"/>
    <row r="4878" outlineLevel="1"/>
    <row r="4879" outlineLevel="1"/>
    <row r="4881" outlineLevel="1"/>
    <row r="4882" outlineLevel="1"/>
    <row r="4883" outlineLevel="1"/>
    <row r="4885" outlineLevel="1"/>
    <row r="4886" outlineLevel="1"/>
    <row r="4887" outlineLevel="1"/>
    <row r="4889" outlineLevel="1"/>
    <row r="4890" outlineLevel="1"/>
    <row r="4891" outlineLevel="1"/>
    <row r="4893" outlineLevel="1"/>
    <row r="4894" outlineLevel="1"/>
    <row r="4895" outlineLevel="1"/>
    <row r="4897" outlineLevel="1"/>
    <row r="4898" outlineLevel="1"/>
    <row r="4899" outlineLevel="1"/>
    <row r="4900" outlineLevel="1"/>
    <row r="4902" outlineLevel="1"/>
    <row r="4903" outlineLevel="1"/>
    <row r="4904" outlineLevel="1"/>
    <row r="4906" outlineLevel="1"/>
    <row r="4907" outlineLevel="1"/>
    <row r="4908" outlineLevel="1"/>
    <row r="4909" outlineLevel="1"/>
    <row r="4911" outlineLevel="1"/>
    <row r="4912" outlineLevel="1"/>
    <row r="4914" outlineLevel="1"/>
    <row r="4915" outlineLevel="1"/>
    <row r="4917" outlineLevel="1"/>
    <row r="4918" outlineLevel="1"/>
    <row r="4919" outlineLevel="1"/>
    <row r="4920" outlineLevel="1"/>
    <row r="4922" outlineLevel="1"/>
    <row r="4923" outlineLevel="1"/>
    <row r="4925" outlineLevel="1"/>
    <row r="4926" outlineLevel="1"/>
    <row r="4927" outlineLevel="1"/>
    <row r="4928" outlineLevel="1"/>
    <row r="4930" outlineLevel="1"/>
    <row r="4931" outlineLevel="1"/>
    <row r="4932" outlineLevel="1"/>
    <row r="4934" outlineLevel="1"/>
    <row r="4935" outlineLevel="1"/>
    <row r="4937" outlineLevel="1"/>
    <row r="4938" outlineLevel="1"/>
    <row r="4940" outlineLevel="1"/>
    <row r="4941" outlineLevel="1"/>
    <row r="4942" outlineLevel="1"/>
    <row r="4944" outlineLevel="1"/>
    <row r="4945" outlineLevel="1"/>
    <row r="4946" outlineLevel="1"/>
    <row r="4947" outlineLevel="1"/>
    <row r="4949" outlineLevel="1"/>
    <row r="4950" outlineLevel="1"/>
    <row r="4951" outlineLevel="1"/>
    <row r="4953" outlineLevel="1"/>
    <row r="4954" outlineLevel="1"/>
    <row r="4956" outlineLevel="1"/>
    <row r="4957" outlineLevel="1"/>
    <row r="4958" outlineLevel="1"/>
    <row r="4959" outlineLevel="1"/>
    <row r="4961" outlineLevel="1"/>
    <row r="4962" outlineLevel="1"/>
    <row r="4963" outlineLevel="1"/>
    <row r="4964" outlineLevel="1"/>
    <row r="4966" outlineLevel="1"/>
    <row r="4967" outlineLevel="1"/>
    <row r="4968" outlineLevel="1"/>
    <row r="4969" outlineLevel="1"/>
    <row r="4971" outlineLevel="1"/>
    <row r="4972" outlineLevel="1"/>
    <row r="4973" outlineLevel="1"/>
    <row r="4975" outlineLevel="1"/>
    <row r="4976" outlineLevel="1"/>
    <row r="4977" outlineLevel="1"/>
    <row r="4979" outlineLevel="1"/>
    <row r="4980" outlineLevel="1"/>
    <row r="4981" outlineLevel="1"/>
    <row r="4982" outlineLevel="1"/>
    <row r="4984" outlineLevel="1"/>
    <row r="4985" outlineLevel="1"/>
    <row r="4986" outlineLevel="1"/>
    <row r="4987" outlineLevel="1"/>
    <row r="4989" outlineLevel="1"/>
    <row r="4990" outlineLevel="1"/>
    <row r="4991" outlineLevel="1"/>
    <row r="4993" outlineLevel="1"/>
    <row r="4994" outlineLevel="1"/>
    <row r="4995" outlineLevel="1"/>
    <row r="4996" outlineLevel="1"/>
    <row r="4998" outlineLevel="1"/>
    <row r="4999" outlineLevel="1"/>
    <row r="5000" outlineLevel="1"/>
    <row r="5001" outlineLevel="1"/>
    <row r="5003" outlineLevel="1"/>
    <row r="5004" outlineLevel="1"/>
    <row r="5005" outlineLevel="1"/>
    <row r="5006" outlineLevel="1"/>
    <row r="5008" outlineLevel="1"/>
    <row r="5009" outlineLevel="1"/>
    <row r="5010" outlineLevel="1"/>
    <row r="5011" outlineLevel="1"/>
    <row r="5013" outlineLevel="1"/>
    <row r="5014" outlineLevel="1"/>
    <row r="5015" outlineLevel="1"/>
    <row r="5016" outlineLevel="1"/>
    <row r="5018" outlineLevel="1"/>
    <row r="5019" outlineLevel="1"/>
    <row r="5020" outlineLevel="1"/>
    <row r="5021" outlineLevel="1"/>
    <row r="5023" outlineLevel="1"/>
    <row r="5024" outlineLevel="1"/>
    <row r="5025" outlineLevel="1"/>
    <row r="5026" outlineLevel="1"/>
    <row r="5028" outlineLevel="1"/>
    <row r="5029" outlineLevel="1"/>
    <row r="5030" outlineLevel="1"/>
    <row r="5031" outlineLevel="1"/>
    <row r="5033" outlineLevel="1"/>
    <row r="5034" outlineLevel="1"/>
    <row r="5035" outlineLevel="1"/>
    <row r="5036" outlineLevel="1"/>
    <row r="5038" outlineLevel="1"/>
    <row r="5039" outlineLevel="1"/>
    <row r="5040" outlineLevel="1"/>
    <row r="5041" outlineLevel="1"/>
    <row r="5043" outlineLevel="1"/>
    <row r="5044" outlineLevel="1"/>
    <row r="5045" outlineLevel="1"/>
    <row r="5046" outlineLevel="1"/>
    <row r="5048" outlineLevel="1"/>
    <row r="5049" outlineLevel="1"/>
    <row r="5050" outlineLevel="1"/>
    <row r="5051" outlineLevel="1"/>
    <row r="5053" outlineLevel="1"/>
    <row r="5054" outlineLevel="1"/>
    <row r="5055" outlineLevel="1"/>
    <row r="5056" outlineLevel="1"/>
    <row r="5058" outlineLevel="1"/>
    <row r="5059" outlineLevel="1"/>
    <row r="5060" outlineLevel="1"/>
    <row r="5061" outlineLevel="1"/>
    <row r="5063" outlineLevel="1"/>
    <row r="5064" outlineLevel="1"/>
    <row r="5065" outlineLevel="1"/>
    <row r="5066" outlineLevel="1"/>
    <row r="5068" outlineLevel="1"/>
    <row r="5069" outlineLevel="1"/>
    <row r="5070" outlineLevel="1"/>
    <row r="5071" outlineLevel="1"/>
    <row r="5073" outlineLevel="1"/>
    <row r="5074" outlineLevel="1"/>
    <row r="5075" outlineLevel="1"/>
    <row r="5076" outlineLevel="1"/>
    <row r="5078" outlineLevel="1"/>
    <row r="5079" outlineLevel="1"/>
    <row r="5080" outlineLevel="1"/>
    <row r="5081" outlineLevel="1"/>
    <row r="5083" outlineLevel="1"/>
    <row r="5084" outlineLevel="1"/>
    <row r="5085" outlineLevel="1"/>
    <row r="5086" outlineLevel="1"/>
    <row r="5088" outlineLevel="1"/>
    <row r="5089" outlineLevel="1"/>
    <row r="5090" outlineLevel="1"/>
    <row r="5091" outlineLevel="1"/>
    <row r="5093" outlineLevel="1"/>
    <row r="5094" outlineLevel="1"/>
    <row r="5095" outlineLevel="1"/>
    <row r="5096" outlineLevel="1"/>
    <row r="5098" outlineLevel="1"/>
    <row r="5099" outlineLevel="1"/>
    <row r="5100" outlineLevel="1"/>
    <row r="5101" outlineLevel="1"/>
    <row r="5103" outlineLevel="1"/>
    <row r="5104" outlineLevel="1"/>
    <row r="5105" outlineLevel="1"/>
    <row r="5106" outlineLevel="1"/>
    <row r="5108" outlineLevel="1"/>
    <row r="5109" outlineLevel="1"/>
    <row r="5111" outlineLevel="1"/>
    <row r="5112" outlineLevel="1"/>
    <row r="5114" outlineLevel="1"/>
    <row r="5115" outlineLevel="1"/>
    <row r="5117" outlineLevel="1"/>
    <row r="5118" outlineLevel="1"/>
    <row r="5119" outlineLevel="1"/>
    <row r="5121" outlineLevel="1"/>
    <row r="5122" outlineLevel="1"/>
    <row r="5123" outlineLevel="1"/>
    <row r="5125" outlineLevel="1"/>
    <row r="5126" outlineLevel="1"/>
    <row r="5128" outlineLevel="1"/>
    <row r="5129" outlineLevel="1"/>
    <row r="5131" outlineLevel="1"/>
    <row r="5132" outlineLevel="1"/>
    <row r="5133" outlineLevel="1"/>
    <row r="5135" outlineLevel="1"/>
    <row r="5136" outlineLevel="1"/>
    <row r="5137" outlineLevel="1"/>
    <row r="5139" outlineLevel="1"/>
    <row r="5140" outlineLevel="1"/>
    <row r="5141" outlineLevel="1"/>
    <row r="5142" outlineLevel="1"/>
    <row r="5144" outlineLevel="1"/>
    <row r="5145" outlineLevel="1"/>
    <row r="5146" outlineLevel="1"/>
    <row r="5148" outlineLevel="1"/>
    <row r="5149" outlineLevel="1"/>
    <row r="5150" outlineLevel="1"/>
    <row r="5152" outlineLevel="1"/>
    <row r="5153" outlineLevel="1"/>
    <row r="5154" outlineLevel="1"/>
    <row r="5156" outlineLevel="1"/>
    <row r="5157" outlineLevel="1"/>
    <row r="5158" outlineLevel="1"/>
    <row r="5160" outlineLevel="1"/>
    <row r="5161" outlineLevel="1"/>
    <row r="5162" outlineLevel="1"/>
    <row r="5164" outlineLevel="1"/>
    <row r="5165" outlineLevel="1"/>
    <row r="5166" outlineLevel="1"/>
    <row r="5167" outlineLevel="1"/>
    <row r="5169" outlineLevel="1"/>
    <row r="5170" outlineLevel="1"/>
    <row r="5171" outlineLevel="1"/>
    <row r="5172" outlineLevel="1"/>
    <row r="5174" outlineLevel="1"/>
    <row r="5175" outlineLevel="1"/>
    <row r="5176" outlineLevel="1"/>
    <row r="5177" outlineLevel="1"/>
    <row r="5179" outlineLevel="1"/>
    <row r="5180" outlineLevel="1"/>
    <row r="5182" outlineLevel="1"/>
    <row r="5183" outlineLevel="1"/>
    <row r="5185" outlineLevel="1"/>
    <row r="5186" outlineLevel="1"/>
    <row r="5187" outlineLevel="1"/>
    <row r="5188" outlineLevel="1"/>
    <row r="5190" outlineLevel="1"/>
    <row r="5191" outlineLevel="1"/>
    <row r="5192" outlineLevel="1"/>
    <row r="5193" outlineLevel="1"/>
    <row r="5195" outlineLevel="1"/>
    <row r="5196" outlineLevel="1"/>
    <row r="5197" outlineLevel="1"/>
    <row r="5198" outlineLevel="1"/>
    <row r="5200" outlineLevel="1"/>
    <row r="5201" outlineLevel="1"/>
    <row r="5203" outlineLevel="1"/>
    <row r="5204" outlineLevel="1"/>
    <row r="5206" outlineLevel="1"/>
    <row r="5207" outlineLevel="1"/>
    <row r="5208" outlineLevel="1"/>
    <row r="5209" outlineLevel="1"/>
    <row r="5211" outlineLevel="1"/>
    <row r="5212" outlineLevel="1"/>
    <row r="5213" outlineLevel="1"/>
    <row r="5214" outlineLevel="1"/>
    <row r="5216" outlineLevel="1"/>
    <row r="5217" outlineLevel="1"/>
    <row r="5218" outlineLevel="1"/>
    <row r="5219" outlineLevel="1"/>
    <row r="5221" outlineLevel="1"/>
    <row r="5222" outlineLevel="1"/>
    <row r="5224" outlineLevel="1"/>
    <row r="5226" outlineLevel="1"/>
    <row r="5228" outlineLevel="1"/>
    <row r="5229" outlineLevel="1"/>
    <row r="5230" outlineLevel="1"/>
    <row r="5231" outlineLevel="1"/>
    <row r="5233" outlineLevel="1"/>
    <row r="5234" outlineLevel="1"/>
    <row r="5235" outlineLevel="1"/>
    <row r="5236" outlineLevel="1"/>
    <row r="5238" outlineLevel="1"/>
    <row r="5239" outlineLevel="1"/>
    <row r="5240" outlineLevel="1"/>
    <row r="5241" outlineLevel="1"/>
    <row r="5243" outlineLevel="1"/>
    <row r="5244" outlineLevel="1"/>
    <row r="5245" outlineLevel="1"/>
    <row r="5246" outlineLevel="1"/>
    <row r="5247" outlineLevel="1"/>
    <row r="5249" outlineLevel="1"/>
    <row r="5250" outlineLevel="1"/>
    <row r="5251" outlineLevel="1"/>
    <row r="5253" outlineLevel="1"/>
    <row r="5254" outlineLevel="1"/>
    <row r="5255" outlineLevel="1"/>
    <row r="5256" outlineLevel="1"/>
    <row r="5257" outlineLevel="1"/>
    <row r="5258" outlineLevel="1"/>
    <row r="5259" outlineLevel="1"/>
    <row r="5260" outlineLevel="1"/>
    <row r="5261" outlineLevel="1"/>
    <row r="5262" outlineLevel="1"/>
    <row r="5263" outlineLevel="1"/>
    <row r="5264" outlineLevel="1"/>
    <row r="5265" outlineLevel="1"/>
    <row r="5266" outlineLevel="1"/>
    <row r="5268" outlineLevel="1"/>
    <row r="5269" outlineLevel="1"/>
    <row r="5270" outlineLevel="1"/>
    <row r="5271" outlineLevel="1"/>
    <row r="5272" outlineLevel="1"/>
    <row r="5273" outlineLevel="1"/>
    <row r="5274" outlineLevel="1"/>
    <row r="5275" outlineLevel="1"/>
    <row r="5276" outlineLevel="1"/>
    <row r="5277" outlineLevel="1"/>
    <row r="5278" outlineLevel="1"/>
    <row r="5280" outlineLevel="1"/>
    <row r="5281" outlineLevel="1"/>
    <row r="5282" outlineLevel="1"/>
    <row r="5283" outlineLevel="1"/>
    <row r="5284" outlineLevel="1"/>
    <row r="5285" outlineLevel="1"/>
    <row r="5286" outlineLevel="1"/>
    <row r="5287" outlineLevel="1"/>
    <row r="5288" outlineLevel="1"/>
    <row r="5289" outlineLevel="1"/>
    <row r="5290" outlineLevel="1"/>
    <row r="5291" outlineLevel="1"/>
    <row r="5292" outlineLevel="1"/>
    <row r="5293" outlineLevel="1"/>
    <row r="5295" outlineLevel="1"/>
    <row r="5296" outlineLevel="1"/>
    <row r="5297" outlineLevel="1"/>
    <row r="5298" outlineLevel="1"/>
    <row r="5299" outlineLevel="1"/>
    <row r="5300" outlineLevel="1"/>
    <row r="5301" outlineLevel="1"/>
    <row r="5302" outlineLevel="1"/>
    <row r="5303" outlineLevel="1"/>
    <row r="5304" outlineLevel="1"/>
    <row r="5305" outlineLevel="1"/>
    <row r="5306" outlineLevel="1"/>
    <row r="5307" outlineLevel="1"/>
    <row r="5308" outlineLevel="1"/>
    <row r="5310" outlineLevel="1"/>
    <row r="5311" outlineLevel="1"/>
    <row r="5313" outlineLevel="1"/>
    <row r="5314" outlineLevel="1"/>
    <row r="5316" outlineLevel="1"/>
    <row r="5317" outlineLevel="1"/>
    <row r="5319" outlineLevel="1"/>
    <row r="5320" outlineLevel="1"/>
    <row r="5322" outlineLevel="1"/>
    <row r="5323" outlineLevel="1"/>
    <row r="5325" outlineLevel="1"/>
    <row r="5326" outlineLevel="1"/>
    <row r="5328" outlineLevel="1"/>
    <row r="5329" outlineLevel="1"/>
    <row r="5331" outlineLevel="1"/>
    <row r="5332" outlineLevel="1"/>
    <row r="5334" outlineLevel="1"/>
    <row r="5335" outlineLevel="1"/>
    <row r="5337" outlineLevel="1"/>
    <row r="5338" outlineLevel="1"/>
    <row r="5340" outlineLevel="1"/>
    <row r="5341" outlineLevel="1"/>
    <row r="5343" outlineLevel="1"/>
    <row r="5344" outlineLevel="1"/>
    <row r="5346" outlineLevel="1"/>
    <row r="5347" outlineLevel="1"/>
    <row r="5349" outlineLevel="1"/>
    <row r="5350" outlineLevel="1"/>
    <row r="5352" outlineLevel="1"/>
    <row r="5353" outlineLevel="1"/>
    <row r="5355" outlineLevel="1"/>
    <row r="5356" outlineLevel="1"/>
    <row r="5358" outlineLevel="1"/>
    <row r="5359" outlineLevel="1"/>
    <row r="5361" outlineLevel="1"/>
    <row r="5362" outlineLevel="1"/>
    <row r="5364" outlineLevel="1"/>
    <row r="5365" outlineLevel="1"/>
    <row r="5367" outlineLevel="1"/>
    <row r="5368" outlineLevel="1"/>
    <row r="5370" outlineLevel="1"/>
    <row r="5371" outlineLevel="1"/>
    <row r="5373" outlineLevel="1"/>
    <row r="5374" outlineLevel="1"/>
    <row r="5376" outlineLevel="1"/>
    <row r="5377" outlineLevel="1"/>
    <row r="5379" outlineLevel="1"/>
    <row r="5380" outlineLevel="1"/>
    <row r="5382" outlineLevel="1"/>
    <row r="5383" outlineLevel="1"/>
    <row r="5385" outlineLevel="1"/>
    <row r="5386" outlineLevel="1"/>
    <row r="5388" outlineLevel="1"/>
    <row r="5389" outlineLevel="1"/>
    <row r="5391" outlineLevel="1"/>
    <row r="5392" outlineLevel="1"/>
    <row r="5394" outlineLevel="1"/>
    <row r="5395" outlineLevel="1"/>
    <row r="5396" outlineLevel="1"/>
    <row r="5398" outlineLevel="1"/>
    <row r="5399" outlineLevel="1"/>
    <row r="5401" outlineLevel="1"/>
    <row r="5402" outlineLevel="1"/>
    <row r="5404" outlineLevel="1"/>
    <row r="5405" outlineLevel="1"/>
    <row r="5407" outlineLevel="1"/>
    <row r="5408" outlineLevel="1"/>
    <row r="5410" outlineLevel="1"/>
    <row r="5411" outlineLevel="1"/>
    <row r="5413" outlineLevel="1"/>
    <row r="5414" outlineLevel="1"/>
    <row r="5416" outlineLevel="1"/>
    <row r="5418" outlineLevel="1"/>
    <row r="5419" outlineLevel="1"/>
    <row r="5421" outlineLevel="1"/>
    <row r="5423" outlineLevel="1"/>
    <row r="5424" outlineLevel="1"/>
    <row r="5426" outlineLevel="1"/>
    <row r="5427" outlineLevel="1"/>
    <row r="5429" outlineLevel="1"/>
    <row r="5430" outlineLevel="1"/>
    <row r="5432" outlineLevel="1"/>
    <row r="5433" outlineLevel="1"/>
    <row r="5435" outlineLevel="1"/>
    <row r="5436" outlineLevel="1"/>
    <row r="5438" outlineLevel="1"/>
    <row r="5439" outlineLevel="1"/>
    <row r="5441" outlineLevel="1"/>
    <row r="5442" outlineLevel="1"/>
    <row r="5444" outlineLevel="1"/>
    <row r="5445" outlineLevel="1"/>
    <row r="5447" outlineLevel="1"/>
    <row r="5448" outlineLevel="1"/>
    <row r="5450" outlineLevel="1"/>
    <row r="5451" outlineLevel="1"/>
    <row r="5453" outlineLevel="1"/>
    <row r="5454" outlineLevel="1"/>
    <row r="5456" outlineLevel="1"/>
    <row r="5457" outlineLevel="1"/>
    <row r="5459" outlineLevel="1"/>
    <row r="5461" outlineLevel="1"/>
    <row r="5463" outlineLevel="1"/>
    <row r="5464" outlineLevel="1"/>
    <row r="5466" outlineLevel="1"/>
    <row r="5467" outlineLevel="1"/>
    <row r="5469" outlineLevel="1"/>
    <row r="5470" outlineLevel="1"/>
    <row r="5472" outlineLevel="1"/>
    <row r="5473" outlineLevel="1"/>
    <row r="5475" outlineLevel="1"/>
    <row r="5476" outlineLevel="1"/>
    <row r="5478" outlineLevel="1"/>
    <row r="5479" outlineLevel="1"/>
    <row r="5481" outlineLevel="1"/>
    <row r="5482" outlineLevel="1"/>
    <row r="5484" outlineLevel="1"/>
    <row r="5485" outlineLevel="1"/>
    <row r="5487" outlineLevel="1"/>
    <row r="5488" outlineLevel="1"/>
    <row r="5490" outlineLevel="1"/>
    <row r="5491" outlineLevel="1"/>
    <row r="5493" outlineLevel="1"/>
    <row r="5494" outlineLevel="1"/>
    <row r="5496" outlineLevel="1"/>
    <row r="5497" outlineLevel="1"/>
    <row r="5499" outlineLevel="1"/>
    <row r="5500" outlineLevel="1"/>
    <row r="5502" outlineLevel="1"/>
    <row r="5503" outlineLevel="1"/>
    <row r="5505" outlineLevel="1"/>
    <row r="5506" outlineLevel="1"/>
    <row r="5508" outlineLevel="1"/>
    <row r="5510" outlineLevel="1"/>
    <row r="5511" outlineLevel="1"/>
    <row r="5513" outlineLevel="1"/>
    <row r="5514" outlineLevel="1"/>
    <row r="5516" outlineLevel="1"/>
    <row r="5517" outlineLevel="1"/>
    <row r="5519" outlineLevel="1"/>
    <row r="5520" outlineLevel="1"/>
    <row r="5522" outlineLevel="1"/>
    <row r="5523" outlineLevel="1"/>
    <row r="5525" outlineLevel="1"/>
    <row r="5526" outlineLevel="1"/>
    <row r="5528" outlineLevel="1"/>
    <row r="5530" outlineLevel="1"/>
    <row r="5531" outlineLevel="1"/>
    <row r="5533" outlineLevel="1"/>
    <row r="5534" outlineLevel="1"/>
    <row r="5536" outlineLevel="1"/>
    <row r="5537" outlineLevel="1"/>
    <row r="5538" outlineLevel="1"/>
    <row r="5540" outlineLevel="1"/>
    <row r="5541" outlineLevel="1"/>
    <row r="5542" outlineLevel="1"/>
    <row r="5544" outlineLevel="1"/>
    <row r="5545" outlineLevel="1"/>
    <row r="5547" outlineLevel="1"/>
    <row r="5549" outlineLevel="1"/>
    <row r="5550" outlineLevel="1"/>
    <row r="5552" outlineLevel="1"/>
    <row r="5553" outlineLevel="1"/>
    <row r="5555" outlineLevel="1"/>
    <row r="5556" outlineLevel="1"/>
    <row r="5557" outlineLevel="1"/>
    <row r="5559" outlineLevel="1"/>
    <row r="5560" outlineLevel="1"/>
    <row r="5562" outlineLevel="1"/>
    <row r="5563" outlineLevel="1"/>
    <row r="5565" outlineLevel="1"/>
    <row r="5567" outlineLevel="1"/>
    <row r="5569" outlineLevel="1"/>
    <row r="5570" outlineLevel="1"/>
    <row r="5572" outlineLevel="1"/>
    <row r="5573" outlineLevel="1"/>
    <row r="5575" outlineLevel="1"/>
    <row r="5577" outlineLevel="1"/>
    <row r="5578" outlineLevel="1"/>
    <row r="5580" outlineLevel="1"/>
    <row r="5581" outlineLevel="1"/>
    <row r="5583" outlineLevel="1"/>
    <row r="5584" outlineLevel="1"/>
    <row r="5586" outlineLevel="1"/>
    <row r="5587" outlineLevel="1"/>
    <row r="5589" outlineLevel="1"/>
    <row r="5590" outlineLevel="1"/>
    <row r="5592" outlineLevel="1"/>
    <row r="5593" outlineLevel="1"/>
    <row r="5595" outlineLevel="1"/>
    <row r="5596" outlineLevel="1"/>
    <row r="5598" outlineLevel="1"/>
    <row r="5599" outlineLevel="1"/>
    <row r="5601" outlineLevel="1"/>
    <row r="5602" outlineLevel="1"/>
    <row r="5604" outlineLevel="1"/>
    <row r="5605" outlineLevel="1"/>
    <row r="5607" outlineLevel="1"/>
    <row r="5608" outlineLevel="1"/>
    <row r="5610" outlineLevel="1"/>
    <row r="5611" outlineLevel="1"/>
    <row r="5613" outlineLevel="1"/>
    <row r="5614" outlineLevel="1"/>
    <row r="5616" outlineLevel="1"/>
    <row r="5617" outlineLevel="1"/>
    <row r="5619" outlineLevel="1"/>
    <row r="5620" outlineLevel="1"/>
    <row r="5622" outlineLevel="1"/>
    <row r="5623" outlineLevel="1"/>
    <row r="5625" outlineLevel="1"/>
    <row r="5626" outlineLevel="1"/>
    <row r="5628" outlineLevel="1"/>
    <row r="5629" outlineLevel="1"/>
    <row r="5631" outlineLevel="1"/>
    <row r="5632" outlineLevel="1"/>
    <row r="5634" outlineLevel="1"/>
    <row r="5635" outlineLevel="1"/>
    <row r="5637" outlineLevel="1"/>
    <row r="5638" outlineLevel="1"/>
    <row r="5640" outlineLevel="1"/>
    <row r="5641" outlineLevel="1"/>
    <row r="5643" outlineLevel="1"/>
    <row r="5644" outlineLevel="1"/>
    <row r="5646" outlineLevel="1"/>
    <row r="5647" outlineLevel="1"/>
    <row r="5649" outlineLevel="1"/>
    <row r="5650" outlineLevel="1"/>
    <row r="5652" outlineLevel="1"/>
    <row r="5653" outlineLevel="1"/>
    <row r="5655" outlineLevel="1"/>
    <row r="5656" outlineLevel="1"/>
    <row r="5658" outlineLevel="1"/>
    <row r="5659" outlineLevel="1"/>
    <row r="5660" outlineLevel="1"/>
    <row r="5662" outlineLevel="1"/>
    <row r="5663" outlineLevel="1"/>
    <row r="5665" outlineLevel="1"/>
    <row r="5666" outlineLevel="1"/>
    <row r="5668" outlineLevel="1"/>
    <row r="5669" outlineLevel="1"/>
    <row r="5671" outlineLevel="1"/>
    <row r="5672" outlineLevel="1"/>
    <row r="5674" outlineLevel="1"/>
    <row r="5675" outlineLevel="1"/>
    <row r="5677" outlineLevel="1"/>
    <row r="5678" outlineLevel="1"/>
    <row r="5680" outlineLevel="1"/>
    <row r="5682" outlineLevel="1"/>
    <row r="5683" outlineLevel="1"/>
    <row r="5685" outlineLevel="1"/>
    <row r="5687" outlineLevel="1"/>
    <row r="5688" outlineLevel="1"/>
    <row r="5690" outlineLevel="1"/>
    <row r="5691" outlineLevel="1"/>
    <row r="5693" outlineLevel="1"/>
    <row r="5694" outlineLevel="1"/>
    <row r="5696" outlineLevel="1"/>
    <row r="5697" outlineLevel="1"/>
    <row r="5699" outlineLevel="1"/>
    <row r="5700" outlineLevel="1"/>
    <row r="5702" outlineLevel="1"/>
    <row r="5703" outlineLevel="1"/>
    <row r="5705" outlineLevel="1"/>
    <row r="5706" outlineLevel="1"/>
    <row r="5708" outlineLevel="1"/>
    <row r="5709" outlineLevel="1"/>
    <row r="5711" outlineLevel="1"/>
    <row r="5713" outlineLevel="1"/>
    <row r="5715" outlineLevel="1"/>
    <row r="5716" outlineLevel="1"/>
    <row r="5718" outlineLevel="1"/>
    <row r="5719" outlineLevel="1"/>
    <row r="5721" outlineLevel="1"/>
    <row r="5722" outlineLevel="1"/>
    <row r="5724" outlineLevel="1"/>
    <row r="5725" outlineLevel="1"/>
    <row r="5727" outlineLevel="1"/>
    <row r="5728" outlineLevel="1"/>
    <row r="5730" outlineLevel="1"/>
    <row r="5731" outlineLevel="1"/>
    <row r="5733" outlineLevel="1"/>
    <row r="5734" outlineLevel="1"/>
    <row r="5736" outlineLevel="1"/>
    <row r="5738" outlineLevel="1"/>
    <row r="5739" outlineLevel="1"/>
    <row r="5741" outlineLevel="1"/>
    <row r="5742" outlineLevel="1"/>
    <row r="5744" outlineLevel="1"/>
    <row r="5745" outlineLevel="1"/>
    <row r="5747" outlineLevel="1"/>
    <row r="5748" outlineLevel="1"/>
    <row r="5750" outlineLevel="1"/>
    <row r="5751" outlineLevel="1"/>
    <row r="5753" outlineLevel="1"/>
    <row r="5754" outlineLevel="1"/>
    <row r="5756" outlineLevel="1"/>
    <row r="5758" outlineLevel="1"/>
    <row r="5759" outlineLevel="1"/>
    <row r="5761" outlineLevel="1"/>
    <row r="5762" outlineLevel="1"/>
    <row r="5764" outlineLevel="1"/>
    <row r="5765" outlineLevel="1"/>
    <row r="5766" outlineLevel="1"/>
    <row r="5768" outlineLevel="1"/>
    <row r="5769" outlineLevel="1"/>
    <row r="5770" outlineLevel="1"/>
    <row r="5772" outlineLevel="1"/>
    <row r="5773" outlineLevel="1"/>
    <row r="5775" outlineLevel="1"/>
    <row r="5777" outlineLevel="1"/>
    <row r="5778" outlineLevel="1"/>
    <row r="5780" outlineLevel="1"/>
    <row r="5781" outlineLevel="1"/>
    <row r="5782" outlineLevel="1"/>
    <row r="5784" outlineLevel="1"/>
    <row r="5785" outlineLevel="1"/>
    <row r="5786" outlineLevel="1"/>
    <row r="5788" outlineLevel="1"/>
    <row r="5789" outlineLevel="1"/>
    <row r="5791" outlineLevel="1"/>
    <row r="5792" outlineLevel="1"/>
    <row r="5794" outlineLevel="1"/>
    <row r="5795" outlineLevel="1"/>
    <row r="5796" outlineLevel="1"/>
    <row r="5798" outlineLevel="1"/>
    <row r="5799" outlineLevel="1"/>
    <row r="5800" outlineLevel="1"/>
    <row r="5802" outlineLevel="1"/>
    <row r="5803" outlineLevel="1"/>
    <row r="5805" outlineLevel="1"/>
    <row r="5806" outlineLevel="1"/>
    <row r="5808" outlineLevel="1"/>
    <row r="5809" outlineLevel="1"/>
    <row r="5811" outlineLevel="1"/>
    <row r="5812" outlineLevel="1"/>
    <row r="5814" outlineLevel="1"/>
    <row r="5815" outlineLevel="1"/>
    <row r="5817" outlineLevel="1"/>
    <row r="5818" outlineLevel="1"/>
    <row r="5820" outlineLevel="1"/>
    <row r="5821" outlineLevel="1"/>
    <row r="5823" outlineLevel="1"/>
    <row r="5824" outlineLevel="1"/>
    <row r="5826" outlineLevel="1"/>
    <row r="5827" outlineLevel="1"/>
    <row r="5829" outlineLevel="1"/>
    <row r="5830" outlineLevel="1"/>
    <row r="5832" outlineLevel="1"/>
    <row r="5833" outlineLevel="1"/>
    <row r="5835" outlineLevel="1"/>
    <row r="5836" outlineLevel="1"/>
    <row r="5838" outlineLevel="1"/>
    <row r="5839" outlineLevel="1"/>
    <row r="5841" outlineLevel="1"/>
    <row r="5842" outlineLevel="1"/>
    <row r="5844" outlineLevel="1"/>
    <row r="5845" outlineLevel="1"/>
    <row r="5847" outlineLevel="1"/>
    <row r="5848" outlineLevel="1"/>
    <row r="5850" outlineLevel="1"/>
    <row r="5851" outlineLevel="1"/>
    <row r="5853" outlineLevel="1"/>
    <row r="5854" outlineLevel="1"/>
    <row r="5856" outlineLevel="1"/>
    <row r="5857" outlineLevel="1"/>
    <row r="5859" outlineLevel="1"/>
    <row r="5860" outlineLevel="1"/>
    <row r="5861" outlineLevel="1"/>
    <row r="5863" outlineLevel="1"/>
    <row r="5864" outlineLevel="1"/>
    <row r="5866" outlineLevel="1"/>
    <row r="5867" outlineLevel="1"/>
    <row r="5869" outlineLevel="1"/>
    <row r="5870" outlineLevel="1"/>
    <row r="5872" outlineLevel="1"/>
    <row r="5873" outlineLevel="1"/>
    <row r="5874" outlineLevel="1"/>
    <row r="5876" outlineLevel="1"/>
    <row r="5877" outlineLevel="1"/>
    <row r="5879" outlineLevel="1"/>
    <row r="5880" outlineLevel="1"/>
    <row r="5882" outlineLevel="1"/>
    <row r="5883" outlineLevel="1"/>
    <row r="5885" outlineLevel="1"/>
    <row r="5886" outlineLevel="1"/>
    <row r="5888" outlineLevel="1"/>
    <row r="5889" outlineLevel="1"/>
    <row r="5891" outlineLevel="1"/>
    <row r="5892" outlineLevel="1"/>
    <row r="5894" outlineLevel="1"/>
    <row r="5896" outlineLevel="1"/>
    <row r="5897" outlineLevel="1"/>
    <row r="5899" outlineLevel="1"/>
    <row r="5901" outlineLevel="1"/>
    <row r="5902" outlineLevel="1"/>
    <row r="5904" outlineLevel="1"/>
    <row r="5905" outlineLevel="1"/>
    <row r="5907" outlineLevel="1"/>
    <row r="5908" outlineLevel="1"/>
    <row r="5910" outlineLevel="1"/>
    <row r="5911" outlineLevel="1"/>
    <row r="5913" outlineLevel="1"/>
    <row r="5914" outlineLevel="1"/>
    <row r="5916" outlineLevel="1"/>
    <row r="5917" outlineLevel="1"/>
    <row r="5919" outlineLevel="1"/>
    <row r="5920" outlineLevel="1"/>
    <row r="5922" outlineLevel="1"/>
    <row r="5923" outlineLevel="1"/>
    <row r="5925" outlineLevel="1"/>
    <row r="5926" outlineLevel="1"/>
    <row r="5928" outlineLevel="1"/>
    <row r="5929" outlineLevel="1"/>
    <row r="5931" outlineLevel="1"/>
    <row r="5932" outlineLevel="1"/>
    <row r="5934" outlineLevel="1"/>
    <row r="5935" outlineLevel="1"/>
    <row r="5936" outlineLevel="1"/>
    <row r="5938" outlineLevel="1"/>
    <row r="5939" outlineLevel="1"/>
    <row r="5940" outlineLevel="1"/>
    <row r="5942" outlineLevel="1"/>
    <row r="5943" outlineLevel="1"/>
    <row r="5945" outlineLevel="1"/>
    <row r="5946" outlineLevel="1"/>
    <row r="5948" outlineLevel="1"/>
    <row r="5949" outlineLevel="1"/>
    <row r="5951" outlineLevel="1"/>
    <row r="5952" outlineLevel="1"/>
    <row r="5954" outlineLevel="1"/>
    <row r="5955" outlineLevel="1"/>
    <row r="5957" outlineLevel="1"/>
    <row r="5958" outlineLevel="1"/>
    <row r="5960" outlineLevel="1"/>
    <row r="5961" outlineLevel="1"/>
    <row r="5963" outlineLevel="1"/>
    <row r="5964" outlineLevel="1"/>
    <row r="5966" outlineLevel="1"/>
    <row r="5967" outlineLevel="1"/>
    <row r="5969" outlineLevel="1"/>
    <row r="5970" outlineLevel="1"/>
    <row r="5972" outlineLevel="1"/>
    <row r="5973" outlineLevel="1"/>
    <row r="5974" outlineLevel="1"/>
    <row r="5976" outlineLevel="1"/>
    <row r="5977" outlineLevel="1"/>
    <row r="5978" outlineLevel="1"/>
    <row r="5980" outlineLevel="1"/>
    <row r="5981" outlineLevel="1"/>
    <row r="5982" outlineLevel="1"/>
    <row r="5984" outlineLevel="1"/>
    <row r="5985" outlineLevel="1"/>
    <row r="5986" outlineLevel="1"/>
    <row r="5988" outlineLevel="1"/>
    <row r="5989" outlineLevel="1"/>
    <row r="5990" outlineLevel="1"/>
    <row r="5992" outlineLevel="1"/>
    <row r="5993" outlineLevel="1"/>
    <row r="5995" outlineLevel="1"/>
    <row r="5996" outlineLevel="1"/>
    <row r="5998" outlineLevel="1"/>
    <row r="5999" outlineLevel="1"/>
    <row r="6000" outlineLevel="1"/>
    <row r="6002" outlineLevel="1"/>
    <row r="6003" outlineLevel="1"/>
    <row r="6004" outlineLevel="1"/>
    <row r="6006" outlineLevel="1"/>
    <row r="6007" outlineLevel="1"/>
    <row r="6009" outlineLevel="1"/>
    <row r="6010" outlineLevel="1"/>
    <row r="6012" outlineLevel="1"/>
    <row r="6013" outlineLevel="1"/>
    <row r="6014" outlineLevel="1"/>
    <row r="6015" outlineLevel="1"/>
    <row r="6017" outlineLevel="1"/>
    <row r="6018" outlineLevel="1"/>
    <row r="6019" outlineLevel="1"/>
    <row r="6020" outlineLevel="1"/>
    <row r="6022" outlineLevel="1"/>
    <row r="6023" outlineLevel="1"/>
    <row r="6024" outlineLevel="1"/>
    <row r="6025" outlineLevel="1"/>
    <row r="6026" outlineLevel="1"/>
    <row r="6028" outlineLevel="1"/>
    <row r="6029" outlineLevel="1"/>
    <row r="6030" outlineLevel="1"/>
    <row r="6032" outlineLevel="1"/>
    <row r="6033" outlineLevel="1"/>
    <row r="6034" outlineLevel="1"/>
    <row r="6036" outlineLevel="1"/>
    <row r="6037" outlineLevel="1"/>
    <row r="6038" outlineLevel="1"/>
    <row r="6040" outlineLevel="1"/>
    <row r="6041" outlineLevel="1"/>
    <row r="6042" outlineLevel="1"/>
    <row r="6044" outlineLevel="1"/>
    <row r="6045" outlineLevel="1"/>
    <row r="6046" outlineLevel="1"/>
    <row r="6048" outlineLevel="1"/>
    <row r="6049" outlineLevel="1"/>
    <row r="6050" outlineLevel="1"/>
    <row r="6052" outlineLevel="1"/>
    <row r="6053" outlineLevel="1"/>
    <row r="6054" outlineLevel="1"/>
    <row r="6056" outlineLevel="1"/>
    <row r="6057" outlineLevel="1"/>
    <row r="6058" outlineLevel="1"/>
    <row r="6060" outlineLevel="1"/>
    <row r="6061" outlineLevel="1"/>
    <row r="6062" outlineLevel="1"/>
    <row r="6064" outlineLevel="1"/>
    <row r="6065" outlineLevel="1"/>
    <row r="6066" outlineLevel="1"/>
    <row r="6068" outlineLevel="1"/>
    <row r="6069" outlineLevel="1"/>
    <row r="6070" outlineLevel="1"/>
    <row r="6072" outlineLevel="1"/>
    <row r="6073" outlineLevel="1"/>
    <row r="6074" outlineLevel="1"/>
    <row r="6076" outlineLevel="1"/>
    <row r="6077" outlineLevel="1"/>
    <row r="6078" outlineLevel="1"/>
    <row r="6080" outlineLevel="1"/>
    <row r="6081" outlineLevel="1"/>
    <row r="6082" outlineLevel="1"/>
    <row r="6084" outlineLevel="1"/>
    <row r="6085" outlineLevel="1"/>
    <row r="6086" outlineLevel="1"/>
    <row r="6088" outlineLevel="1"/>
    <row r="6089" outlineLevel="1"/>
    <row r="6090" outlineLevel="1"/>
    <row r="6092" outlineLevel="1"/>
    <row r="6093" outlineLevel="1"/>
    <row r="6094" outlineLevel="1"/>
    <row r="6096" outlineLevel="1"/>
    <row r="6097" outlineLevel="1"/>
    <row r="6098" outlineLevel="1"/>
    <row r="6100" outlineLevel="1"/>
    <row r="6101" outlineLevel="1"/>
    <row r="6103" outlineLevel="1"/>
    <row r="6104" outlineLevel="1"/>
    <row r="6106" outlineLevel="1"/>
    <row r="6107" outlineLevel="1"/>
    <row r="6109" outlineLevel="1"/>
    <row r="6110" outlineLevel="1"/>
    <row r="6111" outlineLevel="1"/>
    <row r="6113" outlineLevel="1"/>
    <row r="6114" outlineLevel="1"/>
    <row r="6115" outlineLevel="1"/>
    <row r="6117" outlineLevel="1"/>
    <row r="6118" outlineLevel="1"/>
    <row r="6119" outlineLevel="1"/>
    <row r="6121" outlineLevel="1"/>
    <row r="6122" outlineLevel="1"/>
    <row r="6123" outlineLevel="1"/>
    <row r="6125" outlineLevel="1"/>
    <row r="6126" outlineLevel="1"/>
    <row r="6127" outlineLevel="1"/>
    <row r="6129" outlineLevel="1"/>
    <row r="6130" outlineLevel="1"/>
    <row r="6131" outlineLevel="1"/>
    <row r="6133" outlineLevel="1"/>
    <row r="6134" outlineLevel="1"/>
    <row r="6135" outlineLevel="1"/>
    <row r="6137" outlineLevel="1"/>
    <row r="6138" outlineLevel="1"/>
    <row r="6139" outlineLevel="1"/>
    <row r="6141" outlineLevel="1"/>
    <row r="6142" outlineLevel="1"/>
    <row r="6143" outlineLevel="1"/>
    <row r="6145" outlineLevel="1"/>
    <row r="6146" outlineLevel="1"/>
    <row r="6147" outlineLevel="1"/>
    <row r="6149" outlineLevel="1"/>
    <row r="6150" outlineLevel="1"/>
    <row r="6151" outlineLevel="1"/>
    <row r="6153" outlineLevel="1"/>
    <row r="6154" outlineLevel="1"/>
    <row r="6155" outlineLevel="1"/>
    <row r="6157" outlineLevel="1"/>
    <row r="6158" outlineLevel="1"/>
    <row r="6159" outlineLevel="1"/>
    <row r="6161" outlineLevel="1"/>
    <row r="6162" outlineLevel="1"/>
    <row r="6163" outlineLevel="1"/>
    <row r="6165" outlineLevel="1"/>
    <row r="6166" outlineLevel="1"/>
    <row r="6167" outlineLevel="1"/>
    <row r="6169" outlineLevel="1"/>
    <row r="6170" outlineLevel="1"/>
    <row r="6171" outlineLevel="1"/>
    <row r="6172" outlineLevel="1"/>
    <row r="6174" outlineLevel="1"/>
    <row r="6175" outlineLevel="1"/>
    <row r="6176" outlineLevel="1"/>
    <row r="6177" outlineLevel="1"/>
    <row r="6179" outlineLevel="1"/>
    <row r="6180" outlineLevel="1"/>
    <row r="6182" outlineLevel="1"/>
    <row r="6183" outlineLevel="1"/>
    <row r="6185" outlineLevel="1"/>
    <row r="6186" outlineLevel="1"/>
    <row r="6187" outlineLevel="1"/>
    <row r="6189" outlineLevel="1"/>
    <row r="6190" outlineLevel="1"/>
    <row r="6191" outlineLevel="1"/>
    <row r="6193" outlineLevel="1"/>
    <row r="6194" outlineLevel="1"/>
    <row r="6195" outlineLevel="1"/>
    <row r="6197" outlineLevel="1"/>
    <row r="6198" outlineLevel="1"/>
    <row r="6199" outlineLevel="1"/>
    <row r="6201" outlineLevel="1"/>
    <row r="6202" outlineLevel="1"/>
    <row r="6203" outlineLevel="1"/>
    <row r="6205" outlineLevel="1"/>
    <row r="6206" outlineLevel="1"/>
    <row r="6207" outlineLevel="1"/>
    <row r="6209" outlineLevel="1"/>
    <row r="6210" outlineLevel="1"/>
    <row r="6211" outlineLevel="1"/>
    <row r="6213" outlineLevel="1"/>
    <row r="6214" outlineLevel="1"/>
    <row r="6215" outlineLevel="1"/>
    <row r="6217" outlineLevel="1"/>
    <row r="6218" outlineLevel="1"/>
    <row r="6220" outlineLevel="1"/>
    <row r="6221" outlineLevel="1"/>
    <row r="6223" outlineLevel="1"/>
    <row r="6224" outlineLevel="1"/>
    <row r="6225" outlineLevel="1"/>
    <row r="6227" outlineLevel="1"/>
    <row r="6228" outlineLevel="1"/>
    <row r="6229" outlineLevel="1"/>
    <row r="6230" outlineLevel="1"/>
    <row r="6232" outlineLevel="1"/>
    <row r="6233" outlineLevel="1"/>
    <row r="6234" outlineLevel="1"/>
    <row r="6236" outlineLevel="1"/>
    <row r="6237" outlineLevel="1"/>
    <row r="6238" outlineLevel="1"/>
    <row r="6240" outlineLevel="1"/>
    <row r="6241" outlineLevel="1"/>
    <row r="6242" outlineLevel="1"/>
    <row r="6244" outlineLevel="1"/>
    <row r="6245" outlineLevel="1"/>
    <row r="6246" outlineLevel="1"/>
    <row r="6248" outlineLevel="1"/>
    <row r="6249" outlineLevel="1"/>
    <row r="6250" outlineLevel="1"/>
    <row r="6252" outlineLevel="1"/>
    <row r="6253" outlineLevel="1"/>
    <row r="6254" outlineLevel="1"/>
    <row r="6256" outlineLevel="1"/>
    <row r="6257" outlineLevel="1"/>
    <row r="6258" outlineLevel="1"/>
    <row r="6260" outlineLevel="1"/>
    <row r="6261" outlineLevel="1"/>
    <row r="6262" outlineLevel="1"/>
    <row r="6264" outlineLevel="1"/>
    <row r="6265" outlineLevel="1"/>
    <row r="6266" outlineLevel="1"/>
    <row r="6268" outlineLevel="1"/>
    <row r="6269" outlineLevel="1"/>
    <row r="6270" outlineLevel="1"/>
    <row r="6272" outlineLevel="1"/>
    <row r="6273" outlineLevel="1"/>
    <row r="6274" outlineLevel="1"/>
    <row r="6276" outlineLevel="1"/>
    <row r="6277" outlineLevel="1"/>
    <row r="6278" outlineLevel="1"/>
    <row r="6280" outlineLevel="1"/>
    <row r="6281" outlineLevel="1"/>
    <row r="6282" outlineLevel="1"/>
    <row r="6284" outlineLevel="1"/>
    <row r="6285" outlineLevel="1"/>
    <row r="6286" outlineLevel="1"/>
    <row r="6288" outlineLevel="1"/>
    <row r="6289" outlineLevel="1"/>
    <row r="6290" outlineLevel="1"/>
    <row r="6292" outlineLevel="1"/>
    <row r="6293" outlineLevel="1"/>
    <row r="6294" outlineLevel="1"/>
    <row r="6296" outlineLevel="1"/>
    <row r="6297" outlineLevel="1"/>
    <row r="6298" outlineLevel="1"/>
    <row r="6300" outlineLevel="1"/>
    <row r="6301" outlineLevel="1"/>
    <row r="6302" outlineLevel="1"/>
    <row r="6304" outlineLevel="1"/>
    <row r="6305" outlineLevel="1"/>
    <row r="6306" outlineLevel="1"/>
    <row r="6307" outlineLevel="1"/>
    <row r="6308" outlineLevel="1"/>
    <row r="6309" outlineLevel="1"/>
    <row r="6311" outlineLevel="1"/>
    <row r="6312" outlineLevel="1"/>
    <row r="6313" outlineLevel="1"/>
    <row r="6314" outlineLevel="1"/>
    <row r="6315" outlineLevel="1"/>
    <row r="6316" outlineLevel="1"/>
    <row r="6318" outlineLevel="1"/>
    <row r="6319" outlineLevel="1"/>
    <row r="6320" outlineLevel="1"/>
    <row r="6321" outlineLevel="1"/>
    <row r="6323" outlineLevel="1"/>
    <row r="6324" outlineLevel="1"/>
    <row r="6325" outlineLevel="1"/>
    <row r="6326" outlineLevel="1"/>
    <row r="6328" outlineLevel="1"/>
    <row r="6329" outlineLevel="1"/>
    <row r="6330" outlineLevel="1"/>
    <row r="6331" outlineLevel="1"/>
    <row r="6333" outlineLevel="1"/>
    <row r="6334" outlineLevel="1"/>
    <row r="6335" outlineLevel="1"/>
    <row r="6336" outlineLevel="1"/>
    <row r="6338" outlineLevel="1"/>
    <row r="6339" outlineLevel="1"/>
    <row r="6340" outlineLevel="1"/>
    <row r="6342" outlineLevel="1"/>
    <row r="6343" outlineLevel="1"/>
    <row r="6344" outlineLevel="1"/>
    <row r="6346" outlineLevel="1"/>
    <row r="6347" outlineLevel="1"/>
    <row r="6348" outlineLevel="1"/>
    <row r="6350" outlineLevel="1"/>
    <row r="6351" outlineLevel="1"/>
    <row r="6352" outlineLevel="1"/>
    <row r="6354" outlineLevel="1"/>
    <row r="6355" outlineLevel="1"/>
    <row r="6356" outlineLevel="1"/>
    <row r="6358" outlineLevel="1"/>
    <row r="6359" outlineLevel="1"/>
    <row r="6360" outlineLevel="1"/>
    <row r="6362" outlineLevel="1"/>
    <row r="6363" outlineLevel="1"/>
    <row r="6364" outlineLevel="1"/>
    <row r="6366" outlineLevel="1"/>
    <row r="6367" outlineLevel="1"/>
    <row r="6368" outlineLevel="1"/>
    <row r="6370" outlineLevel="1"/>
    <row r="6371" outlineLevel="1"/>
    <row r="6372" outlineLevel="1"/>
    <row r="6374" outlineLevel="1"/>
    <row r="6375" outlineLevel="1"/>
    <row r="6376" outlineLevel="1"/>
    <row r="6378" outlineLevel="1"/>
    <row r="6379" outlineLevel="1"/>
    <row r="6380" outlineLevel="1"/>
    <row r="6382" outlineLevel="1"/>
    <row r="6383" outlineLevel="1"/>
    <row r="6384" outlineLevel="1"/>
    <row r="6386" outlineLevel="1"/>
    <row r="6387" outlineLevel="1"/>
    <row r="6388" outlineLevel="1"/>
    <row r="6390" outlineLevel="1"/>
    <row r="6391" outlineLevel="1"/>
    <row r="6392" outlineLevel="1"/>
    <row r="6393" outlineLevel="1"/>
    <row r="6395" outlineLevel="1"/>
    <row r="6396" outlineLevel="1"/>
    <row r="6397" outlineLevel="1"/>
    <row r="6398" outlineLevel="1"/>
    <row r="6400" outlineLevel="1"/>
    <row r="6401" outlineLevel="1"/>
    <row r="6402" outlineLevel="1"/>
    <row r="6404" outlineLevel="1"/>
    <row r="6405" outlineLevel="1"/>
    <row r="6406" outlineLevel="1"/>
    <row r="6408" outlineLevel="1"/>
    <row r="6409" outlineLevel="1"/>
    <row r="6410" outlineLevel="1"/>
    <row r="6412" outlineLevel="1"/>
    <row r="6413" outlineLevel="1"/>
    <row r="6414" outlineLevel="1"/>
    <row r="6416" outlineLevel="1"/>
    <row r="6417" outlineLevel="1"/>
    <row r="6418" outlineLevel="1"/>
    <row r="6420" outlineLevel="1"/>
    <row r="6421" outlineLevel="1"/>
    <row r="6422" outlineLevel="1"/>
    <row r="6424" outlineLevel="1"/>
    <row r="6425" outlineLevel="1"/>
    <row r="6426" outlineLevel="1"/>
    <row r="6428" outlineLevel="1"/>
    <row r="6429" outlineLevel="1"/>
    <row r="6430" outlineLevel="1"/>
    <row r="6432" outlineLevel="1"/>
    <row r="6433" outlineLevel="1"/>
    <row r="6434" outlineLevel="1"/>
    <row r="6436" outlineLevel="1"/>
    <row r="6437" outlineLevel="1"/>
    <row r="6438" outlineLevel="1"/>
    <row r="6440" outlineLevel="1"/>
    <row r="6441" outlineLevel="1"/>
    <row r="6442" outlineLevel="1"/>
    <row r="6444" outlineLevel="1"/>
    <row r="6445" outlineLevel="1"/>
    <row r="6446" outlineLevel="1"/>
    <row r="6448" outlineLevel="1"/>
    <row r="6449" outlineLevel="1"/>
    <row r="6450" outlineLevel="1"/>
    <row r="6452" outlineLevel="1"/>
    <row r="6453" outlineLevel="1"/>
    <row r="6454" outlineLevel="1"/>
    <row r="6456" outlineLevel="1"/>
    <row r="6457" outlineLevel="1"/>
    <row r="6458" outlineLevel="1"/>
    <row r="6460" outlineLevel="1"/>
    <row r="6461" outlineLevel="1"/>
    <row r="6462" outlineLevel="1"/>
    <row r="6464" outlineLevel="1"/>
    <row r="6465" outlineLevel="1"/>
    <row r="6466" outlineLevel="1"/>
    <row r="6468" outlineLevel="1"/>
    <row r="6469" outlineLevel="1"/>
    <row r="6470" outlineLevel="1"/>
    <row r="6472" outlineLevel="1"/>
    <row r="6473" outlineLevel="1"/>
    <row r="6474" outlineLevel="1"/>
    <row r="6476" outlineLevel="1"/>
    <row r="6477" outlineLevel="1"/>
    <row r="6478" outlineLevel="1"/>
    <row r="6480" outlineLevel="1"/>
    <row r="6481" outlineLevel="1"/>
    <row r="6483" outlineLevel="1"/>
    <row r="6484" outlineLevel="1"/>
    <row r="6485" outlineLevel="1"/>
    <row r="6487" outlineLevel="1"/>
    <row r="6488" outlineLevel="1"/>
    <row r="6489" outlineLevel="1"/>
    <row r="6491" outlineLevel="1"/>
    <row r="6492" outlineLevel="1"/>
    <row r="6493" outlineLevel="1"/>
    <row r="6495" outlineLevel="1"/>
    <row r="6496" outlineLevel="1"/>
    <row r="6497" outlineLevel="1"/>
    <row r="6499" outlineLevel="1"/>
    <row r="6500" outlineLevel="1"/>
    <row r="6501" outlineLevel="1"/>
    <row r="6503" outlineLevel="1"/>
    <row r="6504" outlineLevel="1"/>
    <row r="6505" outlineLevel="1"/>
    <row r="6507" outlineLevel="1"/>
    <row r="6508" outlineLevel="1"/>
    <row r="6509" outlineLevel="1"/>
    <row r="6511" outlineLevel="1"/>
    <row r="6512" outlineLevel="1"/>
    <row r="6514" outlineLevel="1"/>
    <row r="6515" outlineLevel="1"/>
    <row r="6517" outlineLevel="1"/>
    <row r="6518" outlineLevel="1"/>
    <row r="6520" outlineLevel="1"/>
    <row r="6521" outlineLevel="1"/>
    <row r="6523" outlineLevel="1"/>
    <row r="6524" outlineLevel="1"/>
    <row r="6526" outlineLevel="1"/>
    <row r="6527" outlineLevel="1"/>
    <row r="6528" outlineLevel="1"/>
    <row r="6530" outlineLevel="1"/>
    <row r="6531" outlineLevel="1"/>
    <row r="6532" outlineLevel="1"/>
    <row r="6534" outlineLevel="1"/>
    <row r="6536" outlineLevel="1"/>
    <row r="6538" outlineLevel="1"/>
    <row r="6539" outlineLevel="1"/>
    <row r="6540" outlineLevel="1"/>
    <row r="6541" outlineLevel="1"/>
    <row r="6543" outlineLevel="1"/>
    <row r="6545" outlineLevel="1"/>
    <row r="6547" outlineLevel="1"/>
    <row r="6549" outlineLevel="1"/>
    <row r="6551" outlineLevel="1"/>
    <row r="6553" outlineLevel="1"/>
    <row r="6555" outlineLevel="1"/>
    <row r="6556" outlineLevel="1"/>
    <row r="6557" outlineLevel="1"/>
    <row r="6559" outlineLevel="1"/>
    <row r="6560" outlineLevel="1"/>
    <row r="6562" outlineLevel="1"/>
    <row r="6564" outlineLevel="1"/>
    <row r="6566" outlineLevel="1"/>
    <row r="6568" outlineLevel="1"/>
    <row r="6569" outlineLevel="1"/>
    <row r="6570" outlineLevel="1"/>
    <row r="6571" outlineLevel="1"/>
    <row r="6573" outlineLevel="1"/>
    <row r="6574" outlineLevel="1"/>
    <row r="6575" outlineLevel="1"/>
    <row r="6576" outlineLevel="1"/>
    <row r="6578" outlineLevel="1"/>
    <row r="6579" outlineLevel="1"/>
    <row r="6580" outlineLevel="1"/>
    <row r="6581" outlineLevel="1"/>
    <row r="6583" outlineLevel="1"/>
    <row r="6584" outlineLevel="1"/>
    <row r="6585" outlineLevel="1"/>
    <row r="6586" outlineLevel="1"/>
    <row r="6588" outlineLevel="1"/>
    <row r="6589" outlineLevel="1"/>
    <row r="6590" outlineLevel="1"/>
    <row r="6591" outlineLevel="1"/>
    <row r="6593" outlineLevel="1"/>
    <row r="6594" outlineLevel="1"/>
    <row r="6595" outlineLevel="1"/>
    <row r="6596" outlineLevel="1"/>
    <row r="6598" outlineLevel="1"/>
    <row r="6599" outlineLevel="1"/>
    <row r="6600" outlineLevel="1"/>
    <row r="6601" outlineLevel="1"/>
    <row r="6602" outlineLevel="1"/>
    <row r="6603" outlineLevel="1"/>
    <row r="6604" outlineLevel="1"/>
    <row r="6605" outlineLevel="1"/>
    <row r="6606" outlineLevel="1"/>
    <row r="6607" outlineLevel="1"/>
    <row r="6608" outlineLevel="1"/>
    <row r="6609" outlineLevel="1"/>
    <row r="6610" outlineLevel="1"/>
    <row r="6611" outlineLevel="1"/>
    <row r="6612" outlineLevel="1"/>
    <row r="6613" outlineLevel="1"/>
    <row r="6615" outlineLevel="1"/>
    <row r="6616" outlineLevel="1"/>
    <row r="6617" outlineLevel="1"/>
    <row r="6618" outlineLevel="1"/>
    <row r="6619" outlineLevel="1"/>
    <row r="6620" outlineLevel="1"/>
    <row r="6621" outlineLevel="1"/>
    <row r="6622" outlineLevel="1"/>
    <row r="6623" outlineLevel="1"/>
    <row r="6624" outlineLevel="1"/>
    <row r="6625" outlineLevel="1"/>
    <row r="6626" outlineLevel="1"/>
    <row r="6627" outlineLevel="1"/>
    <row r="6628" outlineLevel="1"/>
    <row r="6629" outlineLevel="1"/>
    <row r="6630" outlineLevel="1"/>
    <row r="6632" outlineLevel="1"/>
    <row r="6633" outlineLevel="1"/>
    <row r="6635" outlineLevel="1"/>
    <row r="6636" outlineLevel="1"/>
    <row r="6637" outlineLevel="1"/>
    <row r="6639" outlineLevel="1"/>
    <row r="6640" outlineLevel="1"/>
    <row r="6641" outlineLevel="1"/>
    <row r="6642" outlineLevel="1"/>
    <row r="6643" outlineLevel="1"/>
    <row r="6645" outlineLevel="1"/>
    <row r="6646" outlineLevel="1"/>
    <row r="6647" outlineLevel="1"/>
    <row r="6648" outlineLevel="1"/>
    <row r="6649" outlineLevel="1"/>
    <row r="6651" outlineLevel="1"/>
    <row r="6652" outlineLevel="1"/>
    <row r="6653" outlineLevel="1"/>
    <row r="6654" outlineLevel="1"/>
    <row r="6655" outlineLevel="1"/>
    <row r="6656" outlineLevel="1"/>
    <row r="6657" outlineLevel="1"/>
    <row r="6658" outlineLevel="1"/>
    <row r="6659" outlineLevel="1"/>
    <row r="6660" outlineLevel="1"/>
    <row r="6662" outlineLevel="1"/>
    <row r="6663" outlineLevel="1"/>
    <row r="6664" outlineLevel="1"/>
    <row r="6665" outlineLevel="1"/>
    <row r="6666" outlineLevel="1"/>
    <row r="6667" outlineLevel="1"/>
    <row r="6668" outlineLevel="1"/>
    <row r="6669" outlineLevel="1"/>
    <row r="6670" outlineLevel="1"/>
    <row r="6671" outlineLevel="1"/>
    <row r="6673" outlineLevel="1"/>
    <row r="6674" outlineLevel="1"/>
    <row r="6675" outlineLevel="1"/>
    <row r="6676" outlineLevel="1"/>
    <row r="6677" outlineLevel="1"/>
    <row r="6678" outlineLevel="1"/>
    <row r="6679" outlineLevel="1"/>
    <row r="6680" outlineLevel="1"/>
    <row r="6681" outlineLevel="1"/>
    <row r="6682" outlineLevel="1"/>
    <row r="6684" outlineLevel="1"/>
    <row r="6685" outlineLevel="1"/>
    <row r="6686" outlineLevel="1"/>
    <row r="6687" outlineLevel="1"/>
    <row r="6688" outlineLevel="1"/>
    <row r="6689" outlineLevel="1"/>
    <row r="6690" outlineLevel="1"/>
    <row r="6691" outlineLevel="1"/>
    <row r="6692" outlineLevel="1"/>
    <row r="6693" outlineLevel="1"/>
    <row r="6695" outlineLevel="1"/>
    <row r="6696" outlineLevel="1"/>
    <row r="6697" outlineLevel="1"/>
    <row r="6698" outlineLevel="1"/>
    <row r="6699" outlineLevel="1"/>
    <row r="6700" outlineLevel="1"/>
    <row r="6701" outlineLevel="1"/>
    <row r="6702" outlineLevel="1"/>
    <row r="6703" outlineLevel="1"/>
    <row r="6704" outlineLevel="1"/>
    <row r="6706" outlineLevel="1"/>
    <row r="6707" outlineLevel="1"/>
    <row r="6708" outlineLevel="1"/>
    <row r="6709" outlineLevel="1"/>
    <row r="6710" outlineLevel="1"/>
    <row r="6711" outlineLevel="1"/>
    <row r="6712" outlineLevel="1"/>
    <row r="6713" outlineLevel="1"/>
    <row r="6714" outlineLevel="1"/>
    <row r="6716" outlineLevel="1"/>
    <row r="6717" outlineLevel="1"/>
    <row r="6718" outlineLevel="1"/>
    <row r="6719" outlineLevel="1"/>
    <row r="6720" outlineLevel="1"/>
    <row r="6721" outlineLevel="1"/>
    <row r="6722" outlineLevel="1"/>
    <row r="6723" outlineLevel="1"/>
    <row r="6724" outlineLevel="1"/>
    <row r="6726" outlineLevel="1"/>
    <row r="6727" outlineLevel="1"/>
    <row r="6728" outlineLevel="1"/>
    <row r="6729" outlineLevel="1"/>
    <row r="6730" outlineLevel="1"/>
    <row r="6731" outlineLevel="1"/>
    <row r="6732" outlineLevel="1"/>
    <row r="6733" outlineLevel="1"/>
    <row r="6734" outlineLevel="1"/>
    <row r="6736" outlineLevel="1"/>
    <row r="6737" outlineLevel="1"/>
    <row r="6738" outlineLevel="1"/>
    <row r="6739" outlineLevel="1"/>
    <row r="6740" outlineLevel="1"/>
    <row r="6741" outlineLevel="1"/>
    <row r="6742" outlineLevel="1"/>
    <row r="6743" outlineLevel="1"/>
    <row r="6744" outlineLevel="1"/>
    <row r="6746" outlineLevel="1"/>
    <row r="6748" outlineLevel="1"/>
    <row r="6749" outlineLevel="1"/>
    <row r="6750" outlineLevel="1"/>
    <row r="6751" outlineLevel="1"/>
    <row r="6752" outlineLevel="1"/>
    <row r="6753" outlineLevel="1"/>
    <row r="6754" outlineLevel="1"/>
    <row r="6755" outlineLevel="1"/>
    <row r="6756" outlineLevel="1"/>
    <row r="6757" outlineLevel="1"/>
    <row r="6759" outlineLevel="1"/>
    <row r="6761" outlineLevel="1"/>
    <row r="6763" outlineLevel="1"/>
    <row r="6764" outlineLevel="1"/>
    <row r="6765" outlineLevel="1"/>
    <row r="6766" outlineLevel="1"/>
    <row r="6768" outlineLevel="1"/>
    <row r="6769" outlineLevel="1"/>
    <row r="6770" outlineLevel="1"/>
    <row r="6771" outlineLevel="1"/>
    <row r="6773" outlineLevel="1"/>
    <row r="6774" outlineLevel="1"/>
    <row r="6775" outlineLevel="1"/>
    <row r="6776" outlineLevel="1"/>
    <row r="6778" outlineLevel="1"/>
    <row r="6779" outlineLevel="1"/>
    <row r="6780" outlineLevel="1"/>
    <row r="6781" outlineLevel="1"/>
    <row r="6783" outlineLevel="1"/>
    <row r="6784" outlineLevel="1"/>
    <row r="6785" outlineLevel="1"/>
    <row r="6786" outlineLevel="1"/>
    <row r="6787" outlineLevel="1"/>
    <row r="6788" outlineLevel="1"/>
    <row r="6790" outlineLevel="1"/>
    <row r="6791" outlineLevel="1"/>
    <row r="6792" outlineLevel="1"/>
    <row r="6793" outlineLevel="1"/>
    <row r="6794" outlineLevel="1"/>
    <row r="6795" outlineLevel="1"/>
    <row r="6797" outlineLevel="1"/>
    <row r="6798" outlineLevel="1"/>
    <row r="6799" outlineLevel="1"/>
    <row r="6800" outlineLevel="1"/>
    <row r="6801" outlineLevel="1"/>
    <row r="6802" outlineLevel="1"/>
    <row r="6804" outlineLevel="1"/>
    <row r="6805" outlineLevel="1"/>
    <row r="6806" outlineLevel="1"/>
    <row r="6807" outlineLevel="1"/>
    <row r="6808" outlineLevel="1"/>
    <row r="6809" outlineLevel="1"/>
    <row r="6811" outlineLevel="1"/>
    <row r="6812" outlineLevel="1"/>
    <row r="6813" outlineLevel="1"/>
    <row r="6815" outlineLevel="1"/>
    <row r="6816" outlineLevel="1"/>
    <row r="6817" outlineLevel="1"/>
    <row r="6819" outlineLevel="1"/>
    <row r="6820" outlineLevel="1"/>
    <row r="6821" outlineLevel="1"/>
    <row r="6822" outlineLevel="1"/>
    <row r="6824" outlineLevel="1"/>
    <row r="6825" outlineLevel="1"/>
    <row r="6826" outlineLevel="1"/>
    <row r="6827" outlineLevel="1"/>
    <row r="6829" outlineLevel="1"/>
    <row r="6830" outlineLevel="1"/>
    <row r="6831" outlineLevel="1"/>
    <row r="6832" outlineLevel="1"/>
    <row r="6834" outlineLevel="1"/>
    <row r="6835" outlineLevel="1"/>
    <row r="6836" outlineLevel="1"/>
    <row r="6837" outlineLevel="1"/>
    <row r="6839" outlineLevel="1"/>
    <row r="6840" outlineLevel="1"/>
    <row r="6841" outlineLevel="1"/>
    <row r="6842" outlineLevel="1"/>
    <row r="6844" outlineLevel="1"/>
    <row r="6845" outlineLevel="1"/>
    <row r="6846" outlineLevel="1"/>
    <row r="6847" outlineLevel="1"/>
    <row r="6849" outlineLevel="1"/>
    <row r="6850" outlineLevel="1"/>
    <row r="6851" outlineLevel="1"/>
    <row r="6853" outlineLevel="1"/>
    <row r="6854" outlineLevel="1"/>
    <row r="6855" outlineLevel="1"/>
    <row r="6857" outlineLevel="1"/>
    <row r="6858" outlineLevel="1"/>
    <row r="6859" outlineLevel="1"/>
    <row r="6861" outlineLevel="1"/>
    <row r="6862" outlineLevel="1"/>
    <row r="6863" outlineLevel="1"/>
    <row r="6865" outlineLevel="1"/>
    <row r="6866" outlineLevel="1"/>
    <row r="6867" outlineLevel="1"/>
    <row r="6869" outlineLevel="1"/>
    <row r="6870" outlineLevel="1"/>
    <row r="6871" outlineLevel="1"/>
    <row r="6873" outlineLevel="1"/>
    <row r="6874" outlineLevel="1"/>
    <row r="6875" outlineLevel="1"/>
    <row r="6877" outlineLevel="1"/>
    <row r="6878" outlineLevel="1"/>
    <row r="6879" outlineLevel="1"/>
    <row r="6881" outlineLevel="1"/>
    <row r="6882" outlineLevel="1"/>
    <row r="6883" outlineLevel="1"/>
    <row r="6885" outlineLevel="1"/>
    <row r="6886" outlineLevel="1"/>
    <row r="6887" outlineLevel="1"/>
    <row r="6889" outlineLevel="1"/>
    <row r="6890" outlineLevel="1"/>
    <row r="6891" outlineLevel="1"/>
    <row r="6893" outlineLevel="1"/>
    <row r="6894" outlineLevel="1"/>
    <row r="6895" outlineLevel="1"/>
    <row r="6897" outlineLevel="1"/>
    <row r="6898" outlineLevel="1"/>
    <row r="6899" outlineLevel="1"/>
    <row r="6900" outlineLevel="1"/>
    <row r="6902" outlineLevel="1"/>
    <row r="6903" outlineLevel="1"/>
    <row r="6904" outlineLevel="1"/>
    <row r="6905" outlineLevel="1"/>
    <row r="6907" outlineLevel="1"/>
    <row r="6908" outlineLevel="1"/>
    <row r="6909" outlineLevel="1"/>
    <row r="6911" outlineLevel="1"/>
    <row r="6912" outlineLevel="1"/>
    <row r="6913" outlineLevel="1"/>
    <row r="6914" outlineLevel="1"/>
    <row r="6916" outlineLevel="1"/>
    <row r="6917" outlineLevel="1"/>
    <row r="6918" outlineLevel="1"/>
    <row r="6920" outlineLevel="1"/>
    <row r="6921" outlineLevel="1"/>
    <row r="6922" outlineLevel="1"/>
    <row r="6923" outlineLevel="1"/>
    <row r="6925" outlineLevel="1"/>
    <row r="6926" outlineLevel="1"/>
    <row r="6927" outlineLevel="1"/>
    <row r="6928" outlineLevel="1"/>
    <row r="6930" outlineLevel="1"/>
    <row r="6931" outlineLevel="1"/>
    <row r="6932" outlineLevel="1"/>
    <row r="6933" outlineLevel="1"/>
    <row r="6935" outlineLevel="1"/>
    <row r="6936" outlineLevel="1"/>
    <row r="6937" outlineLevel="1"/>
    <row r="6938" outlineLevel="1"/>
    <row r="6940" outlineLevel="1"/>
    <row r="6941" outlineLevel="1"/>
    <row r="6942" outlineLevel="1"/>
    <row r="6943" outlineLevel="1"/>
    <row r="6945" outlineLevel="1"/>
    <row r="6946" outlineLevel="1"/>
    <row r="6947" outlineLevel="1"/>
    <row r="6949" outlineLevel="1"/>
    <row r="6950" outlineLevel="1"/>
    <row r="6951" outlineLevel="1"/>
    <row r="6952" outlineLevel="1"/>
    <row r="6954" outlineLevel="1"/>
    <row r="6955" outlineLevel="1"/>
    <row r="6956" outlineLevel="1"/>
    <row r="6957" outlineLevel="1"/>
    <row r="6959" outlineLevel="1"/>
    <row r="6960" outlineLevel="1"/>
    <row r="6961" outlineLevel="1"/>
    <row r="6962" outlineLevel="1"/>
    <row r="6964" outlineLevel="1"/>
    <row r="6965" outlineLevel="1"/>
    <row r="6966" outlineLevel="1"/>
    <row r="6967" outlineLevel="1"/>
    <row r="6969" outlineLevel="1"/>
    <row r="6970" outlineLevel="1"/>
    <row r="6971" outlineLevel="1"/>
    <row r="6972" outlineLevel="1"/>
    <row r="6974" outlineLevel="1"/>
    <row r="6975" outlineLevel="1"/>
    <row r="6976" outlineLevel="1"/>
    <row r="6977" outlineLevel="1"/>
    <row r="6979" outlineLevel="1"/>
    <row r="6980" outlineLevel="1"/>
    <row r="6981" outlineLevel="1"/>
    <row r="6982" outlineLevel="1"/>
    <row r="6984" outlineLevel="1"/>
    <row r="6985" outlineLevel="1"/>
    <row r="6986" outlineLevel="1"/>
    <row r="6987" outlineLevel="1"/>
    <row r="6989" outlineLevel="1"/>
    <row r="6990" outlineLevel="1"/>
    <row r="6991" outlineLevel="1"/>
    <row r="6992" outlineLevel="1"/>
    <row r="6994" outlineLevel="1"/>
    <row r="6995" outlineLevel="1"/>
    <row r="6996" outlineLevel="1"/>
    <row r="6997" outlineLevel="1"/>
    <row r="6999" outlineLevel="1"/>
    <row r="7000" outlineLevel="1"/>
    <row r="7001" outlineLevel="1"/>
    <row r="7002" outlineLevel="1"/>
    <row r="7004" outlineLevel="1"/>
    <row r="7005" outlineLevel="1"/>
    <row r="7006" outlineLevel="1"/>
    <row r="7007" outlineLevel="1"/>
    <row r="7009" outlineLevel="1"/>
    <row r="7010" outlineLevel="1"/>
    <row r="7011" outlineLevel="1"/>
    <row r="7012" outlineLevel="1"/>
    <row r="7014" outlineLevel="1"/>
    <row r="7015" outlineLevel="1"/>
    <row r="7016" outlineLevel="1"/>
    <row r="7017" outlineLevel="1"/>
    <row r="7019" outlineLevel="1"/>
    <row r="7020" outlineLevel="1"/>
    <row r="7021" outlineLevel="1"/>
    <row r="7022" outlineLevel="1"/>
    <row r="7023" outlineLevel="1"/>
    <row r="7024" outlineLevel="1"/>
    <row r="7026" outlineLevel="1"/>
    <row r="7027" outlineLevel="1"/>
    <row r="7028" outlineLevel="1"/>
    <row r="7029" outlineLevel="1"/>
    <row r="7030" outlineLevel="1"/>
    <row r="7031" outlineLevel="1"/>
    <row r="7033" outlineLevel="1"/>
    <row r="7034" outlineLevel="1"/>
    <row r="7035" outlineLevel="1"/>
    <row r="7036" outlineLevel="1"/>
    <row r="7037" outlineLevel="1"/>
    <row r="7038" outlineLevel="1"/>
    <row r="7040" outlineLevel="1"/>
    <row r="7041" outlineLevel="1"/>
    <row r="7042" outlineLevel="1"/>
    <row r="7043" outlineLevel="1"/>
    <row r="7044" outlineLevel="1"/>
    <row r="7045" outlineLevel="1"/>
    <row r="7047" outlineLevel="1"/>
    <row r="7048" outlineLevel="1"/>
    <row r="7049" outlineLevel="1"/>
    <row r="7050" outlineLevel="1"/>
    <row r="7051" outlineLevel="1"/>
    <row r="7052" outlineLevel="1"/>
    <row r="7054" outlineLevel="1"/>
    <row r="7055" outlineLevel="1"/>
    <row r="7056" outlineLevel="1"/>
    <row r="7057" outlineLevel="1"/>
    <row r="7058" outlineLevel="1"/>
    <row r="7059" outlineLevel="1"/>
    <row r="7061" outlineLevel="1"/>
    <row r="7062" outlineLevel="1"/>
    <row r="7063" outlineLevel="1"/>
    <row r="7064" outlineLevel="1"/>
    <row r="7065" outlineLevel="1"/>
    <row r="7066" outlineLevel="1"/>
    <row r="7068" outlineLevel="1"/>
    <row r="7069" outlineLevel="1"/>
    <row r="7070" outlineLevel="1"/>
    <row r="7071" outlineLevel="1"/>
    <row r="7072" outlineLevel="1"/>
    <row r="7073" outlineLevel="1"/>
    <row r="7075" outlineLevel="1"/>
    <row r="7076" outlineLevel="1"/>
    <row r="7077" outlineLevel="1"/>
    <row r="7078" outlineLevel="1"/>
    <row r="7080" outlineLevel="1"/>
    <row r="7081" outlineLevel="1"/>
    <row r="7082" outlineLevel="1"/>
    <row r="7083" outlineLevel="1"/>
    <row r="7085" outlineLevel="1"/>
    <row r="7086" outlineLevel="1"/>
    <row r="7087" outlineLevel="1"/>
    <row r="7088" outlineLevel="1"/>
    <row r="7090" outlineLevel="1"/>
    <row r="7091" outlineLevel="1"/>
    <row r="7092" outlineLevel="1"/>
    <row r="7093" outlineLevel="1"/>
    <row r="7095" outlineLevel="1"/>
    <row r="7096" outlineLevel="1"/>
    <row r="7097" outlineLevel="1"/>
    <row r="7098" outlineLevel="1"/>
    <row r="7100" outlineLevel="1"/>
    <row r="7101" outlineLevel="1"/>
    <row r="7102" outlineLevel="1"/>
    <row r="7103" outlineLevel="1"/>
    <row r="7105" outlineLevel="1"/>
    <row r="7106" outlineLevel="1"/>
    <row r="7107" outlineLevel="1"/>
    <row r="7109" outlineLevel="1"/>
    <row r="7110" outlineLevel="1"/>
    <row r="7111" outlineLevel="1"/>
    <row r="7113" outlineLevel="1"/>
    <row r="7114" outlineLevel="1"/>
    <row r="7115" outlineLevel="1"/>
    <row r="7117" outlineLevel="1"/>
    <row r="7118" outlineLevel="1"/>
    <row r="7119" outlineLevel="1"/>
    <row r="7120" outlineLevel="1"/>
    <row r="7122" outlineLevel="1"/>
    <row r="7123" outlineLevel="1"/>
    <row r="7124" outlineLevel="1"/>
    <row r="7125" outlineLevel="1"/>
    <row r="7127" outlineLevel="1"/>
    <row r="7128" outlineLevel="1"/>
    <row r="7129" outlineLevel="1"/>
    <row r="7130" outlineLevel="1"/>
    <row r="7132" outlineLevel="1"/>
    <row r="7133" outlineLevel="1"/>
    <row r="7134" outlineLevel="1"/>
    <row r="7135" outlineLevel="1"/>
    <row r="7137" outlineLevel="1"/>
    <row r="7138" outlineLevel="1"/>
    <row r="7139" outlineLevel="1"/>
    <row r="7140" outlineLevel="1"/>
    <row r="7142" outlineLevel="1"/>
    <row r="7143" outlineLevel="1"/>
    <row r="7144" outlineLevel="1"/>
    <row r="7145" outlineLevel="1"/>
    <row r="7147" outlineLevel="1"/>
    <row r="7148" outlineLevel="1"/>
    <row r="7149" outlineLevel="1"/>
    <row r="7150" outlineLevel="1"/>
    <row r="7152" outlineLevel="1"/>
    <row r="7153" outlineLevel="1"/>
    <row r="7154" outlineLevel="1"/>
    <row r="7156" outlineLevel="1"/>
    <row r="7157" outlineLevel="1"/>
    <row r="7158" outlineLevel="1"/>
    <row r="7159" outlineLevel="1"/>
    <row r="7161" outlineLevel="1"/>
    <row r="7162" outlineLevel="1"/>
    <row r="7163" outlineLevel="1"/>
    <row r="7164" outlineLevel="1"/>
    <row r="7166" outlineLevel="1"/>
    <row r="7167" outlineLevel="1"/>
    <row r="7168" outlineLevel="1"/>
    <row r="7169" outlineLevel="1"/>
    <row r="7171" outlineLevel="1"/>
    <row r="7172" outlineLevel="1"/>
    <row r="7173" outlineLevel="1"/>
    <row r="7175" outlineLevel="1"/>
    <row r="7176" outlineLevel="1"/>
    <row r="7177" outlineLevel="1"/>
    <row r="7179" outlineLevel="1"/>
    <row r="7180" outlineLevel="1"/>
    <row r="7181" outlineLevel="1"/>
    <row r="7182" outlineLevel="1"/>
    <row r="7184" outlineLevel="1"/>
    <row r="7185" outlineLevel="1"/>
    <row r="7186" outlineLevel="1"/>
    <row r="7188" outlineLevel="1"/>
    <row r="7189" outlineLevel="1"/>
    <row r="7190" outlineLevel="1"/>
    <row r="7192" outlineLevel="1"/>
    <row r="7193" outlineLevel="1"/>
    <row r="7194" outlineLevel="1"/>
    <row r="7196" outlineLevel="1"/>
    <row r="7197" outlineLevel="1"/>
    <row r="7198" outlineLevel="1"/>
    <row r="7200" outlineLevel="1"/>
    <row r="7201" outlineLevel="1"/>
    <row r="7202" outlineLevel="1"/>
    <row r="7204" outlineLevel="1"/>
    <row r="7205" outlineLevel="1"/>
    <row r="7206" outlineLevel="1"/>
    <row r="7208" outlineLevel="1"/>
    <row r="7209" outlineLevel="1"/>
    <row r="7210" outlineLevel="1"/>
    <row r="7212" outlineLevel="1"/>
    <row r="7213" outlineLevel="1"/>
    <row r="7214" outlineLevel="1"/>
    <row r="7216" outlineLevel="1"/>
    <row r="7217" outlineLevel="1"/>
    <row r="7218" outlineLevel="1"/>
    <row r="7220" outlineLevel="1"/>
    <row r="7221" outlineLevel="1"/>
    <row r="7222" outlineLevel="1"/>
    <row r="7224" outlineLevel="1"/>
    <row r="7225" outlineLevel="1"/>
    <row r="7226" outlineLevel="1"/>
    <row r="7228" outlineLevel="1"/>
    <row r="7229" outlineLevel="1"/>
    <row r="7230" outlineLevel="1"/>
    <row r="7232" outlineLevel="1"/>
    <row r="7233" outlineLevel="1"/>
    <row r="7234" outlineLevel="1"/>
    <row r="7236" outlineLevel="1"/>
    <row r="7237" outlineLevel="1"/>
    <row r="7238" outlineLevel="1"/>
    <row r="7240" outlineLevel="1"/>
    <row r="7241" outlineLevel="1"/>
    <row r="7242" outlineLevel="1"/>
    <row r="7243" outlineLevel="1"/>
    <row r="7245" outlineLevel="1"/>
    <row r="7246" outlineLevel="1"/>
    <row r="7247" outlineLevel="1"/>
    <row r="7248" outlineLevel="1"/>
    <row r="7250" outlineLevel="1"/>
    <row r="7251" outlineLevel="1"/>
    <row r="7252" outlineLevel="1"/>
    <row r="7253" outlineLevel="1"/>
    <row r="7255" outlineLevel="1"/>
    <row r="7256" outlineLevel="1"/>
    <row r="7257" outlineLevel="1"/>
    <row r="7258" outlineLevel="1"/>
    <row r="7260" outlineLevel="1"/>
    <row r="7261" outlineLevel="1"/>
    <row r="7262" outlineLevel="1"/>
    <row r="7263" outlineLevel="1"/>
    <row r="7265" outlineLevel="1"/>
    <row r="7266" outlineLevel="1"/>
    <row r="7267" outlineLevel="1"/>
    <row r="7268" outlineLevel="1"/>
    <row r="7270" outlineLevel="1"/>
    <row r="7271" outlineLevel="1"/>
    <row r="7272" outlineLevel="1"/>
    <row r="7274" outlineLevel="1"/>
    <row r="7275" outlineLevel="1"/>
    <row r="7276" outlineLevel="1"/>
    <row r="7277" outlineLevel="1"/>
    <row r="7278" outlineLevel="1"/>
    <row r="7279" outlineLevel="1"/>
    <row r="7280" outlineLevel="1"/>
    <row r="7281" outlineLevel="1"/>
    <row r="7282" outlineLevel="1"/>
    <row r="7283" outlineLevel="1"/>
    <row r="7284" outlineLevel="1"/>
    <row r="7285" outlineLevel="1"/>
    <row r="7286" outlineLevel="1"/>
    <row r="7287" outlineLevel="1"/>
    <row r="7288" outlineLevel="1"/>
    <row r="7290" outlineLevel="1"/>
    <row r="7291" outlineLevel="1"/>
    <row r="7292" outlineLevel="1"/>
    <row r="7293" outlineLevel="1"/>
    <row r="7294" outlineLevel="1"/>
    <row r="7295" outlineLevel="1"/>
    <row r="7296" outlineLevel="1"/>
    <row r="7297" outlineLevel="1"/>
    <row r="7298" outlineLevel="1"/>
    <row r="7299" outlineLevel="1"/>
    <row r="7300" outlineLevel="1"/>
    <row r="7301" outlineLevel="1"/>
    <row r="7302" outlineLevel="1"/>
    <row r="7303" outlineLevel="1"/>
    <row r="7304" outlineLevel="1"/>
    <row r="7305" outlineLevel="1"/>
    <row r="7307" outlineLevel="1"/>
    <row r="7308" outlineLevel="1"/>
    <row r="7309" outlineLevel="1"/>
    <row r="7310" outlineLevel="1"/>
    <row r="7311" outlineLevel="1"/>
    <row r="7312" outlineLevel="1"/>
    <row r="7313" outlineLevel="1"/>
    <row r="7314" outlineLevel="1"/>
    <row r="7315" outlineLevel="1"/>
    <row r="7316" outlineLevel="1"/>
    <row r="7317" outlineLevel="1"/>
    <row r="7318" outlineLevel="1"/>
    <row r="7319" outlineLevel="1"/>
    <row r="7320" outlineLevel="1"/>
    <row r="7321" outlineLevel="1"/>
    <row r="7322" outlineLevel="1"/>
    <row r="7323" outlineLevel="1"/>
    <row r="7325" outlineLevel="1"/>
    <row r="7326" outlineLevel="1"/>
    <row r="7327" outlineLevel="1"/>
    <row r="7328" outlineLevel="1"/>
    <row r="7329" outlineLevel="1"/>
    <row r="7330" outlineLevel="1"/>
    <row r="7331" outlineLevel="1"/>
    <row r="7332" outlineLevel="1"/>
    <row r="7333" outlineLevel="1"/>
    <row r="7334" outlineLevel="1"/>
    <row r="7335" outlineLevel="1"/>
    <row r="7336" outlineLevel="1"/>
    <row r="7337" outlineLevel="1"/>
    <row r="7338" outlineLevel="1"/>
    <row r="7339" outlineLevel="1"/>
    <row r="7340" outlineLevel="1"/>
    <row r="7341" outlineLevel="1"/>
    <row r="7343" outlineLevel="1"/>
    <row r="7344" outlineLevel="1"/>
    <row r="7345" outlineLevel="1"/>
    <row r="7346" outlineLevel="1"/>
    <row r="7347" outlineLevel="1"/>
    <row r="7348" outlineLevel="1"/>
    <row r="7349" outlineLevel="1"/>
    <row r="7350" outlineLevel="1"/>
    <row r="7351" outlineLevel="1"/>
    <row r="7352" outlineLevel="1"/>
    <row r="7353" outlineLevel="1"/>
    <row r="7354" outlineLevel="1"/>
    <row r="7355" outlineLevel="1"/>
    <row r="7356" outlineLevel="1"/>
    <row r="7357" outlineLevel="1"/>
    <row r="7358" outlineLevel="1"/>
    <row r="7359" outlineLevel="1"/>
    <row r="7361" outlineLevel="1"/>
    <row r="7362" outlineLevel="1"/>
    <row r="7363" outlineLevel="1"/>
    <row r="7364" outlineLevel="1"/>
    <row r="7365" outlineLevel="1"/>
    <row r="7366" outlineLevel="1"/>
    <row r="7367" outlineLevel="1"/>
    <row r="7368" outlineLevel="1"/>
    <row r="7369" outlineLevel="1"/>
    <row r="7370" outlineLevel="1"/>
    <row r="7371" outlineLevel="1"/>
    <row r="7372" outlineLevel="1"/>
    <row r="7373" outlineLevel="1"/>
    <row r="7374" outlineLevel="1"/>
    <row r="7375" outlineLevel="1"/>
    <row r="7376" outlineLevel="1"/>
    <row r="7377" outlineLevel="1"/>
    <row r="7379" outlineLevel="1"/>
    <row r="7380" outlineLevel="1"/>
    <row r="7381" outlineLevel="1"/>
    <row r="7382" outlineLevel="1"/>
    <row r="7383" outlineLevel="1"/>
    <row r="7384" outlineLevel="1"/>
    <row r="7385" outlineLevel="1"/>
    <row r="7386" outlineLevel="1"/>
    <row r="7387" outlineLevel="1"/>
    <row r="7388" outlineLevel="1"/>
    <row r="7389" outlineLevel="1"/>
    <row r="7390" outlineLevel="1"/>
    <row r="7391" outlineLevel="1"/>
    <row r="7392" outlineLevel="1"/>
    <row r="7393" outlineLevel="1"/>
    <row r="7394" outlineLevel="1"/>
    <row r="7395" outlineLevel="1"/>
    <row r="7397" outlineLevel="1"/>
    <row r="7398" outlineLevel="1"/>
    <row r="7399" outlineLevel="1"/>
    <row r="7400" outlineLevel="1"/>
    <row r="7401" outlineLevel="1"/>
    <row r="7402" outlineLevel="1"/>
    <row r="7403" outlineLevel="1"/>
    <row r="7404" outlineLevel="1"/>
    <row r="7405" outlineLevel="1"/>
    <row r="7406" outlineLevel="1"/>
    <row r="7407" outlineLevel="1"/>
    <row r="7408" outlineLevel="1"/>
    <row r="7409" outlineLevel="1"/>
    <row r="7410" outlineLevel="1"/>
    <row r="7411" outlineLevel="1"/>
    <row r="7412" outlineLevel="1"/>
    <row r="7413" outlineLevel="1"/>
    <row r="7415" outlineLevel="1"/>
    <row r="7416" outlineLevel="1"/>
    <row r="7417" outlineLevel="1"/>
    <row r="7418" outlineLevel="1"/>
    <row r="7419" outlineLevel="1"/>
    <row r="7420" outlineLevel="1"/>
    <row r="7421" outlineLevel="1"/>
    <row r="7422" outlineLevel="1"/>
    <row r="7423" outlineLevel="1"/>
    <row r="7424" outlineLevel="1"/>
    <row r="7425" outlineLevel="1"/>
    <row r="7426" outlineLevel="1"/>
    <row r="7427" outlineLevel="1"/>
    <row r="7428" outlineLevel="1"/>
    <row r="7429" outlineLevel="1"/>
    <row r="7430" outlineLevel="1"/>
    <row r="7431" outlineLevel="1"/>
    <row r="7433" outlineLevel="1"/>
    <row r="7434" outlineLevel="1"/>
    <row r="7435" outlineLevel="1"/>
    <row r="7436" outlineLevel="1"/>
    <row r="7437" outlineLevel="1"/>
    <row r="7438" outlineLevel="1"/>
    <row r="7439" outlineLevel="1"/>
    <row r="7440" outlineLevel="1"/>
    <row r="7441" outlineLevel="1"/>
    <row r="7442" outlineLevel="1"/>
    <row r="7443" outlineLevel="1"/>
    <row r="7444" outlineLevel="1"/>
    <row r="7445" outlineLevel="1"/>
    <row r="7446" outlineLevel="1"/>
    <row r="7447" outlineLevel="1"/>
    <row r="7448" outlineLevel="1"/>
    <row r="7449" outlineLevel="1"/>
    <row r="7451" outlineLevel="1"/>
    <row r="7452" outlineLevel="1"/>
    <row r="7453" outlineLevel="1"/>
    <row r="7455" outlineLevel="1"/>
    <row r="7456" outlineLevel="1"/>
    <row r="7457" outlineLevel="1"/>
    <row r="7458" outlineLevel="1"/>
    <row r="7459" outlineLevel="1"/>
    <row r="7460" outlineLevel="1"/>
    <row r="7461" outlineLevel="1"/>
    <row r="7462" outlineLevel="1"/>
    <row r="7463" outlineLevel="1"/>
    <row r="7464" outlineLevel="1"/>
    <row r="7465" outlineLevel="1"/>
    <row r="7466" outlineLevel="1"/>
    <row r="7467" outlineLevel="1"/>
    <row r="7468" outlineLevel="1"/>
    <row r="7469" outlineLevel="1"/>
    <row r="7470" outlineLevel="1"/>
    <row r="7471" outlineLevel="1"/>
    <row r="7472" outlineLevel="1"/>
    <row r="7474" outlineLevel="1"/>
    <row r="7475" outlineLevel="1"/>
    <row r="7476" outlineLevel="1"/>
    <row r="7477" outlineLevel="1"/>
    <row r="7478" outlineLevel="1"/>
    <row r="7479" outlineLevel="1"/>
    <row r="7480" outlineLevel="1"/>
    <row r="7481" outlineLevel="1"/>
    <row r="7482" outlineLevel="1"/>
    <row r="7483" outlineLevel="1"/>
    <row r="7484" outlineLevel="1"/>
    <row r="7485" outlineLevel="1"/>
    <row r="7486" outlineLevel="1"/>
    <row r="7487" outlineLevel="1"/>
    <row r="7488" outlineLevel="1"/>
    <row r="7489" outlineLevel="1"/>
    <row r="7490" outlineLevel="1"/>
    <row r="7491" outlineLevel="1"/>
    <row r="7493" outlineLevel="1"/>
    <row r="7494" outlineLevel="1"/>
    <row r="7495" outlineLevel="1"/>
    <row r="7496" outlineLevel="1"/>
    <row r="7497" outlineLevel="1"/>
    <row r="7498" outlineLevel="1"/>
    <row r="7499" outlineLevel="1"/>
    <row r="7500" outlineLevel="1"/>
    <row r="7501" outlineLevel="1"/>
    <row r="7502" outlineLevel="1"/>
    <row r="7503" outlineLevel="1"/>
    <row r="7504" outlineLevel="1"/>
    <row r="7505" outlineLevel="1"/>
    <row r="7506" outlineLevel="1"/>
    <row r="7507" outlineLevel="1"/>
    <row r="7508" outlineLevel="1"/>
    <row r="7509" outlineLevel="1"/>
    <row r="7510" outlineLevel="1"/>
    <row r="7512" outlineLevel="1"/>
    <row r="7514" outlineLevel="1"/>
    <row r="7516" outlineLevel="1"/>
    <row r="7517" outlineLevel="1"/>
    <row r="7518" outlineLevel="1"/>
    <row r="7519" outlineLevel="1"/>
    <row r="7520" outlineLevel="1"/>
    <row r="7521" outlineLevel="1"/>
    <row r="7522" outlineLevel="1"/>
    <row r="7523" outlineLevel="1"/>
    <row r="7524" outlineLevel="1"/>
    <row r="7525" outlineLevel="1"/>
    <row r="7526" outlineLevel="1"/>
    <row r="7527" outlineLevel="1"/>
    <row r="7528" outlineLevel="1"/>
    <row r="7529" outlineLevel="1"/>
    <row r="7530" outlineLevel="1"/>
    <row r="7531" outlineLevel="1"/>
    <row r="7533" outlineLevel="1"/>
    <row r="7534" outlineLevel="1"/>
    <row r="7536" outlineLevel="1"/>
    <row r="7537" outlineLevel="1"/>
    <row r="7538" outlineLevel="1"/>
    <row r="7540" outlineLevel="1"/>
    <row r="7541" outlineLevel="1"/>
    <row r="7542" outlineLevel="1"/>
    <row r="7543" outlineLevel="1"/>
    <row r="7545" outlineLevel="1"/>
    <row r="7546" outlineLevel="1"/>
    <row r="7547" outlineLevel="1"/>
    <row r="7548" outlineLevel="1"/>
    <row r="7550" outlineLevel="1"/>
    <row r="7551" outlineLevel="1"/>
    <row r="7552" outlineLevel="1"/>
    <row r="7553" outlineLevel="1"/>
    <row r="7555" outlineLevel="1"/>
    <row r="7556" outlineLevel="1"/>
    <row r="7557" outlineLevel="1"/>
    <row r="7558" outlineLevel="1"/>
    <row r="7560" outlineLevel="1"/>
    <row r="7561" outlineLevel="1"/>
    <row r="7562" outlineLevel="1"/>
    <row r="7563" outlineLevel="1"/>
    <row r="7565" outlineLevel="1"/>
    <row r="7566" outlineLevel="1"/>
    <row r="7567" outlineLevel="1"/>
    <row r="7568" outlineLevel="1"/>
    <row r="7570" outlineLevel="1"/>
    <row r="7571" outlineLevel="1"/>
    <row r="7572" outlineLevel="1"/>
    <row r="7573" outlineLevel="1"/>
    <row r="7575" outlineLevel="1"/>
    <row r="7576" outlineLevel="1"/>
    <row r="7577" outlineLevel="1"/>
    <row r="7579" outlineLevel="1"/>
    <row r="7580" outlineLevel="1"/>
    <row r="7581" outlineLevel="1"/>
    <row r="7582" outlineLevel="1"/>
    <row r="7583" outlineLevel="1"/>
    <row r="7584" outlineLevel="1"/>
    <row r="7585" outlineLevel="1"/>
    <row r="7586" outlineLevel="1"/>
    <row r="7587" outlineLevel="1"/>
    <row r="7589" outlineLevel="1"/>
    <row r="7590" outlineLevel="1"/>
    <row r="7591" outlineLevel="1"/>
    <row r="7592" outlineLevel="1"/>
    <row r="7593" outlineLevel="1"/>
    <row r="7595" outlineLevel="1"/>
    <row r="7596" outlineLevel="1"/>
    <row r="7597" outlineLevel="1"/>
    <row r="7599" outlineLevel="1"/>
    <row r="7600" outlineLevel="1"/>
    <row r="7602" outlineLevel="1"/>
    <row r="7603" outlineLevel="1"/>
    <row r="7605" outlineLevel="1"/>
    <row r="7606" outlineLevel="1"/>
    <row r="7608" outlineLevel="1"/>
    <row r="7609" outlineLevel="1"/>
    <row r="7610" outlineLevel="1"/>
    <row r="7612" outlineLevel="1"/>
    <row r="7613" outlineLevel="1"/>
    <row r="7615" outlineLevel="1"/>
    <row r="7616" outlineLevel="1"/>
    <row r="7618" outlineLevel="1"/>
    <row r="7619" outlineLevel="1"/>
    <row r="7621" outlineLevel="1"/>
    <row r="7622" outlineLevel="1"/>
    <row r="7624" outlineLevel="1"/>
    <row r="7625" outlineLevel="1"/>
    <row r="7627" outlineLevel="1"/>
    <row r="7628" outlineLevel="1"/>
    <row r="7630" outlineLevel="1"/>
    <row r="7631" outlineLevel="1"/>
    <row r="7633" outlineLevel="1"/>
    <row r="7634" outlineLevel="1"/>
    <row r="7636" outlineLevel="1"/>
    <row r="7637" outlineLevel="1"/>
    <row r="7638" outlineLevel="1"/>
    <row r="7640" outlineLevel="1"/>
    <row r="7641" outlineLevel="1"/>
    <row r="7642" outlineLevel="1"/>
    <row r="7643" outlineLevel="1"/>
    <row r="7645" outlineLevel="1"/>
    <row r="7646" outlineLevel="1"/>
    <row r="7647" outlineLevel="1"/>
    <row r="7648" outlineLevel="1"/>
    <row r="7650" outlineLevel="1"/>
    <row r="7651" outlineLevel="1"/>
    <row r="7652" outlineLevel="1"/>
    <row r="7653" outlineLevel="1"/>
    <row r="7655" outlineLevel="1"/>
    <row r="7656" outlineLevel="1"/>
    <row r="7657" outlineLevel="1"/>
    <row r="7658" outlineLevel="1"/>
    <row r="7660" outlineLevel="1"/>
    <row r="7661" outlineLevel="1"/>
    <row r="7662" outlineLevel="1"/>
    <row r="7663" outlineLevel="1"/>
    <row r="7665" outlineLevel="1"/>
    <row r="7666" outlineLevel="1"/>
    <row r="7667" outlineLevel="1"/>
    <row r="7668" outlineLevel="1"/>
    <row r="7670" outlineLevel="1"/>
    <row r="7671" outlineLevel="1"/>
    <row r="7672" outlineLevel="1"/>
    <row r="7673" outlineLevel="1"/>
    <row r="7674" outlineLevel="1"/>
    <row r="7676" outlineLevel="1"/>
    <row r="7677" outlineLevel="1"/>
    <row r="7678" outlineLevel="1"/>
    <row r="7679" outlineLevel="1"/>
    <row r="7680" outlineLevel="1"/>
    <row r="7682" outlineLevel="1"/>
    <row r="7683" outlineLevel="1"/>
    <row r="7684" outlineLevel="1"/>
    <row r="7685" outlineLevel="1"/>
    <row r="7686" outlineLevel="1"/>
    <row r="7688" outlineLevel="1"/>
    <row r="7689" outlineLevel="1"/>
    <row r="7690" outlineLevel="1"/>
    <row r="7691" outlineLevel="1"/>
    <row r="7693" outlineLevel="1"/>
    <row r="7694" outlineLevel="1"/>
    <row r="7695" outlineLevel="1"/>
    <row r="7696" outlineLevel="1"/>
    <row r="7698" outlineLevel="1"/>
    <row r="7699" outlineLevel="1"/>
    <row r="7700" outlineLevel="1"/>
    <row r="7702" outlineLevel="1"/>
    <row r="7703" outlineLevel="1"/>
    <row r="7704" outlineLevel="1"/>
    <row r="7705" outlineLevel="1"/>
    <row r="7706" outlineLevel="1"/>
    <row r="7707" outlineLevel="1"/>
    <row r="7709" outlineLevel="1"/>
    <row r="7710" outlineLevel="1"/>
    <row r="7711" outlineLevel="1"/>
    <row r="7712" outlineLevel="1"/>
    <row r="7713" outlineLevel="1"/>
    <row r="7714" outlineLevel="1"/>
    <row r="7716" outlineLevel="1"/>
    <row r="7717" outlineLevel="1"/>
    <row r="7718" outlineLevel="1"/>
    <row r="7719" outlineLevel="1"/>
    <row r="7720" outlineLevel="1"/>
    <row r="7721" outlineLevel="1"/>
    <row r="7723" outlineLevel="1"/>
    <row r="7724" outlineLevel="1"/>
    <row r="7725" outlineLevel="1"/>
    <row r="7726" outlineLevel="1"/>
    <row r="7727" outlineLevel="1"/>
    <row r="7728" outlineLevel="1"/>
    <row r="7730" outlineLevel="1"/>
    <row r="7731" outlineLevel="1"/>
    <row r="7732" outlineLevel="1"/>
    <row r="7733" outlineLevel="1"/>
    <row r="7735" outlineLevel="1"/>
    <row r="7736" outlineLevel="1"/>
    <row r="7737" outlineLevel="1"/>
    <row r="7738" outlineLevel="1"/>
    <row r="7740" outlineLevel="1"/>
    <row r="7741" outlineLevel="1"/>
    <row r="7742" outlineLevel="1"/>
    <row r="7743" outlineLevel="1"/>
    <row r="7744" outlineLevel="1"/>
    <row r="7745" outlineLevel="1"/>
    <row r="7746" outlineLevel="1"/>
    <row r="7748" outlineLevel="1"/>
    <row r="7749" outlineLevel="1"/>
    <row r="7750" outlineLevel="1"/>
    <row r="7751" outlineLevel="1"/>
    <row r="7752" outlineLevel="1"/>
    <row r="7753" outlineLevel="1"/>
    <row r="7754" outlineLevel="1"/>
    <row r="7755" outlineLevel="1"/>
    <row r="7756" outlineLevel="1"/>
    <row r="7757" outlineLevel="1"/>
    <row r="7758" outlineLevel="1"/>
    <row r="7759" outlineLevel="1"/>
    <row r="7760" outlineLevel="1"/>
    <row r="7761" outlineLevel="1"/>
    <row r="7762" outlineLevel="1"/>
    <row r="7763" outlineLevel="1"/>
    <row r="7764" outlineLevel="1"/>
    <row r="7765" outlineLevel="1"/>
    <row r="7766" outlineLevel="1"/>
    <row r="7767" outlineLevel="1"/>
    <row r="7769" outlineLevel="1"/>
    <row r="7770" outlineLevel="1"/>
    <row r="7771" outlineLevel="1"/>
    <row r="7772" outlineLevel="1"/>
    <row r="7773" outlineLevel="1"/>
    <row r="7774" outlineLevel="1"/>
    <row r="7775" outlineLevel="1"/>
    <row r="7776" outlineLevel="1"/>
    <row r="7777" outlineLevel="1"/>
    <row r="7778" outlineLevel="1"/>
    <row r="7779" outlineLevel="1"/>
    <row r="7780" outlineLevel="1"/>
    <row r="7781" outlineLevel="1"/>
    <row r="7782" outlineLevel="1"/>
    <row r="7783" outlineLevel="1"/>
    <row r="7784" outlineLevel="1"/>
    <row r="7785" outlineLevel="1"/>
    <row r="7786" outlineLevel="1"/>
    <row r="7787" outlineLevel="1"/>
    <row r="7788" outlineLevel="1"/>
    <row r="7790" outlineLevel="1"/>
    <row r="7791" outlineLevel="1"/>
    <row r="7792" outlineLevel="1"/>
    <row r="7793" outlineLevel="1"/>
    <row r="7794" outlineLevel="1"/>
    <row r="7795" outlineLevel="1"/>
    <row r="7796" outlineLevel="1"/>
    <row r="7797" outlineLevel="1"/>
    <row r="7798" outlineLevel="1"/>
    <row r="7799" outlineLevel="1"/>
    <row r="7800" outlineLevel="1"/>
    <row r="7801" outlineLevel="1"/>
    <row r="7802" outlineLevel="1"/>
    <row r="7803" outlineLevel="1"/>
    <row r="7804" outlineLevel="1"/>
    <row r="7805" outlineLevel="1"/>
    <row r="7806" outlineLevel="1"/>
    <row r="7807" outlineLevel="1"/>
    <row r="7808" outlineLevel="1"/>
    <row r="7809" outlineLevel="1"/>
    <row r="7811" outlineLevel="1"/>
    <row r="7812" outlineLevel="1"/>
    <row r="7813" outlineLevel="1"/>
    <row r="7814" outlineLevel="1"/>
    <row r="7815" outlineLevel="1"/>
    <row r="7816" outlineLevel="1"/>
    <row r="7817" outlineLevel="1"/>
    <row r="7818" outlineLevel="1"/>
    <row r="7819" outlineLevel="1"/>
    <row r="7820" outlineLevel="1"/>
    <row r="7821" outlineLevel="1"/>
    <row r="7822" outlineLevel="1"/>
    <row r="7823" outlineLevel="1"/>
    <row r="7824" outlineLevel="1"/>
    <row r="7825" outlineLevel="1"/>
    <row r="7826" outlineLevel="1"/>
    <row r="7827" outlineLevel="1"/>
    <row r="7828" outlineLevel="1"/>
    <row r="7829" outlineLevel="1"/>
    <row r="7830" outlineLevel="1"/>
    <row r="7832" outlineLevel="1"/>
    <row r="7833" outlineLevel="1"/>
    <row r="7834" outlineLevel="1"/>
    <row r="7835" outlineLevel="1"/>
    <row r="7836" outlineLevel="1"/>
    <row r="7837" outlineLevel="1"/>
    <row r="7839" outlineLevel="1"/>
    <row r="7840" outlineLevel="1"/>
    <row r="7841" outlineLevel="1"/>
    <row r="7842" outlineLevel="1"/>
    <row r="7843" outlineLevel="1"/>
    <row r="7844" outlineLevel="1"/>
    <row r="7845" outlineLevel="1"/>
    <row r="7846" outlineLevel="1"/>
    <row r="7847" outlineLevel="1"/>
    <row r="7848" outlineLevel="1"/>
    <row r="7850" outlineLevel="1"/>
    <row r="7851" outlineLevel="1"/>
    <row r="7852" outlineLevel="1"/>
    <row r="7853" outlineLevel="1"/>
    <row r="7854" outlineLevel="1"/>
    <row r="7855" outlineLevel="1"/>
    <row r="7856" outlineLevel="1"/>
    <row r="7857" outlineLevel="1"/>
    <row r="7858" outlineLevel="1"/>
    <row r="7859" outlineLevel="1"/>
    <row r="7860" outlineLevel="1"/>
    <row r="7861" outlineLevel="1"/>
    <row r="7862" outlineLevel="1"/>
    <row r="7863" outlineLevel="1"/>
    <row r="7864" outlineLevel="1"/>
    <row r="7865" outlineLevel="1"/>
    <row r="7866" outlineLevel="1"/>
    <row r="7867" outlineLevel="1"/>
    <row r="7868" outlineLevel="1"/>
    <row r="7869" outlineLevel="1"/>
    <row r="7870" outlineLevel="1"/>
    <row r="7871" outlineLevel="1"/>
    <row r="7872" outlineLevel="1"/>
    <row r="7874" outlineLevel="1"/>
    <row r="7875" outlineLevel="1"/>
    <row r="7876" outlineLevel="1"/>
    <row r="7877" outlineLevel="1"/>
    <row r="7878" outlineLevel="1"/>
    <row r="7879" outlineLevel="1"/>
    <row r="7881" outlineLevel="1"/>
    <row r="7882" outlineLevel="1"/>
    <row r="7883" outlineLevel="1"/>
    <row r="7884" outlineLevel="1"/>
    <row r="7885" outlineLevel="1"/>
    <row r="7886" outlineLevel="1"/>
    <row r="7888" outlineLevel="1"/>
    <row r="7890" outlineLevel="1"/>
    <row r="7891" outlineLevel="1"/>
    <row r="7892" outlineLevel="1"/>
    <row r="7894" outlineLevel="1"/>
    <row r="7895" outlineLevel="1"/>
    <row r="7896" outlineLevel="1"/>
    <row r="7897" outlineLevel="1"/>
    <row r="7898" outlineLevel="1"/>
    <row r="7899" outlineLevel="1"/>
    <row r="7900" outlineLevel="1"/>
    <row r="7902" outlineLevel="1"/>
    <row r="7903" outlineLevel="1"/>
    <row r="7904" outlineLevel="1"/>
    <row r="7905" outlineLevel="1"/>
    <row r="7906" outlineLevel="1"/>
    <row r="7907" outlineLevel="1"/>
    <row r="7908" outlineLevel="1"/>
    <row r="7910" outlineLevel="1"/>
    <row r="7911" outlineLevel="1"/>
    <row r="7912" outlineLevel="1"/>
    <row r="7913" outlineLevel="1"/>
    <row r="7914" outlineLevel="1"/>
    <row r="7915" outlineLevel="1"/>
    <row r="7916" outlineLevel="1"/>
    <row r="7917" outlineLevel="1"/>
    <row r="7918" outlineLevel="1"/>
    <row r="7920" outlineLevel="1"/>
    <row r="7921" outlineLevel="1"/>
    <row r="7922" outlineLevel="1"/>
    <row r="7924" outlineLevel="1"/>
    <row r="7925" outlineLevel="1"/>
    <row r="7926" outlineLevel="1"/>
    <row r="7928" outlineLevel="1"/>
    <row r="7929" outlineLevel="1"/>
    <row r="7930" outlineLevel="1"/>
    <row r="7931" outlineLevel="1"/>
    <row r="7932" outlineLevel="1"/>
    <row r="7933" outlineLevel="1"/>
    <row r="7935" outlineLevel="1"/>
    <row r="7936" outlineLevel="1"/>
    <row r="7937" outlineLevel="1"/>
    <row r="7938" outlineLevel="1"/>
    <row r="7939" outlineLevel="1"/>
    <row r="7940" outlineLevel="1"/>
    <row r="7942" outlineLevel="1"/>
    <row r="7943" outlineLevel="1"/>
    <row r="7944" outlineLevel="1"/>
    <row r="7945" outlineLevel="1"/>
    <row r="7946" outlineLevel="1"/>
    <row r="7947" outlineLevel="1"/>
    <row r="7949" outlineLevel="1"/>
    <row r="7950" outlineLevel="1"/>
    <row r="7951" outlineLevel="1"/>
    <row r="7953" outlineLevel="1"/>
    <row r="7954" outlineLevel="1"/>
    <row r="7955" outlineLevel="1"/>
    <row r="7957" outlineLevel="1"/>
    <row r="7958" outlineLevel="1"/>
    <row r="7959" outlineLevel="1"/>
    <row r="7961" outlineLevel="1"/>
    <row r="7962" outlineLevel="1"/>
    <row r="7963" outlineLevel="1"/>
    <row r="7965" outlineLevel="1"/>
    <row r="7966" outlineLevel="1"/>
    <row r="7967" outlineLevel="1"/>
    <row r="7969" outlineLevel="1"/>
    <row r="7970" outlineLevel="1"/>
    <row r="7971" outlineLevel="1"/>
    <row r="7972" outlineLevel="1"/>
    <row r="7974" outlineLevel="1"/>
    <row r="7975" outlineLevel="1"/>
    <row r="7976" outlineLevel="1"/>
    <row r="7977" outlineLevel="1"/>
    <row r="7979" outlineLevel="1"/>
    <row r="7980" outlineLevel="1"/>
    <row r="7981" outlineLevel="1"/>
    <row r="7982" outlineLevel="1"/>
    <row r="7984" outlineLevel="1"/>
    <row r="7985" outlineLevel="1"/>
    <row r="7986" outlineLevel="1"/>
    <row r="7987" outlineLevel="1"/>
    <row r="7989" outlineLevel="1"/>
    <row r="7990" outlineLevel="1"/>
    <row r="7991" outlineLevel="1"/>
    <row r="7992" outlineLevel="1"/>
    <row r="7994" outlineLevel="1"/>
    <row r="7995" outlineLevel="1"/>
    <row r="7996" outlineLevel="1"/>
    <row r="7997" outlineLevel="1"/>
    <row r="7999" outlineLevel="1"/>
    <row r="8000" outlineLevel="1"/>
    <row r="8001" outlineLevel="1"/>
    <row r="8002" outlineLevel="1"/>
    <row r="8004" outlineLevel="1"/>
    <row r="8005" outlineLevel="1"/>
    <row r="8006" outlineLevel="1"/>
    <row r="8007" outlineLevel="1"/>
    <row r="8008" outlineLevel="1"/>
    <row r="8009" outlineLevel="1"/>
    <row r="8011" outlineLevel="1"/>
    <row r="8012" outlineLevel="1"/>
    <row r="8013" outlineLevel="1"/>
    <row r="8014" outlineLevel="1"/>
    <row r="8015" outlineLevel="1"/>
    <row r="8016" outlineLevel="1"/>
    <row r="8018" outlineLevel="1"/>
    <row r="8019" outlineLevel="1"/>
    <row r="8020" outlineLevel="1"/>
    <row r="8021" outlineLevel="1"/>
    <row r="8022" outlineLevel="1"/>
    <row r="8023" outlineLevel="1"/>
    <row r="8024" outlineLevel="1"/>
    <row r="8026" outlineLevel="1"/>
    <row r="8027" outlineLevel="1"/>
    <row r="8028" outlineLevel="1"/>
    <row r="8029" outlineLevel="1"/>
    <row r="8030" outlineLevel="1"/>
    <row r="8031" outlineLevel="1"/>
    <row r="8032" outlineLevel="1"/>
    <row r="8034" outlineLevel="1"/>
    <row r="8035" outlineLevel="1"/>
    <row r="8036" outlineLevel="1"/>
    <row r="8037" outlineLevel="1"/>
    <row r="8039" outlineLevel="1"/>
    <row r="8040" outlineLevel="1"/>
    <row r="8041" outlineLevel="1"/>
    <row r="8042" outlineLevel="1"/>
    <row r="8044" outlineLevel="1"/>
    <row r="8045" outlineLevel="1"/>
    <row r="8046" outlineLevel="1"/>
    <row r="8047" outlineLevel="1"/>
    <row r="8048" outlineLevel="1"/>
    <row r="8049" outlineLevel="1"/>
    <row r="8050" outlineLevel="1"/>
    <row r="8051" outlineLevel="1"/>
    <row r="8052" outlineLevel="1"/>
    <row r="8054" outlineLevel="1"/>
    <row r="8055" outlineLevel="1"/>
    <row r="8056" outlineLevel="1"/>
    <row r="8057" outlineLevel="1"/>
    <row r="8058" outlineLevel="1"/>
    <row r="8059" outlineLevel="1"/>
    <row r="8060" outlineLevel="1"/>
    <row r="8061" outlineLevel="1"/>
    <row r="8062" outlineLevel="1"/>
    <row r="8064" outlineLevel="1"/>
    <row r="8065" outlineLevel="1"/>
    <row r="8066" outlineLevel="1"/>
    <row r="8067" outlineLevel="1"/>
    <row r="8068" outlineLevel="1"/>
    <row r="8069" outlineLevel="1"/>
    <row r="8070" outlineLevel="1"/>
    <row r="8071" outlineLevel="1"/>
    <row r="8072" outlineLevel="1"/>
    <row r="8074" outlineLevel="1"/>
    <row r="8075" outlineLevel="1"/>
    <row r="8076" outlineLevel="1"/>
    <row r="8077" outlineLevel="1"/>
    <row r="8078" outlineLevel="1"/>
    <row r="8080" outlineLevel="1"/>
    <row r="8081" outlineLevel="1"/>
    <row r="8082" outlineLevel="1"/>
    <row r="8084" outlineLevel="1"/>
    <row r="8085" outlineLevel="1"/>
    <row r="8086" outlineLevel="1"/>
    <row r="8088" outlineLevel="1"/>
    <row r="8089" outlineLevel="1"/>
    <row r="8090" outlineLevel="1"/>
    <row r="8092" outlineLevel="1"/>
    <row r="8093" outlineLevel="1"/>
    <row r="8094" outlineLevel="1"/>
    <row r="8096" outlineLevel="1"/>
    <row r="8097" outlineLevel="1"/>
    <row r="8098" outlineLevel="1"/>
    <row r="8099" outlineLevel="1"/>
    <row r="8100" outlineLevel="1"/>
    <row r="8101" outlineLevel="1"/>
    <row r="8102" outlineLevel="1"/>
    <row r="8103" outlineLevel="1"/>
    <row r="8104" outlineLevel="1"/>
    <row r="8105" outlineLevel="1"/>
    <row r="8107" outlineLevel="1"/>
    <row r="8108" outlineLevel="1"/>
    <row r="8109" outlineLevel="1"/>
    <row r="8110" outlineLevel="1"/>
    <row r="8111" outlineLevel="1"/>
    <row r="8112" outlineLevel="1"/>
    <row r="8113" outlineLevel="1"/>
    <row r="8114" outlineLevel="1"/>
    <row r="8115" outlineLevel="1"/>
    <row r="8116" outlineLevel="1"/>
    <row r="8118" outlineLevel="1"/>
    <row r="8119" outlineLevel="1"/>
    <row r="8120" outlineLevel="1"/>
    <row r="8122" outlineLevel="1"/>
    <row r="8123" outlineLevel="1"/>
    <row r="8124" outlineLevel="1"/>
    <row r="8125" outlineLevel="1"/>
    <row r="8127" outlineLevel="1"/>
    <row r="8128" outlineLevel="1"/>
    <row r="8129" outlineLevel="1"/>
    <row r="8130" outlineLevel="1"/>
    <row r="8132" outlineLevel="1"/>
    <row r="8133" outlineLevel="1"/>
    <row r="8134" outlineLevel="1"/>
    <row r="8135" outlineLevel="1"/>
    <row r="8137" outlineLevel="1"/>
    <row r="8138" outlineLevel="1"/>
    <row r="8139" outlineLevel="1"/>
    <row r="8140" outlineLevel="1"/>
    <row r="8142" outlineLevel="1"/>
    <row r="8143" outlineLevel="1"/>
    <row r="8144" outlineLevel="1"/>
    <row r="8145" outlineLevel="1"/>
    <row r="8147" outlineLevel="1"/>
    <row r="8148" outlineLevel="1"/>
    <row r="8149" outlineLevel="1"/>
    <row r="8150" outlineLevel="1"/>
    <row r="8152" outlineLevel="1"/>
    <row r="8153" outlineLevel="1"/>
    <row r="8154" outlineLevel="1"/>
    <row r="8155" outlineLevel="1"/>
    <row r="8157" outlineLevel="1"/>
    <row r="8158" outlineLevel="1"/>
    <row r="8159" outlineLevel="1"/>
    <row r="8160" outlineLevel="1"/>
    <row r="8162" outlineLevel="1"/>
    <row r="8163" outlineLevel="1"/>
    <row r="8164" outlineLevel="1"/>
    <row r="8165" outlineLevel="1"/>
    <row r="8167" outlineLevel="1"/>
    <row r="8168" outlineLevel="1"/>
    <row r="8170" outlineLevel="1"/>
    <row r="8171" outlineLevel="1"/>
    <row r="8173" outlineLevel="1"/>
    <row r="8174" outlineLevel="1"/>
    <row r="8176" outlineLevel="1"/>
    <row r="8177" outlineLevel="1"/>
    <row r="8178" outlineLevel="1"/>
    <row r="8179" outlineLevel="1"/>
    <row r="8181" outlineLevel="1"/>
    <row r="8182" outlineLevel="1"/>
    <row r="8183" outlineLevel="1"/>
    <row r="8184" outlineLevel="1"/>
    <row r="8186" outlineLevel="1"/>
    <row r="8187" outlineLevel="1"/>
    <row r="8188" outlineLevel="1"/>
    <row r="8189" outlineLevel="1"/>
    <row r="8191" outlineLevel="1"/>
    <row r="8192" outlineLevel="1"/>
    <row r="8193" outlineLevel="1"/>
    <row r="8194" outlineLevel="1"/>
    <row r="8196" outlineLevel="1"/>
    <row r="8197" outlineLevel="1"/>
    <row r="8198" outlineLevel="1"/>
    <row r="8200" outlineLevel="1"/>
    <row r="8201" outlineLevel="1"/>
    <row r="8202" outlineLevel="1"/>
    <row r="8203" outlineLevel="1"/>
    <row r="8205" outlineLevel="1"/>
    <row r="8206" outlineLevel="1"/>
    <row r="8207" outlineLevel="1"/>
    <row r="8208" outlineLevel="1"/>
    <row r="8210" outlineLevel="1"/>
    <row r="8211" outlineLevel="1"/>
    <row r="8212" outlineLevel="1"/>
    <row r="8213" outlineLevel="1"/>
    <row r="8215" outlineLevel="1"/>
    <row r="8216" outlineLevel="1"/>
    <row r="8217" outlineLevel="1"/>
    <row r="8218" outlineLevel="1"/>
    <row r="8220" outlineLevel="1"/>
    <row r="8222" outlineLevel="1"/>
    <row r="8223" outlineLevel="1"/>
    <row r="8224" outlineLevel="1"/>
    <row r="8226" outlineLevel="1"/>
    <row r="8227" outlineLevel="1"/>
    <row r="8228" outlineLevel="1"/>
    <row r="8229" outlineLevel="1"/>
    <row r="8230" outlineLevel="1"/>
    <row r="8232" outlineLevel="1"/>
    <row r="8233" outlineLevel="1"/>
    <row r="8234" outlineLevel="1"/>
    <row r="8235" outlineLevel="1"/>
    <row r="8236" outlineLevel="1"/>
    <row r="8238" outlineLevel="1"/>
    <row r="8239" outlineLevel="1"/>
    <row r="8240" outlineLevel="1"/>
    <row r="8241" outlineLevel="1"/>
    <row r="8242" outlineLevel="1"/>
    <row r="8243" outlineLevel="1"/>
    <row r="8244" outlineLevel="1"/>
    <row r="8245" outlineLevel="1"/>
    <row r="8246" outlineLevel="1"/>
    <row r="8248" outlineLevel="1"/>
    <row r="8249" outlineLevel="1"/>
    <row r="8250" outlineLevel="1"/>
    <row r="8252" outlineLevel="1"/>
    <row r="8253" outlineLevel="1"/>
    <row r="8254" outlineLevel="1"/>
    <row r="8255" outlineLevel="1"/>
    <row r="8256" outlineLevel="1"/>
    <row r="8257" outlineLevel="1"/>
    <row r="8258" outlineLevel="1"/>
    <row r="8259" outlineLevel="1"/>
    <row r="8260" outlineLevel="1"/>
    <row r="8262" outlineLevel="1"/>
    <row r="8263" outlineLevel="1"/>
    <row r="8264" outlineLevel="1"/>
    <row r="8265" outlineLevel="1"/>
    <row r="8266" outlineLevel="1"/>
    <row r="8267" outlineLevel="1"/>
    <row r="8268" outlineLevel="1"/>
    <row r="8269" outlineLevel="1"/>
    <row r="8270" outlineLevel="1"/>
    <row r="8272" outlineLevel="1"/>
    <row r="8273" outlineLevel="1"/>
    <row r="8274" outlineLevel="1"/>
    <row r="8275" outlineLevel="1"/>
    <row r="8276" outlineLevel="1"/>
    <row r="8277" outlineLevel="1"/>
    <row r="8278" outlineLevel="1"/>
    <row r="8279" outlineLevel="1"/>
    <row r="8280" outlineLevel="1"/>
    <row r="8282" outlineLevel="1"/>
    <row r="8283" outlineLevel="1"/>
    <row r="8284" outlineLevel="1"/>
    <row r="8285" outlineLevel="1"/>
    <row r="8286" outlineLevel="1"/>
    <row r="8287" outlineLevel="1"/>
    <row r="8288" outlineLevel="1"/>
    <row r="8289" outlineLevel="1"/>
    <row r="8290" outlineLevel="1"/>
    <row r="8291" outlineLevel="1"/>
    <row r="8293" outlineLevel="1"/>
    <row r="8294" outlineLevel="1"/>
    <row r="8295" outlineLevel="1"/>
    <row r="8296" outlineLevel="1"/>
    <row r="8297" outlineLevel="1"/>
    <row r="8298" outlineLevel="1"/>
    <row r="8299" outlineLevel="1"/>
    <row r="8300" outlineLevel="1"/>
    <row r="8302" outlineLevel="1"/>
    <row r="8303" outlineLevel="1"/>
    <row r="8304" outlineLevel="1"/>
    <row r="8305" outlineLevel="1"/>
    <row r="8306" outlineLevel="1"/>
    <row r="8307" outlineLevel="1"/>
    <row r="8308" outlineLevel="1"/>
    <row r="8309" outlineLevel="1"/>
    <row r="8310" outlineLevel="1"/>
    <row r="8312" outlineLevel="1"/>
    <row r="8313" outlineLevel="1"/>
    <row r="8314" outlineLevel="1"/>
    <row r="8315" outlineLevel="1"/>
    <row r="8316" outlineLevel="1"/>
    <row r="8317" outlineLevel="1"/>
    <row r="8318" outlineLevel="1"/>
    <row r="8320" outlineLevel="1"/>
    <row r="8321" outlineLevel="1"/>
    <row r="8322" outlineLevel="1"/>
    <row r="8323" outlineLevel="1"/>
    <row r="8324" outlineLevel="1"/>
    <row r="8325" outlineLevel="1"/>
    <row r="8327" outlineLevel="1"/>
    <row r="8328" outlineLevel="1"/>
    <row r="8329" outlineLevel="1"/>
    <row r="8330" outlineLevel="1"/>
    <row r="8331" outlineLevel="1"/>
    <row r="8332" outlineLevel="1"/>
    <row r="8334" outlineLevel="1"/>
    <row r="8335" outlineLevel="1"/>
    <row r="8336" outlineLevel="1"/>
    <row r="8337" outlineLevel="1"/>
    <row r="8338" outlineLevel="1"/>
    <row r="8339" outlineLevel="1"/>
    <row r="8341" outlineLevel="1"/>
    <row r="8342" outlineLevel="1"/>
    <row r="8343" outlineLevel="1"/>
    <row r="8344" outlineLevel="1"/>
    <row r="8345" outlineLevel="1"/>
    <row r="8346" outlineLevel="1"/>
    <row r="8348" outlineLevel="1"/>
    <row r="8349" outlineLevel="1"/>
    <row r="8350" outlineLevel="1"/>
    <row r="8351" outlineLevel="1"/>
    <row r="8352" outlineLevel="1"/>
    <row r="8353" outlineLevel="1"/>
    <row r="8355" outlineLevel="1"/>
    <row r="8356" outlineLevel="1"/>
    <row r="8357" outlineLevel="1"/>
    <row r="8358" outlineLevel="1"/>
    <row r="8359" outlineLevel="1"/>
    <row r="8360" outlineLevel="1"/>
    <row r="8361" outlineLevel="1"/>
    <row r="8363" outlineLevel="1"/>
    <row r="8364" outlineLevel="1"/>
    <row r="8365" outlineLevel="1"/>
    <row r="8366" outlineLevel="1"/>
    <row r="8367" outlineLevel="1"/>
    <row r="8368" outlineLevel="1"/>
    <row r="8370" outlineLevel="1"/>
    <row r="8371" outlineLevel="1"/>
    <row r="8372" outlineLevel="1"/>
    <row r="8373" outlineLevel="1"/>
    <row r="8374" outlineLevel="1"/>
    <row r="8375" outlineLevel="1"/>
    <row r="8377" outlineLevel="1"/>
    <row r="8378" outlineLevel="1"/>
    <row r="8379" outlineLevel="1"/>
    <row r="8380" outlineLevel="1"/>
    <row r="8381" outlineLevel="1"/>
    <row r="8382" outlineLevel="1"/>
    <row r="8384" outlineLevel="1"/>
    <row r="8385" outlineLevel="1"/>
    <row r="8386" outlineLevel="1"/>
    <row r="8387" outlineLevel="1"/>
    <row r="8388" outlineLevel="1"/>
    <row r="8389" outlineLevel="1"/>
    <row r="8391" outlineLevel="1"/>
    <row r="8392" outlineLevel="1"/>
    <row r="8393" outlineLevel="1"/>
    <row r="8394" outlineLevel="1"/>
    <row r="8395" outlineLevel="1"/>
    <row r="8396" outlineLevel="1"/>
    <row r="8398" outlineLevel="1"/>
    <row r="8399" outlineLevel="1"/>
    <row r="8400" outlineLevel="1"/>
    <row r="8401" outlineLevel="1"/>
    <row r="8402" outlineLevel="1"/>
    <row r="8403" outlineLevel="1"/>
    <row r="8405" outlineLevel="1"/>
    <row r="8406" outlineLevel="1"/>
    <row r="8407" outlineLevel="1"/>
    <row r="8408" outlineLevel="1"/>
    <row r="8409" outlineLevel="1"/>
    <row r="8410" outlineLevel="1"/>
    <row r="8412" outlineLevel="1"/>
    <row r="8413" outlineLevel="1"/>
    <row r="8414" outlineLevel="1"/>
    <row r="8415" outlineLevel="1"/>
    <row r="8416" outlineLevel="1"/>
    <row r="8417" outlineLevel="1"/>
    <row r="8419" outlineLevel="1"/>
    <row r="8420" outlineLevel="1"/>
    <row r="8421" outlineLevel="1"/>
    <row r="8422" outlineLevel="1"/>
    <row r="8423" outlineLevel="1"/>
    <row r="8424" outlineLevel="1"/>
    <row r="8426" outlineLevel="1"/>
    <row r="8427" outlineLevel="1"/>
    <row r="8428" outlineLevel="1"/>
    <row r="8429" outlineLevel="1"/>
    <row r="8430" outlineLevel="1"/>
    <row r="8431" outlineLevel="1"/>
    <row r="8433" outlineLevel="1"/>
    <row r="8434" outlineLevel="1"/>
    <row r="8435" outlineLevel="1"/>
    <row r="8436" outlineLevel="1"/>
    <row r="8437" outlineLevel="1"/>
    <row r="8438" outlineLevel="1"/>
    <row r="8439" outlineLevel="1"/>
    <row r="8440" outlineLevel="1"/>
    <row r="8441" outlineLevel="1"/>
    <row r="8442" outlineLevel="1"/>
    <row r="8443" outlineLevel="1"/>
    <row r="8444" outlineLevel="1"/>
    <row r="8445" outlineLevel="1"/>
    <row r="8446" outlineLevel="1"/>
    <row r="8448" outlineLevel="1"/>
    <row r="8449" outlineLevel="1"/>
    <row r="8450" outlineLevel="1"/>
    <row r="8451" outlineLevel="1"/>
    <row r="8453" outlineLevel="1"/>
    <row r="8454" outlineLevel="1"/>
    <row r="8455" outlineLevel="1"/>
    <row r="8456" outlineLevel="1"/>
    <row r="8458" outlineLevel="1"/>
    <row r="8459" outlineLevel="1"/>
    <row r="8460" outlineLevel="1"/>
    <row r="8462" outlineLevel="1"/>
    <row r="8463" outlineLevel="1"/>
    <row r="8465" outlineLevel="1"/>
    <row r="8466" outlineLevel="1"/>
    <row r="8468" outlineLevel="1"/>
    <row r="8469" outlineLevel="1"/>
    <row r="8470" outlineLevel="1"/>
    <row r="8471" outlineLevel="1"/>
    <row r="8473" outlineLevel="1"/>
    <row r="8474" outlineLevel="1"/>
    <row r="8475" outlineLevel="1"/>
    <row r="8476" outlineLevel="1"/>
    <row r="8478" outlineLevel="1"/>
    <row r="8479" outlineLevel="1"/>
    <row r="8480" outlineLevel="1"/>
    <row r="8482" outlineLevel="1"/>
    <row r="8483" outlineLevel="1"/>
    <row r="8484" outlineLevel="1"/>
    <row r="8485" outlineLevel="1"/>
    <row r="8486" outlineLevel="1"/>
    <row r="8487" outlineLevel="1"/>
    <row r="8489" outlineLevel="1"/>
    <row r="8490" outlineLevel="1"/>
    <row r="8491" outlineLevel="1"/>
    <row r="8493" outlineLevel="1"/>
    <row r="8494" outlineLevel="1"/>
    <row r="8496" outlineLevel="1"/>
    <row r="8497" outlineLevel="1"/>
    <row r="8498" outlineLevel="1"/>
    <row r="8500" outlineLevel="1"/>
    <row r="8501" outlineLevel="1"/>
    <row r="8502" outlineLevel="1"/>
    <row r="8503" outlineLevel="1"/>
    <row r="8505" outlineLevel="1"/>
    <row r="8506" outlineLevel="1"/>
    <row r="8507" outlineLevel="1"/>
    <row r="8508" outlineLevel="1"/>
    <row r="8510" outlineLevel="1"/>
    <row r="8511" outlineLevel="1"/>
    <row r="8512" outlineLevel="1"/>
    <row r="8514" outlineLevel="1"/>
    <row r="8515" outlineLevel="1"/>
    <row r="8516" outlineLevel="1"/>
    <row r="8517" outlineLevel="1"/>
    <row r="8519" outlineLevel="1"/>
    <row r="8520" outlineLevel="1"/>
    <row r="8521" outlineLevel="1"/>
    <row r="8522" outlineLevel="1"/>
    <row r="8523" outlineLevel="1"/>
    <row r="8525" outlineLevel="1"/>
    <row r="8526" outlineLevel="1"/>
    <row r="8527" outlineLevel="1"/>
    <row r="8528" outlineLevel="1"/>
    <row r="8530" outlineLevel="1"/>
    <row r="8531" outlineLevel="1"/>
    <row r="8532" outlineLevel="1"/>
    <row r="8533" outlineLevel="1"/>
    <row r="8535" outlineLevel="1"/>
    <row r="8536" outlineLevel="1"/>
    <row r="8537" outlineLevel="1"/>
    <row r="8539" outlineLevel="1"/>
    <row r="8540" outlineLevel="1"/>
    <row r="8541" outlineLevel="1"/>
    <row r="8542" outlineLevel="1"/>
    <row r="8543" outlineLevel="1"/>
    <row r="8545" outlineLevel="1"/>
    <row r="8546" outlineLevel="1"/>
    <row r="8547" outlineLevel="1"/>
    <row r="8548" outlineLevel="1"/>
    <row r="8549" outlineLevel="1"/>
    <row r="8551" outlineLevel="1"/>
    <row r="8552" outlineLevel="1"/>
    <row r="8553" outlineLevel="1"/>
    <row r="8554" outlineLevel="1"/>
    <row r="8555" outlineLevel="1"/>
    <row r="8557" outlineLevel="1"/>
    <row r="8558" outlineLevel="1"/>
    <row r="8559" outlineLevel="1"/>
    <row r="8560" outlineLevel="1"/>
    <row r="8562" outlineLevel="1"/>
    <row r="8563" outlineLevel="1"/>
    <row r="8564" outlineLevel="1"/>
    <row r="8565" outlineLevel="1"/>
    <row r="8566" outlineLevel="1"/>
    <row r="8567" outlineLevel="1"/>
    <row r="8569" outlineLevel="1"/>
    <row r="8570" outlineLevel="1"/>
    <row r="8572" outlineLevel="1"/>
    <row r="8573" outlineLevel="1"/>
    <row r="8574" outlineLevel="1"/>
    <row r="8575" outlineLevel="1"/>
    <row r="8576" outlineLevel="1"/>
    <row r="8578" outlineLevel="1"/>
    <row r="8579" outlineLevel="1"/>
    <row r="8580" outlineLevel="1"/>
    <row r="8581" outlineLevel="1"/>
    <row r="8583" outlineLevel="1"/>
    <row r="8584" outlineLevel="1"/>
    <row r="8585" outlineLevel="1"/>
    <row r="8587" outlineLevel="1"/>
    <row r="8588" outlineLevel="1"/>
    <row r="8589" outlineLevel="1"/>
    <row r="8591" outlineLevel="1"/>
    <row r="8592" outlineLevel="1"/>
    <row r="8593" outlineLevel="1"/>
    <row r="8594" outlineLevel="1"/>
    <row r="8595" outlineLevel="1"/>
    <row r="8597" outlineLevel="1"/>
    <row r="8598" outlineLevel="1"/>
    <row r="8600" outlineLevel="1"/>
    <row r="8601" outlineLevel="1"/>
    <row r="8602" outlineLevel="1"/>
    <row r="8603" outlineLevel="1"/>
    <row r="8605" outlineLevel="1"/>
    <row r="8606" outlineLevel="1"/>
    <row r="8608" outlineLevel="1"/>
    <row r="8609" outlineLevel="1"/>
    <row r="8611" outlineLevel="1"/>
    <row r="8612" outlineLevel="1"/>
    <row r="8613" outlineLevel="1"/>
    <row r="8614" outlineLevel="1"/>
    <row r="8616" outlineLevel="1"/>
    <row r="8617" outlineLevel="1"/>
    <row r="8618" outlineLevel="1"/>
    <row r="8619" outlineLevel="1"/>
    <row r="8621" outlineLevel="1"/>
    <row r="8622" outlineLevel="1"/>
    <row r="8623" outlineLevel="1"/>
    <row r="8624" outlineLevel="1"/>
    <row r="8625" outlineLevel="1"/>
    <row r="8627" outlineLevel="1"/>
    <row r="8628" outlineLevel="1"/>
    <row r="8629" outlineLevel="1"/>
    <row r="8630" outlineLevel="1"/>
    <row r="8631" outlineLevel="1"/>
    <row r="8633" outlineLevel="1"/>
    <row r="8634" outlineLevel="1"/>
    <row r="8635" outlineLevel="1"/>
    <row r="8636" outlineLevel="1"/>
    <row r="8637" outlineLevel="1"/>
    <row r="8639" outlineLevel="1"/>
    <row r="8640" outlineLevel="1"/>
    <row r="8641" outlineLevel="1"/>
    <row r="8642" outlineLevel="1"/>
    <row r="8643" outlineLevel="1"/>
    <row r="8645" outlineLevel="1"/>
    <row r="8646" outlineLevel="1"/>
    <row r="8647" outlineLevel="1"/>
    <row r="8648" outlineLevel="1"/>
    <row r="8649" outlineLevel="1"/>
    <row r="8651" outlineLevel="1"/>
    <row r="8652" outlineLevel="1"/>
    <row r="8653" outlineLevel="1"/>
    <row r="8654" outlineLevel="1"/>
    <row r="8655" outlineLevel="1"/>
    <row r="8657" outlineLevel="1"/>
    <row r="8658" outlineLevel="1"/>
    <row r="8659" outlineLevel="1"/>
    <row r="8660" outlineLevel="1"/>
    <row r="8661" outlineLevel="1"/>
    <row r="8662" outlineLevel="1"/>
    <row r="8663" outlineLevel="1"/>
    <row r="8664" outlineLevel="1"/>
    <row r="8665" outlineLevel="1"/>
    <row r="8666" outlineLevel="1"/>
    <row r="8667" outlineLevel="1"/>
    <row r="8669" outlineLevel="1"/>
    <row r="8670" outlineLevel="1"/>
    <row r="8671" outlineLevel="1"/>
    <row r="8672" outlineLevel="1"/>
    <row r="8673" outlineLevel="1"/>
    <row r="8674" outlineLevel="1"/>
    <row r="8675" outlineLevel="1"/>
    <row r="8676" outlineLevel="1"/>
    <row r="8677" outlineLevel="1"/>
    <row r="8678" outlineLevel="1"/>
    <row r="8679" outlineLevel="1"/>
    <row r="8681" outlineLevel="1"/>
    <row r="8682" outlineLevel="1"/>
    <row r="8684" outlineLevel="1"/>
    <row r="8685" outlineLevel="1"/>
    <row r="8687" outlineLevel="1"/>
    <row r="8689" outlineLevel="1"/>
    <row r="8691" outlineLevel="1"/>
    <row r="8693" outlineLevel="1"/>
    <row r="8695" outlineLevel="1"/>
    <row r="8697" outlineLevel="1"/>
    <row r="8699" outlineLevel="1"/>
    <row r="8701" outlineLevel="1"/>
    <row r="8703" outlineLevel="1"/>
    <row r="8705" outlineLevel="1"/>
    <row r="8707" outlineLevel="1"/>
    <row r="8709" outlineLevel="1"/>
    <row r="8711" outlineLevel="1"/>
    <row r="8713" outlineLevel="1"/>
    <row r="8715" outlineLevel="1"/>
    <row r="8717" outlineLevel="1"/>
    <row r="8719" outlineLevel="1"/>
    <row r="8721" outlineLevel="1"/>
    <row r="8723" outlineLevel="1"/>
    <row r="8725" outlineLevel="1"/>
    <row r="8727" outlineLevel="1"/>
    <row r="8728" outlineLevel="1"/>
    <row r="8730" outlineLevel="1"/>
    <row r="8731" outlineLevel="1"/>
    <row r="8733" outlineLevel="1"/>
    <row r="8735" outlineLevel="1"/>
    <row r="8737" outlineLevel="1"/>
    <row r="8739" outlineLevel="1"/>
    <row r="8741" outlineLevel="1"/>
    <row r="8743" outlineLevel="1"/>
    <row r="8745" outlineLevel="1"/>
    <row r="8747" outlineLevel="1"/>
    <row r="8749" outlineLevel="1"/>
    <row r="8751" outlineLevel="1"/>
    <row r="8753" outlineLevel="1"/>
    <row r="8754" outlineLevel="1"/>
    <row r="8756" outlineLevel="1"/>
    <row r="8757" outlineLevel="1"/>
    <row r="8758" outlineLevel="1"/>
    <row r="8759" outlineLevel="1"/>
    <row r="8761" outlineLevel="1"/>
    <row r="8762" outlineLevel="1"/>
    <row r="8763" outlineLevel="1"/>
    <row r="8764" outlineLevel="1"/>
    <row r="8766" outlineLevel="1"/>
    <row r="8767" outlineLevel="1"/>
    <row r="8769" outlineLevel="1"/>
    <row r="8770" outlineLevel="1"/>
    <row r="8771" outlineLevel="1"/>
    <row r="8773" outlineLevel="1"/>
    <row r="8774" outlineLevel="1"/>
    <row r="8776" outlineLevel="1"/>
    <row r="8777" outlineLevel="1"/>
    <row r="8778" outlineLevel="1"/>
    <row r="8779" outlineLevel="1"/>
    <row r="8781" outlineLevel="1"/>
    <row r="8782" outlineLevel="1"/>
    <row r="8783" outlineLevel="1"/>
    <row r="8785" outlineLevel="1"/>
    <row r="8786" outlineLevel="1"/>
    <row r="8788" outlineLevel="1"/>
    <row r="8789" outlineLevel="1"/>
    <row r="8791" outlineLevel="1"/>
    <row r="8793" outlineLevel="1"/>
    <row r="8794" outlineLevel="1"/>
    <row r="8796" outlineLevel="1"/>
    <row r="8797" outlineLevel="1"/>
    <row r="8798" outlineLevel="1"/>
    <row r="8800" outlineLevel="1"/>
    <row r="8801" outlineLevel="1"/>
    <row r="8802" outlineLevel="1"/>
    <row r="8804" outlineLevel="1"/>
    <row r="8805" outlineLevel="1"/>
    <row r="8806" outlineLevel="1"/>
    <row r="8808" outlineLevel="1"/>
    <row r="8809" outlineLevel="1"/>
    <row r="8810" outlineLevel="1"/>
    <row r="8812" outlineLevel="1"/>
    <row r="8813" outlineLevel="1"/>
    <row r="8815" outlineLevel="1"/>
    <row r="8816" outlineLevel="1"/>
    <row r="8818" outlineLevel="1"/>
    <row r="8819" outlineLevel="1"/>
    <row r="8821" outlineLevel="1"/>
    <row r="8822" outlineLevel="1"/>
    <row r="8824" outlineLevel="1"/>
    <row r="8825" outlineLevel="1"/>
    <row r="8827" outlineLevel="1"/>
    <row r="8828" outlineLevel="1"/>
    <row r="8830" outlineLevel="1"/>
    <row r="8831" outlineLevel="1"/>
    <row r="8832" outlineLevel="1"/>
    <row r="8834" outlineLevel="1"/>
    <row r="8835" outlineLevel="1"/>
    <row r="8836" outlineLevel="1"/>
    <row r="8837" outlineLevel="1"/>
    <row r="8838" outlineLevel="1"/>
    <row r="8840" outlineLevel="1"/>
    <row r="8841" outlineLevel="1"/>
    <row r="8842" outlineLevel="1"/>
    <row r="8843" outlineLevel="1"/>
    <row r="8844" outlineLevel="1"/>
    <row r="8846" outlineLevel="1"/>
    <row r="8847" outlineLevel="1"/>
    <row r="8848" outlineLevel="1"/>
    <row r="8850" outlineLevel="1"/>
    <row r="8851" outlineLevel="1"/>
    <row r="8852" outlineLevel="1"/>
    <row r="8854" outlineLevel="1"/>
    <row r="8855" outlineLevel="1"/>
    <row r="8856" outlineLevel="1"/>
    <row r="8858" outlineLevel="1"/>
    <row r="8859" outlineLevel="1"/>
    <row r="8860" outlineLevel="1"/>
    <row r="8861" outlineLevel="1"/>
    <row r="8862" outlineLevel="1"/>
    <row r="8864" outlineLevel="1"/>
    <row r="8865" outlineLevel="1"/>
    <row r="8866" outlineLevel="1"/>
    <row r="8867" outlineLevel="1"/>
    <row r="8868" outlineLevel="1"/>
    <row r="8870" outlineLevel="1"/>
    <row r="8871" outlineLevel="1"/>
    <row r="8872" outlineLevel="1"/>
    <row r="8874" outlineLevel="1"/>
    <row r="8875" outlineLevel="1"/>
    <row r="8876" outlineLevel="1"/>
    <row r="8878" outlineLevel="1"/>
    <row r="8879" outlineLevel="1"/>
    <row r="8880" outlineLevel="1"/>
    <row r="8881" outlineLevel="1"/>
    <row r="8883" outlineLevel="1"/>
    <row r="8884" outlineLevel="1"/>
    <row r="8885" outlineLevel="1"/>
    <row r="8886" outlineLevel="1"/>
    <row r="8887" outlineLevel="1"/>
    <row r="8889" outlineLevel="1"/>
    <row r="8890" outlineLevel="1"/>
    <row r="8891" outlineLevel="1"/>
    <row r="8892" outlineLevel="1"/>
    <row r="8893" outlineLevel="1"/>
    <row r="8895" outlineLevel="1"/>
    <row r="8896" outlineLevel="1"/>
    <row r="8897" outlineLevel="1"/>
    <row r="8898" outlineLevel="1"/>
    <row r="8899" outlineLevel="1"/>
    <row r="8900" outlineLevel="1"/>
    <row r="8902" outlineLevel="1"/>
    <row r="8903" outlineLevel="1"/>
    <row r="8904" outlineLevel="1"/>
    <row r="8906" outlineLevel="1"/>
    <row r="8907" outlineLevel="1"/>
    <row r="8908" outlineLevel="1"/>
    <row r="8910" outlineLevel="1"/>
    <row r="8911" outlineLevel="1"/>
    <row r="8912" outlineLevel="1"/>
    <row r="8914" outlineLevel="1"/>
    <row r="8915" outlineLevel="1"/>
    <row r="8916" outlineLevel="1"/>
    <row r="8918" outlineLevel="1"/>
    <row r="8919" outlineLevel="1"/>
    <row r="8920" outlineLevel="1"/>
    <row r="8921" outlineLevel="1"/>
    <row r="8922" outlineLevel="1"/>
    <row r="8924" outlineLevel="1"/>
    <row r="8925" outlineLevel="1"/>
    <row r="8926" outlineLevel="1"/>
    <row r="8928" outlineLevel="1"/>
    <row r="8929" outlineLevel="1"/>
    <row r="8930" outlineLevel="1"/>
    <row r="8931" outlineLevel="1"/>
    <row r="8932" outlineLevel="1"/>
    <row r="8934" outlineLevel="1"/>
    <row r="8935" outlineLevel="1"/>
    <row r="8936" outlineLevel="1"/>
    <row r="8937" outlineLevel="1"/>
    <row r="8938" outlineLevel="1"/>
    <row r="8940" outlineLevel="1"/>
    <row r="8941" outlineLevel="1"/>
    <row r="8942" outlineLevel="1"/>
    <row r="8944" outlineLevel="1"/>
    <row r="8945" outlineLevel="1"/>
    <row r="8946" outlineLevel="1"/>
    <row r="8948" outlineLevel="1"/>
    <row r="8949" outlineLevel="1"/>
    <row r="8950" outlineLevel="1"/>
    <row r="8951" outlineLevel="1"/>
    <row r="8952" outlineLevel="1"/>
    <row r="8953" outlineLevel="1"/>
    <row r="8954" outlineLevel="1"/>
    <row r="8956" outlineLevel="1"/>
    <row r="8957" outlineLevel="1"/>
    <row r="8958" outlineLevel="1"/>
    <row r="8959" outlineLevel="1"/>
    <row r="8960" outlineLevel="1"/>
    <row r="8961" outlineLevel="1"/>
    <row r="8963" outlineLevel="1"/>
    <row r="8964" outlineLevel="1"/>
    <row r="8965" outlineLevel="1"/>
    <row r="8966" outlineLevel="1"/>
    <row r="8967" outlineLevel="1"/>
    <row r="8969" outlineLevel="1"/>
    <row r="8970" outlineLevel="1"/>
    <row r="8971" outlineLevel="1"/>
    <row r="8972" outlineLevel="1"/>
    <row r="8973" outlineLevel="1"/>
    <row r="8974" outlineLevel="1"/>
    <row r="8976" outlineLevel="1"/>
    <row r="8977" outlineLevel="1"/>
    <row r="8978" outlineLevel="1"/>
    <row r="8980" outlineLevel="1"/>
    <row r="8981" outlineLevel="1"/>
    <row r="8982" outlineLevel="1"/>
    <row r="8984" outlineLevel="1"/>
    <row r="8985" outlineLevel="1"/>
    <row r="8986" outlineLevel="1"/>
    <row r="8988" outlineLevel="1"/>
    <row r="8989" outlineLevel="1"/>
    <row r="8990" outlineLevel="1"/>
    <row r="8992" outlineLevel="1"/>
    <row r="8993" outlineLevel="1"/>
    <row r="8994" outlineLevel="1"/>
    <row r="8996" outlineLevel="1"/>
    <row r="8997" outlineLevel="1"/>
    <row r="8998" outlineLevel="1"/>
    <row r="9000" outlineLevel="1"/>
    <row r="9001" outlineLevel="1"/>
    <row r="9002" outlineLevel="1"/>
    <row r="9004" outlineLevel="1"/>
    <row r="9005" outlineLevel="1"/>
    <row r="9006" outlineLevel="1"/>
    <row r="9008" outlineLevel="1"/>
    <row r="9009" outlineLevel="1"/>
    <row r="9010" outlineLevel="1"/>
    <row r="9011" outlineLevel="1"/>
    <row r="9013" outlineLevel="1"/>
    <row r="9014" outlineLevel="1"/>
    <row r="9015" outlineLevel="1"/>
    <row r="9016" outlineLevel="1"/>
    <row r="9018" outlineLevel="1"/>
    <row r="9019" outlineLevel="1"/>
    <row r="9020" outlineLevel="1"/>
    <row r="9021" outlineLevel="1"/>
    <row r="9023" outlineLevel="1"/>
    <row r="9024" outlineLevel="1"/>
    <row r="9025" outlineLevel="1"/>
    <row r="9026" outlineLevel="1"/>
    <row r="9028" outlineLevel="1"/>
    <row r="9029" outlineLevel="1"/>
    <row r="9031" outlineLevel="1"/>
    <row r="9032" outlineLevel="1"/>
    <row r="9034" outlineLevel="1"/>
    <row r="9035" outlineLevel="1"/>
    <row r="9037" outlineLevel="1"/>
    <row r="9038" outlineLevel="1"/>
    <row r="9040" outlineLevel="1"/>
    <row r="9041" outlineLevel="1"/>
    <row r="9043" outlineLevel="1"/>
    <row r="9044" outlineLevel="1"/>
    <row r="9046" outlineLevel="1"/>
    <row r="9048" outlineLevel="1"/>
    <row r="9050" outlineLevel="1"/>
    <row r="9051" outlineLevel="1"/>
    <row r="9053" outlineLevel="1"/>
    <row r="9054" outlineLevel="1"/>
    <row r="9055" outlineLevel="1"/>
    <row r="9056" outlineLevel="1"/>
    <row r="9058" outlineLevel="1"/>
    <row r="9059" outlineLevel="1"/>
    <row r="9060" outlineLevel="1"/>
    <row r="9061" outlineLevel="1"/>
    <row r="9062" outlineLevel="1"/>
    <row r="9064" outlineLevel="1"/>
    <row r="9065" outlineLevel="1"/>
    <row r="9066" outlineLevel="1"/>
    <row r="9067" outlineLevel="1"/>
    <row r="9069" outlineLevel="1"/>
    <row r="9071" outlineLevel="1"/>
    <row r="9073" outlineLevel="1"/>
    <row r="9075" outlineLevel="1"/>
    <row r="9077" outlineLevel="1"/>
    <row r="9079" outlineLevel="1"/>
    <row r="9081" outlineLevel="1"/>
    <row r="9083" outlineLevel="1"/>
    <row r="9085" outlineLevel="1"/>
    <row r="9087" outlineLevel="1"/>
    <row r="9088" outlineLevel="1"/>
    <row r="9090" outlineLevel="1"/>
    <row r="9091" outlineLevel="1"/>
    <row r="9093" outlineLevel="1"/>
    <row r="9094" outlineLevel="1"/>
    <row r="9096" outlineLevel="1"/>
    <row r="9097" outlineLevel="1"/>
    <row r="9099" outlineLevel="1"/>
    <row r="9100" outlineLevel="1"/>
    <row r="9102" outlineLevel="1"/>
    <row r="9104" outlineLevel="1"/>
    <row r="9105" outlineLevel="1"/>
    <row r="9107" outlineLevel="1"/>
    <row r="9108" outlineLevel="1"/>
    <row r="9109" outlineLevel="1"/>
    <row r="9111" outlineLevel="1"/>
    <row r="9112" outlineLevel="1"/>
    <row r="9113" outlineLevel="1"/>
    <row r="9115" outlineLevel="1"/>
    <row r="9116" outlineLevel="1"/>
    <row r="9118" outlineLevel="1"/>
    <row r="9119" outlineLevel="1"/>
    <row r="9121" outlineLevel="1"/>
    <row r="9122" outlineLevel="1"/>
    <row r="9123" outlineLevel="1"/>
    <row r="9125" outlineLevel="1"/>
    <row r="9126" outlineLevel="1"/>
    <row r="9127" outlineLevel="1"/>
    <row r="9129" outlineLevel="1"/>
    <row r="9130" outlineLevel="1"/>
    <row r="9131" outlineLevel="1"/>
    <row r="9132" outlineLevel="1"/>
    <row r="9134" outlineLevel="1"/>
    <row r="9135" outlineLevel="1"/>
    <row r="9136" outlineLevel="1"/>
    <row r="9137" outlineLevel="1"/>
    <row r="9139" outlineLevel="1"/>
    <row r="9140" outlineLevel="1"/>
    <row r="9141" outlineLevel="1"/>
    <row r="9143" outlineLevel="1"/>
    <row r="9144" outlineLevel="1"/>
    <row r="9145" outlineLevel="1"/>
    <row r="9147" outlineLevel="1"/>
    <row r="9148" outlineLevel="1"/>
    <row r="9149" outlineLevel="1"/>
    <row r="9150" outlineLevel="1"/>
    <row r="9152" outlineLevel="1"/>
    <row r="9153" outlineLevel="1"/>
    <row r="9154" outlineLevel="1"/>
    <row r="9155" outlineLevel="1"/>
    <row r="9157" outlineLevel="1"/>
    <row r="9158" outlineLevel="1"/>
    <row r="9159" outlineLevel="1"/>
    <row r="9160" outlineLevel="1"/>
    <row r="9161" outlineLevel="1"/>
    <row r="9163" outlineLevel="1"/>
    <row r="9164" outlineLevel="1"/>
    <row r="9165" outlineLevel="1"/>
    <row r="9167" outlineLevel="1"/>
    <row r="9168" outlineLevel="1"/>
    <row r="9169" outlineLevel="1"/>
    <row r="9170" outlineLevel="1"/>
    <row r="9171" outlineLevel="1"/>
    <row r="9173" outlineLevel="1"/>
    <row r="9174" outlineLevel="1"/>
    <row r="9175" outlineLevel="1"/>
    <row r="9176" outlineLevel="1"/>
    <row r="9177" outlineLevel="1"/>
    <row r="9179" outlineLevel="1"/>
    <row r="9180" outlineLevel="1"/>
    <row r="9181" outlineLevel="1"/>
    <row r="9182" outlineLevel="1"/>
    <row r="9183" outlineLevel="1"/>
    <row r="9185" outlineLevel="1"/>
    <row r="9186" outlineLevel="1"/>
    <row r="9187" outlineLevel="1"/>
    <row r="9188" outlineLevel="1"/>
    <row r="9189" outlineLevel="1"/>
    <row r="9191" outlineLevel="1"/>
    <row r="9192" outlineLevel="1"/>
    <row r="9193" outlineLevel="1"/>
    <row r="9194" outlineLevel="1"/>
    <row r="9195" outlineLevel="1"/>
    <row r="9196" outlineLevel="1"/>
    <row r="9198" outlineLevel="1"/>
    <row r="9199" outlineLevel="1"/>
    <row r="9200" outlineLevel="1"/>
    <row r="9201" outlineLevel="1"/>
    <row r="9202" outlineLevel="1"/>
    <row r="9204" outlineLevel="1"/>
    <row r="9205" outlineLevel="1"/>
    <row r="9206" outlineLevel="1"/>
    <row r="9207" outlineLevel="1"/>
    <row r="9208" outlineLevel="1"/>
    <row r="9210" outlineLevel="1"/>
    <row r="9211" outlineLevel="1"/>
    <row r="9212" outlineLevel="1"/>
    <row r="9214" outlineLevel="1"/>
    <row r="9215" outlineLevel="1"/>
    <row r="9216" outlineLevel="1"/>
    <row r="9218" outlineLevel="1"/>
    <row r="9219" outlineLevel="1"/>
    <row r="9220" outlineLevel="1"/>
    <row r="9221" outlineLevel="1"/>
    <row r="9222" outlineLevel="1"/>
    <row r="9224" outlineLevel="1"/>
    <row r="9225" outlineLevel="1"/>
    <row r="9226" outlineLevel="1"/>
    <row r="9227" outlineLevel="1"/>
    <row r="9228" outlineLevel="1"/>
    <row r="9230" outlineLevel="1"/>
    <row r="9231" outlineLevel="1"/>
    <row r="9232" outlineLevel="1"/>
    <row r="9233" outlineLevel="1"/>
    <row r="9234" outlineLevel="1"/>
    <row r="9236" outlineLevel="1"/>
    <row r="9237" outlineLevel="1"/>
    <row r="9238" outlineLevel="1"/>
    <row r="9239" outlineLevel="1"/>
    <row r="9240" outlineLevel="1"/>
    <row r="9242" outlineLevel="1"/>
    <row r="9243" outlineLevel="1"/>
    <row r="9244" outlineLevel="1"/>
    <row r="9245" outlineLevel="1"/>
    <row r="9246" outlineLevel="1"/>
    <row r="9248" outlineLevel="1"/>
    <row r="9249" outlineLevel="1"/>
    <row r="9250" outlineLevel="1"/>
    <row r="9251" outlineLevel="1"/>
    <row r="9253" outlineLevel="1"/>
    <row r="9254" outlineLevel="1"/>
    <row r="9255" outlineLevel="1"/>
    <row r="9256" outlineLevel="1"/>
    <row r="9257" outlineLevel="1"/>
    <row r="9258" outlineLevel="1"/>
    <row r="9260" outlineLevel="1"/>
    <row r="9261" outlineLevel="1"/>
    <row r="9262" outlineLevel="1"/>
    <row r="9263" outlineLevel="1"/>
    <row r="9265" outlineLevel="1"/>
    <row r="9266" outlineLevel="1"/>
    <row r="9267" outlineLevel="1"/>
    <row r="9268" outlineLevel="1"/>
    <row r="9269" outlineLevel="1"/>
    <row r="9271" outlineLevel="1"/>
    <row r="9272" outlineLevel="1"/>
    <row r="9273" outlineLevel="1"/>
    <row r="9274" outlineLevel="1"/>
    <row r="9275" outlineLevel="1"/>
    <row r="9277" outlineLevel="1"/>
    <row r="9278" outlineLevel="1"/>
    <row r="9279" outlineLevel="1"/>
    <row r="9280" outlineLevel="1"/>
    <row r="9281" outlineLevel="1"/>
    <row r="9283" outlineLevel="1"/>
    <row r="9284" outlineLevel="1"/>
    <row r="9285" outlineLevel="1"/>
    <row r="9286" outlineLevel="1"/>
    <row r="9287" outlineLevel="1"/>
    <row r="9289" outlineLevel="1"/>
    <row r="9290" outlineLevel="1"/>
    <row r="9291" outlineLevel="1"/>
    <row r="9292" outlineLevel="1"/>
    <row r="9294" outlineLevel="1"/>
    <row r="9295" outlineLevel="1"/>
    <row r="9296" outlineLevel="1"/>
    <row r="9298" outlineLevel="1"/>
    <row r="9299" outlineLevel="1"/>
    <row r="9300" outlineLevel="1"/>
    <row r="9302" outlineLevel="1"/>
    <row r="9303" outlineLevel="1"/>
    <row r="9304" outlineLevel="1"/>
    <row r="9306" outlineLevel="1"/>
    <row r="9307" outlineLevel="1"/>
    <row r="9308" outlineLevel="1"/>
    <row r="9309" outlineLevel="1"/>
    <row r="9310" outlineLevel="1"/>
    <row r="9312" outlineLevel="1"/>
    <row r="9313" outlineLevel="1"/>
    <row r="9314" outlineLevel="1"/>
    <row r="9315" outlineLevel="1"/>
    <row r="9316" outlineLevel="1"/>
    <row r="9318" outlineLevel="1"/>
    <row r="9319" outlineLevel="1"/>
    <row r="9320" outlineLevel="1"/>
    <row r="9321" outlineLevel="1"/>
    <row r="9322" outlineLevel="1"/>
    <row r="9324" outlineLevel="1"/>
    <row r="9325" outlineLevel="1"/>
    <row r="9326" outlineLevel="1"/>
    <row r="9327" outlineLevel="1"/>
    <row r="9328" outlineLevel="1"/>
    <row r="9330" outlineLevel="1"/>
    <row r="9331" outlineLevel="1"/>
    <row r="9332" outlineLevel="1"/>
    <row r="9333" outlineLevel="1"/>
    <row r="9335" outlineLevel="1"/>
    <row r="9336" outlineLevel="1"/>
    <row r="9337" outlineLevel="1"/>
    <row r="9338" outlineLevel="1"/>
    <row r="9340" outlineLevel="1"/>
    <row r="9341" outlineLevel="1"/>
    <row r="9342" outlineLevel="1"/>
    <row r="9344" outlineLevel="1"/>
    <row r="9345" outlineLevel="1"/>
    <row r="9346" outlineLevel="1"/>
    <row r="9348" outlineLevel="1"/>
    <row r="9349" outlineLevel="1"/>
    <row r="9350" outlineLevel="1"/>
    <row r="9352" outlineLevel="1"/>
    <row r="9353" outlineLevel="1"/>
    <row r="9354" outlineLevel="1"/>
    <row r="9356" outlineLevel="1"/>
    <row r="9357" outlineLevel="1"/>
    <row r="9358" outlineLevel="1"/>
    <row r="9359" outlineLevel="1"/>
    <row r="9361" outlineLevel="1"/>
    <row r="9362" outlineLevel="1"/>
    <row r="9363" outlineLevel="1"/>
    <row r="9364" outlineLevel="1"/>
    <row r="9366" outlineLevel="1"/>
    <row r="9367" outlineLevel="1"/>
    <row r="9368" outlineLevel="1"/>
    <row r="9369" outlineLevel="1"/>
    <row r="9371" outlineLevel="1"/>
    <row r="9372" outlineLevel="1"/>
    <row r="9373" outlineLevel="1"/>
    <row r="9374" outlineLevel="1"/>
    <row r="9376" outlineLevel="1"/>
    <row r="9377" outlineLevel="1"/>
    <row r="9378" outlineLevel="1"/>
    <row r="9379" outlineLevel="1"/>
    <row r="9380" outlineLevel="1"/>
    <row r="9382" outlineLevel="1"/>
    <row r="9383" outlineLevel="1"/>
    <row r="9384" outlineLevel="1"/>
    <row r="9385" outlineLevel="1"/>
    <row r="9386" outlineLevel="1"/>
    <row r="9388" outlineLevel="1"/>
    <row r="9389" outlineLevel="1"/>
    <row r="9390" outlineLevel="1"/>
    <row r="9391" outlineLevel="1"/>
    <row r="9392" outlineLevel="1"/>
    <row r="9394" outlineLevel="1"/>
    <row r="9395" outlineLevel="1"/>
    <row r="9396" outlineLevel="1"/>
    <row r="9397" outlineLevel="1"/>
    <row r="9399" outlineLevel="1"/>
    <row r="9400" outlineLevel="1"/>
    <row r="9401" outlineLevel="1"/>
    <row r="9402" outlineLevel="1"/>
    <row r="9404" outlineLevel="1"/>
    <row r="9405" outlineLevel="1"/>
    <row r="9406" outlineLevel="1"/>
    <row r="9408" outlineLevel="1"/>
    <row r="9409" outlineLevel="1"/>
    <row r="9410" outlineLevel="1"/>
    <row r="9411" outlineLevel="1"/>
    <row r="9413" outlineLevel="1"/>
    <row r="9414" outlineLevel="1"/>
    <row r="9415" outlineLevel="1"/>
    <row r="9416" outlineLevel="1"/>
    <row r="9418" outlineLevel="1"/>
    <row r="9419" outlineLevel="1"/>
    <row r="9420" outlineLevel="1"/>
    <row r="9421" outlineLevel="1"/>
    <row r="9422" outlineLevel="1"/>
    <row r="9423" outlineLevel="1"/>
    <row r="9424" outlineLevel="1"/>
    <row r="9426" outlineLevel="1"/>
    <row r="9427" outlineLevel="1"/>
    <row r="9428" outlineLevel="1"/>
    <row r="9429" outlineLevel="1"/>
    <row r="9430" outlineLevel="1"/>
    <row r="9431" outlineLevel="1"/>
    <row r="9433" outlineLevel="1"/>
    <row r="9434" outlineLevel="1"/>
    <row r="9436" outlineLevel="1"/>
    <row r="9437" outlineLevel="1"/>
    <row r="9438" outlineLevel="1"/>
    <row r="9440" outlineLevel="1"/>
    <row r="9441" outlineLevel="1"/>
    <row r="9442" outlineLevel="1"/>
    <row r="9443" outlineLevel="1"/>
    <row r="9445" outlineLevel="1"/>
    <row r="9446" outlineLevel="1"/>
    <row r="9448" outlineLevel="1"/>
    <row r="9449" outlineLevel="1"/>
    <row r="9451" outlineLevel="1"/>
    <row r="9452" outlineLevel="1"/>
    <row r="9454" outlineLevel="1"/>
    <row r="9455" outlineLevel="1"/>
    <row r="9457" outlineLevel="1"/>
    <row r="9458" outlineLevel="1"/>
    <row r="9460" outlineLevel="1"/>
    <row r="9461" outlineLevel="1"/>
    <row r="9463" outlineLevel="1"/>
    <row r="9464" outlineLevel="1"/>
    <row r="9466" outlineLevel="1"/>
    <row r="9467" outlineLevel="1"/>
    <row r="9469" outlineLevel="1"/>
    <row r="9470" outlineLevel="1"/>
    <row r="9472" outlineLevel="1"/>
    <row r="9473" outlineLevel="1"/>
    <row r="9475" outlineLevel="1"/>
    <row r="9476" outlineLevel="1"/>
    <row r="9478" outlineLevel="1"/>
    <row r="9479" outlineLevel="1"/>
    <row r="9481" outlineLevel="1"/>
    <row r="9482" outlineLevel="1"/>
    <row r="9484" outlineLevel="1"/>
    <row r="9485" outlineLevel="1"/>
    <row r="9487" outlineLevel="1"/>
    <row r="9488" outlineLevel="1"/>
    <row r="9489" outlineLevel="1"/>
    <row r="9491" outlineLevel="1"/>
    <row r="9492" outlineLevel="1"/>
    <row r="9493" outlineLevel="1"/>
    <row r="9495" outlineLevel="1"/>
    <row r="9496" outlineLevel="1"/>
    <row r="9497" outlineLevel="1"/>
    <row r="9499" outlineLevel="1"/>
    <row r="9500" outlineLevel="1"/>
    <row r="9501" outlineLevel="1"/>
    <row r="9503" outlineLevel="1"/>
    <row r="9504" outlineLevel="1"/>
    <row r="9505" outlineLevel="1"/>
    <row r="9507" outlineLevel="1"/>
    <row r="9508" outlineLevel="1"/>
    <row r="9509" outlineLevel="1"/>
    <row r="9510" outlineLevel="1"/>
    <row r="9512" outlineLevel="1"/>
    <row r="9513" outlineLevel="1"/>
    <row r="9514" outlineLevel="1"/>
    <row r="9516" outlineLevel="1"/>
    <row r="9517" outlineLevel="1"/>
    <row r="9519" outlineLevel="1"/>
    <row r="9520" outlineLevel="1"/>
    <row r="9521" outlineLevel="1"/>
    <row r="9522" outlineLevel="1"/>
    <row r="9524" outlineLevel="1"/>
    <row r="9525" outlineLevel="1"/>
    <row r="9526" outlineLevel="1"/>
    <row r="9528" outlineLevel="1"/>
    <row r="9530" outlineLevel="1"/>
    <row r="9532" outlineLevel="1"/>
    <row r="9533" outlineLevel="1"/>
    <row r="9534" outlineLevel="1"/>
    <row r="9536" outlineLevel="1"/>
    <row r="9537" outlineLevel="1"/>
    <row r="9538" outlineLevel="1"/>
    <row r="9540" outlineLevel="1"/>
    <row r="9541" outlineLevel="1"/>
    <row r="9542" outlineLevel="1"/>
    <row r="9544" outlineLevel="1"/>
    <row r="9545" outlineLevel="1"/>
    <row r="9546" outlineLevel="1"/>
    <row r="9548" outlineLevel="1"/>
    <row r="9549" outlineLevel="1"/>
    <row r="9550" outlineLevel="1"/>
    <row r="9552" outlineLevel="1"/>
    <row r="9553" outlineLevel="1"/>
    <row r="9554" outlineLevel="1"/>
    <row r="9556" outlineLevel="1"/>
    <row r="9557" outlineLevel="1"/>
    <row r="9558" outlineLevel="1"/>
    <row r="9559" outlineLevel="1"/>
    <row r="9561" outlineLevel="1"/>
    <row r="9562" outlineLevel="1"/>
    <row r="9564" outlineLevel="1"/>
    <row r="9565" outlineLevel="1"/>
    <row r="9567" outlineLevel="1"/>
    <row r="9568" outlineLevel="1"/>
    <row r="9570" outlineLevel="1"/>
    <row r="9571" outlineLevel="1"/>
    <row r="9573" outlineLevel="1"/>
    <row r="9574" outlineLevel="1"/>
    <row r="9576" outlineLevel="1"/>
    <row r="9577" outlineLevel="1"/>
    <row r="9579" outlineLevel="1"/>
    <row r="9580" outlineLevel="1"/>
    <row r="9582" outlineLevel="1"/>
    <row r="9583" outlineLevel="1"/>
    <row r="9585" outlineLevel="1"/>
    <row r="9586" outlineLevel="1"/>
    <row r="9588" outlineLevel="1"/>
    <row r="9589" outlineLevel="1"/>
    <row r="9591" outlineLevel="1"/>
    <row r="9592" outlineLevel="1"/>
    <row r="9594" outlineLevel="1"/>
    <row r="9596" outlineLevel="1"/>
    <row r="9598" outlineLevel="1"/>
    <row r="9599" outlineLevel="1"/>
    <row r="9601" outlineLevel="1"/>
    <row r="9602" outlineLevel="1"/>
    <row r="9603" outlineLevel="1"/>
    <row r="9605" outlineLevel="1"/>
    <row r="9606" outlineLevel="1"/>
    <row r="9607" outlineLevel="1"/>
    <row r="9609" outlineLevel="1"/>
    <row r="9610" outlineLevel="1"/>
    <row r="9612" outlineLevel="1"/>
    <row r="9613" outlineLevel="1"/>
    <row r="9614" outlineLevel="1"/>
    <row r="9615" outlineLevel="1"/>
    <row r="9617" outlineLevel="1"/>
    <row r="9618" outlineLevel="1"/>
    <row r="9619" outlineLevel="1"/>
    <row r="9620" outlineLevel="1"/>
    <row r="9621" outlineLevel="1"/>
    <row r="9622" outlineLevel="1"/>
    <row r="9624" outlineLevel="1"/>
    <row r="9625" outlineLevel="1"/>
    <row r="9626" outlineLevel="1"/>
    <row r="9627" outlineLevel="1"/>
    <row r="9629" outlineLevel="1"/>
    <row r="9630" outlineLevel="1"/>
    <row r="9631" outlineLevel="1"/>
    <row r="9632" outlineLevel="1"/>
    <row r="9633" outlineLevel="1"/>
    <row r="9634" outlineLevel="1"/>
    <row r="9636" outlineLevel="1"/>
    <row r="9637" outlineLevel="1"/>
    <row r="9638" outlineLevel="1"/>
    <row r="9639" outlineLevel="1"/>
    <row r="9640" outlineLevel="1"/>
    <row r="9642" outlineLevel="1"/>
    <row r="9643" outlineLevel="1"/>
    <row r="9644" outlineLevel="1"/>
    <row r="9645" outlineLevel="1"/>
    <row r="9647" outlineLevel="1"/>
    <row r="9648" outlineLevel="1"/>
    <row r="9649" outlineLevel="1"/>
    <row r="9650" outlineLevel="1"/>
    <row r="9651" outlineLevel="1"/>
    <row r="9653" outlineLevel="1"/>
    <row r="9654" outlineLevel="1"/>
    <row r="9655" outlineLevel="1"/>
    <row r="9656" outlineLevel="1"/>
    <row r="9657" outlineLevel="1"/>
    <row r="9658" outlineLevel="1"/>
    <row r="9660" outlineLevel="1"/>
    <row r="9661" outlineLevel="1"/>
    <row r="9662" outlineLevel="1"/>
    <row r="9663" outlineLevel="1"/>
    <row r="9664" outlineLevel="1"/>
    <row r="9665" outlineLevel="1"/>
    <row r="9667" outlineLevel="1"/>
    <row r="9668" outlineLevel="1"/>
    <row r="9669" outlineLevel="1"/>
    <row r="9671" outlineLevel="1"/>
    <row r="9672" outlineLevel="1"/>
    <row r="9673" outlineLevel="1"/>
    <row r="9675" outlineLevel="1"/>
    <row r="9676" outlineLevel="1"/>
    <row r="9677" outlineLevel="1"/>
    <row r="9678" outlineLevel="1"/>
    <row r="9680" outlineLevel="1"/>
    <row r="9681" outlineLevel="1"/>
    <row r="9682" outlineLevel="1"/>
    <row r="9683" outlineLevel="1"/>
    <row r="9685" outlineLevel="1"/>
    <row r="9686" outlineLevel="1"/>
    <row r="9687" outlineLevel="1"/>
    <row r="9688" outlineLevel="1"/>
    <row r="9689" outlineLevel="1"/>
    <row r="9691" outlineLevel="1"/>
    <row r="9692" outlineLevel="1"/>
    <row r="9693" outlineLevel="1"/>
    <row r="9695" outlineLevel="1"/>
    <row r="9696" outlineLevel="1"/>
    <row r="9698" outlineLevel="1"/>
    <row r="9700" outlineLevel="1"/>
    <row r="9701" outlineLevel="1"/>
    <row r="9702" outlineLevel="1"/>
    <row r="9703" outlineLevel="1"/>
    <row r="9705" outlineLevel="1"/>
    <row r="9706" outlineLevel="1"/>
    <row r="9707" outlineLevel="1"/>
    <row r="9709" outlineLevel="1"/>
    <row r="9710" outlineLevel="1"/>
    <row r="9711" outlineLevel="1"/>
    <row r="9712" outlineLevel="1"/>
    <row r="9713" outlineLevel="1"/>
    <row r="9715" outlineLevel="1"/>
    <row r="9716" outlineLevel="1"/>
    <row r="9717" outlineLevel="1"/>
    <row r="9718" outlineLevel="1"/>
    <row r="9719" outlineLevel="1"/>
    <row r="9721" outlineLevel="1"/>
    <row r="9722" outlineLevel="1"/>
    <row r="9723" outlineLevel="1"/>
    <row r="9724" outlineLevel="1"/>
    <row r="9726" outlineLevel="1"/>
    <row r="9727" outlineLevel="1"/>
    <row r="9728" outlineLevel="1"/>
    <row r="9729" outlineLevel="1"/>
    <row r="9730" outlineLevel="1"/>
    <row r="9731" outlineLevel="1"/>
    <row r="9733" outlineLevel="1"/>
    <row r="9735" outlineLevel="1"/>
    <row r="9736" outlineLevel="1"/>
    <row r="9738" outlineLevel="1"/>
    <row r="9739" outlineLevel="1"/>
    <row r="9741" outlineLevel="1"/>
    <row r="9743" outlineLevel="1"/>
    <row r="9744" outlineLevel="1"/>
    <row r="9746" outlineLevel="1"/>
    <row r="9747" outlineLevel="1"/>
    <row r="9749" outlineLevel="1"/>
    <row r="9750" outlineLevel="1"/>
    <row r="9752" outlineLevel="1"/>
    <row r="9753" outlineLevel="1"/>
    <row r="9755" outlineLevel="1"/>
    <row r="9756" outlineLevel="1"/>
    <row r="9758" outlineLevel="1"/>
    <row r="9759" outlineLevel="1"/>
    <row r="9761" outlineLevel="1"/>
    <row r="9763" outlineLevel="1"/>
    <row r="9764" outlineLevel="1"/>
    <row r="9765" outlineLevel="1"/>
    <row r="9766" outlineLevel="1"/>
    <row r="9767" outlineLevel="1"/>
    <row r="9769" outlineLevel="1"/>
    <row r="9770" outlineLevel="1"/>
    <row r="9771" outlineLevel="1"/>
    <row r="9772" outlineLevel="1"/>
    <row r="9773" outlineLevel="1"/>
    <row r="9775" outlineLevel="1"/>
    <row r="9776" outlineLevel="1"/>
    <row r="9777" outlineLevel="1"/>
    <row r="9778" outlineLevel="1"/>
    <row r="9779" outlineLevel="1"/>
    <row r="9781" outlineLevel="1"/>
    <row r="9782" outlineLevel="1"/>
    <row r="9783" outlineLevel="1"/>
    <row r="9785" outlineLevel="1"/>
    <row r="9786" outlineLevel="1"/>
    <row r="9787" outlineLevel="1"/>
    <row r="9788" outlineLevel="1"/>
    <row r="9789" outlineLevel="1"/>
    <row r="9791" outlineLevel="1"/>
    <row r="9792" outlineLevel="1"/>
    <row r="9794" outlineLevel="1"/>
    <row r="9795" outlineLevel="1"/>
    <row r="9796" outlineLevel="1"/>
    <row r="9797" outlineLevel="1"/>
    <row r="9798" outlineLevel="1"/>
    <row r="9800" outlineLevel="1"/>
    <row r="9801" outlineLevel="1"/>
    <row r="9802" outlineLevel="1"/>
    <row r="9803" outlineLevel="1"/>
    <row r="9804" outlineLevel="1"/>
    <row r="9805" outlineLevel="1"/>
    <row r="9806" outlineLevel="1"/>
    <row r="9807" outlineLevel="1"/>
    <row r="9808" outlineLevel="1"/>
    <row r="9809" outlineLevel="1"/>
    <row r="9810" outlineLevel="1"/>
    <row r="9811" outlineLevel="1"/>
    <row r="9812" outlineLevel="1"/>
    <row r="9813" outlineLevel="1"/>
    <row r="9814" outlineLevel="1"/>
    <row r="9815" outlineLevel="1"/>
    <row r="9816" outlineLevel="1"/>
    <row r="9817" outlineLevel="1"/>
    <row r="9819" outlineLevel="1"/>
    <row r="9820" outlineLevel="1"/>
    <row r="9821" outlineLevel="1"/>
    <row r="9822" outlineLevel="1"/>
    <row r="9823" outlineLevel="1"/>
    <row r="9824" outlineLevel="1"/>
    <row r="9825" outlineLevel="1"/>
    <row r="9826" outlineLevel="1"/>
    <row r="9827" outlineLevel="1"/>
    <row r="9828" outlineLevel="1"/>
    <row r="9829" outlineLevel="1"/>
    <row r="9830" outlineLevel="1"/>
    <row r="9831" outlineLevel="1"/>
    <row r="9832" outlineLevel="1"/>
    <row r="9834" outlineLevel="1"/>
    <row r="9835" outlineLevel="1"/>
    <row r="9836" outlineLevel="1"/>
    <row r="9837" outlineLevel="1"/>
    <row r="9838" outlineLevel="1"/>
    <row r="9839" outlineLevel="1"/>
    <row r="9840" outlineLevel="1"/>
    <row r="9841" outlineLevel="1"/>
    <row r="9842" outlineLevel="1"/>
    <row r="9843" outlineLevel="1"/>
    <row r="9844" outlineLevel="1"/>
    <row r="9845" outlineLevel="1"/>
    <row r="9846" outlineLevel="1"/>
    <row r="9847" outlineLevel="1"/>
    <row r="9848" outlineLevel="1"/>
    <row r="9849" outlineLevel="1"/>
    <row r="9851" outlineLevel="1"/>
    <row r="9852" outlineLevel="1"/>
    <row r="9853" outlineLevel="1"/>
    <row r="9854" outlineLevel="1"/>
    <row r="9855" outlineLevel="1"/>
    <row r="9856" outlineLevel="1"/>
    <row r="9857" outlineLevel="1"/>
    <row r="9858" outlineLevel="1"/>
    <row r="9859" outlineLevel="1"/>
    <row r="9860" outlineLevel="1"/>
    <row r="9861" outlineLevel="1"/>
    <row r="9862" outlineLevel="1"/>
    <row r="9863" outlineLevel="1"/>
    <row r="9864" outlineLevel="1"/>
    <row r="9865" outlineLevel="1"/>
    <row r="9866" outlineLevel="1"/>
    <row r="9867" outlineLevel="1"/>
    <row r="9868" outlineLevel="1"/>
    <row r="9869" outlineLevel="1"/>
    <row r="9871" outlineLevel="1"/>
    <row r="9872" outlineLevel="1"/>
    <row r="9873" outlineLevel="1"/>
    <row r="9874" outlineLevel="1"/>
    <row r="9875" outlineLevel="1"/>
    <row r="9876" outlineLevel="1"/>
    <row r="9877" outlineLevel="1"/>
    <row r="9878" outlineLevel="1"/>
    <row r="9879" outlineLevel="1"/>
    <row r="9880" outlineLevel="1"/>
    <row r="9881" outlineLevel="1"/>
    <row r="9882" outlineLevel="1"/>
    <row r="9883" outlineLevel="1"/>
    <row r="9884" outlineLevel="1"/>
    <row r="9885" outlineLevel="1"/>
    <row r="9886" outlineLevel="1"/>
    <row r="9887" outlineLevel="1"/>
    <row r="9888" outlineLevel="1"/>
    <row r="9889" outlineLevel="1"/>
    <row r="9890" outlineLevel="1"/>
    <row r="9892" outlineLevel="1"/>
    <row r="9893" outlineLevel="1"/>
    <row r="9894" outlineLevel="1"/>
    <row r="9895" outlineLevel="1"/>
    <row r="9896" outlineLevel="1"/>
    <row r="9897" outlineLevel="1"/>
    <row r="9898" outlineLevel="1"/>
    <row r="9899" outlineLevel="1"/>
    <row r="9900" outlineLevel="1"/>
    <row r="9901" outlineLevel="1"/>
    <row r="9902" outlineLevel="1"/>
    <row r="9903" outlineLevel="1"/>
    <row r="9904" outlineLevel="1"/>
    <row r="9905" outlineLevel="1"/>
    <row r="9906" outlineLevel="1"/>
    <row r="9907" outlineLevel="1"/>
    <row r="9908" outlineLevel="1"/>
    <row r="9909" outlineLevel="1"/>
    <row r="9910" outlineLevel="1"/>
    <row r="9911" outlineLevel="1"/>
    <row r="9912" outlineLevel="1"/>
    <row r="9913" outlineLevel="1"/>
    <row r="9914" outlineLevel="1"/>
    <row r="9915" outlineLevel="1"/>
    <row r="9916" outlineLevel="1"/>
    <row r="9917" outlineLevel="1"/>
    <row r="9919" outlineLevel="1"/>
    <row r="9920" outlineLevel="1"/>
    <row r="9921" outlineLevel="1"/>
    <row r="9922" outlineLevel="1"/>
    <row r="9923" outlineLevel="1"/>
    <row r="9924" outlineLevel="1"/>
    <row r="9925" outlineLevel="1"/>
    <row r="9926" outlineLevel="1"/>
    <row r="9927" outlineLevel="1"/>
    <row r="9928" outlineLevel="1"/>
    <row r="9929" outlineLevel="1"/>
    <row r="9931" outlineLevel="1"/>
    <row r="9932" outlineLevel="1"/>
    <row r="9933" outlineLevel="1"/>
    <row r="9934" outlineLevel="1"/>
    <row r="9935" outlineLevel="1"/>
    <row r="9936" outlineLevel="1"/>
    <row r="9937" outlineLevel="1"/>
    <row r="9938" outlineLevel="1"/>
    <row r="9939" outlineLevel="1"/>
    <row r="9940" outlineLevel="1"/>
    <row r="9941" outlineLevel="1"/>
    <row r="9942" outlineLevel="1"/>
    <row r="9943" outlineLevel="1"/>
    <row r="9944" outlineLevel="1"/>
    <row r="9946" outlineLevel="1"/>
    <row r="9947" outlineLevel="1"/>
    <row r="9948" outlineLevel="1"/>
    <row r="9949" outlineLevel="1"/>
    <row r="9950" outlineLevel="1"/>
    <row r="9951" outlineLevel="1"/>
    <row r="9952" outlineLevel="1"/>
    <row r="9953" outlineLevel="1"/>
    <row r="9954" outlineLevel="1"/>
    <row r="9955" outlineLevel="1"/>
    <row r="9956" outlineLevel="1"/>
    <row r="9957" outlineLevel="1"/>
    <row r="9958" outlineLevel="1"/>
    <row r="9959" outlineLevel="1"/>
    <row r="9961" outlineLevel="1"/>
    <row r="9962" outlineLevel="1"/>
    <row r="9963" outlineLevel="1"/>
    <row r="9964" outlineLevel="1"/>
    <row r="9965" outlineLevel="1"/>
    <row r="9966" outlineLevel="1"/>
    <row r="9967" outlineLevel="1"/>
    <row r="9968" outlineLevel="1"/>
    <row r="9969" outlineLevel="1"/>
    <row r="9970" outlineLevel="1"/>
    <row r="9971" outlineLevel="1"/>
    <row r="9972" outlineLevel="1"/>
    <row r="9973" outlineLevel="1"/>
    <row r="9974" outlineLevel="1"/>
    <row r="9976" outlineLevel="1"/>
    <row r="9977" outlineLevel="1"/>
    <row r="9978" outlineLevel="1"/>
    <row r="9979" outlineLevel="1"/>
    <row r="9980" outlineLevel="1"/>
    <row r="9981" outlineLevel="1"/>
    <row r="9982" outlineLevel="1"/>
    <row r="9983" outlineLevel="1"/>
    <row r="9984" outlineLevel="1"/>
    <row r="9986" outlineLevel="1"/>
    <row r="9987" outlineLevel="1"/>
    <row r="9988" outlineLevel="1"/>
    <row r="9989" outlineLevel="1"/>
    <row r="9990" outlineLevel="1"/>
    <row r="9991" outlineLevel="1"/>
    <row r="9992" outlineLevel="1"/>
    <row r="9993" outlineLevel="1"/>
    <row r="9994" outlineLevel="1"/>
    <row r="9996" outlineLevel="1"/>
    <row r="9997" outlineLevel="1"/>
    <row r="9998" outlineLevel="1"/>
    <row r="9999" outlineLevel="1"/>
    <row r="10000" outlineLevel="1"/>
    <row r="10001" outlineLevel="1"/>
    <row r="10002" outlineLevel="1"/>
    <row r="10003" outlineLevel="1"/>
    <row r="10005" outlineLevel="1"/>
    <row r="10006" outlineLevel="1"/>
    <row r="10007" outlineLevel="1"/>
    <row r="10008" outlineLevel="1"/>
    <row r="10009" outlineLevel="1"/>
    <row r="10010" outlineLevel="1"/>
    <row r="10011" outlineLevel="1"/>
    <row r="10012" outlineLevel="1"/>
    <row r="10013" outlineLevel="1"/>
    <row r="10015" outlineLevel="1"/>
    <row r="10016" outlineLevel="1"/>
    <row r="10017" outlineLevel="1"/>
    <row r="10018" outlineLevel="1"/>
    <row r="10019" outlineLevel="1"/>
    <row r="10020" outlineLevel="1"/>
    <row r="10021" outlineLevel="1"/>
    <row r="10022" outlineLevel="1"/>
    <row r="10024" outlineLevel="1"/>
    <row r="10025" outlineLevel="1"/>
    <row r="10026" outlineLevel="1"/>
    <row r="10027" outlineLevel="1"/>
    <row r="10028" outlineLevel="1"/>
    <row r="10029" outlineLevel="1"/>
    <row r="10030" outlineLevel="1"/>
    <row r="10031" outlineLevel="1"/>
    <row r="10032" outlineLevel="1"/>
    <row r="10034" outlineLevel="1"/>
    <row r="10035" outlineLevel="1"/>
    <row r="10036" outlineLevel="1"/>
    <row r="10037" outlineLevel="1"/>
    <row r="10038" outlineLevel="1"/>
    <row r="10039" outlineLevel="1"/>
    <row r="10040" outlineLevel="1"/>
    <row r="10041" outlineLevel="1"/>
    <row r="10043" outlineLevel="1"/>
    <row r="10044" outlineLevel="1"/>
    <row r="10045" outlineLevel="1"/>
    <row r="10046" outlineLevel="1"/>
    <row r="10047" outlineLevel="1"/>
    <row r="10048" outlineLevel="1"/>
    <row r="10049" outlineLevel="1"/>
    <row r="10050" outlineLevel="1"/>
    <row r="10051" outlineLevel="1"/>
    <row r="10053" outlineLevel="1"/>
    <row r="10054" outlineLevel="1"/>
    <row r="10055" outlineLevel="1"/>
    <row r="10056" outlineLevel="1"/>
    <row r="10057" outlineLevel="1"/>
    <row r="10058" outlineLevel="1"/>
    <row r="10059" outlineLevel="1"/>
    <row r="10060" outlineLevel="1"/>
    <row r="10061" outlineLevel="1"/>
    <row r="10062" outlineLevel="1"/>
    <row r="10063" outlineLevel="1"/>
    <row r="10064" outlineLevel="1"/>
    <row r="10065" outlineLevel="1"/>
    <row r="10066" outlineLevel="1"/>
    <row r="10067" outlineLevel="1"/>
    <row r="10068" outlineLevel="1"/>
    <row r="10069" outlineLevel="1"/>
    <row r="10070" outlineLevel="1"/>
    <row r="10072" outlineLevel="1"/>
    <row r="10073" outlineLevel="1"/>
    <row r="10074" outlineLevel="1"/>
    <row r="10075" outlineLevel="1"/>
    <row r="10076" outlineLevel="1"/>
    <row r="10077" outlineLevel="1"/>
    <row r="10078" outlineLevel="1"/>
    <row r="10079" outlineLevel="1"/>
    <row r="10080" outlineLevel="1"/>
    <row r="10081" outlineLevel="1"/>
    <row r="10082" outlineLevel="1"/>
    <row r="10083" outlineLevel="1"/>
    <row r="10084" outlineLevel="1"/>
    <row r="10085" outlineLevel="1"/>
    <row r="10086" outlineLevel="1"/>
    <row r="10087" outlineLevel="1"/>
    <row r="10088" outlineLevel="1"/>
    <row r="10089" outlineLevel="1"/>
    <row r="10090" outlineLevel="1"/>
    <row r="10091" outlineLevel="1"/>
    <row r="10093" outlineLevel="1"/>
    <row r="10094" outlineLevel="1"/>
    <row r="10095" outlineLevel="1"/>
    <row r="10096" outlineLevel="1"/>
    <row r="10097" outlineLevel="1"/>
    <row r="10098" outlineLevel="1"/>
    <row r="10099" outlineLevel="1"/>
    <row r="10100" outlineLevel="1"/>
    <row r="10101" outlineLevel="1"/>
    <row r="10102" outlineLevel="1"/>
    <row r="10103" outlineLevel="1"/>
    <row r="10104" outlineLevel="1"/>
    <row r="10105" outlineLevel="1"/>
    <row r="10106" outlineLevel="1"/>
    <row r="10107" outlineLevel="1"/>
    <row r="10108" outlineLevel="1"/>
    <row r="10109" outlineLevel="1"/>
    <row r="10110" outlineLevel="1"/>
    <row r="10111" outlineLevel="1"/>
    <row r="10113" outlineLevel="1"/>
    <row r="10114" outlineLevel="1"/>
    <row r="10115" outlineLevel="1"/>
    <row r="10116" outlineLevel="1"/>
    <row r="10117" outlineLevel="1"/>
    <row r="10118" outlineLevel="1"/>
    <row r="10119" outlineLevel="1"/>
    <row r="10120" outlineLevel="1"/>
    <row r="10121" outlineLevel="1"/>
    <row r="10122" outlineLevel="1"/>
    <row r="10123" outlineLevel="1"/>
    <row r="10124" outlineLevel="1"/>
    <row r="10125" outlineLevel="1"/>
    <row r="10126" outlineLevel="1"/>
    <row r="10127" outlineLevel="1"/>
    <row r="10128" outlineLevel="1"/>
    <row r="10129" outlineLevel="1"/>
    <row r="10130" outlineLevel="1"/>
    <row r="10131" outlineLevel="1"/>
    <row r="10133" outlineLevel="1"/>
    <row r="10134" outlineLevel="1"/>
    <row r="10135" outlineLevel="1"/>
    <row r="10136" outlineLevel="1"/>
    <row r="10137" outlineLevel="1"/>
    <row r="10138" outlineLevel="1"/>
    <row r="10139" outlineLevel="1"/>
    <row r="10140" outlineLevel="1"/>
    <row r="10141" outlineLevel="1"/>
    <row r="10142" outlineLevel="1"/>
    <row r="10143" outlineLevel="1"/>
    <row r="10144" outlineLevel="1"/>
    <row r="10145" outlineLevel="1"/>
    <row r="10146" outlineLevel="1"/>
    <row r="10147" outlineLevel="1"/>
    <row r="10148" outlineLevel="1"/>
    <row r="10149" outlineLevel="1"/>
    <row r="10150" outlineLevel="1"/>
    <row r="10151" outlineLevel="1"/>
    <row r="10153" outlineLevel="1"/>
    <row r="10154" outlineLevel="1"/>
    <row r="10155" outlineLevel="1"/>
    <row r="10156" outlineLevel="1"/>
    <row r="10157" outlineLevel="1"/>
    <row r="10158" outlineLevel="1"/>
    <row r="10159" outlineLevel="1"/>
    <row r="10160" outlineLevel="1"/>
    <row r="10161" outlineLevel="1"/>
    <row r="10162" outlineLevel="1"/>
    <row r="10163" outlineLevel="1"/>
    <row r="10164" outlineLevel="1"/>
    <row r="10165" outlineLevel="1"/>
    <row r="10166" outlineLevel="1"/>
    <row r="10167" outlineLevel="1"/>
    <row r="10168" outlineLevel="1"/>
    <row r="10170" outlineLevel="1"/>
    <row r="10171" outlineLevel="1"/>
    <row r="10172" outlineLevel="1"/>
    <row r="10173" outlineLevel="1"/>
    <row r="10174" outlineLevel="1"/>
    <row r="10175" outlineLevel="1"/>
    <row r="10176" outlineLevel="1"/>
    <row r="10177" outlineLevel="1"/>
    <row r="10178" outlineLevel="1"/>
    <row r="10179" outlineLevel="1"/>
    <row r="10180" outlineLevel="1"/>
    <row r="10181" outlineLevel="1"/>
    <row r="10182" outlineLevel="1"/>
    <row r="10183" outlineLevel="1"/>
    <row r="10184" outlineLevel="1"/>
    <row r="10185" outlineLevel="1"/>
    <row r="10186" outlineLevel="1"/>
    <row r="10187" outlineLevel="1"/>
    <row r="10188" outlineLevel="1"/>
    <row r="10189" outlineLevel="1"/>
    <row r="10190" outlineLevel="1"/>
    <row r="10191" outlineLevel="1"/>
    <row r="10192" outlineLevel="1"/>
    <row r="10194" outlineLevel="1"/>
    <row r="10195" outlineLevel="1"/>
    <row r="10196" outlineLevel="1"/>
    <row r="10197" outlineLevel="1"/>
    <row r="10198" outlineLevel="1"/>
    <row r="10199" outlineLevel="1"/>
    <row r="10200" outlineLevel="1"/>
    <row r="10201" outlineLevel="1"/>
    <row r="10202" outlineLevel="1"/>
    <row r="10203" outlineLevel="1"/>
    <row r="10204" outlineLevel="1"/>
    <row r="10205" outlineLevel="1"/>
    <row r="10206" outlineLevel="1"/>
    <row r="10207" outlineLevel="1"/>
    <row r="10208" outlineLevel="1"/>
    <row r="10209" outlineLevel="1"/>
    <row r="10210" outlineLevel="1"/>
    <row r="10211" outlineLevel="1"/>
    <row r="10212" outlineLevel="1"/>
    <row r="10213" outlineLevel="1"/>
    <row r="10214" outlineLevel="1"/>
    <row r="10215" outlineLevel="1"/>
    <row r="10216" outlineLevel="1"/>
    <row r="10218" outlineLevel="1"/>
    <row r="10219" outlineLevel="1"/>
    <row r="10220" outlineLevel="1"/>
    <row r="10221" outlineLevel="1"/>
    <row r="10222" outlineLevel="1"/>
    <row r="10223" outlineLevel="1"/>
    <row r="10224" outlineLevel="1"/>
    <row r="10225" outlineLevel="1"/>
    <row r="10226" outlineLevel="1"/>
    <row r="10227" outlineLevel="1"/>
    <row r="10228" outlineLevel="1"/>
    <row r="10229" outlineLevel="1"/>
    <row r="10230" outlineLevel="1"/>
    <row r="10231" outlineLevel="1"/>
    <row r="10232" outlineLevel="1"/>
    <row r="10233" outlineLevel="1"/>
    <row r="10234" outlineLevel="1"/>
    <row r="10235" outlineLevel="1"/>
    <row r="10237" outlineLevel="1"/>
    <row r="10238" outlineLevel="1"/>
    <row r="10239" outlineLevel="1"/>
    <row r="10240" outlineLevel="1"/>
    <row r="10241" outlineLevel="1"/>
    <row r="10242" outlineLevel="1"/>
    <row r="10243" outlineLevel="1"/>
    <row r="10244" outlineLevel="1"/>
    <row r="10245" outlineLevel="1"/>
    <row r="10246" outlineLevel="1"/>
    <row r="10247" outlineLevel="1"/>
    <row r="10248" outlineLevel="1"/>
    <row r="10249" outlineLevel="1"/>
    <row r="10250" outlineLevel="1"/>
    <row r="10251" outlineLevel="1"/>
    <row r="10252" outlineLevel="1"/>
    <row r="10253" outlineLevel="1"/>
    <row r="10254" outlineLevel="1"/>
    <row r="10255" outlineLevel="1"/>
    <row r="10257" outlineLevel="1"/>
    <row r="10258" outlineLevel="1"/>
    <row r="10259" outlineLevel="1"/>
    <row r="10260" outlineLevel="1"/>
    <row r="10261" outlineLevel="1"/>
    <row r="10262" outlineLevel="1"/>
    <row r="10263" outlineLevel="1"/>
    <row r="10264" outlineLevel="1"/>
    <row r="10265" outlineLevel="1"/>
    <row r="10266" outlineLevel="1"/>
    <row r="10268" outlineLevel="1"/>
    <row r="10269" outlineLevel="1"/>
    <row r="10270" outlineLevel="1"/>
    <row r="10271" outlineLevel="1"/>
    <row r="10272" outlineLevel="1"/>
    <row r="10273" outlineLevel="1"/>
    <row r="10274" outlineLevel="1"/>
    <row r="10275" outlineLevel="1"/>
    <row r="10276" outlineLevel="1"/>
    <row r="10277" outlineLevel="1"/>
    <row r="10279" outlineLevel="1"/>
    <row r="10280" outlineLevel="1"/>
    <row r="10281" outlineLevel="1"/>
    <row r="10282" outlineLevel="1"/>
    <row r="10283" outlineLevel="1"/>
    <row r="10284" outlineLevel="1"/>
    <row r="10286" outlineLevel="1"/>
    <row r="10287" outlineLevel="1"/>
    <row r="10288" outlineLevel="1"/>
    <row r="10289" outlineLevel="1"/>
    <row r="10290" outlineLevel="1"/>
    <row r="10291" outlineLevel="1"/>
    <row r="10293" outlineLevel="1"/>
    <row r="10294" outlineLevel="1"/>
    <row r="10295" outlineLevel="1"/>
    <row r="10296" outlineLevel="1"/>
    <row r="10297" outlineLevel="1"/>
    <row r="10298" outlineLevel="1"/>
    <row r="10300" outlineLevel="1"/>
    <row r="10301" outlineLevel="1"/>
    <row r="10302" outlineLevel="1"/>
    <row r="10303" outlineLevel="1"/>
    <row r="10304" outlineLevel="1"/>
    <row r="10305" outlineLevel="1"/>
    <row r="10307" outlineLevel="1"/>
    <row r="10308" outlineLevel="1"/>
    <row r="10309" outlineLevel="1"/>
    <row r="10310" outlineLevel="1"/>
    <row r="10311" outlineLevel="1"/>
    <row r="10312" outlineLevel="1"/>
    <row r="10314" outlineLevel="1"/>
    <row r="10315" outlineLevel="1"/>
    <row r="10316" outlineLevel="1"/>
    <row r="10317" outlineLevel="1"/>
    <row r="10318" outlineLevel="1"/>
    <row r="10319" outlineLevel="1"/>
    <row r="10321" outlineLevel="1"/>
    <row r="10322" outlineLevel="1"/>
    <row r="10323" outlineLevel="1"/>
    <row r="10324" outlineLevel="1"/>
    <row r="10326" outlineLevel="1"/>
    <row r="10327" outlineLevel="1"/>
    <row r="10328" outlineLevel="1"/>
    <row r="10329" outlineLevel="1"/>
    <row r="10331" outlineLevel="1"/>
    <row r="10332" outlineLevel="1"/>
    <row r="10333" outlineLevel="1"/>
    <row r="10334" outlineLevel="1"/>
    <row r="10335" outlineLevel="1"/>
    <row r="10336" outlineLevel="1"/>
    <row r="10338" outlineLevel="1"/>
    <row r="10339" outlineLevel="1"/>
    <row r="10340" outlineLevel="1"/>
    <row r="10341" outlineLevel="1"/>
    <row r="10342" outlineLevel="1"/>
    <row r="10343" outlineLevel="1"/>
    <row r="10345" outlineLevel="1"/>
    <row r="10346" outlineLevel="1"/>
    <row r="10347" outlineLevel="1"/>
    <row r="10348" outlineLevel="1"/>
    <row r="10349" outlineLevel="1"/>
    <row r="10350" outlineLevel="1"/>
    <row r="10352" outlineLevel="1"/>
    <row r="10353" outlineLevel="1"/>
    <row r="10354" outlineLevel="1"/>
    <row r="10355" outlineLevel="1"/>
    <row r="10357" outlineLevel="1"/>
    <row r="10358" outlineLevel="1"/>
    <row r="10359" outlineLevel="1"/>
    <row r="10360" outlineLevel="1"/>
    <row r="10362" outlineLevel="1"/>
    <row r="10363" outlineLevel="1"/>
    <row r="10364" outlineLevel="1"/>
    <row r="10365" outlineLevel="1"/>
    <row r="10366" outlineLevel="1"/>
    <row r="10367" outlineLevel="1"/>
    <row r="10368" outlineLevel="1"/>
    <row r="10369" outlineLevel="1"/>
    <row r="10371" outlineLevel="1"/>
    <row r="10372" outlineLevel="1"/>
    <row r="10373" outlineLevel="1"/>
    <row r="10374" outlineLevel="1"/>
    <row r="10375" outlineLevel="1"/>
    <row r="10377" outlineLevel="1"/>
    <row r="10378" outlineLevel="1"/>
    <row r="10379" outlineLevel="1"/>
    <row r="10380" outlineLevel="1"/>
    <row r="10382" outlineLevel="1"/>
    <row r="10383" outlineLevel="1"/>
    <row r="10384" outlineLevel="1"/>
    <row r="10385" outlineLevel="1"/>
    <row r="10387" outlineLevel="1"/>
    <row r="10388" outlineLevel="1"/>
    <row r="10389" outlineLevel="1"/>
    <row r="10390" outlineLevel="1"/>
    <row r="10391" outlineLevel="1"/>
    <row r="10393" outlineLevel="1"/>
    <row r="10394" outlineLevel="1"/>
    <row r="10395" outlineLevel="1"/>
    <row r="10397" outlineLevel="1"/>
    <row r="10398" outlineLevel="1"/>
    <row r="10400" outlineLevel="1"/>
    <row r="10401" outlineLevel="1"/>
    <row r="10402" outlineLevel="1"/>
    <row r="10403" outlineLevel="1"/>
    <row r="10405" outlineLevel="1"/>
    <row r="10406" outlineLevel="1"/>
    <row r="10408" outlineLevel="1"/>
    <row r="10409" outlineLevel="1"/>
    <row r="10410" outlineLevel="1"/>
    <row r="10412" outlineLevel="1"/>
    <row r="10413" outlineLevel="1"/>
    <row r="10415" outlineLevel="1"/>
    <row r="10416" outlineLevel="1"/>
    <row r="10417" outlineLevel="1"/>
    <row r="10419" outlineLevel="1"/>
    <row r="10420" outlineLevel="1"/>
    <row r="10422" outlineLevel="1"/>
    <row r="10423" outlineLevel="1"/>
    <row r="10424" outlineLevel="1"/>
    <row r="10425" outlineLevel="1"/>
    <row r="10427" outlineLevel="1"/>
    <row r="10428" outlineLevel="1"/>
    <row r="10429" outlineLevel="1"/>
    <row r="10430" outlineLevel="1"/>
    <row r="10431" outlineLevel="1"/>
    <row r="10432" outlineLevel="1"/>
    <row r="10433" outlineLevel="1"/>
    <row r="10434" outlineLevel="1"/>
    <row r="10436" outlineLevel="1"/>
    <row r="10437" outlineLevel="1"/>
    <row r="10438" outlineLevel="1"/>
    <row r="10439" outlineLevel="1"/>
    <row r="10440" outlineLevel="1"/>
    <row r="10442" outlineLevel="1"/>
    <row r="10443" outlineLevel="1"/>
    <row r="10444" outlineLevel="1"/>
    <row r="10445" outlineLevel="1"/>
    <row r="10446" outlineLevel="1"/>
    <row r="10447" outlineLevel="1"/>
    <row r="10448" outlineLevel="1"/>
    <row r="10450" outlineLevel="1"/>
    <row r="10451" outlineLevel="1"/>
    <row r="10452" outlineLevel="1"/>
    <row r="10453" outlineLevel="1"/>
    <row r="10454" outlineLevel="1"/>
    <row r="10456" outlineLevel="1"/>
    <row r="10457" outlineLevel="1"/>
    <row r="10458" outlineLevel="1"/>
    <row r="10459" outlineLevel="1"/>
    <row r="10460" outlineLevel="1"/>
    <row r="10461" outlineLevel="1"/>
    <row r="10462" outlineLevel="1"/>
    <row r="10464" outlineLevel="1"/>
    <row r="10465" outlineLevel="1"/>
    <row r="10466" outlineLevel="1"/>
    <row r="10467" outlineLevel="1"/>
    <row r="10469" outlineLevel="1"/>
    <row r="10470" outlineLevel="1"/>
    <row r="10471" outlineLevel="1"/>
    <row r="10472" outlineLevel="1"/>
    <row r="10473" outlineLevel="1"/>
    <row r="10474" outlineLevel="1"/>
    <row r="10476" outlineLevel="1"/>
    <row r="10477" outlineLevel="1"/>
    <row r="10478" outlineLevel="1"/>
    <row r="10479" outlineLevel="1"/>
    <row r="10481" outlineLevel="1"/>
    <row r="10482" outlineLevel="1"/>
    <row r="10483" outlineLevel="1"/>
    <row r="10484" outlineLevel="1"/>
    <row r="10486" outlineLevel="1"/>
    <row r="10487" outlineLevel="1"/>
    <row r="10488" outlineLevel="1"/>
    <row r="10489" outlineLevel="1"/>
    <row r="10491" outlineLevel="1"/>
    <row r="10492" outlineLevel="1"/>
    <row r="10493" outlineLevel="1"/>
    <row r="10495" outlineLevel="1"/>
    <row r="10496" outlineLevel="1"/>
    <row r="10497" outlineLevel="1"/>
    <row r="10499" outlineLevel="1"/>
    <row r="10500" outlineLevel="1"/>
    <row r="10501" outlineLevel="1"/>
    <row r="10502" outlineLevel="1"/>
    <row r="10503" outlineLevel="1"/>
    <row r="10504" outlineLevel="1"/>
    <row r="10506" outlineLevel="1"/>
    <row r="10507" outlineLevel="1"/>
    <row r="10508" outlineLevel="1"/>
    <row r="10509" outlineLevel="1"/>
    <row r="10510" outlineLevel="1"/>
    <row r="10511" outlineLevel="1"/>
    <row r="10513" outlineLevel="1"/>
    <row r="10514" outlineLevel="1"/>
    <row r="10515" outlineLevel="1"/>
    <row r="10516" outlineLevel="1"/>
    <row r="10517" outlineLevel="1"/>
    <row r="10518" outlineLevel="1"/>
    <row r="10519" outlineLevel="1"/>
    <row r="10520" outlineLevel="1"/>
    <row r="10522" outlineLevel="1"/>
    <row r="10523" outlineLevel="1"/>
    <row r="10524" outlineLevel="1"/>
    <row r="10525" outlineLevel="1"/>
    <row r="10526" outlineLevel="1"/>
    <row r="10527" outlineLevel="1"/>
    <row r="10528" outlineLevel="1"/>
    <row r="10529" outlineLevel="1"/>
    <row r="10530" outlineLevel="1"/>
    <row r="10531" outlineLevel="1"/>
    <row r="10532" outlineLevel="1"/>
    <row r="10534" outlineLevel="1"/>
    <row r="10535" outlineLevel="1"/>
    <row r="10536" outlineLevel="1"/>
    <row r="10537" outlineLevel="1"/>
    <row r="10538" outlineLevel="1"/>
    <row r="10539" outlineLevel="1"/>
    <row r="10540" outlineLevel="1"/>
    <row r="10541" outlineLevel="1"/>
    <row r="10543" outlineLevel="1"/>
    <row r="10544" outlineLevel="1"/>
    <row r="10545" outlineLevel="1"/>
    <row r="10546" outlineLevel="1"/>
    <row r="10547" outlineLevel="1"/>
    <row r="10548" outlineLevel="1"/>
    <row r="10549" outlineLevel="1"/>
    <row r="10550" outlineLevel="1"/>
    <row r="10552" outlineLevel="1"/>
    <row r="10553" outlineLevel="1"/>
    <row r="10554" outlineLevel="1"/>
    <row r="10555" outlineLevel="1"/>
    <row r="10556" outlineLevel="1"/>
    <row r="10557" outlineLevel="1"/>
    <row r="10558" outlineLevel="1"/>
    <row r="10559" outlineLevel="1"/>
    <row r="10561" outlineLevel="1"/>
    <row r="10562" outlineLevel="1"/>
    <row r="10563" outlineLevel="1"/>
    <row r="10564" outlineLevel="1"/>
    <row r="10565" outlineLevel="1"/>
    <row r="10566" outlineLevel="1"/>
    <row r="10567" outlineLevel="1"/>
    <row r="10568" outlineLevel="1"/>
    <row r="10570" outlineLevel="1"/>
    <row r="10571" outlineLevel="1"/>
    <row r="10572" outlineLevel="1"/>
    <row r="10574" outlineLevel="1"/>
    <row r="10575" outlineLevel="1"/>
    <row r="10576" outlineLevel="1"/>
    <row r="10578" outlineLevel="1"/>
    <row r="10579" outlineLevel="1"/>
    <row r="10580" outlineLevel="1"/>
    <row r="10582" outlineLevel="1"/>
    <row r="10583" outlineLevel="1"/>
    <row r="10584" outlineLevel="1"/>
    <row r="10586" outlineLevel="1"/>
    <row r="10587" outlineLevel="1"/>
    <row r="10589" outlineLevel="1"/>
    <row r="10590" outlineLevel="1"/>
    <row r="10591" outlineLevel="1"/>
    <row r="10592" outlineLevel="1"/>
    <row r="10593" outlineLevel="1"/>
    <row r="10594" outlineLevel="1"/>
    <row r="10595" outlineLevel="1"/>
    <row r="10596" outlineLevel="1"/>
    <row r="10597" outlineLevel="1"/>
    <row r="10598" outlineLevel="1"/>
    <row r="10599" outlineLevel="1"/>
    <row r="10601" outlineLevel="1"/>
    <row r="10602" outlineLevel="1"/>
    <row r="10603" outlineLevel="1"/>
    <row r="10604" outlineLevel="1"/>
    <row r="10605" outlineLevel="1"/>
    <row r="10606" outlineLevel="1"/>
    <row r="10607" outlineLevel="1"/>
    <row r="10608" outlineLevel="1"/>
    <row r="10609" outlineLevel="1"/>
    <row r="10610" outlineLevel="1"/>
    <row r="10611" outlineLevel="1"/>
    <row r="10612" outlineLevel="1"/>
    <row r="10613" outlineLevel="1"/>
    <row r="10615" outlineLevel="1"/>
    <row r="10616" outlineLevel="1"/>
    <row r="10617" outlineLevel="1"/>
    <row r="10618" outlineLevel="1"/>
    <row r="10619" outlineLevel="1"/>
    <row r="10620" outlineLevel="1"/>
    <row r="10621" outlineLevel="1"/>
    <row r="10622" outlineLevel="1"/>
    <row r="10623" outlineLevel="1"/>
    <row r="10624" outlineLevel="1"/>
    <row r="10625" outlineLevel="1"/>
    <row r="10626" outlineLevel="1"/>
    <row r="10627" outlineLevel="1"/>
    <row r="10628" outlineLevel="1"/>
    <row r="10629" outlineLevel="1"/>
    <row r="10630" outlineLevel="1"/>
    <row r="10631" outlineLevel="1"/>
    <row r="10632" outlineLevel="1"/>
    <row r="10633" outlineLevel="1"/>
    <row r="10635" outlineLevel="1"/>
    <row r="10637" outlineLevel="1"/>
    <row r="10639" outlineLevel="1"/>
    <row r="10641" outlineLevel="1"/>
    <row r="10643" outlineLevel="1"/>
    <row r="10645" outlineLevel="1"/>
    <row r="10646" outlineLevel="1"/>
    <row r="10647" outlineLevel="1"/>
    <row r="10648" outlineLevel="1"/>
    <row r="10649" outlineLevel="1"/>
    <row r="10650" outlineLevel="1"/>
    <row r="10651" outlineLevel="1"/>
    <row r="10652" outlineLevel="1"/>
    <row r="10653" outlineLevel="1"/>
    <row r="10654" outlineLevel="1"/>
    <row r="10655" outlineLevel="1"/>
    <row r="10656" outlineLevel="1"/>
    <row r="10657" outlineLevel="1"/>
    <row r="10658" outlineLevel="1"/>
    <row r="10659" outlineLevel="1"/>
    <row r="10660" outlineLevel="1"/>
    <row r="10661" outlineLevel="1"/>
    <row r="10662" outlineLevel="1"/>
    <row r="10663" outlineLevel="1"/>
    <row r="10664" outlineLevel="1"/>
    <row r="10665" outlineLevel="1"/>
    <row r="10666" outlineLevel="1"/>
    <row r="10668" outlineLevel="1"/>
    <row r="10669" outlineLevel="1"/>
    <row r="10670" outlineLevel="1"/>
    <row r="10671" outlineLevel="1"/>
    <row r="10672" outlineLevel="1"/>
    <row r="10673" outlineLevel="1"/>
    <row r="10674" outlineLevel="1"/>
    <row r="10675" outlineLevel="1"/>
    <row r="10676" outlineLevel="1"/>
    <row r="10677" outlineLevel="1"/>
    <row r="10678" outlineLevel="1"/>
    <row r="10679" outlineLevel="1"/>
    <row r="10680" outlineLevel="1"/>
    <row r="10681" outlineLevel="1"/>
    <row r="10682" outlineLevel="1"/>
    <row r="10683" outlineLevel="1"/>
    <row r="10684" outlineLevel="1"/>
    <row r="10685" outlineLevel="1"/>
    <row r="10686" outlineLevel="1"/>
    <row r="10687" outlineLevel="1"/>
    <row r="10688" outlineLevel="1"/>
    <row r="10689" outlineLevel="1"/>
    <row r="10690" outlineLevel="1"/>
    <row r="10691" outlineLevel="1"/>
    <row r="10692" outlineLevel="1"/>
    <row r="10693" outlineLevel="1"/>
    <row r="10694" outlineLevel="1"/>
    <row r="10695" outlineLevel="1"/>
    <row r="10697" outlineLevel="1"/>
    <row r="10698" outlineLevel="1"/>
    <row r="10699" outlineLevel="1"/>
    <row r="10700" outlineLevel="1"/>
    <row r="10701" outlineLevel="1"/>
    <row r="10702" outlineLevel="1"/>
    <row r="10703" outlineLevel="1"/>
    <row r="10704" outlineLevel="1"/>
    <row r="10705" outlineLevel="1"/>
    <row r="10706" outlineLevel="1"/>
    <row r="10707" outlineLevel="1"/>
    <row r="10709" outlineLevel="1"/>
    <row r="10710" outlineLevel="1"/>
    <row r="10711" outlineLevel="1"/>
    <row r="10712" outlineLevel="1"/>
    <row r="10713" outlineLevel="1"/>
    <row r="10714" outlineLevel="1"/>
    <row r="10715" outlineLevel="1"/>
    <row r="10716" outlineLevel="1"/>
    <row r="10717" outlineLevel="1"/>
    <row r="10718" outlineLevel="1"/>
    <row r="10719" outlineLevel="1"/>
    <row r="10721" outlineLevel="1"/>
    <row r="10722" outlineLevel="1"/>
    <row r="10723" outlineLevel="1"/>
    <row r="10724" outlineLevel="1"/>
    <row r="10725" outlineLevel="1"/>
    <row r="10726" outlineLevel="1"/>
    <row r="10727" outlineLevel="1"/>
    <row r="10728" outlineLevel="1"/>
    <row r="10729" outlineLevel="1"/>
    <row r="10730" outlineLevel="1"/>
    <row r="10731" outlineLevel="1"/>
    <row r="10733" outlineLevel="1"/>
    <row r="10735" outlineLevel="1"/>
    <row r="10737" outlineLevel="1"/>
    <row r="10739" outlineLevel="1"/>
    <row r="10741" outlineLevel="1"/>
    <row r="10742" outlineLevel="1"/>
    <row r="10743" outlineLevel="1"/>
    <row r="10744" outlineLevel="1"/>
    <row r="10746" outlineLevel="1"/>
    <row r="10748" outlineLevel="1"/>
    <row r="10750" outlineLevel="1"/>
    <row r="10752" outlineLevel="1"/>
    <row r="10754" outlineLevel="1"/>
    <row r="10756" outlineLevel="1"/>
    <row r="10758" outlineLevel="1"/>
    <row r="10760" outlineLevel="1"/>
    <row r="10762" outlineLevel="1"/>
    <row r="10763" outlineLevel="1"/>
    <row r="10765" outlineLevel="1"/>
    <row r="10766" outlineLevel="1"/>
    <row r="10767" outlineLevel="1"/>
    <row r="10768" outlineLevel="1"/>
    <row r="10770" outlineLevel="1"/>
    <row r="10771" outlineLevel="1"/>
    <row r="10772" outlineLevel="1"/>
    <row r="10773" outlineLevel="1"/>
    <row r="10775" outlineLevel="1"/>
    <row r="10776" outlineLevel="1"/>
    <row r="10777" outlineLevel="1"/>
    <row r="10778" outlineLevel="1"/>
    <row r="10780" outlineLevel="1"/>
    <row r="10781" outlineLevel="1"/>
    <row r="10782" outlineLevel="1"/>
    <row r="10783" outlineLevel="1"/>
    <row r="10784" outlineLevel="1"/>
    <row r="10785" outlineLevel="1"/>
    <row r="10786" outlineLevel="1"/>
    <row r="10787" outlineLevel="1"/>
    <row r="10788" outlineLevel="1"/>
    <row r="10789" outlineLevel="1"/>
    <row r="10790" outlineLevel="1"/>
    <row r="10791" outlineLevel="1"/>
    <row r="10793" outlineLevel="1"/>
    <row r="10794" outlineLevel="1"/>
    <row r="10795" outlineLevel="1"/>
    <row r="10796" outlineLevel="1"/>
    <row r="10798" outlineLevel="1"/>
    <row r="10799" outlineLevel="1"/>
    <row r="10800" outlineLevel="1"/>
    <row r="10801" outlineLevel="1"/>
    <row r="10803" outlineLevel="1"/>
    <row r="10804" outlineLevel="1"/>
    <row r="10805" outlineLevel="1"/>
    <row r="10806" outlineLevel="1"/>
    <row r="10808" outlineLevel="1"/>
    <row r="10809" outlineLevel="1"/>
    <row r="10810" outlineLevel="1"/>
    <row r="10811" outlineLevel="1"/>
    <row r="10812" outlineLevel="1"/>
    <row r="10813" outlineLevel="1"/>
    <row r="10814" outlineLevel="1"/>
    <row r="10816" outlineLevel="1"/>
    <row r="10817" outlineLevel="1"/>
    <row r="10818" outlineLevel="1"/>
    <row r="10819" outlineLevel="1"/>
    <row r="10820" outlineLevel="1"/>
    <row r="10821" outlineLevel="1"/>
    <row r="10822" outlineLevel="1"/>
    <row r="10824" outlineLevel="1"/>
    <row r="10825" outlineLevel="1"/>
    <row r="10826" outlineLevel="1"/>
    <row r="10827" outlineLevel="1"/>
    <row r="10829" outlineLevel="1"/>
    <row r="10830" outlineLevel="1"/>
    <row r="10831" outlineLevel="1"/>
    <row r="10832" outlineLevel="1"/>
    <row r="10834" outlineLevel="1"/>
    <row r="10835" outlineLevel="1"/>
    <row r="10836" outlineLevel="1"/>
    <row r="10837" outlineLevel="1"/>
    <row r="10839" outlineLevel="1"/>
    <row r="10840" outlineLevel="1"/>
    <row r="10841" outlineLevel="1"/>
    <row r="10842" outlineLevel="1"/>
    <row r="10844" outlineLevel="1"/>
    <row r="10845" outlineLevel="1"/>
    <row r="10846" outlineLevel="1"/>
    <row r="10847" outlineLevel="1"/>
    <row r="10848" outlineLevel="1"/>
    <row r="10849" outlineLevel="1"/>
    <row r="10850" outlineLevel="1"/>
    <row r="10851" outlineLevel="1"/>
    <row r="10852" outlineLevel="1"/>
    <row r="10853" outlineLevel="1"/>
    <row r="10855" outlineLevel="1"/>
    <row r="10856" outlineLevel="1"/>
    <row r="10857" outlineLevel="1"/>
    <row r="10858" outlineLevel="1"/>
    <row r="10859" outlineLevel="1"/>
    <row r="10860" outlineLevel="1"/>
    <row r="10861" outlineLevel="1"/>
    <row r="10862" outlineLevel="1"/>
    <row r="10863" outlineLevel="1"/>
    <row r="10864" outlineLevel="1"/>
    <row r="10866" outlineLevel="1"/>
    <row r="10867" outlineLevel="1"/>
    <row r="10869" outlineLevel="1"/>
    <row r="10870" outlineLevel="1"/>
    <row r="10871" outlineLevel="1"/>
    <row r="10872" outlineLevel="1"/>
    <row r="10874" outlineLevel="1"/>
    <row r="10875" outlineLevel="1"/>
    <row r="10876" outlineLevel="1"/>
    <row r="10877" outlineLevel="1"/>
    <row r="10878" outlineLevel="1"/>
    <row r="10879" outlineLevel="1"/>
    <row r="10880" outlineLevel="1"/>
    <row r="10881" outlineLevel="1"/>
    <row r="10882" outlineLevel="1"/>
    <row r="10883" outlineLevel="1"/>
    <row r="10884" outlineLevel="1"/>
    <row r="10885" outlineLevel="1"/>
    <row r="10886" outlineLevel="1"/>
    <row r="10887" outlineLevel="1"/>
    <row r="10888" outlineLevel="1"/>
    <row r="10889" outlineLevel="1"/>
    <row r="10891" outlineLevel="1"/>
    <row r="10892" outlineLevel="1"/>
    <row r="10893" outlineLevel="1"/>
    <row r="10894" outlineLevel="1"/>
    <row r="10895" outlineLevel="1"/>
    <row r="10896" outlineLevel="1"/>
    <row r="10897" outlineLevel="1"/>
    <row r="10898" outlineLevel="1"/>
    <row r="10899" outlineLevel="1"/>
    <row r="10900" outlineLevel="1"/>
    <row r="10901" outlineLevel="1"/>
    <row r="10903" outlineLevel="1"/>
    <row r="10904" outlineLevel="1"/>
    <row r="10905" outlineLevel="1"/>
    <row r="10906" outlineLevel="1"/>
    <row r="10907" outlineLevel="1"/>
    <row r="10908" outlineLevel="1"/>
    <row r="10909" outlineLevel="1"/>
    <row r="10910" outlineLevel="1"/>
    <row r="10912" outlineLevel="1"/>
    <row r="10913" outlineLevel="1"/>
    <row r="10914" outlineLevel="1"/>
    <row r="10915" outlineLevel="1"/>
    <row r="10916" outlineLevel="1"/>
    <row r="10917" outlineLevel="1"/>
    <row r="10918" outlineLevel="1"/>
    <row r="10919" outlineLevel="1"/>
    <row r="10921" outlineLevel="1"/>
    <row r="10922" outlineLevel="1"/>
    <row r="10923" outlineLevel="1"/>
    <row r="10924" outlineLevel="1"/>
    <row r="10926" outlineLevel="1"/>
    <row r="10927" outlineLevel="1"/>
    <row r="10928" outlineLevel="1"/>
    <row r="10929" outlineLevel="1"/>
    <row r="10931" outlineLevel="1"/>
    <row r="10932" outlineLevel="1"/>
    <row r="10933" outlineLevel="1"/>
    <row r="10934" outlineLevel="1"/>
    <row r="10936" outlineLevel="1"/>
    <row r="10937" outlineLevel="1"/>
    <row r="10938" outlineLevel="1"/>
    <row r="10939" outlineLevel="1"/>
    <row r="10940" outlineLevel="1"/>
    <row r="10941" outlineLevel="1"/>
    <row r="10942" outlineLevel="1"/>
    <row r="10943" outlineLevel="1"/>
    <row r="10944" outlineLevel="1"/>
    <row r="10945" outlineLevel="1"/>
    <row r="10947" outlineLevel="1"/>
    <row r="10949" outlineLevel="1"/>
    <row r="10950" outlineLevel="1"/>
    <row r="10951" outlineLevel="1"/>
    <row r="10952" outlineLevel="1"/>
    <row r="10953" outlineLevel="1"/>
    <row r="10954" outlineLevel="1"/>
    <row r="10955" outlineLevel="1"/>
    <row r="10956" outlineLevel="1"/>
    <row r="10957" outlineLevel="1"/>
    <row r="10958" outlineLevel="1"/>
    <row r="10959" outlineLevel="1"/>
    <row r="10960" outlineLevel="1"/>
    <row r="10961" outlineLevel="1"/>
    <row r="10962" outlineLevel="1"/>
    <row r="10963" outlineLevel="1"/>
    <row r="10964" outlineLevel="1"/>
    <row r="10965" outlineLevel="1"/>
    <row r="10966" outlineLevel="1"/>
    <row r="10967" outlineLevel="1"/>
    <row r="10968" outlineLevel="1"/>
    <row r="10970" outlineLevel="1"/>
    <row r="10971" outlineLevel="1"/>
    <row r="10972" outlineLevel="1"/>
    <row r="10973" outlineLevel="1"/>
    <row r="10975" outlineLevel="1"/>
    <row r="10976" outlineLevel="1"/>
    <row r="10977" outlineLevel="1"/>
    <row r="10978" outlineLevel="1"/>
    <row r="10980" outlineLevel="1"/>
    <row r="10981" outlineLevel="1"/>
    <row r="10982" outlineLevel="1"/>
    <row r="10984" outlineLevel="1"/>
    <row r="10985" outlineLevel="1"/>
    <row r="10987" outlineLevel="1"/>
    <row r="10988" outlineLevel="1"/>
    <row r="10990" outlineLevel="1"/>
    <row r="10991" outlineLevel="1"/>
    <row r="10993" outlineLevel="1"/>
    <row r="10994" outlineLevel="1"/>
    <row r="10996" outlineLevel="1"/>
    <row r="10997" outlineLevel="1"/>
    <row r="10999" outlineLevel="1"/>
    <row r="11000" outlineLevel="1"/>
    <row r="11001" outlineLevel="1"/>
    <row r="11003" outlineLevel="1"/>
    <row r="11005" outlineLevel="1"/>
    <row r="11007" outlineLevel="1"/>
    <row r="11009" outlineLevel="1"/>
    <row r="11011" outlineLevel="1"/>
    <row r="11012" outlineLevel="1"/>
    <row r="11013" outlineLevel="1"/>
    <row r="11014" outlineLevel="1"/>
    <row r="11015" outlineLevel="1"/>
    <row r="11016" outlineLevel="1"/>
    <row r="11018" outlineLevel="1"/>
    <row r="11019" outlineLevel="1"/>
    <row r="11020" outlineLevel="1"/>
    <row r="11021" outlineLevel="1"/>
    <row r="11022" outlineLevel="1"/>
    <row r="11023" outlineLevel="1"/>
    <row r="11025" outlineLevel="1"/>
    <row r="11026" outlineLevel="1"/>
    <row r="11027" outlineLevel="1"/>
    <row r="11028" outlineLevel="1"/>
    <row r="11030" outlineLevel="1"/>
    <row r="11031" outlineLevel="1"/>
    <row r="11032" outlineLevel="1"/>
    <row r="11033" outlineLevel="1"/>
    <row r="11034" outlineLevel="1"/>
    <row r="11036" outlineLevel="1"/>
    <row r="11037" outlineLevel="1"/>
    <row r="11038" outlineLevel="1"/>
    <row r="11040" outlineLevel="1"/>
    <row r="11041" outlineLevel="1"/>
    <row r="11042" outlineLevel="1"/>
    <row r="11044" outlineLevel="1"/>
    <row r="11046" outlineLevel="1"/>
    <row r="11048" outlineLevel="1"/>
    <row r="11050" outlineLevel="1"/>
    <row r="11051" outlineLevel="1"/>
    <row r="11052" outlineLevel="1"/>
    <row r="11054" outlineLevel="1"/>
    <row r="11056" outlineLevel="1"/>
    <row r="11057" outlineLevel="1"/>
    <row r="11059" outlineLevel="1"/>
    <row r="11060" outlineLevel="1"/>
    <row r="11061" outlineLevel="1"/>
    <row r="11063" outlineLevel="1"/>
    <row r="11065" outlineLevel="1"/>
    <row r="11067" outlineLevel="1"/>
    <row r="11069" outlineLevel="1"/>
    <row r="11071" outlineLevel="1"/>
    <row r="11073" outlineLevel="1"/>
    <row r="11075" outlineLevel="1"/>
    <row r="11077" outlineLevel="1"/>
    <row r="11079" outlineLevel="1"/>
    <row r="11081" outlineLevel="1"/>
    <row r="11083" outlineLevel="1"/>
    <row r="11085" outlineLevel="1"/>
    <row r="11087" outlineLevel="1"/>
    <row r="11089" outlineLevel="1"/>
    <row r="11090" outlineLevel="1"/>
    <row r="11091" outlineLevel="1"/>
    <row r="11092" outlineLevel="1"/>
    <row r="11093" outlineLevel="1"/>
    <row r="11094" outlineLevel="1"/>
    <row r="11095" outlineLevel="1"/>
    <row r="11096" outlineLevel="1"/>
    <row r="11097" outlineLevel="1"/>
    <row r="11099" outlineLevel="1"/>
    <row r="11100" outlineLevel="1"/>
    <row r="11102" outlineLevel="1"/>
    <row r="11104" outlineLevel="1"/>
    <row r="11106" outlineLevel="1"/>
    <row r="11108" outlineLevel="1"/>
    <row r="11110" outlineLevel="1"/>
    <row r="11112" outlineLevel="1"/>
    <row r="11114" outlineLevel="1"/>
    <row r="11115" outlineLevel="1"/>
    <row r="11117" outlineLevel="1"/>
    <row r="11118" outlineLevel="1"/>
    <row r="11120" outlineLevel="1"/>
    <row r="11122" outlineLevel="1"/>
    <row r="11124" outlineLevel="1"/>
    <row r="11125" outlineLevel="1"/>
    <row r="11127" outlineLevel="1"/>
    <row r="11129" outlineLevel="1"/>
    <row r="11130" outlineLevel="1"/>
    <row r="11132" outlineLevel="1"/>
    <row r="11134" outlineLevel="1"/>
    <row r="11136" outlineLevel="1"/>
    <row r="11137" outlineLevel="1"/>
    <row r="11138" outlineLevel="1"/>
    <row r="11140" outlineLevel="1"/>
    <row r="11141" outlineLevel="1"/>
    <row r="11142" outlineLevel="1"/>
    <row r="11144" outlineLevel="1"/>
    <row r="11146" outlineLevel="1"/>
    <row r="11148" outlineLevel="1"/>
    <row r="11150" outlineLevel="1"/>
    <row r="11152" outlineLevel="1"/>
    <row r="11154" outlineLevel="1"/>
    <row r="11156" outlineLevel="1"/>
    <row r="11158" outlineLevel="1"/>
    <row r="11160" outlineLevel="1"/>
    <row r="11162" outlineLevel="1"/>
    <row r="11164" outlineLevel="1"/>
    <row r="11166" outlineLevel="1"/>
    <row r="11168" outlineLevel="1"/>
    <row r="11170" outlineLevel="1"/>
    <row r="11172" outlineLevel="1"/>
    <row r="11173" outlineLevel="1"/>
    <row r="11175" outlineLevel="1"/>
    <row r="11176" outlineLevel="1"/>
    <row r="11178" outlineLevel="1"/>
    <row r="11180" outlineLevel="1"/>
    <row r="11181" outlineLevel="1"/>
    <row r="11183" outlineLevel="1"/>
    <row r="11184" outlineLevel="1"/>
    <row r="11186" outlineLevel="1"/>
    <row r="11187" outlineLevel="1"/>
    <row r="11189" outlineLevel="1"/>
    <row r="11190" outlineLevel="1"/>
    <row r="11192" outlineLevel="1"/>
    <row r="11193" outlineLevel="1"/>
    <row r="11195" outlineLevel="1"/>
    <row r="11197" outlineLevel="1"/>
    <row r="11198" outlineLevel="1"/>
    <row r="11200" outlineLevel="1"/>
    <row r="11202" outlineLevel="1"/>
    <row r="11204" outlineLevel="1"/>
    <row r="11205" outlineLevel="1"/>
    <row r="11206" outlineLevel="1"/>
    <row r="11207" outlineLevel="1"/>
    <row r="11209" outlineLevel="1"/>
    <row r="11210" outlineLevel="1"/>
    <row r="11211" outlineLevel="1"/>
    <row r="11213" outlineLevel="1"/>
    <row r="11214" outlineLevel="1"/>
    <row r="11215" outlineLevel="1"/>
    <row r="11217" outlineLevel="1"/>
    <row r="11218" outlineLevel="1"/>
    <row r="11220" outlineLevel="1"/>
    <row r="11221" outlineLevel="1"/>
    <row r="11223" outlineLevel="1"/>
    <row r="11224" outlineLevel="1"/>
    <row r="11225" outlineLevel="1"/>
    <row r="11227" outlineLevel="1"/>
    <row r="11228" outlineLevel="1"/>
    <row r="11230" outlineLevel="1"/>
    <row r="11231" outlineLevel="1"/>
    <row r="11232" outlineLevel="1"/>
    <row r="11234" outlineLevel="1"/>
    <row r="11235" outlineLevel="1"/>
    <row r="11236" outlineLevel="1"/>
    <row r="11238" outlineLevel="1"/>
    <row r="11239" outlineLevel="1"/>
    <row r="11240" outlineLevel="1"/>
    <row r="11242" outlineLevel="1"/>
    <row r="11243" outlineLevel="1"/>
    <row r="11244" outlineLevel="1"/>
    <row r="11246" outlineLevel="1"/>
    <row r="11247" outlineLevel="1"/>
    <row r="11248" outlineLevel="1"/>
    <row r="11250" outlineLevel="1"/>
    <row r="11251" outlineLevel="1"/>
    <row r="11252" outlineLevel="1"/>
    <row r="11253" outlineLevel="1"/>
    <row r="11255" outlineLevel="1"/>
    <row r="11256" outlineLevel="1"/>
    <row r="11257" outlineLevel="1"/>
    <row r="11259" outlineLevel="1"/>
    <row r="11260" outlineLevel="1"/>
    <row r="11261" outlineLevel="1"/>
    <row r="11262" outlineLevel="1"/>
    <row r="11263" outlineLevel="1"/>
    <row r="11264" outlineLevel="1"/>
    <row r="11265" outlineLevel="1"/>
    <row r="11267" outlineLevel="1"/>
    <row r="11268" outlineLevel="1"/>
    <row r="11269" outlineLevel="1"/>
    <row r="11270" outlineLevel="1"/>
    <row r="11271" outlineLevel="1"/>
    <row r="11273" outlineLevel="1"/>
    <row r="11274" outlineLevel="1"/>
    <row r="11275" outlineLevel="1"/>
    <row r="11276" outlineLevel="1"/>
    <row r="11277" outlineLevel="1"/>
    <row r="11279" outlineLevel="1"/>
    <row r="11280" outlineLevel="1"/>
    <row r="11281" outlineLevel="1"/>
    <row r="11282" outlineLevel="1"/>
    <row r="11284" outlineLevel="1"/>
    <row r="11285" outlineLevel="1"/>
    <row r="11286" outlineLevel="1"/>
    <row r="11287" outlineLevel="1"/>
    <row r="11289" outlineLevel="1"/>
    <row r="11291" outlineLevel="1"/>
    <row r="11292" outlineLevel="1"/>
    <row r="11293" outlineLevel="1"/>
    <row r="11295" outlineLevel="1"/>
    <row r="11296" outlineLevel="1"/>
    <row r="11297" outlineLevel="1"/>
    <row r="11299" outlineLevel="1"/>
    <row r="11300" outlineLevel="1"/>
    <row r="11301" outlineLevel="1"/>
    <row r="11303" outlineLevel="1"/>
    <row r="11305" outlineLevel="1"/>
    <row r="11307" outlineLevel="1"/>
    <row r="11309" outlineLevel="1"/>
    <row r="11311" outlineLevel="1"/>
    <row r="11312" outlineLevel="1"/>
    <row r="11314" outlineLevel="1"/>
    <row r="11315" outlineLevel="1"/>
    <row r="11316" outlineLevel="1"/>
    <row r="11317" outlineLevel="1"/>
    <row r="11318" outlineLevel="1"/>
    <row r="11320" outlineLevel="1"/>
    <row r="11321" outlineLevel="1"/>
    <row r="11322" outlineLevel="1"/>
    <row r="11323" outlineLevel="1"/>
    <row r="11324" outlineLevel="1"/>
    <row r="11325" outlineLevel="1"/>
    <row r="11327" outlineLevel="1"/>
    <row r="11328" outlineLevel="1"/>
    <row r="11329" outlineLevel="1"/>
    <row r="11330" outlineLevel="1"/>
    <row r="11331" outlineLevel="1"/>
    <row r="11332" outlineLevel="1"/>
    <row r="11333" outlineLevel="1"/>
    <row r="11335" outlineLevel="1"/>
    <row r="11336" outlineLevel="1"/>
    <row r="11337" outlineLevel="1"/>
    <row r="11338" outlineLevel="1"/>
    <row r="11339" outlineLevel="1"/>
    <row r="11340" outlineLevel="1"/>
    <row r="11341" outlineLevel="1"/>
    <row r="11343" outlineLevel="1"/>
    <row r="11344" outlineLevel="1"/>
    <row r="11345" outlineLevel="1"/>
    <row r="11346" outlineLevel="1"/>
    <row r="11347" outlineLevel="1"/>
    <row r="11348" outlineLevel="1"/>
    <row r="11349" outlineLevel="1"/>
    <row r="11351" outlineLevel="1"/>
    <row r="11352" outlineLevel="1"/>
    <row r="11353" outlineLevel="1"/>
    <row r="11354" outlineLevel="1"/>
    <row r="11355" outlineLevel="1"/>
    <row r="11356" outlineLevel="1"/>
    <row r="11357" outlineLevel="1"/>
    <row r="11359" outlineLevel="1"/>
    <row r="11360" outlineLevel="1"/>
    <row r="11361" outlineLevel="1"/>
    <row r="11362" outlineLevel="1"/>
    <row r="11363" outlineLevel="1"/>
    <row r="11364" outlineLevel="1"/>
    <row r="11365" outlineLevel="1"/>
    <row r="11367" outlineLevel="1"/>
    <row r="11368" outlineLevel="1"/>
    <row r="11369" outlineLevel="1"/>
    <row r="11370" outlineLevel="1"/>
    <row r="11371" outlineLevel="1"/>
    <row r="11372" outlineLevel="1"/>
    <row r="11373" outlineLevel="1"/>
    <row r="11375" outlineLevel="1"/>
    <row r="11376" outlineLevel="1"/>
    <row r="11377" outlineLevel="1"/>
    <row r="11378" outlineLevel="1"/>
    <row r="11379" outlineLevel="1"/>
    <row r="11380" outlineLevel="1"/>
    <row r="11382" outlineLevel="1"/>
    <row r="11383" outlineLevel="1"/>
    <row r="11384" outlineLevel="1"/>
    <row r="11385" outlineLevel="1"/>
    <row r="11386" outlineLevel="1"/>
    <row r="11387" outlineLevel="1"/>
    <row r="11388" outlineLevel="1"/>
    <row r="11390" outlineLevel="1"/>
    <row r="11391" outlineLevel="1"/>
    <row r="11392" outlineLevel="1"/>
    <row r="11393" outlineLevel="1"/>
    <row r="11394" outlineLevel="1"/>
    <row r="11395" outlineLevel="1"/>
    <row r="11396" outlineLevel="1"/>
    <row r="11398" outlineLevel="1"/>
    <row r="11399" outlineLevel="1"/>
    <row r="11400" outlineLevel="1"/>
    <row r="11401" outlineLevel="1"/>
    <row r="11402" outlineLevel="1"/>
    <row r="11403" outlineLevel="1"/>
    <row r="11404" outlineLevel="1"/>
    <row r="11406" outlineLevel="1"/>
    <row r="11407" outlineLevel="1"/>
    <row r="11408" outlineLevel="1"/>
    <row r="11409" outlineLevel="1"/>
    <row r="11410" outlineLevel="1"/>
    <row r="11411" outlineLevel="1"/>
    <row r="11412" outlineLevel="1"/>
    <row r="11414" outlineLevel="1"/>
    <row r="11415" outlineLevel="1"/>
    <row r="11416" outlineLevel="1"/>
    <row r="11417" outlineLevel="1"/>
    <row r="11418" outlineLevel="1"/>
    <row r="11419" outlineLevel="1"/>
    <row r="11420" outlineLevel="1"/>
    <row r="11422" outlineLevel="1"/>
    <row r="11423" outlineLevel="1"/>
    <row r="11424" outlineLevel="1"/>
    <row r="11425" outlineLevel="1"/>
    <row r="11426" outlineLevel="1"/>
    <row r="11427" outlineLevel="1"/>
    <row r="11428" outlineLevel="1"/>
    <row r="11430" outlineLevel="1"/>
    <row r="11431" outlineLevel="1"/>
    <row r="11432" outlineLevel="1"/>
    <row r="11433" outlineLevel="1"/>
    <row r="11434" outlineLevel="1"/>
    <row r="11435" outlineLevel="1"/>
    <row r="11436" outlineLevel="1"/>
    <row r="11438" outlineLevel="1"/>
    <row r="11439" outlineLevel="1"/>
    <row r="11440" outlineLevel="1"/>
    <row r="11441" outlineLevel="1"/>
    <row r="11442" outlineLevel="1"/>
    <row r="11443" outlineLevel="1"/>
    <row r="11444" outlineLevel="1"/>
    <row r="11446" outlineLevel="1"/>
    <row r="11447" outlineLevel="1"/>
    <row r="11448" outlineLevel="1"/>
    <row r="11449" outlineLevel="1"/>
    <row r="11450" outlineLevel="1"/>
    <row r="11451" outlineLevel="1"/>
    <row r="11452" outlineLevel="1"/>
    <row r="11454" outlineLevel="1"/>
    <row r="11455" outlineLevel="1"/>
    <row r="11456" outlineLevel="1"/>
    <row r="11457" outlineLevel="1"/>
    <row r="11458" outlineLevel="1"/>
    <row r="11459" outlineLevel="1"/>
    <row r="11460" outlineLevel="1"/>
    <row r="11462" outlineLevel="1"/>
    <row r="11463" outlineLevel="1"/>
    <row r="11464" outlineLevel="1"/>
    <row r="11465" outlineLevel="1"/>
    <row r="11466" outlineLevel="1"/>
    <row r="11467" outlineLevel="1"/>
    <row r="11468" outlineLevel="1"/>
    <row r="11470" outlineLevel="1"/>
    <row r="11471" outlineLevel="1"/>
    <row r="11472" outlineLevel="1"/>
    <row r="11473" outlineLevel="1"/>
    <row r="11474" outlineLevel="1"/>
    <row r="11475" outlineLevel="1"/>
    <row r="11476" outlineLevel="1"/>
    <row r="11478" outlineLevel="1"/>
    <row r="11479" outlineLevel="1"/>
    <row r="11480" outlineLevel="1"/>
    <row r="11481" outlineLevel="1"/>
    <row r="11482" outlineLevel="1"/>
    <row r="11483" outlineLevel="1"/>
    <row r="11484" outlineLevel="1"/>
    <row r="11486" outlineLevel="1"/>
    <row r="11487" outlineLevel="1"/>
    <row r="11488" outlineLevel="1"/>
    <row r="11489" outlineLevel="1"/>
    <row r="11490" outlineLevel="1"/>
    <row r="11491" outlineLevel="1"/>
    <row r="11492" outlineLevel="1"/>
    <row r="11494" outlineLevel="1"/>
    <row r="11495" outlineLevel="1"/>
    <row r="11496" outlineLevel="1"/>
    <row r="11497" outlineLevel="1"/>
    <row r="11498" outlineLevel="1"/>
    <row r="11499" outlineLevel="1"/>
    <row r="11501" outlineLevel="1"/>
    <row r="11502" outlineLevel="1"/>
    <row r="11503" outlineLevel="1"/>
    <row r="11504" outlineLevel="1"/>
    <row r="11505" outlineLevel="1"/>
    <row r="11506" outlineLevel="1"/>
    <row r="11508" outlineLevel="1"/>
    <row r="11509" outlineLevel="1"/>
    <row r="11510" outlineLevel="1"/>
    <row r="11511" outlineLevel="1"/>
    <row r="11512" outlineLevel="1"/>
    <row r="11513" outlineLevel="1"/>
    <row r="11515" outlineLevel="1"/>
    <row r="11516" outlineLevel="1"/>
    <row r="11517" outlineLevel="1"/>
    <row r="11518" outlineLevel="1"/>
    <row r="11519" outlineLevel="1"/>
    <row r="11520" outlineLevel="1"/>
    <row r="11521" outlineLevel="1"/>
    <row r="11523" outlineLevel="1"/>
    <row r="11524" outlineLevel="1"/>
    <row r="11525" outlineLevel="1"/>
    <row r="11526" outlineLevel="1"/>
    <row r="11527" outlineLevel="1"/>
    <row r="11528" outlineLevel="1"/>
    <row r="11529" outlineLevel="1"/>
    <row r="11531" outlineLevel="1"/>
    <row r="11532" outlineLevel="1"/>
    <row r="11533" outlineLevel="1"/>
    <row r="11534" outlineLevel="1"/>
    <row r="11535" outlineLevel="1"/>
    <row r="11536" outlineLevel="1"/>
    <row r="11537" outlineLevel="1"/>
    <row r="11539" outlineLevel="1"/>
    <row r="11540" outlineLevel="1"/>
    <row r="11541" outlineLevel="1"/>
    <row r="11542" outlineLevel="1"/>
    <row r="11543" outlineLevel="1"/>
    <row r="11544" outlineLevel="1"/>
    <row r="11545" outlineLevel="1"/>
    <row r="11547" outlineLevel="1"/>
    <row r="11548" outlineLevel="1"/>
    <row r="11549" outlineLevel="1"/>
    <row r="11550" outlineLevel="1"/>
    <row r="11551" outlineLevel="1"/>
    <row r="11552" outlineLevel="1"/>
    <row r="11553" outlineLevel="1"/>
    <row r="11555" outlineLevel="1"/>
    <row r="11556" outlineLevel="1"/>
    <row r="11557" outlineLevel="1"/>
    <row r="11558" outlineLevel="1"/>
    <row r="11559" outlineLevel="1"/>
    <row r="11560" outlineLevel="1"/>
    <row r="11561" outlineLevel="1"/>
    <row r="11563" outlineLevel="1"/>
    <row r="11564" outlineLevel="1"/>
    <row r="11565" outlineLevel="1"/>
    <row r="11566" outlineLevel="1"/>
    <row r="11567" outlineLevel="1"/>
    <row r="11568" outlineLevel="1"/>
    <row r="11569" outlineLevel="1"/>
    <row r="11571" outlineLevel="1"/>
    <row r="11572" outlineLevel="1"/>
    <row r="11573" outlineLevel="1"/>
    <row r="11574" outlineLevel="1"/>
    <row r="11575" outlineLevel="1"/>
    <row r="11576" outlineLevel="1"/>
    <row r="11578" outlineLevel="1"/>
    <row r="11579" outlineLevel="1"/>
    <row r="11580" outlineLevel="1"/>
    <row r="11581" outlineLevel="1"/>
    <row r="11582" outlineLevel="1"/>
    <row r="11583" outlineLevel="1"/>
    <row r="11584" outlineLevel="1"/>
    <row r="11586" outlineLevel="1"/>
    <row r="11587" outlineLevel="1"/>
    <row r="11588" outlineLevel="1"/>
    <row r="11589" outlineLevel="1"/>
    <row r="11590" outlineLevel="1"/>
    <row r="11591" outlineLevel="1"/>
    <row r="11593" outlineLevel="1"/>
    <row r="11594" outlineLevel="1"/>
    <row r="11595" outlineLevel="1"/>
    <row r="11596" outlineLevel="1"/>
    <row r="11597" outlineLevel="1"/>
    <row r="11598" outlineLevel="1"/>
    <row r="11599" outlineLevel="1"/>
    <row r="11601" outlineLevel="1"/>
    <row r="11602" outlineLevel="1"/>
    <row r="11603" outlineLevel="1"/>
    <row r="11604" outlineLevel="1"/>
    <row r="11605" outlineLevel="1"/>
    <row r="11606" outlineLevel="1"/>
    <row r="11607" outlineLevel="1"/>
    <row r="11609" outlineLevel="1"/>
    <row r="11610" outlineLevel="1"/>
    <row r="11611" outlineLevel="1"/>
    <row r="11612" outlineLevel="1"/>
    <row r="11613" outlineLevel="1"/>
    <row r="11614" outlineLevel="1"/>
    <row r="11616" outlineLevel="1"/>
    <row r="11617" outlineLevel="1"/>
    <row r="11618" outlineLevel="1"/>
    <row r="11619" outlineLevel="1"/>
    <row r="11620" outlineLevel="1"/>
    <row r="11621" outlineLevel="1"/>
    <row r="11622" outlineLevel="1"/>
    <row r="11624" outlineLevel="1"/>
    <row r="11625" outlineLevel="1"/>
    <row r="11626" outlineLevel="1"/>
    <row r="11627" outlineLevel="1"/>
    <row r="11628" outlineLevel="1"/>
    <row r="11629" outlineLevel="1"/>
    <row r="11630" outlineLevel="1"/>
    <row r="11632" outlineLevel="1"/>
    <row r="11633" outlineLevel="1"/>
    <row r="11634" outlineLevel="1"/>
    <row r="11635" outlineLevel="1"/>
    <row r="11636" outlineLevel="1"/>
    <row r="11637" outlineLevel="1"/>
    <row r="11639" outlineLevel="1"/>
    <row r="11640" outlineLevel="1"/>
    <row r="11641" outlineLevel="1"/>
    <row r="11642" outlineLevel="1"/>
    <row r="11643" outlineLevel="1"/>
    <row r="11644" outlineLevel="1"/>
    <row r="11646" outlineLevel="1"/>
    <row r="11647" outlineLevel="1"/>
    <row r="11648" outlineLevel="1"/>
    <row r="11649" outlineLevel="1"/>
    <row r="11650" outlineLevel="1"/>
    <row r="11651" outlineLevel="1"/>
    <row r="11653" outlineLevel="1"/>
    <row r="11654" outlineLevel="1"/>
    <row r="11655" outlineLevel="1"/>
    <row r="11656" outlineLevel="1"/>
    <row r="11657" outlineLevel="1"/>
    <row r="11658" outlineLevel="1"/>
    <row r="11659" outlineLevel="1"/>
    <row r="11661" outlineLevel="1"/>
    <row r="11662" outlineLevel="1"/>
    <row r="11663" outlineLevel="1"/>
    <row r="11664" outlineLevel="1"/>
    <row r="11665" outlineLevel="1"/>
    <row r="11666" outlineLevel="1"/>
    <row r="11667" outlineLevel="1"/>
    <row r="11669" outlineLevel="1"/>
    <row r="11670" outlineLevel="1"/>
    <row r="11671" outlineLevel="1"/>
    <row r="11672" outlineLevel="1"/>
    <row r="11673" outlineLevel="1"/>
    <row r="11674" outlineLevel="1"/>
    <row r="11675" outlineLevel="1"/>
    <row r="11677" outlineLevel="1"/>
    <row r="11678" outlineLevel="1"/>
    <row r="11679" outlineLevel="1"/>
    <row r="11680" outlineLevel="1"/>
    <row r="11681" outlineLevel="1"/>
    <row r="11682" outlineLevel="1"/>
    <row r="11683" outlineLevel="1"/>
    <row r="11685" outlineLevel="1"/>
    <row r="11686" outlineLevel="1"/>
    <row r="11687" outlineLevel="1"/>
    <row r="11688" outlineLevel="1"/>
    <row r="11689" outlineLevel="1"/>
    <row r="11690" outlineLevel="1"/>
    <row r="11691" outlineLevel="1"/>
    <row r="11693" outlineLevel="1"/>
    <row r="11694" outlineLevel="1"/>
    <row r="11695" outlineLevel="1"/>
    <row r="11696" outlineLevel="1"/>
    <row r="11697" outlineLevel="1"/>
    <row r="11698" outlineLevel="1"/>
    <row r="11699" outlineLevel="1"/>
    <row r="11701" outlineLevel="1"/>
    <row r="11702" outlineLevel="1"/>
    <row r="11703" outlineLevel="1"/>
    <row r="11704" outlineLevel="1"/>
    <row r="11705" outlineLevel="1"/>
    <row r="11706" outlineLevel="1"/>
    <row r="11707" outlineLevel="1"/>
    <row r="11709" outlineLevel="1"/>
    <row r="11710" outlineLevel="1"/>
    <row r="11711" outlineLevel="1"/>
    <row r="11712" outlineLevel="1"/>
    <row r="11713" outlineLevel="1"/>
    <row r="11714" outlineLevel="1"/>
    <row r="11715" outlineLevel="1"/>
    <row r="11717" outlineLevel="1"/>
    <row r="11718" outlineLevel="1"/>
    <row r="11719" outlineLevel="1"/>
    <row r="11720" outlineLevel="1"/>
    <row r="11721" outlineLevel="1"/>
    <row r="11722" outlineLevel="1"/>
    <row r="11723" outlineLevel="1"/>
    <row r="11725" outlineLevel="1"/>
    <row r="11726" outlineLevel="1"/>
    <row r="11727" outlineLevel="1"/>
    <row r="11728" outlineLevel="1"/>
    <row r="11729" outlineLevel="1"/>
    <row r="11730" outlineLevel="1"/>
    <row r="11732" outlineLevel="1"/>
    <row r="11733" outlineLevel="1"/>
    <row r="11734" outlineLevel="1"/>
    <row r="11735" outlineLevel="1"/>
    <row r="11736" outlineLevel="1"/>
    <row r="11737" outlineLevel="1"/>
    <row r="11739" outlineLevel="1"/>
    <row r="11740" outlineLevel="1"/>
    <row r="11741" outlineLevel="1"/>
    <row r="11742" outlineLevel="1"/>
    <row r="11743" outlineLevel="1"/>
    <row r="11744" outlineLevel="1"/>
    <row r="11746" outlineLevel="1"/>
    <row r="11747" outlineLevel="1"/>
    <row r="11748" outlineLevel="1"/>
    <row r="11749" outlineLevel="1"/>
    <row r="11750" outlineLevel="1"/>
    <row r="11751" outlineLevel="1"/>
    <row r="11753" outlineLevel="1"/>
    <row r="11754" outlineLevel="1"/>
    <row r="11755" outlineLevel="1"/>
    <row r="11756" outlineLevel="1"/>
    <row r="11757" outlineLevel="1"/>
    <row r="11758" outlineLevel="1"/>
    <row r="11760" outlineLevel="1"/>
    <row r="11761" outlineLevel="1"/>
    <row r="11762" outlineLevel="1"/>
    <row r="11763" outlineLevel="1"/>
    <row r="11764" outlineLevel="1"/>
    <row r="11766" outlineLevel="1"/>
    <row r="11767" outlineLevel="1"/>
    <row r="11768" outlineLevel="1"/>
    <row r="11769" outlineLevel="1"/>
    <row r="11770" outlineLevel="1"/>
    <row r="11771" outlineLevel="1"/>
    <row r="11773" outlineLevel="1"/>
    <row r="11774" outlineLevel="1"/>
    <row r="11775" outlineLevel="1"/>
    <row r="11776" outlineLevel="1"/>
    <row r="11777" outlineLevel="1"/>
    <row r="11778" outlineLevel="1"/>
    <row r="11780" outlineLevel="1"/>
    <row r="11781" outlineLevel="1"/>
    <row r="11782" outlineLevel="1"/>
    <row r="11783" outlineLevel="1"/>
    <row r="11784" outlineLevel="1"/>
    <row r="11785" outlineLevel="1"/>
    <row r="11787" outlineLevel="1"/>
    <row r="11788" outlineLevel="1"/>
    <row r="11789" outlineLevel="1"/>
    <row r="11790" outlineLevel="1"/>
    <row r="11791" outlineLevel="1"/>
    <row r="11792" outlineLevel="1"/>
    <row r="11794" outlineLevel="1"/>
    <row r="11795" outlineLevel="1"/>
    <row r="11796" outlineLevel="1"/>
    <row r="11797" outlineLevel="1"/>
    <row r="11798" outlineLevel="1"/>
    <row r="11799" outlineLevel="1"/>
    <row r="11801" outlineLevel="1"/>
    <row r="11802" outlineLevel="1"/>
    <row r="11803" outlineLevel="1"/>
    <row r="11804" outlineLevel="1"/>
    <row r="11805" outlineLevel="1"/>
    <row r="11806" outlineLevel="1"/>
    <row r="11808" outlineLevel="1"/>
    <row r="11809" outlineLevel="1"/>
    <row r="11810" outlineLevel="1"/>
    <row r="11811" outlineLevel="1"/>
    <row r="11812" outlineLevel="1"/>
    <row r="11813" outlineLevel="1"/>
    <row r="11815" outlineLevel="1"/>
    <row r="11816" outlineLevel="1"/>
    <row r="11817" outlineLevel="1"/>
    <row r="11818" outlineLevel="1"/>
    <row r="11819" outlineLevel="1"/>
    <row r="11820" outlineLevel="1"/>
    <row r="11822" outlineLevel="1"/>
    <row r="11823" outlineLevel="1"/>
    <row r="11824" outlineLevel="1"/>
    <row r="11825" outlineLevel="1"/>
    <row r="11826" outlineLevel="1"/>
    <row r="11827" outlineLevel="1"/>
    <row r="11829" outlineLevel="1"/>
    <row r="11830" outlineLevel="1"/>
    <row r="11831" outlineLevel="1"/>
    <row r="11832" outlineLevel="1"/>
    <row r="11833" outlineLevel="1"/>
    <row r="11834" outlineLevel="1"/>
    <row r="11836" outlineLevel="1"/>
    <row r="11837" outlineLevel="1"/>
    <row r="11838" outlineLevel="1"/>
    <row r="11839" outlineLevel="1"/>
    <row r="11840" outlineLevel="1"/>
    <row r="11841" outlineLevel="1"/>
    <row r="11843" outlineLevel="1"/>
    <row r="11844" outlineLevel="1"/>
    <row r="11845" outlineLevel="1"/>
    <row r="11846" outlineLevel="1"/>
    <row r="11847" outlineLevel="1"/>
    <row r="11848" outlineLevel="1"/>
    <row r="11850" outlineLevel="1"/>
    <row r="11851" outlineLevel="1"/>
    <row r="11852" outlineLevel="1"/>
    <row r="11853" outlineLevel="1"/>
    <row r="11854" outlineLevel="1"/>
    <row r="11855" outlineLevel="1"/>
    <row r="11857" outlineLevel="1"/>
    <row r="11858" outlineLevel="1"/>
    <row r="11859" outlineLevel="1"/>
    <row r="11860" outlineLevel="1"/>
    <row r="11861" outlineLevel="1"/>
    <row r="11862" outlineLevel="1"/>
    <row r="11864" outlineLevel="1"/>
    <row r="11865" outlineLevel="1"/>
    <row r="11866" outlineLevel="1"/>
    <row r="11867" outlineLevel="1"/>
    <row r="11868" outlineLevel="1"/>
    <row r="11869" outlineLevel="1"/>
    <row r="11871" outlineLevel="1"/>
    <row r="11872" outlineLevel="1"/>
    <row r="11873" outlineLevel="1"/>
    <row r="11874" outlineLevel="1"/>
    <row r="11875" outlineLevel="1"/>
    <row r="11876" outlineLevel="1"/>
    <row r="11878" outlineLevel="1"/>
    <row r="11879" outlineLevel="1"/>
    <row r="11880" outlineLevel="1"/>
    <row r="11881" outlineLevel="1"/>
    <row r="11882" outlineLevel="1"/>
    <row r="11883" outlineLevel="1"/>
    <row r="11885" outlineLevel="1"/>
    <row r="11886" outlineLevel="1"/>
    <row r="11887" outlineLevel="1"/>
    <row r="11888" outlineLevel="1"/>
    <row r="11889" outlineLevel="1"/>
    <row r="11890" outlineLevel="1"/>
    <row r="11892" outlineLevel="1"/>
    <row r="11893" outlineLevel="1"/>
    <row r="11894" outlineLevel="1"/>
    <row r="11895" outlineLevel="1"/>
    <row r="11896" outlineLevel="1"/>
    <row r="11897" outlineLevel="1"/>
    <row r="11899" outlineLevel="1"/>
    <row r="11900" outlineLevel="1"/>
    <row r="11901" outlineLevel="1"/>
    <row r="11902" outlineLevel="1"/>
    <row r="11903" outlineLevel="1"/>
    <row r="11904" outlineLevel="1"/>
    <row r="11906" outlineLevel="1"/>
    <row r="11907" outlineLevel="1"/>
    <row r="11908" outlineLevel="1"/>
    <row r="11909" outlineLevel="1"/>
    <row r="11910" outlineLevel="1"/>
    <row r="11911" outlineLevel="1"/>
    <row r="11913" outlineLevel="1"/>
    <row r="11914" outlineLevel="1"/>
    <row r="11915" outlineLevel="1"/>
    <row r="11916" outlineLevel="1"/>
    <row r="11917" outlineLevel="1"/>
    <row r="11918" outlineLevel="1"/>
    <row r="11920" outlineLevel="1"/>
    <row r="11921" outlineLevel="1"/>
    <row r="11922" outlineLevel="1"/>
    <row r="11923" outlineLevel="1"/>
    <row r="11924" outlineLevel="1"/>
    <row r="11925" outlineLevel="1"/>
    <row r="11927" outlineLevel="1"/>
    <row r="11928" outlineLevel="1"/>
    <row r="11929" outlineLevel="1"/>
    <row r="11930" outlineLevel="1"/>
    <row r="11931" outlineLevel="1"/>
    <row r="11932" outlineLevel="1"/>
    <row r="11934" outlineLevel="1"/>
    <row r="11935" outlineLevel="1"/>
    <row r="11936" outlineLevel="1"/>
    <row r="11937" outlineLevel="1"/>
    <row r="11938" outlineLevel="1"/>
    <row r="11939" outlineLevel="1"/>
    <row r="11941" outlineLevel="1"/>
    <row r="11942" outlineLevel="1"/>
    <row r="11943" outlineLevel="1"/>
    <row r="11944" outlineLevel="1"/>
    <row r="11945" outlineLevel="1"/>
    <row r="11946" outlineLevel="1"/>
    <row r="11948" outlineLevel="1"/>
    <row r="11949" outlineLevel="1"/>
    <row r="11950" outlineLevel="1"/>
    <row r="11951" outlineLevel="1"/>
    <row r="11952" outlineLevel="1"/>
    <row r="11953" outlineLevel="1"/>
    <row r="11955" outlineLevel="1"/>
    <row r="11956" outlineLevel="1"/>
    <row r="11957" outlineLevel="1"/>
    <row r="11958" outlineLevel="1"/>
    <row r="11959" outlineLevel="1"/>
    <row r="11960" outlineLevel="1"/>
    <row r="11962" outlineLevel="1"/>
    <row r="11963" outlineLevel="1"/>
    <row r="11964" outlineLevel="1"/>
    <row r="11965" outlineLevel="1"/>
    <row r="11966" outlineLevel="1"/>
    <row r="11967" outlineLevel="1"/>
    <row r="11969" outlineLevel="1"/>
    <row r="11970" outlineLevel="1"/>
    <row r="11971" outlineLevel="1"/>
    <row r="11972" outlineLevel="1"/>
    <row r="11973" outlineLevel="1"/>
    <row r="11974" outlineLevel="1"/>
    <row r="11976" outlineLevel="1"/>
    <row r="11977" outlineLevel="1"/>
    <row r="11978" outlineLevel="1"/>
    <row r="11979" outlineLevel="1"/>
    <row r="11980" outlineLevel="1"/>
    <row r="11981" outlineLevel="1"/>
    <row r="11983" outlineLevel="1"/>
    <row r="11984" outlineLevel="1"/>
    <row r="11985" outlineLevel="1"/>
    <row r="11986" outlineLevel="1"/>
    <row r="11987" outlineLevel="1"/>
    <row r="11988" outlineLevel="1"/>
    <row r="11990" outlineLevel="1"/>
    <row r="11991" outlineLevel="1"/>
    <row r="11992" outlineLevel="1"/>
    <row r="11993" outlineLevel="1"/>
    <row r="11994" outlineLevel="1"/>
    <row r="11995" outlineLevel="1"/>
    <row r="11997" outlineLevel="1"/>
    <row r="11998" outlineLevel="1"/>
    <row r="11999" outlineLevel="1"/>
    <row r="12000" outlineLevel="1"/>
    <row r="12001" outlineLevel="1"/>
    <row r="12002" outlineLevel="1"/>
    <row r="12004" outlineLevel="1"/>
    <row r="12005" outlineLevel="1"/>
    <row r="12006" outlineLevel="1"/>
    <row r="12007" outlineLevel="1"/>
    <row r="12008" outlineLevel="1"/>
    <row r="12009" outlineLevel="1"/>
    <row r="12011" outlineLevel="1"/>
    <row r="12012" outlineLevel="1"/>
    <row r="12013" outlineLevel="1"/>
    <row r="12014" outlineLevel="1"/>
    <row r="12015" outlineLevel="1"/>
    <row r="12016" outlineLevel="1"/>
    <row r="12018" outlineLevel="1"/>
    <row r="12019" outlineLevel="1"/>
    <row r="12020" outlineLevel="1"/>
    <row r="12022" outlineLevel="1"/>
    <row r="12023" outlineLevel="1"/>
    <row r="12024" outlineLevel="1"/>
    <row r="12025" outlineLevel="1"/>
    <row r="12026" outlineLevel="1"/>
    <row r="12028" outlineLevel="1"/>
    <row r="12029" outlineLevel="1"/>
    <row r="12030" outlineLevel="1"/>
    <row r="12031" outlineLevel="1"/>
    <row r="12032" outlineLevel="1"/>
    <row r="12033" outlineLevel="1"/>
    <row r="12034" outlineLevel="1"/>
    <row r="12035" outlineLevel="1"/>
    <row r="12036" outlineLevel="1"/>
    <row r="12037" outlineLevel="1"/>
    <row r="12038" outlineLevel="1"/>
    <row r="12040" outlineLevel="1"/>
    <row r="12041" outlineLevel="1"/>
    <row r="12043" outlineLevel="1"/>
    <row r="12044" outlineLevel="1"/>
    <row r="12045" outlineLevel="1"/>
    <row r="12046" outlineLevel="1"/>
    <row r="12047" outlineLevel="1"/>
    <row r="12048" outlineLevel="1"/>
    <row r="12049" outlineLevel="1"/>
    <row r="12050" outlineLevel="1"/>
    <row r="12051" outlineLevel="1"/>
    <row r="12052" outlineLevel="1"/>
    <row r="12053" outlineLevel="1"/>
    <row r="12054" outlineLevel="1"/>
    <row r="12055" outlineLevel="1"/>
    <row r="12056" outlineLevel="1"/>
    <row r="12057" outlineLevel="1"/>
    <row r="12059" outlineLevel="1"/>
    <row r="12060" outlineLevel="1"/>
    <row r="12061" outlineLevel="1"/>
    <row r="12062" outlineLevel="1"/>
    <row r="12063" outlineLevel="1"/>
    <row r="12064" outlineLevel="1"/>
    <row r="12065" outlineLevel="1"/>
    <row r="12066" outlineLevel="1"/>
    <row r="12067" outlineLevel="1"/>
    <row r="12068" outlineLevel="1"/>
    <row r="12069" outlineLevel="1"/>
    <row r="12070" outlineLevel="1"/>
    <row r="12071" outlineLevel="1"/>
    <row r="12072" outlineLevel="1"/>
    <row r="12073" outlineLevel="1"/>
    <row r="12074" outlineLevel="1"/>
    <row r="12076" outlineLevel="1"/>
    <row r="12077" outlineLevel="1"/>
    <row r="12078" outlineLevel="1"/>
    <row r="12079" outlineLevel="1"/>
    <row r="12080" outlineLevel="1"/>
    <row r="12081" outlineLevel="1"/>
    <row r="12082" outlineLevel="1"/>
    <row r="12083" outlineLevel="1"/>
    <row r="12084" outlineLevel="1"/>
    <row r="12085" outlineLevel="1"/>
    <row r="12086" outlineLevel="1"/>
    <row r="12087" outlineLevel="1"/>
    <row r="12088" outlineLevel="1"/>
    <row r="12089" outlineLevel="1"/>
    <row r="12090" outlineLevel="1"/>
    <row r="12091" outlineLevel="1"/>
    <row r="12093" outlineLevel="1"/>
    <row r="12094" outlineLevel="1"/>
    <row r="12095" outlineLevel="1"/>
    <row r="12096" outlineLevel="1"/>
    <row r="12097" outlineLevel="1"/>
    <row r="12098" outlineLevel="1"/>
    <row r="12099" outlineLevel="1"/>
    <row r="12100" outlineLevel="1"/>
    <row r="12101" outlineLevel="1"/>
    <row r="12102" outlineLevel="1"/>
    <row r="12103" outlineLevel="1"/>
    <row r="12104" outlineLevel="1"/>
    <row r="12105" outlineLevel="1"/>
    <row r="12106" outlineLevel="1"/>
    <row r="12107" outlineLevel="1"/>
    <row r="12109" outlineLevel="1"/>
    <row r="12110" outlineLevel="1"/>
    <row r="12111" outlineLevel="1"/>
    <row r="12112" outlineLevel="1"/>
    <row r="12113" outlineLevel="1"/>
    <row r="12114" outlineLevel="1"/>
    <row r="12115" outlineLevel="1"/>
    <row r="12116" outlineLevel="1"/>
    <row r="12117" outlineLevel="1"/>
    <row r="12118" outlineLevel="1"/>
    <row r="12119" outlineLevel="1"/>
    <row r="12120" outlineLevel="1"/>
    <row r="12121" outlineLevel="1"/>
    <row r="12122" outlineLevel="1"/>
    <row r="12123" outlineLevel="1"/>
    <row r="12125" outlineLevel="1"/>
    <row r="12126" outlineLevel="1"/>
    <row r="12127" outlineLevel="1"/>
    <row r="12128" outlineLevel="1"/>
    <row r="12129" outlineLevel="1"/>
    <row r="12130" outlineLevel="1"/>
    <row r="12131" outlineLevel="1"/>
    <row r="12132" outlineLevel="1"/>
    <row r="12133" outlineLevel="1"/>
    <row r="12134" outlineLevel="1"/>
    <row r="12135" outlineLevel="1"/>
    <row r="12136" outlineLevel="1"/>
    <row r="12137" outlineLevel="1"/>
    <row r="12138" outlineLevel="1"/>
    <row r="12139" outlineLevel="1"/>
    <row r="12141" outlineLevel="1"/>
    <row r="12142" outlineLevel="1"/>
    <row r="12143" outlineLevel="1"/>
    <row r="12144" outlineLevel="1"/>
    <row r="12145" outlineLevel="1"/>
    <row r="12146" outlineLevel="1"/>
    <row r="12147" outlineLevel="1"/>
    <row r="12148" outlineLevel="1"/>
    <row r="12149" outlineLevel="1"/>
    <row r="12150" outlineLevel="1"/>
    <row r="12151" outlineLevel="1"/>
    <row r="12152" outlineLevel="1"/>
    <row r="12153" outlineLevel="1"/>
    <row r="12154" outlineLevel="1"/>
    <row r="12155" outlineLevel="1"/>
    <row r="12157" outlineLevel="1"/>
    <row r="12158" outlineLevel="1"/>
    <row r="12159" outlineLevel="1"/>
    <row r="12160" outlineLevel="1"/>
    <row r="12161" outlineLevel="1"/>
    <row r="12162" outlineLevel="1"/>
    <row r="12163" outlineLevel="1"/>
    <row r="12164" outlineLevel="1"/>
    <row r="12165" outlineLevel="1"/>
    <row r="12166" outlineLevel="1"/>
    <row r="12167" outlineLevel="1"/>
    <row r="12168" outlineLevel="1"/>
    <row r="12169" outlineLevel="1"/>
    <row r="12170" outlineLevel="1"/>
    <row r="12171" outlineLevel="1"/>
    <row r="12172" outlineLevel="1"/>
    <row r="12173" outlineLevel="1"/>
    <row r="12174" outlineLevel="1"/>
    <row r="12175" outlineLevel="1"/>
    <row r="12176" outlineLevel="1"/>
    <row r="12177" outlineLevel="1"/>
    <row r="12179" outlineLevel="1"/>
    <row r="12180" outlineLevel="1"/>
    <row r="12181" outlineLevel="1"/>
    <row r="12182" outlineLevel="1"/>
    <row r="12183" outlineLevel="1"/>
    <row r="12184" outlineLevel="1"/>
    <row r="12185" outlineLevel="1"/>
    <row r="12186" outlineLevel="1"/>
    <row r="12187" outlineLevel="1"/>
    <row r="12188" outlineLevel="1"/>
    <row r="12189" outlineLevel="1"/>
    <row r="12190" outlineLevel="1"/>
    <row r="12191" outlineLevel="1"/>
    <row r="12192" outlineLevel="1"/>
    <row r="12194" outlineLevel="1"/>
    <row r="12195" outlineLevel="1"/>
    <row r="12196" outlineLevel="1"/>
    <row r="12197" outlineLevel="1"/>
    <row r="12198" outlineLevel="1"/>
    <row r="12199" outlineLevel="1"/>
    <row r="12200" outlineLevel="1"/>
    <row r="12201" outlineLevel="1"/>
    <row r="12202" outlineLevel="1"/>
    <row r="12203" outlineLevel="1"/>
    <row r="12204" outlineLevel="1"/>
    <row r="12205" outlineLevel="1"/>
    <row r="12206" outlineLevel="1"/>
    <row r="12207" outlineLevel="1"/>
    <row r="12208" outlineLevel="1"/>
    <row r="12209" outlineLevel="1"/>
    <row r="12210" outlineLevel="1"/>
    <row r="12211" outlineLevel="1"/>
    <row r="12212" outlineLevel="1"/>
    <row r="12214" outlineLevel="1"/>
    <row r="12215" outlineLevel="1"/>
    <row r="12216" outlineLevel="1"/>
    <row r="12217" outlineLevel="1"/>
    <row r="12218" outlineLevel="1"/>
    <row r="12219" outlineLevel="1"/>
    <row r="12220" outlineLevel="1"/>
    <row r="12221" outlineLevel="1"/>
    <row r="12222" outlineLevel="1"/>
    <row r="12223" outlineLevel="1"/>
    <row r="12224" outlineLevel="1"/>
    <row r="12225" outlineLevel="1"/>
    <row r="12226" outlineLevel="1"/>
    <row r="12227" outlineLevel="1"/>
    <row r="12228" outlineLevel="1"/>
    <row r="12230" outlineLevel="1"/>
    <row r="12231" outlineLevel="1"/>
    <row r="12232" outlineLevel="1"/>
    <row r="12233" outlineLevel="1"/>
    <row r="12234" outlineLevel="1"/>
    <row r="12235" outlineLevel="1"/>
    <row r="12236" outlineLevel="1"/>
    <row r="12237" outlineLevel="1"/>
    <row r="12238" outlineLevel="1"/>
    <row r="12239" outlineLevel="1"/>
    <row r="12240" outlineLevel="1"/>
    <row r="12241" outlineLevel="1"/>
    <row r="12242" outlineLevel="1"/>
    <row r="12243" outlineLevel="1"/>
    <row r="12244" outlineLevel="1"/>
    <row r="12245" outlineLevel="1"/>
    <row r="12246" outlineLevel="1"/>
    <row r="12247" outlineLevel="1"/>
    <row r="12248" outlineLevel="1"/>
    <row r="12249" outlineLevel="1"/>
    <row r="12250" outlineLevel="1"/>
    <row r="12251" outlineLevel="1"/>
    <row r="12253" outlineLevel="1"/>
    <row r="12254" outlineLevel="1"/>
    <row r="12255" outlineLevel="1"/>
    <row r="12256" outlineLevel="1"/>
    <row r="12257" outlineLevel="1"/>
    <row r="12258" outlineLevel="1"/>
    <row r="12259" outlineLevel="1"/>
    <row r="12260" outlineLevel="1"/>
    <row r="12261" outlineLevel="1"/>
    <row r="12262" outlineLevel="1"/>
    <row r="12263" outlineLevel="1"/>
    <row r="12264" outlineLevel="1"/>
    <row r="12265" outlineLevel="1"/>
    <row r="12266" outlineLevel="1"/>
    <row r="12267" outlineLevel="1"/>
    <row r="12268" outlineLevel="1"/>
    <row r="12269" outlineLevel="1"/>
    <row r="12270" outlineLevel="1"/>
    <row r="12271" outlineLevel="1"/>
    <row r="12272" outlineLevel="1"/>
    <row r="12273" outlineLevel="1"/>
    <row r="12274" outlineLevel="1"/>
    <row r="12275" outlineLevel="1"/>
    <row r="12277" outlineLevel="1"/>
    <row r="12279" outlineLevel="1"/>
    <row r="12280" outlineLevel="1"/>
    <row r="12281" outlineLevel="1"/>
    <row r="12282" outlineLevel="1"/>
    <row r="12283" outlineLevel="1"/>
    <row r="12284" outlineLevel="1"/>
    <row r="12285" outlineLevel="1"/>
    <row r="12287" outlineLevel="1"/>
    <row r="12288" outlineLevel="1"/>
    <row r="12289" outlineLevel="1"/>
    <row r="12291" outlineLevel="1"/>
    <row r="12292" outlineLevel="1"/>
    <row r="12293" outlineLevel="1"/>
    <row r="12294" outlineLevel="1"/>
    <row r="12295" outlineLevel="1"/>
    <row r="12296" outlineLevel="1"/>
    <row r="12297" outlineLevel="1"/>
    <row r="12298" outlineLevel="1"/>
    <row r="12299" outlineLevel="1"/>
    <row r="12300" outlineLevel="1"/>
    <row r="12301" outlineLevel="1"/>
    <row r="12302" outlineLevel="1"/>
    <row r="12303" outlineLevel="1"/>
    <row r="12304" outlineLevel="1"/>
    <row r="12305" outlineLevel="1"/>
    <row r="12306" outlineLevel="1"/>
    <row r="12307" outlineLevel="1"/>
    <row r="12309" outlineLevel="1"/>
    <row r="12310" outlineLevel="1"/>
    <row r="12311" outlineLevel="1"/>
    <row r="12312" outlineLevel="1"/>
    <row r="12313" outlineLevel="1"/>
    <row r="12314" outlineLevel="1"/>
    <row r="12315" outlineLevel="1"/>
    <row r="12316" outlineLevel="1"/>
    <row r="12317" outlineLevel="1"/>
    <row r="12318" outlineLevel="1"/>
    <row r="12319" outlineLevel="1"/>
    <row r="12320" outlineLevel="1"/>
    <row r="12321" outlineLevel="1"/>
    <row r="12322" outlineLevel="1"/>
    <row r="12323" outlineLevel="1"/>
    <row r="12324" outlineLevel="1"/>
    <row r="12325" outlineLevel="1"/>
    <row r="12327" outlineLevel="1"/>
    <row r="12328" outlineLevel="1"/>
    <row r="12330" outlineLevel="1"/>
    <row r="12331" outlineLevel="1"/>
    <row r="12332" outlineLevel="1"/>
    <row r="12333" outlineLevel="1"/>
    <row r="12334" outlineLevel="1"/>
    <row r="12335" outlineLevel="1"/>
    <row r="12336" outlineLevel="1"/>
    <row r="12337" outlineLevel="1"/>
    <row r="12338" outlineLevel="1"/>
    <row r="12339" outlineLevel="1"/>
    <row r="12340" outlineLevel="1"/>
    <row r="12341" outlineLevel="1"/>
    <row r="12342" outlineLevel="1"/>
    <row r="12343" outlineLevel="1"/>
    <row r="12344" outlineLevel="1"/>
    <row r="12345" outlineLevel="1"/>
    <row r="12346" outlineLevel="1"/>
    <row r="12347" outlineLevel="1"/>
    <row r="12348" outlineLevel="1"/>
    <row r="12349" outlineLevel="1"/>
    <row r="12350" outlineLevel="1"/>
    <row r="12351" outlineLevel="1"/>
    <row r="12353" outlineLevel="1"/>
    <row r="12354" outlineLevel="1"/>
    <row r="12355" outlineLevel="1"/>
    <row r="12356" outlineLevel="1"/>
    <row r="12357" outlineLevel="1"/>
    <row r="12358" outlineLevel="1"/>
    <row r="12359" outlineLevel="1"/>
    <row r="12360" outlineLevel="1"/>
    <row r="12361" outlineLevel="1"/>
    <row r="12362" outlineLevel="1"/>
    <row r="12363" outlineLevel="1"/>
    <row r="12364" outlineLevel="1"/>
    <row r="12365" outlineLevel="1"/>
    <row r="12366" outlineLevel="1"/>
    <row r="12367" outlineLevel="1"/>
    <row r="12368" outlineLevel="1"/>
    <row r="12369" outlineLevel="1"/>
    <row r="12370" outlineLevel="1"/>
    <row r="12371" outlineLevel="1"/>
    <row r="12372" outlineLevel="1"/>
    <row r="12373" outlineLevel="1"/>
    <row r="12374" outlineLevel="1"/>
    <row r="12375" outlineLevel="1"/>
    <row r="12376" outlineLevel="1"/>
    <row r="12377" outlineLevel="1"/>
    <row r="12378" outlineLevel="1"/>
    <row r="12380" outlineLevel="1"/>
    <row r="12381" outlineLevel="1"/>
    <row r="12382" outlineLevel="1"/>
    <row r="12383" outlineLevel="1"/>
    <row r="12385" outlineLevel="1"/>
    <row r="12386" outlineLevel="1"/>
    <row r="12387" outlineLevel="1"/>
    <row r="12388" outlineLevel="1"/>
    <row r="12390" outlineLevel="1"/>
    <row r="12391" outlineLevel="1"/>
    <row r="12392" outlineLevel="1"/>
    <row r="12393" outlineLevel="1"/>
    <row r="12395" outlineLevel="1"/>
    <row r="12396" outlineLevel="1"/>
    <row r="12397" outlineLevel="1"/>
    <row r="12398" outlineLevel="1"/>
    <row r="12400" outlineLevel="1"/>
    <row r="12401" outlineLevel="1"/>
    <row r="12402" outlineLevel="1"/>
    <row r="12403" outlineLevel="1"/>
    <row r="12405" outlineLevel="1"/>
    <row r="12406" outlineLevel="1"/>
    <row r="12407" outlineLevel="1"/>
    <row r="12408" outlineLevel="1"/>
    <row r="12410" outlineLevel="1"/>
    <row r="12411" outlineLevel="1"/>
    <row r="12412" outlineLevel="1"/>
    <row r="12413" outlineLevel="1"/>
    <row r="12415" outlineLevel="1"/>
    <row r="12417" outlineLevel="1"/>
    <row r="12419" outlineLevel="1"/>
    <row r="12421" outlineLevel="1"/>
    <row r="12423" outlineLevel="1"/>
    <row r="12425" outlineLevel="1"/>
    <row r="12427" outlineLevel="1"/>
    <row r="12429" outlineLevel="1"/>
    <row r="12431" outlineLevel="1"/>
    <row r="12433" outlineLevel="1"/>
    <row r="12435" outlineLevel="1"/>
    <row r="12437" outlineLevel="1"/>
    <row r="12439" outlineLevel="1"/>
    <row r="12441" outlineLevel="1"/>
    <row r="12442" outlineLevel="1"/>
    <row r="12444" outlineLevel="1"/>
    <row r="12445" outlineLevel="1"/>
    <row r="12447" outlineLevel="1"/>
    <row r="12448" outlineLevel="1"/>
    <row r="12449" outlineLevel="1"/>
    <row r="12451" outlineLevel="1"/>
    <row r="12452" outlineLevel="1"/>
    <row r="12454" outlineLevel="1"/>
    <row r="12455" outlineLevel="1"/>
    <row r="12457" outlineLevel="1"/>
    <row r="12458" outlineLevel="1"/>
    <row r="12459" outlineLevel="1"/>
    <row r="12461" outlineLevel="1"/>
    <row r="12462" outlineLevel="1"/>
    <row r="12463" outlineLevel="1"/>
    <row r="12465" outlineLevel="1"/>
    <row r="12466" outlineLevel="1"/>
    <row r="12467" outlineLevel="1"/>
    <row r="12469" outlineLevel="1"/>
    <row r="12470" outlineLevel="1"/>
    <row r="12471" outlineLevel="1"/>
    <row r="12473" outlineLevel="1"/>
    <row r="12474" outlineLevel="1"/>
    <row r="12475" outlineLevel="1"/>
    <row r="12477" outlineLevel="1"/>
    <row r="12478" outlineLevel="1"/>
    <row r="12479" outlineLevel="1"/>
    <row r="12481" outlineLevel="1"/>
    <row r="12482" outlineLevel="1"/>
    <row r="12483" outlineLevel="1"/>
    <row r="12485" outlineLevel="1"/>
    <row r="12486" outlineLevel="1"/>
    <row r="12487" outlineLevel="1"/>
    <row r="12489" outlineLevel="1"/>
    <row r="12490" outlineLevel="1"/>
    <row r="12491" outlineLevel="1"/>
    <row r="12493" outlineLevel="1"/>
    <row r="12494" outlineLevel="1"/>
    <row r="12495" outlineLevel="1"/>
    <row r="12497" outlineLevel="1"/>
    <row r="12498" outlineLevel="1"/>
    <row r="12499" outlineLevel="1"/>
    <row r="12501" outlineLevel="1"/>
    <row r="12502" outlineLevel="1"/>
    <row r="12503" outlineLevel="1"/>
    <row r="12505" outlineLevel="1"/>
    <row r="12506" outlineLevel="1"/>
    <row r="12507" outlineLevel="1"/>
    <row r="12509" outlineLevel="1"/>
    <row r="12510" outlineLevel="1"/>
    <row r="12511" outlineLevel="1"/>
    <row r="12513" outlineLevel="1"/>
    <row r="12514" outlineLevel="1"/>
    <row r="12515" outlineLevel="1"/>
    <row r="12517" outlineLevel="1"/>
    <row r="12518" outlineLevel="1"/>
    <row r="12519" outlineLevel="1"/>
    <row r="12521" outlineLevel="1"/>
    <row r="12522" outlineLevel="1"/>
    <row r="12523" outlineLevel="1"/>
    <row r="12525" outlineLevel="1"/>
    <row r="12526" outlineLevel="1"/>
    <row r="12527" outlineLevel="1"/>
    <row r="12529" outlineLevel="1"/>
    <row r="12530" outlineLevel="1"/>
    <row r="12531" outlineLevel="1"/>
    <row r="12533" outlineLevel="1"/>
    <row r="12534" outlineLevel="1"/>
    <row r="12535" outlineLevel="1"/>
    <row r="12537" outlineLevel="1"/>
    <row r="12539" outlineLevel="1"/>
    <row r="12540" outlineLevel="1"/>
    <row r="12541" outlineLevel="1"/>
    <row r="12542" outlineLevel="1"/>
    <row r="12543" outlineLevel="1"/>
    <row r="12545" outlineLevel="1"/>
    <row r="12546" outlineLevel="1"/>
    <row r="12547" outlineLevel="1"/>
    <row r="12548" outlineLevel="1"/>
    <row r="12549" outlineLevel="1"/>
    <row r="12551" outlineLevel="1"/>
    <row r="12552" outlineLevel="1"/>
    <row r="12553" outlineLevel="1"/>
    <row r="12554" outlineLevel="1"/>
    <row r="12555" outlineLevel="1"/>
    <row r="12556" outlineLevel="1"/>
    <row r="12557" outlineLevel="1"/>
    <row r="12559" outlineLevel="1"/>
    <row r="12561" outlineLevel="1"/>
    <row r="12562" outlineLevel="1"/>
    <row r="12563" outlineLevel="1"/>
    <row r="12565" outlineLevel="1"/>
    <row r="12567" outlineLevel="1"/>
    <row r="12569" outlineLevel="1"/>
    <row r="12571" outlineLevel="1"/>
    <row r="12572" outlineLevel="1"/>
    <row r="12573" outlineLevel="1"/>
    <row r="12574" outlineLevel="1"/>
    <row r="12576" outlineLevel="1"/>
    <row r="12577" outlineLevel="1"/>
    <row r="12578" outlineLevel="1"/>
    <row r="12579" outlineLevel="1"/>
    <row r="12581" outlineLevel="1"/>
    <row r="12582" outlineLevel="1"/>
    <row r="12583" outlineLevel="1"/>
    <row r="12584" outlineLevel="1"/>
    <row r="12586" outlineLevel="1"/>
    <row r="12587" outlineLevel="1"/>
    <row r="12588" outlineLevel="1"/>
    <row r="12589" outlineLevel="1"/>
    <row r="12590" outlineLevel="1"/>
    <row r="12591" outlineLevel="1"/>
    <row r="12593" outlineLevel="1"/>
    <row r="12594" outlineLevel="1"/>
    <row r="12595" outlineLevel="1"/>
    <row r="12596" outlineLevel="1"/>
    <row r="12597" outlineLevel="1"/>
    <row r="12599" outlineLevel="1"/>
    <row r="12600" outlineLevel="1"/>
    <row r="12601" outlineLevel="1"/>
    <row r="12602" outlineLevel="1"/>
    <row r="12603" outlineLevel="1"/>
    <row r="12604" outlineLevel="1"/>
    <row r="12605" outlineLevel="1"/>
    <row r="12607" outlineLevel="1"/>
    <row r="12608" outlineLevel="1"/>
    <row r="12609" outlineLevel="1"/>
    <row r="12610" outlineLevel="1"/>
    <row r="12611" outlineLevel="1"/>
    <row r="12612" outlineLevel="1"/>
    <row r="12614" outlineLevel="1"/>
    <row r="12615" outlineLevel="1"/>
    <row r="12616" outlineLevel="1"/>
    <row r="12617" outlineLevel="1"/>
    <row r="12618" outlineLevel="1"/>
    <row r="12620" outlineLevel="1"/>
    <row r="12621" outlineLevel="1"/>
    <row r="12622" outlineLevel="1"/>
    <row r="12624" outlineLevel="1"/>
    <row r="12625" outlineLevel="1"/>
    <row r="12627" outlineLevel="1"/>
    <row r="12628" outlineLevel="1"/>
    <row r="12630" outlineLevel="1"/>
    <row r="12631" outlineLevel="1"/>
    <row r="12633" outlineLevel="1"/>
    <row r="12634" outlineLevel="1"/>
    <row r="12636" outlineLevel="1"/>
    <row r="12637" outlineLevel="1"/>
    <row r="12639" outlineLevel="1"/>
    <row r="12640" outlineLevel="1"/>
    <row r="12641" outlineLevel="1"/>
    <row r="12642" outlineLevel="1"/>
    <row r="12643" outlineLevel="1"/>
    <row r="12645" outlineLevel="1"/>
    <row r="12646" outlineLevel="1"/>
    <row r="12647" outlineLevel="1"/>
    <row r="12648" outlineLevel="1"/>
    <row r="12649" outlineLevel="1"/>
    <row r="12650" outlineLevel="1"/>
    <row r="12652" outlineLevel="1"/>
    <row r="12654" outlineLevel="1"/>
    <row r="12656" outlineLevel="1"/>
    <row r="12658" outlineLevel="1"/>
    <row r="12660" outlineLevel="1"/>
    <row r="12662" outlineLevel="1"/>
    <row r="12664" outlineLevel="1"/>
    <row r="12666" outlineLevel="1"/>
    <row r="12668" outlineLevel="1"/>
    <row r="12670" outlineLevel="1"/>
    <row r="12671" outlineLevel="1"/>
    <row r="12672" outlineLevel="1"/>
    <row r="12673" outlineLevel="1"/>
    <row r="12675" outlineLevel="1"/>
    <row r="12677" outlineLevel="1"/>
    <row r="12679" outlineLevel="1"/>
    <row r="12681" outlineLevel="1"/>
    <row r="12683" outlineLevel="1"/>
    <row r="12685" outlineLevel="1"/>
    <row r="12687" outlineLevel="1"/>
    <row r="12689" outlineLevel="1"/>
    <row r="12691" outlineLevel="1"/>
    <row r="12693" outlineLevel="1"/>
    <row r="12695" outlineLevel="1"/>
    <row r="12697" outlineLevel="1"/>
    <row r="12698" outlineLevel="1"/>
    <row r="12699" outlineLevel="1"/>
    <row r="12700" outlineLevel="1"/>
    <row r="12701" outlineLevel="1"/>
    <row r="12702" outlineLevel="1"/>
    <row r="12703" outlineLevel="1"/>
    <row r="12705" outlineLevel="1"/>
    <row r="12706" outlineLevel="1"/>
    <row r="12707" outlineLevel="1"/>
    <row r="12708" outlineLevel="1"/>
    <row r="12709" outlineLevel="1"/>
    <row r="12710" outlineLevel="1"/>
    <row r="12711" outlineLevel="1"/>
    <row r="12713" outlineLevel="1"/>
    <row r="12714" outlineLevel="1"/>
    <row r="12715" outlineLevel="1"/>
    <row r="12716" outlineLevel="1"/>
    <row r="12718" outlineLevel="1"/>
    <row r="12719" outlineLevel="1"/>
    <row r="12720" outlineLevel="1"/>
    <row r="12721" outlineLevel="1"/>
    <row r="12723" outlineLevel="1"/>
    <row r="12724" outlineLevel="1"/>
    <row r="12725" outlineLevel="1"/>
    <row r="12726" outlineLevel="1"/>
    <row r="12728" outlineLevel="1"/>
    <row r="12729" outlineLevel="1"/>
    <row r="12730" outlineLevel="1"/>
    <row r="12731" outlineLevel="1"/>
    <row r="12733" outlineLevel="1"/>
    <row r="12734" outlineLevel="1"/>
    <row r="12736" outlineLevel="1"/>
    <row r="12737" outlineLevel="1"/>
    <row r="12739" outlineLevel="1"/>
    <row r="12740" outlineLevel="1"/>
    <row r="12742" outlineLevel="1"/>
    <row r="12743" outlineLevel="1"/>
    <row r="12745" outlineLevel="1"/>
    <row r="12746" outlineLevel="1"/>
    <row r="12748" outlineLevel="1"/>
    <row r="12749" outlineLevel="1"/>
    <row r="12751" outlineLevel="1"/>
    <row r="12752" outlineLevel="1"/>
    <row r="12754" outlineLevel="1"/>
    <row r="12755" outlineLevel="1"/>
    <row r="12757" outlineLevel="1"/>
    <row r="12758" outlineLevel="1"/>
    <row r="12759" outlineLevel="1"/>
    <row r="12760" outlineLevel="1"/>
    <row r="12761" outlineLevel="1"/>
    <row r="12762" outlineLevel="1"/>
    <row r="12763" outlineLevel="1"/>
    <row r="12764" outlineLevel="1"/>
    <row r="12765" outlineLevel="1"/>
    <row r="12766" outlineLevel="1"/>
    <row r="12767" outlineLevel="1"/>
    <row r="12768" outlineLevel="1"/>
    <row r="12770" outlineLevel="1"/>
    <row r="12771" outlineLevel="1"/>
    <row r="12772" outlineLevel="1"/>
    <row r="12773" outlineLevel="1"/>
    <row r="12774" outlineLevel="1"/>
    <row r="12775" outlineLevel="1"/>
    <row r="12776" outlineLevel="1"/>
    <row r="12777" outlineLevel="1"/>
    <row r="12778" outlineLevel="1"/>
    <row r="12779" outlineLevel="1"/>
    <row r="12780" outlineLevel="1"/>
    <row r="12782" outlineLevel="1"/>
    <row r="12784" outlineLevel="1"/>
    <row r="12786" outlineLevel="1"/>
    <row r="12788" outlineLevel="1"/>
    <row r="12789" outlineLevel="1"/>
    <row r="12790" outlineLevel="1"/>
    <row r="12792" outlineLevel="1"/>
    <row r="12793" outlineLevel="1"/>
    <row r="12794" outlineLevel="1"/>
    <row r="12796" outlineLevel="1"/>
    <row r="12797" outlineLevel="1"/>
    <row r="12798" outlineLevel="1"/>
    <row r="12800" outlineLevel="1"/>
    <row r="12801" outlineLevel="1"/>
    <row r="12803" outlineLevel="1"/>
    <row r="12804" outlineLevel="1"/>
    <row r="12806" outlineLevel="1"/>
    <row r="12807" outlineLevel="1"/>
    <row r="12809" outlineLevel="1"/>
    <row r="12811" outlineLevel="1"/>
    <row r="12813" outlineLevel="1"/>
    <row r="12815" outlineLevel="1"/>
    <row r="12817" outlineLevel="1"/>
    <row r="12819" outlineLevel="1"/>
    <row r="12821" outlineLevel="1"/>
    <row r="12823" outlineLevel="1"/>
    <row r="12825" outlineLevel="1"/>
    <row r="12827" outlineLevel="1"/>
    <row r="12829" outlineLevel="1"/>
    <row r="12831" outlineLevel="1"/>
    <row r="12833" outlineLevel="1"/>
  </sheetData>
  <pageMargins left="0.511811024" right="0.511811024" top="0.78740157499999996" bottom="0.78740157499999996" header="0.31496062000000002" footer="0.31496062000000002"/>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11">
    <tabColor rgb="FFFFFF00"/>
  </sheetPr>
  <dimension ref="A1:D6495"/>
  <sheetViews>
    <sheetView zoomScale="145" zoomScaleNormal="145" workbookViewId="0">
      <selection activeCell="H22" sqref="H22:I22"/>
    </sheetView>
  </sheetViews>
  <sheetFormatPr defaultRowHeight="15"/>
  <cols>
    <col min="1" max="1" width="10" customWidth="1"/>
    <col min="2" max="2" width="41.85546875" customWidth="1"/>
    <col min="3" max="3" width="6.7109375" customWidth="1"/>
    <col min="4" max="4" width="12.85546875" customWidth="1"/>
  </cols>
  <sheetData>
    <row r="1" spans="1:4">
      <c r="A1" s="863" t="s">
        <v>12047</v>
      </c>
      <c r="B1" s="863"/>
      <c r="C1" s="863"/>
      <c r="D1" s="863"/>
    </row>
    <row r="2" spans="1:4" ht="23.25" customHeight="1">
      <c r="A2" s="863" t="s">
        <v>12048</v>
      </c>
      <c r="B2" s="863"/>
      <c r="C2" s="863"/>
      <c r="D2" s="863"/>
    </row>
    <row r="3" spans="1:4" ht="21.95" customHeight="1">
      <c r="A3" s="689" t="s">
        <v>320</v>
      </c>
      <c r="B3" s="690" t="s">
        <v>49</v>
      </c>
      <c r="C3" s="691" t="s">
        <v>12049</v>
      </c>
      <c r="D3" s="692" t="s">
        <v>12050</v>
      </c>
    </row>
    <row r="4" spans="1:4" ht="16.5">
      <c r="A4" s="693">
        <v>307731</v>
      </c>
      <c r="B4" s="694" t="s">
        <v>12051</v>
      </c>
      <c r="C4" s="693" t="s">
        <v>12052</v>
      </c>
      <c r="D4" s="695">
        <v>147.35</v>
      </c>
    </row>
    <row r="5" spans="1:4" ht="16.5">
      <c r="A5" s="693">
        <v>307732</v>
      </c>
      <c r="B5" s="694" t="s">
        <v>12053</v>
      </c>
      <c r="C5" s="693" t="s">
        <v>12052</v>
      </c>
      <c r="D5" s="695">
        <v>119.69</v>
      </c>
    </row>
    <row r="6" spans="1:4" ht="16.5">
      <c r="A6" s="693">
        <v>308308</v>
      </c>
      <c r="B6" s="694" t="s">
        <v>12054</v>
      </c>
      <c r="C6" s="693" t="s">
        <v>10136</v>
      </c>
      <c r="D6" s="695">
        <v>5416.73</v>
      </c>
    </row>
    <row r="7" spans="1:4" ht="16.5">
      <c r="A7" s="693">
        <v>308313</v>
      </c>
      <c r="B7" s="694" t="s">
        <v>12055</v>
      </c>
      <c r="C7" s="693" t="s">
        <v>10136</v>
      </c>
      <c r="D7" s="695">
        <v>33380.199999999997</v>
      </c>
    </row>
    <row r="8" spans="1:4" ht="16.5">
      <c r="A8" s="693">
        <v>308309</v>
      </c>
      <c r="B8" s="694" t="s">
        <v>12056</v>
      </c>
      <c r="C8" s="693" t="s">
        <v>10136</v>
      </c>
      <c r="D8" s="695">
        <v>8939.58</v>
      </c>
    </row>
    <row r="9" spans="1:4" ht="16.5">
      <c r="A9" s="693">
        <v>308310</v>
      </c>
      <c r="B9" s="694" t="s">
        <v>12057</v>
      </c>
      <c r="C9" s="693" t="s">
        <v>10136</v>
      </c>
      <c r="D9" s="695">
        <v>12151.93</v>
      </c>
    </row>
    <row r="10" spans="1:4" ht="16.5">
      <c r="A10" s="693">
        <v>308311</v>
      </c>
      <c r="B10" s="694" t="s">
        <v>12058</v>
      </c>
      <c r="C10" s="693" t="s">
        <v>10136</v>
      </c>
      <c r="D10" s="695">
        <v>17142.55</v>
      </c>
    </row>
    <row r="11" spans="1:4" ht="16.5">
      <c r="A11" s="693">
        <v>308312</v>
      </c>
      <c r="B11" s="694" t="s">
        <v>12059</v>
      </c>
      <c r="C11" s="693" t="s">
        <v>10136</v>
      </c>
      <c r="D11" s="695">
        <v>23895.57</v>
      </c>
    </row>
    <row r="12" spans="1:4" ht="16.5">
      <c r="A12" s="693">
        <v>308307</v>
      </c>
      <c r="B12" s="694" t="s">
        <v>12060</v>
      </c>
      <c r="C12" s="693" t="s">
        <v>10136</v>
      </c>
      <c r="D12" s="695">
        <v>3286.78</v>
      </c>
    </row>
    <row r="13" spans="1:4" ht="16.5">
      <c r="A13" s="693">
        <v>308322</v>
      </c>
      <c r="B13" s="694" t="s">
        <v>12061</v>
      </c>
      <c r="C13" s="693" t="s">
        <v>10136</v>
      </c>
      <c r="D13" s="695">
        <v>4932.3500000000004</v>
      </c>
    </row>
    <row r="14" spans="1:4" ht="16.5">
      <c r="A14" s="693">
        <v>308327</v>
      </c>
      <c r="B14" s="694" t="s">
        <v>12062</v>
      </c>
      <c r="C14" s="693" t="s">
        <v>10136</v>
      </c>
      <c r="D14" s="695">
        <v>29714.5</v>
      </c>
    </row>
    <row r="15" spans="1:4" ht="16.5">
      <c r="A15" s="693">
        <v>308323</v>
      </c>
      <c r="B15" s="694" t="s">
        <v>12063</v>
      </c>
      <c r="C15" s="693" t="s">
        <v>10136</v>
      </c>
      <c r="D15" s="695">
        <v>7648.74</v>
      </c>
    </row>
    <row r="16" spans="1:4" ht="16.5">
      <c r="A16" s="693">
        <v>308324</v>
      </c>
      <c r="B16" s="694" t="s">
        <v>12064</v>
      </c>
      <c r="C16" s="693" t="s">
        <v>10136</v>
      </c>
      <c r="D16" s="695">
        <v>11310.16</v>
      </c>
    </row>
    <row r="17" spans="1:4" ht="16.5">
      <c r="A17" s="693">
        <v>308325</v>
      </c>
      <c r="B17" s="694" t="s">
        <v>12065</v>
      </c>
      <c r="C17" s="693" t="s">
        <v>10136</v>
      </c>
      <c r="D17" s="695">
        <v>15928.71</v>
      </c>
    </row>
    <row r="18" spans="1:4" ht="16.5">
      <c r="A18" s="693">
        <v>308326</v>
      </c>
      <c r="B18" s="694" t="s">
        <v>12066</v>
      </c>
      <c r="C18" s="693" t="s">
        <v>10136</v>
      </c>
      <c r="D18" s="695">
        <v>22067.279999999999</v>
      </c>
    </row>
    <row r="19" spans="1:4" ht="16.5">
      <c r="A19" s="693">
        <v>308321</v>
      </c>
      <c r="B19" s="694" t="s">
        <v>12067</v>
      </c>
      <c r="C19" s="693" t="s">
        <v>10136</v>
      </c>
      <c r="D19" s="695">
        <v>4656.92</v>
      </c>
    </row>
    <row r="20" spans="1:4" ht="16.5">
      <c r="A20" s="693">
        <v>308315</v>
      </c>
      <c r="B20" s="694" t="s">
        <v>12068</v>
      </c>
      <c r="C20" s="693" t="s">
        <v>10136</v>
      </c>
      <c r="D20" s="695">
        <v>6360.6</v>
      </c>
    </row>
    <row r="21" spans="1:4" ht="16.5">
      <c r="A21" s="693">
        <v>308320</v>
      </c>
      <c r="B21" s="694" t="s">
        <v>12069</v>
      </c>
      <c r="C21" s="693" t="s">
        <v>10136</v>
      </c>
      <c r="D21" s="695">
        <v>45122.31</v>
      </c>
    </row>
    <row r="22" spans="1:4" ht="16.5">
      <c r="A22" s="693">
        <v>308316</v>
      </c>
      <c r="B22" s="694" t="s">
        <v>12070</v>
      </c>
      <c r="C22" s="693" t="s">
        <v>10136</v>
      </c>
      <c r="D22" s="695">
        <v>9116.4699999999993</v>
      </c>
    </row>
    <row r="23" spans="1:4" ht="16.5">
      <c r="A23" s="693">
        <v>308317</v>
      </c>
      <c r="B23" s="694" t="s">
        <v>12071</v>
      </c>
      <c r="C23" s="693" t="s">
        <v>10136</v>
      </c>
      <c r="D23" s="695">
        <v>17630.04</v>
      </c>
    </row>
    <row r="24" spans="1:4" ht="16.5">
      <c r="A24" s="693">
        <v>308318</v>
      </c>
      <c r="B24" s="694" t="s">
        <v>12072</v>
      </c>
      <c r="C24" s="693" t="s">
        <v>10136</v>
      </c>
      <c r="D24" s="695">
        <v>23205.42</v>
      </c>
    </row>
    <row r="25" spans="1:4" ht="16.5">
      <c r="A25" s="693">
        <v>308319</v>
      </c>
      <c r="B25" s="694" t="s">
        <v>12073</v>
      </c>
      <c r="C25" s="693" t="s">
        <v>10136</v>
      </c>
      <c r="D25" s="695">
        <v>25606.18</v>
      </c>
    </row>
    <row r="26" spans="1:4" ht="16.5">
      <c r="A26" s="693">
        <v>308314</v>
      </c>
      <c r="B26" s="694" t="s">
        <v>12074</v>
      </c>
      <c r="C26" s="693" t="s">
        <v>10136</v>
      </c>
      <c r="D26" s="695">
        <v>4670.62</v>
      </c>
    </row>
    <row r="27" spans="1:4" ht="16.5">
      <c r="A27" s="693">
        <v>308250</v>
      </c>
      <c r="B27" s="694" t="s">
        <v>12075</v>
      </c>
      <c r="C27" s="693" t="s">
        <v>10136</v>
      </c>
      <c r="D27" s="695">
        <v>7357.37</v>
      </c>
    </row>
    <row r="28" spans="1:4" ht="16.5">
      <c r="A28" s="693">
        <v>308251</v>
      </c>
      <c r="B28" s="694" t="s">
        <v>12076</v>
      </c>
      <c r="C28" s="693" t="s">
        <v>10136</v>
      </c>
      <c r="D28" s="695">
        <v>11466.65</v>
      </c>
    </row>
    <row r="29" spans="1:4" ht="16.5">
      <c r="A29" s="693">
        <v>308268</v>
      </c>
      <c r="B29" s="694" t="s">
        <v>12077</v>
      </c>
      <c r="C29" s="693" t="s">
        <v>10136</v>
      </c>
      <c r="D29" s="695">
        <v>74878.740000000005</v>
      </c>
    </row>
    <row r="30" spans="1:4" ht="16.5">
      <c r="A30" s="693">
        <v>308252</v>
      </c>
      <c r="B30" s="694" t="s">
        <v>12078</v>
      </c>
      <c r="C30" s="693" t="s">
        <v>10136</v>
      </c>
      <c r="D30" s="695">
        <v>13297.34</v>
      </c>
    </row>
    <row r="31" spans="1:4" ht="16.5">
      <c r="A31" s="693">
        <v>308253</v>
      </c>
      <c r="B31" s="694" t="s">
        <v>12079</v>
      </c>
      <c r="C31" s="693" t="s">
        <v>10136</v>
      </c>
      <c r="D31" s="695">
        <v>16090.48</v>
      </c>
    </row>
    <row r="32" spans="1:4" ht="16.5">
      <c r="A32" s="693">
        <v>308254</v>
      </c>
      <c r="B32" s="694" t="s">
        <v>12080</v>
      </c>
      <c r="C32" s="693" t="s">
        <v>10136</v>
      </c>
      <c r="D32" s="695">
        <v>18937.37</v>
      </c>
    </row>
    <row r="33" spans="1:4" ht="16.5">
      <c r="A33" s="693">
        <v>308255</v>
      </c>
      <c r="B33" s="694" t="s">
        <v>12081</v>
      </c>
      <c r="C33" s="693" t="s">
        <v>10136</v>
      </c>
      <c r="D33" s="695">
        <v>22181.06</v>
      </c>
    </row>
    <row r="34" spans="1:4" ht="16.5">
      <c r="A34" s="693">
        <v>308256</v>
      </c>
      <c r="B34" s="694" t="s">
        <v>12082</v>
      </c>
      <c r="C34" s="693" t="s">
        <v>10136</v>
      </c>
      <c r="D34" s="695">
        <v>29802.89</v>
      </c>
    </row>
    <row r="35" spans="1:4" ht="16.5">
      <c r="A35" s="693">
        <v>308257</v>
      </c>
      <c r="B35" s="694" t="s">
        <v>12083</v>
      </c>
      <c r="C35" s="693" t="s">
        <v>10136</v>
      </c>
      <c r="D35" s="695">
        <v>32039.08</v>
      </c>
    </row>
    <row r="36" spans="1:4" ht="16.5">
      <c r="A36" s="693">
        <v>308258</v>
      </c>
      <c r="B36" s="694" t="s">
        <v>12084</v>
      </c>
      <c r="C36" s="693" t="s">
        <v>10136</v>
      </c>
      <c r="D36" s="695">
        <v>35781.64</v>
      </c>
    </row>
    <row r="37" spans="1:4" ht="16.5">
      <c r="A37" s="693">
        <v>308259</v>
      </c>
      <c r="B37" s="694" t="s">
        <v>12085</v>
      </c>
      <c r="C37" s="693" t="s">
        <v>10136</v>
      </c>
      <c r="D37" s="695">
        <v>37841.58</v>
      </c>
    </row>
    <row r="38" spans="1:4" ht="16.5">
      <c r="A38" s="693">
        <v>308260</v>
      </c>
      <c r="B38" s="694" t="s">
        <v>12086</v>
      </c>
      <c r="C38" s="693" t="s">
        <v>10136</v>
      </c>
      <c r="D38" s="695">
        <v>42626.22</v>
      </c>
    </row>
    <row r="39" spans="1:4" ht="16.5">
      <c r="A39" s="693">
        <v>308261</v>
      </c>
      <c r="B39" s="694" t="s">
        <v>12087</v>
      </c>
      <c r="C39" s="693" t="s">
        <v>10136</v>
      </c>
      <c r="D39" s="695">
        <v>46026.95</v>
      </c>
    </row>
    <row r="40" spans="1:4" ht="16.5">
      <c r="A40" s="693">
        <v>308262</v>
      </c>
      <c r="B40" s="694" t="s">
        <v>12088</v>
      </c>
      <c r="C40" s="693" t="s">
        <v>10136</v>
      </c>
      <c r="D40" s="695">
        <v>54585.4</v>
      </c>
    </row>
    <row r="41" spans="1:4" ht="16.5">
      <c r="A41" s="693">
        <v>308263</v>
      </c>
      <c r="B41" s="694" t="s">
        <v>12089</v>
      </c>
      <c r="C41" s="693" t="s">
        <v>10136</v>
      </c>
      <c r="D41" s="695">
        <v>54603.83</v>
      </c>
    </row>
    <row r="42" spans="1:4" ht="16.5">
      <c r="A42" s="693">
        <v>308264</v>
      </c>
      <c r="B42" s="694" t="s">
        <v>12090</v>
      </c>
      <c r="C42" s="693" t="s">
        <v>10136</v>
      </c>
      <c r="D42" s="695">
        <v>56932.83</v>
      </c>
    </row>
    <row r="43" spans="1:4" ht="16.5">
      <c r="A43" s="693">
        <v>308265</v>
      </c>
      <c r="B43" s="694" t="s">
        <v>12091</v>
      </c>
      <c r="C43" s="693" t="s">
        <v>10136</v>
      </c>
      <c r="D43" s="695">
        <v>58457.22</v>
      </c>
    </row>
    <row r="44" spans="1:4" ht="16.5">
      <c r="A44" s="693">
        <v>308266</v>
      </c>
      <c r="B44" s="694" t="s">
        <v>12092</v>
      </c>
      <c r="C44" s="693" t="s">
        <v>10136</v>
      </c>
      <c r="D44" s="695">
        <v>67212.09</v>
      </c>
    </row>
    <row r="45" spans="1:4" ht="16.5">
      <c r="A45" s="693">
        <v>308267</v>
      </c>
      <c r="B45" s="694" t="s">
        <v>12093</v>
      </c>
      <c r="C45" s="693" t="s">
        <v>10136</v>
      </c>
      <c r="D45" s="695">
        <v>71306.429999999993</v>
      </c>
    </row>
    <row r="46" spans="1:4" ht="16.5">
      <c r="A46" s="693">
        <v>308288</v>
      </c>
      <c r="B46" s="694" t="s">
        <v>12094</v>
      </c>
      <c r="C46" s="693" t="s">
        <v>10136</v>
      </c>
      <c r="D46" s="695">
        <v>8265.5</v>
      </c>
    </row>
    <row r="47" spans="1:4" ht="16.5">
      <c r="A47" s="693">
        <v>308289</v>
      </c>
      <c r="B47" s="694" t="s">
        <v>12095</v>
      </c>
      <c r="C47" s="693" t="s">
        <v>10136</v>
      </c>
      <c r="D47" s="695">
        <v>11458.69</v>
      </c>
    </row>
    <row r="48" spans="1:4" ht="16.5">
      <c r="A48" s="693">
        <v>308306</v>
      </c>
      <c r="B48" s="694" t="s">
        <v>12096</v>
      </c>
      <c r="C48" s="693" t="s">
        <v>10136</v>
      </c>
      <c r="D48" s="695">
        <v>73936.34</v>
      </c>
    </row>
    <row r="49" spans="1:4" ht="16.5">
      <c r="A49" s="693">
        <v>308290</v>
      </c>
      <c r="B49" s="694" t="s">
        <v>12097</v>
      </c>
      <c r="C49" s="693" t="s">
        <v>10136</v>
      </c>
      <c r="D49" s="695">
        <v>15015.96</v>
      </c>
    </row>
    <row r="50" spans="1:4" ht="16.5">
      <c r="A50" s="693">
        <v>308291</v>
      </c>
      <c r="B50" s="694" t="s">
        <v>12098</v>
      </c>
      <c r="C50" s="693" t="s">
        <v>10136</v>
      </c>
      <c r="D50" s="695">
        <v>17942.59</v>
      </c>
    </row>
    <row r="51" spans="1:4" ht="16.5">
      <c r="A51" s="693">
        <v>308292</v>
      </c>
      <c r="B51" s="694" t="s">
        <v>12099</v>
      </c>
      <c r="C51" s="693" t="s">
        <v>10136</v>
      </c>
      <c r="D51" s="695">
        <v>20707.78</v>
      </c>
    </row>
    <row r="52" spans="1:4" ht="16.5">
      <c r="A52" s="693">
        <v>308293</v>
      </c>
      <c r="B52" s="694" t="s">
        <v>12100</v>
      </c>
      <c r="C52" s="693" t="s">
        <v>10136</v>
      </c>
      <c r="D52" s="695">
        <v>23407.02</v>
      </c>
    </row>
    <row r="53" spans="1:4" ht="16.5">
      <c r="A53" s="693">
        <v>308294</v>
      </c>
      <c r="B53" s="694" t="s">
        <v>12101</v>
      </c>
      <c r="C53" s="693" t="s">
        <v>10136</v>
      </c>
      <c r="D53" s="695">
        <v>26534.400000000001</v>
      </c>
    </row>
    <row r="54" spans="1:4" ht="16.5">
      <c r="A54" s="693">
        <v>308295</v>
      </c>
      <c r="B54" s="694" t="s">
        <v>12102</v>
      </c>
      <c r="C54" s="693" t="s">
        <v>10136</v>
      </c>
      <c r="D54" s="695">
        <v>30618.13</v>
      </c>
    </row>
    <row r="55" spans="1:4" ht="16.5">
      <c r="A55" s="693">
        <v>308296</v>
      </c>
      <c r="B55" s="694" t="s">
        <v>12103</v>
      </c>
      <c r="C55" s="693" t="s">
        <v>10136</v>
      </c>
      <c r="D55" s="695">
        <v>34070.93</v>
      </c>
    </row>
    <row r="56" spans="1:4" ht="16.5">
      <c r="A56" s="693">
        <v>308297</v>
      </c>
      <c r="B56" s="694" t="s">
        <v>12104</v>
      </c>
      <c r="C56" s="693" t="s">
        <v>10136</v>
      </c>
      <c r="D56" s="695">
        <v>36821.760000000002</v>
      </c>
    </row>
    <row r="57" spans="1:4" ht="16.5">
      <c r="A57" s="693">
        <v>308298</v>
      </c>
      <c r="B57" s="694" t="s">
        <v>12105</v>
      </c>
      <c r="C57" s="693" t="s">
        <v>10136</v>
      </c>
      <c r="D57" s="695">
        <v>42713.35</v>
      </c>
    </row>
    <row r="58" spans="1:4" ht="16.5">
      <c r="A58" s="693">
        <v>308299</v>
      </c>
      <c r="B58" s="694" t="s">
        <v>12106</v>
      </c>
      <c r="C58" s="693" t="s">
        <v>10136</v>
      </c>
      <c r="D58" s="695">
        <v>46156.65</v>
      </c>
    </row>
    <row r="59" spans="1:4" ht="16.5">
      <c r="A59" s="693">
        <v>308300</v>
      </c>
      <c r="B59" s="694" t="s">
        <v>12107</v>
      </c>
      <c r="C59" s="693" t="s">
        <v>10136</v>
      </c>
      <c r="D59" s="695">
        <v>49689.15</v>
      </c>
    </row>
    <row r="60" spans="1:4" ht="16.5">
      <c r="A60" s="693">
        <v>308301</v>
      </c>
      <c r="B60" s="694" t="s">
        <v>12108</v>
      </c>
      <c r="C60" s="693" t="s">
        <v>10136</v>
      </c>
      <c r="D60" s="695">
        <v>53579.85</v>
      </c>
    </row>
    <row r="61" spans="1:4" ht="16.5">
      <c r="A61" s="693">
        <v>308302</v>
      </c>
      <c r="B61" s="694" t="s">
        <v>12109</v>
      </c>
      <c r="C61" s="693" t="s">
        <v>10136</v>
      </c>
      <c r="D61" s="695">
        <v>57643.37</v>
      </c>
    </row>
    <row r="62" spans="1:4" ht="16.5">
      <c r="A62" s="693">
        <v>308303</v>
      </c>
      <c r="B62" s="694" t="s">
        <v>12110</v>
      </c>
      <c r="C62" s="693" t="s">
        <v>10136</v>
      </c>
      <c r="D62" s="695">
        <v>62836.59</v>
      </c>
    </row>
    <row r="63" spans="1:4" ht="16.5">
      <c r="A63" s="693">
        <v>308304</v>
      </c>
      <c r="B63" s="694" t="s">
        <v>12111</v>
      </c>
      <c r="C63" s="693" t="s">
        <v>10136</v>
      </c>
      <c r="D63" s="695">
        <v>66388.83</v>
      </c>
    </row>
    <row r="64" spans="1:4" ht="16.5">
      <c r="A64" s="693">
        <v>308305</v>
      </c>
      <c r="B64" s="694" t="s">
        <v>12112</v>
      </c>
      <c r="C64" s="693" t="s">
        <v>10136</v>
      </c>
      <c r="D64" s="695">
        <v>70430.75</v>
      </c>
    </row>
    <row r="65" spans="1:4" ht="16.5">
      <c r="A65" s="693">
        <v>308269</v>
      </c>
      <c r="B65" s="694" t="s">
        <v>12113</v>
      </c>
      <c r="C65" s="693" t="s">
        <v>10136</v>
      </c>
      <c r="D65" s="695">
        <v>10902.73</v>
      </c>
    </row>
    <row r="66" spans="1:4" ht="16.5">
      <c r="A66" s="693">
        <v>308270</v>
      </c>
      <c r="B66" s="694" t="s">
        <v>12114</v>
      </c>
      <c r="C66" s="693" t="s">
        <v>10136</v>
      </c>
      <c r="D66" s="695">
        <v>14919.49</v>
      </c>
    </row>
    <row r="67" spans="1:4" ht="16.5">
      <c r="A67" s="693">
        <v>308287</v>
      </c>
      <c r="B67" s="694" t="s">
        <v>12115</v>
      </c>
      <c r="C67" s="693" t="s">
        <v>10136</v>
      </c>
      <c r="D67" s="695">
        <v>81441.56</v>
      </c>
    </row>
    <row r="68" spans="1:4" ht="16.5">
      <c r="A68" s="693">
        <v>308271</v>
      </c>
      <c r="B68" s="694" t="s">
        <v>12116</v>
      </c>
      <c r="C68" s="693" t="s">
        <v>10136</v>
      </c>
      <c r="D68" s="695">
        <v>18172.96</v>
      </c>
    </row>
    <row r="69" spans="1:4" ht="16.5">
      <c r="A69" s="693">
        <v>308272</v>
      </c>
      <c r="B69" s="694" t="s">
        <v>12117</v>
      </c>
      <c r="C69" s="693" t="s">
        <v>10136</v>
      </c>
      <c r="D69" s="695">
        <v>21554.85</v>
      </c>
    </row>
    <row r="70" spans="1:4" ht="16.5">
      <c r="A70" s="693">
        <v>308273</v>
      </c>
      <c r="B70" s="694" t="s">
        <v>12118</v>
      </c>
      <c r="C70" s="693" t="s">
        <v>10136</v>
      </c>
      <c r="D70" s="695">
        <v>24644.59</v>
      </c>
    </row>
    <row r="71" spans="1:4" ht="16.5">
      <c r="A71" s="693">
        <v>308274</v>
      </c>
      <c r="B71" s="694" t="s">
        <v>12119</v>
      </c>
      <c r="C71" s="693" t="s">
        <v>10136</v>
      </c>
      <c r="D71" s="695">
        <v>28556.58</v>
      </c>
    </row>
    <row r="72" spans="1:4" ht="16.5">
      <c r="A72" s="693">
        <v>308275</v>
      </c>
      <c r="B72" s="694" t="s">
        <v>12120</v>
      </c>
      <c r="C72" s="693" t="s">
        <v>10136</v>
      </c>
      <c r="D72" s="695">
        <v>31920.799999999999</v>
      </c>
    </row>
    <row r="73" spans="1:4" ht="16.5">
      <c r="A73" s="693">
        <v>308276</v>
      </c>
      <c r="B73" s="694" t="s">
        <v>12121</v>
      </c>
      <c r="C73" s="693" t="s">
        <v>10136</v>
      </c>
      <c r="D73" s="695">
        <v>36546.78</v>
      </c>
    </row>
    <row r="74" spans="1:4" ht="16.5">
      <c r="A74" s="693">
        <v>308277</v>
      </c>
      <c r="B74" s="694" t="s">
        <v>12122</v>
      </c>
      <c r="C74" s="693" t="s">
        <v>10136</v>
      </c>
      <c r="D74" s="695">
        <v>41307.47</v>
      </c>
    </row>
    <row r="75" spans="1:4" ht="16.5">
      <c r="A75" s="693">
        <v>308278</v>
      </c>
      <c r="B75" s="694" t="s">
        <v>12123</v>
      </c>
      <c r="C75" s="693" t="s">
        <v>10136</v>
      </c>
      <c r="D75" s="695">
        <v>43768.31</v>
      </c>
    </row>
    <row r="76" spans="1:4" ht="16.5">
      <c r="A76" s="693">
        <v>308279</v>
      </c>
      <c r="B76" s="694" t="s">
        <v>12124</v>
      </c>
      <c r="C76" s="693" t="s">
        <v>10136</v>
      </c>
      <c r="D76" s="695">
        <v>48945.24</v>
      </c>
    </row>
    <row r="77" spans="1:4" ht="16.5">
      <c r="A77" s="693">
        <v>308280</v>
      </c>
      <c r="B77" s="694" t="s">
        <v>12125</v>
      </c>
      <c r="C77" s="693" t="s">
        <v>10136</v>
      </c>
      <c r="D77" s="695">
        <v>52406.45</v>
      </c>
    </row>
    <row r="78" spans="1:4" ht="16.5">
      <c r="A78" s="693">
        <v>308281</v>
      </c>
      <c r="B78" s="694" t="s">
        <v>12126</v>
      </c>
      <c r="C78" s="693" t="s">
        <v>10136</v>
      </c>
      <c r="D78" s="695">
        <v>56263.23</v>
      </c>
    </row>
    <row r="79" spans="1:4" ht="16.5">
      <c r="A79" s="693">
        <v>308282</v>
      </c>
      <c r="B79" s="694" t="s">
        <v>12127</v>
      </c>
      <c r="C79" s="693" t="s">
        <v>10136</v>
      </c>
      <c r="D79" s="695">
        <v>60373.919999999998</v>
      </c>
    </row>
    <row r="80" spans="1:4" ht="16.5">
      <c r="A80" s="693">
        <v>308283</v>
      </c>
      <c r="B80" s="694" t="s">
        <v>12128</v>
      </c>
      <c r="C80" s="693" t="s">
        <v>10136</v>
      </c>
      <c r="D80" s="695">
        <v>64136.160000000003</v>
      </c>
    </row>
    <row r="81" spans="1:4" ht="16.5">
      <c r="A81" s="693">
        <v>308284</v>
      </c>
      <c r="B81" s="694" t="s">
        <v>12129</v>
      </c>
      <c r="C81" s="693" t="s">
        <v>10136</v>
      </c>
      <c r="D81" s="695">
        <v>69117.27</v>
      </c>
    </row>
    <row r="82" spans="1:4" ht="16.5">
      <c r="A82" s="693">
        <v>308285</v>
      </c>
      <c r="B82" s="694" t="s">
        <v>12130</v>
      </c>
      <c r="C82" s="693" t="s">
        <v>10136</v>
      </c>
      <c r="D82" s="695">
        <v>73153.14</v>
      </c>
    </row>
    <row r="83" spans="1:4" ht="16.5">
      <c r="A83" s="693">
        <v>308286</v>
      </c>
      <c r="B83" s="694" t="s">
        <v>12131</v>
      </c>
      <c r="C83" s="693" t="s">
        <v>10136</v>
      </c>
      <c r="D83" s="695">
        <v>77343.12</v>
      </c>
    </row>
    <row r="84" spans="1:4" ht="16.5">
      <c r="A84" s="693">
        <v>307733</v>
      </c>
      <c r="B84" s="694" t="s">
        <v>12132</v>
      </c>
      <c r="C84" s="693" t="s">
        <v>12133</v>
      </c>
      <c r="D84" s="695">
        <v>273.95999999999998</v>
      </c>
    </row>
    <row r="85" spans="1:4" ht="16.5">
      <c r="A85" s="693">
        <v>307734</v>
      </c>
      <c r="B85" s="694" t="s">
        <v>12134</v>
      </c>
      <c r="C85" s="693" t="s">
        <v>12133</v>
      </c>
      <c r="D85" s="695">
        <v>322.92</v>
      </c>
    </row>
    <row r="86" spans="1:4" ht="16.5">
      <c r="A86" s="693">
        <v>307735</v>
      </c>
      <c r="B86" s="694" t="s">
        <v>12135</v>
      </c>
      <c r="C86" s="693" t="s">
        <v>12133</v>
      </c>
      <c r="D86" s="695">
        <v>422.73</v>
      </c>
    </row>
    <row r="87" spans="1:4" ht="16.5">
      <c r="A87" s="693">
        <v>307736</v>
      </c>
      <c r="B87" s="694" t="s">
        <v>12136</v>
      </c>
      <c r="C87" s="693" t="s">
        <v>12133</v>
      </c>
      <c r="D87" s="695">
        <v>562.94000000000005</v>
      </c>
    </row>
    <row r="88" spans="1:4" ht="16.5">
      <c r="A88" s="693">
        <v>307737</v>
      </c>
      <c r="B88" s="694" t="s">
        <v>12137</v>
      </c>
      <c r="C88" s="693" t="s">
        <v>12133</v>
      </c>
      <c r="D88" s="695">
        <v>593.16999999999996</v>
      </c>
    </row>
    <row r="89" spans="1:4">
      <c r="A89" s="693">
        <v>307730</v>
      </c>
      <c r="B89" s="694" t="s">
        <v>12138</v>
      </c>
      <c r="C89" s="693" t="s">
        <v>12133</v>
      </c>
      <c r="D89" s="695">
        <v>0</v>
      </c>
    </row>
    <row r="90" spans="1:4" ht="16.5">
      <c r="A90" s="693">
        <v>307084</v>
      </c>
      <c r="B90" s="694" t="s">
        <v>12139</v>
      </c>
      <c r="C90" s="693" t="s">
        <v>12133</v>
      </c>
      <c r="D90" s="695">
        <v>36.69</v>
      </c>
    </row>
    <row r="91" spans="1:4">
      <c r="A91" s="693">
        <v>407818</v>
      </c>
      <c r="B91" s="694" t="s">
        <v>12140</v>
      </c>
      <c r="C91" s="693" t="s">
        <v>12141</v>
      </c>
      <c r="D91" s="695">
        <v>12.48</v>
      </c>
    </row>
    <row r="92" spans="1:4">
      <c r="A92" s="693">
        <v>407819</v>
      </c>
      <c r="B92" s="694" t="s">
        <v>12142</v>
      </c>
      <c r="C92" s="693" t="s">
        <v>12141</v>
      </c>
      <c r="D92" s="695">
        <v>12.9</v>
      </c>
    </row>
    <row r="93" spans="1:4">
      <c r="A93" s="693">
        <v>407820</v>
      </c>
      <c r="B93" s="694" t="s">
        <v>12143</v>
      </c>
      <c r="C93" s="693" t="s">
        <v>12141</v>
      </c>
      <c r="D93" s="695">
        <v>13.83</v>
      </c>
    </row>
    <row r="94" spans="1:4" ht="16.5">
      <c r="A94" s="693">
        <v>407740</v>
      </c>
      <c r="B94" s="694" t="s">
        <v>12144</v>
      </c>
      <c r="C94" s="693" t="s">
        <v>12141</v>
      </c>
      <c r="D94" s="695">
        <v>17.48</v>
      </c>
    </row>
    <row r="95" spans="1:4" ht="16.5">
      <c r="A95" s="693">
        <v>408037</v>
      </c>
      <c r="B95" s="694" t="s">
        <v>12145</v>
      </c>
      <c r="C95" s="693" t="s">
        <v>10136</v>
      </c>
      <c r="D95" s="695">
        <v>19.37</v>
      </c>
    </row>
    <row r="96" spans="1:4" ht="16.5">
      <c r="A96" s="693">
        <v>408038</v>
      </c>
      <c r="B96" s="694" t="s">
        <v>12146</v>
      </c>
      <c r="C96" s="693" t="s">
        <v>10136</v>
      </c>
      <c r="D96" s="695">
        <v>26.38</v>
      </c>
    </row>
    <row r="97" spans="1:4" ht="16.5">
      <c r="A97" s="693">
        <v>408039</v>
      </c>
      <c r="B97" s="694" t="s">
        <v>12147</v>
      </c>
      <c r="C97" s="693" t="s">
        <v>10136</v>
      </c>
      <c r="D97" s="695">
        <v>36.25</v>
      </c>
    </row>
    <row r="98" spans="1:4" ht="16.5">
      <c r="A98" s="693">
        <v>408041</v>
      </c>
      <c r="B98" s="694" t="s">
        <v>12148</v>
      </c>
      <c r="C98" s="693" t="s">
        <v>10136</v>
      </c>
      <c r="D98" s="695">
        <v>46.38</v>
      </c>
    </row>
    <row r="99" spans="1:4" ht="16.5">
      <c r="A99" s="693">
        <v>408042</v>
      </c>
      <c r="B99" s="694" t="s">
        <v>12149</v>
      </c>
      <c r="C99" s="693" t="s">
        <v>10136</v>
      </c>
      <c r="D99" s="695">
        <v>76.77</v>
      </c>
    </row>
    <row r="100" spans="1:4" ht="16.5">
      <c r="A100" s="693">
        <v>408031</v>
      </c>
      <c r="B100" s="694" t="s">
        <v>12150</v>
      </c>
      <c r="C100" s="693" t="s">
        <v>10136</v>
      </c>
      <c r="D100" s="695">
        <v>21.91</v>
      </c>
    </row>
    <row r="101" spans="1:4" ht="16.5">
      <c r="A101" s="693">
        <v>408032</v>
      </c>
      <c r="B101" s="694" t="s">
        <v>12151</v>
      </c>
      <c r="C101" s="693" t="s">
        <v>10136</v>
      </c>
      <c r="D101" s="695">
        <v>29.6</v>
      </c>
    </row>
    <row r="102" spans="1:4" ht="16.5">
      <c r="A102" s="693">
        <v>408033</v>
      </c>
      <c r="B102" s="694" t="s">
        <v>12152</v>
      </c>
      <c r="C102" s="693" t="s">
        <v>10136</v>
      </c>
      <c r="D102" s="695">
        <v>39.799999999999997</v>
      </c>
    </row>
    <row r="103" spans="1:4" ht="16.5">
      <c r="A103" s="693">
        <v>408035</v>
      </c>
      <c r="B103" s="694" t="s">
        <v>12153</v>
      </c>
      <c r="C103" s="693" t="s">
        <v>10136</v>
      </c>
      <c r="D103" s="695">
        <v>66.36</v>
      </c>
    </row>
    <row r="104" spans="1:4" ht="16.5">
      <c r="A104" s="693">
        <v>804125</v>
      </c>
      <c r="B104" s="694" t="s">
        <v>12154</v>
      </c>
      <c r="C104" s="693" t="s">
        <v>10136</v>
      </c>
      <c r="D104" s="695">
        <v>2006.55</v>
      </c>
    </row>
    <row r="105" spans="1:4" ht="16.5">
      <c r="A105" s="693">
        <v>1917456</v>
      </c>
      <c r="B105" s="694" t="s">
        <v>12155</v>
      </c>
      <c r="C105" s="693" t="s">
        <v>12156</v>
      </c>
      <c r="D105" s="695">
        <v>40.659999999999997</v>
      </c>
    </row>
    <row r="106" spans="1:4" ht="16.5">
      <c r="A106" s="693">
        <v>2003587</v>
      </c>
      <c r="B106" s="694" t="s">
        <v>12157</v>
      </c>
      <c r="C106" s="693" t="s">
        <v>12133</v>
      </c>
      <c r="D106" s="695">
        <v>143.97</v>
      </c>
    </row>
    <row r="107" spans="1:4" ht="24.75">
      <c r="A107" s="693">
        <v>3009025</v>
      </c>
      <c r="B107" s="694" t="s">
        <v>12158</v>
      </c>
      <c r="C107" s="693" t="s">
        <v>12159</v>
      </c>
      <c r="D107" s="695">
        <v>1567827.53</v>
      </c>
    </row>
    <row r="108" spans="1:4" ht="16.5">
      <c r="A108" s="693">
        <v>5213406</v>
      </c>
      <c r="B108" s="694" t="s">
        <v>12160</v>
      </c>
      <c r="C108" s="693" t="s">
        <v>12161</v>
      </c>
      <c r="D108" s="695">
        <v>29.76</v>
      </c>
    </row>
    <row r="109" spans="1:4" ht="16.5">
      <c r="A109" s="693">
        <v>5914512</v>
      </c>
      <c r="B109" s="694" t="s">
        <v>12162</v>
      </c>
      <c r="C109" s="693" t="s">
        <v>12163</v>
      </c>
      <c r="D109" s="695">
        <v>1.52</v>
      </c>
    </row>
    <row r="110" spans="1:4" ht="16.5">
      <c r="A110" s="693">
        <v>408036</v>
      </c>
      <c r="B110" s="694" t="s">
        <v>12164</v>
      </c>
      <c r="C110" s="693" t="s">
        <v>10136</v>
      </c>
      <c r="D110" s="695">
        <v>145.27000000000001</v>
      </c>
    </row>
    <row r="111" spans="1:4" ht="16.5">
      <c r="A111" s="693">
        <v>804124</v>
      </c>
      <c r="B111" s="694" t="s">
        <v>12165</v>
      </c>
      <c r="C111" s="693" t="s">
        <v>10136</v>
      </c>
      <c r="D111" s="695">
        <v>1614.86</v>
      </c>
    </row>
    <row r="112" spans="1:4" ht="16.5">
      <c r="A112" s="693">
        <v>1917457</v>
      </c>
      <c r="B112" s="694" t="s">
        <v>12166</v>
      </c>
      <c r="C112" s="693" t="s">
        <v>12156</v>
      </c>
      <c r="D112" s="695">
        <v>46.01</v>
      </c>
    </row>
    <row r="113" spans="1:4" ht="16.5">
      <c r="A113" s="693">
        <v>2004506</v>
      </c>
      <c r="B113" s="694" t="s">
        <v>12167</v>
      </c>
      <c r="C113" s="693" t="s">
        <v>12133</v>
      </c>
      <c r="D113" s="695">
        <v>70.52</v>
      </c>
    </row>
    <row r="114" spans="1:4" ht="24.75">
      <c r="A114" s="693">
        <v>3009319</v>
      </c>
      <c r="B114" s="694" t="s">
        <v>12168</v>
      </c>
      <c r="C114" s="693" t="s">
        <v>12159</v>
      </c>
      <c r="D114" s="695">
        <v>2342949.52</v>
      </c>
    </row>
    <row r="115" spans="1:4" ht="16.5">
      <c r="A115" s="693">
        <v>5213407</v>
      </c>
      <c r="B115" s="694" t="s">
        <v>12169</v>
      </c>
      <c r="C115" s="693" t="s">
        <v>12161</v>
      </c>
      <c r="D115" s="695">
        <v>31.87</v>
      </c>
    </row>
    <row r="116" spans="1:4" ht="16.5">
      <c r="A116" s="693">
        <v>5914496</v>
      </c>
      <c r="B116" s="694" t="s">
        <v>12170</v>
      </c>
      <c r="C116" s="693" t="s">
        <v>12163</v>
      </c>
      <c r="D116" s="695">
        <v>1.2</v>
      </c>
    </row>
    <row r="117" spans="1:4">
      <c r="A117" s="693">
        <v>408067</v>
      </c>
      <c r="B117" s="694" t="s">
        <v>12171</v>
      </c>
      <c r="C117" s="693" t="s">
        <v>12141</v>
      </c>
      <c r="D117" s="695">
        <v>10.6</v>
      </c>
    </row>
    <row r="118" spans="1:4" ht="16.5">
      <c r="A118" s="693">
        <v>804395</v>
      </c>
      <c r="B118" s="694" t="s">
        <v>12172</v>
      </c>
      <c r="C118" s="693" t="s">
        <v>10136</v>
      </c>
      <c r="D118" s="695">
        <v>3151</v>
      </c>
    </row>
    <row r="119" spans="1:4" ht="16.5">
      <c r="A119" s="693">
        <v>1917458</v>
      </c>
      <c r="B119" s="694" t="s">
        <v>12173</v>
      </c>
      <c r="C119" s="693" t="s">
        <v>12156</v>
      </c>
      <c r="D119" s="695">
        <v>53.12</v>
      </c>
    </row>
    <row r="120" spans="1:4" ht="16.5">
      <c r="A120" s="693">
        <v>2004507</v>
      </c>
      <c r="B120" s="694" t="s">
        <v>12174</v>
      </c>
      <c r="C120" s="693" t="s">
        <v>12133</v>
      </c>
      <c r="D120" s="695">
        <v>95.54</v>
      </c>
    </row>
    <row r="121" spans="1:4" ht="24.75">
      <c r="A121" s="693">
        <v>3009021</v>
      </c>
      <c r="B121" s="694" t="s">
        <v>12175</v>
      </c>
      <c r="C121" s="693" t="s">
        <v>12159</v>
      </c>
      <c r="D121" s="695">
        <v>2349590.65</v>
      </c>
    </row>
    <row r="122" spans="1:4">
      <c r="A122" s="693">
        <v>5212552</v>
      </c>
      <c r="B122" s="694" t="s">
        <v>12176</v>
      </c>
      <c r="C122" s="693" t="s">
        <v>12161</v>
      </c>
      <c r="D122" s="695">
        <v>16.41</v>
      </c>
    </row>
    <row r="123" spans="1:4" ht="16.5">
      <c r="A123" s="693">
        <v>5914513</v>
      </c>
      <c r="B123" s="694" t="s">
        <v>12177</v>
      </c>
      <c r="C123" s="693" t="s">
        <v>12163</v>
      </c>
      <c r="D123" s="695">
        <v>0.85</v>
      </c>
    </row>
    <row r="124" spans="1:4" ht="16.5">
      <c r="A124" s="693">
        <v>407743</v>
      </c>
      <c r="B124" s="694" t="s">
        <v>12178</v>
      </c>
      <c r="C124" s="693" t="s">
        <v>12141</v>
      </c>
      <c r="D124" s="695">
        <v>11.39</v>
      </c>
    </row>
    <row r="125" spans="1:4" ht="16.5">
      <c r="A125" s="693">
        <v>804127</v>
      </c>
      <c r="B125" s="694" t="s">
        <v>12179</v>
      </c>
      <c r="C125" s="693" t="s">
        <v>10136</v>
      </c>
      <c r="D125" s="695">
        <v>2015.82</v>
      </c>
    </row>
    <row r="126" spans="1:4" ht="16.5">
      <c r="A126" s="693">
        <v>1917459</v>
      </c>
      <c r="B126" s="694" t="s">
        <v>12180</v>
      </c>
      <c r="C126" s="693" t="s">
        <v>12156</v>
      </c>
      <c r="D126" s="695">
        <v>55.87</v>
      </c>
    </row>
    <row r="127" spans="1:4">
      <c r="A127" s="693">
        <v>2003614</v>
      </c>
      <c r="B127" s="694" t="s">
        <v>12181</v>
      </c>
      <c r="C127" s="693" t="s">
        <v>12133</v>
      </c>
      <c r="D127" s="695">
        <v>161.5</v>
      </c>
    </row>
    <row r="128" spans="1:4" ht="24.75">
      <c r="A128" s="693">
        <v>3009291</v>
      </c>
      <c r="B128" s="694" t="s">
        <v>12182</v>
      </c>
      <c r="C128" s="693" t="s">
        <v>12159</v>
      </c>
      <c r="D128" s="695">
        <v>2102598.17</v>
      </c>
    </row>
    <row r="129" spans="1:4" ht="16.5">
      <c r="A129" s="693">
        <v>5213464</v>
      </c>
      <c r="B129" s="694" t="s">
        <v>12183</v>
      </c>
      <c r="C129" s="693" t="s">
        <v>10136</v>
      </c>
      <c r="D129" s="695">
        <v>277.35000000000002</v>
      </c>
    </row>
    <row r="130" spans="1:4" ht="16.5">
      <c r="A130" s="693">
        <v>5914497</v>
      </c>
      <c r="B130" s="694" t="s">
        <v>12184</v>
      </c>
      <c r="C130" s="693" t="s">
        <v>12163</v>
      </c>
      <c r="D130" s="695">
        <v>0.66</v>
      </c>
    </row>
    <row r="131" spans="1:4" ht="24.75">
      <c r="A131" s="693">
        <v>607137</v>
      </c>
      <c r="B131" s="694" t="s">
        <v>12185</v>
      </c>
      <c r="C131" s="693" t="s">
        <v>12133</v>
      </c>
      <c r="D131" s="695">
        <v>55422.65</v>
      </c>
    </row>
    <row r="132" spans="1:4" ht="16.5">
      <c r="A132" s="693">
        <v>804394</v>
      </c>
      <c r="B132" s="694" t="s">
        <v>12186</v>
      </c>
      <c r="C132" s="693" t="s">
        <v>10136</v>
      </c>
      <c r="D132" s="695">
        <v>2565.89</v>
      </c>
    </row>
    <row r="133" spans="1:4" ht="16.5">
      <c r="A133" s="693">
        <v>1917440</v>
      </c>
      <c r="B133" s="694" t="s">
        <v>12187</v>
      </c>
      <c r="C133" s="693" t="s">
        <v>12156</v>
      </c>
      <c r="D133" s="695">
        <v>5.54</v>
      </c>
    </row>
    <row r="134" spans="1:4">
      <c r="A134" s="693">
        <v>2003865</v>
      </c>
      <c r="B134" s="694" t="s">
        <v>12188</v>
      </c>
      <c r="C134" s="693" t="s">
        <v>12133</v>
      </c>
      <c r="D134" s="695">
        <v>178.97</v>
      </c>
    </row>
    <row r="135" spans="1:4" ht="24.75">
      <c r="A135" s="693">
        <v>3009016</v>
      </c>
      <c r="B135" s="694" t="s">
        <v>12189</v>
      </c>
      <c r="C135" s="693" t="s">
        <v>12159</v>
      </c>
      <c r="D135" s="695">
        <v>2136097.98</v>
      </c>
    </row>
    <row r="136" spans="1:4" ht="16.5">
      <c r="A136" s="693">
        <v>5213465</v>
      </c>
      <c r="B136" s="694" t="s">
        <v>12190</v>
      </c>
      <c r="C136" s="693" t="s">
        <v>10136</v>
      </c>
      <c r="D136" s="695">
        <v>471.73</v>
      </c>
    </row>
    <row r="137" spans="1:4" ht="16.5">
      <c r="A137" s="693">
        <v>5914500</v>
      </c>
      <c r="B137" s="694" t="s">
        <v>12191</v>
      </c>
      <c r="C137" s="693" t="s">
        <v>12163</v>
      </c>
      <c r="D137" s="695">
        <v>1.19</v>
      </c>
    </row>
    <row r="138" spans="1:4" ht="24.75">
      <c r="A138" s="693">
        <v>606785</v>
      </c>
      <c r="B138" s="694" t="s">
        <v>12192</v>
      </c>
      <c r="C138" s="693" t="s">
        <v>12133</v>
      </c>
      <c r="D138" s="695">
        <v>54689.56</v>
      </c>
    </row>
    <row r="139" spans="1:4" ht="16.5">
      <c r="A139" s="693">
        <v>804126</v>
      </c>
      <c r="B139" s="694" t="s">
        <v>12193</v>
      </c>
      <c r="C139" s="693" t="s">
        <v>10136</v>
      </c>
      <c r="D139" s="695">
        <v>1623.82</v>
      </c>
    </row>
    <row r="140" spans="1:4" ht="16.5">
      <c r="A140" s="693">
        <v>1917441</v>
      </c>
      <c r="B140" s="694" t="s">
        <v>12194</v>
      </c>
      <c r="C140" s="693" t="s">
        <v>12156</v>
      </c>
      <c r="D140" s="695">
        <v>6.21</v>
      </c>
    </row>
    <row r="141" spans="1:4">
      <c r="A141" s="693">
        <v>2003923</v>
      </c>
      <c r="B141" s="694" t="s">
        <v>12195</v>
      </c>
      <c r="C141" s="693" t="s">
        <v>12133</v>
      </c>
      <c r="D141" s="695">
        <v>62.99</v>
      </c>
    </row>
    <row r="142" spans="1:4" ht="24.75">
      <c r="A142" s="693">
        <v>3009295</v>
      </c>
      <c r="B142" s="694" t="s">
        <v>12196</v>
      </c>
      <c r="C142" s="693" t="s">
        <v>12159</v>
      </c>
      <c r="D142" s="695">
        <v>3153900.76</v>
      </c>
    </row>
    <row r="143" spans="1:4" ht="16.5">
      <c r="A143" s="693">
        <v>5213466</v>
      </c>
      <c r="B143" s="694" t="s">
        <v>12197</v>
      </c>
      <c r="C143" s="693" t="s">
        <v>10136</v>
      </c>
      <c r="D143" s="695">
        <v>659.27</v>
      </c>
    </row>
    <row r="144" spans="1:4" ht="16.5">
      <c r="A144" s="693">
        <v>5914498</v>
      </c>
      <c r="B144" s="694" t="s">
        <v>12198</v>
      </c>
      <c r="C144" s="693" t="s">
        <v>12163</v>
      </c>
      <c r="D144" s="695">
        <v>0.94</v>
      </c>
    </row>
    <row r="145" spans="1:4" ht="24.75">
      <c r="A145" s="693">
        <v>607139</v>
      </c>
      <c r="B145" s="694" t="s">
        <v>12199</v>
      </c>
      <c r="C145" s="693" t="s">
        <v>12133</v>
      </c>
      <c r="D145" s="695">
        <v>56191.15</v>
      </c>
    </row>
    <row r="146" spans="1:4" ht="16.5">
      <c r="A146" s="693">
        <v>804129</v>
      </c>
      <c r="B146" s="694" t="s">
        <v>12200</v>
      </c>
      <c r="C146" s="693" t="s">
        <v>10136</v>
      </c>
      <c r="D146" s="695">
        <v>2028.9</v>
      </c>
    </row>
    <row r="147" spans="1:4" ht="16.5">
      <c r="A147" s="693">
        <v>1917442</v>
      </c>
      <c r="B147" s="694" t="s">
        <v>12201</v>
      </c>
      <c r="C147" s="693" t="s">
        <v>12156</v>
      </c>
      <c r="D147" s="695">
        <v>6.88</v>
      </c>
    </row>
    <row r="148" spans="1:4">
      <c r="A148" s="693">
        <v>2003922</v>
      </c>
      <c r="B148" s="694" t="s">
        <v>12202</v>
      </c>
      <c r="C148" s="693" t="s">
        <v>12133</v>
      </c>
      <c r="D148" s="695">
        <v>40.25</v>
      </c>
    </row>
    <row r="149" spans="1:4" ht="24.75">
      <c r="A149" s="693">
        <v>3009228</v>
      </c>
      <c r="B149" s="694" t="s">
        <v>12203</v>
      </c>
      <c r="C149" s="693" t="s">
        <v>12159</v>
      </c>
      <c r="D149" s="695">
        <v>3204150.83</v>
      </c>
    </row>
    <row r="150" spans="1:4" ht="16.5">
      <c r="A150" s="693">
        <v>5213467</v>
      </c>
      <c r="B150" s="694" t="s">
        <v>12204</v>
      </c>
      <c r="C150" s="693" t="s">
        <v>10136</v>
      </c>
      <c r="D150" s="695">
        <v>1076.05</v>
      </c>
    </row>
    <row r="151" spans="1:4" ht="16.5">
      <c r="A151" s="693">
        <v>5914501</v>
      </c>
      <c r="B151" s="694" t="s">
        <v>12205</v>
      </c>
      <c r="C151" s="693" t="s">
        <v>12163</v>
      </c>
      <c r="D151" s="695">
        <v>0.67</v>
      </c>
    </row>
    <row r="152" spans="1:4" ht="24.75">
      <c r="A152" s="693">
        <v>606787</v>
      </c>
      <c r="B152" s="694" t="s">
        <v>12206</v>
      </c>
      <c r="C152" s="693" t="s">
        <v>12133</v>
      </c>
      <c r="D152" s="695">
        <v>55115.48</v>
      </c>
    </row>
    <row r="153" spans="1:4" ht="16.5">
      <c r="A153" s="693">
        <v>804128</v>
      </c>
      <c r="B153" s="694" t="s">
        <v>12207</v>
      </c>
      <c r="C153" s="693" t="s">
        <v>10136</v>
      </c>
      <c r="D153" s="695">
        <v>1636.43</v>
      </c>
    </row>
    <row r="154" spans="1:4" ht="16.5">
      <c r="A154" s="693">
        <v>1917734</v>
      </c>
      <c r="B154" s="694" t="s">
        <v>12208</v>
      </c>
      <c r="C154" s="693" t="s">
        <v>12156</v>
      </c>
      <c r="D154" s="695">
        <v>5.1100000000000003</v>
      </c>
    </row>
    <row r="155" spans="1:4">
      <c r="A155" s="693">
        <v>2003605</v>
      </c>
      <c r="B155" s="694" t="s">
        <v>12209</v>
      </c>
      <c r="C155" s="693" t="s">
        <v>12133</v>
      </c>
      <c r="D155" s="695">
        <v>45.74</v>
      </c>
    </row>
    <row r="156" spans="1:4" ht="16.5">
      <c r="A156" s="693">
        <v>3009106</v>
      </c>
      <c r="B156" s="694" t="s">
        <v>12210</v>
      </c>
      <c r="C156" s="693" t="s">
        <v>10136</v>
      </c>
      <c r="D156" s="695">
        <v>76307.66</v>
      </c>
    </row>
    <row r="157" spans="1:4" ht="16.5">
      <c r="A157" s="693">
        <v>5213468</v>
      </c>
      <c r="B157" s="694" t="s">
        <v>12211</v>
      </c>
      <c r="C157" s="693" t="s">
        <v>10136</v>
      </c>
      <c r="D157" s="695">
        <v>264.92</v>
      </c>
    </row>
    <row r="158" spans="1:4" ht="16.5">
      <c r="A158" s="693">
        <v>5914499</v>
      </c>
      <c r="B158" s="694" t="s">
        <v>12212</v>
      </c>
      <c r="C158" s="693" t="s">
        <v>12163</v>
      </c>
      <c r="D158" s="695">
        <v>0.52</v>
      </c>
    </row>
    <row r="159" spans="1:4" ht="24.75">
      <c r="A159" s="693">
        <v>607140</v>
      </c>
      <c r="B159" s="694" t="s">
        <v>12213</v>
      </c>
      <c r="C159" s="693" t="s">
        <v>12133</v>
      </c>
      <c r="D159" s="695">
        <v>51125.58</v>
      </c>
    </row>
    <row r="160" spans="1:4" ht="16.5">
      <c r="A160" s="693">
        <v>804131</v>
      </c>
      <c r="B160" s="694" t="s">
        <v>12214</v>
      </c>
      <c r="C160" s="693" t="s">
        <v>10136</v>
      </c>
      <c r="D160" s="695">
        <v>2046.97</v>
      </c>
    </row>
    <row r="161" spans="1:4" ht="16.5">
      <c r="A161" s="693">
        <v>1917055</v>
      </c>
      <c r="B161" s="694" t="s">
        <v>12215</v>
      </c>
      <c r="C161" s="693" t="s">
        <v>12156</v>
      </c>
      <c r="D161" s="695">
        <v>24.59</v>
      </c>
    </row>
    <row r="162" spans="1:4">
      <c r="A162" s="693">
        <v>2003604</v>
      </c>
      <c r="B162" s="694" t="s">
        <v>12216</v>
      </c>
      <c r="C162" s="693" t="s">
        <v>12133</v>
      </c>
      <c r="D162" s="695">
        <v>26.55</v>
      </c>
    </row>
    <row r="163" spans="1:4" ht="33">
      <c r="A163" s="693">
        <v>3009299</v>
      </c>
      <c r="B163" s="694" t="s">
        <v>12217</v>
      </c>
      <c r="C163" s="693" t="s">
        <v>12159</v>
      </c>
      <c r="D163" s="695">
        <v>1424613.05</v>
      </c>
    </row>
    <row r="164" spans="1:4" ht="16.5">
      <c r="A164" s="693">
        <v>5213469</v>
      </c>
      <c r="B164" s="694" t="s">
        <v>12218</v>
      </c>
      <c r="C164" s="693" t="s">
        <v>10136</v>
      </c>
      <c r="D164" s="695">
        <v>448.06</v>
      </c>
    </row>
    <row r="165" spans="1:4" ht="16.5">
      <c r="A165" s="693">
        <v>5914504</v>
      </c>
      <c r="B165" s="694" t="s">
        <v>12219</v>
      </c>
      <c r="C165" s="693" t="s">
        <v>12163</v>
      </c>
      <c r="D165" s="695">
        <v>1.01</v>
      </c>
    </row>
    <row r="166" spans="1:4" ht="24.75">
      <c r="A166" s="693">
        <v>606788</v>
      </c>
      <c r="B166" s="694" t="s">
        <v>12220</v>
      </c>
      <c r="C166" s="693" t="s">
        <v>12133</v>
      </c>
      <c r="D166" s="695">
        <v>50804.57</v>
      </c>
    </row>
    <row r="167" spans="1:4" ht="16.5">
      <c r="A167" s="693">
        <v>804130</v>
      </c>
      <c r="B167" s="694" t="s">
        <v>12221</v>
      </c>
      <c r="C167" s="693" t="s">
        <v>10136</v>
      </c>
      <c r="D167" s="695">
        <v>1654.03</v>
      </c>
    </row>
    <row r="168" spans="1:4" ht="16.5">
      <c r="A168" s="693">
        <v>1917056</v>
      </c>
      <c r="B168" s="694" t="s">
        <v>12222</v>
      </c>
      <c r="C168" s="693" t="s">
        <v>12156</v>
      </c>
      <c r="D168" s="695">
        <v>25.05</v>
      </c>
    </row>
    <row r="169" spans="1:4">
      <c r="A169" s="693">
        <v>2003607</v>
      </c>
      <c r="B169" s="694" t="s">
        <v>12223</v>
      </c>
      <c r="C169" s="693" t="s">
        <v>12133</v>
      </c>
      <c r="D169" s="695">
        <v>43.08</v>
      </c>
    </row>
    <row r="170" spans="1:4" ht="33">
      <c r="A170" s="693">
        <v>3009029</v>
      </c>
      <c r="B170" s="694" t="s">
        <v>12224</v>
      </c>
      <c r="C170" s="693" t="s">
        <v>12159</v>
      </c>
      <c r="D170" s="695">
        <v>1431051.16</v>
      </c>
    </row>
    <row r="171" spans="1:4" ht="16.5">
      <c r="A171" s="693">
        <v>5213470</v>
      </c>
      <c r="B171" s="694" t="s">
        <v>12225</v>
      </c>
      <c r="C171" s="693" t="s">
        <v>10136</v>
      </c>
      <c r="D171" s="695">
        <v>624.74</v>
      </c>
    </row>
    <row r="172" spans="1:4" ht="16.5">
      <c r="A172" s="693">
        <v>5914502</v>
      </c>
      <c r="B172" s="694" t="s">
        <v>12226</v>
      </c>
      <c r="C172" s="693" t="s">
        <v>12163</v>
      </c>
      <c r="D172" s="695">
        <v>0.79</v>
      </c>
    </row>
    <row r="173" spans="1:4" ht="24.75">
      <c r="A173" s="693">
        <v>607141</v>
      </c>
      <c r="B173" s="694" t="s">
        <v>12227</v>
      </c>
      <c r="C173" s="693" t="s">
        <v>12133</v>
      </c>
      <c r="D173" s="695">
        <v>57333.67</v>
      </c>
    </row>
    <row r="174" spans="1:4" ht="16.5">
      <c r="A174" s="693">
        <v>804397</v>
      </c>
      <c r="B174" s="694" t="s">
        <v>12228</v>
      </c>
      <c r="C174" s="693" t="s">
        <v>10136</v>
      </c>
      <c r="D174" s="695">
        <v>3512.03</v>
      </c>
    </row>
    <row r="175" spans="1:4" ht="16.5">
      <c r="A175" s="693">
        <v>1917057</v>
      </c>
      <c r="B175" s="694" t="s">
        <v>12229</v>
      </c>
      <c r="C175" s="693" t="s">
        <v>12156</v>
      </c>
      <c r="D175" s="695">
        <v>25.52</v>
      </c>
    </row>
    <row r="176" spans="1:4">
      <c r="A176" s="693">
        <v>2003606</v>
      </c>
      <c r="B176" s="694" t="s">
        <v>12230</v>
      </c>
      <c r="C176" s="693" t="s">
        <v>12133</v>
      </c>
      <c r="D176" s="695">
        <v>28.48</v>
      </c>
    </row>
    <row r="177" spans="1:4" ht="24.75">
      <c r="A177" s="693">
        <v>3009245</v>
      </c>
      <c r="B177" s="694" t="s">
        <v>12231</v>
      </c>
      <c r="C177" s="693" t="s">
        <v>12159</v>
      </c>
      <c r="D177" s="695">
        <v>2136803.64</v>
      </c>
    </row>
    <row r="178" spans="1:4" ht="16.5">
      <c r="A178" s="693">
        <v>5213471</v>
      </c>
      <c r="B178" s="694" t="s">
        <v>12232</v>
      </c>
      <c r="C178" s="693" t="s">
        <v>10136</v>
      </c>
      <c r="D178" s="695">
        <v>1026.33</v>
      </c>
    </row>
    <row r="179" spans="1:4" ht="16.5">
      <c r="A179" s="693">
        <v>5914505</v>
      </c>
      <c r="B179" s="694" t="s">
        <v>12233</v>
      </c>
      <c r="C179" s="693" t="s">
        <v>12163</v>
      </c>
      <c r="D179" s="695">
        <v>0.56000000000000005</v>
      </c>
    </row>
    <row r="180" spans="1:4" ht="24.75">
      <c r="A180" s="693">
        <v>606789</v>
      </c>
      <c r="B180" s="694" t="s">
        <v>12234</v>
      </c>
      <c r="C180" s="693" t="s">
        <v>12133</v>
      </c>
      <c r="D180" s="695">
        <v>56571.79</v>
      </c>
    </row>
    <row r="181" spans="1:4" ht="16.5">
      <c r="A181" s="693">
        <v>804133</v>
      </c>
      <c r="B181" s="694" t="s">
        <v>12235</v>
      </c>
      <c r="C181" s="693" t="s">
        <v>10136</v>
      </c>
      <c r="D181" s="695">
        <v>2072.17</v>
      </c>
    </row>
    <row r="182" spans="1:4" ht="16.5">
      <c r="A182" s="693">
        <v>1917058</v>
      </c>
      <c r="B182" s="694" t="s">
        <v>12236</v>
      </c>
      <c r="C182" s="693" t="s">
        <v>12156</v>
      </c>
      <c r="D182" s="695">
        <v>26.01</v>
      </c>
    </row>
    <row r="183" spans="1:4">
      <c r="A183" s="693">
        <v>2003609</v>
      </c>
      <c r="B183" s="694" t="s">
        <v>12237</v>
      </c>
      <c r="C183" s="693" t="s">
        <v>12133</v>
      </c>
      <c r="D183" s="695">
        <v>28.73</v>
      </c>
    </row>
    <row r="184" spans="1:4" ht="24.75">
      <c r="A184" s="693">
        <v>3009033</v>
      </c>
      <c r="B184" s="694" t="s">
        <v>12238</v>
      </c>
      <c r="C184" s="693" t="s">
        <v>12159</v>
      </c>
      <c r="D184" s="695">
        <v>2146460.56</v>
      </c>
    </row>
    <row r="185" spans="1:4" ht="24.75">
      <c r="A185" s="693">
        <v>5212560</v>
      </c>
      <c r="B185" s="694" t="s">
        <v>12239</v>
      </c>
      <c r="C185" s="693" t="s">
        <v>12240</v>
      </c>
      <c r="D185" s="695">
        <v>4.24</v>
      </c>
    </row>
    <row r="186" spans="1:4" ht="16.5">
      <c r="A186" s="693">
        <v>5914503</v>
      </c>
      <c r="B186" s="694" t="s">
        <v>12241</v>
      </c>
      <c r="C186" s="693" t="s">
        <v>12163</v>
      </c>
      <c r="D186" s="695">
        <v>0.44</v>
      </c>
    </row>
    <row r="187" spans="1:4" ht="24.75">
      <c r="A187" s="693">
        <v>607144</v>
      </c>
      <c r="B187" s="694" t="s">
        <v>12242</v>
      </c>
      <c r="C187" s="693" t="s">
        <v>12133</v>
      </c>
      <c r="D187" s="695">
        <v>66007.210000000006</v>
      </c>
    </row>
    <row r="188" spans="1:4" ht="16.5">
      <c r="A188" s="693">
        <v>804396</v>
      </c>
      <c r="B188" s="694" t="s">
        <v>12243</v>
      </c>
      <c r="C188" s="693" t="s">
        <v>10136</v>
      </c>
      <c r="D188" s="695">
        <v>2857.14</v>
      </c>
    </row>
    <row r="189" spans="1:4" ht="16.5">
      <c r="A189" s="693">
        <v>1917059</v>
      </c>
      <c r="B189" s="694" t="s">
        <v>12244</v>
      </c>
      <c r="C189" s="693" t="s">
        <v>12156</v>
      </c>
      <c r="D189" s="695">
        <v>26.53</v>
      </c>
    </row>
    <row r="190" spans="1:4">
      <c r="A190" s="693">
        <v>2003608</v>
      </c>
      <c r="B190" s="694" t="s">
        <v>12245</v>
      </c>
      <c r="C190" s="693" t="s">
        <v>12133</v>
      </c>
      <c r="D190" s="695">
        <v>14.12</v>
      </c>
    </row>
    <row r="191" spans="1:4" ht="33">
      <c r="A191" s="693">
        <v>3009257</v>
      </c>
      <c r="B191" s="694" t="s">
        <v>12246</v>
      </c>
      <c r="C191" s="693" t="s">
        <v>12159</v>
      </c>
      <c r="D191" s="695">
        <v>2005066.47</v>
      </c>
    </row>
    <row r="192" spans="1:4" ht="16.5">
      <c r="A192" s="693">
        <v>5213472</v>
      </c>
      <c r="B192" s="694" t="s">
        <v>12247</v>
      </c>
      <c r="C192" s="693" t="s">
        <v>10136</v>
      </c>
      <c r="D192" s="695">
        <v>313.43</v>
      </c>
    </row>
    <row r="193" spans="1:4" ht="16.5">
      <c r="A193" s="693">
        <v>5914508</v>
      </c>
      <c r="B193" s="694" t="s">
        <v>12248</v>
      </c>
      <c r="C193" s="693" t="s">
        <v>12163</v>
      </c>
      <c r="D193" s="695">
        <v>1.1299999999999999</v>
      </c>
    </row>
    <row r="194" spans="1:4" ht="24.75">
      <c r="A194" s="693">
        <v>606792</v>
      </c>
      <c r="B194" s="694" t="s">
        <v>12249</v>
      </c>
      <c r="C194" s="693" t="s">
        <v>12133</v>
      </c>
      <c r="D194" s="695">
        <v>65311.33</v>
      </c>
    </row>
    <row r="195" spans="1:4" ht="16.5">
      <c r="A195" s="693">
        <v>804132</v>
      </c>
      <c r="B195" s="694" t="s">
        <v>12250</v>
      </c>
      <c r="C195" s="693" t="s">
        <v>10136</v>
      </c>
      <c r="D195" s="695">
        <v>1678.61</v>
      </c>
    </row>
    <row r="196" spans="1:4" ht="16.5">
      <c r="A196" s="693">
        <v>1917060</v>
      </c>
      <c r="B196" s="694" t="s">
        <v>12251</v>
      </c>
      <c r="C196" s="693" t="s">
        <v>12156</v>
      </c>
      <c r="D196" s="695">
        <v>26.81</v>
      </c>
    </row>
    <row r="197" spans="1:4">
      <c r="A197" s="693">
        <v>2003925</v>
      </c>
      <c r="B197" s="694" t="s">
        <v>12252</v>
      </c>
      <c r="C197" s="693" t="s">
        <v>12133</v>
      </c>
      <c r="D197" s="695">
        <v>83.48</v>
      </c>
    </row>
    <row r="198" spans="1:4" ht="24.75">
      <c r="A198" s="693">
        <v>3009265</v>
      </c>
      <c r="B198" s="694" t="s">
        <v>12253</v>
      </c>
      <c r="C198" s="693" t="s">
        <v>12159</v>
      </c>
      <c r="D198" s="695">
        <v>1964039.48</v>
      </c>
    </row>
    <row r="199" spans="1:4" ht="16.5">
      <c r="A199" s="693">
        <v>5213473</v>
      </c>
      <c r="B199" s="694" t="s">
        <v>12254</v>
      </c>
      <c r="C199" s="693" t="s">
        <v>10136</v>
      </c>
      <c r="D199" s="695">
        <v>405.17</v>
      </c>
    </row>
    <row r="200" spans="1:4" ht="16.5">
      <c r="A200" s="693">
        <v>5914506</v>
      </c>
      <c r="B200" s="694" t="s">
        <v>12255</v>
      </c>
      <c r="C200" s="693" t="s">
        <v>12163</v>
      </c>
      <c r="D200" s="695">
        <v>0.89</v>
      </c>
    </row>
    <row r="201" spans="1:4" ht="24.75">
      <c r="A201" s="693">
        <v>607142</v>
      </c>
      <c r="B201" s="694" t="s">
        <v>12256</v>
      </c>
      <c r="C201" s="693" t="s">
        <v>12133</v>
      </c>
      <c r="D201" s="695">
        <v>60257.86</v>
      </c>
    </row>
    <row r="202" spans="1:4" ht="16.5">
      <c r="A202" s="693">
        <v>804135</v>
      </c>
      <c r="B202" s="694" t="s">
        <v>12257</v>
      </c>
      <c r="C202" s="693" t="s">
        <v>10136</v>
      </c>
      <c r="D202" s="695">
        <v>2104.86</v>
      </c>
    </row>
    <row r="203" spans="1:4" ht="16.5">
      <c r="A203" s="693">
        <v>1901536</v>
      </c>
      <c r="B203" s="694" t="s">
        <v>12258</v>
      </c>
      <c r="C203" s="693" t="s">
        <v>12156</v>
      </c>
      <c r="D203" s="695">
        <v>14.07</v>
      </c>
    </row>
    <row r="204" spans="1:4" ht="16.5">
      <c r="A204" s="693">
        <v>2003924</v>
      </c>
      <c r="B204" s="694" t="s">
        <v>12259</v>
      </c>
      <c r="C204" s="693" t="s">
        <v>12133</v>
      </c>
      <c r="D204" s="695">
        <v>65.33</v>
      </c>
    </row>
    <row r="205" spans="1:4" ht="33">
      <c r="A205" s="693">
        <v>3009037</v>
      </c>
      <c r="B205" s="694" t="s">
        <v>12260</v>
      </c>
      <c r="C205" s="693" t="s">
        <v>12159</v>
      </c>
      <c r="D205" s="695">
        <v>2040784.7</v>
      </c>
    </row>
    <row r="206" spans="1:4" ht="16.5">
      <c r="A206" s="693">
        <v>5213474</v>
      </c>
      <c r="B206" s="694" t="s">
        <v>12261</v>
      </c>
      <c r="C206" s="693" t="s">
        <v>10136</v>
      </c>
      <c r="D206" s="695">
        <v>292.70999999999998</v>
      </c>
    </row>
    <row r="207" spans="1:4" ht="16.5">
      <c r="A207" s="693">
        <v>5914509</v>
      </c>
      <c r="B207" s="694" t="s">
        <v>12262</v>
      </c>
      <c r="C207" s="693" t="s">
        <v>12163</v>
      </c>
      <c r="D207" s="695">
        <v>0.63</v>
      </c>
    </row>
    <row r="208" spans="1:4" ht="24.75">
      <c r="A208" s="693">
        <v>606790</v>
      </c>
      <c r="B208" s="694" t="s">
        <v>12263</v>
      </c>
      <c r="C208" s="693" t="s">
        <v>12133</v>
      </c>
      <c r="D208" s="695">
        <v>59438.39</v>
      </c>
    </row>
    <row r="209" spans="1:4" ht="16.5">
      <c r="A209" s="693">
        <v>804134</v>
      </c>
      <c r="B209" s="694" t="s">
        <v>12264</v>
      </c>
      <c r="C209" s="693" t="s">
        <v>10136</v>
      </c>
      <c r="D209" s="695">
        <v>1710.68</v>
      </c>
    </row>
    <row r="210" spans="1:4" ht="16.5">
      <c r="A210" s="693">
        <v>1901537</v>
      </c>
      <c r="B210" s="694" t="s">
        <v>12265</v>
      </c>
      <c r="C210" s="693" t="s">
        <v>12156</v>
      </c>
      <c r="D210" s="695">
        <v>14.19</v>
      </c>
    </row>
    <row r="211" spans="1:4">
      <c r="A211" s="693">
        <v>2003611</v>
      </c>
      <c r="B211" s="694" t="s">
        <v>12266</v>
      </c>
      <c r="C211" s="693" t="s">
        <v>12133</v>
      </c>
      <c r="D211" s="695">
        <v>66.23</v>
      </c>
    </row>
    <row r="212" spans="1:4" ht="24.75">
      <c r="A212" s="693">
        <v>3009045</v>
      </c>
      <c r="B212" s="694" t="s">
        <v>12267</v>
      </c>
      <c r="C212" s="693" t="s">
        <v>12159</v>
      </c>
      <c r="D212" s="695">
        <v>1997714.76</v>
      </c>
    </row>
    <row r="213" spans="1:4" ht="16.5">
      <c r="A213" s="693">
        <v>5213475</v>
      </c>
      <c r="B213" s="694" t="s">
        <v>12268</v>
      </c>
      <c r="C213" s="693" t="s">
        <v>10136</v>
      </c>
      <c r="D213" s="695">
        <v>379.27</v>
      </c>
    </row>
    <row r="214" spans="1:4" ht="16.5">
      <c r="A214" s="693">
        <v>5914507</v>
      </c>
      <c r="B214" s="694" t="s">
        <v>12269</v>
      </c>
      <c r="C214" s="693" t="s">
        <v>12163</v>
      </c>
      <c r="D214" s="695">
        <v>0.49</v>
      </c>
    </row>
    <row r="215" spans="1:4" ht="24.75">
      <c r="A215" s="693">
        <v>607145</v>
      </c>
      <c r="B215" s="694" t="s">
        <v>12270</v>
      </c>
      <c r="C215" s="693" t="s">
        <v>12133</v>
      </c>
      <c r="D215" s="695">
        <v>73246.14</v>
      </c>
    </row>
    <row r="216" spans="1:4" ht="16.5">
      <c r="A216" s="693">
        <v>804137</v>
      </c>
      <c r="B216" s="694" t="s">
        <v>12271</v>
      </c>
      <c r="C216" s="693" t="s">
        <v>10136</v>
      </c>
      <c r="D216" s="695">
        <v>2067.29</v>
      </c>
    </row>
    <row r="217" spans="1:4" ht="16.5">
      <c r="A217" s="693">
        <v>1901538</v>
      </c>
      <c r="B217" s="694" t="s">
        <v>12272</v>
      </c>
      <c r="C217" s="693" t="s">
        <v>12156</v>
      </c>
      <c r="D217" s="695">
        <v>14.31</v>
      </c>
    </row>
    <row r="218" spans="1:4">
      <c r="A218" s="693">
        <v>2003610</v>
      </c>
      <c r="B218" s="694" t="s">
        <v>12273</v>
      </c>
      <c r="C218" s="693" t="s">
        <v>12133</v>
      </c>
      <c r="D218" s="695">
        <v>51.63</v>
      </c>
    </row>
    <row r="219" spans="1:4" ht="24.75">
      <c r="A219" s="693">
        <v>3009273</v>
      </c>
      <c r="B219" s="694" t="s">
        <v>12274</v>
      </c>
      <c r="C219" s="693" t="s">
        <v>12159</v>
      </c>
      <c r="D219" s="695">
        <v>3008541.24</v>
      </c>
    </row>
    <row r="220" spans="1:4" ht="16.5">
      <c r="A220" s="693">
        <v>5213440</v>
      </c>
      <c r="B220" s="694" t="s">
        <v>12275</v>
      </c>
      <c r="C220" s="693" t="s">
        <v>10136</v>
      </c>
      <c r="D220" s="695">
        <v>277.32</v>
      </c>
    </row>
    <row r="221" spans="1:4" ht="16.5">
      <c r="A221" s="693">
        <v>5915491</v>
      </c>
      <c r="B221" s="694" t="s">
        <v>12276</v>
      </c>
      <c r="C221" s="693" t="s">
        <v>12159</v>
      </c>
      <c r="D221" s="695">
        <v>24.91</v>
      </c>
    </row>
    <row r="222" spans="1:4" ht="24.75">
      <c r="A222" s="693">
        <v>606793</v>
      </c>
      <c r="B222" s="694" t="s">
        <v>12277</v>
      </c>
      <c r="C222" s="693" t="s">
        <v>12133</v>
      </c>
      <c r="D222" s="695">
        <v>72467.850000000006</v>
      </c>
    </row>
    <row r="223" spans="1:4" ht="16.5">
      <c r="A223" s="693">
        <v>804136</v>
      </c>
      <c r="B223" s="694" t="s">
        <v>12278</v>
      </c>
      <c r="C223" s="693" t="s">
        <v>10136</v>
      </c>
      <c r="D223" s="695">
        <v>1672.34</v>
      </c>
    </row>
    <row r="224" spans="1:4" ht="16.5">
      <c r="A224" s="693">
        <v>1901539</v>
      </c>
      <c r="B224" s="694" t="s">
        <v>12279</v>
      </c>
      <c r="C224" s="693" t="s">
        <v>12156</v>
      </c>
      <c r="D224" s="695">
        <v>14.43</v>
      </c>
    </row>
    <row r="225" spans="1:4" ht="16.5">
      <c r="A225" s="693">
        <v>2003820</v>
      </c>
      <c r="B225" s="694" t="s">
        <v>12280</v>
      </c>
      <c r="C225" s="693" t="s">
        <v>10136</v>
      </c>
      <c r="D225" s="695">
        <v>23.22</v>
      </c>
    </row>
    <row r="226" spans="1:4" ht="24.75">
      <c r="A226" s="693">
        <v>3009053</v>
      </c>
      <c r="B226" s="694" t="s">
        <v>12281</v>
      </c>
      <c r="C226" s="693" t="s">
        <v>12159</v>
      </c>
      <c r="D226" s="695">
        <v>3062171.85</v>
      </c>
    </row>
    <row r="227" spans="1:4" ht="16.5">
      <c r="A227" s="693">
        <v>5213441</v>
      </c>
      <c r="B227" s="694" t="s">
        <v>12282</v>
      </c>
      <c r="C227" s="693" t="s">
        <v>10136</v>
      </c>
      <c r="D227" s="695">
        <v>471.78</v>
      </c>
    </row>
    <row r="228" spans="1:4" ht="16.5">
      <c r="A228" s="693">
        <v>5915492</v>
      </c>
      <c r="B228" s="694" t="s">
        <v>12283</v>
      </c>
      <c r="C228" s="693" t="s">
        <v>12159</v>
      </c>
      <c r="D228" s="695">
        <v>19.93</v>
      </c>
    </row>
    <row r="229" spans="1:4" ht="24.75">
      <c r="A229" s="693">
        <v>607146</v>
      </c>
      <c r="B229" s="694" t="s">
        <v>12284</v>
      </c>
      <c r="C229" s="693" t="s">
        <v>12133</v>
      </c>
      <c r="D229" s="695">
        <v>76376.28</v>
      </c>
    </row>
    <row r="230" spans="1:4" ht="16.5">
      <c r="A230" s="693">
        <v>804399</v>
      </c>
      <c r="B230" s="694" t="s">
        <v>12285</v>
      </c>
      <c r="C230" s="693" t="s">
        <v>10136</v>
      </c>
      <c r="D230" s="695">
        <v>4371.09</v>
      </c>
    </row>
    <row r="231" spans="1:4" ht="16.5">
      <c r="A231" s="693">
        <v>1901540</v>
      </c>
      <c r="B231" s="694" t="s">
        <v>12286</v>
      </c>
      <c r="C231" s="693" t="s">
        <v>12156</v>
      </c>
      <c r="D231" s="695">
        <v>14.56</v>
      </c>
    </row>
    <row r="232" spans="1:4" ht="16.5">
      <c r="A232" s="693">
        <v>2003821</v>
      </c>
      <c r="B232" s="694" t="s">
        <v>12287</v>
      </c>
      <c r="C232" s="693" t="s">
        <v>10136</v>
      </c>
      <c r="D232" s="695">
        <v>19.95</v>
      </c>
    </row>
    <row r="233" spans="1:4" ht="16.5">
      <c r="A233" s="693">
        <v>3009107</v>
      </c>
      <c r="B233" s="694" t="s">
        <v>12288</v>
      </c>
      <c r="C233" s="693" t="s">
        <v>10136</v>
      </c>
      <c r="D233" s="695">
        <v>152896.63</v>
      </c>
    </row>
    <row r="234" spans="1:4" ht="16.5">
      <c r="A234" s="693">
        <v>5213442</v>
      </c>
      <c r="B234" s="694" t="s">
        <v>12289</v>
      </c>
      <c r="C234" s="693" t="s">
        <v>10136</v>
      </c>
      <c r="D234" s="695">
        <v>659.27</v>
      </c>
    </row>
    <row r="235" spans="1:4" ht="16.5">
      <c r="A235" s="693">
        <v>5915493</v>
      </c>
      <c r="B235" s="694" t="s">
        <v>12290</v>
      </c>
      <c r="C235" s="693" t="s">
        <v>12159</v>
      </c>
      <c r="D235" s="695">
        <v>16.170000000000002</v>
      </c>
    </row>
    <row r="236" spans="1:4" ht="24.75">
      <c r="A236" s="693">
        <v>606794</v>
      </c>
      <c r="B236" s="694" t="s">
        <v>12291</v>
      </c>
      <c r="C236" s="693" t="s">
        <v>12133</v>
      </c>
      <c r="D236" s="695">
        <v>75531.56</v>
      </c>
    </row>
    <row r="237" spans="1:4" ht="16.5">
      <c r="A237" s="693">
        <v>804139</v>
      </c>
      <c r="B237" s="694" t="s">
        <v>12292</v>
      </c>
      <c r="C237" s="693" t="s">
        <v>10136</v>
      </c>
      <c r="D237" s="695">
        <v>2212.4499999999998</v>
      </c>
    </row>
    <row r="238" spans="1:4" ht="16.5">
      <c r="A238" s="693">
        <v>1901535</v>
      </c>
      <c r="B238" s="694" t="s">
        <v>12293</v>
      </c>
      <c r="C238" s="693" t="s">
        <v>12156</v>
      </c>
      <c r="D238" s="695">
        <v>14.63</v>
      </c>
    </row>
    <row r="239" spans="1:4" ht="16.5">
      <c r="A239" s="693">
        <v>2003842</v>
      </c>
      <c r="B239" s="694" t="s">
        <v>12294</v>
      </c>
      <c r="C239" s="693" t="s">
        <v>12141</v>
      </c>
      <c r="D239" s="695">
        <v>86.18</v>
      </c>
    </row>
    <row r="240" spans="1:4" ht="33">
      <c r="A240" s="693">
        <v>3009249</v>
      </c>
      <c r="B240" s="694" t="s">
        <v>12295</v>
      </c>
      <c r="C240" s="693" t="s">
        <v>12159</v>
      </c>
      <c r="D240" s="695">
        <v>1417549.56</v>
      </c>
    </row>
    <row r="241" spans="1:4" ht="16.5">
      <c r="A241" s="693">
        <v>5213443</v>
      </c>
      <c r="B241" s="694" t="s">
        <v>12296</v>
      </c>
      <c r="C241" s="693" t="s">
        <v>10136</v>
      </c>
      <c r="D241" s="695">
        <v>1076.08</v>
      </c>
    </row>
    <row r="242" spans="1:4" ht="16.5">
      <c r="A242" s="693">
        <v>5915488</v>
      </c>
      <c r="B242" s="694" t="s">
        <v>12297</v>
      </c>
      <c r="C242" s="693" t="s">
        <v>12159</v>
      </c>
      <c r="D242" s="695">
        <v>15.05</v>
      </c>
    </row>
    <row r="243" spans="1:4" ht="24.75">
      <c r="A243" s="693">
        <v>607143</v>
      </c>
      <c r="B243" s="694" t="s">
        <v>12298</v>
      </c>
      <c r="C243" s="693" t="s">
        <v>12133</v>
      </c>
      <c r="D243" s="695">
        <v>65123.12</v>
      </c>
    </row>
    <row r="244" spans="1:4" ht="16.5">
      <c r="A244" s="693">
        <v>804398</v>
      </c>
      <c r="B244" s="694" t="s">
        <v>12299</v>
      </c>
      <c r="C244" s="693" t="s">
        <v>10136</v>
      </c>
      <c r="D244" s="695">
        <v>3546.76</v>
      </c>
    </row>
    <row r="245" spans="1:4" ht="16.5">
      <c r="A245" s="693">
        <v>1901542</v>
      </c>
      <c r="B245" s="694" t="s">
        <v>12300</v>
      </c>
      <c r="C245" s="693" t="s">
        <v>12156</v>
      </c>
      <c r="D245" s="695">
        <v>18.420000000000002</v>
      </c>
    </row>
    <row r="246" spans="1:4">
      <c r="A246" s="693">
        <v>2003103</v>
      </c>
      <c r="B246" s="694" t="s">
        <v>12301</v>
      </c>
      <c r="C246" s="693" t="s">
        <v>10136</v>
      </c>
      <c r="D246" s="695">
        <v>207.35</v>
      </c>
    </row>
    <row r="247" spans="1:4" ht="33">
      <c r="A247" s="693">
        <v>3009211</v>
      </c>
      <c r="B247" s="694" t="s">
        <v>12302</v>
      </c>
      <c r="C247" s="693" t="s">
        <v>12159</v>
      </c>
      <c r="D247" s="695">
        <v>1423987.78</v>
      </c>
    </row>
    <row r="248" spans="1:4" ht="16.5">
      <c r="A248" s="693">
        <v>5213444</v>
      </c>
      <c r="B248" s="694" t="s">
        <v>12303</v>
      </c>
      <c r="C248" s="693" t="s">
        <v>10136</v>
      </c>
      <c r="D248" s="695">
        <v>277.38</v>
      </c>
    </row>
    <row r="249" spans="1:4" ht="16.5">
      <c r="A249" s="693">
        <v>5915489</v>
      </c>
      <c r="B249" s="694" t="s">
        <v>12304</v>
      </c>
      <c r="C249" s="693" t="s">
        <v>12159</v>
      </c>
      <c r="D249" s="695">
        <v>12.04</v>
      </c>
    </row>
    <row r="250" spans="1:4" ht="24.75">
      <c r="A250" s="693">
        <v>606791</v>
      </c>
      <c r="B250" s="694" t="s">
        <v>12305</v>
      </c>
      <c r="C250" s="693" t="s">
        <v>12133</v>
      </c>
      <c r="D250" s="695">
        <v>64179.67</v>
      </c>
    </row>
    <row r="251" spans="1:4" ht="16.5">
      <c r="A251" s="693">
        <v>804138</v>
      </c>
      <c r="B251" s="694" t="s">
        <v>12306</v>
      </c>
      <c r="C251" s="693" t="s">
        <v>10136</v>
      </c>
      <c r="D251" s="695">
        <v>1816.56</v>
      </c>
    </row>
    <row r="252" spans="1:4" ht="16.5">
      <c r="A252" s="693">
        <v>1901543</v>
      </c>
      <c r="B252" s="694" t="s">
        <v>12307</v>
      </c>
      <c r="C252" s="693" t="s">
        <v>12156</v>
      </c>
      <c r="D252" s="695">
        <v>18.53</v>
      </c>
    </row>
    <row r="253" spans="1:4">
      <c r="A253" s="693">
        <v>2003104</v>
      </c>
      <c r="B253" s="694" t="s">
        <v>12308</v>
      </c>
      <c r="C253" s="693" t="s">
        <v>10136</v>
      </c>
      <c r="D253" s="695">
        <v>179.45</v>
      </c>
    </row>
    <row r="254" spans="1:4" ht="24.75">
      <c r="A254" s="693">
        <v>3009253</v>
      </c>
      <c r="B254" s="694" t="s">
        <v>12309</v>
      </c>
      <c r="C254" s="693" t="s">
        <v>12159</v>
      </c>
      <c r="D254" s="695">
        <v>2126209.4300000002</v>
      </c>
    </row>
    <row r="255" spans="1:4" ht="16.5">
      <c r="A255" s="693">
        <v>5213445</v>
      </c>
      <c r="B255" s="694" t="s">
        <v>12310</v>
      </c>
      <c r="C255" s="693" t="s">
        <v>10136</v>
      </c>
      <c r="D255" s="695">
        <v>471.7</v>
      </c>
    </row>
    <row r="256" spans="1:4" ht="16.5">
      <c r="A256" s="693">
        <v>5915490</v>
      </c>
      <c r="B256" s="694" t="s">
        <v>12311</v>
      </c>
      <c r="C256" s="693" t="s">
        <v>12159</v>
      </c>
      <c r="D256" s="695">
        <v>9.77</v>
      </c>
    </row>
    <row r="257" spans="1:4" ht="24.75">
      <c r="A257" s="693">
        <v>607147</v>
      </c>
      <c r="B257" s="694" t="s">
        <v>12312</v>
      </c>
      <c r="C257" s="693" t="s">
        <v>12133</v>
      </c>
      <c r="D257" s="695">
        <v>82427.17</v>
      </c>
    </row>
    <row r="258" spans="1:4" ht="16.5">
      <c r="A258" s="693">
        <v>804123</v>
      </c>
      <c r="B258" s="694" t="s">
        <v>12313</v>
      </c>
      <c r="C258" s="693" t="s">
        <v>10136</v>
      </c>
      <c r="D258" s="695">
        <v>2001.08</v>
      </c>
    </row>
    <row r="259" spans="1:4" ht="16.5">
      <c r="A259" s="693">
        <v>1901544</v>
      </c>
      <c r="B259" s="694" t="s">
        <v>12314</v>
      </c>
      <c r="C259" s="693" t="s">
        <v>12156</v>
      </c>
      <c r="D259" s="695">
        <v>18.64</v>
      </c>
    </row>
    <row r="260" spans="1:4">
      <c r="A260" s="693">
        <v>2003115</v>
      </c>
      <c r="B260" s="694" t="s">
        <v>12315</v>
      </c>
      <c r="C260" s="693" t="s">
        <v>10136</v>
      </c>
      <c r="D260" s="695">
        <v>306.05</v>
      </c>
    </row>
    <row r="261" spans="1:4" ht="24.75">
      <c r="A261" s="693">
        <v>3009215</v>
      </c>
      <c r="B261" s="694" t="s">
        <v>12316</v>
      </c>
      <c r="C261" s="693" t="s">
        <v>12159</v>
      </c>
      <c r="D261" s="695">
        <v>2135866.77</v>
      </c>
    </row>
    <row r="262" spans="1:4" ht="16.5">
      <c r="A262" s="693">
        <v>5213446</v>
      </c>
      <c r="B262" s="694" t="s">
        <v>12317</v>
      </c>
      <c r="C262" s="693" t="s">
        <v>10136</v>
      </c>
      <c r="D262" s="695">
        <v>659.27</v>
      </c>
    </row>
    <row r="263" spans="1:4" ht="16.5">
      <c r="A263" s="693">
        <v>5915494</v>
      </c>
      <c r="B263" s="694" t="s">
        <v>12318</v>
      </c>
      <c r="C263" s="693" t="s">
        <v>12159</v>
      </c>
      <c r="D263" s="695">
        <v>31.11</v>
      </c>
    </row>
    <row r="264" spans="1:4" ht="24.75">
      <c r="A264" s="693">
        <v>606795</v>
      </c>
      <c r="B264" s="694" t="s">
        <v>12319</v>
      </c>
      <c r="C264" s="693" t="s">
        <v>12133</v>
      </c>
      <c r="D264" s="695">
        <v>81453.789999999994</v>
      </c>
    </row>
    <row r="265" spans="1:4" ht="16.5">
      <c r="A265" s="693">
        <v>804122</v>
      </c>
      <c r="B265" s="694" t="s">
        <v>12320</v>
      </c>
      <c r="C265" s="693" t="s">
        <v>10136</v>
      </c>
      <c r="D265" s="695">
        <v>1609.55</v>
      </c>
    </row>
    <row r="266" spans="1:4" ht="16.5">
      <c r="A266" s="693">
        <v>1901545</v>
      </c>
      <c r="B266" s="694" t="s">
        <v>12321</v>
      </c>
      <c r="C266" s="693" t="s">
        <v>12156</v>
      </c>
      <c r="D266" s="695">
        <v>18.760000000000002</v>
      </c>
    </row>
    <row r="267" spans="1:4">
      <c r="A267" s="693">
        <v>2003116</v>
      </c>
      <c r="B267" s="694" t="s">
        <v>12322</v>
      </c>
      <c r="C267" s="693" t="s">
        <v>10136</v>
      </c>
      <c r="D267" s="695">
        <v>263.29000000000002</v>
      </c>
    </row>
    <row r="268" spans="1:4" ht="33">
      <c r="A268" s="693">
        <v>3009261</v>
      </c>
      <c r="B268" s="694" t="s">
        <v>12323</v>
      </c>
      <c r="C268" s="693" t="s">
        <v>12159</v>
      </c>
      <c r="D268" s="695">
        <v>1998083.28</v>
      </c>
    </row>
    <row r="269" spans="1:4" ht="16.5">
      <c r="A269" s="693">
        <v>5213447</v>
      </c>
      <c r="B269" s="694" t="s">
        <v>12324</v>
      </c>
      <c r="C269" s="693" t="s">
        <v>10136</v>
      </c>
      <c r="D269" s="695">
        <v>1076.1300000000001</v>
      </c>
    </row>
    <row r="270" spans="1:4" ht="16.5">
      <c r="A270" s="693">
        <v>5915495</v>
      </c>
      <c r="B270" s="694" t="s">
        <v>12325</v>
      </c>
      <c r="C270" s="693" t="s">
        <v>12159</v>
      </c>
      <c r="D270" s="695">
        <v>24.89</v>
      </c>
    </row>
    <row r="271" spans="1:4" ht="24.75">
      <c r="A271" s="693">
        <v>607112</v>
      </c>
      <c r="B271" s="694" t="s">
        <v>12326</v>
      </c>
      <c r="C271" s="693" t="s">
        <v>12133</v>
      </c>
      <c r="D271" s="695">
        <v>26786.32</v>
      </c>
    </row>
    <row r="272" spans="1:4" ht="16.5">
      <c r="A272" s="693">
        <v>804401</v>
      </c>
      <c r="B272" s="694" t="s">
        <v>12327</v>
      </c>
      <c r="C272" s="693" t="s">
        <v>10136</v>
      </c>
      <c r="D272" s="695">
        <v>4335</v>
      </c>
    </row>
    <row r="273" spans="1:4" ht="16.5">
      <c r="A273" s="693">
        <v>1901546</v>
      </c>
      <c r="B273" s="694" t="s">
        <v>12328</v>
      </c>
      <c r="C273" s="693" t="s">
        <v>12156</v>
      </c>
      <c r="D273" s="695">
        <v>18.89</v>
      </c>
    </row>
    <row r="274" spans="1:4">
      <c r="A274" s="693">
        <v>2003105</v>
      </c>
      <c r="B274" s="694" t="s">
        <v>12329</v>
      </c>
      <c r="C274" s="693" t="s">
        <v>10136</v>
      </c>
      <c r="D274" s="695">
        <v>220.03</v>
      </c>
    </row>
    <row r="275" spans="1:4" ht="24.75">
      <c r="A275" s="693">
        <v>3009269</v>
      </c>
      <c r="B275" s="694" t="s">
        <v>12330</v>
      </c>
      <c r="C275" s="693" t="s">
        <v>12159</v>
      </c>
      <c r="D275" s="695">
        <v>1957056.3</v>
      </c>
    </row>
    <row r="276" spans="1:4" ht="16.5">
      <c r="A276" s="693">
        <v>5213448</v>
      </c>
      <c r="B276" s="694" t="s">
        <v>12331</v>
      </c>
      <c r="C276" s="693" t="s">
        <v>10136</v>
      </c>
      <c r="D276" s="695">
        <v>192.73</v>
      </c>
    </row>
    <row r="277" spans="1:4" ht="16.5">
      <c r="A277" s="693">
        <v>5915496</v>
      </c>
      <c r="B277" s="694" t="s">
        <v>12332</v>
      </c>
      <c r="C277" s="693" t="s">
        <v>12159</v>
      </c>
      <c r="D277" s="695">
        <v>20.190000000000001</v>
      </c>
    </row>
    <row r="278" spans="1:4" ht="24.75">
      <c r="A278" s="693">
        <v>606760</v>
      </c>
      <c r="B278" s="694" t="s">
        <v>12333</v>
      </c>
      <c r="C278" s="693" t="s">
        <v>12133</v>
      </c>
      <c r="D278" s="695">
        <v>26531.16</v>
      </c>
    </row>
    <row r="279" spans="1:4" ht="16.5">
      <c r="A279" s="693">
        <v>804141</v>
      </c>
      <c r="B279" s="694" t="s">
        <v>12334</v>
      </c>
      <c r="C279" s="693" t="s">
        <v>10136</v>
      </c>
      <c r="D279" s="695">
        <v>2778.22</v>
      </c>
    </row>
    <row r="280" spans="1:4" ht="16.5">
      <c r="A280" s="693">
        <v>1901541</v>
      </c>
      <c r="B280" s="694" t="s">
        <v>12335</v>
      </c>
      <c r="C280" s="693" t="s">
        <v>12156</v>
      </c>
      <c r="D280" s="695">
        <v>18.95</v>
      </c>
    </row>
    <row r="281" spans="1:4">
      <c r="A281" s="693">
        <v>2003106</v>
      </c>
      <c r="B281" s="694" t="s">
        <v>12336</v>
      </c>
      <c r="C281" s="693" t="s">
        <v>10136</v>
      </c>
      <c r="D281" s="695">
        <v>190.95</v>
      </c>
    </row>
    <row r="282" spans="1:4" ht="33">
      <c r="A282" s="693">
        <v>3009041</v>
      </c>
      <c r="B282" s="694" t="s">
        <v>12337</v>
      </c>
      <c r="C282" s="693" t="s">
        <v>12159</v>
      </c>
      <c r="D282" s="695">
        <v>2033801.51</v>
      </c>
    </row>
    <row r="283" spans="1:4" ht="16.5">
      <c r="A283" s="693">
        <v>5213449</v>
      </c>
      <c r="B283" s="694" t="s">
        <v>12338</v>
      </c>
      <c r="C283" s="693" t="s">
        <v>10136</v>
      </c>
      <c r="D283" s="695">
        <v>301.2</v>
      </c>
    </row>
    <row r="284" spans="1:4" ht="16.5">
      <c r="A284" s="693">
        <v>5915325</v>
      </c>
      <c r="B284" s="694" t="s">
        <v>12339</v>
      </c>
      <c r="C284" s="693" t="s">
        <v>12159</v>
      </c>
      <c r="D284" s="695">
        <v>74.88</v>
      </c>
    </row>
    <row r="285" spans="1:4" ht="24.75">
      <c r="A285" s="693">
        <v>607113</v>
      </c>
      <c r="B285" s="694" t="s">
        <v>12340</v>
      </c>
      <c r="C285" s="693" t="s">
        <v>12133</v>
      </c>
      <c r="D285" s="695">
        <v>31472.04</v>
      </c>
    </row>
    <row r="286" spans="1:4" ht="16.5">
      <c r="A286" s="693">
        <v>804400</v>
      </c>
      <c r="B286" s="694" t="s">
        <v>12341</v>
      </c>
      <c r="C286" s="693" t="s">
        <v>10136</v>
      </c>
      <c r="D286" s="695">
        <v>3477.49</v>
      </c>
    </row>
    <row r="287" spans="1:4" ht="16.5">
      <c r="A287" s="693">
        <v>1917091</v>
      </c>
      <c r="B287" s="694" t="s">
        <v>12342</v>
      </c>
      <c r="C287" s="693" t="s">
        <v>12156</v>
      </c>
      <c r="D287" s="695">
        <v>16.41</v>
      </c>
    </row>
    <row r="288" spans="1:4">
      <c r="A288" s="693">
        <v>2003117</v>
      </c>
      <c r="B288" s="694" t="s">
        <v>12343</v>
      </c>
      <c r="C288" s="693" t="s">
        <v>10136</v>
      </c>
      <c r="D288" s="695">
        <v>323.95999999999998</v>
      </c>
    </row>
    <row r="289" spans="1:4" ht="24.75">
      <c r="A289" s="693">
        <v>3009049</v>
      </c>
      <c r="B289" s="694" t="s">
        <v>12344</v>
      </c>
      <c r="C289" s="693" t="s">
        <v>12159</v>
      </c>
      <c r="D289" s="695">
        <v>1990731.58</v>
      </c>
    </row>
    <row r="290" spans="1:4" ht="16.5">
      <c r="A290" s="693">
        <v>5213450</v>
      </c>
      <c r="B290" s="694" t="s">
        <v>12345</v>
      </c>
      <c r="C290" s="693" t="s">
        <v>10136</v>
      </c>
      <c r="D290" s="695">
        <v>420.55</v>
      </c>
    </row>
    <row r="291" spans="1:4" ht="16.5">
      <c r="A291" s="693">
        <v>5915326</v>
      </c>
      <c r="B291" s="694" t="s">
        <v>12346</v>
      </c>
      <c r="C291" s="693" t="s">
        <v>12159</v>
      </c>
      <c r="D291" s="695">
        <v>59.87</v>
      </c>
    </row>
    <row r="292" spans="1:4" ht="24.75">
      <c r="A292" s="693">
        <v>606761</v>
      </c>
      <c r="B292" s="694" t="s">
        <v>12347</v>
      </c>
      <c r="C292" s="693" t="s">
        <v>12133</v>
      </c>
      <c r="D292" s="695">
        <v>31178.74</v>
      </c>
    </row>
    <row r="293" spans="1:4" ht="16.5">
      <c r="A293" s="693">
        <v>804140</v>
      </c>
      <c r="B293" s="694" t="s">
        <v>12348</v>
      </c>
      <c r="C293" s="693" t="s">
        <v>10136</v>
      </c>
      <c r="D293" s="695">
        <v>2211.64</v>
      </c>
    </row>
    <row r="294" spans="1:4" ht="16.5">
      <c r="A294" s="693">
        <v>1917092</v>
      </c>
      <c r="B294" s="694" t="s">
        <v>12349</v>
      </c>
      <c r="C294" s="693" t="s">
        <v>12156</v>
      </c>
      <c r="D294" s="695">
        <v>16.670000000000002</v>
      </c>
    </row>
    <row r="295" spans="1:4">
      <c r="A295" s="693">
        <v>2003118</v>
      </c>
      <c r="B295" s="694" t="s">
        <v>12350</v>
      </c>
      <c r="C295" s="693" t="s">
        <v>10136</v>
      </c>
      <c r="D295" s="695">
        <v>279.52</v>
      </c>
    </row>
    <row r="296" spans="1:4" ht="24.75">
      <c r="A296" s="693">
        <v>3009277</v>
      </c>
      <c r="B296" s="694" t="s">
        <v>12351</v>
      </c>
      <c r="C296" s="693" t="s">
        <v>12159</v>
      </c>
      <c r="D296" s="695">
        <v>2998067.61</v>
      </c>
    </row>
    <row r="297" spans="1:4" ht="16.5">
      <c r="A297" s="693">
        <v>5213451</v>
      </c>
      <c r="B297" s="694" t="s">
        <v>12352</v>
      </c>
      <c r="C297" s="693" t="s">
        <v>10136</v>
      </c>
      <c r="D297" s="695">
        <v>625.58000000000004</v>
      </c>
    </row>
    <row r="298" spans="1:4" ht="16.5">
      <c r="A298" s="693">
        <v>5915327</v>
      </c>
      <c r="B298" s="694" t="s">
        <v>12353</v>
      </c>
      <c r="C298" s="693" t="s">
        <v>12159</v>
      </c>
      <c r="D298" s="695">
        <v>48.6</v>
      </c>
    </row>
    <row r="299" spans="1:4" ht="24.75">
      <c r="A299" s="693">
        <v>606762</v>
      </c>
      <c r="B299" s="694" t="s">
        <v>12354</v>
      </c>
      <c r="C299" s="693" t="s">
        <v>12133</v>
      </c>
      <c r="D299" s="695">
        <v>31543.599999999999</v>
      </c>
    </row>
    <row r="300" spans="1:4" ht="16.5">
      <c r="A300" s="693">
        <v>804145</v>
      </c>
      <c r="B300" s="694" t="s">
        <v>12355</v>
      </c>
      <c r="C300" s="693" t="s">
        <v>10136</v>
      </c>
      <c r="D300" s="695">
        <v>2788.44</v>
      </c>
    </row>
    <row r="301" spans="1:4" ht="16.5">
      <c r="A301" s="693">
        <v>1917093</v>
      </c>
      <c r="B301" s="694" t="s">
        <v>12356</v>
      </c>
      <c r="C301" s="693" t="s">
        <v>12156</v>
      </c>
      <c r="D301" s="695">
        <v>16.95</v>
      </c>
    </row>
    <row r="302" spans="1:4">
      <c r="A302" s="693">
        <v>2003107</v>
      </c>
      <c r="B302" s="694" t="s">
        <v>12357</v>
      </c>
      <c r="C302" s="693" t="s">
        <v>10136</v>
      </c>
      <c r="D302" s="695">
        <v>194.09</v>
      </c>
    </row>
    <row r="303" spans="1:4" ht="24.75">
      <c r="A303" s="693">
        <v>3009057</v>
      </c>
      <c r="B303" s="694" t="s">
        <v>12358</v>
      </c>
      <c r="C303" s="693" t="s">
        <v>12159</v>
      </c>
      <c r="D303" s="695">
        <v>3051698.22</v>
      </c>
    </row>
    <row r="304" spans="1:4" ht="16.5">
      <c r="A304" s="693">
        <v>5213452</v>
      </c>
      <c r="B304" s="694" t="s">
        <v>12359</v>
      </c>
      <c r="C304" s="693" t="s">
        <v>10136</v>
      </c>
      <c r="D304" s="695">
        <v>264.89</v>
      </c>
    </row>
    <row r="305" spans="1:4" ht="16.5">
      <c r="A305" s="693">
        <v>5915328</v>
      </c>
      <c r="B305" s="694" t="s">
        <v>12360</v>
      </c>
      <c r="C305" s="693" t="s">
        <v>12159</v>
      </c>
      <c r="D305" s="695">
        <v>84.92</v>
      </c>
    </row>
    <row r="306" spans="1:4" ht="24.75">
      <c r="A306" s="693">
        <v>607114</v>
      </c>
      <c r="B306" s="694" t="s">
        <v>12361</v>
      </c>
      <c r="C306" s="693" t="s">
        <v>12133</v>
      </c>
      <c r="D306" s="695">
        <v>31842.44</v>
      </c>
    </row>
    <row r="307" spans="1:4" ht="16.5">
      <c r="A307" s="693">
        <v>804144</v>
      </c>
      <c r="B307" s="694" t="s">
        <v>12362</v>
      </c>
      <c r="C307" s="693" t="s">
        <v>10136</v>
      </c>
      <c r="D307" s="695">
        <v>2221.2399999999998</v>
      </c>
    </row>
    <row r="308" spans="1:4" ht="16.5">
      <c r="A308" s="693">
        <v>1917094</v>
      </c>
      <c r="B308" s="694" t="s">
        <v>12363</v>
      </c>
      <c r="C308" s="693" t="s">
        <v>12156</v>
      </c>
      <c r="D308" s="695">
        <v>17.239999999999998</v>
      </c>
    </row>
    <row r="309" spans="1:4">
      <c r="A309" s="693">
        <v>2003108</v>
      </c>
      <c r="B309" s="694" t="s">
        <v>12364</v>
      </c>
      <c r="C309" s="693" t="s">
        <v>10136</v>
      </c>
      <c r="D309" s="695">
        <v>169.28</v>
      </c>
    </row>
    <row r="310" spans="1:4">
      <c r="A310" s="693">
        <v>3108073</v>
      </c>
      <c r="B310" s="694" t="s">
        <v>12365</v>
      </c>
      <c r="C310" s="693" t="s">
        <v>12161</v>
      </c>
      <c r="D310" s="695">
        <v>319.83</v>
      </c>
    </row>
    <row r="311" spans="1:4" ht="16.5">
      <c r="A311" s="693">
        <v>5213453</v>
      </c>
      <c r="B311" s="694" t="s">
        <v>12366</v>
      </c>
      <c r="C311" s="693" t="s">
        <v>10136</v>
      </c>
      <c r="D311" s="695">
        <v>448.09</v>
      </c>
    </row>
    <row r="312" spans="1:4" ht="16.5">
      <c r="A312" s="693">
        <v>5915329</v>
      </c>
      <c r="B312" s="694" t="s">
        <v>12367</v>
      </c>
      <c r="C312" s="693" t="s">
        <v>12159</v>
      </c>
      <c r="D312" s="695">
        <v>67.91</v>
      </c>
    </row>
    <row r="313" spans="1:4" ht="24.75">
      <c r="A313" s="693">
        <v>607116</v>
      </c>
      <c r="B313" s="694" t="s">
        <v>12368</v>
      </c>
      <c r="C313" s="693" t="s">
        <v>12133</v>
      </c>
      <c r="D313" s="695">
        <v>33015.910000000003</v>
      </c>
    </row>
    <row r="314" spans="1:4" ht="16.5">
      <c r="A314" s="693">
        <v>804403</v>
      </c>
      <c r="B314" s="694" t="s">
        <v>12369</v>
      </c>
      <c r="C314" s="693" t="s">
        <v>10136</v>
      </c>
      <c r="D314" s="695">
        <v>4565.3</v>
      </c>
    </row>
    <row r="315" spans="1:4" ht="16.5">
      <c r="A315" s="693">
        <v>1917095</v>
      </c>
      <c r="B315" s="694" t="s">
        <v>12370</v>
      </c>
      <c r="C315" s="693" t="s">
        <v>12156</v>
      </c>
      <c r="D315" s="695">
        <v>17.55</v>
      </c>
    </row>
    <row r="316" spans="1:4">
      <c r="A316" s="693">
        <v>2003119</v>
      </c>
      <c r="B316" s="694" t="s">
        <v>12371</v>
      </c>
      <c r="C316" s="693" t="s">
        <v>10136</v>
      </c>
      <c r="D316" s="695">
        <v>281.66000000000003</v>
      </c>
    </row>
    <row r="317" spans="1:4">
      <c r="A317" s="693">
        <v>3107965</v>
      </c>
      <c r="B317" s="694" t="s">
        <v>12372</v>
      </c>
      <c r="C317" s="693" t="s">
        <v>12161</v>
      </c>
      <c r="D317" s="695">
        <v>521.66</v>
      </c>
    </row>
    <row r="318" spans="1:4" ht="16.5">
      <c r="A318" s="693">
        <v>5213454</v>
      </c>
      <c r="B318" s="694" t="s">
        <v>12373</v>
      </c>
      <c r="C318" s="693" t="s">
        <v>10136</v>
      </c>
      <c r="D318" s="695">
        <v>624.74</v>
      </c>
    </row>
    <row r="319" spans="1:4" ht="16.5">
      <c r="A319" s="693">
        <v>5915330</v>
      </c>
      <c r="B319" s="694" t="s">
        <v>12374</v>
      </c>
      <c r="C319" s="693" t="s">
        <v>12159</v>
      </c>
      <c r="D319" s="695">
        <v>55.12</v>
      </c>
    </row>
    <row r="320" spans="1:4" ht="24.75">
      <c r="A320" s="693">
        <v>606764</v>
      </c>
      <c r="B320" s="694" t="s">
        <v>12375</v>
      </c>
      <c r="C320" s="693" t="s">
        <v>12133</v>
      </c>
      <c r="D320" s="695">
        <v>32704.48</v>
      </c>
    </row>
    <row r="321" spans="1:4" ht="16.5">
      <c r="A321" s="693">
        <v>804147</v>
      </c>
      <c r="B321" s="694" t="s">
        <v>12376</v>
      </c>
      <c r="C321" s="693" t="s">
        <v>10136</v>
      </c>
      <c r="D321" s="695">
        <v>2801.16</v>
      </c>
    </row>
    <row r="322" spans="1:4" ht="16.5">
      <c r="A322" s="693">
        <v>1917096</v>
      </c>
      <c r="B322" s="694" t="s">
        <v>12377</v>
      </c>
      <c r="C322" s="693" t="s">
        <v>12156</v>
      </c>
      <c r="D322" s="695">
        <v>17.71</v>
      </c>
    </row>
    <row r="323" spans="1:4">
      <c r="A323" s="693">
        <v>2003120</v>
      </c>
      <c r="B323" s="694" t="s">
        <v>12378</v>
      </c>
      <c r="C323" s="693" t="s">
        <v>10136</v>
      </c>
      <c r="D323" s="695">
        <v>245</v>
      </c>
    </row>
    <row r="324" spans="1:4" ht="16.5">
      <c r="A324" s="693">
        <v>3105941</v>
      </c>
      <c r="B324" s="694" t="s">
        <v>12379</v>
      </c>
      <c r="C324" s="693" t="s">
        <v>12161</v>
      </c>
      <c r="D324" s="695">
        <v>32.520000000000003</v>
      </c>
    </row>
    <row r="325" spans="1:4" ht="16.5">
      <c r="A325" s="693">
        <v>5213455</v>
      </c>
      <c r="B325" s="694" t="s">
        <v>12380</v>
      </c>
      <c r="C325" s="693" t="s">
        <v>10136</v>
      </c>
      <c r="D325" s="695">
        <v>1026.3499999999999</v>
      </c>
    </row>
    <row r="326" spans="1:4" ht="16.5">
      <c r="A326" s="693">
        <v>5915331</v>
      </c>
      <c r="B326" s="694" t="s">
        <v>12381</v>
      </c>
      <c r="C326" s="693" t="s">
        <v>12159</v>
      </c>
      <c r="D326" s="695">
        <v>163.4</v>
      </c>
    </row>
    <row r="327" spans="1:4" ht="24.75">
      <c r="A327" s="693">
        <v>607115</v>
      </c>
      <c r="B327" s="694" t="s">
        <v>12382</v>
      </c>
      <c r="C327" s="693" t="s">
        <v>12133</v>
      </c>
      <c r="D327" s="695">
        <v>37518.9</v>
      </c>
    </row>
    <row r="328" spans="1:4" ht="16.5">
      <c r="A328" s="693">
        <v>804402</v>
      </c>
      <c r="B328" s="694" t="s">
        <v>12383</v>
      </c>
      <c r="C328" s="693" t="s">
        <v>10136</v>
      </c>
      <c r="D328" s="695">
        <v>3659.04</v>
      </c>
    </row>
    <row r="329" spans="1:4" ht="16.5">
      <c r="A329" s="693">
        <v>1901548</v>
      </c>
      <c r="B329" s="694" t="s">
        <v>12384</v>
      </c>
      <c r="C329" s="693" t="s">
        <v>12156</v>
      </c>
      <c r="D329" s="695">
        <v>22.89</v>
      </c>
    </row>
    <row r="330" spans="1:4">
      <c r="A330" s="693">
        <v>2003109</v>
      </c>
      <c r="B330" s="694" t="s">
        <v>12385</v>
      </c>
      <c r="C330" s="693" t="s">
        <v>10136</v>
      </c>
      <c r="D330" s="695">
        <v>204.62</v>
      </c>
    </row>
    <row r="331" spans="1:4" ht="24.75">
      <c r="A331" s="693">
        <v>3108150</v>
      </c>
      <c r="B331" s="694" t="s">
        <v>12386</v>
      </c>
      <c r="C331" s="693" t="s">
        <v>12161</v>
      </c>
      <c r="D331" s="695">
        <v>21.14</v>
      </c>
    </row>
    <row r="332" spans="1:4" ht="16.5">
      <c r="A332" s="693">
        <v>5213456</v>
      </c>
      <c r="B332" s="694" t="s">
        <v>12387</v>
      </c>
      <c r="C332" s="693" t="s">
        <v>10136</v>
      </c>
      <c r="D332" s="695">
        <v>264.94</v>
      </c>
    </row>
    <row r="333" spans="1:4" ht="16.5">
      <c r="A333" s="693">
        <v>5915332</v>
      </c>
      <c r="B333" s="694" t="s">
        <v>12388</v>
      </c>
      <c r="C333" s="693" t="s">
        <v>12159</v>
      </c>
      <c r="D333" s="695">
        <v>130.66</v>
      </c>
    </row>
    <row r="334" spans="1:4" ht="24.75">
      <c r="A334" s="693">
        <v>606763</v>
      </c>
      <c r="B334" s="694" t="s">
        <v>12389</v>
      </c>
      <c r="C334" s="693" t="s">
        <v>12133</v>
      </c>
      <c r="D334" s="695">
        <v>37144.239999999998</v>
      </c>
    </row>
    <row r="335" spans="1:4" ht="16.5">
      <c r="A335" s="693">
        <v>804146</v>
      </c>
      <c r="B335" s="694" t="s">
        <v>12390</v>
      </c>
      <c r="C335" s="693" t="s">
        <v>10136</v>
      </c>
      <c r="D335" s="695">
        <v>2233.33</v>
      </c>
    </row>
    <row r="336" spans="1:4" ht="16.5">
      <c r="A336" s="693">
        <v>1901549</v>
      </c>
      <c r="B336" s="694" t="s">
        <v>12391</v>
      </c>
      <c r="C336" s="693" t="s">
        <v>12156</v>
      </c>
      <c r="D336" s="695">
        <v>22.99</v>
      </c>
    </row>
    <row r="337" spans="1:4">
      <c r="A337" s="693">
        <v>2003110</v>
      </c>
      <c r="B337" s="694" t="s">
        <v>12392</v>
      </c>
      <c r="C337" s="693" t="s">
        <v>10136</v>
      </c>
      <c r="D337" s="695">
        <v>178.92</v>
      </c>
    </row>
    <row r="338" spans="1:4" ht="16.5">
      <c r="A338" s="693">
        <v>3108071</v>
      </c>
      <c r="B338" s="694" t="s">
        <v>12393</v>
      </c>
      <c r="C338" s="693" t="s">
        <v>12161</v>
      </c>
      <c r="D338" s="695">
        <v>14.38</v>
      </c>
    </row>
    <row r="339" spans="1:4" ht="16.5">
      <c r="A339" s="693">
        <v>5213457</v>
      </c>
      <c r="B339" s="694" t="s">
        <v>12394</v>
      </c>
      <c r="C339" s="693" t="s">
        <v>10136</v>
      </c>
      <c r="D339" s="695">
        <v>448.02</v>
      </c>
    </row>
    <row r="340" spans="1:4" ht="16.5">
      <c r="A340" s="693">
        <v>5915333</v>
      </c>
      <c r="B340" s="694" t="s">
        <v>12395</v>
      </c>
      <c r="C340" s="693" t="s">
        <v>12159</v>
      </c>
      <c r="D340" s="695">
        <v>106.05</v>
      </c>
    </row>
    <row r="341" spans="1:4" ht="24.75">
      <c r="A341" s="693">
        <v>607117</v>
      </c>
      <c r="B341" s="694" t="s">
        <v>12396</v>
      </c>
      <c r="C341" s="693" t="s">
        <v>12133</v>
      </c>
      <c r="D341" s="695">
        <v>37547.550000000003</v>
      </c>
    </row>
    <row r="342" spans="1:4" ht="16.5">
      <c r="A342" s="693">
        <v>804149</v>
      </c>
      <c r="B342" s="694" t="s">
        <v>12397</v>
      </c>
      <c r="C342" s="693" t="s">
        <v>10136</v>
      </c>
      <c r="D342" s="695">
        <v>2820.3</v>
      </c>
    </row>
    <row r="343" spans="1:4" ht="16.5">
      <c r="A343" s="693">
        <v>1901550</v>
      </c>
      <c r="B343" s="694" t="s">
        <v>12398</v>
      </c>
      <c r="C343" s="693" t="s">
        <v>12156</v>
      </c>
      <c r="D343" s="695">
        <v>23.1</v>
      </c>
    </row>
    <row r="344" spans="1:4">
      <c r="A344" s="693">
        <v>2003121</v>
      </c>
      <c r="B344" s="694" t="s">
        <v>12399</v>
      </c>
      <c r="C344" s="693" t="s">
        <v>10136</v>
      </c>
      <c r="D344" s="695">
        <v>296.62</v>
      </c>
    </row>
    <row r="345" spans="1:4" ht="24.75">
      <c r="A345" s="693">
        <v>3107967</v>
      </c>
      <c r="B345" s="694" t="s">
        <v>12400</v>
      </c>
      <c r="C345" s="693" t="s">
        <v>12161</v>
      </c>
      <c r="D345" s="695">
        <v>11.53</v>
      </c>
    </row>
    <row r="346" spans="1:4" ht="16.5">
      <c r="A346" s="693">
        <v>5213458</v>
      </c>
      <c r="B346" s="694" t="s">
        <v>12401</v>
      </c>
      <c r="C346" s="693" t="s">
        <v>10136</v>
      </c>
      <c r="D346" s="695">
        <v>624.74</v>
      </c>
    </row>
    <row r="347" spans="1:4" ht="16.5">
      <c r="A347" s="693">
        <v>5915364</v>
      </c>
      <c r="B347" s="694" t="s">
        <v>12402</v>
      </c>
      <c r="C347" s="693" t="s">
        <v>12159</v>
      </c>
      <c r="D347" s="695">
        <v>199.44</v>
      </c>
    </row>
    <row r="348" spans="1:4" ht="24.75">
      <c r="A348" s="693">
        <v>606765</v>
      </c>
      <c r="B348" s="694" t="s">
        <v>12403</v>
      </c>
      <c r="C348" s="693" t="s">
        <v>12133</v>
      </c>
      <c r="D348" s="695">
        <v>37183.18</v>
      </c>
    </row>
    <row r="349" spans="1:4" ht="16.5">
      <c r="A349" s="693">
        <v>804148</v>
      </c>
      <c r="B349" s="694" t="s">
        <v>12404</v>
      </c>
      <c r="C349" s="693" t="s">
        <v>10136</v>
      </c>
      <c r="D349" s="695">
        <v>2251.38</v>
      </c>
    </row>
    <row r="350" spans="1:4" ht="16.5">
      <c r="A350" s="693">
        <v>1901551</v>
      </c>
      <c r="B350" s="694" t="s">
        <v>12405</v>
      </c>
      <c r="C350" s="693" t="s">
        <v>12156</v>
      </c>
      <c r="D350" s="695">
        <v>23.21</v>
      </c>
    </row>
    <row r="351" spans="1:4">
      <c r="A351" s="693">
        <v>2003122</v>
      </c>
      <c r="B351" s="694" t="s">
        <v>12406</v>
      </c>
      <c r="C351" s="693" t="s">
        <v>10136</v>
      </c>
      <c r="D351" s="695">
        <v>258.70999999999998</v>
      </c>
    </row>
    <row r="352" spans="1:4" ht="16.5">
      <c r="A352" s="693">
        <v>3107966</v>
      </c>
      <c r="B352" s="694" t="s">
        <v>12407</v>
      </c>
      <c r="C352" s="693" t="s">
        <v>12161</v>
      </c>
      <c r="D352" s="695">
        <v>28.01</v>
      </c>
    </row>
    <row r="353" spans="1:4" ht="16.5">
      <c r="A353" s="693">
        <v>5213459</v>
      </c>
      <c r="B353" s="694" t="s">
        <v>12408</v>
      </c>
      <c r="C353" s="693" t="s">
        <v>10136</v>
      </c>
      <c r="D353" s="695">
        <v>1026.4100000000001</v>
      </c>
    </row>
    <row r="354" spans="1:4" ht="16.5">
      <c r="A354" s="693">
        <v>5915365</v>
      </c>
      <c r="B354" s="694" t="s">
        <v>12409</v>
      </c>
      <c r="C354" s="693" t="s">
        <v>12159</v>
      </c>
      <c r="D354" s="695">
        <v>159.47</v>
      </c>
    </row>
    <row r="355" spans="1:4" ht="24.75">
      <c r="A355" s="693">
        <v>607118</v>
      </c>
      <c r="B355" s="694" t="s">
        <v>12410</v>
      </c>
      <c r="C355" s="693" t="s">
        <v>12133</v>
      </c>
      <c r="D355" s="695">
        <v>33598.68</v>
      </c>
    </row>
    <row r="356" spans="1:4" ht="16.5">
      <c r="A356" s="693">
        <v>804151</v>
      </c>
      <c r="B356" s="694" t="s">
        <v>12411</v>
      </c>
      <c r="C356" s="693" t="s">
        <v>10136</v>
      </c>
      <c r="D356" s="695">
        <v>2846.57</v>
      </c>
    </row>
    <row r="357" spans="1:4" ht="16.5">
      <c r="A357" s="693">
        <v>1901552</v>
      </c>
      <c r="B357" s="694" t="s">
        <v>12412</v>
      </c>
      <c r="C357" s="693" t="s">
        <v>12156</v>
      </c>
      <c r="D357" s="695">
        <v>23.33</v>
      </c>
    </row>
    <row r="358" spans="1:4">
      <c r="A358" s="693">
        <v>2003111</v>
      </c>
      <c r="B358" s="694" t="s">
        <v>12413</v>
      </c>
      <c r="C358" s="693" t="s">
        <v>10136</v>
      </c>
      <c r="D358" s="695">
        <v>217.19</v>
      </c>
    </row>
    <row r="359" spans="1:4" ht="24.75">
      <c r="A359" s="693">
        <v>3108072</v>
      </c>
      <c r="B359" s="694" t="s">
        <v>12414</v>
      </c>
      <c r="C359" s="693" t="s">
        <v>12161</v>
      </c>
      <c r="D359" s="695">
        <v>17.010000000000002</v>
      </c>
    </row>
    <row r="360" spans="1:4" ht="16.5">
      <c r="A360" s="693">
        <v>5213460</v>
      </c>
      <c r="B360" s="694" t="s">
        <v>12415</v>
      </c>
      <c r="C360" s="693" t="s">
        <v>10136</v>
      </c>
      <c r="D360" s="695">
        <v>185.19</v>
      </c>
    </row>
    <row r="361" spans="1:4" ht="16.5">
      <c r="A361" s="693">
        <v>5915361</v>
      </c>
      <c r="B361" s="694" t="s">
        <v>12416</v>
      </c>
      <c r="C361" s="693" t="s">
        <v>12159</v>
      </c>
      <c r="D361" s="695">
        <v>129.44</v>
      </c>
    </row>
    <row r="362" spans="1:4" ht="24.75">
      <c r="A362" s="693">
        <v>606766</v>
      </c>
      <c r="B362" s="694" t="s">
        <v>12417</v>
      </c>
      <c r="C362" s="693" t="s">
        <v>12133</v>
      </c>
      <c r="D362" s="695">
        <v>33277.18</v>
      </c>
    </row>
    <row r="363" spans="1:4" ht="16.5">
      <c r="A363" s="693">
        <v>804150</v>
      </c>
      <c r="B363" s="694" t="s">
        <v>12418</v>
      </c>
      <c r="C363" s="693" t="s">
        <v>10136</v>
      </c>
      <c r="D363" s="695">
        <v>2276.41</v>
      </c>
    </row>
    <row r="364" spans="1:4" ht="16.5">
      <c r="A364" s="693">
        <v>1901547</v>
      </c>
      <c r="B364" s="694" t="s">
        <v>12419</v>
      </c>
      <c r="C364" s="693" t="s">
        <v>12156</v>
      </c>
      <c r="D364" s="695">
        <v>23.4</v>
      </c>
    </row>
    <row r="365" spans="1:4">
      <c r="A365" s="693">
        <v>2003112</v>
      </c>
      <c r="B365" s="694" t="s">
        <v>12420</v>
      </c>
      <c r="C365" s="693" t="s">
        <v>10136</v>
      </c>
      <c r="D365" s="695">
        <v>190.45</v>
      </c>
    </row>
    <row r="366" spans="1:4" ht="16.5">
      <c r="A366" s="693">
        <v>3117750</v>
      </c>
      <c r="B366" s="694" t="s">
        <v>12421</v>
      </c>
      <c r="C366" s="693" t="s">
        <v>12161</v>
      </c>
      <c r="D366" s="695">
        <v>19.73</v>
      </c>
    </row>
    <row r="367" spans="1:4" ht="16.5">
      <c r="A367" s="693">
        <v>5213461</v>
      </c>
      <c r="B367" s="694" t="s">
        <v>12422</v>
      </c>
      <c r="C367" s="693" t="s">
        <v>10136</v>
      </c>
      <c r="D367" s="695">
        <v>287.39</v>
      </c>
    </row>
    <row r="368" spans="1:4" ht="16.5">
      <c r="A368" s="693">
        <v>5919716</v>
      </c>
      <c r="B368" s="694" t="s">
        <v>12423</v>
      </c>
      <c r="C368" s="693" t="s">
        <v>12159</v>
      </c>
      <c r="D368" s="695">
        <v>204.2</v>
      </c>
    </row>
    <row r="369" spans="1:4" ht="24.75">
      <c r="A369" s="693">
        <v>607120</v>
      </c>
      <c r="B369" s="694" t="s">
        <v>12424</v>
      </c>
      <c r="C369" s="693" t="s">
        <v>12133</v>
      </c>
      <c r="D369" s="695">
        <v>34223.93</v>
      </c>
    </row>
    <row r="370" spans="1:4" ht="16.5">
      <c r="A370" s="693">
        <v>804405</v>
      </c>
      <c r="B370" s="694" t="s">
        <v>12425</v>
      </c>
      <c r="C370" s="693" t="s">
        <v>10136</v>
      </c>
      <c r="D370" s="695">
        <v>5103.25</v>
      </c>
    </row>
    <row r="371" spans="1:4" ht="16.5">
      <c r="A371" s="693">
        <v>1917127</v>
      </c>
      <c r="B371" s="694" t="s">
        <v>12426</v>
      </c>
      <c r="C371" s="693" t="s">
        <v>12156</v>
      </c>
      <c r="D371" s="695">
        <v>15.07</v>
      </c>
    </row>
    <row r="372" spans="1:4">
      <c r="A372" s="693">
        <v>2003123</v>
      </c>
      <c r="B372" s="694" t="s">
        <v>12427</v>
      </c>
      <c r="C372" s="693" t="s">
        <v>10136</v>
      </c>
      <c r="D372" s="695">
        <v>314.61</v>
      </c>
    </row>
    <row r="373" spans="1:4" ht="16.5">
      <c r="A373" s="693">
        <v>3117749</v>
      </c>
      <c r="B373" s="694" t="s">
        <v>12428</v>
      </c>
      <c r="C373" s="693" t="s">
        <v>12161</v>
      </c>
      <c r="D373" s="695">
        <v>14.5</v>
      </c>
    </row>
    <row r="374" spans="1:4" ht="16.5">
      <c r="A374" s="693">
        <v>5213462</v>
      </c>
      <c r="B374" s="694" t="s">
        <v>12429</v>
      </c>
      <c r="C374" s="693" t="s">
        <v>10136</v>
      </c>
      <c r="D374" s="695">
        <v>399.83</v>
      </c>
    </row>
    <row r="375" spans="1:4">
      <c r="A375" s="693">
        <v>5919717</v>
      </c>
      <c r="B375" s="694" t="s">
        <v>12430</v>
      </c>
      <c r="C375" s="693" t="s">
        <v>12159</v>
      </c>
      <c r="D375" s="695">
        <v>177.09</v>
      </c>
    </row>
    <row r="376" spans="1:4" ht="24.75">
      <c r="A376" s="693">
        <v>606768</v>
      </c>
      <c r="B376" s="694" t="s">
        <v>12431</v>
      </c>
      <c r="C376" s="693" t="s">
        <v>12133</v>
      </c>
      <c r="D376" s="695">
        <v>33885.379999999997</v>
      </c>
    </row>
    <row r="377" spans="1:4" ht="16.5">
      <c r="A377" s="693">
        <v>804153</v>
      </c>
      <c r="B377" s="694" t="s">
        <v>12432</v>
      </c>
      <c r="C377" s="693" t="s">
        <v>10136</v>
      </c>
      <c r="D377" s="695">
        <v>2882.11</v>
      </c>
    </row>
    <row r="378" spans="1:4" ht="16.5">
      <c r="A378" s="693">
        <v>1917128</v>
      </c>
      <c r="B378" s="694" t="s">
        <v>12433</v>
      </c>
      <c r="C378" s="693" t="s">
        <v>12156</v>
      </c>
      <c r="D378" s="695">
        <v>15.28</v>
      </c>
    </row>
    <row r="379" spans="1:4">
      <c r="A379" s="693">
        <v>2003124</v>
      </c>
      <c r="B379" s="694" t="s">
        <v>12434</v>
      </c>
      <c r="C379" s="693" t="s">
        <v>10136</v>
      </c>
      <c r="D379" s="695">
        <v>275.19</v>
      </c>
    </row>
    <row r="380" spans="1:4" ht="16.5">
      <c r="A380" s="693">
        <v>3107964</v>
      </c>
      <c r="B380" s="694" t="s">
        <v>12435</v>
      </c>
      <c r="C380" s="693" t="s">
        <v>12161</v>
      </c>
      <c r="D380" s="695">
        <v>16.82</v>
      </c>
    </row>
    <row r="381" spans="1:4" ht="16.5">
      <c r="A381" s="693">
        <v>5213463</v>
      </c>
      <c r="B381" s="694" t="s">
        <v>12436</v>
      </c>
      <c r="C381" s="693" t="s">
        <v>10136</v>
      </c>
      <c r="D381" s="695">
        <v>512.28</v>
      </c>
    </row>
    <row r="382" spans="1:4" ht="16.5">
      <c r="A382" s="693">
        <v>6106220</v>
      </c>
      <c r="B382" s="694" t="s">
        <v>12437</v>
      </c>
      <c r="C382" s="693" t="s">
        <v>12141</v>
      </c>
      <c r="D382" s="695">
        <v>12.37</v>
      </c>
    </row>
    <row r="383" spans="1:4" ht="24.75">
      <c r="A383" s="693">
        <v>607119</v>
      </c>
      <c r="B383" s="694" t="s">
        <v>12438</v>
      </c>
      <c r="C383" s="693" t="s">
        <v>12133</v>
      </c>
      <c r="D383" s="695">
        <v>39408.410000000003</v>
      </c>
    </row>
    <row r="384" spans="1:4" ht="16.5">
      <c r="A384" s="693">
        <v>804404</v>
      </c>
      <c r="B384" s="694" t="s">
        <v>12439</v>
      </c>
      <c r="C384" s="693" t="s">
        <v>10136</v>
      </c>
      <c r="D384" s="695">
        <v>4085.34</v>
      </c>
    </row>
    <row r="385" spans="1:4" ht="16.5">
      <c r="A385" s="693">
        <v>1917129</v>
      </c>
      <c r="B385" s="694" t="s">
        <v>12440</v>
      </c>
      <c r="C385" s="693" t="s">
        <v>12156</v>
      </c>
      <c r="D385" s="695">
        <v>15.5</v>
      </c>
    </row>
    <row r="386" spans="1:4">
      <c r="A386" s="693">
        <v>2003113</v>
      </c>
      <c r="B386" s="694" t="s">
        <v>12441</v>
      </c>
      <c r="C386" s="693" t="s">
        <v>10136</v>
      </c>
      <c r="D386" s="695">
        <v>227.72</v>
      </c>
    </row>
    <row r="387" spans="1:4" ht="16.5">
      <c r="A387" s="693">
        <v>3106551</v>
      </c>
      <c r="B387" s="694" t="s">
        <v>12442</v>
      </c>
      <c r="C387" s="693" t="s">
        <v>12161</v>
      </c>
      <c r="D387" s="695">
        <v>12.45</v>
      </c>
    </row>
    <row r="388" spans="1:4" ht="24.75">
      <c r="A388" s="693">
        <v>5212557</v>
      </c>
      <c r="B388" s="694" t="s">
        <v>12443</v>
      </c>
      <c r="C388" s="693" t="s">
        <v>12240</v>
      </c>
      <c r="D388" s="695">
        <v>3.99</v>
      </c>
    </row>
    <row r="389" spans="1:4" ht="16.5">
      <c r="A389" s="693">
        <v>6106183</v>
      </c>
      <c r="B389" s="694" t="s">
        <v>12444</v>
      </c>
      <c r="C389" s="693" t="s">
        <v>12156</v>
      </c>
      <c r="D389" s="695">
        <v>408.25</v>
      </c>
    </row>
    <row r="390" spans="1:4" ht="24.75">
      <c r="A390" s="693">
        <v>606767</v>
      </c>
      <c r="B390" s="694" t="s">
        <v>12445</v>
      </c>
      <c r="C390" s="693" t="s">
        <v>12133</v>
      </c>
      <c r="D390" s="695">
        <v>38995.53</v>
      </c>
    </row>
    <row r="391" spans="1:4" ht="16.5">
      <c r="A391" s="693">
        <v>804152</v>
      </c>
      <c r="B391" s="694" t="s">
        <v>12446</v>
      </c>
      <c r="C391" s="693" t="s">
        <v>10136</v>
      </c>
      <c r="D391" s="695">
        <v>2310.39</v>
      </c>
    </row>
    <row r="392" spans="1:4" ht="16.5">
      <c r="A392" s="693">
        <v>1917130</v>
      </c>
      <c r="B392" s="694" t="s">
        <v>12447</v>
      </c>
      <c r="C392" s="693" t="s">
        <v>12156</v>
      </c>
      <c r="D392" s="695">
        <v>15.72</v>
      </c>
    </row>
    <row r="393" spans="1:4">
      <c r="A393" s="693">
        <v>2003114</v>
      </c>
      <c r="B393" s="694" t="s">
        <v>12448</v>
      </c>
      <c r="C393" s="693" t="s">
        <v>10136</v>
      </c>
      <c r="D393" s="695">
        <v>200.1</v>
      </c>
    </row>
    <row r="394" spans="1:4" ht="16.5">
      <c r="A394" s="693">
        <v>3106427</v>
      </c>
      <c r="B394" s="694" t="s">
        <v>12449</v>
      </c>
      <c r="C394" s="693" t="s">
        <v>12161</v>
      </c>
      <c r="D394" s="695">
        <v>42.41</v>
      </c>
    </row>
    <row r="395" spans="1:4" ht="24.75">
      <c r="A395" s="693">
        <v>5212558</v>
      </c>
      <c r="B395" s="694" t="s">
        <v>12450</v>
      </c>
      <c r="C395" s="693" t="s">
        <v>12240</v>
      </c>
      <c r="D395" s="695">
        <v>4.04</v>
      </c>
    </row>
    <row r="396" spans="1:4" ht="16.5">
      <c r="A396" s="693">
        <v>6106182</v>
      </c>
      <c r="B396" s="694" t="s">
        <v>12451</v>
      </c>
      <c r="C396" s="693" t="s">
        <v>12156</v>
      </c>
      <c r="D396" s="695">
        <v>349.92</v>
      </c>
    </row>
    <row r="397" spans="1:4" ht="24.75">
      <c r="A397" s="693">
        <v>607121</v>
      </c>
      <c r="B397" s="694" t="s">
        <v>12452</v>
      </c>
      <c r="C397" s="693" t="s">
        <v>12133</v>
      </c>
      <c r="D397" s="695">
        <v>37056.410000000003</v>
      </c>
    </row>
    <row r="398" spans="1:4" ht="16.5">
      <c r="A398" s="693">
        <v>804155</v>
      </c>
      <c r="B398" s="694" t="s">
        <v>12453</v>
      </c>
      <c r="C398" s="693" t="s">
        <v>10136</v>
      </c>
      <c r="D398" s="695">
        <v>2928.12</v>
      </c>
    </row>
    <row r="399" spans="1:4" ht="16.5">
      <c r="A399" s="693">
        <v>1917131</v>
      </c>
      <c r="B399" s="694" t="s">
        <v>12454</v>
      </c>
      <c r="C399" s="693" t="s">
        <v>12156</v>
      </c>
      <c r="D399" s="695">
        <v>15.96</v>
      </c>
    </row>
    <row r="400" spans="1:4">
      <c r="A400" s="693">
        <v>2003125</v>
      </c>
      <c r="B400" s="694" t="s">
        <v>12455</v>
      </c>
      <c r="C400" s="693" t="s">
        <v>10136</v>
      </c>
      <c r="D400" s="695">
        <v>329.56</v>
      </c>
    </row>
    <row r="401" spans="1:4" ht="16.5">
      <c r="A401" s="693">
        <v>3106552</v>
      </c>
      <c r="B401" s="694" t="s">
        <v>12456</v>
      </c>
      <c r="C401" s="693" t="s">
        <v>12161</v>
      </c>
      <c r="D401" s="695">
        <v>11.74</v>
      </c>
    </row>
    <row r="402" spans="1:4" ht="24.75">
      <c r="A402" s="693">
        <v>5212559</v>
      </c>
      <c r="B402" s="694" t="s">
        <v>12457</v>
      </c>
      <c r="C402" s="693" t="s">
        <v>12240</v>
      </c>
      <c r="D402" s="695">
        <v>3.59</v>
      </c>
    </row>
    <row r="403" spans="1:4" ht="16.5">
      <c r="A403" s="693">
        <v>6106194</v>
      </c>
      <c r="B403" s="694" t="s">
        <v>12458</v>
      </c>
      <c r="C403" s="693" t="s">
        <v>12156</v>
      </c>
      <c r="D403" s="695">
        <v>842.79</v>
      </c>
    </row>
    <row r="404" spans="1:4" ht="24.75">
      <c r="A404" s="693">
        <v>606769</v>
      </c>
      <c r="B404" s="694" t="s">
        <v>12459</v>
      </c>
      <c r="C404" s="693" t="s">
        <v>12133</v>
      </c>
      <c r="D404" s="695">
        <v>36670.42</v>
      </c>
    </row>
    <row r="405" spans="1:4" ht="16.5">
      <c r="A405" s="693">
        <v>804154</v>
      </c>
      <c r="B405" s="694" t="s">
        <v>12460</v>
      </c>
      <c r="C405" s="693" t="s">
        <v>10136</v>
      </c>
      <c r="D405" s="695">
        <v>2354.6799999999998</v>
      </c>
    </row>
    <row r="406" spans="1:4" ht="16.5">
      <c r="A406" s="693">
        <v>1917132</v>
      </c>
      <c r="B406" s="694" t="s">
        <v>12461</v>
      </c>
      <c r="C406" s="693" t="s">
        <v>12156</v>
      </c>
      <c r="D406" s="695">
        <v>16.09</v>
      </c>
    </row>
    <row r="407" spans="1:4">
      <c r="A407" s="693">
        <v>2003126</v>
      </c>
      <c r="B407" s="694" t="s">
        <v>12462</v>
      </c>
      <c r="C407" s="693" t="s">
        <v>10136</v>
      </c>
      <c r="D407" s="695">
        <v>288.89999999999998</v>
      </c>
    </row>
    <row r="408" spans="1:4" ht="16.5">
      <c r="A408" s="693">
        <v>3107969</v>
      </c>
      <c r="B408" s="694" t="s">
        <v>12463</v>
      </c>
      <c r="C408" s="693" t="s">
        <v>12161</v>
      </c>
      <c r="D408" s="695">
        <v>128.46</v>
      </c>
    </row>
    <row r="409" spans="1:4" ht="16.5">
      <c r="A409" s="693">
        <v>5213477</v>
      </c>
      <c r="B409" s="694" t="s">
        <v>12464</v>
      </c>
      <c r="C409" s="693" t="s">
        <v>10136</v>
      </c>
      <c r="D409" s="695">
        <v>173.92</v>
      </c>
    </row>
    <row r="410" spans="1:4" ht="16.5">
      <c r="A410" s="693">
        <v>6106195</v>
      </c>
      <c r="B410" s="694" t="s">
        <v>12465</v>
      </c>
      <c r="C410" s="693" t="s">
        <v>12156</v>
      </c>
      <c r="D410" s="695">
        <v>934.45</v>
      </c>
    </row>
    <row r="411" spans="1:4" ht="24.75">
      <c r="A411" s="693">
        <v>607123</v>
      </c>
      <c r="B411" s="694" t="s">
        <v>12466</v>
      </c>
      <c r="C411" s="693" t="s">
        <v>12133</v>
      </c>
      <c r="D411" s="695">
        <v>36577.480000000003</v>
      </c>
    </row>
    <row r="412" spans="1:4" ht="16.5">
      <c r="A412" s="693">
        <v>804157</v>
      </c>
      <c r="B412" s="694" t="s">
        <v>12467</v>
      </c>
      <c r="C412" s="693" t="s">
        <v>10136</v>
      </c>
      <c r="D412" s="695">
        <v>2991.72</v>
      </c>
    </row>
    <row r="413" spans="1:4" ht="16.5">
      <c r="A413" s="693">
        <v>1917163</v>
      </c>
      <c r="B413" s="694" t="s">
        <v>12468</v>
      </c>
      <c r="C413" s="693" t="s">
        <v>12156</v>
      </c>
      <c r="D413" s="695">
        <v>14.05</v>
      </c>
    </row>
    <row r="414" spans="1:4">
      <c r="A414" s="693">
        <v>2003127</v>
      </c>
      <c r="B414" s="694" t="s">
        <v>12469</v>
      </c>
      <c r="C414" s="693" t="s">
        <v>10136</v>
      </c>
      <c r="D414" s="695">
        <v>873.2</v>
      </c>
    </row>
    <row r="415" spans="1:4" ht="16.5">
      <c r="A415" s="693">
        <v>3107970</v>
      </c>
      <c r="B415" s="694" t="s">
        <v>12470</v>
      </c>
      <c r="C415" s="693" t="s">
        <v>12161</v>
      </c>
      <c r="D415" s="695">
        <v>123.24</v>
      </c>
    </row>
    <row r="416" spans="1:4" ht="16.5">
      <c r="A416" s="693">
        <v>5213476</v>
      </c>
      <c r="B416" s="694" t="s">
        <v>12471</v>
      </c>
      <c r="C416" s="693" t="s">
        <v>10136</v>
      </c>
      <c r="D416" s="695">
        <v>186.29</v>
      </c>
    </row>
    <row r="417" spans="1:4" ht="16.5">
      <c r="A417" s="693">
        <v>6106331</v>
      </c>
      <c r="B417" s="694" t="s">
        <v>12472</v>
      </c>
      <c r="C417" s="693" t="s">
        <v>12156</v>
      </c>
      <c r="D417" s="695">
        <v>2120.04</v>
      </c>
    </row>
    <row r="418" spans="1:4" ht="24.75">
      <c r="A418" s="693">
        <v>606771</v>
      </c>
      <c r="B418" s="694" t="s">
        <v>12473</v>
      </c>
      <c r="C418" s="693" t="s">
        <v>12133</v>
      </c>
      <c r="D418" s="695">
        <v>36192.93</v>
      </c>
    </row>
    <row r="419" spans="1:4" ht="16.5">
      <c r="A419" s="693">
        <v>804156</v>
      </c>
      <c r="B419" s="694" t="s">
        <v>12474</v>
      </c>
      <c r="C419" s="693" t="s">
        <v>10136</v>
      </c>
      <c r="D419" s="695">
        <v>2416.2600000000002</v>
      </c>
    </row>
    <row r="420" spans="1:4" ht="16.5">
      <c r="A420" s="693">
        <v>1917164</v>
      </c>
      <c r="B420" s="694" t="s">
        <v>12475</v>
      </c>
      <c r="C420" s="693" t="s">
        <v>12156</v>
      </c>
      <c r="D420" s="695">
        <v>14.23</v>
      </c>
    </row>
    <row r="421" spans="1:4">
      <c r="A421" s="693">
        <v>2003128</v>
      </c>
      <c r="B421" s="694" t="s">
        <v>12476</v>
      </c>
      <c r="C421" s="693" t="s">
        <v>10136</v>
      </c>
      <c r="D421" s="695">
        <v>735.81</v>
      </c>
    </row>
    <row r="422" spans="1:4" ht="16.5">
      <c r="A422" s="693">
        <v>3108007</v>
      </c>
      <c r="B422" s="694" t="s">
        <v>12477</v>
      </c>
      <c r="C422" s="693" t="s">
        <v>12161</v>
      </c>
      <c r="D422" s="695">
        <v>140.49</v>
      </c>
    </row>
    <row r="423" spans="1:4" ht="16.5">
      <c r="A423" s="693">
        <v>5213479</v>
      </c>
      <c r="B423" s="694" t="s">
        <v>12478</v>
      </c>
      <c r="C423" s="693" t="s">
        <v>10136</v>
      </c>
      <c r="D423" s="695">
        <v>164.59</v>
      </c>
    </row>
    <row r="424" spans="1:4" ht="16.5">
      <c r="A424" s="693">
        <v>6106332</v>
      </c>
      <c r="B424" s="694" t="s">
        <v>12479</v>
      </c>
      <c r="C424" s="693" t="s">
        <v>12156</v>
      </c>
      <c r="D424" s="695">
        <v>2257.7600000000002</v>
      </c>
    </row>
    <row r="425" spans="1:4" ht="24.75">
      <c r="A425" s="693">
        <v>607122</v>
      </c>
      <c r="B425" s="694" t="s">
        <v>12480</v>
      </c>
      <c r="C425" s="693" t="s">
        <v>12133</v>
      </c>
      <c r="D425" s="695">
        <v>40650.28</v>
      </c>
    </row>
    <row r="426" spans="1:4" ht="16.5">
      <c r="A426" s="693">
        <v>804407</v>
      </c>
      <c r="B426" s="694" t="s">
        <v>12481</v>
      </c>
      <c r="C426" s="693" t="s">
        <v>10136</v>
      </c>
      <c r="D426" s="695">
        <v>6358.83</v>
      </c>
    </row>
    <row r="427" spans="1:4" ht="16.5">
      <c r="A427" s="693">
        <v>1917165</v>
      </c>
      <c r="B427" s="694" t="s">
        <v>12482</v>
      </c>
      <c r="C427" s="693" t="s">
        <v>12156</v>
      </c>
      <c r="D427" s="695">
        <v>14.42</v>
      </c>
    </row>
    <row r="428" spans="1:4">
      <c r="A428" s="693">
        <v>2003147</v>
      </c>
      <c r="B428" s="694" t="s">
        <v>12483</v>
      </c>
      <c r="C428" s="693" t="s">
        <v>10136</v>
      </c>
      <c r="D428" s="695">
        <v>1198.25</v>
      </c>
    </row>
    <row r="429" spans="1:4" ht="16.5">
      <c r="A429" s="693">
        <v>3108008</v>
      </c>
      <c r="B429" s="694" t="s">
        <v>12484</v>
      </c>
      <c r="C429" s="693" t="s">
        <v>12161</v>
      </c>
      <c r="D429" s="695">
        <v>95.52</v>
      </c>
    </row>
    <row r="430" spans="1:4" ht="16.5">
      <c r="A430" s="693">
        <v>5213478</v>
      </c>
      <c r="B430" s="694" t="s">
        <v>12485</v>
      </c>
      <c r="C430" s="693" t="s">
        <v>10136</v>
      </c>
      <c r="D430" s="695">
        <v>175.93</v>
      </c>
    </row>
    <row r="431" spans="1:4" ht="16.5">
      <c r="A431" s="693">
        <v>6106206</v>
      </c>
      <c r="B431" s="694" t="s">
        <v>12486</v>
      </c>
      <c r="C431" s="693" t="s">
        <v>12156</v>
      </c>
      <c r="D431" s="695">
        <v>2326.7399999999998</v>
      </c>
    </row>
    <row r="432" spans="1:4" ht="24.75">
      <c r="A432" s="693">
        <v>606770</v>
      </c>
      <c r="B432" s="694" t="s">
        <v>12487</v>
      </c>
      <c r="C432" s="693" t="s">
        <v>12133</v>
      </c>
      <c r="D432" s="695">
        <v>40206.78</v>
      </c>
    </row>
    <row r="433" spans="1:4" ht="16.5">
      <c r="A433" s="693">
        <v>804159</v>
      </c>
      <c r="B433" s="694" t="s">
        <v>12488</v>
      </c>
      <c r="C433" s="693" t="s">
        <v>10136</v>
      </c>
      <c r="D433" s="695">
        <v>3076.6</v>
      </c>
    </row>
    <row r="434" spans="1:4" ht="16.5">
      <c r="A434" s="693">
        <v>1917166</v>
      </c>
      <c r="B434" s="694" t="s">
        <v>12489</v>
      </c>
      <c r="C434" s="693" t="s">
        <v>12156</v>
      </c>
      <c r="D434" s="695">
        <v>14.61</v>
      </c>
    </row>
    <row r="435" spans="1:4">
      <c r="A435" s="693">
        <v>2003148</v>
      </c>
      <c r="B435" s="694" t="s">
        <v>12490</v>
      </c>
      <c r="C435" s="693" t="s">
        <v>10136</v>
      </c>
      <c r="D435" s="695">
        <v>1001</v>
      </c>
    </row>
    <row r="436" spans="1:4" ht="16.5">
      <c r="A436" s="693">
        <v>3108009</v>
      </c>
      <c r="B436" s="694" t="s">
        <v>12491</v>
      </c>
      <c r="C436" s="693" t="s">
        <v>12161</v>
      </c>
      <c r="D436" s="695">
        <v>82.28</v>
      </c>
    </row>
    <row r="437" spans="1:4" ht="16.5">
      <c r="A437" s="693">
        <v>5213489</v>
      </c>
      <c r="B437" s="694" t="s">
        <v>12492</v>
      </c>
      <c r="C437" s="693" t="s">
        <v>10136</v>
      </c>
      <c r="D437" s="695">
        <v>930.13</v>
      </c>
    </row>
    <row r="438" spans="1:4" ht="16.5">
      <c r="A438" s="693">
        <v>6106207</v>
      </c>
      <c r="B438" s="694" t="s">
        <v>12493</v>
      </c>
      <c r="C438" s="693" t="s">
        <v>12156</v>
      </c>
      <c r="D438" s="695">
        <v>2480.84</v>
      </c>
    </row>
    <row r="439" spans="1:4" ht="24.75">
      <c r="A439" s="693">
        <v>607125</v>
      </c>
      <c r="B439" s="694" t="s">
        <v>12494</v>
      </c>
      <c r="C439" s="693" t="s">
        <v>12133</v>
      </c>
      <c r="D439" s="695">
        <v>37890.79</v>
      </c>
    </row>
    <row r="440" spans="1:4" ht="16.5">
      <c r="A440" s="693">
        <v>804406</v>
      </c>
      <c r="B440" s="694" t="s">
        <v>12495</v>
      </c>
      <c r="C440" s="693" t="s">
        <v>10136</v>
      </c>
      <c r="D440" s="695">
        <v>5075.07</v>
      </c>
    </row>
    <row r="441" spans="1:4" ht="16.5">
      <c r="A441" s="693">
        <v>1917167</v>
      </c>
      <c r="B441" s="694" t="s">
        <v>12496</v>
      </c>
      <c r="C441" s="693" t="s">
        <v>12156</v>
      </c>
      <c r="D441" s="695">
        <v>14.82</v>
      </c>
    </row>
    <row r="442" spans="1:4">
      <c r="A442" s="693">
        <v>2003129</v>
      </c>
      <c r="B442" s="694" t="s">
        <v>12497</v>
      </c>
      <c r="C442" s="693" t="s">
        <v>10136</v>
      </c>
      <c r="D442" s="695">
        <v>878.82</v>
      </c>
    </row>
    <row r="443" spans="1:4" ht="16.5">
      <c r="A443" s="693">
        <v>3108011</v>
      </c>
      <c r="B443" s="694" t="s">
        <v>12498</v>
      </c>
      <c r="C443" s="693" t="s">
        <v>12161</v>
      </c>
      <c r="D443" s="695">
        <v>151.44999999999999</v>
      </c>
    </row>
    <row r="444" spans="1:4" ht="16.5">
      <c r="A444" s="693">
        <v>5213498</v>
      </c>
      <c r="B444" s="694" t="s">
        <v>12499</v>
      </c>
      <c r="C444" s="693" t="s">
        <v>10136</v>
      </c>
      <c r="D444" s="695">
        <v>1007.47</v>
      </c>
    </row>
    <row r="445" spans="1:4" ht="16.5">
      <c r="A445" s="693">
        <v>6106222</v>
      </c>
      <c r="B445" s="694" t="s">
        <v>12500</v>
      </c>
      <c r="C445" s="693" t="s">
        <v>12156</v>
      </c>
      <c r="D445" s="695">
        <v>408.25</v>
      </c>
    </row>
    <row r="446" spans="1:4" ht="24.75">
      <c r="A446" s="693">
        <v>606773</v>
      </c>
      <c r="B446" s="694" t="s">
        <v>12501</v>
      </c>
      <c r="C446" s="693" t="s">
        <v>12133</v>
      </c>
      <c r="D446" s="695">
        <v>37486.19</v>
      </c>
    </row>
    <row r="447" spans="1:4" ht="16.5">
      <c r="A447" s="693">
        <v>804158</v>
      </c>
      <c r="B447" s="694" t="s">
        <v>12502</v>
      </c>
      <c r="C447" s="693" t="s">
        <v>10136</v>
      </c>
      <c r="D447" s="695">
        <v>2498.96</v>
      </c>
    </row>
    <row r="448" spans="1:4" ht="16.5">
      <c r="A448" s="693">
        <v>1917168</v>
      </c>
      <c r="B448" s="694" t="s">
        <v>12503</v>
      </c>
      <c r="C448" s="693" t="s">
        <v>12156</v>
      </c>
      <c r="D448" s="695">
        <v>14.93</v>
      </c>
    </row>
    <row r="449" spans="1:4">
      <c r="A449" s="693">
        <v>2003130</v>
      </c>
      <c r="B449" s="694" t="s">
        <v>12504</v>
      </c>
      <c r="C449" s="693" t="s">
        <v>10136</v>
      </c>
      <c r="D449" s="695">
        <v>740.01</v>
      </c>
    </row>
    <row r="450" spans="1:4" ht="16.5">
      <c r="A450" s="693">
        <v>3108012</v>
      </c>
      <c r="B450" s="694" t="s">
        <v>12505</v>
      </c>
      <c r="C450" s="693" t="s">
        <v>12161</v>
      </c>
      <c r="D450" s="695">
        <v>101.27</v>
      </c>
    </row>
    <row r="451" spans="1:4" ht="16.5">
      <c r="A451" s="693">
        <v>5213365</v>
      </c>
      <c r="B451" s="694" t="s">
        <v>12506</v>
      </c>
      <c r="C451" s="693" t="s">
        <v>10136</v>
      </c>
      <c r="D451" s="695">
        <v>1175.9100000000001</v>
      </c>
    </row>
    <row r="452" spans="1:4" ht="16.5">
      <c r="A452" s="693">
        <v>6106221</v>
      </c>
      <c r="B452" s="694" t="s">
        <v>12507</v>
      </c>
      <c r="C452" s="693" t="s">
        <v>12156</v>
      </c>
      <c r="D452" s="695">
        <v>349.92</v>
      </c>
    </row>
    <row r="453" spans="1:4" ht="24.75">
      <c r="A453" s="693">
        <v>607124</v>
      </c>
      <c r="B453" s="694" t="s">
        <v>12508</v>
      </c>
      <c r="C453" s="693" t="s">
        <v>12133</v>
      </c>
      <c r="D453" s="695">
        <v>41267.82</v>
      </c>
    </row>
    <row r="454" spans="1:4" ht="16.5">
      <c r="A454" s="693">
        <v>804143</v>
      </c>
      <c r="B454" s="694" t="s">
        <v>12509</v>
      </c>
      <c r="C454" s="693" t="s">
        <v>10136</v>
      </c>
      <c r="D454" s="695">
        <v>2781.19</v>
      </c>
    </row>
    <row r="455" spans="1:4" ht="16.5">
      <c r="A455" s="693">
        <v>1917199</v>
      </c>
      <c r="B455" s="694" t="s">
        <v>12510</v>
      </c>
      <c r="C455" s="693" t="s">
        <v>12156</v>
      </c>
      <c r="D455" s="695">
        <v>15.37</v>
      </c>
    </row>
    <row r="456" spans="1:4">
      <c r="A456" s="693">
        <v>2003149</v>
      </c>
      <c r="B456" s="694" t="s">
        <v>12511</v>
      </c>
      <c r="C456" s="693" t="s">
        <v>10136</v>
      </c>
      <c r="D456" s="695">
        <v>1208.06</v>
      </c>
    </row>
    <row r="457" spans="1:4" ht="16.5">
      <c r="A457" s="693">
        <v>3108013</v>
      </c>
      <c r="B457" s="694" t="s">
        <v>12512</v>
      </c>
      <c r="C457" s="693" t="s">
        <v>12161</v>
      </c>
      <c r="D457" s="695">
        <v>86.31</v>
      </c>
    </row>
    <row r="458" spans="1:4" ht="16.5">
      <c r="A458" s="693">
        <v>5213507</v>
      </c>
      <c r="B458" s="694" t="s">
        <v>12513</v>
      </c>
      <c r="C458" s="693" t="s">
        <v>10136</v>
      </c>
      <c r="D458" s="695">
        <v>1200.83</v>
      </c>
    </row>
    <row r="459" spans="1:4" ht="16.5">
      <c r="A459" s="693">
        <v>6106224</v>
      </c>
      <c r="B459" s="694" t="s">
        <v>12514</v>
      </c>
      <c r="C459" s="693" t="s">
        <v>12156</v>
      </c>
      <c r="D459" s="695">
        <v>842.79</v>
      </c>
    </row>
    <row r="460" spans="1:4" ht="24.75">
      <c r="A460" s="693">
        <v>606772</v>
      </c>
      <c r="B460" s="694" t="s">
        <v>12515</v>
      </c>
      <c r="C460" s="693" t="s">
        <v>12133</v>
      </c>
      <c r="D460" s="695">
        <v>40810.129999999997</v>
      </c>
    </row>
    <row r="461" spans="1:4" ht="16.5">
      <c r="A461" s="693">
        <v>804142</v>
      </c>
      <c r="B461" s="694" t="s">
        <v>12516</v>
      </c>
      <c r="C461" s="693" t="s">
        <v>10136</v>
      </c>
      <c r="D461" s="695">
        <v>2214.4499999999998</v>
      </c>
    </row>
    <row r="462" spans="1:4" ht="16.5">
      <c r="A462" s="693">
        <v>1917200</v>
      </c>
      <c r="B462" s="694" t="s">
        <v>12517</v>
      </c>
      <c r="C462" s="693" t="s">
        <v>12156</v>
      </c>
      <c r="D462" s="695">
        <v>15.53</v>
      </c>
    </row>
    <row r="463" spans="1:4">
      <c r="A463" s="693">
        <v>2003150</v>
      </c>
      <c r="B463" s="694" t="s">
        <v>12518</v>
      </c>
      <c r="C463" s="693" t="s">
        <v>10136</v>
      </c>
      <c r="D463" s="695">
        <v>1008.34</v>
      </c>
    </row>
    <row r="464" spans="1:4" ht="16.5">
      <c r="A464" s="693">
        <v>3108015</v>
      </c>
      <c r="B464" s="694" t="s">
        <v>12519</v>
      </c>
      <c r="C464" s="693" t="s">
        <v>12161</v>
      </c>
      <c r="D464" s="695">
        <v>157.46</v>
      </c>
    </row>
    <row r="465" spans="1:4" ht="16.5">
      <c r="A465" s="693">
        <v>5213372</v>
      </c>
      <c r="B465" s="694" t="s">
        <v>12520</v>
      </c>
      <c r="C465" s="693" t="s">
        <v>10136</v>
      </c>
      <c r="D465" s="695">
        <v>1369.25</v>
      </c>
    </row>
    <row r="466" spans="1:4" ht="16.5">
      <c r="A466" s="693">
        <v>6106225</v>
      </c>
      <c r="B466" s="694" t="s">
        <v>12521</v>
      </c>
      <c r="C466" s="693" t="s">
        <v>12156</v>
      </c>
      <c r="D466" s="695">
        <v>934.45</v>
      </c>
    </row>
    <row r="467" spans="1:4" ht="24.75">
      <c r="A467" s="693">
        <v>607126</v>
      </c>
      <c r="B467" s="694" t="s">
        <v>12522</v>
      </c>
      <c r="C467" s="693" t="s">
        <v>12133</v>
      </c>
      <c r="D467" s="695">
        <v>42463.15</v>
      </c>
    </row>
    <row r="468" spans="1:4" ht="16.5">
      <c r="A468" s="693">
        <v>804409</v>
      </c>
      <c r="B468" s="694" t="s">
        <v>12523</v>
      </c>
      <c r="C468" s="693" t="s">
        <v>10136</v>
      </c>
      <c r="D468" s="695">
        <v>7845</v>
      </c>
    </row>
    <row r="469" spans="1:4" ht="16.5">
      <c r="A469" s="693">
        <v>1917201</v>
      </c>
      <c r="B469" s="694" t="s">
        <v>12524</v>
      </c>
      <c r="C469" s="693" t="s">
        <v>12156</v>
      </c>
      <c r="D469" s="695">
        <v>15.69</v>
      </c>
    </row>
    <row r="470" spans="1:4">
      <c r="A470" s="693">
        <v>2003131</v>
      </c>
      <c r="B470" s="694" t="s">
        <v>12525</v>
      </c>
      <c r="C470" s="693" t="s">
        <v>10136</v>
      </c>
      <c r="D470" s="695">
        <v>895.92</v>
      </c>
    </row>
    <row r="471" spans="1:4" ht="16.5">
      <c r="A471" s="693">
        <v>3108016</v>
      </c>
      <c r="B471" s="694" t="s">
        <v>12526</v>
      </c>
      <c r="C471" s="693" t="s">
        <v>12161</v>
      </c>
      <c r="D471" s="695">
        <v>104.43</v>
      </c>
    </row>
    <row r="472" spans="1:4" ht="16.5">
      <c r="A472" s="693">
        <v>5213490</v>
      </c>
      <c r="B472" s="694" t="s">
        <v>12527</v>
      </c>
      <c r="C472" s="693" t="s">
        <v>10136</v>
      </c>
      <c r="D472" s="695">
        <v>1975.55</v>
      </c>
    </row>
    <row r="473" spans="1:4" ht="16.5">
      <c r="A473" s="693">
        <v>6106228</v>
      </c>
      <c r="B473" s="694" t="s">
        <v>12528</v>
      </c>
      <c r="C473" s="693" t="s">
        <v>12156</v>
      </c>
      <c r="D473" s="695">
        <v>2089.4</v>
      </c>
    </row>
    <row r="474" spans="1:4" ht="24.75">
      <c r="A474" s="693">
        <v>606774</v>
      </c>
      <c r="B474" s="694" t="s">
        <v>12529</v>
      </c>
      <c r="C474" s="693" t="s">
        <v>12133</v>
      </c>
      <c r="D474" s="695">
        <v>41983.41</v>
      </c>
    </row>
    <row r="475" spans="1:4" ht="16.5">
      <c r="A475" s="693">
        <v>804161</v>
      </c>
      <c r="B475" s="694" t="s">
        <v>12530</v>
      </c>
      <c r="C475" s="693" t="s">
        <v>10136</v>
      </c>
      <c r="D475" s="695">
        <v>4779.54</v>
      </c>
    </row>
    <row r="476" spans="1:4" ht="16.5">
      <c r="A476" s="693">
        <v>1917202</v>
      </c>
      <c r="B476" s="694" t="s">
        <v>12531</v>
      </c>
      <c r="C476" s="693" t="s">
        <v>12156</v>
      </c>
      <c r="D476" s="695">
        <v>15.86</v>
      </c>
    </row>
    <row r="477" spans="1:4">
      <c r="A477" s="693">
        <v>2003132</v>
      </c>
      <c r="B477" s="694" t="s">
        <v>12532</v>
      </c>
      <c r="C477" s="693" t="s">
        <v>10136</v>
      </c>
      <c r="D477" s="695">
        <v>752.8</v>
      </c>
    </row>
    <row r="478" spans="1:4" ht="16.5">
      <c r="A478" s="693">
        <v>3108017</v>
      </c>
      <c r="B478" s="694" t="s">
        <v>12533</v>
      </c>
      <c r="C478" s="693" t="s">
        <v>12161</v>
      </c>
      <c r="D478" s="695">
        <v>88.52</v>
      </c>
    </row>
    <row r="479" spans="1:4" ht="16.5">
      <c r="A479" s="693">
        <v>5213499</v>
      </c>
      <c r="B479" s="694" t="s">
        <v>12534</v>
      </c>
      <c r="C479" s="693" t="s">
        <v>10136</v>
      </c>
      <c r="D479" s="695">
        <v>2149.5700000000002</v>
      </c>
    </row>
    <row r="480" spans="1:4" ht="16.5">
      <c r="A480" s="693">
        <v>6106229</v>
      </c>
      <c r="B480" s="694" t="s">
        <v>12535</v>
      </c>
      <c r="C480" s="693" t="s">
        <v>12156</v>
      </c>
      <c r="D480" s="695">
        <v>2226.5500000000002</v>
      </c>
    </row>
    <row r="481" spans="1:4" ht="24.75">
      <c r="A481" s="693">
        <v>607127</v>
      </c>
      <c r="B481" s="694" t="s">
        <v>12536</v>
      </c>
      <c r="C481" s="693" t="s">
        <v>12133</v>
      </c>
      <c r="D481" s="695">
        <v>39063.31</v>
      </c>
    </row>
    <row r="482" spans="1:4" ht="16.5">
      <c r="A482" s="693">
        <v>804408</v>
      </c>
      <c r="B482" s="694" t="s">
        <v>12537</v>
      </c>
      <c r="C482" s="693" t="s">
        <v>10136</v>
      </c>
      <c r="D482" s="695">
        <v>6161.45</v>
      </c>
    </row>
    <row r="483" spans="1:4" ht="16.5">
      <c r="A483" s="693">
        <v>1917203</v>
      </c>
      <c r="B483" s="694" t="s">
        <v>12538</v>
      </c>
      <c r="C483" s="693" t="s">
        <v>12156</v>
      </c>
      <c r="D483" s="695">
        <v>16.05</v>
      </c>
    </row>
    <row r="484" spans="1:4">
      <c r="A484" s="693">
        <v>2003151</v>
      </c>
      <c r="B484" s="694" t="s">
        <v>12539</v>
      </c>
      <c r="C484" s="693" t="s">
        <v>10136</v>
      </c>
      <c r="D484" s="695">
        <v>1237.93</v>
      </c>
    </row>
    <row r="485" spans="1:4" ht="16.5">
      <c r="A485" s="693">
        <v>3107995</v>
      </c>
      <c r="B485" s="694" t="s">
        <v>12540</v>
      </c>
      <c r="C485" s="693" t="s">
        <v>12161</v>
      </c>
      <c r="D485" s="695">
        <v>131.29</v>
      </c>
    </row>
    <row r="486" spans="1:4" ht="16.5">
      <c r="A486" s="693">
        <v>5213366</v>
      </c>
      <c r="B486" s="694" t="s">
        <v>12541</v>
      </c>
      <c r="C486" s="693" t="s">
        <v>10136</v>
      </c>
      <c r="D486" s="695">
        <v>2528.56</v>
      </c>
    </row>
    <row r="487" spans="1:4" ht="16.5">
      <c r="A487" s="693">
        <v>6106328</v>
      </c>
      <c r="B487" s="694" t="s">
        <v>12542</v>
      </c>
      <c r="C487" s="693" t="s">
        <v>12156</v>
      </c>
      <c r="D487" s="695">
        <v>146.19999999999999</v>
      </c>
    </row>
    <row r="488" spans="1:4" ht="24.75">
      <c r="A488" s="693">
        <v>606775</v>
      </c>
      <c r="B488" s="694" t="s">
        <v>12543</v>
      </c>
      <c r="C488" s="693" t="s">
        <v>12133</v>
      </c>
      <c r="D488" s="695">
        <v>38634.39</v>
      </c>
    </row>
    <row r="489" spans="1:4" ht="16.5">
      <c r="A489" s="693">
        <v>804160</v>
      </c>
      <c r="B489" s="694" t="s">
        <v>12544</v>
      </c>
      <c r="C489" s="693" t="s">
        <v>10136</v>
      </c>
      <c r="D489" s="695">
        <v>3769.26</v>
      </c>
    </row>
    <row r="490" spans="1:4" ht="16.5">
      <c r="A490" s="693">
        <v>1917204</v>
      </c>
      <c r="B490" s="694" t="s">
        <v>12545</v>
      </c>
      <c r="C490" s="693" t="s">
        <v>12156</v>
      </c>
      <c r="D490" s="695">
        <v>16.14</v>
      </c>
    </row>
    <row r="491" spans="1:4">
      <c r="A491" s="693">
        <v>2003152</v>
      </c>
      <c r="B491" s="694" t="s">
        <v>12546</v>
      </c>
      <c r="C491" s="693" t="s">
        <v>10136</v>
      </c>
      <c r="D491" s="695">
        <v>1030.67</v>
      </c>
    </row>
    <row r="492" spans="1:4" ht="16.5">
      <c r="A492" s="693">
        <v>3107996</v>
      </c>
      <c r="B492" s="694" t="s">
        <v>12547</v>
      </c>
      <c r="C492" s="693" t="s">
        <v>12161</v>
      </c>
      <c r="D492" s="695">
        <v>90.73</v>
      </c>
    </row>
    <row r="493" spans="1:4" ht="16.5">
      <c r="A493" s="693">
        <v>5213508</v>
      </c>
      <c r="B493" s="694" t="s">
        <v>12548</v>
      </c>
      <c r="C493" s="693" t="s">
        <v>10136</v>
      </c>
      <c r="D493" s="695">
        <v>2584.63</v>
      </c>
    </row>
    <row r="494" spans="1:4" ht="16.5">
      <c r="A494" s="693">
        <v>6106330</v>
      </c>
      <c r="B494" s="694" t="s">
        <v>12549</v>
      </c>
      <c r="C494" s="693" t="s">
        <v>12156</v>
      </c>
      <c r="D494" s="695">
        <v>726.85</v>
      </c>
    </row>
    <row r="495" spans="1:4" ht="24.75">
      <c r="A495" s="693">
        <v>607129</v>
      </c>
      <c r="B495" s="694" t="s">
        <v>12550</v>
      </c>
      <c r="C495" s="693" t="s">
        <v>12133</v>
      </c>
      <c r="D495" s="695">
        <v>40897.64</v>
      </c>
    </row>
    <row r="496" spans="1:4" ht="16.5">
      <c r="A496" s="693">
        <v>804165</v>
      </c>
      <c r="B496" s="694" t="s">
        <v>12551</v>
      </c>
      <c r="C496" s="693" t="s">
        <v>10136</v>
      </c>
      <c r="D496" s="695">
        <v>4793.57</v>
      </c>
    </row>
    <row r="497" spans="1:4" ht="16.5">
      <c r="A497" s="693">
        <v>1917019</v>
      </c>
      <c r="B497" s="694" t="s">
        <v>12552</v>
      </c>
      <c r="C497" s="693" t="s">
        <v>12156</v>
      </c>
      <c r="D497" s="695">
        <v>34.11</v>
      </c>
    </row>
    <row r="498" spans="1:4">
      <c r="A498" s="693">
        <v>2003133</v>
      </c>
      <c r="B498" s="694" t="s">
        <v>12553</v>
      </c>
      <c r="C498" s="693" t="s">
        <v>10136</v>
      </c>
      <c r="D498" s="695">
        <v>899.37</v>
      </c>
    </row>
    <row r="499" spans="1:4" ht="16.5">
      <c r="A499" s="693">
        <v>3107997</v>
      </c>
      <c r="B499" s="694" t="s">
        <v>12554</v>
      </c>
      <c r="C499" s="693" t="s">
        <v>12161</v>
      </c>
      <c r="D499" s="695">
        <v>78.959999999999994</v>
      </c>
    </row>
    <row r="500" spans="1:4" ht="16.5">
      <c r="A500" s="693">
        <v>5213373</v>
      </c>
      <c r="B500" s="694" t="s">
        <v>12555</v>
      </c>
      <c r="C500" s="693" t="s">
        <v>10136</v>
      </c>
      <c r="D500" s="695">
        <v>2963.57</v>
      </c>
    </row>
    <row r="501" spans="1:4" ht="16.5">
      <c r="A501" s="693">
        <v>6106326</v>
      </c>
      <c r="B501" s="694" t="s">
        <v>12556</v>
      </c>
      <c r="C501" s="693" t="s">
        <v>12156</v>
      </c>
      <c r="D501" s="695">
        <v>60.34</v>
      </c>
    </row>
    <row r="502" spans="1:4" ht="24.75">
      <c r="A502" s="693">
        <v>606777</v>
      </c>
      <c r="B502" s="694" t="s">
        <v>12557</v>
      </c>
      <c r="C502" s="693" t="s">
        <v>12133</v>
      </c>
      <c r="D502" s="695">
        <v>40427.9</v>
      </c>
    </row>
    <row r="503" spans="1:4" ht="16.5">
      <c r="A503" s="693">
        <v>804164</v>
      </c>
      <c r="B503" s="694" t="s">
        <v>12558</v>
      </c>
      <c r="C503" s="693" t="s">
        <v>10136</v>
      </c>
      <c r="D503" s="695">
        <v>3782.51</v>
      </c>
    </row>
    <row r="504" spans="1:4" ht="16.5">
      <c r="A504" s="693">
        <v>1917020</v>
      </c>
      <c r="B504" s="694" t="s">
        <v>12559</v>
      </c>
      <c r="C504" s="693" t="s">
        <v>12156</v>
      </c>
      <c r="D504" s="695">
        <v>34.78</v>
      </c>
    </row>
    <row r="505" spans="1:4">
      <c r="A505" s="693">
        <v>2003134</v>
      </c>
      <c r="B505" s="694" t="s">
        <v>12560</v>
      </c>
      <c r="C505" s="693" t="s">
        <v>10136</v>
      </c>
      <c r="D505" s="695">
        <v>755.37</v>
      </c>
    </row>
    <row r="506" spans="1:4" ht="16.5">
      <c r="A506" s="693">
        <v>3107999</v>
      </c>
      <c r="B506" s="694" t="s">
        <v>12561</v>
      </c>
      <c r="C506" s="693" t="s">
        <v>12161</v>
      </c>
      <c r="D506" s="695">
        <v>135.78</v>
      </c>
    </row>
    <row r="507" spans="1:4" ht="16.5">
      <c r="A507" s="693">
        <v>5213491</v>
      </c>
      <c r="B507" s="694" t="s">
        <v>12562</v>
      </c>
      <c r="C507" s="693" t="s">
        <v>10136</v>
      </c>
      <c r="D507" s="695">
        <v>2602.81</v>
      </c>
    </row>
    <row r="508" spans="1:4" ht="16.5">
      <c r="A508" s="693">
        <v>6106324</v>
      </c>
      <c r="B508" s="694" t="s">
        <v>12563</v>
      </c>
      <c r="C508" s="693" t="s">
        <v>12156</v>
      </c>
      <c r="D508" s="695">
        <v>36.04</v>
      </c>
    </row>
    <row r="509" spans="1:4" ht="24.75">
      <c r="A509" s="693">
        <v>607128</v>
      </c>
      <c r="B509" s="694" t="s">
        <v>12564</v>
      </c>
      <c r="C509" s="693" t="s">
        <v>12133</v>
      </c>
      <c r="D509" s="695">
        <v>45042.98</v>
      </c>
    </row>
    <row r="510" spans="1:4" ht="16.5">
      <c r="A510" s="693">
        <v>804411</v>
      </c>
      <c r="B510" s="694" t="s">
        <v>12565</v>
      </c>
      <c r="C510" s="693" t="s">
        <v>10136</v>
      </c>
      <c r="D510" s="695">
        <v>8274.09</v>
      </c>
    </row>
    <row r="511" spans="1:4" ht="16.5">
      <c r="A511" s="693">
        <v>1917021</v>
      </c>
      <c r="B511" s="694" t="s">
        <v>12566</v>
      </c>
      <c r="C511" s="693" t="s">
        <v>12156</v>
      </c>
      <c r="D511" s="695">
        <v>35.47</v>
      </c>
    </row>
    <row r="512" spans="1:4">
      <c r="A512" s="693">
        <v>2003153</v>
      </c>
      <c r="B512" s="694" t="s">
        <v>12567</v>
      </c>
      <c r="C512" s="693" t="s">
        <v>10136</v>
      </c>
      <c r="D512" s="695">
        <v>1243.9100000000001</v>
      </c>
    </row>
    <row r="513" spans="1:4" ht="16.5">
      <c r="A513" s="693">
        <v>3108000</v>
      </c>
      <c r="B513" s="694" t="s">
        <v>12568</v>
      </c>
      <c r="C513" s="693" t="s">
        <v>12161</v>
      </c>
      <c r="D513" s="695">
        <v>93.09</v>
      </c>
    </row>
    <row r="514" spans="1:4" ht="16.5">
      <c r="A514" s="693">
        <v>5213500</v>
      </c>
      <c r="B514" s="694" t="s">
        <v>12569</v>
      </c>
      <c r="C514" s="693" t="s">
        <v>10136</v>
      </c>
      <c r="D514" s="695">
        <v>2834.83</v>
      </c>
    </row>
    <row r="515" spans="1:4" ht="16.5">
      <c r="A515" s="693">
        <v>6106327</v>
      </c>
      <c r="B515" s="694" t="s">
        <v>12570</v>
      </c>
      <c r="C515" s="693" t="s">
        <v>12156</v>
      </c>
      <c r="D515" s="695">
        <v>146.15</v>
      </c>
    </row>
    <row r="516" spans="1:4" ht="24.75">
      <c r="A516" s="693">
        <v>606776</v>
      </c>
      <c r="B516" s="694" t="s">
        <v>12571</v>
      </c>
      <c r="C516" s="693" t="s">
        <v>12133</v>
      </c>
      <c r="D516" s="695">
        <v>44494.13</v>
      </c>
    </row>
    <row r="517" spans="1:4" ht="16.5">
      <c r="A517" s="693">
        <v>804167</v>
      </c>
      <c r="B517" s="694" t="s">
        <v>12572</v>
      </c>
      <c r="C517" s="693" t="s">
        <v>10136</v>
      </c>
      <c r="D517" s="695">
        <v>4811.88</v>
      </c>
    </row>
    <row r="518" spans="1:4" ht="16.5">
      <c r="A518" s="693">
        <v>1917022</v>
      </c>
      <c r="B518" s="694" t="s">
        <v>12573</v>
      </c>
      <c r="C518" s="693" t="s">
        <v>12156</v>
      </c>
      <c r="D518" s="695">
        <v>36.19</v>
      </c>
    </row>
    <row r="519" spans="1:4">
      <c r="A519" s="693">
        <v>2003154</v>
      </c>
      <c r="B519" s="694" t="s">
        <v>12574</v>
      </c>
      <c r="C519" s="693" t="s">
        <v>10136</v>
      </c>
      <c r="D519" s="695">
        <v>1035.1500000000001</v>
      </c>
    </row>
    <row r="520" spans="1:4" ht="16.5">
      <c r="A520" s="693">
        <v>3108001</v>
      </c>
      <c r="B520" s="694" t="s">
        <v>12575</v>
      </c>
      <c r="C520" s="693" t="s">
        <v>12161</v>
      </c>
      <c r="D520" s="695">
        <v>80.61</v>
      </c>
    </row>
    <row r="521" spans="1:4" ht="16.5">
      <c r="A521" s="693">
        <v>5213369</v>
      </c>
      <c r="B521" s="694" t="s">
        <v>12576</v>
      </c>
      <c r="C521" s="693" t="s">
        <v>10136</v>
      </c>
      <c r="D521" s="695">
        <v>3340.15</v>
      </c>
    </row>
    <row r="522" spans="1:4" ht="16.5">
      <c r="A522" s="693">
        <v>6106329</v>
      </c>
      <c r="B522" s="694" t="s">
        <v>12577</v>
      </c>
      <c r="C522" s="693" t="s">
        <v>12156</v>
      </c>
      <c r="D522" s="695">
        <v>727.79</v>
      </c>
    </row>
    <row r="523" spans="1:4" ht="24.75">
      <c r="A523" s="693">
        <v>607130</v>
      </c>
      <c r="B523" s="694" t="s">
        <v>12578</v>
      </c>
      <c r="C523" s="693" t="s">
        <v>12133</v>
      </c>
      <c r="D523" s="695">
        <v>48013.440000000002</v>
      </c>
    </row>
    <row r="524" spans="1:4" ht="16.5">
      <c r="A524" s="693">
        <v>804410</v>
      </c>
      <c r="B524" s="694" t="s">
        <v>12579</v>
      </c>
      <c r="C524" s="693" t="s">
        <v>10136</v>
      </c>
      <c r="D524" s="695">
        <v>6493.82</v>
      </c>
    </row>
    <row r="525" spans="1:4" ht="16.5">
      <c r="A525" s="693">
        <v>1917023</v>
      </c>
      <c r="B525" s="694" t="s">
        <v>12580</v>
      </c>
      <c r="C525" s="693" t="s">
        <v>12156</v>
      </c>
      <c r="D525" s="695">
        <v>36.950000000000003</v>
      </c>
    </row>
    <row r="526" spans="1:4">
      <c r="A526" s="693">
        <v>2003135</v>
      </c>
      <c r="B526" s="694" t="s">
        <v>12581</v>
      </c>
      <c r="C526" s="693" t="s">
        <v>10136</v>
      </c>
      <c r="D526" s="695">
        <v>907.09</v>
      </c>
    </row>
    <row r="527" spans="1:4" ht="16.5">
      <c r="A527" s="693">
        <v>3108003</v>
      </c>
      <c r="B527" s="694" t="s">
        <v>12582</v>
      </c>
      <c r="C527" s="693" t="s">
        <v>12161</v>
      </c>
      <c r="D527" s="695">
        <v>141.85</v>
      </c>
    </row>
    <row r="528" spans="1:4" ht="16.5">
      <c r="A528" s="693">
        <v>5213509</v>
      </c>
      <c r="B528" s="694" t="s">
        <v>12583</v>
      </c>
      <c r="C528" s="693" t="s">
        <v>10136</v>
      </c>
      <c r="D528" s="695">
        <v>3414.91</v>
      </c>
    </row>
    <row r="529" spans="1:4" ht="16.5">
      <c r="A529" s="693">
        <v>6106325</v>
      </c>
      <c r="B529" s="694" t="s">
        <v>12584</v>
      </c>
      <c r="C529" s="693" t="s">
        <v>12156</v>
      </c>
      <c r="D529" s="695">
        <v>60.49</v>
      </c>
    </row>
    <row r="530" spans="1:4" ht="24.75">
      <c r="A530" s="693">
        <v>606778</v>
      </c>
      <c r="B530" s="694" t="s">
        <v>12585</v>
      </c>
      <c r="C530" s="693" t="s">
        <v>12133</v>
      </c>
      <c r="D530" s="695">
        <v>47410.16</v>
      </c>
    </row>
    <row r="531" spans="1:4" ht="16.5">
      <c r="A531" s="693">
        <v>804166</v>
      </c>
      <c r="B531" s="694" t="s">
        <v>12586</v>
      </c>
      <c r="C531" s="693" t="s">
        <v>10136</v>
      </c>
      <c r="D531" s="695">
        <v>3799.72</v>
      </c>
    </row>
    <row r="532" spans="1:4" ht="16.5">
      <c r="A532" s="693">
        <v>1917024</v>
      </c>
      <c r="B532" s="694" t="s">
        <v>12587</v>
      </c>
      <c r="C532" s="693" t="s">
        <v>12156</v>
      </c>
      <c r="D532" s="695">
        <v>37.35</v>
      </c>
    </row>
    <row r="533" spans="1:4">
      <c r="A533" s="693">
        <v>2003136</v>
      </c>
      <c r="B533" s="694" t="s">
        <v>12588</v>
      </c>
      <c r="C533" s="693" t="s">
        <v>10136</v>
      </c>
      <c r="D533" s="695">
        <v>761.14</v>
      </c>
    </row>
    <row r="534" spans="1:4" ht="16.5">
      <c r="A534" s="693">
        <v>3108004</v>
      </c>
      <c r="B534" s="694" t="s">
        <v>12589</v>
      </c>
      <c r="C534" s="693" t="s">
        <v>12161</v>
      </c>
      <c r="D534" s="695">
        <v>96.27</v>
      </c>
    </row>
    <row r="535" spans="1:4" ht="16.5">
      <c r="A535" s="693">
        <v>5213374</v>
      </c>
      <c r="B535" s="694" t="s">
        <v>12590</v>
      </c>
      <c r="C535" s="693" t="s">
        <v>10136</v>
      </c>
      <c r="D535" s="695">
        <v>3920.17</v>
      </c>
    </row>
    <row r="536" spans="1:4" ht="16.5">
      <c r="A536" s="693">
        <v>6208126</v>
      </c>
      <c r="B536" s="694" t="s">
        <v>12591</v>
      </c>
      <c r="C536" s="693" t="s">
        <v>12141</v>
      </c>
      <c r="D536" s="695">
        <v>20.02</v>
      </c>
    </row>
    <row r="537" spans="1:4" ht="24.75">
      <c r="A537" s="693">
        <v>607131</v>
      </c>
      <c r="B537" s="694" t="s">
        <v>12592</v>
      </c>
      <c r="C537" s="693" t="s">
        <v>12133</v>
      </c>
      <c r="D537" s="695">
        <v>45098.01</v>
      </c>
    </row>
    <row r="538" spans="1:4" ht="16.5">
      <c r="A538" s="693">
        <v>804169</v>
      </c>
      <c r="B538" s="694" t="s">
        <v>12593</v>
      </c>
      <c r="C538" s="693" t="s">
        <v>10136</v>
      </c>
      <c r="D538" s="695">
        <v>4838.62</v>
      </c>
    </row>
    <row r="539" spans="1:4" ht="16.5">
      <c r="A539" s="693">
        <v>1917541</v>
      </c>
      <c r="B539" s="694" t="s">
        <v>12594</v>
      </c>
      <c r="C539" s="693" t="s">
        <v>12156</v>
      </c>
      <c r="D539" s="695">
        <v>6.72</v>
      </c>
    </row>
    <row r="540" spans="1:4">
      <c r="A540" s="693">
        <v>2003155</v>
      </c>
      <c r="B540" s="694" t="s">
        <v>12595</v>
      </c>
      <c r="C540" s="693" t="s">
        <v>10136</v>
      </c>
      <c r="D540" s="695">
        <v>1257.43</v>
      </c>
    </row>
    <row r="541" spans="1:4" ht="16.5">
      <c r="A541" s="693">
        <v>3108005</v>
      </c>
      <c r="B541" s="694" t="s">
        <v>12596</v>
      </c>
      <c r="C541" s="693" t="s">
        <v>12161</v>
      </c>
      <c r="D541" s="695">
        <v>82.84</v>
      </c>
    </row>
    <row r="542" spans="1:4" ht="16.5">
      <c r="A542" s="693">
        <v>5213492</v>
      </c>
      <c r="B542" s="694" t="s">
        <v>12597</v>
      </c>
      <c r="C542" s="693" t="s">
        <v>10136</v>
      </c>
      <c r="D542" s="695">
        <v>3532.94</v>
      </c>
    </row>
    <row r="543" spans="1:4">
      <c r="A543" s="693">
        <v>6205797</v>
      </c>
      <c r="B543" s="694" t="s">
        <v>12598</v>
      </c>
      <c r="C543" s="693" t="s">
        <v>12141</v>
      </c>
      <c r="D543" s="695">
        <v>12.94</v>
      </c>
    </row>
    <row r="544" spans="1:4" ht="24.75">
      <c r="A544" s="693">
        <v>606779</v>
      </c>
      <c r="B544" s="694" t="s">
        <v>12599</v>
      </c>
      <c r="C544" s="693" t="s">
        <v>12133</v>
      </c>
      <c r="D544" s="695">
        <v>44564.3</v>
      </c>
    </row>
    <row r="545" spans="1:4" ht="16.5">
      <c r="A545" s="693">
        <v>804168</v>
      </c>
      <c r="B545" s="694" t="s">
        <v>12600</v>
      </c>
      <c r="C545" s="693" t="s">
        <v>10136</v>
      </c>
      <c r="D545" s="695">
        <v>3825.07</v>
      </c>
    </row>
    <row r="546" spans="1:4" ht="16.5">
      <c r="A546" s="693">
        <v>1917542</v>
      </c>
      <c r="B546" s="694" t="s">
        <v>12601</v>
      </c>
      <c r="C546" s="693" t="s">
        <v>12156</v>
      </c>
      <c r="D546" s="695">
        <v>7.42</v>
      </c>
    </row>
    <row r="547" spans="1:4">
      <c r="A547" s="693">
        <v>2003156</v>
      </c>
      <c r="B547" s="694" t="s">
        <v>12602</v>
      </c>
      <c r="C547" s="693" t="s">
        <v>10136</v>
      </c>
      <c r="D547" s="695">
        <v>1045.25</v>
      </c>
    </row>
    <row r="548" spans="1:4" ht="16.5">
      <c r="A548" s="693">
        <v>3106119</v>
      </c>
      <c r="B548" s="694" t="s">
        <v>12603</v>
      </c>
      <c r="C548" s="693" t="s">
        <v>12161</v>
      </c>
      <c r="D548" s="695">
        <v>164.3</v>
      </c>
    </row>
    <row r="549" spans="1:4" ht="16.5">
      <c r="A549" s="693">
        <v>5213501</v>
      </c>
      <c r="B549" s="694" t="s">
        <v>12604</v>
      </c>
      <c r="C549" s="693" t="s">
        <v>10136</v>
      </c>
      <c r="D549" s="695">
        <v>3842.3</v>
      </c>
    </row>
    <row r="550" spans="1:4" ht="16.5">
      <c r="A550" s="693">
        <v>6205791</v>
      </c>
      <c r="B550" s="694" t="s">
        <v>12605</v>
      </c>
      <c r="C550" s="693" t="s">
        <v>12133</v>
      </c>
      <c r="D550" s="695">
        <v>428.42</v>
      </c>
    </row>
    <row r="551" spans="1:4" ht="24.75">
      <c r="A551" s="693">
        <v>607133</v>
      </c>
      <c r="B551" s="694" t="s">
        <v>12606</v>
      </c>
      <c r="C551" s="693" t="s">
        <v>12133</v>
      </c>
      <c r="D551" s="695">
        <v>45809.59</v>
      </c>
    </row>
    <row r="552" spans="1:4" ht="16.5">
      <c r="A552" s="693">
        <v>804171</v>
      </c>
      <c r="B552" s="694" t="s">
        <v>12607</v>
      </c>
      <c r="C552" s="693" t="s">
        <v>10136</v>
      </c>
      <c r="D552" s="695">
        <v>4875.12</v>
      </c>
    </row>
    <row r="553" spans="1:4" ht="16.5">
      <c r="A553" s="693">
        <v>1917543</v>
      </c>
      <c r="B553" s="694" t="s">
        <v>12608</v>
      </c>
      <c r="C553" s="693" t="s">
        <v>12156</v>
      </c>
      <c r="D553" s="695">
        <v>7.77</v>
      </c>
    </row>
    <row r="554" spans="1:4">
      <c r="A554" s="693">
        <v>2003137</v>
      </c>
      <c r="B554" s="694" t="s">
        <v>12609</v>
      </c>
      <c r="C554" s="693" t="s">
        <v>10136</v>
      </c>
      <c r="D554" s="695">
        <v>1175.22</v>
      </c>
    </row>
    <row r="555" spans="1:4" ht="16.5">
      <c r="A555" s="693">
        <v>3106120</v>
      </c>
      <c r="B555" s="694" t="s">
        <v>12610</v>
      </c>
      <c r="C555" s="693" t="s">
        <v>12161</v>
      </c>
      <c r="D555" s="695">
        <v>116.11</v>
      </c>
    </row>
    <row r="556" spans="1:4" ht="16.5">
      <c r="A556" s="693">
        <v>5213370</v>
      </c>
      <c r="B556" s="694" t="s">
        <v>12611</v>
      </c>
      <c r="C556" s="693" t="s">
        <v>10136</v>
      </c>
      <c r="D556" s="695">
        <v>4516.0600000000004</v>
      </c>
    </row>
    <row r="557" spans="1:4" ht="16.5">
      <c r="A557" s="693">
        <v>6205792</v>
      </c>
      <c r="B557" s="694" t="s">
        <v>12612</v>
      </c>
      <c r="C557" s="693" t="s">
        <v>12133</v>
      </c>
      <c r="D557" s="695">
        <v>511.11</v>
      </c>
    </row>
    <row r="558" spans="1:4" ht="24.75">
      <c r="A558" s="693">
        <v>606781</v>
      </c>
      <c r="B558" s="694" t="s">
        <v>12613</v>
      </c>
      <c r="C558" s="693" t="s">
        <v>12133</v>
      </c>
      <c r="D558" s="695">
        <v>45259.83</v>
      </c>
    </row>
    <row r="559" spans="1:4" ht="16.5">
      <c r="A559" s="693">
        <v>804170</v>
      </c>
      <c r="B559" s="694" t="s">
        <v>12614</v>
      </c>
      <c r="C559" s="693" t="s">
        <v>10136</v>
      </c>
      <c r="D559" s="695">
        <v>3859.69</v>
      </c>
    </row>
    <row r="560" spans="1:4" ht="16.5">
      <c r="A560" s="693">
        <v>1917544</v>
      </c>
      <c r="B560" s="694" t="s">
        <v>12615</v>
      </c>
      <c r="C560" s="693" t="s">
        <v>12156</v>
      </c>
      <c r="D560" s="695">
        <v>8.11</v>
      </c>
    </row>
    <row r="561" spans="1:4">
      <c r="A561" s="693">
        <v>2003138</v>
      </c>
      <c r="B561" s="694" t="s">
        <v>12616</v>
      </c>
      <c r="C561" s="693" t="s">
        <v>10136</v>
      </c>
      <c r="D561" s="695">
        <v>1015.63</v>
      </c>
    </row>
    <row r="562" spans="1:4" ht="16.5">
      <c r="A562" s="693">
        <v>3106121</v>
      </c>
      <c r="B562" s="694" t="s">
        <v>12617</v>
      </c>
      <c r="C562" s="693" t="s">
        <v>12161</v>
      </c>
      <c r="D562" s="695">
        <v>102.13</v>
      </c>
    </row>
    <row r="563" spans="1:4" ht="16.5">
      <c r="A563" s="693">
        <v>5213510</v>
      </c>
      <c r="B563" s="694" t="s">
        <v>12618</v>
      </c>
      <c r="C563" s="693" t="s">
        <v>10136</v>
      </c>
      <c r="D563" s="695">
        <v>4615.74</v>
      </c>
    </row>
    <row r="564" spans="1:4" ht="16.5">
      <c r="A564" s="693">
        <v>6205793</v>
      </c>
      <c r="B564" s="694" t="s">
        <v>12619</v>
      </c>
      <c r="C564" s="693" t="s">
        <v>12133</v>
      </c>
      <c r="D564" s="695">
        <v>597.54999999999995</v>
      </c>
    </row>
    <row r="565" spans="1:4" ht="24.75">
      <c r="A565" s="693">
        <v>607132</v>
      </c>
      <c r="B565" s="694" t="s">
        <v>12620</v>
      </c>
      <c r="C565" s="693" t="s">
        <v>12133</v>
      </c>
      <c r="D565" s="695">
        <v>49934.52</v>
      </c>
    </row>
    <row r="566" spans="1:4" ht="16.5">
      <c r="A566" s="693">
        <v>804413</v>
      </c>
      <c r="B566" s="694" t="s">
        <v>12621</v>
      </c>
      <c r="C566" s="693" t="s">
        <v>10136</v>
      </c>
      <c r="D566" s="695">
        <v>9273.2000000000007</v>
      </c>
    </row>
    <row r="567" spans="1:4" ht="16.5">
      <c r="A567" s="693">
        <v>1917545</v>
      </c>
      <c r="B567" s="694" t="s">
        <v>12622</v>
      </c>
      <c r="C567" s="693" t="s">
        <v>12156</v>
      </c>
      <c r="D567" s="695">
        <v>8.56</v>
      </c>
    </row>
    <row r="568" spans="1:4">
      <c r="A568" s="693">
        <v>2003157</v>
      </c>
      <c r="B568" s="694" t="s">
        <v>12623</v>
      </c>
      <c r="C568" s="693" t="s">
        <v>10136</v>
      </c>
      <c r="D568" s="695">
        <v>1587.95</v>
      </c>
    </row>
    <row r="569" spans="1:4" ht="16.5">
      <c r="A569" s="693">
        <v>3103302</v>
      </c>
      <c r="B569" s="694" t="s">
        <v>12624</v>
      </c>
      <c r="C569" s="693" t="s">
        <v>12161</v>
      </c>
      <c r="D569" s="695">
        <v>83.22</v>
      </c>
    </row>
    <row r="570" spans="1:4" ht="16.5">
      <c r="A570" s="693">
        <v>5213375</v>
      </c>
      <c r="B570" s="694" t="s">
        <v>12625</v>
      </c>
      <c r="C570" s="693" t="s">
        <v>10136</v>
      </c>
      <c r="D570" s="695">
        <v>5289.42</v>
      </c>
    </row>
    <row r="571" spans="1:4">
      <c r="A571" s="693">
        <v>6205796</v>
      </c>
      <c r="B571" s="694" t="s">
        <v>12626</v>
      </c>
      <c r="C571" s="693" t="s">
        <v>12133</v>
      </c>
      <c r="D571" s="695">
        <v>1045.8800000000001</v>
      </c>
    </row>
    <row r="572" spans="1:4" ht="24.75">
      <c r="A572" s="693">
        <v>606780</v>
      </c>
      <c r="B572" s="694" t="s">
        <v>12627</v>
      </c>
      <c r="C572" s="693" t="s">
        <v>12133</v>
      </c>
      <c r="D572" s="695">
        <v>49288.94</v>
      </c>
    </row>
    <row r="573" spans="1:4" ht="16.5">
      <c r="A573" s="693">
        <v>804173</v>
      </c>
      <c r="B573" s="694" t="s">
        <v>12628</v>
      </c>
      <c r="C573" s="693" t="s">
        <v>10136</v>
      </c>
      <c r="D573" s="695">
        <v>4924.21</v>
      </c>
    </row>
    <row r="574" spans="1:4" ht="16.5">
      <c r="A574" s="693">
        <v>1917546</v>
      </c>
      <c r="B574" s="694" t="s">
        <v>12629</v>
      </c>
      <c r="C574" s="693" t="s">
        <v>12156</v>
      </c>
      <c r="D574" s="695">
        <v>8.94</v>
      </c>
    </row>
    <row r="575" spans="1:4">
      <c r="A575" s="693">
        <v>2003158</v>
      </c>
      <c r="B575" s="694" t="s">
        <v>12630</v>
      </c>
      <c r="C575" s="693" t="s">
        <v>10136</v>
      </c>
      <c r="D575" s="695">
        <v>1362.11</v>
      </c>
    </row>
    <row r="576" spans="1:4" ht="16.5">
      <c r="A576" s="693">
        <v>3103303</v>
      </c>
      <c r="B576" s="694" t="s">
        <v>12631</v>
      </c>
      <c r="C576" s="693" t="s">
        <v>12161</v>
      </c>
      <c r="D576" s="695">
        <v>43.92</v>
      </c>
    </row>
    <row r="577" spans="1:4" ht="16.5">
      <c r="A577" s="693">
        <v>5213494</v>
      </c>
      <c r="B577" s="694" t="s">
        <v>12632</v>
      </c>
      <c r="C577" s="693" t="s">
        <v>10136</v>
      </c>
      <c r="D577" s="695">
        <v>5205.62</v>
      </c>
    </row>
    <row r="578" spans="1:4">
      <c r="A578" s="693">
        <v>6219451</v>
      </c>
      <c r="B578" s="694" t="s">
        <v>12633</v>
      </c>
      <c r="C578" s="693" t="s">
        <v>12133</v>
      </c>
      <c r="D578" s="695">
        <v>1118.06</v>
      </c>
    </row>
    <row r="579" spans="1:4" ht="24.75">
      <c r="A579" s="693">
        <v>607134</v>
      </c>
      <c r="B579" s="694" t="s">
        <v>12634</v>
      </c>
      <c r="C579" s="693" t="s">
        <v>12133</v>
      </c>
      <c r="D579" s="695">
        <v>49465.06</v>
      </c>
    </row>
    <row r="580" spans="1:4" ht="16.5">
      <c r="A580" s="693">
        <v>804412</v>
      </c>
      <c r="B580" s="694" t="s">
        <v>12635</v>
      </c>
      <c r="C580" s="693" t="s">
        <v>10136</v>
      </c>
      <c r="D580" s="695">
        <v>7269.14</v>
      </c>
    </row>
    <row r="581" spans="1:4" ht="16.5">
      <c r="A581" s="693">
        <v>1917547</v>
      </c>
      <c r="B581" s="694" t="s">
        <v>12636</v>
      </c>
      <c r="C581" s="693" t="s">
        <v>12156</v>
      </c>
      <c r="D581" s="695">
        <v>9.69</v>
      </c>
    </row>
    <row r="582" spans="1:4">
      <c r="A582" s="693">
        <v>2003139</v>
      </c>
      <c r="B582" s="694" t="s">
        <v>12637</v>
      </c>
      <c r="C582" s="693" t="s">
        <v>10136</v>
      </c>
      <c r="D582" s="695">
        <v>1180.83</v>
      </c>
    </row>
    <row r="583" spans="1:4" ht="16.5">
      <c r="A583" s="693">
        <v>3106759</v>
      </c>
      <c r="B583" s="694" t="s">
        <v>12638</v>
      </c>
      <c r="C583" s="693" t="s">
        <v>12161</v>
      </c>
      <c r="D583" s="695">
        <v>119.93</v>
      </c>
    </row>
    <row r="584" spans="1:4" ht="16.5">
      <c r="A584" s="693">
        <v>5213503</v>
      </c>
      <c r="B584" s="694" t="s">
        <v>12639</v>
      </c>
      <c r="C584" s="693" t="s">
        <v>10136</v>
      </c>
      <c r="D584" s="695">
        <v>5669.66</v>
      </c>
    </row>
    <row r="585" spans="1:4">
      <c r="A585" s="693">
        <v>6219452</v>
      </c>
      <c r="B585" s="694" t="s">
        <v>12640</v>
      </c>
      <c r="C585" s="693" t="s">
        <v>12133</v>
      </c>
      <c r="D585" s="695">
        <v>1193.99</v>
      </c>
    </row>
    <row r="586" spans="1:4" ht="24.75">
      <c r="A586" s="693">
        <v>606782</v>
      </c>
      <c r="B586" s="694" t="s">
        <v>12641</v>
      </c>
      <c r="C586" s="693" t="s">
        <v>12133</v>
      </c>
      <c r="D586" s="695">
        <v>48834.239999999998</v>
      </c>
    </row>
    <row r="587" spans="1:4" ht="16.5">
      <c r="A587" s="693">
        <v>804172</v>
      </c>
      <c r="B587" s="694" t="s">
        <v>12642</v>
      </c>
      <c r="C587" s="693" t="s">
        <v>10136</v>
      </c>
      <c r="D587" s="695">
        <v>3906.61</v>
      </c>
    </row>
    <row r="588" spans="1:4" ht="16.5">
      <c r="A588" s="693">
        <v>1917548</v>
      </c>
      <c r="B588" s="694" t="s">
        <v>12643</v>
      </c>
      <c r="C588" s="693" t="s">
        <v>12156</v>
      </c>
      <c r="D588" s="695">
        <v>10.17</v>
      </c>
    </row>
    <row r="589" spans="1:4">
      <c r="A589" s="693">
        <v>2003140</v>
      </c>
      <c r="B589" s="694" t="s">
        <v>12644</v>
      </c>
      <c r="C589" s="693" t="s">
        <v>10136</v>
      </c>
      <c r="D589" s="695">
        <v>1019.83</v>
      </c>
    </row>
    <row r="590" spans="1:4">
      <c r="A590" s="693">
        <v>3108023</v>
      </c>
      <c r="B590" s="694" t="s">
        <v>12645</v>
      </c>
      <c r="C590" s="693" t="s">
        <v>12133</v>
      </c>
      <c r="D590" s="695">
        <v>5.62</v>
      </c>
    </row>
    <row r="591" spans="1:4" ht="16.5">
      <c r="A591" s="693">
        <v>5213371</v>
      </c>
      <c r="B591" s="694" t="s">
        <v>12646</v>
      </c>
      <c r="C591" s="693" t="s">
        <v>10136</v>
      </c>
      <c r="D591" s="695">
        <v>6680.3</v>
      </c>
    </row>
    <row r="592" spans="1:4">
      <c r="A592" s="693">
        <v>6205794</v>
      </c>
      <c r="B592" s="694" t="s">
        <v>12647</v>
      </c>
      <c r="C592" s="693" t="s">
        <v>12133</v>
      </c>
      <c r="D592" s="695">
        <v>912.73</v>
      </c>
    </row>
    <row r="593" spans="1:4" ht="24.75">
      <c r="A593" s="693">
        <v>607136</v>
      </c>
      <c r="B593" s="694" t="s">
        <v>12648</v>
      </c>
      <c r="C593" s="693" t="s">
        <v>12133</v>
      </c>
      <c r="D593" s="695">
        <v>48801.8</v>
      </c>
    </row>
    <row r="594" spans="1:4" ht="16.5">
      <c r="A594" s="693">
        <v>804175</v>
      </c>
      <c r="B594" s="694" t="s">
        <v>12649</v>
      </c>
      <c r="C594" s="693" t="s">
        <v>10136</v>
      </c>
      <c r="D594" s="695">
        <v>4990.07</v>
      </c>
    </row>
    <row r="595" spans="1:4" ht="16.5">
      <c r="A595" s="693">
        <v>1917549</v>
      </c>
      <c r="B595" s="694" t="s">
        <v>12650</v>
      </c>
      <c r="C595" s="693" t="s">
        <v>12156</v>
      </c>
      <c r="D595" s="695">
        <v>10.68</v>
      </c>
    </row>
    <row r="596" spans="1:4">
      <c r="A596" s="693">
        <v>2003159</v>
      </c>
      <c r="B596" s="694" t="s">
        <v>12651</v>
      </c>
      <c r="C596" s="693" t="s">
        <v>10136</v>
      </c>
      <c r="D596" s="695">
        <v>1597.76</v>
      </c>
    </row>
    <row r="597" spans="1:4">
      <c r="A597" s="693">
        <v>3108018</v>
      </c>
      <c r="B597" s="694" t="s">
        <v>12652</v>
      </c>
      <c r="C597" s="693" t="s">
        <v>12133</v>
      </c>
      <c r="D597" s="695">
        <v>4.1100000000000003</v>
      </c>
    </row>
    <row r="598" spans="1:4" ht="16.5">
      <c r="A598" s="693">
        <v>5213512</v>
      </c>
      <c r="B598" s="694" t="s">
        <v>12653</v>
      </c>
      <c r="C598" s="693" t="s">
        <v>10136</v>
      </c>
      <c r="D598" s="695">
        <v>6829.82</v>
      </c>
    </row>
    <row r="599" spans="1:4">
      <c r="A599" s="693">
        <v>6205795</v>
      </c>
      <c r="B599" s="694" t="s">
        <v>12654</v>
      </c>
      <c r="C599" s="693" t="s">
        <v>12133</v>
      </c>
      <c r="D599" s="695">
        <v>977.43</v>
      </c>
    </row>
    <row r="600" spans="1:4" ht="24.75">
      <c r="A600" s="693">
        <v>606784</v>
      </c>
      <c r="B600" s="694" t="s">
        <v>12655</v>
      </c>
      <c r="C600" s="693" t="s">
        <v>12133</v>
      </c>
      <c r="D600" s="695">
        <v>48191.14</v>
      </c>
    </row>
    <row r="601" spans="1:4" ht="16.5">
      <c r="A601" s="693">
        <v>804174</v>
      </c>
      <c r="B601" s="694" t="s">
        <v>12656</v>
      </c>
      <c r="C601" s="693" t="s">
        <v>10136</v>
      </c>
      <c r="D601" s="695">
        <v>3969.97</v>
      </c>
    </row>
    <row r="602" spans="1:4" ht="16.5">
      <c r="A602" s="693">
        <v>1917550</v>
      </c>
      <c r="B602" s="694" t="s">
        <v>12657</v>
      </c>
      <c r="C602" s="693" t="s">
        <v>12156</v>
      </c>
      <c r="D602" s="695">
        <v>11.23</v>
      </c>
    </row>
    <row r="603" spans="1:4">
      <c r="A603" s="693">
        <v>2003160</v>
      </c>
      <c r="B603" s="694" t="s">
        <v>12658</v>
      </c>
      <c r="C603" s="693" t="s">
        <v>10136</v>
      </c>
      <c r="D603" s="695">
        <v>1369.45</v>
      </c>
    </row>
    <row r="604" spans="1:4">
      <c r="A604" s="693">
        <v>3108022</v>
      </c>
      <c r="B604" s="694" t="s">
        <v>12659</v>
      </c>
      <c r="C604" s="693" t="s">
        <v>12133</v>
      </c>
      <c r="D604" s="695">
        <v>4.6100000000000003</v>
      </c>
    </row>
    <row r="605" spans="1:4" ht="16.5">
      <c r="A605" s="693">
        <v>5213376</v>
      </c>
      <c r="B605" s="694" t="s">
        <v>12660</v>
      </c>
      <c r="C605" s="693" t="s">
        <v>10136</v>
      </c>
      <c r="D605" s="695">
        <v>7840.34</v>
      </c>
    </row>
    <row r="606" spans="1:4" ht="16.5">
      <c r="A606" s="693">
        <v>6219521</v>
      </c>
      <c r="B606" s="694" t="s">
        <v>12661</v>
      </c>
      <c r="C606" s="693" t="s">
        <v>12156</v>
      </c>
      <c r="D606" s="695">
        <v>182.23</v>
      </c>
    </row>
    <row r="607" spans="1:4" ht="24.75">
      <c r="A607" s="693">
        <v>607135</v>
      </c>
      <c r="B607" s="694" t="s">
        <v>12662</v>
      </c>
      <c r="C607" s="693" t="s">
        <v>12133</v>
      </c>
      <c r="D607" s="695">
        <v>54589.9</v>
      </c>
    </row>
    <row r="608" spans="1:4" ht="16.5">
      <c r="A608" s="693">
        <v>804177</v>
      </c>
      <c r="B608" s="694" t="s">
        <v>12663</v>
      </c>
      <c r="C608" s="693" t="s">
        <v>10136</v>
      </c>
      <c r="D608" s="695">
        <v>5078.16</v>
      </c>
    </row>
    <row r="609" spans="1:4" ht="16.5">
      <c r="A609" s="693">
        <v>1917551</v>
      </c>
      <c r="B609" s="694" t="s">
        <v>12664</v>
      </c>
      <c r="C609" s="693" t="s">
        <v>12156</v>
      </c>
      <c r="D609" s="695">
        <v>12.09</v>
      </c>
    </row>
    <row r="610" spans="1:4">
      <c r="A610" s="693">
        <v>2003141</v>
      </c>
      <c r="B610" s="694" t="s">
        <v>12665</v>
      </c>
      <c r="C610" s="693" t="s">
        <v>10136</v>
      </c>
      <c r="D610" s="695">
        <v>1197.93</v>
      </c>
    </row>
    <row r="611" spans="1:4" ht="16.5">
      <c r="A611" s="693">
        <v>3205864</v>
      </c>
      <c r="B611" s="694" t="s">
        <v>12666</v>
      </c>
      <c r="C611" s="693" t="s">
        <v>12156</v>
      </c>
      <c r="D611" s="695">
        <v>914.99</v>
      </c>
    </row>
    <row r="612" spans="1:4">
      <c r="A612" s="693">
        <v>5213377</v>
      </c>
      <c r="B612" s="694" t="s">
        <v>12667</v>
      </c>
      <c r="C612" s="693" t="s">
        <v>12161</v>
      </c>
      <c r="D612" s="695">
        <v>333.75</v>
      </c>
    </row>
    <row r="613" spans="1:4" ht="16.5">
      <c r="A613" s="693">
        <v>6219527</v>
      </c>
      <c r="B613" s="694" t="s">
        <v>12668</v>
      </c>
      <c r="C613" s="693" t="s">
        <v>12161</v>
      </c>
      <c r="D613" s="695">
        <v>445.73</v>
      </c>
    </row>
    <row r="614" spans="1:4" ht="24.75">
      <c r="A614" s="693">
        <v>606783</v>
      </c>
      <c r="B614" s="694" t="s">
        <v>12669</v>
      </c>
      <c r="C614" s="693" t="s">
        <v>12133</v>
      </c>
      <c r="D614" s="695">
        <v>53881.98</v>
      </c>
    </row>
    <row r="615" spans="1:4" ht="16.5">
      <c r="A615" s="693">
        <v>804176</v>
      </c>
      <c r="B615" s="694" t="s">
        <v>12670</v>
      </c>
      <c r="C615" s="693" t="s">
        <v>10136</v>
      </c>
      <c r="D615" s="695">
        <v>4055.1</v>
      </c>
    </row>
    <row r="616" spans="1:4" ht="16.5">
      <c r="A616" s="693">
        <v>1917552</v>
      </c>
      <c r="B616" s="694" t="s">
        <v>12671</v>
      </c>
      <c r="C616" s="693" t="s">
        <v>12156</v>
      </c>
      <c r="D616" s="695">
        <v>12.69</v>
      </c>
    </row>
    <row r="617" spans="1:4">
      <c r="A617" s="693">
        <v>2003142</v>
      </c>
      <c r="B617" s="694" t="s">
        <v>12672</v>
      </c>
      <c r="C617" s="693" t="s">
        <v>10136</v>
      </c>
      <c r="D617" s="695">
        <v>1032.6099999999999</v>
      </c>
    </row>
    <row r="618" spans="1:4" ht="16.5">
      <c r="A618" s="693">
        <v>3205863</v>
      </c>
      <c r="B618" s="694" t="s">
        <v>12673</v>
      </c>
      <c r="C618" s="693" t="s">
        <v>12156</v>
      </c>
      <c r="D618" s="695">
        <v>800.51</v>
      </c>
    </row>
    <row r="619" spans="1:4">
      <c r="A619" s="693">
        <v>5213570</v>
      </c>
      <c r="B619" s="694" t="s">
        <v>12674</v>
      </c>
      <c r="C619" s="693" t="s">
        <v>12161</v>
      </c>
      <c r="D619" s="695">
        <v>480.7</v>
      </c>
    </row>
    <row r="620" spans="1:4" ht="16.5">
      <c r="A620" s="693">
        <v>6219526</v>
      </c>
      <c r="B620" s="694" t="s">
        <v>12675</v>
      </c>
      <c r="C620" s="693" t="s">
        <v>12133</v>
      </c>
      <c r="D620" s="695">
        <v>61.07</v>
      </c>
    </row>
    <row r="621" spans="1:4" ht="24.75">
      <c r="A621" s="693">
        <v>607138</v>
      </c>
      <c r="B621" s="694" t="s">
        <v>12676</v>
      </c>
      <c r="C621" s="693" t="s">
        <v>12133</v>
      </c>
      <c r="D621" s="695">
        <v>49673.37</v>
      </c>
    </row>
    <row r="622" spans="1:4" ht="16.5">
      <c r="A622" s="693">
        <v>804415</v>
      </c>
      <c r="B622" s="694" t="s">
        <v>12677</v>
      </c>
      <c r="C622" s="693" t="s">
        <v>10136</v>
      </c>
      <c r="D622" s="695">
        <v>11625.4</v>
      </c>
    </row>
    <row r="623" spans="1:4" ht="16.5">
      <c r="A623" s="693">
        <v>1917553</v>
      </c>
      <c r="B623" s="694" t="s">
        <v>12678</v>
      </c>
      <c r="C623" s="693" t="s">
        <v>12156</v>
      </c>
      <c r="D623" s="695">
        <v>12.56</v>
      </c>
    </row>
    <row r="624" spans="1:4">
      <c r="A624" s="693">
        <v>2003161</v>
      </c>
      <c r="B624" s="694" t="s">
        <v>12679</v>
      </c>
      <c r="C624" s="693" t="s">
        <v>10136</v>
      </c>
      <c r="D624" s="695">
        <v>1627.63</v>
      </c>
    </row>
    <row r="625" spans="1:4" ht="16.5">
      <c r="A625" s="693">
        <v>3205868</v>
      </c>
      <c r="B625" s="694" t="s">
        <v>12680</v>
      </c>
      <c r="C625" s="693" t="s">
        <v>12156</v>
      </c>
      <c r="D625" s="695">
        <v>780.78</v>
      </c>
    </row>
    <row r="626" spans="1:4">
      <c r="A626" s="693">
        <v>5213378</v>
      </c>
      <c r="B626" s="694" t="s">
        <v>12681</v>
      </c>
      <c r="C626" s="693" t="s">
        <v>12161</v>
      </c>
      <c r="D626" s="695">
        <v>372.42</v>
      </c>
    </row>
    <row r="627" spans="1:4" ht="16.5">
      <c r="A627" s="693">
        <v>6219525</v>
      </c>
      <c r="B627" s="694" t="s">
        <v>12682</v>
      </c>
      <c r="C627" s="693" t="s">
        <v>12133</v>
      </c>
      <c r="D627" s="695">
        <v>56.46</v>
      </c>
    </row>
    <row r="628" spans="1:4" ht="24.75">
      <c r="A628" s="693">
        <v>606786</v>
      </c>
      <c r="B628" s="694" t="s">
        <v>12683</v>
      </c>
      <c r="C628" s="693" t="s">
        <v>12133</v>
      </c>
      <c r="D628" s="695">
        <v>49022.84</v>
      </c>
    </row>
    <row r="629" spans="1:4" ht="16.5">
      <c r="A629" s="693">
        <v>804179</v>
      </c>
      <c r="B629" s="694" t="s">
        <v>12684</v>
      </c>
      <c r="C629" s="693" t="s">
        <v>10136</v>
      </c>
      <c r="D629" s="695">
        <v>5198.82</v>
      </c>
    </row>
    <row r="630" spans="1:4" ht="16.5">
      <c r="A630" s="693">
        <v>1917554</v>
      </c>
      <c r="B630" s="694" t="s">
        <v>12685</v>
      </c>
      <c r="C630" s="693" t="s">
        <v>12156</v>
      </c>
      <c r="D630" s="695">
        <v>13.82</v>
      </c>
    </row>
    <row r="631" spans="1:4">
      <c r="A631" s="693">
        <v>2003162</v>
      </c>
      <c r="B631" s="694" t="s">
        <v>12686</v>
      </c>
      <c r="C631" s="693" t="s">
        <v>10136</v>
      </c>
      <c r="D631" s="695">
        <v>1391.78</v>
      </c>
    </row>
    <row r="632" spans="1:4" ht="16.5">
      <c r="A632" s="693">
        <v>3205867</v>
      </c>
      <c r="B632" s="694" t="s">
        <v>12687</v>
      </c>
      <c r="C632" s="693" t="s">
        <v>12156</v>
      </c>
      <c r="D632" s="695">
        <v>666.3</v>
      </c>
    </row>
    <row r="633" spans="1:4">
      <c r="A633" s="693">
        <v>5213571</v>
      </c>
      <c r="B633" s="694" t="s">
        <v>12688</v>
      </c>
      <c r="C633" s="693" t="s">
        <v>12161</v>
      </c>
      <c r="D633" s="695">
        <v>519.37</v>
      </c>
    </row>
    <row r="634" spans="1:4">
      <c r="A634" s="693">
        <v>6219508</v>
      </c>
      <c r="B634" s="694" t="s">
        <v>12689</v>
      </c>
      <c r="C634" s="693" t="s">
        <v>12133</v>
      </c>
      <c r="D634" s="695">
        <v>388.02</v>
      </c>
    </row>
    <row r="635" spans="1:4" ht="24.75">
      <c r="A635" s="693">
        <v>606842</v>
      </c>
      <c r="B635" s="694" t="s">
        <v>12690</v>
      </c>
      <c r="C635" s="693" t="s">
        <v>12133</v>
      </c>
      <c r="D635" s="695">
        <v>61221.98</v>
      </c>
    </row>
    <row r="636" spans="1:4" ht="16.5">
      <c r="A636" s="693">
        <v>804414</v>
      </c>
      <c r="B636" s="694" t="s">
        <v>12691</v>
      </c>
      <c r="C636" s="693" t="s">
        <v>10136</v>
      </c>
      <c r="D636" s="695">
        <v>9086.3700000000008</v>
      </c>
    </row>
    <row r="637" spans="1:4" ht="16.5">
      <c r="A637" s="693">
        <v>1917555</v>
      </c>
      <c r="B637" s="694" t="s">
        <v>12692</v>
      </c>
      <c r="C637" s="693" t="s">
        <v>12156</v>
      </c>
      <c r="D637" s="695">
        <v>14.46</v>
      </c>
    </row>
    <row r="638" spans="1:4">
      <c r="A638" s="693">
        <v>2003143</v>
      </c>
      <c r="B638" s="694" t="s">
        <v>12693</v>
      </c>
      <c r="C638" s="693" t="s">
        <v>10136</v>
      </c>
      <c r="D638" s="695">
        <v>1201.3800000000001</v>
      </c>
    </row>
    <row r="639" spans="1:4" ht="16.5">
      <c r="A639" s="693">
        <v>3205866</v>
      </c>
      <c r="B639" s="694" t="s">
        <v>12694</v>
      </c>
      <c r="C639" s="693" t="s">
        <v>12156</v>
      </c>
      <c r="D639" s="695">
        <v>716.83</v>
      </c>
    </row>
    <row r="640" spans="1:4">
      <c r="A640" s="693">
        <v>5213379</v>
      </c>
      <c r="B640" s="694" t="s">
        <v>12695</v>
      </c>
      <c r="C640" s="693" t="s">
        <v>12161</v>
      </c>
      <c r="D640" s="695">
        <v>469.1</v>
      </c>
    </row>
    <row r="641" spans="1:4">
      <c r="A641" s="693">
        <v>6219511</v>
      </c>
      <c r="B641" s="694" t="s">
        <v>12696</v>
      </c>
      <c r="C641" s="693" t="s">
        <v>12133</v>
      </c>
      <c r="D641" s="695">
        <v>273.08</v>
      </c>
    </row>
    <row r="642" spans="1:4" ht="24.75">
      <c r="A642" s="693">
        <v>606832</v>
      </c>
      <c r="B642" s="694" t="s">
        <v>12697</v>
      </c>
      <c r="C642" s="693" t="s">
        <v>12133</v>
      </c>
      <c r="D642" s="695">
        <v>60849.59</v>
      </c>
    </row>
    <row r="643" spans="1:4" ht="16.5">
      <c r="A643" s="693">
        <v>804178</v>
      </c>
      <c r="B643" s="694" t="s">
        <v>12698</v>
      </c>
      <c r="C643" s="693" t="s">
        <v>10136</v>
      </c>
      <c r="D643" s="695">
        <v>4172.49</v>
      </c>
    </row>
    <row r="644" spans="1:4" ht="16.5">
      <c r="A644" s="693">
        <v>1917556</v>
      </c>
      <c r="B644" s="694" t="s">
        <v>12699</v>
      </c>
      <c r="C644" s="693" t="s">
        <v>12156</v>
      </c>
      <c r="D644" s="695">
        <v>15.5</v>
      </c>
    </row>
    <row r="645" spans="1:4">
      <c r="A645" s="693">
        <v>2003144</v>
      </c>
      <c r="B645" s="694" t="s">
        <v>12700</v>
      </c>
      <c r="C645" s="693" t="s">
        <v>10136</v>
      </c>
      <c r="D645" s="695">
        <v>1035.19</v>
      </c>
    </row>
    <row r="646" spans="1:4" ht="16.5">
      <c r="A646" s="693">
        <v>3205865</v>
      </c>
      <c r="B646" s="694" t="s">
        <v>12701</v>
      </c>
      <c r="C646" s="693" t="s">
        <v>12156</v>
      </c>
      <c r="D646" s="695">
        <v>602.35</v>
      </c>
    </row>
    <row r="647" spans="1:4">
      <c r="A647" s="693">
        <v>5213572</v>
      </c>
      <c r="B647" s="694" t="s">
        <v>12702</v>
      </c>
      <c r="C647" s="693" t="s">
        <v>12161</v>
      </c>
      <c r="D647" s="695">
        <v>616.04999999999995</v>
      </c>
    </row>
    <row r="648" spans="1:4" ht="16.5">
      <c r="A648" s="693">
        <v>6219500</v>
      </c>
      <c r="B648" s="694" t="s">
        <v>12703</v>
      </c>
      <c r="C648" s="693" t="s">
        <v>12156</v>
      </c>
      <c r="D648" s="695">
        <v>150.80000000000001</v>
      </c>
    </row>
    <row r="649" spans="1:4" ht="24.75">
      <c r="A649" s="693">
        <v>606843</v>
      </c>
      <c r="B649" s="694" t="s">
        <v>12704</v>
      </c>
      <c r="C649" s="693" t="s">
        <v>12133</v>
      </c>
      <c r="D649" s="695">
        <v>63640.31</v>
      </c>
    </row>
    <row r="650" spans="1:4" ht="16.5">
      <c r="A650" s="693">
        <v>804163</v>
      </c>
      <c r="B650" s="694" t="s">
        <v>12705</v>
      </c>
      <c r="C650" s="693" t="s">
        <v>10136</v>
      </c>
      <c r="D650" s="695">
        <v>4783.3500000000004</v>
      </c>
    </row>
    <row r="651" spans="1:4" ht="16.5">
      <c r="A651" s="693">
        <v>1917557</v>
      </c>
      <c r="B651" s="694" t="s">
        <v>12706</v>
      </c>
      <c r="C651" s="693" t="s">
        <v>12156</v>
      </c>
      <c r="D651" s="695">
        <v>16.21</v>
      </c>
    </row>
    <row r="652" spans="1:4">
      <c r="A652" s="693">
        <v>2003163</v>
      </c>
      <c r="B652" s="694" t="s">
        <v>12707</v>
      </c>
      <c r="C652" s="693" t="s">
        <v>10136</v>
      </c>
      <c r="D652" s="695">
        <v>1633.62</v>
      </c>
    </row>
    <row r="653" spans="1:4" ht="16.5">
      <c r="A653" s="693">
        <v>3205870</v>
      </c>
      <c r="B653" s="694" t="s">
        <v>12708</v>
      </c>
      <c r="C653" s="693" t="s">
        <v>12156</v>
      </c>
      <c r="D653" s="695">
        <v>663.31</v>
      </c>
    </row>
    <row r="654" spans="1:4" ht="16.5">
      <c r="A654" s="693">
        <v>5212553</v>
      </c>
      <c r="B654" s="694" t="s">
        <v>12709</v>
      </c>
      <c r="C654" s="693" t="s">
        <v>12161</v>
      </c>
      <c r="D654" s="695">
        <v>271.22000000000003</v>
      </c>
    </row>
    <row r="655" spans="1:4" ht="16.5">
      <c r="A655" s="693">
        <v>6219418</v>
      </c>
      <c r="B655" s="694" t="s">
        <v>12710</v>
      </c>
      <c r="C655" s="693" t="s">
        <v>12156</v>
      </c>
      <c r="D655" s="695">
        <v>331.25</v>
      </c>
    </row>
    <row r="656" spans="1:4" ht="24.75">
      <c r="A656" s="693">
        <v>606833</v>
      </c>
      <c r="B656" s="694" t="s">
        <v>12711</v>
      </c>
      <c r="C656" s="693" t="s">
        <v>12133</v>
      </c>
      <c r="D656" s="695">
        <v>63249.19</v>
      </c>
    </row>
    <row r="657" spans="1:4" ht="16.5">
      <c r="A657" s="693">
        <v>804162</v>
      </c>
      <c r="B657" s="694" t="s">
        <v>12712</v>
      </c>
      <c r="C657" s="693" t="s">
        <v>10136</v>
      </c>
      <c r="D657" s="695">
        <v>3772.91</v>
      </c>
    </row>
    <row r="658" spans="1:4" ht="16.5">
      <c r="A658" s="693">
        <v>1917558</v>
      </c>
      <c r="B658" s="694" t="s">
        <v>12713</v>
      </c>
      <c r="C658" s="693" t="s">
        <v>12156</v>
      </c>
      <c r="D658" s="695">
        <v>17.260000000000002</v>
      </c>
    </row>
    <row r="659" spans="1:4">
      <c r="A659" s="693">
        <v>2003164</v>
      </c>
      <c r="B659" s="694" t="s">
        <v>12714</v>
      </c>
      <c r="C659" s="693" t="s">
        <v>10136</v>
      </c>
      <c r="D659" s="695">
        <v>1396.25</v>
      </c>
    </row>
    <row r="660" spans="1:4" ht="16.5">
      <c r="A660" s="693">
        <v>3205869</v>
      </c>
      <c r="B660" s="694" t="s">
        <v>12715</v>
      </c>
      <c r="C660" s="693" t="s">
        <v>12156</v>
      </c>
      <c r="D660" s="695">
        <v>548.83000000000004</v>
      </c>
    </row>
    <row r="661" spans="1:4" ht="16.5">
      <c r="A661" s="693">
        <v>5213416</v>
      </c>
      <c r="B661" s="694" t="s">
        <v>12716</v>
      </c>
      <c r="C661" s="693" t="s">
        <v>12161</v>
      </c>
      <c r="D661" s="695">
        <v>418.17</v>
      </c>
    </row>
    <row r="662" spans="1:4" ht="16.5">
      <c r="A662" s="693">
        <v>6219412</v>
      </c>
      <c r="B662" s="694" t="s">
        <v>12717</v>
      </c>
      <c r="C662" s="693" t="s">
        <v>12156</v>
      </c>
      <c r="D662" s="695">
        <v>231.47</v>
      </c>
    </row>
    <row r="663" spans="1:4" ht="24.75">
      <c r="A663" s="693">
        <v>606845</v>
      </c>
      <c r="B663" s="694" t="s">
        <v>12718</v>
      </c>
      <c r="C663" s="693" t="s">
        <v>12133</v>
      </c>
      <c r="D663" s="695">
        <v>66056.23</v>
      </c>
    </row>
    <row r="664" spans="1:4" ht="16.5">
      <c r="A664" s="693">
        <v>804441</v>
      </c>
      <c r="B664" s="694" t="s">
        <v>12719</v>
      </c>
      <c r="C664" s="693" t="s">
        <v>10136</v>
      </c>
      <c r="D664" s="695">
        <v>5361.44</v>
      </c>
    </row>
    <row r="665" spans="1:4" ht="16.5">
      <c r="A665" s="693">
        <v>1917559</v>
      </c>
      <c r="B665" s="694" t="s">
        <v>12720</v>
      </c>
      <c r="C665" s="693" t="s">
        <v>12156</v>
      </c>
      <c r="D665" s="695">
        <v>19.059999999999999</v>
      </c>
    </row>
    <row r="666" spans="1:4">
      <c r="A666" s="693">
        <v>2003145</v>
      </c>
      <c r="B666" s="694" t="s">
        <v>12721</v>
      </c>
      <c r="C666" s="693" t="s">
        <v>10136</v>
      </c>
      <c r="D666" s="695">
        <v>1209.0999999999999</v>
      </c>
    </row>
    <row r="667" spans="1:4" ht="16.5">
      <c r="A667" s="693">
        <v>3205872</v>
      </c>
      <c r="B667" s="694" t="s">
        <v>12722</v>
      </c>
      <c r="C667" s="693" t="s">
        <v>12161</v>
      </c>
      <c r="D667" s="695">
        <v>222.82</v>
      </c>
    </row>
    <row r="668" spans="1:4" ht="16.5">
      <c r="A668" s="693">
        <v>5212554</v>
      </c>
      <c r="B668" s="694" t="s">
        <v>12723</v>
      </c>
      <c r="C668" s="693" t="s">
        <v>12161</v>
      </c>
      <c r="D668" s="695">
        <v>309.89</v>
      </c>
    </row>
    <row r="669" spans="1:4" ht="16.5">
      <c r="A669" s="693">
        <v>6219406</v>
      </c>
      <c r="B669" s="694" t="s">
        <v>12724</v>
      </c>
      <c r="C669" s="693" t="s">
        <v>12156</v>
      </c>
      <c r="D669" s="695">
        <v>162.12</v>
      </c>
    </row>
    <row r="670" spans="1:4" ht="24.75">
      <c r="A670" s="693">
        <v>606835</v>
      </c>
      <c r="B670" s="694" t="s">
        <v>12725</v>
      </c>
      <c r="C670" s="693" t="s">
        <v>12133</v>
      </c>
      <c r="D670" s="695">
        <v>65666.27</v>
      </c>
    </row>
    <row r="671" spans="1:4" ht="16.5">
      <c r="A671" s="693">
        <v>804317</v>
      </c>
      <c r="B671" s="694" t="s">
        <v>12726</v>
      </c>
      <c r="C671" s="693" t="s">
        <v>10136</v>
      </c>
      <c r="D671" s="695">
        <v>2921.18</v>
      </c>
    </row>
    <row r="672" spans="1:4" ht="16.5">
      <c r="A672" s="693">
        <v>1917560</v>
      </c>
      <c r="B672" s="694" t="s">
        <v>12727</v>
      </c>
      <c r="C672" s="693" t="s">
        <v>12156</v>
      </c>
      <c r="D672" s="695">
        <v>21.31</v>
      </c>
    </row>
    <row r="673" spans="1:4">
      <c r="A673" s="693">
        <v>2003146</v>
      </c>
      <c r="B673" s="694" t="s">
        <v>12728</v>
      </c>
      <c r="C673" s="693" t="s">
        <v>10136</v>
      </c>
      <c r="D673" s="695">
        <v>1040.96</v>
      </c>
    </row>
    <row r="674" spans="1:4" ht="16.5">
      <c r="A674" s="693">
        <v>3205871</v>
      </c>
      <c r="B674" s="694" t="s">
        <v>12729</v>
      </c>
      <c r="C674" s="693" t="s">
        <v>12161</v>
      </c>
      <c r="D674" s="695">
        <v>203.36</v>
      </c>
    </row>
    <row r="675" spans="1:4" ht="16.5">
      <c r="A675" s="693">
        <v>5213417</v>
      </c>
      <c r="B675" s="694" t="s">
        <v>12730</v>
      </c>
      <c r="C675" s="693" t="s">
        <v>12161</v>
      </c>
      <c r="D675" s="695">
        <v>456.84</v>
      </c>
    </row>
    <row r="676" spans="1:4" ht="16.5">
      <c r="A676" s="693">
        <v>6219501</v>
      </c>
      <c r="B676" s="694" t="s">
        <v>12731</v>
      </c>
      <c r="C676" s="693" t="s">
        <v>12156</v>
      </c>
      <c r="D676" s="695">
        <v>163.62</v>
      </c>
    </row>
    <row r="677" spans="1:4" ht="24.75">
      <c r="A677" s="693">
        <v>606844</v>
      </c>
      <c r="B677" s="694" t="s">
        <v>12732</v>
      </c>
      <c r="C677" s="693" t="s">
        <v>12133</v>
      </c>
      <c r="D677" s="695">
        <v>64621.27</v>
      </c>
    </row>
    <row r="678" spans="1:4" ht="16.5">
      <c r="A678" s="693">
        <v>804440</v>
      </c>
      <c r="B678" s="694" t="s">
        <v>12733</v>
      </c>
      <c r="C678" s="693" t="s">
        <v>10136</v>
      </c>
      <c r="D678" s="695">
        <v>4326.54</v>
      </c>
    </row>
    <row r="679" spans="1:4" ht="16.5">
      <c r="A679" s="693">
        <v>1917561</v>
      </c>
      <c r="B679" s="694" t="s">
        <v>12734</v>
      </c>
      <c r="C679" s="693" t="s">
        <v>12156</v>
      </c>
      <c r="D679" s="695">
        <v>23.56</v>
      </c>
    </row>
    <row r="680" spans="1:4">
      <c r="A680" s="693">
        <v>2003165</v>
      </c>
      <c r="B680" s="694" t="s">
        <v>12735</v>
      </c>
      <c r="C680" s="693" t="s">
        <v>10136</v>
      </c>
      <c r="D680" s="695">
        <v>1647.13</v>
      </c>
    </row>
    <row r="681" spans="1:4" ht="16.5">
      <c r="A681" s="693">
        <v>3205874</v>
      </c>
      <c r="B681" s="694" t="s">
        <v>12736</v>
      </c>
      <c r="C681" s="693" t="s">
        <v>12161</v>
      </c>
      <c r="D681" s="695">
        <v>252.62</v>
      </c>
    </row>
    <row r="682" spans="1:4" ht="16.5">
      <c r="A682" s="693">
        <v>5213421</v>
      </c>
      <c r="B682" s="694" t="s">
        <v>12737</v>
      </c>
      <c r="C682" s="693" t="s">
        <v>12161</v>
      </c>
      <c r="D682" s="695">
        <v>412.56</v>
      </c>
    </row>
    <row r="683" spans="1:4" ht="16.5">
      <c r="A683" s="693">
        <v>6219419</v>
      </c>
      <c r="B683" s="694" t="s">
        <v>12738</v>
      </c>
      <c r="C683" s="693" t="s">
        <v>12156</v>
      </c>
      <c r="D683" s="695">
        <v>365.64</v>
      </c>
    </row>
    <row r="684" spans="1:4" ht="24.75">
      <c r="A684" s="693">
        <v>606834</v>
      </c>
      <c r="B684" s="694" t="s">
        <v>12739</v>
      </c>
      <c r="C684" s="693" t="s">
        <v>12133</v>
      </c>
      <c r="D684" s="695">
        <v>64219.89</v>
      </c>
    </row>
    <row r="685" spans="1:4" ht="16.5">
      <c r="A685" s="693">
        <v>804316</v>
      </c>
      <c r="B685" s="694" t="s">
        <v>12740</v>
      </c>
      <c r="C685" s="693" t="s">
        <v>10136</v>
      </c>
      <c r="D685" s="695">
        <v>2327.66</v>
      </c>
    </row>
    <row r="686" spans="1:4" ht="16.5">
      <c r="A686" s="693">
        <v>1917562</v>
      </c>
      <c r="B686" s="694" t="s">
        <v>12741</v>
      </c>
      <c r="C686" s="693" t="s">
        <v>12156</v>
      </c>
      <c r="D686" s="695">
        <v>26.13</v>
      </c>
    </row>
    <row r="687" spans="1:4">
      <c r="A687" s="693">
        <v>2003166</v>
      </c>
      <c r="B687" s="694" t="s">
        <v>12742</v>
      </c>
      <c r="C687" s="693" t="s">
        <v>10136</v>
      </c>
      <c r="D687" s="695">
        <v>1406.36</v>
      </c>
    </row>
    <row r="688" spans="1:4" ht="16.5">
      <c r="A688" s="693">
        <v>3205873</v>
      </c>
      <c r="B688" s="694" t="s">
        <v>12743</v>
      </c>
      <c r="C688" s="693" t="s">
        <v>12161</v>
      </c>
      <c r="D688" s="695">
        <v>226.29</v>
      </c>
    </row>
    <row r="689" spans="1:4" ht="16.5">
      <c r="A689" s="693">
        <v>5213414</v>
      </c>
      <c r="B689" s="694" t="s">
        <v>12744</v>
      </c>
      <c r="C689" s="693" t="s">
        <v>12161</v>
      </c>
      <c r="D689" s="695">
        <v>596.74</v>
      </c>
    </row>
    <row r="690" spans="1:4" ht="16.5">
      <c r="A690" s="693">
        <v>6219413</v>
      </c>
      <c r="B690" s="694" t="s">
        <v>12745</v>
      </c>
      <c r="C690" s="693" t="s">
        <v>12156</v>
      </c>
      <c r="D690" s="695">
        <v>253.03</v>
      </c>
    </row>
    <row r="691" spans="1:4" ht="24.75">
      <c r="A691" s="693">
        <v>606847</v>
      </c>
      <c r="B691" s="694" t="s">
        <v>12746</v>
      </c>
      <c r="C691" s="693" t="s">
        <v>12133</v>
      </c>
      <c r="D691" s="695">
        <v>69057.69</v>
      </c>
    </row>
    <row r="692" spans="1:4" ht="16.5">
      <c r="A692" s="693">
        <v>804321</v>
      </c>
      <c r="B692" s="694" t="s">
        <v>12747</v>
      </c>
      <c r="C692" s="693" t="s">
        <v>10136</v>
      </c>
      <c r="D692" s="695">
        <v>2941.86</v>
      </c>
    </row>
    <row r="693" spans="1:4" ht="16.5">
      <c r="A693" s="693">
        <v>1917563</v>
      </c>
      <c r="B693" s="694" t="s">
        <v>12748</v>
      </c>
      <c r="C693" s="693" t="s">
        <v>12156</v>
      </c>
      <c r="D693" s="695">
        <v>28.48</v>
      </c>
    </row>
    <row r="694" spans="1:4" ht="16.5">
      <c r="A694" s="693">
        <v>2003819</v>
      </c>
      <c r="B694" s="694" t="s">
        <v>12749</v>
      </c>
      <c r="C694" s="693" t="s">
        <v>12133</v>
      </c>
      <c r="D694" s="695">
        <v>8.77</v>
      </c>
    </row>
    <row r="695" spans="1:4" ht="16.5">
      <c r="A695" s="693">
        <v>3205876</v>
      </c>
      <c r="B695" s="694" t="s">
        <v>12750</v>
      </c>
      <c r="C695" s="693" t="s">
        <v>12161</v>
      </c>
      <c r="D695" s="695">
        <v>296.61</v>
      </c>
    </row>
    <row r="696" spans="1:4" ht="16.5">
      <c r="A696" s="693">
        <v>5213419</v>
      </c>
      <c r="B696" s="694" t="s">
        <v>12751</v>
      </c>
      <c r="C696" s="693" t="s">
        <v>12161</v>
      </c>
      <c r="D696" s="695">
        <v>541.05999999999995</v>
      </c>
    </row>
    <row r="697" spans="1:4" ht="16.5">
      <c r="A697" s="693">
        <v>6219407</v>
      </c>
      <c r="B697" s="694" t="s">
        <v>12752</v>
      </c>
      <c r="C697" s="693" t="s">
        <v>12156</v>
      </c>
      <c r="D697" s="695">
        <v>176.13</v>
      </c>
    </row>
    <row r="698" spans="1:4" ht="24.75">
      <c r="A698" s="693">
        <v>606837</v>
      </c>
      <c r="B698" s="694" t="s">
        <v>12753</v>
      </c>
      <c r="C698" s="693" t="s">
        <v>12133</v>
      </c>
      <c r="D698" s="695">
        <v>68619.199999999997</v>
      </c>
    </row>
    <row r="699" spans="1:4" ht="16.5">
      <c r="A699" s="693">
        <v>804320</v>
      </c>
      <c r="B699" s="694" t="s">
        <v>12754</v>
      </c>
      <c r="C699" s="693" t="s">
        <v>10136</v>
      </c>
      <c r="D699" s="695">
        <v>2346.4699999999998</v>
      </c>
    </row>
    <row r="700" spans="1:4" ht="16.5">
      <c r="A700" s="693">
        <v>1917564</v>
      </c>
      <c r="B700" s="694" t="s">
        <v>12755</v>
      </c>
      <c r="C700" s="693" t="s">
        <v>12156</v>
      </c>
      <c r="D700" s="695">
        <v>31.02</v>
      </c>
    </row>
    <row r="701" spans="1:4" ht="16.5">
      <c r="A701" s="693">
        <v>2004504</v>
      </c>
      <c r="B701" s="694" t="s">
        <v>12756</v>
      </c>
      <c r="C701" s="693" t="s">
        <v>12156</v>
      </c>
      <c r="D701" s="695">
        <v>19.899999999999999</v>
      </c>
    </row>
    <row r="702" spans="1:4" ht="16.5">
      <c r="A702" s="693">
        <v>3205875</v>
      </c>
      <c r="B702" s="694" t="s">
        <v>12757</v>
      </c>
      <c r="C702" s="693" t="s">
        <v>12161</v>
      </c>
      <c r="D702" s="695">
        <v>262.27</v>
      </c>
    </row>
    <row r="703" spans="1:4" ht="16.5">
      <c r="A703" s="693">
        <v>5212555</v>
      </c>
      <c r="B703" s="694" t="s">
        <v>12758</v>
      </c>
      <c r="C703" s="693" t="s">
        <v>12161</v>
      </c>
      <c r="D703" s="695">
        <v>406.57</v>
      </c>
    </row>
    <row r="704" spans="1:4" ht="16.5">
      <c r="A704" s="693">
        <v>6219502</v>
      </c>
      <c r="B704" s="694" t="s">
        <v>12759</v>
      </c>
      <c r="C704" s="693" t="s">
        <v>12156</v>
      </c>
      <c r="D704" s="695">
        <v>177.14</v>
      </c>
    </row>
    <row r="705" spans="1:4" ht="24.75">
      <c r="A705" s="693">
        <v>606846</v>
      </c>
      <c r="B705" s="694" t="s">
        <v>12760</v>
      </c>
      <c r="C705" s="693" t="s">
        <v>12133</v>
      </c>
      <c r="D705" s="695">
        <v>70832.63</v>
      </c>
    </row>
    <row r="706" spans="1:4" ht="16.5">
      <c r="A706" s="693">
        <v>804443</v>
      </c>
      <c r="B706" s="694" t="s">
        <v>12761</v>
      </c>
      <c r="C706" s="693" t="s">
        <v>10136</v>
      </c>
      <c r="D706" s="695">
        <v>5594.95</v>
      </c>
    </row>
    <row r="707" spans="1:4" ht="16.5">
      <c r="A707" s="693">
        <v>1917565</v>
      </c>
      <c r="B707" s="694" t="s">
        <v>12762</v>
      </c>
      <c r="C707" s="693" t="s">
        <v>12156</v>
      </c>
      <c r="D707" s="695">
        <v>34.39</v>
      </c>
    </row>
    <row r="708" spans="1:4" ht="24.75">
      <c r="A708" s="693">
        <v>2004519</v>
      </c>
      <c r="B708" s="694" t="s">
        <v>12763</v>
      </c>
      <c r="C708" s="693" t="s">
        <v>12156</v>
      </c>
      <c r="D708" s="695">
        <v>28.48</v>
      </c>
    </row>
    <row r="709" spans="1:4" ht="16.5">
      <c r="A709" s="693">
        <v>3205862</v>
      </c>
      <c r="B709" s="694" t="s">
        <v>12764</v>
      </c>
      <c r="C709" s="693" t="s">
        <v>12156</v>
      </c>
      <c r="D709" s="695">
        <v>740.32</v>
      </c>
    </row>
    <row r="710" spans="1:4" ht="16.5">
      <c r="A710" s="693">
        <v>5213418</v>
      </c>
      <c r="B710" s="694" t="s">
        <v>12765</v>
      </c>
      <c r="C710" s="693" t="s">
        <v>12161</v>
      </c>
      <c r="D710" s="695">
        <v>553.52</v>
      </c>
    </row>
    <row r="711" spans="1:4" ht="16.5">
      <c r="A711" s="693">
        <v>6219420</v>
      </c>
      <c r="B711" s="694" t="s">
        <v>12766</v>
      </c>
      <c r="C711" s="693" t="s">
        <v>12156</v>
      </c>
      <c r="D711" s="695">
        <v>410</v>
      </c>
    </row>
    <row r="712" spans="1:4" ht="24.75">
      <c r="A712" s="693">
        <v>606836</v>
      </c>
      <c r="B712" s="694" t="s">
        <v>12767</v>
      </c>
      <c r="C712" s="693" t="s">
        <v>12133</v>
      </c>
      <c r="D712" s="695">
        <v>70389.27</v>
      </c>
    </row>
    <row r="713" spans="1:4" ht="16.5">
      <c r="A713" s="693">
        <v>804323</v>
      </c>
      <c r="B713" s="694" t="s">
        <v>12768</v>
      </c>
      <c r="C713" s="693" t="s">
        <v>10136</v>
      </c>
      <c r="D713" s="695">
        <v>2969.44</v>
      </c>
    </row>
    <row r="714" spans="1:4" ht="16.5">
      <c r="A714" s="693">
        <v>1917538</v>
      </c>
      <c r="B714" s="694" t="s">
        <v>12769</v>
      </c>
      <c r="C714" s="693" t="s">
        <v>12156</v>
      </c>
      <c r="D714" s="695">
        <v>5.66</v>
      </c>
    </row>
    <row r="715" spans="1:4" ht="24.75">
      <c r="A715" s="693">
        <v>2004520</v>
      </c>
      <c r="B715" s="694" t="s">
        <v>12770</v>
      </c>
      <c r="C715" s="693" t="s">
        <v>12156</v>
      </c>
      <c r="D715" s="695">
        <v>23.49</v>
      </c>
    </row>
    <row r="716" spans="1:4" ht="16.5">
      <c r="A716" s="693">
        <v>3205861</v>
      </c>
      <c r="B716" s="694" t="s">
        <v>12771</v>
      </c>
      <c r="C716" s="693" t="s">
        <v>12156</v>
      </c>
      <c r="D716" s="695">
        <v>625.84</v>
      </c>
    </row>
    <row r="717" spans="1:4" ht="16.5">
      <c r="A717" s="693">
        <v>5213415</v>
      </c>
      <c r="B717" s="694" t="s">
        <v>12772</v>
      </c>
      <c r="C717" s="693" t="s">
        <v>12161</v>
      </c>
      <c r="D717" s="695">
        <v>703.84</v>
      </c>
    </row>
    <row r="718" spans="1:4" ht="16.5">
      <c r="A718" s="693">
        <v>6219414</v>
      </c>
      <c r="B718" s="694" t="s">
        <v>12773</v>
      </c>
      <c r="C718" s="693" t="s">
        <v>12156</v>
      </c>
      <c r="D718" s="695">
        <v>279.14999999999998</v>
      </c>
    </row>
    <row r="719" spans="1:4" ht="24.75">
      <c r="A719" s="693">
        <v>606848</v>
      </c>
      <c r="B719" s="694" t="s">
        <v>12774</v>
      </c>
      <c r="C719" s="693" t="s">
        <v>12133</v>
      </c>
      <c r="D719" s="695">
        <v>73614.55</v>
      </c>
    </row>
    <row r="720" spans="1:4" ht="16.5">
      <c r="A720" s="693">
        <v>804442</v>
      </c>
      <c r="B720" s="694" t="s">
        <v>12775</v>
      </c>
      <c r="C720" s="693" t="s">
        <v>10136</v>
      </c>
      <c r="D720" s="695">
        <v>4513.8</v>
      </c>
    </row>
    <row r="721" spans="1:4" ht="16.5">
      <c r="A721" s="693">
        <v>1917566</v>
      </c>
      <c r="B721" s="694" t="s">
        <v>12776</v>
      </c>
      <c r="C721" s="693" t="s">
        <v>12156</v>
      </c>
      <c r="D721" s="695">
        <v>37.83</v>
      </c>
    </row>
    <row r="722" spans="1:4" ht="24.75">
      <c r="A722" s="693">
        <v>2004521</v>
      </c>
      <c r="B722" s="694" t="s">
        <v>12777</v>
      </c>
      <c r="C722" s="693" t="s">
        <v>12156</v>
      </c>
      <c r="D722" s="695">
        <v>16.07</v>
      </c>
    </row>
    <row r="723" spans="1:4" ht="16.5">
      <c r="A723" s="693">
        <v>3606579</v>
      </c>
      <c r="B723" s="694" t="s">
        <v>12778</v>
      </c>
      <c r="C723" s="693" t="s">
        <v>12156</v>
      </c>
      <c r="D723" s="695">
        <v>22.7</v>
      </c>
    </row>
    <row r="724" spans="1:4" ht="16.5">
      <c r="A724" s="693">
        <v>5213420</v>
      </c>
      <c r="B724" s="694" t="s">
        <v>12779</v>
      </c>
      <c r="C724" s="693" t="s">
        <v>12161</v>
      </c>
      <c r="D724" s="695">
        <v>637.73</v>
      </c>
    </row>
    <row r="725" spans="1:4" ht="16.5">
      <c r="A725" s="693">
        <v>6219408</v>
      </c>
      <c r="B725" s="694" t="s">
        <v>12780</v>
      </c>
      <c r="C725" s="693" t="s">
        <v>12156</v>
      </c>
      <c r="D725" s="695">
        <v>190.66</v>
      </c>
    </row>
    <row r="726" spans="1:4" ht="24.75">
      <c r="A726" s="693">
        <v>606838</v>
      </c>
      <c r="B726" s="694" t="s">
        <v>12781</v>
      </c>
      <c r="C726" s="693" t="s">
        <v>12133</v>
      </c>
      <c r="D726" s="695">
        <v>73153.509999999995</v>
      </c>
    </row>
    <row r="727" spans="1:4" ht="16.5">
      <c r="A727" s="693">
        <v>804322</v>
      </c>
      <c r="B727" s="694" t="s">
        <v>12782</v>
      </c>
      <c r="C727" s="693" t="s">
        <v>10136</v>
      </c>
      <c r="D727" s="695">
        <v>2371.5500000000002</v>
      </c>
    </row>
    <row r="728" spans="1:4" ht="16.5">
      <c r="A728" s="693">
        <v>1917567</v>
      </c>
      <c r="B728" s="694" t="s">
        <v>12783</v>
      </c>
      <c r="C728" s="693" t="s">
        <v>12156</v>
      </c>
      <c r="D728" s="695">
        <v>41.46</v>
      </c>
    </row>
    <row r="729" spans="1:4" ht="24.75">
      <c r="A729" s="693">
        <v>2004522</v>
      </c>
      <c r="B729" s="694" t="s">
        <v>12784</v>
      </c>
      <c r="C729" s="693" t="s">
        <v>12156</v>
      </c>
      <c r="D729" s="695">
        <v>11.74</v>
      </c>
    </row>
    <row r="730" spans="1:4" ht="16.5">
      <c r="A730" s="693">
        <v>3606583</v>
      </c>
      <c r="B730" s="694" t="s">
        <v>12785</v>
      </c>
      <c r="C730" s="693" t="s">
        <v>12156</v>
      </c>
      <c r="D730" s="695">
        <v>23.56</v>
      </c>
    </row>
    <row r="731" spans="1:4" ht="16.5">
      <c r="A731" s="693">
        <v>5213543</v>
      </c>
      <c r="B731" s="694" t="s">
        <v>12786</v>
      </c>
      <c r="C731" s="693" t="s">
        <v>10136</v>
      </c>
      <c r="D731" s="695">
        <v>1186.19</v>
      </c>
    </row>
    <row r="732" spans="1:4" ht="16.5">
      <c r="A732" s="693">
        <v>6219503</v>
      </c>
      <c r="B732" s="694" t="s">
        <v>12787</v>
      </c>
      <c r="C732" s="693" t="s">
        <v>12156</v>
      </c>
      <c r="D732" s="695">
        <v>205.43</v>
      </c>
    </row>
    <row r="733" spans="1:4" ht="24.75">
      <c r="A733" s="693">
        <v>606849</v>
      </c>
      <c r="B733" s="694" t="s">
        <v>12788</v>
      </c>
      <c r="C733" s="693" t="s">
        <v>12133</v>
      </c>
      <c r="D733" s="695">
        <v>75625.05</v>
      </c>
    </row>
    <row r="734" spans="1:4" ht="16.5">
      <c r="A734" s="693">
        <v>804325</v>
      </c>
      <c r="B734" s="694" t="s">
        <v>12789</v>
      </c>
      <c r="C734" s="693" t="s">
        <v>10136</v>
      </c>
      <c r="D734" s="695">
        <v>3009.38</v>
      </c>
    </row>
    <row r="735" spans="1:4" ht="16.5">
      <c r="A735" s="693">
        <v>1917568</v>
      </c>
      <c r="B735" s="694" t="s">
        <v>12790</v>
      </c>
      <c r="C735" s="693" t="s">
        <v>12156</v>
      </c>
      <c r="D735" s="695">
        <v>44.93</v>
      </c>
    </row>
    <row r="736" spans="1:4" ht="16.5">
      <c r="A736" s="693">
        <v>2004518</v>
      </c>
      <c r="B736" s="694" t="s">
        <v>12791</v>
      </c>
      <c r="C736" s="693" t="s">
        <v>12156</v>
      </c>
      <c r="D736" s="695">
        <v>49.46</v>
      </c>
    </row>
    <row r="737" spans="1:4" ht="16.5">
      <c r="A737" s="693">
        <v>3606584</v>
      </c>
      <c r="B737" s="694" t="s">
        <v>12792</v>
      </c>
      <c r="C737" s="693" t="s">
        <v>12156</v>
      </c>
      <c r="D737" s="695">
        <v>23.68</v>
      </c>
    </row>
    <row r="738" spans="1:4" ht="16.5">
      <c r="A738" s="693">
        <v>5213552</v>
      </c>
      <c r="B738" s="694" t="s">
        <v>12793</v>
      </c>
      <c r="C738" s="693" t="s">
        <v>10136</v>
      </c>
      <c r="D738" s="695">
        <v>1263.53</v>
      </c>
    </row>
    <row r="739" spans="1:4" ht="16.5">
      <c r="A739" s="693">
        <v>6219421</v>
      </c>
      <c r="B739" s="694" t="s">
        <v>12794</v>
      </c>
      <c r="C739" s="693" t="s">
        <v>12156</v>
      </c>
      <c r="D739" s="695">
        <v>488.27</v>
      </c>
    </row>
    <row r="740" spans="1:4" ht="24.75">
      <c r="A740" s="693">
        <v>606839</v>
      </c>
      <c r="B740" s="694" t="s">
        <v>12795</v>
      </c>
      <c r="C740" s="693" t="s">
        <v>12133</v>
      </c>
      <c r="D740" s="695">
        <v>75175.16</v>
      </c>
    </row>
    <row r="741" spans="1:4" ht="16.5">
      <c r="A741" s="693">
        <v>804324</v>
      </c>
      <c r="B741" s="694" t="s">
        <v>12796</v>
      </c>
      <c r="C741" s="693" t="s">
        <v>10136</v>
      </c>
      <c r="D741" s="695">
        <v>2408.2199999999998</v>
      </c>
    </row>
    <row r="742" spans="1:4" ht="16.5">
      <c r="A742" s="693">
        <v>1917569</v>
      </c>
      <c r="B742" s="694" t="s">
        <v>12797</v>
      </c>
      <c r="C742" s="693" t="s">
        <v>12156</v>
      </c>
      <c r="D742" s="695">
        <v>49.22</v>
      </c>
    </row>
    <row r="743" spans="1:4">
      <c r="A743" s="693">
        <v>2003864</v>
      </c>
      <c r="B743" s="694" t="s">
        <v>12798</v>
      </c>
      <c r="C743" s="693" t="s">
        <v>12799</v>
      </c>
      <c r="D743" s="695">
        <v>14.02</v>
      </c>
    </row>
    <row r="744" spans="1:4" ht="16.5">
      <c r="A744" s="693">
        <v>3606585</v>
      </c>
      <c r="B744" s="694" t="s">
        <v>12800</v>
      </c>
      <c r="C744" s="693" t="s">
        <v>12156</v>
      </c>
      <c r="D744" s="695">
        <v>23.8</v>
      </c>
    </row>
    <row r="745" spans="1:4" ht="16.5">
      <c r="A745" s="693">
        <v>5213561</v>
      </c>
      <c r="B745" s="694" t="s">
        <v>12801</v>
      </c>
      <c r="C745" s="693" t="s">
        <v>10136</v>
      </c>
      <c r="D745" s="695">
        <v>1456.89</v>
      </c>
    </row>
    <row r="746" spans="1:4" ht="16.5">
      <c r="A746" s="693">
        <v>6219415</v>
      </c>
      <c r="B746" s="694" t="s">
        <v>12802</v>
      </c>
      <c r="C746" s="693" t="s">
        <v>12156</v>
      </c>
      <c r="D746" s="695">
        <v>326.31</v>
      </c>
    </row>
    <row r="747" spans="1:4" ht="24.75">
      <c r="A747" s="693">
        <v>606850</v>
      </c>
      <c r="B747" s="694" t="s">
        <v>12803</v>
      </c>
      <c r="C747" s="693" t="s">
        <v>12133</v>
      </c>
      <c r="D747" s="695">
        <v>76269.66</v>
      </c>
    </row>
    <row r="748" spans="1:4" ht="16.5">
      <c r="A748" s="693">
        <v>804327</v>
      </c>
      <c r="B748" s="694" t="s">
        <v>12804</v>
      </c>
      <c r="C748" s="693" t="s">
        <v>10136</v>
      </c>
      <c r="D748" s="695">
        <v>3064.29</v>
      </c>
    </row>
    <row r="749" spans="1:4" ht="16.5">
      <c r="A749" s="693">
        <v>1917570</v>
      </c>
      <c r="B749" s="694" t="s">
        <v>12805</v>
      </c>
      <c r="C749" s="693" t="s">
        <v>12156</v>
      </c>
      <c r="D749" s="695">
        <v>53.18</v>
      </c>
    </row>
    <row r="750" spans="1:4">
      <c r="A750" s="693">
        <v>2003863</v>
      </c>
      <c r="B750" s="694" t="s">
        <v>12806</v>
      </c>
      <c r="C750" s="693" t="s">
        <v>12799</v>
      </c>
      <c r="D750" s="695">
        <v>23.39</v>
      </c>
    </row>
    <row r="751" spans="1:4" ht="16.5">
      <c r="A751" s="693">
        <v>3606586</v>
      </c>
      <c r="B751" s="694" t="s">
        <v>12807</v>
      </c>
      <c r="C751" s="693" t="s">
        <v>12156</v>
      </c>
      <c r="D751" s="695">
        <v>24.05</v>
      </c>
    </row>
    <row r="752" spans="1:4" ht="16.5">
      <c r="A752" s="693">
        <v>5213544</v>
      </c>
      <c r="B752" s="694" t="s">
        <v>12808</v>
      </c>
      <c r="C752" s="693" t="s">
        <v>10136</v>
      </c>
      <c r="D752" s="695">
        <v>2551.69</v>
      </c>
    </row>
    <row r="753" spans="1:4" ht="16.5">
      <c r="A753" s="693">
        <v>6219409</v>
      </c>
      <c r="B753" s="694" t="s">
        <v>12809</v>
      </c>
      <c r="C753" s="693" t="s">
        <v>12156</v>
      </c>
      <c r="D753" s="695">
        <v>222.69</v>
      </c>
    </row>
    <row r="754" spans="1:4" ht="24.75">
      <c r="A754" s="693">
        <v>606840</v>
      </c>
      <c r="B754" s="694" t="s">
        <v>12810</v>
      </c>
      <c r="C754" s="693" t="s">
        <v>12133</v>
      </c>
      <c r="D754" s="695">
        <v>75777.929999999993</v>
      </c>
    </row>
    <row r="755" spans="1:4" ht="16.5">
      <c r="A755" s="693">
        <v>804326</v>
      </c>
      <c r="B755" s="694" t="s">
        <v>12811</v>
      </c>
      <c r="C755" s="693" t="s">
        <v>10136</v>
      </c>
      <c r="D755" s="695">
        <v>2458.7800000000002</v>
      </c>
    </row>
    <row r="756" spans="1:4" ht="16.5">
      <c r="A756" s="693">
        <v>1917571</v>
      </c>
      <c r="B756" s="694" t="s">
        <v>12812</v>
      </c>
      <c r="C756" s="693" t="s">
        <v>12156</v>
      </c>
      <c r="D756" s="695">
        <v>57.88</v>
      </c>
    </row>
    <row r="757" spans="1:4">
      <c r="A757" s="693">
        <v>2004508</v>
      </c>
      <c r="B757" s="694" t="s">
        <v>12813</v>
      </c>
      <c r="C757" s="693" t="s">
        <v>12133</v>
      </c>
      <c r="D757" s="695">
        <v>12.55</v>
      </c>
    </row>
    <row r="758" spans="1:4" ht="16.5">
      <c r="A758" s="693">
        <v>3606587</v>
      </c>
      <c r="B758" s="694" t="s">
        <v>12814</v>
      </c>
      <c r="C758" s="693" t="s">
        <v>12156</v>
      </c>
      <c r="D758" s="695">
        <v>24.29</v>
      </c>
    </row>
    <row r="759" spans="1:4" ht="16.5">
      <c r="A759" s="693">
        <v>5213553</v>
      </c>
      <c r="B759" s="694" t="s">
        <v>12815</v>
      </c>
      <c r="C759" s="693" t="s">
        <v>10136</v>
      </c>
      <c r="D759" s="695">
        <v>2725.7</v>
      </c>
    </row>
    <row r="760" spans="1:4" ht="16.5">
      <c r="A760" s="693">
        <v>6219518</v>
      </c>
      <c r="B760" s="694" t="s">
        <v>12816</v>
      </c>
      <c r="C760" s="693" t="s">
        <v>12156</v>
      </c>
      <c r="D760" s="695">
        <v>58.73</v>
      </c>
    </row>
    <row r="761" spans="1:4" ht="24.75">
      <c r="A761" s="693">
        <v>606851</v>
      </c>
      <c r="B761" s="694" t="s">
        <v>12817</v>
      </c>
      <c r="C761" s="693" t="s">
        <v>12133</v>
      </c>
      <c r="D761" s="695">
        <v>78528.850000000006</v>
      </c>
    </row>
    <row r="762" spans="1:4" ht="16.5">
      <c r="A762" s="693">
        <v>804445</v>
      </c>
      <c r="B762" s="694" t="s">
        <v>12818</v>
      </c>
      <c r="C762" s="693" t="s">
        <v>10136</v>
      </c>
      <c r="D762" s="695">
        <v>6243.67</v>
      </c>
    </row>
    <row r="763" spans="1:4" ht="16.5">
      <c r="A763" s="693">
        <v>1917572</v>
      </c>
      <c r="B763" s="694" t="s">
        <v>12819</v>
      </c>
      <c r="C763" s="693" t="s">
        <v>12156</v>
      </c>
      <c r="D763" s="695">
        <v>63.12</v>
      </c>
    </row>
    <row r="764" spans="1:4" ht="16.5">
      <c r="A764" s="693">
        <v>2003316</v>
      </c>
      <c r="B764" s="694" t="s">
        <v>12820</v>
      </c>
      <c r="C764" s="693" t="s">
        <v>10136</v>
      </c>
      <c r="D764" s="695">
        <v>108.85</v>
      </c>
    </row>
    <row r="765" spans="1:4" ht="16.5">
      <c r="A765" s="693">
        <v>3606588</v>
      </c>
      <c r="B765" s="694" t="s">
        <v>12821</v>
      </c>
      <c r="C765" s="693" t="s">
        <v>12156</v>
      </c>
      <c r="D765" s="695">
        <v>24.42</v>
      </c>
    </row>
    <row r="766" spans="1:4" ht="16.5">
      <c r="A766" s="693">
        <v>5213562</v>
      </c>
      <c r="B766" s="694" t="s">
        <v>12822</v>
      </c>
      <c r="C766" s="693" t="s">
        <v>10136</v>
      </c>
      <c r="D766" s="695">
        <v>3160.76</v>
      </c>
    </row>
    <row r="767" spans="1:4" ht="16.5">
      <c r="A767" s="693">
        <v>6219504</v>
      </c>
      <c r="B767" s="694" t="s">
        <v>12823</v>
      </c>
      <c r="C767" s="693" t="s">
        <v>12156</v>
      </c>
      <c r="D767" s="695">
        <v>111.21</v>
      </c>
    </row>
    <row r="768" spans="1:4" ht="24.75">
      <c r="A768" s="693">
        <v>606841</v>
      </c>
      <c r="B768" s="694" t="s">
        <v>12824</v>
      </c>
      <c r="C768" s="693" t="s">
        <v>12133</v>
      </c>
      <c r="D768" s="695">
        <v>78057.88</v>
      </c>
    </row>
    <row r="769" spans="1:4" ht="16.5">
      <c r="A769" s="693">
        <v>804329</v>
      </c>
      <c r="B769" s="694" t="s">
        <v>12825</v>
      </c>
      <c r="C769" s="693" t="s">
        <v>10136</v>
      </c>
      <c r="D769" s="695">
        <v>3137.4</v>
      </c>
    </row>
    <row r="770" spans="1:4" ht="16.5">
      <c r="A770" s="693">
        <v>1917573</v>
      </c>
      <c r="B770" s="694" t="s">
        <v>12826</v>
      </c>
      <c r="C770" s="693" t="s">
        <v>12156</v>
      </c>
      <c r="D770" s="695">
        <v>68.83</v>
      </c>
    </row>
    <row r="771" spans="1:4" ht="16.5">
      <c r="A771" s="693">
        <v>2003317</v>
      </c>
      <c r="B771" s="694" t="s">
        <v>12827</v>
      </c>
      <c r="C771" s="693" t="s">
        <v>10136</v>
      </c>
      <c r="D771" s="695">
        <v>103.16</v>
      </c>
    </row>
    <row r="772" spans="1:4" ht="16.5">
      <c r="A772" s="693">
        <v>3606589</v>
      </c>
      <c r="B772" s="694" t="s">
        <v>12828</v>
      </c>
      <c r="C772" s="693" t="s">
        <v>12156</v>
      </c>
      <c r="D772" s="695">
        <v>24.54</v>
      </c>
    </row>
    <row r="773" spans="1:4" ht="16.5">
      <c r="A773" s="693">
        <v>5213545</v>
      </c>
      <c r="B773" s="694" t="s">
        <v>12829</v>
      </c>
      <c r="C773" s="693" t="s">
        <v>10136</v>
      </c>
      <c r="D773" s="695">
        <v>3370.99</v>
      </c>
    </row>
    <row r="774" spans="1:4" ht="16.5">
      <c r="A774" s="693">
        <v>6219422</v>
      </c>
      <c r="B774" s="694" t="s">
        <v>12830</v>
      </c>
      <c r="C774" s="693" t="s">
        <v>12156</v>
      </c>
      <c r="D774" s="695">
        <v>249.1</v>
      </c>
    </row>
    <row r="775" spans="1:4" ht="16.5">
      <c r="A775" s="693">
        <v>605604</v>
      </c>
      <c r="B775" s="694" t="s">
        <v>12831</v>
      </c>
      <c r="C775" s="693" t="s">
        <v>12156</v>
      </c>
      <c r="D775" s="695">
        <v>324.12</v>
      </c>
    </row>
    <row r="776" spans="1:4" ht="16.5">
      <c r="A776" s="693">
        <v>804444</v>
      </c>
      <c r="B776" s="694" t="s">
        <v>12832</v>
      </c>
      <c r="C776" s="693" t="s">
        <v>10136</v>
      </c>
      <c r="D776" s="695">
        <v>5034.1899999999996</v>
      </c>
    </row>
    <row r="777" spans="1:4" ht="16.5">
      <c r="A777" s="693">
        <v>1917574</v>
      </c>
      <c r="B777" s="694" t="s">
        <v>12833</v>
      </c>
      <c r="C777" s="693" t="s">
        <v>12156</v>
      </c>
      <c r="D777" s="695">
        <v>74.02</v>
      </c>
    </row>
    <row r="778" spans="1:4">
      <c r="A778" s="693">
        <v>2003767</v>
      </c>
      <c r="B778" s="694" t="s">
        <v>12834</v>
      </c>
      <c r="C778" s="693" t="s">
        <v>12156</v>
      </c>
      <c r="D778" s="695">
        <v>127.07</v>
      </c>
    </row>
    <row r="779" spans="1:4" ht="16.5">
      <c r="A779" s="693">
        <v>3606580</v>
      </c>
      <c r="B779" s="694" t="s">
        <v>12835</v>
      </c>
      <c r="C779" s="693" t="s">
        <v>12156</v>
      </c>
      <c r="D779" s="695">
        <v>22.94</v>
      </c>
    </row>
    <row r="780" spans="1:4" ht="16.5">
      <c r="A780" s="693">
        <v>5213554</v>
      </c>
      <c r="B780" s="694" t="s">
        <v>12836</v>
      </c>
      <c r="C780" s="693" t="s">
        <v>10136</v>
      </c>
      <c r="D780" s="695">
        <v>3603.01</v>
      </c>
    </row>
    <row r="781" spans="1:4" ht="16.5">
      <c r="A781" s="693">
        <v>6219416</v>
      </c>
      <c r="B781" s="694" t="s">
        <v>12837</v>
      </c>
      <c r="C781" s="693" t="s">
        <v>12156</v>
      </c>
      <c r="D781" s="695">
        <v>190.96</v>
      </c>
    </row>
    <row r="782" spans="1:4" ht="16.5">
      <c r="A782" s="693">
        <v>605695</v>
      </c>
      <c r="B782" s="694" t="s">
        <v>12838</v>
      </c>
      <c r="C782" s="693" t="s">
        <v>12133</v>
      </c>
      <c r="D782" s="695">
        <v>1459.85</v>
      </c>
    </row>
    <row r="783" spans="1:4" ht="16.5">
      <c r="A783" s="693">
        <v>804328</v>
      </c>
      <c r="B783" s="694" t="s">
        <v>12839</v>
      </c>
      <c r="C783" s="693" t="s">
        <v>10136</v>
      </c>
      <c r="D783" s="695">
        <v>2526.7399999999998</v>
      </c>
    </row>
    <row r="784" spans="1:4" ht="16.5">
      <c r="A784" s="693">
        <v>1917539</v>
      </c>
      <c r="B784" s="694" t="s">
        <v>12840</v>
      </c>
      <c r="C784" s="693" t="s">
        <v>12156</v>
      </c>
      <c r="D784" s="695">
        <v>5.98</v>
      </c>
    </row>
    <row r="785" spans="1:4">
      <c r="A785" s="693">
        <v>2003844</v>
      </c>
      <c r="B785" s="694" t="s">
        <v>12841</v>
      </c>
      <c r="C785" s="693" t="s">
        <v>12156</v>
      </c>
      <c r="D785" s="695">
        <v>122.95</v>
      </c>
    </row>
    <row r="786" spans="1:4" ht="16.5">
      <c r="A786" s="693">
        <v>3606581</v>
      </c>
      <c r="B786" s="694" t="s">
        <v>12842</v>
      </c>
      <c r="C786" s="693" t="s">
        <v>12156</v>
      </c>
      <c r="D786" s="695">
        <v>23.19</v>
      </c>
    </row>
    <row r="787" spans="1:4" ht="16.5">
      <c r="A787" s="693">
        <v>5213563</v>
      </c>
      <c r="B787" s="694" t="s">
        <v>12843</v>
      </c>
      <c r="C787" s="693" t="s">
        <v>10136</v>
      </c>
      <c r="D787" s="695">
        <v>4183.09</v>
      </c>
    </row>
    <row r="788" spans="1:4" ht="16.5">
      <c r="A788" s="693">
        <v>6219410</v>
      </c>
      <c r="B788" s="694" t="s">
        <v>12844</v>
      </c>
      <c r="C788" s="693" t="s">
        <v>12156</v>
      </c>
      <c r="D788" s="695">
        <v>132.9</v>
      </c>
    </row>
    <row r="789" spans="1:4" ht="16.5">
      <c r="A789" s="693">
        <v>605607</v>
      </c>
      <c r="B789" s="694" t="s">
        <v>12845</v>
      </c>
      <c r="C789" s="693" t="s">
        <v>12133</v>
      </c>
      <c r="D789" s="695">
        <v>1429.67</v>
      </c>
    </row>
    <row r="790" spans="1:4" ht="16.5">
      <c r="A790" s="693">
        <v>804331</v>
      </c>
      <c r="B790" s="694" t="s">
        <v>12846</v>
      </c>
      <c r="C790" s="693" t="s">
        <v>10136</v>
      </c>
      <c r="D790" s="695">
        <v>3232.02</v>
      </c>
    </row>
    <row r="791" spans="1:4" ht="16.5">
      <c r="A791" s="693">
        <v>1917540</v>
      </c>
      <c r="B791" s="694" t="s">
        <v>12847</v>
      </c>
      <c r="C791" s="693" t="s">
        <v>12156</v>
      </c>
      <c r="D791" s="695">
        <v>6.39</v>
      </c>
    </row>
    <row r="792" spans="1:4">
      <c r="A792" s="693">
        <v>2003576</v>
      </c>
      <c r="B792" s="694" t="s">
        <v>12848</v>
      </c>
      <c r="C792" s="693" t="s">
        <v>12156</v>
      </c>
      <c r="D792" s="695">
        <v>16.95</v>
      </c>
    </row>
    <row r="793" spans="1:4" ht="16.5">
      <c r="A793" s="693">
        <v>3606582</v>
      </c>
      <c r="B793" s="694" t="s">
        <v>12849</v>
      </c>
      <c r="C793" s="693" t="s">
        <v>12156</v>
      </c>
      <c r="D793" s="695">
        <v>23.31</v>
      </c>
    </row>
    <row r="794" spans="1:4" ht="16.5">
      <c r="A794" s="693">
        <v>5213546</v>
      </c>
      <c r="B794" s="694" t="s">
        <v>12850</v>
      </c>
      <c r="C794" s="693" t="s">
        <v>10136</v>
      </c>
      <c r="D794" s="695">
        <v>4557.18</v>
      </c>
    </row>
    <row r="795" spans="1:4" ht="16.5">
      <c r="A795" s="693">
        <v>6219505</v>
      </c>
      <c r="B795" s="694" t="s">
        <v>12851</v>
      </c>
      <c r="C795" s="693" t="s">
        <v>12156</v>
      </c>
      <c r="D795" s="695">
        <v>106.02</v>
      </c>
    </row>
    <row r="796" spans="1:4" ht="16.5">
      <c r="A796" s="693">
        <v>605696</v>
      </c>
      <c r="B796" s="694" t="s">
        <v>12852</v>
      </c>
      <c r="C796" s="693" t="s">
        <v>12133</v>
      </c>
      <c r="D796" s="695">
        <v>1678.34</v>
      </c>
    </row>
    <row r="797" spans="1:4" ht="16.5">
      <c r="A797" s="693">
        <v>804330</v>
      </c>
      <c r="B797" s="694" t="s">
        <v>12853</v>
      </c>
      <c r="C797" s="693" t="s">
        <v>10136</v>
      </c>
      <c r="D797" s="695">
        <v>2615.44</v>
      </c>
    </row>
    <row r="798" spans="1:4" ht="16.5">
      <c r="A798" s="693">
        <v>1917738</v>
      </c>
      <c r="B798" s="694" t="s">
        <v>12854</v>
      </c>
      <c r="C798" s="693" t="s">
        <v>12156</v>
      </c>
      <c r="D798" s="695">
        <v>5.57</v>
      </c>
    </row>
    <row r="799" spans="1:4">
      <c r="A799" s="693">
        <v>2003858</v>
      </c>
      <c r="B799" s="694" t="s">
        <v>12855</v>
      </c>
      <c r="C799" s="693" t="s">
        <v>12156</v>
      </c>
      <c r="D799" s="695">
        <v>12.83</v>
      </c>
    </row>
    <row r="800" spans="1:4" ht="24.75">
      <c r="A800" s="693">
        <v>3606527</v>
      </c>
      <c r="B800" s="694" t="s">
        <v>12856</v>
      </c>
      <c r="C800" s="693" t="s">
        <v>12156</v>
      </c>
      <c r="D800" s="695">
        <v>50.43</v>
      </c>
    </row>
    <row r="801" spans="1:4" ht="16.5">
      <c r="A801" s="693">
        <v>5213555</v>
      </c>
      <c r="B801" s="694" t="s">
        <v>12857</v>
      </c>
      <c r="C801" s="693" t="s">
        <v>10136</v>
      </c>
      <c r="D801" s="695">
        <v>4866.54</v>
      </c>
    </row>
    <row r="802" spans="1:4" ht="16.5">
      <c r="A802" s="693">
        <v>6219423</v>
      </c>
      <c r="B802" s="694" t="s">
        <v>12858</v>
      </c>
      <c r="C802" s="693" t="s">
        <v>12156</v>
      </c>
      <c r="D802" s="695">
        <v>249.58</v>
      </c>
    </row>
    <row r="803" spans="1:4" ht="16.5">
      <c r="A803" s="693">
        <v>605608</v>
      </c>
      <c r="B803" s="694" t="s">
        <v>12859</v>
      </c>
      <c r="C803" s="693" t="s">
        <v>12133</v>
      </c>
      <c r="D803" s="695">
        <v>1646.27</v>
      </c>
    </row>
    <row r="804" spans="1:4" ht="16.5">
      <c r="A804" s="693">
        <v>804333</v>
      </c>
      <c r="B804" s="694" t="s">
        <v>12860</v>
      </c>
      <c r="C804" s="693" t="s">
        <v>10136</v>
      </c>
      <c r="D804" s="695">
        <v>3358.62</v>
      </c>
    </row>
    <row r="805" spans="1:4" ht="16.5">
      <c r="A805" s="693">
        <v>1917238</v>
      </c>
      <c r="B805" s="694" t="s">
        <v>12861</v>
      </c>
      <c r="C805" s="693" t="s">
        <v>12156</v>
      </c>
      <c r="D805" s="695">
        <v>8.32</v>
      </c>
    </row>
    <row r="806" spans="1:4" ht="16.5">
      <c r="A806" s="693">
        <v>2003850</v>
      </c>
      <c r="B806" s="694" t="s">
        <v>12862</v>
      </c>
      <c r="C806" s="693" t="s">
        <v>12156</v>
      </c>
      <c r="D806" s="695">
        <v>173.39</v>
      </c>
    </row>
    <row r="807" spans="1:4" ht="24.75">
      <c r="A807" s="693">
        <v>3606528</v>
      </c>
      <c r="B807" s="694" t="s">
        <v>12863</v>
      </c>
      <c r="C807" s="693" t="s">
        <v>12156</v>
      </c>
      <c r="D807" s="695">
        <v>51.05</v>
      </c>
    </row>
    <row r="808" spans="1:4" ht="16.5">
      <c r="A808" s="693">
        <v>5213564</v>
      </c>
      <c r="B808" s="694" t="s">
        <v>12864</v>
      </c>
      <c r="C808" s="693" t="s">
        <v>10136</v>
      </c>
      <c r="D808" s="695">
        <v>5639.98</v>
      </c>
    </row>
    <row r="809" spans="1:4" ht="16.5">
      <c r="A809" s="693">
        <v>6219417</v>
      </c>
      <c r="B809" s="694" t="s">
        <v>12865</v>
      </c>
      <c r="C809" s="693" t="s">
        <v>12156</v>
      </c>
      <c r="D809" s="695">
        <v>188.94</v>
      </c>
    </row>
    <row r="810" spans="1:4" ht="16.5">
      <c r="A810" s="693">
        <v>605697</v>
      </c>
      <c r="B810" s="694" t="s">
        <v>12866</v>
      </c>
      <c r="C810" s="693" t="s">
        <v>12133</v>
      </c>
      <c r="D810" s="695">
        <v>1896.87</v>
      </c>
    </row>
    <row r="811" spans="1:4" ht="16.5">
      <c r="A811" s="693">
        <v>804332</v>
      </c>
      <c r="B811" s="694" t="s">
        <v>12867</v>
      </c>
      <c r="C811" s="693" t="s">
        <v>10136</v>
      </c>
      <c r="D811" s="695">
        <v>2735.19</v>
      </c>
    </row>
    <row r="812" spans="1:4" ht="16.5">
      <c r="A812" s="693">
        <v>1917239</v>
      </c>
      <c r="B812" s="694" t="s">
        <v>12868</v>
      </c>
      <c r="C812" s="693" t="s">
        <v>12156</v>
      </c>
      <c r="D812" s="695">
        <v>9.09</v>
      </c>
    </row>
    <row r="813" spans="1:4" ht="16.5">
      <c r="A813" s="693">
        <v>2003849</v>
      </c>
      <c r="B813" s="694" t="s">
        <v>12869</v>
      </c>
      <c r="C813" s="693" t="s">
        <v>12156</v>
      </c>
      <c r="D813" s="695">
        <v>79.08</v>
      </c>
    </row>
    <row r="814" spans="1:4" ht="24.75">
      <c r="A814" s="693">
        <v>3606529</v>
      </c>
      <c r="B814" s="694" t="s">
        <v>12870</v>
      </c>
      <c r="C814" s="693" t="s">
        <v>12156</v>
      </c>
      <c r="D814" s="695">
        <v>53.88</v>
      </c>
    </row>
    <row r="815" spans="1:4" ht="16.5">
      <c r="A815" s="693">
        <v>5213548</v>
      </c>
      <c r="B815" s="694" t="s">
        <v>12871</v>
      </c>
      <c r="C815" s="693" t="s">
        <v>10136</v>
      </c>
      <c r="D815" s="695">
        <v>6741.98</v>
      </c>
    </row>
    <row r="816" spans="1:4" ht="16.5">
      <c r="A816" s="693">
        <v>6219411</v>
      </c>
      <c r="B816" s="694" t="s">
        <v>12872</v>
      </c>
      <c r="C816" s="693" t="s">
        <v>12156</v>
      </c>
      <c r="D816" s="695">
        <v>128.41999999999999</v>
      </c>
    </row>
    <row r="817" spans="1:4" ht="16.5">
      <c r="A817" s="693">
        <v>605609</v>
      </c>
      <c r="B817" s="694" t="s">
        <v>12873</v>
      </c>
      <c r="C817" s="693" t="s">
        <v>12133</v>
      </c>
      <c r="D817" s="695">
        <v>1862.92</v>
      </c>
    </row>
    <row r="818" spans="1:4" ht="16.5">
      <c r="A818" s="693">
        <v>804447</v>
      </c>
      <c r="B818" s="694" t="s">
        <v>12874</v>
      </c>
      <c r="C818" s="693" t="s">
        <v>10136</v>
      </c>
      <c r="D818" s="695">
        <v>7723.76</v>
      </c>
    </row>
    <row r="819" spans="1:4" ht="16.5">
      <c r="A819" s="693">
        <v>1917240</v>
      </c>
      <c r="B819" s="694" t="s">
        <v>12875</v>
      </c>
      <c r="C819" s="693" t="s">
        <v>12156</v>
      </c>
      <c r="D819" s="695">
        <v>9.7100000000000009</v>
      </c>
    </row>
    <row r="820" spans="1:4">
      <c r="A820" s="693">
        <v>2003868</v>
      </c>
      <c r="B820" s="694" t="s">
        <v>12876</v>
      </c>
      <c r="C820" s="693" t="s">
        <v>12156</v>
      </c>
      <c r="D820" s="695">
        <v>164.08</v>
      </c>
    </row>
    <row r="821" spans="1:4" ht="24.75">
      <c r="A821" s="693">
        <v>3606530</v>
      </c>
      <c r="B821" s="694" t="s">
        <v>12877</v>
      </c>
      <c r="C821" s="693" t="s">
        <v>12156</v>
      </c>
      <c r="D821" s="695">
        <v>54.5</v>
      </c>
    </row>
    <row r="822" spans="1:4" ht="16.5">
      <c r="A822" s="693">
        <v>5213557</v>
      </c>
      <c r="B822" s="694" t="s">
        <v>12878</v>
      </c>
      <c r="C822" s="693" t="s">
        <v>10136</v>
      </c>
      <c r="D822" s="695">
        <v>7206.02</v>
      </c>
    </row>
    <row r="823" spans="1:4">
      <c r="A823" s="693">
        <v>6219520</v>
      </c>
      <c r="B823" s="694" t="s">
        <v>12879</v>
      </c>
      <c r="C823" s="693" t="s">
        <v>12161</v>
      </c>
      <c r="D823" s="695">
        <v>61.83</v>
      </c>
    </row>
    <row r="824" spans="1:4" ht="16.5">
      <c r="A824" s="693">
        <v>605698</v>
      </c>
      <c r="B824" s="694" t="s">
        <v>12880</v>
      </c>
      <c r="C824" s="693" t="s">
        <v>12133</v>
      </c>
      <c r="D824" s="695">
        <v>2073.11</v>
      </c>
    </row>
    <row r="825" spans="1:4" ht="16.5">
      <c r="A825" s="693">
        <v>804335</v>
      </c>
      <c r="B825" s="694" t="s">
        <v>12881</v>
      </c>
      <c r="C825" s="693" t="s">
        <v>10136</v>
      </c>
      <c r="D825" s="695">
        <v>3526.23</v>
      </c>
    </row>
    <row r="826" spans="1:4" ht="16.5">
      <c r="A826" s="693">
        <v>1917241</v>
      </c>
      <c r="B826" s="694" t="s">
        <v>12882</v>
      </c>
      <c r="C826" s="693" t="s">
        <v>12156</v>
      </c>
      <c r="D826" s="695">
        <v>10.29</v>
      </c>
    </row>
    <row r="827" spans="1:4">
      <c r="A827" s="693">
        <v>2003369</v>
      </c>
      <c r="B827" s="694" t="s">
        <v>12883</v>
      </c>
      <c r="C827" s="693" t="s">
        <v>12133</v>
      </c>
      <c r="D827" s="695">
        <v>115.82</v>
      </c>
    </row>
    <row r="828" spans="1:4" ht="24.75">
      <c r="A828" s="693">
        <v>3606531</v>
      </c>
      <c r="B828" s="694" t="s">
        <v>12884</v>
      </c>
      <c r="C828" s="693" t="s">
        <v>12156</v>
      </c>
      <c r="D828" s="695">
        <v>55.13</v>
      </c>
    </row>
    <row r="829" spans="1:4" ht="16.5">
      <c r="A829" s="693">
        <v>5213566</v>
      </c>
      <c r="B829" s="694" t="s">
        <v>12885</v>
      </c>
      <c r="C829" s="693" t="s">
        <v>10136</v>
      </c>
      <c r="D829" s="695">
        <v>8366.18</v>
      </c>
    </row>
    <row r="830" spans="1:4" ht="16.5">
      <c r="A830" s="693">
        <v>6219433</v>
      </c>
      <c r="B830" s="694" t="s">
        <v>12886</v>
      </c>
      <c r="C830" s="693" t="s">
        <v>12133</v>
      </c>
      <c r="D830" s="695">
        <v>121.65</v>
      </c>
    </row>
    <row r="831" spans="1:4" ht="16.5">
      <c r="A831" s="693">
        <v>605610</v>
      </c>
      <c r="B831" s="694" t="s">
        <v>12887</v>
      </c>
      <c r="C831" s="693" t="s">
        <v>12133</v>
      </c>
      <c r="D831" s="695">
        <v>2037.27</v>
      </c>
    </row>
    <row r="832" spans="1:4" ht="16.5">
      <c r="A832" s="693">
        <v>804446</v>
      </c>
      <c r="B832" s="694" t="s">
        <v>12888</v>
      </c>
      <c r="C832" s="693" t="s">
        <v>10136</v>
      </c>
      <c r="D832" s="695">
        <v>6220.41</v>
      </c>
    </row>
    <row r="833" spans="1:4" ht="16.5">
      <c r="A833" s="693">
        <v>1917242</v>
      </c>
      <c r="B833" s="694" t="s">
        <v>12889</v>
      </c>
      <c r="C833" s="693" t="s">
        <v>12156</v>
      </c>
      <c r="D833" s="695">
        <v>10.84</v>
      </c>
    </row>
    <row r="834" spans="1:4" ht="16.5">
      <c r="A834" s="693">
        <v>2003368</v>
      </c>
      <c r="B834" s="694" t="s">
        <v>12890</v>
      </c>
      <c r="C834" s="693" t="s">
        <v>12133</v>
      </c>
      <c r="D834" s="695">
        <v>99.84</v>
      </c>
    </row>
    <row r="835" spans="1:4" ht="24.75">
      <c r="A835" s="693">
        <v>3606532</v>
      </c>
      <c r="B835" s="694" t="s">
        <v>12891</v>
      </c>
      <c r="C835" s="693" t="s">
        <v>12156</v>
      </c>
      <c r="D835" s="695">
        <v>56.22</v>
      </c>
    </row>
    <row r="836" spans="1:4" ht="16.5">
      <c r="A836" s="693">
        <v>5213576</v>
      </c>
      <c r="B836" s="694" t="s">
        <v>12892</v>
      </c>
      <c r="C836" s="693" t="s">
        <v>12161</v>
      </c>
      <c r="D836" s="695">
        <v>608.73</v>
      </c>
    </row>
    <row r="837" spans="1:4" ht="16.5">
      <c r="A837" s="693">
        <v>6205801</v>
      </c>
      <c r="B837" s="694" t="s">
        <v>12893</v>
      </c>
      <c r="C837" s="693" t="s">
        <v>12133</v>
      </c>
      <c r="D837" s="695">
        <v>82.95</v>
      </c>
    </row>
    <row r="838" spans="1:4" ht="16.5">
      <c r="A838" s="693">
        <v>605699</v>
      </c>
      <c r="B838" s="694" t="s">
        <v>12894</v>
      </c>
      <c r="C838" s="693" t="s">
        <v>12133</v>
      </c>
      <c r="D838" s="695">
        <v>2291.5300000000002</v>
      </c>
    </row>
    <row r="839" spans="1:4" ht="16.5">
      <c r="A839" s="693">
        <v>804334</v>
      </c>
      <c r="B839" s="694" t="s">
        <v>12895</v>
      </c>
      <c r="C839" s="693" t="s">
        <v>10136</v>
      </c>
      <c r="D839" s="695">
        <v>2895.33</v>
      </c>
    </row>
    <row r="840" spans="1:4" ht="16.5">
      <c r="A840" s="693">
        <v>1917243</v>
      </c>
      <c r="B840" s="694" t="s">
        <v>12896</v>
      </c>
      <c r="C840" s="693" t="s">
        <v>12156</v>
      </c>
      <c r="D840" s="695">
        <v>11.37</v>
      </c>
    </row>
    <row r="841" spans="1:4" ht="16.5">
      <c r="A841" s="693">
        <v>2003939</v>
      </c>
      <c r="B841" s="694" t="s">
        <v>12897</v>
      </c>
      <c r="C841" s="693" t="s">
        <v>12133</v>
      </c>
      <c r="D841" s="695">
        <v>68.72</v>
      </c>
    </row>
    <row r="842" spans="1:4" ht="24.75">
      <c r="A842" s="693">
        <v>3606533</v>
      </c>
      <c r="B842" s="694" t="s">
        <v>12898</v>
      </c>
      <c r="C842" s="693" t="s">
        <v>12156</v>
      </c>
      <c r="D842" s="695">
        <v>58.09</v>
      </c>
    </row>
    <row r="843" spans="1:4" ht="16.5">
      <c r="A843" s="693">
        <v>5213577</v>
      </c>
      <c r="B843" s="694" t="s">
        <v>12899</v>
      </c>
      <c r="C843" s="693" t="s">
        <v>12161</v>
      </c>
      <c r="D843" s="695">
        <v>647.4</v>
      </c>
    </row>
    <row r="844" spans="1:4" ht="16.5">
      <c r="A844" s="693">
        <v>6219524</v>
      </c>
      <c r="B844" s="694" t="s">
        <v>12900</v>
      </c>
      <c r="C844" s="693" t="s">
        <v>10136</v>
      </c>
      <c r="D844" s="695">
        <v>12.53</v>
      </c>
    </row>
    <row r="845" spans="1:4" ht="16.5">
      <c r="A845" s="693">
        <v>605611</v>
      </c>
      <c r="B845" s="694" t="s">
        <v>12901</v>
      </c>
      <c r="C845" s="693" t="s">
        <v>12133</v>
      </c>
      <c r="D845" s="695">
        <v>2253.81</v>
      </c>
    </row>
    <row r="846" spans="1:4" ht="16.5">
      <c r="A846" s="693">
        <v>804319</v>
      </c>
      <c r="B846" s="694" t="s">
        <v>12902</v>
      </c>
      <c r="C846" s="693" t="s">
        <v>10136</v>
      </c>
      <c r="D846" s="695">
        <v>2925.93</v>
      </c>
    </row>
    <row r="847" spans="1:4" ht="16.5">
      <c r="A847" s="693">
        <v>1917244</v>
      </c>
      <c r="B847" s="694" t="s">
        <v>12903</v>
      </c>
      <c r="C847" s="693" t="s">
        <v>12156</v>
      </c>
      <c r="D847" s="695">
        <v>12.09</v>
      </c>
    </row>
    <row r="848" spans="1:4" ht="16.5">
      <c r="A848" s="693">
        <v>2003940</v>
      </c>
      <c r="B848" s="694" t="s">
        <v>12904</v>
      </c>
      <c r="C848" s="693" t="s">
        <v>12133</v>
      </c>
      <c r="D848" s="695">
        <v>52.69</v>
      </c>
    </row>
    <row r="849" spans="1:4" ht="24.75">
      <c r="A849" s="693">
        <v>3606534</v>
      </c>
      <c r="B849" s="694" t="s">
        <v>12905</v>
      </c>
      <c r="C849" s="693" t="s">
        <v>12156</v>
      </c>
      <c r="D849" s="695">
        <v>61.28</v>
      </c>
    </row>
    <row r="850" spans="1:4" ht="16.5">
      <c r="A850" s="693">
        <v>5213578</v>
      </c>
      <c r="B850" s="694" t="s">
        <v>12906</v>
      </c>
      <c r="C850" s="693" t="s">
        <v>12161</v>
      </c>
      <c r="D850" s="695">
        <v>744.08</v>
      </c>
    </row>
    <row r="851" spans="1:4" ht="16.5">
      <c r="A851" s="693">
        <v>6416036</v>
      </c>
      <c r="B851" s="694" t="s">
        <v>12907</v>
      </c>
      <c r="C851" s="693" t="s">
        <v>12156</v>
      </c>
      <c r="D851" s="695">
        <v>159.91999999999999</v>
      </c>
    </row>
    <row r="852" spans="1:4" ht="16.5">
      <c r="A852" s="693">
        <v>605700</v>
      </c>
      <c r="B852" s="694" t="s">
        <v>12908</v>
      </c>
      <c r="C852" s="693" t="s">
        <v>12133</v>
      </c>
      <c r="D852" s="695">
        <v>2594.7600000000002</v>
      </c>
    </row>
    <row r="853" spans="1:4" ht="16.5">
      <c r="A853" s="693">
        <v>804318</v>
      </c>
      <c r="B853" s="694" t="s">
        <v>12909</v>
      </c>
      <c r="C853" s="693" t="s">
        <v>10136</v>
      </c>
      <c r="D853" s="695">
        <v>2331.94</v>
      </c>
    </row>
    <row r="854" spans="1:4" ht="16.5">
      <c r="A854" s="693">
        <v>1917245</v>
      </c>
      <c r="B854" s="694" t="s">
        <v>12910</v>
      </c>
      <c r="C854" s="693" t="s">
        <v>12156</v>
      </c>
      <c r="D854" s="695">
        <v>12.73</v>
      </c>
    </row>
    <row r="855" spans="1:4">
      <c r="A855" s="693">
        <v>2003371</v>
      </c>
      <c r="B855" s="694" t="s">
        <v>12911</v>
      </c>
      <c r="C855" s="693" t="s">
        <v>12133</v>
      </c>
      <c r="D855" s="695">
        <v>84.6</v>
      </c>
    </row>
    <row r="856" spans="1:4" ht="24.75">
      <c r="A856" s="693">
        <v>3606535</v>
      </c>
      <c r="B856" s="694" t="s">
        <v>12912</v>
      </c>
      <c r="C856" s="693" t="s">
        <v>12156</v>
      </c>
      <c r="D856" s="695">
        <v>48.35</v>
      </c>
    </row>
    <row r="857" spans="1:4" ht="16.5">
      <c r="A857" s="693">
        <v>5213425</v>
      </c>
      <c r="B857" s="694" t="s">
        <v>12913</v>
      </c>
      <c r="C857" s="693" t="s">
        <v>12161</v>
      </c>
      <c r="D857" s="695">
        <v>590.08000000000004</v>
      </c>
    </row>
    <row r="858" spans="1:4" ht="16.5">
      <c r="A858" s="693">
        <v>6416038</v>
      </c>
      <c r="B858" s="694" t="s">
        <v>12914</v>
      </c>
      <c r="C858" s="693" t="s">
        <v>12156</v>
      </c>
      <c r="D858" s="695">
        <v>72.180000000000007</v>
      </c>
    </row>
    <row r="859" spans="1:4" ht="16.5">
      <c r="A859" s="693">
        <v>605612</v>
      </c>
      <c r="B859" s="694" t="s">
        <v>12915</v>
      </c>
      <c r="C859" s="693" t="s">
        <v>12133</v>
      </c>
      <c r="D859" s="695">
        <v>2555.15</v>
      </c>
    </row>
    <row r="860" spans="1:4" ht="16.5">
      <c r="A860" s="693">
        <v>804449</v>
      </c>
      <c r="B860" s="694" t="s">
        <v>12916</v>
      </c>
      <c r="C860" s="693" t="s">
        <v>10136</v>
      </c>
      <c r="D860" s="695">
        <v>7780.74</v>
      </c>
    </row>
    <row r="861" spans="1:4" ht="16.5">
      <c r="A861" s="693">
        <v>1917246</v>
      </c>
      <c r="B861" s="694" t="s">
        <v>12917</v>
      </c>
      <c r="C861" s="693" t="s">
        <v>12156</v>
      </c>
      <c r="D861" s="695">
        <v>13.4</v>
      </c>
    </row>
    <row r="862" spans="1:4" ht="16.5">
      <c r="A862" s="693">
        <v>2003370</v>
      </c>
      <c r="B862" s="694" t="s">
        <v>12918</v>
      </c>
      <c r="C862" s="693" t="s">
        <v>12133</v>
      </c>
      <c r="D862" s="695">
        <v>71.099999999999994</v>
      </c>
    </row>
    <row r="863" spans="1:4" ht="24.75">
      <c r="A863" s="693">
        <v>3606536</v>
      </c>
      <c r="B863" s="694" t="s">
        <v>12919</v>
      </c>
      <c r="C863" s="693" t="s">
        <v>12156</v>
      </c>
      <c r="D863" s="695">
        <v>48.77</v>
      </c>
    </row>
    <row r="864" spans="1:4" ht="16.5">
      <c r="A864" s="693">
        <v>5213426</v>
      </c>
      <c r="B864" s="694" t="s">
        <v>12920</v>
      </c>
      <c r="C864" s="693" t="s">
        <v>12161</v>
      </c>
      <c r="D864" s="695">
        <v>686.76</v>
      </c>
    </row>
    <row r="865" spans="1:4" ht="16.5">
      <c r="A865" s="693">
        <v>6416037</v>
      </c>
      <c r="B865" s="694" t="s">
        <v>12921</v>
      </c>
      <c r="C865" s="693" t="s">
        <v>12156</v>
      </c>
      <c r="D865" s="695">
        <v>170.29</v>
      </c>
    </row>
    <row r="866" spans="1:4" ht="16.5">
      <c r="A866" s="693">
        <v>605701</v>
      </c>
      <c r="B866" s="694" t="s">
        <v>12922</v>
      </c>
      <c r="C866" s="693" t="s">
        <v>12133</v>
      </c>
      <c r="D866" s="695">
        <v>2770.94</v>
      </c>
    </row>
    <row r="867" spans="1:4" ht="16.5">
      <c r="A867" s="693">
        <v>804337</v>
      </c>
      <c r="B867" s="694" t="s">
        <v>12923</v>
      </c>
      <c r="C867" s="693" t="s">
        <v>10136</v>
      </c>
      <c r="D867" s="695">
        <v>3998.67</v>
      </c>
    </row>
    <row r="868" spans="1:4" ht="16.5">
      <c r="A868" s="693">
        <v>1917247</v>
      </c>
      <c r="B868" s="694" t="s">
        <v>12924</v>
      </c>
      <c r="C868" s="693" t="s">
        <v>12156</v>
      </c>
      <c r="D868" s="695">
        <v>14.52</v>
      </c>
    </row>
    <row r="869" spans="1:4" ht="16.5">
      <c r="A869" s="693">
        <v>2003941</v>
      </c>
      <c r="B869" s="694" t="s">
        <v>12925</v>
      </c>
      <c r="C869" s="693" t="s">
        <v>12133</v>
      </c>
      <c r="D869" s="695">
        <v>58.96</v>
      </c>
    </row>
    <row r="870" spans="1:4" ht="24.75">
      <c r="A870" s="693">
        <v>3606537</v>
      </c>
      <c r="B870" s="694" t="s">
        <v>12926</v>
      </c>
      <c r="C870" s="693" t="s">
        <v>12156</v>
      </c>
      <c r="D870" s="695">
        <v>49.18</v>
      </c>
    </row>
    <row r="871" spans="1:4" ht="16.5">
      <c r="A871" s="693">
        <v>5213427</v>
      </c>
      <c r="B871" s="694" t="s">
        <v>12927</v>
      </c>
      <c r="C871" s="693" t="s">
        <v>12161</v>
      </c>
      <c r="D871" s="695">
        <v>770.97</v>
      </c>
    </row>
    <row r="872" spans="1:4" ht="16.5">
      <c r="A872" s="693">
        <v>6416035</v>
      </c>
      <c r="B872" s="694" t="s">
        <v>12928</v>
      </c>
      <c r="C872" s="693" t="s">
        <v>12156</v>
      </c>
      <c r="D872" s="695">
        <v>81.99</v>
      </c>
    </row>
    <row r="873" spans="1:4" ht="16.5">
      <c r="A873" s="693">
        <v>605613</v>
      </c>
      <c r="B873" s="694" t="s">
        <v>12929</v>
      </c>
      <c r="C873" s="693" t="s">
        <v>12133</v>
      </c>
      <c r="D873" s="695">
        <v>2729.44</v>
      </c>
    </row>
    <row r="874" spans="1:4" ht="16.5">
      <c r="A874" s="693">
        <v>804448</v>
      </c>
      <c r="B874" s="694" t="s">
        <v>12930</v>
      </c>
      <c r="C874" s="693" t="s">
        <v>10136</v>
      </c>
      <c r="D874" s="695">
        <v>6180.98</v>
      </c>
    </row>
    <row r="875" spans="1:4" ht="16.5">
      <c r="A875" s="693">
        <v>1917248</v>
      </c>
      <c r="B875" s="694" t="s">
        <v>12931</v>
      </c>
      <c r="C875" s="693" t="s">
        <v>12156</v>
      </c>
      <c r="D875" s="695">
        <v>16.600000000000001</v>
      </c>
    </row>
    <row r="876" spans="1:4" ht="16.5">
      <c r="A876" s="693">
        <v>2003942</v>
      </c>
      <c r="B876" s="694" t="s">
        <v>12932</v>
      </c>
      <c r="C876" s="693" t="s">
        <v>12133</v>
      </c>
      <c r="D876" s="695">
        <v>45.43</v>
      </c>
    </row>
    <row r="877" spans="1:4" ht="24.75">
      <c r="A877" s="693">
        <v>3606538</v>
      </c>
      <c r="B877" s="694" t="s">
        <v>12933</v>
      </c>
      <c r="C877" s="693" t="s">
        <v>12156</v>
      </c>
      <c r="D877" s="695">
        <v>49.6</v>
      </c>
    </row>
    <row r="878" spans="1:4" ht="16.5">
      <c r="A878" s="693">
        <v>5213567</v>
      </c>
      <c r="B878" s="694" t="s">
        <v>12934</v>
      </c>
      <c r="C878" s="693" t="s">
        <v>12161</v>
      </c>
      <c r="D878" s="695">
        <v>947.18</v>
      </c>
    </row>
    <row r="879" spans="1:4">
      <c r="A879" s="693">
        <v>6416076</v>
      </c>
      <c r="B879" s="694" t="s">
        <v>12935</v>
      </c>
      <c r="C879" s="693" t="s">
        <v>12936</v>
      </c>
      <c r="D879" s="695">
        <v>170.8</v>
      </c>
    </row>
    <row r="880" spans="1:4" ht="16.5">
      <c r="A880" s="693">
        <v>605702</v>
      </c>
      <c r="B880" s="694" t="s">
        <v>12937</v>
      </c>
      <c r="C880" s="693" t="s">
        <v>12133</v>
      </c>
      <c r="D880" s="695">
        <v>3033.49</v>
      </c>
    </row>
    <row r="881" spans="1:4" ht="16.5">
      <c r="A881" s="693">
        <v>804336</v>
      </c>
      <c r="B881" s="694" t="s">
        <v>12938</v>
      </c>
      <c r="C881" s="693" t="s">
        <v>10136</v>
      </c>
      <c r="D881" s="695">
        <v>3142.57</v>
      </c>
    </row>
    <row r="882" spans="1:4" ht="16.5">
      <c r="A882" s="693">
        <v>1917249</v>
      </c>
      <c r="B882" s="694" t="s">
        <v>12939</v>
      </c>
      <c r="C882" s="693" t="s">
        <v>12156</v>
      </c>
      <c r="D882" s="695">
        <v>19.93</v>
      </c>
    </row>
    <row r="883" spans="1:4">
      <c r="A883" s="693">
        <v>2003373</v>
      </c>
      <c r="B883" s="694" t="s">
        <v>12940</v>
      </c>
      <c r="C883" s="693" t="s">
        <v>12133</v>
      </c>
      <c r="D883" s="695">
        <v>68.53</v>
      </c>
    </row>
    <row r="884" spans="1:4" ht="24.75">
      <c r="A884" s="693">
        <v>3606539</v>
      </c>
      <c r="B884" s="694" t="s">
        <v>12941</v>
      </c>
      <c r="C884" s="693" t="s">
        <v>12156</v>
      </c>
      <c r="D884" s="695">
        <v>50.01</v>
      </c>
    </row>
    <row r="885" spans="1:4" ht="16.5">
      <c r="A885" s="693">
        <v>5213486</v>
      </c>
      <c r="B885" s="694" t="s">
        <v>12942</v>
      </c>
      <c r="C885" s="693" t="s">
        <v>12161</v>
      </c>
      <c r="D885" s="695">
        <v>929.78</v>
      </c>
    </row>
    <row r="886" spans="1:4">
      <c r="A886" s="693">
        <v>6416075</v>
      </c>
      <c r="B886" s="694" t="s">
        <v>12943</v>
      </c>
      <c r="C886" s="693" t="s">
        <v>12936</v>
      </c>
      <c r="D886" s="695">
        <v>96.15</v>
      </c>
    </row>
    <row r="887" spans="1:4" ht="16.5">
      <c r="A887" s="693">
        <v>605614</v>
      </c>
      <c r="B887" s="694" t="s">
        <v>12944</v>
      </c>
      <c r="C887" s="693" t="s">
        <v>12133</v>
      </c>
      <c r="D887" s="695">
        <v>2968.41</v>
      </c>
    </row>
    <row r="888" spans="1:4" ht="16.5">
      <c r="A888" s="693">
        <v>804341</v>
      </c>
      <c r="B888" s="694" t="s">
        <v>12945</v>
      </c>
      <c r="C888" s="693" t="s">
        <v>10136</v>
      </c>
      <c r="D888" s="695">
        <v>4030.05</v>
      </c>
    </row>
    <row r="889" spans="1:4" ht="16.5">
      <c r="A889" s="693">
        <v>1917235</v>
      </c>
      <c r="B889" s="694" t="s">
        <v>12946</v>
      </c>
      <c r="C889" s="693" t="s">
        <v>12156</v>
      </c>
      <c r="D889" s="695">
        <v>6.62</v>
      </c>
    </row>
    <row r="890" spans="1:4" ht="16.5">
      <c r="A890" s="693">
        <v>2003372</v>
      </c>
      <c r="B890" s="694" t="s">
        <v>12947</v>
      </c>
      <c r="C890" s="693" t="s">
        <v>12133</v>
      </c>
      <c r="D890" s="695">
        <v>61.98</v>
      </c>
    </row>
    <row r="891" spans="1:4" ht="24.75">
      <c r="A891" s="693">
        <v>3606540</v>
      </c>
      <c r="B891" s="694" t="s">
        <v>12948</v>
      </c>
      <c r="C891" s="693" t="s">
        <v>12156</v>
      </c>
      <c r="D891" s="695">
        <v>50.74</v>
      </c>
    </row>
    <row r="892" spans="1:4" ht="16.5">
      <c r="A892" s="693">
        <v>5213487</v>
      </c>
      <c r="B892" s="694" t="s">
        <v>12949</v>
      </c>
      <c r="C892" s="693" t="s">
        <v>12161</v>
      </c>
      <c r="D892" s="695">
        <v>1026.46</v>
      </c>
    </row>
    <row r="893" spans="1:4">
      <c r="A893" s="693">
        <v>6416226</v>
      </c>
      <c r="B893" s="694" t="s">
        <v>12950</v>
      </c>
      <c r="C893" s="693" t="s">
        <v>12936</v>
      </c>
      <c r="D893" s="695">
        <v>162.24</v>
      </c>
    </row>
    <row r="894" spans="1:4" ht="16.5">
      <c r="A894" s="693">
        <v>605703</v>
      </c>
      <c r="B894" s="694" t="s">
        <v>12951</v>
      </c>
      <c r="C894" s="693" t="s">
        <v>12133</v>
      </c>
      <c r="D894" s="695">
        <v>3214.87</v>
      </c>
    </row>
    <row r="895" spans="1:4" ht="16.5">
      <c r="A895" s="693">
        <v>804340</v>
      </c>
      <c r="B895" s="694" t="s">
        <v>12952</v>
      </c>
      <c r="C895" s="693" t="s">
        <v>10136</v>
      </c>
      <c r="D895" s="695">
        <v>3170.21</v>
      </c>
    </row>
    <row r="896" spans="1:4" ht="16.5">
      <c r="A896" s="693">
        <v>1917236</v>
      </c>
      <c r="B896" s="694" t="s">
        <v>12953</v>
      </c>
      <c r="C896" s="693" t="s">
        <v>12156</v>
      </c>
      <c r="D896" s="695">
        <v>7.07</v>
      </c>
    </row>
    <row r="897" spans="1:4" ht="16.5">
      <c r="A897" s="693">
        <v>2003943</v>
      </c>
      <c r="B897" s="694" t="s">
        <v>12954</v>
      </c>
      <c r="C897" s="693" t="s">
        <v>12133</v>
      </c>
      <c r="D897" s="695">
        <v>27.56</v>
      </c>
    </row>
    <row r="898" spans="1:4" ht="24.75">
      <c r="A898" s="693">
        <v>3606541</v>
      </c>
      <c r="B898" s="694" t="s">
        <v>12955</v>
      </c>
      <c r="C898" s="693" t="s">
        <v>12156</v>
      </c>
      <c r="D898" s="695">
        <v>54.04</v>
      </c>
    </row>
    <row r="899" spans="1:4" ht="16.5">
      <c r="A899" s="693">
        <v>5213488</v>
      </c>
      <c r="B899" s="694" t="s">
        <v>12956</v>
      </c>
      <c r="C899" s="693" t="s">
        <v>12161</v>
      </c>
      <c r="D899" s="695">
        <v>1110.67</v>
      </c>
    </row>
    <row r="900" spans="1:4">
      <c r="A900" s="693">
        <v>6416225</v>
      </c>
      <c r="B900" s="694" t="s">
        <v>12957</v>
      </c>
      <c r="C900" s="693" t="s">
        <v>12936</v>
      </c>
      <c r="D900" s="695">
        <v>85.95</v>
      </c>
    </row>
    <row r="901" spans="1:4" ht="16.5">
      <c r="A901" s="693">
        <v>605615</v>
      </c>
      <c r="B901" s="694" t="s">
        <v>12958</v>
      </c>
      <c r="C901" s="693" t="s">
        <v>12133</v>
      </c>
      <c r="D901" s="695">
        <v>3146.97</v>
      </c>
    </row>
    <row r="902" spans="1:4" ht="16.5">
      <c r="A902" s="693">
        <v>804451</v>
      </c>
      <c r="B902" s="694" t="s">
        <v>12959</v>
      </c>
      <c r="C902" s="693" t="s">
        <v>10136</v>
      </c>
      <c r="D902" s="695">
        <v>8137.83</v>
      </c>
    </row>
    <row r="903" spans="1:4" ht="16.5">
      <c r="A903" s="693">
        <v>1917237</v>
      </c>
      <c r="B903" s="694" t="s">
        <v>12960</v>
      </c>
      <c r="C903" s="693" t="s">
        <v>12156</v>
      </c>
      <c r="D903" s="695">
        <v>7.62</v>
      </c>
    </row>
    <row r="904" spans="1:4" ht="16.5">
      <c r="A904" s="693">
        <v>2003944</v>
      </c>
      <c r="B904" s="694" t="s">
        <v>12961</v>
      </c>
      <c r="C904" s="693" t="s">
        <v>12133</v>
      </c>
      <c r="D904" s="695">
        <v>21</v>
      </c>
    </row>
    <row r="905" spans="1:4" ht="24.75">
      <c r="A905" s="693">
        <v>3606542</v>
      </c>
      <c r="B905" s="694" t="s">
        <v>12962</v>
      </c>
      <c r="C905" s="693" t="s">
        <v>12156</v>
      </c>
      <c r="D905" s="695">
        <v>54.66</v>
      </c>
    </row>
    <row r="906" spans="1:4" ht="16.5">
      <c r="A906" s="693">
        <v>5213568</v>
      </c>
      <c r="B906" s="694" t="s">
        <v>12963</v>
      </c>
      <c r="C906" s="693" t="s">
        <v>12161</v>
      </c>
      <c r="D906" s="695">
        <v>1286.8800000000001</v>
      </c>
    </row>
    <row r="907" spans="1:4" ht="16.5">
      <c r="A907" s="693">
        <v>6416084</v>
      </c>
      <c r="B907" s="694" t="s">
        <v>12964</v>
      </c>
      <c r="C907" s="693" t="s">
        <v>12936</v>
      </c>
      <c r="D907" s="695">
        <v>165.11</v>
      </c>
    </row>
    <row r="908" spans="1:4" ht="16.5">
      <c r="A908" s="693">
        <v>605704</v>
      </c>
      <c r="B908" s="694" t="s">
        <v>12965</v>
      </c>
      <c r="C908" s="693" t="s">
        <v>12133</v>
      </c>
      <c r="D908" s="695">
        <v>3439.43</v>
      </c>
    </row>
    <row r="909" spans="1:4" ht="16.5">
      <c r="A909" s="693">
        <v>804343</v>
      </c>
      <c r="B909" s="694" t="s">
        <v>12966</v>
      </c>
      <c r="C909" s="693" t="s">
        <v>10136</v>
      </c>
      <c r="D909" s="695">
        <v>4070.11</v>
      </c>
    </row>
    <row r="910" spans="1:4" ht="16.5">
      <c r="A910" s="693">
        <v>1917725</v>
      </c>
      <c r="B910" s="694" t="s">
        <v>12967</v>
      </c>
      <c r="C910" s="693" t="s">
        <v>12156</v>
      </c>
      <c r="D910" s="695">
        <v>6.44</v>
      </c>
    </row>
    <row r="911" spans="1:4">
      <c r="A911" s="693">
        <v>2003375</v>
      </c>
      <c r="B911" s="694" t="s">
        <v>12968</v>
      </c>
      <c r="C911" s="693" t="s">
        <v>12133</v>
      </c>
      <c r="D911" s="695">
        <v>43.93</v>
      </c>
    </row>
    <row r="912" spans="1:4" ht="24.75">
      <c r="A912" s="693">
        <v>3606543</v>
      </c>
      <c r="B912" s="694" t="s">
        <v>12969</v>
      </c>
      <c r="C912" s="693" t="s">
        <v>12156</v>
      </c>
      <c r="D912" s="695">
        <v>47.62</v>
      </c>
    </row>
    <row r="913" spans="1:4" ht="16.5">
      <c r="A913" s="693">
        <v>5213483</v>
      </c>
      <c r="B913" s="694" t="s">
        <v>12970</v>
      </c>
      <c r="C913" s="693" t="s">
        <v>12161</v>
      </c>
      <c r="D913" s="695">
        <v>962.81</v>
      </c>
    </row>
    <row r="914" spans="1:4" ht="16.5">
      <c r="A914" s="693">
        <v>6416083</v>
      </c>
      <c r="B914" s="694" t="s">
        <v>12971</v>
      </c>
      <c r="C914" s="693" t="s">
        <v>12936</v>
      </c>
      <c r="D914" s="695">
        <v>86.68</v>
      </c>
    </row>
    <row r="915" spans="1:4" ht="16.5">
      <c r="A915" s="693">
        <v>605616</v>
      </c>
      <c r="B915" s="694" t="s">
        <v>12972</v>
      </c>
      <c r="C915" s="693" t="s">
        <v>12133</v>
      </c>
      <c r="D915" s="695">
        <v>3368.7</v>
      </c>
    </row>
    <row r="916" spans="1:4" ht="16.5">
      <c r="A916" s="693">
        <v>804450</v>
      </c>
      <c r="B916" s="694" t="s">
        <v>12973</v>
      </c>
      <c r="C916" s="693" t="s">
        <v>10136</v>
      </c>
      <c r="D916" s="695">
        <v>6462.22</v>
      </c>
    </row>
    <row r="917" spans="1:4" ht="16.5">
      <c r="A917" s="693">
        <v>1917311</v>
      </c>
      <c r="B917" s="694" t="s">
        <v>12974</v>
      </c>
      <c r="C917" s="693" t="s">
        <v>12156</v>
      </c>
      <c r="D917" s="695">
        <v>6.57</v>
      </c>
    </row>
    <row r="918" spans="1:4" ht="16.5">
      <c r="A918" s="693">
        <v>2003374</v>
      </c>
      <c r="B918" s="694" t="s">
        <v>12975</v>
      </c>
      <c r="C918" s="693" t="s">
        <v>12133</v>
      </c>
      <c r="D918" s="695">
        <v>39.1</v>
      </c>
    </row>
    <row r="919" spans="1:4" ht="24.75">
      <c r="A919" s="693">
        <v>3606544</v>
      </c>
      <c r="B919" s="694" t="s">
        <v>12976</v>
      </c>
      <c r="C919" s="693" t="s">
        <v>12156</v>
      </c>
      <c r="D919" s="695">
        <v>48.04</v>
      </c>
    </row>
    <row r="920" spans="1:4" ht="16.5">
      <c r="A920" s="693">
        <v>5213484</v>
      </c>
      <c r="B920" s="694" t="s">
        <v>12977</v>
      </c>
      <c r="C920" s="693" t="s">
        <v>12161</v>
      </c>
      <c r="D920" s="695">
        <v>1059.49</v>
      </c>
    </row>
    <row r="921" spans="1:4" ht="16.5">
      <c r="A921" s="693">
        <v>6416234</v>
      </c>
      <c r="B921" s="694" t="s">
        <v>12978</v>
      </c>
      <c r="C921" s="693" t="s">
        <v>12936</v>
      </c>
      <c r="D921" s="695">
        <v>169.81</v>
      </c>
    </row>
    <row r="922" spans="1:4" ht="16.5">
      <c r="A922" s="693">
        <v>605705</v>
      </c>
      <c r="B922" s="694" t="s">
        <v>12979</v>
      </c>
      <c r="C922" s="693" t="s">
        <v>12133</v>
      </c>
      <c r="D922" s="695">
        <v>3668.67</v>
      </c>
    </row>
    <row r="923" spans="1:4" ht="16.5">
      <c r="A923" s="693">
        <v>804342</v>
      </c>
      <c r="B923" s="694" t="s">
        <v>12980</v>
      </c>
      <c r="C923" s="693" t="s">
        <v>10136</v>
      </c>
      <c r="D923" s="695">
        <v>3205.59</v>
      </c>
    </row>
    <row r="924" spans="1:4" ht="16.5">
      <c r="A924" s="693">
        <v>1917312</v>
      </c>
      <c r="B924" s="694" t="s">
        <v>12981</v>
      </c>
      <c r="C924" s="693" t="s">
        <v>12156</v>
      </c>
      <c r="D924" s="695">
        <v>7.39</v>
      </c>
    </row>
    <row r="925" spans="1:4" ht="16.5">
      <c r="A925" s="693">
        <v>2003945</v>
      </c>
      <c r="B925" s="694" t="s">
        <v>12982</v>
      </c>
      <c r="C925" s="693" t="s">
        <v>12133</v>
      </c>
      <c r="D925" s="695">
        <v>20.75</v>
      </c>
    </row>
    <row r="926" spans="1:4" ht="24.75">
      <c r="A926" s="693">
        <v>3606545</v>
      </c>
      <c r="B926" s="694" t="s">
        <v>12983</v>
      </c>
      <c r="C926" s="693" t="s">
        <v>12156</v>
      </c>
      <c r="D926" s="695">
        <v>48.35</v>
      </c>
    </row>
    <row r="927" spans="1:4" ht="16.5">
      <c r="A927" s="693">
        <v>5213485</v>
      </c>
      <c r="B927" s="694" t="s">
        <v>12984</v>
      </c>
      <c r="C927" s="693" t="s">
        <v>12161</v>
      </c>
      <c r="D927" s="695">
        <v>1143.7</v>
      </c>
    </row>
    <row r="928" spans="1:4" ht="16.5">
      <c r="A928" s="693">
        <v>6416233</v>
      </c>
      <c r="B928" s="694" t="s">
        <v>12985</v>
      </c>
      <c r="C928" s="693" t="s">
        <v>12936</v>
      </c>
      <c r="D928" s="695">
        <v>92.78</v>
      </c>
    </row>
    <row r="929" spans="1:4" ht="16.5">
      <c r="A929" s="693">
        <v>605617</v>
      </c>
      <c r="B929" s="694" t="s">
        <v>12986</v>
      </c>
      <c r="C929" s="693" t="s">
        <v>12133</v>
      </c>
      <c r="D929" s="695">
        <v>3595.11</v>
      </c>
    </row>
    <row r="930" spans="1:4" ht="16.5">
      <c r="A930" s="693">
        <v>804345</v>
      </c>
      <c r="B930" s="694" t="s">
        <v>12987</v>
      </c>
      <c r="C930" s="693" t="s">
        <v>10136</v>
      </c>
      <c r="D930" s="695">
        <v>4128.7</v>
      </c>
    </row>
    <row r="931" spans="1:4" ht="16.5">
      <c r="A931" s="693">
        <v>1917313</v>
      </c>
      <c r="B931" s="694" t="s">
        <v>12988</v>
      </c>
      <c r="C931" s="693" t="s">
        <v>12156</v>
      </c>
      <c r="D931" s="695">
        <v>7.92</v>
      </c>
    </row>
    <row r="932" spans="1:4" ht="16.5">
      <c r="A932" s="693">
        <v>2003946</v>
      </c>
      <c r="B932" s="694" t="s">
        <v>12989</v>
      </c>
      <c r="C932" s="693" t="s">
        <v>12133</v>
      </c>
      <c r="D932" s="695">
        <v>15.92</v>
      </c>
    </row>
    <row r="933" spans="1:4" ht="24.75">
      <c r="A933" s="693">
        <v>3606546</v>
      </c>
      <c r="B933" s="694" t="s">
        <v>12990</v>
      </c>
      <c r="C933" s="693" t="s">
        <v>12156</v>
      </c>
      <c r="D933" s="695">
        <v>48.66</v>
      </c>
    </row>
    <row r="934" spans="1:4" ht="16.5">
      <c r="A934" s="693">
        <v>5213434</v>
      </c>
      <c r="B934" s="694" t="s">
        <v>12991</v>
      </c>
      <c r="C934" s="693" t="s">
        <v>12161</v>
      </c>
      <c r="D934" s="695">
        <v>623.11</v>
      </c>
    </row>
    <row r="935" spans="1:4" ht="16.5">
      <c r="A935" s="693">
        <v>6416236</v>
      </c>
      <c r="B935" s="694" t="s">
        <v>12992</v>
      </c>
      <c r="C935" s="693" t="s">
        <v>12936</v>
      </c>
      <c r="D935" s="695">
        <v>172.85</v>
      </c>
    </row>
    <row r="936" spans="1:4" ht="16.5">
      <c r="A936" s="693">
        <v>605706</v>
      </c>
      <c r="B936" s="694" t="s">
        <v>12993</v>
      </c>
      <c r="C936" s="693" t="s">
        <v>12133</v>
      </c>
      <c r="D936" s="695">
        <v>3857.33</v>
      </c>
    </row>
    <row r="937" spans="1:4" ht="16.5">
      <c r="A937" s="693">
        <v>804344</v>
      </c>
      <c r="B937" s="694" t="s">
        <v>12994</v>
      </c>
      <c r="C937" s="693" t="s">
        <v>10136</v>
      </c>
      <c r="D937" s="695">
        <v>3257.81</v>
      </c>
    </row>
    <row r="938" spans="1:4" ht="16.5">
      <c r="A938" s="693">
        <v>1917314</v>
      </c>
      <c r="B938" s="694" t="s">
        <v>12995</v>
      </c>
      <c r="C938" s="693" t="s">
        <v>12156</v>
      </c>
      <c r="D938" s="695">
        <v>8.43</v>
      </c>
    </row>
    <row r="939" spans="1:4">
      <c r="A939" s="693">
        <v>2003377</v>
      </c>
      <c r="B939" s="694" t="s">
        <v>12996</v>
      </c>
      <c r="C939" s="693" t="s">
        <v>12133</v>
      </c>
      <c r="D939" s="695">
        <v>59.78</v>
      </c>
    </row>
    <row r="940" spans="1:4" ht="24.75">
      <c r="A940" s="693">
        <v>3606547</v>
      </c>
      <c r="B940" s="694" t="s">
        <v>12997</v>
      </c>
      <c r="C940" s="693" t="s">
        <v>12156</v>
      </c>
      <c r="D940" s="695">
        <v>49.08</v>
      </c>
    </row>
    <row r="941" spans="1:4" ht="16.5">
      <c r="A941" s="693">
        <v>5213435</v>
      </c>
      <c r="B941" s="694" t="s">
        <v>12998</v>
      </c>
      <c r="C941" s="693" t="s">
        <v>12161</v>
      </c>
      <c r="D941" s="695">
        <v>719.79</v>
      </c>
    </row>
    <row r="942" spans="1:4" ht="16.5">
      <c r="A942" s="693">
        <v>6416235</v>
      </c>
      <c r="B942" s="694" t="s">
        <v>12999</v>
      </c>
      <c r="C942" s="693" t="s">
        <v>12936</v>
      </c>
      <c r="D942" s="695">
        <v>96.8</v>
      </c>
    </row>
    <row r="943" spans="1:4" ht="16.5">
      <c r="A943" s="693">
        <v>605618</v>
      </c>
      <c r="B943" s="694" t="s">
        <v>13000</v>
      </c>
      <c r="C943" s="693" t="s">
        <v>12133</v>
      </c>
      <c r="D943" s="695">
        <v>3780.94</v>
      </c>
    </row>
    <row r="944" spans="1:4" ht="16.5">
      <c r="A944" s="693">
        <v>804347</v>
      </c>
      <c r="B944" s="694" t="s">
        <v>13001</v>
      </c>
      <c r="C944" s="693" t="s">
        <v>10136</v>
      </c>
      <c r="D944" s="695">
        <v>4208.82</v>
      </c>
    </row>
    <row r="945" spans="1:4" ht="16.5">
      <c r="A945" s="693">
        <v>1917315</v>
      </c>
      <c r="B945" s="694" t="s">
        <v>13002</v>
      </c>
      <c r="C945" s="693" t="s">
        <v>12156</v>
      </c>
      <c r="D945" s="695">
        <v>9.0399999999999991</v>
      </c>
    </row>
    <row r="946" spans="1:4" ht="16.5">
      <c r="A946" s="693">
        <v>2003376</v>
      </c>
      <c r="B946" s="694" t="s">
        <v>13003</v>
      </c>
      <c r="C946" s="693" t="s">
        <v>12133</v>
      </c>
      <c r="D946" s="695">
        <v>54.57</v>
      </c>
    </row>
    <row r="947" spans="1:4" ht="24.75">
      <c r="A947" s="693">
        <v>3606548</v>
      </c>
      <c r="B947" s="694" t="s">
        <v>13004</v>
      </c>
      <c r="C947" s="693" t="s">
        <v>12156</v>
      </c>
      <c r="D947" s="695">
        <v>49.7</v>
      </c>
    </row>
    <row r="948" spans="1:4" ht="16.5">
      <c r="A948" s="693">
        <v>5213436</v>
      </c>
      <c r="B948" s="694" t="s">
        <v>13005</v>
      </c>
      <c r="C948" s="693" t="s">
        <v>12161</v>
      </c>
      <c r="D948" s="695">
        <v>804</v>
      </c>
    </row>
    <row r="949" spans="1:4">
      <c r="A949" s="693">
        <v>6416040</v>
      </c>
      <c r="B949" s="694" t="s">
        <v>13006</v>
      </c>
      <c r="C949" s="693" t="s">
        <v>12156</v>
      </c>
      <c r="D949" s="695">
        <v>241.49</v>
      </c>
    </row>
    <row r="950" spans="1:4" ht="16.5">
      <c r="A950" s="693">
        <v>605707</v>
      </c>
      <c r="B950" s="694" t="s">
        <v>13007</v>
      </c>
      <c r="C950" s="693" t="s">
        <v>12133</v>
      </c>
      <c r="D950" s="695">
        <v>4289.6099999999997</v>
      </c>
    </row>
    <row r="951" spans="1:4" ht="16.5">
      <c r="A951" s="693">
        <v>804346</v>
      </c>
      <c r="B951" s="694" t="s">
        <v>13008</v>
      </c>
      <c r="C951" s="693" t="s">
        <v>10136</v>
      </c>
      <c r="D951" s="695">
        <v>3329.66</v>
      </c>
    </row>
    <row r="952" spans="1:4" ht="16.5">
      <c r="A952" s="693">
        <v>1917316</v>
      </c>
      <c r="B952" s="694" t="s">
        <v>13009</v>
      </c>
      <c r="C952" s="693" t="s">
        <v>12156</v>
      </c>
      <c r="D952" s="695">
        <v>9.66</v>
      </c>
    </row>
    <row r="953" spans="1:4" ht="16.5">
      <c r="A953" s="693">
        <v>2003947</v>
      </c>
      <c r="B953" s="694" t="s">
        <v>13010</v>
      </c>
      <c r="C953" s="693" t="s">
        <v>12133</v>
      </c>
      <c r="D953" s="695">
        <v>21.57</v>
      </c>
    </row>
    <row r="954" spans="1:4" ht="24.75">
      <c r="A954" s="693">
        <v>3606549</v>
      </c>
      <c r="B954" s="694" t="s">
        <v>13011</v>
      </c>
      <c r="C954" s="693" t="s">
        <v>12156</v>
      </c>
      <c r="D954" s="695">
        <v>50.64</v>
      </c>
    </row>
    <row r="955" spans="1:4" ht="16.5">
      <c r="A955" s="693">
        <v>5213430</v>
      </c>
      <c r="B955" s="694" t="s">
        <v>13012</v>
      </c>
      <c r="C955" s="693" t="s">
        <v>12161</v>
      </c>
      <c r="D955" s="695">
        <v>383.64</v>
      </c>
    </row>
    <row r="956" spans="1:4">
      <c r="A956" s="693">
        <v>6416039</v>
      </c>
      <c r="B956" s="694" t="s">
        <v>13013</v>
      </c>
      <c r="C956" s="693" t="s">
        <v>12156</v>
      </c>
      <c r="D956" s="695">
        <v>99.56</v>
      </c>
    </row>
    <row r="957" spans="1:4" ht="16.5">
      <c r="A957" s="693">
        <v>605619</v>
      </c>
      <c r="B957" s="694" t="s">
        <v>13014</v>
      </c>
      <c r="C957" s="693" t="s">
        <v>12133</v>
      </c>
      <c r="D957" s="695">
        <v>4210.3900000000003</v>
      </c>
    </row>
    <row r="958" spans="1:4" ht="16.5">
      <c r="A958" s="693">
        <v>804453</v>
      </c>
      <c r="B958" s="694" t="s">
        <v>13015</v>
      </c>
      <c r="C958" s="693" t="s">
        <v>10136</v>
      </c>
      <c r="D958" s="695">
        <v>9072.32</v>
      </c>
    </row>
    <row r="959" spans="1:4" ht="16.5">
      <c r="A959" s="693">
        <v>1917317</v>
      </c>
      <c r="B959" s="694" t="s">
        <v>13016</v>
      </c>
      <c r="C959" s="693" t="s">
        <v>12156</v>
      </c>
      <c r="D959" s="695">
        <v>10.61</v>
      </c>
    </row>
    <row r="960" spans="1:4" ht="16.5">
      <c r="A960" s="693">
        <v>2003948</v>
      </c>
      <c r="B960" s="694" t="s">
        <v>13017</v>
      </c>
      <c r="C960" s="693" t="s">
        <v>12133</v>
      </c>
      <c r="D960" s="695">
        <v>16.350000000000001</v>
      </c>
    </row>
    <row r="961" spans="1:4" ht="24.75">
      <c r="A961" s="693">
        <v>3606550</v>
      </c>
      <c r="B961" s="694" t="s">
        <v>13018</v>
      </c>
      <c r="C961" s="693" t="s">
        <v>12156</v>
      </c>
      <c r="D961" s="695">
        <v>51.16</v>
      </c>
    </row>
    <row r="962" spans="1:4" ht="16.5">
      <c r="A962" s="693">
        <v>5213431</v>
      </c>
      <c r="B962" s="694" t="s">
        <v>13019</v>
      </c>
      <c r="C962" s="693" t="s">
        <v>12161</v>
      </c>
      <c r="D962" s="695">
        <v>422.31</v>
      </c>
    </row>
    <row r="963" spans="1:4" ht="16.5">
      <c r="A963" s="693">
        <v>6416042</v>
      </c>
      <c r="B963" s="694" t="s">
        <v>13020</v>
      </c>
      <c r="C963" s="693" t="s">
        <v>12156</v>
      </c>
      <c r="D963" s="695">
        <v>281.44</v>
      </c>
    </row>
    <row r="964" spans="1:4" ht="16.5">
      <c r="A964" s="693">
        <v>605708</v>
      </c>
      <c r="B964" s="694" t="s">
        <v>13021</v>
      </c>
      <c r="C964" s="693" t="s">
        <v>12133</v>
      </c>
      <c r="D964" s="695">
        <v>5016.58</v>
      </c>
    </row>
    <row r="965" spans="1:4" ht="16.5">
      <c r="A965" s="693">
        <v>804349</v>
      </c>
      <c r="B965" s="694" t="s">
        <v>13022</v>
      </c>
      <c r="C965" s="693" t="s">
        <v>10136</v>
      </c>
      <c r="D965" s="695">
        <v>4314.13</v>
      </c>
    </row>
    <row r="966" spans="1:4" ht="16.5">
      <c r="A966" s="693">
        <v>1917318</v>
      </c>
      <c r="B966" s="694" t="s">
        <v>13023</v>
      </c>
      <c r="C966" s="693" t="s">
        <v>12156</v>
      </c>
      <c r="D966" s="695">
        <v>11.46</v>
      </c>
    </row>
    <row r="967" spans="1:4">
      <c r="A967" s="693">
        <v>2003379</v>
      </c>
      <c r="B967" s="694" t="s">
        <v>13024</v>
      </c>
      <c r="C967" s="693" t="s">
        <v>12133</v>
      </c>
      <c r="D967" s="695">
        <v>34.299999999999997</v>
      </c>
    </row>
    <row r="968" spans="1:4" ht="24.75">
      <c r="A968" s="693">
        <v>3606500</v>
      </c>
      <c r="B968" s="694" t="s">
        <v>13025</v>
      </c>
      <c r="C968" s="693" t="s">
        <v>12156</v>
      </c>
      <c r="D968" s="695">
        <v>46.35</v>
      </c>
    </row>
    <row r="969" spans="1:4" ht="16.5">
      <c r="A969" s="693">
        <v>5213433</v>
      </c>
      <c r="B969" s="694" t="s">
        <v>13026</v>
      </c>
      <c r="C969" s="693" t="s">
        <v>12161</v>
      </c>
      <c r="D969" s="695">
        <v>378.02</v>
      </c>
    </row>
    <row r="970" spans="1:4" ht="16.5">
      <c r="A970" s="693">
        <v>6416041</v>
      </c>
      <c r="B970" s="694" t="s">
        <v>13027</v>
      </c>
      <c r="C970" s="693" t="s">
        <v>12156</v>
      </c>
      <c r="D970" s="695">
        <v>139.78</v>
      </c>
    </row>
    <row r="971" spans="1:4" ht="16.5">
      <c r="A971" s="693">
        <v>605620</v>
      </c>
      <c r="B971" s="694" t="s">
        <v>13028</v>
      </c>
      <c r="C971" s="693" t="s">
        <v>12133</v>
      </c>
      <c r="D971" s="695">
        <v>4934.53</v>
      </c>
    </row>
    <row r="972" spans="1:4" ht="16.5">
      <c r="A972" s="693">
        <v>804452</v>
      </c>
      <c r="B972" s="694" t="s">
        <v>13029</v>
      </c>
      <c r="C972" s="693" t="s">
        <v>10136</v>
      </c>
      <c r="D972" s="695">
        <v>7197.37</v>
      </c>
    </row>
    <row r="973" spans="1:4" ht="16.5">
      <c r="A973" s="693">
        <v>1917319</v>
      </c>
      <c r="B973" s="694" t="s">
        <v>13030</v>
      </c>
      <c r="C973" s="693" t="s">
        <v>12156</v>
      </c>
      <c r="D973" s="695">
        <v>12.26</v>
      </c>
    </row>
    <row r="974" spans="1:4" ht="16.5">
      <c r="A974" s="693">
        <v>2003378</v>
      </c>
      <c r="B974" s="694" t="s">
        <v>13031</v>
      </c>
      <c r="C974" s="693" t="s">
        <v>12133</v>
      </c>
      <c r="D974" s="695">
        <v>30.78</v>
      </c>
    </row>
    <row r="975" spans="1:4" ht="24.75">
      <c r="A975" s="693">
        <v>3606501</v>
      </c>
      <c r="B975" s="694" t="s">
        <v>13032</v>
      </c>
      <c r="C975" s="693" t="s">
        <v>12156</v>
      </c>
      <c r="D975" s="695">
        <v>49.03</v>
      </c>
    </row>
    <row r="976" spans="1:4" ht="16.5">
      <c r="A976" s="693">
        <v>5213428</v>
      </c>
      <c r="B976" s="694" t="s">
        <v>13033</v>
      </c>
      <c r="C976" s="693" t="s">
        <v>12161</v>
      </c>
      <c r="D976" s="695">
        <v>562.21</v>
      </c>
    </row>
    <row r="977" spans="1:4">
      <c r="A977" s="693">
        <v>6416080</v>
      </c>
      <c r="B977" s="694" t="s">
        <v>13034</v>
      </c>
      <c r="C977" s="693" t="s">
        <v>12936</v>
      </c>
      <c r="D977" s="695">
        <v>166.56</v>
      </c>
    </row>
    <row r="978" spans="1:4" ht="16.5">
      <c r="A978" s="693">
        <v>605709</v>
      </c>
      <c r="B978" s="694" t="s">
        <v>13035</v>
      </c>
      <c r="C978" s="693" t="s">
        <v>12133</v>
      </c>
      <c r="D978" s="695">
        <v>5257.89</v>
      </c>
    </row>
    <row r="979" spans="1:4" ht="16.5">
      <c r="A979" s="693">
        <v>804348</v>
      </c>
      <c r="B979" s="694" t="s">
        <v>13036</v>
      </c>
      <c r="C979" s="693" t="s">
        <v>10136</v>
      </c>
      <c r="D979" s="695">
        <v>3425.01</v>
      </c>
    </row>
    <row r="980" spans="1:4" ht="16.5">
      <c r="A980" s="693">
        <v>1917320</v>
      </c>
      <c r="B980" s="694" t="s">
        <v>13037</v>
      </c>
      <c r="C980" s="693" t="s">
        <v>12156</v>
      </c>
      <c r="D980" s="695">
        <v>13.12</v>
      </c>
    </row>
    <row r="981" spans="1:4" ht="16.5">
      <c r="A981" s="693">
        <v>2003949</v>
      </c>
      <c r="B981" s="694" t="s">
        <v>13038</v>
      </c>
      <c r="C981" s="693" t="s">
        <v>12133</v>
      </c>
      <c r="D981" s="695">
        <v>14.88</v>
      </c>
    </row>
    <row r="982" spans="1:4" ht="24.75">
      <c r="A982" s="693">
        <v>3606502</v>
      </c>
      <c r="B982" s="694" t="s">
        <v>13039</v>
      </c>
      <c r="C982" s="693" t="s">
        <v>12156</v>
      </c>
      <c r="D982" s="695">
        <v>49.81</v>
      </c>
    </row>
    <row r="983" spans="1:4" ht="16.5">
      <c r="A983" s="693">
        <v>5213432</v>
      </c>
      <c r="B983" s="694" t="s">
        <v>13040</v>
      </c>
      <c r="C983" s="693" t="s">
        <v>12161</v>
      </c>
      <c r="D983" s="695">
        <v>518.98</v>
      </c>
    </row>
    <row r="984" spans="1:4">
      <c r="A984" s="693">
        <v>6416079</v>
      </c>
      <c r="B984" s="694" t="s">
        <v>13041</v>
      </c>
      <c r="C984" s="693" t="s">
        <v>12936</v>
      </c>
      <c r="D984" s="695">
        <v>105.95</v>
      </c>
    </row>
    <row r="985" spans="1:4" ht="16.5">
      <c r="A985" s="693">
        <v>605621</v>
      </c>
      <c r="B985" s="694" t="s">
        <v>13042</v>
      </c>
      <c r="C985" s="693" t="s">
        <v>12133</v>
      </c>
      <c r="D985" s="695">
        <v>5173.01</v>
      </c>
    </row>
    <row r="986" spans="1:4" ht="16.5">
      <c r="A986" s="693">
        <v>804351</v>
      </c>
      <c r="B986" s="694" t="s">
        <v>13043</v>
      </c>
      <c r="C986" s="693" t="s">
        <v>10136</v>
      </c>
      <c r="D986" s="695">
        <v>4449.99</v>
      </c>
    </row>
    <row r="987" spans="1:4" ht="16.5">
      <c r="A987" s="693">
        <v>1917321</v>
      </c>
      <c r="B987" s="694" t="s">
        <v>13044</v>
      </c>
      <c r="C987" s="693" t="s">
        <v>12156</v>
      </c>
      <c r="D987" s="695">
        <v>16.100000000000001</v>
      </c>
    </row>
    <row r="988" spans="1:4" ht="16.5">
      <c r="A988" s="693">
        <v>2003950</v>
      </c>
      <c r="B988" s="694" t="s">
        <v>13045</v>
      </c>
      <c r="C988" s="693" t="s">
        <v>12133</v>
      </c>
      <c r="D988" s="695">
        <v>11.36</v>
      </c>
    </row>
    <row r="989" spans="1:4" ht="24.75">
      <c r="A989" s="693">
        <v>3606503</v>
      </c>
      <c r="B989" s="694" t="s">
        <v>13046</v>
      </c>
      <c r="C989" s="693" t="s">
        <v>12156</v>
      </c>
      <c r="D989" s="695">
        <v>50.43</v>
      </c>
    </row>
    <row r="990" spans="1:4" ht="16.5">
      <c r="A990" s="693">
        <v>5213429</v>
      </c>
      <c r="B990" s="694" t="s">
        <v>13047</v>
      </c>
      <c r="C990" s="693" t="s">
        <v>12161</v>
      </c>
      <c r="D990" s="695">
        <v>669.31</v>
      </c>
    </row>
    <row r="991" spans="1:4">
      <c r="A991" s="693">
        <v>6416143</v>
      </c>
      <c r="B991" s="694" t="s">
        <v>13048</v>
      </c>
      <c r="C991" s="693" t="s">
        <v>12936</v>
      </c>
      <c r="D991" s="695">
        <v>165.82</v>
      </c>
    </row>
    <row r="992" spans="1:4" ht="16.5">
      <c r="A992" s="693">
        <v>605710</v>
      </c>
      <c r="B992" s="694" t="s">
        <v>13049</v>
      </c>
      <c r="C992" s="693" t="s">
        <v>12133</v>
      </c>
      <c r="D992" s="695">
        <v>5651.8</v>
      </c>
    </row>
    <row r="993" spans="1:4" ht="16.5">
      <c r="A993" s="693">
        <v>804350</v>
      </c>
      <c r="B993" s="694" t="s">
        <v>13050</v>
      </c>
      <c r="C993" s="693" t="s">
        <v>10136</v>
      </c>
      <c r="D993" s="695">
        <v>3549.34</v>
      </c>
    </row>
    <row r="994" spans="1:4" ht="16.5">
      <c r="A994" s="693">
        <v>1917322</v>
      </c>
      <c r="B994" s="694" t="s">
        <v>13051</v>
      </c>
      <c r="C994" s="693" t="s">
        <v>12156</v>
      </c>
      <c r="D994" s="695">
        <v>18.690000000000001</v>
      </c>
    </row>
    <row r="995" spans="1:4">
      <c r="A995" s="693">
        <v>2003381</v>
      </c>
      <c r="B995" s="694" t="s">
        <v>13052</v>
      </c>
      <c r="C995" s="693" t="s">
        <v>12133</v>
      </c>
      <c r="D995" s="695">
        <v>57.41</v>
      </c>
    </row>
    <row r="996" spans="1:4" ht="24.75">
      <c r="A996" s="693">
        <v>3606504</v>
      </c>
      <c r="B996" s="694" t="s">
        <v>13053</v>
      </c>
      <c r="C996" s="693" t="s">
        <v>12156</v>
      </c>
      <c r="D996" s="695">
        <v>51.05</v>
      </c>
    </row>
    <row r="997" spans="1:4" ht="16.5">
      <c r="A997" s="693">
        <v>5213516</v>
      </c>
      <c r="B997" s="694" t="s">
        <v>13054</v>
      </c>
      <c r="C997" s="693" t="s">
        <v>10136</v>
      </c>
      <c r="D997" s="695">
        <v>861.07</v>
      </c>
    </row>
    <row r="998" spans="1:4">
      <c r="A998" s="693">
        <v>6416262</v>
      </c>
      <c r="B998" s="694" t="s">
        <v>13055</v>
      </c>
      <c r="C998" s="693" t="s">
        <v>12936</v>
      </c>
      <c r="D998" s="695">
        <v>105.59</v>
      </c>
    </row>
    <row r="999" spans="1:4" ht="16.5">
      <c r="A999" s="693">
        <v>605622</v>
      </c>
      <c r="B999" s="694" t="s">
        <v>13056</v>
      </c>
      <c r="C999" s="693" t="s">
        <v>12133</v>
      </c>
      <c r="D999" s="695">
        <v>5564.1</v>
      </c>
    </row>
    <row r="1000" spans="1:4" ht="16.5">
      <c r="A1000" s="693">
        <v>804353</v>
      </c>
      <c r="B1000" s="694" t="s">
        <v>13057</v>
      </c>
      <c r="C1000" s="693" t="s">
        <v>10136</v>
      </c>
      <c r="D1000" s="695">
        <v>4628.88</v>
      </c>
    </row>
    <row r="1001" spans="1:4" ht="16.5">
      <c r="A1001" s="693">
        <v>1917323</v>
      </c>
      <c r="B1001" s="694" t="s">
        <v>13058</v>
      </c>
      <c r="C1001" s="693" t="s">
        <v>12156</v>
      </c>
      <c r="D1001" s="695">
        <v>22.02</v>
      </c>
    </row>
    <row r="1002" spans="1:4" ht="16.5">
      <c r="A1002" s="693">
        <v>2003380</v>
      </c>
      <c r="B1002" s="694" t="s">
        <v>13059</v>
      </c>
      <c r="C1002" s="693" t="s">
        <v>12133</v>
      </c>
      <c r="D1002" s="695">
        <v>51.38</v>
      </c>
    </row>
    <row r="1003" spans="1:4" ht="24.75">
      <c r="A1003" s="693">
        <v>3606505</v>
      </c>
      <c r="B1003" s="694" t="s">
        <v>13060</v>
      </c>
      <c r="C1003" s="693" t="s">
        <v>12156</v>
      </c>
      <c r="D1003" s="695">
        <v>52.15</v>
      </c>
    </row>
    <row r="1004" spans="1:4" ht="16.5">
      <c r="A1004" s="693">
        <v>5213525</v>
      </c>
      <c r="B1004" s="694" t="s">
        <v>13061</v>
      </c>
      <c r="C1004" s="693" t="s">
        <v>10136</v>
      </c>
      <c r="D1004" s="695">
        <v>938.41</v>
      </c>
    </row>
    <row r="1005" spans="1:4">
      <c r="A1005" s="693">
        <v>6416078</v>
      </c>
      <c r="B1005" s="694" t="s">
        <v>13062</v>
      </c>
      <c r="C1005" s="693" t="s">
        <v>12936</v>
      </c>
      <c r="D1005" s="695">
        <v>165.06</v>
      </c>
    </row>
    <row r="1006" spans="1:4" ht="16.5">
      <c r="A1006" s="693">
        <v>605711</v>
      </c>
      <c r="B1006" s="694" t="s">
        <v>13063</v>
      </c>
      <c r="C1006" s="693" t="s">
        <v>12133</v>
      </c>
      <c r="D1006" s="695">
        <v>5851.24</v>
      </c>
    </row>
    <row r="1007" spans="1:4" ht="16.5">
      <c r="A1007" s="693">
        <v>804352</v>
      </c>
      <c r="B1007" s="694" t="s">
        <v>13064</v>
      </c>
      <c r="C1007" s="693" t="s">
        <v>10136</v>
      </c>
      <c r="D1007" s="695">
        <v>3715.16</v>
      </c>
    </row>
    <row r="1008" spans="1:4" ht="16.5">
      <c r="A1008" s="693">
        <v>1917324</v>
      </c>
      <c r="B1008" s="694" t="s">
        <v>13065</v>
      </c>
      <c r="C1008" s="693" t="s">
        <v>12156</v>
      </c>
      <c r="D1008" s="695">
        <v>25.53</v>
      </c>
    </row>
    <row r="1009" spans="1:4" ht="16.5">
      <c r="A1009" s="693">
        <v>2003951</v>
      </c>
      <c r="B1009" s="694" t="s">
        <v>13066</v>
      </c>
      <c r="C1009" s="693" t="s">
        <v>12133</v>
      </c>
      <c r="D1009" s="695">
        <v>25.25</v>
      </c>
    </row>
    <row r="1010" spans="1:4" ht="24.75">
      <c r="A1010" s="693">
        <v>3606506</v>
      </c>
      <c r="B1010" s="694" t="s">
        <v>13067</v>
      </c>
      <c r="C1010" s="693" t="s">
        <v>12156</v>
      </c>
      <c r="D1010" s="695">
        <v>54.01</v>
      </c>
    </row>
    <row r="1011" spans="1:4" ht="16.5">
      <c r="A1011" s="693">
        <v>5213534</v>
      </c>
      <c r="B1011" s="694" t="s">
        <v>13068</v>
      </c>
      <c r="C1011" s="693" t="s">
        <v>10136</v>
      </c>
      <c r="D1011" s="695">
        <v>1131.75</v>
      </c>
    </row>
    <row r="1012" spans="1:4" ht="16.5">
      <c r="A1012" s="693">
        <v>6416077</v>
      </c>
      <c r="B1012" s="694" t="s">
        <v>13069</v>
      </c>
      <c r="C1012" s="693" t="s">
        <v>12936</v>
      </c>
      <c r="D1012" s="695">
        <v>105.21</v>
      </c>
    </row>
    <row r="1013" spans="1:4" ht="16.5">
      <c r="A1013" s="693">
        <v>605623</v>
      </c>
      <c r="B1013" s="694" t="s">
        <v>13070</v>
      </c>
      <c r="C1013" s="693" t="s">
        <v>12133</v>
      </c>
      <c r="D1013" s="695">
        <v>5760.7</v>
      </c>
    </row>
    <row r="1014" spans="1:4" ht="16.5">
      <c r="A1014" s="693">
        <v>804455</v>
      </c>
      <c r="B1014" s="694" t="s">
        <v>13071</v>
      </c>
      <c r="C1014" s="693" t="s">
        <v>10136</v>
      </c>
      <c r="D1014" s="695">
        <v>11230.31</v>
      </c>
    </row>
    <row r="1015" spans="1:4" ht="16.5">
      <c r="A1015" s="693">
        <v>1917325</v>
      </c>
      <c r="B1015" s="694" t="s">
        <v>13072</v>
      </c>
      <c r="C1015" s="693" t="s">
        <v>12156</v>
      </c>
      <c r="D1015" s="695">
        <v>29.69</v>
      </c>
    </row>
    <row r="1016" spans="1:4" ht="16.5">
      <c r="A1016" s="693">
        <v>2003952</v>
      </c>
      <c r="B1016" s="694" t="s">
        <v>13073</v>
      </c>
      <c r="C1016" s="693" t="s">
        <v>12133</v>
      </c>
      <c r="D1016" s="695">
        <v>19.22</v>
      </c>
    </row>
    <row r="1017" spans="1:4" ht="16.5">
      <c r="A1017" s="693">
        <v>3606507</v>
      </c>
      <c r="B1017" s="694" t="s">
        <v>13074</v>
      </c>
      <c r="C1017" s="693" t="s">
        <v>12156</v>
      </c>
      <c r="D1017" s="695">
        <v>57.1</v>
      </c>
    </row>
    <row r="1018" spans="1:4" ht="16.5">
      <c r="A1018" s="693">
        <v>5213517</v>
      </c>
      <c r="B1018" s="694" t="s">
        <v>13075</v>
      </c>
      <c r="C1018" s="693" t="s">
        <v>10136</v>
      </c>
      <c r="D1018" s="695">
        <v>1820.17</v>
      </c>
    </row>
    <row r="1019" spans="1:4">
      <c r="A1019" s="693">
        <v>6416071</v>
      </c>
      <c r="B1019" s="694" t="s">
        <v>13076</v>
      </c>
      <c r="C1019" s="693" t="s">
        <v>12936</v>
      </c>
      <c r="D1019" s="695">
        <v>163.25</v>
      </c>
    </row>
    <row r="1020" spans="1:4" ht="16.5">
      <c r="A1020" s="693">
        <v>605712</v>
      </c>
      <c r="B1020" s="694" t="s">
        <v>13077</v>
      </c>
      <c r="C1020" s="693" t="s">
        <v>12133</v>
      </c>
      <c r="D1020" s="695">
        <v>6174.01</v>
      </c>
    </row>
    <row r="1021" spans="1:4" ht="16.5">
      <c r="A1021" s="693">
        <v>804355</v>
      </c>
      <c r="B1021" s="694" t="s">
        <v>13078</v>
      </c>
      <c r="C1021" s="693" t="s">
        <v>10136</v>
      </c>
      <c r="D1021" s="695">
        <v>4864.96</v>
      </c>
    </row>
    <row r="1022" spans="1:4" ht="16.5">
      <c r="A1022" s="693">
        <v>1917326</v>
      </c>
      <c r="B1022" s="694" t="s">
        <v>13079</v>
      </c>
      <c r="C1022" s="693" t="s">
        <v>12156</v>
      </c>
      <c r="D1022" s="695">
        <v>35.31</v>
      </c>
    </row>
    <row r="1023" spans="1:4">
      <c r="A1023" s="693">
        <v>2003383</v>
      </c>
      <c r="B1023" s="694" t="s">
        <v>13080</v>
      </c>
      <c r="C1023" s="693" t="s">
        <v>12133</v>
      </c>
      <c r="D1023" s="695">
        <v>95.91</v>
      </c>
    </row>
    <row r="1024" spans="1:4" ht="24.75">
      <c r="A1024" s="693">
        <v>3606509</v>
      </c>
      <c r="B1024" s="694" t="s">
        <v>13081</v>
      </c>
      <c r="C1024" s="693" t="s">
        <v>12156</v>
      </c>
      <c r="D1024" s="695">
        <v>44.28</v>
      </c>
    </row>
    <row r="1025" spans="1:4" ht="16.5">
      <c r="A1025" s="693">
        <v>5213526</v>
      </c>
      <c r="B1025" s="694" t="s">
        <v>13082</v>
      </c>
      <c r="C1025" s="693" t="s">
        <v>10136</v>
      </c>
      <c r="D1025" s="695">
        <v>1994.18</v>
      </c>
    </row>
    <row r="1026" spans="1:4">
      <c r="A1026" s="693">
        <v>6416072</v>
      </c>
      <c r="B1026" s="694" t="s">
        <v>13083</v>
      </c>
      <c r="C1026" s="693" t="s">
        <v>12936</v>
      </c>
      <c r="D1026" s="695">
        <v>105.24</v>
      </c>
    </row>
    <row r="1027" spans="1:4" ht="16.5">
      <c r="A1027" s="693">
        <v>605624</v>
      </c>
      <c r="B1027" s="694" t="s">
        <v>13084</v>
      </c>
      <c r="C1027" s="693" t="s">
        <v>12133</v>
      </c>
      <c r="D1027" s="695">
        <v>6080.65</v>
      </c>
    </row>
    <row r="1028" spans="1:4" ht="16.5">
      <c r="A1028" s="693">
        <v>804454</v>
      </c>
      <c r="B1028" s="694" t="s">
        <v>13085</v>
      </c>
      <c r="C1028" s="693" t="s">
        <v>10136</v>
      </c>
      <c r="D1028" s="695">
        <v>8896.85</v>
      </c>
    </row>
    <row r="1029" spans="1:4" ht="16.5">
      <c r="A1029" s="693">
        <v>1917327</v>
      </c>
      <c r="B1029" s="694" t="s">
        <v>13086</v>
      </c>
      <c r="C1029" s="693" t="s">
        <v>12156</v>
      </c>
      <c r="D1029" s="695">
        <v>41.04</v>
      </c>
    </row>
    <row r="1030" spans="1:4" ht="16.5">
      <c r="A1030" s="693">
        <v>2003382</v>
      </c>
      <c r="B1030" s="694" t="s">
        <v>13087</v>
      </c>
      <c r="C1030" s="693" t="s">
        <v>12133</v>
      </c>
      <c r="D1030" s="695">
        <v>84.66</v>
      </c>
    </row>
    <row r="1031" spans="1:4" ht="24.75">
      <c r="A1031" s="693">
        <v>3606510</v>
      </c>
      <c r="B1031" s="694" t="s">
        <v>13088</v>
      </c>
      <c r="C1031" s="693" t="s">
        <v>12156</v>
      </c>
      <c r="D1031" s="695">
        <v>44.69</v>
      </c>
    </row>
    <row r="1032" spans="1:4" ht="16.5">
      <c r="A1032" s="693">
        <v>5213535</v>
      </c>
      <c r="B1032" s="694" t="s">
        <v>13089</v>
      </c>
      <c r="C1032" s="693" t="s">
        <v>10136</v>
      </c>
      <c r="D1032" s="695">
        <v>2429.1999999999998</v>
      </c>
    </row>
    <row r="1033" spans="1:4" ht="16.5">
      <c r="A1033" s="693">
        <v>6416088</v>
      </c>
      <c r="B1033" s="694" t="s">
        <v>13090</v>
      </c>
      <c r="C1033" s="693" t="s">
        <v>12936</v>
      </c>
      <c r="D1033" s="695">
        <v>178.74</v>
      </c>
    </row>
    <row r="1034" spans="1:4" ht="16.5">
      <c r="A1034" s="693">
        <v>605713</v>
      </c>
      <c r="B1034" s="694" t="s">
        <v>13091</v>
      </c>
      <c r="C1034" s="693" t="s">
        <v>12133</v>
      </c>
      <c r="D1034" s="695">
        <v>8157.75</v>
      </c>
    </row>
    <row r="1035" spans="1:4" ht="16.5">
      <c r="A1035" s="693">
        <v>804354</v>
      </c>
      <c r="B1035" s="694" t="s">
        <v>13092</v>
      </c>
      <c r="C1035" s="693" t="s">
        <v>10136</v>
      </c>
      <c r="D1035" s="695">
        <v>3936.59</v>
      </c>
    </row>
    <row r="1036" spans="1:4" ht="16.5">
      <c r="A1036" s="693">
        <v>1917328</v>
      </c>
      <c r="B1036" s="694" t="s">
        <v>13093</v>
      </c>
      <c r="C1036" s="693" t="s">
        <v>12156</v>
      </c>
      <c r="D1036" s="695">
        <v>47.62</v>
      </c>
    </row>
    <row r="1037" spans="1:4" ht="16.5">
      <c r="A1037" s="693">
        <v>2003953</v>
      </c>
      <c r="B1037" s="694" t="s">
        <v>13094</v>
      </c>
      <c r="C1037" s="693" t="s">
        <v>12133</v>
      </c>
      <c r="D1037" s="695">
        <v>45.49</v>
      </c>
    </row>
    <row r="1038" spans="1:4" ht="24.75">
      <c r="A1038" s="693">
        <v>3606511</v>
      </c>
      <c r="B1038" s="694" t="s">
        <v>13095</v>
      </c>
      <c r="C1038" s="693" t="s">
        <v>12156</v>
      </c>
      <c r="D1038" s="695">
        <v>45.11</v>
      </c>
    </row>
    <row r="1039" spans="1:4" ht="16.5">
      <c r="A1039" s="693">
        <v>5213518</v>
      </c>
      <c r="B1039" s="694" t="s">
        <v>13096</v>
      </c>
      <c r="C1039" s="693" t="s">
        <v>10136</v>
      </c>
      <c r="D1039" s="695">
        <v>2395.63</v>
      </c>
    </row>
    <row r="1040" spans="1:4" ht="16.5">
      <c r="A1040" s="693">
        <v>6416087</v>
      </c>
      <c r="B1040" s="694" t="s">
        <v>13097</v>
      </c>
      <c r="C1040" s="693" t="s">
        <v>12936</v>
      </c>
      <c r="D1040" s="695">
        <v>109.01</v>
      </c>
    </row>
    <row r="1041" spans="1:4" ht="16.5">
      <c r="A1041" s="693">
        <v>605625</v>
      </c>
      <c r="B1041" s="694" t="s">
        <v>13098</v>
      </c>
      <c r="C1041" s="693" t="s">
        <v>12133</v>
      </c>
      <c r="D1041" s="695">
        <v>8061.56</v>
      </c>
    </row>
    <row r="1042" spans="1:4" ht="16.5">
      <c r="A1042" s="693">
        <v>804339</v>
      </c>
      <c r="B1042" s="694" t="s">
        <v>13099</v>
      </c>
      <c r="C1042" s="693" t="s">
        <v>10136</v>
      </c>
      <c r="D1042" s="695">
        <v>4006.52</v>
      </c>
    </row>
    <row r="1043" spans="1:4" ht="16.5">
      <c r="A1043" s="693">
        <v>1917329</v>
      </c>
      <c r="B1043" s="694" t="s">
        <v>13100</v>
      </c>
      <c r="C1043" s="693" t="s">
        <v>12156</v>
      </c>
      <c r="D1043" s="695">
        <v>52.12</v>
      </c>
    </row>
    <row r="1044" spans="1:4" ht="16.5">
      <c r="A1044" s="693">
        <v>2003954</v>
      </c>
      <c r="B1044" s="694" t="s">
        <v>13101</v>
      </c>
      <c r="C1044" s="693" t="s">
        <v>12133</v>
      </c>
      <c r="D1044" s="695">
        <v>34.21</v>
      </c>
    </row>
    <row r="1045" spans="1:4" ht="24.75">
      <c r="A1045" s="693">
        <v>3606512</v>
      </c>
      <c r="B1045" s="694" t="s">
        <v>13102</v>
      </c>
      <c r="C1045" s="693" t="s">
        <v>12156</v>
      </c>
      <c r="D1045" s="695">
        <v>45.52</v>
      </c>
    </row>
    <row r="1046" spans="1:4" ht="16.5">
      <c r="A1046" s="693">
        <v>5213527</v>
      </c>
      <c r="B1046" s="694" t="s">
        <v>13103</v>
      </c>
      <c r="C1046" s="693" t="s">
        <v>10136</v>
      </c>
      <c r="D1046" s="695">
        <v>2627.65</v>
      </c>
    </row>
    <row r="1047" spans="1:4" ht="16.5">
      <c r="A1047" s="693">
        <v>6416246</v>
      </c>
      <c r="B1047" s="694" t="s">
        <v>13104</v>
      </c>
      <c r="C1047" s="693" t="s">
        <v>12936</v>
      </c>
      <c r="D1047" s="695">
        <v>179.36</v>
      </c>
    </row>
    <row r="1048" spans="1:4" ht="16.5">
      <c r="A1048" s="693">
        <v>605714</v>
      </c>
      <c r="B1048" s="694" t="s">
        <v>13105</v>
      </c>
      <c r="C1048" s="693" t="s">
        <v>12133</v>
      </c>
      <c r="D1048" s="695">
        <v>10354.799999999999</v>
      </c>
    </row>
    <row r="1049" spans="1:4" ht="16.5">
      <c r="A1049" s="693">
        <v>804338</v>
      </c>
      <c r="B1049" s="694" t="s">
        <v>13106</v>
      </c>
      <c r="C1049" s="693" t="s">
        <v>10136</v>
      </c>
      <c r="D1049" s="695">
        <v>3149.48</v>
      </c>
    </row>
    <row r="1050" spans="1:4" ht="16.5">
      <c r="A1050" s="693">
        <v>1917330</v>
      </c>
      <c r="B1050" s="694" t="s">
        <v>13107</v>
      </c>
      <c r="C1050" s="693" t="s">
        <v>12156</v>
      </c>
      <c r="D1050" s="695">
        <v>57.65</v>
      </c>
    </row>
    <row r="1051" spans="1:4">
      <c r="A1051" s="693">
        <v>2004514</v>
      </c>
      <c r="B1051" s="694" t="s">
        <v>13108</v>
      </c>
      <c r="C1051" s="693" t="s">
        <v>12133</v>
      </c>
      <c r="D1051" s="695">
        <v>15.5</v>
      </c>
    </row>
    <row r="1052" spans="1:4" ht="24.75">
      <c r="A1052" s="693">
        <v>3606513</v>
      </c>
      <c r="B1052" s="694" t="s">
        <v>13109</v>
      </c>
      <c r="C1052" s="693" t="s">
        <v>12156</v>
      </c>
      <c r="D1052" s="695">
        <v>45.94</v>
      </c>
    </row>
    <row r="1053" spans="1:4" ht="16.5">
      <c r="A1053" s="693">
        <v>5213536</v>
      </c>
      <c r="B1053" s="694" t="s">
        <v>13110</v>
      </c>
      <c r="C1053" s="693" t="s">
        <v>10136</v>
      </c>
      <c r="D1053" s="695">
        <v>3207.67</v>
      </c>
    </row>
    <row r="1054" spans="1:4" ht="16.5">
      <c r="A1054" s="693">
        <v>6416245</v>
      </c>
      <c r="B1054" s="694" t="s">
        <v>13111</v>
      </c>
      <c r="C1054" s="693" t="s">
        <v>12936</v>
      </c>
      <c r="D1054" s="695">
        <v>111.11</v>
      </c>
    </row>
    <row r="1055" spans="1:4" ht="16.5">
      <c r="A1055" s="693">
        <v>605626</v>
      </c>
      <c r="B1055" s="694" t="s">
        <v>13112</v>
      </c>
      <c r="C1055" s="693" t="s">
        <v>12133</v>
      </c>
      <c r="D1055" s="695">
        <v>10255.780000000001</v>
      </c>
    </row>
    <row r="1056" spans="1:4" ht="16.5">
      <c r="A1056" s="693">
        <v>804457</v>
      </c>
      <c r="B1056" s="694" t="s">
        <v>13113</v>
      </c>
      <c r="C1056" s="693" t="s">
        <v>10136</v>
      </c>
      <c r="D1056" s="695">
        <v>13607.46</v>
      </c>
    </row>
    <row r="1057" spans="1:4" ht="16.5">
      <c r="A1057" s="693">
        <v>1917308</v>
      </c>
      <c r="B1057" s="694" t="s">
        <v>13114</v>
      </c>
      <c r="C1057" s="693" t="s">
        <v>12156</v>
      </c>
      <c r="D1057" s="695">
        <v>5.45</v>
      </c>
    </row>
    <row r="1058" spans="1:4">
      <c r="A1058" s="693">
        <v>2004515</v>
      </c>
      <c r="B1058" s="694" t="s">
        <v>13115</v>
      </c>
      <c r="C1058" s="693" t="s">
        <v>12133</v>
      </c>
      <c r="D1058" s="695">
        <v>40.04</v>
      </c>
    </row>
    <row r="1059" spans="1:4" ht="24.75">
      <c r="A1059" s="693">
        <v>3606514</v>
      </c>
      <c r="B1059" s="694" t="s">
        <v>13116</v>
      </c>
      <c r="C1059" s="693" t="s">
        <v>12156</v>
      </c>
      <c r="D1059" s="695">
        <v>46.67</v>
      </c>
    </row>
    <row r="1060" spans="1:4" ht="16.5">
      <c r="A1060" s="693">
        <v>5213519</v>
      </c>
      <c r="B1060" s="694" t="s">
        <v>13117</v>
      </c>
      <c r="C1060" s="693" t="s">
        <v>10136</v>
      </c>
      <c r="D1060" s="695">
        <v>3256.7</v>
      </c>
    </row>
    <row r="1061" spans="1:4" ht="16.5">
      <c r="A1061" s="693">
        <v>6416248</v>
      </c>
      <c r="B1061" s="694" t="s">
        <v>13118</v>
      </c>
      <c r="C1061" s="693" t="s">
        <v>12936</v>
      </c>
      <c r="D1061" s="695">
        <v>183.21</v>
      </c>
    </row>
    <row r="1062" spans="1:4" ht="16.5">
      <c r="A1062" s="693">
        <v>605715</v>
      </c>
      <c r="B1062" s="694" t="s">
        <v>13119</v>
      </c>
      <c r="C1062" s="693" t="s">
        <v>12133</v>
      </c>
      <c r="D1062" s="695">
        <v>11075.75</v>
      </c>
    </row>
    <row r="1063" spans="1:4" ht="16.5">
      <c r="A1063" s="693">
        <v>804357</v>
      </c>
      <c r="B1063" s="694" t="s">
        <v>13120</v>
      </c>
      <c r="C1063" s="693" t="s">
        <v>10136</v>
      </c>
      <c r="D1063" s="695">
        <v>6742.34</v>
      </c>
    </row>
    <row r="1064" spans="1:4" ht="16.5">
      <c r="A1064" s="693">
        <v>1917309</v>
      </c>
      <c r="B1064" s="694" t="s">
        <v>13121</v>
      </c>
      <c r="C1064" s="693" t="s">
        <v>12156</v>
      </c>
      <c r="D1064" s="695">
        <v>5.76</v>
      </c>
    </row>
    <row r="1065" spans="1:4" ht="16.5">
      <c r="A1065" s="693">
        <v>2005759</v>
      </c>
      <c r="B1065" s="694" t="s">
        <v>13122</v>
      </c>
      <c r="C1065" s="693" t="s">
        <v>12133</v>
      </c>
      <c r="D1065" s="695">
        <v>60.15</v>
      </c>
    </row>
    <row r="1066" spans="1:4" ht="24.75">
      <c r="A1066" s="693">
        <v>3606515</v>
      </c>
      <c r="B1066" s="694" t="s">
        <v>13123</v>
      </c>
      <c r="C1066" s="693" t="s">
        <v>12156</v>
      </c>
      <c r="D1066" s="695">
        <v>49.96</v>
      </c>
    </row>
    <row r="1067" spans="1:4" ht="16.5">
      <c r="A1067" s="693">
        <v>5213528</v>
      </c>
      <c r="B1067" s="694" t="s">
        <v>13124</v>
      </c>
      <c r="C1067" s="693" t="s">
        <v>10136</v>
      </c>
      <c r="D1067" s="695">
        <v>3566.06</v>
      </c>
    </row>
    <row r="1068" spans="1:4" ht="16.5">
      <c r="A1068" s="693">
        <v>6416247</v>
      </c>
      <c r="B1068" s="694" t="s">
        <v>13125</v>
      </c>
      <c r="C1068" s="693" t="s">
        <v>12936</v>
      </c>
      <c r="D1068" s="695">
        <v>112.39</v>
      </c>
    </row>
    <row r="1069" spans="1:4" ht="16.5">
      <c r="A1069" s="693">
        <v>605627</v>
      </c>
      <c r="B1069" s="694" t="s">
        <v>13126</v>
      </c>
      <c r="C1069" s="693" t="s">
        <v>12133</v>
      </c>
      <c r="D1069" s="695">
        <v>10973.89</v>
      </c>
    </row>
    <row r="1070" spans="1:4" ht="16.5">
      <c r="A1070" s="693">
        <v>804456</v>
      </c>
      <c r="B1070" s="694" t="s">
        <v>13127</v>
      </c>
      <c r="C1070" s="693" t="s">
        <v>10136</v>
      </c>
      <c r="D1070" s="695">
        <v>10568.04</v>
      </c>
    </row>
    <row r="1071" spans="1:4" ht="16.5">
      <c r="A1071" s="693">
        <v>1917310</v>
      </c>
      <c r="B1071" s="694" t="s">
        <v>13128</v>
      </c>
      <c r="C1071" s="693" t="s">
        <v>12156</v>
      </c>
      <c r="D1071" s="695">
        <v>6.1</v>
      </c>
    </row>
    <row r="1072" spans="1:4" ht="16.5">
      <c r="A1072" s="693">
        <v>2005764</v>
      </c>
      <c r="B1072" s="694" t="s">
        <v>13129</v>
      </c>
      <c r="C1072" s="693" t="s">
        <v>12133</v>
      </c>
      <c r="D1072" s="695">
        <v>77.62</v>
      </c>
    </row>
    <row r="1073" spans="1:4" ht="24.75">
      <c r="A1073" s="693">
        <v>3606516</v>
      </c>
      <c r="B1073" s="694" t="s">
        <v>13130</v>
      </c>
      <c r="C1073" s="693" t="s">
        <v>12156</v>
      </c>
      <c r="D1073" s="695">
        <v>50.59</v>
      </c>
    </row>
    <row r="1074" spans="1:4" ht="16.5">
      <c r="A1074" s="693">
        <v>5213537</v>
      </c>
      <c r="B1074" s="694" t="s">
        <v>13131</v>
      </c>
      <c r="C1074" s="693" t="s">
        <v>10136</v>
      </c>
      <c r="D1074" s="695">
        <v>4339.42</v>
      </c>
    </row>
    <row r="1075" spans="1:4">
      <c r="A1075" s="693">
        <v>6416214</v>
      </c>
      <c r="B1075" s="694" t="s">
        <v>13132</v>
      </c>
      <c r="C1075" s="693" t="s">
        <v>12936</v>
      </c>
      <c r="D1075" s="695">
        <v>211.68</v>
      </c>
    </row>
    <row r="1076" spans="1:4" ht="16.5">
      <c r="A1076" s="693">
        <v>605716</v>
      </c>
      <c r="B1076" s="694" t="s">
        <v>13133</v>
      </c>
      <c r="C1076" s="693" t="s">
        <v>12133</v>
      </c>
      <c r="D1076" s="695">
        <v>11521.93</v>
      </c>
    </row>
    <row r="1077" spans="1:4" ht="16.5">
      <c r="A1077" s="693">
        <v>804356</v>
      </c>
      <c r="B1077" s="694" t="s">
        <v>13134</v>
      </c>
      <c r="C1077" s="693" t="s">
        <v>10136</v>
      </c>
      <c r="D1077" s="695">
        <v>5226.5200000000004</v>
      </c>
    </row>
    <row r="1078" spans="1:4" ht="16.5">
      <c r="A1078" s="693">
        <v>1917730</v>
      </c>
      <c r="B1078" s="694" t="s">
        <v>13135</v>
      </c>
      <c r="C1078" s="693" t="s">
        <v>12156</v>
      </c>
      <c r="D1078" s="695">
        <v>5.37</v>
      </c>
    </row>
    <row r="1079" spans="1:4">
      <c r="A1079" s="693">
        <v>2003678</v>
      </c>
      <c r="B1079" s="694" t="s">
        <v>13136</v>
      </c>
      <c r="C1079" s="693" t="s">
        <v>10136</v>
      </c>
      <c r="D1079" s="695">
        <v>2314.44</v>
      </c>
    </row>
    <row r="1080" spans="1:4" ht="24.75">
      <c r="A1080" s="693">
        <v>3606518</v>
      </c>
      <c r="B1080" s="694" t="s">
        <v>13137</v>
      </c>
      <c r="C1080" s="693" t="s">
        <v>12156</v>
      </c>
      <c r="D1080" s="695">
        <v>43.55</v>
      </c>
    </row>
    <row r="1081" spans="1:4" ht="16.5">
      <c r="A1081" s="693">
        <v>5213521</v>
      </c>
      <c r="B1081" s="694" t="s">
        <v>13138</v>
      </c>
      <c r="C1081" s="693" t="s">
        <v>10136</v>
      </c>
      <c r="D1081" s="695">
        <v>4791.26</v>
      </c>
    </row>
    <row r="1082" spans="1:4">
      <c r="A1082" s="693">
        <v>6416218</v>
      </c>
      <c r="B1082" s="694" t="s">
        <v>13139</v>
      </c>
      <c r="C1082" s="693" t="s">
        <v>12936</v>
      </c>
      <c r="D1082" s="695">
        <v>151.36000000000001</v>
      </c>
    </row>
    <row r="1083" spans="1:4" ht="16.5">
      <c r="A1083" s="693">
        <v>605628</v>
      </c>
      <c r="B1083" s="694" t="s">
        <v>13140</v>
      </c>
      <c r="C1083" s="693" t="s">
        <v>12133</v>
      </c>
      <c r="D1083" s="695">
        <v>11417.24</v>
      </c>
    </row>
    <row r="1084" spans="1:4" ht="16.5">
      <c r="A1084" s="693">
        <v>804361</v>
      </c>
      <c r="B1084" s="694" t="s">
        <v>13141</v>
      </c>
      <c r="C1084" s="693" t="s">
        <v>10136</v>
      </c>
      <c r="D1084" s="695">
        <v>6790.59</v>
      </c>
    </row>
    <row r="1085" spans="1:4" ht="16.5">
      <c r="A1085" s="693">
        <v>1917415</v>
      </c>
      <c r="B1085" s="694" t="s">
        <v>13142</v>
      </c>
      <c r="C1085" s="693" t="s">
        <v>12156</v>
      </c>
      <c r="D1085" s="695">
        <v>6.69</v>
      </c>
    </row>
    <row r="1086" spans="1:4">
      <c r="A1086" s="693">
        <v>2003677</v>
      </c>
      <c r="B1086" s="694" t="s">
        <v>13143</v>
      </c>
      <c r="C1086" s="693" t="s">
        <v>10136</v>
      </c>
      <c r="D1086" s="695">
        <v>2043.45</v>
      </c>
    </row>
    <row r="1087" spans="1:4" ht="24.75">
      <c r="A1087" s="693">
        <v>3606519</v>
      </c>
      <c r="B1087" s="694" t="s">
        <v>13144</v>
      </c>
      <c r="C1087" s="693" t="s">
        <v>12156</v>
      </c>
      <c r="D1087" s="695">
        <v>43.97</v>
      </c>
    </row>
    <row r="1088" spans="1:4" ht="16.5">
      <c r="A1088" s="693">
        <v>5213530</v>
      </c>
      <c r="B1088" s="694" t="s">
        <v>13145</v>
      </c>
      <c r="C1088" s="693" t="s">
        <v>10136</v>
      </c>
      <c r="D1088" s="695">
        <v>5255.3</v>
      </c>
    </row>
    <row r="1089" spans="1:4">
      <c r="A1089" s="693">
        <v>6416211</v>
      </c>
      <c r="B1089" s="694" t="s">
        <v>13146</v>
      </c>
      <c r="C1089" s="693" t="s">
        <v>12936</v>
      </c>
      <c r="D1089" s="695">
        <v>208.6</v>
      </c>
    </row>
    <row r="1090" spans="1:4" ht="16.5">
      <c r="A1090" s="693">
        <v>605717</v>
      </c>
      <c r="B1090" s="694" t="s">
        <v>13147</v>
      </c>
      <c r="C1090" s="693" t="s">
        <v>12133</v>
      </c>
      <c r="D1090" s="695">
        <v>12307.77</v>
      </c>
    </row>
    <row r="1091" spans="1:4" ht="16.5">
      <c r="A1091" s="693">
        <v>804360</v>
      </c>
      <c r="B1091" s="694" t="s">
        <v>13148</v>
      </c>
      <c r="C1091" s="693" t="s">
        <v>10136</v>
      </c>
      <c r="D1091" s="695">
        <v>5268.23</v>
      </c>
    </row>
    <row r="1092" spans="1:4" ht="16.5">
      <c r="A1092" s="693">
        <v>1917416</v>
      </c>
      <c r="B1092" s="694" t="s">
        <v>13149</v>
      </c>
      <c r="C1092" s="693" t="s">
        <v>12156</v>
      </c>
      <c r="D1092" s="695">
        <v>7.43</v>
      </c>
    </row>
    <row r="1093" spans="1:4">
      <c r="A1093" s="693">
        <v>2003680</v>
      </c>
      <c r="B1093" s="694" t="s">
        <v>13150</v>
      </c>
      <c r="C1093" s="693" t="s">
        <v>10136</v>
      </c>
      <c r="D1093" s="695">
        <v>2281.17</v>
      </c>
    </row>
    <row r="1094" spans="1:4" ht="24.75">
      <c r="A1094" s="693">
        <v>3606520</v>
      </c>
      <c r="B1094" s="694" t="s">
        <v>13151</v>
      </c>
      <c r="C1094" s="693" t="s">
        <v>12156</v>
      </c>
      <c r="D1094" s="695">
        <v>44.28</v>
      </c>
    </row>
    <row r="1095" spans="1:4" ht="16.5">
      <c r="A1095" s="693">
        <v>5213539</v>
      </c>
      <c r="B1095" s="694" t="s">
        <v>13152</v>
      </c>
      <c r="C1095" s="693" t="s">
        <v>10136</v>
      </c>
      <c r="D1095" s="695">
        <v>6415.34</v>
      </c>
    </row>
    <row r="1096" spans="1:4">
      <c r="A1096" s="693">
        <v>6416215</v>
      </c>
      <c r="B1096" s="694" t="s">
        <v>13153</v>
      </c>
      <c r="C1096" s="693" t="s">
        <v>12936</v>
      </c>
      <c r="D1096" s="695">
        <v>151.91</v>
      </c>
    </row>
    <row r="1097" spans="1:4" ht="16.5">
      <c r="A1097" s="693">
        <v>605629</v>
      </c>
      <c r="B1097" s="694" t="s">
        <v>13154</v>
      </c>
      <c r="C1097" s="693" t="s">
        <v>12133</v>
      </c>
      <c r="D1097" s="695">
        <v>12200.25</v>
      </c>
    </row>
    <row r="1098" spans="1:4" ht="16.5">
      <c r="A1098" s="693">
        <v>804459</v>
      </c>
      <c r="B1098" s="694" t="s">
        <v>13155</v>
      </c>
      <c r="C1098" s="693" t="s">
        <v>10136</v>
      </c>
      <c r="D1098" s="695">
        <v>14240.82</v>
      </c>
    </row>
    <row r="1099" spans="1:4" ht="16.5">
      <c r="A1099" s="693">
        <v>1917417</v>
      </c>
      <c r="B1099" s="694" t="s">
        <v>13156</v>
      </c>
      <c r="C1099" s="693" t="s">
        <v>12156</v>
      </c>
      <c r="D1099" s="695">
        <v>7.94</v>
      </c>
    </row>
    <row r="1100" spans="1:4">
      <c r="A1100" s="693">
        <v>2003679</v>
      </c>
      <c r="B1100" s="694" t="s">
        <v>13157</v>
      </c>
      <c r="C1100" s="693" t="s">
        <v>10136</v>
      </c>
      <c r="D1100" s="695">
        <v>2021.09</v>
      </c>
    </row>
    <row r="1101" spans="1:4" ht="24.75">
      <c r="A1101" s="693">
        <v>3606521</v>
      </c>
      <c r="B1101" s="694" t="s">
        <v>13158</v>
      </c>
      <c r="C1101" s="693" t="s">
        <v>12156</v>
      </c>
      <c r="D1101" s="695">
        <v>44.59</v>
      </c>
    </row>
    <row r="1102" spans="1:4">
      <c r="A1102" s="693">
        <v>5213573</v>
      </c>
      <c r="B1102" s="694" t="s">
        <v>13159</v>
      </c>
      <c r="C1102" s="693" t="s">
        <v>12161</v>
      </c>
      <c r="D1102" s="695">
        <v>446.17</v>
      </c>
    </row>
    <row r="1103" spans="1:4">
      <c r="A1103" s="693">
        <v>6416212</v>
      </c>
      <c r="B1103" s="694" t="s">
        <v>13160</v>
      </c>
      <c r="C1103" s="693" t="s">
        <v>12936</v>
      </c>
      <c r="D1103" s="695">
        <v>211.81</v>
      </c>
    </row>
    <row r="1104" spans="1:4" ht="16.5">
      <c r="A1104" s="693">
        <v>605651</v>
      </c>
      <c r="B1104" s="694" t="s">
        <v>13161</v>
      </c>
      <c r="C1104" s="693" t="s">
        <v>12133</v>
      </c>
      <c r="D1104" s="695">
        <v>1394.49</v>
      </c>
    </row>
    <row r="1105" spans="1:4" ht="16.5">
      <c r="A1105" s="693">
        <v>804363</v>
      </c>
      <c r="B1105" s="694" t="s">
        <v>13162</v>
      </c>
      <c r="C1105" s="693" t="s">
        <v>10136</v>
      </c>
      <c r="D1105" s="695">
        <v>6852.39</v>
      </c>
    </row>
    <row r="1106" spans="1:4" ht="16.5">
      <c r="A1106" s="693">
        <v>1917418</v>
      </c>
      <c r="B1106" s="694" t="s">
        <v>13163</v>
      </c>
      <c r="C1106" s="693" t="s">
        <v>12156</v>
      </c>
      <c r="D1106" s="695">
        <v>8.42</v>
      </c>
    </row>
    <row r="1107" spans="1:4">
      <c r="A1107" s="693">
        <v>2003682</v>
      </c>
      <c r="B1107" s="694" t="s">
        <v>13164</v>
      </c>
      <c r="C1107" s="693" t="s">
        <v>10136</v>
      </c>
      <c r="D1107" s="695">
        <v>2614.41</v>
      </c>
    </row>
    <row r="1108" spans="1:4" ht="24.75">
      <c r="A1108" s="693">
        <v>3606522</v>
      </c>
      <c r="B1108" s="694" t="s">
        <v>13165</v>
      </c>
      <c r="C1108" s="693" t="s">
        <v>12156</v>
      </c>
      <c r="D1108" s="695">
        <v>44.9</v>
      </c>
    </row>
    <row r="1109" spans="1:4">
      <c r="A1109" s="693">
        <v>5213574</v>
      </c>
      <c r="B1109" s="694" t="s">
        <v>13166</v>
      </c>
      <c r="C1109" s="693" t="s">
        <v>12161</v>
      </c>
      <c r="D1109" s="695">
        <v>484.84</v>
      </c>
    </row>
    <row r="1110" spans="1:4">
      <c r="A1110" s="693">
        <v>6416216</v>
      </c>
      <c r="B1110" s="694" t="s">
        <v>13167</v>
      </c>
      <c r="C1110" s="693" t="s">
        <v>12936</v>
      </c>
      <c r="D1110" s="695">
        <v>155.5</v>
      </c>
    </row>
    <row r="1111" spans="1:4" ht="16.5">
      <c r="A1111" s="693">
        <v>605460</v>
      </c>
      <c r="B1111" s="694" t="s">
        <v>13168</v>
      </c>
      <c r="C1111" s="693" t="s">
        <v>12133</v>
      </c>
      <c r="D1111" s="695">
        <v>1364.31</v>
      </c>
    </row>
    <row r="1112" spans="1:4" ht="16.5">
      <c r="A1112" s="693">
        <v>804458</v>
      </c>
      <c r="B1112" s="694" t="s">
        <v>13169</v>
      </c>
      <c r="C1112" s="693" t="s">
        <v>10136</v>
      </c>
      <c r="D1112" s="695">
        <v>11056.56</v>
      </c>
    </row>
    <row r="1113" spans="1:4" ht="16.5">
      <c r="A1113" s="693">
        <v>1917419</v>
      </c>
      <c r="B1113" s="694" t="s">
        <v>13170</v>
      </c>
      <c r="C1113" s="693" t="s">
        <v>12156</v>
      </c>
      <c r="D1113" s="695">
        <v>8.83</v>
      </c>
    </row>
    <row r="1114" spans="1:4">
      <c r="A1114" s="693">
        <v>2003681</v>
      </c>
      <c r="B1114" s="694" t="s">
        <v>13171</v>
      </c>
      <c r="C1114" s="693" t="s">
        <v>10136</v>
      </c>
      <c r="D1114" s="695">
        <v>2290.4699999999998</v>
      </c>
    </row>
    <row r="1115" spans="1:4" ht="24.75">
      <c r="A1115" s="693">
        <v>3606523</v>
      </c>
      <c r="B1115" s="694" t="s">
        <v>13172</v>
      </c>
      <c r="C1115" s="693" t="s">
        <v>12156</v>
      </c>
      <c r="D1115" s="695">
        <v>45.52</v>
      </c>
    </row>
    <row r="1116" spans="1:4">
      <c r="A1116" s="693">
        <v>5213575</v>
      </c>
      <c r="B1116" s="694" t="s">
        <v>13173</v>
      </c>
      <c r="C1116" s="693" t="s">
        <v>12161</v>
      </c>
      <c r="D1116" s="695">
        <v>581.51</v>
      </c>
    </row>
    <row r="1117" spans="1:4">
      <c r="A1117" s="693">
        <v>6416213</v>
      </c>
      <c r="B1117" s="694" t="s">
        <v>13174</v>
      </c>
      <c r="C1117" s="693" t="s">
        <v>12936</v>
      </c>
      <c r="D1117" s="695">
        <v>212.53</v>
      </c>
    </row>
    <row r="1118" spans="1:4" ht="16.5">
      <c r="A1118" s="693">
        <v>605652</v>
      </c>
      <c r="B1118" s="694" t="s">
        <v>13175</v>
      </c>
      <c r="C1118" s="693" t="s">
        <v>12133</v>
      </c>
      <c r="D1118" s="695">
        <v>1602.77</v>
      </c>
    </row>
    <row r="1119" spans="1:4" ht="16.5">
      <c r="A1119" s="693">
        <v>804362</v>
      </c>
      <c r="B1119" s="694" t="s">
        <v>13176</v>
      </c>
      <c r="C1119" s="693" t="s">
        <v>10136</v>
      </c>
      <c r="D1119" s="695">
        <v>5321.78</v>
      </c>
    </row>
    <row r="1120" spans="1:4" ht="16.5">
      <c r="A1120" s="693">
        <v>1917420</v>
      </c>
      <c r="B1120" s="694" t="s">
        <v>13177</v>
      </c>
      <c r="C1120" s="693" t="s">
        <v>12156</v>
      </c>
      <c r="D1120" s="695">
        <v>9.34</v>
      </c>
    </row>
    <row r="1121" spans="1:4">
      <c r="A1121" s="693">
        <v>2003684</v>
      </c>
      <c r="B1121" s="694" t="s">
        <v>13178</v>
      </c>
      <c r="C1121" s="693" t="s">
        <v>10136</v>
      </c>
      <c r="D1121" s="695">
        <v>3129.67</v>
      </c>
    </row>
    <row r="1122" spans="1:4" ht="24.75">
      <c r="A1122" s="693">
        <v>3606524</v>
      </c>
      <c r="B1122" s="694" t="s">
        <v>13179</v>
      </c>
      <c r="C1122" s="693" t="s">
        <v>12156</v>
      </c>
      <c r="D1122" s="695">
        <v>46.56</v>
      </c>
    </row>
    <row r="1123" spans="1:4" ht="16.5">
      <c r="A1123" s="693">
        <v>5213480</v>
      </c>
      <c r="B1123" s="694" t="s">
        <v>13180</v>
      </c>
      <c r="C1123" s="693" t="s">
        <v>12161</v>
      </c>
      <c r="D1123" s="695">
        <v>880.94</v>
      </c>
    </row>
    <row r="1124" spans="1:4">
      <c r="A1124" s="693">
        <v>6416217</v>
      </c>
      <c r="B1124" s="694" t="s">
        <v>13181</v>
      </c>
      <c r="C1124" s="693" t="s">
        <v>12936</v>
      </c>
      <c r="D1124" s="695">
        <v>157.27000000000001</v>
      </c>
    </row>
    <row r="1125" spans="1:4" ht="16.5">
      <c r="A1125" s="693">
        <v>605461</v>
      </c>
      <c r="B1125" s="694" t="s">
        <v>13182</v>
      </c>
      <c r="C1125" s="693" t="s">
        <v>12133</v>
      </c>
      <c r="D1125" s="695">
        <v>1570.71</v>
      </c>
    </row>
    <row r="1126" spans="1:4" ht="16.5">
      <c r="A1126" s="693">
        <v>804365</v>
      </c>
      <c r="B1126" s="694" t="s">
        <v>13183</v>
      </c>
      <c r="C1126" s="693" t="s">
        <v>10136</v>
      </c>
      <c r="D1126" s="695">
        <v>6941.65</v>
      </c>
    </row>
    <row r="1127" spans="1:4" ht="16.5">
      <c r="A1127" s="693">
        <v>1917421</v>
      </c>
      <c r="B1127" s="694" t="s">
        <v>13184</v>
      </c>
      <c r="C1127" s="693" t="s">
        <v>12156</v>
      </c>
      <c r="D1127" s="695">
        <v>10.119999999999999</v>
      </c>
    </row>
    <row r="1128" spans="1:4">
      <c r="A1128" s="693">
        <v>2003683</v>
      </c>
      <c r="B1128" s="694" t="s">
        <v>13185</v>
      </c>
      <c r="C1128" s="693" t="s">
        <v>10136</v>
      </c>
      <c r="D1128" s="695">
        <v>2743.43</v>
      </c>
    </row>
    <row r="1129" spans="1:4" ht="16.5">
      <c r="A1129" s="693">
        <v>3606525</v>
      </c>
      <c r="B1129" s="694" t="s">
        <v>13186</v>
      </c>
      <c r="C1129" s="693" t="s">
        <v>12156</v>
      </c>
      <c r="D1129" s="695">
        <v>49.19</v>
      </c>
    </row>
    <row r="1130" spans="1:4" ht="16.5">
      <c r="A1130" s="693">
        <v>5213481</v>
      </c>
      <c r="B1130" s="694" t="s">
        <v>13187</v>
      </c>
      <c r="C1130" s="693" t="s">
        <v>12161</v>
      </c>
      <c r="D1130" s="695">
        <v>977.61</v>
      </c>
    </row>
    <row r="1131" spans="1:4" ht="16.5">
      <c r="A1131" s="693">
        <v>6416289</v>
      </c>
      <c r="B1131" s="694" t="s">
        <v>13188</v>
      </c>
      <c r="C1131" s="693" t="s">
        <v>12156</v>
      </c>
      <c r="D1131" s="695">
        <v>125.22</v>
      </c>
    </row>
    <row r="1132" spans="1:4" ht="16.5">
      <c r="A1132" s="693">
        <v>605653</v>
      </c>
      <c r="B1132" s="694" t="s">
        <v>13189</v>
      </c>
      <c r="C1132" s="693" t="s">
        <v>12133</v>
      </c>
      <c r="D1132" s="695">
        <v>1811.08</v>
      </c>
    </row>
    <row r="1133" spans="1:4" ht="16.5">
      <c r="A1133" s="693">
        <v>804364</v>
      </c>
      <c r="B1133" s="694" t="s">
        <v>13190</v>
      </c>
      <c r="C1133" s="693" t="s">
        <v>10136</v>
      </c>
      <c r="D1133" s="695">
        <v>5399.51</v>
      </c>
    </row>
    <row r="1134" spans="1:4" ht="16.5">
      <c r="A1134" s="693">
        <v>1917422</v>
      </c>
      <c r="B1134" s="694" t="s">
        <v>13191</v>
      </c>
      <c r="C1134" s="693" t="s">
        <v>12156</v>
      </c>
      <c r="D1134" s="695">
        <v>10.6</v>
      </c>
    </row>
    <row r="1135" spans="1:4">
      <c r="A1135" s="693">
        <v>2003686</v>
      </c>
      <c r="B1135" s="694" t="s">
        <v>13192</v>
      </c>
      <c r="C1135" s="693" t="s">
        <v>10136</v>
      </c>
      <c r="D1135" s="695">
        <v>3694.44</v>
      </c>
    </row>
    <row r="1136" spans="1:4">
      <c r="A1136" s="693">
        <v>3606577</v>
      </c>
      <c r="B1136" s="694" t="s">
        <v>13193</v>
      </c>
      <c r="C1136" s="693" t="s">
        <v>12156</v>
      </c>
      <c r="D1136" s="695">
        <v>11.56</v>
      </c>
    </row>
    <row r="1137" spans="1:4" ht="16.5">
      <c r="A1137" s="693">
        <v>5213482</v>
      </c>
      <c r="B1137" s="694" t="s">
        <v>13194</v>
      </c>
      <c r="C1137" s="693" t="s">
        <v>12161</v>
      </c>
      <c r="D1137" s="695">
        <v>1061.83</v>
      </c>
    </row>
    <row r="1138" spans="1:4" ht="16.5">
      <c r="A1138" s="693">
        <v>6416288</v>
      </c>
      <c r="B1138" s="694" t="s">
        <v>13195</v>
      </c>
      <c r="C1138" s="693" t="s">
        <v>12156</v>
      </c>
      <c r="D1138" s="695">
        <v>78.52</v>
      </c>
    </row>
    <row r="1139" spans="1:4" ht="16.5">
      <c r="A1139" s="693">
        <v>605462</v>
      </c>
      <c r="B1139" s="694" t="s">
        <v>13196</v>
      </c>
      <c r="C1139" s="693" t="s">
        <v>12133</v>
      </c>
      <c r="D1139" s="695">
        <v>1777.13</v>
      </c>
    </row>
    <row r="1140" spans="1:4" ht="16.5">
      <c r="A1140" s="693">
        <v>804367</v>
      </c>
      <c r="B1140" s="694" t="s">
        <v>13197</v>
      </c>
      <c r="C1140" s="693" t="s">
        <v>10136</v>
      </c>
      <c r="D1140" s="695">
        <v>7062.88</v>
      </c>
    </row>
    <row r="1141" spans="1:4" ht="16.5">
      <c r="A1141" s="693">
        <v>1917423</v>
      </c>
      <c r="B1141" s="694" t="s">
        <v>13198</v>
      </c>
      <c r="C1141" s="693" t="s">
        <v>12156</v>
      </c>
      <c r="D1141" s="695">
        <v>11.09</v>
      </c>
    </row>
    <row r="1142" spans="1:4">
      <c r="A1142" s="693">
        <v>2003685</v>
      </c>
      <c r="B1142" s="694" t="s">
        <v>13199</v>
      </c>
      <c r="C1142" s="693" t="s">
        <v>10136</v>
      </c>
      <c r="D1142" s="695">
        <v>3244.36</v>
      </c>
    </row>
    <row r="1143" spans="1:4">
      <c r="A1143" s="693">
        <v>3606576</v>
      </c>
      <c r="B1143" s="694" t="s">
        <v>13200</v>
      </c>
      <c r="C1143" s="693" t="s">
        <v>12156</v>
      </c>
      <c r="D1143" s="695">
        <v>4.71</v>
      </c>
    </row>
    <row r="1144" spans="1:4" ht="16.5">
      <c r="A1144" s="693">
        <v>5213422</v>
      </c>
      <c r="B1144" s="694" t="s">
        <v>13201</v>
      </c>
      <c r="C1144" s="693" t="s">
        <v>12161</v>
      </c>
      <c r="D1144" s="695">
        <v>546.20000000000005</v>
      </c>
    </row>
    <row r="1145" spans="1:4" ht="16.5">
      <c r="A1145" s="693">
        <v>6416098</v>
      </c>
      <c r="B1145" s="694" t="s">
        <v>13202</v>
      </c>
      <c r="C1145" s="693" t="s">
        <v>12936</v>
      </c>
      <c r="D1145" s="695">
        <v>152.30000000000001</v>
      </c>
    </row>
    <row r="1146" spans="1:4" ht="16.5">
      <c r="A1146" s="693">
        <v>605654</v>
      </c>
      <c r="B1146" s="694" t="s">
        <v>13203</v>
      </c>
      <c r="C1146" s="693" t="s">
        <v>12133</v>
      </c>
      <c r="D1146" s="695">
        <v>1979.14</v>
      </c>
    </row>
    <row r="1147" spans="1:4" ht="16.5">
      <c r="A1147" s="693">
        <v>804366</v>
      </c>
      <c r="B1147" s="694" t="s">
        <v>13204</v>
      </c>
      <c r="C1147" s="693" t="s">
        <v>10136</v>
      </c>
      <c r="D1147" s="695">
        <v>5506.11</v>
      </c>
    </row>
    <row r="1148" spans="1:4" ht="16.5">
      <c r="A1148" s="693">
        <v>1917424</v>
      </c>
      <c r="B1148" s="694" t="s">
        <v>13205</v>
      </c>
      <c r="C1148" s="693" t="s">
        <v>12156</v>
      </c>
      <c r="D1148" s="695">
        <v>11.59</v>
      </c>
    </row>
    <row r="1149" spans="1:4">
      <c r="A1149" s="693">
        <v>2003688</v>
      </c>
      <c r="B1149" s="694" t="s">
        <v>13206</v>
      </c>
      <c r="C1149" s="693" t="s">
        <v>10136</v>
      </c>
      <c r="D1149" s="695">
        <v>4612.67</v>
      </c>
    </row>
    <row r="1150" spans="1:4" ht="16.5">
      <c r="A1150" s="693">
        <v>3606561</v>
      </c>
      <c r="B1150" s="694" t="s">
        <v>13207</v>
      </c>
      <c r="C1150" s="693" t="s">
        <v>10136</v>
      </c>
      <c r="D1150" s="695">
        <v>2216.4</v>
      </c>
    </row>
    <row r="1151" spans="1:4" ht="16.5">
      <c r="A1151" s="693">
        <v>5213423</v>
      </c>
      <c r="B1151" s="694" t="s">
        <v>13208</v>
      </c>
      <c r="C1151" s="693" t="s">
        <v>12161</v>
      </c>
      <c r="D1151" s="695">
        <v>584.87</v>
      </c>
    </row>
    <row r="1152" spans="1:4" ht="16.5">
      <c r="A1152" s="693">
        <v>6416097</v>
      </c>
      <c r="B1152" s="694" t="s">
        <v>13209</v>
      </c>
      <c r="C1152" s="693" t="s">
        <v>12936</v>
      </c>
      <c r="D1152" s="695">
        <v>115.27</v>
      </c>
    </row>
    <row r="1153" spans="1:4" ht="16.5">
      <c r="A1153" s="693">
        <v>605463</v>
      </c>
      <c r="B1153" s="694" t="s">
        <v>13210</v>
      </c>
      <c r="C1153" s="693" t="s">
        <v>12133</v>
      </c>
      <c r="D1153" s="695">
        <v>1943.31</v>
      </c>
    </row>
    <row r="1154" spans="1:4" ht="16.5">
      <c r="A1154" s="693">
        <v>804461</v>
      </c>
      <c r="B1154" s="694" t="s">
        <v>13211</v>
      </c>
      <c r="C1154" s="693" t="s">
        <v>10136</v>
      </c>
      <c r="D1154" s="695">
        <v>15922.58</v>
      </c>
    </row>
    <row r="1155" spans="1:4" ht="16.5">
      <c r="A1155" s="693">
        <v>1917425</v>
      </c>
      <c r="B1155" s="694" t="s">
        <v>13212</v>
      </c>
      <c r="C1155" s="693" t="s">
        <v>12156</v>
      </c>
      <c r="D1155" s="695">
        <v>12.57</v>
      </c>
    </row>
    <row r="1156" spans="1:4">
      <c r="A1156" s="693">
        <v>2003687</v>
      </c>
      <c r="B1156" s="694" t="s">
        <v>13213</v>
      </c>
      <c r="C1156" s="693" t="s">
        <v>10136</v>
      </c>
      <c r="D1156" s="695">
        <v>4067.58</v>
      </c>
    </row>
    <row r="1157" spans="1:4" ht="16.5">
      <c r="A1157" s="693">
        <v>3606556</v>
      </c>
      <c r="B1157" s="694" t="s">
        <v>13214</v>
      </c>
      <c r="C1157" s="693" t="s">
        <v>10136</v>
      </c>
      <c r="D1157" s="695">
        <v>1565.03</v>
      </c>
    </row>
    <row r="1158" spans="1:4" ht="16.5">
      <c r="A1158" s="693">
        <v>5213424</v>
      </c>
      <c r="B1158" s="694" t="s">
        <v>13215</v>
      </c>
      <c r="C1158" s="693" t="s">
        <v>12161</v>
      </c>
      <c r="D1158" s="695">
        <v>681.55</v>
      </c>
    </row>
    <row r="1159" spans="1:4" ht="16.5">
      <c r="A1159" s="693">
        <v>6416258</v>
      </c>
      <c r="B1159" s="694" t="s">
        <v>13216</v>
      </c>
      <c r="C1159" s="693" t="s">
        <v>12936</v>
      </c>
      <c r="D1159" s="695">
        <v>167.41</v>
      </c>
    </row>
    <row r="1160" spans="1:4" ht="16.5">
      <c r="A1160" s="693">
        <v>605655</v>
      </c>
      <c r="B1160" s="694" t="s">
        <v>13217</v>
      </c>
      <c r="C1160" s="693" t="s">
        <v>12133</v>
      </c>
      <c r="D1160" s="695">
        <v>2187.37</v>
      </c>
    </row>
    <row r="1161" spans="1:4" ht="16.5">
      <c r="A1161" s="693">
        <v>804369</v>
      </c>
      <c r="B1161" s="694" t="s">
        <v>13218</v>
      </c>
      <c r="C1161" s="693" t="s">
        <v>10136</v>
      </c>
      <c r="D1161" s="695">
        <v>7221.08</v>
      </c>
    </row>
    <row r="1162" spans="1:4" ht="16.5">
      <c r="A1162" s="693">
        <v>1917426</v>
      </c>
      <c r="B1162" s="694" t="s">
        <v>13219</v>
      </c>
      <c r="C1162" s="693" t="s">
        <v>12156</v>
      </c>
      <c r="D1162" s="695">
        <v>13.67</v>
      </c>
    </row>
    <row r="1163" spans="1:4">
      <c r="A1163" s="693">
        <v>2003690</v>
      </c>
      <c r="B1163" s="694" t="s">
        <v>13220</v>
      </c>
      <c r="C1163" s="693" t="s">
        <v>10136</v>
      </c>
      <c r="D1163" s="695">
        <v>2685.26</v>
      </c>
    </row>
    <row r="1164" spans="1:4" ht="16.5">
      <c r="A1164" s="693">
        <v>3606562</v>
      </c>
      <c r="B1164" s="694" t="s">
        <v>13221</v>
      </c>
      <c r="C1164" s="693" t="s">
        <v>10136</v>
      </c>
      <c r="D1164" s="695">
        <v>2423.5100000000002</v>
      </c>
    </row>
    <row r="1165" spans="1:4" ht="16.5">
      <c r="A1165" s="693">
        <v>5213437</v>
      </c>
      <c r="B1165" s="694" t="s">
        <v>13222</v>
      </c>
      <c r="C1165" s="693" t="s">
        <v>12161</v>
      </c>
      <c r="D1165" s="695">
        <v>541.24</v>
      </c>
    </row>
    <row r="1166" spans="1:4" ht="16.5">
      <c r="A1166" s="693">
        <v>6416259</v>
      </c>
      <c r="B1166" s="694" t="s">
        <v>13223</v>
      </c>
      <c r="C1166" s="693" t="s">
        <v>12936</v>
      </c>
      <c r="D1166" s="695">
        <v>112.78</v>
      </c>
    </row>
    <row r="1167" spans="1:4" ht="16.5">
      <c r="A1167" s="693">
        <v>605464</v>
      </c>
      <c r="B1167" s="694" t="s">
        <v>13224</v>
      </c>
      <c r="C1167" s="693" t="s">
        <v>12133</v>
      </c>
      <c r="D1167" s="695">
        <v>2149.65</v>
      </c>
    </row>
    <row r="1168" spans="1:4" ht="16.5">
      <c r="A1168" s="693">
        <v>804460</v>
      </c>
      <c r="B1168" s="694" t="s">
        <v>13225</v>
      </c>
      <c r="C1168" s="693" t="s">
        <v>10136</v>
      </c>
      <c r="D1168" s="695">
        <v>12353.8</v>
      </c>
    </row>
    <row r="1169" spans="1:4" ht="16.5">
      <c r="A1169" s="693">
        <v>1917427</v>
      </c>
      <c r="B1169" s="694" t="s">
        <v>13226</v>
      </c>
      <c r="C1169" s="693" t="s">
        <v>12156</v>
      </c>
      <c r="D1169" s="695">
        <v>15.67</v>
      </c>
    </row>
    <row r="1170" spans="1:4">
      <c r="A1170" s="693">
        <v>2003689</v>
      </c>
      <c r="B1170" s="694" t="s">
        <v>13227</v>
      </c>
      <c r="C1170" s="693" t="s">
        <v>10136</v>
      </c>
      <c r="D1170" s="695">
        <v>2369.11</v>
      </c>
    </row>
    <row r="1171" spans="1:4" ht="16.5">
      <c r="A1171" s="693">
        <v>3606557</v>
      </c>
      <c r="B1171" s="694" t="s">
        <v>13228</v>
      </c>
      <c r="C1171" s="693" t="s">
        <v>10136</v>
      </c>
      <c r="D1171" s="695">
        <v>1707</v>
      </c>
    </row>
    <row r="1172" spans="1:4" ht="16.5">
      <c r="A1172" s="693">
        <v>5213438</v>
      </c>
      <c r="B1172" s="694" t="s">
        <v>13229</v>
      </c>
      <c r="C1172" s="693" t="s">
        <v>12161</v>
      </c>
      <c r="D1172" s="695">
        <v>637.91</v>
      </c>
    </row>
    <row r="1173" spans="1:4">
      <c r="A1173" s="693">
        <v>6416074</v>
      </c>
      <c r="B1173" s="694" t="s">
        <v>13230</v>
      </c>
      <c r="C1173" s="693" t="s">
        <v>12156</v>
      </c>
      <c r="D1173" s="695">
        <v>277.62</v>
      </c>
    </row>
    <row r="1174" spans="1:4" ht="16.5">
      <c r="A1174" s="693">
        <v>605656</v>
      </c>
      <c r="B1174" s="694" t="s">
        <v>13231</v>
      </c>
      <c r="C1174" s="693" t="s">
        <v>12133</v>
      </c>
      <c r="D1174" s="695">
        <v>2476.31</v>
      </c>
    </row>
    <row r="1175" spans="1:4" ht="16.5">
      <c r="A1175" s="693">
        <v>804371</v>
      </c>
      <c r="B1175" s="694" t="s">
        <v>13232</v>
      </c>
      <c r="C1175" s="693" t="s">
        <v>10136</v>
      </c>
      <c r="D1175" s="695">
        <v>7425.28</v>
      </c>
    </row>
    <row r="1176" spans="1:4" ht="16.5">
      <c r="A1176" s="693">
        <v>1917428</v>
      </c>
      <c r="B1176" s="694" t="s">
        <v>13233</v>
      </c>
      <c r="C1176" s="693" t="s">
        <v>12156</v>
      </c>
      <c r="D1176" s="695">
        <v>18.02</v>
      </c>
    </row>
    <row r="1177" spans="1:4">
      <c r="A1177" s="693">
        <v>2003692</v>
      </c>
      <c r="B1177" s="694" t="s">
        <v>13234</v>
      </c>
      <c r="C1177" s="693" t="s">
        <v>10136</v>
      </c>
      <c r="D1177" s="695">
        <v>2656.75</v>
      </c>
    </row>
    <row r="1178" spans="1:4" ht="16.5">
      <c r="A1178" s="693">
        <v>3606563</v>
      </c>
      <c r="B1178" s="694" t="s">
        <v>13235</v>
      </c>
      <c r="C1178" s="693" t="s">
        <v>10136</v>
      </c>
      <c r="D1178" s="695">
        <v>2639.48</v>
      </c>
    </row>
    <row r="1179" spans="1:4" ht="16.5">
      <c r="A1179" s="693">
        <v>5213439</v>
      </c>
      <c r="B1179" s="694" t="s">
        <v>13236</v>
      </c>
      <c r="C1179" s="693" t="s">
        <v>12161</v>
      </c>
      <c r="D1179" s="695">
        <v>722.13</v>
      </c>
    </row>
    <row r="1180" spans="1:4">
      <c r="A1180" s="693">
        <v>6416073</v>
      </c>
      <c r="B1180" s="694" t="s">
        <v>13237</v>
      </c>
      <c r="C1180" s="693" t="s">
        <v>12156</v>
      </c>
      <c r="D1180" s="695">
        <v>122.55</v>
      </c>
    </row>
    <row r="1181" spans="1:4" ht="16.5">
      <c r="A1181" s="693">
        <v>605465</v>
      </c>
      <c r="B1181" s="694" t="s">
        <v>13238</v>
      </c>
      <c r="C1181" s="693" t="s">
        <v>12133</v>
      </c>
      <c r="D1181" s="695">
        <v>2436.6999999999998</v>
      </c>
    </row>
    <row r="1182" spans="1:4" ht="16.5">
      <c r="A1182" s="693">
        <v>804370</v>
      </c>
      <c r="B1182" s="694" t="s">
        <v>13239</v>
      </c>
      <c r="C1182" s="693" t="s">
        <v>10136</v>
      </c>
      <c r="D1182" s="695">
        <v>5830.19</v>
      </c>
    </row>
    <row r="1183" spans="1:4" ht="16.5">
      <c r="A1183" s="693">
        <v>1917429</v>
      </c>
      <c r="B1183" s="694" t="s">
        <v>13240</v>
      </c>
      <c r="C1183" s="693" t="s">
        <v>12156</v>
      </c>
      <c r="D1183" s="695">
        <v>20.49</v>
      </c>
    </row>
    <row r="1184" spans="1:4">
      <c r="A1184" s="693">
        <v>2003691</v>
      </c>
      <c r="B1184" s="694" t="s">
        <v>13241</v>
      </c>
      <c r="C1184" s="693" t="s">
        <v>10136</v>
      </c>
      <c r="D1184" s="695">
        <v>2349.94</v>
      </c>
    </row>
    <row r="1185" spans="1:4" ht="16.5">
      <c r="A1185" s="693">
        <v>3606558</v>
      </c>
      <c r="B1185" s="694" t="s">
        <v>13242</v>
      </c>
      <c r="C1185" s="693" t="s">
        <v>10136</v>
      </c>
      <c r="D1185" s="695">
        <v>1857.83</v>
      </c>
    </row>
    <row r="1186" spans="1:4" ht="16.5">
      <c r="A1186" s="693">
        <v>5212556</v>
      </c>
      <c r="B1186" s="694" t="s">
        <v>13243</v>
      </c>
      <c r="C1186" s="693" t="s">
        <v>12240</v>
      </c>
      <c r="D1186" s="695">
        <v>2.06</v>
      </c>
    </row>
    <row r="1187" spans="1:4">
      <c r="A1187" s="693">
        <v>6416220</v>
      </c>
      <c r="B1187" s="694" t="s">
        <v>13244</v>
      </c>
      <c r="C1187" s="693" t="s">
        <v>12156</v>
      </c>
      <c r="D1187" s="695">
        <v>285.24</v>
      </c>
    </row>
    <row r="1188" spans="1:4" ht="16.5">
      <c r="A1188" s="693">
        <v>605657</v>
      </c>
      <c r="B1188" s="694" t="s">
        <v>13245</v>
      </c>
      <c r="C1188" s="693" t="s">
        <v>12133</v>
      </c>
      <c r="D1188" s="695">
        <v>2644.31</v>
      </c>
    </row>
    <row r="1189" spans="1:4" ht="16.5">
      <c r="A1189" s="693">
        <v>804373</v>
      </c>
      <c r="B1189" s="694" t="s">
        <v>13246</v>
      </c>
      <c r="C1189" s="693" t="s">
        <v>10136</v>
      </c>
      <c r="D1189" s="695">
        <v>7689.16</v>
      </c>
    </row>
    <row r="1190" spans="1:4" ht="16.5">
      <c r="A1190" s="693">
        <v>1917430</v>
      </c>
      <c r="B1190" s="694" t="s">
        <v>13247</v>
      </c>
      <c r="C1190" s="693" t="s">
        <v>12156</v>
      </c>
      <c r="D1190" s="695">
        <v>23.74</v>
      </c>
    </row>
    <row r="1191" spans="1:4">
      <c r="A1191" s="693">
        <v>2003694</v>
      </c>
      <c r="B1191" s="694" t="s">
        <v>13248</v>
      </c>
      <c r="C1191" s="693" t="s">
        <v>10136</v>
      </c>
      <c r="D1191" s="695">
        <v>3013.16</v>
      </c>
    </row>
    <row r="1192" spans="1:4" ht="16.5">
      <c r="A1192" s="693">
        <v>3606559</v>
      </c>
      <c r="B1192" s="694" t="s">
        <v>13249</v>
      </c>
      <c r="C1192" s="693" t="s">
        <v>10136</v>
      </c>
      <c r="D1192" s="695">
        <v>1774.91</v>
      </c>
    </row>
    <row r="1193" spans="1:4" ht="16.5">
      <c r="A1193" s="693">
        <v>5213649</v>
      </c>
      <c r="B1193" s="694" t="s">
        <v>13250</v>
      </c>
      <c r="C1193" s="693" t="s">
        <v>10136</v>
      </c>
      <c r="D1193" s="695">
        <v>100720.36</v>
      </c>
    </row>
    <row r="1194" spans="1:4">
      <c r="A1194" s="693">
        <v>6416219</v>
      </c>
      <c r="B1194" s="694" t="s">
        <v>13251</v>
      </c>
      <c r="C1194" s="693" t="s">
        <v>12156</v>
      </c>
      <c r="D1194" s="695">
        <v>119.28</v>
      </c>
    </row>
    <row r="1195" spans="1:4" ht="16.5">
      <c r="A1195" s="693">
        <v>605466</v>
      </c>
      <c r="B1195" s="694" t="s">
        <v>13252</v>
      </c>
      <c r="C1195" s="693" t="s">
        <v>12133</v>
      </c>
      <c r="D1195" s="695">
        <v>2602.81</v>
      </c>
    </row>
    <row r="1196" spans="1:4" ht="16.5">
      <c r="A1196" s="693">
        <v>804372</v>
      </c>
      <c r="B1196" s="694" t="s">
        <v>13253</v>
      </c>
      <c r="C1196" s="693" t="s">
        <v>10136</v>
      </c>
      <c r="D1196" s="695">
        <v>6070.87</v>
      </c>
    </row>
    <row r="1197" spans="1:4" ht="16.5">
      <c r="A1197" s="693">
        <v>1917431</v>
      </c>
      <c r="B1197" s="694" t="s">
        <v>13254</v>
      </c>
      <c r="C1197" s="693" t="s">
        <v>12156</v>
      </c>
      <c r="D1197" s="695">
        <v>26.63</v>
      </c>
    </row>
    <row r="1198" spans="1:4">
      <c r="A1198" s="693">
        <v>2003693</v>
      </c>
      <c r="B1198" s="694" t="s">
        <v>13255</v>
      </c>
      <c r="C1198" s="693" t="s">
        <v>10136</v>
      </c>
      <c r="D1198" s="695">
        <v>2636.27</v>
      </c>
    </row>
    <row r="1199" spans="1:4" ht="16.5">
      <c r="A1199" s="693">
        <v>3606554</v>
      </c>
      <c r="B1199" s="694" t="s">
        <v>13256</v>
      </c>
      <c r="C1199" s="693" t="s">
        <v>10136</v>
      </c>
      <c r="D1199" s="695">
        <v>1253.81</v>
      </c>
    </row>
    <row r="1200" spans="1:4" ht="16.5">
      <c r="A1200" s="693">
        <v>5213591</v>
      </c>
      <c r="B1200" s="694" t="s">
        <v>13257</v>
      </c>
      <c r="C1200" s="693" t="s">
        <v>10136</v>
      </c>
      <c r="D1200" s="695">
        <v>100720.36</v>
      </c>
    </row>
    <row r="1201" spans="1:4">
      <c r="A1201" s="693">
        <v>6416222</v>
      </c>
      <c r="B1201" s="694" t="s">
        <v>13258</v>
      </c>
      <c r="C1201" s="693" t="s">
        <v>12156</v>
      </c>
      <c r="D1201" s="695">
        <v>288.68</v>
      </c>
    </row>
    <row r="1202" spans="1:4" ht="16.5">
      <c r="A1202" s="693">
        <v>605658</v>
      </c>
      <c r="B1202" s="694" t="s">
        <v>13259</v>
      </c>
      <c r="C1202" s="693" t="s">
        <v>12133</v>
      </c>
      <c r="D1202" s="695">
        <v>2896.65</v>
      </c>
    </row>
    <row r="1203" spans="1:4" ht="16.5">
      <c r="A1203" s="693">
        <v>804463</v>
      </c>
      <c r="B1203" s="694" t="s">
        <v>13260</v>
      </c>
      <c r="C1203" s="693" t="s">
        <v>10136</v>
      </c>
      <c r="D1203" s="695">
        <v>19775.2</v>
      </c>
    </row>
    <row r="1204" spans="1:4" ht="16.5">
      <c r="A1204" s="693">
        <v>1917432</v>
      </c>
      <c r="B1204" s="694" t="s">
        <v>13261</v>
      </c>
      <c r="C1204" s="693" t="s">
        <v>12156</v>
      </c>
      <c r="D1204" s="695">
        <v>30.37</v>
      </c>
    </row>
    <row r="1205" spans="1:4">
      <c r="A1205" s="693">
        <v>2003696</v>
      </c>
      <c r="B1205" s="694" t="s">
        <v>13262</v>
      </c>
      <c r="C1205" s="693" t="s">
        <v>10136</v>
      </c>
      <c r="D1205" s="695">
        <v>3378.14</v>
      </c>
    </row>
    <row r="1206" spans="1:4" ht="16.5">
      <c r="A1206" s="693">
        <v>3606560</v>
      </c>
      <c r="B1206" s="694" t="s">
        <v>13263</v>
      </c>
      <c r="C1206" s="693" t="s">
        <v>10136</v>
      </c>
      <c r="D1206" s="695">
        <v>1982.97</v>
      </c>
    </row>
    <row r="1207" spans="1:4" ht="16.5">
      <c r="A1207" s="693">
        <v>5213718</v>
      </c>
      <c r="B1207" s="694" t="s">
        <v>13264</v>
      </c>
      <c r="C1207" s="693" t="s">
        <v>10136</v>
      </c>
      <c r="D1207" s="695">
        <v>111525.28</v>
      </c>
    </row>
    <row r="1208" spans="1:4">
      <c r="A1208" s="693">
        <v>6416221</v>
      </c>
      <c r="B1208" s="694" t="s">
        <v>13265</v>
      </c>
      <c r="C1208" s="693" t="s">
        <v>12156</v>
      </c>
      <c r="D1208" s="695">
        <v>132.05000000000001</v>
      </c>
    </row>
    <row r="1209" spans="1:4" ht="16.5">
      <c r="A1209" s="693">
        <v>605467</v>
      </c>
      <c r="B1209" s="694" t="s">
        <v>13266</v>
      </c>
      <c r="C1209" s="693" t="s">
        <v>12133</v>
      </c>
      <c r="D1209" s="695">
        <v>2831.58</v>
      </c>
    </row>
    <row r="1210" spans="1:4" ht="16.5">
      <c r="A1210" s="693">
        <v>804375</v>
      </c>
      <c r="B1210" s="694" t="s">
        <v>13267</v>
      </c>
      <c r="C1210" s="693" t="s">
        <v>10136</v>
      </c>
      <c r="D1210" s="695">
        <v>8036.85</v>
      </c>
    </row>
    <row r="1211" spans="1:4" ht="16.5">
      <c r="A1211" s="693">
        <v>1917433</v>
      </c>
      <c r="B1211" s="694" t="s">
        <v>13268</v>
      </c>
      <c r="C1211" s="693" t="s">
        <v>12156</v>
      </c>
      <c r="D1211" s="695">
        <v>34.21</v>
      </c>
    </row>
    <row r="1212" spans="1:4">
      <c r="A1212" s="693">
        <v>2003695</v>
      </c>
      <c r="B1212" s="694" t="s">
        <v>13269</v>
      </c>
      <c r="C1212" s="693" t="s">
        <v>10136</v>
      </c>
      <c r="D1212" s="695">
        <v>2935.84</v>
      </c>
    </row>
    <row r="1213" spans="1:4" ht="16.5">
      <c r="A1213" s="693">
        <v>3606555</v>
      </c>
      <c r="B1213" s="694" t="s">
        <v>13270</v>
      </c>
      <c r="C1213" s="693" t="s">
        <v>10136</v>
      </c>
      <c r="D1213" s="695">
        <v>1396.74</v>
      </c>
    </row>
    <row r="1214" spans="1:4" ht="16.5">
      <c r="A1214" s="693">
        <v>5213741</v>
      </c>
      <c r="B1214" s="694" t="s">
        <v>13271</v>
      </c>
      <c r="C1214" s="693" t="s">
        <v>10136</v>
      </c>
      <c r="D1214" s="695">
        <v>111525.28</v>
      </c>
    </row>
    <row r="1215" spans="1:4">
      <c r="A1215" s="693">
        <v>6416224</v>
      </c>
      <c r="B1215" s="694" t="s">
        <v>13272</v>
      </c>
      <c r="C1215" s="693" t="s">
        <v>12156</v>
      </c>
      <c r="D1215" s="695">
        <v>297.23</v>
      </c>
    </row>
    <row r="1216" spans="1:4" ht="16.5">
      <c r="A1216" s="693">
        <v>605659</v>
      </c>
      <c r="B1216" s="694" t="s">
        <v>13273</v>
      </c>
      <c r="C1216" s="693" t="s">
        <v>12133</v>
      </c>
      <c r="D1216" s="695">
        <v>3069.86</v>
      </c>
    </row>
    <row r="1217" spans="1:4" ht="16.5">
      <c r="A1217" s="693">
        <v>804462</v>
      </c>
      <c r="B1217" s="694" t="s">
        <v>13274</v>
      </c>
      <c r="C1217" s="693" t="s">
        <v>10136</v>
      </c>
      <c r="D1217" s="695">
        <v>15318.54</v>
      </c>
    </row>
    <row r="1218" spans="1:4" ht="16.5">
      <c r="A1218" s="693">
        <v>1917434</v>
      </c>
      <c r="B1218" s="694" t="s">
        <v>13275</v>
      </c>
      <c r="C1218" s="693" t="s">
        <v>12156</v>
      </c>
      <c r="D1218" s="695">
        <v>38.729999999999997</v>
      </c>
    </row>
    <row r="1219" spans="1:4">
      <c r="A1219" s="693">
        <v>2003698</v>
      </c>
      <c r="B1219" s="694" t="s">
        <v>13276</v>
      </c>
      <c r="C1219" s="693" t="s">
        <v>10136</v>
      </c>
      <c r="D1219" s="695">
        <v>4137.17</v>
      </c>
    </row>
    <row r="1220" spans="1:4">
      <c r="A1220" s="693">
        <v>3606571</v>
      </c>
      <c r="B1220" s="694" t="s">
        <v>13277</v>
      </c>
      <c r="C1220" s="693" t="s">
        <v>10136</v>
      </c>
      <c r="D1220" s="695">
        <v>2189.7800000000002</v>
      </c>
    </row>
    <row r="1221" spans="1:4" ht="16.5">
      <c r="A1221" s="693">
        <v>5213776</v>
      </c>
      <c r="B1221" s="694" t="s">
        <v>13278</v>
      </c>
      <c r="C1221" s="693" t="s">
        <v>10136</v>
      </c>
      <c r="D1221" s="695">
        <v>112211.33</v>
      </c>
    </row>
    <row r="1222" spans="1:4">
      <c r="A1222" s="693">
        <v>6416223</v>
      </c>
      <c r="B1222" s="694" t="s">
        <v>13279</v>
      </c>
      <c r="C1222" s="693" t="s">
        <v>12156</v>
      </c>
      <c r="D1222" s="695">
        <v>128.77000000000001</v>
      </c>
    </row>
    <row r="1223" spans="1:4" ht="16.5">
      <c r="A1223" s="693">
        <v>605468</v>
      </c>
      <c r="B1223" s="694" t="s">
        <v>13280</v>
      </c>
      <c r="C1223" s="693" t="s">
        <v>12133</v>
      </c>
      <c r="D1223" s="695">
        <v>3001.96</v>
      </c>
    </row>
    <row r="1224" spans="1:4" ht="16.5">
      <c r="A1224" s="693">
        <v>804374</v>
      </c>
      <c r="B1224" s="694" t="s">
        <v>13281</v>
      </c>
      <c r="C1224" s="693" t="s">
        <v>10136</v>
      </c>
      <c r="D1224" s="695">
        <v>6392.7</v>
      </c>
    </row>
    <row r="1225" spans="1:4" ht="16.5">
      <c r="A1225" s="693">
        <v>1917435</v>
      </c>
      <c r="B1225" s="694" t="s">
        <v>13282</v>
      </c>
      <c r="C1225" s="693" t="s">
        <v>12156</v>
      </c>
      <c r="D1225" s="695">
        <v>44.21</v>
      </c>
    </row>
    <row r="1226" spans="1:4">
      <c r="A1226" s="693">
        <v>2003697</v>
      </c>
      <c r="B1226" s="694" t="s">
        <v>13283</v>
      </c>
      <c r="C1226" s="693" t="s">
        <v>10136</v>
      </c>
      <c r="D1226" s="695">
        <v>3627.9</v>
      </c>
    </row>
    <row r="1227" spans="1:4" ht="16.5">
      <c r="A1227" s="693">
        <v>3606566</v>
      </c>
      <c r="B1227" s="694" t="s">
        <v>13284</v>
      </c>
      <c r="C1227" s="693" t="s">
        <v>10136</v>
      </c>
      <c r="D1227" s="695">
        <v>1538.4</v>
      </c>
    </row>
    <row r="1228" spans="1:4" ht="16.5">
      <c r="A1228" s="693">
        <v>5213799</v>
      </c>
      <c r="B1228" s="694" t="s">
        <v>13285</v>
      </c>
      <c r="C1228" s="693" t="s">
        <v>10136</v>
      </c>
      <c r="D1228" s="695">
        <v>112211.33</v>
      </c>
    </row>
    <row r="1229" spans="1:4" ht="16.5">
      <c r="A1229" s="693">
        <v>6416082</v>
      </c>
      <c r="B1229" s="694" t="s">
        <v>13286</v>
      </c>
      <c r="C1229" s="693" t="s">
        <v>12156</v>
      </c>
      <c r="D1229" s="695">
        <v>277.62</v>
      </c>
    </row>
    <row r="1230" spans="1:4" ht="16.5">
      <c r="A1230" s="693">
        <v>605660</v>
      </c>
      <c r="B1230" s="694" t="s">
        <v>13287</v>
      </c>
      <c r="C1230" s="693" t="s">
        <v>12133</v>
      </c>
      <c r="D1230" s="695">
        <v>3284.21</v>
      </c>
    </row>
    <row r="1231" spans="1:4" ht="16.5">
      <c r="A1231" s="693">
        <v>804359</v>
      </c>
      <c r="B1231" s="694" t="s">
        <v>13288</v>
      </c>
      <c r="C1231" s="693" t="s">
        <v>10136</v>
      </c>
      <c r="D1231" s="695">
        <v>6754.58</v>
      </c>
    </row>
    <row r="1232" spans="1:4" ht="16.5">
      <c r="A1232" s="693">
        <v>1917436</v>
      </c>
      <c r="B1232" s="694" t="s">
        <v>13289</v>
      </c>
      <c r="C1232" s="693" t="s">
        <v>12156</v>
      </c>
      <c r="D1232" s="695">
        <v>49.16</v>
      </c>
    </row>
    <row r="1233" spans="1:4">
      <c r="A1233" s="693">
        <v>2003700</v>
      </c>
      <c r="B1233" s="694" t="s">
        <v>13290</v>
      </c>
      <c r="C1233" s="693" t="s">
        <v>10136</v>
      </c>
      <c r="D1233" s="695">
        <v>5099.37</v>
      </c>
    </row>
    <row r="1234" spans="1:4">
      <c r="A1234" s="693">
        <v>3606572</v>
      </c>
      <c r="B1234" s="694" t="s">
        <v>13291</v>
      </c>
      <c r="C1234" s="693" t="s">
        <v>10136</v>
      </c>
      <c r="D1234" s="695">
        <v>2400.19</v>
      </c>
    </row>
    <row r="1235" spans="1:4">
      <c r="A1235" s="693">
        <v>5213363</v>
      </c>
      <c r="B1235" s="694" t="s">
        <v>13292</v>
      </c>
      <c r="C1235" s="693" t="s">
        <v>12161</v>
      </c>
      <c r="D1235" s="695">
        <v>40.85</v>
      </c>
    </row>
    <row r="1236" spans="1:4" ht="16.5">
      <c r="A1236" s="693">
        <v>6416081</v>
      </c>
      <c r="B1236" s="694" t="s">
        <v>13293</v>
      </c>
      <c r="C1236" s="693" t="s">
        <v>12156</v>
      </c>
      <c r="D1236" s="695">
        <v>122.55</v>
      </c>
    </row>
    <row r="1237" spans="1:4" ht="16.5">
      <c r="A1237" s="693">
        <v>605469</v>
      </c>
      <c r="B1237" s="694" t="s">
        <v>13294</v>
      </c>
      <c r="C1237" s="693" t="s">
        <v>12133</v>
      </c>
      <c r="D1237" s="695">
        <v>3213.47</v>
      </c>
    </row>
    <row r="1238" spans="1:4" ht="16.5">
      <c r="A1238" s="693">
        <v>804358</v>
      </c>
      <c r="B1238" s="694" t="s">
        <v>13295</v>
      </c>
      <c r="C1238" s="693" t="s">
        <v>10136</v>
      </c>
      <c r="D1238" s="695">
        <v>5237.2</v>
      </c>
    </row>
    <row r="1239" spans="1:4" ht="16.5">
      <c r="A1239" s="693">
        <v>1917437</v>
      </c>
      <c r="B1239" s="694" t="s">
        <v>13296</v>
      </c>
      <c r="C1239" s="693" t="s">
        <v>12156</v>
      </c>
      <c r="D1239" s="695">
        <v>55.5</v>
      </c>
    </row>
    <row r="1240" spans="1:4">
      <c r="A1240" s="693">
        <v>2003699</v>
      </c>
      <c r="B1240" s="694" t="s">
        <v>13297</v>
      </c>
      <c r="C1240" s="693" t="s">
        <v>10136</v>
      </c>
      <c r="D1240" s="695">
        <v>4488.87</v>
      </c>
    </row>
    <row r="1241" spans="1:4" ht="16.5">
      <c r="A1241" s="693">
        <v>3606567</v>
      </c>
      <c r="B1241" s="694" t="s">
        <v>13298</v>
      </c>
      <c r="C1241" s="693" t="s">
        <v>10136</v>
      </c>
      <c r="D1241" s="695">
        <v>1683.68</v>
      </c>
    </row>
    <row r="1242" spans="1:4">
      <c r="A1242" s="693">
        <v>5213667</v>
      </c>
      <c r="B1242" s="694" t="s">
        <v>13299</v>
      </c>
      <c r="C1242" s="693" t="s">
        <v>10136</v>
      </c>
      <c r="D1242" s="695">
        <v>363.29</v>
      </c>
    </row>
    <row r="1243" spans="1:4" ht="16.5">
      <c r="A1243" s="693">
        <v>6416228</v>
      </c>
      <c r="B1243" s="694" t="s">
        <v>13300</v>
      </c>
      <c r="C1243" s="693" t="s">
        <v>12156</v>
      </c>
      <c r="D1243" s="695">
        <v>285.24</v>
      </c>
    </row>
    <row r="1244" spans="1:4" ht="16.5">
      <c r="A1244" s="693">
        <v>605661</v>
      </c>
      <c r="B1244" s="694" t="s">
        <v>13301</v>
      </c>
      <c r="C1244" s="693" t="s">
        <v>12133</v>
      </c>
      <c r="D1244" s="695">
        <v>3503.24</v>
      </c>
    </row>
    <row r="1245" spans="1:4" ht="16.5">
      <c r="A1245" s="693">
        <v>804368</v>
      </c>
      <c r="B1245" s="694" t="s">
        <v>13302</v>
      </c>
      <c r="C1245" s="693" t="s">
        <v>10136</v>
      </c>
      <c r="D1245" s="695">
        <v>5646.55</v>
      </c>
    </row>
    <row r="1246" spans="1:4" ht="16.5">
      <c r="A1246" s="693">
        <v>1917438</v>
      </c>
      <c r="B1246" s="694" t="s">
        <v>13303</v>
      </c>
      <c r="C1246" s="693" t="s">
        <v>12156</v>
      </c>
      <c r="D1246" s="695">
        <v>59.91</v>
      </c>
    </row>
    <row r="1247" spans="1:4">
      <c r="A1247" s="693">
        <v>2003702</v>
      </c>
      <c r="B1247" s="694" t="s">
        <v>13304</v>
      </c>
      <c r="C1247" s="693" t="s">
        <v>10136</v>
      </c>
      <c r="D1247" s="695">
        <v>3075.1</v>
      </c>
    </row>
    <row r="1248" spans="1:4">
      <c r="A1248" s="693">
        <v>3606573</v>
      </c>
      <c r="B1248" s="694" t="s">
        <v>13305</v>
      </c>
      <c r="C1248" s="693" t="s">
        <v>10136</v>
      </c>
      <c r="D1248" s="695">
        <v>2610.12</v>
      </c>
    </row>
    <row r="1249" spans="1:4">
      <c r="A1249" s="693">
        <v>5213683</v>
      </c>
      <c r="B1249" s="694" t="s">
        <v>13306</v>
      </c>
      <c r="C1249" s="693" t="s">
        <v>10136</v>
      </c>
      <c r="D1249" s="695">
        <v>254.97</v>
      </c>
    </row>
    <row r="1250" spans="1:4" ht="16.5">
      <c r="A1250" s="693">
        <v>6416227</v>
      </c>
      <c r="B1250" s="694" t="s">
        <v>13307</v>
      </c>
      <c r="C1250" s="693" t="s">
        <v>12156</v>
      </c>
      <c r="D1250" s="695">
        <v>119.28</v>
      </c>
    </row>
    <row r="1251" spans="1:4" ht="16.5">
      <c r="A1251" s="693">
        <v>605470</v>
      </c>
      <c r="B1251" s="694" t="s">
        <v>13308</v>
      </c>
      <c r="C1251" s="693" t="s">
        <v>12133</v>
      </c>
      <c r="D1251" s="695">
        <v>3429.68</v>
      </c>
    </row>
    <row r="1252" spans="1:4" ht="16.5">
      <c r="A1252" s="693">
        <v>804465</v>
      </c>
      <c r="B1252" s="694" t="s">
        <v>13309</v>
      </c>
      <c r="C1252" s="693" t="s">
        <v>12133</v>
      </c>
      <c r="D1252" s="695">
        <v>135.34</v>
      </c>
    </row>
    <row r="1253" spans="1:4" ht="16.5">
      <c r="A1253" s="693">
        <v>1917439</v>
      </c>
      <c r="B1253" s="694" t="s">
        <v>13310</v>
      </c>
      <c r="C1253" s="693" t="s">
        <v>12156</v>
      </c>
      <c r="D1253" s="695">
        <v>63.76</v>
      </c>
    </row>
    <row r="1254" spans="1:4">
      <c r="A1254" s="693">
        <v>2003701</v>
      </c>
      <c r="B1254" s="694" t="s">
        <v>13311</v>
      </c>
      <c r="C1254" s="693" t="s">
        <v>10136</v>
      </c>
      <c r="D1254" s="695">
        <v>2707.55</v>
      </c>
    </row>
    <row r="1255" spans="1:4" ht="16.5">
      <c r="A1255" s="693">
        <v>3606568</v>
      </c>
      <c r="B1255" s="694" t="s">
        <v>13312</v>
      </c>
      <c r="C1255" s="693" t="s">
        <v>10136</v>
      </c>
      <c r="D1255" s="695">
        <v>1828.47</v>
      </c>
    </row>
    <row r="1256" spans="1:4">
      <c r="A1256" s="693">
        <v>5213660</v>
      </c>
      <c r="B1256" s="694" t="s">
        <v>13313</v>
      </c>
      <c r="C1256" s="693" t="s">
        <v>10136</v>
      </c>
      <c r="D1256" s="695">
        <v>212.48</v>
      </c>
    </row>
    <row r="1257" spans="1:4" ht="16.5">
      <c r="A1257" s="693">
        <v>6416230</v>
      </c>
      <c r="B1257" s="694" t="s">
        <v>13314</v>
      </c>
      <c r="C1257" s="693" t="s">
        <v>12156</v>
      </c>
      <c r="D1257" s="695">
        <v>287.41000000000003</v>
      </c>
    </row>
    <row r="1258" spans="1:4" ht="16.5">
      <c r="A1258" s="693">
        <v>605662</v>
      </c>
      <c r="B1258" s="694" t="s">
        <v>13315</v>
      </c>
      <c r="C1258" s="693" t="s">
        <v>12133</v>
      </c>
      <c r="D1258" s="695">
        <v>3683.72</v>
      </c>
    </row>
    <row r="1259" spans="1:4" ht="16.5">
      <c r="A1259" s="693">
        <v>804464</v>
      </c>
      <c r="B1259" s="694" t="s">
        <v>13316</v>
      </c>
      <c r="C1259" s="693" t="s">
        <v>12133</v>
      </c>
      <c r="D1259" s="695">
        <v>114.33</v>
      </c>
    </row>
    <row r="1260" spans="1:4" ht="16.5">
      <c r="A1260" s="693">
        <v>1917412</v>
      </c>
      <c r="B1260" s="694" t="s">
        <v>13317</v>
      </c>
      <c r="C1260" s="693" t="s">
        <v>12156</v>
      </c>
      <c r="D1260" s="695">
        <v>5.12</v>
      </c>
    </row>
    <row r="1261" spans="1:4">
      <c r="A1261" s="693">
        <v>2003704</v>
      </c>
      <c r="B1261" s="694" t="s">
        <v>13318</v>
      </c>
      <c r="C1261" s="693" t="s">
        <v>10136</v>
      </c>
      <c r="D1261" s="695">
        <v>3046.59</v>
      </c>
    </row>
    <row r="1262" spans="1:4">
      <c r="A1262" s="693">
        <v>3606569</v>
      </c>
      <c r="B1262" s="694" t="s">
        <v>13319</v>
      </c>
      <c r="C1262" s="693" t="s">
        <v>10136</v>
      </c>
      <c r="D1262" s="695">
        <v>1767.19</v>
      </c>
    </row>
    <row r="1263" spans="1:4">
      <c r="A1263" s="693">
        <v>5213364</v>
      </c>
      <c r="B1263" s="694" t="s">
        <v>13320</v>
      </c>
      <c r="C1263" s="693" t="s">
        <v>12161</v>
      </c>
      <c r="D1263" s="695">
        <v>23.06</v>
      </c>
    </row>
    <row r="1264" spans="1:4" ht="16.5">
      <c r="A1264" s="693">
        <v>6416229</v>
      </c>
      <c r="B1264" s="694" t="s">
        <v>13321</v>
      </c>
      <c r="C1264" s="693" t="s">
        <v>12156</v>
      </c>
      <c r="D1264" s="695">
        <v>131.52000000000001</v>
      </c>
    </row>
    <row r="1265" spans="1:4" ht="16.5">
      <c r="A1265" s="693">
        <v>605471</v>
      </c>
      <c r="B1265" s="694" t="s">
        <v>13322</v>
      </c>
      <c r="C1265" s="693" t="s">
        <v>12133</v>
      </c>
      <c r="D1265" s="695">
        <v>3607.33</v>
      </c>
    </row>
    <row r="1266" spans="1:4" ht="16.5">
      <c r="A1266" s="693">
        <v>804475</v>
      </c>
      <c r="B1266" s="694" t="s">
        <v>13323</v>
      </c>
      <c r="C1266" s="693" t="s">
        <v>12133</v>
      </c>
      <c r="D1266" s="695">
        <v>149.11000000000001</v>
      </c>
    </row>
    <row r="1267" spans="1:4" ht="16.5">
      <c r="A1267" s="693">
        <v>1917413</v>
      </c>
      <c r="B1267" s="694" t="s">
        <v>13324</v>
      </c>
      <c r="C1267" s="693" t="s">
        <v>12156</v>
      </c>
      <c r="D1267" s="695">
        <v>5.68</v>
      </c>
    </row>
    <row r="1268" spans="1:4">
      <c r="A1268" s="693">
        <v>2003703</v>
      </c>
      <c r="B1268" s="694" t="s">
        <v>13325</v>
      </c>
      <c r="C1268" s="693" t="s">
        <v>10136</v>
      </c>
      <c r="D1268" s="695">
        <v>2688.38</v>
      </c>
    </row>
    <row r="1269" spans="1:4" ht="16.5">
      <c r="A1269" s="693">
        <v>3606564</v>
      </c>
      <c r="B1269" s="694" t="s">
        <v>13326</v>
      </c>
      <c r="C1269" s="693" t="s">
        <v>10136</v>
      </c>
      <c r="D1269" s="695">
        <v>1246.0999999999999</v>
      </c>
    </row>
    <row r="1270" spans="1:4">
      <c r="A1270" s="693">
        <v>5213832</v>
      </c>
      <c r="B1270" s="694" t="s">
        <v>13327</v>
      </c>
      <c r="C1270" s="693" t="s">
        <v>12161</v>
      </c>
      <c r="D1270" s="695">
        <v>4.99</v>
      </c>
    </row>
    <row r="1271" spans="1:4" ht="16.5">
      <c r="A1271" s="693">
        <v>6416232</v>
      </c>
      <c r="B1271" s="694" t="s">
        <v>13328</v>
      </c>
      <c r="C1271" s="693" t="s">
        <v>12156</v>
      </c>
      <c r="D1271" s="695">
        <v>295.91000000000003</v>
      </c>
    </row>
    <row r="1272" spans="1:4" ht="16.5">
      <c r="A1272" s="693">
        <v>605663</v>
      </c>
      <c r="B1272" s="694" t="s">
        <v>13329</v>
      </c>
      <c r="C1272" s="693" t="s">
        <v>12133</v>
      </c>
      <c r="D1272" s="695">
        <v>4106.0600000000004</v>
      </c>
    </row>
    <row r="1273" spans="1:4" ht="16.5">
      <c r="A1273" s="693">
        <v>804474</v>
      </c>
      <c r="B1273" s="694" t="s">
        <v>13330</v>
      </c>
      <c r="C1273" s="693" t="s">
        <v>12133</v>
      </c>
      <c r="D1273" s="695">
        <v>128.12</v>
      </c>
    </row>
    <row r="1274" spans="1:4" ht="16.5">
      <c r="A1274" s="693">
        <v>1917414</v>
      </c>
      <c r="B1274" s="694" t="s">
        <v>13331</v>
      </c>
      <c r="C1274" s="693" t="s">
        <v>12156</v>
      </c>
      <c r="D1274" s="695">
        <v>6.25</v>
      </c>
    </row>
    <row r="1275" spans="1:4">
      <c r="A1275" s="693">
        <v>2003706</v>
      </c>
      <c r="B1275" s="694" t="s">
        <v>13332</v>
      </c>
      <c r="C1275" s="693" t="s">
        <v>10136</v>
      </c>
      <c r="D1275" s="695">
        <v>3430.92</v>
      </c>
    </row>
    <row r="1276" spans="1:4">
      <c r="A1276" s="693">
        <v>3606570</v>
      </c>
      <c r="B1276" s="694" t="s">
        <v>13333</v>
      </c>
      <c r="C1276" s="693" t="s">
        <v>10136</v>
      </c>
      <c r="D1276" s="695">
        <v>1978.81</v>
      </c>
    </row>
    <row r="1277" spans="1:4">
      <c r="A1277" s="693">
        <v>5213830</v>
      </c>
      <c r="B1277" s="694" t="s">
        <v>13334</v>
      </c>
      <c r="C1277" s="693" t="s">
        <v>12161</v>
      </c>
      <c r="D1277" s="695">
        <v>5.09</v>
      </c>
    </row>
    <row r="1278" spans="1:4" ht="16.5">
      <c r="A1278" s="693">
        <v>6416231</v>
      </c>
      <c r="B1278" s="694" t="s">
        <v>13335</v>
      </c>
      <c r="C1278" s="693" t="s">
        <v>12156</v>
      </c>
      <c r="D1278" s="695">
        <v>128.26</v>
      </c>
    </row>
    <row r="1279" spans="1:4" ht="16.5">
      <c r="A1279" s="693">
        <v>605472</v>
      </c>
      <c r="B1279" s="694" t="s">
        <v>13336</v>
      </c>
      <c r="C1279" s="693" t="s">
        <v>12133</v>
      </c>
      <c r="D1279" s="695">
        <v>4026.84</v>
      </c>
    </row>
    <row r="1280" spans="1:4" ht="16.5">
      <c r="A1280" s="693">
        <v>804485</v>
      </c>
      <c r="B1280" s="694" t="s">
        <v>13337</v>
      </c>
      <c r="C1280" s="693" t="s">
        <v>12133</v>
      </c>
      <c r="D1280" s="695">
        <v>217.96</v>
      </c>
    </row>
    <row r="1281" spans="1:4" ht="16.5">
      <c r="A1281" s="693">
        <v>1917733</v>
      </c>
      <c r="B1281" s="694" t="s">
        <v>13338</v>
      </c>
      <c r="C1281" s="693" t="s">
        <v>12156</v>
      </c>
      <c r="D1281" s="695">
        <v>4.76</v>
      </c>
    </row>
    <row r="1282" spans="1:4">
      <c r="A1282" s="693">
        <v>2003705</v>
      </c>
      <c r="B1282" s="694" t="s">
        <v>13339</v>
      </c>
      <c r="C1282" s="693" t="s">
        <v>10136</v>
      </c>
      <c r="D1282" s="695">
        <v>2994.84</v>
      </c>
    </row>
    <row r="1283" spans="1:4" ht="16.5">
      <c r="A1283" s="693">
        <v>3606565</v>
      </c>
      <c r="B1283" s="694" t="s">
        <v>13340</v>
      </c>
      <c r="C1283" s="693" t="s">
        <v>10136</v>
      </c>
      <c r="D1283" s="695">
        <v>1392.57</v>
      </c>
    </row>
    <row r="1284" spans="1:4" ht="16.5">
      <c r="A1284" s="693">
        <v>5213831</v>
      </c>
      <c r="B1284" s="694" t="s">
        <v>13341</v>
      </c>
      <c r="C1284" s="693" t="s">
        <v>12161</v>
      </c>
      <c r="D1284" s="695">
        <v>69.540000000000006</v>
      </c>
    </row>
    <row r="1285" spans="1:4" ht="16.5">
      <c r="A1285" s="693">
        <v>6416086</v>
      </c>
      <c r="B1285" s="694" t="s">
        <v>13342</v>
      </c>
      <c r="C1285" s="693" t="s">
        <v>12936</v>
      </c>
      <c r="D1285" s="695">
        <v>179.75</v>
      </c>
    </row>
    <row r="1286" spans="1:4" ht="16.5">
      <c r="A1286" s="693">
        <v>605664</v>
      </c>
      <c r="B1286" s="694" t="s">
        <v>13343</v>
      </c>
      <c r="C1286" s="693" t="s">
        <v>12133</v>
      </c>
      <c r="D1286" s="695">
        <v>4776.5200000000004</v>
      </c>
    </row>
    <row r="1287" spans="1:4" ht="16.5">
      <c r="A1287" s="693">
        <v>804484</v>
      </c>
      <c r="B1287" s="694" t="s">
        <v>13344</v>
      </c>
      <c r="C1287" s="693" t="s">
        <v>12133</v>
      </c>
      <c r="D1287" s="695">
        <v>197.07</v>
      </c>
    </row>
    <row r="1288" spans="1:4" ht="16.5">
      <c r="A1288" s="693">
        <v>1917049</v>
      </c>
      <c r="B1288" s="694" t="s">
        <v>13345</v>
      </c>
      <c r="C1288" s="693" t="s">
        <v>12156</v>
      </c>
      <c r="D1288" s="695">
        <v>25.41</v>
      </c>
    </row>
    <row r="1289" spans="1:4">
      <c r="A1289" s="693">
        <v>2003708</v>
      </c>
      <c r="B1289" s="694" t="s">
        <v>13346</v>
      </c>
      <c r="C1289" s="693" t="s">
        <v>10136</v>
      </c>
      <c r="D1289" s="695">
        <v>3981.83</v>
      </c>
    </row>
    <row r="1290" spans="1:4">
      <c r="A1290" s="693">
        <v>3606578</v>
      </c>
      <c r="B1290" s="694" t="s">
        <v>13347</v>
      </c>
      <c r="C1290" s="693" t="s">
        <v>10136</v>
      </c>
      <c r="D1290" s="695">
        <v>123.58</v>
      </c>
    </row>
    <row r="1291" spans="1:4">
      <c r="A1291" s="693">
        <v>5213849</v>
      </c>
      <c r="B1291" s="694" t="s">
        <v>13348</v>
      </c>
      <c r="C1291" s="693" t="s">
        <v>12799</v>
      </c>
      <c r="D1291" s="695">
        <v>4.1500000000000004</v>
      </c>
    </row>
    <row r="1292" spans="1:4" ht="16.5">
      <c r="A1292" s="693">
        <v>6416085</v>
      </c>
      <c r="B1292" s="694" t="s">
        <v>13349</v>
      </c>
      <c r="C1292" s="693" t="s">
        <v>12936</v>
      </c>
      <c r="D1292" s="695">
        <v>109.05</v>
      </c>
    </row>
    <row r="1293" spans="1:4" ht="16.5">
      <c r="A1293" s="693">
        <v>605473</v>
      </c>
      <c r="B1293" s="694" t="s">
        <v>13350</v>
      </c>
      <c r="C1293" s="693" t="s">
        <v>12133</v>
      </c>
      <c r="D1293" s="695">
        <v>4694.47</v>
      </c>
    </row>
    <row r="1294" spans="1:4" ht="16.5">
      <c r="A1294" s="693">
        <v>804495</v>
      </c>
      <c r="B1294" s="694" t="s">
        <v>13351</v>
      </c>
      <c r="C1294" s="693" t="s">
        <v>12133</v>
      </c>
      <c r="D1294" s="695">
        <v>271.27</v>
      </c>
    </row>
    <row r="1295" spans="1:4" ht="16.5">
      <c r="A1295" s="693">
        <v>1917050</v>
      </c>
      <c r="B1295" s="694" t="s">
        <v>13352</v>
      </c>
      <c r="C1295" s="693" t="s">
        <v>12156</v>
      </c>
      <c r="D1295" s="695">
        <v>25.87</v>
      </c>
    </row>
    <row r="1296" spans="1:4">
      <c r="A1296" s="693">
        <v>2003707</v>
      </c>
      <c r="B1296" s="694" t="s">
        <v>13353</v>
      </c>
      <c r="C1296" s="693" t="s">
        <v>10136</v>
      </c>
      <c r="D1296" s="695">
        <v>3477.23</v>
      </c>
    </row>
    <row r="1297" spans="1:4">
      <c r="A1297" s="693">
        <v>3606575</v>
      </c>
      <c r="B1297" s="694" t="s">
        <v>13354</v>
      </c>
      <c r="C1297" s="693" t="s">
        <v>12156</v>
      </c>
      <c r="D1297" s="695">
        <v>2.36</v>
      </c>
    </row>
    <row r="1298" spans="1:4" ht="24.75">
      <c r="A1298" s="693">
        <v>5213636</v>
      </c>
      <c r="B1298" s="694" t="s">
        <v>13355</v>
      </c>
      <c r="C1298" s="693" t="s">
        <v>10136</v>
      </c>
      <c r="D1298" s="695">
        <v>99340.35</v>
      </c>
    </row>
    <row r="1299" spans="1:4" ht="16.5">
      <c r="A1299" s="693">
        <v>6416238</v>
      </c>
      <c r="B1299" s="694" t="s">
        <v>13356</v>
      </c>
      <c r="C1299" s="693" t="s">
        <v>12936</v>
      </c>
      <c r="D1299" s="695">
        <v>173.39</v>
      </c>
    </row>
    <row r="1300" spans="1:4" ht="16.5">
      <c r="A1300" s="693">
        <v>605665</v>
      </c>
      <c r="B1300" s="694" t="s">
        <v>13357</v>
      </c>
      <c r="C1300" s="693" t="s">
        <v>12133</v>
      </c>
      <c r="D1300" s="695">
        <v>5004.8500000000004</v>
      </c>
    </row>
    <row r="1301" spans="1:4" ht="16.5">
      <c r="A1301" s="693">
        <v>804494</v>
      </c>
      <c r="B1301" s="694" t="s">
        <v>13358</v>
      </c>
      <c r="C1301" s="693" t="s">
        <v>12133</v>
      </c>
      <c r="D1301" s="695">
        <v>246.5</v>
      </c>
    </row>
    <row r="1302" spans="1:4" ht="16.5">
      <c r="A1302" s="693">
        <v>1917051</v>
      </c>
      <c r="B1302" s="694" t="s">
        <v>13359</v>
      </c>
      <c r="C1302" s="693" t="s">
        <v>12156</v>
      </c>
      <c r="D1302" s="695">
        <v>26.34</v>
      </c>
    </row>
    <row r="1303" spans="1:4">
      <c r="A1303" s="693">
        <v>2003710</v>
      </c>
      <c r="B1303" s="694" t="s">
        <v>13360</v>
      </c>
      <c r="C1303" s="693" t="s">
        <v>10136</v>
      </c>
      <c r="D1303" s="695">
        <v>4598.8999999999996</v>
      </c>
    </row>
    <row r="1304" spans="1:4">
      <c r="A1304" s="693">
        <v>3606574</v>
      </c>
      <c r="B1304" s="694" t="s">
        <v>13361</v>
      </c>
      <c r="C1304" s="693" t="s">
        <v>12156</v>
      </c>
      <c r="D1304" s="695">
        <v>1.18</v>
      </c>
    </row>
    <row r="1305" spans="1:4" ht="24.75">
      <c r="A1305" s="693">
        <v>5213642</v>
      </c>
      <c r="B1305" s="694" t="s">
        <v>13362</v>
      </c>
      <c r="C1305" s="693" t="s">
        <v>10136</v>
      </c>
      <c r="D1305" s="695">
        <v>99340.35</v>
      </c>
    </row>
    <row r="1306" spans="1:4" ht="16.5">
      <c r="A1306" s="693">
        <v>6416237</v>
      </c>
      <c r="B1306" s="694" t="s">
        <v>13363</v>
      </c>
      <c r="C1306" s="693" t="s">
        <v>12936</v>
      </c>
      <c r="D1306" s="695">
        <v>100.7</v>
      </c>
    </row>
    <row r="1307" spans="1:4" ht="16.5">
      <c r="A1307" s="693">
        <v>605474</v>
      </c>
      <c r="B1307" s="694" t="s">
        <v>13364</v>
      </c>
      <c r="C1307" s="693" t="s">
        <v>12133</v>
      </c>
      <c r="D1307" s="695">
        <v>4919.97</v>
      </c>
    </row>
    <row r="1308" spans="1:4" ht="16.5">
      <c r="A1308" s="693">
        <v>804467</v>
      </c>
      <c r="B1308" s="694" t="s">
        <v>13365</v>
      </c>
      <c r="C1308" s="693" t="s">
        <v>12133</v>
      </c>
      <c r="D1308" s="695">
        <v>205.11</v>
      </c>
    </row>
    <row r="1309" spans="1:4" ht="16.5">
      <c r="A1309" s="693">
        <v>1917052</v>
      </c>
      <c r="B1309" s="694" t="s">
        <v>13366</v>
      </c>
      <c r="C1309" s="693" t="s">
        <v>12156</v>
      </c>
      <c r="D1309" s="695">
        <v>26.84</v>
      </c>
    </row>
    <row r="1310" spans="1:4">
      <c r="A1310" s="693">
        <v>2003709</v>
      </c>
      <c r="B1310" s="694" t="s">
        <v>13367</v>
      </c>
      <c r="C1310" s="693" t="s">
        <v>10136</v>
      </c>
      <c r="D1310" s="695">
        <v>4024.22</v>
      </c>
    </row>
    <row r="1311" spans="1:4">
      <c r="A1311" s="693">
        <v>3713603</v>
      </c>
      <c r="B1311" s="694" t="s">
        <v>13368</v>
      </c>
      <c r="C1311" s="693" t="s">
        <v>12133</v>
      </c>
      <c r="D1311" s="695">
        <v>1030.49</v>
      </c>
    </row>
    <row r="1312" spans="1:4" ht="24.75">
      <c r="A1312" s="693">
        <v>5213757</v>
      </c>
      <c r="B1312" s="694" t="s">
        <v>13369</v>
      </c>
      <c r="C1312" s="693" t="s">
        <v>10136</v>
      </c>
      <c r="D1312" s="695">
        <v>110176.76</v>
      </c>
    </row>
    <row r="1313" spans="1:4" ht="16.5">
      <c r="A1313" s="693">
        <v>6416240</v>
      </c>
      <c r="B1313" s="694" t="s">
        <v>13370</v>
      </c>
      <c r="C1313" s="693" t="s">
        <v>12936</v>
      </c>
      <c r="D1313" s="695">
        <v>179.47</v>
      </c>
    </row>
    <row r="1314" spans="1:4" ht="16.5">
      <c r="A1314" s="693">
        <v>605666</v>
      </c>
      <c r="B1314" s="694" t="s">
        <v>13371</v>
      </c>
      <c r="C1314" s="693" t="s">
        <v>12133</v>
      </c>
      <c r="D1314" s="695">
        <v>5381.44</v>
      </c>
    </row>
    <row r="1315" spans="1:4" ht="16.5">
      <c r="A1315" s="693">
        <v>804466</v>
      </c>
      <c r="B1315" s="694" t="s">
        <v>13372</v>
      </c>
      <c r="C1315" s="693" t="s">
        <v>12133</v>
      </c>
      <c r="D1315" s="695">
        <v>171.65</v>
      </c>
    </row>
    <row r="1316" spans="1:4" ht="16.5">
      <c r="A1316" s="693">
        <v>1917053</v>
      </c>
      <c r="B1316" s="694" t="s">
        <v>13373</v>
      </c>
      <c r="C1316" s="693" t="s">
        <v>12156</v>
      </c>
      <c r="D1316" s="695">
        <v>27.37</v>
      </c>
    </row>
    <row r="1317" spans="1:4">
      <c r="A1317" s="693">
        <v>2003712</v>
      </c>
      <c r="B1317" s="694" t="s">
        <v>13374</v>
      </c>
      <c r="C1317" s="693" t="s">
        <v>10136</v>
      </c>
      <c r="D1317" s="695">
        <v>5605.08</v>
      </c>
    </row>
    <row r="1318" spans="1:4">
      <c r="A1318" s="693">
        <v>3713601</v>
      </c>
      <c r="B1318" s="694" t="s">
        <v>13375</v>
      </c>
      <c r="C1318" s="693" t="s">
        <v>12133</v>
      </c>
      <c r="D1318" s="695">
        <v>791.48</v>
      </c>
    </row>
    <row r="1319" spans="1:4" ht="24.75">
      <c r="A1319" s="693">
        <v>5213763</v>
      </c>
      <c r="B1319" s="694" t="s">
        <v>13376</v>
      </c>
      <c r="C1319" s="693" t="s">
        <v>10136</v>
      </c>
      <c r="D1319" s="695">
        <v>110176.76</v>
      </c>
    </row>
    <row r="1320" spans="1:4" ht="16.5">
      <c r="A1320" s="693">
        <v>6416239</v>
      </c>
      <c r="B1320" s="694" t="s">
        <v>13377</v>
      </c>
      <c r="C1320" s="693" t="s">
        <v>12936</v>
      </c>
      <c r="D1320" s="695">
        <v>106.88</v>
      </c>
    </row>
    <row r="1321" spans="1:4" ht="16.5">
      <c r="A1321" s="693">
        <v>605475</v>
      </c>
      <c r="B1321" s="694" t="s">
        <v>13378</v>
      </c>
      <c r="C1321" s="693" t="s">
        <v>12133</v>
      </c>
      <c r="D1321" s="695">
        <v>5293.73</v>
      </c>
    </row>
    <row r="1322" spans="1:4" ht="16.5">
      <c r="A1322" s="693">
        <v>804477</v>
      </c>
      <c r="B1322" s="694" t="s">
        <v>13379</v>
      </c>
      <c r="C1322" s="693" t="s">
        <v>12133</v>
      </c>
      <c r="D1322" s="695">
        <v>260.19</v>
      </c>
    </row>
    <row r="1323" spans="1:4" ht="16.5">
      <c r="A1323" s="693">
        <v>1917054</v>
      </c>
      <c r="B1323" s="694" t="s">
        <v>13380</v>
      </c>
      <c r="C1323" s="693" t="s">
        <v>12156</v>
      </c>
      <c r="D1323" s="695">
        <v>27.65</v>
      </c>
    </row>
    <row r="1324" spans="1:4">
      <c r="A1324" s="693">
        <v>2003711</v>
      </c>
      <c r="B1324" s="694" t="s">
        <v>13381</v>
      </c>
      <c r="C1324" s="693" t="s">
        <v>10136</v>
      </c>
      <c r="D1324" s="695">
        <v>4922.9399999999996</v>
      </c>
    </row>
    <row r="1325" spans="1:4">
      <c r="A1325" s="693">
        <v>3713607</v>
      </c>
      <c r="B1325" s="694" t="s">
        <v>13382</v>
      </c>
      <c r="C1325" s="693" t="s">
        <v>12133</v>
      </c>
      <c r="D1325" s="695">
        <v>625.95000000000005</v>
      </c>
    </row>
    <row r="1326" spans="1:4" ht="24.75">
      <c r="A1326" s="693">
        <v>5213815</v>
      </c>
      <c r="B1326" s="694" t="s">
        <v>13383</v>
      </c>
      <c r="C1326" s="693" t="s">
        <v>10136</v>
      </c>
      <c r="D1326" s="695">
        <v>121013.17</v>
      </c>
    </row>
    <row r="1327" spans="1:4" ht="16.5">
      <c r="A1327" s="693">
        <v>6416242</v>
      </c>
      <c r="B1327" s="694" t="s">
        <v>13384</v>
      </c>
      <c r="C1327" s="693" t="s">
        <v>12936</v>
      </c>
      <c r="D1327" s="695">
        <v>183.28</v>
      </c>
    </row>
    <row r="1328" spans="1:4" ht="16.5">
      <c r="A1328" s="693">
        <v>605667</v>
      </c>
      <c r="B1328" s="694" t="s">
        <v>13385</v>
      </c>
      <c r="C1328" s="693" t="s">
        <v>12133</v>
      </c>
      <c r="D1328" s="695">
        <v>5574.4</v>
      </c>
    </row>
    <row r="1329" spans="1:4" ht="16.5">
      <c r="A1329" s="693">
        <v>804476</v>
      </c>
      <c r="B1329" s="694" t="s">
        <v>13386</v>
      </c>
      <c r="C1329" s="693" t="s">
        <v>12133</v>
      </c>
      <c r="D1329" s="695">
        <v>226.8</v>
      </c>
    </row>
    <row r="1330" spans="1:4" ht="16.5">
      <c r="A1330" s="693">
        <v>1901553</v>
      </c>
      <c r="B1330" s="694" t="s">
        <v>13387</v>
      </c>
      <c r="C1330" s="693" t="s">
        <v>12156</v>
      </c>
      <c r="D1330" s="695">
        <v>14.61</v>
      </c>
    </row>
    <row r="1331" spans="1:4">
      <c r="A1331" s="693">
        <v>2004505</v>
      </c>
      <c r="B1331" s="694" t="s">
        <v>13388</v>
      </c>
      <c r="C1331" s="693" t="s">
        <v>12156</v>
      </c>
      <c r="D1331" s="695">
        <v>25.12</v>
      </c>
    </row>
    <row r="1332" spans="1:4">
      <c r="A1332" s="693">
        <v>3713605</v>
      </c>
      <c r="B1332" s="694" t="s">
        <v>13389</v>
      </c>
      <c r="C1332" s="693" t="s">
        <v>12133</v>
      </c>
      <c r="D1332" s="695">
        <v>411.74</v>
      </c>
    </row>
    <row r="1333" spans="1:4" ht="24.75">
      <c r="A1333" s="693">
        <v>5213821</v>
      </c>
      <c r="B1333" s="694" t="s">
        <v>13390</v>
      </c>
      <c r="C1333" s="693" t="s">
        <v>10136</v>
      </c>
      <c r="D1333" s="695">
        <v>121013.17</v>
      </c>
    </row>
    <row r="1334" spans="1:4" ht="16.5">
      <c r="A1334" s="693">
        <v>6416241</v>
      </c>
      <c r="B1334" s="694" t="s">
        <v>13391</v>
      </c>
      <c r="C1334" s="693" t="s">
        <v>12936</v>
      </c>
      <c r="D1334" s="695">
        <v>113.28</v>
      </c>
    </row>
    <row r="1335" spans="1:4" ht="16.5">
      <c r="A1335" s="693">
        <v>605476</v>
      </c>
      <c r="B1335" s="694" t="s">
        <v>13392</v>
      </c>
      <c r="C1335" s="693" t="s">
        <v>12133</v>
      </c>
      <c r="D1335" s="695">
        <v>5483.86</v>
      </c>
    </row>
    <row r="1336" spans="1:4" ht="16.5">
      <c r="A1336" s="693">
        <v>804487</v>
      </c>
      <c r="B1336" s="694" t="s">
        <v>13393</v>
      </c>
      <c r="C1336" s="693" t="s">
        <v>12133</v>
      </c>
      <c r="D1336" s="695">
        <v>369.14</v>
      </c>
    </row>
    <row r="1337" spans="1:4" ht="16.5">
      <c r="A1337" s="693">
        <v>1901554</v>
      </c>
      <c r="B1337" s="694" t="s">
        <v>13394</v>
      </c>
      <c r="C1337" s="693" t="s">
        <v>12156</v>
      </c>
      <c r="D1337" s="695">
        <v>14.72</v>
      </c>
    </row>
    <row r="1338" spans="1:4" ht="16.5">
      <c r="A1338" s="693">
        <v>2003353</v>
      </c>
      <c r="B1338" s="694" t="s">
        <v>13395</v>
      </c>
      <c r="C1338" s="693" t="s">
        <v>12133</v>
      </c>
      <c r="D1338" s="695">
        <v>69.73</v>
      </c>
    </row>
    <row r="1339" spans="1:4" ht="16.5">
      <c r="A1339" s="693">
        <v>3719530</v>
      </c>
      <c r="B1339" s="694" t="s">
        <v>13396</v>
      </c>
      <c r="C1339" s="693" t="s">
        <v>12133</v>
      </c>
      <c r="D1339" s="695">
        <v>327.82</v>
      </c>
    </row>
    <row r="1340" spans="1:4" ht="16.5">
      <c r="A1340" s="693">
        <v>5213630</v>
      </c>
      <c r="B1340" s="694" t="s">
        <v>13397</v>
      </c>
      <c r="C1340" s="693" t="s">
        <v>10136</v>
      </c>
      <c r="D1340" s="695">
        <v>61658.7</v>
      </c>
    </row>
    <row r="1341" spans="1:4" ht="16.5">
      <c r="A1341" s="693">
        <v>6416244</v>
      </c>
      <c r="B1341" s="694" t="s">
        <v>13398</v>
      </c>
      <c r="C1341" s="693" t="s">
        <v>12936</v>
      </c>
      <c r="D1341" s="695">
        <v>181.64</v>
      </c>
    </row>
    <row r="1342" spans="1:4" ht="16.5">
      <c r="A1342" s="693">
        <v>605668</v>
      </c>
      <c r="B1342" s="694" t="s">
        <v>13399</v>
      </c>
      <c r="C1342" s="693" t="s">
        <v>12133</v>
      </c>
      <c r="D1342" s="695">
        <v>5886.35</v>
      </c>
    </row>
    <row r="1343" spans="1:4" ht="16.5">
      <c r="A1343" s="693">
        <v>804486</v>
      </c>
      <c r="B1343" s="694" t="s">
        <v>13400</v>
      </c>
      <c r="C1343" s="693" t="s">
        <v>12133</v>
      </c>
      <c r="D1343" s="695">
        <v>331.78</v>
      </c>
    </row>
    <row r="1344" spans="1:4" ht="16.5">
      <c r="A1344" s="693">
        <v>1901555</v>
      </c>
      <c r="B1344" s="694" t="s">
        <v>13401</v>
      </c>
      <c r="C1344" s="693" t="s">
        <v>12156</v>
      </c>
      <c r="D1344" s="695">
        <v>14.85</v>
      </c>
    </row>
    <row r="1345" spans="1:4" ht="16.5">
      <c r="A1345" s="693">
        <v>2003352</v>
      </c>
      <c r="B1345" s="694" t="s">
        <v>13402</v>
      </c>
      <c r="C1345" s="693" t="s">
        <v>12133</v>
      </c>
      <c r="D1345" s="695">
        <v>48.07</v>
      </c>
    </row>
    <row r="1346" spans="1:4" ht="16.5">
      <c r="A1346" s="693">
        <v>3713828</v>
      </c>
      <c r="B1346" s="694" t="s">
        <v>13403</v>
      </c>
      <c r="C1346" s="693" t="s">
        <v>12133</v>
      </c>
      <c r="D1346" s="695">
        <v>244.89</v>
      </c>
    </row>
    <row r="1347" spans="1:4" ht="16.5">
      <c r="A1347" s="693">
        <v>5213584</v>
      </c>
      <c r="B1347" s="694" t="s">
        <v>13404</v>
      </c>
      <c r="C1347" s="693" t="s">
        <v>10136</v>
      </c>
      <c r="D1347" s="695">
        <v>61658.7</v>
      </c>
    </row>
    <row r="1348" spans="1:4" ht="16.5">
      <c r="A1348" s="693">
        <v>6416243</v>
      </c>
      <c r="B1348" s="694" t="s">
        <v>13405</v>
      </c>
      <c r="C1348" s="693" t="s">
        <v>12936</v>
      </c>
      <c r="D1348" s="695">
        <v>112.86</v>
      </c>
    </row>
    <row r="1349" spans="1:4" ht="16.5">
      <c r="A1349" s="693">
        <v>605477</v>
      </c>
      <c r="B1349" s="694" t="s">
        <v>13406</v>
      </c>
      <c r="C1349" s="693" t="s">
        <v>12133</v>
      </c>
      <c r="D1349" s="695">
        <v>5792.99</v>
      </c>
    </row>
    <row r="1350" spans="1:4" ht="16.5">
      <c r="A1350" s="693">
        <v>804497</v>
      </c>
      <c r="B1350" s="694" t="s">
        <v>13407</v>
      </c>
      <c r="C1350" s="693" t="s">
        <v>12133</v>
      </c>
      <c r="D1350" s="695">
        <v>434.66</v>
      </c>
    </row>
    <row r="1351" spans="1:4" ht="16.5">
      <c r="A1351" s="693">
        <v>1901556</v>
      </c>
      <c r="B1351" s="694" t="s">
        <v>13408</v>
      </c>
      <c r="C1351" s="693" t="s">
        <v>12156</v>
      </c>
      <c r="D1351" s="695">
        <v>14.97</v>
      </c>
    </row>
    <row r="1352" spans="1:4" ht="16.5">
      <c r="A1352" s="693">
        <v>2003979</v>
      </c>
      <c r="B1352" s="694" t="s">
        <v>13409</v>
      </c>
      <c r="C1352" s="693" t="s">
        <v>12133</v>
      </c>
      <c r="D1352" s="695">
        <v>82.73</v>
      </c>
    </row>
    <row r="1353" spans="1:4" ht="16.5">
      <c r="A1353" s="693">
        <v>3713875</v>
      </c>
      <c r="B1353" s="694" t="s">
        <v>13410</v>
      </c>
      <c r="C1353" s="693" t="s">
        <v>12133</v>
      </c>
      <c r="D1353" s="695">
        <v>71.55</v>
      </c>
    </row>
    <row r="1354" spans="1:4" ht="16.5">
      <c r="A1354" s="693">
        <v>5213711</v>
      </c>
      <c r="B1354" s="694" t="s">
        <v>13411</v>
      </c>
      <c r="C1354" s="693" t="s">
        <v>10136</v>
      </c>
      <c r="D1354" s="695">
        <v>66132.47</v>
      </c>
    </row>
    <row r="1355" spans="1:4">
      <c r="A1355" s="693">
        <v>6416250</v>
      </c>
      <c r="B1355" s="694" t="s">
        <v>13412</v>
      </c>
      <c r="C1355" s="693" t="s">
        <v>12156</v>
      </c>
      <c r="D1355" s="695">
        <v>70.61</v>
      </c>
    </row>
    <row r="1356" spans="1:4" ht="16.5">
      <c r="A1356" s="693">
        <v>605669</v>
      </c>
      <c r="B1356" s="694" t="s">
        <v>13413</v>
      </c>
      <c r="C1356" s="693" t="s">
        <v>12133</v>
      </c>
      <c r="D1356" s="695">
        <v>7676.4</v>
      </c>
    </row>
    <row r="1357" spans="1:4" ht="16.5">
      <c r="A1357" s="693">
        <v>804496</v>
      </c>
      <c r="B1357" s="694" t="s">
        <v>13414</v>
      </c>
      <c r="C1357" s="693" t="s">
        <v>12133</v>
      </c>
      <c r="D1357" s="695">
        <v>389.42</v>
      </c>
    </row>
    <row r="1358" spans="1:4" ht="16.5">
      <c r="A1358" s="693">
        <v>1901557</v>
      </c>
      <c r="B1358" s="694" t="s">
        <v>13415</v>
      </c>
      <c r="C1358" s="693" t="s">
        <v>12156</v>
      </c>
      <c r="D1358" s="695">
        <v>15.11</v>
      </c>
    </row>
    <row r="1359" spans="1:4" ht="16.5">
      <c r="A1359" s="693">
        <v>2003980</v>
      </c>
      <c r="B1359" s="694" t="s">
        <v>13416</v>
      </c>
      <c r="C1359" s="693" t="s">
        <v>12133</v>
      </c>
      <c r="D1359" s="695">
        <v>61.01</v>
      </c>
    </row>
    <row r="1360" spans="1:4" ht="16.5">
      <c r="A1360" s="693">
        <v>3713619</v>
      </c>
      <c r="B1360" s="694" t="s">
        <v>13417</v>
      </c>
      <c r="C1360" s="693" t="s">
        <v>12133</v>
      </c>
      <c r="D1360" s="695">
        <v>72.040000000000006</v>
      </c>
    </row>
    <row r="1361" spans="1:4" ht="16.5">
      <c r="A1361" s="693">
        <v>5213734</v>
      </c>
      <c r="B1361" s="694" t="s">
        <v>13418</v>
      </c>
      <c r="C1361" s="693" t="s">
        <v>10136</v>
      </c>
      <c r="D1361" s="695">
        <v>66132.47</v>
      </c>
    </row>
    <row r="1362" spans="1:4">
      <c r="A1362" s="693">
        <v>6416153</v>
      </c>
      <c r="B1362" s="694" t="s">
        <v>13419</v>
      </c>
      <c r="C1362" s="693" t="s">
        <v>12156</v>
      </c>
      <c r="D1362" s="695">
        <v>18.09</v>
      </c>
    </row>
    <row r="1363" spans="1:4" ht="16.5">
      <c r="A1363" s="693">
        <v>605478</v>
      </c>
      <c r="B1363" s="694" t="s">
        <v>13420</v>
      </c>
      <c r="C1363" s="693" t="s">
        <v>12133</v>
      </c>
      <c r="D1363" s="695">
        <v>7580.21</v>
      </c>
    </row>
    <row r="1364" spans="1:4" ht="16.5">
      <c r="A1364" s="693">
        <v>804469</v>
      </c>
      <c r="B1364" s="694" t="s">
        <v>13421</v>
      </c>
      <c r="C1364" s="693" t="s">
        <v>12133</v>
      </c>
      <c r="D1364" s="695">
        <v>358.85</v>
      </c>
    </row>
    <row r="1365" spans="1:4" ht="16.5">
      <c r="A1365" s="693">
        <v>1901558</v>
      </c>
      <c r="B1365" s="694" t="s">
        <v>13422</v>
      </c>
      <c r="C1365" s="693" t="s">
        <v>12156</v>
      </c>
      <c r="D1365" s="695">
        <v>15.18</v>
      </c>
    </row>
    <row r="1366" spans="1:4" ht="16.5">
      <c r="A1366" s="693">
        <v>2003355</v>
      </c>
      <c r="B1366" s="694" t="s">
        <v>13423</v>
      </c>
      <c r="C1366" s="693" t="s">
        <v>12133</v>
      </c>
      <c r="D1366" s="695">
        <v>93.85</v>
      </c>
    </row>
    <row r="1367" spans="1:4" ht="16.5">
      <c r="A1367" s="693">
        <v>3713876</v>
      </c>
      <c r="B1367" s="694" t="s">
        <v>13424</v>
      </c>
      <c r="C1367" s="693" t="s">
        <v>12133</v>
      </c>
      <c r="D1367" s="695">
        <v>98.3</v>
      </c>
    </row>
    <row r="1368" spans="1:4" ht="16.5">
      <c r="A1368" s="693">
        <v>5213769</v>
      </c>
      <c r="B1368" s="694" t="s">
        <v>13425</v>
      </c>
      <c r="C1368" s="693" t="s">
        <v>10136</v>
      </c>
      <c r="D1368" s="695">
        <v>72345.5</v>
      </c>
    </row>
    <row r="1369" spans="1:4" ht="16.5">
      <c r="A1369" s="693">
        <v>6416185</v>
      </c>
      <c r="B1369" s="694" t="s">
        <v>13426</v>
      </c>
      <c r="C1369" s="693" t="s">
        <v>12156</v>
      </c>
      <c r="D1369" s="695">
        <v>109.25</v>
      </c>
    </row>
    <row r="1370" spans="1:4" ht="16.5">
      <c r="A1370" s="693">
        <v>605670</v>
      </c>
      <c r="B1370" s="694" t="s">
        <v>13427</v>
      </c>
      <c r="C1370" s="693" t="s">
        <v>12133</v>
      </c>
      <c r="D1370" s="695">
        <v>9671</v>
      </c>
    </row>
    <row r="1371" spans="1:4" ht="16.5">
      <c r="A1371" s="693">
        <v>804468</v>
      </c>
      <c r="B1371" s="694" t="s">
        <v>13428</v>
      </c>
      <c r="C1371" s="693" t="s">
        <v>12133</v>
      </c>
      <c r="D1371" s="695">
        <v>312.98</v>
      </c>
    </row>
    <row r="1372" spans="1:4" ht="16.5">
      <c r="A1372" s="693">
        <v>1901560</v>
      </c>
      <c r="B1372" s="694" t="s">
        <v>13429</v>
      </c>
      <c r="C1372" s="693" t="s">
        <v>12156</v>
      </c>
      <c r="D1372" s="695">
        <v>19.16</v>
      </c>
    </row>
    <row r="1373" spans="1:4" ht="16.5">
      <c r="A1373" s="693">
        <v>2003354</v>
      </c>
      <c r="B1373" s="694" t="s">
        <v>13430</v>
      </c>
      <c r="C1373" s="693" t="s">
        <v>12133</v>
      </c>
      <c r="D1373" s="695">
        <v>64.650000000000006</v>
      </c>
    </row>
    <row r="1374" spans="1:4" ht="16.5">
      <c r="A1374" s="693">
        <v>3713827</v>
      </c>
      <c r="B1374" s="694" t="s">
        <v>13431</v>
      </c>
      <c r="C1374" s="693" t="s">
        <v>12133</v>
      </c>
      <c r="D1374" s="695">
        <v>96.54</v>
      </c>
    </row>
    <row r="1375" spans="1:4" ht="16.5">
      <c r="A1375" s="693">
        <v>5213792</v>
      </c>
      <c r="B1375" s="694" t="s">
        <v>13432</v>
      </c>
      <c r="C1375" s="693" t="s">
        <v>10136</v>
      </c>
      <c r="D1375" s="695">
        <v>72345.5</v>
      </c>
    </row>
    <row r="1376" spans="1:4" ht="16.5">
      <c r="A1376" s="693">
        <v>6416184</v>
      </c>
      <c r="B1376" s="694" t="s">
        <v>13433</v>
      </c>
      <c r="C1376" s="693" t="s">
        <v>12156</v>
      </c>
      <c r="D1376" s="695">
        <v>72.150000000000006</v>
      </c>
    </row>
    <row r="1377" spans="1:4" ht="16.5">
      <c r="A1377" s="693">
        <v>605479</v>
      </c>
      <c r="B1377" s="694" t="s">
        <v>13434</v>
      </c>
      <c r="C1377" s="693" t="s">
        <v>12133</v>
      </c>
      <c r="D1377" s="695">
        <v>9571.98</v>
      </c>
    </row>
    <row r="1378" spans="1:4" ht="16.5">
      <c r="A1378" s="693">
        <v>804479</v>
      </c>
      <c r="B1378" s="694" t="s">
        <v>13435</v>
      </c>
      <c r="C1378" s="693" t="s">
        <v>12133</v>
      </c>
      <c r="D1378" s="695">
        <v>413.93</v>
      </c>
    </row>
    <row r="1379" spans="1:4" ht="16.5">
      <c r="A1379" s="693">
        <v>1901561</v>
      </c>
      <c r="B1379" s="694" t="s">
        <v>13436</v>
      </c>
      <c r="C1379" s="693" t="s">
        <v>12156</v>
      </c>
      <c r="D1379" s="695">
        <v>19.27</v>
      </c>
    </row>
    <row r="1380" spans="1:4" ht="16.5">
      <c r="A1380" s="693">
        <v>2003981</v>
      </c>
      <c r="B1380" s="694" t="s">
        <v>13437</v>
      </c>
      <c r="C1380" s="693" t="s">
        <v>12133</v>
      </c>
      <c r="D1380" s="695">
        <v>111.48</v>
      </c>
    </row>
    <row r="1381" spans="1:4" ht="16.5">
      <c r="A1381" s="693">
        <v>3713904</v>
      </c>
      <c r="B1381" s="694" t="s">
        <v>13438</v>
      </c>
      <c r="C1381" s="693" t="s">
        <v>12133</v>
      </c>
      <c r="D1381" s="695">
        <v>283.77</v>
      </c>
    </row>
    <row r="1382" spans="1:4" ht="16.5">
      <c r="A1382" s="693">
        <v>5213844</v>
      </c>
      <c r="B1382" s="694" t="s">
        <v>13439</v>
      </c>
      <c r="C1382" s="693" t="s">
        <v>12799</v>
      </c>
      <c r="D1382" s="695">
        <v>3.34</v>
      </c>
    </row>
    <row r="1383" spans="1:4" ht="16.5">
      <c r="A1383" s="693">
        <v>6416030</v>
      </c>
      <c r="B1383" s="694" t="s">
        <v>13440</v>
      </c>
      <c r="C1383" s="693" t="s">
        <v>12156</v>
      </c>
      <c r="D1383" s="695">
        <v>74.47</v>
      </c>
    </row>
    <row r="1384" spans="1:4" ht="16.5">
      <c r="A1384" s="693">
        <v>605671</v>
      </c>
      <c r="B1384" s="694" t="s">
        <v>13441</v>
      </c>
      <c r="C1384" s="693" t="s">
        <v>12133</v>
      </c>
      <c r="D1384" s="695">
        <v>10353.040000000001</v>
      </c>
    </row>
    <row r="1385" spans="1:4" ht="16.5">
      <c r="A1385" s="693">
        <v>804478</v>
      </c>
      <c r="B1385" s="694" t="s">
        <v>13442</v>
      </c>
      <c r="C1385" s="693" t="s">
        <v>12133</v>
      </c>
      <c r="D1385" s="695">
        <v>368.13</v>
      </c>
    </row>
    <row r="1386" spans="1:4" ht="16.5">
      <c r="A1386" s="693">
        <v>1901562</v>
      </c>
      <c r="B1386" s="694" t="s">
        <v>13443</v>
      </c>
      <c r="C1386" s="693" t="s">
        <v>12156</v>
      </c>
      <c r="D1386" s="695">
        <v>19.39</v>
      </c>
    </row>
    <row r="1387" spans="1:4" ht="16.5">
      <c r="A1387" s="693">
        <v>2003982</v>
      </c>
      <c r="B1387" s="694" t="s">
        <v>13444</v>
      </c>
      <c r="C1387" s="693" t="s">
        <v>12133</v>
      </c>
      <c r="D1387" s="695">
        <v>82.2</v>
      </c>
    </row>
    <row r="1388" spans="1:4" ht="16.5">
      <c r="A1388" s="693">
        <v>3719529</v>
      </c>
      <c r="B1388" s="694" t="s">
        <v>13445</v>
      </c>
      <c r="C1388" s="693" t="s">
        <v>12133</v>
      </c>
      <c r="D1388" s="695">
        <v>207.28</v>
      </c>
    </row>
    <row r="1389" spans="1:4" ht="16.5">
      <c r="A1389" s="693">
        <v>5213869</v>
      </c>
      <c r="B1389" s="694" t="s">
        <v>13446</v>
      </c>
      <c r="C1389" s="693" t="s">
        <v>10136</v>
      </c>
      <c r="D1389" s="695">
        <v>2549.36</v>
      </c>
    </row>
    <row r="1390" spans="1:4" ht="16.5">
      <c r="A1390" s="693">
        <v>6416029</v>
      </c>
      <c r="B1390" s="694" t="s">
        <v>13447</v>
      </c>
      <c r="C1390" s="693" t="s">
        <v>12156</v>
      </c>
      <c r="D1390" s="695">
        <v>36.22</v>
      </c>
    </row>
    <row r="1391" spans="1:4" ht="16.5">
      <c r="A1391" s="693">
        <v>605480</v>
      </c>
      <c r="B1391" s="694" t="s">
        <v>13448</v>
      </c>
      <c r="C1391" s="693" t="s">
        <v>12133</v>
      </c>
      <c r="D1391" s="695">
        <v>10251.18</v>
      </c>
    </row>
    <row r="1392" spans="1:4" ht="16.5">
      <c r="A1392" s="693">
        <v>804489</v>
      </c>
      <c r="B1392" s="694" t="s">
        <v>13449</v>
      </c>
      <c r="C1392" s="693" t="s">
        <v>12133</v>
      </c>
      <c r="D1392" s="695">
        <v>521.69000000000005</v>
      </c>
    </row>
    <row r="1393" spans="1:4" ht="16.5">
      <c r="A1393" s="693">
        <v>1901563</v>
      </c>
      <c r="B1393" s="694" t="s">
        <v>13450</v>
      </c>
      <c r="C1393" s="693" t="s">
        <v>12156</v>
      </c>
      <c r="D1393" s="695">
        <v>19.510000000000002</v>
      </c>
    </row>
    <row r="1394" spans="1:4" ht="16.5">
      <c r="A1394" s="693">
        <v>2003345</v>
      </c>
      <c r="B1394" s="694" t="s">
        <v>13451</v>
      </c>
      <c r="C1394" s="693" t="s">
        <v>12133</v>
      </c>
      <c r="D1394" s="695">
        <v>59</v>
      </c>
    </row>
    <row r="1395" spans="1:4" ht="16.5">
      <c r="A1395" s="693">
        <v>3713878</v>
      </c>
      <c r="B1395" s="694" t="s">
        <v>13452</v>
      </c>
      <c r="C1395" s="693" t="s">
        <v>12133</v>
      </c>
      <c r="D1395" s="695">
        <v>71.11</v>
      </c>
    </row>
    <row r="1396" spans="1:4" ht="16.5">
      <c r="A1396" s="693">
        <v>5213870</v>
      </c>
      <c r="B1396" s="694" t="s">
        <v>13453</v>
      </c>
      <c r="C1396" s="693" t="s">
        <v>10136</v>
      </c>
      <c r="D1396" s="695">
        <v>3497.2</v>
      </c>
    </row>
    <row r="1397" spans="1:4" ht="16.5">
      <c r="A1397" s="693">
        <v>6416056</v>
      </c>
      <c r="B1397" s="694" t="s">
        <v>13454</v>
      </c>
      <c r="C1397" s="693" t="s">
        <v>12156</v>
      </c>
      <c r="D1397" s="695">
        <v>84.06</v>
      </c>
    </row>
    <row r="1398" spans="1:4" ht="16.5">
      <c r="A1398" s="693">
        <v>605672</v>
      </c>
      <c r="B1398" s="694" t="s">
        <v>13455</v>
      </c>
      <c r="C1398" s="693" t="s">
        <v>12133</v>
      </c>
      <c r="D1398" s="695">
        <v>10785.31</v>
      </c>
    </row>
    <row r="1399" spans="1:4" ht="16.5">
      <c r="A1399" s="693">
        <v>804488</v>
      </c>
      <c r="B1399" s="694" t="s">
        <v>13456</v>
      </c>
      <c r="C1399" s="693" t="s">
        <v>12133</v>
      </c>
      <c r="D1399" s="695">
        <v>463.24</v>
      </c>
    </row>
    <row r="1400" spans="1:4" ht="16.5">
      <c r="A1400" s="693">
        <v>1901564</v>
      </c>
      <c r="B1400" s="694" t="s">
        <v>13457</v>
      </c>
      <c r="C1400" s="693" t="s">
        <v>12156</v>
      </c>
      <c r="D1400" s="695">
        <v>19.63</v>
      </c>
    </row>
    <row r="1401" spans="1:4" ht="16.5">
      <c r="A1401" s="693">
        <v>2003344</v>
      </c>
      <c r="B1401" s="694" t="s">
        <v>13458</v>
      </c>
      <c r="C1401" s="693" t="s">
        <v>12133</v>
      </c>
      <c r="D1401" s="695">
        <v>44.21</v>
      </c>
    </row>
    <row r="1402" spans="1:4" ht="16.5">
      <c r="A1402" s="693">
        <v>3713617</v>
      </c>
      <c r="B1402" s="694" t="s">
        <v>13459</v>
      </c>
      <c r="C1402" s="693" t="s">
        <v>12133</v>
      </c>
      <c r="D1402" s="695">
        <v>71.36</v>
      </c>
    </row>
    <row r="1403" spans="1:4" ht="16.5">
      <c r="A1403" s="693">
        <v>5213871</v>
      </c>
      <c r="B1403" s="694" t="s">
        <v>13460</v>
      </c>
      <c r="C1403" s="693" t="s">
        <v>10136</v>
      </c>
      <c r="D1403" s="695">
        <v>3582.27</v>
      </c>
    </row>
    <row r="1404" spans="1:4" ht="16.5">
      <c r="A1404" s="693">
        <v>6416278</v>
      </c>
      <c r="B1404" s="694" t="s">
        <v>13461</v>
      </c>
      <c r="C1404" s="693" t="s">
        <v>12156</v>
      </c>
      <c r="D1404" s="695">
        <v>25.08</v>
      </c>
    </row>
    <row r="1405" spans="1:4" ht="16.5">
      <c r="A1405" s="693">
        <v>605481</v>
      </c>
      <c r="B1405" s="694" t="s">
        <v>13462</v>
      </c>
      <c r="C1405" s="693" t="s">
        <v>12133</v>
      </c>
      <c r="D1405" s="695">
        <v>10680.63</v>
      </c>
    </row>
    <row r="1406" spans="1:4" ht="16.5">
      <c r="A1406" s="693">
        <v>804499</v>
      </c>
      <c r="B1406" s="694" t="s">
        <v>13463</v>
      </c>
      <c r="C1406" s="693" t="s">
        <v>12133</v>
      </c>
      <c r="D1406" s="695">
        <v>662</v>
      </c>
    </row>
    <row r="1407" spans="1:4" ht="16.5">
      <c r="A1407" s="693">
        <v>1901559</v>
      </c>
      <c r="B1407" s="694" t="s">
        <v>13464</v>
      </c>
      <c r="C1407" s="693" t="s">
        <v>12156</v>
      </c>
      <c r="D1407" s="695">
        <v>19.7</v>
      </c>
    </row>
    <row r="1408" spans="1:4" ht="16.5">
      <c r="A1408" s="693">
        <v>2003973</v>
      </c>
      <c r="B1408" s="694" t="s">
        <v>13465</v>
      </c>
      <c r="C1408" s="693" t="s">
        <v>12133</v>
      </c>
      <c r="D1408" s="695">
        <v>68.02</v>
      </c>
    </row>
    <row r="1409" spans="1:4" ht="16.5">
      <c r="A1409" s="693">
        <v>3713879</v>
      </c>
      <c r="B1409" s="694" t="s">
        <v>13466</v>
      </c>
      <c r="C1409" s="693" t="s">
        <v>12133</v>
      </c>
      <c r="D1409" s="695">
        <v>87.64</v>
      </c>
    </row>
    <row r="1410" spans="1:4" ht="16.5">
      <c r="A1410" s="693">
        <v>5213872</v>
      </c>
      <c r="B1410" s="694" t="s">
        <v>13467</v>
      </c>
      <c r="C1410" s="693" t="s">
        <v>10136</v>
      </c>
      <c r="D1410" s="695">
        <v>5659.58</v>
      </c>
    </row>
    <row r="1411" spans="1:4" ht="16.5">
      <c r="A1411" s="693">
        <v>6416047</v>
      </c>
      <c r="B1411" s="694" t="s">
        <v>13468</v>
      </c>
      <c r="C1411" s="693" t="s">
        <v>12156</v>
      </c>
      <c r="D1411" s="695">
        <v>43.2</v>
      </c>
    </row>
    <row r="1412" spans="1:4" ht="16.5">
      <c r="A1412" s="693">
        <v>605673</v>
      </c>
      <c r="B1412" s="694" t="s">
        <v>13469</v>
      </c>
      <c r="C1412" s="693" t="s">
        <v>12133</v>
      </c>
      <c r="D1412" s="695">
        <v>11535.02</v>
      </c>
    </row>
    <row r="1413" spans="1:4" ht="16.5">
      <c r="A1413" s="693">
        <v>804498</v>
      </c>
      <c r="B1413" s="694" t="s">
        <v>13470</v>
      </c>
      <c r="C1413" s="693" t="s">
        <v>12133</v>
      </c>
      <c r="D1413" s="695">
        <v>593.83000000000004</v>
      </c>
    </row>
    <row r="1414" spans="1:4" ht="16.5">
      <c r="A1414" s="693">
        <v>1917085</v>
      </c>
      <c r="B1414" s="694" t="s">
        <v>13471</v>
      </c>
      <c r="C1414" s="693" t="s">
        <v>12156</v>
      </c>
      <c r="D1414" s="695">
        <v>16.96</v>
      </c>
    </row>
    <row r="1415" spans="1:4" ht="16.5">
      <c r="A1415" s="693">
        <v>2003974</v>
      </c>
      <c r="B1415" s="694" t="s">
        <v>13472</v>
      </c>
      <c r="C1415" s="693" t="s">
        <v>12133</v>
      </c>
      <c r="D1415" s="695">
        <v>53.18</v>
      </c>
    </row>
    <row r="1416" spans="1:4" ht="16.5">
      <c r="A1416" s="693">
        <v>3713826</v>
      </c>
      <c r="B1416" s="694" t="s">
        <v>13473</v>
      </c>
      <c r="C1416" s="693" t="s">
        <v>12133</v>
      </c>
      <c r="D1416" s="695">
        <v>83.35</v>
      </c>
    </row>
    <row r="1417" spans="1:4" ht="16.5">
      <c r="A1417" s="693">
        <v>5213867</v>
      </c>
      <c r="B1417" s="694" t="s">
        <v>13474</v>
      </c>
      <c r="C1417" s="693" t="s">
        <v>10136</v>
      </c>
      <c r="D1417" s="695">
        <v>598.95000000000005</v>
      </c>
    </row>
    <row r="1418" spans="1:4" ht="16.5">
      <c r="A1418" s="693">
        <v>6416090</v>
      </c>
      <c r="B1418" s="694" t="s">
        <v>13475</v>
      </c>
      <c r="C1418" s="693" t="s">
        <v>12156</v>
      </c>
      <c r="D1418" s="695">
        <v>381.43</v>
      </c>
    </row>
    <row r="1419" spans="1:4" ht="16.5">
      <c r="A1419" s="693">
        <v>605482</v>
      </c>
      <c r="B1419" s="694" t="s">
        <v>13476</v>
      </c>
      <c r="C1419" s="693" t="s">
        <v>12133</v>
      </c>
      <c r="D1419" s="695">
        <v>11427.51</v>
      </c>
    </row>
    <row r="1420" spans="1:4" ht="16.5">
      <c r="A1420" s="693">
        <v>804471</v>
      </c>
      <c r="B1420" s="694" t="s">
        <v>13477</v>
      </c>
      <c r="C1420" s="693" t="s">
        <v>12133</v>
      </c>
      <c r="D1420" s="695">
        <v>488.26</v>
      </c>
    </row>
    <row r="1421" spans="1:4" ht="16.5">
      <c r="A1421" s="693">
        <v>1917086</v>
      </c>
      <c r="B1421" s="694" t="s">
        <v>13478</v>
      </c>
      <c r="C1421" s="693" t="s">
        <v>12156</v>
      </c>
      <c r="D1421" s="695">
        <v>17.23</v>
      </c>
    </row>
    <row r="1422" spans="1:4" ht="16.5">
      <c r="A1422" s="693">
        <v>2003343</v>
      </c>
      <c r="B1422" s="694" t="s">
        <v>13479</v>
      </c>
      <c r="C1422" s="693" t="s">
        <v>12133</v>
      </c>
      <c r="D1422" s="695">
        <v>80.02</v>
      </c>
    </row>
    <row r="1423" spans="1:4" ht="24.75">
      <c r="A1423" s="693">
        <v>3713610</v>
      </c>
      <c r="B1423" s="694" t="s">
        <v>13480</v>
      </c>
      <c r="C1423" s="693" t="s">
        <v>12133</v>
      </c>
      <c r="D1423" s="695">
        <v>39.049999999999997</v>
      </c>
    </row>
    <row r="1424" spans="1:4" ht="16.5">
      <c r="A1424" s="693">
        <v>5213863</v>
      </c>
      <c r="B1424" s="694" t="s">
        <v>13481</v>
      </c>
      <c r="C1424" s="693" t="s">
        <v>10136</v>
      </c>
      <c r="D1424" s="695">
        <v>479.82</v>
      </c>
    </row>
    <row r="1425" spans="1:4" ht="16.5">
      <c r="A1425" s="693">
        <v>6416089</v>
      </c>
      <c r="B1425" s="694" t="s">
        <v>13482</v>
      </c>
      <c r="C1425" s="693" t="s">
        <v>12156</v>
      </c>
      <c r="D1425" s="695">
        <v>249.22</v>
      </c>
    </row>
    <row r="1426" spans="1:4" ht="16.5">
      <c r="A1426" s="693">
        <v>605718</v>
      </c>
      <c r="B1426" s="694" t="s">
        <v>13483</v>
      </c>
      <c r="C1426" s="693" t="s">
        <v>12133</v>
      </c>
      <c r="D1426" s="695">
        <v>6839.37</v>
      </c>
    </row>
    <row r="1427" spans="1:4" ht="16.5">
      <c r="A1427" s="693">
        <v>804470</v>
      </c>
      <c r="B1427" s="694" t="s">
        <v>13484</v>
      </c>
      <c r="C1427" s="693" t="s">
        <v>12133</v>
      </c>
      <c r="D1427" s="695">
        <v>421.45</v>
      </c>
    </row>
    <row r="1428" spans="1:4" ht="16.5">
      <c r="A1428" s="693">
        <v>1917087</v>
      </c>
      <c r="B1428" s="694" t="s">
        <v>13485</v>
      </c>
      <c r="C1428" s="693" t="s">
        <v>12156</v>
      </c>
      <c r="D1428" s="695">
        <v>17.510000000000002</v>
      </c>
    </row>
    <row r="1429" spans="1:4" ht="16.5">
      <c r="A1429" s="693">
        <v>2003342</v>
      </c>
      <c r="B1429" s="694" t="s">
        <v>13486</v>
      </c>
      <c r="C1429" s="693" t="s">
        <v>12133</v>
      </c>
      <c r="D1429" s="695">
        <v>59.28</v>
      </c>
    </row>
    <row r="1430" spans="1:4" ht="24.75">
      <c r="A1430" s="693">
        <v>3713609</v>
      </c>
      <c r="B1430" s="694" t="s">
        <v>13487</v>
      </c>
      <c r="C1430" s="693" t="s">
        <v>12133</v>
      </c>
      <c r="D1430" s="695">
        <v>37.35</v>
      </c>
    </row>
    <row r="1431" spans="1:4" ht="16.5">
      <c r="A1431" s="693">
        <v>5213864</v>
      </c>
      <c r="B1431" s="694" t="s">
        <v>13488</v>
      </c>
      <c r="C1431" s="693" t="s">
        <v>10136</v>
      </c>
      <c r="D1431" s="695">
        <v>510.88</v>
      </c>
    </row>
    <row r="1432" spans="1:4">
      <c r="A1432" s="693">
        <v>6416094</v>
      </c>
      <c r="B1432" s="694" t="s">
        <v>13489</v>
      </c>
      <c r="C1432" s="693" t="s">
        <v>12156</v>
      </c>
      <c r="D1432" s="695">
        <v>336.94</v>
      </c>
    </row>
    <row r="1433" spans="1:4" ht="16.5">
      <c r="A1433" s="693">
        <v>605630</v>
      </c>
      <c r="B1433" s="694" t="s">
        <v>13490</v>
      </c>
      <c r="C1433" s="693" t="s">
        <v>12133</v>
      </c>
      <c r="D1433" s="695">
        <v>6768.64</v>
      </c>
    </row>
    <row r="1434" spans="1:4" ht="16.5">
      <c r="A1434" s="693">
        <v>804481</v>
      </c>
      <c r="B1434" s="694" t="s">
        <v>13491</v>
      </c>
      <c r="C1434" s="693" t="s">
        <v>12133</v>
      </c>
      <c r="D1434" s="695">
        <v>612.17999999999995</v>
      </c>
    </row>
    <row r="1435" spans="1:4" ht="16.5">
      <c r="A1435" s="693">
        <v>1917088</v>
      </c>
      <c r="B1435" s="694" t="s">
        <v>13492</v>
      </c>
      <c r="C1435" s="693" t="s">
        <v>12156</v>
      </c>
      <c r="D1435" s="695">
        <v>17.8</v>
      </c>
    </row>
    <row r="1436" spans="1:4" ht="16.5">
      <c r="A1436" s="693">
        <v>2003971</v>
      </c>
      <c r="B1436" s="694" t="s">
        <v>13493</v>
      </c>
      <c r="C1436" s="693" t="s">
        <v>12133</v>
      </c>
      <c r="D1436" s="695">
        <v>92.83</v>
      </c>
    </row>
    <row r="1437" spans="1:4" ht="24.75">
      <c r="A1437" s="693">
        <v>3713612</v>
      </c>
      <c r="B1437" s="694" t="s">
        <v>13494</v>
      </c>
      <c r="C1437" s="693" t="s">
        <v>12133</v>
      </c>
      <c r="D1437" s="695">
        <v>32.799999999999997</v>
      </c>
    </row>
    <row r="1438" spans="1:4" ht="16.5">
      <c r="A1438" s="693">
        <v>5213865</v>
      </c>
      <c r="B1438" s="694" t="s">
        <v>13495</v>
      </c>
      <c r="C1438" s="693" t="s">
        <v>10136</v>
      </c>
      <c r="D1438" s="695">
        <v>542.16</v>
      </c>
    </row>
    <row r="1439" spans="1:4" ht="16.5">
      <c r="A1439" s="693">
        <v>6416093</v>
      </c>
      <c r="B1439" s="694" t="s">
        <v>13496</v>
      </c>
      <c r="C1439" s="693" t="s">
        <v>12156</v>
      </c>
      <c r="D1439" s="695">
        <v>201.36</v>
      </c>
    </row>
    <row r="1440" spans="1:4" ht="16.5">
      <c r="A1440" s="693">
        <v>605719</v>
      </c>
      <c r="B1440" s="694" t="s">
        <v>13497</v>
      </c>
      <c r="C1440" s="693" t="s">
        <v>12133</v>
      </c>
      <c r="D1440" s="695">
        <v>8483.4699999999993</v>
      </c>
    </row>
    <row r="1441" spans="1:4" ht="16.5">
      <c r="A1441" s="693">
        <v>804480</v>
      </c>
      <c r="B1441" s="694" t="s">
        <v>13498</v>
      </c>
      <c r="C1441" s="693" t="s">
        <v>12133</v>
      </c>
      <c r="D1441" s="695">
        <v>545.55999999999995</v>
      </c>
    </row>
    <row r="1442" spans="1:4" ht="16.5">
      <c r="A1442" s="693">
        <v>1917089</v>
      </c>
      <c r="B1442" s="694" t="s">
        <v>13499</v>
      </c>
      <c r="C1442" s="693" t="s">
        <v>12156</v>
      </c>
      <c r="D1442" s="695">
        <v>18.12</v>
      </c>
    </row>
    <row r="1443" spans="1:4" ht="16.5">
      <c r="A1443" s="693">
        <v>2003972</v>
      </c>
      <c r="B1443" s="694" t="s">
        <v>13500</v>
      </c>
      <c r="C1443" s="693" t="s">
        <v>12133</v>
      </c>
      <c r="D1443" s="695">
        <v>72.03</v>
      </c>
    </row>
    <row r="1444" spans="1:4" ht="24.75">
      <c r="A1444" s="693">
        <v>3713611</v>
      </c>
      <c r="B1444" s="694" t="s">
        <v>13501</v>
      </c>
      <c r="C1444" s="693" t="s">
        <v>12133</v>
      </c>
      <c r="D1444" s="695">
        <v>32.06</v>
      </c>
    </row>
    <row r="1445" spans="1:4" ht="16.5">
      <c r="A1445" s="693">
        <v>5213866</v>
      </c>
      <c r="B1445" s="694" t="s">
        <v>13502</v>
      </c>
      <c r="C1445" s="693" t="s">
        <v>10136</v>
      </c>
      <c r="D1445" s="695">
        <v>612.6</v>
      </c>
    </row>
    <row r="1446" spans="1:4">
      <c r="A1446" s="693">
        <v>6416092</v>
      </c>
      <c r="B1446" s="694" t="s">
        <v>13503</v>
      </c>
      <c r="C1446" s="693" t="s">
        <v>12156</v>
      </c>
      <c r="D1446" s="695">
        <v>297.42</v>
      </c>
    </row>
    <row r="1447" spans="1:4" ht="16.5">
      <c r="A1447" s="693">
        <v>605631</v>
      </c>
      <c r="B1447" s="694" t="s">
        <v>13504</v>
      </c>
      <c r="C1447" s="693" t="s">
        <v>12133</v>
      </c>
      <c r="D1447" s="695">
        <v>8404.25</v>
      </c>
    </row>
    <row r="1448" spans="1:4" ht="16.5">
      <c r="A1448" s="693">
        <v>804491</v>
      </c>
      <c r="B1448" s="694" t="s">
        <v>13505</v>
      </c>
      <c r="C1448" s="693" t="s">
        <v>12133</v>
      </c>
      <c r="D1448" s="695">
        <v>804.89</v>
      </c>
    </row>
    <row r="1449" spans="1:4" ht="16.5">
      <c r="A1449" s="693">
        <v>1917090</v>
      </c>
      <c r="B1449" s="694" t="s">
        <v>13506</v>
      </c>
      <c r="C1449" s="693" t="s">
        <v>12156</v>
      </c>
      <c r="D1449" s="695">
        <v>18.28</v>
      </c>
    </row>
    <row r="1450" spans="1:4">
      <c r="A1450" s="693">
        <v>2003347</v>
      </c>
      <c r="B1450" s="694" t="s">
        <v>13507</v>
      </c>
      <c r="C1450" s="693" t="s">
        <v>12133</v>
      </c>
      <c r="D1450" s="695">
        <v>18.21</v>
      </c>
    </row>
    <row r="1451" spans="1:4" ht="16.5">
      <c r="A1451" s="693">
        <v>3713608</v>
      </c>
      <c r="B1451" s="694" t="s">
        <v>13508</v>
      </c>
      <c r="C1451" s="693" t="s">
        <v>12133</v>
      </c>
      <c r="D1451" s="695">
        <v>26.97</v>
      </c>
    </row>
    <row r="1452" spans="1:4" ht="16.5">
      <c r="A1452" s="693">
        <v>5213855</v>
      </c>
      <c r="B1452" s="694" t="s">
        <v>13509</v>
      </c>
      <c r="C1452" s="693" t="s">
        <v>10136</v>
      </c>
      <c r="D1452" s="695">
        <v>431.27</v>
      </c>
    </row>
    <row r="1453" spans="1:4">
      <c r="A1453" s="693">
        <v>6416091</v>
      </c>
      <c r="B1453" s="694" t="s">
        <v>13510</v>
      </c>
      <c r="C1453" s="693" t="s">
        <v>12156</v>
      </c>
      <c r="D1453" s="695">
        <v>155.66</v>
      </c>
    </row>
    <row r="1454" spans="1:4" ht="16.5">
      <c r="A1454" s="693">
        <v>605720</v>
      </c>
      <c r="B1454" s="694" t="s">
        <v>13511</v>
      </c>
      <c r="C1454" s="693" t="s">
        <v>12133</v>
      </c>
      <c r="D1454" s="695">
        <v>8760.09</v>
      </c>
    </row>
    <row r="1455" spans="1:4" ht="16.5">
      <c r="A1455" s="693">
        <v>804490</v>
      </c>
      <c r="B1455" s="694" t="s">
        <v>13512</v>
      </c>
      <c r="C1455" s="693" t="s">
        <v>12133</v>
      </c>
      <c r="D1455" s="695">
        <v>715.9</v>
      </c>
    </row>
    <row r="1456" spans="1:4" ht="16.5">
      <c r="A1456" s="693">
        <v>1901566</v>
      </c>
      <c r="B1456" s="694" t="s">
        <v>13513</v>
      </c>
      <c r="C1456" s="693" t="s">
        <v>12156</v>
      </c>
      <c r="D1456" s="695">
        <v>23.83</v>
      </c>
    </row>
    <row r="1457" spans="1:4">
      <c r="A1457" s="693">
        <v>2003346</v>
      </c>
      <c r="B1457" s="694" t="s">
        <v>13514</v>
      </c>
      <c r="C1457" s="693" t="s">
        <v>12133</v>
      </c>
      <c r="D1457" s="695">
        <v>25.6</v>
      </c>
    </row>
    <row r="1458" spans="1:4" ht="16.5">
      <c r="A1458" s="693">
        <v>3713613</v>
      </c>
      <c r="B1458" s="694" t="s">
        <v>13515</v>
      </c>
      <c r="C1458" s="693" t="s">
        <v>12133</v>
      </c>
      <c r="D1458" s="695">
        <v>25</v>
      </c>
    </row>
    <row r="1459" spans="1:4" ht="16.5">
      <c r="A1459" s="693">
        <v>5213856</v>
      </c>
      <c r="B1459" s="694" t="s">
        <v>13516</v>
      </c>
      <c r="C1459" s="693" t="s">
        <v>10136</v>
      </c>
      <c r="D1459" s="695">
        <v>447.31</v>
      </c>
    </row>
    <row r="1460" spans="1:4">
      <c r="A1460" s="693">
        <v>6817809</v>
      </c>
      <c r="B1460" s="694" t="s">
        <v>13517</v>
      </c>
      <c r="C1460" s="693" t="s">
        <v>12133</v>
      </c>
      <c r="D1460" s="695">
        <v>1045.8499999999999</v>
      </c>
    </row>
    <row r="1461" spans="1:4" ht="16.5">
      <c r="A1461" s="693">
        <v>605632</v>
      </c>
      <c r="B1461" s="694" t="s">
        <v>13518</v>
      </c>
      <c r="C1461" s="693" t="s">
        <v>12133</v>
      </c>
      <c r="D1461" s="695">
        <v>8678.0400000000009</v>
      </c>
    </row>
    <row r="1462" spans="1:4" ht="16.5">
      <c r="A1462" s="693">
        <v>804501</v>
      </c>
      <c r="B1462" s="694" t="s">
        <v>13519</v>
      </c>
      <c r="C1462" s="693" t="s">
        <v>12133</v>
      </c>
      <c r="D1462" s="695">
        <v>965.65</v>
      </c>
    </row>
    <row r="1463" spans="1:4" ht="16.5">
      <c r="A1463" s="693">
        <v>1901567</v>
      </c>
      <c r="B1463" s="694" t="s">
        <v>13520</v>
      </c>
      <c r="C1463" s="693" t="s">
        <v>12156</v>
      </c>
      <c r="D1463" s="695">
        <v>23.94</v>
      </c>
    </row>
    <row r="1464" spans="1:4">
      <c r="A1464" s="693">
        <v>2003933</v>
      </c>
      <c r="B1464" s="694" t="s">
        <v>13521</v>
      </c>
      <c r="C1464" s="693" t="s">
        <v>12133</v>
      </c>
      <c r="D1464" s="695">
        <v>8.98</v>
      </c>
    </row>
    <row r="1465" spans="1:4" ht="16.5">
      <c r="A1465" s="693">
        <v>3713822</v>
      </c>
      <c r="B1465" s="694" t="s">
        <v>13522</v>
      </c>
      <c r="C1465" s="693" t="s">
        <v>12133</v>
      </c>
      <c r="D1465" s="695">
        <v>320.77999999999997</v>
      </c>
    </row>
    <row r="1466" spans="1:4" ht="16.5">
      <c r="A1466" s="693">
        <v>5213857</v>
      </c>
      <c r="B1466" s="694" t="s">
        <v>13523</v>
      </c>
      <c r="C1466" s="693" t="s">
        <v>10136</v>
      </c>
      <c r="D1466" s="695">
        <v>462.65</v>
      </c>
    </row>
    <row r="1467" spans="1:4" ht="16.5">
      <c r="A1467" s="693">
        <v>6817810</v>
      </c>
      <c r="B1467" s="694" t="s">
        <v>13524</v>
      </c>
      <c r="C1467" s="693" t="s">
        <v>12133</v>
      </c>
      <c r="D1467" s="695">
        <v>928.42</v>
      </c>
    </row>
    <row r="1468" spans="1:4" ht="16.5">
      <c r="A1468" s="693">
        <v>605721</v>
      </c>
      <c r="B1468" s="694" t="s">
        <v>13525</v>
      </c>
      <c r="C1468" s="693" t="s">
        <v>12133</v>
      </c>
      <c r="D1468" s="695">
        <v>9920.64</v>
      </c>
    </row>
    <row r="1469" spans="1:4" ht="16.5">
      <c r="A1469" s="693">
        <v>804500</v>
      </c>
      <c r="B1469" s="694" t="s">
        <v>13526</v>
      </c>
      <c r="C1469" s="693" t="s">
        <v>12133</v>
      </c>
      <c r="D1469" s="695">
        <v>864.76</v>
      </c>
    </row>
    <row r="1470" spans="1:4" ht="16.5">
      <c r="A1470" s="693">
        <v>1901568</v>
      </c>
      <c r="B1470" s="694" t="s">
        <v>13527</v>
      </c>
      <c r="C1470" s="693" t="s">
        <v>12156</v>
      </c>
      <c r="D1470" s="695">
        <v>24.05</v>
      </c>
    </row>
    <row r="1471" spans="1:4">
      <c r="A1471" s="693">
        <v>2003932</v>
      </c>
      <c r="B1471" s="694" t="s">
        <v>13528</v>
      </c>
      <c r="C1471" s="693" t="s">
        <v>12133</v>
      </c>
      <c r="D1471" s="695">
        <v>11.76</v>
      </c>
    </row>
    <row r="1472" spans="1:4" ht="16.5">
      <c r="A1472" s="693">
        <v>3713824</v>
      </c>
      <c r="B1472" s="694" t="s">
        <v>13529</v>
      </c>
      <c r="C1472" s="693" t="s">
        <v>12133</v>
      </c>
      <c r="D1472" s="695">
        <v>237.85</v>
      </c>
    </row>
    <row r="1473" spans="1:4" ht="16.5">
      <c r="A1473" s="693">
        <v>5213858</v>
      </c>
      <c r="B1473" s="694" t="s">
        <v>13530</v>
      </c>
      <c r="C1473" s="693" t="s">
        <v>10136</v>
      </c>
      <c r="D1473" s="695">
        <v>478.9</v>
      </c>
    </row>
    <row r="1474" spans="1:4">
      <c r="A1474" s="693">
        <v>6817811</v>
      </c>
      <c r="B1474" s="694" t="s">
        <v>13531</v>
      </c>
      <c r="C1474" s="693" t="s">
        <v>12133</v>
      </c>
      <c r="D1474" s="695">
        <v>1117.57</v>
      </c>
    </row>
    <row r="1475" spans="1:4" ht="16.5">
      <c r="A1475" s="693">
        <v>605633</v>
      </c>
      <c r="B1475" s="694" t="s">
        <v>13532</v>
      </c>
      <c r="C1475" s="693" t="s">
        <v>12133</v>
      </c>
      <c r="D1475" s="695">
        <v>9831.51</v>
      </c>
    </row>
    <row r="1476" spans="1:4" ht="16.5">
      <c r="A1476" s="693">
        <v>804473</v>
      </c>
      <c r="B1476" s="694" t="s">
        <v>13533</v>
      </c>
      <c r="C1476" s="693" t="s">
        <v>12133</v>
      </c>
      <c r="D1476" s="695">
        <v>788.83</v>
      </c>
    </row>
    <row r="1477" spans="1:4" ht="16.5">
      <c r="A1477" s="693">
        <v>1901569</v>
      </c>
      <c r="B1477" s="694" t="s">
        <v>13534</v>
      </c>
      <c r="C1477" s="693" t="s">
        <v>12156</v>
      </c>
      <c r="D1477" s="695">
        <v>24.16</v>
      </c>
    </row>
    <row r="1478" spans="1:4" ht="16.5">
      <c r="A1478" s="693">
        <v>2003349</v>
      </c>
      <c r="B1478" s="694" t="s">
        <v>13535</v>
      </c>
      <c r="C1478" s="693" t="s">
        <v>12133</v>
      </c>
      <c r="D1478" s="695">
        <v>53.64</v>
      </c>
    </row>
    <row r="1479" spans="1:4" ht="16.5">
      <c r="A1479" s="693">
        <v>3713825</v>
      </c>
      <c r="B1479" s="694" t="s">
        <v>13536</v>
      </c>
      <c r="C1479" s="693" t="s">
        <v>12133</v>
      </c>
      <c r="D1479" s="695">
        <v>276.73</v>
      </c>
    </row>
    <row r="1480" spans="1:4" ht="16.5">
      <c r="A1480" s="693">
        <v>5213859</v>
      </c>
      <c r="B1480" s="694" t="s">
        <v>13537</v>
      </c>
      <c r="C1480" s="693" t="s">
        <v>10136</v>
      </c>
      <c r="D1480" s="695">
        <v>474.19</v>
      </c>
    </row>
    <row r="1481" spans="1:4" ht="16.5">
      <c r="A1481" s="693">
        <v>6817812</v>
      </c>
      <c r="B1481" s="694" t="s">
        <v>13538</v>
      </c>
      <c r="C1481" s="693" t="s">
        <v>12133</v>
      </c>
      <c r="D1481" s="695">
        <v>987.77</v>
      </c>
    </row>
    <row r="1482" spans="1:4" ht="16.5">
      <c r="A1482" s="693">
        <v>605722</v>
      </c>
      <c r="B1482" s="694" t="s">
        <v>13539</v>
      </c>
      <c r="C1482" s="693" t="s">
        <v>12133</v>
      </c>
      <c r="D1482" s="695">
        <v>10517.68</v>
      </c>
    </row>
    <row r="1483" spans="1:4" ht="16.5">
      <c r="A1483" s="693">
        <v>804472</v>
      </c>
      <c r="B1483" s="694" t="s">
        <v>13540</v>
      </c>
      <c r="C1483" s="693" t="s">
        <v>12133</v>
      </c>
      <c r="D1483" s="695">
        <v>684.48</v>
      </c>
    </row>
    <row r="1484" spans="1:4" ht="16.5">
      <c r="A1484" s="693">
        <v>1901570</v>
      </c>
      <c r="B1484" s="694" t="s">
        <v>13541</v>
      </c>
      <c r="C1484" s="693" t="s">
        <v>12156</v>
      </c>
      <c r="D1484" s="695">
        <v>24.28</v>
      </c>
    </row>
    <row r="1485" spans="1:4" ht="16.5">
      <c r="A1485" s="693">
        <v>2003348</v>
      </c>
      <c r="B1485" s="694" t="s">
        <v>13542</v>
      </c>
      <c r="C1485" s="693" t="s">
        <v>12133</v>
      </c>
      <c r="D1485" s="695">
        <v>37.21</v>
      </c>
    </row>
    <row r="1486" spans="1:4" ht="16.5">
      <c r="A1486" s="693">
        <v>3713823</v>
      </c>
      <c r="B1486" s="694" t="s">
        <v>13543</v>
      </c>
      <c r="C1486" s="693" t="s">
        <v>12133</v>
      </c>
      <c r="D1486" s="695">
        <v>200.24</v>
      </c>
    </row>
    <row r="1487" spans="1:4" ht="16.5">
      <c r="A1487" s="693">
        <v>5213860</v>
      </c>
      <c r="B1487" s="694" t="s">
        <v>13544</v>
      </c>
      <c r="C1487" s="693" t="s">
        <v>10136</v>
      </c>
      <c r="D1487" s="695">
        <v>490.16</v>
      </c>
    </row>
    <row r="1488" spans="1:4" ht="16.5">
      <c r="A1488" s="693">
        <v>6817813</v>
      </c>
      <c r="B1488" s="694" t="s">
        <v>13545</v>
      </c>
      <c r="C1488" s="693" t="s">
        <v>12133</v>
      </c>
      <c r="D1488" s="695">
        <v>1765.69</v>
      </c>
    </row>
    <row r="1489" spans="1:4" ht="16.5">
      <c r="A1489" s="693">
        <v>605634</v>
      </c>
      <c r="B1489" s="694" t="s">
        <v>13546</v>
      </c>
      <c r="C1489" s="693" t="s">
        <v>12133</v>
      </c>
      <c r="D1489" s="695">
        <v>10424.31</v>
      </c>
    </row>
    <row r="1490" spans="1:4" ht="16.5">
      <c r="A1490" s="693">
        <v>804483</v>
      </c>
      <c r="B1490" s="694" t="s">
        <v>13547</v>
      </c>
      <c r="C1490" s="693" t="s">
        <v>12133</v>
      </c>
      <c r="D1490" s="695">
        <v>981.6</v>
      </c>
    </row>
    <row r="1491" spans="1:4" ht="16.5">
      <c r="A1491" s="693">
        <v>1901565</v>
      </c>
      <c r="B1491" s="694" t="s">
        <v>13548</v>
      </c>
      <c r="C1491" s="693" t="s">
        <v>12156</v>
      </c>
      <c r="D1491" s="695">
        <v>24.35</v>
      </c>
    </row>
    <row r="1492" spans="1:4" ht="16.5">
      <c r="A1492" s="693">
        <v>2003975</v>
      </c>
      <c r="B1492" s="694" t="s">
        <v>13549</v>
      </c>
      <c r="C1492" s="693" t="s">
        <v>12133</v>
      </c>
      <c r="D1492" s="695">
        <v>62.74</v>
      </c>
    </row>
    <row r="1493" spans="1:4">
      <c r="A1493" s="693">
        <v>3713602</v>
      </c>
      <c r="B1493" s="694" t="s">
        <v>13550</v>
      </c>
      <c r="C1493" s="693" t="s">
        <v>12133</v>
      </c>
      <c r="D1493" s="695">
        <v>943.83</v>
      </c>
    </row>
    <row r="1494" spans="1:4" ht="16.5">
      <c r="A1494" s="693">
        <v>5213861</v>
      </c>
      <c r="B1494" s="694" t="s">
        <v>13551</v>
      </c>
      <c r="C1494" s="693" t="s">
        <v>10136</v>
      </c>
      <c r="D1494" s="695">
        <v>520.01</v>
      </c>
    </row>
    <row r="1495" spans="1:4" ht="16.5">
      <c r="A1495" s="693">
        <v>6817814</v>
      </c>
      <c r="B1495" s="694" t="s">
        <v>13552</v>
      </c>
      <c r="C1495" s="693" t="s">
        <v>12133</v>
      </c>
      <c r="D1495" s="695">
        <v>1561.73</v>
      </c>
    </row>
    <row r="1496" spans="1:4" ht="16.5">
      <c r="A1496" s="693">
        <v>605723</v>
      </c>
      <c r="B1496" s="694" t="s">
        <v>13553</v>
      </c>
      <c r="C1496" s="693" t="s">
        <v>12133</v>
      </c>
      <c r="D1496" s="695">
        <v>12306.65</v>
      </c>
    </row>
    <row r="1497" spans="1:4" ht="16.5">
      <c r="A1497" s="693">
        <v>804482</v>
      </c>
      <c r="B1497" s="694" t="s">
        <v>13554</v>
      </c>
      <c r="C1497" s="693" t="s">
        <v>12133</v>
      </c>
      <c r="D1497" s="695">
        <v>877.53</v>
      </c>
    </row>
    <row r="1498" spans="1:4" ht="16.5">
      <c r="A1498" s="693">
        <v>1917121</v>
      </c>
      <c r="B1498" s="694" t="s">
        <v>13555</v>
      </c>
      <c r="C1498" s="693" t="s">
        <v>12156</v>
      </c>
      <c r="D1498" s="695">
        <v>15.6</v>
      </c>
    </row>
    <row r="1499" spans="1:4" ht="16.5">
      <c r="A1499" s="693">
        <v>2003976</v>
      </c>
      <c r="B1499" s="694" t="s">
        <v>13556</v>
      </c>
      <c r="C1499" s="693" t="s">
        <v>12133</v>
      </c>
      <c r="D1499" s="695">
        <v>46.26</v>
      </c>
    </row>
    <row r="1500" spans="1:4">
      <c r="A1500" s="693">
        <v>3713600</v>
      </c>
      <c r="B1500" s="694" t="s">
        <v>13557</v>
      </c>
      <c r="C1500" s="693" t="s">
        <v>12133</v>
      </c>
      <c r="D1500" s="695">
        <v>719.75</v>
      </c>
    </row>
    <row r="1501" spans="1:4" ht="16.5">
      <c r="A1501" s="693">
        <v>5213862</v>
      </c>
      <c r="B1501" s="694" t="s">
        <v>13558</v>
      </c>
      <c r="C1501" s="693" t="s">
        <v>10136</v>
      </c>
      <c r="D1501" s="695">
        <v>590.05999999999995</v>
      </c>
    </row>
    <row r="1502" spans="1:4" ht="16.5">
      <c r="A1502" s="693">
        <v>6817815</v>
      </c>
      <c r="B1502" s="694" t="s">
        <v>13559</v>
      </c>
      <c r="C1502" s="693" t="s">
        <v>12133</v>
      </c>
      <c r="D1502" s="695">
        <v>1479.92</v>
      </c>
    </row>
    <row r="1503" spans="1:4" ht="16.5">
      <c r="A1503" s="693">
        <v>605635</v>
      </c>
      <c r="B1503" s="694" t="s">
        <v>13560</v>
      </c>
      <c r="C1503" s="693" t="s">
        <v>12133</v>
      </c>
      <c r="D1503" s="695">
        <v>12203.38</v>
      </c>
    </row>
    <row r="1504" spans="1:4" ht="16.5">
      <c r="A1504" s="693">
        <v>804493</v>
      </c>
      <c r="B1504" s="694" t="s">
        <v>13561</v>
      </c>
      <c r="C1504" s="693" t="s">
        <v>12133</v>
      </c>
      <c r="D1504" s="695">
        <v>1291.83</v>
      </c>
    </row>
    <row r="1505" spans="1:4" ht="16.5">
      <c r="A1505" s="693">
        <v>1917122</v>
      </c>
      <c r="B1505" s="694" t="s">
        <v>13562</v>
      </c>
      <c r="C1505" s="693" t="s">
        <v>12156</v>
      </c>
      <c r="D1505" s="695">
        <v>15.81</v>
      </c>
    </row>
    <row r="1506" spans="1:4" ht="16.5">
      <c r="A1506" s="693">
        <v>2003351</v>
      </c>
      <c r="B1506" s="694" t="s">
        <v>13563</v>
      </c>
      <c r="C1506" s="693" t="s">
        <v>12133</v>
      </c>
      <c r="D1506" s="695">
        <v>71.680000000000007</v>
      </c>
    </row>
    <row r="1507" spans="1:4">
      <c r="A1507" s="693">
        <v>3713606</v>
      </c>
      <c r="B1507" s="694" t="s">
        <v>13564</v>
      </c>
      <c r="C1507" s="693" t="s">
        <v>12133</v>
      </c>
      <c r="D1507" s="695">
        <v>539.29999999999995</v>
      </c>
    </row>
    <row r="1508" spans="1:4" ht="16.5">
      <c r="A1508" s="693">
        <v>5213868</v>
      </c>
      <c r="B1508" s="694" t="s">
        <v>13565</v>
      </c>
      <c r="C1508" s="693" t="s">
        <v>10136</v>
      </c>
      <c r="D1508" s="695">
        <v>1180.6300000000001</v>
      </c>
    </row>
    <row r="1509" spans="1:4" ht="16.5">
      <c r="A1509" s="693">
        <v>6817816</v>
      </c>
      <c r="B1509" s="694" t="s">
        <v>13566</v>
      </c>
      <c r="C1509" s="693" t="s">
        <v>12133</v>
      </c>
      <c r="D1509" s="695">
        <v>1275.95</v>
      </c>
    </row>
    <row r="1510" spans="1:4" ht="16.5">
      <c r="A1510" s="693">
        <v>605724</v>
      </c>
      <c r="B1510" s="694" t="s">
        <v>13567</v>
      </c>
      <c r="C1510" s="693" t="s">
        <v>12133</v>
      </c>
      <c r="D1510" s="695">
        <v>14057.3</v>
      </c>
    </row>
    <row r="1511" spans="1:4" ht="16.5">
      <c r="A1511" s="693">
        <v>804492</v>
      </c>
      <c r="B1511" s="694" t="s">
        <v>13568</v>
      </c>
      <c r="C1511" s="693" t="s">
        <v>12133</v>
      </c>
      <c r="D1511" s="695">
        <v>1154.08</v>
      </c>
    </row>
    <row r="1512" spans="1:4" ht="16.5">
      <c r="A1512" s="693">
        <v>1917123</v>
      </c>
      <c r="B1512" s="694" t="s">
        <v>13569</v>
      </c>
      <c r="C1512" s="693" t="s">
        <v>12156</v>
      </c>
      <c r="D1512" s="695">
        <v>16.03</v>
      </c>
    </row>
    <row r="1513" spans="1:4" ht="16.5">
      <c r="A1513" s="693">
        <v>2003350</v>
      </c>
      <c r="B1513" s="694" t="s">
        <v>13570</v>
      </c>
      <c r="C1513" s="693" t="s">
        <v>12133</v>
      </c>
      <c r="D1513" s="695">
        <v>49.68</v>
      </c>
    </row>
    <row r="1514" spans="1:4">
      <c r="A1514" s="693">
        <v>3713604</v>
      </c>
      <c r="B1514" s="694" t="s">
        <v>13571</v>
      </c>
      <c r="C1514" s="693" t="s">
        <v>12133</v>
      </c>
      <c r="D1514" s="695">
        <v>352.38</v>
      </c>
    </row>
    <row r="1515" spans="1:4">
      <c r="A1515" s="693">
        <v>5219546</v>
      </c>
      <c r="B1515" s="694" t="s">
        <v>13572</v>
      </c>
      <c r="C1515" s="693" t="s">
        <v>10136</v>
      </c>
      <c r="D1515" s="695">
        <v>354.6</v>
      </c>
    </row>
    <row r="1516" spans="1:4">
      <c r="A1516" s="693">
        <v>6817817</v>
      </c>
      <c r="B1516" s="694" t="s">
        <v>13573</v>
      </c>
      <c r="C1516" s="693" t="s">
        <v>12133</v>
      </c>
      <c r="D1516" s="695">
        <v>1200.98</v>
      </c>
    </row>
    <row r="1517" spans="1:4" ht="16.5">
      <c r="A1517" s="693">
        <v>605636</v>
      </c>
      <c r="B1517" s="694" t="s">
        <v>13574</v>
      </c>
      <c r="C1517" s="693" t="s">
        <v>12133</v>
      </c>
      <c r="D1517" s="695">
        <v>13914.42</v>
      </c>
    </row>
    <row r="1518" spans="1:4" ht="16.5">
      <c r="A1518" s="693">
        <v>804503</v>
      </c>
      <c r="B1518" s="694" t="s">
        <v>13575</v>
      </c>
      <c r="C1518" s="693" t="s">
        <v>12133</v>
      </c>
      <c r="D1518" s="695">
        <v>1541.1</v>
      </c>
    </row>
    <row r="1519" spans="1:4" ht="16.5">
      <c r="A1519" s="693">
        <v>1917124</v>
      </c>
      <c r="B1519" s="694" t="s">
        <v>13576</v>
      </c>
      <c r="C1519" s="693" t="s">
        <v>12156</v>
      </c>
      <c r="D1519" s="695">
        <v>16.260000000000002</v>
      </c>
    </row>
    <row r="1520" spans="1:4" ht="16.5">
      <c r="A1520" s="693">
        <v>2003977</v>
      </c>
      <c r="B1520" s="694" t="s">
        <v>13577</v>
      </c>
      <c r="C1520" s="693" t="s">
        <v>12133</v>
      </c>
      <c r="D1520" s="695">
        <v>84.04</v>
      </c>
    </row>
    <row r="1521" spans="1:4" ht="16.5">
      <c r="A1521" s="693">
        <v>3716129</v>
      </c>
      <c r="B1521" s="694" t="s">
        <v>13578</v>
      </c>
      <c r="C1521" s="693" t="s">
        <v>10136</v>
      </c>
      <c r="D1521" s="695">
        <v>51.69</v>
      </c>
    </row>
    <row r="1522" spans="1:4" ht="16.5">
      <c r="A1522" s="693">
        <v>5216111</v>
      </c>
      <c r="B1522" s="694" t="s">
        <v>13579</v>
      </c>
      <c r="C1522" s="693" t="s">
        <v>10136</v>
      </c>
      <c r="D1522" s="695">
        <v>123.09</v>
      </c>
    </row>
    <row r="1523" spans="1:4" ht="16.5">
      <c r="A1523" s="693">
        <v>6817818</v>
      </c>
      <c r="B1523" s="694" t="s">
        <v>13580</v>
      </c>
      <c r="C1523" s="693" t="s">
        <v>12133</v>
      </c>
      <c r="D1523" s="695">
        <v>1060.3599999999999</v>
      </c>
    </row>
    <row r="1524" spans="1:4" ht="16.5">
      <c r="A1524" s="693">
        <v>605725</v>
      </c>
      <c r="B1524" s="694" t="s">
        <v>13581</v>
      </c>
      <c r="C1524" s="693" t="s">
        <v>12133</v>
      </c>
      <c r="D1524" s="695">
        <v>14921.04</v>
      </c>
    </row>
    <row r="1525" spans="1:4" ht="16.5">
      <c r="A1525" s="693">
        <v>804502</v>
      </c>
      <c r="B1525" s="694" t="s">
        <v>13582</v>
      </c>
      <c r="C1525" s="693" t="s">
        <v>12133</v>
      </c>
      <c r="D1525" s="695">
        <v>1398.71</v>
      </c>
    </row>
    <row r="1526" spans="1:4" ht="16.5">
      <c r="A1526" s="693">
        <v>1917125</v>
      </c>
      <c r="B1526" s="694" t="s">
        <v>13583</v>
      </c>
      <c r="C1526" s="693" t="s">
        <v>12156</v>
      </c>
      <c r="D1526" s="695">
        <v>16.5</v>
      </c>
    </row>
    <row r="1527" spans="1:4" ht="16.5">
      <c r="A1527" s="693">
        <v>2003978</v>
      </c>
      <c r="B1527" s="694" t="s">
        <v>13584</v>
      </c>
      <c r="C1527" s="693" t="s">
        <v>12133</v>
      </c>
      <c r="D1527" s="695">
        <v>61.97</v>
      </c>
    </row>
    <row r="1528" spans="1:4" ht="16.5">
      <c r="A1528" s="693">
        <v>3716128</v>
      </c>
      <c r="B1528" s="694" t="s">
        <v>13585</v>
      </c>
      <c r="C1528" s="693" t="s">
        <v>10136</v>
      </c>
      <c r="D1528" s="695">
        <v>44.5</v>
      </c>
    </row>
    <row r="1529" spans="1:4" ht="16.5">
      <c r="A1529" s="693">
        <v>5213351</v>
      </c>
      <c r="B1529" s="694" t="s">
        <v>13586</v>
      </c>
      <c r="C1529" s="693" t="s">
        <v>10136</v>
      </c>
      <c r="D1529" s="695">
        <v>700.95</v>
      </c>
    </row>
    <row r="1530" spans="1:4" ht="16.5">
      <c r="A1530" s="693">
        <v>6817819</v>
      </c>
      <c r="B1530" s="694" t="s">
        <v>13587</v>
      </c>
      <c r="C1530" s="693" t="s">
        <v>12133</v>
      </c>
      <c r="D1530" s="695">
        <v>1854.22</v>
      </c>
    </row>
    <row r="1531" spans="1:4" ht="16.5">
      <c r="A1531" s="693">
        <v>605637</v>
      </c>
      <c r="B1531" s="694" t="s">
        <v>13588</v>
      </c>
      <c r="C1531" s="693" t="s">
        <v>12133</v>
      </c>
      <c r="D1531" s="695">
        <v>14773.91</v>
      </c>
    </row>
    <row r="1532" spans="1:4" ht="16.5">
      <c r="A1532" s="693">
        <v>804180</v>
      </c>
      <c r="B1532" s="694" t="s">
        <v>13589</v>
      </c>
      <c r="C1532" s="693" t="s">
        <v>12133</v>
      </c>
      <c r="D1532" s="695">
        <v>1123.83</v>
      </c>
    </row>
    <row r="1533" spans="1:4" ht="16.5">
      <c r="A1533" s="693">
        <v>1917126</v>
      </c>
      <c r="B1533" s="694" t="s">
        <v>13590</v>
      </c>
      <c r="C1533" s="693" t="s">
        <v>12156</v>
      </c>
      <c r="D1533" s="695">
        <v>16.63</v>
      </c>
    </row>
    <row r="1534" spans="1:4" ht="16.5">
      <c r="A1534" s="693">
        <v>2003291</v>
      </c>
      <c r="B1534" s="694" t="s">
        <v>13591</v>
      </c>
      <c r="C1534" s="693" t="s">
        <v>12133</v>
      </c>
      <c r="D1534" s="695">
        <v>13.47</v>
      </c>
    </row>
    <row r="1535" spans="1:4" ht="16.5">
      <c r="A1535" s="693">
        <v>3716133</v>
      </c>
      <c r="B1535" s="694" t="s">
        <v>13592</v>
      </c>
      <c r="C1535" s="693" t="s">
        <v>10136</v>
      </c>
      <c r="D1535" s="695">
        <v>30.56</v>
      </c>
    </row>
    <row r="1536" spans="1:4" ht="16.5">
      <c r="A1536" s="693">
        <v>5213350</v>
      </c>
      <c r="B1536" s="694" t="s">
        <v>13593</v>
      </c>
      <c r="C1536" s="693" t="s">
        <v>10136</v>
      </c>
      <c r="D1536" s="695">
        <v>1794.14</v>
      </c>
    </row>
    <row r="1537" spans="1:4" ht="16.5">
      <c r="A1537" s="693">
        <v>6817820</v>
      </c>
      <c r="B1537" s="694" t="s">
        <v>13594</v>
      </c>
      <c r="C1537" s="693" t="s">
        <v>12133</v>
      </c>
      <c r="D1537" s="695">
        <v>1634.8</v>
      </c>
    </row>
    <row r="1538" spans="1:4" ht="16.5">
      <c r="A1538" s="693">
        <v>605726</v>
      </c>
      <c r="B1538" s="694" t="s">
        <v>13595</v>
      </c>
      <c r="C1538" s="693" t="s">
        <v>12133</v>
      </c>
      <c r="D1538" s="695">
        <v>15791.89</v>
      </c>
    </row>
    <row r="1539" spans="1:4">
      <c r="A1539" s="693">
        <v>804181</v>
      </c>
      <c r="B1539" s="694" t="s">
        <v>13596</v>
      </c>
      <c r="C1539" s="693" t="s">
        <v>12133</v>
      </c>
      <c r="D1539" s="695">
        <v>1224.94</v>
      </c>
    </row>
    <row r="1540" spans="1:4" ht="16.5">
      <c r="A1540" s="693">
        <v>1917157</v>
      </c>
      <c r="B1540" s="694" t="s">
        <v>13597</v>
      </c>
      <c r="C1540" s="693" t="s">
        <v>12156</v>
      </c>
      <c r="D1540" s="695">
        <v>14.55</v>
      </c>
    </row>
    <row r="1541" spans="1:4" ht="16.5">
      <c r="A1541" s="693">
        <v>2003292</v>
      </c>
      <c r="B1541" s="694" t="s">
        <v>13598</v>
      </c>
      <c r="C1541" s="693" t="s">
        <v>12133</v>
      </c>
      <c r="D1541" s="695">
        <v>18.86</v>
      </c>
    </row>
    <row r="1542" spans="1:4" ht="16.5">
      <c r="A1542" s="693">
        <v>3716132</v>
      </c>
      <c r="B1542" s="694" t="s">
        <v>13599</v>
      </c>
      <c r="C1542" s="693" t="s">
        <v>10136</v>
      </c>
      <c r="D1542" s="695">
        <v>27.45</v>
      </c>
    </row>
    <row r="1543" spans="1:4" ht="16.5">
      <c r="A1543" s="693">
        <v>5213352</v>
      </c>
      <c r="B1543" s="694" t="s">
        <v>13600</v>
      </c>
      <c r="C1543" s="693" t="s">
        <v>10136</v>
      </c>
      <c r="D1543" s="695">
        <v>1020.06</v>
      </c>
    </row>
    <row r="1544" spans="1:4" ht="16.5">
      <c r="A1544" s="693">
        <v>6817821</v>
      </c>
      <c r="B1544" s="694" t="s">
        <v>13601</v>
      </c>
      <c r="C1544" s="693" t="s">
        <v>12133</v>
      </c>
      <c r="D1544" s="695">
        <v>1577.89</v>
      </c>
    </row>
    <row r="1545" spans="1:4" ht="16.5">
      <c r="A1545" s="693">
        <v>605638</v>
      </c>
      <c r="B1545" s="694" t="s">
        <v>13602</v>
      </c>
      <c r="C1545" s="693" t="s">
        <v>12133</v>
      </c>
      <c r="D1545" s="695">
        <v>15639.11</v>
      </c>
    </row>
    <row r="1546" spans="1:4" ht="16.5">
      <c r="A1546" s="693">
        <v>804182</v>
      </c>
      <c r="B1546" s="694" t="s">
        <v>13603</v>
      </c>
      <c r="C1546" s="693" t="s">
        <v>12133</v>
      </c>
      <c r="D1546" s="695">
        <v>1183.83</v>
      </c>
    </row>
    <row r="1547" spans="1:4" ht="16.5">
      <c r="A1547" s="693">
        <v>1917158</v>
      </c>
      <c r="B1547" s="694" t="s">
        <v>13604</v>
      </c>
      <c r="C1547" s="693" t="s">
        <v>12156</v>
      </c>
      <c r="D1547" s="695">
        <v>14.73</v>
      </c>
    </row>
    <row r="1548" spans="1:4" ht="16.5">
      <c r="A1548" s="693">
        <v>2003293</v>
      </c>
      <c r="B1548" s="694" t="s">
        <v>13605</v>
      </c>
      <c r="C1548" s="693" t="s">
        <v>12133</v>
      </c>
      <c r="D1548" s="695">
        <v>24.84</v>
      </c>
    </row>
    <row r="1549" spans="1:4" ht="16.5">
      <c r="A1549" s="693">
        <v>3716131</v>
      </c>
      <c r="B1549" s="694" t="s">
        <v>13606</v>
      </c>
      <c r="C1549" s="693" t="s">
        <v>10136</v>
      </c>
      <c r="D1549" s="695">
        <v>33.659999999999997</v>
      </c>
    </row>
    <row r="1550" spans="1:4" ht="16.5">
      <c r="A1550" s="693">
        <v>5213353</v>
      </c>
      <c r="B1550" s="694" t="s">
        <v>13607</v>
      </c>
      <c r="C1550" s="693" t="s">
        <v>10136</v>
      </c>
      <c r="D1550" s="695">
        <v>2975.84</v>
      </c>
    </row>
    <row r="1551" spans="1:4" ht="16.5">
      <c r="A1551" s="693">
        <v>6817822</v>
      </c>
      <c r="B1551" s="694" t="s">
        <v>13608</v>
      </c>
      <c r="C1551" s="693" t="s">
        <v>12133</v>
      </c>
      <c r="D1551" s="695">
        <v>1358.47</v>
      </c>
    </row>
    <row r="1552" spans="1:4" ht="16.5">
      <c r="A1552" s="693">
        <v>605727</v>
      </c>
      <c r="B1552" s="694" t="s">
        <v>13609</v>
      </c>
      <c r="C1552" s="693" t="s">
        <v>12133</v>
      </c>
      <c r="D1552" s="695">
        <v>16922.650000000001</v>
      </c>
    </row>
    <row r="1553" spans="1:4">
      <c r="A1553" s="693">
        <v>804183</v>
      </c>
      <c r="B1553" s="694" t="s">
        <v>13610</v>
      </c>
      <c r="C1553" s="693" t="s">
        <v>12133</v>
      </c>
      <c r="D1553" s="695">
        <v>1284.94</v>
      </c>
    </row>
    <row r="1554" spans="1:4" ht="16.5">
      <c r="A1554" s="693">
        <v>1917159</v>
      </c>
      <c r="B1554" s="694" t="s">
        <v>13611</v>
      </c>
      <c r="C1554" s="693" t="s">
        <v>12156</v>
      </c>
      <c r="D1554" s="695">
        <v>14.92</v>
      </c>
    </row>
    <row r="1555" spans="1:4" ht="16.5">
      <c r="A1555" s="693">
        <v>2003294</v>
      </c>
      <c r="B1555" s="694" t="s">
        <v>13612</v>
      </c>
      <c r="C1555" s="693" t="s">
        <v>12133</v>
      </c>
      <c r="D1555" s="695">
        <v>37.26</v>
      </c>
    </row>
    <row r="1556" spans="1:4" ht="16.5">
      <c r="A1556" s="693">
        <v>3716130</v>
      </c>
      <c r="B1556" s="694" t="s">
        <v>13613</v>
      </c>
      <c r="C1556" s="693" t="s">
        <v>10136</v>
      </c>
      <c r="D1556" s="695">
        <v>29.97</v>
      </c>
    </row>
    <row r="1557" spans="1:4" ht="16.5">
      <c r="A1557" s="693">
        <v>5213360</v>
      </c>
      <c r="B1557" s="694" t="s">
        <v>13614</v>
      </c>
      <c r="C1557" s="693" t="s">
        <v>10136</v>
      </c>
      <c r="D1557" s="695">
        <v>33.65</v>
      </c>
    </row>
    <row r="1558" spans="1:4">
      <c r="A1558" s="693">
        <v>6817823</v>
      </c>
      <c r="B1558" s="694" t="s">
        <v>13615</v>
      </c>
      <c r="C1558" s="693" t="s">
        <v>12133</v>
      </c>
      <c r="D1558" s="695">
        <v>1289</v>
      </c>
    </row>
    <row r="1559" spans="1:4" ht="16.5">
      <c r="A1559" s="693">
        <v>605639</v>
      </c>
      <c r="B1559" s="694" t="s">
        <v>13616</v>
      </c>
      <c r="C1559" s="693" t="s">
        <v>12133</v>
      </c>
      <c r="D1559" s="695">
        <v>16762.79</v>
      </c>
    </row>
    <row r="1560" spans="1:4" ht="16.5">
      <c r="A1560" s="693">
        <v>804184</v>
      </c>
      <c r="B1560" s="694" t="s">
        <v>13617</v>
      </c>
      <c r="C1560" s="693" t="s">
        <v>12133</v>
      </c>
      <c r="D1560" s="695">
        <v>1282.83</v>
      </c>
    </row>
    <row r="1561" spans="1:4" ht="16.5">
      <c r="A1561" s="693">
        <v>1917160</v>
      </c>
      <c r="B1561" s="694" t="s">
        <v>13618</v>
      </c>
      <c r="C1561" s="693" t="s">
        <v>12156</v>
      </c>
      <c r="D1561" s="695">
        <v>15.12</v>
      </c>
    </row>
    <row r="1562" spans="1:4" ht="16.5">
      <c r="A1562" s="693">
        <v>2003257</v>
      </c>
      <c r="B1562" s="694" t="s">
        <v>13619</v>
      </c>
      <c r="C1562" s="693" t="s">
        <v>12133</v>
      </c>
      <c r="D1562" s="695">
        <v>60.73</v>
      </c>
    </row>
    <row r="1563" spans="1:4" ht="16.5">
      <c r="A1563" s="693">
        <v>3716135</v>
      </c>
      <c r="B1563" s="694" t="s">
        <v>13620</v>
      </c>
      <c r="C1563" s="693" t="s">
        <v>10136</v>
      </c>
      <c r="D1563" s="695">
        <v>21.16</v>
      </c>
    </row>
    <row r="1564" spans="1:4" ht="16.5">
      <c r="A1564" s="693">
        <v>5219605</v>
      </c>
      <c r="B1564" s="694" t="s">
        <v>13621</v>
      </c>
      <c r="C1564" s="693" t="s">
        <v>10136</v>
      </c>
      <c r="D1564" s="695">
        <v>30.04</v>
      </c>
    </row>
    <row r="1565" spans="1:4" ht="16.5">
      <c r="A1565" s="693">
        <v>6817824</v>
      </c>
      <c r="B1565" s="694" t="s">
        <v>13622</v>
      </c>
      <c r="C1565" s="693" t="s">
        <v>12133</v>
      </c>
      <c r="D1565" s="695">
        <v>1136.03</v>
      </c>
    </row>
    <row r="1566" spans="1:4" ht="16.5">
      <c r="A1566" s="693">
        <v>605728</v>
      </c>
      <c r="B1566" s="694" t="s">
        <v>13623</v>
      </c>
      <c r="C1566" s="693" t="s">
        <v>12133</v>
      </c>
      <c r="D1566" s="695">
        <v>17561.330000000002</v>
      </c>
    </row>
    <row r="1567" spans="1:4">
      <c r="A1567" s="693">
        <v>804185</v>
      </c>
      <c r="B1567" s="694" t="s">
        <v>13624</v>
      </c>
      <c r="C1567" s="693" t="s">
        <v>12133</v>
      </c>
      <c r="D1567" s="695">
        <v>1383.94</v>
      </c>
    </row>
    <row r="1568" spans="1:4" ht="16.5">
      <c r="A1568" s="693">
        <v>1917161</v>
      </c>
      <c r="B1568" s="694" t="s">
        <v>13625</v>
      </c>
      <c r="C1568" s="693" t="s">
        <v>12156</v>
      </c>
      <c r="D1568" s="695">
        <v>15.33</v>
      </c>
    </row>
    <row r="1569" spans="1:4" ht="16.5">
      <c r="A1569" s="693">
        <v>2003258</v>
      </c>
      <c r="B1569" s="694" t="s">
        <v>13626</v>
      </c>
      <c r="C1569" s="693" t="s">
        <v>12133</v>
      </c>
      <c r="D1569" s="695">
        <v>45.98</v>
      </c>
    </row>
    <row r="1570" spans="1:4" ht="16.5">
      <c r="A1570" s="693">
        <v>3716134</v>
      </c>
      <c r="B1570" s="694" t="s">
        <v>13627</v>
      </c>
      <c r="C1570" s="693" t="s">
        <v>10136</v>
      </c>
      <c r="D1570" s="695">
        <v>19.559999999999999</v>
      </c>
    </row>
    <row r="1571" spans="1:4" ht="16.5">
      <c r="A1571" s="693">
        <v>5219606</v>
      </c>
      <c r="B1571" s="694" t="s">
        <v>13628</v>
      </c>
      <c r="C1571" s="693" t="s">
        <v>10136</v>
      </c>
      <c r="D1571" s="695">
        <v>38.81</v>
      </c>
    </row>
    <row r="1572" spans="1:4" ht="16.5">
      <c r="A1572" s="693">
        <v>6817825</v>
      </c>
      <c r="B1572" s="694" t="s">
        <v>13629</v>
      </c>
      <c r="C1572" s="693" t="s">
        <v>12133</v>
      </c>
      <c r="D1572" s="695">
        <v>1880.14</v>
      </c>
    </row>
    <row r="1573" spans="1:4" ht="16.5">
      <c r="A1573" s="693">
        <v>605640</v>
      </c>
      <c r="B1573" s="694" t="s">
        <v>13630</v>
      </c>
      <c r="C1573" s="693" t="s">
        <v>12133</v>
      </c>
      <c r="D1573" s="695">
        <v>17397.23</v>
      </c>
    </row>
    <row r="1574" spans="1:4" ht="16.5">
      <c r="A1574" s="693">
        <v>804186</v>
      </c>
      <c r="B1574" s="694" t="s">
        <v>13631</v>
      </c>
      <c r="C1574" s="693" t="s">
        <v>12133</v>
      </c>
      <c r="D1574" s="695">
        <v>1539.18</v>
      </c>
    </row>
    <row r="1575" spans="1:4" ht="16.5">
      <c r="A1575" s="693">
        <v>1917162</v>
      </c>
      <c r="B1575" s="694" t="s">
        <v>13632</v>
      </c>
      <c r="C1575" s="693" t="s">
        <v>12156</v>
      </c>
      <c r="D1575" s="695">
        <v>15.44</v>
      </c>
    </row>
    <row r="1576" spans="1:4" ht="16.5">
      <c r="A1576" s="693">
        <v>2003259</v>
      </c>
      <c r="B1576" s="694" t="s">
        <v>13633</v>
      </c>
      <c r="C1576" s="693" t="s">
        <v>12133</v>
      </c>
      <c r="D1576" s="695">
        <v>69.13</v>
      </c>
    </row>
    <row r="1577" spans="1:4" ht="24.75">
      <c r="A1577" s="693">
        <v>3713698</v>
      </c>
      <c r="B1577" s="694" t="s">
        <v>13634</v>
      </c>
      <c r="C1577" s="693" t="s">
        <v>10136</v>
      </c>
      <c r="D1577" s="695">
        <v>329593.55</v>
      </c>
    </row>
    <row r="1578" spans="1:4" ht="16.5">
      <c r="A1578" s="693">
        <v>5219607</v>
      </c>
      <c r="B1578" s="694" t="s">
        <v>13635</v>
      </c>
      <c r="C1578" s="693" t="s">
        <v>10136</v>
      </c>
      <c r="D1578" s="695">
        <v>33.700000000000003</v>
      </c>
    </row>
    <row r="1579" spans="1:4" ht="16.5">
      <c r="A1579" s="693">
        <v>6817826</v>
      </c>
      <c r="B1579" s="694" t="s">
        <v>13636</v>
      </c>
      <c r="C1579" s="693" t="s">
        <v>12133</v>
      </c>
      <c r="D1579" s="695">
        <v>1645.27</v>
      </c>
    </row>
    <row r="1580" spans="1:4" ht="16.5">
      <c r="A1580" s="693">
        <v>605729</v>
      </c>
      <c r="B1580" s="694" t="s">
        <v>13637</v>
      </c>
      <c r="C1580" s="693" t="s">
        <v>12133</v>
      </c>
      <c r="D1580" s="695">
        <v>19288.09</v>
      </c>
    </row>
    <row r="1581" spans="1:4">
      <c r="A1581" s="693">
        <v>804187</v>
      </c>
      <c r="B1581" s="694" t="s">
        <v>13638</v>
      </c>
      <c r="C1581" s="693" t="s">
        <v>12133</v>
      </c>
      <c r="D1581" s="695">
        <v>1640.29</v>
      </c>
    </row>
    <row r="1582" spans="1:4" ht="16.5">
      <c r="A1582" s="693">
        <v>1917193</v>
      </c>
      <c r="B1582" s="694" t="s">
        <v>13639</v>
      </c>
      <c r="C1582" s="693" t="s">
        <v>12156</v>
      </c>
      <c r="D1582" s="695">
        <v>15.94</v>
      </c>
    </row>
    <row r="1583" spans="1:4" ht="16.5">
      <c r="A1583" s="693">
        <v>2003260</v>
      </c>
      <c r="B1583" s="694" t="s">
        <v>13640</v>
      </c>
      <c r="C1583" s="693" t="s">
        <v>12133</v>
      </c>
      <c r="D1583" s="695">
        <v>54.34</v>
      </c>
    </row>
    <row r="1584" spans="1:4" ht="24.75">
      <c r="A1584" s="693">
        <v>3713699</v>
      </c>
      <c r="B1584" s="694" t="s">
        <v>13641</v>
      </c>
      <c r="C1584" s="693" t="s">
        <v>10136</v>
      </c>
      <c r="D1584" s="695">
        <v>331750</v>
      </c>
    </row>
    <row r="1585" spans="1:4" ht="16.5">
      <c r="A1585" s="693">
        <v>5219608</v>
      </c>
      <c r="B1585" s="694" t="s">
        <v>13642</v>
      </c>
      <c r="C1585" s="693" t="s">
        <v>10136</v>
      </c>
      <c r="D1585" s="695">
        <v>41.62</v>
      </c>
    </row>
    <row r="1586" spans="1:4" ht="16.5">
      <c r="A1586" s="693">
        <v>6817827</v>
      </c>
      <c r="B1586" s="694" t="s">
        <v>13643</v>
      </c>
      <c r="C1586" s="693" t="s">
        <v>12133</v>
      </c>
      <c r="D1586" s="695">
        <v>1675.85</v>
      </c>
    </row>
    <row r="1587" spans="1:4" ht="16.5">
      <c r="A1587" s="693">
        <v>605641</v>
      </c>
      <c r="B1587" s="694" t="s">
        <v>13644</v>
      </c>
      <c r="C1587" s="693" t="s">
        <v>12133</v>
      </c>
      <c r="D1587" s="695">
        <v>19112.669999999998</v>
      </c>
    </row>
    <row r="1588" spans="1:4" ht="16.5">
      <c r="A1588" s="693">
        <v>804188</v>
      </c>
      <c r="B1588" s="694" t="s">
        <v>13645</v>
      </c>
      <c r="C1588" s="693" t="s">
        <v>12133</v>
      </c>
      <c r="D1588" s="695">
        <v>1436.05</v>
      </c>
    </row>
    <row r="1589" spans="1:4" ht="16.5">
      <c r="A1589" s="693">
        <v>1917194</v>
      </c>
      <c r="B1589" s="694" t="s">
        <v>13646</v>
      </c>
      <c r="C1589" s="693" t="s">
        <v>12156</v>
      </c>
      <c r="D1589" s="695">
        <v>16.100000000000001</v>
      </c>
    </row>
    <row r="1590" spans="1:4" ht="16.5">
      <c r="A1590" s="693">
        <v>2003281</v>
      </c>
      <c r="B1590" s="694" t="s">
        <v>13647</v>
      </c>
      <c r="C1590" s="693" t="s">
        <v>12133</v>
      </c>
      <c r="D1590" s="695">
        <v>60.67</v>
      </c>
    </row>
    <row r="1591" spans="1:4" ht="24.75">
      <c r="A1591" s="693">
        <v>3713700</v>
      </c>
      <c r="B1591" s="694" t="s">
        <v>13648</v>
      </c>
      <c r="C1591" s="693" t="s">
        <v>10136</v>
      </c>
      <c r="D1591" s="695">
        <v>333304.65000000002</v>
      </c>
    </row>
    <row r="1592" spans="1:4" ht="16.5">
      <c r="A1592" s="693">
        <v>5219609</v>
      </c>
      <c r="B1592" s="694" t="s">
        <v>13649</v>
      </c>
      <c r="C1592" s="693" t="s">
        <v>10136</v>
      </c>
      <c r="D1592" s="695">
        <v>37.61</v>
      </c>
    </row>
    <row r="1593" spans="1:4" ht="16.5">
      <c r="A1593" s="693">
        <v>6817828</v>
      </c>
      <c r="B1593" s="694" t="s">
        <v>13650</v>
      </c>
      <c r="C1593" s="693" t="s">
        <v>12133</v>
      </c>
      <c r="D1593" s="695">
        <v>1440.97</v>
      </c>
    </row>
    <row r="1594" spans="1:4" ht="16.5">
      <c r="A1594" s="693">
        <v>605730</v>
      </c>
      <c r="B1594" s="694" t="s">
        <v>13651</v>
      </c>
      <c r="C1594" s="693" t="s">
        <v>12133</v>
      </c>
      <c r="D1594" s="695">
        <v>21080.78</v>
      </c>
    </row>
    <row r="1595" spans="1:4">
      <c r="A1595" s="693">
        <v>804189</v>
      </c>
      <c r="B1595" s="694" t="s">
        <v>13652</v>
      </c>
      <c r="C1595" s="693" t="s">
        <v>12133</v>
      </c>
      <c r="D1595" s="695">
        <v>1571.29</v>
      </c>
    </row>
    <row r="1596" spans="1:4" ht="16.5">
      <c r="A1596" s="693">
        <v>1917195</v>
      </c>
      <c r="B1596" s="694" t="s">
        <v>13653</v>
      </c>
      <c r="C1596" s="693" t="s">
        <v>12156</v>
      </c>
      <c r="D1596" s="695">
        <v>16.27</v>
      </c>
    </row>
    <row r="1597" spans="1:4" ht="16.5">
      <c r="A1597" s="693">
        <v>2003282</v>
      </c>
      <c r="B1597" s="694" t="s">
        <v>13654</v>
      </c>
      <c r="C1597" s="693" t="s">
        <v>12133</v>
      </c>
      <c r="D1597" s="695">
        <v>45.58</v>
      </c>
    </row>
    <row r="1598" spans="1:4" ht="24.75">
      <c r="A1598" s="693">
        <v>3713701</v>
      </c>
      <c r="B1598" s="694" t="s">
        <v>13655</v>
      </c>
      <c r="C1598" s="693" t="s">
        <v>10136</v>
      </c>
      <c r="D1598" s="695">
        <v>342107.45</v>
      </c>
    </row>
    <row r="1599" spans="1:4" ht="16.5">
      <c r="A1599" s="693">
        <v>5219610</v>
      </c>
      <c r="B1599" s="694" t="s">
        <v>13656</v>
      </c>
      <c r="C1599" s="693" t="s">
        <v>10136</v>
      </c>
      <c r="D1599" s="695">
        <v>43.45</v>
      </c>
    </row>
    <row r="1600" spans="1:4" ht="16.5">
      <c r="A1600" s="693">
        <v>6817753</v>
      </c>
      <c r="B1600" s="694" t="s">
        <v>13657</v>
      </c>
      <c r="C1600" s="693" t="s">
        <v>12133</v>
      </c>
      <c r="D1600" s="695">
        <v>1407.52</v>
      </c>
    </row>
    <row r="1601" spans="1:4" ht="16.5">
      <c r="A1601" s="693">
        <v>605642</v>
      </c>
      <c r="B1601" s="694" t="s">
        <v>13658</v>
      </c>
      <c r="C1601" s="693" t="s">
        <v>12133</v>
      </c>
      <c r="D1601" s="695">
        <v>20894.05</v>
      </c>
    </row>
    <row r="1602" spans="1:4" ht="16.5">
      <c r="A1602" s="693">
        <v>804190</v>
      </c>
      <c r="B1602" s="694" t="s">
        <v>13659</v>
      </c>
      <c r="C1602" s="693" t="s">
        <v>12133</v>
      </c>
      <c r="D1602" s="695">
        <v>1572.05</v>
      </c>
    </row>
    <row r="1603" spans="1:4" ht="16.5">
      <c r="A1603" s="693">
        <v>1917196</v>
      </c>
      <c r="B1603" s="694" t="s">
        <v>13660</v>
      </c>
      <c r="C1603" s="693" t="s">
        <v>12156</v>
      </c>
      <c r="D1603" s="695">
        <v>16.440000000000001</v>
      </c>
    </row>
    <row r="1604" spans="1:4" ht="16.5">
      <c r="A1604" s="693">
        <v>2003283</v>
      </c>
      <c r="B1604" s="694" t="s">
        <v>13661</v>
      </c>
      <c r="C1604" s="693" t="s">
        <v>12133</v>
      </c>
      <c r="D1604" s="695">
        <v>69.28</v>
      </c>
    </row>
    <row r="1605" spans="1:4" ht="24.75">
      <c r="A1605" s="693">
        <v>3713702</v>
      </c>
      <c r="B1605" s="694" t="s">
        <v>13662</v>
      </c>
      <c r="C1605" s="693" t="s">
        <v>10136</v>
      </c>
      <c r="D1605" s="695">
        <v>347941.1</v>
      </c>
    </row>
    <row r="1606" spans="1:4" ht="16.5">
      <c r="A1606" s="693">
        <v>5219611</v>
      </c>
      <c r="B1606" s="694" t="s">
        <v>13663</v>
      </c>
      <c r="C1606" s="693" t="s">
        <v>10136</v>
      </c>
      <c r="D1606" s="695">
        <v>39.65</v>
      </c>
    </row>
    <row r="1607" spans="1:4" ht="16.5">
      <c r="A1607" s="693">
        <v>6817754</v>
      </c>
      <c r="B1607" s="694" t="s">
        <v>13664</v>
      </c>
      <c r="C1607" s="693" t="s">
        <v>12133</v>
      </c>
      <c r="D1607" s="695">
        <v>1242.19</v>
      </c>
    </row>
    <row r="1608" spans="1:4" ht="16.5">
      <c r="A1608" s="693">
        <v>605731</v>
      </c>
      <c r="B1608" s="694" t="s">
        <v>13665</v>
      </c>
      <c r="C1608" s="693" t="s">
        <v>12133</v>
      </c>
      <c r="D1608" s="695">
        <v>26864.83</v>
      </c>
    </row>
    <row r="1609" spans="1:4">
      <c r="A1609" s="693">
        <v>804191</v>
      </c>
      <c r="B1609" s="694" t="s">
        <v>13666</v>
      </c>
      <c r="C1609" s="693" t="s">
        <v>12133</v>
      </c>
      <c r="D1609" s="695">
        <v>1707.29</v>
      </c>
    </row>
    <row r="1610" spans="1:4" ht="16.5">
      <c r="A1610" s="693">
        <v>1917197</v>
      </c>
      <c r="B1610" s="694" t="s">
        <v>13667</v>
      </c>
      <c r="C1610" s="693" t="s">
        <v>12156</v>
      </c>
      <c r="D1610" s="695">
        <v>16.63</v>
      </c>
    </row>
    <row r="1611" spans="1:4" ht="16.5">
      <c r="A1611" s="693">
        <v>2003284</v>
      </c>
      <c r="B1611" s="694" t="s">
        <v>13668</v>
      </c>
      <c r="C1611" s="693" t="s">
        <v>12133</v>
      </c>
      <c r="D1611" s="695">
        <v>54.15</v>
      </c>
    </row>
    <row r="1612" spans="1:4" ht="24.75">
      <c r="A1612" s="693">
        <v>3713693</v>
      </c>
      <c r="B1612" s="694" t="s">
        <v>13669</v>
      </c>
      <c r="C1612" s="693" t="s">
        <v>10136</v>
      </c>
      <c r="D1612" s="695">
        <v>275331.25</v>
      </c>
    </row>
    <row r="1613" spans="1:4" ht="16.5">
      <c r="A1613" s="693">
        <v>5213359</v>
      </c>
      <c r="B1613" s="694" t="s">
        <v>13670</v>
      </c>
      <c r="C1613" s="693" t="s">
        <v>10136</v>
      </c>
      <c r="D1613" s="695">
        <v>29.7</v>
      </c>
    </row>
    <row r="1614" spans="1:4" ht="16.5">
      <c r="A1614" s="693">
        <v>6817755</v>
      </c>
      <c r="B1614" s="694" t="s">
        <v>13671</v>
      </c>
      <c r="C1614" s="693" t="s">
        <v>12133</v>
      </c>
      <c r="D1614" s="695">
        <v>1344.39</v>
      </c>
    </row>
    <row r="1615" spans="1:4" ht="16.5">
      <c r="A1615" s="693">
        <v>605643</v>
      </c>
      <c r="B1615" s="694" t="s">
        <v>13672</v>
      </c>
      <c r="C1615" s="693" t="s">
        <v>12133</v>
      </c>
      <c r="D1615" s="695">
        <v>26672.44</v>
      </c>
    </row>
    <row r="1616" spans="1:4" ht="16.5">
      <c r="A1616" s="693">
        <v>804192</v>
      </c>
      <c r="B1616" s="694" t="s">
        <v>13673</v>
      </c>
      <c r="C1616" s="693" t="s">
        <v>12133</v>
      </c>
      <c r="D1616" s="695">
        <v>1758.25</v>
      </c>
    </row>
    <row r="1617" spans="1:4" ht="16.5">
      <c r="A1617" s="693">
        <v>1917198</v>
      </c>
      <c r="B1617" s="694" t="s">
        <v>13674</v>
      </c>
      <c r="C1617" s="693" t="s">
        <v>12156</v>
      </c>
      <c r="D1617" s="695">
        <v>16.72</v>
      </c>
    </row>
    <row r="1618" spans="1:4" ht="16.5">
      <c r="A1618" s="693">
        <v>2003327</v>
      </c>
      <c r="B1618" s="694" t="s">
        <v>13675</v>
      </c>
      <c r="C1618" s="693" t="s">
        <v>12133</v>
      </c>
      <c r="D1618" s="695">
        <v>68.959999999999994</v>
      </c>
    </row>
    <row r="1619" spans="1:4" ht="24.75">
      <c r="A1619" s="693">
        <v>3713694</v>
      </c>
      <c r="B1619" s="694" t="s">
        <v>13676</v>
      </c>
      <c r="C1619" s="693" t="s">
        <v>10136</v>
      </c>
      <c r="D1619" s="695">
        <v>289443.63</v>
      </c>
    </row>
    <row r="1620" spans="1:4" ht="16.5">
      <c r="A1620" s="693">
        <v>5219612</v>
      </c>
      <c r="B1620" s="694" t="s">
        <v>13677</v>
      </c>
      <c r="C1620" s="693" t="s">
        <v>10136</v>
      </c>
      <c r="D1620" s="695">
        <v>26.87</v>
      </c>
    </row>
    <row r="1621" spans="1:4" ht="16.5">
      <c r="A1621" s="693">
        <v>6817756</v>
      </c>
      <c r="B1621" s="694" t="s">
        <v>13678</v>
      </c>
      <c r="C1621" s="693" t="s">
        <v>12133</v>
      </c>
      <c r="D1621" s="695">
        <v>1179.06</v>
      </c>
    </row>
    <row r="1622" spans="1:4" ht="16.5">
      <c r="A1622" s="693">
        <v>605732</v>
      </c>
      <c r="B1622" s="694" t="s">
        <v>13679</v>
      </c>
      <c r="C1622" s="693" t="s">
        <v>12133</v>
      </c>
      <c r="D1622" s="695">
        <v>27812.720000000001</v>
      </c>
    </row>
    <row r="1623" spans="1:4">
      <c r="A1623" s="693">
        <v>804193</v>
      </c>
      <c r="B1623" s="694" t="s">
        <v>13680</v>
      </c>
      <c r="C1623" s="693" t="s">
        <v>12133</v>
      </c>
      <c r="D1623" s="695">
        <v>1893.49</v>
      </c>
    </row>
    <row r="1624" spans="1:4" ht="16.5">
      <c r="A1624" s="693">
        <v>1917013</v>
      </c>
      <c r="B1624" s="694" t="s">
        <v>13681</v>
      </c>
      <c r="C1624" s="693" t="s">
        <v>12156</v>
      </c>
      <c r="D1624" s="695">
        <v>35.270000000000003</v>
      </c>
    </row>
    <row r="1625" spans="1:4" ht="16.5">
      <c r="A1625" s="693">
        <v>2003326</v>
      </c>
      <c r="B1625" s="694" t="s">
        <v>13682</v>
      </c>
      <c r="C1625" s="693" t="s">
        <v>12133</v>
      </c>
      <c r="D1625" s="695">
        <v>51.86</v>
      </c>
    </row>
    <row r="1626" spans="1:4" ht="24.75">
      <c r="A1626" s="693">
        <v>3713695</v>
      </c>
      <c r="B1626" s="694" t="s">
        <v>13683</v>
      </c>
      <c r="C1626" s="693" t="s">
        <v>10136</v>
      </c>
      <c r="D1626" s="695">
        <v>307928.75</v>
      </c>
    </row>
    <row r="1627" spans="1:4" ht="16.5">
      <c r="A1627" s="693">
        <v>5219613</v>
      </c>
      <c r="B1627" s="694" t="s">
        <v>13684</v>
      </c>
      <c r="C1627" s="693" t="s">
        <v>10136</v>
      </c>
      <c r="D1627" s="695">
        <v>33.840000000000003</v>
      </c>
    </row>
    <row r="1628" spans="1:4" ht="16.5">
      <c r="A1628" s="693">
        <v>6817763</v>
      </c>
      <c r="B1628" s="694" t="s">
        <v>13685</v>
      </c>
      <c r="C1628" s="693" t="s">
        <v>12133</v>
      </c>
      <c r="D1628" s="695">
        <v>1702.83</v>
      </c>
    </row>
    <row r="1629" spans="1:4" ht="16.5">
      <c r="A1629" s="693">
        <v>605644</v>
      </c>
      <c r="B1629" s="694" t="s">
        <v>13686</v>
      </c>
      <c r="C1629" s="693" t="s">
        <v>12133</v>
      </c>
      <c r="D1629" s="695">
        <v>27581.66</v>
      </c>
    </row>
    <row r="1630" spans="1:4" ht="16.5">
      <c r="A1630" s="693">
        <v>804194</v>
      </c>
      <c r="B1630" s="694" t="s">
        <v>13687</v>
      </c>
      <c r="C1630" s="693" t="s">
        <v>12133</v>
      </c>
      <c r="D1630" s="695">
        <v>1957.12</v>
      </c>
    </row>
    <row r="1631" spans="1:4" ht="16.5">
      <c r="A1631" s="693">
        <v>1917014</v>
      </c>
      <c r="B1631" s="694" t="s">
        <v>13688</v>
      </c>
      <c r="C1631" s="693" t="s">
        <v>12156</v>
      </c>
      <c r="D1631" s="695">
        <v>35.950000000000003</v>
      </c>
    </row>
    <row r="1632" spans="1:4" ht="16.5">
      <c r="A1632" s="693">
        <v>2003963</v>
      </c>
      <c r="B1632" s="694" t="s">
        <v>13689</v>
      </c>
      <c r="C1632" s="693" t="s">
        <v>12133</v>
      </c>
      <c r="D1632" s="695">
        <v>78.73</v>
      </c>
    </row>
    <row r="1633" spans="1:4" ht="24.75">
      <c r="A1633" s="693">
        <v>3713696</v>
      </c>
      <c r="B1633" s="694" t="s">
        <v>13690</v>
      </c>
      <c r="C1633" s="693" t="s">
        <v>10136</v>
      </c>
      <c r="D1633" s="695">
        <v>321469.25</v>
      </c>
    </row>
    <row r="1634" spans="1:4" ht="16.5">
      <c r="A1634" s="693">
        <v>5219614</v>
      </c>
      <c r="B1634" s="694" t="s">
        <v>13691</v>
      </c>
      <c r="C1634" s="693" t="s">
        <v>10136</v>
      </c>
      <c r="D1634" s="695">
        <v>31.08</v>
      </c>
    </row>
    <row r="1635" spans="1:4" ht="16.5">
      <c r="A1635" s="693">
        <v>6817764</v>
      </c>
      <c r="B1635" s="694" t="s">
        <v>13692</v>
      </c>
      <c r="C1635" s="693" t="s">
        <v>12133</v>
      </c>
      <c r="D1635" s="695">
        <v>1483.74</v>
      </c>
    </row>
    <row r="1636" spans="1:4" ht="16.5">
      <c r="A1636" s="693">
        <v>605733</v>
      </c>
      <c r="B1636" s="694" t="s">
        <v>13693</v>
      </c>
      <c r="C1636" s="693" t="s">
        <v>12133</v>
      </c>
      <c r="D1636" s="695">
        <v>33490.18</v>
      </c>
    </row>
    <row r="1637" spans="1:4">
      <c r="A1637" s="693">
        <v>804195</v>
      </c>
      <c r="B1637" s="694" t="s">
        <v>13694</v>
      </c>
      <c r="C1637" s="693" t="s">
        <v>12133</v>
      </c>
      <c r="D1637" s="695">
        <v>2092.37</v>
      </c>
    </row>
    <row r="1638" spans="1:4" ht="16.5">
      <c r="A1638" s="693">
        <v>1917015</v>
      </c>
      <c r="B1638" s="694" t="s">
        <v>13695</v>
      </c>
      <c r="C1638" s="693" t="s">
        <v>12156</v>
      </c>
      <c r="D1638" s="695">
        <v>36.64</v>
      </c>
    </row>
    <row r="1639" spans="1:4" ht="16.5">
      <c r="A1639" s="693">
        <v>2003964</v>
      </c>
      <c r="B1639" s="694" t="s">
        <v>13696</v>
      </c>
      <c r="C1639" s="693" t="s">
        <v>12133</v>
      </c>
      <c r="D1639" s="695">
        <v>61.58</v>
      </c>
    </row>
    <row r="1640" spans="1:4" ht="24.75">
      <c r="A1640" s="693">
        <v>3713697</v>
      </c>
      <c r="B1640" s="694" t="s">
        <v>13697</v>
      </c>
      <c r="C1640" s="693" t="s">
        <v>10136</v>
      </c>
      <c r="D1640" s="695">
        <v>323232.02</v>
      </c>
    </row>
    <row r="1641" spans="1:4" ht="16.5">
      <c r="A1641" s="693">
        <v>5219615</v>
      </c>
      <c r="B1641" s="694" t="s">
        <v>13698</v>
      </c>
      <c r="C1641" s="693" t="s">
        <v>10136</v>
      </c>
      <c r="D1641" s="695">
        <v>34.729999999999997</v>
      </c>
    </row>
    <row r="1642" spans="1:4" ht="16.5">
      <c r="A1642" s="693">
        <v>6817765</v>
      </c>
      <c r="B1642" s="694" t="s">
        <v>13699</v>
      </c>
      <c r="C1642" s="693" t="s">
        <v>12133</v>
      </c>
      <c r="D1642" s="695">
        <v>1974.32</v>
      </c>
    </row>
    <row r="1643" spans="1:4" ht="16.5">
      <c r="A1643" s="693">
        <v>605645</v>
      </c>
      <c r="B1643" s="694" t="s">
        <v>13700</v>
      </c>
      <c r="C1643" s="693" t="s">
        <v>12133</v>
      </c>
      <c r="D1643" s="695">
        <v>33247.57</v>
      </c>
    </row>
    <row r="1644" spans="1:4" ht="16.5">
      <c r="A1644" s="693">
        <v>804196</v>
      </c>
      <c r="B1644" s="694" t="s">
        <v>13701</v>
      </c>
      <c r="C1644" s="693" t="s">
        <v>12133</v>
      </c>
      <c r="D1644" s="695">
        <v>2121.5500000000002</v>
      </c>
    </row>
    <row r="1645" spans="1:4" ht="16.5">
      <c r="A1645" s="693">
        <v>1917016</v>
      </c>
      <c r="B1645" s="694" t="s">
        <v>13702</v>
      </c>
      <c r="C1645" s="693" t="s">
        <v>12156</v>
      </c>
      <c r="D1645" s="695">
        <v>37.369999999999997</v>
      </c>
    </row>
    <row r="1646" spans="1:4" ht="16.5">
      <c r="A1646" s="693">
        <v>2003319</v>
      </c>
      <c r="B1646" s="694" t="s">
        <v>13703</v>
      </c>
      <c r="C1646" s="693" t="s">
        <v>12133</v>
      </c>
      <c r="D1646" s="695">
        <v>73.55</v>
      </c>
    </row>
    <row r="1647" spans="1:4" ht="24.75">
      <c r="A1647" s="693">
        <v>3713692</v>
      </c>
      <c r="B1647" s="694" t="s">
        <v>13704</v>
      </c>
      <c r="C1647" s="693" t="s">
        <v>10136</v>
      </c>
      <c r="D1647" s="695">
        <v>234795.01</v>
      </c>
    </row>
    <row r="1648" spans="1:4" ht="16.5">
      <c r="A1648" s="693">
        <v>5219616</v>
      </c>
      <c r="B1648" s="694" t="s">
        <v>13705</v>
      </c>
      <c r="C1648" s="693" t="s">
        <v>10136</v>
      </c>
      <c r="D1648" s="695">
        <v>31.58</v>
      </c>
    </row>
    <row r="1649" spans="1:4" ht="16.5">
      <c r="A1649" s="693">
        <v>6817766</v>
      </c>
      <c r="B1649" s="694" t="s">
        <v>13706</v>
      </c>
      <c r="C1649" s="693" t="s">
        <v>12133</v>
      </c>
      <c r="D1649" s="695">
        <v>1772.03</v>
      </c>
    </row>
    <row r="1650" spans="1:4" ht="16.5">
      <c r="A1650" s="693">
        <v>605734</v>
      </c>
      <c r="B1650" s="694" t="s">
        <v>13707</v>
      </c>
      <c r="C1650" s="693" t="s">
        <v>12133</v>
      </c>
      <c r="D1650" s="695">
        <v>35998.74</v>
      </c>
    </row>
    <row r="1651" spans="1:4">
      <c r="A1651" s="693">
        <v>804197</v>
      </c>
      <c r="B1651" s="694" t="s">
        <v>13708</v>
      </c>
      <c r="C1651" s="693" t="s">
        <v>12133</v>
      </c>
      <c r="D1651" s="695">
        <v>2293.89</v>
      </c>
    </row>
    <row r="1652" spans="1:4" ht="16.5">
      <c r="A1652" s="693">
        <v>1917017</v>
      </c>
      <c r="B1652" s="694" t="s">
        <v>13709</v>
      </c>
      <c r="C1652" s="693" t="s">
        <v>12156</v>
      </c>
      <c r="D1652" s="695">
        <v>38.14</v>
      </c>
    </row>
    <row r="1653" spans="1:4" ht="16.5">
      <c r="A1653" s="693">
        <v>2003318</v>
      </c>
      <c r="B1653" s="694" t="s">
        <v>13710</v>
      </c>
      <c r="C1653" s="693" t="s">
        <v>12133</v>
      </c>
      <c r="D1653" s="695">
        <v>55.34</v>
      </c>
    </row>
    <row r="1654" spans="1:4" ht="24.75">
      <c r="A1654" s="693">
        <v>3713691</v>
      </c>
      <c r="B1654" s="694" t="s">
        <v>13711</v>
      </c>
      <c r="C1654" s="693" t="s">
        <v>10136</v>
      </c>
      <c r="D1654" s="695">
        <v>224830.2</v>
      </c>
    </row>
    <row r="1655" spans="1:4" ht="16.5">
      <c r="A1655" s="693">
        <v>5219617</v>
      </c>
      <c r="B1655" s="694" t="s">
        <v>13712</v>
      </c>
      <c r="C1655" s="693" t="s">
        <v>10136</v>
      </c>
      <c r="D1655" s="695">
        <v>40.880000000000003</v>
      </c>
    </row>
    <row r="1656" spans="1:4" ht="16.5">
      <c r="A1656" s="693">
        <v>6817757</v>
      </c>
      <c r="B1656" s="694" t="s">
        <v>13713</v>
      </c>
      <c r="C1656" s="693" t="s">
        <v>12133</v>
      </c>
      <c r="D1656" s="695">
        <v>1344.39</v>
      </c>
    </row>
    <row r="1657" spans="1:4" ht="16.5">
      <c r="A1657" s="693">
        <v>605646</v>
      </c>
      <c r="B1657" s="694" t="s">
        <v>13714</v>
      </c>
      <c r="C1657" s="693" t="s">
        <v>12133</v>
      </c>
      <c r="D1657" s="695">
        <v>35744.58</v>
      </c>
    </row>
    <row r="1658" spans="1:4" ht="16.5">
      <c r="A1658" s="693">
        <v>804198</v>
      </c>
      <c r="B1658" s="694" t="s">
        <v>13715</v>
      </c>
      <c r="C1658" s="693" t="s">
        <v>12133</v>
      </c>
      <c r="D1658" s="695">
        <v>2159.66</v>
      </c>
    </row>
    <row r="1659" spans="1:4" ht="16.5">
      <c r="A1659" s="693">
        <v>1917018</v>
      </c>
      <c r="B1659" s="694" t="s">
        <v>13716</v>
      </c>
      <c r="C1659" s="693" t="s">
        <v>12156</v>
      </c>
      <c r="D1659" s="695">
        <v>38.54</v>
      </c>
    </row>
    <row r="1660" spans="1:4" ht="16.5">
      <c r="A1660" s="693">
        <v>2003955</v>
      </c>
      <c r="B1660" s="694" t="s">
        <v>13717</v>
      </c>
      <c r="C1660" s="693" t="s">
        <v>12133</v>
      </c>
      <c r="D1660" s="695">
        <v>83.98</v>
      </c>
    </row>
    <row r="1661" spans="1:4" ht="16.5">
      <c r="A1661" s="693">
        <v>3713873</v>
      </c>
      <c r="B1661" s="694" t="s">
        <v>13718</v>
      </c>
      <c r="C1661" s="693" t="s">
        <v>10136</v>
      </c>
      <c r="D1661" s="695">
        <v>6821.15</v>
      </c>
    </row>
    <row r="1662" spans="1:4" ht="16.5">
      <c r="A1662" s="693">
        <v>5219618</v>
      </c>
      <c r="B1662" s="694" t="s">
        <v>13719</v>
      </c>
      <c r="C1662" s="693" t="s">
        <v>10136</v>
      </c>
      <c r="D1662" s="695">
        <v>38.04</v>
      </c>
    </row>
    <row r="1663" spans="1:4" ht="16.5">
      <c r="A1663" s="693">
        <v>6817758</v>
      </c>
      <c r="B1663" s="694" t="s">
        <v>13720</v>
      </c>
      <c r="C1663" s="693" t="s">
        <v>12133</v>
      </c>
      <c r="D1663" s="695">
        <v>1179.06</v>
      </c>
    </row>
    <row r="1664" spans="1:4" ht="16.5">
      <c r="A1664" s="693">
        <v>605735</v>
      </c>
      <c r="B1664" s="694" t="s">
        <v>13721</v>
      </c>
      <c r="C1664" s="693" t="s">
        <v>12133</v>
      </c>
      <c r="D1664" s="695">
        <v>43895.34</v>
      </c>
    </row>
    <row r="1665" spans="1:4">
      <c r="A1665" s="693">
        <v>804199</v>
      </c>
      <c r="B1665" s="694" t="s">
        <v>13722</v>
      </c>
      <c r="C1665" s="693" t="s">
        <v>12133</v>
      </c>
      <c r="D1665" s="695">
        <v>2332</v>
      </c>
    </row>
    <row r="1666" spans="1:4" ht="16.5">
      <c r="A1666" s="693">
        <v>1917623</v>
      </c>
      <c r="B1666" s="694" t="s">
        <v>13723</v>
      </c>
      <c r="C1666" s="693" t="s">
        <v>12156</v>
      </c>
      <c r="D1666" s="695">
        <v>23.54</v>
      </c>
    </row>
    <row r="1667" spans="1:4" ht="16.5">
      <c r="A1667" s="693">
        <v>2003956</v>
      </c>
      <c r="B1667" s="694" t="s">
        <v>13724</v>
      </c>
      <c r="C1667" s="693" t="s">
        <v>12133</v>
      </c>
      <c r="D1667" s="695">
        <v>65.72</v>
      </c>
    </row>
    <row r="1668" spans="1:4">
      <c r="A1668" s="693">
        <v>3713705</v>
      </c>
      <c r="B1668" s="694" t="s">
        <v>13725</v>
      </c>
      <c r="C1668" s="693" t="s">
        <v>12133</v>
      </c>
      <c r="D1668" s="695">
        <v>25.23</v>
      </c>
    </row>
    <row r="1669" spans="1:4" ht="16.5">
      <c r="A1669" s="693">
        <v>5219619</v>
      </c>
      <c r="B1669" s="694" t="s">
        <v>13726</v>
      </c>
      <c r="C1669" s="693" t="s">
        <v>10136</v>
      </c>
      <c r="D1669" s="695">
        <v>43.51</v>
      </c>
    </row>
    <row r="1670" spans="1:4" ht="16.5">
      <c r="A1670" s="693">
        <v>6817759</v>
      </c>
      <c r="B1670" s="694" t="s">
        <v>13727</v>
      </c>
      <c r="C1670" s="693" t="s">
        <v>12133</v>
      </c>
      <c r="D1670" s="695">
        <v>1466.13</v>
      </c>
    </row>
    <row r="1671" spans="1:4" ht="16.5">
      <c r="A1671" s="693">
        <v>605647</v>
      </c>
      <c r="B1671" s="694" t="s">
        <v>13728</v>
      </c>
      <c r="C1671" s="693" t="s">
        <v>12133</v>
      </c>
      <c r="D1671" s="695">
        <v>43627.97</v>
      </c>
    </row>
    <row r="1672" spans="1:4" ht="16.5">
      <c r="A1672" s="693">
        <v>804200</v>
      </c>
      <c r="B1672" s="694" t="s">
        <v>13729</v>
      </c>
      <c r="C1672" s="693" t="s">
        <v>12133</v>
      </c>
      <c r="D1672" s="695">
        <v>2575.33</v>
      </c>
    </row>
    <row r="1673" spans="1:4" ht="16.5">
      <c r="A1673" s="693">
        <v>1917624</v>
      </c>
      <c r="B1673" s="694" t="s">
        <v>13730</v>
      </c>
      <c r="C1673" s="693" t="s">
        <v>12156</v>
      </c>
      <c r="D1673" s="695">
        <v>29.76</v>
      </c>
    </row>
    <row r="1674" spans="1:4" ht="16.5">
      <c r="A1674" s="693">
        <v>2003277</v>
      </c>
      <c r="B1674" s="694" t="s">
        <v>13731</v>
      </c>
      <c r="C1674" s="693" t="s">
        <v>12133</v>
      </c>
      <c r="D1674" s="695">
        <v>75.72</v>
      </c>
    </row>
    <row r="1675" spans="1:4" ht="16.5">
      <c r="A1675" s="693">
        <v>3713902</v>
      </c>
      <c r="B1675" s="694" t="s">
        <v>13732</v>
      </c>
      <c r="C1675" s="693" t="s">
        <v>10136</v>
      </c>
      <c r="D1675" s="695">
        <v>14936.03</v>
      </c>
    </row>
    <row r="1676" spans="1:4" ht="16.5">
      <c r="A1676" s="693">
        <v>5219620</v>
      </c>
      <c r="B1676" s="694" t="s">
        <v>13733</v>
      </c>
      <c r="C1676" s="693" t="s">
        <v>10136</v>
      </c>
      <c r="D1676" s="695">
        <v>40.69</v>
      </c>
    </row>
    <row r="1677" spans="1:4" ht="16.5">
      <c r="A1677" s="693">
        <v>6817760</v>
      </c>
      <c r="B1677" s="694" t="s">
        <v>13734</v>
      </c>
      <c r="C1677" s="693" t="s">
        <v>12133</v>
      </c>
      <c r="D1677" s="695">
        <v>1303.32</v>
      </c>
    </row>
    <row r="1678" spans="1:4" ht="16.5">
      <c r="A1678" s="693">
        <v>605736</v>
      </c>
      <c r="B1678" s="694" t="s">
        <v>13735</v>
      </c>
      <c r="C1678" s="693" t="s">
        <v>12133</v>
      </c>
      <c r="D1678" s="695">
        <v>56035.01</v>
      </c>
    </row>
    <row r="1679" spans="1:4">
      <c r="A1679" s="693">
        <v>804201</v>
      </c>
      <c r="B1679" s="694" t="s">
        <v>13736</v>
      </c>
      <c r="C1679" s="693" t="s">
        <v>12133</v>
      </c>
      <c r="D1679" s="695">
        <v>2747.67</v>
      </c>
    </row>
    <row r="1680" spans="1:4" ht="16.5">
      <c r="A1680" s="693">
        <v>1917625</v>
      </c>
      <c r="B1680" s="694" t="s">
        <v>13737</v>
      </c>
      <c r="C1680" s="693" t="s">
        <v>12156</v>
      </c>
      <c r="D1680" s="695">
        <v>37.33</v>
      </c>
    </row>
    <row r="1681" spans="1:4" ht="16.5">
      <c r="A1681" s="693">
        <v>2003278</v>
      </c>
      <c r="B1681" s="694" t="s">
        <v>13738</v>
      </c>
      <c r="C1681" s="693" t="s">
        <v>12133</v>
      </c>
      <c r="D1681" s="695">
        <v>57</v>
      </c>
    </row>
    <row r="1682" spans="1:4" ht="16.5">
      <c r="A1682" s="693">
        <v>3713903</v>
      </c>
      <c r="B1682" s="694" t="s">
        <v>13739</v>
      </c>
      <c r="C1682" s="693" t="s">
        <v>10136</v>
      </c>
      <c r="D1682" s="695">
        <v>63180.33</v>
      </c>
    </row>
    <row r="1683" spans="1:4" ht="16.5">
      <c r="A1683" s="693">
        <v>5219621</v>
      </c>
      <c r="B1683" s="694" t="s">
        <v>13740</v>
      </c>
      <c r="C1683" s="693" t="s">
        <v>10136</v>
      </c>
      <c r="D1683" s="695">
        <v>50.62</v>
      </c>
    </row>
    <row r="1684" spans="1:4" ht="16.5">
      <c r="A1684" s="693">
        <v>6817761</v>
      </c>
      <c r="B1684" s="694" t="s">
        <v>13741</v>
      </c>
      <c r="C1684" s="693" t="s">
        <v>12133</v>
      </c>
      <c r="D1684" s="695">
        <v>1807.61</v>
      </c>
    </row>
    <row r="1685" spans="1:4" ht="16.5">
      <c r="A1685" s="693">
        <v>605648</v>
      </c>
      <c r="B1685" s="694" t="s">
        <v>13742</v>
      </c>
      <c r="C1685" s="693" t="s">
        <v>12133</v>
      </c>
      <c r="D1685" s="695">
        <v>55754.44</v>
      </c>
    </row>
    <row r="1686" spans="1:4" ht="16.5">
      <c r="A1686" s="693">
        <v>804202</v>
      </c>
      <c r="B1686" s="694" t="s">
        <v>13743</v>
      </c>
      <c r="C1686" s="693" t="s">
        <v>12133</v>
      </c>
      <c r="D1686" s="695">
        <v>3116.55</v>
      </c>
    </row>
    <row r="1687" spans="1:4" ht="16.5">
      <c r="A1687" s="693">
        <v>1917626</v>
      </c>
      <c r="B1687" s="694" t="s">
        <v>13744</v>
      </c>
      <c r="C1687" s="693" t="s">
        <v>12156</v>
      </c>
      <c r="D1687" s="695">
        <v>45.76</v>
      </c>
    </row>
    <row r="1688" spans="1:4" ht="16.5">
      <c r="A1688" s="693">
        <v>2003279</v>
      </c>
      <c r="B1688" s="694" t="s">
        <v>13745</v>
      </c>
      <c r="C1688" s="693" t="s">
        <v>12133</v>
      </c>
      <c r="D1688" s="695">
        <v>86.45</v>
      </c>
    </row>
    <row r="1689" spans="1:4">
      <c r="A1689" s="693">
        <v>3713689</v>
      </c>
      <c r="B1689" s="694" t="s">
        <v>13746</v>
      </c>
      <c r="C1689" s="693" t="s">
        <v>10136</v>
      </c>
      <c r="D1689" s="695">
        <v>379.65</v>
      </c>
    </row>
    <row r="1690" spans="1:4" ht="16.5">
      <c r="A1690" s="693">
        <v>5219622</v>
      </c>
      <c r="B1690" s="694" t="s">
        <v>13747</v>
      </c>
      <c r="C1690" s="693" t="s">
        <v>10136</v>
      </c>
      <c r="D1690" s="695">
        <v>47.71</v>
      </c>
    </row>
    <row r="1691" spans="1:4" ht="16.5">
      <c r="A1691" s="693">
        <v>6817762</v>
      </c>
      <c r="B1691" s="694" t="s">
        <v>13748</v>
      </c>
      <c r="C1691" s="693" t="s">
        <v>12133</v>
      </c>
      <c r="D1691" s="695">
        <v>1588.51</v>
      </c>
    </row>
    <row r="1692" spans="1:4" ht="16.5">
      <c r="A1692" s="693">
        <v>605737</v>
      </c>
      <c r="B1692" s="694" t="s">
        <v>13749</v>
      </c>
      <c r="C1692" s="693" t="s">
        <v>12133</v>
      </c>
      <c r="D1692" s="695">
        <v>59632.79</v>
      </c>
    </row>
    <row r="1693" spans="1:4">
      <c r="A1693" s="693">
        <v>804203</v>
      </c>
      <c r="B1693" s="694" t="s">
        <v>13750</v>
      </c>
      <c r="C1693" s="693" t="s">
        <v>12133</v>
      </c>
      <c r="D1693" s="695">
        <v>3288.89</v>
      </c>
    </row>
    <row r="1694" spans="1:4" ht="16.5">
      <c r="A1694" s="693">
        <v>1917627</v>
      </c>
      <c r="B1694" s="694" t="s">
        <v>13751</v>
      </c>
      <c r="C1694" s="693" t="s">
        <v>12156</v>
      </c>
      <c r="D1694" s="695">
        <v>55.1</v>
      </c>
    </row>
    <row r="1695" spans="1:4" ht="16.5">
      <c r="A1695" s="693">
        <v>2003280</v>
      </c>
      <c r="B1695" s="694" t="s">
        <v>13752</v>
      </c>
      <c r="C1695" s="693" t="s">
        <v>12133</v>
      </c>
      <c r="D1695" s="695">
        <v>67.680000000000007</v>
      </c>
    </row>
    <row r="1696" spans="1:4" ht="16.5">
      <c r="A1696" s="693">
        <v>3713690</v>
      </c>
      <c r="B1696" s="694" t="s">
        <v>13753</v>
      </c>
      <c r="C1696" s="693" t="s">
        <v>10136</v>
      </c>
      <c r="D1696" s="695">
        <v>468.05</v>
      </c>
    </row>
    <row r="1697" spans="1:4" ht="16.5">
      <c r="A1697" s="693">
        <v>5219623</v>
      </c>
      <c r="B1697" s="694" t="s">
        <v>13754</v>
      </c>
      <c r="C1697" s="693" t="s">
        <v>10136</v>
      </c>
      <c r="D1697" s="695">
        <v>54.88</v>
      </c>
    </row>
    <row r="1698" spans="1:4" ht="16.5">
      <c r="A1698" s="693">
        <v>6817767</v>
      </c>
      <c r="B1698" s="694" t="s">
        <v>13755</v>
      </c>
      <c r="C1698" s="693" t="s">
        <v>12133</v>
      </c>
      <c r="D1698" s="695">
        <v>2071.94</v>
      </c>
    </row>
    <row r="1699" spans="1:4" ht="16.5">
      <c r="A1699" s="693">
        <v>605649</v>
      </c>
      <c r="B1699" s="694" t="s">
        <v>13756</v>
      </c>
      <c r="C1699" s="693" t="s">
        <v>12133</v>
      </c>
      <c r="D1699" s="695">
        <v>59340.66</v>
      </c>
    </row>
    <row r="1700" spans="1:4" ht="16.5">
      <c r="A1700" s="693">
        <v>804204</v>
      </c>
      <c r="B1700" s="694" t="s">
        <v>13757</v>
      </c>
      <c r="C1700" s="693" t="s">
        <v>12133</v>
      </c>
      <c r="D1700" s="695">
        <v>3207.35</v>
      </c>
    </row>
    <row r="1701" spans="1:4" ht="16.5">
      <c r="A1701" s="693">
        <v>1917628</v>
      </c>
      <c r="B1701" s="694" t="s">
        <v>13758</v>
      </c>
      <c r="C1701" s="693" t="s">
        <v>12156</v>
      </c>
      <c r="D1701" s="695">
        <v>64.48</v>
      </c>
    </row>
    <row r="1702" spans="1:4" ht="16.5">
      <c r="A1702" s="693">
        <v>2003253</v>
      </c>
      <c r="B1702" s="694" t="s">
        <v>13759</v>
      </c>
      <c r="C1702" s="693" t="s">
        <v>12133</v>
      </c>
      <c r="D1702" s="695">
        <v>86.39</v>
      </c>
    </row>
    <row r="1703" spans="1:4" ht="16.5">
      <c r="A1703" s="693">
        <v>3713897</v>
      </c>
      <c r="B1703" s="694" t="s">
        <v>13760</v>
      </c>
      <c r="C1703" s="693" t="s">
        <v>12133</v>
      </c>
      <c r="D1703" s="695">
        <v>304.27999999999997</v>
      </c>
    </row>
    <row r="1704" spans="1:4" ht="16.5">
      <c r="A1704" s="693">
        <v>5219624</v>
      </c>
      <c r="B1704" s="694" t="s">
        <v>13761</v>
      </c>
      <c r="C1704" s="693" t="s">
        <v>10136</v>
      </c>
      <c r="D1704" s="695">
        <v>51.82</v>
      </c>
    </row>
    <row r="1705" spans="1:4" ht="16.5">
      <c r="A1705" s="693">
        <v>6817768</v>
      </c>
      <c r="B1705" s="694" t="s">
        <v>13762</v>
      </c>
      <c r="C1705" s="693" t="s">
        <v>12133</v>
      </c>
      <c r="D1705" s="695">
        <v>1860.24</v>
      </c>
    </row>
    <row r="1706" spans="1:4" ht="16.5">
      <c r="A1706" s="693">
        <v>605738</v>
      </c>
      <c r="B1706" s="694" t="s">
        <v>13763</v>
      </c>
      <c r="C1706" s="693" t="s">
        <v>12133</v>
      </c>
      <c r="D1706" s="695">
        <v>63303.94</v>
      </c>
    </row>
    <row r="1707" spans="1:4">
      <c r="A1707" s="693">
        <v>804205</v>
      </c>
      <c r="B1707" s="694" t="s">
        <v>13764</v>
      </c>
      <c r="C1707" s="693" t="s">
        <v>12133</v>
      </c>
      <c r="D1707" s="695">
        <v>3429.81</v>
      </c>
    </row>
    <row r="1708" spans="1:4" ht="16.5">
      <c r="A1708" s="693">
        <v>1917620</v>
      </c>
      <c r="B1708" s="694" t="s">
        <v>13765</v>
      </c>
      <c r="C1708" s="693" t="s">
        <v>12156</v>
      </c>
      <c r="D1708" s="695">
        <v>11.03</v>
      </c>
    </row>
    <row r="1709" spans="1:4" ht="16.5">
      <c r="A1709" s="693">
        <v>2003254</v>
      </c>
      <c r="B1709" s="694" t="s">
        <v>13766</v>
      </c>
      <c r="C1709" s="693" t="s">
        <v>12133</v>
      </c>
      <c r="D1709" s="695">
        <v>64.739999999999995</v>
      </c>
    </row>
    <row r="1710" spans="1:4" ht="16.5">
      <c r="A1710" s="693">
        <v>3713893</v>
      </c>
      <c r="B1710" s="694" t="s">
        <v>13767</v>
      </c>
      <c r="C1710" s="693" t="s">
        <v>12133</v>
      </c>
      <c r="D1710" s="695">
        <v>308.47000000000003</v>
      </c>
    </row>
    <row r="1711" spans="1:4" ht="16.5">
      <c r="A1711" s="693">
        <v>5219625</v>
      </c>
      <c r="B1711" s="694" t="s">
        <v>13768</v>
      </c>
      <c r="C1711" s="693" t="s">
        <v>10136</v>
      </c>
      <c r="D1711" s="695">
        <v>56.3</v>
      </c>
    </row>
    <row r="1712" spans="1:4" ht="16.5">
      <c r="A1712" s="693">
        <v>6817769</v>
      </c>
      <c r="B1712" s="694" t="s">
        <v>13769</v>
      </c>
      <c r="C1712" s="693" t="s">
        <v>12133</v>
      </c>
      <c r="D1712" s="695">
        <v>1732.75</v>
      </c>
    </row>
    <row r="1713" spans="1:4" ht="16.5">
      <c r="A1713" s="693">
        <v>605650</v>
      </c>
      <c r="B1713" s="694" t="s">
        <v>13770</v>
      </c>
      <c r="C1713" s="693" t="s">
        <v>12133</v>
      </c>
      <c r="D1713" s="695">
        <v>62998.61</v>
      </c>
    </row>
    <row r="1714" spans="1:4" ht="16.5">
      <c r="A1714" s="693">
        <v>804206</v>
      </c>
      <c r="B1714" s="694" t="s">
        <v>13771</v>
      </c>
      <c r="C1714" s="693" t="s">
        <v>12133</v>
      </c>
      <c r="D1714" s="695">
        <v>3289.74</v>
      </c>
    </row>
    <row r="1715" spans="1:4" ht="16.5">
      <c r="A1715" s="693">
        <v>1917621</v>
      </c>
      <c r="B1715" s="694" t="s">
        <v>13772</v>
      </c>
      <c r="C1715" s="693" t="s">
        <v>12156</v>
      </c>
      <c r="D1715" s="695">
        <v>12.77</v>
      </c>
    </row>
    <row r="1716" spans="1:4" ht="16.5">
      <c r="A1716" s="693">
        <v>2003255</v>
      </c>
      <c r="B1716" s="694" t="s">
        <v>13773</v>
      </c>
      <c r="C1716" s="693" t="s">
        <v>12133</v>
      </c>
      <c r="D1716" s="695">
        <v>98.83</v>
      </c>
    </row>
    <row r="1717" spans="1:4" ht="16.5">
      <c r="A1717" s="693">
        <v>3713898</v>
      </c>
      <c r="B1717" s="694" t="s">
        <v>13774</v>
      </c>
      <c r="C1717" s="693" t="s">
        <v>12133</v>
      </c>
      <c r="D1717" s="695">
        <v>324.77999999999997</v>
      </c>
    </row>
    <row r="1718" spans="1:4" ht="16.5">
      <c r="A1718" s="693">
        <v>5219626</v>
      </c>
      <c r="B1718" s="694" t="s">
        <v>13775</v>
      </c>
      <c r="C1718" s="693" t="s">
        <v>10136</v>
      </c>
      <c r="D1718" s="695">
        <v>53.4</v>
      </c>
    </row>
    <row r="1719" spans="1:4" ht="16.5">
      <c r="A1719" s="693">
        <v>6817770</v>
      </c>
      <c r="B1719" s="694" t="s">
        <v>13776</v>
      </c>
      <c r="C1719" s="693" t="s">
        <v>12133</v>
      </c>
      <c r="D1719" s="695">
        <v>1521.05</v>
      </c>
    </row>
    <row r="1720" spans="1:4" ht="16.5">
      <c r="A1720" s="693">
        <v>605674</v>
      </c>
      <c r="B1720" s="694" t="s">
        <v>13777</v>
      </c>
      <c r="C1720" s="693" t="s">
        <v>12133</v>
      </c>
      <c r="D1720" s="695">
        <v>6625.44</v>
      </c>
    </row>
    <row r="1721" spans="1:4">
      <c r="A1721" s="693">
        <v>804207</v>
      </c>
      <c r="B1721" s="694" t="s">
        <v>13778</v>
      </c>
      <c r="C1721" s="693" t="s">
        <v>12133</v>
      </c>
      <c r="D1721" s="695">
        <v>3512.2</v>
      </c>
    </row>
    <row r="1722" spans="1:4" ht="16.5">
      <c r="A1722" s="693">
        <v>1917622</v>
      </c>
      <c r="B1722" s="694" t="s">
        <v>13779</v>
      </c>
      <c r="C1722" s="693" t="s">
        <v>12156</v>
      </c>
      <c r="D1722" s="695">
        <v>15.89</v>
      </c>
    </row>
    <row r="1723" spans="1:4" ht="16.5">
      <c r="A1723" s="693">
        <v>2003256</v>
      </c>
      <c r="B1723" s="694" t="s">
        <v>13780</v>
      </c>
      <c r="C1723" s="693" t="s">
        <v>12133</v>
      </c>
      <c r="D1723" s="695">
        <v>77.12</v>
      </c>
    </row>
    <row r="1724" spans="1:4" ht="16.5">
      <c r="A1724" s="693">
        <v>3713894</v>
      </c>
      <c r="B1724" s="694" t="s">
        <v>13781</v>
      </c>
      <c r="C1724" s="693" t="s">
        <v>12133</v>
      </c>
      <c r="D1724" s="695">
        <v>326.14</v>
      </c>
    </row>
    <row r="1725" spans="1:4" ht="16.5">
      <c r="A1725" s="693">
        <v>5219627</v>
      </c>
      <c r="B1725" s="694" t="s">
        <v>13782</v>
      </c>
      <c r="C1725" s="693" t="s">
        <v>10136</v>
      </c>
      <c r="D1725" s="695">
        <v>40.630000000000003</v>
      </c>
    </row>
    <row r="1726" spans="1:4" ht="16.5">
      <c r="A1726" s="693">
        <v>6817777</v>
      </c>
      <c r="B1726" s="694" t="s">
        <v>13783</v>
      </c>
      <c r="C1726" s="693" t="s">
        <v>12133</v>
      </c>
      <c r="D1726" s="695">
        <v>2856.93</v>
      </c>
    </row>
    <row r="1727" spans="1:4" ht="16.5">
      <c r="A1727" s="693">
        <v>605483</v>
      </c>
      <c r="B1727" s="694" t="s">
        <v>13784</v>
      </c>
      <c r="C1727" s="693" t="s">
        <v>12133</v>
      </c>
      <c r="D1727" s="695">
        <v>6554.71</v>
      </c>
    </row>
    <row r="1728" spans="1:4" ht="16.5">
      <c r="A1728" s="693">
        <v>804208</v>
      </c>
      <c r="B1728" s="694" t="s">
        <v>13785</v>
      </c>
      <c r="C1728" s="693" t="s">
        <v>12133</v>
      </c>
      <c r="D1728" s="695">
        <v>3608.74</v>
      </c>
    </row>
    <row r="1729" spans="1:4" ht="16.5">
      <c r="A1729" s="693">
        <v>1917741</v>
      </c>
      <c r="B1729" s="694" t="s">
        <v>13786</v>
      </c>
      <c r="C1729" s="693" t="s">
        <v>12156</v>
      </c>
      <c r="D1729" s="695">
        <v>10.18</v>
      </c>
    </row>
    <row r="1730" spans="1:4" ht="16.5">
      <c r="A1730" s="693">
        <v>2003273</v>
      </c>
      <c r="B1730" s="694" t="s">
        <v>13787</v>
      </c>
      <c r="C1730" s="693" t="s">
        <v>12133</v>
      </c>
      <c r="D1730" s="695">
        <v>88.69</v>
      </c>
    </row>
    <row r="1731" spans="1:4" ht="16.5">
      <c r="A1731" s="693">
        <v>3713895</v>
      </c>
      <c r="B1731" s="694" t="s">
        <v>13788</v>
      </c>
      <c r="C1731" s="693" t="s">
        <v>12133</v>
      </c>
      <c r="D1731" s="695">
        <v>282.85000000000002</v>
      </c>
    </row>
    <row r="1732" spans="1:4" ht="16.5">
      <c r="A1732" s="693">
        <v>5219628</v>
      </c>
      <c r="B1732" s="694" t="s">
        <v>13789</v>
      </c>
      <c r="C1732" s="693" t="s">
        <v>10136</v>
      </c>
      <c r="D1732" s="695">
        <v>37.74</v>
      </c>
    </row>
    <row r="1733" spans="1:4" ht="16.5">
      <c r="A1733" s="693">
        <v>6817778</v>
      </c>
      <c r="B1733" s="694" t="s">
        <v>13790</v>
      </c>
      <c r="C1733" s="693" t="s">
        <v>12133</v>
      </c>
      <c r="D1733" s="695">
        <v>2605.75</v>
      </c>
    </row>
    <row r="1734" spans="1:4" ht="16.5">
      <c r="A1734" s="693">
        <v>605675</v>
      </c>
      <c r="B1734" s="694" t="s">
        <v>13791</v>
      </c>
      <c r="C1734" s="693" t="s">
        <v>12133</v>
      </c>
      <c r="D1734" s="695">
        <v>8224.81</v>
      </c>
    </row>
    <row r="1735" spans="1:4">
      <c r="A1735" s="693">
        <v>804209</v>
      </c>
      <c r="B1735" s="694" t="s">
        <v>13792</v>
      </c>
      <c r="C1735" s="693" t="s">
        <v>12133</v>
      </c>
      <c r="D1735" s="695">
        <v>3831.2</v>
      </c>
    </row>
    <row r="1736" spans="1:4" ht="16.5">
      <c r="A1736" s="693">
        <v>1917269</v>
      </c>
      <c r="B1736" s="694" t="s">
        <v>13793</v>
      </c>
      <c r="C1736" s="693" t="s">
        <v>12156</v>
      </c>
      <c r="D1736" s="695">
        <v>27.34</v>
      </c>
    </row>
    <row r="1737" spans="1:4" ht="16.5">
      <c r="A1737" s="693">
        <v>2003274</v>
      </c>
      <c r="B1737" s="694" t="s">
        <v>13794</v>
      </c>
      <c r="C1737" s="693" t="s">
        <v>12133</v>
      </c>
      <c r="D1737" s="695">
        <v>66.489999999999995</v>
      </c>
    </row>
    <row r="1738" spans="1:4" ht="16.5">
      <c r="A1738" s="693">
        <v>3713891</v>
      </c>
      <c r="B1738" s="694" t="s">
        <v>13795</v>
      </c>
      <c r="C1738" s="693" t="s">
        <v>12133</v>
      </c>
      <c r="D1738" s="695">
        <v>281.60000000000002</v>
      </c>
    </row>
    <row r="1739" spans="1:4" ht="16.5">
      <c r="A1739" s="693">
        <v>5219629</v>
      </c>
      <c r="B1739" s="694" t="s">
        <v>13796</v>
      </c>
      <c r="C1739" s="693" t="s">
        <v>10136</v>
      </c>
      <c r="D1739" s="695">
        <v>47.07</v>
      </c>
    </row>
    <row r="1740" spans="1:4" ht="16.5">
      <c r="A1740" s="693">
        <v>6817779</v>
      </c>
      <c r="B1740" s="694" t="s">
        <v>13797</v>
      </c>
      <c r="C1740" s="693" t="s">
        <v>12133</v>
      </c>
      <c r="D1740" s="695">
        <v>3380.14</v>
      </c>
    </row>
    <row r="1741" spans="1:4" ht="16.5">
      <c r="A1741" s="693">
        <v>605484</v>
      </c>
      <c r="B1741" s="694" t="s">
        <v>13798</v>
      </c>
      <c r="C1741" s="693" t="s">
        <v>12133</v>
      </c>
      <c r="D1741" s="695">
        <v>8145.59</v>
      </c>
    </row>
    <row r="1742" spans="1:4" ht="16.5">
      <c r="A1742" s="693">
        <v>804210</v>
      </c>
      <c r="B1742" s="694" t="s">
        <v>13799</v>
      </c>
      <c r="C1742" s="693" t="s">
        <v>12133</v>
      </c>
      <c r="D1742" s="695">
        <v>4090.41</v>
      </c>
    </row>
    <row r="1743" spans="1:4" ht="16.5">
      <c r="A1743" s="693">
        <v>1917270</v>
      </c>
      <c r="B1743" s="694" t="s">
        <v>13800</v>
      </c>
      <c r="C1743" s="693" t="s">
        <v>12156</v>
      </c>
      <c r="D1743" s="695">
        <v>36.86</v>
      </c>
    </row>
    <row r="1744" spans="1:4" ht="16.5">
      <c r="A1744" s="693">
        <v>2003275</v>
      </c>
      <c r="B1744" s="694" t="s">
        <v>13801</v>
      </c>
      <c r="C1744" s="693" t="s">
        <v>12133</v>
      </c>
      <c r="D1744" s="695">
        <v>101.47</v>
      </c>
    </row>
    <row r="1745" spans="1:4" ht="16.5">
      <c r="A1745" s="693">
        <v>3713896</v>
      </c>
      <c r="B1745" s="694" t="s">
        <v>13802</v>
      </c>
      <c r="C1745" s="693" t="s">
        <v>12133</v>
      </c>
      <c r="D1745" s="695">
        <v>295.91000000000003</v>
      </c>
    </row>
    <row r="1746" spans="1:4" ht="16.5">
      <c r="A1746" s="693">
        <v>5219630</v>
      </c>
      <c r="B1746" s="694" t="s">
        <v>13803</v>
      </c>
      <c r="C1746" s="693" t="s">
        <v>10136</v>
      </c>
      <c r="D1746" s="695">
        <v>44.17</v>
      </c>
    </row>
    <row r="1747" spans="1:4" ht="16.5">
      <c r="A1747" s="693">
        <v>6817780</v>
      </c>
      <c r="B1747" s="694" t="s">
        <v>13804</v>
      </c>
      <c r="C1747" s="693" t="s">
        <v>12133</v>
      </c>
      <c r="D1747" s="695">
        <v>3062.07</v>
      </c>
    </row>
    <row r="1748" spans="1:4" ht="16.5">
      <c r="A1748" s="693">
        <v>605676</v>
      </c>
      <c r="B1748" s="694" t="s">
        <v>13805</v>
      </c>
      <c r="C1748" s="693" t="s">
        <v>12133</v>
      </c>
      <c r="D1748" s="695">
        <v>8493.0400000000009</v>
      </c>
    </row>
    <row r="1749" spans="1:4">
      <c r="A1749" s="693">
        <v>804211</v>
      </c>
      <c r="B1749" s="694" t="s">
        <v>13806</v>
      </c>
      <c r="C1749" s="693" t="s">
        <v>12133</v>
      </c>
      <c r="D1749" s="695">
        <v>4312.87</v>
      </c>
    </row>
    <row r="1750" spans="1:4" ht="16.5">
      <c r="A1750" s="693">
        <v>1917266</v>
      </c>
      <c r="B1750" s="694" t="s">
        <v>13807</v>
      </c>
      <c r="C1750" s="693" t="s">
        <v>12156</v>
      </c>
      <c r="D1750" s="695">
        <v>8.9600000000000009</v>
      </c>
    </row>
    <row r="1751" spans="1:4" ht="16.5">
      <c r="A1751" s="693">
        <v>2003276</v>
      </c>
      <c r="B1751" s="694" t="s">
        <v>13808</v>
      </c>
      <c r="C1751" s="693" t="s">
        <v>12133</v>
      </c>
      <c r="D1751" s="695">
        <v>79.19</v>
      </c>
    </row>
    <row r="1752" spans="1:4" ht="16.5">
      <c r="A1752" s="693">
        <v>3713892</v>
      </c>
      <c r="B1752" s="694" t="s">
        <v>13809</v>
      </c>
      <c r="C1752" s="693" t="s">
        <v>12133</v>
      </c>
      <c r="D1752" s="695">
        <v>290.2</v>
      </c>
    </row>
    <row r="1753" spans="1:4" ht="16.5">
      <c r="A1753" s="693">
        <v>5219631</v>
      </c>
      <c r="B1753" s="694" t="s">
        <v>13810</v>
      </c>
      <c r="C1753" s="693" t="s">
        <v>10136</v>
      </c>
      <c r="D1753" s="695">
        <v>50.94</v>
      </c>
    </row>
    <row r="1754" spans="1:4" ht="16.5">
      <c r="A1754" s="693">
        <v>6817771</v>
      </c>
      <c r="B1754" s="694" t="s">
        <v>13811</v>
      </c>
      <c r="C1754" s="693" t="s">
        <v>12133</v>
      </c>
      <c r="D1754" s="695">
        <v>1994.19</v>
      </c>
    </row>
    <row r="1755" spans="1:4" ht="16.5">
      <c r="A1755" s="693">
        <v>605485</v>
      </c>
      <c r="B1755" s="694" t="s">
        <v>13812</v>
      </c>
      <c r="C1755" s="693" t="s">
        <v>12133</v>
      </c>
      <c r="D1755" s="695">
        <v>8410.99</v>
      </c>
    </row>
    <row r="1756" spans="1:4" ht="16.5">
      <c r="A1756" s="693">
        <v>804012</v>
      </c>
      <c r="B1756" s="694" t="s">
        <v>13813</v>
      </c>
      <c r="C1756" s="693" t="s">
        <v>12133</v>
      </c>
      <c r="D1756" s="695">
        <v>244.38</v>
      </c>
    </row>
    <row r="1757" spans="1:4" ht="16.5">
      <c r="A1757" s="693">
        <v>1917267</v>
      </c>
      <c r="B1757" s="694" t="s">
        <v>13814</v>
      </c>
      <c r="C1757" s="693" t="s">
        <v>12156</v>
      </c>
      <c r="D1757" s="695">
        <v>13.02</v>
      </c>
    </row>
    <row r="1758" spans="1:4" ht="16.5">
      <c r="A1758" s="693">
        <v>2003269</v>
      </c>
      <c r="B1758" s="694" t="s">
        <v>13815</v>
      </c>
      <c r="C1758" s="693" t="s">
        <v>12133</v>
      </c>
      <c r="D1758" s="695">
        <v>47</v>
      </c>
    </row>
    <row r="1759" spans="1:4" ht="16.5">
      <c r="A1759" s="693">
        <v>3806412</v>
      </c>
      <c r="B1759" s="694" t="s">
        <v>13816</v>
      </c>
      <c r="C1759" s="693" t="s">
        <v>10136</v>
      </c>
      <c r="D1759" s="695">
        <v>71.95</v>
      </c>
    </row>
    <row r="1760" spans="1:4" ht="16.5">
      <c r="A1760" s="693">
        <v>5219632</v>
      </c>
      <c r="B1760" s="694" t="s">
        <v>13817</v>
      </c>
      <c r="C1760" s="693" t="s">
        <v>10136</v>
      </c>
      <c r="D1760" s="695">
        <v>47.95</v>
      </c>
    </row>
    <row r="1761" spans="1:4" ht="16.5">
      <c r="A1761" s="693">
        <v>6817772</v>
      </c>
      <c r="B1761" s="694" t="s">
        <v>13818</v>
      </c>
      <c r="C1761" s="693" t="s">
        <v>12133</v>
      </c>
      <c r="D1761" s="695">
        <v>1785.74</v>
      </c>
    </row>
    <row r="1762" spans="1:4" ht="16.5">
      <c r="A1762" s="693">
        <v>605677</v>
      </c>
      <c r="B1762" s="694" t="s">
        <v>13819</v>
      </c>
      <c r="C1762" s="693" t="s">
        <v>12133</v>
      </c>
      <c r="D1762" s="695">
        <v>9617.24</v>
      </c>
    </row>
    <row r="1763" spans="1:4">
      <c r="A1763" s="693">
        <v>804013</v>
      </c>
      <c r="B1763" s="694" t="s">
        <v>13820</v>
      </c>
      <c r="C1763" s="693" t="s">
        <v>12133</v>
      </c>
      <c r="D1763" s="695">
        <v>269</v>
      </c>
    </row>
    <row r="1764" spans="1:4" ht="16.5">
      <c r="A1764" s="693">
        <v>1917268</v>
      </c>
      <c r="B1764" s="694" t="s">
        <v>13821</v>
      </c>
      <c r="C1764" s="693" t="s">
        <v>12156</v>
      </c>
      <c r="D1764" s="695">
        <v>19.829999999999998</v>
      </c>
    </row>
    <row r="1765" spans="1:4" ht="16.5">
      <c r="A1765" s="693">
        <v>2003270</v>
      </c>
      <c r="B1765" s="694" t="s">
        <v>13822</v>
      </c>
      <c r="C1765" s="693" t="s">
        <v>12133</v>
      </c>
      <c r="D1765" s="695">
        <v>35.65</v>
      </c>
    </row>
    <row r="1766" spans="1:4">
      <c r="A1766" s="693">
        <v>3806413</v>
      </c>
      <c r="B1766" s="694" t="s">
        <v>13823</v>
      </c>
      <c r="C1766" s="693" t="s">
        <v>12161</v>
      </c>
      <c r="D1766" s="695">
        <v>25.95</v>
      </c>
    </row>
    <row r="1767" spans="1:4" ht="16.5">
      <c r="A1767" s="693">
        <v>5219633</v>
      </c>
      <c r="B1767" s="694" t="s">
        <v>13824</v>
      </c>
      <c r="C1767" s="693" t="s">
        <v>10136</v>
      </c>
      <c r="D1767" s="695">
        <v>54.89</v>
      </c>
    </row>
    <row r="1768" spans="1:4" ht="16.5">
      <c r="A1768" s="693">
        <v>6817773</v>
      </c>
      <c r="B1768" s="694" t="s">
        <v>13825</v>
      </c>
      <c r="C1768" s="693" t="s">
        <v>12133</v>
      </c>
      <c r="D1768" s="695">
        <v>2404.54</v>
      </c>
    </row>
    <row r="1769" spans="1:4" ht="16.5">
      <c r="A1769" s="693">
        <v>605486</v>
      </c>
      <c r="B1769" s="694" t="s">
        <v>13826</v>
      </c>
      <c r="C1769" s="693" t="s">
        <v>12133</v>
      </c>
      <c r="D1769" s="695">
        <v>9528.1200000000008</v>
      </c>
    </row>
    <row r="1770" spans="1:4" ht="16.5">
      <c r="A1770" s="693">
        <v>804014</v>
      </c>
      <c r="B1770" s="694" t="s">
        <v>13827</v>
      </c>
      <c r="C1770" s="693" t="s">
        <v>12133</v>
      </c>
      <c r="D1770" s="695">
        <v>256.17</v>
      </c>
    </row>
    <row r="1771" spans="1:4" ht="16.5">
      <c r="A1771" s="693">
        <v>1917728</v>
      </c>
      <c r="B1771" s="694" t="s">
        <v>13828</v>
      </c>
      <c r="C1771" s="693" t="s">
        <v>12156</v>
      </c>
      <c r="D1771" s="695">
        <v>8.27</v>
      </c>
    </row>
    <row r="1772" spans="1:4" ht="16.5">
      <c r="A1772" s="693">
        <v>2003271</v>
      </c>
      <c r="B1772" s="694" t="s">
        <v>13829</v>
      </c>
      <c r="C1772" s="693" t="s">
        <v>12133</v>
      </c>
      <c r="D1772" s="695">
        <v>53.42</v>
      </c>
    </row>
    <row r="1773" spans="1:4" ht="16.5">
      <c r="A1773" s="693">
        <v>3807863</v>
      </c>
      <c r="B1773" s="694" t="s">
        <v>13830</v>
      </c>
      <c r="C1773" s="693" t="s">
        <v>10136</v>
      </c>
      <c r="D1773" s="695">
        <v>9</v>
      </c>
    </row>
    <row r="1774" spans="1:4" ht="16.5">
      <c r="A1774" s="693">
        <v>5219634</v>
      </c>
      <c r="B1774" s="694" t="s">
        <v>13831</v>
      </c>
      <c r="C1774" s="693" t="s">
        <v>10136</v>
      </c>
      <c r="D1774" s="695">
        <v>52.04</v>
      </c>
    </row>
    <row r="1775" spans="1:4" ht="16.5">
      <c r="A1775" s="693">
        <v>6817774</v>
      </c>
      <c r="B1775" s="694" t="s">
        <v>13832</v>
      </c>
      <c r="C1775" s="693" t="s">
        <v>12133</v>
      </c>
      <c r="D1775" s="695">
        <v>2124.58</v>
      </c>
    </row>
    <row r="1776" spans="1:4" ht="16.5">
      <c r="A1776" s="693">
        <v>605678</v>
      </c>
      <c r="B1776" s="694" t="s">
        <v>13833</v>
      </c>
      <c r="C1776" s="693" t="s">
        <v>12133</v>
      </c>
      <c r="D1776" s="695">
        <v>10197.5</v>
      </c>
    </row>
    <row r="1777" spans="1:4">
      <c r="A1777" s="693">
        <v>804015</v>
      </c>
      <c r="B1777" s="694" t="s">
        <v>13834</v>
      </c>
      <c r="C1777" s="693" t="s">
        <v>12133</v>
      </c>
      <c r="D1777" s="695">
        <v>280.79000000000002</v>
      </c>
    </row>
    <row r="1778" spans="1:4" ht="16.5">
      <c r="A1778" s="693">
        <v>1917358</v>
      </c>
      <c r="B1778" s="694" t="s">
        <v>13835</v>
      </c>
      <c r="C1778" s="693" t="s">
        <v>12156</v>
      </c>
      <c r="D1778" s="695">
        <v>8.5299999999999994</v>
      </c>
    </row>
    <row r="1779" spans="1:4" ht="16.5">
      <c r="A1779" s="693">
        <v>2003272</v>
      </c>
      <c r="B1779" s="694" t="s">
        <v>13836</v>
      </c>
      <c r="C1779" s="693" t="s">
        <v>12133</v>
      </c>
      <c r="D1779" s="695">
        <v>42.04</v>
      </c>
    </row>
    <row r="1780" spans="1:4" ht="16.5">
      <c r="A1780" s="693">
        <v>3807864</v>
      </c>
      <c r="B1780" s="694" t="s">
        <v>13837</v>
      </c>
      <c r="C1780" s="693" t="s">
        <v>10136</v>
      </c>
      <c r="D1780" s="695">
        <v>14.12</v>
      </c>
    </row>
    <row r="1781" spans="1:4" ht="16.5">
      <c r="A1781" s="693">
        <v>5213395</v>
      </c>
      <c r="B1781" s="694" t="s">
        <v>13838</v>
      </c>
      <c r="C1781" s="693" t="s">
        <v>10136</v>
      </c>
      <c r="D1781" s="695">
        <v>40.67</v>
      </c>
    </row>
    <row r="1782" spans="1:4" ht="16.5">
      <c r="A1782" s="693">
        <v>6817775</v>
      </c>
      <c r="B1782" s="694" t="s">
        <v>13839</v>
      </c>
      <c r="C1782" s="693" t="s">
        <v>12133</v>
      </c>
      <c r="D1782" s="695">
        <v>2626.31</v>
      </c>
    </row>
    <row r="1783" spans="1:4" ht="16.5">
      <c r="A1783" s="693">
        <v>605487</v>
      </c>
      <c r="B1783" s="694" t="s">
        <v>13840</v>
      </c>
      <c r="C1783" s="693" t="s">
        <v>12133</v>
      </c>
      <c r="D1783" s="695">
        <v>10104.14</v>
      </c>
    </row>
    <row r="1784" spans="1:4" ht="16.5">
      <c r="A1784" s="693">
        <v>804016</v>
      </c>
      <c r="B1784" s="694" t="s">
        <v>13841</v>
      </c>
      <c r="C1784" s="693" t="s">
        <v>12133</v>
      </c>
      <c r="D1784" s="695">
        <v>272.16000000000003</v>
      </c>
    </row>
    <row r="1785" spans="1:4" ht="16.5">
      <c r="A1785" s="693">
        <v>1917362</v>
      </c>
      <c r="B1785" s="694" t="s">
        <v>13842</v>
      </c>
      <c r="C1785" s="693" t="s">
        <v>12156</v>
      </c>
      <c r="D1785" s="695">
        <v>41.16</v>
      </c>
    </row>
    <row r="1786" spans="1:4" ht="16.5">
      <c r="A1786" s="693">
        <v>2003261</v>
      </c>
      <c r="B1786" s="694" t="s">
        <v>13843</v>
      </c>
      <c r="C1786" s="693" t="s">
        <v>12133</v>
      </c>
      <c r="D1786" s="695">
        <v>49.32</v>
      </c>
    </row>
    <row r="1787" spans="1:4" ht="16.5">
      <c r="A1787" s="693">
        <v>3807865</v>
      </c>
      <c r="B1787" s="694" t="s">
        <v>13844</v>
      </c>
      <c r="C1787" s="693" t="s">
        <v>10136</v>
      </c>
      <c r="D1787" s="695">
        <v>17.68</v>
      </c>
    </row>
    <row r="1788" spans="1:4" ht="16.5">
      <c r="A1788" s="693">
        <v>5213394</v>
      </c>
      <c r="B1788" s="694" t="s">
        <v>13845</v>
      </c>
      <c r="C1788" s="693" t="s">
        <v>10136</v>
      </c>
      <c r="D1788" s="695">
        <v>35.82</v>
      </c>
    </row>
    <row r="1789" spans="1:4" ht="16.5">
      <c r="A1789" s="693">
        <v>6817776</v>
      </c>
      <c r="B1789" s="694" t="s">
        <v>13846</v>
      </c>
      <c r="C1789" s="693" t="s">
        <v>12133</v>
      </c>
      <c r="D1789" s="695">
        <v>2367.83</v>
      </c>
    </row>
    <row r="1790" spans="1:4" ht="16.5">
      <c r="A1790" s="693">
        <v>605679</v>
      </c>
      <c r="B1790" s="694" t="s">
        <v>13847</v>
      </c>
      <c r="C1790" s="693" t="s">
        <v>12133</v>
      </c>
      <c r="D1790" s="695">
        <v>11931.93</v>
      </c>
    </row>
    <row r="1791" spans="1:4">
      <c r="A1791" s="693">
        <v>804017</v>
      </c>
      <c r="B1791" s="694" t="s">
        <v>13848</v>
      </c>
      <c r="C1791" s="693" t="s">
        <v>12133</v>
      </c>
      <c r="D1791" s="695">
        <v>296.77999999999997</v>
      </c>
    </row>
    <row r="1792" spans="1:4" ht="16.5">
      <c r="A1792" s="693">
        <v>1917363</v>
      </c>
      <c r="B1792" s="694" t="s">
        <v>13849</v>
      </c>
      <c r="C1792" s="693" t="s">
        <v>12156</v>
      </c>
      <c r="D1792" s="695">
        <v>50.17</v>
      </c>
    </row>
    <row r="1793" spans="1:4" ht="16.5">
      <c r="A1793" s="693">
        <v>2003262</v>
      </c>
      <c r="B1793" s="694" t="s">
        <v>13850</v>
      </c>
      <c r="C1793" s="693" t="s">
        <v>12133</v>
      </c>
      <c r="D1793" s="695">
        <v>37.42</v>
      </c>
    </row>
    <row r="1794" spans="1:4" ht="16.5">
      <c r="A1794" s="693">
        <v>3807861</v>
      </c>
      <c r="B1794" s="694" t="s">
        <v>13851</v>
      </c>
      <c r="C1794" s="693" t="s">
        <v>10136</v>
      </c>
      <c r="D1794" s="695">
        <v>3.46</v>
      </c>
    </row>
    <row r="1795" spans="1:4" ht="16.5">
      <c r="A1795" s="693">
        <v>5219635</v>
      </c>
      <c r="B1795" s="694" t="s">
        <v>13852</v>
      </c>
      <c r="C1795" s="693" t="s">
        <v>10136</v>
      </c>
      <c r="D1795" s="695">
        <v>37.67</v>
      </c>
    </row>
    <row r="1796" spans="1:4" ht="16.5">
      <c r="A1796" s="693">
        <v>6817781</v>
      </c>
      <c r="B1796" s="694" t="s">
        <v>13853</v>
      </c>
      <c r="C1796" s="693" t="s">
        <v>12133</v>
      </c>
      <c r="D1796" s="695">
        <v>2838.46</v>
      </c>
    </row>
    <row r="1797" spans="1:4" ht="16.5">
      <c r="A1797" s="693">
        <v>605488</v>
      </c>
      <c r="B1797" s="694" t="s">
        <v>13854</v>
      </c>
      <c r="C1797" s="693" t="s">
        <v>12133</v>
      </c>
      <c r="D1797" s="695">
        <v>11828.66</v>
      </c>
    </row>
    <row r="1798" spans="1:4" ht="16.5">
      <c r="A1798" s="693">
        <v>804018</v>
      </c>
      <c r="B1798" s="694" t="s">
        <v>13855</v>
      </c>
      <c r="C1798" s="693" t="s">
        <v>12133</v>
      </c>
      <c r="D1798" s="695">
        <v>339.37</v>
      </c>
    </row>
    <row r="1799" spans="1:4" ht="16.5">
      <c r="A1799" s="693">
        <v>1917359</v>
      </c>
      <c r="B1799" s="694" t="s">
        <v>13856</v>
      </c>
      <c r="C1799" s="693" t="s">
        <v>12156</v>
      </c>
      <c r="D1799" s="695">
        <v>12.01</v>
      </c>
    </row>
    <row r="1800" spans="1:4" ht="16.5">
      <c r="A1800" s="693">
        <v>2003263</v>
      </c>
      <c r="B1800" s="694" t="s">
        <v>13857</v>
      </c>
      <c r="C1800" s="693" t="s">
        <v>12133</v>
      </c>
      <c r="D1800" s="695">
        <v>56.05</v>
      </c>
    </row>
    <row r="1801" spans="1:4" ht="16.5">
      <c r="A1801" s="693">
        <v>3807862</v>
      </c>
      <c r="B1801" s="694" t="s">
        <v>13858</v>
      </c>
      <c r="C1801" s="693" t="s">
        <v>10136</v>
      </c>
      <c r="D1801" s="695">
        <v>4.3499999999999996</v>
      </c>
    </row>
    <row r="1802" spans="1:4" ht="16.5">
      <c r="A1802" s="693">
        <v>5219636</v>
      </c>
      <c r="B1802" s="694" t="s">
        <v>13859</v>
      </c>
      <c r="C1802" s="693" t="s">
        <v>10136</v>
      </c>
      <c r="D1802" s="695">
        <v>32.409999999999997</v>
      </c>
    </row>
    <row r="1803" spans="1:4" ht="16.5">
      <c r="A1803" s="693">
        <v>6817782</v>
      </c>
      <c r="B1803" s="694" t="s">
        <v>13860</v>
      </c>
      <c r="C1803" s="693" t="s">
        <v>12133</v>
      </c>
      <c r="D1803" s="695">
        <v>2580.42</v>
      </c>
    </row>
    <row r="1804" spans="1:4" ht="16.5">
      <c r="A1804" s="693">
        <v>605680</v>
      </c>
      <c r="B1804" s="694" t="s">
        <v>13861</v>
      </c>
      <c r="C1804" s="693" t="s">
        <v>12133</v>
      </c>
      <c r="D1804" s="695">
        <v>13629.46</v>
      </c>
    </row>
    <row r="1805" spans="1:4">
      <c r="A1805" s="693">
        <v>804019</v>
      </c>
      <c r="B1805" s="694" t="s">
        <v>13862</v>
      </c>
      <c r="C1805" s="693" t="s">
        <v>12133</v>
      </c>
      <c r="D1805" s="695">
        <v>363.99</v>
      </c>
    </row>
    <row r="1806" spans="1:4" ht="16.5">
      <c r="A1806" s="693">
        <v>1917360</v>
      </c>
      <c r="B1806" s="694" t="s">
        <v>13863</v>
      </c>
      <c r="C1806" s="693" t="s">
        <v>12156</v>
      </c>
      <c r="D1806" s="695">
        <v>19.68</v>
      </c>
    </row>
    <row r="1807" spans="1:4" ht="16.5">
      <c r="A1807" s="693">
        <v>2003264</v>
      </c>
      <c r="B1807" s="694" t="s">
        <v>13864</v>
      </c>
      <c r="C1807" s="693" t="s">
        <v>12133</v>
      </c>
      <c r="D1807" s="695">
        <v>44.12</v>
      </c>
    </row>
    <row r="1808" spans="1:4" ht="16.5">
      <c r="A1808" s="693">
        <v>3807752</v>
      </c>
      <c r="B1808" s="694" t="s">
        <v>13865</v>
      </c>
      <c r="C1808" s="693" t="s">
        <v>12133</v>
      </c>
      <c r="D1808" s="695">
        <v>11.35</v>
      </c>
    </row>
    <row r="1809" spans="1:4" ht="16.5">
      <c r="A1809" s="693">
        <v>5219637</v>
      </c>
      <c r="B1809" s="694" t="s">
        <v>13866</v>
      </c>
      <c r="C1809" s="693" t="s">
        <v>10136</v>
      </c>
      <c r="D1809" s="695">
        <v>71.11</v>
      </c>
    </row>
    <row r="1810" spans="1:4" ht="16.5">
      <c r="A1810" s="693">
        <v>6817783</v>
      </c>
      <c r="B1810" s="694" t="s">
        <v>13867</v>
      </c>
      <c r="C1810" s="693" t="s">
        <v>12133</v>
      </c>
      <c r="D1810" s="695">
        <v>2306.67</v>
      </c>
    </row>
    <row r="1811" spans="1:4" ht="16.5">
      <c r="A1811" s="693">
        <v>605489</v>
      </c>
      <c r="B1811" s="694" t="s">
        <v>13868</v>
      </c>
      <c r="C1811" s="693" t="s">
        <v>12133</v>
      </c>
      <c r="D1811" s="695">
        <v>13486.58</v>
      </c>
    </row>
    <row r="1812" spans="1:4" ht="16.5">
      <c r="A1812" s="693">
        <v>804020</v>
      </c>
      <c r="B1812" s="694" t="s">
        <v>13869</v>
      </c>
      <c r="C1812" s="693" t="s">
        <v>12133</v>
      </c>
      <c r="D1812" s="695">
        <v>351.63</v>
      </c>
    </row>
    <row r="1813" spans="1:4" ht="16.5">
      <c r="A1813" s="693">
        <v>1917361</v>
      </c>
      <c r="B1813" s="694" t="s">
        <v>13870</v>
      </c>
      <c r="C1813" s="693" t="s">
        <v>12156</v>
      </c>
      <c r="D1813" s="695">
        <v>29.48</v>
      </c>
    </row>
    <row r="1814" spans="1:4" ht="16.5">
      <c r="A1814" s="693">
        <v>2003285</v>
      </c>
      <c r="B1814" s="694" t="s">
        <v>13871</v>
      </c>
      <c r="C1814" s="693" t="s">
        <v>12133</v>
      </c>
      <c r="D1814" s="695">
        <v>50.93</v>
      </c>
    </row>
    <row r="1815" spans="1:4" ht="16.5">
      <c r="A1815" s="693">
        <v>3807753</v>
      </c>
      <c r="B1815" s="694" t="s">
        <v>13872</v>
      </c>
      <c r="C1815" s="693" t="s">
        <v>12133</v>
      </c>
      <c r="D1815" s="695">
        <v>16.350000000000001</v>
      </c>
    </row>
    <row r="1816" spans="1:4" ht="16.5">
      <c r="A1816" s="693">
        <v>5219638</v>
      </c>
      <c r="B1816" s="694" t="s">
        <v>13873</v>
      </c>
      <c r="C1816" s="693" t="s">
        <v>10136</v>
      </c>
      <c r="D1816" s="695">
        <v>67.56</v>
      </c>
    </row>
    <row r="1817" spans="1:4" ht="16.5">
      <c r="A1817" s="693">
        <v>6817784</v>
      </c>
      <c r="B1817" s="694" t="s">
        <v>13874</v>
      </c>
      <c r="C1817" s="693" t="s">
        <v>12133</v>
      </c>
      <c r="D1817" s="695">
        <v>2048.62</v>
      </c>
    </row>
    <row r="1818" spans="1:4" ht="16.5">
      <c r="A1818" s="693">
        <v>605681</v>
      </c>
      <c r="B1818" s="694" t="s">
        <v>13875</v>
      </c>
      <c r="C1818" s="693" t="s">
        <v>12133</v>
      </c>
      <c r="D1818" s="695">
        <v>14466.63</v>
      </c>
    </row>
    <row r="1819" spans="1:4">
      <c r="A1819" s="693">
        <v>804021</v>
      </c>
      <c r="B1819" s="694" t="s">
        <v>13876</v>
      </c>
      <c r="C1819" s="693" t="s">
        <v>12133</v>
      </c>
      <c r="D1819" s="695">
        <v>388.61</v>
      </c>
    </row>
    <row r="1820" spans="1:4" ht="16.5">
      <c r="A1820" s="693">
        <v>1917476</v>
      </c>
      <c r="B1820" s="694" t="s">
        <v>13877</v>
      </c>
      <c r="C1820" s="693" t="s">
        <v>12156</v>
      </c>
      <c r="D1820" s="695">
        <v>31.63</v>
      </c>
    </row>
    <row r="1821" spans="1:4" ht="16.5">
      <c r="A1821" s="693">
        <v>2003286</v>
      </c>
      <c r="B1821" s="694" t="s">
        <v>13878</v>
      </c>
      <c r="C1821" s="693" t="s">
        <v>12133</v>
      </c>
      <c r="D1821" s="695">
        <v>38.68</v>
      </c>
    </row>
    <row r="1822" spans="1:4" ht="16.5">
      <c r="A1822" s="693">
        <v>3807750</v>
      </c>
      <c r="B1822" s="694" t="s">
        <v>13879</v>
      </c>
      <c r="C1822" s="693" t="s">
        <v>12133</v>
      </c>
      <c r="D1822" s="695">
        <v>6.65</v>
      </c>
    </row>
    <row r="1823" spans="1:4" ht="16.5">
      <c r="A1823" s="693">
        <v>5213393</v>
      </c>
      <c r="B1823" s="694" t="s">
        <v>13880</v>
      </c>
      <c r="C1823" s="693" t="s">
        <v>10136</v>
      </c>
      <c r="D1823" s="695">
        <v>35.6</v>
      </c>
    </row>
    <row r="1824" spans="1:4" ht="16.5">
      <c r="A1824" s="693">
        <v>6817791</v>
      </c>
      <c r="B1824" s="694" t="s">
        <v>13881</v>
      </c>
      <c r="C1824" s="693" t="s">
        <v>12133</v>
      </c>
      <c r="D1824" s="695">
        <v>4190.57</v>
      </c>
    </row>
    <row r="1825" spans="1:4" ht="16.5">
      <c r="A1825" s="693">
        <v>605490</v>
      </c>
      <c r="B1825" s="694" t="s">
        <v>13882</v>
      </c>
      <c r="C1825" s="693" t="s">
        <v>12133</v>
      </c>
      <c r="D1825" s="695">
        <v>14319.51</v>
      </c>
    </row>
    <row r="1826" spans="1:4" ht="16.5">
      <c r="A1826" s="693">
        <v>804022</v>
      </c>
      <c r="B1826" s="694" t="s">
        <v>13883</v>
      </c>
      <c r="C1826" s="693" t="s">
        <v>12133</v>
      </c>
      <c r="D1826" s="695">
        <v>414.45</v>
      </c>
    </row>
    <row r="1827" spans="1:4" ht="16.5">
      <c r="A1827" s="693">
        <v>1917477</v>
      </c>
      <c r="B1827" s="694" t="s">
        <v>13884</v>
      </c>
      <c r="C1827" s="693" t="s">
        <v>12156</v>
      </c>
      <c r="D1827" s="695">
        <v>40.82</v>
      </c>
    </row>
    <row r="1828" spans="1:4" ht="16.5">
      <c r="A1828" s="693">
        <v>2003287</v>
      </c>
      <c r="B1828" s="694" t="s">
        <v>13885</v>
      </c>
      <c r="C1828" s="693" t="s">
        <v>12133</v>
      </c>
      <c r="D1828" s="695">
        <v>57.88</v>
      </c>
    </row>
    <row r="1829" spans="1:4" ht="16.5">
      <c r="A1829" s="693">
        <v>3807751</v>
      </c>
      <c r="B1829" s="694" t="s">
        <v>13886</v>
      </c>
      <c r="C1829" s="693" t="s">
        <v>12133</v>
      </c>
      <c r="D1829" s="695">
        <v>8.7100000000000009</v>
      </c>
    </row>
    <row r="1830" spans="1:4" ht="16.5">
      <c r="A1830" s="693">
        <v>5213392</v>
      </c>
      <c r="B1830" s="694" t="s">
        <v>13887</v>
      </c>
      <c r="C1830" s="693" t="s">
        <v>10136</v>
      </c>
      <c r="D1830" s="695">
        <v>29.83</v>
      </c>
    </row>
    <row r="1831" spans="1:4" ht="16.5">
      <c r="A1831" s="693">
        <v>6817792</v>
      </c>
      <c r="B1831" s="694" t="s">
        <v>13888</v>
      </c>
      <c r="C1831" s="693" t="s">
        <v>12133</v>
      </c>
      <c r="D1831" s="695">
        <v>3804.25</v>
      </c>
    </row>
    <row r="1832" spans="1:4" ht="16.5">
      <c r="A1832" s="693">
        <v>605682</v>
      </c>
      <c r="B1832" s="694" t="s">
        <v>13889</v>
      </c>
      <c r="C1832" s="693" t="s">
        <v>12133</v>
      </c>
      <c r="D1832" s="695">
        <v>15310.92</v>
      </c>
    </row>
    <row r="1833" spans="1:4">
      <c r="A1833" s="693">
        <v>804023</v>
      </c>
      <c r="B1833" s="694" t="s">
        <v>13890</v>
      </c>
      <c r="C1833" s="693" t="s">
        <v>12133</v>
      </c>
      <c r="D1833" s="695">
        <v>451.42</v>
      </c>
    </row>
    <row r="1834" spans="1:4" ht="16.5">
      <c r="A1834" s="693">
        <v>1917478</v>
      </c>
      <c r="B1834" s="694" t="s">
        <v>13891</v>
      </c>
      <c r="C1834" s="693" t="s">
        <v>12156</v>
      </c>
      <c r="D1834" s="695">
        <v>52.46</v>
      </c>
    </row>
    <row r="1835" spans="1:4" ht="16.5">
      <c r="A1835" s="693">
        <v>2003288</v>
      </c>
      <c r="B1835" s="694" t="s">
        <v>13892</v>
      </c>
      <c r="C1835" s="693" t="s">
        <v>12133</v>
      </c>
      <c r="D1835" s="695">
        <v>45.59</v>
      </c>
    </row>
    <row r="1836" spans="1:4">
      <c r="A1836" s="693">
        <v>3806415</v>
      </c>
      <c r="B1836" s="694" t="s">
        <v>13893</v>
      </c>
      <c r="C1836" s="693" t="s">
        <v>12156</v>
      </c>
      <c r="D1836" s="695">
        <v>691.54</v>
      </c>
    </row>
    <row r="1837" spans="1:4" ht="16.5">
      <c r="A1837" s="693">
        <v>5219639</v>
      </c>
      <c r="B1837" s="694" t="s">
        <v>13894</v>
      </c>
      <c r="C1837" s="693" t="s">
        <v>10136</v>
      </c>
      <c r="D1837" s="695">
        <v>34.11</v>
      </c>
    </row>
    <row r="1838" spans="1:4" ht="16.5">
      <c r="A1838" s="693">
        <v>6817793</v>
      </c>
      <c r="B1838" s="694" t="s">
        <v>13895</v>
      </c>
      <c r="C1838" s="693" t="s">
        <v>12133</v>
      </c>
      <c r="D1838" s="695">
        <v>4786.58</v>
      </c>
    </row>
    <row r="1839" spans="1:4" ht="16.5">
      <c r="A1839" s="693">
        <v>605491</v>
      </c>
      <c r="B1839" s="694" t="s">
        <v>13896</v>
      </c>
      <c r="C1839" s="693" t="s">
        <v>12133</v>
      </c>
      <c r="D1839" s="695">
        <v>15158.14</v>
      </c>
    </row>
    <row r="1840" spans="1:4" ht="16.5">
      <c r="A1840" s="693">
        <v>804024</v>
      </c>
      <c r="B1840" s="694" t="s">
        <v>13897</v>
      </c>
      <c r="C1840" s="693" t="s">
        <v>12133</v>
      </c>
      <c r="D1840" s="695">
        <v>441.38</v>
      </c>
    </row>
    <row r="1841" spans="1:4" ht="16.5">
      <c r="A1841" s="693">
        <v>1917479</v>
      </c>
      <c r="B1841" s="694" t="s">
        <v>13898</v>
      </c>
      <c r="C1841" s="693" t="s">
        <v>12156</v>
      </c>
      <c r="D1841" s="695">
        <v>57.01</v>
      </c>
    </row>
    <row r="1842" spans="1:4" ht="16.5">
      <c r="A1842" s="693">
        <v>2003265</v>
      </c>
      <c r="B1842" s="694" t="s">
        <v>13899</v>
      </c>
      <c r="C1842" s="693" t="s">
        <v>12133</v>
      </c>
      <c r="D1842" s="695">
        <v>57.22</v>
      </c>
    </row>
    <row r="1843" spans="1:4" ht="16.5">
      <c r="A1843" s="693">
        <v>3806416</v>
      </c>
      <c r="B1843" s="694" t="s">
        <v>13900</v>
      </c>
      <c r="C1843" s="693" t="s">
        <v>10136</v>
      </c>
      <c r="D1843" s="695">
        <v>90.9</v>
      </c>
    </row>
    <row r="1844" spans="1:4" ht="16.5">
      <c r="A1844" s="693">
        <v>5219640</v>
      </c>
      <c r="B1844" s="694" t="s">
        <v>13901</v>
      </c>
      <c r="C1844" s="693" t="s">
        <v>10136</v>
      </c>
      <c r="D1844" s="695">
        <v>28.75</v>
      </c>
    </row>
    <row r="1845" spans="1:4" ht="16.5">
      <c r="A1845" s="693">
        <v>6817794</v>
      </c>
      <c r="B1845" s="694" t="s">
        <v>13902</v>
      </c>
      <c r="C1845" s="693" t="s">
        <v>12133</v>
      </c>
      <c r="D1845" s="695">
        <v>4400.26</v>
      </c>
    </row>
    <row r="1846" spans="1:4" ht="16.5">
      <c r="A1846" s="693">
        <v>605683</v>
      </c>
      <c r="B1846" s="694" t="s">
        <v>13903</v>
      </c>
      <c r="C1846" s="693" t="s">
        <v>12133</v>
      </c>
      <c r="D1846" s="695">
        <v>16406.73</v>
      </c>
    </row>
    <row r="1847" spans="1:4">
      <c r="A1847" s="693">
        <v>804025</v>
      </c>
      <c r="B1847" s="694" t="s">
        <v>13904</v>
      </c>
      <c r="C1847" s="693" t="s">
        <v>12133</v>
      </c>
      <c r="D1847" s="695">
        <v>478.35</v>
      </c>
    </row>
    <row r="1848" spans="1:4" ht="16.5">
      <c r="A1848" s="693">
        <v>1917473</v>
      </c>
      <c r="B1848" s="694" t="s">
        <v>13905</v>
      </c>
      <c r="C1848" s="693" t="s">
        <v>12156</v>
      </c>
      <c r="D1848" s="695">
        <v>14.49</v>
      </c>
    </row>
    <row r="1849" spans="1:4" ht="16.5">
      <c r="A1849" s="693">
        <v>2003266</v>
      </c>
      <c r="B1849" s="694" t="s">
        <v>13906</v>
      </c>
      <c r="C1849" s="693" t="s">
        <v>12133</v>
      </c>
      <c r="D1849" s="695">
        <v>43.29</v>
      </c>
    </row>
    <row r="1850" spans="1:4" ht="16.5">
      <c r="A1850" s="693">
        <v>3806419</v>
      </c>
      <c r="B1850" s="694" t="s">
        <v>13907</v>
      </c>
      <c r="C1850" s="693" t="s">
        <v>10136</v>
      </c>
      <c r="D1850" s="695">
        <v>121.14</v>
      </c>
    </row>
    <row r="1851" spans="1:4" ht="16.5">
      <c r="A1851" s="693">
        <v>5219641</v>
      </c>
      <c r="B1851" s="694" t="s">
        <v>13908</v>
      </c>
      <c r="C1851" s="693" t="s">
        <v>10136</v>
      </c>
      <c r="D1851" s="695">
        <v>63.1</v>
      </c>
    </row>
    <row r="1852" spans="1:4" ht="16.5">
      <c r="A1852" s="693">
        <v>6817785</v>
      </c>
      <c r="B1852" s="694" t="s">
        <v>13909</v>
      </c>
      <c r="C1852" s="693" t="s">
        <v>12133</v>
      </c>
      <c r="D1852" s="695">
        <v>2950.91</v>
      </c>
    </row>
    <row r="1853" spans="1:4" ht="16.5">
      <c r="A1853" s="693">
        <v>605492</v>
      </c>
      <c r="B1853" s="694" t="s">
        <v>13910</v>
      </c>
      <c r="C1853" s="693" t="s">
        <v>12133</v>
      </c>
      <c r="D1853" s="695">
        <v>16246.87</v>
      </c>
    </row>
    <row r="1854" spans="1:4" ht="16.5">
      <c r="A1854" s="693">
        <v>804026</v>
      </c>
      <c r="B1854" s="694" t="s">
        <v>13911</v>
      </c>
      <c r="C1854" s="693" t="s">
        <v>12133</v>
      </c>
      <c r="D1854" s="695">
        <v>470.56</v>
      </c>
    </row>
    <row r="1855" spans="1:4" ht="16.5">
      <c r="A1855" s="693">
        <v>1917474</v>
      </c>
      <c r="B1855" s="694" t="s">
        <v>13912</v>
      </c>
      <c r="C1855" s="693" t="s">
        <v>12156</v>
      </c>
      <c r="D1855" s="695">
        <v>18.61</v>
      </c>
    </row>
    <row r="1856" spans="1:4" ht="16.5">
      <c r="A1856" s="693">
        <v>2003267</v>
      </c>
      <c r="B1856" s="694" t="s">
        <v>13913</v>
      </c>
      <c r="C1856" s="693" t="s">
        <v>12133</v>
      </c>
      <c r="D1856" s="695">
        <v>65.13</v>
      </c>
    </row>
    <row r="1857" spans="1:4" ht="16.5">
      <c r="A1857" s="693">
        <v>3806417</v>
      </c>
      <c r="B1857" s="694" t="s">
        <v>13914</v>
      </c>
      <c r="C1857" s="693" t="s">
        <v>10136</v>
      </c>
      <c r="D1857" s="695">
        <v>102.24</v>
      </c>
    </row>
    <row r="1858" spans="1:4" ht="16.5">
      <c r="A1858" s="693">
        <v>5219642</v>
      </c>
      <c r="B1858" s="694" t="s">
        <v>13915</v>
      </c>
      <c r="C1858" s="693" t="s">
        <v>10136</v>
      </c>
      <c r="D1858" s="695">
        <v>62.77</v>
      </c>
    </row>
    <row r="1859" spans="1:4" ht="16.5">
      <c r="A1859" s="693">
        <v>6817786</v>
      </c>
      <c r="B1859" s="694" t="s">
        <v>13916</v>
      </c>
      <c r="C1859" s="693" t="s">
        <v>12133</v>
      </c>
      <c r="D1859" s="695">
        <v>2610.09</v>
      </c>
    </row>
    <row r="1860" spans="1:4" ht="16.5">
      <c r="A1860" s="693">
        <v>605684</v>
      </c>
      <c r="B1860" s="694" t="s">
        <v>13917</v>
      </c>
      <c r="C1860" s="693" t="s">
        <v>12133</v>
      </c>
      <c r="D1860" s="695">
        <v>17027.22</v>
      </c>
    </row>
    <row r="1861" spans="1:4">
      <c r="A1861" s="693">
        <v>804027</v>
      </c>
      <c r="B1861" s="694" t="s">
        <v>13918</v>
      </c>
      <c r="C1861" s="693" t="s">
        <v>12133</v>
      </c>
      <c r="D1861" s="695">
        <v>507.54</v>
      </c>
    </row>
    <row r="1862" spans="1:4" ht="16.5">
      <c r="A1862" s="693">
        <v>1917475</v>
      </c>
      <c r="B1862" s="694" t="s">
        <v>13919</v>
      </c>
      <c r="C1862" s="693" t="s">
        <v>12156</v>
      </c>
      <c r="D1862" s="695">
        <v>23.8</v>
      </c>
    </row>
    <row r="1863" spans="1:4" ht="16.5">
      <c r="A1863" s="693">
        <v>2003268</v>
      </c>
      <c r="B1863" s="694" t="s">
        <v>13920</v>
      </c>
      <c r="C1863" s="693" t="s">
        <v>12133</v>
      </c>
      <c r="D1863" s="695">
        <v>51.17</v>
      </c>
    </row>
    <row r="1864" spans="1:4" ht="16.5">
      <c r="A1864" s="693">
        <v>3806418</v>
      </c>
      <c r="B1864" s="694" t="s">
        <v>13921</v>
      </c>
      <c r="C1864" s="693" t="s">
        <v>10136</v>
      </c>
      <c r="D1864" s="695">
        <v>120.05</v>
      </c>
    </row>
    <row r="1865" spans="1:4" ht="16.5">
      <c r="A1865" s="693">
        <v>5213362</v>
      </c>
      <c r="B1865" s="694" t="s">
        <v>13922</v>
      </c>
      <c r="C1865" s="693" t="s">
        <v>10136</v>
      </c>
      <c r="D1865" s="695">
        <v>87.63</v>
      </c>
    </row>
    <row r="1866" spans="1:4" ht="16.5">
      <c r="A1866" s="693">
        <v>6817787</v>
      </c>
      <c r="B1866" s="694" t="s">
        <v>13923</v>
      </c>
      <c r="C1866" s="693" t="s">
        <v>12133</v>
      </c>
      <c r="D1866" s="695">
        <v>3404.74</v>
      </c>
    </row>
    <row r="1867" spans="1:4" ht="16.5">
      <c r="A1867" s="693">
        <v>605493</v>
      </c>
      <c r="B1867" s="694" t="s">
        <v>13924</v>
      </c>
      <c r="C1867" s="693" t="s">
        <v>12133</v>
      </c>
      <c r="D1867" s="695">
        <v>16863.12</v>
      </c>
    </row>
    <row r="1868" spans="1:4" ht="16.5">
      <c r="A1868" s="693">
        <v>804028</v>
      </c>
      <c r="B1868" s="694" t="s">
        <v>13925</v>
      </c>
      <c r="C1868" s="693" t="s">
        <v>12133</v>
      </c>
      <c r="D1868" s="695">
        <v>591.04</v>
      </c>
    </row>
    <row r="1869" spans="1:4" ht="16.5">
      <c r="A1869" s="693">
        <v>1917736</v>
      </c>
      <c r="B1869" s="694" t="s">
        <v>13926</v>
      </c>
      <c r="C1869" s="693" t="s">
        <v>12156</v>
      </c>
      <c r="D1869" s="695">
        <v>10.33</v>
      </c>
    </row>
    <row r="1870" spans="1:4">
      <c r="A1870" s="693">
        <v>2003289</v>
      </c>
      <c r="B1870" s="694" t="s">
        <v>13927</v>
      </c>
      <c r="C1870" s="693" t="s">
        <v>12133</v>
      </c>
      <c r="D1870" s="695">
        <v>23.46</v>
      </c>
    </row>
    <row r="1871" spans="1:4" ht="16.5">
      <c r="A1871" s="693">
        <v>3808207</v>
      </c>
      <c r="B1871" s="694" t="s">
        <v>13928</v>
      </c>
      <c r="C1871" s="693" t="s">
        <v>12133</v>
      </c>
      <c r="D1871" s="695">
        <v>182.47</v>
      </c>
    </row>
    <row r="1872" spans="1:4" ht="16.5">
      <c r="A1872" s="693">
        <v>5213361</v>
      </c>
      <c r="B1872" s="694" t="s">
        <v>13929</v>
      </c>
      <c r="C1872" s="693" t="s">
        <v>10136</v>
      </c>
      <c r="D1872" s="695">
        <v>85.43</v>
      </c>
    </row>
    <row r="1873" spans="1:4" ht="16.5">
      <c r="A1873" s="693">
        <v>6817788</v>
      </c>
      <c r="B1873" s="694" t="s">
        <v>13930</v>
      </c>
      <c r="C1873" s="693" t="s">
        <v>12133</v>
      </c>
      <c r="D1873" s="695">
        <v>3090.06</v>
      </c>
    </row>
    <row r="1874" spans="1:4" ht="16.5">
      <c r="A1874" s="693">
        <v>605685</v>
      </c>
      <c r="B1874" s="694" t="s">
        <v>13931</v>
      </c>
      <c r="C1874" s="693" t="s">
        <v>12133</v>
      </c>
      <c r="D1874" s="695">
        <v>18699.46</v>
      </c>
    </row>
    <row r="1875" spans="1:4">
      <c r="A1875" s="693">
        <v>804029</v>
      </c>
      <c r="B1875" s="694" t="s">
        <v>13932</v>
      </c>
      <c r="C1875" s="693" t="s">
        <v>12133</v>
      </c>
      <c r="D1875" s="695">
        <v>641.59</v>
      </c>
    </row>
    <row r="1876" spans="1:4" ht="16.5">
      <c r="A1876" s="693">
        <v>1917067</v>
      </c>
      <c r="B1876" s="694" t="s">
        <v>13933</v>
      </c>
      <c r="C1876" s="693" t="s">
        <v>12156</v>
      </c>
      <c r="D1876" s="695">
        <v>23.73</v>
      </c>
    </row>
    <row r="1877" spans="1:4">
      <c r="A1877" s="693">
        <v>2003338</v>
      </c>
      <c r="B1877" s="694" t="s">
        <v>13934</v>
      </c>
      <c r="C1877" s="693" t="s">
        <v>12133</v>
      </c>
      <c r="D1877" s="695">
        <v>29.43</v>
      </c>
    </row>
    <row r="1878" spans="1:4" ht="16.5">
      <c r="A1878" s="693">
        <v>3806400</v>
      </c>
      <c r="B1878" s="694" t="s">
        <v>13935</v>
      </c>
      <c r="C1878" s="693" t="s">
        <v>10136</v>
      </c>
      <c r="D1878" s="695">
        <v>156806.57999999999</v>
      </c>
    </row>
    <row r="1879" spans="1:4">
      <c r="A1879" s="693">
        <v>5219643</v>
      </c>
      <c r="B1879" s="694" t="s">
        <v>13936</v>
      </c>
      <c r="C1879" s="693" t="s">
        <v>10136</v>
      </c>
      <c r="D1879" s="695">
        <v>78.52</v>
      </c>
    </row>
    <row r="1880" spans="1:4" ht="16.5">
      <c r="A1880" s="693">
        <v>6817789</v>
      </c>
      <c r="B1880" s="694" t="s">
        <v>13937</v>
      </c>
      <c r="C1880" s="693" t="s">
        <v>12133</v>
      </c>
      <c r="D1880" s="695">
        <v>3807.66</v>
      </c>
    </row>
    <row r="1881" spans="1:4" ht="16.5">
      <c r="A1881" s="693">
        <v>605494</v>
      </c>
      <c r="B1881" s="694" t="s">
        <v>13938</v>
      </c>
      <c r="C1881" s="693" t="s">
        <v>12133</v>
      </c>
      <c r="D1881" s="695">
        <v>18524.04</v>
      </c>
    </row>
    <row r="1882" spans="1:4" ht="16.5">
      <c r="A1882" s="693">
        <v>804030</v>
      </c>
      <c r="B1882" s="694" t="s">
        <v>13939</v>
      </c>
      <c r="C1882" s="693" t="s">
        <v>12133</v>
      </c>
      <c r="D1882" s="695">
        <v>621.04</v>
      </c>
    </row>
    <row r="1883" spans="1:4" ht="16.5">
      <c r="A1883" s="693">
        <v>1917068</v>
      </c>
      <c r="B1883" s="694" t="s">
        <v>13940</v>
      </c>
      <c r="C1883" s="693" t="s">
        <v>12156</v>
      </c>
      <c r="D1883" s="695">
        <v>24.21</v>
      </c>
    </row>
    <row r="1884" spans="1:4">
      <c r="A1884" s="693">
        <v>2003290</v>
      </c>
      <c r="B1884" s="694" t="s">
        <v>13941</v>
      </c>
      <c r="C1884" s="693" t="s">
        <v>12133</v>
      </c>
      <c r="D1884" s="695">
        <v>19.329999999999998</v>
      </c>
    </row>
    <row r="1885" spans="1:4" ht="16.5">
      <c r="A1885" s="693">
        <v>3806399</v>
      </c>
      <c r="B1885" s="694" t="s">
        <v>13942</v>
      </c>
      <c r="C1885" s="693" t="s">
        <v>10136</v>
      </c>
      <c r="D1885" s="695">
        <v>222762.6</v>
      </c>
    </row>
    <row r="1886" spans="1:4" ht="16.5">
      <c r="A1886" s="693">
        <v>5219644</v>
      </c>
      <c r="B1886" s="694" t="s">
        <v>13943</v>
      </c>
      <c r="C1886" s="693" t="s">
        <v>10136</v>
      </c>
      <c r="D1886" s="695">
        <v>76.569999999999993</v>
      </c>
    </row>
    <row r="1887" spans="1:4" ht="16.5">
      <c r="A1887" s="693">
        <v>6817790</v>
      </c>
      <c r="B1887" s="694" t="s">
        <v>13944</v>
      </c>
      <c r="C1887" s="693" t="s">
        <v>12133</v>
      </c>
      <c r="D1887" s="695">
        <v>3501.87</v>
      </c>
    </row>
    <row r="1888" spans="1:4" ht="16.5">
      <c r="A1888" s="693">
        <v>605686</v>
      </c>
      <c r="B1888" s="694" t="s">
        <v>13945</v>
      </c>
      <c r="C1888" s="693" t="s">
        <v>12133</v>
      </c>
      <c r="D1888" s="695">
        <v>20439.009999999998</v>
      </c>
    </row>
    <row r="1889" spans="1:4">
      <c r="A1889" s="693">
        <v>804031</v>
      </c>
      <c r="B1889" s="694" t="s">
        <v>13946</v>
      </c>
      <c r="C1889" s="693" t="s">
        <v>12133</v>
      </c>
      <c r="D1889" s="695">
        <v>671.59</v>
      </c>
    </row>
    <row r="1890" spans="1:4" ht="16.5">
      <c r="A1890" s="693">
        <v>1917069</v>
      </c>
      <c r="B1890" s="694" t="s">
        <v>13947</v>
      </c>
      <c r="C1890" s="693" t="s">
        <v>12156</v>
      </c>
      <c r="D1890" s="695">
        <v>24.7</v>
      </c>
    </row>
    <row r="1891" spans="1:4">
      <c r="A1891" s="693">
        <v>2003300</v>
      </c>
      <c r="B1891" s="694" t="s">
        <v>13948</v>
      </c>
      <c r="C1891" s="693" t="s">
        <v>12133</v>
      </c>
      <c r="D1891" s="695">
        <v>10.11</v>
      </c>
    </row>
    <row r="1892" spans="1:4" ht="16.5">
      <c r="A1892" s="693">
        <v>3806387</v>
      </c>
      <c r="B1892" s="694" t="s">
        <v>13949</v>
      </c>
      <c r="C1892" s="693" t="s">
        <v>10136</v>
      </c>
      <c r="D1892" s="695">
        <v>279002.32</v>
      </c>
    </row>
    <row r="1893" spans="1:4" ht="16.5">
      <c r="A1893" s="693">
        <v>5214000</v>
      </c>
      <c r="B1893" s="694" t="s">
        <v>13950</v>
      </c>
      <c r="C1893" s="693" t="s">
        <v>12161</v>
      </c>
      <c r="D1893" s="695">
        <v>338.45</v>
      </c>
    </row>
    <row r="1894" spans="1:4" ht="16.5">
      <c r="A1894" s="693">
        <v>6817795</v>
      </c>
      <c r="B1894" s="694" t="s">
        <v>13951</v>
      </c>
      <c r="C1894" s="693" t="s">
        <v>12133</v>
      </c>
      <c r="D1894" s="695">
        <v>3662.39</v>
      </c>
    </row>
    <row r="1895" spans="1:4" ht="16.5">
      <c r="A1895" s="693">
        <v>605495</v>
      </c>
      <c r="B1895" s="694" t="s">
        <v>13952</v>
      </c>
      <c r="C1895" s="693" t="s">
        <v>12133</v>
      </c>
      <c r="D1895" s="695">
        <v>20252.28</v>
      </c>
    </row>
    <row r="1896" spans="1:4" ht="16.5">
      <c r="A1896" s="693">
        <v>804032</v>
      </c>
      <c r="B1896" s="694" t="s">
        <v>13953</v>
      </c>
      <c r="C1896" s="693" t="s">
        <v>12133</v>
      </c>
      <c r="D1896" s="695">
        <v>670.54</v>
      </c>
    </row>
    <row r="1897" spans="1:4" ht="16.5">
      <c r="A1897" s="693">
        <v>1917070</v>
      </c>
      <c r="B1897" s="694" t="s">
        <v>13954</v>
      </c>
      <c r="C1897" s="693" t="s">
        <v>12156</v>
      </c>
      <c r="D1897" s="695">
        <v>25.2</v>
      </c>
    </row>
    <row r="1898" spans="1:4">
      <c r="A1898" s="693">
        <v>2003299</v>
      </c>
      <c r="B1898" s="694" t="s">
        <v>13955</v>
      </c>
      <c r="C1898" s="693" t="s">
        <v>12133</v>
      </c>
      <c r="D1898" s="695">
        <v>12.75</v>
      </c>
    </row>
    <row r="1899" spans="1:4" ht="16.5">
      <c r="A1899" s="693">
        <v>3806397</v>
      </c>
      <c r="B1899" s="694" t="s">
        <v>13956</v>
      </c>
      <c r="C1899" s="693" t="s">
        <v>10136</v>
      </c>
      <c r="D1899" s="695">
        <v>373320.91</v>
      </c>
    </row>
    <row r="1900" spans="1:4">
      <c r="A1900" s="693">
        <v>5301014</v>
      </c>
      <c r="B1900" s="694" t="s">
        <v>13957</v>
      </c>
      <c r="C1900" s="693" t="s">
        <v>12159</v>
      </c>
      <c r="D1900" s="695">
        <v>150.21</v>
      </c>
    </row>
    <row r="1901" spans="1:4" ht="16.5">
      <c r="A1901" s="693">
        <v>6817796</v>
      </c>
      <c r="B1901" s="694" t="s">
        <v>13958</v>
      </c>
      <c r="C1901" s="693" t="s">
        <v>12133</v>
      </c>
      <c r="D1901" s="695">
        <v>3362.65</v>
      </c>
    </row>
    <row r="1902" spans="1:4" ht="16.5">
      <c r="A1902" s="693">
        <v>605687</v>
      </c>
      <c r="B1902" s="694" t="s">
        <v>13959</v>
      </c>
      <c r="C1902" s="693" t="s">
        <v>12133</v>
      </c>
      <c r="D1902" s="695">
        <v>23163.8</v>
      </c>
    </row>
    <row r="1903" spans="1:4">
      <c r="A1903" s="693">
        <v>804033</v>
      </c>
      <c r="B1903" s="694" t="s">
        <v>13960</v>
      </c>
      <c r="C1903" s="693" t="s">
        <v>12133</v>
      </c>
      <c r="D1903" s="695">
        <v>721.09</v>
      </c>
    </row>
    <row r="1904" spans="1:4" ht="16.5">
      <c r="A1904" s="693">
        <v>1917071</v>
      </c>
      <c r="B1904" s="694" t="s">
        <v>13961</v>
      </c>
      <c r="C1904" s="693" t="s">
        <v>12156</v>
      </c>
      <c r="D1904" s="695">
        <v>25.74</v>
      </c>
    </row>
    <row r="1905" spans="1:4">
      <c r="A1905" s="693">
        <v>2003301</v>
      </c>
      <c r="B1905" s="694" t="s">
        <v>13962</v>
      </c>
      <c r="C1905" s="693" t="s">
        <v>12133</v>
      </c>
      <c r="D1905" s="695">
        <v>8.74</v>
      </c>
    </row>
    <row r="1906" spans="1:4" ht="16.5">
      <c r="A1906" s="693">
        <v>3806396</v>
      </c>
      <c r="B1906" s="694" t="s">
        <v>13963</v>
      </c>
      <c r="C1906" s="693" t="s">
        <v>10136</v>
      </c>
      <c r="D1906" s="695">
        <v>429635.73</v>
      </c>
    </row>
    <row r="1907" spans="1:4">
      <c r="A1907" s="693">
        <v>5300995</v>
      </c>
      <c r="B1907" s="694" t="s">
        <v>13964</v>
      </c>
      <c r="C1907" s="693" t="s">
        <v>10136</v>
      </c>
      <c r="D1907" s="695">
        <v>2440.7800000000002</v>
      </c>
    </row>
    <row r="1908" spans="1:4" ht="16.5">
      <c r="A1908" s="693">
        <v>6817797</v>
      </c>
      <c r="B1908" s="694" t="s">
        <v>13965</v>
      </c>
      <c r="C1908" s="693" t="s">
        <v>12133</v>
      </c>
      <c r="D1908" s="695">
        <v>3101.15</v>
      </c>
    </row>
    <row r="1909" spans="1:4" ht="16.5">
      <c r="A1909" s="693">
        <v>605496</v>
      </c>
      <c r="B1909" s="694" t="s">
        <v>13966</v>
      </c>
      <c r="C1909" s="693" t="s">
        <v>12133</v>
      </c>
      <c r="D1909" s="695">
        <v>22971.41</v>
      </c>
    </row>
    <row r="1910" spans="1:4" ht="16.5">
      <c r="A1910" s="693">
        <v>804034</v>
      </c>
      <c r="B1910" s="694" t="s">
        <v>13967</v>
      </c>
      <c r="C1910" s="693" t="s">
        <v>12133</v>
      </c>
      <c r="D1910" s="695">
        <v>798.72</v>
      </c>
    </row>
    <row r="1911" spans="1:4" ht="16.5">
      <c r="A1911" s="693">
        <v>1917072</v>
      </c>
      <c r="B1911" s="694" t="s">
        <v>13968</v>
      </c>
      <c r="C1911" s="693" t="s">
        <v>12156</v>
      </c>
      <c r="D1911" s="695">
        <v>26.03</v>
      </c>
    </row>
    <row r="1912" spans="1:4">
      <c r="A1912" s="693">
        <v>2004513</v>
      </c>
      <c r="B1912" s="694" t="s">
        <v>13969</v>
      </c>
      <c r="C1912" s="693" t="s">
        <v>12133</v>
      </c>
      <c r="D1912" s="695">
        <v>0.15</v>
      </c>
    </row>
    <row r="1913" spans="1:4">
      <c r="A1913" s="693">
        <v>3816118</v>
      </c>
      <c r="B1913" s="694" t="s">
        <v>13970</v>
      </c>
      <c r="C1913" s="693" t="s">
        <v>12133</v>
      </c>
      <c r="D1913" s="695">
        <v>102.22</v>
      </c>
    </row>
    <row r="1914" spans="1:4">
      <c r="A1914" s="693">
        <v>5300996</v>
      </c>
      <c r="B1914" s="694" t="s">
        <v>13971</v>
      </c>
      <c r="C1914" s="693" t="s">
        <v>10136</v>
      </c>
      <c r="D1914" s="695">
        <v>3190.4</v>
      </c>
    </row>
    <row r="1915" spans="1:4" ht="16.5">
      <c r="A1915" s="693">
        <v>6817798</v>
      </c>
      <c r="B1915" s="694" t="s">
        <v>13972</v>
      </c>
      <c r="C1915" s="693" t="s">
        <v>12133</v>
      </c>
      <c r="D1915" s="695">
        <v>2801.41</v>
      </c>
    </row>
    <row r="1916" spans="1:4" ht="16.5">
      <c r="A1916" s="693">
        <v>605688</v>
      </c>
      <c r="B1916" s="694" t="s">
        <v>13973</v>
      </c>
      <c r="C1916" s="693" t="s">
        <v>12133</v>
      </c>
      <c r="D1916" s="695">
        <v>24007.18</v>
      </c>
    </row>
    <row r="1917" spans="1:4">
      <c r="A1917" s="693">
        <v>804035</v>
      </c>
      <c r="B1917" s="694" t="s">
        <v>13974</v>
      </c>
      <c r="C1917" s="693" t="s">
        <v>12133</v>
      </c>
      <c r="D1917" s="695">
        <v>849.27</v>
      </c>
    </row>
    <row r="1918" spans="1:4" ht="16.5">
      <c r="A1918" s="693">
        <v>1901572</v>
      </c>
      <c r="B1918" s="694" t="s">
        <v>13975</v>
      </c>
      <c r="C1918" s="693" t="s">
        <v>12156</v>
      </c>
      <c r="D1918" s="695">
        <v>13.37</v>
      </c>
    </row>
    <row r="1919" spans="1:4">
      <c r="A1919" s="693">
        <v>2003365</v>
      </c>
      <c r="B1919" s="694" t="s">
        <v>13976</v>
      </c>
      <c r="C1919" s="693" t="s">
        <v>12133</v>
      </c>
      <c r="D1919" s="695">
        <v>1094.46</v>
      </c>
    </row>
    <row r="1920" spans="1:4">
      <c r="A1920" s="693">
        <v>3816117</v>
      </c>
      <c r="B1920" s="694" t="s">
        <v>13977</v>
      </c>
      <c r="C1920" s="693" t="s">
        <v>12133</v>
      </c>
      <c r="D1920" s="695">
        <v>93.75</v>
      </c>
    </row>
    <row r="1921" spans="1:4" ht="16.5">
      <c r="A1921" s="693">
        <v>5300998</v>
      </c>
      <c r="B1921" s="694" t="s">
        <v>13978</v>
      </c>
      <c r="C1921" s="693" t="s">
        <v>10136</v>
      </c>
      <c r="D1921" s="695">
        <v>6283.44</v>
      </c>
    </row>
    <row r="1922" spans="1:4" ht="16.5">
      <c r="A1922" s="693">
        <v>6817805</v>
      </c>
      <c r="B1922" s="694" t="s">
        <v>13979</v>
      </c>
      <c r="C1922" s="693" t="s">
        <v>12133</v>
      </c>
      <c r="D1922" s="695">
        <v>5933.91</v>
      </c>
    </row>
    <row r="1923" spans="1:4" ht="16.5">
      <c r="A1923" s="693">
        <v>605497</v>
      </c>
      <c r="B1923" s="694" t="s">
        <v>13980</v>
      </c>
      <c r="C1923" s="693" t="s">
        <v>12133</v>
      </c>
      <c r="D1923" s="695">
        <v>23776.12</v>
      </c>
    </row>
    <row r="1924" spans="1:4" ht="16.5">
      <c r="A1924" s="693">
        <v>804036</v>
      </c>
      <c r="B1924" s="694" t="s">
        <v>13981</v>
      </c>
      <c r="C1924" s="693" t="s">
        <v>12133</v>
      </c>
      <c r="D1924" s="695">
        <v>748.68</v>
      </c>
    </row>
    <row r="1925" spans="1:4" ht="16.5">
      <c r="A1925" s="693">
        <v>1901573</v>
      </c>
      <c r="B1925" s="694" t="s">
        <v>13982</v>
      </c>
      <c r="C1925" s="693" t="s">
        <v>12156</v>
      </c>
      <c r="D1925" s="695">
        <v>13.49</v>
      </c>
    </row>
    <row r="1926" spans="1:4" ht="16.5">
      <c r="A1926" s="693">
        <v>2003364</v>
      </c>
      <c r="B1926" s="694" t="s">
        <v>13983</v>
      </c>
      <c r="C1926" s="693" t="s">
        <v>12133</v>
      </c>
      <c r="D1926" s="695">
        <v>937.84</v>
      </c>
    </row>
    <row r="1927" spans="1:4" ht="16.5">
      <c r="A1927" s="693">
        <v>3806386</v>
      </c>
      <c r="B1927" s="694" t="s">
        <v>13984</v>
      </c>
      <c r="C1927" s="693" t="s">
        <v>12133</v>
      </c>
      <c r="D1927" s="695">
        <v>667.06</v>
      </c>
    </row>
    <row r="1928" spans="1:4">
      <c r="A1928" s="693">
        <v>5300997</v>
      </c>
      <c r="B1928" s="694" t="s">
        <v>13985</v>
      </c>
      <c r="C1928" s="693" t="s">
        <v>10136</v>
      </c>
      <c r="D1928" s="695">
        <v>5202.96</v>
      </c>
    </row>
    <row r="1929" spans="1:4" ht="16.5">
      <c r="A1929" s="693">
        <v>6817806</v>
      </c>
      <c r="B1929" s="694" t="s">
        <v>13986</v>
      </c>
      <c r="C1929" s="693" t="s">
        <v>12133</v>
      </c>
      <c r="D1929" s="695">
        <v>5479.33</v>
      </c>
    </row>
    <row r="1930" spans="1:4" ht="16.5">
      <c r="A1930" s="693">
        <v>605689</v>
      </c>
      <c r="B1930" s="694" t="s">
        <v>13987</v>
      </c>
      <c r="C1930" s="693" t="s">
        <v>12133</v>
      </c>
      <c r="D1930" s="695">
        <v>29881.41</v>
      </c>
    </row>
    <row r="1931" spans="1:4">
      <c r="A1931" s="693">
        <v>804037</v>
      </c>
      <c r="B1931" s="694" t="s">
        <v>13988</v>
      </c>
      <c r="C1931" s="693" t="s">
        <v>12133</v>
      </c>
      <c r="D1931" s="695">
        <v>814.69</v>
      </c>
    </row>
    <row r="1932" spans="1:4" ht="16.5">
      <c r="A1932" s="693">
        <v>1901574</v>
      </c>
      <c r="B1932" s="694" t="s">
        <v>13989</v>
      </c>
      <c r="C1932" s="693" t="s">
        <v>12156</v>
      </c>
      <c r="D1932" s="695">
        <v>13.61</v>
      </c>
    </row>
    <row r="1933" spans="1:4">
      <c r="A1933" s="693">
        <v>2003097</v>
      </c>
      <c r="B1933" s="694" t="s">
        <v>13990</v>
      </c>
      <c r="C1933" s="693" t="s">
        <v>12133</v>
      </c>
      <c r="D1933" s="695">
        <v>1147.05</v>
      </c>
    </row>
    <row r="1934" spans="1:4">
      <c r="A1934" s="693">
        <v>3816196</v>
      </c>
      <c r="B1934" s="694" t="s">
        <v>13991</v>
      </c>
      <c r="C1934" s="693" t="s">
        <v>12156</v>
      </c>
      <c r="D1934" s="695">
        <v>944.39</v>
      </c>
    </row>
    <row r="1935" spans="1:4">
      <c r="A1935" s="693">
        <v>5300999</v>
      </c>
      <c r="B1935" s="694" t="s">
        <v>13992</v>
      </c>
      <c r="C1935" s="693" t="s">
        <v>10136</v>
      </c>
      <c r="D1935" s="695">
        <v>835.73</v>
      </c>
    </row>
    <row r="1936" spans="1:4" ht="16.5">
      <c r="A1936" s="693">
        <v>6817807</v>
      </c>
      <c r="B1936" s="694" t="s">
        <v>13993</v>
      </c>
      <c r="C1936" s="693" t="s">
        <v>12133</v>
      </c>
      <c r="D1936" s="695">
        <v>6591.39</v>
      </c>
    </row>
    <row r="1937" spans="1:4" ht="16.5">
      <c r="A1937" s="693">
        <v>605498</v>
      </c>
      <c r="B1937" s="694" t="s">
        <v>13994</v>
      </c>
      <c r="C1937" s="693" t="s">
        <v>12133</v>
      </c>
      <c r="D1937" s="695">
        <v>29638.799999999999</v>
      </c>
    </row>
    <row r="1938" spans="1:4" ht="16.5">
      <c r="A1938" s="693">
        <v>804038</v>
      </c>
      <c r="B1938" s="694" t="s">
        <v>13995</v>
      </c>
      <c r="C1938" s="693" t="s">
        <v>12133</v>
      </c>
      <c r="D1938" s="695">
        <v>816.68</v>
      </c>
    </row>
    <row r="1939" spans="1:4" ht="16.5">
      <c r="A1939" s="693">
        <v>1901575</v>
      </c>
      <c r="B1939" s="694" t="s">
        <v>13996</v>
      </c>
      <c r="C1939" s="693" t="s">
        <v>12156</v>
      </c>
      <c r="D1939" s="695">
        <v>13.74</v>
      </c>
    </row>
    <row r="1940" spans="1:4" ht="16.5">
      <c r="A1940" s="693">
        <v>2003098</v>
      </c>
      <c r="B1940" s="694" t="s">
        <v>13997</v>
      </c>
      <c r="C1940" s="693" t="s">
        <v>12133</v>
      </c>
      <c r="D1940" s="695">
        <v>986.12</v>
      </c>
    </row>
    <row r="1941" spans="1:4">
      <c r="A1941" s="693">
        <v>3806426</v>
      </c>
      <c r="B1941" s="694" t="s">
        <v>13998</v>
      </c>
      <c r="C1941" s="693" t="s">
        <v>12936</v>
      </c>
      <c r="D1941" s="695">
        <v>61.74</v>
      </c>
    </row>
    <row r="1942" spans="1:4">
      <c r="A1942" s="693">
        <v>5301000</v>
      </c>
      <c r="B1942" s="694" t="s">
        <v>13999</v>
      </c>
      <c r="C1942" s="693" t="s">
        <v>10136</v>
      </c>
      <c r="D1942" s="695">
        <v>1246.06</v>
      </c>
    </row>
    <row r="1943" spans="1:4" ht="16.5">
      <c r="A1943" s="693">
        <v>6817808</v>
      </c>
      <c r="B1943" s="694" t="s">
        <v>14000</v>
      </c>
      <c r="C1943" s="693" t="s">
        <v>12133</v>
      </c>
      <c r="D1943" s="695">
        <v>6136.82</v>
      </c>
    </row>
    <row r="1944" spans="1:4" ht="16.5">
      <c r="A1944" s="693">
        <v>605690</v>
      </c>
      <c r="B1944" s="694" t="s">
        <v>14001</v>
      </c>
      <c r="C1944" s="693" t="s">
        <v>12133</v>
      </c>
      <c r="D1944" s="695">
        <v>32131.87</v>
      </c>
    </row>
    <row r="1945" spans="1:4">
      <c r="A1945" s="693">
        <v>804039</v>
      </c>
      <c r="B1945" s="694" t="s">
        <v>14002</v>
      </c>
      <c r="C1945" s="693" t="s">
        <v>12133</v>
      </c>
      <c r="D1945" s="695">
        <v>882.69</v>
      </c>
    </row>
    <row r="1946" spans="1:4" ht="16.5">
      <c r="A1946" s="693">
        <v>1901576</v>
      </c>
      <c r="B1946" s="694" t="s">
        <v>14003</v>
      </c>
      <c r="C1946" s="693" t="s">
        <v>12156</v>
      </c>
      <c r="D1946" s="695">
        <v>13.88</v>
      </c>
    </row>
    <row r="1947" spans="1:4">
      <c r="A1947" s="693">
        <v>2003363</v>
      </c>
      <c r="B1947" s="694" t="s">
        <v>14004</v>
      </c>
      <c r="C1947" s="693" t="s">
        <v>12133</v>
      </c>
      <c r="D1947" s="695">
        <v>1187.3399999999999</v>
      </c>
    </row>
    <row r="1948" spans="1:4" ht="16.5">
      <c r="A1948" s="693">
        <v>3806401</v>
      </c>
      <c r="B1948" s="694" t="s">
        <v>14005</v>
      </c>
      <c r="C1948" s="693" t="s">
        <v>10136</v>
      </c>
      <c r="D1948" s="695">
        <v>17750.78</v>
      </c>
    </row>
    <row r="1949" spans="1:4">
      <c r="A1949" s="693">
        <v>5301001</v>
      </c>
      <c r="B1949" s="694" t="s">
        <v>14006</v>
      </c>
      <c r="C1949" s="693" t="s">
        <v>10136</v>
      </c>
      <c r="D1949" s="695">
        <v>570.44000000000005</v>
      </c>
    </row>
    <row r="1950" spans="1:4" ht="16.5">
      <c r="A1950" s="693">
        <v>6817799</v>
      </c>
      <c r="B1950" s="694" t="s">
        <v>14007</v>
      </c>
      <c r="C1950" s="693" t="s">
        <v>12133</v>
      </c>
      <c r="D1950" s="695">
        <v>3898.71</v>
      </c>
    </row>
    <row r="1951" spans="1:4" ht="16.5">
      <c r="A1951" s="693">
        <v>605499</v>
      </c>
      <c r="B1951" s="694" t="s">
        <v>14008</v>
      </c>
      <c r="C1951" s="693" t="s">
        <v>12133</v>
      </c>
      <c r="D1951" s="695">
        <v>31877.7</v>
      </c>
    </row>
    <row r="1952" spans="1:4" ht="16.5">
      <c r="A1952" s="693">
        <v>804040</v>
      </c>
      <c r="B1952" s="694" t="s">
        <v>14009</v>
      </c>
      <c r="C1952" s="693" t="s">
        <v>12133</v>
      </c>
      <c r="D1952" s="695">
        <v>909.78</v>
      </c>
    </row>
    <row r="1953" spans="1:4" ht="16.5">
      <c r="A1953" s="693">
        <v>1901571</v>
      </c>
      <c r="B1953" s="694" t="s">
        <v>14010</v>
      </c>
      <c r="C1953" s="693" t="s">
        <v>12156</v>
      </c>
      <c r="D1953" s="695">
        <v>13.95</v>
      </c>
    </row>
    <row r="1954" spans="1:4" ht="16.5">
      <c r="A1954" s="693">
        <v>2003362</v>
      </c>
      <c r="B1954" s="694" t="s">
        <v>14011</v>
      </c>
      <c r="C1954" s="693" t="s">
        <v>12133</v>
      </c>
      <c r="D1954" s="695">
        <v>1025.77</v>
      </c>
    </row>
    <row r="1955" spans="1:4" ht="16.5">
      <c r="A1955" s="693">
        <v>3806423</v>
      </c>
      <c r="B1955" s="694" t="s">
        <v>14012</v>
      </c>
      <c r="C1955" s="693" t="s">
        <v>10136</v>
      </c>
      <c r="D1955" s="695">
        <v>12084.74</v>
      </c>
    </row>
    <row r="1956" spans="1:4">
      <c r="A1956" s="693">
        <v>5301002</v>
      </c>
      <c r="B1956" s="694" t="s">
        <v>14013</v>
      </c>
      <c r="C1956" s="693" t="s">
        <v>10136</v>
      </c>
      <c r="D1956" s="695">
        <v>364.16</v>
      </c>
    </row>
    <row r="1957" spans="1:4" ht="16.5">
      <c r="A1957" s="693">
        <v>6817800</v>
      </c>
      <c r="B1957" s="694" t="s">
        <v>14014</v>
      </c>
      <c r="C1957" s="693" t="s">
        <v>12133</v>
      </c>
      <c r="D1957" s="695">
        <v>3497.03</v>
      </c>
    </row>
    <row r="1958" spans="1:4" ht="16.5">
      <c r="A1958" s="693">
        <v>605691</v>
      </c>
      <c r="B1958" s="694" t="s">
        <v>14015</v>
      </c>
      <c r="C1958" s="693" t="s">
        <v>12133</v>
      </c>
      <c r="D1958" s="695">
        <v>39542.28</v>
      </c>
    </row>
    <row r="1959" spans="1:4">
      <c r="A1959" s="693">
        <v>804041</v>
      </c>
      <c r="B1959" s="694" t="s">
        <v>14016</v>
      </c>
      <c r="C1959" s="693" t="s">
        <v>12133</v>
      </c>
      <c r="D1959" s="695">
        <v>975.79</v>
      </c>
    </row>
    <row r="1960" spans="1:4" ht="16.5">
      <c r="A1960" s="693">
        <v>1901578</v>
      </c>
      <c r="B1960" s="694" t="s">
        <v>14017</v>
      </c>
      <c r="C1960" s="693" t="s">
        <v>12156</v>
      </c>
      <c r="D1960" s="695">
        <v>17.39</v>
      </c>
    </row>
    <row r="1961" spans="1:4">
      <c r="A1961" s="693">
        <v>2003099</v>
      </c>
      <c r="B1961" s="694" t="s">
        <v>14018</v>
      </c>
      <c r="C1961" s="693" t="s">
        <v>12133</v>
      </c>
      <c r="D1961" s="695">
        <v>1244.31</v>
      </c>
    </row>
    <row r="1962" spans="1:4">
      <c r="A1962" s="693">
        <v>3806421</v>
      </c>
      <c r="B1962" s="694" t="s">
        <v>14019</v>
      </c>
      <c r="C1962" s="693" t="s">
        <v>10136</v>
      </c>
      <c r="D1962" s="695">
        <v>5898.43</v>
      </c>
    </row>
    <row r="1963" spans="1:4">
      <c r="A1963" s="693">
        <v>5301003</v>
      </c>
      <c r="B1963" s="694" t="s">
        <v>14020</v>
      </c>
      <c r="C1963" s="693" t="s">
        <v>10136</v>
      </c>
      <c r="D1963" s="695">
        <v>355.88</v>
      </c>
    </row>
    <row r="1964" spans="1:4" ht="16.5">
      <c r="A1964" s="693">
        <v>6817801</v>
      </c>
      <c r="B1964" s="694" t="s">
        <v>14021</v>
      </c>
      <c r="C1964" s="693" t="s">
        <v>12133</v>
      </c>
      <c r="D1964" s="695">
        <v>4727.0600000000004</v>
      </c>
    </row>
    <row r="1965" spans="1:4" ht="16.5">
      <c r="A1965" s="693">
        <v>605500</v>
      </c>
      <c r="B1965" s="694" t="s">
        <v>14022</v>
      </c>
      <c r="C1965" s="693" t="s">
        <v>12133</v>
      </c>
      <c r="D1965" s="695">
        <v>39274.910000000003</v>
      </c>
    </row>
    <row r="1966" spans="1:4" ht="16.5">
      <c r="A1966" s="693">
        <v>804042</v>
      </c>
      <c r="B1966" s="694" t="s">
        <v>14023</v>
      </c>
      <c r="C1966" s="693" t="s">
        <v>12133</v>
      </c>
      <c r="D1966" s="695">
        <v>1009.22</v>
      </c>
    </row>
    <row r="1967" spans="1:4" ht="16.5">
      <c r="A1967" s="693">
        <v>1901579</v>
      </c>
      <c r="B1967" s="694" t="s">
        <v>14024</v>
      </c>
      <c r="C1967" s="693" t="s">
        <v>12156</v>
      </c>
      <c r="D1967" s="695">
        <v>17.5</v>
      </c>
    </row>
    <row r="1968" spans="1:4" ht="16.5">
      <c r="A1968" s="693">
        <v>2003100</v>
      </c>
      <c r="B1968" s="694" t="s">
        <v>14025</v>
      </c>
      <c r="C1968" s="693" t="s">
        <v>12133</v>
      </c>
      <c r="D1968" s="695">
        <v>1077.1400000000001</v>
      </c>
    </row>
    <row r="1969" spans="1:4" ht="16.5">
      <c r="A1969" s="693">
        <v>3806422</v>
      </c>
      <c r="B1969" s="694" t="s">
        <v>14026</v>
      </c>
      <c r="C1969" s="693" t="s">
        <v>10136</v>
      </c>
      <c r="D1969" s="695">
        <v>10876.29</v>
      </c>
    </row>
    <row r="1970" spans="1:4" ht="16.5">
      <c r="A1970" s="693">
        <v>5301064</v>
      </c>
      <c r="B1970" s="694" t="s">
        <v>14027</v>
      </c>
      <c r="C1970" s="693" t="s">
        <v>10136</v>
      </c>
      <c r="D1970" s="695">
        <v>651.76</v>
      </c>
    </row>
    <row r="1971" spans="1:4" ht="16.5">
      <c r="A1971" s="693">
        <v>6817802</v>
      </c>
      <c r="B1971" s="694" t="s">
        <v>14028</v>
      </c>
      <c r="C1971" s="693" t="s">
        <v>12133</v>
      </c>
      <c r="D1971" s="695">
        <v>4366.67</v>
      </c>
    </row>
    <row r="1972" spans="1:4" ht="16.5">
      <c r="A1972" s="693">
        <v>605692</v>
      </c>
      <c r="B1972" s="694" t="s">
        <v>14029</v>
      </c>
      <c r="C1972" s="693" t="s">
        <v>12133</v>
      </c>
      <c r="D1972" s="695">
        <v>46875.43</v>
      </c>
    </row>
    <row r="1973" spans="1:4">
      <c r="A1973" s="693">
        <v>804043</v>
      </c>
      <c r="B1973" s="694" t="s">
        <v>14030</v>
      </c>
      <c r="C1973" s="693" t="s">
        <v>12133</v>
      </c>
      <c r="D1973" s="695">
        <v>1075.23</v>
      </c>
    </row>
    <row r="1974" spans="1:4" ht="16.5">
      <c r="A1974" s="693">
        <v>1901580</v>
      </c>
      <c r="B1974" s="694" t="s">
        <v>14031</v>
      </c>
      <c r="C1974" s="693" t="s">
        <v>12156</v>
      </c>
      <c r="D1974" s="695">
        <v>17.61</v>
      </c>
    </row>
    <row r="1975" spans="1:4">
      <c r="A1975" s="693">
        <v>2003361</v>
      </c>
      <c r="B1975" s="694" t="s">
        <v>14032</v>
      </c>
      <c r="C1975" s="693" t="s">
        <v>12133</v>
      </c>
      <c r="D1975" s="695">
        <v>1417.13</v>
      </c>
    </row>
    <row r="1976" spans="1:4" ht="16.5">
      <c r="A1976" s="693">
        <v>3806425</v>
      </c>
      <c r="B1976" s="694" t="s">
        <v>14033</v>
      </c>
      <c r="C1976" s="693" t="s">
        <v>10136</v>
      </c>
      <c r="D1976" s="695">
        <v>3185.89</v>
      </c>
    </row>
    <row r="1977" spans="1:4" ht="24.75">
      <c r="A1977" s="693">
        <v>5301046</v>
      </c>
      <c r="B1977" s="694" t="s">
        <v>14034</v>
      </c>
      <c r="C1977" s="693" t="s">
        <v>10136</v>
      </c>
      <c r="D1977" s="695">
        <v>1327.55</v>
      </c>
    </row>
    <row r="1978" spans="1:4" ht="16.5">
      <c r="A1978" s="693">
        <v>6817803</v>
      </c>
      <c r="B1978" s="694" t="s">
        <v>14035</v>
      </c>
      <c r="C1978" s="693" t="s">
        <v>12133</v>
      </c>
      <c r="D1978" s="695">
        <v>5350.44</v>
      </c>
    </row>
    <row r="1979" spans="1:4" ht="16.5">
      <c r="A1979" s="693">
        <v>605501</v>
      </c>
      <c r="B1979" s="694" t="s">
        <v>14036</v>
      </c>
      <c r="C1979" s="693" t="s">
        <v>12133</v>
      </c>
      <c r="D1979" s="695">
        <v>46594.86</v>
      </c>
    </row>
    <row r="1980" spans="1:4" ht="16.5">
      <c r="A1980" s="693">
        <v>804044</v>
      </c>
      <c r="B1980" s="694" t="s">
        <v>14037</v>
      </c>
      <c r="C1980" s="693" t="s">
        <v>12133</v>
      </c>
      <c r="D1980" s="695">
        <v>1092.17</v>
      </c>
    </row>
    <row r="1981" spans="1:4" ht="16.5">
      <c r="A1981" s="693">
        <v>1901581</v>
      </c>
      <c r="B1981" s="694" t="s">
        <v>14038</v>
      </c>
      <c r="C1981" s="693" t="s">
        <v>12156</v>
      </c>
      <c r="D1981" s="695">
        <v>17.73</v>
      </c>
    </row>
    <row r="1982" spans="1:4" ht="16.5">
      <c r="A1982" s="693">
        <v>2003360</v>
      </c>
      <c r="B1982" s="694" t="s">
        <v>14039</v>
      </c>
      <c r="C1982" s="693" t="s">
        <v>12133</v>
      </c>
      <c r="D1982" s="695">
        <v>1243.53</v>
      </c>
    </row>
    <row r="1983" spans="1:4" ht="16.5">
      <c r="A1983" s="693">
        <v>3806424</v>
      </c>
      <c r="B1983" s="694" t="s">
        <v>14040</v>
      </c>
      <c r="C1983" s="693" t="s">
        <v>10136</v>
      </c>
      <c r="D1983" s="695">
        <v>5461.75</v>
      </c>
    </row>
    <row r="1984" spans="1:4" ht="16.5">
      <c r="A1984" s="693">
        <v>5301065</v>
      </c>
      <c r="B1984" s="694" t="s">
        <v>14041</v>
      </c>
      <c r="C1984" s="693" t="s">
        <v>10136</v>
      </c>
      <c r="D1984" s="695">
        <v>1169.56</v>
      </c>
    </row>
    <row r="1985" spans="1:4" ht="16.5">
      <c r="A1985" s="693">
        <v>6817804</v>
      </c>
      <c r="B1985" s="694" t="s">
        <v>14042</v>
      </c>
      <c r="C1985" s="693" t="s">
        <v>12133</v>
      </c>
      <c r="D1985" s="695">
        <v>4895.8599999999997</v>
      </c>
    </row>
    <row r="1986" spans="1:4" ht="16.5">
      <c r="A1986" s="693">
        <v>605693</v>
      </c>
      <c r="B1986" s="694" t="s">
        <v>14043</v>
      </c>
      <c r="C1986" s="693" t="s">
        <v>12133</v>
      </c>
      <c r="D1986" s="695">
        <v>50102.21</v>
      </c>
    </row>
    <row r="1987" spans="1:4">
      <c r="A1987" s="693">
        <v>804045</v>
      </c>
      <c r="B1987" s="694" t="s">
        <v>14044</v>
      </c>
      <c r="C1987" s="693" t="s">
        <v>12133</v>
      </c>
      <c r="D1987" s="695">
        <v>1174.6300000000001</v>
      </c>
    </row>
    <row r="1988" spans="1:4" ht="16.5">
      <c r="A1988" s="693">
        <v>1901582</v>
      </c>
      <c r="B1988" s="694" t="s">
        <v>14045</v>
      </c>
      <c r="C1988" s="693" t="s">
        <v>12156</v>
      </c>
      <c r="D1988" s="695">
        <v>17.86</v>
      </c>
    </row>
    <row r="1989" spans="1:4">
      <c r="A1989" s="693">
        <v>2003101</v>
      </c>
      <c r="B1989" s="694" t="s">
        <v>14046</v>
      </c>
      <c r="C1989" s="693" t="s">
        <v>12133</v>
      </c>
      <c r="D1989" s="695">
        <v>1584.24</v>
      </c>
    </row>
    <row r="1990" spans="1:4">
      <c r="A1990" s="693">
        <v>3806420</v>
      </c>
      <c r="B1990" s="694" t="s">
        <v>14047</v>
      </c>
      <c r="C1990" s="693" t="s">
        <v>10136</v>
      </c>
      <c r="D1990" s="695">
        <v>5161.1499999999996</v>
      </c>
    </row>
    <row r="1991" spans="1:4" ht="24.75">
      <c r="A1991" s="693">
        <v>5301047</v>
      </c>
      <c r="B1991" s="694" t="s">
        <v>14048</v>
      </c>
      <c r="C1991" s="693" t="s">
        <v>10136</v>
      </c>
      <c r="D1991" s="695">
        <v>2272.7399999999998</v>
      </c>
    </row>
    <row r="1992" spans="1:4" ht="16.5">
      <c r="A1992" s="693">
        <v>6817885</v>
      </c>
      <c r="B1992" s="694" t="s">
        <v>14049</v>
      </c>
      <c r="C1992" s="693" t="s">
        <v>12133</v>
      </c>
      <c r="D1992" s="695">
        <v>1318.62</v>
      </c>
    </row>
    <row r="1993" spans="1:4" ht="16.5">
      <c r="A1993" s="693">
        <v>605502</v>
      </c>
      <c r="B1993" s="694" t="s">
        <v>14050</v>
      </c>
      <c r="C1993" s="693" t="s">
        <v>12133</v>
      </c>
      <c r="D1993" s="695">
        <v>49810.080000000002</v>
      </c>
    </row>
    <row r="1994" spans="1:4" ht="16.5">
      <c r="A1994" s="693">
        <v>804046</v>
      </c>
      <c r="B1994" s="694" t="s">
        <v>14051</v>
      </c>
      <c r="C1994" s="693" t="s">
        <v>12133</v>
      </c>
      <c r="D1994" s="695">
        <v>1111.23</v>
      </c>
    </row>
    <row r="1995" spans="1:4" ht="16.5">
      <c r="A1995" s="693">
        <v>1901577</v>
      </c>
      <c r="B1995" s="694" t="s">
        <v>14052</v>
      </c>
      <c r="C1995" s="693" t="s">
        <v>12156</v>
      </c>
      <c r="D1995" s="695">
        <v>17.93</v>
      </c>
    </row>
    <row r="1996" spans="1:4" ht="16.5">
      <c r="A1996" s="693">
        <v>2003102</v>
      </c>
      <c r="B1996" s="694" t="s">
        <v>14053</v>
      </c>
      <c r="C1996" s="693" t="s">
        <v>12133</v>
      </c>
      <c r="D1996" s="695">
        <v>1398.61</v>
      </c>
    </row>
    <row r="1997" spans="1:4" ht="16.5">
      <c r="A1997" s="693">
        <v>3806405</v>
      </c>
      <c r="B1997" s="694" t="s">
        <v>14054</v>
      </c>
      <c r="C1997" s="693" t="s">
        <v>10136</v>
      </c>
      <c r="D1997" s="695">
        <v>156.78</v>
      </c>
    </row>
    <row r="1998" spans="1:4" ht="16.5">
      <c r="A1998" s="693">
        <v>5301066</v>
      </c>
      <c r="B1998" s="694" t="s">
        <v>14055</v>
      </c>
      <c r="C1998" s="693" t="s">
        <v>10136</v>
      </c>
      <c r="D1998" s="695">
        <v>1311.45</v>
      </c>
    </row>
    <row r="1999" spans="1:4" ht="16.5">
      <c r="A1999" s="693">
        <v>6817886</v>
      </c>
      <c r="B1999" s="694" t="s">
        <v>14056</v>
      </c>
      <c r="C1999" s="693" t="s">
        <v>12133</v>
      </c>
      <c r="D1999" s="695">
        <v>1157.3800000000001</v>
      </c>
    </row>
    <row r="2000" spans="1:4" ht="16.5">
      <c r="A2000" s="693">
        <v>605694</v>
      </c>
      <c r="B2000" s="694" t="s">
        <v>14057</v>
      </c>
      <c r="C2000" s="693" t="s">
        <v>12133</v>
      </c>
      <c r="D2000" s="695">
        <v>53071.02</v>
      </c>
    </row>
    <row r="2001" spans="1:4">
      <c r="A2001" s="693">
        <v>804047</v>
      </c>
      <c r="B2001" s="694" t="s">
        <v>14058</v>
      </c>
      <c r="C2001" s="693" t="s">
        <v>12133</v>
      </c>
      <c r="D2001" s="695">
        <v>1193.69</v>
      </c>
    </row>
    <row r="2002" spans="1:4" ht="16.5">
      <c r="A2002" s="693">
        <v>1917103</v>
      </c>
      <c r="B2002" s="694" t="s">
        <v>14059</v>
      </c>
      <c r="C2002" s="693" t="s">
        <v>12156</v>
      </c>
      <c r="D2002" s="695">
        <v>15.81</v>
      </c>
    </row>
    <row r="2003" spans="1:4" ht="16.5">
      <c r="A2003" s="693">
        <v>2003869</v>
      </c>
      <c r="B2003" s="694" t="s">
        <v>14060</v>
      </c>
      <c r="C2003" s="693" t="s">
        <v>12133</v>
      </c>
      <c r="D2003" s="695">
        <v>221.06</v>
      </c>
    </row>
    <row r="2004" spans="1:4" ht="16.5">
      <c r="A2004" s="693">
        <v>3806404</v>
      </c>
      <c r="B2004" s="694" t="s">
        <v>14061</v>
      </c>
      <c r="C2004" s="693" t="s">
        <v>12156</v>
      </c>
      <c r="D2004" s="695">
        <v>135.25</v>
      </c>
    </row>
    <row r="2005" spans="1:4" ht="24.75">
      <c r="A2005" s="693">
        <v>5301048</v>
      </c>
      <c r="B2005" s="694" t="s">
        <v>14062</v>
      </c>
      <c r="C2005" s="693" t="s">
        <v>10136</v>
      </c>
      <c r="D2005" s="695">
        <v>2476.29</v>
      </c>
    </row>
    <row r="2006" spans="1:4" ht="16.5">
      <c r="A2006" s="693">
        <v>6817887</v>
      </c>
      <c r="B2006" s="694" t="s">
        <v>14063</v>
      </c>
      <c r="C2006" s="693" t="s">
        <v>12133</v>
      </c>
      <c r="D2006" s="695">
        <v>1435.18</v>
      </c>
    </row>
    <row r="2007" spans="1:4" ht="16.5">
      <c r="A2007" s="693">
        <v>605503</v>
      </c>
      <c r="B2007" s="694" t="s">
        <v>14064</v>
      </c>
      <c r="C2007" s="693" t="s">
        <v>12133</v>
      </c>
      <c r="D2007" s="695">
        <v>52765.69</v>
      </c>
    </row>
    <row r="2008" spans="1:4" ht="16.5">
      <c r="A2008" s="693">
        <v>804048</v>
      </c>
      <c r="B2008" s="694" t="s">
        <v>14065</v>
      </c>
      <c r="C2008" s="693" t="s">
        <v>12133</v>
      </c>
      <c r="D2008" s="695">
        <v>1319.07</v>
      </c>
    </row>
    <row r="2009" spans="1:4" ht="16.5">
      <c r="A2009" s="693">
        <v>1917104</v>
      </c>
      <c r="B2009" s="694" t="s">
        <v>14066</v>
      </c>
      <c r="C2009" s="693" t="s">
        <v>12156</v>
      </c>
      <c r="D2009" s="695">
        <v>16.09</v>
      </c>
    </row>
    <row r="2010" spans="1:4" ht="16.5">
      <c r="A2010" s="693">
        <v>2003822</v>
      </c>
      <c r="B2010" s="694" t="s">
        <v>14067</v>
      </c>
      <c r="C2010" s="693" t="s">
        <v>12133</v>
      </c>
      <c r="D2010" s="695">
        <v>231.47</v>
      </c>
    </row>
    <row r="2011" spans="1:4">
      <c r="A2011" s="693">
        <v>3806406</v>
      </c>
      <c r="B2011" s="694" t="s">
        <v>14068</v>
      </c>
      <c r="C2011" s="693" t="s">
        <v>12133</v>
      </c>
      <c r="D2011" s="695">
        <v>6.54</v>
      </c>
    </row>
    <row r="2012" spans="1:4" ht="16.5">
      <c r="A2012" s="693">
        <v>5301040</v>
      </c>
      <c r="B2012" s="694" t="s">
        <v>14069</v>
      </c>
      <c r="C2012" s="693" t="s">
        <v>10136</v>
      </c>
      <c r="D2012" s="695">
        <v>2392.88</v>
      </c>
    </row>
    <row r="2013" spans="1:4" ht="16.5">
      <c r="A2013" s="693">
        <v>6817888</v>
      </c>
      <c r="B2013" s="694" t="s">
        <v>14070</v>
      </c>
      <c r="C2013" s="693" t="s">
        <v>12133</v>
      </c>
      <c r="D2013" s="695">
        <v>1251.19</v>
      </c>
    </row>
    <row r="2014" spans="1:4" ht="24.75">
      <c r="A2014" s="693">
        <v>606433</v>
      </c>
      <c r="B2014" s="694" t="s">
        <v>14071</v>
      </c>
      <c r="C2014" s="693" t="s">
        <v>12133</v>
      </c>
      <c r="D2014" s="695">
        <v>8000.62</v>
      </c>
    </row>
    <row r="2015" spans="1:4">
      <c r="A2015" s="693">
        <v>804049</v>
      </c>
      <c r="B2015" s="694" t="s">
        <v>14072</v>
      </c>
      <c r="C2015" s="693" t="s">
        <v>12133</v>
      </c>
      <c r="D2015" s="695">
        <v>1401.52</v>
      </c>
    </row>
    <row r="2016" spans="1:4" ht="16.5">
      <c r="A2016" s="693">
        <v>1917105</v>
      </c>
      <c r="B2016" s="694" t="s">
        <v>14073</v>
      </c>
      <c r="C2016" s="693" t="s">
        <v>12156</v>
      </c>
      <c r="D2016" s="695">
        <v>16.37</v>
      </c>
    </row>
    <row r="2017" spans="1:4" ht="16.5">
      <c r="A2017" s="693">
        <v>2003826</v>
      </c>
      <c r="B2017" s="694" t="s">
        <v>14074</v>
      </c>
      <c r="C2017" s="693" t="s">
        <v>12133</v>
      </c>
      <c r="D2017" s="695">
        <v>426.67</v>
      </c>
    </row>
    <row r="2018" spans="1:4" ht="16.5">
      <c r="A2018" s="693">
        <v>3806403</v>
      </c>
      <c r="B2018" s="694" t="s">
        <v>14075</v>
      </c>
      <c r="C2018" s="693" t="s">
        <v>12161</v>
      </c>
      <c r="D2018" s="695">
        <v>9.0299999999999994</v>
      </c>
    </row>
    <row r="2019" spans="1:4" ht="16.5">
      <c r="A2019" s="693">
        <v>5301058</v>
      </c>
      <c r="B2019" s="694" t="s">
        <v>14076</v>
      </c>
      <c r="C2019" s="693" t="s">
        <v>10136</v>
      </c>
      <c r="D2019" s="695">
        <v>1710.26</v>
      </c>
    </row>
    <row r="2020" spans="1:4" ht="16.5">
      <c r="A2020" s="693">
        <v>6817889</v>
      </c>
      <c r="B2020" s="694" t="s">
        <v>14077</v>
      </c>
      <c r="C2020" s="693" t="s">
        <v>12133</v>
      </c>
      <c r="D2020" s="695">
        <v>2128.65</v>
      </c>
    </row>
    <row r="2021" spans="1:4" ht="24.75">
      <c r="A2021" s="693">
        <v>606343</v>
      </c>
      <c r="B2021" s="694" t="s">
        <v>14078</v>
      </c>
      <c r="C2021" s="693" t="s">
        <v>12133</v>
      </c>
      <c r="D2021" s="695">
        <v>7917.16</v>
      </c>
    </row>
    <row r="2022" spans="1:4" ht="16.5">
      <c r="A2022" s="693">
        <v>804050</v>
      </c>
      <c r="B2022" s="694" t="s">
        <v>14079</v>
      </c>
      <c r="C2022" s="693" t="s">
        <v>12133</v>
      </c>
      <c r="D2022" s="695">
        <v>1589.67</v>
      </c>
    </row>
    <row r="2023" spans="1:4" ht="16.5">
      <c r="A2023" s="693">
        <v>1917106</v>
      </c>
      <c r="B2023" s="694" t="s">
        <v>14080</v>
      </c>
      <c r="C2023" s="693" t="s">
        <v>12156</v>
      </c>
      <c r="D2023" s="695">
        <v>16.670000000000002</v>
      </c>
    </row>
    <row r="2024" spans="1:4" ht="16.5">
      <c r="A2024" s="693">
        <v>2003830</v>
      </c>
      <c r="B2024" s="694" t="s">
        <v>14081</v>
      </c>
      <c r="C2024" s="693" t="s">
        <v>12133</v>
      </c>
      <c r="D2024" s="695">
        <v>537.32000000000005</v>
      </c>
    </row>
    <row r="2025" spans="1:4">
      <c r="A2025" s="693">
        <v>3806402</v>
      </c>
      <c r="B2025" s="694" t="s">
        <v>14082</v>
      </c>
      <c r="C2025" s="693" t="s">
        <v>12161</v>
      </c>
      <c r="D2025" s="695">
        <v>2.62</v>
      </c>
    </row>
    <row r="2026" spans="1:4" ht="16.5">
      <c r="A2026" s="693">
        <v>5301041</v>
      </c>
      <c r="B2026" s="694" t="s">
        <v>14083</v>
      </c>
      <c r="C2026" s="693" t="s">
        <v>10136</v>
      </c>
      <c r="D2026" s="695">
        <v>5329.5</v>
      </c>
    </row>
    <row r="2027" spans="1:4" ht="16.5">
      <c r="A2027" s="693">
        <v>6817890</v>
      </c>
      <c r="B2027" s="694" t="s">
        <v>14084</v>
      </c>
      <c r="C2027" s="693" t="s">
        <v>12133</v>
      </c>
      <c r="D2027" s="695">
        <v>1868.7</v>
      </c>
    </row>
    <row r="2028" spans="1:4" ht="24.75">
      <c r="A2028" s="693">
        <v>606434</v>
      </c>
      <c r="B2028" s="694" t="s">
        <v>14085</v>
      </c>
      <c r="C2028" s="693" t="s">
        <v>12133</v>
      </c>
      <c r="D2028" s="695">
        <v>8849.2000000000007</v>
      </c>
    </row>
    <row r="2029" spans="1:4">
      <c r="A2029" s="693">
        <v>804051</v>
      </c>
      <c r="B2029" s="694" t="s">
        <v>14086</v>
      </c>
      <c r="C2029" s="693" t="s">
        <v>12133</v>
      </c>
      <c r="D2029" s="695">
        <v>1672.13</v>
      </c>
    </row>
    <row r="2030" spans="1:4" ht="16.5">
      <c r="A2030" s="693">
        <v>1917107</v>
      </c>
      <c r="B2030" s="694" t="s">
        <v>14087</v>
      </c>
      <c r="C2030" s="693" t="s">
        <v>12156</v>
      </c>
      <c r="D2030" s="695">
        <v>16.989999999999998</v>
      </c>
    </row>
    <row r="2031" spans="1:4" ht="16.5">
      <c r="A2031" s="693">
        <v>2003834</v>
      </c>
      <c r="B2031" s="694" t="s">
        <v>14088</v>
      </c>
      <c r="C2031" s="693" t="s">
        <v>12133</v>
      </c>
      <c r="D2031" s="695">
        <v>833.67</v>
      </c>
    </row>
    <row r="2032" spans="1:4" ht="16.5">
      <c r="A2032" s="693">
        <v>3806407</v>
      </c>
      <c r="B2032" s="694" t="s">
        <v>14089</v>
      </c>
      <c r="C2032" s="693" t="s">
        <v>12133</v>
      </c>
      <c r="D2032" s="695">
        <v>183</v>
      </c>
    </row>
    <row r="2033" spans="1:4" ht="16.5">
      <c r="A2033" s="693">
        <v>5301059</v>
      </c>
      <c r="B2033" s="694" t="s">
        <v>14090</v>
      </c>
      <c r="C2033" s="693" t="s">
        <v>10136</v>
      </c>
      <c r="D2033" s="695">
        <v>4205.87</v>
      </c>
    </row>
    <row r="2034" spans="1:4" ht="16.5">
      <c r="A2034" s="693">
        <v>6817891</v>
      </c>
      <c r="B2034" s="694" t="s">
        <v>14091</v>
      </c>
      <c r="C2034" s="693" t="s">
        <v>12133</v>
      </c>
      <c r="D2034" s="695">
        <v>1842.88</v>
      </c>
    </row>
    <row r="2035" spans="1:4" ht="24.75">
      <c r="A2035" s="693">
        <v>606344</v>
      </c>
      <c r="B2035" s="694" t="s">
        <v>14092</v>
      </c>
      <c r="C2035" s="693" t="s">
        <v>12133</v>
      </c>
      <c r="D2035" s="695">
        <v>8760.08</v>
      </c>
    </row>
    <row r="2036" spans="1:4" ht="16.5">
      <c r="A2036" s="693">
        <v>804052</v>
      </c>
      <c r="B2036" s="694" t="s">
        <v>14093</v>
      </c>
      <c r="C2036" s="693" t="s">
        <v>12133</v>
      </c>
      <c r="D2036" s="695">
        <v>1638.71</v>
      </c>
    </row>
    <row r="2037" spans="1:4" ht="16.5">
      <c r="A2037" s="693">
        <v>1917108</v>
      </c>
      <c r="B2037" s="694" t="s">
        <v>14094</v>
      </c>
      <c r="C2037" s="693" t="s">
        <v>12156</v>
      </c>
      <c r="D2037" s="695">
        <v>17.16</v>
      </c>
    </row>
    <row r="2038" spans="1:4" ht="16.5">
      <c r="A2038" s="693">
        <v>2003838</v>
      </c>
      <c r="B2038" s="694" t="s">
        <v>14095</v>
      </c>
      <c r="C2038" s="693" t="s">
        <v>12133</v>
      </c>
      <c r="D2038" s="695">
        <v>1313.94</v>
      </c>
    </row>
    <row r="2039" spans="1:4">
      <c r="A2039" s="693">
        <v>3808043</v>
      </c>
      <c r="B2039" s="694" t="s">
        <v>14096</v>
      </c>
      <c r="C2039" s="693" t="s">
        <v>12161</v>
      </c>
      <c r="D2039" s="695">
        <v>5.84</v>
      </c>
    </row>
    <row r="2040" spans="1:4" ht="16.5">
      <c r="A2040" s="693">
        <v>5301060</v>
      </c>
      <c r="B2040" s="694" t="s">
        <v>14097</v>
      </c>
      <c r="C2040" s="693" t="s">
        <v>10136</v>
      </c>
      <c r="D2040" s="695">
        <v>4656.0200000000004</v>
      </c>
    </row>
    <row r="2041" spans="1:4" ht="16.5">
      <c r="A2041" s="693">
        <v>6817892</v>
      </c>
      <c r="B2041" s="694" t="s">
        <v>14098</v>
      </c>
      <c r="C2041" s="693" t="s">
        <v>12133</v>
      </c>
      <c r="D2041" s="695">
        <v>1582.92</v>
      </c>
    </row>
    <row r="2042" spans="1:4" ht="24.75">
      <c r="A2042" s="693">
        <v>606435</v>
      </c>
      <c r="B2042" s="694" t="s">
        <v>14099</v>
      </c>
      <c r="C2042" s="693" t="s">
        <v>12133</v>
      </c>
      <c r="D2042" s="695">
        <v>9681.33</v>
      </c>
    </row>
    <row r="2043" spans="1:4">
      <c r="A2043" s="693">
        <v>804053</v>
      </c>
      <c r="B2043" s="694" t="s">
        <v>14100</v>
      </c>
      <c r="C2043" s="693" t="s">
        <v>12133</v>
      </c>
      <c r="D2043" s="695">
        <v>1745.9</v>
      </c>
    </row>
    <row r="2044" spans="1:4" ht="16.5">
      <c r="A2044" s="693">
        <v>1901583</v>
      </c>
      <c r="B2044" s="694" t="s">
        <v>14101</v>
      </c>
      <c r="C2044" s="693" t="s">
        <v>12156</v>
      </c>
      <c r="D2044" s="695">
        <v>21.51</v>
      </c>
    </row>
    <row r="2045" spans="1:4" ht="16.5">
      <c r="A2045" s="693">
        <v>2003768</v>
      </c>
      <c r="B2045" s="694" t="s">
        <v>14102</v>
      </c>
      <c r="C2045" s="693" t="s">
        <v>12133</v>
      </c>
      <c r="D2045" s="695">
        <v>187.68</v>
      </c>
    </row>
    <row r="2046" spans="1:4" ht="16.5">
      <c r="A2046" s="693">
        <v>3806431</v>
      </c>
      <c r="B2046" s="694" t="s">
        <v>14103</v>
      </c>
      <c r="C2046" s="693" t="s">
        <v>10136</v>
      </c>
      <c r="D2046" s="695">
        <v>5500.04</v>
      </c>
    </row>
    <row r="2047" spans="1:4" ht="24.75">
      <c r="A2047" s="693">
        <v>5301042</v>
      </c>
      <c r="B2047" s="694" t="s">
        <v>14104</v>
      </c>
      <c r="C2047" s="693" t="s">
        <v>10136</v>
      </c>
      <c r="D2047" s="695">
        <v>5842.97</v>
      </c>
    </row>
    <row r="2048" spans="1:4" ht="16.5">
      <c r="A2048" s="693">
        <v>6817893</v>
      </c>
      <c r="B2048" s="694" t="s">
        <v>14105</v>
      </c>
      <c r="C2048" s="693" t="s">
        <v>12133</v>
      </c>
      <c r="D2048" s="695">
        <v>1607.2</v>
      </c>
    </row>
    <row r="2049" spans="1:4" ht="24.75">
      <c r="A2049" s="693">
        <v>606345</v>
      </c>
      <c r="B2049" s="694" t="s">
        <v>14106</v>
      </c>
      <c r="C2049" s="693" t="s">
        <v>12133</v>
      </c>
      <c r="D2049" s="695">
        <v>9587.9599999999991</v>
      </c>
    </row>
    <row r="2050" spans="1:4" ht="16.5">
      <c r="A2050" s="693">
        <v>804054</v>
      </c>
      <c r="B2050" s="694" t="s">
        <v>14107</v>
      </c>
      <c r="C2050" s="693" t="s">
        <v>12133</v>
      </c>
      <c r="D2050" s="695">
        <v>1679.9</v>
      </c>
    </row>
    <row r="2051" spans="1:4" ht="16.5">
      <c r="A2051" s="693">
        <v>1901584</v>
      </c>
      <c r="B2051" s="694" t="s">
        <v>14108</v>
      </c>
      <c r="C2051" s="693" t="s">
        <v>12156</v>
      </c>
      <c r="D2051" s="695">
        <v>21.62</v>
      </c>
    </row>
    <row r="2052" spans="1:4" ht="16.5">
      <c r="A2052" s="693">
        <v>2003873</v>
      </c>
      <c r="B2052" s="694" t="s">
        <v>14109</v>
      </c>
      <c r="C2052" s="693" t="s">
        <v>12133</v>
      </c>
      <c r="D2052" s="695">
        <v>166.06</v>
      </c>
    </row>
    <row r="2053" spans="1:4" ht="16.5">
      <c r="A2053" s="693">
        <v>3806432</v>
      </c>
      <c r="B2053" s="694" t="s">
        <v>14110</v>
      </c>
      <c r="C2053" s="693" t="s">
        <v>10136</v>
      </c>
      <c r="D2053" s="695">
        <v>2884.74</v>
      </c>
    </row>
    <row r="2054" spans="1:4" ht="24.75">
      <c r="A2054" s="693">
        <v>5301072</v>
      </c>
      <c r="B2054" s="694" t="s">
        <v>14111</v>
      </c>
      <c r="C2054" s="693" t="s">
        <v>10136</v>
      </c>
      <c r="D2054" s="695">
        <v>5145.72</v>
      </c>
    </row>
    <row r="2055" spans="1:4" ht="16.5">
      <c r="A2055" s="693">
        <v>6817894</v>
      </c>
      <c r="B2055" s="694" t="s">
        <v>14112</v>
      </c>
      <c r="C2055" s="693" t="s">
        <v>12133</v>
      </c>
      <c r="D2055" s="695">
        <v>1399.11</v>
      </c>
    </row>
    <row r="2056" spans="1:4" ht="24.75">
      <c r="A2056" s="693">
        <v>606436</v>
      </c>
      <c r="B2056" s="694" t="s">
        <v>14113</v>
      </c>
      <c r="C2056" s="693" t="s">
        <v>12133</v>
      </c>
      <c r="D2056" s="695">
        <v>10296.98</v>
      </c>
    </row>
    <row r="2057" spans="1:4">
      <c r="A2057" s="693">
        <v>804055</v>
      </c>
      <c r="B2057" s="694" t="s">
        <v>14114</v>
      </c>
      <c r="C2057" s="693" t="s">
        <v>12133</v>
      </c>
      <c r="D2057" s="695">
        <v>1787.1</v>
      </c>
    </row>
    <row r="2058" spans="1:4" ht="16.5">
      <c r="A2058" s="693">
        <v>1901585</v>
      </c>
      <c r="B2058" s="694" t="s">
        <v>14115</v>
      </c>
      <c r="C2058" s="693" t="s">
        <v>12156</v>
      </c>
      <c r="D2058" s="695">
        <v>21.73</v>
      </c>
    </row>
    <row r="2059" spans="1:4" ht="16.5">
      <c r="A2059" s="693">
        <v>2003772</v>
      </c>
      <c r="B2059" s="694" t="s">
        <v>14116</v>
      </c>
      <c r="C2059" s="693" t="s">
        <v>12133</v>
      </c>
      <c r="D2059" s="695">
        <v>274.77999999999997</v>
      </c>
    </row>
    <row r="2060" spans="1:4" ht="16.5">
      <c r="A2060" s="693">
        <v>3806429</v>
      </c>
      <c r="B2060" s="694" t="s">
        <v>14117</v>
      </c>
      <c r="C2060" s="693" t="s">
        <v>12156</v>
      </c>
      <c r="D2060" s="695">
        <v>20.66</v>
      </c>
    </row>
    <row r="2061" spans="1:4" ht="24.75">
      <c r="A2061" s="693">
        <v>5301054</v>
      </c>
      <c r="B2061" s="694" t="s">
        <v>14118</v>
      </c>
      <c r="C2061" s="693" t="s">
        <v>10136</v>
      </c>
      <c r="D2061" s="695">
        <v>5714.4</v>
      </c>
    </row>
    <row r="2062" spans="1:4" ht="16.5">
      <c r="A2062" s="693">
        <v>6817895</v>
      </c>
      <c r="B2062" s="694" t="s">
        <v>14119</v>
      </c>
      <c r="C2062" s="693" t="s">
        <v>12133</v>
      </c>
      <c r="D2062" s="695">
        <v>2289.81</v>
      </c>
    </row>
    <row r="2063" spans="1:4" ht="24.75">
      <c r="A2063" s="693">
        <v>606346</v>
      </c>
      <c r="B2063" s="694" t="s">
        <v>14120</v>
      </c>
      <c r="C2063" s="693" t="s">
        <v>12133</v>
      </c>
      <c r="D2063" s="695">
        <v>10196.540000000001</v>
      </c>
    </row>
    <row r="2064" spans="1:4" ht="16.5">
      <c r="A2064" s="693">
        <v>804056</v>
      </c>
      <c r="B2064" s="694" t="s">
        <v>14121</v>
      </c>
      <c r="C2064" s="693" t="s">
        <v>12133</v>
      </c>
      <c r="D2064" s="695">
        <v>1839.4</v>
      </c>
    </row>
    <row r="2065" spans="1:4" ht="16.5">
      <c r="A2065" s="693">
        <v>1901586</v>
      </c>
      <c r="B2065" s="694" t="s">
        <v>14122</v>
      </c>
      <c r="C2065" s="693" t="s">
        <v>12156</v>
      </c>
      <c r="D2065" s="695">
        <v>21.85</v>
      </c>
    </row>
    <row r="2066" spans="1:4" ht="16.5">
      <c r="A2066" s="693">
        <v>2003877</v>
      </c>
      <c r="B2066" s="694" t="s">
        <v>14123</v>
      </c>
      <c r="C2066" s="693" t="s">
        <v>12133</v>
      </c>
      <c r="D2066" s="695">
        <v>240.54</v>
      </c>
    </row>
    <row r="2067" spans="1:4" ht="16.5">
      <c r="A2067" s="693">
        <v>3806430</v>
      </c>
      <c r="B2067" s="694" t="s">
        <v>14124</v>
      </c>
      <c r="C2067" s="693" t="s">
        <v>12156</v>
      </c>
      <c r="D2067" s="695">
        <v>13.14</v>
      </c>
    </row>
    <row r="2068" spans="1:4" ht="24.75">
      <c r="A2068" s="693">
        <v>5301070</v>
      </c>
      <c r="B2068" s="694" t="s">
        <v>14125</v>
      </c>
      <c r="C2068" s="693" t="s">
        <v>10136</v>
      </c>
      <c r="D2068" s="695">
        <v>2398.5700000000002</v>
      </c>
    </row>
    <row r="2069" spans="1:4" ht="16.5">
      <c r="A2069" s="693">
        <v>6817896</v>
      </c>
      <c r="B2069" s="694" t="s">
        <v>14126</v>
      </c>
      <c r="C2069" s="693" t="s">
        <v>12133</v>
      </c>
      <c r="D2069" s="695">
        <v>2002.62</v>
      </c>
    </row>
    <row r="2070" spans="1:4" ht="24.75">
      <c r="A2070" s="693">
        <v>606437</v>
      </c>
      <c r="B2070" s="694" t="s">
        <v>14127</v>
      </c>
      <c r="C2070" s="693" t="s">
        <v>12133</v>
      </c>
      <c r="D2070" s="695">
        <v>11141.28</v>
      </c>
    </row>
    <row r="2071" spans="1:4">
      <c r="A2071" s="693">
        <v>804057</v>
      </c>
      <c r="B2071" s="694" t="s">
        <v>14128</v>
      </c>
      <c r="C2071" s="693" t="s">
        <v>12133</v>
      </c>
      <c r="D2071" s="695">
        <v>1946.6</v>
      </c>
    </row>
    <row r="2072" spans="1:4" ht="16.5">
      <c r="A2072" s="693">
        <v>1901587</v>
      </c>
      <c r="B2072" s="694" t="s">
        <v>14129</v>
      </c>
      <c r="C2072" s="693" t="s">
        <v>12156</v>
      </c>
      <c r="D2072" s="695">
        <v>21.98</v>
      </c>
    </row>
    <row r="2073" spans="1:4" ht="16.5">
      <c r="A2073" s="693">
        <v>2003776</v>
      </c>
      <c r="B2073" s="694" t="s">
        <v>14130</v>
      </c>
      <c r="C2073" s="693" t="s">
        <v>12133</v>
      </c>
      <c r="D2073" s="695">
        <v>446.17</v>
      </c>
    </row>
    <row r="2074" spans="1:4" ht="16.5">
      <c r="A2074" s="693">
        <v>3806428</v>
      </c>
      <c r="B2074" s="694" t="s">
        <v>14131</v>
      </c>
      <c r="C2074" s="693" t="s">
        <v>12156</v>
      </c>
      <c r="D2074" s="695">
        <v>47.38</v>
      </c>
    </row>
    <row r="2075" spans="1:4" ht="24.75">
      <c r="A2075" s="693">
        <v>5301052</v>
      </c>
      <c r="B2075" s="694" t="s">
        <v>14132</v>
      </c>
      <c r="C2075" s="693" t="s">
        <v>10136</v>
      </c>
      <c r="D2075" s="695">
        <v>2940.87</v>
      </c>
    </row>
    <row r="2076" spans="1:4" ht="16.5">
      <c r="A2076" s="693">
        <v>6817897</v>
      </c>
      <c r="B2076" s="694" t="s">
        <v>14133</v>
      </c>
      <c r="C2076" s="693" t="s">
        <v>12133</v>
      </c>
      <c r="D2076" s="695">
        <v>2013.48</v>
      </c>
    </row>
    <row r="2077" spans="1:4" ht="24.75">
      <c r="A2077" s="693">
        <v>606347</v>
      </c>
      <c r="B2077" s="694" t="s">
        <v>14134</v>
      </c>
      <c r="C2077" s="693" t="s">
        <v>12133</v>
      </c>
      <c r="D2077" s="695">
        <v>11036.59</v>
      </c>
    </row>
    <row r="2078" spans="1:4" ht="16.5">
      <c r="A2078" s="693">
        <v>804058</v>
      </c>
      <c r="B2078" s="694" t="s">
        <v>14135</v>
      </c>
      <c r="C2078" s="693" t="s">
        <v>12133</v>
      </c>
      <c r="D2078" s="695">
        <v>2080.2399999999998</v>
      </c>
    </row>
    <row r="2079" spans="1:4" ht="16.5">
      <c r="A2079" s="693">
        <v>1901588</v>
      </c>
      <c r="B2079" s="694" t="s">
        <v>14136</v>
      </c>
      <c r="C2079" s="693" t="s">
        <v>12156</v>
      </c>
      <c r="D2079" s="695">
        <v>22.04</v>
      </c>
    </row>
    <row r="2080" spans="1:4" ht="16.5">
      <c r="A2080" s="693">
        <v>2003881</v>
      </c>
      <c r="B2080" s="694" t="s">
        <v>14137</v>
      </c>
      <c r="C2080" s="693" t="s">
        <v>12133</v>
      </c>
      <c r="D2080" s="695">
        <v>399.27</v>
      </c>
    </row>
    <row r="2081" spans="1:4" ht="16.5">
      <c r="A2081" s="693">
        <v>3816198</v>
      </c>
      <c r="B2081" s="694" t="s">
        <v>14138</v>
      </c>
      <c r="C2081" s="693" t="s">
        <v>12156</v>
      </c>
      <c r="D2081" s="695">
        <v>70.989999999999995</v>
      </c>
    </row>
    <row r="2082" spans="1:4" ht="24.75">
      <c r="A2082" s="693">
        <v>5301071</v>
      </c>
      <c r="B2082" s="694" t="s">
        <v>14139</v>
      </c>
      <c r="C2082" s="693" t="s">
        <v>10136</v>
      </c>
      <c r="D2082" s="695">
        <v>3208.48</v>
      </c>
    </row>
    <row r="2083" spans="1:4" ht="16.5">
      <c r="A2083" s="693">
        <v>6817898</v>
      </c>
      <c r="B2083" s="694" t="s">
        <v>14140</v>
      </c>
      <c r="C2083" s="693" t="s">
        <v>12133</v>
      </c>
      <c r="D2083" s="695">
        <v>1726.29</v>
      </c>
    </row>
    <row r="2084" spans="1:4" ht="24.75">
      <c r="A2084" s="693">
        <v>606438</v>
      </c>
      <c r="B2084" s="694" t="s">
        <v>14141</v>
      </c>
      <c r="C2084" s="693" t="s">
        <v>12133</v>
      </c>
      <c r="D2084" s="695">
        <v>11437.52</v>
      </c>
    </row>
    <row r="2085" spans="1:4">
      <c r="A2085" s="693">
        <v>804059</v>
      </c>
      <c r="B2085" s="694" t="s">
        <v>14142</v>
      </c>
      <c r="C2085" s="693" t="s">
        <v>12133</v>
      </c>
      <c r="D2085" s="695">
        <v>2187.4299999999998</v>
      </c>
    </row>
    <row r="2086" spans="1:4" ht="16.5">
      <c r="A2086" s="693">
        <v>1917139</v>
      </c>
      <c r="B2086" s="694" t="s">
        <v>14143</v>
      </c>
      <c r="C2086" s="693" t="s">
        <v>12156</v>
      </c>
      <c r="D2086" s="695">
        <v>14.46</v>
      </c>
    </row>
    <row r="2087" spans="1:4" ht="16.5">
      <c r="A2087" s="693">
        <v>2003780</v>
      </c>
      <c r="B2087" s="694" t="s">
        <v>14144</v>
      </c>
      <c r="C2087" s="693" t="s">
        <v>12133</v>
      </c>
      <c r="D2087" s="695">
        <v>594.92999999999995</v>
      </c>
    </row>
    <row r="2088" spans="1:4" ht="16.5">
      <c r="A2088" s="693">
        <v>3816197</v>
      </c>
      <c r="B2088" s="694" t="s">
        <v>14145</v>
      </c>
      <c r="C2088" s="693" t="s">
        <v>12156</v>
      </c>
      <c r="D2088" s="695">
        <v>64.069999999999993</v>
      </c>
    </row>
    <row r="2089" spans="1:4" ht="24.75">
      <c r="A2089" s="693">
        <v>5301053</v>
      </c>
      <c r="B2089" s="694" t="s">
        <v>14146</v>
      </c>
      <c r="C2089" s="693" t="s">
        <v>10136</v>
      </c>
      <c r="D2089" s="695">
        <v>3751.22</v>
      </c>
    </row>
    <row r="2090" spans="1:4" ht="16.5">
      <c r="A2090" s="693">
        <v>6817899</v>
      </c>
      <c r="B2090" s="694" t="s">
        <v>14147</v>
      </c>
      <c r="C2090" s="693" t="s">
        <v>12133</v>
      </c>
      <c r="D2090" s="695">
        <v>1767.4</v>
      </c>
    </row>
    <row r="2091" spans="1:4" ht="24.75">
      <c r="A2091" s="693">
        <v>606348</v>
      </c>
      <c r="B2091" s="694" t="s">
        <v>14148</v>
      </c>
      <c r="C2091" s="693" t="s">
        <v>12133</v>
      </c>
      <c r="D2091" s="695">
        <v>11331.42</v>
      </c>
    </row>
    <row r="2092" spans="1:4" ht="16.5">
      <c r="A2092" s="693">
        <v>804292</v>
      </c>
      <c r="B2092" s="694" t="s">
        <v>14149</v>
      </c>
      <c r="C2092" s="693" t="s">
        <v>12133</v>
      </c>
      <c r="D2092" s="695">
        <v>2123.42</v>
      </c>
    </row>
    <row r="2093" spans="1:4" ht="16.5">
      <c r="A2093" s="693">
        <v>1917140</v>
      </c>
      <c r="B2093" s="694" t="s">
        <v>14150</v>
      </c>
      <c r="C2093" s="693" t="s">
        <v>12156</v>
      </c>
      <c r="D2093" s="695">
        <v>14.68</v>
      </c>
    </row>
    <row r="2094" spans="1:4" ht="16.5">
      <c r="A2094" s="693">
        <v>2003885</v>
      </c>
      <c r="B2094" s="694" t="s">
        <v>14151</v>
      </c>
      <c r="C2094" s="693" t="s">
        <v>12133</v>
      </c>
      <c r="D2094" s="695">
        <v>526.36</v>
      </c>
    </row>
    <row r="2095" spans="1:4" ht="16.5">
      <c r="A2095" s="693">
        <v>3806410</v>
      </c>
      <c r="B2095" s="694" t="s">
        <v>14152</v>
      </c>
      <c r="C2095" s="693" t="s">
        <v>12161</v>
      </c>
      <c r="D2095" s="695">
        <v>66.69</v>
      </c>
    </row>
    <row r="2096" spans="1:4" ht="16.5">
      <c r="A2096" s="693">
        <v>5301061</v>
      </c>
      <c r="B2096" s="694" t="s">
        <v>14153</v>
      </c>
      <c r="C2096" s="693" t="s">
        <v>10136</v>
      </c>
      <c r="D2096" s="695">
        <v>197.77</v>
      </c>
    </row>
    <row r="2097" spans="1:4" ht="16.5">
      <c r="A2097" s="693">
        <v>6817900</v>
      </c>
      <c r="B2097" s="694" t="s">
        <v>14154</v>
      </c>
      <c r="C2097" s="693" t="s">
        <v>12133</v>
      </c>
      <c r="D2097" s="695">
        <v>1535.08</v>
      </c>
    </row>
    <row r="2098" spans="1:4" ht="24.75">
      <c r="A2098" s="693">
        <v>606439</v>
      </c>
      <c r="B2098" s="694" t="s">
        <v>14155</v>
      </c>
      <c r="C2098" s="693" t="s">
        <v>12133</v>
      </c>
      <c r="D2098" s="695">
        <v>12065.31</v>
      </c>
    </row>
    <row r="2099" spans="1:4">
      <c r="A2099" s="693">
        <v>804293</v>
      </c>
      <c r="B2099" s="694" t="s">
        <v>14156</v>
      </c>
      <c r="C2099" s="693" t="s">
        <v>12133</v>
      </c>
      <c r="D2099" s="695">
        <v>2327.9</v>
      </c>
    </row>
    <row r="2100" spans="1:4" ht="16.5">
      <c r="A2100" s="693">
        <v>1917141</v>
      </c>
      <c r="B2100" s="694" t="s">
        <v>14157</v>
      </c>
      <c r="C2100" s="693" t="s">
        <v>12156</v>
      </c>
      <c r="D2100" s="695">
        <v>14.9</v>
      </c>
    </row>
    <row r="2101" spans="1:4" ht="16.5">
      <c r="A2101" s="693">
        <v>2003784</v>
      </c>
      <c r="B2101" s="694" t="s">
        <v>14158</v>
      </c>
      <c r="C2101" s="693" t="s">
        <v>12133</v>
      </c>
      <c r="D2101" s="695">
        <v>924.96</v>
      </c>
    </row>
    <row r="2102" spans="1:4" ht="16.5">
      <c r="A2102" s="693">
        <v>3806411</v>
      </c>
      <c r="B2102" s="694" t="s">
        <v>14159</v>
      </c>
      <c r="C2102" s="693" t="s">
        <v>12799</v>
      </c>
      <c r="D2102" s="695">
        <v>856.01</v>
      </c>
    </row>
    <row r="2103" spans="1:4" ht="16.5">
      <c r="A2103" s="693">
        <v>5301043</v>
      </c>
      <c r="B2103" s="694" t="s">
        <v>14160</v>
      </c>
      <c r="C2103" s="693" t="s">
        <v>10136</v>
      </c>
      <c r="D2103" s="695">
        <v>736.9</v>
      </c>
    </row>
    <row r="2104" spans="1:4" ht="16.5">
      <c r="A2104" s="693">
        <v>6817901</v>
      </c>
      <c r="B2104" s="694" t="s">
        <v>14161</v>
      </c>
      <c r="C2104" s="693" t="s">
        <v>12133</v>
      </c>
      <c r="D2104" s="695">
        <v>2392.5300000000002</v>
      </c>
    </row>
    <row r="2105" spans="1:4" ht="24.75">
      <c r="A2105" s="693">
        <v>606349</v>
      </c>
      <c r="B2105" s="694" t="s">
        <v>14162</v>
      </c>
      <c r="C2105" s="693" t="s">
        <v>12133</v>
      </c>
      <c r="D2105" s="695">
        <v>11923.84</v>
      </c>
    </row>
    <row r="2106" spans="1:4" ht="16.5">
      <c r="A2106" s="693">
        <v>804294</v>
      </c>
      <c r="B2106" s="694" t="s">
        <v>14163</v>
      </c>
      <c r="C2106" s="693" t="s">
        <v>12133</v>
      </c>
      <c r="D2106" s="695">
        <v>2327.42</v>
      </c>
    </row>
    <row r="2107" spans="1:4" ht="16.5">
      <c r="A2107" s="693">
        <v>1917142</v>
      </c>
      <c r="B2107" s="694" t="s">
        <v>14164</v>
      </c>
      <c r="C2107" s="693" t="s">
        <v>12156</v>
      </c>
      <c r="D2107" s="695">
        <v>15.14</v>
      </c>
    </row>
    <row r="2108" spans="1:4" ht="16.5">
      <c r="A2108" s="693">
        <v>2003889</v>
      </c>
      <c r="B2108" s="694" t="s">
        <v>14165</v>
      </c>
      <c r="C2108" s="693" t="s">
        <v>12133</v>
      </c>
      <c r="D2108" s="695">
        <v>817.63</v>
      </c>
    </row>
    <row r="2109" spans="1:4" ht="16.5">
      <c r="A2109" s="693">
        <v>3815644</v>
      </c>
      <c r="B2109" s="694" t="s">
        <v>14166</v>
      </c>
      <c r="C2109" s="693" t="s">
        <v>10136</v>
      </c>
      <c r="D2109" s="695">
        <v>101.53</v>
      </c>
    </row>
    <row r="2110" spans="1:4" ht="16.5">
      <c r="A2110" s="693">
        <v>5301062</v>
      </c>
      <c r="B2110" s="694" t="s">
        <v>14167</v>
      </c>
      <c r="C2110" s="693" t="s">
        <v>10136</v>
      </c>
      <c r="D2110" s="695">
        <v>340.96</v>
      </c>
    </row>
    <row r="2111" spans="1:4" ht="16.5">
      <c r="A2111" s="693">
        <v>6817902</v>
      </c>
      <c r="B2111" s="694" t="s">
        <v>14168</v>
      </c>
      <c r="C2111" s="693" t="s">
        <v>12133</v>
      </c>
      <c r="D2111" s="695">
        <v>2076.5100000000002</v>
      </c>
    </row>
    <row r="2112" spans="1:4" ht="24.75">
      <c r="A2112" s="693">
        <v>606440</v>
      </c>
      <c r="B2112" s="694" t="s">
        <v>14169</v>
      </c>
      <c r="C2112" s="693" t="s">
        <v>12133</v>
      </c>
      <c r="D2112" s="695">
        <v>12619.37</v>
      </c>
    </row>
    <row r="2113" spans="1:4">
      <c r="A2113" s="693">
        <v>804295</v>
      </c>
      <c r="B2113" s="694" t="s">
        <v>14170</v>
      </c>
      <c r="C2113" s="693" t="s">
        <v>12133</v>
      </c>
      <c r="D2113" s="695">
        <v>2531.9</v>
      </c>
    </row>
    <row r="2114" spans="1:4" ht="16.5">
      <c r="A2114" s="693">
        <v>1917143</v>
      </c>
      <c r="B2114" s="694" t="s">
        <v>14171</v>
      </c>
      <c r="C2114" s="693" t="s">
        <v>12156</v>
      </c>
      <c r="D2114" s="695">
        <v>15.39</v>
      </c>
    </row>
    <row r="2115" spans="1:4" ht="16.5">
      <c r="A2115" s="693">
        <v>2003870</v>
      </c>
      <c r="B2115" s="694" t="s">
        <v>14172</v>
      </c>
      <c r="C2115" s="693" t="s">
        <v>12133</v>
      </c>
      <c r="D2115" s="695">
        <v>233.06</v>
      </c>
    </row>
    <row r="2116" spans="1:4" ht="16.5">
      <c r="A2116" s="693">
        <v>3815643</v>
      </c>
      <c r="B2116" s="694" t="s">
        <v>14173</v>
      </c>
      <c r="C2116" s="693" t="s">
        <v>10136</v>
      </c>
      <c r="D2116" s="695">
        <v>98.15</v>
      </c>
    </row>
    <row r="2117" spans="1:4" ht="16.5">
      <c r="A2117" s="693">
        <v>5301044</v>
      </c>
      <c r="B2117" s="694" t="s">
        <v>14174</v>
      </c>
      <c r="C2117" s="693" t="s">
        <v>10136</v>
      </c>
      <c r="D2117" s="695">
        <v>1104.29</v>
      </c>
    </row>
    <row r="2118" spans="1:4" ht="16.5">
      <c r="A2118" s="693">
        <v>6817903</v>
      </c>
      <c r="B2118" s="694" t="s">
        <v>14175</v>
      </c>
      <c r="C2118" s="693" t="s">
        <v>12133</v>
      </c>
      <c r="D2118" s="695">
        <v>2188.2399999999998</v>
      </c>
    </row>
    <row r="2119" spans="1:4" ht="24.75">
      <c r="A2119" s="693">
        <v>606350</v>
      </c>
      <c r="B2119" s="694" t="s">
        <v>14176</v>
      </c>
      <c r="C2119" s="693" t="s">
        <v>12133</v>
      </c>
      <c r="D2119" s="695">
        <v>12472.25</v>
      </c>
    </row>
    <row r="2120" spans="1:4" ht="16.5">
      <c r="A2120" s="693">
        <v>804296</v>
      </c>
      <c r="B2120" s="694" t="s">
        <v>14177</v>
      </c>
      <c r="C2120" s="693" t="s">
        <v>12133</v>
      </c>
      <c r="D2120" s="695">
        <v>2606.7199999999998</v>
      </c>
    </row>
    <row r="2121" spans="1:4" ht="16.5">
      <c r="A2121" s="693">
        <v>1917144</v>
      </c>
      <c r="B2121" s="694" t="s">
        <v>14178</v>
      </c>
      <c r="C2121" s="693" t="s">
        <v>12156</v>
      </c>
      <c r="D2121" s="695">
        <v>15.52</v>
      </c>
    </row>
    <row r="2122" spans="1:4" ht="16.5">
      <c r="A2122" s="693">
        <v>2003823</v>
      </c>
      <c r="B2122" s="694" t="s">
        <v>14179</v>
      </c>
      <c r="C2122" s="693" t="s">
        <v>12133</v>
      </c>
      <c r="D2122" s="695">
        <v>294.29000000000002</v>
      </c>
    </row>
    <row r="2123" spans="1:4">
      <c r="A2123" s="693">
        <v>3815706</v>
      </c>
      <c r="B2123" s="694" t="s">
        <v>14180</v>
      </c>
      <c r="C2123" s="693" t="s">
        <v>12133</v>
      </c>
      <c r="D2123" s="695">
        <v>141.72999999999999</v>
      </c>
    </row>
    <row r="2124" spans="1:4" ht="16.5">
      <c r="A2124" s="693">
        <v>5301063</v>
      </c>
      <c r="B2124" s="694" t="s">
        <v>14181</v>
      </c>
      <c r="C2124" s="693" t="s">
        <v>10136</v>
      </c>
      <c r="D2124" s="695">
        <v>396.2</v>
      </c>
    </row>
    <row r="2125" spans="1:4" ht="16.5">
      <c r="A2125" s="693">
        <v>6817904</v>
      </c>
      <c r="B2125" s="694" t="s">
        <v>14182</v>
      </c>
      <c r="C2125" s="693" t="s">
        <v>12133</v>
      </c>
      <c r="D2125" s="695">
        <v>1872.21</v>
      </c>
    </row>
    <row r="2126" spans="1:4" ht="24.75">
      <c r="A2126" s="693">
        <v>606441</v>
      </c>
      <c r="B2126" s="694" t="s">
        <v>14183</v>
      </c>
      <c r="C2126" s="693" t="s">
        <v>12133</v>
      </c>
      <c r="D2126" s="695">
        <v>13222.07</v>
      </c>
    </row>
    <row r="2127" spans="1:4">
      <c r="A2127" s="693">
        <v>804297</v>
      </c>
      <c r="B2127" s="694" t="s">
        <v>14184</v>
      </c>
      <c r="C2127" s="693" t="s">
        <v>12133</v>
      </c>
      <c r="D2127" s="695">
        <v>2811.2</v>
      </c>
    </row>
    <row r="2128" spans="1:4" ht="16.5">
      <c r="A2128" s="693">
        <v>1917175</v>
      </c>
      <c r="B2128" s="694" t="s">
        <v>14185</v>
      </c>
      <c r="C2128" s="693" t="s">
        <v>12156</v>
      </c>
      <c r="D2128" s="695">
        <v>13.46</v>
      </c>
    </row>
    <row r="2129" spans="1:4" ht="16.5">
      <c r="A2129" s="693">
        <v>2003827</v>
      </c>
      <c r="B2129" s="694" t="s">
        <v>14186</v>
      </c>
      <c r="C2129" s="693" t="s">
        <v>12133</v>
      </c>
      <c r="D2129" s="695">
        <v>456.67</v>
      </c>
    </row>
    <row r="2130" spans="1:4">
      <c r="A2130" s="693">
        <v>3815597</v>
      </c>
      <c r="B2130" s="694" t="s">
        <v>14187</v>
      </c>
      <c r="C2130" s="693" t="s">
        <v>12133</v>
      </c>
      <c r="D2130" s="695">
        <v>133.26</v>
      </c>
    </row>
    <row r="2131" spans="1:4" ht="24.75">
      <c r="A2131" s="693">
        <v>5301045</v>
      </c>
      <c r="B2131" s="694" t="s">
        <v>14188</v>
      </c>
      <c r="C2131" s="693" t="s">
        <v>10136</v>
      </c>
      <c r="D2131" s="695">
        <v>1212.72</v>
      </c>
    </row>
    <row r="2132" spans="1:4" ht="16.5">
      <c r="A2132" s="693">
        <v>6817829</v>
      </c>
      <c r="B2132" s="694" t="s">
        <v>14189</v>
      </c>
      <c r="C2132" s="693" t="s">
        <v>12133</v>
      </c>
      <c r="D2132" s="695">
        <v>1749.22</v>
      </c>
    </row>
    <row r="2133" spans="1:4" ht="24.75">
      <c r="A2133" s="693">
        <v>606351</v>
      </c>
      <c r="B2133" s="694" t="s">
        <v>14190</v>
      </c>
      <c r="C2133" s="693" t="s">
        <v>12133</v>
      </c>
      <c r="D2133" s="695">
        <v>13070.7</v>
      </c>
    </row>
    <row r="2134" spans="1:4" ht="16.5">
      <c r="A2134" s="693">
        <v>804298</v>
      </c>
      <c r="B2134" s="694" t="s">
        <v>14191</v>
      </c>
      <c r="C2134" s="693" t="s">
        <v>12133</v>
      </c>
      <c r="D2134" s="695">
        <v>2905.03</v>
      </c>
    </row>
    <row r="2135" spans="1:4" ht="16.5">
      <c r="A2135" s="693">
        <v>1917176</v>
      </c>
      <c r="B2135" s="694" t="s">
        <v>14192</v>
      </c>
      <c r="C2135" s="693" t="s">
        <v>12156</v>
      </c>
      <c r="D2135" s="695">
        <v>13.65</v>
      </c>
    </row>
    <row r="2136" spans="1:4" ht="16.5">
      <c r="A2136" s="693">
        <v>2003831</v>
      </c>
      <c r="B2136" s="694" t="s">
        <v>14193</v>
      </c>
      <c r="C2136" s="693" t="s">
        <v>12133</v>
      </c>
      <c r="D2136" s="695">
        <v>605.32000000000005</v>
      </c>
    </row>
    <row r="2137" spans="1:4">
      <c r="A2137" s="693">
        <v>3815600</v>
      </c>
      <c r="B2137" s="694" t="s">
        <v>14194</v>
      </c>
      <c r="C2137" s="693" t="s">
        <v>12161</v>
      </c>
      <c r="D2137" s="695">
        <v>75.5</v>
      </c>
    </row>
    <row r="2138" spans="1:4" ht="16.5">
      <c r="A2138" s="693">
        <v>5301037</v>
      </c>
      <c r="B2138" s="694" t="s">
        <v>14195</v>
      </c>
      <c r="C2138" s="693" t="s">
        <v>10136</v>
      </c>
      <c r="D2138" s="695">
        <v>1257.68</v>
      </c>
    </row>
    <row r="2139" spans="1:4" ht="16.5">
      <c r="A2139" s="693">
        <v>6817830</v>
      </c>
      <c r="B2139" s="694" t="s">
        <v>14196</v>
      </c>
      <c r="C2139" s="693" t="s">
        <v>12133</v>
      </c>
      <c r="D2139" s="695">
        <v>1539.66</v>
      </c>
    </row>
    <row r="2140" spans="1:4" ht="24.75">
      <c r="A2140" s="693">
        <v>606442</v>
      </c>
      <c r="B2140" s="694" t="s">
        <v>14197</v>
      </c>
      <c r="C2140" s="693" t="s">
        <v>12133</v>
      </c>
      <c r="D2140" s="695">
        <v>13795.98</v>
      </c>
    </row>
    <row r="2141" spans="1:4">
      <c r="A2141" s="693">
        <v>804299</v>
      </c>
      <c r="B2141" s="694" t="s">
        <v>14198</v>
      </c>
      <c r="C2141" s="693" t="s">
        <v>12133</v>
      </c>
      <c r="D2141" s="695">
        <v>3109.51</v>
      </c>
    </row>
    <row r="2142" spans="1:4" ht="16.5">
      <c r="A2142" s="693">
        <v>1917177</v>
      </c>
      <c r="B2142" s="694" t="s">
        <v>14199</v>
      </c>
      <c r="C2142" s="693" t="s">
        <v>12156</v>
      </c>
      <c r="D2142" s="695">
        <v>13.84</v>
      </c>
    </row>
    <row r="2143" spans="1:4" ht="16.5">
      <c r="A2143" s="693">
        <v>2003835</v>
      </c>
      <c r="B2143" s="694" t="s">
        <v>14200</v>
      </c>
      <c r="C2143" s="693" t="s">
        <v>12133</v>
      </c>
      <c r="D2143" s="695">
        <v>852.72</v>
      </c>
    </row>
    <row r="2144" spans="1:4">
      <c r="A2144" s="693">
        <v>3815601</v>
      </c>
      <c r="B2144" s="694" t="s">
        <v>14201</v>
      </c>
      <c r="C2144" s="693" t="s">
        <v>12161</v>
      </c>
      <c r="D2144" s="695">
        <v>70.42</v>
      </c>
    </row>
    <row r="2145" spans="1:4" ht="16.5">
      <c r="A2145" s="693">
        <v>5301055</v>
      </c>
      <c r="B2145" s="694" t="s">
        <v>14202</v>
      </c>
      <c r="C2145" s="693" t="s">
        <v>10136</v>
      </c>
      <c r="D2145" s="695">
        <v>715.05</v>
      </c>
    </row>
    <row r="2146" spans="1:4" ht="16.5">
      <c r="A2146" s="693">
        <v>6817831</v>
      </c>
      <c r="B2146" s="694" t="s">
        <v>14203</v>
      </c>
      <c r="C2146" s="693" t="s">
        <v>12133</v>
      </c>
      <c r="D2146" s="695">
        <v>1686.09</v>
      </c>
    </row>
    <row r="2147" spans="1:4" ht="24.75">
      <c r="A2147" s="693">
        <v>606352</v>
      </c>
      <c r="B2147" s="694" t="s">
        <v>14204</v>
      </c>
      <c r="C2147" s="693" t="s">
        <v>12133</v>
      </c>
      <c r="D2147" s="695">
        <v>13638.96</v>
      </c>
    </row>
    <row r="2148" spans="1:4" ht="16.5">
      <c r="A2148" s="693">
        <v>804300</v>
      </c>
      <c r="B2148" s="694" t="s">
        <v>14205</v>
      </c>
      <c r="C2148" s="693" t="s">
        <v>12133</v>
      </c>
      <c r="D2148" s="695">
        <v>3150.67</v>
      </c>
    </row>
    <row r="2149" spans="1:4" ht="16.5">
      <c r="A2149" s="693">
        <v>1917178</v>
      </c>
      <c r="B2149" s="694" t="s">
        <v>14206</v>
      </c>
      <c r="C2149" s="693" t="s">
        <v>12156</v>
      </c>
      <c r="D2149" s="695">
        <v>14.05</v>
      </c>
    </row>
    <row r="2150" spans="1:4" ht="16.5">
      <c r="A2150" s="693">
        <v>2003839</v>
      </c>
      <c r="B2150" s="694" t="s">
        <v>14207</v>
      </c>
      <c r="C2150" s="693" t="s">
        <v>12133</v>
      </c>
      <c r="D2150" s="695">
        <v>1355.13</v>
      </c>
    </row>
    <row r="2151" spans="1:4">
      <c r="A2151" s="693">
        <v>3815599</v>
      </c>
      <c r="B2151" s="694" t="s">
        <v>14208</v>
      </c>
      <c r="C2151" s="693" t="s">
        <v>12161</v>
      </c>
      <c r="D2151" s="695">
        <v>28.16</v>
      </c>
    </row>
    <row r="2152" spans="1:4" ht="16.5">
      <c r="A2152" s="693">
        <v>5301038</v>
      </c>
      <c r="B2152" s="694" t="s">
        <v>14209</v>
      </c>
      <c r="C2152" s="693" t="s">
        <v>10136</v>
      </c>
      <c r="D2152" s="695">
        <v>2608.29</v>
      </c>
    </row>
    <row r="2153" spans="1:4" ht="16.5">
      <c r="A2153" s="693">
        <v>6817832</v>
      </c>
      <c r="B2153" s="694" t="s">
        <v>14210</v>
      </c>
      <c r="C2153" s="693" t="s">
        <v>12133</v>
      </c>
      <c r="D2153" s="695">
        <v>1476.53</v>
      </c>
    </row>
    <row r="2154" spans="1:4" ht="24.75">
      <c r="A2154" s="693">
        <v>606443</v>
      </c>
      <c r="B2154" s="694" t="s">
        <v>14211</v>
      </c>
      <c r="C2154" s="693" t="s">
        <v>12133</v>
      </c>
      <c r="D2154" s="695">
        <v>14622.3</v>
      </c>
    </row>
    <row r="2155" spans="1:4">
      <c r="A2155" s="693">
        <v>804301</v>
      </c>
      <c r="B2155" s="694" t="s">
        <v>14212</v>
      </c>
      <c r="C2155" s="693" t="s">
        <v>12133</v>
      </c>
      <c r="D2155" s="695">
        <v>3412.73</v>
      </c>
    </row>
    <row r="2156" spans="1:4" ht="16.5">
      <c r="A2156" s="693">
        <v>1917179</v>
      </c>
      <c r="B2156" s="694" t="s">
        <v>14213</v>
      </c>
      <c r="C2156" s="693" t="s">
        <v>12156</v>
      </c>
      <c r="D2156" s="695">
        <v>14.26</v>
      </c>
    </row>
    <row r="2157" spans="1:4" ht="16.5">
      <c r="A2157" s="693">
        <v>2003769</v>
      </c>
      <c r="B2157" s="694" t="s">
        <v>14214</v>
      </c>
      <c r="C2157" s="693" t="s">
        <v>12133</v>
      </c>
      <c r="D2157" s="695">
        <v>201.45</v>
      </c>
    </row>
    <row r="2158" spans="1:4">
      <c r="A2158" s="693">
        <v>3806414</v>
      </c>
      <c r="B2158" s="694" t="s">
        <v>14215</v>
      </c>
      <c r="C2158" s="693" t="s">
        <v>12156</v>
      </c>
      <c r="D2158" s="695">
        <v>613.13</v>
      </c>
    </row>
    <row r="2159" spans="1:4" ht="16.5">
      <c r="A2159" s="693">
        <v>5301056</v>
      </c>
      <c r="B2159" s="694" t="s">
        <v>14216</v>
      </c>
      <c r="C2159" s="693" t="s">
        <v>10136</v>
      </c>
      <c r="D2159" s="695">
        <v>1834.39</v>
      </c>
    </row>
    <row r="2160" spans="1:4" ht="16.5">
      <c r="A2160" s="693">
        <v>6817839</v>
      </c>
      <c r="B2160" s="694" t="s">
        <v>14217</v>
      </c>
      <c r="C2160" s="693" t="s">
        <v>12133</v>
      </c>
      <c r="D2160" s="695">
        <v>2050.8200000000002</v>
      </c>
    </row>
    <row r="2161" spans="1:4" ht="24.75">
      <c r="A2161" s="693">
        <v>606353</v>
      </c>
      <c r="B2161" s="694" t="s">
        <v>14218</v>
      </c>
      <c r="C2161" s="693" t="s">
        <v>12133</v>
      </c>
      <c r="D2161" s="695">
        <v>14461.03</v>
      </c>
    </row>
    <row r="2162" spans="1:4" ht="16.5">
      <c r="A2162" s="693">
        <v>804302</v>
      </c>
      <c r="B2162" s="694" t="s">
        <v>14219</v>
      </c>
      <c r="C2162" s="693" t="s">
        <v>12133</v>
      </c>
      <c r="D2162" s="695">
        <v>3207.83</v>
      </c>
    </row>
    <row r="2163" spans="1:4" ht="16.5">
      <c r="A2163" s="693">
        <v>1917180</v>
      </c>
      <c r="B2163" s="694" t="s">
        <v>14220</v>
      </c>
      <c r="C2163" s="693" t="s">
        <v>12156</v>
      </c>
      <c r="D2163" s="695">
        <v>14.38</v>
      </c>
    </row>
    <row r="2164" spans="1:4" ht="16.5">
      <c r="A2164" s="693">
        <v>2003874</v>
      </c>
      <c r="B2164" s="694" t="s">
        <v>14221</v>
      </c>
      <c r="C2164" s="693" t="s">
        <v>12133</v>
      </c>
      <c r="D2164" s="695">
        <v>179.85</v>
      </c>
    </row>
    <row r="2165" spans="1:4" ht="16.5">
      <c r="A2165" s="693">
        <v>3806409</v>
      </c>
      <c r="B2165" s="694" t="s">
        <v>14222</v>
      </c>
      <c r="C2165" s="693" t="s">
        <v>12133</v>
      </c>
      <c r="D2165" s="695">
        <v>69.290000000000006</v>
      </c>
    </row>
    <row r="2166" spans="1:4" ht="16.5">
      <c r="A2166" s="693">
        <v>5301057</v>
      </c>
      <c r="B2166" s="694" t="s">
        <v>14223</v>
      </c>
      <c r="C2166" s="693" t="s">
        <v>10136</v>
      </c>
      <c r="D2166" s="695">
        <v>2040.76</v>
      </c>
    </row>
    <row r="2167" spans="1:4" ht="16.5">
      <c r="A2167" s="693">
        <v>6817840</v>
      </c>
      <c r="B2167" s="694" t="s">
        <v>14224</v>
      </c>
      <c r="C2167" s="693" t="s">
        <v>12133</v>
      </c>
      <c r="D2167" s="695">
        <v>1785.95</v>
      </c>
    </row>
    <row r="2168" spans="1:4" ht="24.75">
      <c r="A2168" s="693">
        <v>606444</v>
      </c>
      <c r="B2168" s="694" t="s">
        <v>14225</v>
      </c>
      <c r="C2168" s="693" t="s">
        <v>12133</v>
      </c>
      <c r="D2168" s="695">
        <v>15264.12</v>
      </c>
    </row>
    <row r="2169" spans="1:4">
      <c r="A2169" s="693">
        <v>804303</v>
      </c>
      <c r="B2169" s="694" t="s">
        <v>14226</v>
      </c>
      <c r="C2169" s="693" t="s">
        <v>12133</v>
      </c>
      <c r="D2169" s="695">
        <v>3469.89</v>
      </c>
    </row>
    <row r="2170" spans="1:4" ht="16.5">
      <c r="A2170" s="693">
        <v>1917211</v>
      </c>
      <c r="B2170" s="694" t="s">
        <v>14227</v>
      </c>
      <c r="C2170" s="693" t="s">
        <v>12156</v>
      </c>
      <c r="D2170" s="695">
        <v>14.65</v>
      </c>
    </row>
    <row r="2171" spans="1:4" ht="16.5">
      <c r="A2171" s="693">
        <v>2003773</v>
      </c>
      <c r="B2171" s="694" t="s">
        <v>14228</v>
      </c>
      <c r="C2171" s="693" t="s">
        <v>12133</v>
      </c>
      <c r="D2171" s="695">
        <v>329.86</v>
      </c>
    </row>
    <row r="2172" spans="1:4" ht="16.5">
      <c r="A2172" s="693">
        <v>3815602</v>
      </c>
      <c r="B2172" s="694" t="s">
        <v>14229</v>
      </c>
      <c r="C2172" s="693" t="s">
        <v>12133</v>
      </c>
      <c r="D2172" s="695">
        <v>36.69</v>
      </c>
    </row>
    <row r="2173" spans="1:4" ht="24.75">
      <c r="A2173" s="693">
        <v>5301039</v>
      </c>
      <c r="B2173" s="694" t="s">
        <v>14230</v>
      </c>
      <c r="C2173" s="693" t="s">
        <v>10136</v>
      </c>
      <c r="D2173" s="695">
        <v>2869.29</v>
      </c>
    </row>
    <row r="2174" spans="1:4" ht="16.5">
      <c r="A2174" s="693">
        <v>6817841</v>
      </c>
      <c r="B2174" s="694" t="s">
        <v>14231</v>
      </c>
      <c r="C2174" s="693" t="s">
        <v>12133</v>
      </c>
      <c r="D2174" s="695">
        <v>2322.31</v>
      </c>
    </row>
    <row r="2175" spans="1:4" ht="24.75">
      <c r="A2175" s="693">
        <v>606354</v>
      </c>
      <c r="B2175" s="694" t="s">
        <v>14232</v>
      </c>
      <c r="C2175" s="693" t="s">
        <v>12133</v>
      </c>
      <c r="D2175" s="695">
        <v>15097.2</v>
      </c>
    </row>
    <row r="2176" spans="1:4" ht="16.5">
      <c r="A2176" s="693">
        <v>804304</v>
      </c>
      <c r="B2176" s="694" t="s">
        <v>14233</v>
      </c>
      <c r="C2176" s="693" t="s">
        <v>12133</v>
      </c>
      <c r="D2176" s="695">
        <v>3831.34</v>
      </c>
    </row>
    <row r="2177" spans="1:4" ht="16.5">
      <c r="A2177" s="693">
        <v>1917212</v>
      </c>
      <c r="B2177" s="694" t="s">
        <v>14234</v>
      </c>
      <c r="C2177" s="693" t="s">
        <v>12156</v>
      </c>
      <c r="D2177" s="695">
        <v>14.81</v>
      </c>
    </row>
    <row r="2178" spans="1:4" ht="16.5">
      <c r="A2178" s="693">
        <v>2003878</v>
      </c>
      <c r="B2178" s="694" t="s">
        <v>14235</v>
      </c>
      <c r="C2178" s="693" t="s">
        <v>12133</v>
      </c>
      <c r="D2178" s="695">
        <v>295.69</v>
      </c>
    </row>
    <row r="2179" spans="1:4">
      <c r="A2179" s="693">
        <v>4011444</v>
      </c>
      <c r="B2179" s="694" t="s">
        <v>14236</v>
      </c>
      <c r="C2179" s="693" t="s">
        <v>12936</v>
      </c>
      <c r="D2179" s="695">
        <v>189.96</v>
      </c>
    </row>
    <row r="2180" spans="1:4" ht="24.75">
      <c r="A2180" s="693">
        <v>5301069</v>
      </c>
      <c r="B2180" s="694" t="s">
        <v>14237</v>
      </c>
      <c r="C2180" s="693" t="s">
        <v>10136</v>
      </c>
      <c r="D2180" s="695">
        <v>2300.62</v>
      </c>
    </row>
    <row r="2181" spans="1:4" ht="16.5">
      <c r="A2181" s="693">
        <v>6817842</v>
      </c>
      <c r="B2181" s="694" t="s">
        <v>14238</v>
      </c>
      <c r="C2181" s="693" t="s">
        <v>12133</v>
      </c>
      <c r="D2181" s="695">
        <v>2074.2399999999998</v>
      </c>
    </row>
    <row r="2182" spans="1:4" ht="24.75">
      <c r="A2182" s="693">
        <v>606445</v>
      </c>
      <c r="B2182" s="694" t="s">
        <v>14239</v>
      </c>
      <c r="C2182" s="693" t="s">
        <v>12133</v>
      </c>
      <c r="D2182" s="695">
        <v>15860.69</v>
      </c>
    </row>
    <row r="2183" spans="1:4">
      <c r="A2183" s="693">
        <v>804305</v>
      </c>
      <c r="B2183" s="694" t="s">
        <v>14240</v>
      </c>
      <c r="C2183" s="693" t="s">
        <v>12133</v>
      </c>
      <c r="D2183" s="695">
        <v>4093.4</v>
      </c>
    </row>
    <row r="2184" spans="1:4" ht="16.5">
      <c r="A2184" s="693">
        <v>1917213</v>
      </c>
      <c r="B2184" s="694" t="s">
        <v>14241</v>
      </c>
      <c r="C2184" s="693" t="s">
        <v>12156</v>
      </c>
      <c r="D2184" s="695">
        <v>14.98</v>
      </c>
    </row>
    <row r="2185" spans="1:4" ht="16.5">
      <c r="A2185" s="693">
        <v>2003777</v>
      </c>
      <c r="B2185" s="694" t="s">
        <v>14242</v>
      </c>
      <c r="C2185" s="693" t="s">
        <v>12133</v>
      </c>
      <c r="D2185" s="695">
        <v>501.25</v>
      </c>
    </row>
    <row r="2186" spans="1:4">
      <c r="A2186" s="693">
        <v>4011443</v>
      </c>
      <c r="B2186" s="694" t="s">
        <v>14243</v>
      </c>
      <c r="C2186" s="693" t="s">
        <v>12936</v>
      </c>
      <c r="D2186" s="695">
        <v>115.31</v>
      </c>
    </row>
    <row r="2187" spans="1:4" ht="24.75">
      <c r="A2187" s="693">
        <v>5301051</v>
      </c>
      <c r="B2187" s="694" t="s">
        <v>14244</v>
      </c>
      <c r="C2187" s="693" t="s">
        <v>10136</v>
      </c>
      <c r="D2187" s="695">
        <v>2769.01</v>
      </c>
    </row>
    <row r="2188" spans="1:4" ht="16.5">
      <c r="A2188" s="693">
        <v>6817833</v>
      </c>
      <c r="B2188" s="694" t="s">
        <v>14245</v>
      </c>
      <c r="C2188" s="693" t="s">
        <v>12133</v>
      </c>
      <c r="D2188" s="695">
        <v>1686.09</v>
      </c>
    </row>
    <row r="2189" spans="1:4" ht="24.75">
      <c r="A2189" s="693">
        <v>606355</v>
      </c>
      <c r="B2189" s="694" t="s">
        <v>14246</v>
      </c>
      <c r="C2189" s="693" t="s">
        <v>12133</v>
      </c>
      <c r="D2189" s="695">
        <v>15690.93</v>
      </c>
    </row>
    <row r="2190" spans="1:4" ht="16.5">
      <c r="A2190" s="693">
        <v>804306</v>
      </c>
      <c r="B2190" s="694" t="s">
        <v>14247</v>
      </c>
      <c r="C2190" s="693" t="s">
        <v>12133</v>
      </c>
      <c r="D2190" s="695">
        <v>4643.17</v>
      </c>
    </row>
    <row r="2191" spans="1:4" ht="16.5">
      <c r="A2191" s="693">
        <v>1917214</v>
      </c>
      <c r="B2191" s="694" t="s">
        <v>14248</v>
      </c>
      <c r="C2191" s="693" t="s">
        <v>12156</v>
      </c>
      <c r="D2191" s="695">
        <v>15.16</v>
      </c>
    </row>
    <row r="2192" spans="1:4" ht="16.5">
      <c r="A2192" s="693">
        <v>2003882</v>
      </c>
      <c r="B2192" s="694" t="s">
        <v>14249</v>
      </c>
      <c r="C2192" s="693" t="s">
        <v>12133</v>
      </c>
      <c r="D2192" s="695">
        <v>454.42</v>
      </c>
    </row>
    <row r="2193" spans="1:4">
      <c r="A2193" s="693">
        <v>4011446</v>
      </c>
      <c r="B2193" s="694" t="s">
        <v>14250</v>
      </c>
      <c r="C2193" s="693" t="s">
        <v>12936</v>
      </c>
      <c r="D2193" s="695">
        <v>181.4</v>
      </c>
    </row>
    <row r="2194" spans="1:4" ht="24.75">
      <c r="A2194" s="693">
        <v>5301067</v>
      </c>
      <c r="B2194" s="694" t="s">
        <v>14251</v>
      </c>
      <c r="C2194" s="693" t="s">
        <v>10136</v>
      </c>
      <c r="D2194" s="695">
        <v>1069.58</v>
      </c>
    </row>
    <row r="2195" spans="1:4" ht="16.5">
      <c r="A2195" s="693">
        <v>6817834</v>
      </c>
      <c r="B2195" s="694" t="s">
        <v>14252</v>
      </c>
      <c r="C2195" s="693" t="s">
        <v>12133</v>
      </c>
      <c r="D2195" s="695">
        <v>1476.53</v>
      </c>
    </row>
    <row r="2196" spans="1:4" ht="24.75">
      <c r="A2196" s="693">
        <v>606446</v>
      </c>
      <c r="B2196" s="694" t="s">
        <v>14253</v>
      </c>
      <c r="C2196" s="693" t="s">
        <v>12133</v>
      </c>
      <c r="D2196" s="695">
        <v>16437.07</v>
      </c>
    </row>
    <row r="2197" spans="1:4">
      <c r="A2197" s="693">
        <v>804307</v>
      </c>
      <c r="B2197" s="694" t="s">
        <v>14254</v>
      </c>
      <c r="C2197" s="693" t="s">
        <v>12133</v>
      </c>
      <c r="D2197" s="695">
        <v>4905.2299999999996</v>
      </c>
    </row>
    <row r="2198" spans="1:4" ht="16.5">
      <c r="A2198" s="693">
        <v>1917215</v>
      </c>
      <c r="B2198" s="694" t="s">
        <v>14255</v>
      </c>
      <c r="C2198" s="693" t="s">
        <v>12156</v>
      </c>
      <c r="D2198" s="695">
        <v>15.35</v>
      </c>
    </row>
    <row r="2199" spans="1:4" ht="16.5">
      <c r="A2199" s="693">
        <v>2003781</v>
      </c>
      <c r="B2199" s="694" t="s">
        <v>14256</v>
      </c>
      <c r="C2199" s="693" t="s">
        <v>12133</v>
      </c>
      <c r="D2199" s="695">
        <v>718.85</v>
      </c>
    </row>
    <row r="2200" spans="1:4">
      <c r="A2200" s="693">
        <v>4011445</v>
      </c>
      <c r="B2200" s="694" t="s">
        <v>14257</v>
      </c>
      <c r="C2200" s="693" t="s">
        <v>12936</v>
      </c>
      <c r="D2200" s="695">
        <v>105.11</v>
      </c>
    </row>
    <row r="2201" spans="1:4" ht="24.75">
      <c r="A2201" s="693">
        <v>5301049</v>
      </c>
      <c r="B2201" s="694" t="s">
        <v>14258</v>
      </c>
      <c r="C2201" s="693" t="s">
        <v>10136</v>
      </c>
      <c r="D2201" s="695">
        <v>1536.98</v>
      </c>
    </row>
    <row r="2202" spans="1:4" ht="16.5">
      <c r="A2202" s="693">
        <v>6817835</v>
      </c>
      <c r="B2202" s="694" t="s">
        <v>14259</v>
      </c>
      <c r="C2202" s="693" t="s">
        <v>12133</v>
      </c>
      <c r="D2202" s="695">
        <v>1807.83</v>
      </c>
    </row>
    <row r="2203" spans="1:4" ht="24.75">
      <c r="A2203" s="693">
        <v>606356</v>
      </c>
      <c r="B2203" s="694" t="s">
        <v>14260</v>
      </c>
      <c r="C2203" s="693" t="s">
        <v>12133</v>
      </c>
      <c r="D2203" s="695">
        <v>16263.07</v>
      </c>
    </row>
    <row r="2204" spans="1:4" ht="16.5">
      <c r="A2204" s="693">
        <v>804308</v>
      </c>
      <c r="B2204" s="694" t="s">
        <v>14261</v>
      </c>
      <c r="C2204" s="693" t="s">
        <v>12133</v>
      </c>
      <c r="D2204" s="695">
        <v>4776.26</v>
      </c>
    </row>
    <row r="2205" spans="1:4" ht="16.5">
      <c r="A2205" s="693">
        <v>1917216</v>
      </c>
      <c r="B2205" s="694" t="s">
        <v>14262</v>
      </c>
      <c r="C2205" s="693" t="s">
        <v>12156</v>
      </c>
      <c r="D2205" s="695">
        <v>15.45</v>
      </c>
    </row>
    <row r="2206" spans="1:4" ht="16.5">
      <c r="A2206" s="693">
        <v>2003886</v>
      </c>
      <c r="B2206" s="694" t="s">
        <v>14263</v>
      </c>
      <c r="C2206" s="693" t="s">
        <v>12133</v>
      </c>
      <c r="D2206" s="695">
        <v>650.47</v>
      </c>
    </row>
    <row r="2207" spans="1:4">
      <c r="A2207" s="693">
        <v>4011448</v>
      </c>
      <c r="B2207" s="694" t="s">
        <v>14264</v>
      </c>
      <c r="C2207" s="693" t="s">
        <v>12936</v>
      </c>
      <c r="D2207" s="695">
        <v>184.27</v>
      </c>
    </row>
    <row r="2208" spans="1:4" ht="24.75">
      <c r="A2208" s="693">
        <v>5301068</v>
      </c>
      <c r="B2208" s="694" t="s">
        <v>14265</v>
      </c>
      <c r="C2208" s="693" t="s">
        <v>10136</v>
      </c>
      <c r="D2208" s="695">
        <v>1355.25</v>
      </c>
    </row>
    <row r="2209" spans="1:4" ht="16.5">
      <c r="A2209" s="693">
        <v>6817836</v>
      </c>
      <c r="B2209" s="694" t="s">
        <v>14266</v>
      </c>
      <c r="C2209" s="693" t="s">
        <v>12133</v>
      </c>
      <c r="D2209" s="695">
        <v>1600.79</v>
      </c>
    </row>
    <row r="2210" spans="1:4" ht="24.75">
      <c r="A2210" s="693">
        <v>606447</v>
      </c>
      <c r="B2210" s="694" t="s">
        <v>14267</v>
      </c>
      <c r="C2210" s="693" t="s">
        <v>12133</v>
      </c>
      <c r="D2210" s="695">
        <v>17084.8</v>
      </c>
    </row>
    <row r="2211" spans="1:4">
      <c r="A2211" s="693">
        <v>804309</v>
      </c>
      <c r="B2211" s="694" t="s">
        <v>14268</v>
      </c>
      <c r="C2211" s="693" t="s">
        <v>12133</v>
      </c>
      <c r="D2211" s="695">
        <v>5114.1400000000003</v>
      </c>
    </row>
    <row r="2212" spans="1:4" ht="16.5">
      <c r="A2212" s="693">
        <v>1917031</v>
      </c>
      <c r="B2212" s="694" t="s">
        <v>14269</v>
      </c>
      <c r="C2212" s="693" t="s">
        <v>12156</v>
      </c>
      <c r="D2212" s="695">
        <v>32.85</v>
      </c>
    </row>
    <row r="2213" spans="1:4" ht="16.5">
      <c r="A2213" s="693">
        <v>2003785</v>
      </c>
      <c r="B2213" s="694" t="s">
        <v>14270</v>
      </c>
      <c r="C2213" s="693" t="s">
        <v>12133</v>
      </c>
      <c r="D2213" s="695">
        <v>1117.73</v>
      </c>
    </row>
    <row r="2214" spans="1:4">
      <c r="A2214" s="693">
        <v>4011447</v>
      </c>
      <c r="B2214" s="694" t="s">
        <v>14271</v>
      </c>
      <c r="C2214" s="693" t="s">
        <v>12936</v>
      </c>
      <c r="D2214" s="695">
        <v>105.84</v>
      </c>
    </row>
    <row r="2215" spans="1:4" ht="24.75">
      <c r="A2215" s="693">
        <v>5301050</v>
      </c>
      <c r="B2215" s="694" t="s">
        <v>14272</v>
      </c>
      <c r="C2215" s="693" t="s">
        <v>10136</v>
      </c>
      <c r="D2215" s="695">
        <v>1822.86</v>
      </c>
    </row>
    <row r="2216" spans="1:4" ht="16.5">
      <c r="A2216" s="693">
        <v>6817837</v>
      </c>
      <c r="B2216" s="694" t="s">
        <v>14273</v>
      </c>
      <c r="C2216" s="693" t="s">
        <v>12133</v>
      </c>
      <c r="D2216" s="695">
        <v>2155.6</v>
      </c>
    </row>
    <row r="2217" spans="1:4" ht="24.75">
      <c r="A2217" s="693">
        <v>606357</v>
      </c>
      <c r="B2217" s="694" t="s">
        <v>14274</v>
      </c>
      <c r="C2217" s="693" t="s">
        <v>12133</v>
      </c>
      <c r="D2217" s="695">
        <v>16873.55</v>
      </c>
    </row>
    <row r="2218" spans="1:4" ht="16.5">
      <c r="A2218" s="693">
        <v>804310</v>
      </c>
      <c r="B2218" s="694" t="s">
        <v>14275</v>
      </c>
      <c r="C2218" s="693" t="s">
        <v>12133</v>
      </c>
      <c r="D2218" s="695">
        <v>4899.8500000000004</v>
      </c>
    </row>
    <row r="2219" spans="1:4" ht="16.5">
      <c r="A2219" s="693">
        <v>1917032</v>
      </c>
      <c r="B2219" s="694" t="s">
        <v>14276</v>
      </c>
      <c r="C2219" s="693" t="s">
        <v>12156</v>
      </c>
      <c r="D2219" s="695">
        <v>33.549999999999997</v>
      </c>
    </row>
    <row r="2220" spans="1:4" ht="16.5">
      <c r="A2220" s="693">
        <v>2003890</v>
      </c>
      <c r="B2220" s="694" t="s">
        <v>14277</v>
      </c>
      <c r="C2220" s="693" t="s">
        <v>12133</v>
      </c>
      <c r="D2220" s="695">
        <v>1010.68</v>
      </c>
    </row>
    <row r="2221" spans="1:4">
      <c r="A2221" s="693">
        <v>4011450</v>
      </c>
      <c r="B2221" s="694" t="s">
        <v>14278</v>
      </c>
      <c r="C2221" s="693" t="s">
        <v>12936</v>
      </c>
      <c r="D2221" s="695">
        <v>188.97</v>
      </c>
    </row>
    <row r="2222" spans="1:4" ht="16.5">
      <c r="A2222" s="693">
        <v>5301022</v>
      </c>
      <c r="B2222" s="694" t="s">
        <v>14279</v>
      </c>
      <c r="C2222" s="693" t="s">
        <v>10136</v>
      </c>
      <c r="D2222" s="695">
        <v>849.25</v>
      </c>
    </row>
    <row r="2223" spans="1:4" ht="16.5">
      <c r="A2223" s="693">
        <v>6817838</v>
      </c>
      <c r="B2223" s="694" t="s">
        <v>14280</v>
      </c>
      <c r="C2223" s="693" t="s">
        <v>12133</v>
      </c>
      <c r="D2223" s="695">
        <v>1890.72</v>
      </c>
    </row>
    <row r="2224" spans="1:4" ht="24.75">
      <c r="A2224" s="693">
        <v>606448</v>
      </c>
      <c r="B2224" s="694" t="s">
        <v>14281</v>
      </c>
      <c r="C2224" s="693" t="s">
        <v>12133</v>
      </c>
      <c r="D2224" s="695">
        <v>17978.330000000002</v>
      </c>
    </row>
    <row r="2225" spans="1:4">
      <c r="A2225" s="693">
        <v>804311</v>
      </c>
      <c r="B2225" s="694" t="s">
        <v>14282</v>
      </c>
      <c r="C2225" s="693" t="s">
        <v>12133</v>
      </c>
      <c r="D2225" s="695">
        <v>5237.72</v>
      </c>
    </row>
    <row r="2226" spans="1:4" ht="16.5">
      <c r="A2226" s="693">
        <v>1917033</v>
      </c>
      <c r="B2226" s="694" t="s">
        <v>14283</v>
      </c>
      <c r="C2226" s="693" t="s">
        <v>12156</v>
      </c>
      <c r="D2226" s="695">
        <v>34.25</v>
      </c>
    </row>
    <row r="2227" spans="1:4" ht="16.5">
      <c r="A2227" s="693">
        <v>2003871</v>
      </c>
      <c r="B2227" s="694" t="s">
        <v>14284</v>
      </c>
      <c r="C2227" s="693" t="s">
        <v>12133</v>
      </c>
      <c r="D2227" s="695">
        <v>249.07</v>
      </c>
    </row>
    <row r="2228" spans="1:4">
      <c r="A2228" s="693">
        <v>4011449</v>
      </c>
      <c r="B2228" s="694" t="s">
        <v>14285</v>
      </c>
      <c r="C2228" s="693" t="s">
        <v>12936</v>
      </c>
      <c r="D2228" s="695">
        <v>111.94</v>
      </c>
    </row>
    <row r="2229" spans="1:4" ht="16.5">
      <c r="A2229" s="693">
        <v>5301021</v>
      </c>
      <c r="B2229" s="694" t="s">
        <v>14286</v>
      </c>
      <c r="C2229" s="693" t="s">
        <v>10136</v>
      </c>
      <c r="D2229" s="695">
        <v>526.37</v>
      </c>
    </row>
    <row r="2230" spans="1:4" ht="16.5">
      <c r="A2230" s="693">
        <v>6817843</v>
      </c>
      <c r="B2230" s="694" t="s">
        <v>14287</v>
      </c>
      <c r="C2230" s="693" t="s">
        <v>12133</v>
      </c>
      <c r="D2230" s="695">
        <v>2484.59</v>
      </c>
    </row>
    <row r="2231" spans="1:4" ht="24.75">
      <c r="A2231" s="693">
        <v>606358</v>
      </c>
      <c r="B2231" s="694" t="s">
        <v>14288</v>
      </c>
      <c r="C2231" s="693" t="s">
        <v>12133</v>
      </c>
      <c r="D2231" s="695">
        <v>17760.47</v>
      </c>
    </row>
    <row r="2232" spans="1:4" ht="16.5">
      <c r="A2232" s="693">
        <v>804312</v>
      </c>
      <c r="B2232" s="694" t="s">
        <v>14289</v>
      </c>
      <c r="C2232" s="693" t="s">
        <v>12133</v>
      </c>
      <c r="D2232" s="695">
        <v>5378.35</v>
      </c>
    </row>
    <row r="2233" spans="1:4" ht="16.5">
      <c r="A2233" s="693">
        <v>1917034</v>
      </c>
      <c r="B2233" s="694" t="s">
        <v>14290</v>
      </c>
      <c r="C2233" s="693" t="s">
        <v>12156</v>
      </c>
      <c r="D2233" s="695">
        <v>35</v>
      </c>
    </row>
    <row r="2234" spans="1:4" ht="16.5">
      <c r="A2234" s="693">
        <v>2003824</v>
      </c>
      <c r="B2234" s="694" t="s">
        <v>14291</v>
      </c>
      <c r="C2234" s="693" t="s">
        <v>12133</v>
      </c>
      <c r="D2234" s="695">
        <v>321.20999999999998</v>
      </c>
    </row>
    <row r="2235" spans="1:4">
      <c r="A2235" s="693">
        <v>4011452</v>
      </c>
      <c r="B2235" s="694" t="s">
        <v>14292</v>
      </c>
      <c r="C2235" s="693" t="s">
        <v>12936</v>
      </c>
      <c r="D2235" s="695">
        <v>192.01</v>
      </c>
    </row>
    <row r="2236" spans="1:4" ht="16.5">
      <c r="A2236" s="693">
        <v>5301020</v>
      </c>
      <c r="B2236" s="694" t="s">
        <v>14293</v>
      </c>
      <c r="C2236" s="693" t="s">
        <v>12133</v>
      </c>
      <c r="D2236" s="695">
        <v>319.13</v>
      </c>
    </row>
    <row r="2237" spans="1:4" ht="16.5">
      <c r="A2237" s="693">
        <v>6817844</v>
      </c>
      <c r="B2237" s="694" t="s">
        <v>14294</v>
      </c>
      <c r="C2237" s="693" t="s">
        <v>12133</v>
      </c>
      <c r="D2237" s="695">
        <v>2217.87</v>
      </c>
    </row>
    <row r="2238" spans="1:4" ht="24.75">
      <c r="A2238" s="693">
        <v>606449</v>
      </c>
      <c r="B2238" s="694" t="s">
        <v>14295</v>
      </c>
      <c r="C2238" s="693" t="s">
        <v>12133</v>
      </c>
      <c r="D2238" s="695">
        <v>21967.919999999998</v>
      </c>
    </row>
    <row r="2239" spans="1:4">
      <c r="A2239" s="693">
        <v>804313</v>
      </c>
      <c r="B2239" s="694" t="s">
        <v>14296</v>
      </c>
      <c r="C2239" s="693" t="s">
        <v>12133</v>
      </c>
      <c r="D2239" s="695">
        <v>5716.22</v>
      </c>
    </row>
    <row r="2240" spans="1:4" ht="16.5">
      <c r="A2240" s="693">
        <v>1917035</v>
      </c>
      <c r="B2240" s="694" t="s">
        <v>14297</v>
      </c>
      <c r="C2240" s="693" t="s">
        <v>12156</v>
      </c>
      <c r="D2240" s="695">
        <v>35.79</v>
      </c>
    </row>
    <row r="2241" spans="1:4" ht="16.5">
      <c r="A2241" s="693">
        <v>2003828</v>
      </c>
      <c r="B2241" s="694" t="s">
        <v>14298</v>
      </c>
      <c r="C2241" s="693" t="s">
        <v>12133</v>
      </c>
      <c r="D2241" s="695">
        <v>506.47</v>
      </c>
    </row>
    <row r="2242" spans="1:4">
      <c r="A2242" s="693">
        <v>4011451</v>
      </c>
      <c r="B2242" s="694" t="s">
        <v>14299</v>
      </c>
      <c r="C2242" s="693" t="s">
        <v>12936</v>
      </c>
      <c r="D2242" s="695">
        <v>115.96</v>
      </c>
    </row>
    <row r="2243" spans="1:4" ht="16.5">
      <c r="A2243" s="693">
        <v>5301018</v>
      </c>
      <c r="B2243" s="694" t="s">
        <v>14300</v>
      </c>
      <c r="C2243" s="693" t="s">
        <v>12133</v>
      </c>
      <c r="D2243" s="695">
        <v>82.3</v>
      </c>
    </row>
    <row r="2244" spans="1:4" ht="16.5">
      <c r="A2244" s="693">
        <v>6817845</v>
      </c>
      <c r="B2244" s="694" t="s">
        <v>14301</v>
      </c>
      <c r="C2244" s="693" t="s">
        <v>12133</v>
      </c>
      <c r="D2244" s="695">
        <v>2145.4</v>
      </c>
    </row>
    <row r="2245" spans="1:4" ht="24.75">
      <c r="A2245" s="693">
        <v>606359</v>
      </c>
      <c r="B2245" s="694" t="s">
        <v>14302</v>
      </c>
      <c r="C2245" s="693" t="s">
        <v>12133</v>
      </c>
      <c r="D2245" s="695">
        <v>21743.46</v>
      </c>
    </row>
    <row r="2246" spans="1:4" ht="16.5">
      <c r="A2246" s="693">
        <v>804314</v>
      </c>
      <c r="B2246" s="694" t="s">
        <v>14303</v>
      </c>
      <c r="C2246" s="693" t="s">
        <v>12133</v>
      </c>
      <c r="D2246" s="695">
        <v>6100.85</v>
      </c>
    </row>
    <row r="2247" spans="1:4" ht="16.5">
      <c r="A2247" s="693">
        <v>1917036</v>
      </c>
      <c r="B2247" s="694" t="s">
        <v>14304</v>
      </c>
      <c r="C2247" s="693" t="s">
        <v>12156</v>
      </c>
      <c r="D2247" s="695">
        <v>36.200000000000003</v>
      </c>
    </row>
    <row r="2248" spans="1:4" ht="16.5">
      <c r="A2248" s="693">
        <v>2003832</v>
      </c>
      <c r="B2248" s="694" t="s">
        <v>14305</v>
      </c>
      <c r="C2248" s="693" t="s">
        <v>12133</v>
      </c>
      <c r="D2248" s="695">
        <v>699.47</v>
      </c>
    </row>
    <row r="2249" spans="1:4" ht="16.5">
      <c r="A2249" s="693">
        <v>4011219</v>
      </c>
      <c r="B2249" s="694" t="s">
        <v>14306</v>
      </c>
      <c r="C2249" s="693" t="s">
        <v>12156</v>
      </c>
      <c r="D2249" s="695">
        <v>15</v>
      </c>
    </row>
    <row r="2250" spans="1:4" ht="16.5">
      <c r="A2250" s="693">
        <v>5301019</v>
      </c>
      <c r="B2250" s="694" t="s">
        <v>14307</v>
      </c>
      <c r="C2250" s="693" t="s">
        <v>12133</v>
      </c>
      <c r="D2250" s="695">
        <v>187.06</v>
      </c>
    </row>
    <row r="2251" spans="1:4" ht="16.5">
      <c r="A2251" s="693">
        <v>6817846</v>
      </c>
      <c r="B2251" s="694" t="s">
        <v>14308</v>
      </c>
      <c r="C2251" s="693" t="s">
        <v>12133</v>
      </c>
      <c r="D2251" s="695">
        <v>1878.68</v>
      </c>
    </row>
    <row r="2252" spans="1:4" ht="24.75">
      <c r="A2252" s="693">
        <v>606450</v>
      </c>
      <c r="B2252" s="694" t="s">
        <v>14309</v>
      </c>
      <c r="C2252" s="693" t="s">
        <v>12133</v>
      </c>
      <c r="D2252" s="695">
        <v>22816.639999999999</v>
      </c>
    </row>
    <row r="2253" spans="1:4">
      <c r="A2253" s="693">
        <v>804315</v>
      </c>
      <c r="B2253" s="694" t="s">
        <v>14310</v>
      </c>
      <c r="C2253" s="693" t="s">
        <v>12133</v>
      </c>
      <c r="D2253" s="695">
        <v>6438.72</v>
      </c>
    </row>
    <row r="2254" spans="1:4" ht="16.5">
      <c r="A2254" s="693">
        <v>1917605</v>
      </c>
      <c r="B2254" s="694" t="s">
        <v>14311</v>
      </c>
      <c r="C2254" s="693" t="s">
        <v>12156</v>
      </c>
      <c r="D2254" s="695">
        <v>10.130000000000001</v>
      </c>
    </row>
    <row r="2255" spans="1:4" ht="16.5">
      <c r="A2255" s="693">
        <v>2003836</v>
      </c>
      <c r="B2255" s="694" t="s">
        <v>14312</v>
      </c>
      <c r="C2255" s="693" t="s">
        <v>12133</v>
      </c>
      <c r="D2255" s="695">
        <v>1062.81</v>
      </c>
    </row>
    <row r="2256" spans="1:4" ht="16.5">
      <c r="A2256" s="693">
        <v>4011291</v>
      </c>
      <c r="B2256" s="694" t="s">
        <v>14313</v>
      </c>
      <c r="C2256" s="693" t="s">
        <v>12156</v>
      </c>
      <c r="D2256" s="695">
        <v>60.57</v>
      </c>
    </row>
    <row r="2257" spans="1:4" ht="16.5">
      <c r="A2257" s="693">
        <v>5301077</v>
      </c>
      <c r="B2257" s="694" t="s">
        <v>14314</v>
      </c>
      <c r="C2257" s="693" t="s">
        <v>10136</v>
      </c>
      <c r="D2257" s="695">
        <v>5059.99</v>
      </c>
    </row>
    <row r="2258" spans="1:4" ht="16.5">
      <c r="A2258" s="693">
        <v>6817853</v>
      </c>
      <c r="B2258" s="694" t="s">
        <v>14315</v>
      </c>
      <c r="C2258" s="693" t="s">
        <v>12133</v>
      </c>
      <c r="D2258" s="695">
        <v>3280.47</v>
      </c>
    </row>
    <row r="2259" spans="1:4" ht="24.75">
      <c r="A2259" s="693">
        <v>606360</v>
      </c>
      <c r="B2259" s="694" t="s">
        <v>14316</v>
      </c>
      <c r="C2259" s="693" t="s">
        <v>12133</v>
      </c>
      <c r="D2259" s="695">
        <v>22583.93</v>
      </c>
    </row>
    <row r="2260" spans="1:4" ht="16.5">
      <c r="A2260" s="693">
        <v>805446</v>
      </c>
      <c r="B2260" s="694" t="s">
        <v>14317</v>
      </c>
      <c r="C2260" s="693" t="s">
        <v>10136</v>
      </c>
      <c r="D2260" s="695">
        <v>41.39</v>
      </c>
    </row>
    <row r="2261" spans="1:4" ht="16.5">
      <c r="A2261" s="693">
        <v>1917606</v>
      </c>
      <c r="B2261" s="694" t="s">
        <v>14318</v>
      </c>
      <c r="C2261" s="693" t="s">
        <v>12156</v>
      </c>
      <c r="D2261" s="695">
        <v>10.88</v>
      </c>
    </row>
    <row r="2262" spans="1:4" ht="16.5">
      <c r="A2262" s="693">
        <v>2003840</v>
      </c>
      <c r="B2262" s="694" t="s">
        <v>14319</v>
      </c>
      <c r="C2262" s="693" t="s">
        <v>12133</v>
      </c>
      <c r="D2262" s="695">
        <v>1518.79</v>
      </c>
    </row>
    <row r="2263" spans="1:4" ht="16.5">
      <c r="A2263" s="693">
        <v>4011287</v>
      </c>
      <c r="B2263" s="694" t="s">
        <v>14320</v>
      </c>
      <c r="C2263" s="693" t="s">
        <v>12156</v>
      </c>
      <c r="D2263" s="695">
        <v>53.46</v>
      </c>
    </row>
    <row r="2264" spans="1:4" ht="16.5">
      <c r="A2264" s="693">
        <v>5301078</v>
      </c>
      <c r="B2264" s="694" t="s">
        <v>14321</v>
      </c>
      <c r="C2264" s="693" t="s">
        <v>10136</v>
      </c>
      <c r="D2264" s="695">
        <v>5916.74</v>
      </c>
    </row>
    <row r="2265" spans="1:4" ht="16.5">
      <c r="A2265" s="693">
        <v>6817854</v>
      </c>
      <c r="B2265" s="694" t="s">
        <v>14322</v>
      </c>
      <c r="C2265" s="693" t="s">
        <v>12133</v>
      </c>
      <c r="D2265" s="695">
        <v>2971.23</v>
      </c>
    </row>
    <row r="2266" spans="1:4" ht="24.75">
      <c r="A2266" s="693">
        <v>606451</v>
      </c>
      <c r="B2266" s="694" t="s">
        <v>14323</v>
      </c>
      <c r="C2266" s="693" t="s">
        <v>12133</v>
      </c>
      <c r="D2266" s="695">
        <v>23553.57</v>
      </c>
    </row>
    <row r="2267" spans="1:4" ht="16.5">
      <c r="A2267" s="693">
        <v>805447</v>
      </c>
      <c r="B2267" s="694" t="s">
        <v>14324</v>
      </c>
      <c r="C2267" s="693" t="s">
        <v>10136</v>
      </c>
      <c r="D2267" s="695">
        <v>56.88</v>
      </c>
    </row>
    <row r="2268" spans="1:4" ht="16.5">
      <c r="A2268" s="693">
        <v>1917607</v>
      </c>
      <c r="B2268" s="694" t="s">
        <v>14325</v>
      </c>
      <c r="C2268" s="693" t="s">
        <v>12156</v>
      </c>
      <c r="D2268" s="695">
        <v>11.64</v>
      </c>
    </row>
    <row r="2269" spans="1:4" ht="16.5">
      <c r="A2269" s="693">
        <v>2003770</v>
      </c>
      <c r="B2269" s="694" t="s">
        <v>14326</v>
      </c>
      <c r="C2269" s="693" t="s">
        <v>12133</v>
      </c>
      <c r="D2269" s="695">
        <v>270.3</v>
      </c>
    </row>
    <row r="2270" spans="1:4" ht="16.5">
      <c r="A2270" s="693">
        <v>4011305</v>
      </c>
      <c r="B2270" s="694" t="s">
        <v>14327</v>
      </c>
      <c r="C2270" s="693" t="s">
        <v>12156</v>
      </c>
      <c r="D2270" s="695">
        <v>81.459999999999994</v>
      </c>
    </row>
    <row r="2271" spans="1:4" ht="16.5">
      <c r="A2271" s="693">
        <v>5301079</v>
      </c>
      <c r="B2271" s="694" t="s">
        <v>14328</v>
      </c>
      <c r="C2271" s="693" t="s">
        <v>10136</v>
      </c>
      <c r="D2271" s="695">
        <v>8390.14</v>
      </c>
    </row>
    <row r="2272" spans="1:4" ht="16.5">
      <c r="A2272" s="693">
        <v>6817855</v>
      </c>
      <c r="B2272" s="694" t="s">
        <v>14329</v>
      </c>
      <c r="C2272" s="693" t="s">
        <v>12133</v>
      </c>
      <c r="D2272" s="695">
        <v>3805.35</v>
      </c>
    </row>
    <row r="2273" spans="1:4" ht="24.75">
      <c r="A2273" s="693">
        <v>606361</v>
      </c>
      <c r="B2273" s="694" t="s">
        <v>14330</v>
      </c>
      <c r="C2273" s="693" t="s">
        <v>12133</v>
      </c>
      <c r="D2273" s="695">
        <v>23314.26</v>
      </c>
    </row>
    <row r="2274" spans="1:4" ht="16.5">
      <c r="A2274" s="693">
        <v>805448</v>
      </c>
      <c r="B2274" s="694" t="s">
        <v>14331</v>
      </c>
      <c r="C2274" s="693" t="s">
        <v>10136</v>
      </c>
      <c r="D2274" s="695">
        <v>49.61</v>
      </c>
    </row>
    <row r="2275" spans="1:4" ht="16.5">
      <c r="A2275" s="693">
        <v>1917608</v>
      </c>
      <c r="B2275" s="694" t="s">
        <v>14332</v>
      </c>
      <c r="C2275" s="693" t="s">
        <v>12156</v>
      </c>
      <c r="D2275" s="695">
        <v>12.91</v>
      </c>
    </row>
    <row r="2276" spans="1:4" ht="16.5">
      <c r="A2276" s="693">
        <v>2003875</v>
      </c>
      <c r="B2276" s="694" t="s">
        <v>14333</v>
      </c>
      <c r="C2276" s="693" t="s">
        <v>12133</v>
      </c>
      <c r="D2276" s="695">
        <v>248.8</v>
      </c>
    </row>
    <row r="2277" spans="1:4" ht="16.5">
      <c r="A2277" s="693">
        <v>4011221</v>
      </c>
      <c r="B2277" s="694" t="s">
        <v>14334</v>
      </c>
      <c r="C2277" s="693" t="s">
        <v>12156</v>
      </c>
      <c r="D2277" s="695">
        <v>15.77</v>
      </c>
    </row>
    <row r="2278" spans="1:4" ht="16.5">
      <c r="A2278" s="693">
        <v>5301080</v>
      </c>
      <c r="B2278" s="694" t="s">
        <v>14335</v>
      </c>
      <c r="C2278" s="693" t="s">
        <v>10136</v>
      </c>
      <c r="D2278" s="695">
        <v>10017.629999999999</v>
      </c>
    </row>
    <row r="2279" spans="1:4" ht="16.5">
      <c r="A2279" s="693">
        <v>6817856</v>
      </c>
      <c r="B2279" s="694" t="s">
        <v>14336</v>
      </c>
      <c r="C2279" s="693" t="s">
        <v>12133</v>
      </c>
      <c r="D2279" s="695">
        <v>3429.18</v>
      </c>
    </row>
    <row r="2280" spans="1:4" ht="24.75">
      <c r="A2280" s="693">
        <v>606452</v>
      </c>
      <c r="B2280" s="694" t="s">
        <v>14337</v>
      </c>
      <c r="C2280" s="693" t="s">
        <v>12133</v>
      </c>
      <c r="D2280" s="695">
        <v>26637</v>
      </c>
    </row>
    <row r="2281" spans="1:4" ht="16.5">
      <c r="A2281" s="693">
        <v>805449</v>
      </c>
      <c r="B2281" s="694" t="s">
        <v>14338</v>
      </c>
      <c r="C2281" s="693" t="s">
        <v>10136</v>
      </c>
      <c r="D2281" s="695">
        <v>68.17</v>
      </c>
    </row>
    <row r="2282" spans="1:4" ht="16.5">
      <c r="A2282" s="693">
        <v>1917609</v>
      </c>
      <c r="B2282" s="694" t="s">
        <v>14339</v>
      </c>
      <c r="C2282" s="693" t="s">
        <v>12156</v>
      </c>
      <c r="D2282" s="695">
        <v>14.76</v>
      </c>
    </row>
    <row r="2283" spans="1:4" ht="16.5">
      <c r="A2283" s="693">
        <v>2003774</v>
      </c>
      <c r="B2283" s="694" t="s">
        <v>14340</v>
      </c>
      <c r="C2283" s="693" t="s">
        <v>12133</v>
      </c>
      <c r="D2283" s="695">
        <v>439.11</v>
      </c>
    </row>
    <row r="2284" spans="1:4" ht="16.5">
      <c r="A2284" s="693">
        <v>4011226</v>
      </c>
      <c r="B2284" s="694" t="s">
        <v>14341</v>
      </c>
      <c r="C2284" s="693" t="s">
        <v>12156</v>
      </c>
      <c r="D2284" s="695">
        <v>35.46</v>
      </c>
    </row>
    <row r="2285" spans="1:4" ht="16.5">
      <c r="A2285" s="693">
        <v>5301081</v>
      </c>
      <c r="B2285" s="694" t="s">
        <v>14342</v>
      </c>
      <c r="C2285" s="693" t="s">
        <v>10136</v>
      </c>
      <c r="D2285" s="695">
        <v>12256.32</v>
      </c>
    </row>
    <row r="2286" spans="1:4" ht="16.5">
      <c r="A2286" s="693">
        <v>6817847</v>
      </c>
      <c r="B2286" s="694" t="s">
        <v>14343</v>
      </c>
      <c r="C2286" s="693" t="s">
        <v>12133</v>
      </c>
      <c r="D2286" s="695">
        <v>2411.4499999999998</v>
      </c>
    </row>
    <row r="2287" spans="1:4" ht="24.75">
      <c r="A2287" s="693">
        <v>606362</v>
      </c>
      <c r="B2287" s="694" t="s">
        <v>14344</v>
      </c>
      <c r="C2287" s="693" t="s">
        <v>12133</v>
      </c>
      <c r="D2287" s="695">
        <v>26391.09</v>
      </c>
    </row>
    <row r="2288" spans="1:4" ht="16.5">
      <c r="A2288" s="693">
        <v>805450</v>
      </c>
      <c r="B2288" s="694" t="s">
        <v>14345</v>
      </c>
      <c r="C2288" s="693" t="s">
        <v>10136</v>
      </c>
      <c r="D2288" s="695">
        <v>57.57</v>
      </c>
    </row>
    <row r="2289" spans="1:4" ht="16.5">
      <c r="A2289" s="693">
        <v>1917610</v>
      </c>
      <c r="B2289" s="694" t="s">
        <v>14346</v>
      </c>
      <c r="C2289" s="693" t="s">
        <v>12156</v>
      </c>
      <c r="D2289" s="695">
        <v>17.57</v>
      </c>
    </row>
    <row r="2290" spans="1:4" ht="16.5">
      <c r="A2290" s="693">
        <v>2003879</v>
      </c>
      <c r="B2290" s="694" t="s">
        <v>14347</v>
      </c>
      <c r="C2290" s="693" t="s">
        <v>12133</v>
      </c>
      <c r="D2290" s="695">
        <v>400.89</v>
      </c>
    </row>
    <row r="2291" spans="1:4" ht="16.5">
      <c r="A2291" s="693">
        <v>4011276</v>
      </c>
      <c r="B2291" s="694" t="s">
        <v>14348</v>
      </c>
      <c r="C2291" s="693" t="s">
        <v>12156</v>
      </c>
      <c r="D2291" s="695">
        <v>257.60000000000002</v>
      </c>
    </row>
    <row r="2292" spans="1:4" ht="16.5">
      <c r="A2292" s="693">
        <v>5301023</v>
      </c>
      <c r="B2292" s="694" t="s">
        <v>14349</v>
      </c>
      <c r="C2292" s="693" t="s">
        <v>10136</v>
      </c>
      <c r="D2292" s="695">
        <v>3820.29</v>
      </c>
    </row>
    <row r="2293" spans="1:4" ht="16.5">
      <c r="A2293" s="693">
        <v>6817848</v>
      </c>
      <c r="B2293" s="694" t="s">
        <v>14350</v>
      </c>
      <c r="C2293" s="693" t="s">
        <v>12133</v>
      </c>
      <c r="D2293" s="695">
        <v>2146.48</v>
      </c>
    </row>
    <row r="2294" spans="1:4" ht="24.75">
      <c r="A2294" s="693">
        <v>606453</v>
      </c>
      <c r="B2294" s="694" t="s">
        <v>14351</v>
      </c>
      <c r="C2294" s="693" t="s">
        <v>12133</v>
      </c>
      <c r="D2294" s="695">
        <v>27052.91</v>
      </c>
    </row>
    <row r="2295" spans="1:4" ht="16.5">
      <c r="A2295" s="693">
        <v>805451</v>
      </c>
      <c r="B2295" s="694" t="s">
        <v>14352</v>
      </c>
      <c r="C2295" s="693" t="s">
        <v>10136</v>
      </c>
      <c r="D2295" s="695">
        <v>79.03</v>
      </c>
    </row>
    <row r="2296" spans="1:4" ht="16.5">
      <c r="A2296" s="693">
        <v>1917611</v>
      </c>
      <c r="B2296" s="694" t="s">
        <v>14353</v>
      </c>
      <c r="C2296" s="693" t="s">
        <v>12156</v>
      </c>
      <c r="D2296" s="695">
        <v>20.72</v>
      </c>
    </row>
    <row r="2297" spans="1:4" ht="16.5">
      <c r="A2297" s="693">
        <v>2003778</v>
      </c>
      <c r="B2297" s="694" t="s">
        <v>14354</v>
      </c>
      <c r="C2297" s="693" t="s">
        <v>12133</v>
      </c>
      <c r="D2297" s="695">
        <v>610.05999999999995</v>
      </c>
    </row>
    <row r="2298" spans="1:4" ht="16.5">
      <c r="A2298" s="693">
        <v>4011275</v>
      </c>
      <c r="B2298" s="694" t="s">
        <v>14355</v>
      </c>
      <c r="C2298" s="693" t="s">
        <v>12156</v>
      </c>
      <c r="D2298" s="695">
        <v>115.67</v>
      </c>
    </row>
    <row r="2299" spans="1:4" ht="16.5">
      <c r="A2299" s="693">
        <v>5301024</v>
      </c>
      <c r="B2299" s="694" t="s">
        <v>14356</v>
      </c>
      <c r="C2299" s="693" t="s">
        <v>10136</v>
      </c>
      <c r="D2299" s="695">
        <v>4677.04</v>
      </c>
    </row>
    <row r="2300" spans="1:4" ht="16.5">
      <c r="A2300" s="693">
        <v>6817849</v>
      </c>
      <c r="B2300" s="694" t="s">
        <v>14357</v>
      </c>
      <c r="C2300" s="693" t="s">
        <v>12133</v>
      </c>
      <c r="D2300" s="695">
        <v>2823.47</v>
      </c>
    </row>
    <row r="2301" spans="1:4" ht="24.75">
      <c r="A2301" s="693">
        <v>606363</v>
      </c>
      <c r="B2301" s="694" t="s">
        <v>14358</v>
      </c>
      <c r="C2301" s="693" t="s">
        <v>12133</v>
      </c>
      <c r="D2301" s="695">
        <v>26802.05</v>
      </c>
    </row>
    <row r="2302" spans="1:4" ht="16.5">
      <c r="A2302" s="693">
        <v>805452</v>
      </c>
      <c r="B2302" s="694" t="s">
        <v>14359</v>
      </c>
      <c r="C2302" s="693" t="s">
        <v>10136</v>
      </c>
      <c r="D2302" s="695">
        <v>67.37</v>
      </c>
    </row>
    <row r="2303" spans="1:4" ht="16.5">
      <c r="A2303" s="693">
        <v>1917612</v>
      </c>
      <c r="B2303" s="694" t="s">
        <v>14360</v>
      </c>
      <c r="C2303" s="693" t="s">
        <v>12156</v>
      </c>
      <c r="D2303" s="695">
        <v>24.43</v>
      </c>
    </row>
    <row r="2304" spans="1:4" ht="16.5">
      <c r="A2304" s="693">
        <v>2003883</v>
      </c>
      <c r="B2304" s="694" t="s">
        <v>14361</v>
      </c>
      <c r="C2304" s="693" t="s">
        <v>12133</v>
      </c>
      <c r="D2304" s="695">
        <v>550.29</v>
      </c>
    </row>
    <row r="2305" spans="1:4" ht="16.5">
      <c r="A2305" s="693">
        <v>4011549</v>
      </c>
      <c r="B2305" s="694" t="s">
        <v>14362</v>
      </c>
      <c r="C2305" s="693" t="s">
        <v>12156</v>
      </c>
      <c r="D2305" s="695">
        <v>258.27</v>
      </c>
    </row>
    <row r="2306" spans="1:4" ht="16.5">
      <c r="A2306" s="693">
        <v>5301025</v>
      </c>
      <c r="B2306" s="694" t="s">
        <v>14363</v>
      </c>
      <c r="C2306" s="693" t="s">
        <v>10136</v>
      </c>
      <c r="D2306" s="695">
        <v>7150.44</v>
      </c>
    </row>
    <row r="2307" spans="1:4" ht="16.5">
      <c r="A2307" s="693">
        <v>6817850</v>
      </c>
      <c r="B2307" s="694" t="s">
        <v>14364</v>
      </c>
      <c r="C2307" s="693" t="s">
        <v>12133</v>
      </c>
      <c r="D2307" s="695">
        <v>2486.9499999999998</v>
      </c>
    </row>
    <row r="2308" spans="1:4" ht="24.75">
      <c r="A2308" s="693">
        <v>606454</v>
      </c>
      <c r="B2308" s="694" t="s">
        <v>14365</v>
      </c>
      <c r="C2308" s="693" t="s">
        <v>12133</v>
      </c>
      <c r="D2308" s="695">
        <v>32331.51</v>
      </c>
    </row>
    <row r="2309" spans="1:4">
      <c r="A2309" s="693">
        <v>805453</v>
      </c>
      <c r="B2309" s="694" t="s">
        <v>14366</v>
      </c>
      <c r="C2309" s="693" t="s">
        <v>10136</v>
      </c>
      <c r="D2309" s="695">
        <v>92.87</v>
      </c>
    </row>
    <row r="2310" spans="1:4" ht="16.5">
      <c r="A2310" s="693">
        <v>1917613</v>
      </c>
      <c r="B2310" s="694" t="s">
        <v>14367</v>
      </c>
      <c r="C2310" s="693" t="s">
        <v>12156</v>
      </c>
      <c r="D2310" s="695">
        <v>28.59</v>
      </c>
    </row>
    <row r="2311" spans="1:4" ht="16.5">
      <c r="A2311" s="693">
        <v>2003782</v>
      </c>
      <c r="B2311" s="694" t="s">
        <v>14368</v>
      </c>
      <c r="C2311" s="693" t="s">
        <v>12133</v>
      </c>
      <c r="D2311" s="695">
        <v>913.81</v>
      </c>
    </row>
    <row r="2312" spans="1:4" ht="16.5">
      <c r="A2312" s="693">
        <v>4011548</v>
      </c>
      <c r="B2312" s="694" t="s">
        <v>14369</v>
      </c>
      <c r="C2312" s="693" t="s">
        <v>12156</v>
      </c>
      <c r="D2312" s="695">
        <v>116.34</v>
      </c>
    </row>
    <row r="2313" spans="1:4" ht="16.5">
      <c r="A2313" s="693">
        <v>5301026</v>
      </c>
      <c r="B2313" s="694" t="s">
        <v>14370</v>
      </c>
      <c r="C2313" s="693" t="s">
        <v>10136</v>
      </c>
      <c r="D2313" s="695">
        <v>8777.92</v>
      </c>
    </row>
    <row r="2314" spans="1:4" ht="16.5">
      <c r="A2314" s="693">
        <v>6817851</v>
      </c>
      <c r="B2314" s="694" t="s">
        <v>14371</v>
      </c>
      <c r="C2314" s="693" t="s">
        <v>12133</v>
      </c>
      <c r="D2314" s="695">
        <v>3049.85</v>
      </c>
    </row>
    <row r="2315" spans="1:4" ht="24.75">
      <c r="A2315" s="693">
        <v>606364</v>
      </c>
      <c r="B2315" s="694" t="s">
        <v>14372</v>
      </c>
      <c r="C2315" s="693" t="s">
        <v>12133</v>
      </c>
      <c r="D2315" s="695">
        <v>32074.04</v>
      </c>
    </row>
    <row r="2316" spans="1:4" ht="16.5">
      <c r="A2316" s="693">
        <v>805434</v>
      </c>
      <c r="B2316" s="694" t="s">
        <v>14373</v>
      </c>
      <c r="C2316" s="693" t="s">
        <v>10136</v>
      </c>
      <c r="D2316" s="695">
        <v>14.08</v>
      </c>
    </row>
    <row r="2317" spans="1:4" ht="16.5">
      <c r="A2317" s="693">
        <v>1917614</v>
      </c>
      <c r="B2317" s="694" t="s">
        <v>14374</v>
      </c>
      <c r="C2317" s="693" t="s">
        <v>12156</v>
      </c>
      <c r="D2317" s="695">
        <v>33.18</v>
      </c>
    </row>
    <row r="2318" spans="1:4" ht="16.5">
      <c r="A2318" s="693">
        <v>2003887</v>
      </c>
      <c r="B2318" s="694" t="s">
        <v>14375</v>
      </c>
      <c r="C2318" s="693" t="s">
        <v>12133</v>
      </c>
      <c r="D2318" s="695">
        <v>822.43</v>
      </c>
    </row>
    <row r="2319" spans="1:4" ht="16.5">
      <c r="A2319" s="693">
        <v>4011278</v>
      </c>
      <c r="B2319" s="694" t="s">
        <v>14376</v>
      </c>
      <c r="C2319" s="693" t="s">
        <v>12156</v>
      </c>
      <c r="D2319" s="695">
        <v>297.55</v>
      </c>
    </row>
    <row r="2320" spans="1:4" ht="16.5">
      <c r="A2320" s="693">
        <v>5301027</v>
      </c>
      <c r="B2320" s="694" t="s">
        <v>14377</v>
      </c>
      <c r="C2320" s="693" t="s">
        <v>10136</v>
      </c>
      <c r="D2320" s="695">
        <v>11016.62</v>
      </c>
    </row>
    <row r="2321" spans="1:4" ht="16.5">
      <c r="A2321" s="693">
        <v>6817852</v>
      </c>
      <c r="B2321" s="694" t="s">
        <v>14378</v>
      </c>
      <c r="C2321" s="693" t="s">
        <v>12133</v>
      </c>
      <c r="D2321" s="695">
        <v>2733.31</v>
      </c>
    </row>
    <row r="2322" spans="1:4" ht="24.75">
      <c r="A2322" s="693">
        <v>606455</v>
      </c>
      <c r="B2322" s="694" t="s">
        <v>14379</v>
      </c>
      <c r="C2322" s="693" t="s">
        <v>12133</v>
      </c>
      <c r="D2322" s="695">
        <v>32867.980000000003</v>
      </c>
    </row>
    <row r="2323" spans="1:4" ht="16.5">
      <c r="A2323" s="693">
        <v>805435</v>
      </c>
      <c r="B2323" s="694" t="s">
        <v>14380</v>
      </c>
      <c r="C2323" s="693" t="s">
        <v>10136</v>
      </c>
      <c r="D2323" s="695">
        <v>18.760000000000002</v>
      </c>
    </row>
    <row r="2324" spans="1:4" ht="16.5">
      <c r="A2324" s="693">
        <v>1917615</v>
      </c>
      <c r="B2324" s="694" t="s">
        <v>14381</v>
      </c>
      <c r="C2324" s="693" t="s">
        <v>12156</v>
      </c>
      <c r="D2324" s="695">
        <v>38.33</v>
      </c>
    </row>
    <row r="2325" spans="1:4" ht="16.5">
      <c r="A2325" s="693">
        <v>2003786</v>
      </c>
      <c r="B2325" s="694" t="s">
        <v>14382</v>
      </c>
      <c r="C2325" s="693" t="s">
        <v>12133</v>
      </c>
      <c r="D2325" s="695">
        <v>1432.12</v>
      </c>
    </row>
    <row r="2326" spans="1:4" ht="16.5">
      <c r="A2326" s="693">
        <v>4011277</v>
      </c>
      <c r="B2326" s="694" t="s">
        <v>14383</v>
      </c>
      <c r="C2326" s="693" t="s">
        <v>12156</v>
      </c>
      <c r="D2326" s="695">
        <v>155.88999999999999</v>
      </c>
    </row>
    <row r="2327" spans="1:4" ht="16.5">
      <c r="A2327" s="693">
        <v>5301028</v>
      </c>
      <c r="B2327" s="694" t="s">
        <v>14384</v>
      </c>
      <c r="C2327" s="693" t="s">
        <v>10136</v>
      </c>
      <c r="D2327" s="695">
        <v>3758.17</v>
      </c>
    </row>
    <row r="2328" spans="1:4" ht="16.5">
      <c r="A2328" s="693">
        <v>6817857</v>
      </c>
      <c r="B2328" s="694" t="s">
        <v>14385</v>
      </c>
      <c r="C2328" s="693" t="s">
        <v>12133</v>
      </c>
      <c r="D2328" s="695">
        <v>3331.73</v>
      </c>
    </row>
    <row r="2329" spans="1:4" ht="24.75">
      <c r="A2329" s="693">
        <v>606365</v>
      </c>
      <c r="B2329" s="694" t="s">
        <v>14386</v>
      </c>
      <c r="C2329" s="693" t="s">
        <v>12133</v>
      </c>
      <c r="D2329" s="695">
        <v>32607.21</v>
      </c>
    </row>
    <row r="2330" spans="1:4" ht="16.5">
      <c r="A2330" s="693">
        <v>805436</v>
      </c>
      <c r="B2330" s="694" t="s">
        <v>14387</v>
      </c>
      <c r="C2330" s="693" t="s">
        <v>10136</v>
      </c>
      <c r="D2330" s="695">
        <v>16.45</v>
      </c>
    </row>
    <row r="2331" spans="1:4" ht="16.5">
      <c r="A2331" s="693">
        <v>1917616</v>
      </c>
      <c r="B2331" s="694" t="s">
        <v>14388</v>
      </c>
      <c r="C2331" s="693" t="s">
        <v>12156</v>
      </c>
      <c r="D2331" s="695">
        <v>44.58</v>
      </c>
    </row>
    <row r="2332" spans="1:4" ht="16.5">
      <c r="A2332" s="693">
        <v>2003891</v>
      </c>
      <c r="B2332" s="694" t="s">
        <v>14389</v>
      </c>
      <c r="C2332" s="693" t="s">
        <v>12133</v>
      </c>
      <c r="D2332" s="695">
        <v>1290.24</v>
      </c>
    </row>
    <row r="2333" spans="1:4" ht="16.5">
      <c r="A2333" s="693">
        <v>4011561</v>
      </c>
      <c r="B2333" s="694" t="s">
        <v>14390</v>
      </c>
      <c r="C2333" s="693" t="s">
        <v>12156</v>
      </c>
      <c r="D2333" s="695">
        <v>298.22000000000003</v>
      </c>
    </row>
    <row r="2334" spans="1:4" ht="16.5">
      <c r="A2334" s="693">
        <v>5301082</v>
      </c>
      <c r="B2334" s="694" t="s">
        <v>14391</v>
      </c>
      <c r="C2334" s="693" t="s">
        <v>10136</v>
      </c>
      <c r="D2334" s="695">
        <v>4897.21</v>
      </c>
    </row>
    <row r="2335" spans="1:4" ht="16.5">
      <c r="A2335" s="693">
        <v>6817858</v>
      </c>
      <c r="B2335" s="694" t="s">
        <v>14392</v>
      </c>
      <c r="C2335" s="693" t="s">
        <v>12133</v>
      </c>
      <c r="D2335" s="695">
        <v>3004.98</v>
      </c>
    </row>
    <row r="2336" spans="1:4" ht="24.75">
      <c r="A2336" s="693">
        <v>606456</v>
      </c>
      <c r="B2336" s="694" t="s">
        <v>14393</v>
      </c>
      <c r="C2336" s="693" t="s">
        <v>12133</v>
      </c>
      <c r="D2336" s="695">
        <v>34129.25</v>
      </c>
    </row>
    <row r="2337" spans="1:4" ht="16.5">
      <c r="A2337" s="693">
        <v>805437</v>
      </c>
      <c r="B2337" s="694" t="s">
        <v>14394</v>
      </c>
      <c r="C2337" s="693" t="s">
        <v>10136</v>
      </c>
      <c r="D2337" s="695">
        <v>22.58</v>
      </c>
    </row>
    <row r="2338" spans="1:4" ht="16.5">
      <c r="A2338" s="693">
        <v>1917617</v>
      </c>
      <c r="B2338" s="694" t="s">
        <v>14395</v>
      </c>
      <c r="C2338" s="693" t="s">
        <v>12156</v>
      </c>
      <c r="D2338" s="695">
        <v>50.11</v>
      </c>
    </row>
    <row r="2339" spans="1:4" ht="16.5">
      <c r="A2339" s="693">
        <v>2003872</v>
      </c>
      <c r="B2339" s="694" t="s">
        <v>14396</v>
      </c>
      <c r="C2339" s="693" t="s">
        <v>12133</v>
      </c>
      <c r="D2339" s="695">
        <v>302.76</v>
      </c>
    </row>
    <row r="2340" spans="1:4" ht="16.5">
      <c r="A2340" s="693">
        <v>4011560</v>
      </c>
      <c r="B2340" s="694" t="s">
        <v>14397</v>
      </c>
      <c r="C2340" s="693" t="s">
        <v>12156</v>
      </c>
      <c r="D2340" s="695">
        <v>156.56</v>
      </c>
    </row>
    <row r="2341" spans="1:4" ht="16.5">
      <c r="A2341" s="693">
        <v>5301029</v>
      </c>
      <c r="B2341" s="694" t="s">
        <v>14398</v>
      </c>
      <c r="C2341" s="693" t="s">
        <v>10136</v>
      </c>
      <c r="D2341" s="695">
        <v>4614.92</v>
      </c>
    </row>
    <row r="2342" spans="1:4" ht="16.5">
      <c r="A2342" s="693">
        <v>6817859</v>
      </c>
      <c r="B2342" s="694" t="s">
        <v>14399</v>
      </c>
      <c r="C2342" s="693" t="s">
        <v>12133</v>
      </c>
      <c r="D2342" s="695">
        <v>2799.94</v>
      </c>
    </row>
    <row r="2343" spans="1:4" ht="24.75">
      <c r="A2343" s="693">
        <v>606366</v>
      </c>
      <c r="B2343" s="694" t="s">
        <v>14400</v>
      </c>
      <c r="C2343" s="693" t="s">
        <v>12133</v>
      </c>
      <c r="D2343" s="695">
        <v>33861.879999999997</v>
      </c>
    </row>
    <row r="2344" spans="1:4" ht="16.5">
      <c r="A2344" s="693">
        <v>805438</v>
      </c>
      <c r="B2344" s="694" t="s">
        <v>14401</v>
      </c>
      <c r="C2344" s="693" t="s">
        <v>10136</v>
      </c>
      <c r="D2344" s="695">
        <v>22.31</v>
      </c>
    </row>
    <row r="2345" spans="1:4" ht="16.5">
      <c r="A2345" s="693">
        <v>1917618</v>
      </c>
      <c r="B2345" s="694" t="s">
        <v>14402</v>
      </c>
      <c r="C2345" s="693" t="s">
        <v>12156</v>
      </c>
      <c r="D2345" s="695">
        <v>57.29</v>
      </c>
    </row>
    <row r="2346" spans="1:4" ht="16.5">
      <c r="A2346" s="693">
        <v>2003825</v>
      </c>
      <c r="B2346" s="694" t="s">
        <v>14403</v>
      </c>
      <c r="C2346" s="693" t="s">
        <v>12133</v>
      </c>
      <c r="D2346" s="695">
        <v>351.29</v>
      </c>
    </row>
    <row r="2347" spans="1:4" ht="16.5">
      <c r="A2347" s="693">
        <v>4011282</v>
      </c>
      <c r="B2347" s="694" t="s">
        <v>14404</v>
      </c>
      <c r="C2347" s="693" t="s">
        <v>12156</v>
      </c>
      <c r="D2347" s="695">
        <v>224.09</v>
      </c>
    </row>
    <row r="2348" spans="1:4" ht="16.5">
      <c r="A2348" s="693">
        <v>5301083</v>
      </c>
      <c r="B2348" s="694" t="s">
        <v>14405</v>
      </c>
      <c r="C2348" s="693" t="s">
        <v>10136</v>
      </c>
      <c r="D2348" s="695">
        <v>5753.96</v>
      </c>
    </row>
    <row r="2349" spans="1:4" ht="16.5">
      <c r="A2349" s="693">
        <v>6817860</v>
      </c>
      <c r="B2349" s="694" t="s">
        <v>14406</v>
      </c>
      <c r="C2349" s="693" t="s">
        <v>12133</v>
      </c>
      <c r="D2349" s="695">
        <v>2473.1799999999998</v>
      </c>
    </row>
    <row r="2350" spans="1:4" ht="24.75">
      <c r="A2350" s="693">
        <v>606457</v>
      </c>
      <c r="B2350" s="694" t="s">
        <v>14407</v>
      </c>
      <c r="C2350" s="693" t="s">
        <v>12133</v>
      </c>
      <c r="D2350" s="695">
        <v>34702.050000000003</v>
      </c>
    </row>
    <row r="2351" spans="1:4" ht="16.5">
      <c r="A2351" s="693">
        <v>805439</v>
      </c>
      <c r="B2351" s="694" t="s">
        <v>14408</v>
      </c>
      <c r="C2351" s="693" t="s">
        <v>10136</v>
      </c>
      <c r="D2351" s="695">
        <v>30.05</v>
      </c>
    </row>
    <row r="2352" spans="1:4" ht="16.5">
      <c r="A2352" s="693">
        <v>1917619</v>
      </c>
      <c r="B2352" s="694" t="s">
        <v>14409</v>
      </c>
      <c r="C2352" s="693" t="s">
        <v>12156</v>
      </c>
      <c r="D2352" s="695">
        <v>62.11</v>
      </c>
    </row>
    <row r="2353" spans="1:4" ht="16.5">
      <c r="A2353" s="693">
        <v>2003829</v>
      </c>
      <c r="B2353" s="694" t="s">
        <v>14410</v>
      </c>
      <c r="C2353" s="693" t="s">
        <v>12133</v>
      </c>
      <c r="D2353" s="695">
        <v>635.29999999999995</v>
      </c>
    </row>
    <row r="2354" spans="1:4" ht="16.5">
      <c r="A2354" s="693">
        <v>4011281</v>
      </c>
      <c r="B2354" s="694" t="s">
        <v>14411</v>
      </c>
      <c r="C2354" s="693" t="s">
        <v>12156</v>
      </c>
      <c r="D2354" s="695">
        <v>103.8</v>
      </c>
    </row>
    <row r="2355" spans="1:4" ht="16.5">
      <c r="A2355" s="693">
        <v>5301030</v>
      </c>
      <c r="B2355" s="694" t="s">
        <v>14412</v>
      </c>
      <c r="C2355" s="693" t="s">
        <v>10136</v>
      </c>
      <c r="D2355" s="695">
        <v>7088.32</v>
      </c>
    </row>
    <row r="2356" spans="1:4" ht="16.5">
      <c r="A2356" s="693">
        <v>6817867</v>
      </c>
      <c r="B2356" s="694" t="s">
        <v>14413</v>
      </c>
      <c r="C2356" s="693" t="s">
        <v>12133</v>
      </c>
      <c r="D2356" s="695">
        <v>4696.41</v>
      </c>
    </row>
    <row r="2357" spans="1:4" ht="24.75">
      <c r="A2357" s="693">
        <v>606367</v>
      </c>
      <c r="B2357" s="694" t="s">
        <v>14414</v>
      </c>
      <c r="C2357" s="693" t="s">
        <v>12133</v>
      </c>
      <c r="D2357" s="695">
        <v>34429.730000000003</v>
      </c>
    </row>
    <row r="2358" spans="1:4" ht="16.5">
      <c r="A2358" s="693">
        <v>805440</v>
      </c>
      <c r="B2358" s="694" t="s">
        <v>14415</v>
      </c>
      <c r="C2358" s="693" t="s">
        <v>10136</v>
      </c>
      <c r="D2358" s="695">
        <v>24.94</v>
      </c>
    </row>
    <row r="2359" spans="1:4" ht="16.5">
      <c r="A2359" s="693">
        <v>1917602</v>
      </c>
      <c r="B2359" s="694" t="s">
        <v>14416</v>
      </c>
      <c r="C2359" s="693" t="s">
        <v>12156</v>
      </c>
      <c r="D2359" s="695">
        <v>7.61</v>
      </c>
    </row>
    <row r="2360" spans="1:4" ht="16.5">
      <c r="A2360" s="693">
        <v>2003833</v>
      </c>
      <c r="B2360" s="694" t="s">
        <v>14417</v>
      </c>
      <c r="C2360" s="693" t="s">
        <v>12133</v>
      </c>
      <c r="D2360" s="695">
        <v>799.89</v>
      </c>
    </row>
    <row r="2361" spans="1:4" ht="16.5">
      <c r="A2361" s="693">
        <v>4011279</v>
      </c>
      <c r="B2361" s="694" t="s">
        <v>14418</v>
      </c>
      <c r="C2361" s="693" t="s">
        <v>12156</v>
      </c>
      <c r="D2361" s="695">
        <v>216.13</v>
      </c>
    </row>
    <row r="2362" spans="1:4" ht="16.5">
      <c r="A2362" s="693">
        <v>5301084</v>
      </c>
      <c r="B2362" s="694" t="s">
        <v>14419</v>
      </c>
      <c r="C2362" s="693" t="s">
        <v>10136</v>
      </c>
      <c r="D2362" s="695">
        <v>8227.36</v>
      </c>
    </row>
    <row r="2363" spans="1:4" ht="16.5">
      <c r="A2363" s="693">
        <v>6817868</v>
      </c>
      <c r="B2363" s="694" t="s">
        <v>14420</v>
      </c>
      <c r="C2363" s="693" t="s">
        <v>12133</v>
      </c>
      <c r="D2363" s="695">
        <v>4238.29</v>
      </c>
    </row>
    <row r="2364" spans="1:4" ht="24.75">
      <c r="A2364" s="693">
        <v>606458</v>
      </c>
      <c r="B2364" s="694" t="s">
        <v>14421</v>
      </c>
      <c r="C2364" s="693" t="s">
        <v>12133</v>
      </c>
      <c r="D2364" s="695">
        <v>46670.91</v>
      </c>
    </row>
    <row r="2365" spans="1:4" ht="16.5">
      <c r="A2365" s="693">
        <v>805441</v>
      </c>
      <c r="B2365" s="694" t="s">
        <v>14422</v>
      </c>
      <c r="C2365" s="693" t="s">
        <v>10136</v>
      </c>
      <c r="D2365" s="695">
        <v>34.299999999999997</v>
      </c>
    </row>
    <row r="2366" spans="1:4" ht="16.5">
      <c r="A2366" s="693">
        <v>1917603</v>
      </c>
      <c r="B2366" s="694" t="s">
        <v>14423</v>
      </c>
      <c r="C2366" s="693" t="s">
        <v>12156</v>
      </c>
      <c r="D2366" s="695">
        <v>8.4</v>
      </c>
    </row>
    <row r="2367" spans="1:4" ht="16.5">
      <c r="A2367" s="693">
        <v>2003837</v>
      </c>
      <c r="B2367" s="694" t="s">
        <v>14424</v>
      </c>
      <c r="C2367" s="693" t="s">
        <v>12133</v>
      </c>
      <c r="D2367" s="695">
        <v>1334.87</v>
      </c>
    </row>
    <row r="2368" spans="1:4" ht="16.5">
      <c r="A2368" s="693">
        <v>4011280</v>
      </c>
      <c r="B2368" s="694" t="s">
        <v>14425</v>
      </c>
      <c r="C2368" s="693" t="s">
        <v>12156</v>
      </c>
      <c r="D2368" s="695">
        <v>95.83</v>
      </c>
    </row>
    <row r="2369" spans="1:4" ht="16.5">
      <c r="A2369" s="693">
        <v>5301031</v>
      </c>
      <c r="B2369" s="694" t="s">
        <v>14426</v>
      </c>
      <c r="C2369" s="693" t="s">
        <v>10136</v>
      </c>
      <c r="D2369" s="695">
        <v>8715.7999999999993</v>
      </c>
    </row>
    <row r="2370" spans="1:4" ht="16.5">
      <c r="A2370" s="693">
        <v>6817869</v>
      </c>
      <c r="B2370" s="694" t="s">
        <v>14427</v>
      </c>
      <c r="C2370" s="693" t="s">
        <v>12133</v>
      </c>
      <c r="D2370" s="695">
        <v>5297.04</v>
      </c>
    </row>
    <row r="2371" spans="1:4" ht="24.75">
      <c r="A2371" s="693">
        <v>606368</v>
      </c>
      <c r="B2371" s="694" t="s">
        <v>14428</v>
      </c>
      <c r="C2371" s="693" t="s">
        <v>12133</v>
      </c>
      <c r="D2371" s="695">
        <v>46393.64</v>
      </c>
    </row>
    <row r="2372" spans="1:4" ht="16.5">
      <c r="A2372" s="693">
        <v>805442</v>
      </c>
      <c r="B2372" s="694" t="s">
        <v>14429</v>
      </c>
      <c r="C2372" s="693" t="s">
        <v>10136</v>
      </c>
      <c r="D2372" s="695">
        <v>30.27</v>
      </c>
    </row>
    <row r="2373" spans="1:4" ht="16.5">
      <c r="A2373" s="693">
        <v>1917604</v>
      </c>
      <c r="B2373" s="694" t="s">
        <v>14430</v>
      </c>
      <c r="C2373" s="693" t="s">
        <v>12156</v>
      </c>
      <c r="D2373" s="695">
        <v>9.08</v>
      </c>
    </row>
    <row r="2374" spans="1:4" ht="16.5">
      <c r="A2374" s="693">
        <v>2003841</v>
      </c>
      <c r="B2374" s="694" t="s">
        <v>14431</v>
      </c>
      <c r="C2374" s="693" t="s">
        <v>12133</v>
      </c>
      <c r="D2374" s="695">
        <v>1760.32</v>
      </c>
    </row>
    <row r="2375" spans="1:4" ht="16.5">
      <c r="A2375" s="693">
        <v>4011314</v>
      </c>
      <c r="B2375" s="694" t="s">
        <v>14432</v>
      </c>
      <c r="C2375" s="693" t="s">
        <v>12156</v>
      </c>
      <c r="D2375" s="695">
        <v>98.71</v>
      </c>
    </row>
    <row r="2376" spans="1:4" ht="16.5">
      <c r="A2376" s="693">
        <v>5301085</v>
      </c>
      <c r="B2376" s="694" t="s">
        <v>14433</v>
      </c>
      <c r="C2376" s="693" t="s">
        <v>10136</v>
      </c>
      <c r="D2376" s="695">
        <v>9854.84</v>
      </c>
    </row>
    <row r="2377" spans="1:4" ht="16.5">
      <c r="A2377" s="693">
        <v>6817870</v>
      </c>
      <c r="B2377" s="694" t="s">
        <v>14434</v>
      </c>
      <c r="C2377" s="693" t="s">
        <v>12133</v>
      </c>
      <c r="D2377" s="695">
        <v>4837.42</v>
      </c>
    </row>
    <row r="2378" spans="1:4" ht="24.75">
      <c r="A2378" s="693">
        <v>606459</v>
      </c>
      <c r="B2378" s="694" t="s">
        <v>14435</v>
      </c>
      <c r="C2378" s="693" t="s">
        <v>12133</v>
      </c>
      <c r="D2378" s="695">
        <v>48637.39</v>
      </c>
    </row>
    <row r="2379" spans="1:4" ht="16.5">
      <c r="A2379" s="693">
        <v>805443</v>
      </c>
      <c r="B2379" s="694" t="s">
        <v>14436</v>
      </c>
      <c r="C2379" s="693" t="s">
        <v>10136</v>
      </c>
      <c r="D2379" s="695">
        <v>40.92</v>
      </c>
    </row>
    <row r="2380" spans="1:4" ht="16.5">
      <c r="A2380" s="693">
        <v>1917740</v>
      </c>
      <c r="B2380" s="694" t="s">
        <v>14437</v>
      </c>
      <c r="C2380" s="693" t="s">
        <v>12156</v>
      </c>
      <c r="D2380" s="695">
        <v>7.31</v>
      </c>
    </row>
    <row r="2381" spans="1:4" ht="16.5">
      <c r="A2381" s="693">
        <v>2003771</v>
      </c>
      <c r="B2381" s="694" t="s">
        <v>14438</v>
      </c>
      <c r="C2381" s="693" t="s">
        <v>12133</v>
      </c>
      <c r="D2381" s="695">
        <v>324.5</v>
      </c>
    </row>
    <row r="2382" spans="1:4" ht="16.5">
      <c r="A2382" s="693">
        <v>4011315</v>
      </c>
      <c r="B2382" s="694" t="s">
        <v>14439</v>
      </c>
      <c r="C2382" s="693" t="s">
        <v>12156</v>
      </c>
      <c r="D2382" s="695">
        <v>100.05</v>
      </c>
    </row>
    <row r="2383" spans="1:4" ht="16.5">
      <c r="A2383" s="693">
        <v>5301032</v>
      </c>
      <c r="B2383" s="694" t="s">
        <v>14440</v>
      </c>
      <c r="C2383" s="693" t="s">
        <v>10136</v>
      </c>
      <c r="D2383" s="695">
        <v>10954.5</v>
      </c>
    </row>
    <row r="2384" spans="1:4" ht="16.5">
      <c r="A2384" s="693">
        <v>6817861</v>
      </c>
      <c r="B2384" s="694" t="s">
        <v>14441</v>
      </c>
      <c r="C2384" s="693" t="s">
        <v>12133</v>
      </c>
      <c r="D2384" s="695">
        <v>3445.85</v>
      </c>
    </row>
    <row r="2385" spans="1:4" ht="24.75">
      <c r="A2385" s="693">
        <v>606369</v>
      </c>
      <c r="B2385" s="694" t="s">
        <v>14442</v>
      </c>
      <c r="C2385" s="693" t="s">
        <v>12133</v>
      </c>
      <c r="D2385" s="695">
        <v>48353.51</v>
      </c>
    </row>
    <row r="2386" spans="1:4" ht="16.5">
      <c r="A2386" s="693">
        <v>805444</v>
      </c>
      <c r="B2386" s="694" t="s">
        <v>14443</v>
      </c>
      <c r="C2386" s="693" t="s">
        <v>10136</v>
      </c>
      <c r="D2386" s="695">
        <v>33.69</v>
      </c>
    </row>
    <row r="2387" spans="1:4" ht="16.5">
      <c r="A2387" s="693">
        <v>1917263</v>
      </c>
      <c r="B2387" s="694" t="s">
        <v>14444</v>
      </c>
      <c r="C2387" s="693" t="s">
        <v>12156</v>
      </c>
      <c r="D2387" s="695">
        <v>12.59</v>
      </c>
    </row>
    <row r="2388" spans="1:4" ht="16.5">
      <c r="A2388" s="693">
        <v>2003876</v>
      </c>
      <c r="B2388" s="694" t="s">
        <v>14445</v>
      </c>
      <c r="C2388" s="693" t="s">
        <v>12133</v>
      </c>
      <c r="D2388" s="695">
        <v>298.88</v>
      </c>
    </row>
    <row r="2389" spans="1:4" ht="24.75">
      <c r="A2389" s="693">
        <v>4011316</v>
      </c>
      <c r="B2389" s="694" t="s">
        <v>14446</v>
      </c>
      <c r="C2389" s="693" t="s">
        <v>12156</v>
      </c>
      <c r="D2389" s="695">
        <v>126.62</v>
      </c>
    </row>
    <row r="2390" spans="1:4" ht="16.5">
      <c r="A2390" s="693">
        <v>5301086</v>
      </c>
      <c r="B2390" s="694" t="s">
        <v>14447</v>
      </c>
      <c r="C2390" s="693" t="s">
        <v>10136</v>
      </c>
      <c r="D2390" s="695">
        <v>12093.54</v>
      </c>
    </row>
    <row r="2391" spans="1:4" ht="16.5">
      <c r="A2391" s="693">
        <v>6817862</v>
      </c>
      <c r="B2391" s="694" t="s">
        <v>14448</v>
      </c>
      <c r="C2391" s="693" t="s">
        <v>12133</v>
      </c>
      <c r="D2391" s="695">
        <v>3036.28</v>
      </c>
    </row>
    <row r="2392" spans="1:4" ht="24.75">
      <c r="A2392" s="693">
        <v>606479</v>
      </c>
      <c r="B2392" s="694" t="s">
        <v>14449</v>
      </c>
      <c r="C2392" s="693" t="s">
        <v>12133</v>
      </c>
      <c r="D2392" s="695">
        <v>11272.63</v>
      </c>
    </row>
    <row r="2393" spans="1:4" ht="16.5">
      <c r="A2393" s="693">
        <v>805445</v>
      </c>
      <c r="B2393" s="694" t="s">
        <v>14450</v>
      </c>
      <c r="C2393" s="693" t="s">
        <v>10136</v>
      </c>
      <c r="D2393" s="695">
        <v>46.44</v>
      </c>
    </row>
    <row r="2394" spans="1:4" ht="16.5">
      <c r="A2394" s="693">
        <v>1917264</v>
      </c>
      <c r="B2394" s="694" t="s">
        <v>14451</v>
      </c>
      <c r="C2394" s="693" t="s">
        <v>12156</v>
      </c>
      <c r="D2394" s="695">
        <v>15.62</v>
      </c>
    </row>
    <row r="2395" spans="1:4" ht="16.5">
      <c r="A2395" s="693">
        <v>2003775</v>
      </c>
      <c r="B2395" s="694" t="s">
        <v>14452</v>
      </c>
      <c r="C2395" s="693" t="s">
        <v>12133</v>
      </c>
      <c r="D2395" s="695">
        <v>505.29</v>
      </c>
    </row>
    <row r="2396" spans="1:4" ht="24.75">
      <c r="A2396" s="693">
        <v>4011317</v>
      </c>
      <c r="B2396" s="694" t="s">
        <v>14453</v>
      </c>
      <c r="C2396" s="693" t="s">
        <v>12156</v>
      </c>
      <c r="D2396" s="695">
        <v>89.52</v>
      </c>
    </row>
    <row r="2397" spans="1:4" ht="16.5">
      <c r="A2397" s="693">
        <v>5301033</v>
      </c>
      <c r="B2397" s="694" t="s">
        <v>14454</v>
      </c>
      <c r="C2397" s="693" t="s">
        <v>10136</v>
      </c>
      <c r="D2397" s="695">
        <v>84.47</v>
      </c>
    </row>
    <row r="2398" spans="1:4" ht="16.5">
      <c r="A2398" s="693">
        <v>6817863</v>
      </c>
      <c r="B2398" s="694" t="s">
        <v>14455</v>
      </c>
      <c r="C2398" s="693" t="s">
        <v>12133</v>
      </c>
      <c r="D2398" s="695">
        <v>3904.3</v>
      </c>
    </row>
    <row r="2399" spans="1:4" ht="24.75">
      <c r="A2399" s="693">
        <v>606460</v>
      </c>
      <c r="B2399" s="694" t="s">
        <v>14456</v>
      </c>
      <c r="C2399" s="693" t="s">
        <v>12133</v>
      </c>
      <c r="D2399" s="695">
        <v>11167.01</v>
      </c>
    </row>
    <row r="2400" spans="1:4" ht="16.5">
      <c r="A2400" s="693">
        <v>805454</v>
      </c>
      <c r="B2400" s="694" t="s">
        <v>14457</v>
      </c>
      <c r="C2400" s="693" t="s">
        <v>10136</v>
      </c>
      <c r="D2400" s="695">
        <v>74.55</v>
      </c>
    </row>
    <row r="2401" spans="1:4" ht="16.5">
      <c r="A2401" s="693">
        <v>1917265</v>
      </c>
      <c r="B2401" s="694" t="s">
        <v>14458</v>
      </c>
      <c r="C2401" s="693" t="s">
        <v>12156</v>
      </c>
      <c r="D2401" s="695">
        <v>20.25</v>
      </c>
    </row>
    <row r="2402" spans="1:4" ht="16.5">
      <c r="A2402" s="693">
        <v>2003880</v>
      </c>
      <c r="B2402" s="694" t="s">
        <v>14459</v>
      </c>
      <c r="C2402" s="693" t="s">
        <v>12133</v>
      </c>
      <c r="D2402" s="695">
        <v>459.01</v>
      </c>
    </row>
    <row r="2403" spans="1:4" ht="24.75">
      <c r="A2403" s="693">
        <v>4011318</v>
      </c>
      <c r="B2403" s="694" t="s">
        <v>14460</v>
      </c>
      <c r="C2403" s="693" t="s">
        <v>12156</v>
      </c>
      <c r="D2403" s="695">
        <v>91.84</v>
      </c>
    </row>
    <row r="2404" spans="1:4" ht="16.5">
      <c r="A2404" s="693">
        <v>5301034</v>
      </c>
      <c r="B2404" s="694" t="s">
        <v>14461</v>
      </c>
      <c r="C2404" s="693" t="s">
        <v>10136</v>
      </c>
      <c r="D2404" s="695">
        <v>602.97</v>
      </c>
    </row>
    <row r="2405" spans="1:4" ht="16.5">
      <c r="A2405" s="693">
        <v>6817864</v>
      </c>
      <c r="B2405" s="694" t="s">
        <v>14462</v>
      </c>
      <c r="C2405" s="693" t="s">
        <v>12133</v>
      </c>
      <c r="D2405" s="695">
        <v>3519.36</v>
      </c>
    </row>
    <row r="2406" spans="1:4" ht="24.75">
      <c r="A2406" s="693">
        <v>606480</v>
      </c>
      <c r="B2406" s="694" t="s">
        <v>14463</v>
      </c>
      <c r="C2406" s="693" t="s">
        <v>12133</v>
      </c>
      <c r="D2406" s="695">
        <v>14671.37</v>
      </c>
    </row>
    <row r="2407" spans="1:4">
      <c r="A2407" s="693">
        <v>805455</v>
      </c>
      <c r="B2407" s="694" t="s">
        <v>14464</v>
      </c>
      <c r="C2407" s="693" t="s">
        <v>10136</v>
      </c>
      <c r="D2407" s="695">
        <v>102.47</v>
      </c>
    </row>
    <row r="2408" spans="1:4" ht="16.5">
      <c r="A2408" s="693">
        <v>1917260</v>
      </c>
      <c r="B2408" s="694" t="s">
        <v>14465</v>
      </c>
      <c r="C2408" s="693" t="s">
        <v>12156</v>
      </c>
      <c r="D2408" s="695">
        <v>7.68</v>
      </c>
    </row>
    <row r="2409" spans="1:4" ht="16.5">
      <c r="A2409" s="693">
        <v>2003779</v>
      </c>
      <c r="B2409" s="694" t="s">
        <v>14466</v>
      </c>
      <c r="C2409" s="693" t="s">
        <v>12133</v>
      </c>
      <c r="D2409" s="695">
        <v>751.35</v>
      </c>
    </row>
    <row r="2410" spans="1:4" ht="24.75">
      <c r="A2410" s="693">
        <v>4011319</v>
      </c>
      <c r="B2410" s="694" t="s">
        <v>14467</v>
      </c>
      <c r="C2410" s="693" t="s">
        <v>12156</v>
      </c>
      <c r="D2410" s="695">
        <v>53.59</v>
      </c>
    </row>
    <row r="2411" spans="1:4" ht="16.5">
      <c r="A2411" s="693">
        <v>5301073</v>
      </c>
      <c r="B2411" s="694" t="s">
        <v>14468</v>
      </c>
      <c r="C2411" s="693" t="s">
        <v>10136</v>
      </c>
      <c r="D2411" s="695">
        <v>468.78</v>
      </c>
    </row>
    <row r="2412" spans="1:4" ht="16.5">
      <c r="A2412" s="693">
        <v>6817865</v>
      </c>
      <c r="B2412" s="694" t="s">
        <v>14469</v>
      </c>
      <c r="C2412" s="693" t="s">
        <v>12133</v>
      </c>
      <c r="D2412" s="695">
        <v>4307.22</v>
      </c>
    </row>
    <row r="2413" spans="1:4" ht="24.75">
      <c r="A2413" s="693">
        <v>606461</v>
      </c>
      <c r="B2413" s="694" t="s">
        <v>14470</v>
      </c>
      <c r="C2413" s="693" t="s">
        <v>12133</v>
      </c>
      <c r="D2413" s="695">
        <v>14542.64</v>
      </c>
    </row>
    <row r="2414" spans="1:4" ht="16.5">
      <c r="A2414" s="693">
        <v>805456</v>
      </c>
      <c r="B2414" s="694" t="s">
        <v>14471</v>
      </c>
      <c r="C2414" s="693" t="s">
        <v>10136</v>
      </c>
      <c r="D2414" s="695">
        <v>84.61</v>
      </c>
    </row>
    <row r="2415" spans="1:4" ht="16.5">
      <c r="A2415" s="693">
        <v>1917261</v>
      </c>
      <c r="B2415" s="694" t="s">
        <v>14472</v>
      </c>
      <c r="C2415" s="693" t="s">
        <v>12156</v>
      </c>
      <c r="D2415" s="695">
        <v>8.5399999999999991</v>
      </c>
    </row>
    <row r="2416" spans="1:4" ht="16.5">
      <c r="A2416" s="693">
        <v>2003884</v>
      </c>
      <c r="B2416" s="694" t="s">
        <v>14473</v>
      </c>
      <c r="C2416" s="693" t="s">
        <v>12133</v>
      </c>
      <c r="D2416" s="695">
        <v>681.59</v>
      </c>
    </row>
    <row r="2417" spans="1:4" ht="24.75">
      <c r="A2417" s="693">
        <v>4011320</v>
      </c>
      <c r="B2417" s="694" t="s">
        <v>14474</v>
      </c>
      <c r="C2417" s="693" t="s">
        <v>12156</v>
      </c>
      <c r="D2417" s="695">
        <v>77.58</v>
      </c>
    </row>
    <row r="2418" spans="1:4" ht="16.5">
      <c r="A2418" s="693">
        <v>5301074</v>
      </c>
      <c r="B2418" s="694" t="s">
        <v>14475</v>
      </c>
      <c r="C2418" s="693" t="s">
        <v>10136</v>
      </c>
      <c r="D2418" s="695">
        <v>1740.41</v>
      </c>
    </row>
    <row r="2419" spans="1:4" ht="16.5">
      <c r="A2419" s="693">
        <v>6817866</v>
      </c>
      <c r="B2419" s="694" t="s">
        <v>14476</v>
      </c>
      <c r="C2419" s="693" t="s">
        <v>12133</v>
      </c>
      <c r="D2419" s="695">
        <v>3931.17</v>
      </c>
    </row>
    <row r="2420" spans="1:4" ht="24.75">
      <c r="A2420" s="693">
        <v>606481</v>
      </c>
      <c r="B2420" s="694" t="s">
        <v>14477</v>
      </c>
      <c r="C2420" s="693" t="s">
        <v>12133</v>
      </c>
      <c r="D2420" s="695">
        <v>17082.39</v>
      </c>
    </row>
    <row r="2421" spans="1:4">
      <c r="A2421" s="693">
        <v>805457</v>
      </c>
      <c r="B2421" s="694" t="s">
        <v>14478</v>
      </c>
      <c r="C2421" s="693" t="s">
        <v>10136</v>
      </c>
      <c r="D2421" s="695">
        <v>116.73</v>
      </c>
    </row>
    <row r="2422" spans="1:4" ht="16.5">
      <c r="A2422" s="693">
        <v>1917262</v>
      </c>
      <c r="B2422" s="694" t="s">
        <v>14479</v>
      </c>
      <c r="C2422" s="693" t="s">
        <v>12156</v>
      </c>
      <c r="D2422" s="695">
        <v>10.11</v>
      </c>
    </row>
    <row r="2423" spans="1:4" ht="16.5">
      <c r="A2423" s="693">
        <v>2003783</v>
      </c>
      <c r="B2423" s="694" t="s">
        <v>14480</v>
      </c>
      <c r="C2423" s="693" t="s">
        <v>12133</v>
      </c>
      <c r="D2423" s="695">
        <v>1076.02</v>
      </c>
    </row>
    <row r="2424" spans="1:4" ht="24.75">
      <c r="A2424" s="693">
        <v>4011321</v>
      </c>
      <c r="B2424" s="694" t="s">
        <v>14481</v>
      </c>
      <c r="C2424" s="693" t="s">
        <v>12156</v>
      </c>
      <c r="D2424" s="695">
        <v>39.32</v>
      </c>
    </row>
    <row r="2425" spans="1:4" ht="16.5">
      <c r="A2425" s="693">
        <v>5301015</v>
      </c>
      <c r="B2425" s="694" t="s">
        <v>14482</v>
      </c>
      <c r="C2425" s="693" t="s">
        <v>10136</v>
      </c>
      <c r="D2425" s="695">
        <v>1100.5899999999999</v>
      </c>
    </row>
    <row r="2426" spans="1:4" ht="16.5">
      <c r="A2426" s="693">
        <v>6817871</v>
      </c>
      <c r="B2426" s="694" t="s">
        <v>14483</v>
      </c>
      <c r="C2426" s="693" t="s">
        <v>12133</v>
      </c>
      <c r="D2426" s="695">
        <v>4259.63</v>
      </c>
    </row>
    <row r="2427" spans="1:4" ht="24.75">
      <c r="A2427" s="693">
        <v>606462</v>
      </c>
      <c r="B2427" s="694" t="s">
        <v>14484</v>
      </c>
      <c r="C2427" s="693" t="s">
        <v>12133</v>
      </c>
      <c r="D2427" s="695">
        <v>16894.240000000002</v>
      </c>
    </row>
    <row r="2428" spans="1:4" ht="16.5">
      <c r="A2428" s="693">
        <v>805458</v>
      </c>
      <c r="B2428" s="694" t="s">
        <v>14485</v>
      </c>
      <c r="C2428" s="693" t="s">
        <v>10136</v>
      </c>
      <c r="D2428" s="695">
        <v>101.32</v>
      </c>
    </row>
    <row r="2429" spans="1:4" ht="16.5">
      <c r="A2429" s="693">
        <v>1917727</v>
      </c>
      <c r="B2429" s="694" t="s">
        <v>14486</v>
      </c>
      <c r="C2429" s="693" t="s">
        <v>12156</v>
      </c>
      <c r="D2429" s="695">
        <v>7.43</v>
      </c>
    </row>
    <row r="2430" spans="1:4" ht="16.5">
      <c r="A2430" s="693">
        <v>2003888</v>
      </c>
      <c r="B2430" s="694" t="s">
        <v>14487</v>
      </c>
      <c r="C2430" s="693" t="s">
        <v>12133</v>
      </c>
      <c r="D2430" s="695">
        <v>972.34</v>
      </c>
    </row>
    <row r="2431" spans="1:4" ht="24.75">
      <c r="A2431" s="693">
        <v>4011327</v>
      </c>
      <c r="B2431" s="694" t="s">
        <v>14488</v>
      </c>
      <c r="C2431" s="693" t="s">
        <v>12156</v>
      </c>
      <c r="D2431" s="695">
        <v>40.11</v>
      </c>
    </row>
    <row r="2432" spans="1:4" ht="16.5">
      <c r="A2432" s="693">
        <v>5300992</v>
      </c>
      <c r="B2432" s="694" t="s">
        <v>14489</v>
      </c>
      <c r="C2432" s="693" t="s">
        <v>12161</v>
      </c>
      <c r="D2432" s="695">
        <v>11.65</v>
      </c>
    </row>
    <row r="2433" spans="1:4" ht="16.5">
      <c r="A2433" s="693">
        <v>6817872</v>
      </c>
      <c r="B2433" s="694" t="s">
        <v>14490</v>
      </c>
      <c r="C2433" s="693" t="s">
        <v>12133</v>
      </c>
      <c r="D2433" s="695">
        <v>3878.89</v>
      </c>
    </row>
    <row r="2434" spans="1:4" ht="24.75">
      <c r="A2434" s="693">
        <v>606482</v>
      </c>
      <c r="B2434" s="694" t="s">
        <v>14491</v>
      </c>
      <c r="C2434" s="693" t="s">
        <v>12133</v>
      </c>
      <c r="D2434" s="695">
        <v>17972.810000000001</v>
      </c>
    </row>
    <row r="2435" spans="1:4">
      <c r="A2435" s="693">
        <v>805459</v>
      </c>
      <c r="B2435" s="694" t="s">
        <v>14492</v>
      </c>
      <c r="C2435" s="693" t="s">
        <v>10136</v>
      </c>
      <c r="D2435" s="695">
        <v>139.72999999999999</v>
      </c>
    </row>
    <row r="2436" spans="1:4" ht="16.5">
      <c r="A2436" s="693">
        <v>1917351</v>
      </c>
      <c r="B2436" s="694" t="s">
        <v>14493</v>
      </c>
      <c r="C2436" s="693" t="s">
        <v>12156</v>
      </c>
      <c r="D2436" s="695">
        <v>11.04</v>
      </c>
    </row>
    <row r="2437" spans="1:4" ht="16.5">
      <c r="A2437" s="693">
        <v>2003787</v>
      </c>
      <c r="B2437" s="694" t="s">
        <v>14494</v>
      </c>
      <c r="C2437" s="693" t="s">
        <v>12133</v>
      </c>
      <c r="D2437" s="695">
        <v>1682.09</v>
      </c>
    </row>
    <row r="2438" spans="1:4" ht="24.75">
      <c r="A2438" s="693">
        <v>4011325</v>
      </c>
      <c r="B2438" s="694" t="s">
        <v>14495</v>
      </c>
      <c r="C2438" s="693" t="s">
        <v>12156</v>
      </c>
      <c r="D2438" s="695">
        <v>25.85</v>
      </c>
    </row>
    <row r="2439" spans="1:4" ht="16.5">
      <c r="A2439" s="693">
        <v>5300994</v>
      </c>
      <c r="B2439" s="694" t="s">
        <v>14496</v>
      </c>
      <c r="C2439" s="693" t="s">
        <v>12161</v>
      </c>
      <c r="D2439" s="695">
        <v>11.63</v>
      </c>
    </row>
    <row r="2440" spans="1:4" ht="16.5">
      <c r="A2440" s="693">
        <v>6817873</v>
      </c>
      <c r="B2440" s="694" t="s">
        <v>14497</v>
      </c>
      <c r="C2440" s="693" t="s">
        <v>12133</v>
      </c>
      <c r="D2440" s="695">
        <v>3698.39</v>
      </c>
    </row>
    <row r="2441" spans="1:4" ht="24.75">
      <c r="A2441" s="693">
        <v>606463</v>
      </c>
      <c r="B2441" s="694" t="s">
        <v>14498</v>
      </c>
      <c r="C2441" s="693" t="s">
        <v>12133</v>
      </c>
      <c r="D2441" s="695">
        <v>17778.060000000001</v>
      </c>
    </row>
    <row r="2442" spans="1:4" ht="16.5">
      <c r="A2442" s="693">
        <v>909620</v>
      </c>
      <c r="B2442" s="694" t="s">
        <v>14499</v>
      </c>
      <c r="C2442" s="693" t="s">
        <v>12161</v>
      </c>
      <c r="D2442" s="695">
        <v>147.72</v>
      </c>
    </row>
    <row r="2443" spans="1:4" ht="16.5">
      <c r="A2443" s="693">
        <v>1917352</v>
      </c>
      <c r="B2443" s="694" t="s">
        <v>14500</v>
      </c>
      <c r="C2443" s="693" t="s">
        <v>12156</v>
      </c>
      <c r="D2443" s="695">
        <v>14.64</v>
      </c>
    </row>
    <row r="2444" spans="1:4" ht="16.5">
      <c r="A2444" s="693">
        <v>2003892</v>
      </c>
      <c r="B2444" s="694" t="s">
        <v>14501</v>
      </c>
      <c r="C2444" s="693" t="s">
        <v>12133</v>
      </c>
      <c r="D2444" s="695">
        <v>1535.38</v>
      </c>
    </row>
    <row r="2445" spans="1:4">
      <c r="A2445" s="693">
        <v>4011454</v>
      </c>
      <c r="B2445" s="694" t="s">
        <v>14502</v>
      </c>
      <c r="C2445" s="693" t="s">
        <v>12936</v>
      </c>
      <c r="D2445" s="695">
        <v>184.71</v>
      </c>
    </row>
    <row r="2446" spans="1:4" ht="16.5">
      <c r="A2446" s="693">
        <v>5300993</v>
      </c>
      <c r="B2446" s="694" t="s">
        <v>14503</v>
      </c>
      <c r="C2446" s="693" t="s">
        <v>12161</v>
      </c>
      <c r="D2446" s="695">
        <v>9.59</v>
      </c>
    </row>
    <row r="2447" spans="1:4" ht="16.5">
      <c r="A2447" s="693">
        <v>6817874</v>
      </c>
      <c r="B2447" s="694" t="s">
        <v>14504</v>
      </c>
      <c r="C2447" s="693" t="s">
        <v>12133</v>
      </c>
      <c r="D2447" s="695">
        <v>3317.65</v>
      </c>
    </row>
    <row r="2448" spans="1:4" ht="24.75">
      <c r="A2448" s="693">
        <v>606483</v>
      </c>
      <c r="B2448" s="694" t="s">
        <v>14505</v>
      </c>
      <c r="C2448" s="693" t="s">
        <v>12133</v>
      </c>
      <c r="D2448" s="695">
        <v>18394.689999999999</v>
      </c>
    </row>
    <row r="2449" spans="1:4" ht="16.5">
      <c r="A2449" s="693">
        <v>909621</v>
      </c>
      <c r="B2449" s="694" t="s">
        <v>14506</v>
      </c>
      <c r="C2449" s="693" t="s">
        <v>12161</v>
      </c>
      <c r="D2449" s="695">
        <v>146</v>
      </c>
    </row>
    <row r="2450" spans="1:4" ht="16.5">
      <c r="A2450" s="693">
        <v>1917353</v>
      </c>
      <c r="B2450" s="694" t="s">
        <v>14507</v>
      </c>
      <c r="C2450" s="693" t="s">
        <v>12156</v>
      </c>
      <c r="D2450" s="695">
        <v>18.88</v>
      </c>
    </row>
    <row r="2451" spans="1:4" ht="16.5">
      <c r="A2451" s="693">
        <v>2003851</v>
      </c>
      <c r="B2451" s="694" t="s">
        <v>14508</v>
      </c>
      <c r="C2451" s="693" t="s">
        <v>12133</v>
      </c>
      <c r="D2451" s="695">
        <v>100.21</v>
      </c>
    </row>
    <row r="2452" spans="1:4">
      <c r="A2452" s="693">
        <v>4011453</v>
      </c>
      <c r="B2452" s="694" t="s">
        <v>14509</v>
      </c>
      <c r="C2452" s="693" t="s">
        <v>12936</v>
      </c>
      <c r="D2452" s="695">
        <v>124.1</v>
      </c>
    </row>
    <row r="2453" spans="1:4">
      <c r="A2453" s="693">
        <v>5301088</v>
      </c>
      <c r="B2453" s="694" t="s">
        <v>14510</v>
      </c>
      <c r="C2453" s="693" t="s">
        <v>10136</v>
      </c>
      <c r="D2453" s="695">
        <v>351.94</v>
      </c>
    </row>
    <row r="2454" spans="1:4" ht="16.5">
      <c r="A2454" s="693">
        <v>6817881</v>
      </c>
      <c r="B2454" s="694" t="s">
        <v>14511</v>
      </c>
      <c r="C2454" s="693" t="s">
        <v>12133</v>
      </c>
      <c r="D2454" s="695">
        <v>6543.6</v>
      </c>
    </row>
    <row r="2455" spans="1:4" ht="24.75">
      <c r="A2455" s="693">
        <v>606464</v>
      </c>
      <c r="B2455" s="694" t="s">
        <v>14512</v>
      </c>
      <c r="C2455" s="693" t="s">
        <v>12133</v>
      </c>
      <c r="D2455" s="695">
        <v>18196.63</v>
      </c>
    </row>
    <row r="2456" spans="1:4">
      <c r="A2456" s="693">
        <v>903802</v>
      </c>
      <c r="B2456" s="694" t="s">
        <v>14513</v>
      </c>
      <c r="C2456" s="693" t="s">
        <v>10136</v>
      </c>
      <c r="D2456" s="695">
        <v>15722.37</v>
      </c>
    </row>
    <row r="2457" spans="1:4" ht="16.5">
      <c r="A2457" s="693">
        <v>1917354</v>
      </c>
      <c r="B2457" s="694" t="s">
        <v>14514</v>
      </c>
      <c r="C2457" s="693" t="s">
        <v>12156</v>
      </c>
      <c r="D2457" s="695">
        <v>24.57</v>
      </c>
    </row>
    <row r="2458" spans="1:4" ht="16.5">
      <c r="A2458" s="693">
        <v>2003935</v>
      </c>
      <c r="B2458" s="694" t="s">
        <v>14515</v>
      </c>
      <c r="C2458" s="693" t="s">
        <v>12133</v>
      </c>
      <c r="D2458" s="695">
        <v>10.92</v>
      </c>
    </row>
    <row r="2459" spans="1:4">
      <c r="A2459" s="693">
        <v>4011455</v>
      </c>
      <c r="B2459" s="694" t="s">
        <v>14516</v>
      </c>
      <c r="C2459" s="693" t="s">
        <v>12936</v>
      </c>
      <c r="D2459" s="695">
        <v>18.149999999999999</v>
      </c>
    </row>
    <row r="2460" spans="1:4">
      <c r="A2460" s="693">
        <v>5301004</v>
      </c>
      <c r="B2460" s="694" t="s">
        <v>14517</v>
      </c>
      <c r="C2460" s="693" t="s">
        <v>10136</v>
      </c>
      <c r="D2460" s="695">
        <v>501.27</v>
      </c>
    </row>
    <row r="2461" spans="1:4" ht="16.5">
      <c r="A2461" s="693">
        <v>6817882</v>
      </c>
      <c r="B2461" s="694" t="s">
        <v>14518</v>
      </c>
      <c r="C2461" s="693" t="s">
        <v>12133</v>
      </c>
      <c r="D2461" s="695">
        <v>6004.97</v>
      </c>
    </row>
    <row r="2462" spans="1:4" ht="24.75">
      <c r="A2462" s="693">
        <v>606484</v>
      </c>
      <c r="B2462" s="694" t="s">
        <v>14519</v>
      </c>
      <c r="C2462" s="693" t="s">
        <v>12133</v>
      </c>
      <c r="D2462" s="695">
        <v>19036.91</v>
      </c>
    </row>
    <row r="2463" spans="1:4">
      <c r="A2463" s="693">
        <v>919113</v>
      </c>
      <c r="B2463" s="694" t="s">
        <v>14520</v>
      </c>
      <c r="C2463" s="693" t="s">
        <v>12133</v>
      </c>
      <c r="D2463" s="695">
        <v>144.21</v>
      </c>
    </row>
    <row r="2464" spans="1:4" ht="16.5">
      <c r="A2464" s="693">
        <v>1917355</v>
      </c>
      <c r="B2464" s="694" t="s">
        <v>14521</v>
      </c>
      <c r="C2464" s="693" t="s">
        <v>12156</v>
      </c>
      <c r="D2464" s="695">
        <v>31.76</v>
      </c>
    </row>
    <row r="2465" spans="1:4">
      <c r="A2465" s="693">
        <v>2003934</v>
      </c>
      <c r="B2465" s="694" t="s">
        <v>14522</v>
      </c>
      <c r="C2465" s="693" t="s">
        <v>12133</v>
      </c>
      <c r="D2465" s="695">
        <v>15.4</v>
      </c>
    </row>
    <row r="2466" spans="1:4">
      <c r="A2466" s="693">
        <v>4011459</v>
      </c>
      <c r="B2466" s="694" t="s">
        <v>14523</v>
      </c>
      <c r="C2466" s="693" t="s">
        <v>12936</v>
      </c>
      <c r="D2466" s="695">
        <v>184.47</v>
      </c>
    </row>
    <row r="2467" spans="1:4">
      <c r="A2467" s="693">
        <v>5301087</v>
      </c>
      <c r="B2467" s="694" t="s">
        <v>14524</v>
      </c>
      <c r="C2467" s="693" t="s">
        <v>10136</v>
      </c>
      <c r="D2467" s="695">
        <v>206.39</v>
      </c>
    </row>
    <row r="2468" spans="1:4" ht="16.5">
      <c r="A2468" s="693">
        <v>6817883</v>
      </c>
      <c r="B2468" s="694" t="s">
        <v>14525</v>
      </c>
      <c r="C2468" s="693" t="s">
        <v>12133</v>
      </c>
      <c r="D2468" s="695">
        <v>7205.69</v>
      </c>
    </row>
    <row r="2469" spans="1:4" ht="24.75">
      <c r="A2469" s="693">
        <v>606465</v>
      </c>
      <c r="B2469" s="694" t="s">
        <v>14526</v>
      </c>
      <c r="C2469" s="693" t="s">
        <v>12133</v>
      </c>
      <c r="D2469" s="695">
        <v>18832.259999999998</v>
      </c>
    </row>
    <row r="2470" spans="1:4">
      <c r="A2470" s="693">
        <v>903788</v>
      </c>
      <c r="B2470" s="694" t="s">
        <v>14527</v>
      </c>
      <c r="C2470" s="693" t="s">
        <v>12161</v>
      </c>
      <c r="D2470" s="695">
        <v>4.6900000000000004</v>
      </c>
    </row>
    <row r="2471" spans="1:4" ht="16.5">
      <c r="A2471" s="693">
        <v>1917356</v>
      </c>
      <c r="B2471" s="694" t="s">
        <v>14528</v>
      </c>
      <c r="C2471" s="693" t="s">
        <v>12156</v>
      </c>
      <c r="D2471" s="695">
        <v>38.979999999999997</v>
      </c>
    </row>
    <row r="2472" spans="1:4">
      <c r="A2472" s="693">
        <v>2003990</v>
      </c>
      <c r="B2472" s="694" t="s">
        <v>14529</v>
      </c>
      <c r="C2472" s="693" t="s">
        <v>12133</v>
      </c>
      <c r="D2472" s="695">
        <v>1371.08</v>
      </c>
    </row>
    <row r="2473" spans="1:4">
      <c r="A2473" s="693">
        <v>4011458</v>
      </c>
      <c r="B2473" s="694" t="s">
        <v>14530</v>
      </c>
      <c r="C2473" s="693" t="s">
        <v>12936</v>
      </c>
      <c r="D2473" s="695">
        <v>124.24</v>
      </c>
    </row>
    <row r="2474" spans="1:4">
      <c r="A2474" s="693">
        <v>5301005</v>
      </c>
      <c r="B2474" s="694" t="s">
        <v>14531</v>
      </c>
      <c r="C2474" s="693" t="s">
        <v>10136</v>
      </c>
      <c r="D2474" s="695">
        <v>356.66</v>
      </c>
    </row>
    <row r="2475" spans="1:4" ht="16.5">
      <c r="A2475" s="693">
        <v>6817884</v>
      </c>
      <c r="B2475" s="694" t="s">
        <v>14532</v>
      </c>
      <c r="C2475" s="693" t="s">
        <v>12133</v>
      </c>
      <c r="D2475" s="695">
        <v>6665.57</v>
      </c>
    </row>
    <row r="2476" spans="1:4" ht="24.75">
      <c r="A2476" s="693">
        <v>606485</v>
      </c>
      <c r="B2476" s="694" t="s">
        <v>14533</v>
      </c>
      <c r="C2476" s="693" t="s">
        <v>12133</v>
      </c>
      <c r="D2476" s="695">
        <v>19649.43</v>
      </c>
    </row>
    <row r="2477" spans="1:4">
      <c r="A2477" s="693">
        <v>919247</v>
      </c>
      <c r="B2477" s="694" t="s">
        <v>14534</v>
      </c>
      <c r="C2477" s="693" t="s">
        <v>12161</v>
      </c>
      <c r="D2477" s="695">
        <v>37.020000000000003</v>
      </c>
    </row>
    <row r="2478" spans="1:4" ht="16.5">
      <c r="A2478" s="693">
        <v>1917357</v>
      </c>
      <c r="B2478" s="694" t="s">
        <v>14535</v>
      </c>
      <c r="C2478" s="693" t="s">
        <v>12156</v>
      </c>
      <c r="D2478" s="695">
        <v>44.56</v>
      </c>
    </row>
    <row r="2479" spans="1:4">
      <c r="A2479" s="693">
        <v>2003991</v>
      </c>
      <c r="B2479" s="694" t="s">
        <v>14536</v>
      </c>
      <c r="C2479" s="693" t="s">
        <v>12133</v>
      </c>
      <c r="D2479" s="695">
        <v>1401.97</v>
      </c>
    </row>
    <row r="2480" spans="1:4">
      <c r="A2480" s="693">
        <v>4011494</v>
      </c>
      <c r="B2480" s="694" t="s">
        <v>14537</v>
      </c>
      <c r="C2480" s="693" t="s">
        <v>12936</v>
      </c>
      <c r="D2480" s="695">
        <v>18.649999999999999</v>
      </c>
    </row>
    <row r="2481" spans="1:4">
      <c r="A2481" s="693">
        <v>5301006</v>
      </c>
      <c r="B2481" s="694" t="s">
        <v>14538</v>
      </c>
      <c r="C2481" s="693" t="s">
        <v>10136</v>
      </c>
      <c r="D2481" s="695">
        <v>437.5</v>
      </c>
    </row>
    <row r="2482" spans="1:4" ht="16.5">
      <c r="A2482" s="693">
        <v>6817875</v>
      </c>
      <c r="B2482" s="694" t="s">
        <v>14539</v>
      </c>
      <c r="C2482" s="693" t="s">
        <v>12133</v>
      </c>
      <c r="D2482" s="695">
        <v>4502.2299999999996</v>
      </c>
    </row>
    <row r="2483" spans="1:4" ht="24.75">
      <c r="A2483" s="693">
        <v>606466</v>
      </c>
      <c r="B2483" s="694" t="s">
        <v>14540</v>
      </c>
      <c r="C2483" s="693" t="s">
        <v>12133</v>
      </c>
      <c r="D2483" s="695">
        <v>19443.13</v>
      </c>
    </row>
    <row r="2484" spans="1:4">
      <c r="A2484" s="693">
        <v>919016</v>
      </c>
      <c r="B2484" s="694" t="s">
        <v>14541</v>
      </c>
      <c r="C2484" s="693" t="s">
        <v>10136</v>
      </c>
      <c r="D2484" s="695">
        <v>8097.04</v>
      </c>
    </row>
    <row r="2485" spans="1:4" ht="16.5">
      <c r="A2485" s="693">
        <v>1917348</v>
      </c>
      <c r="B2485" s="694" t="s">
        <v>14542</v>
      </c>
      <c r="C2485" s="693" t="s">
        <v>12156</v>
      </c>
      <c r="D2485" s="695">
        <v>6.74</v>
      </c>
    </row>
    <row r="2486" spans="1:4">
      <c r="A2486" s="693">
        <v>2003992</v>
      </c>
      <c r="B2486" s="694" t="s">
        <v>14543</v>
      </c>
      <c r="C2486" s="693" t="s">
        <v>12133</v>
      </c>
      <c r="D2486" s="695">
        <v>1828.09</v>
      </c>
    </row>
    <row r="2487" spans="1:4">
      <c r="A2487" s="693">
        <v>4011463</v>
      </c>
      <c r="B2487" s="694" t="s">
        <v>14544</v>
      </c>
      <c r="C2487" s="693" t="s">
        <v>12936</v>
      </c>
      <c r="D2487" s="695">
        <v>183.71</v>
      </c>
    </row>
    <row r="2488" spans="1:4">
      <c r="A2488" s="693">
        <v>5301008</v>
      </c>
      <c r="B2488" s="694" t="s">
        <v>14545</v>
      </c>
      <c r="C2488" s="693" t="s">
        <v>10136</v>
      </c>
      <c r="D2488" s="695">
        <v>782.74</v>
      </c>
    </row>
    <row r="2489" spans="1:4" ht="16.5">
      <c r="A2489" s="693">
        <v>6817876</v>
      </c>
      <c r="B2489" s="694" t="s">
        <v>14546</v>
      </c>
      <c r="C2489" s="693" t="s">
        <v>12133</v>
      </c>
      <c r="D2489" s="695">
        <v>4018.01</v>
      </c>
    </row>
    <row r="2490" spans="1:4" ht="24.75">
      <c r="A2490" s="693">
        <v>606486</v>
      </c>
      <c r="B2490" s="694" t="s">
        <v>14547</v>
      </c>
      <c r="C2490" s="693" t="s">
        <v>12133</v>
      </c>
      <c r="D2490" s="695">
        <v>20504.560000000001</v>
      </c>
    </row>
    <row r="2491" spans="1:4">
      <c r="A2491" s="693">
        <v>919078</v>
      </c>
      <c r="B2491" s="694" t="s">
        <v>14548</v>
      </c>
      <c r="C2491" s="693" t="s">
        <v>10136</v>
      </c>
      <c r="D2491" s="695">
        <v>38339.519999999997</v>
      </c>
    </row>
    <row r="2492" spans="1:4" ht="16.5">
      <c r="A2492" s="693">
        <v>1917349</v>
      </c>
      <c r="B2492" s="694" t="s">
        <v>14549</v>
      </c>
      <c r="C2492" s="693" t="s">
        <v>12156</v>
      </c>
      <c r="D2492" s="695">
        <v>7.26</v>
      </c>
    </row>
    <row r="2493" spans="1:4">
      <c r="A2493" s="693">
        <v>2003993</v>
      </c>
      <c r="B2493" s="694" t="s">
        <v>14550</v>
      </c>
      <c r="C2493" s="693" t="s">
        <v>12133</v>
      </c>
      <c r="D2493" s="695">
        <v>2035.26</v>
      </c>
    </row>
    <row r="2494" spans="1:4">
      <c r="A2494" s="693">
        <v>4011462</v>
      </c>
      <c r="B2494" s="694" t="s">
        <v>14551</v>
      </c>
      <c r="C2494" s="693" t="s">
        <v>12936</v>
      </c>
      <c r="D2494" s="695">
        <v>123.86</v>
      </c>
    </row>
    <row r="2495" spans="1:4">
      <c r="A2495" s="693">
        <v>5301007</v>
      </c>
      <c r="B2495" s="694" t="s">
        <v>14552</v>
      </c>
      <c r="C2495" s="693" t="s">
        <v>10136</v>
      </c>
      <c r="D2495" s="695">
        <v>715.7</v>
      </c>
    </row>
    <row r="2496" spans="1:4" ht="16.5">
      <c r="A2496" s="693">
        <v>6817877</v>
      </c>
      <c r="B2496" s="694" t="s">
        <v>14553</v>
      </c>
      <c r="C2496" s="693" t="s">
        <v>12133</v>
      </c>
      <c r="D2496" s="695">
        <v>5330.58</v>
      </c>
    </row>
    <row r="2497" spans="1:4" ht="24.75">
      <c r="A2497" s="693">
        <v>606467</v>
      </c>
      <c r="B2497" s="694" t="s">
        <v>14554</v>
      </c>
      <c r="C2497" s="693" t="s">
        <v>12133</v>
      </c>
      <c r="D2497" s="695">
        <v>20293.310000000001</v>
      </c>
    </row>
    <row r="2498" spans="1:4" ht="16.5">
      <c r="A2498" s="693">
        <v>903789</v>
      </c>
      <c r="B2498" s="694" t="s">
        <v>14555</v>
      </c>
      <c r="C2498" s="693" t="s">
        <v>12161</v>
      </c>
      <c r="D2498" s="695">
        <v>34.71</v>
      </c>
    </row>
    <row r="2499" spans="1:4" ht="16.5">
      <c r="A2499" s="693">
        <v>1917350</v>
      </c>
      <c r="B2499" s="694" t="s">
        <v>14556</v>
      </c>
      <c r="C2499" s="693" t="s">
        <v>12156</v>
      </c>
      <c r="D2499" s="695">
        <v>8.23</v>
      </c>
    </row>
    <row r="2500" spans="1:4">
      <c r="A2500" s="693">
        <v>2003983</v>
      </c>
      <c r="B2500" s="694" t="s">
        <v>14557</v>
      </c>
      <c r="C2500" s="693" t="s">
        <v>12133</v>
      </c>
      <c r="D2500" s="695">
        <v>218.8</v>
      </c>
    </row>
    <row r="2501" spans="1:4">
      <c r="A2501" s="693">
        <v>4011464</v>
      </c>
      <c r="B2501" s="694" t="s">
        <v>14558</v>
      </c>
      <c r="C2501" s="693" t="s">
        <v>12936</v>
      </c>
      <c r="D2501" s="695">
        <v>18.649999999999999</v>
      </c>
    </row>
    <row r="2502" spans="1:4">
      <c r="A2502" s="693">
        <v>5301009</v>
      </c>
      <c r="B2502" s="694" t="s">
        <v>14559</v>
      </c>
      <c r="C2502" s="693" t="s">
        <v>10136</v>
      </c>
      <c r="D2502" s="695">
        <v>227.66</v>
      </c>
    </row>
    <row r="2503" spans="1:4" ht="16.5">
      <c r="A2503" s="693">
        <v>6817878</v>
      </c>
      <c r="B2503" s="694" t="s">
        <v>14560</v>
      </c>
      <c r="C2503" s="693" t="s">
        <v>12133</v>
      </c>
      <c r="D2503" s="695">
        <v>4887.6499999999996</v>
      </c>
    </row>
    <row r="2504" spans="1:4" ht="24.75">
      <c r="A2504" s="693">
        <v>606487</v>
      </c>
      <c r="B2504" s="694" t="s">
        <v>14561</v>
      </c>
      <c r="C2504" s="693" t="s">
        <v>12133</v>
      </c>
      <c r="D2504" s="695">
        <v>21103.119999999999</v>
      </c>
    </row>
    <row r="2505" spans="1:4">
      <c r="A2505" s="693">
        <v>919250</v>
      </c>
      <c r="B2505" s="694" t="s">
        <v>14562</v>
      </c>
      <c r="C2505" s="693" t="s">
        <v>10136</v>
      </c>
      <c r="D2505" s="695">
        <v>536.59</v>
      </c>
    </row>
    <row r="2506" spans="1:4" ht="16.5">
      <c r="A2506" s="693">
        <v>1917731</v>
      </c>
      <c r="B2506" s="694" t="s">
        <v>14563</v>
      </c>
      <c r="C2506" s="693" t="s">
        <v>12156</v>
      </c>
      <c r="D2506" s="695">
        <v>6.6</v>
      </c>
    </row>
    <row r="2507" spans="1:4">
      <c r="A2507" s="693">
        <v>2003984</v>
      </c>
      <c r="B2507" s="694" t="s">
        <v>14564</v>
      </c>
      <c r="C2507" s="693" t="s">
        <v>12133</v>
      </c>
      <c r="D2507" s="695">
        <v>286.62</v>
      </c>
    </row>
    <row r="2508" spans="1:4">
      <c r="A2508" s="693">
        <v>4011495</v>
      </c>
      <c r="B2508" s="694" t="s">
        <v>14565</v>
      </c>
      <c r="C2508" s="693" t="s">
        <v>12936</v>
      </c>
      <c r="D2508" s="695">
        <v>181.9</v>
      </c>
    </row>
    <row r="2509" spans="1:4">
      <c r="A2509" s="693">
        <v>5301010</v>
      </c>
      <c r="B2509" s="694" t="s">
        <v>14566</v>
      </c>
      <c r="C2509" s="693" t="s">
        <v>10136</v>
      </c>
      <c r="D2509" s="695">
        <v>341.98</v>
      </c>
    </row>
    <row r="2510" spans="1:4" ht="16.5">
      <c r="A2510" s="693">
        <v>6817879</v>
      </c>
      <c r="B2510" s="694" t="s">
        <v>14567</v>
      </c>
      <c r="C2510" s="693" t="s">
        <v>12133</v>
      </c>
      <c r="D2510" s="695">
        <v>5960.24</v>
      </c>
    </row>
    <row r="2511" spans="1:4" ht="24.75">
      <c r="A2511" s="693">
        <v>606468</v>
      </c>
      <c r="B2511" s="694" t="s">
        <v>14568</v>
      </c>
      <c r="C2511" s="693" t="s">
        <v>12133</v>
      </c>
      <c r="D2511" s="695">
        <v>20888.57</v>
      </c>
    </row>
    <row r="2512" spans="1:4">
      <c r="A2512" s="693">
        <v>903807</v>
      </c>
      <c r="B2512" s="694" t="s">
        <v>14569</v>
      </c>
      <c r="C2512" s="693" t="s">
        <v>10136</v>
      </c>
      <c r="D2512" s="695">
        <v>115926.71</v>
      </c>
    </row>
    <row r="2513" spans="1:4" ht="16.5">
      <c r="A2513" s="693">
        <v>1917463</v>
      </c>
      <c r="B2513" s="694" t="s">
        <v>14570</v>
      </c>
      <c r="C2513" s="693" t="s">
        <v>12156</v>
      </c>
      <c r="D2513" s="695">
        <v>11.53</v>
      </c>
    </row>
    <row r="2514" spans="1:4">
      <c r="A2514" s="693">
        <v>2003985</v>
      </c>
      <c r="B2514" s="694" t="s">
        <v>14571</v>
      </c>
      <c r="C2514" s="693" t="s">
        <v>12133</v>
      </c>
      <c r="D2514" s="695">
        <v>361.53</v>
      </c>
    </row>
    <row r="2515" spans="1:4">
      <c r="A2515" s="693">
        <v>4011496</v>
      </c>
      <c r="B2515" s="694" t="s">
        <v>14572</v>
      </c>
      <c r="C2515" s="693" t="s">
        <v>12936</v>
      </c>
      <c r="D2515" s="695">
        <v>123.89</v>
      </c>
    </row>
    <row r="2516" spans="1:4">
      <c r="A2516" s="693">
        <v>5301011</v>
      </c>
      <c r="B2516" s="694" t="s">
        <v>14573</v>
      </c>
      <c r="C2516" s="693" t="s">
        <v>10136</v>
      </c>
      <c r="D2516" s="695">
        <v>288.58999999999997</v>
      </c>
    </row>
    <row r="2517" spans="1:4" ht="16.5">
      <c r="A2517" s="693">
        <v>6817880</v>
      </c>
      <c r="B2517" s="694" t="s">
        <v>14574</v>
      </c>
      <c r="C2517" s="693" t="s">
        <v>12133</v>
      </c>
      <c r="D2517" s="695">
        <v>5421.58</v>
      </c>
    </row>
    <row r="2518" spans="1:4" ht="24.75">
      <c r="A2518" s="693">
        <v>606488</v>
      </c>
      <c r="B2518" s="694" t="s">
        <v>14575</v>
      </c>
      <c r="C2518" s="693" t="s">
        <v>12133</v>
      </c>
      <c r="D2518" s="695">
        <v>25897.74</v>
      </c>
    </row>
    <row r="2519" spans="1:4">
      <c r="A2519" s="693">
        <v>903806</v>
      </c>
      <c r="B2519" s="694" t="s">
        <v>14576</v>
      </c>
      <c r="C2519" s="693" t="s">
        <v>10136</v>
      </c>
      <c r="D2519" s="695">
        <v>198529.87</v>
      </c>
    </row>
    <row r="2520" spans="1:4" ht="16.5">
      <c r="A2520" s="693">
        <v>1917464</v>
      </c>
      <c r="B2520" s="694" t="s">
        <v>14577</v>
      </c>
      <c r="C2520" s="693" t="s">
        <v>12156</v>
      </c>
      <c r="D2520" s="695">
        <v>13.35</v>
      </c>
    </row>
    <row r="2521" spans="1:4">
      <c r="A2521" s="693">
        <v>2003986</v>
      </c>
      <c r="B2521" s="694" t="s">
        <v>14578</v>
      </c>
      <c r="C2521" s="693" t="s">
        <v>12133</v>
      </c>
      <c r="D2521" s="695">
        <v>526.96</v>
      </c>
    </row>
    <row r="2522" spans="1:4">
      <c r="A2522" s="693">
        <v>4011497</v>
      </c>
      <c r="B2522" s="694" t="s">
        <v>14579</v>
      </c>
      <c r="C2522" s="693" t="s">
        <v>12936</v>
      </c>
      <c r="D2522" s="695">
        <v>18.649999999999999</v>
      </c>
    </row>
    <row r="2523" spans="1:4">
      <c r="A2523" s="693">
        <v>5301012</v>
      </c>
      <c r="B2523" s="694" t="s">
        <v>14580</v>
      </c>
      <c r="C2523" s="693" t="s">
        <v>10136</v>
      </c>
      <c r="D2523" s="695">
        <v>205.64</v>
      </c>
    </row>
    <row r="2524" spans="1:4">
      <c r="A2524" s="693">
        <v>7119788</v>
      </c>
      <c r="B2524" s="694" t="s">
        <v>14581</v>
      </c>
      <c r="C2524" s="693" t="s">
        <v>14582</v>
      </c>
      <c r="D2524" s="695">
        <v>337310.47</v>
      </c>
    </row>
    <row r="2525" spans="1:4" ht="24.75">
      <c r="A2525" s="693">
        <v>606469</v>
      </c>
      <c r="B2525" s="694" t="s">
        <v>14583</v>
      </c>
      <c r="C2525" s="693" t="s">
        <v>12133</v>
      </c>
      <c r="D2525" s="695">
        <v>25676.59</v>
      </c>
    </row>
    <row r="2526" spans="1:4">
      <c r="A2526" s="693">
        <v>903804</v>
      </c>
      <c r="B2526" s="694" t="s">
        <v>14584</v>
      </c>
      <c r="C2526" s="693" t="s">
        <v>10136</v>
      </c>
      <c r="D2526" s="695">
        <v>73807.45</v>
      </c>
    </row>
    <row r="2527" spans="1:4" ht="16.5">
      <c r="A2527" s="693">
        <v>1917465</v>
      </c>
      <c r="B2527" s="694" t="s">
        <v>14585</v>
      </c>
      <c r="C2527" s="693" t="s">
        <v>12156</v>
      </c>
      <c r="D2527" s="695">
        <v>15.4</v>
      </c>
    </row>
    <row r="2528" spans="1:4">
      <c r="A2528" s="693">
        <v>2003987</v>
      </c>
      <c r="B2528" s="694" t="s">
        <v>14586</v>
      </c>
      <c r="C2528" s="693" t="s">
        <v>12133</v>
      </c>
      <c r="D2528" s="695">
        <v>730.69</v>
      </c>
    </row>
    <row r="2529" spans="1:4">
      <c r="A2529" s="693">
        <v>4011457</v>
      </c>
      <c r="B2529" s="694" t="s">
        <v>14587</v>
      </c>
      <c r="C2529" s="693" t="s">
        <v>12936</v>
      </c>
      <c r="D2529" s="695">
        <v>197.39</v>
      </c>
    </row>
    <row r="2530" spans="1:4">
      <c r="A2530" s="693">
        <v>5301013</v>
      </c>
      <c r="B2530" s="694" t="s">
        <v>14588</v>
      </c>
      <c r="C2530" s="693" t="s">
        <v>10136</v>
      </c>
      <c r="D2530" s="695">
        <v>178.14</v>
      </c>
    </row>
    <row r="2531" spans="1:4">
      <c r="A2531" s="693">
        <v>7119714</v>
      </c>
      <c r="B2531" s="694" t="s">
        <v>14589</v>
      </c>
      <c r="C2531" s="693" t="s">
        <v>10136</v>
      </c>
      <c r="D2531" s="695">
        <v>2266.1</v>
      </c>
    </row>
    <row r="2532" spans="1:4" ht="24.75">
      <c r="A2532" s="693">
        <v>606489</v>
      </c>
      <c r="B2532" s="694" t="s">
        <v>14590</v>
      </c>
      <c r="C2532" s="693" t="s">
        <v>12133</v>
      </c>
      <c r="D2532" s="695">
        <v>27351.22</v>
      </c>
    </row>
    <row r="2533" spans="1:4">
      <c r="A2533" s="693">
        <v>903805</v>
      </c>
      <c r="B2533" s="694" t="s">
        <v>14591</v>
      </c>
      <c r="C2533" s="693" t="s">
        <v>10136</v>
      </c>
      <c r="D2533" s="695">
        <v>85520.98</v>
      </c>
    </row>
    <row r="2534" spans="1:4" ht="16.5">
      <c r="A2534" s="693">
        <v>1917466</v>
      </c>
      <c r="B2534" s="694" t="s">
        <v>14592</v>
      </c>
      <c r="C2534" s="693" t="s">
        <v>12156</v>
      </c>
      <c r="D2534" s="695">
        <v>18.32</v>
      </c>
    </row>
    <row r="2535" spans="1:4">
      <c r="A2535" s="693">
        <v>2003988</v>
      </c>
      <c r="B2535" s="694" t="s">
        <v>14593</v>
      </c>
      <c r="C2535" s="693" t="s">
        <v>12133</v>
      </c>
      <c r="D2535" s="695">
        <v>771.47</v>
      </c>
    </row>
    <row r="2536" spans="1:4" ht="16.5">
      <c r="A2536" s="693">
        <v>4011456</v>
      </c>
      <c r="B2536" s="694" t="s">
        <v>14594</v>
      </c>
      <c r="C2536" s="693" t="s">
        <v>12936</v>
      </c>
      <c r="D2536" s="695">
        <v>127.66</v>
      </c>
    </row>
    <row r="2537" spans="1:4" ht="16.5">
      <c r="A2537" s="693">
        <v>5301016</v>
      </c>
      <c r="B2537" s="694" t="s">
        <v>14595</v>
      </c>
      <c r="C2537" s="693" t="s">
        <v>10136</v>
      </c>
      <c r="D2537" s="695">
        <v>1824.91</v>
      </c>
    </row>
    <row r="2538" spans="1:4">
      <c r="A2538" s="693">
        <v>7119715</v>
      </c>
      <c r="B2538" s="694" t="s">
        <v>14596</v>
      </c>
      <c r="C2538" s="693" t="s">
        <v>10136</v>
      </c>
      <c r="D2538" s="695">
        <v>1498.85</v>
      </c>
    </row>
    <row r="2539" spans="1:4" ht="24.75">
      <c r="A2539" s="693">
        <v>606470</v>
      </c>
      <c r="B2539" s="694" t="s">
        <v>14597</v>
      </c>
      <c r="C2539" s="693" t="s">
        <v>12133</v>
      </c>
      <c r="D2539" s="695">
        <v>27126.76</v>
      </c>
    </row>
    <row r="2540" spans="1:4">
      <c r="A2540" s="693">
        <v>903810</v>
      </c>
      <c r="B2540" s="694" t="s">
        <v>14598</v>
      </c>
      <c r="C2540" s="693" t="s">
        <v>10136</v>
      </c>
      <c r="D2540" s="695">
        <v>209437.71</v>
      </c>
    </row>
    <row r="2541" spans="1:4" ht="16.5">
      <c r="A2541" s="693">
        <v>1917467</v>
      </c>
      <c r="B2541" s="694" t="s">
        <v>14599</v>
      </c>
      <c r="C2541" s="693" t="s">
        <v>12156</v>
      </c>
      <c r="D2541" s="695">
        <v>22.8</v>
      </c>
    </row>
    <row r="2542" spans="1:4">
      <c r="A2542" s="693">
        <v>2003989</v>
      </c>
      <c r="B2542" s="694" t="s">
        <v>14600</v>
      </c>
      <c r="C2542" s="693" t="s">
        <v>12133</v>
      </c>
      <c r="D2542" s="695">
        <v>1040.73</v>
      </c>
    </row>
    <row r="2543" spans="1:4">
      <c r="A2543" s="693">
        <v>4011461</v>
      </c>
      <c r="B2543" s="694" t="s">
        <v>14601</v>
      </c>
      <c r="C2543" s="693" t="s">
        <v>12936</v>
      </c>
      <c r="D2543" s="695">
        <v>198.01</v>
      </c>
    </row>
    <row r="2544" spans="1:4" ht="16.5">
      <c r="A2544" s="693">
        <v>5301017</v>
      </c>
      <c r="B2544" s="694" t="s">
        <v>14602</v>
      </c>
      <c r="C2544" s="693" t="s">
        <v>10136</v>
      </c>
      <c r="D2544" s="695">
        <v>1332.49</v>
      </c>
    </row>
    <row r="2545" spans="1:4" ht="16.5">
      <c r="A2545" s="693">
        <v>7119678</v>
      </c>
      <c r="B2545" s="694" t="s">
        <v>14603</v>
      </c>
      <c r="C2545" s="693" t="s">
        <v>12936</v>
      </c>
      <c r="D2545" s="695">
        <v>10192.01</v>
      </c>
    </row>
    <row r="2546" spans="1:4" ht="24.75">
      <c r="A2546" s="693">
        <v>606490</v>
      </c>
      <c r="B2546" s="694" t="s">
        <v>14604</v>
      </c>
      <c r="C2546" s="693" t="s">
        <v>12133</v>
      </c>
      <c r="D2546" s="695">
        <v>28169.59</v>
      </c>
    </row>
    <row r="2547" spans="1:4">
      <c r="A2547" s="693">
        <v>903809</v>
      </c>
      <c r="B2547" s="694" t="s">
        <v>14605</v>
      </c>
      <c r="C2547" s="693" t="s">
        <v>10136</v>
      </c>
      <c r="D2547" s="695">
        <v>133213.74</v>
      </c>
    </row>
    <row r="2548" spans="1:4" ht="16.5">
      <c r="A2548" s="693">
        <v>1917468</v>
      </c>
      <c r="B2548" s="694" t="s">
        <v>14606</v>
      </c>
      <c r="C2548" s="693" t="s">
        <v>12156</v>
      </c>
      <c r="D2548" s="695">
        <v>27.91</v>
      </c>
    </row>
    <row r="2549" spans="1:4" ht="16.5">
      <c r="A2549" s="693">
        <v>2003298</v>
      </c>
      <c r="B2549" s="694" t="s">
        <v>14607</v>
      </c>
      <c r="C2549" s="693" t="s">
        <v>12133</v>
      </c>
      <c r="D2549" s="695">
        <v>16.14</v>
      </c>
    </row>
    <row r="2550" spans="1:4" ht="16.5">
      <c r="A2550" s="693">
        <v>4011460</v>
      </c>
      <c r="B2550" s="694" t="s">
        <v>14608</v>
      </c>
      <c r="C2550" s="693" t="s">
        <v>12936</v>
      </c>
      <c r="D2550" s="695">
        <v>129.76</v>
      </c>
    </row>
    <row r="2551" spans="1:4" ht="16.5">
      <c r="A2551" s="693">
        <v>5301035</v>
      </c>
      <c r="B2551" s="694" t="s">
        <v>14609</v>
      </c>
      <c r="C2551" s="693" t="s">
        <v>10136</v>
      </c>
      <c r="D2551" s="695">
        <v>125.05</v>
      </c>
    </row>
    <row r="2552" spans="1:4">
      <c r="A2552" s="693">
        <v>7119712</v>
      </c>
      <c r="B2552" s="694" t="s">
        <v>14610</v>
      </c>
      <c r="C2552" s="693" t="s">
        <v>10136</v>
      </c>
      <c r="D2552" s="695">
        <v>9366.93</v>
      </c>
    </row>
    <row r="2553" spans="1:4" ht="24.75">
      <c r="A2553" s="693">
        <v>606471</v>
      </c>
      <c r="B2553" s="694" t="s">
        <v>14611</v>
      </c>
      <c r="C2553" s="693" t="s">
        <v>12133</v>
      </c>
      <c r="D2553" s="695">
        <v>27938.53</v>
      </c>
    </row>
    <row r="2554" spans="1:4">
      <c r="A2554" s="693">
        <v>903808</v>
      </c>
      <c r="B2554" s="694" t="s">
        <v>14612</v>
      </c>
      <c r="C2554" s="693" t="s">
        <v>10136</v>
      </c>
      <c r="D2554" s="695">
        <v>125247.12</v>
      </c>
    </row>
    <row r="2555" spans="1:4" ht="16.5">
      <c r="A2555" s="693">
        <v>1917469</v>
      </c>
      <c r="B2555" s="694" t="s">
        <v>14613</v>
      </c>
      <c r="C2555" s="693" t="s">
        <v>12156</v>
      </c>
      <c r="D2555" s="695">
        <v>33.549999999999997</v>
      </c>
    </row>
    <row r="2556" spans="1:4" ht="16.5">
      <c r="A2556" s="693">
        <v>2003297</v>
      </c>
      <c r="B2556" s="694" t="s">
        <v>14614</v>
      </c>
      <c r="C2556" s="693" t="s">
        <v>12133</v>
      </c>
      <c r="D2556" s="695">
        <v>20.03</v>
      </c>
    </row>
    <row r="2557" spans="1:4">
      <c r="A2557" s="693">
        <v>4011466</v>
      </c>
      <c r="B2557" s="694" t="s">
        <v>14615</v>
      </c>
      <c r="C2557" s="693" t="s">
        <v>12936</v>
      </c>
      <c r="D2557" s="695">
        <v>201.86</v>
      </c>
    </row>
    <row r="2558" spans="1:4" ht="16.5">
      <c r="A2558" s="693">
        <v>5301036</v>
      </c>
      <c r="B2558" s="694" t="s">
        <v>14616</v>
      </c>
      <c r="C2558" s="693" t="s">
        <v>10136</v>
      </c>
      <c r="D2558" s="695">
        <v>1205.95</v>
      </c>
    </row>
    <row r="2559" spans="1:4">
      <c r="A2559" s="693">
        <v>7119694</v>
      </c>
      <c r="B2559" s="694" t="s">
        <v>14617</v>
      </c>
      <c r="C2559" s="693" t="s">
        <v>10136</v>
      </c>
      <c r="D2559" s="695">
        <v>8213.39</v>
      </c>
    </row>
    <row r="2560" spans="1:4" ht="24.75">
      <c r="A2560" s="693">
        <v>606491</v>
      </c>
      <c r="B2560" s="694" t="s">
        <v>14618</v>
      </c>
      <c r="C2560" s="693" t="s">
        <v>12133</v>
      </c>
      <c r="D2560" s="695">
        <v>28968.54</v>
      </c>
    </row>
    <row r="2561" spans="1:4">
      <c r="A2561" s="693">
        <v>903845</v>
      </c>
      <c r="B2561" s="694" t="s">
        <v>14619</v>
      </c>
      <c r="C2561" s="693" t="s">
        <v>12156</v>
      </c>
      <c r="D2561" s="695">
        <v>152.22</v>
      </c>
    </row>
    <row r="2562" spans="1:4" ht="16.5">
      <c r="A2562" s="693">
        <v>1917470</v>
      </c>
      <c r="B2562" s="694" t="s">
        <v>14620</v>
      </c>
      <c r="C2562" s="693" t="s">
        <v>12156</v>
      </c>
      <c r="D2562" s="695">
        <v>40.090000000000003</v>
      </c>
    </row>
    <row r="2563" spans="1:4" ht="16.5">
      <c r="A2563" s="693">
        <v>2003315</v>
      </c>
      <c r="B2563" s="694" t="s">
        <v>14621</v>
      </c>
      <c r="C2563" s="693" t="s">
        <v>12133</v>
      </c>
      <c r="D2563" s="695">
        <v>105.16</v>
      </c>
    </row>
    <row r="2564" spans="1:4" ht="16.5">
      <c r="A2564" s="693">
        <v>4011465</v>
      </c>
      <c r="B2564" s="694" t="s">
        <v>14622</v>
      </c>
      <c r="C2564" s="693" t="s">
        <v>12936</v>
      </c>
      <c r="D2564" s="695">
        <v>131.04</v>
      </c>
    </row>
    <row r="2565" spans="1:4" ht="16.5">
      <c r="A2565" s="693">
        <v>5301075</v>
      </c>
      <c r="B2565" s="694" t="s">
        <v>14623</v>
      </c>
      <c r="C2565" s="693" t="s">
        <v>10136</v>
      </c>
      <c r="D2565" s="695">
        <v>540.28</v>
      </c>
    </row>
    <row r="2566" spans="1:4">
      <c r="A2566" s="693">
        <v>7119695</v>
      </c>
      <c r="B2566" s="694" t="s">
        <v>14624</v>
      </c>
      <c r="C2566" s="693" t="s">
        <v>10136</v>
      </c>
      <c r="D2566" s="695">
        <v>8928.2000000000007</v>
      </c>
    </row>
    <row r="2567" spans="1:4" ht="24.75">
      <c r="A2567" s="693">
        <v>606472</v>
      </c>
      <c r="B2567" s="694" t="s">
        <v>14625</v>
      </c>
      <c r="C2567" s="693" t="s">
        <v>12133</v>
      </c>
      <c r="D2567" s="695">
        <v>28732.53</v>
      </c>
    </row>
    <row r="2568" spans="1:4" ht="16.5">
      <c r="A2568" s="693">
        <v>919009</v>
      </c>
      <c r="B2568" s="694" t="s">
        <v>14626</v>
      </c>
      <c r="C2568" s="693" t="s">
        <v>10136</v>
      </c>
      <c r="D2568" s="695">
        <v>68789.119999999995</v>
      </c>
    </row>
    <row r="2569" spans="1:4" ht="16.5">
      <c r="A2569" s="693">
        <v>1917471</v>
      </c>
      <c r="B2569" s="694" t="s">
        <v>14627</v>
      </c>
      <c r="C2569" s="693" t="s">
        <v>12156</v>
      </c>
      <c r="D2569" s="695">
        <v>47.88</v>
      </c>
    </row>
    <row r="2570" spans="1:4" ht="16.5">
      <c r="A2570" s="693">
        <v>2003314</v>
      </c>
      <c r="B2570" s="694" t="s">
        <v>14628</v>
      </c>
      <c r="C2570" s="693" t="s">
        <v>12133</v>
      </c>
      <c r="D2570" s="695">
        <v>85.27</v>
      </c>
    </row>
    <row r="2571" spans="1:4">
      <c r="A2571" s="693">
        <v>4011469</v>
      </c>
      <c r="B2571" s="694" t="s">
        <v>14629</v>
      </c>
      <c r="C2571" s="693" t="s">
        <v>12936</v>
      </c>
      <c r="D2571" s="695">
        <v>229.63</v>
      </c>
    </row>
    <row r="2572" spans="1:4" ht="16.5">
      <c r="A2572" s="693">
        <v>5301076</v>
      </c>
      <c r="B2572" s="694" t="s">
        <v>14630</v>
      </c>
      <c r="C2572" s="693" t="s">
        <v>10136</v>
      </c>
      <c r="D2572" s="695">
        <v>1928.29</v>
      </c>
    </row>
    <row r="2573" spans="1:4">
      <c r="A2573" s="693">
        <v>7119696</v>
      </c>
      <c r="B2573" s="694" t="s">
        <v>14631</v>
      </c>
      <c r="C2573" s="693" t="s">
        <v>10136</v>
      </c>
      <c r="D2573" s="695">
        <v>14284.91</v>
      </c>
    </row>
    <row r="2574" spans="1:4" ht="24.75">
      <c r="A2574" s="693">
        <v>606492</v>
      </c>
      <c r="B2574" s="694" t="s">
        <v>14632</v>
      </c>
      <c r="C2574" s="693" t="s">
        <v>12133</v>
      </c>
      <c r="D2574" s="695">
        <v>29622.06</v>
      </c>
    </row>
    <row r="2575" spans="1:4" ht="24.75">
      <c r="A2575" s="693">
        <v>919007</v>
      </c>
      <c r="B2575" s="694" t="s">
        <v>14633</v>
      </c>
      <c r="C2575" s="693" t="s">
        <v>10136</v>
      </c>
      <c r="D2575" s="695">
        <v>131459.04</v>
      </c>
    </row>
    <row r="2576" spans="1:4" ht="16.5">
      <c r="A2576" s="693">
        <v>1917472</v>
      </c>
      <c r="B2576" s="694" t="s">
        <v>14634</v>
      </c>
      <c r="C2576" s="693" t="s">
        <v>12156</v>
      </c>
      <c r="D2576" s="695">
        <v>51.23</v>
      </c>
    </row>
    <row r="2577" spans="1:4" ht="16.5">
      <c r="A2577" s="693">
        <v>2003313</v>
      </c>
      <c r="B2577" s="694" t="s">
        <v>14635</v>
      </c>
      <c r="C2577" s="693" t="s">
        <v>12133</v>
      </c>
      <c r="D2577" s="695">
        <v>131.81</v>
      </c>
    </row>
    <row r="2578" spans="1:4">
      <c r="A2578" s="693">
        <v>4011473</v>
      </c>
      <c r="B2578" s="694" t="s">
        <v>14636</v>
      </c>
      <c r="C2578" s="693" t="s">
        <v>12936</v>
      </c>
      <c r="D2578" s="695">
        <v>172.94</v>
      </c>
    </row>
    <row r="2579" spans="1:4" ht="16.5">
      <c r="A2579" s="693">
        <v>5405977</v>
      </c>
      <c r="B2579" s="694" t="s">
        <v>14637</v>
      </c>
      <c r="C2579" s="693" t="s">
        <v>12156</v>
      </c>
      <c r="D2579" s="695">
        <v>37.86</v>
      </c>
    </row>
    <row r="2580" spans="1:4">
      <c r="A2580" s="693">
        <v>7119697</v>
      </c>
      <c r="B2580" s="694" t="s">
        <v>14638</v>
      </c>
      <c r="C2580" s="693" t="s">
        <v>10136</v>
      </c>
      <c r="D2580" s="695">
        <v>22742.58</v>
      </c>
    </row>
    <row r="2581" spans="1:4" ht="24.75">
      <c r="A2581" s="693">
        <v>606473</v>
      </c>
      <c r="B2581" s="694" t="s">
        <v>14639</v>
      </c>
      <c r="C2581" s="693" t="s">
        <v>12133</v>
      </c>
      <c r="D2581" s="695">
        <v>29382.75</v>
      </c>
    </row>
    <row r="2582" spans="1:4" ht="24.75">
      <c r="A2582" s="693">
        <v>919011</v>
      </c>
      <c r="B2582" s="694" t="s">
        <v>14640</v>
      </c>
      <c r="C2582" s="693" t="s">
        <v>10136</v>
      </c>
      <c r="D2582" s="695">
        <v>37475.68</v>
      </c>
    </row>
    <row r="2583" spans="1:4" ht="16.5">
      <c r="A2583" s="693">
        <v>1917460</v>
      </c>
      <c r="B2583" s="694" t="s">
        <v>14641</v>
      </c>
      <c r="C2583" s="693" t="s">
        <v>12156</v>
      </c>
      <c r="D2583" s="695">
        <v>6.75</v>
      </c>
    </row>
    <row r="2584" spans="1:4" ht="16.5">
      <c r="A2584" s="693">
        <v>2003312</v>
      </c>
      <c r="B2584" s="694" t="s">
        <v>14642</v>
      </c>
      <c r="C2584" s="693" t="s">
        <v>12133</v>
      </c>
      <c r="D2584" s="695">
        <v>106.94</v>
      </c>
    </row>
    <row r="2585" spans="1:4">
      <c r="A2585" s="693">
        <v>4011470</v>
      </c>
      <c r="B2585" s="694" t="s">
        <v>14643</v>
      </c>
      <c r="C2585" s="693" t="s">
        <v>12936</v>
      </c>
      <c r="D2585" s="695">
        <v>232.84</v>
      </c>
    </row>
    <row r="2586" spans="1:4" ht="16.5">
      <c r="A2586" s="693">
        <v>5406044</v>
      </c>
      <c r="B2586" s="694" t="s">
        <v>14644</v>
      </c>
      <c r="C2586" s="693" t="s">
        <v>12156</v>
      </c>
      <c r="D2586" s="695">
        <v>211.67</v>
      </c>
    </row>
    <row r="2587" spans="1:4">
      <c r="A2587" s="693">
        <v>7119698</v>
      </c>
      <c r="B2587" s="694" t="s">
        <v>14645</v>
      </c>
      <c r="C2587" s="693" t="s">
        <v>10136</v>
      </c>
      <c r="D2587" s="695">
        <v>29024.39</v>
      </c>
    </row>
    <row r="2588" spans="1:4" ht="24.75">
      <c r="A2588" s="693">
        <v>606493</v>
      </c>
      <c r="B2588" s="694" t="s">
        <v>14646</v>
      </c>
      <c r="C2588" s="693" t="s">
        <v>12133</v>
      </c>
      <c r="D2588" s="695">
        <v>31271.14</v>
      </c>
    </row>
    <row r="2589" spans="1:4" ht="24.75">
      <c r="A2589" s="693">
        <v>919246</v>
      </c>
      <c r="B2589" s="694" t="s">
        <v>14647</v>
      </c>
      <c r="C2589" s="693" t="s">
        <v>10136</v>
      </c>
      <c r="D2589" s="695">
        <v>51233.18</v>
      </c>
    </row>
    <row r="2590" spans="1:4" ht="16.5">
      <c r="A2590" s="693">
        <v>1917461</v>
      </c>
      <c r="B2590" s="694" t="s">
        <v>14648</v>
      </c>
      <c r="C2590" s="693" t="s">
        <v>12156</v>
      </c>
      <c r="D2590" s="695">
        <v>7.98</v>
      </c>
    </row>
    <row r="2591" spans="1:4" ht="16.5">
      <c r="A2591" s="693">
        <v>2003311</v>
      </c>
      <c r="B2591" s="694" t="s">
        <v>14649</v>
      </c>
      <c r="C2591" s="693" t="s">
        <v>12133</v>
      </c>
      <c r="D2591" s="695">
        <v>51.05</v>
      </c>
    </row>
    <row r="2592" spans="1:4">
      <c r="A2592" s="693">
        <v>4011474</v>
      </c>
      <c r="B2592" s="694" t="s">
        <v>14650</v>
      </c>
      <c r="C2592" s="693" t="s">
        <v>12936</v>
      </c>
      <c r="D2592" s="695">
        <v>176.53</v>
      </c>
    </row>
    <row r="2593" spans="1:4" ht="16.5">
      <c r="A2593" s="693">
        <v>5406045</v>
      </c>
      <c r="B2593" s="694" t="s">
        <v>14651</v>
      </c>
      <c r="C2593" s="693" t="s">
        <v>12156</v>
      </c>
      <c r="D2593" s="695">
        <v>225.09</v>
      </c>
    </row>
    <row r="2594" spans="1:4" ht="16.5">
      <c r="A2594" s="693">
        <v>7119688</v>
      </c>
      <c r="B2594" s="694" t="s">
        <v>14652</v>
      </c>
      <c r="C2594" s="693" t="s">
        <v>10136</v>
      </c>
      <c r="D2594" s="695">
        <v>7730.75</v>
      </c>
    </row>
    <row r="2595" spans="1:4" ht="24.75">
      <c r="A2595" s="693">
        <v>606474</v>
      </c>
      <c r="B2595" s="694" t="s">
        <v>14653</v>
      </c>
      <c r="C2595" s="693" t="s">
        <v>12133</v>
      </c>
      <c r="D2595" s="695">
        <v>31030.18</v>
      </c>
    </row>
    <row r="2596" spans="1:4" ht="24.75">
      <c r="A2596" s="693">
        <v>919013</v>
      </c>
      <c r="B2596" s="694" t="s">
        <v>14654</v>
      </c>
      <c r="C2596" s="693" t="s">
        <v>10136</v>
      </c>
      <c r="D2596" s="695">
        <v>141655.73000000001</v>
      </c>
    </row>
    <row r="2597" spans="1:4" ht="16.5">
      <c r="A2597" s="693">
        <v>1917462</v>
      </c>
      <c r="B2597" s="694" t="s">
        <v>14655</v>
      </c>
      <c r="C2597" s="693" t="s">
        <v>12156</v>
      </c>
      <c r="D2597" s="695">
        <v>9.4700000000000006</v>
      </c>
    </row>
    <row r="2598" spans="1:4" ht="16.5">
      <c r="A2598" s="693">
        <v>2003310</v>
      </c>
      <c r="B2598" s="694" t="s">
        <v>14656</v>
      </c>
      <c r="C2598" s="693" t="s">
        <v>12133</v>
      </c>
      <c r="D2598" s="695">
        <v>64.58</v>
      </c>
    </row>
    <row r="2599" spans="1:4">
      <c r="A2599" s="693">
        <v>4011471</v>
      </c>
      <c r="B2599" s="694" t="s">
        <v>14657</v>
      </c>
      <c r="C2599" s="693" t="s">
        <v>12936</v>
      </c>
      <c r="D2599" s="695">
        <v>233.56</v>
      </c>
    </row>
    <row r="2600" spans="1:4" ht="16.5">
      <c r="A2600" s="693">
        <v>5406046</v>
      </c>
      <c r="B2600" s="694" t="s">
        <v>14658</v>
      </c>
      <c r="C2600" s="693" t="s">
        <v>12156</v>
      </c>
      <c r="D2600" s="695">
        <v>251.77</v>
      </c>
    </row>
    <row r="2601" spans="1:4" ht="16.5">
      <c r="A2601" s="693">
        <v>7119689</v>
      </c>
      <c r="B2601" s="694" t="s">
        <v>14659</v>
      </c>
      <c r="C2601" s="693" t="s">
        <v>10136</v>
      </c>
      <c r="D2601" s="695">
        <v>14860.99</v>
      </c>
    </row>
    <row r="2602" spans="1:4" ht="24.75">
      <c r="A2602" s="693">
        <v>606494</v>
      </c>
      <c r="B2602" s="694" t="s">
        <v>14660</v>
      </c>
      <c r="C2602" s="693" t="s">
        <v>12133</v>
      </c>
      <c r="D2602" s="695">
        <v>35994.43</v>
      </c>
    </row>
    <row r="2603" spans="1:4" ht="24.75">
      <c r="A2603" s="693">
        <v>919008</v>
      </c>
      <c r="B2603" s="694" t="s">
        <v>14661</v>
      </c>
      <c r="C2603" s="693" t="s">
        <v>10136</v>
      </c>
      <c r="D2603" s="695">
        <v>100891.51</v>
      </c>
    </row>
    <row r="2604" spans="1:4" ht="16.5">
      <c r="A2604" s="693">
        <v>1917735</v>
      </c>
      <c r="B2604" s="694" t="s">
        <v>14662</v>
      </c>
      <c r="C2604" s="693" t="s">
        <v>12156</v>
      </c>
      <c r="D2604" s="695">
        <v>5.99</v>
      </c>
    </row>
    <row r="2605" spans="1:4" ht="16.5">
      <c r="A2605" s="693">
        <v>2003296</v>
      </c>
      <c r="B2605" s="694" t="s">
        <v>14663</v>
      </c>
      <c r="C2605" s="693" t="s">
        <v>12133</v>
      </c>
      <c r="D2605" s="695">
        <v>16.14</v>
      </c>
    </row>
    <row r="2606" spans="1:4">
      <c r="A2606" s="693">
        <v>4011475</v>
      </c>
      <c r="B2606" s="694" t="s">
        <v>14664</v>
      </c>
      <c r="C2606" s="693" t="s">
        <v>12936</v>
      </c>
      <c r="D2606" s="695">
        <v>178.3</v>
      </c>
    </row>
    <row r="2607" spans="1:4" ht="16.5">
      <c r="A2607" s="693">
        <v>5406047</v>
      </c>
      <c r="B2607" s="694" t="s">
        <v>14665</v>
      </c>
      <c r="C2607" s="693" t="s">
        <v>12156</v>
      </c>
      <c r="D2607" s="695">
        <v>331.96</v>
      </c>
    </row>
    <row r="2608" spans="1:4" ht="16.5">
      <c r="A2608" s="693">
        <v>7119690</v>
      </c>
      <c r="B2608" s="694" t="s">
        <v>14666</v>
      </c>
      <c r="C2608" s="693" t="s">
        <v>10136</v>
      </c>
      <c r="D2608" s="695">
        <v>17734.12</v>
      </c>
    </row>
    <row r="2609" spans="1:4" ht="24.75">
      <c r="A2609" s="693">
        <v>606475</v>
      </c>
      <c r="B2609" s="694" t="s">
        <v>14667</v>
      </c>
      <c r="C2609" s="693" t="s">
        <v>12133</v>
      </c>
      <c r="D2609" s="695">
        <v>35741.919999999998</v>
      </c>
    </row>
    <row r="2610" spans="1:4" ht="24.75">
      <c r="A2610" s="693">
        <v>919012</v>
      </c>
      <c r="B2610" s="694" t="s">
        <v>14668</v>
      </c>
      <c r="C2610" s="693" t="s">
        <v>10136</v>
      </c>
      <c r="D2610" s="695">
        <v>68063.97</v>
      </c>
    </row>
    <row r="2611" spans="1:4" ht="16.5">
      <c r="A2611" s="693">
        <v>1917061</v>
      </c>
      <c r="B2611" s="694" t="s">
        <v>14669</v>
      </c>
      <c r="C2611" s="693" t="s">
        <v>12156</v>
      </c>
      <c r="D2611" s="695">
        <v>24</v>
      </c>
    </row>
    <row r="2612" spans="1:4" ht="16.5">
      <c r="A2612" s="693">
        <v>2003295</v>
      </c>
      <c r="B2612" s="694" t="s">
        <v>14670</v>
      </c>
      <c r="C2612" s="693" t="s">
        <v>12133</v>
      </c>
      <c r="D2612" s="695">
        <v>20.03</v>
      </c>
    </row>
    <row r="2613" spans="1:4">
      <c r="A2613" s="693">
        <v>4011472</v>
      </c>
      <c r="B2613" s="694" t="s">
        <v>14671</v>
      </c>
      <c r="C2613" s="693" t="s">
        <v>12936</v>
      </c>
      <c r="D2613" s="695">
        <v>233.16</v>
      </c>
    </row>
    <row r="2614" spans="1:4" ht="16.5">
      <c r="A2614" s="693">
        <v>5405978</v>
      </c>
      <c r="B2614" s="694" t="s">
        <v>14672</v>
      </c>
      <c r="C2614" s="693" t="s">
        <v>12156</v>
      </c>
      <c r="D2614" s="695">
        <v>64.7</v>
      </c>
    </row>
    <row r="2615" spans="1:4" ht="16.5">
      <c r="A2615" s="693">
        <v>7119691</v>
      </c>
      <c r="B2615" s="694" t="s">
        <v>14673</v>
      </c>
      <c r="C2615" s="693" t="s">
        <v>10136</v>
      </c>
      <c r="D2615" s="695">
        <v>24559.81</v>
      </c>
    </row>
    <row r="2616" spans="1:4" ht="24.75">
      <c r="A2616" s="693">
        <v>606495</v>
      </c>
      <c r="B2616" s="694" t="s">
        <v>14674</v>
      </c>
      <c r="C2616" s="693" t="s">
        <v>12133</v>
      </c>
      <c r="D2616" s="695">
        <v>42376.92</v>
      </c>
    </row>
    <row r="2617" spans="1:4">
      <c r="A2617" s="693">
        <v>903848</v>
      </c>
      <c r="B2617" s="694" t="s">
        <v>14675</v>
      </c>
      <c r="C2617" s="693" t="s">
        <v>12133</v>
      </c>
      <c r="D2617" s="695">
        <v>195.6</v>
      </c>
    </row>
    <row r="2618" spans="1:4" ht="16.5">
      <c r="A2618" s="693">
        <v>1917062</v>
      </c>
      <c r="B2618" s="694" t="s">
        <v>14676</v>
      </c>
      <c r="C2618" s="693" t="s">
        <v>12156</v>
      </c>
      <c r="D2618" s="695">
        <v>24.47</v>
      </c>
    </row>
    <row r="2619" spans="1:4" ht="16.5">
      <c r="A2619" s="693">
        <v>2003309</v>
      </c>
      <c r="B2619" s="694" t="s">
        <v>14677</v>
      </c>
      <c r="C2619" s="693" t="s">
        <v>12133</v>
      </c>
      <c r="D2619" s="695">
        <v>105.16</v>
      </c>
    </row>
    <row r="2620" spans="1:4">
      <c r="A2620" s="693">
        <v>4011476</v>
      </c>
      <c r="B2620" s="694" t="s">
        <v>14678</v>
      </c>
      <c r="C2620" s="693" t="s">
        <v>12936</v>
      </c>
      <c r="D2620" s="695">
        <v>172.84</v>
      </c>
    </row>
    <row r="2621" spans="1:4" ht="16.5">
      <c r="A2621" s="693">
        <v>5405982</v>
      </c>
      <c r="B2621" s="694" t="s">
        <v>14679</v>
      </c>
      <c r="C2621" s="693" t="s">
        <v>12156</v>
      </c>
      <c r="D2621" s="695">
        <v>77.959999999999994</v>
      </c>
    </row>
    <row r="2622" spans="1:4" ht="16.5">
      <c r="A2622" s="693">
        <v>7119692</v>
      </c>
      <c r="B2622" s="694" t="s">
        <v>14680</v>
      </c>
      <c r="C2622" s="693" t="s">
        <v>10136</v>
      </c>
      <c r="D2622" s="695">
        <v>26995.22</v>
      </c>
    </row>
    <row r="2623" spans="1:4" ht="24.75">
      <c r="A2623" s="693">
        <v>606476</v>
      </c>
      <c r="B2623" s="694" t="s">
        <v>14681</v>
      </c>
      <c r="C2623" s="693" t="s">
        <v>12133</v>
      </c>
      <c r="D2623" s="695">
        <v>42117.8</v>
      </c>
    </row>
    <row r="2624" spans="1:4" ht="16.5">
      <c r="A2624" s="693">
        <v>919002</v>
      </c>
      <c r="B2624" s="694" t="s">
        <v>14682</v>
      </c>
      <c r="C2624" s="693" t="s">
        <v>10136</v>
      </c>
      <c r="D2624" s="695">
        <v>39359.06</v>
      </c>
    </row>
    <row r="2625" spans="1:4" ht="16.5">
      <c r="A2625" s="693">
        <v>1917063</v>
      </c>
      <c r="B2625" s="694" t="s">
        <v>14683</v>
      </c>
      <c r="C2625" s="693" t="s">
        <v>12156</v>
      </c>
      <c r="D2625" s="695">
        <v>24.94</v>
      </c>
    </row>
    <row r="2626" spans="1:4" ht="16.5">
      <c r="A2626" s="693">
        <v>2003308</v>
      </c>
      <c r="B2626" s="694" t="s">
        <v>14684</v>
      </c>
      <c r="C2626" s="693" t="s">
        <v>12133</v>
      </c>
      <c r="D2626" s="695">
        <v>85.27</v>
      </c>
    </row>
    <row r="2627" spans="1:4">
      <c r="A2627" s="693">
        <v>4011478</v>
      </c>
      <c r="B2627" s="694" t="s">
        <v>14685</v>
      </c>
      <c r="C2627" s="693" t="s">
        <v>12936</v>
      </c>
      <c r="D2627" s="695">
        <v>170.95</v>
      </c>
    </row>
    <row r="2628" spans="1:4" ht="16.5">
      <c r="A2628" s="693">
        <v>5405983</v>
      </c>
      <c r="B2628" s="694" t="s">
        <v>14686</v>
      </c>
      <c r="C2628" s="693" t="s">
        <v>12156</v>
      </c>
      <c r="D2628" s="695">
        <v>91.38</v>
      </c>
    </row>
    <row r="2629" spans="1:4" ht="16.5">
      <c r="A2629" s="693">
        <v>7119693</v>
      </c>
      <c r="B2629" s="694" t="s">
        <v>14687</v>
      </c>
      <c r="C2629" s="693" t="s">
        <v>10136</v>
      </c>
      <c r="D2629" s="695">
        <v>34292.85</v>
      </c>
    </row>
    <row r="2630" spans="1:4" ht="24.75">
      <c r="A2630" s="693">
        <v>606496</v>
      </c>
      <c r="B2630" s="694" t="s">
        <v>14688</v>
      </c>
      <c r="C2630" s="693" t="s">
        <v>12133</v>
      </c>
      <c r="D2630" s="695">
        <v>43399.24</v>
      </c>
    </row>
    <row r="2631" spans="1:4">
      <c r="A2631" s="693">
        <v>919210</v>
      </c>
      <c r="B2631" s="694" t="s">
        <v>14689</v>
      </c>
      <c r="C2631" s="693" t="s">
        <v>10136</v>
      </c>
      <c r="D2631" s="695">
        <v>24238.400000000001</v>
      </c>
    </row>
    <row r="2632" spans="1:4" ht="16.5">
      <c r="A2632" s="693">
        <v>1917064</v>
      </c>
      <c r="B2632" s="694" t="s">
        <v>14690</v>
      </c>
      <c r="C2632" s="693" t="s">
        <v>12156</v>
      </c>
      <c r="D2632" s="695">
        <v>25.44</v>
      </c>
    </row>
    <row r="2633" spans="1:4" ht="16.5">
      <c r="A2633" s="693">
        <v>2003307</v>
      </c>
      <c r="B2633" s="694" t="s">
        <v>14691</v>
      </c>
      <c r="C2633" s="693" t="s">
        <v>12133</v>
      </c>
      <c r="D2633" s="695">
        <v>131.81</v>
      </c>
    </row>
    <row r="2634" spans="1:4">
      <c r="A2634" s="693">
        <v>4011477</v>
      </c>
      <c r="B2634" s="694" t="s">
        <v>14692</v>
      </c>
      <c r="C2634" s="693" t="s">
        <v>12936</v>
      </c>
      <c r="D2634" s="695">
        <v>133.91999999999999</v>
      </c>
    </row>
    <row r="2635" spans="1:4" ht="16.5">
      <c r="A2635" s="693">
        <v>5405984</v>
      </c>
      <c r="B2635" s="694" t="s">
        <v>14693</v>
      </c>
      <c r="C2635" s="693" t="s">
        <v>12156</v>
      </c>
      <c r="D2635" s="695">
        <v>118.06</v>
      </c>
    </row>
    <row r="2636" spans="1:4" ht="16.5">
      <c r="A2636" s="693">
        <v>7119687</v>
      </c>
      <c r="B2636" s="694" t="s">
        <v>14694</v>
      </c>
      <c r="C2636" s="693" t="s">
        <v>10136</v>
      </c>
      <c r="D2636" s="695">
        <v>4062.17</v>
      </c>
    </row>
    <row r="2637" spans="1:4" ht="24.75">
      <c r="A2637" s="693">
        <v>606477</v>
      </c>
      <c r="B2637" s="694" t="s">
        <v>14695</v>
      </c>
      <c r="C2637" s="693" t="s">
        <v>12133</v>
      </c>
      <c r="D2637" s="695">
        <v>43135.18</v>
      </c>
    </row>
    <row r="2638" spans="1:4" ht="16.5">
      <c r="A2638" s="693">
        <v>909612</v>
      </c>
      <c r="B2638" s="694" t="s">
        <v>14696</v>
      </c>
      <c r="C2638" s="693" t="s">
        <v>10136</v>
      </c>
      <c r="D2638" s="695">
        <v>13829.52</v>
      </c>
    </row>
    <row r="2639" spans="1:4" ht="16.5">
      <c r="A2639" s="693">
        <v>1917065</v>
      </c>
      <c r="B2639" s="694" t="s">
        <v>14697</v>
      </c>
      <c r="C2639" s="693" t="s">
        <v>12156</v>
      </c>
      <c r="D2639" s="695">
        <v>25.97</v>
      </c>
    </row>
    <row r="2640" spans="1:4" ht="16.5">
      <c r="A2640" s="693">
        <v>2003306</v>
      </c>
      <c r="B2640" s="694" t="s">
        <v>14698</v>
      </c>
      <c r="C2640" s="693" t="s">
        <v>12133</v>
      </c>
      <c r="D2640" s="695">
        <v>106.94</v>
      </c>
    </row>
    <row r="2641" spans="1:4">
      <c r="A2641" s="693">
        <v>4011539</v>
      </c>
      <c r="B2641" s="694" t="s">
        <v>14699</v>
      </c>
      <c r="C2641" s="693" t="s">
        <v>12161</v>
      </c>
      <c r="D2641" s="695">
        <v>0.21</v>
      </c>
    </row>
    <row r="2642" spans="1:4" ht="16.5">
      <c r="A2642" s="693">
        <v>5405985</v>
      </c>
      <c r="B2642" s="694" t="s">
        <v>14700</v>
      </c>
      <c r="C2642" s="693" t="s">
        <v>12156</v>
      </c>
      <c r="D2642" s="695">
        <v>144.88999999999999</v>
      </c>
    </row>
    <row r="2643" spans="1:4">
      <c r="A2643" s="693">
        <v>7119681</v>
      </c>
      <c r="B2643" s="694" t="s">
        <v>14701</v>
      </c>
      <c r="C2643" s="693" t="s">
        <v>10136</v>
      </c>
      <c r="D2643" s="695">
        <v>9259.64</v>
      </c>
    </row>
    <row r="2644" spans="1:4" ht="24.75">
      <c r="A2644" s="693">
        <v>606497</v>
      </c>
      <c r="B2644" s="694" t="s">
        <v>14702</v>
      </c>
      <c r="C2644" s="693" t="s">
        <v>12133</v>
      </c>
      <c r="D2644" s="695">
        <v>44630.94</v>
      </c>
    </row>
    <row r="2645" spans="1:4" ht="16.5">
      <c r="A2645" s="693">
        <v>909613</v>
      </c>
      <c r="B2645" s="694" t="s">
        <v>14703</v>
      </c>
      <c r="C2645" s="693" t="s">
        <v>10136</v>
      </c>
      <c r="D2645" s="695">
        <v>22705.8</v>
      </c>
    </row>
    <row r="2646" spans="1:4" ht="16.5">
      <c r="A2646" s="693">
        <v>1917066</v>
      </c>
      <c r="B2646" s="694" t="s">
        <v>14704</v>
      </c>
      <c r="C2646" s="693" t="s">
        <v>12156</v>
      </c>
      <c r="D2646" s="695">
        <v>26.25</v>
      </c>
    </row>
    <row r="2647" spans="1:4" ht="16.5">
      <c r="A2647" s="693">
        <v>2003305</v>
      </c>
      <c r="B2647" s="694" t="s">
        <v>14705</v>
      </c>
      <c r="C2647" s="693" t="s">
        <v>12133</v>
      </c>
      <c r="D2647" s="695">
        <v>51.05</v>
      </c>
    </row>
    <row r="2648" spans="1:4">
      <c r="A2648" s="693">
        <v>4011538</v>
      </c>
      <c r="B2648" s="694" t="s">
        <v>14706</v>
      </c>
      <c r="C2648" s="693" t="s">
        <v>12161</v>
      </c>
      <c r="D2648" s="695">
        <v>0.33</v>
      </c>
    </row>
    <row r="2649" spans="1:4" ht="16.5">
      <c r="A2649" s="693">
        <v>5406043</v>
      </c>
      <c r="B2649" s="694" t="s">
        <v>14707</v>
      </c>
      <c r="C2649" s="693" t="s">
        <v>12156</v>
      </c>
      <c r="D2649" s="695">
        <v>171.57</v>
      </c>
    </row>
    <row r="2650" spans="1:4">
      <c r="A2650" s="693">
        <v>7119682</v>
      </c>
      <c r="B2650" s="694" t="s">
        <v>14708</v>
      </c>
      <c r="C2650" s="693" t="s">
        <v>10136</v>
      </c>
      <c r="D2650" s="695">
        <v>17681.07</v>
      </c>
    </row>
    <row r="2651" spans="1:4" ht="24.75">
      <c r="A2651" s="693">
        <v>606478</v>
      </c>
      <c r="B2651" s="694" t="s">
        <v>14709</v>
      </c>
      <c r="C2651" s="693" t="s">
        <v>12133</v>
      </c>
      <c r="D2651" s="695">
        <v>44358.62</v>
      </c>
    </row>
    <row r="2652" spans="1:4" ht="16.5">
      <c r="A2652" s="693">
        <v>909614</v>
      </c>
      <c r="B2652" s="694" t="s">
        <v>14710</v>
      </c>
      <c r="C2652" s="693" t="s">
        <v>10136</v>
      </c>
      <c r="D2652" s="695">
        <v>49563</v>
      </c>
    </row>
    <row r="2653" spans="1:4" ht="16.5">
      <c r="A2653" s="693">
        <v>1901590</v>
      </c>
      <c r="B2653" s="694" t="s">
        <v>14711</v>
      </c>
      <c r="C2653" s="693" t="s">
        <v>12156</v>
      </c>
      <c r="D2653" s="695">
        <v>13.61</v>
      </c>
    </row>
    <row r="2654" spans="1:4" ht="16.5">
      <c r="A2654" s="693">
        <v>2003304</v>
      </c>
      <c r="B2654" s="694" t="s">
        <v>14712</v>
      </c>
      <c r="C2654" s="693" t="s">
        <v>12133</v>
      </c>
      <c r="D2654" s="695">
        <v>64.58</v>
      </c>
    </row>
    <row r="2655" spans="1:4">
      <c r="A2655" s="693">
        <v>4016096</v>
      </c>
      <c r="B2655" s="694" t="s">
        <v>14713</v>
      </c>
      <c r="C2655" s="693" t="s">
        <v>12156</v>
      </c>
      <c r="D2655" s="695">
        <v>1.5</v>
      </c>
    </row>
    <row r="2656" spans="1:4" ht="24.75">
      <c r="A2656" s="693">
        <v>5405975</v>
      </c>
      <c r="B2656" s="694" t="s">
        <v>14714</v>
      </c>
      <c r="C2656" s="693" t="s">
        <v>12161</v>
      </c>
      <c r="D2656" s="695">
        <v>42.31</v>
      </c>
    </row>
    <row r="2657" spans="1:4">
      <c r="A2657" s="693">
        <v>7119683</v>
      </c>
      <c r="B2657" s="694" t="s">
        <v>14715</v>
      </c>
      <c r="C2657" s="693" t="s">
        <v>10136</v>
      </c>
      <c r="D2657" s="695">
        <v>21107.26</v>
      </c>
    </row>
    <row r="2658" spans="1:4" ht="16.5">
      <c r="A2658" s="693">
        <v>605835</v>
      </c>
      <c r="B2658" s="694" t="s">
        <v>14716</v>
      </c>
      <c r="C2658" s="693" t="s">
        <v>12133</v>
      </c>
      <c r="D2658" s="695">
        <v>6043.15</v>
      </c>
    </row>
    <row r="2659" spans="1:4" ht="16.5">
      <c r="A2659" s="693">
        <v>909616</v>
      </c>
      <c r="B2659" s="694" t="s">
        <v>14717</v>
      </c>
      <c r="C2659" s="693" t="s">
        <v>10136</v>
      </c>
      <c r="D2659" s="695">
        <v>39469.629999999997</v>
      </c>
    </row>
    <row r="2660" spans="1:4" ht="16.5">
      <c r="A2660" s="693">
        <v>1901591</v>
      </c>
      <c r="B2660" s="694" t="s">
        <v>14718</v>
      </c>
      <c r="C2660" s="693" t="s">
        <v>12156</v>
      </c>
      <c r="D2660" s="695">
        <v>13.73</v>
      </c>
    </row>
    <row r="2661" spans="1:4" ht="24.75">
      <c r="A2661" s="693">
        <v>2105846</v>
      </c>
      <c r="B2661" s="694" t="s">
        <v>14719</v>
      </c>
      <c r="C2661" s="693" t="s">
        <v>12161</v>
      </c>
      <c r="D2661" s="695">
        <v>542.61</v>
      </c>
    </row>
    <row r="2662" spans="1:4" ht="16.5">
      <c r="A2662" s="693">
        <v>4016008</v>
      </c>
      <c r="B2662" s="694" t="s">
        <v>14720</v>
      </c>
      <c r="C2662" s="693" t="s">
        <v>12156</v>
      </c>
      <c r="D2662" s="695">
        <v>4.58</v>
      </c>
    </row>
    <row r="2663" spans="1:4" ht="16.5">
      <c r="A2663" s="693">
        <v>5405970</v>
      </c>
      <c r="B2663" s="694" t="s">
        <v>14721</v>
      </c>
      <c r="C2663" s="693" t="s">
        <v>12156</v>
      </c>
      <c r="D2663" s="695">
        <v>1491.41</v>
      </c>
    </row>
    <row r="2664" spans="1:4">
      <c r="A2664" s="693">
        <v>7119684</v>
      </c>
      <c r="B2664" s="694" t="s">
        <v>14722</v>
      </c>
      <c r="C2664" s="693" t="s">
        <v>10136</v>
      </c>
      <c r="D2664" s="695">
        <v>29214.05</v>
      </c>
    </row>
    <row r="2665" spans="1:4" ht="16.5">
      <c r="A2665" s="693">
        <v>605571</v>
      </c>
      <c r="B2665" s="694" t="s">
        <v>14723</v>
      </c>
      <c r="C2665" s="693" t="s">
        <v>12133</v>
      </c>
      <c r="D2665" s="695">
        <v>5498.4</v>
      </c>
    </row>
    <row r="2666" spans="1:4" ht="16.5">
      <c r="A2666" s="693">
        <v>909617</v>
      </c>
      <c r="B2666" s="694" t="s">
        <v>14724</v>
      </c>
      <c r="C2666" s="693" t="s">
        <v>10136</v>
      </c>
      <c r="D2666" s="695">
        <v>23455.41</v>
      </c>
    </row>
    <row r="2667" spans="1:4" ht="16.5">
      <c r="A2667" s="693">
        <v>1901592</v>
      </c>
      <c r="B2667" s="694" t="s">
        <v>14725</v>
      </c>
      <c r="C2667" s="693" t="s">
        <v>12156</v>
      </c>
      <c r="D2667" s="695">
        <v>13.85</v>
      </c>
    </row>
    <row r="2668" spans="1:4" ht="24.75">
      <c r="A2668" s="693">
        <v>2105929</v>
      </c>
      <c r="B2668" s="694" t="s">
        <v>14726</v>
      </c>
      <c r="C2668" s="693" t="s">
        <v>12161</v>
      </c>
      <c r="D2668" s="695">
        <v>608.66</v>
      </c>
    </row>
    <row r="2669" spans="1:4" ht="16.5">
      <c r="A2669" s="693">
        <v>4016007</v>
      </c>
      <c r="B2669" s="694" t="s">
        <v>14727</v>
      </c>
      <c r="C2669" s="693" t="s">
        <v>12156</v>
      </c>
      <c r="D2669" s="695">
        <v>5.21</v>
      </c>
    </row>
    <row r="2670" spans="1:4" ht="16.5">
      <c r="A2670" s="693">
        <v>5405972</v>
      </c>
      <c r="B2670" s="694" t="s">
        <v>14728</v>
      </c>
      <c r="C2670" s="693" t="s">
        <v>12156</v>
      </c>
      <c r="D2670" s="695">
        <v>1338.3</v>
      </c>
    </row>
    <row r="2671" spans="1:4">
      <c r="A2671" s="693">
        <v>7119685</v>
      </c>
      <c r="B2671" s="694" t="s">
        <v>14729</v>
      </c>
      <c r="C2671" s="693" t="s">
        <v>10136</v>
      </c>
      <c r="D2671" s="695">
        <v>32106.31</v>
      </c>
    </row>
    <row r="2672" spans="1:4" ht="16.5">
      <c r="A2672" s="693">
        <v>605850</v>
      </c>
      <c r="B2672" s="694" t="s">
        <v>14730</v>
      </c>
      <c r="C2672" s="693" t="s">
        <v>12133</v>
      </c>
      <c r="D2672" s="695">
        <v>6576</v>
      </c>
    </row>
    <row r="2673" spans="1:4" ht="16.5">
      <c r="A2673" s="693">
        <v>909615</v>
      </c>
      <c r="B2673" s="694" t="s">
        <v>14731</v>
      </c>
      <c r="C2673" s="693" t="s">
        <v>10136</v>
      </c>
      <c r="D2673" s="695">
        <v>17998.16</v>
      </c>
    </row>
    <row r="2674" spans="1:4" ht="16.5">
      <c r="A2674" s="693">
        <v>1901593</v>
      </c>
      <c r="B2674" s="694" t="s">
        <v>14732</v>
      </c>
      <c r="C2674" s="693" t="s">
        <v>12156</v>
      </c>
      <c r="D2674" s="695">
        <v>13.98</v>
      </c>
    </row>
    <row r="2675" spans="1:4" ht="24.75">
      <c r="A2675" s="693">
        <v>2105933</v>
      </c>
      <c r="B2675" s="694" t="s">
        <v>14733</v>
      </c>
      <c r="C2675" s="693" t="s">
        <v>12161</v>
      </c>
      <c r="D2675" s="695">
        <v>674.71</v>
      </c>
    </row>
    <row r="2676" spans="1:4" ht="16.5">
      <c r="A2676" s="693">
        <v>4015612</v>
      </c>
      <c r="B2676" s="694" t="s">
        <v>14734</v>
      </c>
      <c r="C2676" s="693" t="s">
        <v>12156</v>
      </c>
      <c r="D2676" s="695">
        <v>13.79</v>
      </c>
    </row>
    <row r="2677" spans="1:4" ht="16.5">
      <c r="A2677" s="693">
        <v>5405971</v>
      </c>
      <c r="B2677" s="694" t="s">
        <v>14735</v>
      </c>
      <c r="C2677" s="693" t="s">
        <v>12156</v>
      </c>
      <c r="D2677" s="695">
        <v>1664.6</v>
      </c>
    </row>
    <row r="2678" spans="1:4">
      <c r="A2678" s="693">
        <v>7119686</v>
      </c>
      <c r="B2678" s="694" t="s">
        <v>14736</v>
      </c>
      <c r="C2678" s="693" t="s">
        <v>10136</v>
      </c>
      <c r="D2678" s="695">
        <v>40777.72</v>
      </c>
    </row>
    <row r="2679" spans="1:4" ht="16.5">
      <c r="A2679" s="693">
        <v>605582</v>
      </c>
      <c r="B2679" s="694" t="s">
        <v>14737</v>
      </c>
      <c r="C2679" s="693" t="s">
        <v>12133</v>
      </c>
      <c r="D2679" s="695">
        <v>6031.26</v>
      </c>
    </row>
    <row r="2680" spans="1:4">
      <c r="A2680" s="693">
        <v>903860</v>
      </c>
      <c r="B2680" s="694" t="s">
        <v>14738</v>
      </c>
      <c r="C2680" s="693" t="s">
        <v>12161</v>
      </c>
      <c r="D2680" s="695">
        <v>3.24</v>
      </c>
    </row>
    <row r="2681" spans="1:4" ht="16.5">
      <c r="A2681" s="693">
        <v>1901594</v>
      </c>
      <c r="B2681" s="694" t="s">
        <v>14739</v>
      </c>
      <c r="C2681" s="693" t="s">
        <v>12156</v>
      </c>
      <c r="D2681" s="695">
        <v>14.11</v>
      </c>
    </row>
    <row r="2682" spans="1:4" ht="24.75">
      <c r="A2682" s="693">
        <v>2106293</v>
      </c>
      <c r="B2682" s="694" t="s">
        <v>14740</v>
      </c>
      <c r="C2682" s="693" t="s">
        <v>12161</v>
      </c>
      <c r="D2682" s="695">
        <v>233.29</v>
      </c>
    </row>
    <row r="2683" spans="1:4" ht="16.5">
      <c r="A2683" s="693">
        <v>4011562</v>
      </c>
      <c r="B2683" s="694" t="s">
        <v>14741</v>
      </c>
      <c r="C2683" s="693" t="s">
        <v>12161</v>
      </c>
      <c r="D2683" s="695">
        <v>38.81</v>
      </c>
    </row>
    <row r="2684" spans="1:4" ht="16.5">
      <c r="A2684" s="693">
        <v>5405973</v>
      </c>
      <c r="B2684" s="694" t="s">
        <v>14742</v>
      </c>
      <c r="C2684" s="693" t="s">
        <v>12156</v>
      </c>
      <c r="D2684" s="695">
        <v>1511.49</v>
      </c>
    </row>
    <row r="2685" spans="1:4">
      <c r="A2685" s="693">
        <v>7119680</v>
      </c>
      <c r="B2685" s="694" t="s">
        <v>14743</v>
      </c>
      <c r="C2685" s="693" t="s">
        <v>10136</v>
      </c>
      <c r="D2685" s="695">
        <v>4841.04</v>
      </c>
    </row>
    <row r="2686" spans="1:4" ht="16.5">
      <c r="A2686" s="693">
        <v>605889</v>
      </c>
      <c r="B2686" s="694" t="s">
        <v>14744</v>
      </c>
      <c r="C2686" s="693" t="s">
        <v>12133</v>
      </c>
      <c r="D2686" s="695">
        <v>7432.93</v>
      </c>
    </row>
    <row r="2687" spans="1:4">
      <c r="A2687" s="693">
        <v>919101</v>
      </c>
      <c r="B2687" s="694" t="s">
        <v>14745</v>
      </c>
      <c r="C2687" s="693" t="s">
        <v>10136</v>
      </c>
      <c r="D2687" s="695">
        <v>1954.37</v>
      </c>
    </row>
    <row r="2688" spans="1:4" ht="16.5">
      <c r="A2688" s="693">
        <v>1901589</v>
      </c>
      <c r="B2688" s="694" t="s">
        <v>14746</v>
      </c>
      <c r="C2688" s="693" t="s">
        <v>12156</v>
      </c>
      <c r="D2688" s="695">
        <v>14.19</v>
      </c>
    </row>
    <row r="2689" spans="1:4" ht="16.5">
      <c r="A2689" s="693">
        <v>2108165</v>
      </c>
      <c r="B2689" s="694" t="s">
        <v>14747</v>
      </c>
      <c r="C2689" s="693" t="s">
        <v>12156</v>
      </c>
      <c r="D2689" s="695">
        <v>37.61</v>
      </c>
    </row>
    <row r="2690" spans="1:4">
      <c r="A2690" s="693">
        <v>4011351</v>
      </c>
      <c r="B2690" s="694" t="s">
        <v>14748</v>
      </c>
      <c r="C2690" s="693" t="s">
        <v>12161</v>
      </c>
      <c r="D2690" s="695">
        <v>0.39</v>
      </c>
    </row>
    <row r="2691" spans="1:4" ht="16.5">
      <c r="A2691" s="693">
        <v>5405986</v>
      </c>
      <c r="B2691" s="694" t="s">
        <v>14749</v>
      </c>
      <c r="C2691" s="693" t="s">
        <v>12161</v>
      </c>
      <c r="D2691" s="695">
        <v>9.86</v>
      </c>
    </row>
    <row r="2692" spans="1:4">
      <c r="A2692" s="693">
        <v>7119710</v>
      </c>
      <c r="B2692" s="694" t="s">
        <v>14750</v>
      </c>
      <c r="C2692" s="693" t="s">
        <v>10136</v>
      </c>
      <c r="D2692" s="695">
        <v>744.84</v>
      </c>
    </row>
    <row r="2693" spans="1:4" ht="16.5">
      <c r="A2693" s="693">
        <v>605593</v>
      </c>
      <c r="B2693" s="694" t="s">
        <v>14751</v>
      </c>
      <c r="C2693" s="693" t="s">
        <v>12133</v>
      </c>
      <c r="D2693" s="695">
        <v>6888.19</v>
      </c>
    </row>
    <row r="2694" spans="1:4">
      <c r="A2694" s="693">
        <v>903818</v>
      </c>
      <c r="B2694" s="694" t="s">
        <v>14752</v>
      </c>
      <c r="C2694" s="693" t="s">
        <v>12161</v>
      </c>
      <c r="D2694" s="695">
        <v>17.68</v>
      </c>
    </row>
    <row r="2695" spans="1:4" ht="16.5">
      <c r="A2695" s="693">
        <v>1901596</v>
      </c>
      <c r="B2695" s="694" t="s">
        <v>14753</v>
      </c>
      <c r="C2695" s="693" t="s">
        <v>12156</v>
      </c>
      <c r="D2695" s="695">
        <v>17.760000000000002</v>
      </c>
    </row>
    <row r="2696" spans="1:4" ht="16.5">
      <c r="A2696" s="693">
        <v>2108166</v>
      </c>
      <c r="B2696" s="694" t="s">
        <v>14754</v>
      </c>
      <c r="C2696" s="693" t="s">
        <v>12156</v>
      </c>
      <c r="D2696" s="695">
        <v>27.1</v>
      </c>
    </row>
    <row r="2697" spans="1:4">
      <c r="A2697" s="693">
        <v>4011352</v>
      </c>
      <c r="B2697" s="694" t="s">
        <v>14755</v>
      </c>
      <c r="C2697" s="693" t="s">
        <v>12161</v>
      </c>
      <c r="D2697" s="695">
        <v>0.43</v>
      </c>
    </row>
    <row r="2698" spans="1:4" ht="16.5">
      <c r="A2698" s="693">
        <v>5405976</v>
      </c>
      <c r="B2698" s="694" t="s">
        <v>14756</v>
      </c>
      <c r="C2698" s="693" t="s">
        <v>12161</v>
      </c>
      <c r="D2698" s="695">
        <v>129.47</v>
      </c>
    </row>
    <row r="2699" spans="1:4" ht="24.75">
      <c r="A2699" s="693">
        <v>7107375</v>
      </c>
      <c r="B2699" s="694" t="s">
        <v>14757</v>
      </c>
      <c r="C2699" s="693" t="s">
        <v>10136</v>
      </c>
      <c r="D2699" s="695">
        <v>24145.58</v>
      </c>
    </row>
    <row r="2700" spans="1:4" ht="16.5">
      <c r="A2700" s="693">
        <v>605739</v>
      </c>
      <c r="B2700" s="694" t="s">
        <v>14758</v>
      </c>
      <c r="C2700" s="693" t="s">
        <v>12133</v>
      </c>
      <c r="D2700" s="695">
        <v>5836.11</v>
      </c>
    </row>
    <row r="2701" spans="1:4">
      <c r="A2701" s="693">
        <v>1100657</v>
      </c>
      <c r="B2701" s="694" t="s">
        <v>14759</v>
      </c>
      <c r="C2701" s="693" t="s">
        <v>12156</v>
      </c>
      <c r="D2701" s="695">
        <v>4.2300000000000004</v>
      </c>
    </row>
    <row r="2702" spans="1:4" ht="16.5">
      <c r="A2702" s="693">
        <v>1901597</v>
      </c>
      <c r="B2702" s="694" t="s">
        <v>14760</v>
      </c>
      <c r="C2702" s="693" t="s">
        <v>12156</v>
      </c>
      <c r="D2702" s="695">
        <v>17.87</v>
      </c>
    </row>
    <row r="2703" spans="1:4" ht="16.5">
      <c r="A2703" s="693">
        <v>2108167</v>
      </c>
      <c r="B2703" s="694" t="s">
        <v>14761</v>
      </c>
      <c r="C2703" s="693" t="s">
        <v>12156</v>
      </c>
      <c r="D2703" s="695">
        <v>24.6</v>
      </c>
    </row>
    <row r="2704" spans="1:4">
      <c r="A2704" s="693">
        <v>4011402</v>
      </c>
      <c r="B2704" s="694" t="s">
        <v>14762</v>
      </c>
      <c r="C2704" s="693" t="s">
        <v>12161</v>
      </c>
      <c r="D2704" s="695">
        <v>0.98</v>
      </c>
    </row>
    <row r="2705" spans="1:4" ht="16.5">
      <c r="A2705" s="693">
        <v>5406023</v>
      </c>
      <c r="B2705" s="694" t="s">
        <v>14763</v>
      </c>
      <c r="C2705" s="693" t="s">
        <v>12161</v>
      </c>
      <c r="D2705" s="695">
        <v>362.07</v>
      </c>
    </row>
    <row r="2706" spans="1:4" ht="24.75">
      <c r="A2706" s="693">
        <v>7107376</v>
      </c>
      <c r="B2706" s="694" t="s">
        <v>14764</v>
      </c>
      <c r="C2706" s="693" t="s">
        <v>10136</v>
      </c>
      <c r="D2706" s="695">
        <v>38274.769999999997</v>
      </c>
    </row>
    <row r="2707" spans="1:4" ht="16.5">
      <c r="A2707" s="693">
        <v>605504</v>
      </c>
      <c r="B2707" s="694" t="s">
        <v>14765</v>
      </c>
      <c r="C2707" s="693" t="s">
        <v>12133</v>
      </c>
      <c r="D2707" s="695">
        <v>5351.02</v>
      </c>
    </row>
    <row r="2708" spans="1:4" ht="16.5">
      <c r="A2708" s="693">
        <v>1108055</v>
      </c>
      <c r="B2708" s="694" t="s">
        <v>14766</v>
      </c>
      <c r="C2708" s="693" t="s">
        <v>12156</v>
      </c>
      <c r="D2708" s="695">
        <v>3796.42</v>
      </c>
    </row>
    <row r="2709" spans="1:4" ht="16.5">
      <c r="A2709" s="693">
        <v>1901598</v>
      </c>
      <c r="B2709" s="694" t="s">
        <v>14767</v>
      </c>
      <c r="C2709" s="693" t="s">
        <v>12156</v>
      </c>
      <c r="D2709" s="695">
        <v>17.98</v>
      </c>
    </row>
    <row r="2710" spans="1:4" ht="16.5">
      <c r="A2710" s="693">
        <v>2108168</v>
      </c>
      <c r="B2710" s="694" t="s">
        <v>14768</v>
      </c>
      <c r="C2710" s="693" t="s">
        <v>12156</v>
      </c>
      <c r="D2710" s="695">
        <v>24.43</v>
      </c>
    </row>
    <row r="2711" spans="1:4">
      <c r="A2711" s="693">
        <v>4011401</v>
      </c>
      <c r="B2711" s="694" t="s">
        <v>14769</v>
      </c>
      <c r="C2711" s="693" t="s">
        <v>12161</v>
      </c>
      <c r="D2711" s="695">
        <v>0.65</v>
      </c>
    </row>
    <row r="2712" spans="1:4" ht="16.5">
      <c r="A2712" s="693">
        <v>5406033</v>
      </c>
      <c r="B2712" s="694" t="s">
        <v>14770</v>
      </c>
      <c r="C2712" s="693" t="s">
        <v>12161</v>
      </c>
      <c r="D2712" s="695">
        <v>340.63</v>
      </c>
    </row>
    <row r="2713" spans="1:4" ht="24.75">
      <c r="A2713" s="693">
        <v>7107377</v>
      </c>
      <c r="B2713" s="694" t="s">
        <v>14771</v>
      </c>
      <c r="C2713" s="693" t="s">
        <v>10136</v>
      </c>
      <c r="D2713" s="695">
        <v>58010.57</v>
      </c>
    </row>
    <row r="2714" spans="1:4" ht="16.5">
      <c r="A2714" s="693">
        <v>605781</v>
      </c>
      <c r="B2714" s="694" t="s">
        <v>14772</v>
      </c>
      <c r="C2714" s="693" t="s">
        <v>12133</v>
      </c>
      <c r="D2714" s="695">
        <v>6368.97</v>
      </c>
    </row>
    <row r="2715" spans="1:4" ht="16.5">
      <c r="A2715" s="693">
        <v>1109665</v>
      </c>
      <c r="B2715" s="694" t="s">
        <v>14773</v>
      </c>
      <c r="C2715" s="693" t="s">
        <v>12156</v>
      </c>
      <c r="D2715" s="695">
        <v>731.07</v>
      </c>
    </row>
    <row r="2716" spans="1:4" ht="16.5">
      <c r="A2716" s="693">
        <v>1901599</v>
      </c>
      <c r="B2716" s="694" t="s">
        <v>14774</v>
      </c>
      <c r="C2716" s="693" t="s">
        <v>12156</v>
      </c>
      <c r="D2716" s="695">
        <v>18.100000000000001</v>
      </c>
    </row>
    <row r="2717" spans="1:4" ht="16.5">
      <c r="A2717" s="693">
        <v>2108169</v>
      </c>
      <c r="B2717" s="694" t="s">
        <v>14775</v>
      </c>
      <c r="C2717" s="693" t="s">
        <v>12156</v>
      </c>
      <c r="D2717" s="695">
        <v>55.33</v>
      </c>
    </row>
    <row r="2718" spans="1:4">
      <c r="A2718" s="693">
        <v>4011404</v>
      </c>
      <c r="B2718" s="694" t="s">
        <v>14776</v>
      </c>
      <c r="C2718" s="693" t="s">
        <v>12161</v>
      </c>
      <c r="D2718" s="695">
        <v>0.69</v>
      </c>
    </row>
    <row r="2719" spans="1:4" ht="16.5">
      <c r="A2719" s="693">
        <v>5406024</v>
      </c>
      <c r="B2719" s="694" t="s">
        <v>14777</v>
      </c>
      <c r="C2719" s="693" t="s">
        <v>12161</v>
      </c>
      <c r="D2719" s="695">
        <v>386.31</v>
      </c>
    </row>
    <row r="2720" spans="1:4" ht="24.75">
      <c r="A2720" s="693">
        <v>7107374</v>
      </c>
      <c r="B2720" s="694" t="s">
        <v>14778</v>
      </c>
      <c r="C2720" s="693" t="s">
        <v>10136</v>
      </c>
      <c r="D2720" s="695">
        <v>17029.3</v>
      </c>
    </row>
    <row r="2721" spans="1:4" ht="16.5">
      <c r="A2721" s="693">
        <v>605524</v>
      </c>
      <c r="B2721" s="694" t="s">
        <v>14779</v>
      </c>
      <c r="C2721" s="693" t="s">
        <v>12133</v>
      </c>
      <c r="D2721" s="695">
        <v>5883.88</v>
      </c>
    </row>
    <row r="2722" spans="1:4" ht="16.5">
      <c r="A2722" s="693">
        <v>1109664</v>
      </c>
      <c r="B2722" s="694" t="s">
        <v>14780</v>
      </c>
      <c r="C2722" s="693" t="s">
        <v>12156</v>
      </c>
      <c r="D2722" s="695">
        <v>663.45</v>
      </c>
    </row>
    <row r="2723" spans="1:4" ht="16.5">
      <c r="A2723" s="693">
        <v>1901600</v>
      </c>
      <c r="B2723" s="694" t="s">
        <v>14781</v>
      </c>
      <c r="C2723" s="693" t="s">
        <v>12156</v>
      </c>
      <c r="D2723" s="695">
        <v>18.23</v>
      </c>
    </row>
    <row r="2724" spans="1:4" ht="16.5">
      <c r="A2724" s="693">
        <v>2108170</v>
      </c>
      <c r="B2724" s="694" t="s">
        <v>14782</v>
      </c>
      <c r="C2724" s="693" t="s">
        <v>12156</v>
      </c>
      <c r="D2724" s="695">
        <v>41.02</v>
      </c>
    </row>
    <row r="2725" spans="1:4">
      <c r="A2725" s="693">
        <v>4011403</v>
      </c>
      <c r="B2725" s="694" t="s">
        <v>14783</v>
      </c>
      <c r="C2725" s="693" t="s">
        <v>12161</v>
      </c>
      <c r="D2725" s="695">
        <v>0.45</v>
      </c>
    </row>
    <row r="2726" spans="1:4" ht="16.5">
      <c r="A2726" s="693">
        <v>5406034</v>
      </c>
      <c r="B2726" s="694" t="s">
        <v>14784</v>
      </c>
      <c r="C2726" s="693" t="s">
        <v>12161</v>
      </c>
      <c r="D2726" s="695">
        <v>364.88</v>
      </c>
    </row>
    <row r="2727" spans="1:4" ht="16.5">
      <c r="A2727" s="693">
        <v>7119708</v>
      </c>
      <c r="B2727" s="694" t="s">
        <v>14785</v>
      </c>
      <c r="C2727" s="693" t="s">
        <v>10136</v>
      </c>
      <c r="D2727" s="695">
        <v>196989.3</v>
      </c>
    </row>
    <row r="2728" spans="1:4" ht="16.5">
      <c r="A2728" s="693">
        <v>605815</v>
      </c>
      <c r="B2728" s="694" t="s">
        <v>14786</v>
      </c>
      <c r="C2728" s="693" t="s">
        <v>12133</v>
      </c>
      <c r="D2728" s="695">
        <v>7225.89</v>
      </c>
    </row>
    <row r="2729" spans="1:4" ht="16.5">
      <c r="A2729" s="693">
        <v>1109667</v>
      </c>
      <c r="B2729" s="694" t="s">
        <v>14787</v>
      </c>
      <c r="C2729" s="693" t="s">
        <v>12156</v>
      </c>
      <c r="D2729" s="695">
        <v>582.26</v>
      </c>
    </row>
    <row r="2730" spans="1:4" ht="16.5">
      <c r="A2730" s="693">
        <v>1901595</v>
      </c>
      <c r="B2730" s="694" t="s">
        <v>14788</v>
      </c>
      <c r="C2730" s="693" t="s">
        <v>12156</v>
      </c>
      <c r="D2730" s="695">
        <v>18.29</v>
      </c>
    </row>
    <row r="2731" spans="1:4" ht="16.5">
      <c r="A2731" s="693">
        <v>2108171</v>
      </c>
      <c r="B2731" s="694" t="s">
        <v>14789</v>
      </c>
      <c r="C2731" s="693" t="s">
        <v>12156</v>
      </c>
      <c r="D2731" s="695">
        <v>38.32</v>
      </c>
    </row>
    <row r="2732" spans="1:4">
      <c r="A2732" s="693">
        <v>4011406</v>
      </c>
      <c r="B2732" s="694" t="s">
        <v>14790</v>
      </c>
      <c r="C2732" s="693" t="s">
        <v>12161</v>
      </c>
      <c r="D2732" s="695">
        <v>1.27</v>
      </c>
    </row>
    <row r="2733" spans="1:4" ht="16.5">
      <c r="A2733" s="693">
        <v>5406031</v>
      </c>
      <c r="B2733" s="694" t="s">
        <v>14791</v>
      </c>
      <c r="C2733" s="693" t="s">
        <v>12161</v>
      </c>
      <c r="D2733" s="695">
        <v>342.59</v>
      </c>
    </row>
    <row r="2734" spans="1:4" ht="16.5">
      <c r="A2734" s="693">
        <v>7119709</v>
      </c>
      <c r="B2734" s="694" t="s">
        <v>14792</v>
      </c>
      <c r="C2734" s="693" t="s">
        <v>10136</v>
      </c>
      <c r="D2734" s="695">
        <v>304757.02</v>
      </c>
    </row>
    <row r="2735" spans="1:4" ht="16.5">
      <c r="A2735" s="693">
        <v>605544</v>
      </c>
      <c r="B2735" s="694" t="s">
        <v>14793</v>
      </c>
      <c r="C2735" s="693" t="s">
        <v>12133</v>
      </c>
      <c r="D2735" s="695">
        <v>6740.8</v>
      </c>
    </row>
    <row r="2736" spans="1:4" ht="16.5">
      <c r="A2736" s="693">
        <v>1109666</v>
      </c>
      <c r="B2736" s="694" t="s">
        <v>14794</v>
      </c>
      <c r="C2736" s="693" t="s">
        <v>12156</v>
      </c>
      <c r="D2736" s="695">
        <v>465.07</v>
      </c>
    </row>
    <row r="2737" spans="1:4" ht="16.5">
      <c r="A2737" s="693">
        <v>1917097</v>
      </c>
      <c r="B2737" s="694" t="s">
        <v>14795</v>
      </c>
      <c r="C2737" s="693" t="s">
        <v>12156</v>
      </c>
      <c r="D2737" s="695">
        <v>16</v>
      </c>
    </row>
    <row r="2738" spans="1:4" ht="16.5">
      <c r="A2738" s="693">
        <v>2108172</v>
      </c>
      <c r="B2738" s="694" t="s">
        <v>14796</v>
      </c>
      <c r="C2738" s="693" t="s">
        <v>12156</v>
      </c>
      <c r="D2738" s="695">
        <v>39.72</v>
      </c>
    </row>
    <row r="2739" spans="1:4">
      <c r="A2739" s="693">
        <v>4011405</v>
      </c>
      <c r="B2739" s="694" t="s">
        <v>14797</v>
      </c>
      <c r="C2739" s="693" t="s">
        <v>12161</v>
      </c>
      <c r="D2739" s="695">
        <v>0.85</v>
      </c>
    </row>
    <row r="2740" spans="1:4" ht="16.5">
      <c r="A2740" s="693">
        <v>5406041</v>
      </c>
      <c r="B2740" s="694" t="s">
        <v>14798</v>
      </c>
      <c r="C2740" s="693" t="s">
        <v>12161</v>
      </c>
      <c r="D2740" s="695">
        <v>321.16000000000003</v>
      </c>
    </row>
    <row r="2741" spans="1:4">
      <c r="A2741" s="693">
        <v>7119706</v>
      </c>
      <c r="B2741" s="694" t="s">
        <v>14799</v>
      </c>
      <c r="C2741" s="693" t="s">
        <v>10136</v>
      </c>
      <c r="D2741" s="695">
        <v>54144.99</v>
      </c>
    </row>
    <row r="2742" spans="1:4" ht="16.5">
      <c r="A2742" s="693">
        <v>605836</v>
      </c>
      <c r="B2742" s="694" t="s">
        <v>14800</v>
      </c>
      <c r="C2742" s="693" t="s">
        <v>12133</v>
      </c>
      <c r="D2742" s="695">
        <v>6879.08</v>
      </c>
    </row>
    <row r="2743" spans="1:4" ht="16.5">
      <c r="A2743" s="693">
        <v>1109669</v>
      </c>
      <c r="B2743" s="694" t="s">
        <v>14801</v>
      </c>
      <c r="C2743" s="693" t="s">
        <v>12156</v>
      </c>
      <c r="D2743" s="695">
        <v>506.94</v>
      </c>
    </row>
    <row r="2744" spans="1:4" ht="16.5">
      <c r="A2744" s="693">
        <v>1917098</v>
      </c>
      <c r="B2744" s="694" t="s">
        <v>14802</v>
      </c>
      <c r="C2744" s="693" t="s">
        <v>12156</v>
      </c>
      <c r="D2744" s="695">
        <v>16.27</v>
      </c>
    </row>
    <row r="2745" spans="1:4" ht="24.75">
      <c r="A2745" s="693">
        <v>2106292</v>
      </c>
      <c r="B2745" s="694" t="s">
        <v>14803</v>
      </c>
      <c r="C2745" s="693" t="s">
        <v>12161</v>
      </c>
      <c r="D2745" s="695">
        <v>172.86</v>
      </c>
    </row>
    <row r="2746" spans="1:4">
      <c r="A2746" s="693">
        <v>4011392</v>
      </c>
      <c r="B2746" s="694" t="s">
        <v>14804</v>
      </c>
      <c r="C2746" s="693" t="s">
        <v>12156</v>
      </c>
      <c r="D2746" s="695">
        <v>251.11</v>
      </c>
    </row>
    <row r="2747" spans="1:4" ht="16.5">
      <c r="A2747" s="693">
        <v>5406032</v>
      </c>
      <c r="B2747" s="694" t="s">
        <v>14805</v>
      </c>
      <c r="C2747" s="693" t="s">
        <v>12161</v>
      </c>
      <c r="D2747" s="695">
        <v>366.84</v>
      </c>
    </row>
    <row r="2748" spans="1:4" ht="16.5">
      <c r="A2748" s="693">
        <v>7119707</v>
      </c>
      <c r="B2748" s="694" t="s">
        <v>14806</v>
      </c>
      <c r="C2748" s="693" t="s">
        <v>10136</v>
      </c>
      <c r="D2748" s="695">
        <v>128713.65</v>
      </c>
    </row>
    <row r="2749" spans="1:4" ht="16.5">
      <c r="A2749" s="693">
        <v>605572</v>
      </c>
      <c r="B2749" s="694" t="s">
        <v>14807</v>
      </c>
      <c r="C2749" s="693" t="s">
        <v>12133</v>
      </c>
      <c r="D2749" s="695">
        <v>6292.08</v>
      </c>
    </row>
    <row r="2750" spans="1:4" ht="16.5">
      <c r="A2750" s="693">
        <v>1109668</v>
      </c>
      <c r="B2750" s="694" t="s">
        <v>14808</v>
      </c>
      <c r="C2750" s="693" t="s">
        <v>12156</v>
      </c>
      <c r="D2750" s="695">
        <v>366.36</v>
      </c>
    </row>
    <row r="2751" spans="1:4" ht="16.5">
      <c r="A2751" s="693">
        <v>1917099</v>
      </c>
      <c r="B2751" s="694" t="s">
        <v>14809</v>
      </c>
      <c r="C2751" s="693" t="s">
        <v>12156</v>
      </c>
      <c r="D2751" s="695">
        <v>16.559999999999999</v>
      </c>
    </row>
    <row r="2752" spans="1:4" ht="24.75">
      <c r="A2752" s="693">
        <v>2106291</v>
      </c>
      <c r="B2752" s="694" t="s">
        <v>14810</v>
      </c>
      <c r="C2752" s="693" t="s">
        <v>12161</v>
      </c>
      <c r="D2752" s="695">
        <v>238.94</v>
      </c>
    </row>
    <row r="2753" spans="1:4">
      <c r="A2753" s="693">
        <v>4011391</v>
      </c>
      <c r="B2753" s="694" t="s">
        <v>14811</v>
      </c>
      <c r="C2753" s="693" t="s">
        <v>12156</v>
      </c>
      <c r="D2753" s="695">
        <v>133.69</v>
      </c>
    </row>
    <row r="2754" spans="1:4" ht="16.5">
      <c r="A2754" s="693">
        <v>5406042</v>
      </c>
      <c r="B2754" s="694" t="s">
        <v>14812</v>
      </c>
      <c r="C2754" s="693" t="s">
        <v>12161</v>
      </c>
      <c r="D2754" s="695">
        <v>345.41</v>
      </c>
    </row>
    <row r="2755" spans="1:4" ht="16.5">
      <c r="A2755" s="693">
        <v>7119787</v>
      </c>
      <c r="B2755" s="694" t="s">
        <v>14813</v>
      </c>
      <c r="C2755" s="693" t="s">
        <v>12161</v>
      </c>
      <c r="D2755" s="695">
        <v>409.66</v>
      </c>
    </row>
    <row r="2756" spans="1:4" ht="16.5">
      <c r="A2756" s="693">
        <v>605851</v>
      </c>
      <c r="B2756" s="694" t="s">
        <v>14814</v>
      </c>
      <c r="C2756" s="693" t="s">
        <v>12133</v>
      </c>
      <c r="D2756" s="695">
        <v>7575.06</v>
      </c>
    </row>
    <row r="2757" spans="1:4" ht="16.5">
      <c r="A2757" s="693">
        <v>1108060</v>
      </c>
      <c r="B2757" s="694" t="s">
        <v>14815</v>
      </c>
      <c r="C2757" s="693" t="s">
        <v>12156</v>
      </c>
      <c r="D2757" s="695">
        <v>607.16999999999996</v>
      </c>
    </row>
    <row r="2758" spans="1:4" ht="16.5">
      <c r="A2758" s="693">
        <v>1917100</v>
      </c>
      <c r="B2758" s="694" t="s">
        <v>14816</v>
      </c>
      <c r="C2758" s="693" t="s">
        <v>12156</v>
      </c>
      <c r="D2758" s="695">
        <v>16.850000000000001</v>
      </c>
    </row>
    <row r="2759" spans="1:4" ht="24.75">
      <c r="A2759" s="693">
        <v>2106235</v>
      </c>
      <c r="B2759" s="694" t="s">
        <v>14817</v>
      </c>
      <c r="C2759" s="693" t="s">
        <v>12156</v>
      </c>
      <c r="D2759" s="695">
        <v>3.82</v>
      </c>
    </row>
    <row r="2760" spans="1:4">
      <c r="A2760" s="693">
        <v>4011394</v>
      </c>
      <c r="B2760" s="694" t="s">
        <v>14818</v>
      </c>
      <c r="C2760" s="693" t="s">
        <v>12156</v>
      </c>
      <c r="D2760" s="695">
        <v>251.74</v>
      </c>
    </row>
    <row r="2761" spans="1:4" ht="16.5">
      <c r="A2761" s="693">
        <v>5406025</v>
      </c>
      <c r="B2761" s="694" t="s">
        <v>14819</v>
      </c>
      <c r="C2761" s="693" t="s">
        <v>12161</v>
      </c>
      <c r="D2761" s="695">
        <v>347.79</v>
      </c>
    </row>
    <row r="2762" spans="1:4">
      <c r="A2762" s="693">
        <v>7119647</v>
      </c>
      <c r="B2762" s="694" t="s">
        <v>14820</v>
      </c>
      <c r="C2762" s="693" t="s">
        <v>10136</v>
      </c>
      <c r="D2762" s="695">
        <v>2668.94</v>
      </c>
    </row>
    <row r="2763" spans="1:4" ht="16.5">
      <c r="A2763" s="693">
        <v>605583</v>
      </c>
      <c r="B2763" s="694" t="s">
        <v>14821</v>
      </c>
      <c r="C2763" s="693" t="s">
        <v>12133</v>
      </c>
      <c r="D2763" s="695">
        <v>6988.06</v>
      </c>
    </row>
    <row r="2764" spans="1:4" ht="16.5">
      <c r="A2764" s="693">
        <v>1109626</v>
      </c>
      <c r="B2764" s="694" t="s">
        <v>14822</v>
      </c>
      <c r="C2764" s="693" t="s">
        <v>12156</v>
      </c>
      <c r="D2764" s="695">
        <v>457.54</v>
      </c>
    </row>
    <row r="2765" spans="1:4" ht="16.5">
      <c r="A2765" s="693">
        <v>1917101</v>
      </c>
      <c r="B2765" s="694" t="s">
        <v>14823</v>
      </c>
      <c r="C2765" s="693" t="s">
        <v>12156</v>
      </c>
      <c r="D2765" s="695">
        <v>17.16</v>
      </c>
    </row>
    <row r="2766" spans="1:4" ht="24.75">
      <c r="A2766" s="693">
        <v>2106232</v>
      </c>
      <c r="B2766" s="694" t="s">
        <v>14824</v>
      </c>
      <c r="C2766" s="693" t="s">
        <v>10136</v>
      </c>
      <c r="D2766" s="695">
        <v>20.56</v>
      </c>
    </row>
    <row r="2767" spans="1:4">
      <c r="A2767" s="693">
        <v>4011393</v>
      </c>
      <c r="B2767" s="694" t="s">
        <v>14825</v>
      </c>
      <c r="C2767" s="693" t="s">
        <v>12156</v>
      </c>
      <c r="D2767" s="695">
        <v>134.37</v>
      </c>
    </row>
    <row r="2768" spans="1:4" ht="16.5">
      <c r="A2768" s="693">
        <v>5406035</v>
      </c>
      <c r="B2768" s="694" t="s">
        <v>14826</v>
      </c>
      <c r="C2768" s="693" t="s">
        <v>12161</v>
      </c>
      <c r="D2768" s="695">
        <v>326.35000000000002</v>
      </c>
    </row>
    <row r="2769" spans="1:4">
      <c r="A2769" s="693">
        <v>7119679</v>
      </c>
      <c r="B2769" s="694" t="s">
        <v>14827</v>
      </c>
      <c r="C2769" s="693" t="s">
        <v>12936</v>
      </c>
      <c r="D2769" s="695">
        <v>48.44</v>
      </c>
    </row>
    <row r="2770" spans="1:4" ht="16.5">
      <c r="A2770" s="693">
        <v>605890</v>
      </c>
      <c r="B2770" s="694" t="s">
        <v>14828</v>
      </c>
      <c r="C2770" s="693" t="s">
        <v>12133</v>
      </c>
      <c r="D2770" s="695">
        <v>8694.32</v>
      </c>
    </row>
    <row r="2771" spans="1:4" ht="16.5">
      <c r="A2771" s="693">
        <v>1109671</v>
      </c>
      <c r="B2771" s="694" t="s">
        <v>14829</v>
      </c>
      <c r="C2771" s="693" t="s">
        <v>12156</v>
      </c>
      <c r="D2771" s="695">
        <v>472.98</v>
      </c>
    </row>
    <row r="2772" spans="1:4" ht="16.5">
      <c r="A2772" s="693">
        <v>1917102</v>
      </c>
      <c r="B2772" s="694" t="s">
        <v>14830</v>
      </c>
      <c r="C2772" s="693" t="s">
        <v>12156</v>
      </c>
      <c r="D2772" s="695">
        <v>17.329999999999998</v>
      </c>
    </row>
    <row r="2773" spans="1:4" ht="24.75">
      <c r="A2773" s="693">
        <v>2106233</v>
      </c>
      <c r="B2773" s="694" t="s">
        <v>14831</v>
      </c>
      <c r="C2773" s="693" t="s">
        <v>10136</v>
      </c>
      <c r="D2773" s="695">
        <v>15.55</v>
      </c>
    </row>
    <row r="2774" spans="1:4">
      <c r="A2774" s="693">
        <v>4011396</v>
      </c>
      <c r="B2774" s="694" t="s">
        <v>14832</v>
      </c>
      <c r="C2774" s="693" t="s">
        <v>12156</v>
      </c>
      <c r="D2774" s="695">
        <v>254.36</v>
      </c>
    </row>
    <row r="2775" spans="1:4" ht="16.5">
      <c r="A2775" s="693">
        <v>5406026</v>
      </c>
      <c r="B2775" s="694" t="s">
        <v>14833</v>
      </c>
      <c r="C2775" s="693" t="s">
        <v>12161</v>
      </c>
      <c r="D2775" s="695">
        <v>372.03</v>
      </c>
    </row>
    <row r="2776" spans="1:4">
      <c r="A2776" s="693">
        <v>7119711</v>
      </c>
      <c r="B2776" s="694" t="s">
        <v>14834</v>
      </c>
      <c r="C2776" s="693" t="s">
        <v>10136</v>
      </c>
      <c r="D2776" s="695">
        <v>816.98</v>
      </c>
    </row>
    <row r="2777" spans="1:4" ht="16.5">
      <c r="A2777" s="693">
        <v>605594</v>
      </c>
      <c r="B2777" s="694" t="s">
        <v>14835</v>
      </c>
      <c r="C2777" s="693" t="s">
        <v>12133</v>
      </c>
      <c r="D2777" s="695">
        <v>8107.31</v>
      </c>
    </row>
    <row r="2778" spans="1:4" ht="16.5">
      <c r="A2778" s="693">
        <v>1109670</v>
      </c>
      <c r="B2778" s="694" t="s">
        <v>14836</v>
      </c>
      <c r="C2778" s="693" t="s">
        <v>12156</v>
      </c>
      <c r="D2778" s="695">
        <v>318.77999999999997</v>
      </c>
    </row>
    <row r="2779" spans="1:4" ht="16.5">
      <c r="A2779" s="693">
        <v>1901601</v>
      </c>
      <c r="B2779" s="694" t="s">
        <v>14837</v>
      </c>
      <c r="C2779" s="693" t="s">
        <v>12156</v>
      </c>
      <c r="D2779" s="695">
        <v>22.01</v>
      </c>
    </row>
    <row r="2780" spans="1:4" ht="16.5">
      <c r="A2780" s="693">
        <v>2105605</v>
      </c>
      <c r="B2780" s="694" t="s">
        <v>14838</v>
      </c>
      <c r="C2780" s="693" t="s">
        <v>12156</v>
      </c>
      <c r="D2780" s="695">
        <v>60.69</v>
      </c>
    </row>
    <row r="2781" spans="1:4">
      <c r="A2781" s="693">
        <v>4011395</v>
      </c>
      <c r="B2781" s="694" t="s">
        <v>14839</v>
      </c>
      <c r="C2781" s="693" t="s">
        <v>12156</v>
      </c>
      <c r="D2781" s="695">
        <v>135.13</v>
      </c>
    </row>
    <row r="2782" spans="1:4" ht="16.5">
      <c r="A2782" s="693">
        <v>5406036</v>
      </c>
      <c r="B2782" s="694" t="s">
        <v>14840</v>
      </c>
      <c r="C2782" s="693" t="s">
        <v>12161</v>
      </c>
      <c r="D2782" s="695">
        <v>350.6</v>
      </c>
    </row>
    <row r="2783" spans="1:4" ht="16.5">
      <c r="A2783" s="693">
        <v>7107379</v>
      </c>
      <c r="B2783" s="694" t="s">
        <v>14841</v>
      </c>
      <c r="C2783" s="693" t="s">
        <v>12161</v>
      </c>
      <c r="D2783" s="695">
        <v>48.99</v>
      </c>
    </row>
    <row r="2784" spans="1:4" ht="16.5">
      <c r="A2784" s="693">
        <v>605740</v>
      </c>
      <c r="B2784" s="694" t="s">
        <v>14842</v>
      </c>
      <c r="C2784" s="693" t="s">
        <v>12133</v>
      </c>
      <c r="D2784" s="695">
        <v>6645.72</v>
      </c>
    </row>
    <row r="2785" spans="1:4" ht="16.5">
      <c r="A2785" s="693">
        <v>1109672</v>
      </c>
      <c r="B2785" s="694" t="s">
        <v>14843</v>
      </c>
      <c r="C2785" s="693" t="s">
        <v>12156</v>
      </c>
      <c r="D2785" s="695">
        <v>400.52</v>
      </c>
    </row>
    <row r="2786" spans="1:4" ht="16.5">
      <c r="A2786" s="693">
        <v>1901602</v>
      </c>
      <c r="B2786" s="694" t="s">
        <v>14844</v>
      </c>
      <c r="C2786" s="693" t="s">
        <v>12156</v>
      </c>
      <c r="D2786" s="695">
        <v>22.12</v>
      </c>
    </row>
    <row r="2787" spans="1:4">
      <c r="A2787" s="693">
        <v>2106298</v>
      </c>
      <c r="B2787" s="694" t="s">
        <v>14845</v>
      </c>
      <c r="C2787" s="693" t="s">
        <v>12133</v>
      </c>
      <c r="D2787" s="695">
        <v>41.58</v>
      </c>
    </row>
    <row r="2788" spans="1:4">
      <c r="A2788" s="693">
        <v>4011398</v>
      </c>
      <c r="B2788" s="694" t="s">
        <v>14846</v>
      </c>
      <c r="C2788" s="693" t="s">
        <v>12156</v>
      </c>
      <c r="D2788" s="695">
        <v>258.08</v>
      </c>
    </row>
    <row r="2789" spans="1:4" ht="16.5">
      <c r="A2789" s="693">
        <v>5406027</v>
      </c>
      <c r="B2789" s="694" t="s">
        <v>14847</v>
      </c>
      <c r="C2789" s="693" t="s">
        <v>12161</v>
      </c>
      <c r="D2789" s="695">
        <v>345.07</v>
      </c>
    </row>
    <row r="2790" spans="1:4" ht="16.5">
      <c r="A2790" s="693">
        <v>7107381</v>
      </c>
      <c r="B2790" s="694" t="s">
        <v>14848</v>
      </c>
      <c r="C2790" s="693" t="s">
        <v>12161</v>
      </c>
      <c r="D2790" s="695">
        <v>50.18</v>
      </c>
    </row>
    <row r="2791" spans="1:4" ht="16.5">
      <c r="A2791" s="693">
        <v>605505</v>
      </c>
      <c r="B2791" s="694" t="s">
        <v>14849</v>
      </c>
      <c r="C2791" s="693" t="s">
        <v>12133</v>
      </c>
      <c r="D2791" s="695">
        <v>6124.74</v>
      </c>
    </row>
    <row r="2792" spans="1:4" ht="16.5">
      <c r="A2792" s="693">
        <v>1109624</v>
      </c>
      <c r="B2792" s="694" t="s">
        <v>14850</v>
      </c>
      <c r="C2792" s="693" t="s">
        <v>12156</v>
      </c>
      <c r="D2792" s="695">
        <v>222.85</v>
      </c>
    </row>
    <row r="2793" spans="1:4" ht="16.5">
      <c r="A2793" s="693">
        <v>1901603</v>
      </c>
      <c r="B2793" s="694" t="s">
        <v>14851</v>
      </c>
      <c r="C2793" s="693" t="s">
        <v>12156</v>
      </c>
      <c r="D2793" s="695">
        <v>22.23</v>
      </c>
    </row>
    <row r="2794" spans="1:4">
      <c r="A2794" s="693">
        <v>2106295</v>
      </c>
      <c r="B2794" s="694" t="s">
        <v>14852</v>
      </c>
      <c r="C2794" s="693" t="s">
        <v>12133</v>
      </c>
      <c r="D2794" s="695">
        <v>20.66</v>
      </c>
    </row>
    <row r="2795" spans="1:4">
      <c r="A2795" s="693">
        <v>4011397</v>
      </c>
      <c r="B2795" s="694" t="s">
        <v>14853</v>
      </c>
      <c r="C2795" s="693" t="s">
        <v>12156</v>
      </c>
      <c r="D2795" s="695">
        <v>135.44</v>
      </c>
    </row>
    <row r="2796" spans="1:4" ht="16.5">
      <c r="A2796" s="693">
        <v>5406037</v>
      </c>
      <c r="B2796" s="694" t="s">
        <v>14854</v>
      </c>
      <c r="C2796" s="693" t="s">
        <v>12161</v>
      </c>
      <c r="D2796" s="695">
        <v>323.63</v>
      </c>
    </row>
    <row r="2797" spans="1:4" ht="16.5">
      <c r="A2797" s="693">
        <v>7107380</v>
      </c>
      <c r="B2797" s="694" t="s">
        <v>14855</v>
      </c>
      <c r="C2797" s="693" t="s">
        <v>12161</v>
      </c>
      <c r="D2797" s="695">
        <v>54.79</v>
      </c>
    </row>
    <row r="2798" spans="1:4" ht="16.5">
      <c r="A2798" s="693">
        <v>605782</v>
      </c>
      <c r="B2798" s="694" t="s">
        <v>14856</v>
      </c>
      <c r="C2798" s="693" t="s">
        <v>12133</v>
      </c>
      <c r="D2798" s="695">
        <v>7341.7</v>
      </c>
    </row>
    <row r="2799" spans="1:4" ht="16.5">
      <c r="A2799" s="693">
        <v>1109622</v>
      </c>
      <c r="B2799" s="694" t="s">
        <v>14857</v>
      </c>
      <c r="C2799" s="693" t="s">
        <v>12156</v>
      </c>
      <c r="D2799" s="695">
        <v>463.06</v>
      </c>
    </row>
    <row r="2800" spans="1:4" ht="16.5">
      <c r="A2800" s="693">
        <v>1901604</v>
      </c>
      <c r="B2800" s="694" t="s">
        <v>14858</v>
      </c>
      <c r="C2800" s="693" t="s">
        <v>12156</v>
      </c>
      <c r="D2800" s="695">
        <v>22.34</v>
      </c>
    </row>
    <row r="2801" spans="1:4">
      <c r="A2801" s="693">
        <v>2106294</v>
      </c>
      <c r="B2801" s="694" t="s">
        <v>14859</v>
      </c>
      <c r="C2801" s="693" t="s">
        <v>12133</v>
      </c>
      <c r="D2801" s="695">
        <v>25.17</v>
      </c>
    </row>
    <row r="2802" spans="1:4" ht="16.5">
      <c r="A2802" s="693">
        <v>4011400</v>
      </c>
      <c r="B2802" s="694" t="s">
        <v>14860</v>
      </c>
      <c r="C2802" s="693" t="s">
        <v>12156</v>
      </c>
      <c r="D2802" s="695">
        <v>269.86</v>
      </c>
    </row>
    <row r="2803" spans="1:4" ht="16.5">
      <c r="A2803" s="693">
        <v>5406028</v>
      </c>
      <c r="B2803" s="694" t="s">
        <v>14861</v>
      </c>
      <c r="C2803" s="693" t="s">
        <v>12161</v>
      </c>
      <c r="D2803" s="695">
        <v>369.31</v>
      </c>
    </row>
    <row r="2804" spans="1:4">
      <c r="A2804" s="693">
        <v>7107382</v>
      </c>
      <c r="B2804" s="694" t="s">
        <v>14862</v>
      </c>
      <c r="C2804" s="693" t="s">
        <v>12161</v>
      </c>
      <c r="D2804" s="695">
        <v>133.12</v>
      </c>
    </row>
    <row r="2805" spans="1:4" ht="16.5">
      <c r="A2805" s="693">
        <v>605525</v>
      </c>
      <c r="B2805" s="694" t="s">
        <v>14863</v>
      </c>
      <c r="C2805" s="693" t="s">
        <v>12133</v>
      </c>
      <c r="D2805" s="695">
        <v>6820.72</v>
      </c>
    </row>
    <row r="2806" spans="1:4" ht="16.5">
      <c r="A2806" s="693">
        <v>1109623</v>
      </c>
      <c r="B2806" s="694" t="s">
        <v>14864</v>
      </c>
      <c r="C2806" s="693" t="s">
        <v>12156</v>
      </c>
      <c r="D2806" s="695">
        <v>348.19</v>
      </c>
    </row>
    <row r="2807" spans="1:4" ht="16.5">
      <c r="A2807" s="693">
        <v>1901605</v>
      </c>
      <c r="B2807" s="694" t="s">
        <v>14865</v>
      </c>
      <c r="C2807" s="693" t="s">
        <v>12156</v>
      </c>
      <c r="D2807" s="695">
        <v>22.47</v>
      </c>
    </row>
    <row r="2808" spans="1:4">
      <c r="A2808" s="693">
        <v>2106297</v>
      </c>
      <c r="B2808" s="694" t="s">
        <v>14866</v>
      </c>
      <c r="C2808" s="693" t="s">
        <v>12133</v>
      </c>
      <c r="D2808" s="695">
        <v>33.01</v>
      </c>
    </row>
    <row r="2809" spans="1:4" ht="16.5">
      <c r="A2809" s="693">
        <v>4011399</v>
      </c>
      <c r="B2809" s="694" t="s">
        <v>14867</v>
      </c>
      <c r="C2809" s="693" t="s">
        <v>12156</v>
      </c>
      <c r="D2809" s="695">
        <v>154.88999999999999</v>
      </c>
    </row>
    <row r="2810" spans="1:4" ht="16.5">
      <c r="A2810" s="693">
        <v>5406038</v>
      </c>
      <c r="B2810" s="694" t="s">
        <v>14868</v>
      </c>
      <c r="C2810" s="693" t="s">
        <v>12161</v>
      </c>
      <c r="D2810" s="695">
        <v>347.88</v>
      </c>
    </row>
    <row r="2811" spans="1:4" ht="16.5">
      <c r="A2811" s="693">
        <v>7119713</v>
      </c>
      <c r="B2811" s="694" t="s">
        <v>14869</v>
      </c>
      <c r="C2811" s="693" t="s">
        <v>10136</v>
      </c>
      <c r="D2811" s="695">
        <v>319569.49</v>
      </c>
    </row>
    <row r="2812" spans="1:4" ht="16.5">
      <c r="A2812" s="693">
        <v>605816</v>
      </c>
      <c r="B2812" s="694" t="s">
        <v>14870</v>
      </c>
      <c r="C2812" s="693" t="s">
        <v>12133</v>
      </c>
      <c r="D2812" s="695">
        <v>8460.9599999999991</v>
      </c>
    </row>
    <row r="2813" spans="1:4" ht="16.5">
      <c r="A2813" s="693">
        <v>1109697</v>
      </c>
      <c r="B2813" s="694" t="s">
        <v>14871</v>
      </c>
      <c r="C2813" s="693" t="s">
        <v>12156</v>
      </c>
      <c r="D2813" s="695">
        <v>367.58</v>
      </c>
    </row>
    <row r="2814" spans="1:4" ht="16.5">
      <c r="A2814" s="693">
        <v>1901606</v>
      </c>
      <c r="B2814" s="694" t="s">
        <v>14872</v>
      </c>
      <c r="C2814" s="693" t="s">
        <v>12156</v>
      </c>
      <c r="D2814" s="695">
        <v>22.53</v>
      </c>
    </row>
    <row r="2815" spans="1:4">
      <c r="A2815" s="693">
        <v>2106296</v>
      </c>
      <c r="B2815" s="694" t="s">
        <v>14873</v>
      </c>
      <c r="C2815" s="693" t="s">
        <v>12133</v>
      </c>
      <c r="D2815" s="695">
        <v>51.02</v>
      </c>
    </row>
    <row r="2816" spans="1:4" ht="16.5">
      <c r="A2816" s="693">
        <v>4011490</v>
      </c>
      <c r="B2816" s="694" t="s">
        <v>14874</v>
      </c>
      <c r="C2816" s="693" t="s">
        <v>12161</v>
      </c>
      <c r="D2816" s="695">
        <v>5.19</v>
      </c>
    </row>
    <row r="2817" spans="1:4" ht="16.5">
      <c r="A2817" s="693">
        <v>5406029</v>
      </c>
      <c r="B2817" s="694" t="s">
        <v>14875</v>
      </c>
      <c r="C2817" s="693" t="s">
        <v>12161</v>
      </c>
      <c r="D2817" s="695">
        <v>343.56</v>
      </c>
    </row>
    <row r="2818" spans="1:4">
      <c r="A2818" s="693">
        <v>7119646</v>
      </c>
      <c r="B2818" s="694" t="s">
        <v>14876</v>
      </c>
      <c r="C2818" s="693" t="s">
        <v>12936</v>
      </c>
      <c r="D2818" s="695">
        <v>1199</v>
      </c>
    </row>
    <row r="2819" spans="1:4" ht="16.5">
      <c r="A2819" s="693">
        <v>605545</v>
      </c>
      <c r="B2819" s="694" t="s">
        <v>14877</v>
      </c>
      <c r="C2819" s="693" t="s">
        <v>12133</v>
      </c>
      <c r="D2819" s="695">
        <v>7939.97</v>
      </c>
    </row>
    <row r="2820" spans="1:4" ht="16.5">
      <c r="A2820" s="693">
        <v>1109698</v>
      </c>
      <c r="B2820" s="694" t="s">
        <v>14878</v>
      </c>
      <c r="C2820" s="693" t="s">
        <v>12156</v>
      </c>
      <c r="D2820" s="695">
        <v>222.09</v>
      </c>
    </row>
    <row r="2821" spans="1:4" ht="16.5">
      <c r="A2821" s="693">
        <v>1917133</v>
      </c>
      <c r="B2821" s="694" t="s">
        <v>14879</v>
      </c>
      <c r="C2821" s="693" t="s">
        <v>12156</v>
      </c>
      <c r="D2821" s="695">
        <v>14.66</v>
      </c>
    </row>
    <row r="2822" spans="1:4">
      <c r="A2822" s="693">
        <v>2306731</v>
      </c>
      <c r="B2822" s="694" t="s">
        <v>14880</v>
      </c>
      <c r="C2822" s="693" t="s">
        <v>12141</v>
      </c>
      <c r="D2822" s="695">
        <v>0.66</v>
      </c>
    </row>
    <row r="2823" spans="1:4" ht="16.5">
      <c r="A2823" s="693">
        <v>4011536</v>
      </c>
      <c r="B2823" s="694" t="s">
        <v>14881</v>
      </c>
      <c r="C2823" s="693" t="s">
        <v>12161</v>
      </c>
      <c r="D2823" s="695">
        <v>1.85</v>
      </c>
    </row>
    <row r="2824" spans="1:4" ht="16.5">
      <c r="A2824" s="693">
        <v>5406039</v>
      </c>
      <c r="B2824" s="694" t="s">
        <v>14882</v>
      </c>
      <c r="C2824" s="693" t="s">
        <v>12161</v>
      </c>
      <c r="D2824" s="695">
        <v>322.12</v>
      </c>
    </row>
    <row r="2825" spans="1:4" ht="16.5">
      <c r="A2825" s="693">
        <v>7107384</v>
      </c>
      <c r="B2825" s="694" t="s">
        <v>14883</v>
      </c>
      <c r="C2825" s="693" t="s">
        <v>12161</v>
      </c>
      <c r="D2825" s="695">
        <v>88.78</v>
      </c>
    </row>
    <row r="2826" spans="1:4" ht="16.5">
      <c r="A2826" s="693">
        <v>605837</v>
      </c>
      <c r="B2826" s="694" t="s">
        <v>14884</v>
      </c>
      <c r="C2826" s="693" t="s">
        <v>12133</v>
      </c>
      <c r="D2826" s="695">
        <v>8286.0400000000009</v>
      </c>
    </row>
    <row r="2827" spans="1:4" ht="16.5">
      <c r="A2827" s="693">
        <v>1109679</v>
      </c>
      <c r="B2827" s="694" t="s">
        <v>14885</v>
      </c>
      <c r="C2827" s="693" t="s">
        <v>12156</v>
      </c>
      <c r="D2827" s="695">
        <v>413.15</v>
      </c>
    </row>
    <row r="2828" spans="1:4" ht="16.5">
      <c r="A2828" s="693">
        <v>1917134</v>
      </c>
      <c r="B2828" s="694" t="s">
        <v>14886</v>
      </c>
      <c r="C2828" s="693" t="s">
        <v>12156</v>
      </c>
      <c r="D2828" s="695">
        <v>14.88</v>
      </c>
    </row>
    <row r="2829" spans="1:4" ht="24.75">
      <c r="A2829" s="693">
        <v>2306728</v>
      </c>
      <c r="B2829" s="694" t="s">
        <v>14887</v>
      </c>
      <c r="C2829" s="693" t="s">
        <v>12133</v>
      </c>
      <c r="D2829" s="695">
        <v>1645.83</v>
      </c>
    </row>
    <row r="2830" spans="1:4">
      <c r="A2830" s="693">
        <v>4011415</v>
      </c>
      <c r="B2830" s="694" t="s">
        <v>14888</v>
      </c>
      <c r="C2830" s="693" t="s">
        <v>12936</v>
      </c>
      <c r="D2830" s="695">
        <v>186.06</v>
      </c>
    </row>
    <row r="2831" spans="1:4" ht="16.5">
      <c r="A2831" s="693">
        <v>5406030</v>
      </c>
      <c r="B2831" s="694" t="s">
        <v>14889</v>
      </c>
      <c r="C2831" s="693" t="s">
        <v>12161</v>
      </c>
      <c r="D2831" s="695">
        <v>367.8</v>
      </c>
    </row>
    <row r="2832" spans="1:4">
      <c r="A2832" s="693">
        <v>7107378</v>
      </c>
      <c r="B2832" s="694" t="s">
        <v>14890</v>
      </c>
      <c r="C2832" s="693" t="s">
        <v>12161</v>
      </c>
      <c r="D2832" s="695">
        <v>158.19</v>
      </c>
    </row>
    <row r="2833" spans="1:4" ht="16.5">
      <c r="A2833" s="693">
        <v>605573</v>
      </c>
      <c r="B2833" s="694" t="s">
        <v>14891</v>
      </c>
      <c r="C2833" s="693" t="s">
        <v>12133</v>
      </c>
      <c r="D2833" s="695">
        <v>7668.67</v>
      </c>
    </row>
    <row r="2834" spans="1:4" ht="16.5">
      <c r="A2834" s="693">
        <v>1109625</v>
      </c>
      <c r="B2834" s="694" t="s">
        <v>14892</v>
      </c>
      <c r="C2834" s="693" t="s">
        <v>12156</v>
      </c>
      <c r="D2834" s="695">
        <v>281.18</v>
      </c>
    </row>
    <row r="2835" spans="1:4" ht="16.5">
      <c r="A2835" s="693">
        <v>1917135</v>
      </c>
      <c r="B2835" s="694" t="s">
        <v>14893</v>
      </c>
      <c r="C2835" s="693" t="s">
        <v>12156</v>
      </c>
      <c r="D2835" s="695">
        <v>15.1</v>
      </c>
    </row>
    <row r="2836" spans="1:4" ht="24.75">
      <c r="A2836" s="693">
        <v>2306729</v>
      </c>
      <c r="B2836" s="694" t="s">
        <v>14894</v>
      </c>
      <c r="C2836" s="693" t="s">
        <v>12133</v>
      </c>
      <c r="D2836" s="695">
        <v>2005.13</v>
      </c>
    </row>
    <row r="2837" spans="1:4">
      <c r="A2837" s="693">
        <v>4011416</v>
      </c>
      <c r="B2837" s="694" t="s">
        <v>14895</v>
      </c>
      <c r="C2837" s="693" t="s">
        <v>12936</v>
      </c>
      <c r="D2837" s="695">
        <v>131.43</v>
      </c>
    </row>
    <row r="2838" spans="1:4" ht="16.5">
      <c r="A2838" s="693">
        <v>5406040</v>
      </c>
      <c r="B2838" s="694" t="s">
        <v>14896</v>
      </c>
      <c r="C2838" s="693" t="s">
        <v>12161</v>
      </c>
      <c r="D2838" s="695">
        <v>346.37</v>
      </c>
    </row>
    <row r="2839" spans="1:4" ht="16.5">
      <c r="A2839" s="693">
        <v>605852</v>
      </c>
      <c r="B2839" s="694" t="s">
        <v>14897</v>
      </c>
      <c r="C2839" s="693" t="s">
        <v>12133</v>
      </c>
      <c r="D2839" s="695">
        <v>9166.89</v>
      </c>
    </row>
    <row r="2840" spans="1:4" ht="16.5">
      <c r="A2840" s="693">
        <v>1109678</v>
      </c>
      <c r="B2840" s="694" t="s">
        <v>14898</v>
      </c>
      <c r="C2840" s="693" t="s">
        <v>12156</v>
      </c>
      <c r="D2840" s="695">
        <v>386.64</v>
      </c>
    </row>
    <row r="2841" spans="1:4" ht="16.5">
      <c r="A2841" s="693">
        <v>1917136</v>
      </c>
      <c r="B2841" s="694" t="s">
        <v>14899</v>
      </c>
      <c r="C2841" s="693" t="s">
        <v>12156</v>
      </c>
      <c r="D2841" s="695">
        <v>15.33</v>
      </c>
    </row>
    <row r="2842" spans="1:4" ht="16.5">
      <c r="A2842" s="693">
        <v>2306727</v>
      </c>
      <c r="B2842" s="694" t="s">
        <v>14900</v>
      </c>
      <c r="C2842" s="693" t="s">
        <v>12133</v>
      </c>
      <c r="D2842" s="695">
        <v>385.12</v>
      </c>
    </row>
    <row r="2843" spans="1:4" ht="16.5">
      <c r="A2843" s="693">
        <v>4011408</v>
      </c>
      <c r="B2843" s="694" t="s">
        <v>14901</v>
      </c>
      <c r="C2843" s="693" t="s">
        <v>12161</v>
      </c>
      <c r="D2843" s="695">
        <v>2.6</v>
      </c>
    </row>
    <row r="2844" spans="1:4">
      <c r="A2844" s="693">
        <v>5405987</v>
      </c>
      <c r="B2844" s="694" t="s">
        <v>14902</v>
      </c>
      <c r="C2844" s="693" t="s">
        <v>10136</v>
      </c>
      <c r="D2844" s="695">
        <v>10.050000000000001</v>
      </c>
    </row>
    <row r="2845" spans="1:4" ht="16.5">
      <c r="A2845" s="693">
        <v>605584</v>
      </c>
      <c r="B2845" s="694" t="s">
        <v>14903</v>
      </c>
      <c r="C2845" s="693" t="s">
        <v>12133</v>
      </c>
      <c r="D2845" s="695">
        <v>8549.52</v>
      </c>
    </row>
    <row r="2846" spans="1:4" ht="16.5">
      <c r="A2846" s="693">
        <v>1109694</v>
      </c>
      <c r="B2846" s="694" t="s">
        <v>14904</v>
      </c>
      <c r="C2846" s="693" t="s">
        <v>12156</v>
      </c>
      <c r="D2846" s="695">
        <v>245.15</v>
      </c>
    </row>
    <row r="2847" spans="1:4" ht="16.5">
      <c r="A2847" s="693">
        <v>1917137</v>
      </c>
      <c r="B2847" s="694" t="s">
        <v>14905</v>
      </c>
      <c r="C2847" s="693" t="s">
        <v>12156</v>
      </c>
      <c r="D2847" s="695">
        <v>15.57</v>
      </c>
    </row>
    <row r="2848" spans="1:4">
      <c r="A2848" s="693">
        <v>2306730</v>
      </c>
      <c r="B2848" s="694" t="s">
        <v>14906</v>
      </c>
      <c r="C2848" s="693" t="s">
        <v>12156</v>
      </c>
      <c r="D2848" s="695">
        <v>130.18</v>
      </c>
    </row>
    <row r="2849" spans="1:4" ht="16.5">
      <c r="A2849" s="693">
        <v>4011407</v>
      </c>
      <c r="B2849" s="694" t="s">
        <v>14907</v>
      </c>
      <c r="C2849" s="693" t="s">
        <v>12161</v>
      </c>
      <c r="D2849" s="695">
        <v>1.9</v>
      </c>
    </row>
    <row r="2850" spans="1:4" ht="16.5">
      <c r="A2850" s="693">
        <v>5405979</v>
      </c>
      <c r="B2850" s="694" t="s">
        <v>14908</v>
      </c>
      <c r="C2850" s="693" t="s">
        <v>12161</v>
      </c>
      <c r="D2850" s="695">
        <v>18.809999999999999</v>
      </c>
    </row>
    <row r="2851" spans="1:4" ht="16.5">
      <c r="A2851" s="693">
        <v>605891</v>
      </c>
      <c r="B2851" s="694" t="s">
        <v>14909</v>
      </c>
      <c r="C2851" s="693" t="s">
        <v>12133</v>
      </c>
      <c r="D2851" s="695">
        <v>10583.44</v>
      </c>
    </row>
    <row r="2852" spans="1:4" ht="16.5">
      <c r="A2852" s="693">
        <v>1109673</v>
      </c>
      <c r="B2852" s="694" t="s">
        <v>14910</v>
      </c>
      <c r="C2852" s="693" t="s">
        <v>12156</v>
      </c>
      <c r="D2852" s="695">
        <v>447.07</v>
      </c>
    </row>
    <row r="2853" spans="1:4" ht="16.5">
      <c r="A2853" s="693">
        <v>1917138</v>
      </c>
      <c r="B2853" s="694" t="s">
        <v>14911</v>
      </c>
      <c r="C2853" s="693" t="s">
        <v>12156</v>
      </c>
      <c r="D2853" s="695">
        <v>15.7</v>
      </c>
    </row>
    <row r="2854" spans="1:4" ht="16.5">
      <c r="A2854" s="693">
        <v>2306726</v>
      </c>
      <c r="B2854" s="694" t="s">
        <v>14912</v>
      </c>
      <c r="C2854" s="693" t="s">
        <v>12133</v>
      </c>
      <c r="D2854" s="695">
        <v>251.7</v>
      </c>
    </row>
    <row r="2855" spans="1:4" ht="16.5">
      <c r="A2855" s="693">
        <v>4011410</v>
      </c>
      <c r="B2855" s="694" t="s">
        <v>14913</v>
      </c>
      <c r="C2855" s="693" t="s">
        <v>12161</v>
      </c>
      <c r="D2855" s="695">
        <v>5.03</v>
      </c>
    </row>
    <row r="2856" spans="1:4">
      <c r="A2856" s="693">
        <v>5502806</v>
      </c>
      <c r="B2856" s="694" t="s">
        <v>14914</v>
      </c>
      <c r="C2856" s="693" t="s">
        <v>12156</v>
      </c>
      <c r="D2856" s="695">
        <v>137.16999999999999</v>
      </c>
    </row>
    <row r="2857" spans="1:4" ht="16.5">
      <c r="A2857" s="693">
        <v>605595</v>
      </c>
      <c r="B2857" s="694" t="s">
        <v>14915</v>
      </c>
      <c r="C2857" s="693" t="s">
        <v>12133</v>
      </c>
      <c r="D2857" s="695">
        <v>9966.08</v>
      </c>
    </row>
    <row r="2858" spans="1:4" ht="16.5">
      <c r="A2858" s="693">
        <v>1109690</v>
      </c>
      <c r="B2858" s="694" t="s">
        <v>14916</v>
      </c>
      <c r="C2858" s="693" t="s">
        <v>12156</v>
      </c>
      <c r="D2858" s="695">
        <v>323.85000000000002</v>
      </c>
    </row>
    <row r="2859" spans="1:4" ht="16.5">
      <c r="A2859" s="693">
        <v>1917169</v>
      </c>
      <c r="B2859" s="694" t="s">
        <v>14917</v>
      </c>
      <c r="C2859" s="693" t="s">
        <v>12156</v>
      </c>
      <c r="D2859" s="695">
        <v>13.66</v>
      </c>
    </row>
    <row r="2860" spans="1:4" ht="16.5">
      <c r="A2860" s="693">
        <v>2306076</v>
      </c>
      <c r="B2860" s="694" t="s">
        <v>14918</v>
      </c>
      <c r="C2860" s="693" t="s">
        <v>12141</v>
      </c>
      <c r="D2860" s="695">
        <v>12.53</v>
      </c>
    </row>
    <row r="2861" spans="1:4" ht="16.5">
      <c r="A2861" s="693">
        <v>4011409</v>
      </c>
      <c r="B2861" s="694" t="s">
        <v>14919</v>
      </c>
      <c r="C2861" s="693" t="s">
        <v>12161</v>
      </c>
      <c r="D2861" s="695">
        <v>3.7</v>
      </c>
    </row>
    <row r="2862" spans="1:4">
      <c r="A2862" s="693">
        <v>5502807</v>
      </c>
      <c r="B2862" s="694" t="s">
        <v>14920</v>
      </c>
      <c r="C2862" s="693" t="s">
        <v>12156</v>
      </c>
      <c r="D2862" s="695">
        <v>16.03</v>
      </c>
    </row>
    <row r="2863" spans="1:4" ht="16.5">
      <c r="A2863" s="693">
        <v>605741</v>
      </c>
      <c r="B2863" s="694" t="s">
        <v>14921</v>
      </c>
      <c r="C2863" s="693" t="s">
        <v>12133</v>
      </c>
      <c r="D2863" s="695">
        <v>8014.07</v>
      </c>
    </row>
    <row r="2864" spans="1:4" ht="16.5">
      <c r="A2864" s="693">
        <v>1109674</v>
      </c>
      <c r="B2864" s="694" t="s">
        <v>14922</v>
      </c>
      <c r="C2864" s="693" t="s">
        <v>12156</v>
      </c>
      <c r="D2864" s="695">
        <v>426.73</v>
      </c>
    </row>
    <row r="2865" spans="1:4" ht="16.5">
      <c r="A2865" s="693">
        <v>1917170</v>
      </c>
      <c r="B2865" s="694" t="s">
        <v>14923</v>
      </c>
      <c r="C2865" s="693" t="s">
        <v>12156</v>
      </c>
      <c r="D2865" s="695">
        <v>13.84</v>
      </c>
    </row>
    <row r="2866" spans="1:4">
      <c r="A2866" s="693">
        <v>2306247</v>
      </c>
      <c r="B2866" s="694" t="s">
        <v>14924</v>
      </c>
      <c r="C2866" s="693" t="s">
        <v>12156</v>
      </c>
      <c r="D2866" s="695">
        <v>259.86</v>
      </c>
    </row>
    <row r="2867" spans="1:4" ht="16.5">
      <c r="A2867" s="693">
        <v>4011412</v>
      </c>
      <c r="B2867" s="694" t="s">
        <v>14925</v>
      </c>
      <c r="C2867" s="693" t="s">
        <v>12161</v>
      </c>
      <c r="D2867" s="695">
        <v>6.7</v>
      </c>
    </row>
    <row r="2868" spans="1:4">
      <c r="A2868" s="693">
        <v>5503041</v>
      </c>
      <c r="B2868" s="694" t="s">
        <v>14926</v>
      </c>
      <c r="C2868" s="693" t="s">
        <v>12156</v>
      </c>
      <c r="D2868" s="695">
        <v>5.99</v>
      </c>
    </row>
    <row r="2869" spans="1:4" ht="16.5">
      <c r="A2869" s="693">
        <v>605506</v>
      </c>
      <c r="B2869" s="694" t="s">
        <v>14927</v>
      </c>
      <c r="C2869" s="693" t="s">
        <v>12133</v>
      </c>
      <c r="D2869" s="695">
        <v>7470.62</v>
      </c>
    </row>
    <row r="2870" spans="1:4" ht="16.5">
      <c r="A2870" s="693">
        <v>1109691</v>
      </c>
      <c r="B2870" s="694" t="s">
        <v>14928</v>
      </c>
      <c r="C2870" s="693" t="s">
        <v>12156</v>
      </c>
      <c r="D2870" s="695">
        <v>297.36</v>
      </c>
    </row>
    <row r="2871" spans="1:4" ht="16.5">
      <c r="A2871" s="693">
        <v>1917171</v>
      </c>
      <c r="B2871" s="694" t="s">
        <v>14929</v>
      </c>
      <c r="C2871" s="693" t="s">
        <v>12156</v>
      </c>
      <c r="D2871" s="695">
        <v>14.03</v>
      </c>
    </row>
    <row r="2872" spans="1:4">
      <c r="A2872" s="693">
        <v>2306248</v>
      </c>
      <c r="B2872" s="694" t="s">
        <v>14930</v>
      </c>
      <c r="C2872" s="693" t="s">
        <v>12156</v>
      </c>
      <c r="D2872" s="695">
        <v>591.54999999999995</v>
      </c>
    </row>
    <row r="2873" spans="1:4" ht="16.5">
      <c r="A2873" s="693">
        <v>4011411</v>
      </c>
      <c r="B2873" s="694" t="s">
        <v>14931</v>
      </c>
      <c r="C2873" s="693" t="s">
        <v>12161</v>
      </c>
      <c r="D2873" s="695">
        <v>4.9400000000000004</v>
      </c>
    </row>
    <row r="2874" spans="1:4">
      <c r="A2874" s="693">
        <v>5502978</v>
      </c>
      <c r="B2874" s="694" t="s">
        <v>14932</v>
      </c>
      <c r="C2874" s="693" t="s">
        <v>12156</v>
      </c>
      <c r="D2874" s="695">
        <v>5.19</v>
      </c>
    </row>
    <row r="2875" spans="1:4" ht="16.5">
      <c r="A2875" s="693">
        <v>605783</v>
      </c>
      <c r="B2875" s="694" t="s">
        <v>14933</v>
      </c>
      <c r="C2875" s="693" t="s">
        <v>12133</v>
      </c>
      <c r="D2875" s="695">
        <v>8894.92</v>
      </c>
    </row>
    <row r="2876" spans="1:4" ht="16.5">
      <c r="A2876" s="693">
        <v>1109675</v>
      </c>
      <c r="B2876" s="694" t="s">
        <v>14934</v>
      </c>
      <c r="C2876" s="693" t="s">
        <v>12156</v>
      </c>
      <c r="D2876" s="695">
        <v>410.47</v>
      </c>
    </row>
    <row r="2877" spans="1:4" ht="16.5">
      <c r="A2877" s="693">
        <v>1917172</v>
      </c>
      <c r="B2877" s="694" t="s">
        <v>14935</v>
      </c>
      <c r="C2877" s="693" t="s">
        <v>12156</v>
      </c>
      <c r="D2877" s="695">
        <v>14.23</v>
      </c>
    </row>
    <row r="2878" spans="1:4" ht="16.5">
      <c r="A2878" s="693">
        <v>2306279</v>
      </c>
      <c r="B2878" s="694" t="s">
        <v>14936</v>
      </c>
      <c r="C2878" s="693" t="s">
        <v>12156</v>
      </c>
      <c r="D2878" s="695">
        <v>93.93</v>
      </c>
    </row>
    <row r="2879" spans="1:4" ht="16.5">
      <c r="A2879" s="693">
        <v>4011520</v>
      </c>
      <c r="B2879" s="694" t="s">
        <v>14937</v>
      </c>
      <c r="C2879" s="693" t="s">
        <v>12156</v>
      </c>
      <c r="D2879" s="695">
        <v>569.49</v>
      </c>
    </row>
    <row r="2880" spans="1:4">
      <c r="A2880" s="693">
        <v>5502822</v>
      </c>
      <c r="B2880" s="694" t="s">
        <v>14938</v>
      </c>
      <c r="C2880" s="693" t="s">
        <v>12156</v>
      </c>
      <c r="D2880" s="695">
        <v>40.93</v>
      </c>
    </row>
    <row r="2881" spans="1:4" ht="16.5">
      <c r="A2881" s="693">
        <v>605526</v>
      </c>
      <c r="B2881" s="694" t="s">
        <v>14939</v>
      </c>
      <c r="C2881" s="693" t="s">
        <v>12133</v>
      </c>
      <c r="D2881" s="695">
        <v>8351.4699999999993</v>
      </c>
    </row>
    <row r="2882" spans="1:4" ht="16.5">
      <c r="A2882" s="693">
        <v>1109692</v>
      </c>
      <c r="B2882" s="694" t="s">
        <v>14940</v>
      </c>
      <c r="C2882" s="693" t="s">
        <v>12156</v>
      </c>
      <c r="D2882" s="695">
        <v>276.22000000000003</v>
      </c>
    </row>
    <row r="2883" spans="1:4" ht="16.5">
      <c r="A2883" s="693">
        <v>1917173</v>
      </c>
      <c r="B2883" s="694" t="s">
        <v>14941</v>
      </c>
      <c r="C2883" s="693" t="s">
        <v>12156</v>
      </c>
      <c r="D2883" s="695">
        <v>14.44</v>
      </c>
    </row>
    <row r="2884" spans="1:4" ht="16.5">
      <c r="A2884" s="693">
        <v>2306651</v>
      </c>
      <c r="B2884" s="694" t="s">
        <v>14942</v>
      </c>
      <c r="C2884" s="693" t="s">
        <v>12133</v>
      </c>
      <c r="D2884" s="695">
        <v>6530.54</v>
      </c>
    </row>
    <row r="2885" spans="1:4" ht="16.5">
      <c r="A2885" s="693">
        <v>4011507</v>
      </c>
      <c r="B2885" s="694" t="s">
        <v>14943</v>
      </c>
      <c r="C2885" s="693" t="s">
        <v>12156</v>
      </c>
      <c r="D2885" s="695">
        <v>420.55</v>
      </c>
    </row>
    <row r="2886" spans="1:4">
      <c r="A2886" s="693">
        <v>5502979</v>
      </c>
      <c r="B2886" s="694" t="s">
        <v>14944</v>
      </c>
      <c r="C2886" s="693" t="s">
        <v>12156</v>
      </c>
      <c r="D2886" s="695">
        <v>17.28</v>
      </c>
    </row>
    <row r="2887" spans="1:4" ht="16.5">
      <c r="A2887" s="693">
        <v>605817</v>
      </c>
      <c r="B2887" s="694" t="s">
        <v>14945</v>
      </c>
      <c r="C2887" s="693" t="s">
        <v>12133</v>
      </c>
      <c r="D2887" s="695">
        <v>10311.48</v>
      </c>
    </row>
    <row r="2888" spans="1:4" ht="16.5">
      <c r="A2888" s="693">
        <v>1109676</v>
      </c>
      <c r="B2888" s="694" t="s">
        <v>14946</v>
      </c>
      <c r="C2888" s="693" t="s">
        <v>12156</v>
      </c>
      <c r="D2888" s="695">
        <v>397.35</v>
      </c>
    </row>
    <row r="2889" spans="1:4" ht="16.5">
      <c r="A2889" s="693">
        <v>1917174</v>
      </c>
      <c r="B2889" s="694" t="s">
        <v>14947</v>
      </c>
      <c r="C2889" s="693" t="s">
        <v>12156</v>
      </c>
      <c r="D2889" s="695">
        <v>14.56</v>
      </c>
    </row>
    <row r="2890" spans="1:4" ht="16.5">
      <c r="A2890" s="693">
        <v>2306678</v>
      </c>
      <c r="B2890" s="694" t="s">
        <v>14948</v>
      </c>
      <c r="C2890" s="693" t="s">
        <v>12133</v>
      </c>
      <c r="D2890" s="695">
        <v>6255.49</v>
      </c>
    </row>
    <row r="2891" spans="1:4" ht="16.5">
      <c r="A2891" s="693">
        <v>4011535</v>
      </c>
      <c r="B2891" s="694" t="s">
        <v>14949</v>
      </c>
      <c r="C2891" s="693" t="s">
        <v>12156</v>
      </c>
      <c r="D2891" s="695">
        <v>406.65</v>
      </c>
    </row>
    <row r="2892" spans="1:4" ht="16.5">
      <c r="A2892" s="693">
        <v>5501700</v>
      </c>
      <c r="B2892" s="694" t="s">
        <v>14950</v>
      </c>
      <c r="C2892" s="693" t="s">
        <v>12161</v>
      </c>
      <c r="D2892" s="695">
        <v>0.55000000000000004</v>
      </c>
    </row>
    <row r="2893" spans="1:4" ht="16.5">
      <c r="A2893" s="693">
        <v>605546</v>
      </c>
      <c r="B2893" s="694" t="s">
        <v>14951</v>
      </c>
      <c r="C2893" s="693" t="s">
        <v>12133</v>
      </c>
      <c r="D2893" s="695">
        <v>9768.0300000000007</v>
      </c>
    </row>
    <row r="2894" spans="1:4" ht="16.5">
      <c r="A2894" s="693">
        <v>1109693</v>
      </c>
      <c r="B2894" s="694" t="s">
        <v>14952</v>
      </c>
      <c r="C2894" s="693" t="s">
        <v>12156</v>
      </c>
      <c r="D2894" s="695">
        <v>259.14</v>
      </c>
    </row>
    <row r="2895" spans="1:4" ht="16.5">
      <c r="A2895" s="693">
        <v>1917205</v>
      </c>
      <c r="B2895" s="694" t="s">
        <v>14953</v>
      </c>
      <c r="C2895" s="693" t="s">
        <v>12156</v>
      </c>
      <c r="D2895" s="695">
        <v>14.9</v>
      </c>
    </row>
    <row r="2896" spans="1:4" ht="16.5">
      <c r="A2896" s="693">
        <v>2306652</v>
      </c>
      <c r="B2896" s="694" t="s">
        <v>14954</v>
      </c>
      <c r="C2896" s="693" t="s">
        <v>12133</v>
      </c>
      <c r="D2896" s="695">
        <v>6594.29</v>
      </c>
    </row>
    <row r="2897" spans="1:4" ht="16.5">
      <c r="A2897" s="693">
        <v>4011534</v>
      </c>
      <c r="B2897" s="694" t="s">
        <v>14955</v>
      </c>
      <c r="C2897" s="693" t="s">
        <v>12156</v>
      </c>
      <c r="D2897" s="695">
        <v>274.44</v>
      </c>
    </row>
    <row r="2898" spans="1:4">
      <c r="A2898" s="693">
        <v>5500991</v>
      </c>
      <c r="B2898" s="694" t="s">
        <v>14956</v>
      </c>
      <c r="C2898" s="693" t="s">
        <v>12156</v>
      </c>
      <c r="D2898" s="695">
        <v>175.57</v>
      </c>
    </row>
    <row r="2899" spans="1:4" ht="16.5">
      <c r="A2899" s="693">
        <v>605838</v>
      </c>
      <c r="B2899" s="694" t="s">
        <v>14957</v>
      </c>
      <c r="C2899" s="693" t="s">
        <v>12133</v>
      </c>
      <c r="D2899" s="695">
        <v>9433.81</v>
      </c>
    </row>
    <row r="2900" spans="1:4" ht="16.5">
      <c r="A2900" s="693">
        <v>1109680</v>
      </c>
      <c r="B2900" s="694" t="s">
        <v>14958</v>
      </c>
      <c r="C2900" s="693" t="s">
        <v>12156</v>
      </c>
      <c r="D2900" s="695">
        <v>3605.64</v>
      </c>
    </row>
    <row r="2901" spans="1:4" ht="16.5">
      <c r="A2901" s="693">
        <v>1917206</v>
      </c>
      <c r="B2901" s="694" t="s">
        <v>14959</v>
      </c>
      <c r="C2901" s="693" t="s">
        <v>12156</v>
      </c>
      <c r="D2901" s="695">
        <v>15.06</v>
      </c>
    </row>
    <row r="2902" spans="1:4" ht="16.5">
      <c r="A2902" s="693">
        <v>2306679</v>
      </c>
      <c r="B2902" s="694" t="s">
        <v>14960</v>
      </c>
      <c r="C2902" s="693" t="s">
        <v>12133</v>
      </c>
      <c r="D2902" s="695">
        <v>6309.06</v>
      </c>
    </row>
    <row r="2903" spans="1:4">
      <c r="A2903" s="693">
        <v>4011533</v>
      </c>
      <c r="B2903" s="694" t="s">
        <v>14961</v>
      </c>
      <c r="C2903" s="693" t="s">
        <v>12156</v>
      </c>
      <c r="D2903" s="695">
        <v>416.59</v>
      </c>
    </row>
    <row r="2904" spans="1:4">
      <c r="A2904" s="693">
        <v>5515739</v>
      </c>
      <c r="B2904" s="694" t="s">
        <v>14962</v>
      </c>
      <c r="C2904" s="693" t="s">
        <v>12156</v>
      </c>
      <c r="D2904" s="695">
        <v>45.09</v>
      </c>
    </row>
    <row r="2905" spans="1:4" ht="16.5">
      <c r="A2905" s="693">
        <v>605574</v>
      </c>
      <c r="B2905" s="694" t="s">
        <v>14963</v>
      </c>
      <c r="C2905" s="693" t="s">
        <v>12133</v>
      </c>
      <c r="D2905" s="695">
        <v>8721.51</v>
      </c>
    </row>
    <row r="2906" spans="1:4" ht="24.75">
      <c r="A2906" s="693">
        <v>1107748</v>
      </c>
      <c r="B2906" s="694" t="s">
        <v>14964</v>
      </c>
      <c r="C2906" s="693" t="s">
        <v>12156</v>
      </c>
      <c r="D2906" s="695">
        <v>11939.81</v>
      </c>
    </row>
    <row r="2907" spans="1:4" ht="16.5">
      <c r="A2907" s="693">
        <v>1917207</v>
      </c>
      <c r="B2907" s="694" t="s">
        <v>14965</v>
      </c>
      <c r="C2907" s="693" t="s">
        <v>12156</v>
      </c>
      <c r="D2907" s="695">
        <v>15.22</v>
      </c>
    </row>
    <row r="2908" spans="1:4" ht="16.5">
      <c r="A2908" s="693">
        <v>2306653</v>
      </c>
      <c r="B2908" s="694" t="s">
        <v>14966</v>
      </c>
      <c r="C2908" s="693" t="s">
        <v>12133</v>
      </c>
      <c r="D2908" s="695">
        <v>6660.61</v>
      </c>
    </row>
    <row r="2909" spans="1:4" ht="16.5">
      <c r="A2909" s="693">
        <v>4011532</v>
      </c>
      <c r="B2909" s="694" t="s">
        <v>14967</v>
      </c>
      <c r="C2909" s="693" t="s">
        <v>12156</v>
      </c>
      <c r="D2909" s="695">
        <v>284.38</v>
      </c>
    </row>
    <row r="2910" spans="1:4" ht="16.5">
      <c r="A2910" s="693">
        <v>5505766</v>
      </c>
      <c r="B2910" s="694" t="s">
        <v>14968</v>
      </c>
      <c r="C2910" s="693" t="s">
        <v>12156</v>
      </c>
      <c r="D2910" s="695">
        <v>365.9</v>
      </c>
    </row>
    <row r="2911" spans="1:4" ht="16.5">
      <c r="A2911" s="693">
        <v>605853</v>
      </c>
      <c r="B2911" s="694" t="s">
        <v>14969</v>
      </c>
      <c r="C2911" s="693" t="s">
        <v>12133</v>
      </c>
      <c r="D2911" s="695">
        <v>10521.28</v>
      </c>
    </row>
    <row r="2912" spans="1:4">
      <c r="A2912" s="693">
        <v>1110000</v>
      </c>
      <c r="B2912" s="694" t="s">
        <v>14970</v>
      </c>
      <c r="C2912" s="693" t="s">
        <v>12156</v>
      </c>
      <c r="D2912" s="695">
        <v>0</v>
      </c>
    </row>
    <row r="2913" spans="1:4" ht="16.5">
      <c r="A2913" s="693">
        <v>1917208</v>
      </c>
      <c r="B2913" s="694" t="s">
        <v>14971</v>
      </c>
      <c r="C2913" s="693" t="s">
        <v>12156</v>
      </c>
      <c r="D2913" s="695">
        <v>15.4</v>
      </c>
    </row>
    <row r="2914" spans="1:4" ht="16.5">
      <c r="A2914" s="693">
        <v>2306680</v>
      </c>
      <c r="B2914" s="694" t="s">
        <v>14972</v>
      </c>
      <c r="C2914" s="693" t="s">
        <v>12133</v>
      </c>
      <c r="D2914" s="695">
        <v>6364.41</v>
      </c>
    </row>
    <row r="2915" spans="1:4">
      <c r="A2915" s="693">
        <v>4011492</v>
      </c>
      <c r="B2915" s="694" t="s">
        <v>14973</v>
      </c>
      <c r="C2915" s="693" t="s">
        <v>12156</v>
      </c>
      <c r="D2915" s="695">
        <v>350.45</v>
      </c>
    </row>
    <row r="2916" spans="1:4">
      <c r="A2916" s="693">
        <v>5501701</v>
      </c>
      <c r="B2916" s="694" t="s">
        <v>14974</v>
      </c>
      <c r="C2916" s="693" t="s">
        <v>10136</v>
      </c>
      <c r="D2916" s="695">
        <v>40.32</v>
      </c>
    </row>
    <row r="2917" spans="1:4" ht="16.5">
      <c r="A2917" s="693">
        <v>605585</v>
      </c>
      <c r="B2917" s="694" t="s">
        <v>14975</v>
      </c>
      <c r="C2917" s="693" t="s">
        <v>12133</v>
      </c>
      <c r="D2917" s="695">
        <v>9808.9699999999993</v>
      </c>
    </row>
    <row r="2918" spans="1:4" ht="16.5">
      <c r="A2918" s="693">
        <v>1106059</v>
      </c>
      <c r="B2918" s="694" t="s">
        <v>14976</v>
      </c>
      <c r="C2918" s="693" t="s">
        <v>12156</v>
      </c>
      <c r="D2918" s="695">
        <v>595.49</v>
      </c>
    </row>
    <row r="2919" spans="1:4" ht="16.5">
      <c r="A2919" s="693">
        <v>1917209</v>
      </c>
      <c r="B2919" s="694" t="s">
        <v>14977</v>
      </c>
      <c r="C2919" s="693" t="s">
        <v>12156</v>
      </c>
      <c r="D2919" s="695">
        <v>15.59</v>
      </c>
    </row>
    <row r="2920" spans="1:4" ht="16.5">
      <c r="A2920" s="693">
        <v>2306654</v>
      </c>
      <c r="B2920" s="694" t="s">
        <v>14978</v>
      </c>
      <c r="C2920" s="693" t="s">
        <v>12133</v>
      </c>
      <c r="D2920" s="695">
        <v>6726.18</v>
      </c>
    </row>
    <row r="2921" spans="1:4">
      <c r="A2921" s="693">
        <v>4011491</v>
      </c>
      <c r="B2921" s="694" t="s">
        <v>14979</v>
      </c>
      <c r="C2921" s="693" t="s">
        <v>12156</v>
      </c>
      <c r="D2921" s="695">
        <v>214.87</v>
      </c>
    </row>
    <row r="2922" spans="1:4">
      <c r="A2922" s="693">
        <v>5501702</v>
      </c>
      <c r="B2922" s="694" t="s">
        <v>14980</v>
      </c>
      <c r="C2922" s="693" t="s">
        <v>10136</v>
      </c>
      <c r="D2922" s="695">
        <v>100.8</v>
      </c>
    </row>
    <row r="2923" spans="1:4" ht="16.5">
      <c r="A2923" s="693">
        <v>605892</v>
      </c>
      <c r="B2923" s="694" t="s">
        <v>14981</v>
      </c>
      <c r="C2923" s="693" t="s">
        <v>12133</v>
      </c>
      <c r="D2923" s="695">
        <v>12270.11</v>
      </c>
    </row>
    <row r="2924" spans="1:4" ht="16.5">
      <c r="A2924" s="693">
        <v>1106060</v>
      </c>
      <c r="B2924" s="694" t="s">
        <v>14982</v>
      </c>
      <c r="C2924" s="693" t="s">
        <v>12156</v>
      </c>
      <c r="D2924" s="695">
        <v>436.93</v>
      </c>
    </row>
    <row r="2925" spans="1:4" ht="16.5">
      <c r="A2925" s="693">
        <v>1917210</v>
      </c>
      <c r="B2925" s="694" t="s">
        <v>14983</v>
      </c>
      <c r="C2925" s="693" t="s">
        <v>12156</v>
      </c>
      <c r="D2925" s="695">
        <v>15.68</v>
      </c>
    </row>
    <row r="2926" spans="1:4" ht="16.5">
      <c r="A2926" s="693">
        <v>2306681</v>
      </c>
      <c r="B2926" s="694" t="s">
        <v>14984</v>
      </c>
      <c r="C2926" s="693" t="s">
        <v>12133</v>
      </c>
      <c r="D2926" s="695">
        <v>6418.13</v>
      </c>
    </row>
    <row r="2927" spans="1:4">
      <c r="A2927" s="693">
        <v>4011353</v>
      </c>
      <c r="B2927" s="694" t="s">
        <v>14985</v>
      </c>
      <c r="C2927" s="693" t="s">
        <v>12161</v>
      </c>
      <c r="D2927" s="695">
        <v>0.28999999999999998</v>
      </c>
    </row>
    <row r="2928" spans="1:4" ht="16.5">
      <c r="A2928" s="693">
        <v>5502972</v>
      </c>
      <c r="B2928" s="694" t="s">
        <v>14986</v>
      </c>
      <c r="C2928" s="693" t="s">
        <v>12156</v>
      </c>
      <c r="D2928" s="695">
        <v>213.8</v>
      </c>
    </row>
    <row r="2929" spans="1:4" ht="16.5">
      <c r="A2929" s="693">
        <v>605596</v>
      </c>
      <c r="B2929" s="694" t="s">
        <v>14987</v>
      </c>
      <c r="C2929" s="693" t="s">
        <v>12133</v>
      </c>
      <c r="D2929" s="695">
        <v>11557.81</v>
      </c>
    </row>
    <row r="2930" spans="1:4" ht="16.5">
      <c r="A2930" s="693">
        <v>1100658</v>
      </c>
      <c r="B2930" s="694" t="s">
        <v>14988</v>
      </c>
      <c r="C2930" s="693" t="s">
        <v>12156</v>
      </c>
      <c r="D2930" s="695">
        <v>498.58</v>
      </c>
    </row>
    <row r="2931" spans="1:4" ht="16.5">
      <c r="A2931" s="693">
        <v>1917025</v>
      </c>
      <c r="B2931" s="694" t="s">
        <v>14989</v>
      </c>
      <c r="C2931" s="693" t="s">
        <v>12156</v>
      </c>
      <c r="D2931" s="695">
        <v>33.25</v>
      </c>
    </row>
    <row r="2932" spans="1:4" ht="16.5">
      <c r="A2932" s="693">
        <v>2306655</v>
      </c>
      <c r="B2932" s="694" t="s">
        <v>14990</v>
      </c>
      <c r="C2932" s="693" t="s">
        <v>12133</v>
      </c>
      <c r="D2932" s="695">
        <v>6792.89</v>
      </c>
    </row>
    <row r="2933" spans="1:4">
      <c r="A2933" s="693">
        <v>4011354</v>
      </c>
      <c r="B2933" s="694" t="s">
        <v>14991</v>
      </c>
      <c r="C2933" s="693" t="s">
        <v>12161</v>
      </c>
      <c r="D2933" s="695">
        <v>0.28999999999999998</v>
      </c>
    </row>
    <row r="2934" spans="1:4" ht="16.5">
      <c r="A2934" s="693">
        <v>5502968</v>
      </c>
      <c r="B2934" s="694" t="s">
        <v>14992</v>
      </c>
      <c r="C2934" s="693" t="s">
        <v>12156</v>
      </c>
      <c r="D2934" s="695">
        <v>24.16</v>
      </c>
    </row>
    <row r="2935" spans="1:4" ht="16.5">
      <c r="A2935" s="693">
        <v>605742</v>
      </c>
      <c r="B2935" s="694" t="s">
        <v>14993</v>
      </c>
      <c r="C2935" s="693" t="s">
        <v>12133</v>
      </c>
      <c r="D2935" s="695">
        <v>9123.25</v>
      </c>
    </row>
    <row r="2936" spans="1:4" ht="16.5">
      <c r="A2936" s="693">
        <v>1106159</v>
      </c>
      <c r="B2936" s="694" t="s">
        <v>14994</v>
      </c>
      <c r="C2936" s="693" t="s">
        <v>12156</v>
      </c>
      <c r="D2936" s="695">
        <v>527.09</v>
      </c>
    </row>
    <row r="2937" spans="1:4" ht="16.5">
      <c r="A2937" s="693">
        <v>1917026</v>
      </c>
      <c r="B2937" s="694" t="s">
        <v>14995</v>
      </c>
      <c r="C2937" s="693" t="s">
        <v>12156</v>
      </c>
      <c r="D2937" s="695">
        <v>33.94</v>
      </c>
    </row>
    <row r="2938" spans="1:4" ht="16.5">
      <c r="A2938" s="693">
        <v>2306682</v>
      </c>
      <c r="B2938" s="694" t="s">
        <v>14996</v>
      </c>
      <c r="C2938" s="693" t="s">
        <v>12133</v>
      </c>
      <c r="D2938" s="695">
        <v>6472</v>
      </c>
    </row>
    <row r="2939" spans="1:4">
      <c r="A2939" s="693">
        <v>4011418</v>
      </c>
      <c r="B2939" s="694" t="s">
        <v>14997</v>
      </c>
      <c r="C2939" s="693" t="s">
        <v>12156</v>
      </c>
      <c r="D2939" s="695">
        <v>348.14</v>
      </c>
    </row>
    <row r="2940" spans="1:4" ht="16.5">
      <c r="A2940" s="693">
        <v>5502969</v>
      </c>
      <c r="B2940" s="694" t="s">
        <v>14998</v>
      </c>
      <c r="C2940" s="693" t="s">
        <v>12156</v>
      </c>
      <c r="D2940" s="695">
        <v>30.46</v>
      </c>
    </row>
    <row r="2941" spans="1:4" ht="16.5">
      <c r="A2941" s="693">
        <v>605507</v>
      </c>
      <c r="B2941" s="694" t="s">
        <v>14999</v>
      </c>
      <c r="C2941" s="693" t="s">
        <v>12133</v>
      </c>
      <c r="D2941" s="695">
        <v>8495.82</v>
      </c>
    </row>
    <row r="2942" spans="1:4" ht="16.5">
      <c r="A2942" s="693">
        <v>1107902</v>
      </c>
      <c r="B2942" s="694" t="s">
        <v>15000</v>
      </c>
      <c r="C2942" s="693" t="s">
        <v>12156</v>
      </c>
      <c r="D2942" s="695">
        <v>558.9</v>
      </c>
    </row>
    <row r="2943" spans="1:4" ht="16.5">
      <c r="A2943" s="693">
        <v>1917027</v>
      </c>
      <c r="B2943" s="694" t="s">
        <v>15001</v>
      </c>
      <c r="C2943" s="693" t="s">
        <v>12156</v>
      </c>
      <c r="D2943" s="695">
        <v>34.630000000000003</v>
      </c>
    </row>
    <row r="2944" spans="1:4" ht="16.5">
      <c r="A2944" s="693">
        <v>2306656</v>
      </c>
      <c r="B2944" s="694" t="s">
        <v>15002</v>
      </c>
      <c r="C2944" s="693" t="s">
        <v>12133</v>
      </c>
      <c r="D2944" s="695">
        <v>9348.4699999999993</v>
      </c>
    </row>
    <row r="2945" spans="1:4">
      <c r="A2945" s="693">
        <v>4011417</v>
      </c>
      <c r="B2945" s="694" t="s">
        <v>15003</v>
      </c>
      <c r="C2945" s="693" t="s">
        <v>12156</v>
      </c>
      <c r="D2945" s="695">
        <v>193.07</v>
      </c>
    </row>
    <row r="2946" spans="1:4" ht="16.5">
      <c r="A2946" s="693">
        <v>5502970</v>
      </c>
      <c r="B2946" s="694" t="s">
        <v>15004</v>
      </c>
      <c r="C2946" s="693" t="s">
        <v>12156</v>
      </c>
      <c r="D2946" s="695">
        <v>55.79</v>
      </c>
    </row>
    <row r="2947" spans="1:4" ht="16.5">
      <c r="A2947" s="693">
        <v>605784</v>
      </c>
      <c r="B2947" s="694" t="s">
        <v>15005</v>
      </c>
      <c r="C2947" s="693" t="s">
        <v>12133</v>
      </c>
      <c r="D2947" s="695">
        <v>10210.719999999999</v>
      </c>
    </row>
    <row r="2948" spans="1:4" ht="16.5">
      <c r="A2948" s="693">
        <v>1107906</v>
      </c>
      <c r="B2948" s="694" t="s">
        <v>15006</v>
      </c>
      <c r="C2948" s="693" t="s">
        <v>12156</v>
      </c>
      <c r="D2948" s="695">
        <v>594.46</v>
      </c>
    </row>
    <row r="2949" spans="1:4" ht="16.5">
      <c r="A2949" s="693">
        <v>1917028</v>
      </c>
      <c r="B2949" s="694" t="s">
        <v>15007</v>
      </c>
      <c r="C2949" s="693" t="s">
        <v>12156</v>
      </c>
      <c r="D2949" s="695">
        <v>35.36</v>
      </c>
    </row>
    <row r="2950" spans="1:4" ht="16.5">
      <c r="A2950" s="693">
        <v>2306683</v>
      </c>
      <c r="B2950" s="694" t="s">
        <v>15008</v>
      </c>
      <c r="C2950" s="693" t="s">
        <v>12133</v>
      </c>
      <c r="D2950" s="695">
        <v>9063.23</v>
      </c>
    </row>
    <row r="2951" spans="1:4">
      <c r="A2951" s="693">
        <v>4011420</v>
      </c>
      <c r="B2951" s="694" t="s">
        <v>15009</v>
      </c>
      <c r="C2951" s="693" t="s">
        <v>12156</v>
      </c>
      <c r="D2951" s="695">
        <v>355.76</v>
      </c>
    </row>
    <row r="2952" spans="1:4" ht="16.5">
      <c r="A2952" s="693">
        <v>5502971</v>
      </c>
      <c r="B2952" s="694" t="s">
        <v>15010</v>
      </c>
      <c r="C2952" s="693" t="s">
        <v>12156</v>
      </c>
      <c r="D2952" s="695">
        <v>103.82</v>
      </c>
    </row>
    <row r="2953" spans="1:4" ht="16.5">
      <c r="A2953" s="693">
        <v>605527</v>
      </c>
      <c r="B2953" s="694" t="s">
        <v>15011</v>
      </c>
      <c r="C2953" s="693" t="s">
        <v>12133</v>
      </c>
      <c r="D2953" s="695">
        <v>9583.2900000000009</v>
      </c>
    </row>
    <row r="2954" spans="1:4" ht="16.5">
      <c r="A2954" s="693">
        <v>1107910</v>
      </c>
      <c r="B2954" s="694" t="s">
        <v>15012</v>
      </c>
      <c r="C2954" s="693" t="s">
        <v>12156</v>
      </c>
      <c r="D2954" s="695">
        <v>634.20000000000005</v>
      </c>
    </row>
    <row r="2955" spans="1:4" ht="16.5">
      <c r="A2955" s="693">
        <v>1917029</v>
      </c>
      <c r="B2955" s="694" t="s">
        <v>15013</v>
      </c>
      <c r="C2955" s="693" t="s">
        <v>12156</v>
      </c>
      <c r="D2955" s="695">
        <v>36.14</v>
      </c>
    </row>
    <row r="2956" spans="1:4" ht="16.5">
      <c r="A2956" s="693">
        <v>2306657</v>
      </c>
      <c r="B2956" s="694" t="s">
        <v>15014</v>
      </c>
      <c r="C2956" s="693" t="s">
        <v>12133</v>
      </c>
      <c r="D2956" s="695">
        <v>9478.15</v>
      </c>
    </row>
    <row r="2957" spans="1:4">
      <c r="A2957" s="693">
        <v>4011419</v>
      </c>
      <c r="B2957" s="694" t="s">
        <v>15015</v>
      </c>
      <c r="C2957" s="693" t="s">
        <v>12156</v>
      </c>
      <c r="D2957" s="695">
        <v>189.8</v>
      </c>
    </row>
    <row r="2958" spans="1:4">
      <c r="A2958" s="693">
        <v>5502663</v>
      </c>
      <c r="B2958" s="694" t="s">
        <v>15016</v>
      </c>
      <c r="C2958" s="693" t="s">
        <v>12156</v>
      </c>
      <c r="D2958" s="695">
        <v>34.18</v>
      </c>
    </row>
    <row r="2959" spans="1:4" ht="16.5">
      <c r="A2959" s="693">
        <v>605818</v>
      </c>
      <c r="B2959" s="694" t="s">
        <v>15017</v>
      </c>
      <c r="C2959" s="693" t="s">
        <v>12133</v>
      </c>
      <c r="D2959" s="695">
        <v>11959.55</v>
      </c>
    </row>
    <row r="2960" spans="1:4" ht="16.5">
      <c r="A2960" s="693">
        <v>1107911</v>
      </c>
      <c r="B2960" s="694" t="s">
        <v>15018</v>
      </c>
      <c r="C2960" s="693" t="s">
        <v>12156</v>
      </c>
      <c r="D2960" s="695">
        <v>678.62</v>
      </c>
    </row>
    <row r="2961" spans="1:4" ht="16.5">
      <c r="A2961" s="693">
        <v>1917030</v>
      </c>
      <c r="B2961" s="694" t="s">
        <v>15019</v>
      </c>
      <c r="C2961" s="693" t="s">
        <v>12156</v>
      </c>
      <c r="D2961" s="695">
        <v>36.549999999999997</v>
      </c>
    </row>
    <row r="2962" spans="1:4" ht="16.5">
      <c r="A2962" s="693">
        <v>2306684</v>
      </c>
      <c r="B2962" s="694" t="s">
        <v>15020</v>
      </c>
      <c r="C2962" s="693" t="s">
        <v>12133</v>
      </c>
      <c r="D2962" s="695">
        <v>9181.9500000000007</v>
      </c>
    </row>
    <row r="2963" spans="1:4">
      <c r="A2963" s="693">
        <v>4011422</v>
      </c>
      <c r="B2963" s="694" t="s">
        <v>15021</v>
      </c>
      <c r="C2963" s="693" t="s">
        <v>12156</v>
      </c>
      <c r="D2963" s="695">
        <v>359.2</v>
      </c>
    </row>
    <row r="2964" spans="1:4">
      <c r="A2964" s="693">
        <v>5502993</v>
      </c>
      <c r="B2964" s="694" t="s">
        <v>15022</v>
      </c>
      <c r="C2964" s="693" t="s">
        <v>12156</v>
      </c>
      <c r="D2964" s="695">
        <v>25.59</v>
      </c>
    </row>
    <row r="2965" spans="1:4" ht="16.5">
      <c r="A2965" s="693">
        <v>605547</v>
      </c>
      <c r="B2965" s="694" t="s">
        <v>15023</v>
      </c>
      <c r="C2965" s="693" t="s">
        <v>12133</v>
      </c>
      <c r="D2965" s="695">
        <v>11332.12</v>
      </c>
    </row>
    <row r="2966" spans="1:4" ht="16.5">
      <c r="A2966" s="693">
        <v>1107912</v>
      </c>
      <c r="B2966" s="694" t="s">
        <v>15024</v>
      </c>
      <c r="C2966" s="693" t="s">
        <v>12156</v>
      </c>
      <c r="D2966" s="695">
        <v>740.56</v>
      </c>
    </row>
    <row r="2967" spans="1:4" ht="24.75">
      <c r="A2967" s="693">
        <v>1917629</v>
      </c>
      <c r="B2967" s="694" t="s">
        <v>15025</v>
      </c>
      <c r="C2967" s="693" t="s">
        <v>12156</v>
      </c>
      <c r="D2967" s="695">
        <v>14.41</v>
      </c>
    </row>
    <row r="2968" spans="1:4" ht="16.5">
      <c r="A2968" s="693">
        <v>2306658</v>
      </c>
      <c r="B2968" s="694" t="s">
        <v>15026</v>
      </c>
      <c r="C2968" s="693" t="s">
        <v>12133</v>
      </c>
      <c r="D2968" s="695">
        <v>9605.11</v>
      </c>
    </row>
    <row r="2969" spans="1:4">
      <c r="A2969" s="693">
        <v>4011421</v>
      </c>
      <c r="B2969" s="694" t="s">
        <v>15027</v>
      </c>
      <c r="C2969" s="693" t="s">
        <v>12156</v>
      </c>
      <c r="D2969" s="695">
        <v>202.57</v>
      </c>
    </row>
    <row r="2970" spans="1:4" ht="16.5">
      <c r="A2970" s="693">
        <v>5502967</v>
      </c>
      <c r="B2970" s="694" t="s">
        <v>15028</v>
      </c>
      <c r="C2970" s="693" t="s">
        <v>12156</v>
      </c>
      <c r="D2970" s="695">
        <v>118.3</v>
      </c>
    </row>
    <row r="2971" spans="1:4" ht="16.5">
      <c r="A2971" s="693">
        <v>605839</v>
      </c>
      <c r="B2971" s="694" t="s">
        <v>15029</v>
      </c>
      <c r="C2971" s="693" t="s">
        <v>12133</v>
      </c>
      <c r="D2971" s="695">
        <v>10760.12</v>
      </c>
    </row>
    <row r="2972" spans="1:4" ht="16.5">
      <c r="A2972" s="693">
        <v>1106164</v>
      </c>
      <c r="B2972" s="694" t="s">
        <v>15030</v>
      </c>
      <c r="C2972" s="693" t="s">
        <v>12156</v>
      </c>
      <c r="D2972" s="695">
        <v>263.13</v>
      </c>
    </row>
    <row r="2973" spans="1:4" ht="24.75">
      <c r="A2973" s="693">
        <v>1917633</v>
      </c>
      <c r="B2973" s="694" t="s">
        <v>15031</v>
      </c>
      <c r="C2973" s="693" t="s">
        <v>12156</v>
      </c>
      <c r="D2973" s="695">
        <v>16.14</v>
      </c>
    </row>
    <row r="2974" spans="1:4" ht="16.5">
      <c r="A2974" s="693">
        <v>2306685</v>
      </c>
      <c r="B2974" s="694" t="s">
        <v>15032</v>
      </c>
      <c r="C2974" s="693" t="s">
        <v>12133</v>
      </c>
      <c r="D2974" s="695">
        <v>9297.0499999999993</v>
      </c>
    </row>
    <row r="2975" spans="1:4">
      <c r="A2975" s="693">
        <v>4011424</v>
      </c>
      <c r="B2975" s="694" t="s">
        <v>15033</v>
      </c>
      <c r="C2975" s="693" t="s">
        <v>12156</v>
      </c>
      <c r="D2975" s="695">
        <v>367.75</v>
      </c>
    </row>
    <row r="2976" spans="1:4" ht="16.5">
      <c r="A2976" s="693">
        <v>5502963</v>
      </c>
      <c r="B2976" s="694" t="s">
        <v>15034</v>
      </c>
      <c r="C2976" s="693" t="s">
        <v>12156</v>
      </c>
      <c r="D2976" s="695">
        <v>14.46</v>
      </c>
    </row>
    <row r="2977" spans="1:4" ht="16.5">
      <c r="A2977" s="693">
        <v>605575</v>
      </c>
      <c r="B2977" s="694" t="s">
        <v>15035</v>
      </c>
      <c r="C2977" s="693" t="s">
        <v>12133</v>
      </c>
      <c r="D2977" s="695">
        <v>9977.1</v>
      </c>
    </row>
    <row r="2978" spans="1:4" ht="16.5">
      <c r="A2978" s="693">
        <v>1106165</v>
      </c>
      <c r="B2978" s="694" t="s">
        <v>15036</v>
      </c>
      <c r="C2978" s="693" t="s">
        <v>12156</v>
      </c>
      <c r="D2978" s="695">
        <v>424.51</v>
      </c>
    </row>
    <row r="2979" spans="1:4" ht="24.75">
      <c r="A2979" s="693">
        <v>1917634</v>
      </c>
      <c r="B2979" s="694" t="s">
        <v>15037</v>
      </c>
      <c r="C2979" s="693" t="s">
        <v>12156</v>
      </c>
      <c r="D2979" s="695">
        <v>16.45</v>
      </c>
    </row>
    <row r="2980" spans="1:4" ht="16.5">
      <c r="A2980" s="693">
        <v>2306659</v>
      </c>
      <c r="B2980" s="694" t="s">
        <v>15038</v>
      </c>
      <c r="C2980" s="693" t="s">
        <v>12133</v>
      </c>
      <c r="D2980" s="695">
        <v>9736.83</v>
      </c>
    </row>
    <row r="2981" spans="1:4">
      <c r="A2981" s="693">
        <v>4011423</v>
      </c>
      <c r="B2981" s="694" t="s">
        <v>15039</v>
      </c>
      <c r="C2981" s="693" t="s">
        <v>12156</v>
      </c>
      <c r="D2981" s="695">
        <v>199.29</v>
      </c>
    </row>
    <row r="2982" spans="1:4" ht="16.5">
      <c r="A2982" s="693">
        <v>5502964</v>
      </c>
      <c r="B2982" s="694" t="s">
        <v>15040</v>
      </c>
      <c r="C2982" s="693" t="s">
        <v>12156</v>
      </c>
      <c r="D2982" s="695">
        <v>18.100000000000001</v>
      </c>
    </row>
    <row r="2983" spans="1:4" ht="16.5">
      <c r="A2983" s="693">
        <v>605854</v>
      </c>
      <c r="B2983" s="694" t="s">
        <v>15041</v>
      </c>
      <c r="C2983" s="693" t="s">
        <v>12133</v>
      </c>
      <c r="D2983" s="695">
        <v>12075.96</v>
      </c>
    </row>
    <row r="2984" spans="1:4" ht="16.5">
      <c r="A2984" s="693">
        <v>1106156</v>
      </c>
      <c r="B2984" s="694" t="s">
        <v>15042</v>
      </c>
      <c r="C2984" s="693" t="s">
        <v>12156</v>
      </c>
      <c r="D2984" s="695">
        <v>551.44000000000005</v>
      </c>
    </row>
    <row r="2985" spans="1:4" ht="24.75">
      <c r="A2985" s="693">
        <v>1917635</v>
      </c>
      <c r="B2985" s="694" t="s">
        <v>15043</v>
      </c>
      <c r="C2985" s="693" t="s">
        <v>12156</v>
      </c>
      <c r="D2985" s="695">
        <v>16.760000000000002</v>
      </c>
    </row>
    <row r="2986" spans="1:4" ht="16.5">
      <c r="A2986" s="693">
        <v>2306686</v>
      </c>
      <c r="B2986" s="694" t="s">
        <v>15044</v>
      </c>
      <c r="C2986" s="693" t="s">
        <v>12133</v>
      </c>
      <c r="D2986" s="695">
        <v>9415.94</v>
      </c>
    </row>
    <row r="2987" spans="1:4" ht="16.5">
      <c r="A2987" s="693">
        <v>4011426</v>
      </c>
      <c r="B2987" s="694" t="s">
        <v>15045</v>
      </c>
      <c r="C2987" s="693" t="s">
        <v>12156</v>
      </c>
      <c r="D2987" s="695">
        <v>348.14</v>
      </c>
    </row>
    <row r="2988" spans="1:4" ht="16.5">
      <c r="A2988" s="693">
        <v>5502965</v>
      </c>
      <c r="B2988" s="694" t="s">
        <v>15046</v>
      </c>
      <c r="C2988" s="693" t="s">
        <v>12156</v>
      </c>
      <c r="D2988" s="695">
        <v>32.590000000000003</v>
      </c>
    </row>
    <row r="2989" spans="1:4" ht="16.5">
      <c r="A2989" s="693">
        <v>605586</v>
      </c>
      <c r="B2989" s="694" t="s">
        <v>15047</v>
      </c>
      <c r="C2989" s="693" t="s">
        <v>12133</v>
      </c>
      <c r="D2989" s="695">
        <v>11292.93</v>
      </c>
    </row>
    <row r="2990" spans="1:4" ht="16.5">
      <c r="A2990" s="693">
        <v>1107932</v>
      </c>
      <c r="B2990" s="694" t="s">
        <v>15048</v>
      </c>
      <c r="C2990" s="693" t="s">
        <v>12156</v>
      </c>
      <c r="D2990" s="695">
        <v>586.1</v>
      </c>
    </row>
    <row r="2991" spans="1:4" ht="24.75">
      <c r="A2991" s="693">
        <v>1917636</v>
      </c>
      <c r="B2991" s="694" t="s">
        <v>15049</v>
      </c>
      <c r="C2991" s="693" t="s">
        <v>12156</v>
      </c>
      <c r="D2991" s="695">
        <v>18.690000000000001</v>
      </c>
    </row>
    <row r="2992" spans="1:4" ht="16.5">
      <c r="A2992" s="693">
        <v>2306637</v>
      </c>
      <c r="B2992" s="694" t="s">
        <v>15050</v>
      </c>
      <c r="C2992" s="693" t="s">
        <v>12133</v>
      </c>
      <c r="D2992" s="695">
        <v>2225.73</v>
      </c>
    </row>
    <row r="2993" spans="1:4" ht="16.5">
      <c r="A2993" s="693">
        <v>4011425</v>
      </c>
      <c r="B2993" s="694" t="s">
        <v>15051</v>
      </c>
      <c r="C2993" s="693" t="s">
        <v>12156</v>
      </c>
      <c r="D2993" s="695">
        <v>193.07</v>
      </c>
    </row>
    <row r="2994" spans="1:4" ht="16.5">
      <c r="A2994" s="693">
        <v>5502966</v>
      </c>
      <c r="B2994" s="694" t="s">
        <v>15052</v>
      </c>
      <c r="C2994" s="693" t="s">
        <v>12156</v>
      </c>
      <c r="D2994" s="695">
        <v>59.73</v>
      </c>
    </row>
    <row r="2995" spans="1:4" ht="16.5">
      <c r="A2995" s="693">
        <v>605893</v>
      </c>
      <c r="B2995" s="694" t="s">
        <v>15053</v>
      </c>
      <c r="C2995" s="693" t="s">
        <v>12133</v>
      </c>
      <c r="D2995" s="695">
        <v>14192.05</v>
      </c>
    </row>
    <row r="2996" spans="1:4" ht="16.5">
      <c r="A2996" s="693">
        <v>1108111</v>
      </c>
      <c r="B2996" s="694" t="s">
        <v>15054</v>
      </c>
      <c r="C2996" s="693" t="s">
        <v>12156</v>
      </c>
      <c r="D2996" s="695">
        <v>451.29</v>
      </c>
    </row>
    <row r="2997" spans="1:4" ht="24.75">
      <c r="A2997" s="693">
        <v>1917637</v>
      </c>
      <c r="B2997" s="694" t="s">
        <v>15055</v>
      </c>
      <c r="C2997" s="693" t="s">
        <v>12156</v>
      </c>
      <c r="D2997" s="695">
        <v>19.11</v>
      </c>
    </row>
    <row r="2998" spans="1:4" ht="16.5">
      <c r="A2998" s="693">
        <v>2306664</v>
      </c>
      <c r="B2998" s="694" t="s">
        <v>15056</v>
      </c>
      <c r="C2998" s="693" t="s">
        <v>12133</v>
      </c>
      <c r="D2998" s="695">
        <v>1985.06</v>
      </c>
    </row>
    <row r="2999" spans="1:4" ht="16.5">
      <c r="A2999" s="693">
        <v>4011428</v>
      </c>
      <c r="B2999" s="694" t="s">
        <v>15057</v>
      </c>
      <c r="C2999" s="693" t="s">
        <v>12156</v>
      </c>
      <c r="D2999" s="695">
        <v>355.76</v>
      </c>
    </row>
    <row r="3000" spans="1:4">
      <c r="A3000" s="693">
        <v>5501706</v>
      </c>
      <c r="B3000" s="694" t="s">
        <v>15058</v>
      </c>
      <c r="C3000" s="693" t="s">
        <v>12156</v>
      </c>
      <c r="D3000" s="695">
        <v>7.2</v>
      </c>
    </row>
    <row r="3001" spans="1:4" ht="16.5">
      <c r="A3001" s="693">
        <v>605597</v>
      </c>
      <c r="B3001" s="694" t="s">
        <v>15059</v>
      </c>
      <c r="C3001" s="693" t="s">
        <v>12133</v>
      </c>
      <c r="D3001" s="695">
        <v>13409.02</v>
      </c>
    </row>
    <row r="3002" spans="1:4" ht="16.5">
      <c r="A3002" s="693">
        <v>1108112</v>
      </c>
      <c r="B3002" s="694" t="s">
        <v>15060</v>
      </c>
      <c r="C3002" s="693" t="s">
        <v>12156</v>
      </c>
      <c r="D3002" s="695">
        <v>461.39</v>
      </c>
    </row>
    <row r="3003" spans="1:4" ht="24.75">
      <c r="A3003" s="693">
        <v>1917638</v>
      </c>
      <c r="B3003" s="694" t="s">
        <v>15061</v>
      </c>
      <c r="C3003" s="693" t="s">
        <v>12156</v>
      </c>
      <c r="D3003" s="695">
        <v>19.53</v>
      </c>
    </row>
    <row r="3004" spans="1:4" ht="16.5">
      <c r="A3004" s="693">
        <v>2306732</v>
      </c>
      <c r="B3004" s="694" t="s">
        <v>15062</v>
      </c>
      <c r="C3004" s="693" t="s">
        <v>12133</v>
      </c>
      <c r="D3004" s="695">
        <v>946.94</v>
      </c>
    </row>
    <row r="3005" spans="1:4" ht="16.5">
      <c r="A3005" s="693">
        <v>4011427</v>
      </c>
      <c r="B3005" s="694" t="s">
        <v>15063</v>
      </c>
      <c r="C3005" s="693" t="s">
        <v>12156</v>
      </c>
      <c r="D3005" s="695">
        <v>189.8</v>
      </c>
    </row>
    <row r="3006" spans="1:4" ht="24.75">
      <c r="A3006" s="693">
        <v>5501880</v>
      </c>
      <c r="B3006" s="694" t="s">
        <v>15064</v>
      </c>
      <c r="C3006" s="693" t="s">
        <v>12156</v>
      </c>
      <c r="D3006" s="695">
        <v>12.37</v>
      </c>
    </row>
    <row r="3007" spans="1:4" ht="16.5">
      <c r="A3007" s="693">
        <v>605743</v>
      </c>
      <c r="B3007" s="694" t="s">
        <v>15065</v>
      </c>
      <c r="C3007" s="693" t="s">
        <v>12133</v>
      </c>
      <c r="D3007" s="695">
        <v>10417.969999999999</v>
      </c>
    </row>
    <row r="3008" spans="1:4" ht="16.5">
      <c r="A3008" s="693">
        <v>1108113</v>
      </c>
      <c r="B3008" s="694" t="s">
        <v>15066</v>
      </c>
      <c r="C3008" s="693" t="s">
        <v>12156</v>
      </c>
      <c r="D3008" s="695">
        <v>485.46</v>
      </c>
    </row>
    <row r="3009" spans="1:4" ht="24.75">
      <c r="A3009" s="693">
        <v>1917630</v>
      </c>
      <c r="B3009" s="694" t="s">
        <v>15067</v>
      </c>
      <c r="C3009" s="693" t="s">
        <v>12156</v>
      </c>
      <c r="D3009" s="695">
        <v>14.96</v>
      </c>
    </row>
    <row r="3010" spans="1:4" ht="16.5">
      <c r="A3010" s="693">
        <v>2306733</v>
      </c>
      <c r="B3010" s="694" t="s">
        <v>15068</v>
      </c>
      <c r="C3010" s="693" t="s">
        <v>12133</v>
      </c>
      <c r="D3010" s="695">
        <v>744.27</v>
      </c>
    </row>
    <row r="3011" spans="1:4" ht="16.5">
      <c r="A3011" s="693">
        <v>4011430</v>
      </c>
      <c r="B3011" s="694" t="s">
        <v>15069</v>
      </c>
      <c r="C3011" s="693" t="s">
        <v>12156</v>
      </c>
      <c r="D3011" s="695">
        <v>357.93</v>
      </c>
    </row>
    <row r="3012" spans="1:4" ht="24.75">
      <c r="A3012" s="693">
        <v>5502114</v>
      </c>
      <c r="B3012" s="694" t="s">
        <v>15070</v>
      </c>
      <c r="C3012" s="693" t="s">
        <v>12156</v>
      </c>
      <c r="D3012" s="695">
        <v>8.3000000000000007</v>
      </c>
    </row>
    <row r="3013" spans="1:4" ht="16.5">
      <c r="A3013" s="693">
        <v>605508</v>
      </c>
      <c r="B3013" s="694" t="s">
        <v>15071</v>
      </c>
      <c r="C3013" s="693" t="s">
        <v>12133</v>
      </c>
      <c r="D3013" s="695">
        <v>9728.3799999999992</v>
      </c>
    </row>
    <row r="3014" spans="1:4" ht="16.5">
      <c r="A3014" s="693">
        <v>1108114</v>
      </c>
      <c r="B3014" s="694" t="s">
        <v>15072</v>
      </c>
      <c r="C3014" s="693" t="s">
        <v>12156</v>
      </c>
      <c r="D3014" s="695">
        <v>512.32000000000005</v>
      </c>
    </row>
    <row r="3015" spans="1:4" ht="24.75">
      <c r="A3015" s="693">
        <v>1917631</v>
      </c>
      <c r="B3015" s="694" t="s">
        <v>15073</v>
      </c>
      <c r="C3015" s="693" t="s">
        <v>12156</v>
      </c>
      <c r="D3015" s="695">
        <v>15.43</v>
      </c>
    </row>
    <row r="3016" spans="1:4" ht="16.5">
      <c r="A3016" s="693">
        <v>2306734</v>
      </c>
      <c r="B3016" s="694" t="s">
        <v>15074</v>
      </c>
      <c r="C3016" s="693" t="s">
        <v>12133</v>
      </c>
      <c r="D3016" s="695">
        <v>1131.51</v>
      </c>
    </row>
    <row r="3017" spans="1:4" ht="16.5">
      <c r="A3017" s="693">
        <v>4011429</v>
      </c>
      <c r="B3017" s="694" t="s">
        <v>15075</v>
      </c>
      <c r="C3017" s="693" t="s">
        <v>12156</v>
      </c>
      <c r="D3017" s="695">
        <v>202.04</v>
      </c>
    </row>
    <row r="3018" spans="1:4" ht="24.75">
      <c r="A3018" s="693">
        <v>5501906</v>
      </c>
      <c r="B3018" s="694" t="s">
        <v>15076</v>
      </c>
      <c r="C3018" s="693" t="s">
        <v>12156</v>
      </c>
      <c r="D3018" s="695">
        <v>11.05</v>
      </c>
    </row>
    <row r="3019" spans="1:4" ht="16.5">
      <c r="A3019" s="693">
        <v>605785</v>
      </c>
      <c r="B3019" s="694" t="s">
        <v>15077</v>
      </c>
      <c r="C3019" s="693" t="s">
        <v>12133</v>
      </c>
      <c r="D3019" s="695">
        <v>11733.81</v>
      </c>
    </row>
    <row r="3020" spans="1:4" ht="16.5">
      <c r="A3020" s="693">
        <v>1108061</v>
      </c>
      <c r="B3020" s="694" t="s">
        <v>15078</v>
      </c>
      <c r="C3020" s="693" t="s">
        <v>12156</v>
      </c>
      <c r="D3020" s="695">
        <v>936.57</v>
      </c>
    </row>
    <row r="3021" spans="1:4" ht="24.75">
      <c r="A3021" s="693">
        <v>1917632</v>
      </c>
      <c r="B3021" s="694" t="s">
        <v>15079</v>
      </c>
      <c r="C3021" s="693" t="s">
        <v>12156</v>
      </c>
      <c r="D3021" s="695">
        <v>15.74</v>
      </c>
    </row>
    <row r="3022" spans="1:4" ht="16.5">
      <c r="A3022" s="693">
        <v>2306735</v>
      </c>
      <c r="B3022" s="694" t="s">
        <v>15080</v>
      </c>
      <c r="C3022" s="693" t="s">
        <v>12133</v>
      </c>
      <c r="D3022" s="695">
        <v>923.37</v>
      </c>
    </row>
    <row r="3023" spans="1:4" ht="16.5">
      <c r="A3023" s="693">
        <v>4011432</v>
      </c>
      <c r="B3023" s="694" t="s">
        <v>15081</v>
      </c>
      <c r="C3023" s="693" t="s">
        <v>12156</v>
      </c>
      <c r="D3023" s="695">
        <v>366.43</v>
      </c>
    </row>
    <row r="3024" spans="1:4" ht="24.75">
      <c r="A3024" s="693">
        <v>5502140</v>
      </c>
      <c r="B3024" s="694" t="s">
        <v>15082</v>
      </c>
      <c r="C3024" s="693" t="s">
        <v>12156</v>
      </c>
      <c r="D3024" s="695">
        <v>6.98</v>
      </c>
    </row>
    <row r="3025" spans="1:4" ht="16.5">
      <c r="A3025" s="693">
        <v>605528</v>
      </c>
      <c r="B3025" s="694" t="s">
        <v>15083</v>
      </c>
      <c r="C3025" s="693" t="s">
        <v>12133</v>
      </c>
      <c r="D3025" s="695">
        <v>11044.22</v>
      </c>
    </row>
    <row r="3026" spans="1:4" ht="16.5">
      <c r="A3026" s="693">
        <v>1108064</v>
      </c>
      <c r="B3026" s="694" t="s">
        <v>15084</v>
      </c>
      <c r="C3026" s="693" t="s">
        <v>12156</v>
      </c>
      <c r="D3026" s="695">
        <v>1009.04</v>
      </c>
    </row>
    <row r="3027" spans="1:4" ht="24.75">
      <c r="A3027" s="693">
        <v>1917639</v>
      </c>
      <c r="B3027" s="694" t="s">
        <v>15085</v>
      </c>
      <c r="C3027" s="693" t="s">
        <v>12156</v>
      </c>
      <c r="D3027" s="695">
        <v>19.739999999999998</v>
      </c>
    </row>
    <row r="3028" spans="1:4" ht="16.5">
      <c r="A3028" s="693">
        <v>2306633</v>
      </c>
      <c r="B3028" s="694" t="s">
        <v>15086</v>
      </c>
      <c r="C3028" s="693" t="s">
        <v>12133</v>
      </c>
      <c r="D3028" s="695">
        <v>1275.1400000000001</v>
      </c>
    </row>
    <row r="3029" spans="1:4" ht="16.5">
      <c r="A3029" s="693">
        <v>4011431</v>
      </c>
      <c r="B3029" s="694" t="s">
        <v>15087</v>
      </c>
      <c r="C3029" s="693" t="s">
        <v>12156</v>
      </c>
      <c r="D3029" s="695">
        <v>198.78</v>
      </c>
    </row>
    <row r="3030" spans="1:4" ht="24.75">
      <c r="A3030" s="693">
        <v>5501932</v>
      </c>
      <c r="B3030" s="694" t="s">
        <v>15088</v>
      </c>
      <c r="C3030" s="693" t="s">
        <v>12156</v>
      </c>
      <c r="D3030" s="695">
        <v>11.05</v>
      </c>
    </row>
    <row r="3031" spans="1:4" ht="16.5">
      <c r="A3031" s="693">
        <v>605819</v>
      </c>
      <c r="B3031" s="694" t="s">
        <v>15089</v>
      </c>
      <c r="C3031" s="693" t="s">
        <v>12133</v>
      </c>
      <c r="D3031" s="695">
        <v>13849.9</v>
      </c>
    </row>
    <row r="3032" spans="1:4" ht="16.5">
      <c r="A3032" s="693">
        <v>1107888</v>
      </c>
      <c r="B3032" s="694" t="s">
        <v>15090</v>
      </c>
      <c r="C3032" s="693" t="s">
        <v>12156</v>
      </c>
      <c r="D3032" s="695">
        <v>458.86</v>
      </c>
    </row>
    <row r="3033" spans="1:4" ht="24.75">
      <c r="A3033" s="693">
        <v>1917646</v>
      </c>
      <c r="B3033" s="694" t="s">
        <v>15091</v>
      </c>
      <c r="C3033" s="693" t="s">
        <v>12156</v>
      </c>
      <c r="D3033" s="695">
        <v>20.25</v>
      </c>
    </row>
    <row r="3034" spans="1:4" ht="16.5">
      <c r="A3034" s="693">
        <v>2306660</v>
      </c>
      <c r="B3034" s="694" t="s">
        <v>15092</v>
      </c>
      <c r="C3034" s="693" t="s">
        <v>12133</v>
      </c>
      <c r="D3034" s="695">
        <v>1061.22</v>
      </c>
    </row>
    <row r="3035" spans="1:4" ht="16.5">
      <c r="A3035" s="693">
        <v>4011434</v>
      </c>
      <c r="B3035" s="694" t="s">
        <v>15093</v>
      </c>
      <c r="C3035" s="693" t="s">
        <v>12936</v>
      </c>
      <c r="D3035" s="695">
        <v>197.98</v>
      </c>
    </row>
    <row r="3036" spans="1:4" ht="24.75">
      <c r="A3036" s="693">
        <v>5502166</v>
      </c>
      <c r="B3036" s="694" t="s">
        <v>15094</v>
      </c>
      <c r="C3036" s="693" t="s">
        <v>12156</v>
      </c>
      <c r="D3036" s="695">
        <v>7.41</v>
      </c>
    </row>
    <row r="3037" spans="1:4" ht="16.5">
      <c r="A3037" s="693">
        <v>605548</v>
      </c>
      <c r="B3037" s="694" t="s">
        <v>15095</v>
      </c>
      <c r="C3037" s="693" t="s">
        <v>12133</v>
      </c>
      <c r="D3037" s="695">
        <v>13160.31</v>
      </c>
    </row>
    <row r="3038" spans="1:4" ht="16.5">
      <c r="A3038" s="693">
        <v>1107889</v>
      </c>
      <c r="B3038" s="694" t="s">
        <v>15096</v>
      </c>
      <c r="C3038" s="693" t="s">
        <v>12156</v>
      </c>
      <c r="D3038" s="695">
        <v>300.77</v>
      </c>
    </row>
    <row r="3039" spans="1:4" ht="24.75">
      <c r="A3039" s="693">
        <v>1917647</v>
      </c>
      <c r="B3039" s="694" t="s">
        <v>15097</v>
      </c>
      <c r="C3039" s="693" t="s">
        <v>12156</v>
      </c>
      <c r="D3039" s="695">
        <v>20.55</v>
      </c>
    </row>
    <row r="3040" spans="1:4" ht="16.5">
      <c r="A3040" s="693">
        <v>2306634</v>
      </c>
      <c r="B3040" s="694" t="s">
        <v>15098</v>
      </c>
      <c r="C3040" s="693" t="s">
        <v>12133</v>
      </c>
      <c r="D3040" s="695">
        <v>1469.09</v>
      </c>
    </row>
    <row r="3041" spans="1:4" ht="16.5">
      <c r="A3041" s="693">
        <v>4011433</v>
      </c>
      <c r="B3041" s="694" t="s">
        <v>15099</v>
      </c>
      <c r="C3041" s="693" t="s">
        <v>12936</v>
      </c>
      <c r="D3041" s="695">
        <v>127.28</v>
      </c>
    </row>
    <row r="3042" spans="1:4" ht="24.75">
      <c r="A3042" s="693">
        <v>5501881</v>
      </c>
      <c r="B3042" s="694" t="s">
        <v>15100</v>
      </c>
      <c r="C3042" s="693" t="s">
        <v>12156</v>
      </c>
      <c r="D3042" s="695">
        <v>12.64</v>
      </c>
    </row>
    <row r="3043" spans="1:4" ht="16.5">
      <c r="A3043" s="693">
        <v>605840</v>
      </c>
      <c r="B3043" s="694" t="s">
        <v>15101</v>
      </c>
      <c r="C3043" s="693" t="s">
        <v>12133</v>
      </c>
      <c r="D3043" s="695">
        <v>13626.06</v>
      </c>
    </row>
    <row r="3044" spans="1:4" ht="16.5">
      <c r="A3044" s="693">
        <v>1107892</v>
      </c>
      <c r="B3044" s="694" t="s">
        <v>15102</v>
      </c>
      <c r="C3044" s="693" t="s">
        <v>12156</v>
      </c>
      <c r="D3044" s="695">
        <v>475.21</v>
      </c>
    </row>
    <row r="3045" spans="1:4" ht="24.75">
      <c r="A3045" s="693">
        <v>1917648</v>
      </c>
      <c r="B3045" s="694" t="s">
        <v>15103</v>
      </c>
      <c r="C3045" s="693" t="s">
        <v>12156</v>
      </c>
      <c r="D3045" s="695">
        <v>20.77</v>
      </c>
    </row>
    <row r="3046" spans="1:4" ht="16.5">
      <c r="A3046" s="693">
        <v>2306661</v>
      </c>
      <c r="B3046" s="694" t="s">
        <v>15104</v>
      </c>
      <c r="C3046" s="693" t="s">
        <v>12133</v>
      </c>
      <c r="D3046" s="695">
        <v>1249.05</v>
      </c>
    </row>
    <row r="3047" spans="1:4" ht="16.5">
      <c r="A3047" s="693">
        <v>4011436</v>
      </c>
      <c r="B3047" s="694" t="s">
        <v>15105</v>
      </c>
      <c r="C3047" s="693" t="s">
        <v>12936</v>
      </c>
      <c r="D3047" s="695">
        <v>191.62</v>
      </c>
    </row>
    <row r="3048" spans="1:4" ht="24.75">
      <c r="A3048" s="693">
        <v>5502115</v>
      </c>
      <c r="B3048" s="694" t="s">
        <v>15106</v>
      </c>
      <c r="C3048" s="693" t="s">
        <v>12156</v>
      </c>
      <c r="D3048" s="695">
        <v>9.01</v>
      </c>
    </row>
    <row r="3049" spans="1:4" ht="16.5">
      <c r="A3049" s="693">
        <v>605576</v>
      </c>
      <c r="B3049" s="694" t="s">
        <v>15107</v>
      </c>
      <c r="C3049" s="693" t="s">
        <v>12133</v>
      </c>
      <c r="D3049" s="695">
        <v>11377.08</v>
      </c>
    </row>
    <row r="3050" spans="1:4" ht="16.5">
      <c r="A3050" s="693">
        <v>1107891</v>
      </c>
      <c r="B3050" s="694" t="s">
        <v>15108</v>
      </c>
      <c r="C3050" s="693" t="s">
        <v>12156</v>
      </c>
      <c r="D3050" s="695">
        <v>319.47000000000003</v>
      </c>
    </row>
    <row r="3051" spans="1:4" ht="24.75">
      <c r="A3051" s="693">
        <v>1917649</v>
      </c>
      <c r="B3051" s="694" t="s">
        <v>15109</v>
      </c>
      <c r="C3051" s="693" t="s">
        <v>12156</v>
      </c>
      <c r="D3051" s="695">
        <v>21.07</v>
      </c>
    </row>
    <row r="3052" spans="1:4" ht="16.5">
      <c r="A3052" s="693">
        <v>2306635</v>
      </c>
      <c r="B3052" s="694" t="s">
        <v>15110</v>
      </c>
      <c r="C3052" s="693" t="s">
        <v>12133</v>
      </c>
      <c r="D3052" s="695">
        <v>1749.58</v>
      </c>
    </row>
    <row r="3053" spans="1:4" ht="16.5">
      <c r="A3053" s="693">
        <v>4011435</v>
      </c>
      <c r="B3053" s="694" t="s">
        <v>15111</v>
      </c>
      <c r="C3053" s="693" t="s">
        <v>12936</v>
      </c>
      <c r="D3053" s="695">
        <v>118.93</v>
      </c>
    </row>
    <row r="3054" spans="1:4" ht="24.75">
      <c r="A3054" s="693">
        <v>5501907</v>
      </c>
      <c r="B3054" s="694" t="s">
        <v>15112</v>
      </c>
      <c r="C3054" s="693" t="s">
        <v>12156</v>
      </c>
      <c r="D3054" s="695">
        <v>11.24</v>
      </c>
    </row>
    <row r="3055" spans="1:4" ht="16.5">
      <c r="A3055" s="693">
        <v>605855</v>
      </c>
      <c r="B3055" s="694" t="s">
        <v>15113</v>
      </c>
      <c r="C3055" s="693" t="s">
        <v>12133</v>
      </c>
      <c r="D3055" s="695">
        <v>15192.01</v>
      </c>
    </row>
    <row r="3056" spans="1:4" ht="16.5">
      <c r="A3056" s="693">
        <v>1107928</v>
      </c>
      <c r="B3056" s="694" t="s">
        <v>15114</v>
      </c>
      <c r="C3056" s="693" t="s">
        <v>12156</v>
      </c>
      <c r="D3056" s="695">
        <v>396.75</v>
      </c>
    </row>
    <row r="3057" spans="1:4" ht="24.75">
      <c r="A3057" s="693">
        <v>1917650</v>
      </c>
      <c r="B3057" s="694" t="s">
        <v>15115</v>
      </c>
      <c r="C3057" s="693" t="s">
        <v>12156</v>
      </c>
      <c r="D3057" s="695">
        <v>21.38</v>
      </c>
    </row>
    <row r="3058" spans="1:4" ht="16.5">
      <c r="A3058" s="693">
        <v>2306662</v>
      </c>
      <c r="B3058" s="694" t="s">
        <v>15116</v>
      </c>
      <c r="C3058" s="693" t="s">
        <v>12133</v>
      </c>
      <c r="D3058" s="695">
        <v>1523.07</v>
      </c>
    </row>
    <row r="3059" spans="1:4" ht="16.5">
      <c r="A3059" s="693">
        <v>4011438</v>
      </c>
      <c r="B3059" s="694" t="s">
        <v>15117</v>
      </c>
      <c r="C3059" s="693" t="s">
        <v>12936</v>
      </c>
      <c r="D3059" s="695">
        <v>197.7</v>
      </c>
    </row>
    <row r="3060" spans="1:4" ht="24.75">
      <c r="A3060" s="693">
        <v>5502141</v>
      </c>
      <c r="B3060" s="694" t="s">
        <v>15118</v>
      </c>
      <c r="C3060" s="693" t="s">
        <v>12156</v>
      </c>
      <c r="D3060" s="695">
        <v>7.56</v>
      </c>
    </row>
    <row r="3061" spans="1:4" ht="16.5">
      <c r="A3061" s="693">
        <v>605587</v>
      </c>
      <c r="B3061" s="694" t="s">
        <v>15119</v>
      </c>
      <c r="C3061" s="693" t="s">
        <v>12133</v>
      </c>
      <c r="D3061" s="695">
        <v>12943.04</v>
      </c>
    </row>
    <row r="3062" spans="1:4" ht="16.5">
      <c r="A3062" s="693">
        <v>1107929</v>
      </c>
      <c r="B3062" s="694" t="s">
        <v>15120</v>
      </c>
      <c r="C3062" s="693" t="s">
        <v>12156</v>
      </c>
      <c r="D3062" s="695">
        <v>240.42</v>
      </c>
    </row>
    <row r="3063" spans="1:4" ht="24.75">
      <c r="A3063" s="693">
        <v>1917651</v>
      </c>
      <c r="B3063" s="694" t="s">
        <v>15121</v>
      </c>
      <c r="C3063" s="693" t="s">
        <v>12156</v>
      </c>
      <c r="D3063" s="695">
        <v>21.83</v>
      </c>
    </row>
    <row r="3064" spans="1:4" ht="16.5">
      <c r="A3064" s="693">
        <v>2306636</v>
      </c>
      <c r="B3064" s="694" t="s">
        <v>15122</v>
      </c>
      <c r="C3064" s="693" t="s">
        <v>12133</v>
      </c>
      <c r="D3064" s="695">
        <v>1771.13</v>
      </c>
    </row>
    <row r="3065" spans="1:4" ht="16.5">
      <c r="A3065" s="693">
        <v>4011437</v>
      </c>
      <c r="B3065" s="694" t="s">
        <v>15123</v>
      </c>
      <c r="C3065" s="693" t="s">
        <v>12936</v>
      </c>
      <c r="D3065" s="695">
        <v>125.11</v>
      </c>
    </row>
    <row r="3066" spans="1:4" ht="24.75">
      <c r="A3066" s="693">
        <v>5501933</v>
      </c>
      <c r="B3066" s="694" t="s">
        <v>15124</v>
      </c>
      <c r="C3066" s="693" t="s">
        <v>12156</v>
      </c>
      <c r="D3066" s="695">
        <v>11.24</v>
      </c>
    </row>
    <row r="3067" spans="1:4" ht="16.5">
      <c r="A3067" s="693">
        <v>605898</v>
      </c>
      <c r="B3067" s="694" t="s">
        <v>15125</v>
      </c>
      <c r="C3067" s="693" t="s">
        <v>12133</v>
      </c>
      <c r="D3067" s="695">
        <v>17710.330000000002</v>
      </c>
    </row>
    <row r="3068" spans="1:4" ht="16.5">
      <c r="A3068" s="693">
        <v>1106109</v>
      </c>
      <c r="B3068" s="694" t="s">
        <v>15126</v>
      </c>
      <c r="C3068" s="693" t="s">
        <v>12156</v>
      </c>
      <c r="D3068" s="695">
        <v>365.31</v>
      </c>
    </row>
    <row r="3069" spans="1:4" ht="24.75">
      <c r="A3069" s="693">
        <v>1917652</v>
      </c>
      <c r="B3069" s="694" t="s">
        <v>15127</v>
      </c>
      <c r="C3069" s="693" t="s">
        <v>12156</v>
      </c>
      <c r="D3069" s="695">
        <v>24.21</v>
      </c>
    </row>
    <row r="3070" spans="1:4" ht="16.5">
      <c r="A3070" s="693">
        <v>2306663</v>
      </c>
      <c r="B3070" s="694" t="s">
        <v>15128</v>
      </c>
      <c r="C3070" s="693" t="s">
        <v>12133</v>
      </c>
      <c r="D3070" s="695">
        <v>1537.76</v>
      </c>
    </row>
    <row r="3071" spans="1:4" ht="16.5">
      <c r="A3071" s="693">
        <v>4011440</v>
      </c>
      <c r="B3071" s="694" t="s">
        <v>15129</v>
      </c>
      <c r="C3071" s="693" t="s">
        <v>12936</v>
      </c>
      <c r="D3071" s="695">
        <v>201.51</v>
      </c>
    </row>
    <row r="3072" spans="1:4" ht="24.75">
      <c r="A3072" s="693">
        <v>5502167</v>
      </c>
      <c r="B3072" s="694" t="s">
        <v>15130</v>
      </c>
      <c r="C3072" s="693" t="s">
        <v>12156</v>
      </c>
      <c r="D3072" s="695">
        <v>7.56</v>
      </c>
    </row>
    <row r="3073" spans="1:4" ht="16.5">
      <c r="A3073" s="693">
        <v>605598</v>
      </c>
      <c r="B3073" s="694" t="s">
        <v>15131</v>
      </c>
      <c r="C3073" s="693" t="s">
        <v>12133</v>
      </c>
      <c r="D3073" s="695">
        <v>15461.36</v>
      </c>
    </row>
    <row r="3074" spans="1:4" ht="16.5">
      <c r="A3074" s="693">
        <v>1106117</v>
      </c>
      <c r="B3074" s="694" t="s">
        <v>15132</v>
      </c>
      <c r="C3074" s="693" t="s">
        <v>12156</v>
      </c>
      <c r="D3074" s="695">
        <v>208.97</v>
      </c>
    </row>
    <row r="3075" spans="1:4" ht="24.75">
      <c r="A3075" s="693">
        <v>1917642</v>
      </c>
      <c r="B3075" s="694" t="s">
        <v>15133</v>
      </c>
      <c r="C3075" s="693" t="s">
        <v>12156</v>
      </c>
      <c r="D3075" s="695">
        <v>18.97</v>
      </c>
    </row>
    <row r="3076" spans="1:4" ht="16.5">
      <c r="A3076" s="693">
        <v>2306641</v>
      </c>
      <c r="B3076" s="694" t="s">
        <v>15134</v>
      </c>
      <c r="C3076" s="693" t="s">
        <v>12133</v>
      </c>
      <c r="D3076" s="695">
        <v>2805.57</v>
      </c>
    </row>
    <row r="3077" spans="1:4" ht="16.5">
      <c r="A3077" s="693">
        <v>4011439</v>
      </c>
      <c r="B3077" s="694" t="s">
        <v>15135</v>
      </c>
      <c r="C3077" s="693" t="s">
        <v>12936</v>
      </c>
      <c r="D3077" s="695">
        <v>131.51</v>
      </c>
    </row>
    <row r="3078" spans="1:4" ht="24.75">
      <c r="A3078" s="693">
        <v>5501882</v>
      </c>
      <c r="B3078" s="694" t="s">
        <v>15136</v>
      </c>
      <c r="C3078" s="693" t="s">
        <v>12156</v>
      </c>
      <c r="D3078" s="695">
        <v>12.92</v>
      </c>
    </row>
    <row r="3079" spans="1:4" ht="16.5">
      <c r="A3079" s="693">
        <v>605744</v>
      </c>
      <c r="B3079" s="694" t="s">
        <v>15137</v>
      </c>
      <c r="C3079" s="693" t="s">
        <v>12133</v>
      </c>
      <c r="D3079" s="695">
        <v>13077.06</v>
      </c>
    </row>
    <row r="3080" spans="1:4" ht="16.5">
      <c r="A3080" s="693">
        <v>1107896</v>
      </c>
      <c r="B3080" s="694" t="s">
        <v>15138</v>
      </c>
      <c r="C3080" s="693" t="s">
        <v>12156</v>
      </c>
      <c r="D3080" s="695">
        <v>493.57</v>
      </c>
    </row>
    <row r="3081" spans="1:4" ht="24.75">
      <c r="A3081" s="693">
        <v>1917643</v>
      </c>
      <c r="B3081" s="694" t="s">
        <v>15139</v>
      </c>
      <c r="C3081" s="693" t="s">
        <v>12156</v>
      </c>
      <c r="D3081" s="695">
        <v>19.34</v>
      </c>
    </row>
    <row r="3082" spans="1:4" ht="16.5">
      <c r="A3082" s="693">
        <v>2306668</v>
      </c>
      <c r="B3082" s="694" t="s">
        <v>15140</v>
      </c>
      <c r="C3082" s="693" t="s">
        <v>12133</v>
      </c>
      <c r="D3082" s="695">
        <v>2564.91</v>
      </c>
    </row>
    <row r="3083" spans="1:4" ht="16.5">
      <c r="A3083" s="693">
        <v>4011442</v>
      </c>
      <c r="B3083" s="694" t="s">
        <v>15141</v>
      </c>
      <c r="C3083" s="693" t="s">
        <v>12936</v>
      </c>
      <c r="D3083" s="695">
        <v>199.87</v>
      </c>
    </row>
    <row r="3084" spans="1:4" ht="24.75">
      <c r="A3084" s="693">
        <v>5502116</v>
      </c>
      <c r="B3084" s="694" t="s">
        <v>15142</v>
      </c>
      <c r="C3084" s="693" t="s">
        <v>12156</v>
      </c>
      <c r="D3084" s="695">
        <v>9.24</v>
      </c>
    </row>
    <row r="3085" spans="1:4" ht="16.5">
      <c r="A3085" s="693">
        <v>605509</v>
      </c>
      <c r="B3085" s="694" t="s">
        <v>15143</v>
      </c>
      <c r="C3085" s="693" t="s">
        <v>12133</v>
      </c>
      <c r="D3085" s="695">
        <v>11102.27</v>
      </c>
    </row>
    <row r="3086" spans="1:4" ht="16.5">
      <c r="A3086" s="693">
        <v>1107895</v>
      </c>
      <c r="B3086" s="694" t="s">
        <v>15144</v>
      </c>
      <c r="C3086" s="693" t="s">
        <v>12156</v>
      </c>
      <c r="D3086" s="695">
        <v>340.46</v>
      </c>
    </row>
    <row r="3087" spans="1:4" ht="24.75">
      <c r="A3087" s="693">
        <v>1917641</v>
      </c>
      <c r="B3087" s="694" t="s">
        <v>15145</v>
      </c>
      <c r="C3087" s="693" t="s">
        <v>12156</v>
      </c>
      <c r="D3087" s="695">
        <v>16.96</v>
      </c>
    </row>
    <row r="3088" spans="1:4" ht="16.5">
      <c r="A3088" s="693">
        <v>2306642</v>
      </c>
      <c r="B3088" s="694" t="s">
        <v>15146</v>
      </c>
      <c r="C3088" s="693" t="s">
        <v>12133</v>
      </c>
      <c r="D3088" s="695">
        <v>2835.22</v>
      </c>
    </row>
    <row r="3089" spans="1:4" ht="16.5">
      <c r="A3089" s="693">
        <v>4011441</v>
      </c>
      <c r="B3089" s="694" t="s">
        <v>15147</v>
      </c>
      <c r="C3089" s="693" t="s">
        <v>12936</v>
      </c>
      <c r="D3089" s="695">
        <v>131.09</v>
      </c>
    </row>
    <row r="3090" spans="1:4" ht="24.75">
      <c r="A3090" s="693">
        <v>5501908</v>
      </c>
      <c r="B3090" s="694" t="s">
        <v>15148</v>
      </c>
      <c r="C3090" s="693" t="s">
        <v>12156</v>
      </c>
      <c r="D3090" s="695">
        <v>11.43</v>
      </c>
    </row>
    <row r="3091" spans="1:4" ht="16.5">
      <c r="A3091" s="693">
        <v>605787</v>
      </c>
      <c r="B3091" s="694" t="s">
        <v>15149</v>
      </c>
      <c r="C3091" s="693" t="s">
        <v>12133</v>
      </c>
      <c r="D3091" s="695">
        <v>14643.02</v>
      </c>
    </row>
    <row r="3092" spans="1:4" ht="16.5">
      <c r="A3092" s="693">
        <v>1119528</v>
      </c>
      <c r="B3092" s="694" t="s">
        <v>15150</v>
      </c>
      <c r="C3092" s="693" t="s">
        <v>12156</v>
      </c>
      <c r="D3092" s="695">
        <v>408.82</v>
      </c>
    </row>
    <row r="3093" spans="1:4" ht="24.75">
      <c r="A3093" s="693">
        <v>1917644</v>
      </c>
      <c r="B3093" s="694" t="s">
        <v>15151</v>
      </c>
      <c r="C3093" s="693" t="s">
        <v>12156</v>
      </c>
      <c r="D3093" s="695">
        <v>19.72</v>
      </c>
    </row>
    <row r="3094" spans="1:4" ht="16.5">
      <c r="A3094" s="693">
        <v>2306669</v>
      </c>
      <c r="B3094" s="694" t="s">
        <v>15152</v>
      </c>
      <c r="C3094" s="693" t="s">
        <v>12133</v>
      </c>
      <c r="D3094" s="695">
        <v>2586.79</v>
      </c>
    </row>
    <row r="3095" spans="1:4" ht="16.5">
      <c r="A3095" s="693">
        <v>4011482</v>
      </c>
      <c r="B3095" s="694" t="s">
        <v>15153</v>
      </c>
      <c r="C3095" s="693" t="s">
        <v>12156</v>
      </c>
      <c r="D3095" s="695">
        <v>73.33</v>
      </c>
    </row>
    <row r="3096" spans="1:4" ht="24.75">
      <c r="A3096" s="693">
        <v>5502142</v>
      </c>
      <c r="B3096" s="694" t="s">
        <v>15154</v>
      </c>
      <c r="C3096" s="693" t="s">
        <v>12156</v>
      </c>
      <c r="D3096" s="695">
        <v>7.76</v>
      </c>
    </row>
    <row r="3097" spans="1:4" ht="16.5">
      <c r="A3097" s="693">
        <v>605529</v>
      </c>
      <c r="B3097" s="694" t="s">
        <v>15155</v>
      </c>
      <c r="C3097" s="693" t="s">
        <v>12133</v>
      </c>
      <c r="D3097" s="695">
        <v>12668.23</v>
      </c>
    </row>
    <row r="3098" spans="1:4" ht="16.5">
      <c r="A3098" s="693">
        <v>1106135</v>
      </c>
      <c r="B3098" s="694" t="s">
        <v>15156</v>
      </c>
      <c r="C3098" s="693" t="s">
        <v>12156</v>
      </c>
      <c r="D3098" s="695">
        <v>254.3</v>
      </c>
    </row>
    <row r="3099" spans="1:4" ht="24.75">
      <c r="A3099" s="693">
        <v>1917645</v>
      </c>
      <c r="B3099" s="694" t="s">
        <v>15157</v>
      </c>
      <c r="C3099" s="693" t="s">
        <v>12156</v>
      </c>
      <c r="D3099" s="695">
        <v>19.940000000000001</v>
      </c>
    </row>
    <row r="3100" spans="1:4" ht="16.5">
      <c r="A3100" s="693">
        <v>2306643</v>
      </c>
      <c r="B3100" s="694" t="s">
        <v>15158</v>
      </c>
      <c r="C3100" s="693" t="s">
        <v>12133</v>
      </c>
      <c r="D3100" s="695">
        <v>2865.02</v>
      </c>
    </row>
    <row r="3101" spans="1:4" ht="16.5">
      <c r="A3101" s="693">
        <v>4011486</v>
      </c>
      <c r="B3101" s="694" t="s">
        <v>15159</v>
      </c>
      <c r="C3101" s="693" t="s">
        <v>12156</v>
      </c>
      <c r="D3101" s="695">
        <v>115.32</v>
      </c>
    </row>
    <row r="3102" spans="1:4" ht="24.75">
      <c r="A3102" s="693">
        <v>5501934</v>
      </c>
      <c r="B3102" s="694" t="s">
        <v>15160</v>
      </c>
      <c r="C3102" s="693" t="s">
        <v>12156</v>
      </c>
      <c r="D3102" s="695">
        <v>11.38</v>
      </c>
    </row>
    <row r="3103" spans="1:4" ht="16.5">
      <c r="A3103" s="693">
        <v>605820</v>
      </c>
      <c r="B3103" s="694" t="s">
        <v>15161</v>
      </c>
      <c r="C3103" s="693" t="s">
        <v>12133</v>
      </c>
      <c r="D3103" s="695">
        <v>17161.34</v>
      </c>
    </row>
    <row r="3104" spans="1:4" ht="16.5">
      <c r="A3104" s="693">
        <v>1106136</v>
      </c>
      <c r="B3104" s="694" t="s">
        <v>15162</v>
      </c>
      <c r="C3104" s="693" t="s">
        <v>12156</v>
      </c>
      <c r="D3104" s="695">
        <v>375.13</v>
      </c>
    </row>
    <row r="3105" spans="1:4" ht="24.75">
      <c r="A3105" s="693">
        <v>1917653</v>
      </c>
      <c r="B3105" s="694" t="s">
        <v>15163</v>
      </c>
      <c r="C3105" s="693" t="s">
        <v>12156</v>
      </c>
      <c r="D3105" s="695">
        <v>24.55</v>
      </c>
    </row>
    <row r="3106" spans="1:4" ht="16.5">
      <c r="A3106" s="693">
        <v>2306670</v>
      </c>
      <c r="B3106" s="694" t="s">
        <v>15164</v>
      </c>
      <c r="C3106" s="693" t="s">
        <v>12133</v>
      </c>
      <c r="D3106" s="695">
        <v>2608.31</v>
      </c>
    </row>
    <row r="3107" spans="1:4" ht="16.5">
      <c r="A3107" s="693">
        <v>4011485</v>
      </c>
      <c r="B3107" s="694" t="s">
        <v>15165</v>
      </c>
      <c r="C3107" s="693" t="s">
        <v>12156</v>
      </c>
      <c r="D3107" s="695">
        <v>92.14</v>
      </c>
    </row>
    <row r="3108" spans="1:4" ht="24.75">
      <c r="A3108" s="693">
        <v>5502168</v>
      </c>
      <c r="B3108" s="694" t="s">
        <v>15166</v>
      </c>
      <c r="C3108" s="693" t="s">
        <v>12156</v>
      </c>
      <c r="D3108" s="695">
        <v>7.71</v>
      </c>
    </row>
    <row r="3109" spans="1:4" ht="16.5">
      <c r="A3109" s="693">
        <v>605549</v>
      </c>
      <c r="B3109" s="694" t="s">
        <v>15167</v>
      </c>
      <c r="C3109" s="693" t="s">
        <v>12133</v>
      </c>
      <c r="D3109" s="695">
        <v>15186.54</v>
      </c>
    </row>
    <row r="3110" spans="1:4" ht="16.5">
      <c r="A3110" s="693">
        <v>1106137</v>
      </c>
      <c r="B3110" s="694" t="s">
        <v>15168</v>
      </c>
      <c r="C3110" s="693" t="s">
        <v>12156</v>
      </c>
      <c r="D3110" s="695">
        <v>220.61</v>
      </c>
    </row>
    <row r="3111" spans="1:4" ht="24.75">
      <c r="A3111" s="693">
        <v>1917659</v>
      </c>
      <c r="B3111" s="694" t="s">
        <v>15169</v>
      </c>
      <c r="C3111" s="693" t="s">
        <v>12156</v>
      </c>
      <c r="D3111" s="695">
        <v>19.420000000000002</v>
      </c>
    </row>
    <row r="3112" spans="1:4" ht="16.5">
      <c r="A3112" s="693">
        <v>2306638</v>
      </c>
      <c r="B3112" s="694" t="s">
        <v>15170</v>
      </c>
      <c r="C3112" s="693" t="s">
        <v>12133</v>
      </c>
      <c r="D3112" s="695">
        <v>1840.66</v>
      </c>
    </row>
    <row r="3113" spans="1:4" ht="16.5">
      <c r="A3113" s="693">
        <v>4011484</v>
      </c>
      <c r="B3113" s="694" t="s">
        <v>15171</v>
      </c>
      <c r="C3113" s="693" t="s">
        <v>12156</v>
      </c>
      <c r="D3113" s="695">
        <v>80.09</v>
      </c>
    </row>
    <row r="3114" spans="1:4" ht="24.75">
      <c r="A3114" s="693">
        <v>5501883</v>
      </c>
      <c r="B3114" s="694" t="s">
        <v>15172</v>
      </c>
      <c r="C3114" s="693" t="s">
        <v>12156</v>
      </c>
      <c r="D3114" s="695">
        <v>13.2</v>
      </c>
    </row>
    <row r="3115" spans="1:4" ht="16.5">
      <c r="A3115" s="693">
        <v>605841</v>
      </c>
      <c r="B3115" s="694" t="s">
        <v>15173</v>
      </c>
      <c r="C3115" s="693" t="s">
        <v>12133</v>
      </c>
      <c r="D3115" s="695">
        <v>14978.94</v>
      </c>
    </row>
    <row r="3116" spans="1:4" ht="16.5">
      <c r="A3116" s="693">
        <v>1116127</v>
      </c>
      <c r="B3116" s="694" t="s">
        <v>15174</v>
      </c>
      <c r="C3116" s="693" t="s">
        <v>12156</v>
      </c>
      <c r="D3116" s="695">
        <v>507.65</v>
      </c>
    </row>
    <row r="3117" spans="1:4" ht="24.75">
      <c r="A3117" s="693">
        <v>1917660</v>
      </c>
      <c r="B3117" s="694" t="s">
        <v>15175</v>
      </c>
      <c r="C3117" s="693" t="s">
        <v>12156</v>
      </c>
      <c r="D3117" s="695">
        <v>19.57</v>
      </c>
    </row>
    <row r="3118" spans="1:4" ht="16.5">
      <c r="A3118" s="693">
        <v>2306665</v>
      </c>
      <c r="B3118" s="694" t="s">
        <v>15176</v>
      </c>
      <c r="C3118" s="693" t="s">
        <v>12133</v>
      </c>
      <c r="D3118" s="695">
        <v>1620.62</v>
      </c>
    </row>
    <row r="3119" spans="1:4" ht="16.5">
      <c r="A3119" s="693">
        <v>4011483</v>
      </c>
      <c r="B3119" s="694" t="s">
        <v>15177</v>
      </c>
      <c r="C3119" s="693" t="s">
        <v>12156</v>
      </c>
      <c r="D3119" s="695">
        <v>56.91</v>
      </c>
    </row>
    <row r="3120" spans="1:4" ht="24.75">
      <c r="A3120" s="693">
        <v>5502117</v>
      </c>
      <c r="B3120" s="694" t="s">
        <v>15178</v>
      </c>
      <c r="C3120" s="693" t="s">
        <v>12156</v>
      </c>
      <c r="D3120" s="695">
        <v>9.5399999999999991</v>
      </c>
    </row>
    <row r="3121" spans="1:4" ht="16.5">
      <c r="A3121" s="693">
        <v>605577</v>
      </c>
      <c r="B3121" s="694" t="s">
        <v>15179</v>
      </c>
      <c r="C3121" s="693" t="s">
        <v>12133</v>
      </c>
      <c r="D3121" s="695">
        <v>12519.22</v>
      </c>
    </row>
    <row r="3122" spans="1:4" ht="16.5">
      <c r="A3122" s="693">
        <v>1116126</v>
      </c>
      <c r="B3122" s="694" t="s">
        <v>15180</v>
      </c>
      <c r="C3122" s="693" t="s">
        <v>12156</v>
      </c>
      <c r="D3122" s="695">
        <v>362.51</v>
      </c>
    </row>
    <row r="3123" spans="1:4" ht="24.75">
      <c r="A3123" s="693">
        <v>1917661</v>
      </c>
      <c r="B3123" s="694" t="s">
        <v>15181</v>
      </c>
      <c r="C3123" s="693" t="s">
        <v>12156</v>
      </c>
      <c r="D3123" s="695">
        <v>19.72</v>
      </c>
    </row>
    <row r="3124" spans="1:4" ht="16.5">
      <c r="A3124" s="693">
        <v>2306639</v>
      </c>
      <c r="B3124" s="694" t="s">
        <v>15182</v>
      </c>
      <c r="C3124" s="693" t="s">
        <v>12133</v>
      </c>
      <c r="D3124" s="695">
        <v>2198.37</v>
      </c>
    </row>
    <row r="3125" spans="1:4" ht="16.5">
      <c r="A3125" s="693">
        <v>4011488</v>
      </c>
      <c r="B3125" s="694" t="s">
        <v>15183</v>
      </c>
      <c r="C3125" s="693" t="s">
        <v>12156</v>
      </c>
      <c r="D3125" s="695">
        <v>57.57</v>
      </c>
    </row>
    <row r="3126" spans="1:4" ht="24.75">
      <c r="A3126" s="693">
        <v>5501909</v>
      </c>
      <c r="B3126" s="694" t="s">
        <v>15184</v>
      </c>
      <c r="C3126" s="693" t="s">
        <v>12156</v>
      </c>
      <c r="D3126" s="695">
        <v>11.61</v>
      </c>
    </row>
    <row r="3127" spans="1:4" ht="16.5">
      <c r="A3127" s="693">
        <v>605856</v>
      </c>
      <c r="B3127" s="694" t="s">
        <v>15185</v>
      </c>
      <c r="C3127" s="693" t="s">
        <v>12133</v>
      </c>
      <c r="D3127" s="695">
        <v>16816.759999999998</v>
      </c>
    </row>
    <row r="3128" spans="1:4" ht="16.5">
      <c r="A3128" s="693">
        <v>1107900</v>
      </c>
      <c r="B3128" s="694" t="s">
        <v>15186</v>
      </c>
      <c r="C3128" s="693" t="s">
        <v>12156</v>
      </c>
      <c r="D3128" s="695">
        <v>513.99</v>
      </c>
    </row>
    <row r="3129" spans="1:4" ht="24.75">
      <c r="A3129" s="693">
        <v>1917662</v>
      </c>
      <c r="B3129" s="694" t="s">
        <v>15187</v>
      </c>
      <c r="C3129" s="693" t="s">
        <v>12156</v>
      </c>
      <c r="D3129" s="695">
        <v>19.87</v>
      </c>
    </row>
    <row r="3130" spans="1:4" ht="16.5">
      <c r="A3130" s="693">
        <v>2306666</v>
      </c>
      <c r="B3130" s="694" t="s">
        <v>15188</v>
      </c>
      <c r="C3130" s="693" t="s">
        <v>12133</v>
      </c>
      <c r="D3130" s="695">
        <v>1971.87</v>
      </c>
    </row>
    <row r="3131" spans="1:4" ht="16.5">
      <c r="A3131" s="693">
        <v>4011487</v>
      </c>
      <c r="B3131" s="694" t="s">
        <v>15189</v>
      </c>
      <c r="C3131" s="693" t="s">
        <v>12156</v>
      </c>
      <c r="D3131" s="695">
        <v>89.32</v>
      </c>
    </row>
    <row r="3132" spans="1:4" ht="24.75">
      <c r="A3132" s="693">
        <v>5502143</v>
      </c>
      <c r="B3132" s="694" t="s">
        <v>15190</v>
      </c>
      <c r="C3132" s="693" t="s">
        <v>12156</v>
      </c>
      <c r="D3132" s="695">
        <v>7.95</v>
      </c>
    </row>
    <row r="3133" spans="1:4" ht="16.5">
      <c r="A3133" s="693">
        <v>605588</v>
      </c>
      <c r="B3133" s="694" t="s">
        <v>15191</v>
      </c>
      <c r="C3133" s="693" t="s">
        <v>12133</v>
      </c>
      <c r="D3133" s="695">
        <v>14357.04</v>
      </c>
    </row>
    <row r="3134" spans="1:4" ht="16.5">
      <c r="A3134" s="693">
        <v>1107899</v>
      </c>
      <c r="B3134" s="694" t="s">
        <v>15192</v>
      </c>
      <c r="C3134" s="693" t="s">
        <v>12156</v>
      </c>
      <c r="D3134" s="695">
        <v>363.81</v>
      </c>
    </row>
    <row r="3135" spans="1:4" ht="24.75">
      <c r="A3135" s="693">
        <v>1917663</v>
      </c>
      <c r="B3135" s="694" t="s">
        <v>15193</v>
      </c>
      <c r="C3135" s="693" t="s">
        <v>12156</v>
      </c>
      <c r="D3135" s="695">
        <v>20.100000000000001</v>
      </c>
    </row>
    <row r="3136" spans="1:4" ht="16.5">
      <c r="A3136" s="693">
        <v>2306640</v>
      </c>
      <c r="B3136" s="694" t="s">
        <v>15194</v>
      </c>
      <c r="C3136" s="693" t="s">
        <v>12133</v>
      </c>
      <c r="D3136" s="695">
        <v>2227.04</v>
      </c>
    </row>
    <row r="3137" spans="1:4" ht="16.5">
      <c r="A3137" s="693">
        <v>4011489</v>
      </c>
      <c r="B3137" s="694" t="s">
        <v>15195</v>
      </c>
      <c r="C3137" s="693" t="s">
        <v>12156</v>
      </c>
      <c r="D3137" s="695">
        <v>150.21</v>
      </c>
    </row>
    <row r="3138" spans="1:4" ht="24.75">
      <c r="A3138" s="693">
        <v>5501935</v>
      </c>
      <c r="B3138" s="694" t="s">
        <v>15196</v>
      </c>
      <c r="C3138" s="693" t="s">
        <v>12156</v>
      </c>
      <c r="D3138" s="695">
        <v>11.57</v>
      </c>
    </row>
    <row r="3139" spans="1:4" ht="16.5">
      <c r="A3139" s="693">
        <v>605899</v>
      </c>
      <c r="B3139" s="694" t="s">
        <v>15197</v>
      </c>
      <c r="C3139" s="693" t="s">
        <v>12133</v>
      </c>
      <c r="D3139" s="695">
        <v>19772.29</v>
      </c>
    </row>
    <row r="3140" spans="1:4" ht="16.5">
      <c r="A3140" s="693">
        <v>1107890</v>
      </c>
      <c r="B3140" s="694" t="s">
        <v>15198</v>
      </c>
      <c r="C3140" s="693" t="s">
        <v>12156</v>
      </c>
      <c r="D3140" s="695">
        <v>424.55</v>
      </c>
    </row>
    <row r="3141" spans="1:4" ht="24.75">
      <c r="A3141" s="693">
        <v>1917664</v>
      </c>
      <c r="B3141" s="694" t="s">
        <v>15199</v>
      </c>
      <c r="C3141" s="693" t="s">
        <v>12156</v>
      </c>
      <c r="D3141" s="695">
        <v>20.399999999999999</v>
      </c>
    </row>
    <row r="3142" spans="1:4" ht="16.5">
      <c r="A3142" s="693">
        <v>2306667</v>
      </c>
      <c r="B3142" s="694" t="s">
        <v>15200</v>
      </c>
      <c r="C3142" s="693" t="s">
        <v>12133</v>
      </c>
      <c r="D3142" s="695">
        <v>1993.67</v>
      </c>
    </row>
    <row r="3143" spans="1:4" ht="16.5">
      <c r="A3143" s="693">
        <v>4011493</v>
      </c>
      <c r="B3143" s="694" t="s">
        <v>15201</v>
      </c>
      <c r="C3143" s="693" t="s">
        <v>12156</v>
      </c>
      <c r="D3143" s="695">
        <v>103.51</v>
      </c>
    </row>
    <row r="3144" spans="1:4" ht="24.75">
      <c r="A3144" s="693">
        <v>5502169</v>
      </c>
      <c r="B3144" s="694" t="s">
        <v>15202</v>
      </c>
      <c r="C3144" s="693" t="s">
        <v>12156</v>
      </c>
      <c r="D3144" s="695">
        <v>7.9</v>
      </c>
    </row>
    <row r="3145" spans="1:4" ht="16.5">
      <c r="A3145" s="693">
        <v>605599</v>
      </c>
      <c r="B3145" s="694" t="s">
        <v>15203</v>
      </c>
      <c r="C3145" s="693" t="s">
        <v>12133</v>
      </c>
      <c r="D3145" s="695">
        <v>17312.57</v>
      </c>
    </row>
    <row r="3146" spans="1:4" ht="16.5">
      <c r="A3146" s="693">
        <v>1106138</v>
      </c>
      <c r="B3146" s="694" t="s">
        <v>15204</v>
      </c>
      <c r="C3146" s="693" t="s">
        <v>12156</v>
      </c>
      <c r="D3146" s="695">
        <v>272.39999999999998</v>
      </c>
    </row>
    <row r="3147" spans="1:4" ht="24.75">
      <c r="A3147" s="693">
        <v>1917665</v>
      </c>
      <c r="B3147" s="694" t="s">
        <v>15205</v>
      </c>
      <c r="C3147" s="693" t="s">
        <v>12156</v>
      </c>
      <c r="D3147" s="695">
        <v>20.85</v>
      </c>
    </row>
    <row r="3148" spans="1:4" ht="16.5">
      <c r="A3148" s="693">
        <v>2306645</v>
      </c>
      <c r="B3148" s="694" t="s">
        <v>15206</v>
      </c>
      <c r="C3148" s="693" t="s">
        <v>12133</v>
      </c>
      <c r="D3148" s="695">
        <v>3359.69</v>
      </c>
    </row>
    <row r="3149" spans="1:4" ht="16.5">
      <c r="A3149" s="693">
        <v>4011481</v>
      </c>
      <c r="B3149" s="694" t="s">
        <v>15207</v>
      </c>
      <c r="C3149" s="693" t="s">
        <v>12156</v>
      </c>
      <c r="D3149" s="695">
        <v>38.1</v>
      </c>
    </row>
    <row r="3150" spans="1:4" ht="24.75">
      <c r="A3150" s="693">
        <v>5501884</v>
      </c>
      <c r="B3150" s="694" t="s">
        <v>15208</v>
      </c>
      <c r="C3150" s="693" t="s">
        <v>12156</v>
      </c>
      <c r="D3150" s="695">
        <v>13.86</v>
      </c>
    </row>
    <row r="3151" spans="1:4" ht="16.5">
      <c r="A3151" s="693">
        <v>605745</v>
      </c>
      <c r="B3151" s="694" t="s">
        <v>15209</v>
      </c>
      <c r="C3151" s="693" t="s">
        <v>12133</v>
      </c>
      <c r="D3151" s="695">
        <v>14384.72</v>
      </c>
    </row>
    <row r="3152" spans="1:4" ht="16.5">
      <c r="A3152" s="693">
        <v>1106139</v>
      </c>
      <c r="B3152" s="694" t="s">
        <v>15210</v>
      </c>
      <c r="C3152" s="693" t="s">
        <v>12156</v>
      </c>
      <c r="D3152" s="695">
        <v>388.01</v>
      </c>
    </row>
    <row r="3153" spans="1:4" ht="24.75">
      <c r="A3153" s="693">
        <v>1917655</v>
      </c>
      <c r="B3153" s="694" t="s">
        <v>15211</v>
      </c>
      <c r="C3153" s="693" t="s">
        <v>12156</v>
      </c>
      <c r="D3153" s="695">
        <v>16.96</v>
      </c>
    </row>
    <row r="3154" spans="1:4" ht="16.5">
      <c r="A3154" s="693">
        <v>2306672</v>
      </c>
      <c r="B3154" s="694" t="s">
        <v>15212</v>
      </c>
      <c r="C3154" s="693" t="s">
        <v>12133</v>
      </c>
      <c r="D3154" s="695">
        <v>3119.02</v>
      </c>
    </row>
    <row r="3155" spans="1:4" ht="16.5">
      <c r="A3155" s="693">
        <v>4011347</v>
      </c>
      <c r="B3155" s="694" t="s">
        <v>15213</v>
      </c>
      <c r="C3155" s="693" t="s">
        <v>12156</v>
      </c>
      <c r="D3155" s="695">
        <v>60.47</v>
      </c>
    </row>
    <row r="3156" spans="1:4" ht="24.75">
      <c r="A3156" s="693">
        <v>5502118</v>
      </c>
      <c r="B3156" s="694" t="s">
        <v>15214</v>
      </c>
      <c r="C3156" s="693" t="s">
        <v>12156</v>
      </c>
      <c r="D3156" s="695">
        <v>9.83</v>
      </c>
    </row>
    <row r="3157" spans="1:4" ht="16.5">
      <c r="A3157" s="693">
        <v>605510</v>
      </c>
      <c r="B3157" s="694" t="s">
        <v>15215</v>
      </c>
      <c r="C3157" s="693" t="s">
        <v>12133</v>
      </c>
      <c r="D3157" s="695">
        <v>12222.91</v>
      </c>
    </row>
    <row r="3158" spans="1:4" ht="16.5">
      <c r="A3158" s="693">
        <v>1106140</v>
      </c>
      <c r="B3158" s="694" t="s">
        <v>15216</v>
      </c>
      <c r="C3158" s="693" t="s">
        <v>12156</v>
      </c>
      <c r="D3158" s="695">
        <v>235.86</v>
      </c>
    </row>
    <row r="3159" spans="1:4" ht="24.75">
      <c r="A3159" s="693">
        <v>1917656</v>
      </c>
      <c r="B3159" s="694" t="s">
        <v>15217</v>
      </c>
      <c r="C3159" s="693" t="s">
        <v>12156</v>
      </c>
      <c r="D3159" s="695">
        <v>18.82</v>
      </c>
    </row>
    <row r="3160" spans="1:4" ht="16.5">
      <c r="A3160" s="693">
        <v>2306646</v>
      </c>
      <c r="B3160" s="694" t="s">
        <v>15218</v>
      </c>
      <c r="C3160" s="693" t="s">
        <v>12133</v>
      </c>
      <c r="D3160" s="695">
        <v>3398.46</v>
      </c>
    </row>
    <row r="3161" spans="1:4" ht="16.5">
      <c r="A3161" s="693">
        <v>4011342</v>
      </c>
      <c r="B3161" s="694" t="s">
        <v>15219</v>
      </c>
      <c r="C3161" s="693" t="s">
        <v>12156</v>
      </c>
      <c r="D3161" s="695">
        <v>94.11</v>
      </c>
    </row>
    <row r="3162" spans="1:4" ht="24.75">
      <c r="A3162" s="693">
        <v>5501910</v>
      </c>
      <c r="B3162" s="694" t="s">
        <v>15220</v>
      </c>
      <c r="C3162" s="693" t="s">
        <v>12156</v>
      </c>
      <c r="D3162" s="695">
        <v>11.8</v>
      </c>
    </row>
    <row r="3163" spans="1:4" ht="16.5">
      <c r="A3163" s="693">
        <v>605788</v>
      </c>
      <c r="B3163" s="694" t="s">
        <v>15221</v>
      </c>
      <c r="C3163" s="693" t="s">
        <v>12133</v>
      </c>
      <c r="D3163" s="695">
        <v>16222.54</v>
      </c>
    </row>
    <row r="3164" spans="1:4" ht="16.5">
      <c r="A3164" s="693">
        <v>1107904</v>
      </c>
      <c r="B3164" s="694" t="s">
        <v>15222</v>
      </c>
      <c r="C3164" s="693" t="s">
        <v>12156</v>
      </c>
      <c r="D3164" s="695">
        <v>536.87</v>
      </c>
    </row>
    <row r="3165" spans="1:4" ht="24.75">
      <c r="A3165" s="693">
        <v>1917654</v>
      </c>
      <c r="B3165" s="694" t="s">
        <v>15223</v>
      </c>
      <c r="C3165" s="693" t="s">
        <v>12156</v>
      </c>
      <c r="D3165" s="695">
        <v>16.690000000000001</v>
      </c>
    </row>
    <row r="3166" spans="1:4" ht="16.5">
      <c r="A3166" s="693">
        <v>2306673</v>
      </c>
      <c r="B3166" s="694" t="s">
        <v>15224</v>
      </c>
      <c r="C3166" s="693" t="s">
        <v>12133</v>
      </c>
      <c r="D3166" s="695">
        <v>3150.03</v>
      </c>
    </row>
    <row r="3167" spans="1:4" ht="16.5">
      <c r="A3167" s="693">
        <v>4011344</v>
      </c>
      <c r="B3167" s="694" t="s">
        <v>15225</v>
      </c>
      <c r="C3167" s="693" t="s">
        <v>12156</v>
      </c>
      <c r="D3167" s="695">
        <v>55.86</v>
      </c>
    </row>
    <row r="3168" spans="1:4" ht="24.75">
      <c r="A3168" s="693">
        <v>5502144</v>
      </c>
      <c r="B3168" s="694" t="s">
        <v>15226</v>
      </c>
      <c r="C3168" s="693" t="s">
        <v>12156</v>
      </c>
      <c r="D3168" s="695">
        <v>8.1</v>
      </c>
    </row>
    <row r="3169" spans="1:4" ht="16.5">
      <c r="A3169" s="693">
        <v>605530</v>
      </c>
      <c r="B3169" s="694" t="s">
        <v>15227</v>
      </c>
      <c r="C3169" s="693" t="s">
        <v>12133</v>
      </c>
      <c r="D3169" s="695">
        <v>14060.74</v>
      </c>
    </row>
    <row r="3170" spans="1:4" ht="16.5">
      <c r="A3170" s="693">
        <v>1107903</v>
      </c>
      <c r="B3170" s="694" t="s">
        <v>15228</v>
      </c>
      <c r="C3170" s="693" t="s">
        <v>12156</v>
      </c>
      <c r="D3170" s="695">
        <v>389.97</v>
      </c>
    </row>
    <row r="3171" spans="1:4" ht="24.75">
      <c r="A3171" s="693">
        <v>1917657</v>
      </c>
      <c r="B3171" s="694" t="s">
        <v>15229</v>
      </c>
      <c r="C3171" s="693" t="s">
        <v>12156</v>
      </c>
      <c r="D3171" s="695">
        <v>19.04</v>
      </c>
    </row>
    <row r="3172" spans="1:4" ht="16.5">
      <c r="A3172" s="693">
        <v>2306647</v>
      </c>
      <c r="B3172" s="694" t="s">
        <v>15230</v>
      </c>
      <c r="C3172" s="693" t="s">
        <v>12133</v>
      </c>
      <c r="D3172" s="695">
        <v>3436.99</v>
      </c>
    </row>
    <row r="3173" spans="1:4" ht="16.5">
      <c r="A3173" s="693">
        <v>4011341</v>
      </c>
      <c r="B3173" s="694" t="s">
        <v>15231</v>
      </c>
      <c r="C3173" s="693" t="s">
        <v>12156</v>
      </c>
      <c r="D3173" s="695">
        <v>15.55</v>
      </c>
    </row>
    <row r="3174" spans="1:4" ht="24.75">
      <c r="A3174" s="693">
        <v>5501936</v>
      </c>
      <c r="B3174" s="694" t="s">
        <v>15232</v>
      </c>
      <c r="C3174" s="693" t="s">
        <v>12156</v>
      </c>
      <c r="D3174" s="695">
        <v>11.7</v>
      </c>
    </row>
    <row r="3175" spans="1:4" ht="16.5">
      <c r="A3175" s="693">
        <v>605821</v>
      </c>
      <c r="B3175" s="694" t="s">
        <v>15233</v>
      </c>
      <c r="C3175" s="693" t="s">
        <v>12133</v>
      </c>
      <c r="D3175" s="695">
        <v>19178.060000000001</v>
      </c>
    </row>
    <row r="3176" spans="1:4" ht="16.5">
      <c r="A3176" s="693">
        <v>1107908</v>
      </c>
      <c r="B3176" s="694" t="s">
        <v>15234</v>
      </c>
      <c r="C3176" s="693" t="s">
        <v>12156</v>
      </c>
      <c r="D3176" s="695">
        <v>562.33000000000004</v>
      </c>
    </row>
    <row r="3177" spans="1:4" ht="24.75">
      <c r="A3177" s="693">
        <v>1917658</v>
      </c>
      <c r="B3177" s="694" t="s">
        <v>15235</v>
      </c>
      <c r="C3177" s="693" t="s">
        <v>12156</v>
      </c>
      <c r="D3177" s="695">
        <v>19.190000000000001</v>
      </c>
    </row>
    <row r="3178" spans="1:4" ht="16.5">
      <c r="A3178" s="693">
        <v>2306674</v>
      </c>
      <c r="B3178" s="694" t="s">
        <v>15236</v>
      </c>
      <c r="C3178" s="693" t="s">
        <v>12133</v>
      </c>
      <c r="D3178" s="695">
        <v>3180.28</v>
      </c>
    </row>
    <row r="3179" spans="1:4" ht="16.5">
      <c r="A3179" s="693">
        <v>4011346</v>
      </c>
      <c r="B3179" s="694" t="s">
        <v>15237</v>
      </c>
      <c r="C3179" s="693" t="s">
        <v>12156</v>
      </c>
      <c r="D3179" s="695">
        <v>11.85</v>
      </c>
    </row>
    <row r="3180" spans="1:4" ht="24.75">
      <c r="A3180" s="693">
        <v>5502170</v>
      </c>
      <c r="B3180" s="694" t="s">
        <v>15238</v>
      </c>
      <c r="C3180" s="693" t="s">
        <v>12156</v>
      </c>
      <c r="D3180" s="695">
        <v>8.0500000000000007</v>
      </c>
    </row>
    <row r="3181" spans="1:4" ht="16.5">
      <c r="A3181" s="693">
        <v>605550</v>
      </c>
      <c r="B3181" s="694" t="s">
        <v>15239</v>
      </c>
      <c r="C3181" s="693" t="s">
        <v>12133</v>
      </c>
      <c r="D3181" s="695">
        <v>17016.259999999998</v>
      </c>
    </row>
    <row r="3182" spans="1:4" ht="16.5">
      <c r="A3182" s="693">
        <v>1107907</v>
      </c>
      <c r="B3182" s="694" t="s">
        <v>15240</v>
      </c>
      <c r="C3182" s="693" t="s">
        <v>12156</v>
      </c>
      <c r="D3182" s="695">
        <v>419.09</v>
      </c>
    </row>
    <row r="3183" spans="1:4" ht="24.75">
      <c r="A3183" s="693">
        <v>1917666</v>
      </c>
      <c r="B3183" s="694" t="s">
        <v>15241</v>
      </c>
      <c r="C3183" s="693" t="s">
        <v>12156</v>
      </c>
      <c r="D3183" s="695">
        <v>21.15</v>
      </c>
    </row>
    <row r="3184" spans="1:4" ht="16.5">
      <c r="A3184" s="693">
        <v>2306648</v>
      </c>
      <c r="B3184" s="694" t="s">
        <v>15242</v>
      </c>
      <c r="C3184" s="693" t="s">
        <v>12133</v>
      </c>
      <c r="D3184" s="695">
        <v>4781.9399999999996</v>
      </c>
    </row>
    <row r="3185" spans="1:4">
      <c r="A3185" s="693">
        <v>4011211</v>
      </c>
      <c r="B3185" s="694" t="s">
        <v>15243</v>
      </c>
      <c r="C3185" s="693" t="s">
        <v>12156</v>
      </c>
      <c r="D3185" s="695">
        <v>13.79</v>
      </c>
    </row>
    <row r="3186" spans="1:4" ht="24.75">
      <c r="A3186" s="693">
        <v>5501885</v>
      </c>
      <c r="B3186" s="694" t="s">
        <v>15244</v>
      </c>
      <c r="C3186" s="693" t="s">
        <v>12156</v>
      </c>
      <c r="D3186" s="695">
        <v>14.38</v>
      </c>
    </row>
    <row r="3187" spans="1:4" ht="16.5">
      <c r="A3187" s="693">
        <v>605842</v>
      </c>
      <c r="B3187" s="694" t="s">
        <v>15245</v>
      </c>
      <c r="C3187" s="693" t="s">
        <v>12133</v>
      </c>
      <c r="D3187" s="695">
        <v>16680.830000000002</v>
      </c>
    </row>
    <row r="3188" spans="1:4" ht="16.5">
      <c r="A3188" s="693">
        <v>1107871</v>
      </c>
      <c r="B3188" s="694" t="s">
        <v>15246</v>
      </c>
      <c r="C3188" s="693" t="s">
        <v>12156</v>
      </c>
      <c r="D3188" s="695">
        <v>452.82</v>
      </c>
    </row>
    <row r="3189" spans="1:4" ht="24.75">
      <c r="A3189" s="693">
        <v>1917672</v>
      </c>
      <c r="B3189" s="694" t="s">
        <v>15247</v>
      </c>
      <c r="C3189" s="693" t="s">
        <v>12156</v>
      </c>
      <c r="D3189" s="695">
        <v>19.34</v>
      </c>
    </row>
    <row r="3190" spans="1:4" ht="16.5">
      <c r="A3190" s="693">
        <v>2306675</v>
      </c>
      <c r="B3190" s="694" t="s">
        <v>15248</v>
      </c>
      <c r="C3190" s="693" t="s">
        <v>12133</v>
      </c>
      <c r="D3190" s="695">
        <v>4516.38</v>
      </c>
    </row>
    <row r="3191" spans="1:4" ht="16.5">
      <c r="A3191" s="693">
        <v>4011304</v>
      </c>
      <c r="B3191" s="694" t="s">
        <v>15249</v>
      </c>
      <c r="C3191" s="693" t="s">
        <v>12156</v>
      </c>
      <c r="D3191" s="695">
        <v>53.57</v>
      </c>
    </row>
    <row r="3192" spans="1:4" ht="24.75">
      <c r="A3192" s="693">
        <v>5502119</v>
      </c>
      <c r="B3192" s="694" t="s">
        <v>15250</v>
      </c>
      <c r="C3192" s="693" t="s">
        <v>12156</v>
      </c>
      <c r="D3192" s="695">
        <v>10.74</v>
      </c>
    </row>
    <row r="3193" spans="1:4" ht="16.5">
      <c r="A3193" s="693">
        <v>605578</v>
      </c>
      <c r="B3193" s="694" t="s">
        <v>15251</v>
      </c>
      <c r="C3193" s="693" t="s">
        <v>12133</v>
      </c>
      <c r="D3193" s="695">
        <v>13987.37</v>
      </c>
    </row>
    <row r="3194" spans="1:4" ht="16.5">
      <c r="A3194" s="693">
        <v>1107870</v>
      </c>
      <c r="B3194" s="694" t="s">
        <v>15252</v>
      </c>
      <c r="C3194" s="693" t="s">
        <v>12156</v>
      </c>
      <c r="D3194" s="695">
        <v>303.88</v>
      </c>
    </row>
    <row r="3195" spans="1:4" ht="24.75">
      <c r="A3195" s="693">
        <v>1917673</v>
      </c>
      <c r="B3195" s="694" t="s">
        <v>15253</v>
      </c>
      <c r="C3195" s="693" t="s">
        <v>12156</v>
      </c>
      <c r="D3195" s="695">
        <v>19.57</v>
      </c>
    </row>
    <row r="3196" spans="1:4" ht="16.5">
      <c r="A3196" s="693">
        <v>2306649</v>
      </c>
      <c r="B3196" s="694" t="s">
        <v>15254</v>
      </c>
      <c r="C3196" s="693" t="s">
        <v>12133</v>
      </c>
      <c r="D3196" s="695">
        <v>4822.67</v>
      </c>
    </row>
    <row r="3197" spans="1:4">
      <c r="A3197" s="693">
        <v>4011209</v>
      </c>
      <c r="B3197" s="694" t="s">
        <v>15255</v>
      </c>
      <c r="C3197" s="693" t="s">
        <v>12161</v>
      </c>
      <c r="D3197" s="695">
        <v>1.59</v>
      </c>
    </row>
    <row r="3198" spans="1:4" ht="24.75">
      <c r="A3198" s="693">
        <v>5501911</v>
      </c>
      <c r="B3198" s="694" t="s">
        <v>15256</v>
      </c>
      <c r="C3198" s="693" t="s">
        <v>12156</v>
      </c>
      <c r="D3198" s="695">
        <v>12.48</v>
      </c>
    </row>
    <row r="3199" spans="1:4" ht="16.5">
      <c r="A3199" s="693">
        <v>605857</v>
      </c>
      <c r="B3199" s="694" t="s">
        <v>15257</v>
      </c>
      <c r="C3199" s="693" t="s">
        <v>12133</v>
      </c>
      <c r="D3199" s="695">
        <v>18812.259999999998</v>
      </c>
    </row>
    <row r="3200" spans="1:4" ht="16.5">
      <c r="A3200" s="693">
        <v>1106057</v>
      </c>
      <c r="B3200" s="694" t="s">
        <v>15258</v>
      </c>
      <c r="C3200" s="693" t="s">
        <v>12156</v>
      </c>
      <c r="D3200" s="695">
        <v>461.81</v>
      </c>
    </row>
    <row r="3201" spans="1:4" ht="24.75">
      <c r="A3201" s="693">
        <v>1917674</v>
      </c>
      <c r="B3201" s="694" t="s">
        <v>15259</v>
      </c>
      <c r="C3201" s="693" t="s">
        <v>12156</v>
      </c>
      <c r="D3201" s="695">
        <v>19.72</v>
      </c>
    </row>
    <row r="3202" spans="1:4" ht="16.5">
      <c r="A3202" s="693">
        <v>2306676</v>
      </c>
      <c r="B3202" s="694" t="s">
        <v>15260</v>
      </c>
      <c r="C3202" s="693" t="s">
        <v>12133</v>
      </c>
      <c r="D3202" s="695">
        <v>4547.63</v>
      </c>
    </row>
    <row r="3203" spans="1:4" ht="16.5">
      <c r="A3203" s="693">
        <v>4011210</v>
      </c>
      <c r="B3203" s="694" t="s">
        <v>15261</v>
      </c>
      <c r="C3203" s="693" t="s">
        <v>12161</v>
      </c>
      <c r="D3203" s="695">
        <v>1.7</v>
      </c>
    </row>
    <row r="3204" spans="1:4" ht="24.75">
      <c r="A3204" s="693">
        <v>5502145</v>
      </c>
      <c r="B3204" s="694" t="s">
        <v>15262</v>
      </c>
      <c r="C3204" s="693" t="s">
        <v>12156</v>
      </c>
      <c r="D3204" s="695">
        <v>8.44</v>
      </c>
    </row>
    <row r="3205" spans="1:4" ht="16.5">
      <c r="A3205" s="693">
        <v>605589</v>
      </c>
      <c r="B3205" s="694" t="s">
        <v>15263</v>
      </c>
      <c r="C3205" s="693" t="s">
        <v>12133</v>
      </c>
      <c r="D3205" s="695">
        <v>16118.81</v>
      </c>
    </row>
    <row r="3206" spans="1:4" ht="16.5">
      <c r="A3206" s="693">
        <v>1106058</v>
      </c>
      <c r="B3206" s="694" t="s">
        <v>15264</v>
      </c>
      <c r="C3206" s="693" t="s">
        <v>12156</v>
      </c>
      <c r="D3206" s="695">
        <v>311.87</v>
      </c>
    </row>
    <row r="3207" spans="1:4" ht="24.75">
      <c r="A3207" s="693">
        <v>1917675</v>
      </c>
      <c r="B3207" s="694" t="s">
        <v>15265</v>
      </c>
      <c r="C3207" s="693" t="s">
        <v>12156</v>
      </c>
      <c r="D3207" s="695">
        <v>19.87</v>
      </c>
    </row>
    <row r="3208" spans="1:4" ht="16.5">
      <c r="A3208" s="693">
        <v>2306650</v>
      </c>
      <c r="B3208" s="694" t="s">
        <v>15266</v>
      </c>
      <c r="C3208" s="693" t="s">
        <v>12133</v>
      </c>
      <c r="D3208" s="695">
        <v>4863.21</v>
      </c>
    </row>
    <row r="3209" spans="1:4" ht="16.5">
      <c r="A3209" s="693">
        <v>4011537</v>
      </c>
      <c r="B3209" s="694" t="s">
        <v>15267</v>
      </c>
      <c r="C3209" s="693" t="s">
        <v>12133</v>
      </c>
      <c r="D3209" s="695">
        <v>20.72</v>
      </c>
    </row>
    <row r="3210" spans="1:4" ht="24.75">
      <c r="A3210" s="693">
        <v>5501937</v>
      </c>
      <c r="B3210" s="694" t="s">
        <v>15268</v>
      </c>
      <c r="C3210" s="693" t="s">
        <v>12156</v>
      </c>
      <c r="D3210" s="695">
        <v>12.42</v>
      </c>
    </row>
    <row r="3211" spans="1:4" ht="16.5">
      <c r="A3211" s="693">
        <v>605900</v>
      </c>
      <c r="B3211" s="694" t="s">
        <v>15269</v>
      </c>
      <c r="C3211" s="693" t="s">
        <v>12133</v>
      </c>
      <c r="D3211" s="695">
        <v>22239.98</v>
      </c>
    </row>
    <row r="3212" spans="1:4" ht="16.5">
      <c r="A3212" s="693">
        <v>1106380</v>
      </c>
      <c r="B3212" s="694" t="s">
        <v>15270</v>
      </c>
      <c r="C3212" s="693" t="s">
        <v>12156</v>
      </c>
      <c r="D3212" s="695">
        <v>429.96</v>
      </c>
    </row>
    <row r="3213" spans="1:4" ht="24.75">
      <c r="A3213" s="693">
        <v>1917676</v>
      </c>
      <c r="B3213" s="694" t="s">
        <v>15271</v>
      </c>
      <c r="C3213" s="693" t="s">
        <v>12156</v>
      </c>
      <c r="D3213" s="695">
        <v>20.02</v>
      </c>
    </row>
    <row r="3214" spans="1:4" ht="16.5">
      <c r="A3214" s="693">
        <v>2306677</v>
      </c>
      <c r="B3214" s="694" t="s">
        <v>15272</v>
      </c>
      <c r="C3214" s="693" t="s">
        <v>12133</v>
      </c>
      <c r="D3214" s="695">
        <v>4577.9799999999996</v>
      </c>
    </row>
    <row r="3215" spans="1:4">
      <c r="A3215" s="693">
        <v>4011218</v>
      </c>
      <c r="B3215" s="694" t="s">
        <v>15273</v>
      </c>
      <c r="C3215" s="693" t="s">
        <v>12156</v>
      </c>
      <c r="D3215" s="695">
        <v>465.97</v>
      </c>
    </row>
    <row r="3216" spans="1:4" ht="24.75">
      <c r="A3216" s="693">
        <v>5502171</v>
      </c>
      <c r="B3216" s="694" t="s">
        <v>15274</v>
      </c>
      <c r="C3216" s="693" t="s">
        <v>12156</v>
      </c>
      <c r="D3216" s="695">
        <v>8.34</v>
      </c>
    </row>
    <row r="3217" spans="1:4" ht="16.5">
      <c r="A3217" s="693">
        <v>605600</v>
      </c>
      <c r="B3217" s="694" t="s">
        <v>15275</v>
      </c>
      <c r="C3217" s="693" t="s">
        <v>12133</v>
      </c>
      <c r="D3217" s="695">
        <v>19546.52</v>
      </c>
    </row>
    <row r="3218" spans="1:4" ht="16.5">
      <c r="A3218" s="693">
        <v>1106378</v>
      </c>
      <c r="B3218" s="694" t="s">
        <v>15276</v>
      </c>
      <c r="C3218" s="693" t="s">
        <v>12156</v>
      </c>
      <c r="D3218" s="695">
        <v>283.18</v>
      </c>
    </row>
    <row r="3219" spans="1:4" ht="24.75">
      <c r="A3219" s="693">
        <v>1917677</v>
      </c>
      <c r="B3219" s="694" t="s">
        <v>15277</v>
      </c>
      <c r="C3219" s="693" t="s">
        <v>12156</v>
      </c>
      <c r="D3219" s="695">
        <v>20.32</v>
      </c>
    </row>
    <row r="3220" spans="1:4" ht="16.5">
      <c r="A3220" s="693">
        <v>2306644</v>
      </c>
      <c r="B3220" s="694" t="s">
        <v>15278</v>
      </c>
      <c r="C3220" s="693" t="s">
        <v>12133</v>
      </c>
      <c r="D3220" s="695">
        <v>2669.31</v>
      </c>
    </row>
    <row r="3221" spans="1:4" ht="16.5">
      <c r="A3221" s="693">
        <v>4011217</v>
      </c>
      <c r="B3221" s="694" t="s">
        <v>15279</v>
      </c>
      <c r="C3221" s="693" t="s">
        <v>12156</v>
      </c>
      <c r="D3221" s="695">
        <v>303.62</v>
      </c>
    </row>
    <row r="3222" spans="1:4" ht="24.75">
      <c r="A3222" s="693">
        <v>5501886</v>
      </c>
      <c r="B3222" s="694" t="s">
        <v>15280</v>
      </c>
      <c r="C3222" s="693" t="s">
        <v>12156</v>
      </c>
      <c r="D3222" s="695">
        <v>15.53</v>
      </c>
    </row>
    <row r="3223" spans="1:4" ht="16.5">
      <c r="A3223" s="693">
        <v>605746</v>
      </c>
      <c r="B3223" s="694" t="s">
        <v>15281</v>
      </c>
      <c r="C3223" s="693" t="s">
        <v>12133</v>
      </c>
      <c r="D3223" s="695">
        <v>16033.14</v>
      </c>
    </row>
    <row r="3224" spans="1:4" ht="16.5">
      <c r="A3224" s="693">
        <v>1116263</v>
      </c>
      <c r="B3224" s="694" t="s">
        <v>15282</v>
      </c>
      <c r="C3224" s="693" t="s">
        <v>12156</v>
      </c>
      <c r="D3224" s="695">
        <v>391.54</v>
      </c>
    </row>
    <row r="3225" spans="1:4" ht="24.75">
      <c r="A3225" s="693">
        <v>1917678</v>
      </c>
      <c r="B3225" s="694" t="s">
        <v>15283</v>
      </c>
      <c r="C3225" s="693" t="s">
        <v>12156</v>
      </c>
      <c r="D3225" s="695">
        <v>20.77</v>
      </c>
    </row>
    <row r="3226" spans="1:4" ht="16.5">
      <c r="A3226" s="693">
        <v>2306671</v>
      </c>
      <c r="B3226" s="694" t="s">
        <v>15284</v>
      </c>
      <c r="C3226" s="693" t="s">
        <v>12133</v>
      </c>
      <c r="D3226" s="695">
        <v>2435.94</v>
      </c>
    </row>
    <row r="3227" spans="1:4">
      <c r="A3227" s="693">
        <v>4011214</v>
      </c>
      <c r="B3227" s="694" t="s">
        <v>15285</v>
      </c>
      <c r="C3227" s="693" t="s">
        <v>12156</v>
      </c>
      <c r="D3227" s="695">
        <v>310.89999999999998</v>
      </c>
    </row>
    <row r="3228" spans="1:4" ht="24.75">
      <c r="A3228" s="693">
        <v>5502120</v>
      </c>
      <c r="B3228" s="694" t="s">
        <v>15286</v>
      </c>
      <c r="C3228" s="693" t="s">
        <v>12156</v>
      </c>
      <c r="D3228" s="695">
        <v>11.9</v>
      </c>
    </row>
    <row r="3229" spans="1:4" ht="16.5">
      <c r="A3229" s="693">
        <v>605511</v>
      </c>
      <c r="B3229" s="694" t="s">
        <v>15287</v>
      </c>
      <c r="C3229" s="693" t="s">
        <v>12133</v>
      </c>
      <c r="D3229" s="695">
        <v>13664.97</v>
      </c>
    </row>
    <row r="3230" spans="1:4" ht="16.5">
      <c r="A3230" s="693">
        <v>1116267</v>
      </c>
      <c r="B3230" s="694" t="s">
        <v>15288</v>
      </c>
      <c r="C3230" s="693" t="s">
        <v>12156</v>
      </c>
      <c r="D3230" s="695">
        <v>244.77</v>
      </c>
    </row>
    <row r="3231" spans="1:4" ht="24.75">
      <c r="A3231" s="693">
        <v>1917668</v>
      </c>
      <c r="B3231" s="694" t="s">
        <v>15289</v>
      </c>
      <c r="C3231" s="693" t="s">
        <v>12156</v>
      </c>
      <c r="D3231" s="695">
        <v>18.66</v>
      </c>
    </row>
    <row r="3232" spans="1:4" ht="16.5">
      <c r="A3232" s="693">
        <v>2306141</v>
      </c>
      <c r="B3232" s="694" t="s">
        <v>15290</v>
      </c>
      <c r="C3232" s="693" t="s">
        <v>12133</v>
      </c>
      <c r="D3232" s="695">
        <v>86.57</v>
      </c>
    </row>
    <row r="3233" spans="1:4">
      <c r="A3233" s="693">
        <v>4011213</v>
      </c>
      <c r="B3233" s="694" t="s">
        <v>15291</v>
      </c>
      <c r="C3233" s="693" t="s">
        <v>12156</v>
      </c>
      <c r="D3233" s="695">
        <v>169.14</v>
      </c>
    </row>
    <row r="3234" spans="1:4" ht="24.75">
      <c r="A3234" s="693">
        <v>5501912</v>
      </c>
      <c r="B3234" s="694" t="s">
        <v>15292</v>
      </c>
      <c r="C3234" s="693" t="s">
        <v>12156</v>
      </c>
      <c r="D3234" s="695">
        <v>12.98</v>
      </c>
    </row>
    <row r="3235" spans="1:4" ht="16.5">
      <c r="A3235" s="693">
        <v>605789</v>
      </c>
      <c r="B3235" s="694" t="s">
        <v>15293</v>
      </c>
      <c r="C3235" s="693" t="s">
        <v>12133</v>
      </c>
      <c r="D3235" s="695">
        <v>18164.580000000002</v>
      </c>
    </row>
    <row r="3236" spans="1:4" ht="16.5">
      <c r="A3236" s="693">
        <v>1106280</v>
      </c>
      <c r="B3236" s="694" t="s">
        <v>15294</v>
      </c>
      <c r="C3236" s="693" t="s">
        <v>12156</v>
      </c>
      <c r="D3236" s="695">
        <v>448.51</v>
      </c>
    </row>
    <row r="3237" spans="1:4" ht="24.75">
      <c r="A3237" s="693">
        <v>1917669</v>
      </c>
      <c r="B3237" s="694" t="s">
        <v>15295</v>
      </c>
      <c r="C3237" s="693" t="s">
        <v>12156</v>
      </c>
      <c r="D3237" s="695">
        <v>18.82</v>
      </c>
    </row>
    <row r="3238" spans="1:4" ht="16.5">
      <c r="A3238" s="693">
        <v>2306145</v>
      </c>
      <c r="B3238" s="694" t="s">
        <v>15296</v>
      </c>
      <c r="C3238" s="693" t="s">
        <v>12133</v>
      </c>
      <c r="D3238" s="695">
        <v>67.17</v>
      </c>
    </row>
    <row r="3239" spans="1:4" ht="16.5">
      <c r="A3239" s="693">
        <v>4011227</v>
      </c>
      <c r="B3239" s="694" t="s">
        <v>15297</v>
      </c>
      <c r="C3239" s="693" t="s">
        <v>12156</v>
      </c>
      <c r="D3239" s="695">
        <v>13.79</v>
      </c>
    </row>
    <row r="3240" spans="1:4" ht="24.75">
      <c r="A3240" s="693">
        <v>5502146</v>
      </c>
      <c r="B3240" s="694" t="s">
        <v>15298</v>
      </c>
      <c r="C3240" s="693" t="s">
        <v>12156</v>
      </c>
      <c r="D3240" s="695">
        <v>9.36</v>
      </c>
    </row>
    <row r="3241" spans="1:4" ht="16.5">
      <c r="A3241" s="693">
        <v>605531</v>
      </c>
      <c r="B3241" s="694" t="s">
        <v>15299</v>
      </c>
      <c r="C3241" s="693" t="s">
        <v>12133</v>
      </c>
      <c r="D3241" s="695">
        <v>15796.4</v>
      </c>
    </row>
    <row r="3242" spans="1:4" ht="16.5">
      <c r="A3242" s="693">
        <v>1106289</v>
      </c>
      <c r="B3242" s="694" t="s">
        <v>15300</v>
      </c>
      <c r="C3242" s="693" t="s">
        <v>12156</v>
      </c>
      <c r="D3242" s="695">
        <v>304.49</v>
      </c>
    </row>
    <row r="3243" spans="1:4" ht="24.75">
      <c r="A3243" s="693">
        <v>1917667</v>
      </c>
      <c r="B3243" s="694" t="s">
        <v>15301</v>
      </c>
      <c r="C3243" s="693" t="s">
        <v>12156</v>
      </c>
      <c r="D3243" s="695">
        <v>16.77</v>
      </c>
    </row>
    <row r="3244" spans="1:4" ht="16.5">
      <c r="A3244" s="693">
        <v>2306142</v>
      </c>
      <c r="B3244" s="694" t="s">
        <v>15302</v>
      </c>
      <c r="C3244" s="693" t="s">
        <v>12133</v>
      </c>
      <c r="D3244" s="695">
        <v>105.58</v>
      </c>
    </row>
    <row r="3245" spans="1:4" ht="16.5">
      <c r="A3245" s="693">
        <v>4011302</v>
      </c>
      <c r="B3245" s="694" t="s">
        <v>15303</v>
      </c>
      <c r="C3245" s="693" t="s">
        <v>12156</v>
      </c>
      <c r="D3245" s="695">
        <v>58.23</v>
      </c>
    </row>
    <row r="3246" spans="1:4" ht="24.75">
      <c r="A3246" s="693">
        <v>5501938</v>
      </c>
      <c r="B3246" s="694" t="s">
        <v>15304</v>
      </c>
      <c r="C3246" s="693" t="s">
        <v>12156</v>
      </c>
      <c r="D3246" s="695">
        <v>12.87</v>
      </c>
    </row>
    <row r="3247" spans="1:4" ht="16.5">
      <c r="A3247" s="693">
        <v>605822</v>
      </c>
      <c r="B3247" s="694" t="s">
        <v>15305</v>
      </c>
      <c r="C3247" s="693" t="s">
        <v>12133</v>
      </c>
      <c r="D3247" s="695">
        <v>21592.29</v>
      </c>
    </row>
    <row r="3248" spans="1:4" ht="16.5">
      <c r="A3248" s="693">
        <v>1116264</v>
      </c>
      <c r="B3248" s="694" t="s">
        <v>15306</v>
      </c>
      <c r="C3248" s="693" t="s">
        <v>12156</v>
      </c>
      <c r="D3248" s="695">
        <v>406.77</v>
      </c>
    </row>
    <row r="3249" spans="1:4" ht="24.75">
      <c r="A3249" s="693">
        <v>1917670</v>
      </c>
      <c r="B3249" s="694" t="s">
        <v>15307</v>
      </c>
      <c r="C3249" s="693" t="s">
        <v>12156</v>
      </c>
      <c r="D3249" s="695">
        <v>19.04</v>
      </c>
    </row>
    <row r="3250" spans="1:4" ht="16.5">
      <c r="A3250" s="693">
        <v>2306146</v>
      </c>
      <c r="B3250" s="694" t="s">
        <v>15308</v>
      </c>
      <c r="C3250" s="693" t="s">
        <v>12133</v>
      </c>
      <c r="D3250" s="695">
        <v>77.64</v>
      </c>
    </row>
    <row r="3251" spans="1:4" ht="16.5">
      <c r="A3251" s="693">
        <v>4011300</v>
      </c>
      <c r="B3251" s="694" t="s">
        <v>15309</v>
      </c>
      <c r="C3251" s="693" t="s">
        <v>12156</v>
      </c>
      <c r="D3251" s="695">
        <v>53.07</v>
      </c>
    </row>
    <row r="3252" spans="1:4" ht="24.75">
      <c r="A3252" s="693">
        <v>5502172</v>
      </c>
      <c r="B3252" s="694" t="s">
        <v>15310</v>
      </c>
      <c r="C3252" s="693" t="s">
        <v>12156</v>
      </c>
      <c r="D3252" s="695">
        <v>9.24</v>
      </c>
    </row>
    <row r="3253" spans="1:4" ht="16.5">
      <c r="A3253" s="693">
        <v>605551</v>
      </c>
      <c r="B3253" s="694" t="s">
        <v>15311</v>
      </c>
      <c r="C3253" s="693" t="s">
        <v>12133</v>
      </c>
      <c r="D3253" s="695">
        <v>19224.12</v>
      </c>
    </row>
    <row r="3254" spans="1:4" ht="16.5">
      <c r="A3254" s="693">
        <v>1116268</v>
      </c>
      <c r="B3254" s="694" t="s">
        <v>15312</v>
      </c>
      <c r="C3254" s="693" t="s">
        <v>12156</v>
      </c>
      <c r="D3254" s="695">
        <v>262.75</v>
      </c>
    </row>
    <row r="3255" spans="1:4" ht="24.75">
      <c r="A3255" s="693">
        <v>1917671</v>
      </c>
      <c r="B3255" s="694" t="s">
        <v>15313</v>
      </c>
      <c r="C3255" s="693" t="s">
        <v>12156</v>
      </c>
      <c r="D3255" s="695">
        <v>19.190000000000001</v>
      </c>
    </row>
    <row r="3256" spans="1:4" ht="16.5">
      <c r="A3256" s="693">
        <v>2306143</v>
      </c>
      <c r="B3256" s="694" t="s">
        <v>15314</v>
      </c>
      <c r="C3256" s="693" t="s">
        <v>12133</v>
      </c>
      <c r="D3256" s="695">
        <v>127.62</v>
      </c>
    </row>
    <row r="3257" spans="1:4" ht="16.5">
      <c r="A3257" s="693">
        <v>4011306</v>
      </c>
      <c r="B3257" s="694" t="s">
        <v>15315</v>
      </c>
      <c r="C3257" s="693" t="s">
        <v>12156</v>
      </c>
      <c r="D3257" s="695">
        <v>79.52</v>
      </c>
    </row>
    <row r="3258" spans="1:4" ht="24.75">
      <c r="A3258" s="693">
        <v>5501876</v>
      </c>
      <c r="B3258" s="694" t="s">
        <v>15316</v>
      </c>
      <c r="C3258" s="693" t="s">
        <v>12156</v>
      </c>
      <c r="D3258" s="695">
        <v>10.28</v>
      </c>
    </row>
    <row r="3259" spans="1:4" ht="16.5">
      <c r="A3259" s="693">
        <v>605843</v>
      </c>
      <c r="B3259" s="694" t="s">
        <v>15317</v>
      </c>
      <c r="C3259" s="693" t="s">
        <v>12133</v>
      </c>
      <c r="D3259" s="695">
        <v>18028.63</v>
      </c>
    </row>
    <row r="3260" spans="1:4" ht="16.5">
      <c r="A3260" s="693">
        <v>1106281</v>
      </c>
      <c r="B3260" s="694" t="s">
        <v>15318</v>
      </c>
      <c r="C3260" s="693" t="s">
        <v>12156</v>
      </c>
      <c r="D3260" s="695">
        <v>472.43</v>
      </c>
    </row>
    <row r="3261" spans="1:4" ht="24.75">
      <c r="A3261" s="693">
        <v>1917679</v>
      </c>
      <c r="B3261" s="694" t="s">
        <v>15319</v>
      </c>
      <c r="C3261" s="693" t="s">
        <v>12156</v>
      </c>
      <c r="D3261" s="695">
        <v>21</v>
      </c>
    </row>
    <row r="3262" spans="1:4" ht="16.5">
      <c r="A3262" s="693">
        <v>2306147</v>
      </c>
      <c r="B3262" s="694" t="s">
        <v>15320</v>
      </c>
      <c r="C3262" s="693" t="s">
        <v>12133</v>
      </c>
      <c r="D3262" s="695">
        <v>89.6</v>
      </c>
    </row>
    <row r="3263" spans="1:4" ht="16.5">
      <c r="A3263" s="693">
        <v>4011228</v>
      </c>
      <c r="B3263" s="694" t="s">
        <v>15321</v>
      </c>
      <c r="C3263" s="693" t="s">
        <v>12156</v>
      </c>
      <c r="D3263" s="695">
        <v>15.39</v>
      </c>
    </row>
    <row r="3264" spans="1:4" ht="24.75">
      <c r="A3264" s="693">
        <v>5502110</v>
      </c>
      <c r="B3264" s="694" t="s">
        <v>15322</v>
      </c>
      <c r="C3264" s="693" t="s">
        <v>12156</v>
      </c>
      <c r="D3264" s="695">
        <v>6.58</v>
      </c>
    </row>
    <row r="3265" spans="1:4" ht="16.5">
      <c r="A3265" s="693">
        <v>605579</v>
      </c>
      <c r="B3265" s="694" t="s">
        <v>15323</v>
      </c>
      <c r="C3265" s="693" t="s">
        <v>12133</v>
      </c>
      <c r="D3265" s="695">
        <v>15158.28</v>
      </c>
    </row>
    <row r="3266" spans="1:4" ht="16.5">
      <c r="A3266" s="693">
        <v>1106382</v>
      </c>
      <c r="B3266" s="694" t="s">
        <v>15324</v>
      </c>
      <c r="C3266" s="693" t="s">
        <v>12156</v>
      </c>
      <c r="D3266" s="695">
        <v>331.95</v>
      </c>
    </row>
    <row r="3267" spans="1:4" ht="16.5">
      <c r="A3267" s="693">
        <v>1917640</v>
      </c>
      <c r="B3267" s="694" t="s">
        <v>15325</v>
      </c>
      <c r="C3267" s="693" t="s">
        <v>12156</v>
      </c>
      <c r="D3267" s="695">
        <v>9.0399999999999991</v>
      </c>
    </row>
    <row r="3268" spans="1:4" ht="16.5">
      <c r="A3268" s="693">
        <v>2306144</v>
      </c>
      <c r="B3268" s="694" t="s">
        <v>15326</v>
      </c>
      <c r="C3268" s="693" t="s">
        <v>12133</v>
      </c>
      <c r="D3268" s="695">
        <v>153.88999999999999</v>
      </c>
    </row>
    <row r="3269" spans="1:4" ht="24.75">
      <c r="A3269" s="693">
        <v>4011229</v>
      </c>
      <c r="B3269" s="694" t="s">
        <v>15327</v>
      </c>
      <c r="C3269" s="693" t="s">
        <v>12156</v>
      </c>
      <c r="D3269" s="695">
        <v>33.119999999999997</v>
      </c>
    </row>
    <row r="3270" spans="1:4" ht="24.75">
      <c r="A3270" s="693">
        <v>5501902</v>
      </c>
      <c r="B3270" s="694" t="s">
        <v>15328</v>
      </c>
      <c r="C3270" s="693" t="s">
        <v>12156</v>
      </c>
      <c r="D3270" s="695">
        <v>9.84</v>
      </c>
    </row>
    <row r="3271" spans="1:4" ht="16.5">
      <c r="A3271" s="693">
        <v>605858</v>
      </c>
      <c r="B3271" s="694" t="s">
        <v>15329</v>
      </c>
      <c r="C3271" s="693" t="s">
        <v>12133</v>
      </c>
      <c r="D3271" s="695">
        <v>20475.43</v>
      </c>
    </row>
    <row r="3272" spans="1:4" ht="16.5">
      <c r="A3272" s="693">
        <v>1116265</v>
      </c>
      <c r="B3272" s="694" t="s">
        <v>15330</v>
      </c>
      <c r="C3272" s="693" t="s">
        <v>12156</v>
      </c>
      <c r="D3272" s="695">
        <v>426.32</v>
      </c>
    </row>
    <row r="3273" spans="1:4" ht="24.75">
      <c r="A3273" s="693">
        <v>1917686</v>
      </c>
      <c r="B3273" s="694" t="s">
        <v>15331</v>
      </c>
      <c r="C3273" s="693" t="s">
        <v>12156</v>
      </c>
      <c r="D3273" s="695">
        <v>10.86</v>
      </c>
    </row>
    <row r="3274" spans="1:4" ht="16.5">
      <c r="A3274" s="693">
        <v>2306148</v>
      </c>
      <c r="B3274" s="694" t="s">
        <v>15332</v>
      </c>
      <c r="C3274" s="693" t="s">
        <v>12133</v>
      </c>
      <c r="D3274" s="695">
        <v>104.23</v>
      </c>
    </row>
    <row r="3275" spans="1:4">
      <c r="A3275" s="693">
        <v>4011372</v>
      </c>
      <c r="B3275" s="694" t="s">
        <v>15333</v>
      </c>
      <c r="C3275" s="693" t="s">
        <v>12161</v>
      </c>
      <c r="D3275" s="695">
        <v>6.59</v>
      </c>
    </row>
    <row r="3276" spans="1:4" ht="24.75">
      <c r="A3276" s="693">
        <v>5502136</v>
      </c>
      <c r="B3276" s="694" t="s">
        <v>15334</v>
      </c>
      <c r="C3276" s="693" t="s">
        <v>12156</v>
      </c>
      <c r="D3276" s="695">
        <v>6.15</v>
      </c>
    </row>
    <row r="3277" spans="1:4" ht="16.5">
      <c r="A3277" s="693">
        <v>605590</v>
      </c>
      <c r="B3277" s="694" t="s">
        <v>15335</v>
      </c>
      <c r="C3277" s="693" t="s">
        <v>12133</v>
      </c>
      <c r="D3277" s="695">
        <v>17605.09</v>
      </c>
    </row>
    <row r="3278" spans="1:4" ht="16.5">
      <c r="A3278" s="693">
        <v>1116269</v>
      </c>
      <c r="B3278" s="694" t="s">
        <v>15336</v>
      </c>
      <c r="C3278" s="693" t="s">
        <v>12156</v>
      </c>
      <c r="D3278" s="695">
        <v>285.85000000000002</v>
      </c>
    </row>
    <row r="3279" spans="1:4" ht="24.75">
      <c r="A3279" s="693">
        <v>1917687</v>
      </c>
      <c r="B3279" s="694" t="s">
        <v>15337</v>
      </c>
      <c r="C3279" s="693" t="s">
        <v>12156</v>
      </c>
      <c r="D3279" s="695">
        <v>11.16</v>
      </c>
    </row>
    <row r="3280" spans="1:4" ht="16.5">
      <c r="A3280" s="693">
        <v>2306624</v>
      </c>
      <c r="B3280" s="694" t="s">
        <v>15338</v>
      </c>
      <c r="C3280" s="693" t="s">
        <v>12133</v>
      </c>
      <c r="D3280" s="695">
        <v>6213.29</v>
      </c>
    </row>
    <row r="3281" spans="1:4">
      <c r="A3281" s="693">
        <v>4011371</v>
      </c>
      <c r="B3281" s="694" t="s">
        <v>15339</v>
      </c>
      <c r="C3281" s="693" t="s">
        <v>12161</v>
      </c>
      <c r="D3281" s="695">
        <v>4.34</v>
      </c>
    </row>
    <row r="3282" spans="1:4" ht="24.75">
      <c r="A3282" s="693">
        <v>5501928</v>
      </c>
      <c r="B3282" s="694" t="s">
        <v>15340</v>
      </c>
      <c r="C3282" s="693" t="s">
        <v>12156</v>
      </c>
      <c r="D3282" s="695">
        <v>9.91</v>
      </c>
    </row>
    <row r="3283" spans="1:4" ht="16.5">
      <c r="A3283" s="693">
        <v>605901</v>
      </c>
      <c r="B3283" s="694" t="s">
        <v>15341</v>
      </c>
      <c r="C3283" s="693" t="s">
        <v>12133</v>
      </c>
      <c r="D3283" s="695">
        <v>24410.3</v>
      </c>
    </row>
    <row r="3284" spans="1:4" ht="16.5">
      <c r="A3284" s="693">
        <v>1106282</v>
      </c>
      <c r="B3284" s="694" t="s">
        <v>15342</v>
      </c>
      <c r="C3284" s="693" t="s">
        <v>12156</v>
      </c>
      <c r="D3284" s="695">
        <v>499.11</v>
      </c>
    </row>
    <row r="3285" spans="1:4" ht="24.75">
      <c r="A3285" s="693">
        <v>1917688</v>
      </c>
      <c r="B3285" s="694" t="s">
        <v>15343</v>
      </c>
      <c r="C3285" s="693" t="s">
        <v>12156</v>
      </c>
      <c r="D3285" s="695">
        <v>12.23</v>
      </c>
    </row>
    <row r="3286" spans="1:4" ht="16.5">
      <c r="A3286" s="693">
        <v>2306625</v>
      </c>
      <c r="B3286" s="694" t="s">
        <v>15344</v>
      </c>
      <c r="C3286" s="693" t="s">
        <v>12133</v>
      </c>
      <c r="D3286" s="695">
        <v>6264.76</v>
      </c>
    </row>
    <row r="3287" spans="1:4" ht="16.5">
      <c r="A3287" s="693">
        <v>4011378</v>
      </c>
      <c r="B3287" s="694" t="s">
        <v>15345</v>
      </c>
      <c r="C3287" s="693" t="s">
        <v>12161</v>
      </c>
      <c r="D3287" s="695">
        <v>6.59</v>
      </c>
    </row>
    <row r="3288" spans="1:4" ht="24.75">
      <c r="A3288" s="693">
        <v>5502162</v>
      </c>
      <c r="B3288" s="694" t="s">
        <v>15346</v>
      </c>
      <c r="C3288" s="693" t="s">
        <v>12156</v>
      </c>
      <c r="D3288" s="695">
        <v>6.23</v>
      </c>
    </row>
    <row r="3289" spans="1:4" ht="16.5">
      <c r="A3289" s="693">
        <v>605601</v>
      </c>
      <c r="B3289" s="694" t="s">
        <v>15347</v>
      </c>
      <c r="C3289" s="693" t="s">
        <v>12133</v>
      </c>
      <c r="D3289" s="695">
        <v>21539.96</v>
      </c>
    </row>
    <row r="3290" spans="1:4" ht="16.5">
      <c r="A3290" s="693">
        <v>1106384</v>
      </c>
      <c r="B3290" s="694" t="s">
        <v>15348</v>
      </c>
      <c r="C3290" s="693" t="s">
        <v>12156</v>
      </c>
      <c r="D3290" s="695">
        <v>362.6</v>
      </c>
    </row>
    <row r="3291" spans="1:4" ht="24.75">
      <c r="A3291" s="693">
        <v>1917689</v>
      </c>
      <c r="B3291" s="694" t="s">
        <v>15349</v>
      </c>
      <c r="C3291" s="693" t="s">
        <v>12156</v>
      </c>
      <c r="D3291" s="695">
        <v>12.54</v>
      </c>
    </row>
    <row r="3292" spans="1:4" ht="16.5">
      <c r="A3292" s="693">
        <v>2306626</v>
      </c>
      <c r="B3292" s="694" t="s">
        <v>15350</v>
      </c>
      <c r="C3292" s="693" t="s">
        <v>12133</v>
      </c>
      <c r="D3292" s="695">
        <v>6317.9</v>
      </c>
    </row>
    <row r="3293" spans="1:4" ht="16.5">
      <c r="A3293" s="693">
        <v>4011377</v>
      </c>
      <c r="B3293" s="694" t="s">
        <v>15351</v>
      </c>
      <c r="C3293" s="693" t="s">
        <v>12161</v>
      </c>
      <c r="D3293" s="695">
        <v>4.34</v>
      </c>
    </row>
    <row r="3294" spans="1:4" ht="24.75">
      <c r="A3294" s="693">
        <v>5501877</v>
      </c>
      <c r="B3294" s="694" t="s">
        <v>15352</v>
      </c>
      <c r="C3294" s="693" t="s">
        <v>12156</v>
      </c>
      <c r="D3294" s="695">
        <v>11.05</v>
      </c>
    </row>
    <row r="3295" spans="1:4" ht="16.5">
      <c r="A3295" s="693">
        <v>605747</v>
      </c>
      <c r="B3295" s="694" t="s">
        <v>15353</v>
      </c>
      <c r="C3295" s="693" t="s">
        <v>12133</v>
      </c>
      <c r="D3295" s="695">
        <v>17335.71</v>
      </c>
    </row>
    <row r="3296" spans="1:4" ht="16.5">
      <c r="A3296" s="693">
        <v>1116266</v>
      </c>
      <c r="B3296" s="694" t="s">
        <v>15354</v>
      </c>
      <c r="C3296" s="693" t="s">
        <v>12156</v>
      </c>
      <c r="D3296" s="695">
        <v>448.18</v>
      </c>
    </row>
    <row r="3297" spans="1:4" ht="24.75">
      <c r="A3297" s="693">
        <v>1917690</v>
      </c>
      <c r="B3297" s="694" t="s">
        <v>15355</v>
      </c>
      <c r="C3297" s="693" t="s">
        <v>12156</v>
      </c>
      <c r="D3297" s="695">
        <v>12.78</v>
      </c>
    </row>
    <row r="3298" spans="1:4" ht="16.5">
      <c r="A3298" s="693">
        <v>2306627</v>
      </c>
      <c r="B3298" s="694" t="s">
        <v>15356</v>
      </c>
      <c r="C3298" s="693" t="s">
        <v>12133</v>
      </c>
      <c r="D3298" s="695">
        <v>6369.37</v>
      </c>
    </row>
    <row r="3299" spans="1:4">
      <c r="A3299" s="693">
        <v>4011368</v>
      </c>
      <c r="B3299" s="694" t="s">
        <v>15357</v>
      </c>
      <c r="C3299" s="693" t="s">
        <v>12161</v>
      </c>
      <c r="D3299" s="695">
        <v>5.32</v>
      </c>
    </row>
    <row r="3300" spans="1:4" ht="24.75">
      <c r="A3300" s="693">
        <v>5502111</v>
      </c>
      <c r="B3300" s="694" t="s">
        <v>15358</v>
      </c>
      <c r="C3300" s="693" t="s">
        <v>12156</v>
      </c>
      <c r="D3300" s="695">
        <v>6.98</v>
      </c>
    </row>
    <row r="3301" spans="1:4" ht="16.5">
      <c r="A3301" s="693">
        <v>605512</v>
      </c>
      <c r="B3301" s="694" t="s">
        <v>15359</v>
      </c>
      <c r="C3301" s="693" t="s">
        <v>12133</v>
      </c>
      <c r="D3301" s="695">
        <v>14812.85</v>
      </c>
    </row>
    <row r="3302" spans="1:4" ht="16.5">
      <c r="A3302" s="693">
        <v>1116270</v>
      </c>
      <c r="B3302" s="694" t="s">
        <v>15360</v>
      </c>
      <c r="C3302" s="693" t="s">
        <v>12156</v>
      </c>
      <c r="D3302" s="695">
        <v>311.66000000000003</v>
      </c>
    </row>
    <row r="3303" spans="1:4" ht="24.75">
      <c r="A3303" s="693">
        <v>1917691</v>
      </c>
      <c r="B3303" s="694" t="s">
        <v>15361</v>
      </c>
      <c r="C3303" s="693" t="s">
        <v>12156</v>
      </c>
      <c r="D3303" s="695">
        <v>13.25</v>
      </c>
    </row>
    <row r="3304" spans="1:4" ht="16.5">
      <c r="A3304" s="693">
        <v>2306628</v>
      </c>
      <c r="B3304" s="694" t="s">
        <v>15362</v>
      </c>
      <c r="C3304" s="693" t="s">
        <v>12133</v>
      </c>
      <c r="D3304" s="695">
        <v>6420.9</v>
      </c>
    </row>
    <row r="3305" spans="1:4">
      <c r="A3305" s="693">
        <v>4011367</v>
      </c>
      <c r="B3305" s="694" t="s">
        <v>15363</v>
      </c>
      <c r="C3305" s="693" t="s">
        <v>12161</v>
      </c>
      <c r="D3305" s="695">
        <v>3.07</v>
      </c>
    </row>
    <row r="3306" spans="1:4" ht="24.75">
      <c r="A3306" s="693">
        <v>5501903</v>
      </c>
      <c r="B3306" s="694" t="s">
        <v>15364</v>
      </c>
      <c r="C3306" s="693" t="s">
        <v>12156</v>
      </c>
      <c r="D3306" s="695">
        <v>10.1</v>
      </c>
    </row>
    <row r="3307" spans="1:4" ht="16.5">
      <c r="A3307" s="693">
        <v>605790</v>
      </c>
      <c r="B3307" s="694" t="s">
        <v>15365</v>
      </c>
      <c r="C3307" s="693" t="s">
        <v>12133</v>
      </c>
      <c r="D3307" s="695">
        <v>19782.509999999998</v>
      </c>
    </row>
    <row r="3308" spans="1:4" ht="16.5">
      <c r="A3308" s="693">
        <v>1107868</v>
      </c>
      <c r="B3308" s="694" t="s">
        <v>15366</v>
      </c>
      <c r="C3308" s="693" t="s">
        <v>12156</v>
      </c>
      <c r="D3308" s="695">
        <v>356.71</v>
      </c>
    </row>
    <row r="3309" spans="1:4" ht="24.75">
      <c r="A3309" s="693">
        <v>1917692</v>
      </c>
      <c r="B3309" s="694" t="s">
        <v>15367</v>
      </c>
      <c r="C3309" s="693" t="s">
        <v>12156</v>
      </c>
      <c r="D3309" s="695">
        <v>14.9</v>
      </c>
    </row>
    <row r="3310" spans="1:4" ht="16.5">
      <c r="A3310" s="693">
        <v>2306629</v>
      </c>
      <c r="B3310" s="694" t="s">
        <v>15368</v>
      </c>
      <c r="C3310" s="693" t="s">
        <v>12133</v>
      </c>
      <c r="D3310" s="695">
        <v>9011.06</v>
      </c>
    </row>
    <row r="3311" spans="1:4">
      <c r="A3311" s="693">
        <v>4011374</v>
      </c>
      <c r="B3311" s="694" t="s">
        <v>15369</v>
      </c>
      <c r="C3311" s="693" t="s">
        <v>12161</v>
      </c>
      <c r="D3311" s="695">
        <v>5.32</v>
      </c>
    </row>
    <row r="3312" spans="1:4" ht="24.75">
      <c r="A3312" s="693">
        <v>5502137</v>
      </c>
      <c r="B3312" s="694" t="s">
        <v>15370</v>
      </c>
      <c r="C3312" s="693" t="s">
        <v>12156</v>
      </c>
      <c r="D3312" s="695">
        <v>6.39</v>
      </c>
    </row>
    <row r="3313" spans="1:4" ht="16.5">
      <c r="A3313" s="693">
        <v>605532</v>
      </c>
      <c r="B3313" s="694" t="s">
        <v>15371</v>
      </c>
      <c r="C3313" s="693" t="s">
        <v>12133</v>
      </c>
      <c r="D3313" s="695">
        <v>17259.650000000001</v>
      </c>
    </row>
    <row r="3314" spans="1:4" ht="16.5">
      <c r="A3314" s="693">
        <v>1107869</v>
      </c>
      <c r="B3314" s="694" t="s">
        <v>15372</v>
      </c>
      <c r="C3314" s="693" t="s">
        <v>12156</v>
      </c>
      <c r="D3314" s="695">
        <v>194.36</v>
      </c>
    </row>
    <row r="3315" spans="1:4" ht="24.75">
      <c r="A3315" s="693">
        <v>1917682</v>
      </c>
      <c r="B3315" s="694" t="s">
        <v>15373</v>
      </c>
      <c r="C3315" s="693" t="s">
        <v>12156</v>
      </c>
      <c r="D3315" s="695">
        <v>9.6199999999999992</v>
      </c>
    </row>
    <row r="3316" spans="1:4" ht="16.5">
      <c r="A3316" s="693">
        <v>2306630</v>
      </c>
      <c r="B3316" s="694" t="s">
        <v>15374</v>
      </c>
      <c r="C3316" s="693" t="s">
        <v>12133</v>
      </c>
      <c r="D3316" s="695">
        <v>9127.0499999999993</v>
      </c>
    </row>
    <row r="3317" spans="1:4">
      <c r="A3317" s="693">
        <v>4011373</v>
      </c>
      <c r="B3317" s="694" t="s">
        <v>15375</v>
      </c>
      <c r="C3317" s="693" t="s">
        <v>12161</v>
      </c>
      <c r="D3317" s="695">
        <v>3.07</v>
      </c>
    </row>
    <row r="3318" spans="1:4" ht="24.75">
      <c r="A3318" s="693">
        <v>5501929</v>
      </c>
      <c r="B3318" s="694" t="s">
        <v>15376</v>
      </c>
      <c r="C3318" s="693" t="s">
        <v>12156</v>
      </c>
      <c r="D3318" s="695">
        <v>10.130000000000001</v>
      </c>
    </row>
    <row r="3319" spans="1:4" ht="16.5">
      <c r="A3319" s="693">
        <v>605823</v>
      </c>
      <c r="B3319" s="694" t="s">
        <v>15377</v>
      </c>
      <c r="C3319" s="693" t="s">
        <v>12133</v>
      </c>
      <c r="D3319" s="695">
        <v>23717.38</v>
      </c>
    </row>
    <row r="3320" spans="1:4" ht="16.5">
      <c r="A3320" s="693">
        <v>1103853</v>
      </c>
      <c r="B3320" s="694" t="s">
        <v>15378</v>
      </c>
      <c r="C3320" s="693" t="s">
        <v>12156</v>
      </c>
      <c r="D3320" s="695">
        <v>451.82</v>
      </c>
    </row>
    <row r="3321" spans="1:4" ht="16.5">
      <c r="A3321" s="693">
        <v>1917693</v>
      </c>
      <c r="B3321" s="694" t="s">
        <v>15379</v>
      </c>
      <c r="C3321" s="693" t="s">
        <v>12156</v>
      </c>
      <c r="D3321" s="695">
        <v>15.29</v>
      </c>
    </row>
    <row r="3322" spans="1:4" ht="16.5">
      <c r="A3322" s="693">
        <v>2306631</v>
      </c>
      <c r="B3322" s="694" t="s">
        <v>15380</v>
      </c>
      <c r="C3322" s="693" t="s">
        <v>12133</v>
      </c>
      <c r="D3322" s="695">
        <v>9239.4</v>
      </c>
    </row>
    <row r="3323" spans="1:4">
      <c r="A3323" s="693">
        <v>4011370</v>
      </c>
      <c r="B3323" s="694" t="s">
        <v>15381</v>
      </c>
      <c r="C3323" s="693" t="s">
        <v>12161</v>
      </c>
      <c r="D3323" s="695">
        <v>6.01</v>
      </c>
    </row>
    <row r="3324" spans="1:4" ht="24.75">
      <c r="A3324" s="693">
        <v>5502163</v>
      </c>
      <c r="B3324" s="694" t="s">
        <v>15382</v>
      </c>
      <c r="C3324" s="693" t="s">
        <v>12156</v>
      </c>
      <c r="D3324" s="695">
        <v>6.43</v>
      </c>
    </row>
    <row r="3325" spans="1:4" ht="16.5">
      <c r="A3325" s="693">
        <v>605552</v>
      </c>
      <c r="B3325" s="694" t="s">
        <v>15383</v>
      </c>
      <c r="C3325" s="693" t="s">
        <v>12133</v>
      </c>
      <c r="D3325" s="695">
        <v>21194.53</v>
      </c>
    </row>
    <row r="3326" spans="1:4" ht="16.5">
      <c r="A3326" s="693">
        <v>1103852</v>
      </c>
      <c r="B3326" s="694" t="s">
        <v>15384</v>
      </c>
      <c r="C3326" s="693" t="s">
        <v>12156</v>
      </c>
      <c r="D3326" s="695">
        <v>345.86</v>
      </c>
    </row>
    <row r="3327" spans="1:4" ht="24.75">
      <c r="A3327" s="693">
        <v>1917683</v>
      </c>
      <c r="B3327" s="694" t="s">
        <v>15385</v>
      </c>
      <c r="C3327" s="693" t="s">
        <v>12156</v>
      </c>
      <c r="D3327" s="695">
        <v>9.98</v>
      </c>
    </row>
    <row r="3328" spans="1:4" ht="16.5">
      <c r="A3328" s="693">
        <v>2306632</v>
      </c>
      <c r="B3328" s="694" t="s">
        <v>15386</v>
      </c>
      <c r="C3328" s="693" t="s">
        <v>12133</v>
      </c>
      <c r="D3328" s="695">
        <v>9355.39</v>
      </c>
    </row>
    <row r="3329" spans="1:4">
      <c r="A3329" s="693">
        <v>4011369</v>
      </c>
      <c r="B3329" s="694" t="s">
        <v>15387</v>
      </c>
      <c r="C3329" s="693" t="s">
        <v>12161</v>
      </c>
      <c r="D3329" s="695">
        <v>3.76</v>
      </c>
    </row>
    <row r="3330" spans="1:4" ht="24.75">
      <c r="A3330" s="693">
        <v>5501875</v>
      </c>
      <c r="B3330" s="694" t="s">
        <v>15388</v>
      </c>
      <c r="C3330" s="693" t="s">
        <v>12156</v>
      </c>
      <c r="D3330" s="695">
        <v>9.84</v>
      </c>
    </row>
    <row r="3331" spans="1:4" ht="16.5">
      <c r="A3331" s="693">
        <v>605844</v>
      </c>
      <c r="B3331" s="694" t="s">
        <v>15389</v>
      </c>
      <c r="C3331" s="693" t="s">
        <v>12133</v>
      </c>
      <c r="D3331" s="695">
        <v>19819.310000000001</v>
      </c>
    </row>
    <row r="3332" spans="1:4" ht="16.5">
      <c r="A3332" s="693">
        <v>1106284</v>
      </c>
      <c r="B3332" s="694" t="s">
        <v>15390</v>
      </c>
      <c r="C3332" s="693" t="s">
        <v>12156</v>
      </c>
      <c r="D3332" s="695">
        <v>442.38</v>
      </c>
    </row>
    <row r="3333" spans="1:4" ht="16.5">
      <c r="A3333" s="693">
        <v>1917681</v>
      </c>
      <c r="B3333" s="694" t="s">
        <v>15391</v>
      </c>
      <c r="C3333" s="693" t="s">
        <v>12156</v>
      </c>
      <c r="D3333" s="695">
        <v>8.31</v>
      </c>
    </row>
    <row r="3334" spans="1:4" ht="16.5">
      <c r="A3334" s="693">
        <v>2306610</v>
      </c>
      <c r="B3334" s="694" t="s">
        <v>15392</v>
      </c>
      <c r="C3334" s="693" t="s">
        <v>12133</v>
      </c>
      <c r="D3334" s="695">
        <v>1958.16</v>
      </c>
    </row>
    <row r="3335" spans="1:4">
      <c r="A3335" s="693">
        <v>4011376</v>
      </c>
      <c r="B3335" s="694" t="s">
        <v>15393</v>
      </c>
      <c r="C3335" s="693" t="s">
        <v>12161</v>
      </c>
      <c r="D3335" s="695">
        <v>6.01</v>
      </c>
    </row>
    <row r="3336" spans="1:4" ht="24.75">
      <c r="A3336" s="693">
        <v>5502109</v>
      </c>
      <c r="B3336" s="694" t="s">
        <v>15394</v>
      </c>
      <c r="C3336" s="693" t="s">
        <v>12156</v>
      </c>
      <c r="D3336" s="695">
        <v>6.15</v>
      </c>
    </row>
    <row r="3337" spans="1:4" ht="16.5">
      <c r="A3337" s="693">
        <v>605580</v>
      </c>
      <c r="B3337" s="694" t="s">
        <v>15395</v>
      </c>
      <c r="C3337" s="693" t="s">
        <v>12133</v>
      </c>
      <c r="D3337" s="695">
        <v>16749.23</v>
      </c>
    </row>
    <row r="3338" spans="1:4" ht="16.5">
      <c r="A3338" s="693">
        <v>1108116</v>
      </c>
      <c r="B3338" s="694" t="s">
        <v>15396</v>
      </c>
      <c r="C3338" s="693" t="s">
        <v>12156</v>
      </c>
      <c r="D3338" s="695">
        <v>448.16</v>
      </c>
    </row>
    <row r="3339" spans="1:4" ht="24.75">
      <c r="A3339" s="693">
        <v>1917684</v>
      </c>
      <c r="B3339" s="694" t="s">
        <v>15397</v>
      </c>
      <c r="C3339" s="693" t="s">
        <v>12156</v>
      </c>
      <c r="D3339" s="695">
        <v>10.27</v>
      </c>
    </row>
    <row r="3340" spans="1:4" ht="16.5">
      <c r="A3340" s="693">
        <v>2306604</v>
      </c>
      <c r="B3340" s="694" t="s">
        <v>15398</v>
      </c>
      <c r="C3340" s="693" t="s">
        <v>12133</v>
      </c>
      <c r="D3340" s="695">
        <v>723.57</v>
      </c>
    </row>
    <row r="3341" spans="1:4">
      <c r="A3341" s="693">
        <v>4011375</v>
      </c>
      <c r="B3341" s="694" t="s">
        <v>15399</v>
      </c>
      <c r="C3341" s="693" t="s">
        <v>12161</v>
      </c>
      <c r="D3341" s="695">
        <v>3.76</v>
      </c>
    </row>
    <row r="3342" spans="1:4" ht="24.75">
      <c r="A3342" s="693">
        <v>5501901</v>
      </c>
      <c r="B3342" s="694" t="s">
        <v>15400</v>
      </c>
      <c r="C3342" s="693" t="s">
        <v>12156</v>
      </c>
      <c r="D3342" s="695">
        <v>9.16</v>
      </c>
    </row>
    <row r="3343" spans="1:4" ht="16.5">
      <c r="A3343" s="693">
        <v>605887</v>
      </c>
      <c r="B3343" s="694" t="s">
        <v>15401</v>
      </c>
      <c r="C3343" s="693" t="s">
        <v>12133</v>
      </c>
      <c r="D3343" s="695">
        <v>22603.23</v>
      </c>
    </row>
    <row r="3344" spans="1:4" ht="16.5">
      <c r="A3344" s="693">
        <v>1108118</v>
      </c>
      <c r="B3344" s="694" t="s">
        <v>15402</v>
      </c>
      <c r="C3344" s="693" t="s">
        <v>12156</v>
      </c>
      <c r="D3344" s="695">
        <v>472.24</v>
      </c>
    </row>
    <row r="3345" spans="1:4" ht="24.75">
      <c r="A3345" s="693">
        <v>1917685</v>
      </c>
      <c r="B3345" s="694" t="s">
        <v>15403</v>
      </c>
      <c r="C3345" s="693" t="s">
        <v>12156</v>
      </c>
      <c r="D3345" s="695">
        <v>10.57</v>
      </c>
    </row>
    <row r="3346" spans="1:4" ht="16.5">
      <c r="A3346" s="693">
        <v>2306605</v>
      </c>
      <c r="B3346" s="694" t="s">
        <v>15404</v>
      </c>
      <c r="C3346" s="693" t="s">
        <v>12133</v>
      </c>
      <c r="D3346" s="695">
        <v>901.72</v>
      </c>
    </row>
    <row r="3347" spans="1:4">
      <c r="A3347" s="693">
        <v>4011360</v>
      </c>
      <c r="B3347" s="694" t="s">
        <v>15405</v>
      </c>
      <c r="C3347" s="693" t="s">
        <v>12161</v>
      </c>
      <c r="D3347" s="695">
        <v>2.37</v>
      </c>
    </row>
    <row r="3348" spans="1:4" ht="24.75">
      <c r="A3348" s="693">
        <v>5502135</v>
      </c>
      <c r="B3348" s="694" t="s">
        <v>15406</v>
      </c>
      <c r="C3348" s="693" t="s">
        <v>12156</v>
      </c>
      <c r="D3348" s="695">
        <v>5.43</v>
      </c>
    </row>
    <row r="3349" spans="1:4" ht="16.5">
      <c r="A3349" s="693">
        <v>605591</v>
      </c>
      <c r="B3349" s="694" t="s">
        <v>15407</v>
      </c>
      <c r="C3349" s="693" t="s">
        <v>12133</v>
      </c>
      <c r="D3349" s="695">
        <v>19533.16</v>
      </c>
    </row>
    <row r="3350" spans="1:4" ht="16.5">
      <c r="A3350" s="693">
        <v>1106158</v>
      </c>
      <c r="B3350" s="694" t="s">
        <v>15408</v>
      </c>
      <c r="C3350" s="693" t="s">
        <v>12156</v>
      </c>
      <c r="D3350" s="695">
        <v>498.57</v>
      </c>
    </row>
    <row r="3351" spans="1:4" ht="24.75">
      <c r="A3351" s="693">
        <v>1917699</v>
      </c>
      <c r="B3351" s="694" t="s">
        <v>15409</v>
      </c>
      <c r="C3351" s="693" t="s">
        <v>12156</v>
      </c>
      <c r="D3351" s="695">
        <v>9.98</v>
      </c>
    </row>
    <row r="3352" spans="1:4" ht="16.5">
      <c r="A3352" s="693">
        <v>2306606</v>
      </c>
      <c r="B3352" s="694" t="s">
        <v>15410</v>
      </c>
      <c r="C3352" s="693" t="s">
        <v>12133</v>
      </c>
      <c r="D3352" s="695">
        <v>1038.5899999999999</v>
      </c>
    </row>
    <row r="3353" spans="1:4">
      <c r="A3353" s="693">
        <v>4011359</v>
      </c>
      <c r="B3353" s="694" t="s">
        <v>15411</v>
      </c>
      <c r="C3353" s="693" t="s">
        <v>12161</v>
      </c>
      <c r="D3353" s="695">
        <v>1.59</v>
      </c>
    </row>
    <row r="3354" spans="1:4" ht="24.75">
      <c r="A3354" s="693">
        <v>5501927</v>
      </c>
      <c r="B3354" s="694" t="s">
        <v>15412</v>
      </c>
      <c r="C3354" s="693" t="s">
        <v>12156</v>
      </c>
      <c r="D3354" s="695">
        <v>9.65</v>
      </c>
    </row>
    <row r="3355" spans="1:4" ht="16.5">
      <c r="A3355" s="693">
        <v>605902</v>
      </c>
      <c r="B3355" s="694" t="s">
        <v>15413</v>
      </c>
      <c r="C3355" s="693" t="s">
        <v>12133</v>
      </c>
      <c r="D3355" s="695">
        <v>27080.240000000002</v>
      </c>
    </row>
    <row r="3356" spans="1:4" ht="16.5">
      <c r="A3356" s="693">
        <v>1108120</v>
      </c>
      <c r="B3356" s="694" t="s">
        <v>15414</v>
      </c>
      <c r="C3356" s="693" t="s">
        <v>12156</v>
      </c>
      <c r="D3356" s="695">
        <v>528</v>
      </c>
    </row>
    <row r="3357" spans="1:4" ht="24.75">
      <c r="A3357" s="693">
        <v>1917700</v>
      </c>
      <c r="B3357" s="694" t="s">
        <v>15415</v>
      </c>
      <c r="C3357" s="693" t="s">
        <v>12156</v>
      </c>
      <c r="D3357" s="695">
        <v>10.15</v>
      </c>
    </row>
    <row r="3358" spans="1:4" ht="16.5">
      <c r="A3358" s="693">
        <v>2306607</v>
      </c>
      <c r="B3358" s="694" t="s">
        <v>15416</v>
      </c>
      <c r="C3358" s="693" t="s">
        <v>12133</v>
      </c>
      <c r="D3358" s="695">
        <v>1225.4000000000001</v>
      </c>
    </row>
    <row r="3359" spans="1:4" ht="16.5">
      <c r="A3359" s="693">
        <v>4011366</v>
      </c>
      <c r="B3359" s="694" t="s">
        <v>15417</v>
      </c>
      <c r="C3359" s="693" t="s">
        <v>12161</v>
      </c>
      <c r="D3359" s="695">
        <v>2.37</v>
      </c>
    </row>
    <row r="3360" spans="1:4" ht="24.75">
      <c r="A3360" s="693">
        <v>5502161</v>
      </c>
      <c r="B3360" s="694" t="s">
        <v>15418</v>
      </c>
      <c r="C3360" s="693" t="s">
        <v>12156</v>
      </c>
      <c r="D3360" s="695">
        <v>5.52</v>
      </c>
    </row>
    <row r="3361" spans="1:4" ht="16.5">
      <c r="A3361" s="693">
        <v>605602</v>
      </c>
      <c r="B3361" s="694" t="s">
        <v>15419</v>
      </c>
      <c r="C3361" s="693" t="s">
        <v>12133</v>
      </c>
      <c r="D3361" s="695">
        <v>24010.17</v>
      </c>
    </row>
    <row r="3362" spans="1:4" ht="16.5">
      <c r="A3362" s="693">
        <v>1106050</v>
      </c>
      <c r="B3362" s="694" t="s">
        <v>15420</v>
      </c>
      <c r="C3362" s="693" t="s">
        <v>12156</v>
      </c>
      <c r="D3362" s="695">
        <v>52.62</v>
      </c>
    </row>
    <row r="3363" spans="1:4" ht="24.75">
      <c r="A3363" s="693">
        <v>1917701</v>
      </c>
      <c r="B3363" s="694" t="s">
        <v>15421</v>
      </c>
      <c r="C3363" s="693" t="s">
        <v>12156</v>
      </c>
      <c r="D3363" s="695">
        <v>10.33</v>
      </c>
    </row>
    <row r="3364" spans="1:4" ht="16.5">
      <c r="A3364" s="693">
        <v>2306608</v>
      </c>
      <c r="B3364" s="694" t="s">
        <v>15422</v>
      </c>
      <c r="C3364" s="693" t="s">
        <v>12133</v>
      </c>
      <c r="D3364" s="695">
        <v>1498.38</v>
      </c>
    </row>
    <row r="3365" spans="1:4" ht="16.5">
      <c r="A3365" s="693">
        <v>4011365</v>
      </c>
      <c r="B3365" s="694" t="s">
        <v>15423</v>
      </c>
      <c r="C3365" s="693" t="s">
        <v>12161</v>
      </c>
      <c r="D3365" s="695">
        <v>1.59</v>
      </c>
    </row>
    <row r="3366" spans="1:4" ht="24.75">
      <c r="A3366" s="693">
        <v>5501878</v>
      </c>
      <c r="B3366" s="694" t="s">
        <v>15424</v>
      </c>
      <c r="C3366" s="693" t="s">
        <v>12156</v>
      </c>
      <c r="D3366" s="695">
        <v>11.38</v>
      </c>
    </row>
    <row r="3367" spans="1:4" ht="16.5">
      <c r="A3367" s="693">
        <v>605748</v>
      </c>
      <c r="B3367" s="694" t="s">
        <v>15425</v>
      </c>
      <c r="C3367" s="693" t="s">
        <v>12133</v>
      </c>
      <c r="D3367" s="695">
        <v>19072.93</v>
      </c>
    </row>
    <row r="3368" spans="1:4" ht="16.5">
      <c r="A3368" s="693">
        <v>1106051</v>
      </c>
      <c r="B3368" s="694" t="s">
        <v>15426</v>
      </c>
      <c r="C3368" s="693" t="s">
        <v>12156</v>
      </c>
      <c r="D3368" s="695">
        <v>44.16</v>
      </c>
    </row>
    <row r="3369" spans="1:4" ht="24.75">
      <c r="A3369" s="693">
        <v>1917702</v>
      </c>
      <c r="B3369" s="694" t="s">
        <v>15427</v>
      </c>
      <c r="C3369" s="693" t="s">
        <v>12156</v>
      </c>
      <c r="D3369" s="695">
        <v>10.51</v>
      </c>
    </row>
    <row r="3370" spans="1:4" ht="16.5">
      <c r="A3370" s="693">
        <v>2306609</v>
      </c>
      <c r="B3370" s="694" t="s">
        <v>15428</v>
      </c>
      <c r="C3370" s="693" t="s">
        <v>12133</v>
      </c>
      <c r="D3370" s="695">
        <v>1511.98</v>
      </c>
    </row>
    <row r="3371" spans="1:4">
      <c r="A3371" s="693">
        <v>4011356</v>
      </c>
      <c r="B3371" s="694" t="s">
        <v>15429</v>
      </c>
      <c r="C3371" s="693" t="s">
        <v>12161</v>
      </c>
      <c r="D3371" s="695">
        <v>1.85</v>
      </c>
    </row>
    <row r="3372" spans="1:4" ht="24.75">
      <c r="A3372" s="693">
        <v>5502112</v>
      </c>
      <c r="B3372" s="694" t="s">
        <v>15430</v>
      </c>
      <c r="C3372" s="693" t="s">
        <v>12156</v>
      </c>
      <c r="D3372" s="695">
        <v>7.71</v>
      </c>
    </row>
    <row r="3373" spans="1:4" ht="16.5">
      <c r="A3373" s="693">
        <v>605513</v>
      </c>
      <c r="B3373" s="694" t="s">
        <v>15431</v>
      </c>
      <c r="C3373" s="693" t="s">
        <v>12133</v>
      </c>
      <c r="D3373" s="695">
        <v>16376.17</v>
      </c>
    </row>
    <row r="3374" spans="1:4" ht="16.5">
      <c r="A3374" s="693">
        <v>1106061</v>
      </c>
      <c r="B3374" s="694" t="s">
        <v>15432</v>
      </c>
      <c r="C3374" s="693" t="s">
        <v>12156</v>
      </c>
      <c r="D3374" s="695">
        <v>62.45</v>
      </c>
    </row>
    <row r="3375" spans="1:4" ht="24.75">
      <c r="A3375" s="693">
        <v>1917703</v>
      </c>
      <c r="B3375" s="694" t="s">
        <v>15433</v>
      </c>
      <c r="C3375" s="693" t="s">
        <v>12156</v>
      </c>
      <c r="D3375" s="695">
        <v>10.68</v>
      </c>
    </row>
    <row r="3376" spans="1:4" ht="16.5">
      <c r="A3376" s="693">
        <v>2306614</v>
      </c>
      <c r="B3376" s="694" t="s">
        <v>15434</v>
      </c>
      <c r="C3376" s="693" t="s">
        <v>12133</v>
      </c>
      <c r="D3376" s="695">
        <v>2536.2199999999998</v>
      </c>
    </row>
    <row r="3377" spans="1:4">
      <c r="A3377" s="693">
        <v>4011355</v>
      </c>
      <c r="B3377" s="694" t="s">
        <v>15435</v>
      </c>
      <c r="C3377" s="693" t="s">
        <v>12161</v>
      </c>
      <c r="D3377" s="695">
        <v>1.06</v>
      </c>
    </row>
    <row r="3378" spans="1:4" ht="24.75">
      <c r="A3378" s="693">
        <v>5501904</v>
      </c>
      <c r="B3378" s="694" t="s">
        <v>15436</v>
      </c>
      <c r="C3378" s="693" t="s">
        <v>12156</v>
      </c>
      <c r="D3378" s="695">
        <v>10.28</v>
      </c>
    </row>
    <row r="3379" spans="1:4" ht="16.5">
      <c r="A3379" s="693">
        <v>605804</v>
      </c>
      <c r="B3379" s="694" t="s">
        <v>15437</v>
      </c>
      <c r="C3379" s="693" t="s">
        <v>12133</v>
      </c>
      <c r="D3379" s="695">
        <v>21856.85</v>
      </c>
    </row>
    <row r="3380" spans="1:4" ht="16.5">
      <c r="A3380" s="693">
        <v>1106087</v>
      </c>
      <c r="B3380" s="694" t="s">
        <v>15438</v>
      </c>
      <c r="C3380" s="693" t="s">
        <v>12156</v>
      </c>
      <c r="D3380" s="695">
        <v>54.29</v>
      </c>
    </row>
    <row r="3381" spans="1:4" ht="24.75">
      <c r="A3381" s="693">
        <v>1917704</v>
      </c>
      <c r="B3381" s="694" t="s">
        <v>15439</v>
      </c>
      <c r="C3381" s="693" t="s">
        <v>12156</v>
      </c>
      <c r="D3381" s="695">
        <v>10.98</v>
      </c>
    </row>
    <row r="3382" spans="1:4" ht="16.5">
      <c r="A3382" s="693">
        <v>2306615</v>
      </c>
      <c r="B3382" s="694" t="s">
        <v>15440</v>
      </c>
      <c r="C3382" s="693" t="s">
        <v>12133</v>
      </c>
      <c r="D3382" s="695">
        <v>2556.75</v>
      </c>
    </row>
    <row r="3383" spans="1:4">
      <c r="A3383" s="693">
        <v>4011362</v>
      </c>
      <c r="B3383" s="694" t="s">
        <v>15441</v>
      </c>
      <c r="C3383" s="693" t="s">
        <v>12161</v>
      </c>
      <c r="D3383" s="695">
        <v>1.85</v>
      </c>
    </row>
    <row r="3384" spans="1:4" ht="24.75">
      <c r="A3384" s="693">
        <v>5502138</v>
      </c>
      <c r="B3384" s="694" t="s">
        <v>15442</v>
      </c>
      <c r="C3384" s="693" t="s">
        <v>12156</v>
      </c>
      <c r="D3384" s="695">
        <v>6.62</v>
      </c>
    </row>
    <row r="3385" spans="1:4" ht="16.5">
      <c r="A3385" s="693">
        <v>605533</v>
      </c>
      <c r="B3385" s="694" t="s">
        <v>15443</v>
      </c>
      <c r="C3385" s="693" t="s">
        <v>12133</v>
      </c>
      <c r="D3385" s="695">
        <v>19160.09</v>
      </c>
    </row>
    <row r="3386" spans="1:4" ht="16.5">
      <c r="A3386" s="693">
        <v>1107860</v>
      </c>
      <c r="B3386" s="694" t="s">
        <v>15444</v>
      </c>
      <c r="C3386" s="693" t="s">
        <v>12156</v>
      </c>
      <c r="D3386" s="695">
        <v>59.01</v>
      </c>
    </row>
    <row r="3387" spans="1:4" ht="24.75">
      <c r="A3387" s="693">
        <v>1917705</v>
      </c>
      <c r="B3387" s="694" t="s">
        <v>15445</v>
      </c>
      <c r="C3387" s="693" t="s">
        <v>12156</v>
      </c>
      <c r="D3387" s="695">
        <v>12.31</v>
      </c>
    </row>
    <row r="3388" spans="1:4" ht="16.5">
      <c r="A3388" s="693">
        <v>2306616</v>
      </c>
      <c r="B3388" s="694" t="s">
        <v>15446</v>
      </c>
      <c r="C3388" s="693" t="s">
        <v>12133</v>
      </c>
      <c r="D3388" s="695">
        <v>2576.89</v>
      </c>
    </row>
    <row r="3389" spans="1:4">
      <c r="A3389" s="693">
        <v>4011361</v>
      </c>
      <c r="B3389" s="694" t="s">
        <v>15447</v>
      </c>
      <c r="C3389" s="693" t="s">
        <v>12161</v>
      </c>
      <c r="D3389" s="695">
        <v>1.06</v>
      </c>
    </row>
    <row r="3390" spans="1:4" ht="24.75">
      <c r="A3390" s="693">
        <v>5501930</v>
      </c>
      <c r="B3390" s="694" t="s">
        <v>15448</v>
      </c>
      <c r="C3390" s="693" t="s">
        <v>12156</v>
      </c>
      <c r="D3390" s="695">
        <v>10.32</v>
      </c>
    </row>
    <row r="3391" spans="1:4" ht="16.5">
      <c r="A3391" s="693">
        <v>605824</v>
      </c>
      <c r="B3391" s="694" t="s">
        <v>15449</v>
      </c>
      <c r="C3391" s="693" t="s">
        <v>12133</v>
      </c>
      <c r="D3391" s="695">
        <v>26333.86</v>
      </c>
    </row>
    <row r="3392" spans="1:4" ht="16.5">
      <c r="A3392" s="693">
        <v>1106088</v>
      </c>
      <c r="B3392" s="694" t="s">
        <v>15450</v>
      </c>
      <c r="C3392" s="693" t="s">
        <v>12156</v>
      </c>
      <c r="D3392" s="695">
        <v>64.83</v>
      </c>
    </row>
    <row r="3393" spans="1:4" ht="24.75">
      <c r="A3393" s="693">
        <v>1917695</v>
      </c>
      <c r="B3393" s="694" t="s">
        <v>15451</v>
      </c>
      <c r="C3393" s="693" t="s">
        <v>12156</v>
      </c>
      <c r="D3393" s="695">
        <v>8.31</v>
      </c>
    </row>
    <row r="3394" spans="1:4" ht="16.5">
      <c r="A3394" s="693">
        <v>2306611</v>
      </c>
      <c r="B3394" s="694" t="s">
        <v>15452</v>
      </c>
      <c r="C3394" s="693" t="s">
        <v>12133</v>
      </c>
      <c r="D3394" s="695">
        <v>1595.71</v>
      </c>
    </row>
    <row r="3395" spans="1:4">
      <c r="A3395" s="693">
        <v>4011358</v>
      </c>
      <c r="B3395" s="694" t="s">
        <v>15453</v>
      </c>
      <c r="C3395" s="693" t="s">
        <v>12161</v>
      </c>
      <c r="D3395" s="695">
        <v>2.12</v>
      </c>
    </row>
    <row r="3396" spans="1:4" ht="24.75">
      <c r="A3396" s="693">
        <v>5502164</v>
      </c>
      <c r="B3396" s="694" t="s">
        <v>15454</v>
      </c>
      <c r="C3396" s="693" t="s">
        <v>12156</v>
      </c>
      <c r="D3396" s="695">
        <v>6.62</v>
      </c>
    </row>
    <row r="3397" spans="1:4" ht="16.5">
      <c r="A3397" s="693">
        <v>605553</v>
      </c>
      <c r="B3397" s="694" t="s">
        <v>15455</v>
      </c>
      <c r="C3397" s="693" t="s">
        <v>12133</v>
      </c>
      <c r="D3397" s="695">
        <v>23637.1</v>
      </c>
    </row>
    <row r="3398" spans="1:4" ht="16.5">
      <c r="A3398" s="693">
        <v>1106128</v>
      </c>
      <c r="B3398" s="694" t="s">
        <v>15456</v>
      </c>
      <c r="C3398" s="693" t="s">
        <v>12156</v>
      </c>
      <c r="D3398" s="695">
        <v>53.57</v>
      </c>
    </row>
    <row r="3399" spans="1:4" ht="24.75">
      <c r="A3399" s="693">
        <v>1917706</v>
      </c>
      <c r="B3399" s="694" t="s">
        <v>15457</v>
      </c>
      <c r="C3399" s="693" t="s">
        <v>12156</v>
      </c>
      <c r="D3399" s="695">
        <v>12.62</v>
      </c>
    </row>
    <row r="3400" spans="1:4" ht="16.5">
      <c r="A3400" s="693">
        <v>2306612</v>
      </c>
      <c r="B3400" s="694" t="s">
        <v>15458</v>
      </c>
      <c r="C3400" s="693" t="s">
        <v>12133</v>
      </c>
      <c r="D3400" s="695">
        <v>1945.74</v>
      </c>
    </row>
    <row r="3401" spans="1:4">
      <c r="A3401" s="693">
        <v>4011357</v>
      </c>
      <c r="B3401" s="694" t="s">
        <v>15459</v>
      </c>
      <c r="C3401" s="693" t="s">
        <v>12161</v>
      </c>
      <c r="D3401" s="695">
        <v>1.34</v>
      </c>
    </row>
    <row r="3402" spans="1:4" ht="24.75">
      <c r="A3402" s="693">
        <v>5501879</v>
      </c>
      <c r="B3402" s="694" t="s">
        <v>15460</v>
      </c>
      <c r="C3402" s="693" t="s">
        <v>12156</v>
      </c>
      <c r="D3402" s="695">
        <v>11.7</v>
      </c>
    </row>
    <row r="3403" spans="1:4" ht="16.5">
      <c r="A3403" s="693">
        <v>605845</v>
      </c>
      <c r="B3403" s="694" t="s">
        <v>15461</v>
      </c>
      <c r="C3403" s="693" t="s">
        <v>12133</v>
      </c>
      <c r="D3403" s="695">
        <v>21730</v>
      </c>
    </row>
    <row r="3404" spans="1:4" ht="16.5">
      <c r="A3404" s="693">
        <v>1108056</v>
      </c>
      <c r="B3404" s="694" t="s">
        <v>15462</v>
      </c>
      <c r="C3404" s="693" t="s">
        <v>12156</v>
      </c>
      <c r="D3404" s="695">
        <v>3309.53</v>
      </c>
    </row>
    <row r="3405" spans="1:4" ht="24.75">
      <c r="A3405" s="693">
        <v>1917696</v>
      </c>
      <c r="B3405" s="694" t="s">
        <v>15463</v>
      </c>
      <c r="C3405" s="693" t="s">
        <v>12156</v>
      </c>
      <c r="D3405" s="695">
        <v>9.3800000000000008</v>
      </c>
    </row>
    <row r="3406" spans="1:4" ht="16.5">
      <c r="A3406" s="693">
        <v>2306613</v>
      </c>
      <c r="B3406" s="694" t="s">
        <v>15464</v>
      </c>
      <c r="C3406" s="693" t="s">
        <v>12133</v>
      </c>
      <c r="D3406" s="695">
        <v>1966.27</v>
      </c>
    </row>
    <row r="3407" spans="1:4">
      <c r="A3407" s="693">
        <v>4011364</v>
      </c>
      <c r="B3407" s="694" t="s">
        <v>15465</v>
      </c>
      <c r="C3407" s="693" t="s">
        <v>12161</v>
      </c>
      <c r="D3407" s="695">
        <v>2.12</v>
      </c>
    </row>
    <row r="3408" spans="1:4" ht="24.75">
      <c r="A3408" s="693">
        <v>5502113</v>
      </c>
      <c r="B3408" s="694" t="s">
        <v>15466</v>
      </c>
      <c r="C3408" s="693" t="s">
        <v>12156</v>
      </c>
      <c r="D3408" s="695">
        <v>8</v>
      </c>
    </row>
    <row r="3409" spans="1:4" ht="16.5">
      <c r="A3409" s="693">
        <v>605581</v>
      </c>
      <c r="B3409" s="694" t="s">
        <v>15467</v>
      </c>
      <c r="C3409" s="693" t="s">
        <v>12133</v>
      </c>
      <c r="D3409" s="695">
        <v>19744.439999999999</v>
      </c>
    </row>
    <row r="3410" spans="1:4" ht="16.5">
      <c r="A3410" s="693">
        <v>1108059</v>
      </c>
      <c r="B3410" s="694" t="s">
        <v>15468</v>
      </c>
      <c r="C3410" s="693" t="s">
        <v>12156</v>
      </c>
      <c r="D3410" s="695">
        <v>3293.12</v>
      </c>
    </row>
    <row r="3411" spans="1:4" ht="24.75">
      <c r="A3411" s="693">
        <v>1917694</v>
      </c>
      <c r="B3411" s="694" t="s">
        <v>15469</v>
      </c>
      <c r="C3411" s="693" t="s">
        <v>12156</v>
      </c>
      <c r="D3411" s="695">
        <v>8.0399999999999991</v>
      </c>
    </row>
    <row r="3412" spans="1:4" ht="16.5">
      <c r="A3412" s="693">
        <v>2306618</v>
      </c>
      <c r="B3412" s="694" t="s">
        <v>15470</v>
      </c>
      <c r="C3412" s="693" t="s">
        <v>12133</v>
      </c>
      <c r="D3412" s="695">
        <v>3088.61</v>
      </c>
    </row>
    <row r="3413" spans="1:4">
      <c r="A3413" s="693">
        <v>4011363</v>
      </c>
      <c r="B3413" s="694" t="s">
        <v>15471</v>
      </c>
      <c r="C3413" s="693" t="s">
        <v>12161</v>
      </c>
      <c r="D3413" s="695">
        <v>1.34</v>
      </c>
    </row>
    <row r="3414" spans="1:4" ht="24.75">
      <c r="A3414" s="693">
        <v>5501905</v>
      </c>
      <c r="B3414" s="694" t="s">
        <v>15472</v>
      </c>
      <c r="C3414" s="693" t="s">
        <v>12156</v>
      </c>
      <c r="D3414" s="695">
        <v>10.5</v>
      </c>
    </row>
    <row r="3415" spans="1:4" ht="16.5">
      <c r="A3415" s="693">
        <v>605888</v>
      </c>
      <c r="B3415" s="694" t="s">
        <v>15473</v>
      </c>
      <c r="C3415" s="693" t="s">
        <v>12133</v>
      </c>
      <c r="D3415" s="695">
        <v>24872.78</v>
      </c>
    </row>
    <row r="3416" spans="1:4" ht="16.5">
      <c r="A3416" s="693">
        <v>1207700</v>
      </c>
      <c r="B3416" s="694" t="s">
        <v>15474</v>
      </c>
      <c r="C3416" s="693" t="s">
        <v>12156</v>
      </c>
      <c r="D3416" s="695">
        <v>585.72</v>
      </c>
    </row>
    <row r="3417" spans="1:4" ht="24.75">
      <c r="A3417" s="693">
        <v>1917697</v>
      </c>
      <c r="B3417" s="694" t="s">
        <v>15475</v>
      </c>
      <c r="C3417" s="693" t="s">
        <v>12156</v>
      </c>
      <c r="D3417" s="695">
        <v>9.6199999999999992</v>
      </c>
    </row>
    <row r="3418" spans="1:4" ht="16.5">
      <c r="A3418" s="693">
        <v>2306619</v>
      </c>
      <c r="B3418" s="694" t="s">
        <v>15476</v>
      </c>
      <c r="C3418" s="693" t="s">
        <v>12133</v>
      </c>
      <c r="D3418" s="695">
        <v>3118.1</v>
      </c>
    </row>
    <row r="3419" spans="1:4">
      <c r="A3419" s="693">
        <v>4011384</v>
      </c>
      <c r="B3419" s="694" t="s">
        <v>15477</v>
      </c>
      <c r="C3419" s="693" t="s">
        <v>12161</v>
      </c>
      <c r="D3419" s="695">
        <v>7.26</v>
      </c>
    </row>
    <row r="3420" spans="1:4" ht="24.75">
      <c r="A3420" s="693">
        <v>5502139</v>
      </c>
      <c r="B3420" s="694" t="s">
        <v>15478</v>
      </c>
      <c r="C3420" s="693" t="s">
        <v>12156</v>
      </c>
      <c r="D3420" s="695">
        <v>6.82</v>
      </c>
    </row>
    <row r="3421" spans="1:4" ht="16.5">
      <c r="A3421" s="693">
        <v>605592</v>
      </c>
      <c r="B3421" s="694" t="s">
        <v>15479</v>
      </c>
      <c r="C3421" s="693" t="s">
        <v>12133</v>
      </c>
      <c r="D3421" s="695">
        <v>22887.22</v>
      </c>
    </row>
    <row r="3422" spans="1:4" ht="16.5">
      <c r="A3422" s="693">
        <v>1207701</v>
      </c>
      <c r="B3422" s="694" t="s">
        <v>15480</v>
      </c>
      <c r="C3422" s="693" t="s">
        <v>12156</v>
      </c>
      <c r="D3422" s="695">
        <v>618.54</v>
      </c>
    </row>
    <row r="3423" spans="1:4" ht="24.75">
      <c r="A3423" s="693">
        <v>1917698</v>
      </c>
      <c r="B3423" s="694" t="s">
        <v>15481</v>
      </c>
      <c r="C3423" s="693" t="s">
        <v>12156</v>
      </c>
      <c r="D3423" s="695">
        <v>9.8000000000000007</v>
      </c>
    </row>
    <row r="3424" spans="1:4" ht="16.5">
      <c r="A3424" s="693">
        <v>2306620</v>
      </c>
      <c r="B3424" s="694" t="s">
        <v>15482</v>
      </c>
      <c r="C3424" s="693" t="s">
        <v>12133</v>
      </c>
      <c r="D3424" s="695">
        <v>3146.8</v>
      </c>
    </row>
    <row r="3425" spans="1:4">
      <c r="A3425" s="693">
        <v>4011383</v>
      </c>
      <c r="B3425" s="694" t="s">
        <v>15483</v>
      </c>
      <c r="C3425" s="693" t="s">
        <v>12161</v>
      </c>
      <c r="D3425" s="695">
        <v>4.7300000000000004</v>
      </c>
    </row>
    <row r="3426" spans="1:4" ht="24.75">
      <c r="A3426" s="693">
        <v>5501931</v>
      </c>
      <c r="B3426" s="694" t="s">
        <v>15484</v>
      </c>
      <c r="C3426" s="693" t="s">
        <v>12156</v>
      </c>
      <c r="D3426" s="695">
        <v>10.92</v>
      </c>
    </row>
    <row r="3427" spans="1:4" ht="16.5">
      <c r="A3427" s="693">
        <v>605903</v>
      </c>
      <c r="B3427" s="694" t="s">
        <v>15485</v>
      </c>
      <c r="C3427" s="693" t="s">
        <v>12133</v>
      </c>
      <c r="D3427" s="695">
        <v>29926.91</v>
      </c>
    </row>
    <row r="3428" spans="1:4" ht="16.5">
      <c r="A3428" s="693">
        <v>1207702</v>
      </c>
      <c r="B3428" s="694" t="s">
        <v>15486</v>
      </c>
      <c r="C3428" s="693" t="s">
        <v>12156</v>
      </c>
      <c r="D3428" s="695">
        <v>655.29</v>
      </c>
    </row>
    <row r="3429" spans="1:4" ht="24.75">
      <c r="A3429" s="693">
        <v>1917712</v>
      </c>
      <c r="B3429" s="694" t="s">
        <v>15487</v>
      </c>
      <c r="C3429" s="693" t="s">
        <v>12156</v>
      </c>
      <c r="D3429" s="695">
        <v>9.98</v>
      </c>
    </row>
    <row r="3430" spans="1:4" ht="16.5">
      <c r="A3430" s="693">
        <v>2306621</v>
      </c>
      <c r="B3430" s="694" t="s">
        <v>15488</v>
      </c>
      <c r="C3430" s="693" t="s">
        <v>12133</v>
      </c>
      <c r="D3430" s="695">
        <v>4481.3</v>
      </c>
    </row>
    <row r="3431" spans="1:4" ht="16.5">
      <c r="A3431" s="693">
        <v>4011390</v>
      </c>
      <c r="B3431" s="694" t="s">
        <v>15489</v>
      </c>
      <c r="C3431" s="693" t="s">
        <v>12161</v>
      </c>
      <c r="D3431" s="695">
        <v>7.26</v>
      </c>
    </row>
    <row r="3432" spans="1:4" ht="24.75">
      <c r="A3432" s="693">
        <v>5502165</v>
      </c>
      <c r="B3432" s="694" t="s">
        <v>15490</v>
      </c>
      <c r="C3432" s="693" t="s">
        <v>12156</v>
      </c>
      <c r="D3432" s="695">
        <v>6.82</v>
      </c>
    </row>
    <row r="3433" spans="1:4" ht="16.5">
      <c r="A3433" s="693">
        <v>605603</v>
      </c>
      <c r="B3433" s="694" t="s">
        <v>15491</v>
      </c>
      <c r="C3433" s="693" t="s">
        <v>12133</v>
      </c>
      <c r="D3433" s="695">
        <v>27941.35</v>
      </c>
    </row>
    <row r="3434" spans="1:4" ht="16.5">
      <c r="A3434" s="693">
        <v>1207708</v>
      </c>
      <c r="B3434" s="694" t="s">
        <v>15492</v>
      </c>
      <c r="C3434" s="693" t="s">
        <v>12156</v>
      </c>
      <c r="D3434" s="695">
        <v>586.07000000000005</v>
      </c>
    </row>
    <row r="3435" spans="1:4" ht="24.75">
      <c r="A3435" s="693">
        <v>1917713</v>
      </c>
      <c r="B3435" s="694" t="s">
        <v>15493</v>
      </c>
      <c r="C3435" s="693" t="s">
        <v>12156</v>
      </c>
      <c r="D3435" s="695">
        <v>10.15</v>
      </c>
    </row>
    <row r="3436" spans="1:4" ht="16.5">
      <c r="A3436" s="693">
        <v>2306622</v>
      </c>
      <c r="B3436" s="694" t="s">
        <v>15494</v>
      </c>
      <c r="C3436" s="693" t="s">
        <v>12133</v>
      </c>
      <c r="D3436" s="695">
        <v>4510.8599999999997</v>
      </c>
    </row>
    <row r="3437" spans="1:4" ht="16.5">
      <c r="A3437" s="693">
        <v>4011389</v>
      </c>
      <c r="B3437" s="694" t="s">
        <v>15495</v>
      </c>
      <c r="C3437" s="693" t="s">
        <v>12161</v>
      </c>
      <c r="D3437" s="695">
        <v>4.7300000000000004</v>
      </c>
    </row>
    <row r="3438" spans="1:4" ht="24.75">
      <c r="A3438" s="693">
        <v>5502825</v>
      </c>
      <c r="B3438" s="694" t="s">
        <v>15496</v>
      </c>
      <c r="C3438" s="693" t="s">
        <v>12156</v>
      </c>
      <c r="D3438" s="695">
        <v>16.38</v>
      </c>
    </row>
    <row r="3439" spans="1:4" ht="16.5">
      <c r="A3439" s="693">
        <v>605771</v>
      </c>
      <c r="B3439" s="694" t="s">
        <v>15497</v>
      </c>
      <c r="C3439" s="693" t="s">
        <v>12133</v>
      </c>
      <c r="D3439" s="695">
        <v>20938.38</v>
      </c>
    </row>
    <row r="3440" spans="1:4" ht="16.5">
      <c r="A3440" s="693">
        <v>1207703</v>
      </c>
      <c r="B3440" s="694" t="s">
        <v>15498</v>
      </c>
      <c r="C3440" s="693" t="s">
        <v>12156</v>
      </c>
      <c r="D3440" s="695">
        <v>742.38</v>
      </c>
    </row>
    <row r="3441" spans="1:4" ht="24.75">
      <c r="A3441" s="693">
        <v>1917714</v>
      </c>
      <c r="B3441" s="694" t="s">
        <v>15499</v>
      </c>
      <c r="C3441" s="693" t="s">
        <v>12156</v>
      </c>
      <c r="D3441" s="695">
        <v>10.33</v>
      </c>
    </row>
    <row r="3442" spans="1:4" ht="16.5">
      <c r="A3442" s="693">
        <v>2306623</v>
      </c>
      <c r="B3442" s="694" t="s">
        <v>15500</v>
      </c>
      <c r="C3442" s="693" t="s">
        <v>12133</v>
      </c>
      <c r="D3442" s="695">
        <v>4539.49</v>
      </c>
    </row>
    <row r="3443" spans="1:4">
      <c r="A3443" s="693">
        <v>4011380</v>
      </c>
      <c r="B3443" s="694" t="s">
        <v>15501</v>
      </c>
      <c r="C3443" s="693" t="s">
        <v>12161</v>
      </c>
      <c r="D3443" s="695">
        <v>5.99</v>
      </c>
    </row>
    <row r="3444" spans="1:4" ht="24.75">
      <c r="A3444" s="693">
        <v>5502834</v>
      </c>
      <c r="B3444" s="694" t="s">
        <v>15502</v>
      </c>
      <c r="C3444" s="693" t="s">
        <v>12156</v>
      </c>
      <c r="D3444" s="695">
        <v>12.37</v>
      </c>
    </row>
    <row r="3445" spans="1:4" ht="16.5">
      <c r="A3445" s="693">
        <v>605514</v>
      </c>
      <c r="B3445" s="694" t="s">
        <v>15503</v>
      </c>
      <c r="C3445" s="693" t="s">
        <v>12133</v>
      </c>
      <c r="D3445" s="695">
        <v>19198.77</v>
      </c>
    </row>
    <row r="3446" spans="1:4" ht="16.5">
      <c r="A3446" s="693">
        <v>1207709</v>
      </c>
      <c r="B3446" s="694" t="s">
        <v>15504</v>
      </c>
      <c r="C3446" s="693" t="s">
        <v>12156</v>
      </c>
      <c r="D3446" s="695">
        <v>665.57</v>
      </c>
    </row>
    <row r="3447" spans="1:4" ht="24.75">
      <c r="A3447" s="693">
        <v>1917715</v>
      </c>
      <c r="B3447" s="694" t="s">
        <v>15505</v>
      </c>
      <c r="C3447" s="693" t="s">
        <v>12156</v>
      </c>
      <c r="D3447" s="695">
        <v>10.45</v>
      </c>
    </row>
    <row r="3448" spans="1:4" ht="16.5">
      <c r="A3448" s="693">
        <v>2306617</v>
      </c>
      <c r="B3448" s="694" t="s">
        <v>15506</v>
      </c>
      <c r="C3448" s="693" t="s">
        <v>12133</v>
      </c>
      <c r="D3448" s="695">
        <v>2406.98</v>
      </c>
    </row>
    <row r="3449" spans="1:4">
      <c r="A3449" s="693">
        <v>4011379</v>
      </c>
      <c r="B3449" s="694" t="s">
        <v>15507</v>
      </c>
      <c r="C3449" s="693" t="s">
        <v>12161</v>
      </c>
      <c r="D3449" s="695">
        <v>3.46</v>
      </c>
    </row>
    <row r="3450" spans="1:4" ht="24.75">
      <c r="A3450" s="693">
        <v>5502826</v>
      </c>
      <c r="B3450" s="694" t="s">
        <v>15508</v>
      </c>
      <c r="C3450" s="693" t="s">
        <v>12156</v>
      </c>
      <c r="D3450" s="695">
        <v>13.26</v>
      </c>
    </row>
    <row r="3451" spans="1:4" ht="16.5">
      <c r="A3451" s="693">
        <v>605805</v>
      </c>
      <c r="B3451" s="694" t="s">
        <v>15509</v>
      </c>
      <c r="C3451" s="693" t="s">
        <v>12133</v>
      </c>
      <c r="D3451" s="695">
        <v>24081.17</v>
      </c>
    </row>
    <row r="3452" spans="1:4">
      <c r="A3452" s="693">
        <v>1207710</v>
      </c>
      <c r="B3452" s="694" t="s">
        <v>15510</v>
      </c>
      <c r="C3452" s="693" t="s">
        <v>12156</v>
      </c>
      <c r="D3452" s="695">
        <v>914.31</v>
      </c>
    </row>
    <row r="3453" spans="1:4" ht="24.75">
      <c r="A3453" s="693">
        <v>1917716</v>
      </c>
      <c r="B3453" s="694" t="s">
        <v>15511</v>
      </c>
      <c r="C3453" s="693" t="s">
        <v>12156</v>
      </c>
      <c r="D3453" s="695">
        <v>10.63</v>
      </c>
    </row>
    <row r="3454" spans="1:4" ht="16.5">
      <c r="A3454" s="693">
        <v>2306014</v>
      </c>
      <c r="B3454" s="694" t="s">
        <v>15512</v>
      </c>
      <c r="C3454" s="693" t="s">
        <v>12141</v>
      </c>
      <c r="D3454" s="695">
        <v>12.03</v>
      </c>
    </row>
    <row r="3455" spans="1:4">
      <c r="A3455" s="693">
        <v>4011386</v>
      </c>
      <c r="B3455" s="694" t="s">
        <v>15513</v>
      </c>
      <c r="C3455" s="693" t="s">
        <v>12161</v>
      </c>
      <c r="D3455" s="695">
        <v>5.99</v>
      </c>
    </row>
    <row r="3456" spans="1:4" ht="24.75">
      <c r="A3456" s="693">
        <v>5502835</v>
      </c>
      <c r="B3456" s="694" t="s">
        <v>15514</v>
      </c>
      <c r="C3456" s="693" t="s">
        <v>12156</v>
      </c>
      <c r="D3456" s="695">
        <v>9.66</v>
      </c>
    </row>
    <row r="3457" spans="1:4" ht="16.5">
      <c r="A3457" s="693">
        <v>605534</v>
      </c>
      <c r="B3457" s="694" t="s">
        <v>15515</v>
      </c>
      <c r="C3457" s="693" t="s">
        <v>12133</v>
      </c>
      <c r="D3457" s="695">
        <v>22341.55</v>
      </c>
    </row>
    <row r="3458" spans="1:4" ht="16.5">
      <c r="A3458" s="693">
        <v>1207711</v>
      </c>
      <c r="B3458" s="694" t="s">
        <v>15516</v>
      </c>
      <c r="C3458" s="693" t="s">
        <v>12156</v>
      </c>
      <c r="D3458" s="695">
        <v>1142.6099999999999</v>
      </c>
    </row>
    <row r="3459" spans="1:4" ht="24.75">
      <c r="A3459" s="693">
        <v>1917717</v>
      </c>
      <c r="B3459" s="694" t="s">
        <v>15517</v>
      </c>
      <c r="C3459" s="693" t="s">
        <v>12156</v>
      </c>
      <c r="D3459" s="695">
        <v>10.92</v>
      </c>
    </row>
    <row r="3460" spans="1:4" ht="16.5">
      <c r="A3460" s="693">
        <v>2306700</v>
      </c>
      <c r="B3460" s="694" t="s">
        <v>15518</v>
      </c>
      <c r="C3460" s="693" t="s">
        <v>12133</v>
      </c>
      <c r="D3460" s="695">
        <v>2322.11</v>
      </c>
    </row>
    <row r="3461" spans="1:4">
      <c r="A3461" s="693">
        <v>4011385</v>
      </c>
      <c r="B3461" s="694" t="s">
        <v>15519</v>
      </c>
      <c r="C3461" s="693" t="s">
        <v>12161</v>
      </c>
      <c r="D3461" s="695">
        <v>3.46</v>
      </c>
    </row>
    <row r="3462" spans="1:4" ht="24.75">
      <c r="A3462" s="693">
        <v>5502827</v>
      </c>
      <c r="B3462" s="694" t="s">
        <v>15520</v>
      </c>
      <c r="C3462" s="693" t="s">
        <v>12156</v>
      </c>
      <c r="D3462" s="695">
        <v>13.09</v>
      </c>
    </row>
    <row r="3463" spans="1:4" ht="16.5">
      <c r="A3463" s="693">
        <v>605825</v>
      </c>
      <c r="B3463" s="694" t="s">
        <v>15521</v>
      </c>
      <c r="C3463" s="693" t="s">
        <v>12133</v>
      </c>
      <c r="D3463" s="695">
        <v>29135.29</v>
      </c>
    </row>
    <row r="3464" spans="1:4">
      <c r="A3464" s="693">
        <v>1207713</v>
      </c>
      <c r="B3464" s="694" t="s">
        <v>15522</v>
      </c>
      <c r="C3464" s="693" t="s">
        <v>12156</v>
      </c>
      <c r="D3464" s="695">
        <v>1738.99</v>
      </c>
    </row>
    <row r="3465" spans="1:4" ht="24.75">
      <c r="A3465" s="693">
        <v>1917718</v>
      </c>
      <c r="B3465" s="694" t="s">
        <v>15523</v>
      </c>
      <c r="C3465" s="693" t="s">
        <v>12156</v>
      </c>
      <c r="D3465" s="695">
        <v>12.15</v>
      </c>
    </row>
    <row r="3466" spans="1:4" ht="16.5">
      <c r="A3466" s="693">
        <v>2306703</v>
      </c>
      <c r="B3466" s="694" t="s">
        <v>15524</v>
      </c>
      <c r="C3466" s="693" t="s">
        <v>12133</v>
      </c>
      <c r="D3466" s="695">
        <v>2406.91</v>
      </c>
    </row>
    <row r="3467" spans="1:4">
      <c r="A3467" s="693">
        <v>4011382</v>
      </c>
      <c r="B3467" s="694" t="s">
        <v>15525</v>
      </c>
      <c r="C3467" s="693" t="s">
        <v>12161</v>
      </c>
      <c r="D3467" s="695">
        <v>6.68</v>
      </c>
    </row>
    <row r="3468" spans="1:4" ht="24.75">
      <c r="A3468" s="693">
        <v>5502836</v>
      </c>
      <c r="B3468" s="694" t="s">
        <v>15526</v>
      </c>
      <c r="C3468" s="693" t="s">
        <v>12156</v>
      </c>
      <c r="D3468" s="695">
        <v>9.48</v>
      </c>
    </row>
    <row r="3469" spans="1:4" ht="16.5">
      <c r="A3469" s="693">
        <v>605554</v>
      </c>
      <c r="B3469" s="694" t="s">
        <v>15527</v>
      </c>
      <c r="C3469" s="693" t="s">
        <v>12133</v>
      </c>
      <c r="D3469" s="695">
        <v>27395.68</v>
      </c>
    </row>
    <row r="3470" spans="1:4">
      <c r="A3470" s="693">
        <v>1207714</v>
      </c>
      <c r="B3470" s="694" t="s">
        <v>15528</v>
      </c>
      <c r="C3470" s="693" t="s">
        <v>12156</v>
      </c>
      <c r="D3470" s="695">
        <v>952.93</v>
      </c>
    </row>
    <row r="3471" spans="1:4" ht="16.5">
      <c r="A3471" s="693">
        <v>1917708</v>
      </c>
      <c r="B3471" s="694" t="s">
        <v>15529</v>
      </c>
      <c r="C3471" s="693" t="s">
        <v>12156</v>
      </c>
      <c r="D3471" s="695">
        <v>9.2100000000000009</v>
      </c>
    </row>
    <row r="3472" spans="1:4" ht="16.5">
      <c r="A3472" s="693">
        <v>2306706</v>
      </c>
      <c r="B3472" s="694" t="s">
        <v>15530</v>
      </c>
      <c r="C3472" s="693" t="s">
        <v>12133</v>
      </c>
      <c r="D3472" s="695">
        <v>2532.89</v>
      </c>
    </row>
    <row r="3473" spans="1:4">
      <c r="A3473" s="693">
        <v>4011381</v>
      </c>
      <c r="B3473" s="694" t="s">
        <v>15531</v>
      </c>
      <c r="C3473" s="693" t="s">
        <v>12161</v>
      </c>
      <c r="D3473" s="695">
        <v>4.1500000000000004</v>
      </c>
    </row>
    <row r="3474" spans="1:4" ht="24.75">
      <c r="A3474" s="693">
        <v>5502356</v>
      </c>
      <c r="B3474" s="694" t="s">
        <v>15532</v>
      </c>
      <c r="C3474" s="693" t="s">
        <v>12156</v>
      </c>
      <c r="D3474" s="695">
        <v>18.8</v>
      </c>
    </row>
    <row r="3475" spans="1:4" ht="16.5">
      <c r="A3475" s="693">
        <v>605772</v>
      </c>
      <c r="B3475" s="694" t="s">
        <v>15533</v>
      </c>
      <c r="C3475" s="693" t="s">
        <v>12133</v>
      </c>
      <c r="D3475" s="695">
        <v>24092.03</v>
      </c>
    </row>
    <row r="3476" spans="1:4" ht="16.5">
      <c r="A3476" s="693">
        <v>1207715</v>
      </c>
      <c r="B3476" s="694" t="s">
        <v>15534</v>
      </c>
      <c r="C3476" s="693" t="s">
        <v>12156</v>
      </c>
      <c r="D3476" s="695">
        <v>1189.5</v>
      </c>
    </row>
    <row r="3477" spans="1:4" ht="16.5">
      <c r="A3477" s="693">
        <v>1917719</v>
      </c>
      <c r="B3477" s="694" t="s">
        <v>15535</v>
      </c>
      <c r="C3477" s="693" t="s">
        <v>12156</v>
      </c>
      <c r="D3477" s="695">
        <v>12.47</v>
      </c>
    </row>
    <row r="3478" spans="1:4" ht="16.5">
      <c r="A3478" s="693">
        <v>2306709</v>
      </c>
      <c r="B3478" s="694" t="s">
        <v>15536</v>
      </c>
      <c r="C3478" s="693" t="s">
        <v>12133</v>
      </c>
      <c r="D3478" s="695">
        <v>2734.84</v>
      </c>
    </row>
    <row r="3479" spans="1:4">
      <c r="A3479" s="693">
        <v>4011388</v>
      </c>
      <c r="B3479" s="694" t="s">
        <v>15537</v>
      </c>
      <c r="C3479" s="693" t="s">
        <v>12161</v>
      </c>
      <c r="D3479" s="695">
        <v>6.68</v>
      </c>
    </row>
    <row r="3480" spans="1:4" ht="24.75">
      <c r="A3480" s="693">
        <v>5502590</v>
      </c>
      <c r="B3480" s="694" t="s">
        <v>15538</v>
      </c>
      <c r="C3480" s="693" t="s">
        <v>12156</v>
      </c>
      <c r="D3480" s="695">
        <v>11.17</v>
      </c>
    </row>
    <row r="3481" spans="1:4" ht="16.5">
      <c r="A3481" s="693">
        <v>605515</v>
      </c>
      <c r="B3481" s="694" t="s">
        <v>15539</v>
      </c>
      <c r="C3481" s="693" t="s">
        <v>12133</v>
      </c>
      <c r="D3481" s="695">
        <v>21021.61</v>
      </c>
    </row>
    <row r="3482" spans="1:4">
      <c r="A3482" s="693">
        <v>1207717</v>
      </c>
      <c r="B3482" s="694" t="s">
        <v>15540</v>
      </c>
      <c r="C3482" s="693" t="s">
        <v>12156</v>
      </c>
      <c r="D3482" s="695">
        <v>1804.63</v>
      </c>
    </row>
    <row r="3483" spans="1:4" ht="16.5">
      <c r="A3483" s="693">
        <v>1917709</v>
      </c>
      <c r="B3483" s="694" t="s">
        <v>15541</v>
      </c>
      <c r="C3483" s="693" t="s">
        <v>12156</v>
      </c>
      <c r="D3483" s="695">
        <v>9.44</v>
      </c>
    </row>
    <row r="3484" spans="1:4" ht="16.5">
      <c r="A3484" s="693">
        <v>2306712</v>
      </c>
      <c r="B3484" s="694" t="s">
        <v>15542</v>
      </c>
      <c r="C3484" s="693" t="s">
        <v>12133</v>
      </c>
      <c r="D3484" s="695">
        <v>2828.79</v>
      </c>
    </row>
    <row r="3485" spans="1:4">
      <c r="A3485" s="693">
        <v>4011387</v>
      </c>
      <c r="B3485" s="694" t="s">
        <v>15543</v>
      </c>
      <c r="C3485" s="693" t="s">
        <v>12161</v>
      </c>
      <c r="D3485" s="695">
        <v>4.1500000000000004</v>
      </c>
    </row>
    <row r="3486" spans="1:4" ht="24.75">
      <c r="A3486" s="693">
        <v>5502382</v>
      </c>
      <c r="B3486" s="694" t="s">
        <v>15544</v>
      </c>
      <c r="C3486" s="693" t="s">
        <v>12156</v>
      </c>
      <c r="D3486" s="695">
        <v>17.309999999999999</v>
      </c>
    </row>
    <row r="3487" spans="1:4" ht="16.5">
      <c r="A3487" s="693">
        <v>605806</v>
      </c>
      <c r="B3487" s="694" t="s">
        <v>15545</v>
      </c>
      <c r="C3487" s="693" t="s">
        <v>12133</v>
      </c>
      <c r="D3487" s="695">
        <v>27615.43</v>
      </c>
    </row>
    <row r="3488" spans="1:4">
      <c r="A3488" s="693">
        <v>1207718</v>
      </c>
      <c r="B3488" s="694" t="s">
        <v>15546</v>
      </c>
      <c r="C3488" s="693" t="s">
        <v>12156</v>
      </c>
      <c r="D3488" s="695">
        <v>996.16</v>
      </c>
    </row>
    <row r="3489" spans="1:4" ht="16.5">
      <c r="A3489" s="693">
        <v>1917707</v>
      </c>
      <c r="B3489" s="694" t="s">
        <v>15547</v>
      </c>
      <c r="C3489" s="693" t="s">
        <v>12156</v>
      </c>
      <c r="D3489" s="695">
        <v>8.15</v>
      </c>
    </row>
    <row r="3490" spans="1:4" ht="16.5">
      <c r="A3490" s="693">
        <v>2306715</v>
      </c>
      <c r="B3490" s="694" t="s">
        <v>15548</v>
      </c>
      <c r="C3490" s="693" t="s">
        <v>12133</v>
      </c>
      <c r="D3490" s="695">
        <v>2956.96</v>
      </c>
    </row>
    <row r="3491" spans="1:4">
      <c r="A3491" s="693">
        <v>4011212</v>
      </c>
      <c r="B3491" s="694" t="s">
        <v>15549</v>
      </c>
      <c r="C3491" s="693" t="s">
        <v>12161</v>
      </c>
      <c r="D3491" s="695">
        <v>7.0000000000000007E-2</v>
      </c>
    </row>
    <row r="3492" spans="1:4" ht="24.75">
      <c r="A3492" s="693">
        <v>5502616</v>
      </c>
      <c r="B3492" s="694" t="s">
        <v>15550</v>
      </c>
      <c r="C3492" s="693" t="s">
        <v>12156</v>
      </c>
      <c r="D3492" s="695">
        <v>9.5299999999999994</v>
      </c>
    </row>
    <row r="3493" spans="1:4" ht="16.5">
      <c r="A3493" s="693">
        <v>605535</v>
      </c>
      <c r="B3493" s="694" t="s">
        <v>15551</v>
      </c>
      <c r="C3493" s="693" t="s">
        <v>12133</v>
      </c>
      <c r="D3493" s="695">
        <v>24545.01</v>
      </c>
    </row>
    <row r="3494" spans="1:4" ht="16.5">
      <c r="A3494" s="693">
        <v>1207719</v>
      </c>
      <c r="B3494" s="694" t="s">
        <v>15552</v>
      </c>
      <c r="C3494" s="693" t="s">
        <v>12156</v>
      </c>
      <c r="D3494" s="695">
        <v>1242</v>
      </c>
    </row>
    <row r="3495" spans="1:4" ht="16.5">
      <c r="A3495" s="693">
        <v>1917710</v>
      </c>
      <c r="B3495" s="694" t="s">
        <v>15553</v>
      </c>
      <c r="C3495" s="693" t="s">
        <v>12156</v>
      </c>
      <c r="D3495" s="695">
        <v>9.6199999999999992</v>
      </c>
    </row>
    <row r="3496" spans="1:4" ht="16.5">
      <c r="A3496" s="693">
        <v>2306718</v>
      </c>
      <c r="B3496" s="694" t="s">
        <v>15554</v>
      </c>
      <c r="C3496" s="693" t="s">
        <v>12133</v>
      </c>
      <c r="D3496" s="695">
        <v>3148.25</v>
      </c>
    </row>
    <row r="3497" spans="1:4" ht="16.5">
      <c r="A3497" s="693">
        <v>4208197</v>
      </c>
      <c r="B3497" s="694" t="s">
        <v>15555</v>
      </c>
      <c r="C3497" s="693" t="s">
        <v>10136</v>
      </c>
      <c r="D3497" s="695">
        <v>14254.89</v>
      </c>
    </row>
    <row r="3498" spans="1:4" ht="24.75">
      <c r="A3498" s="693">
        <v>5502408</v>
      </c>
      <c r="B3498" s="694" t="s">
        <v>15556</v>
      </c>
      <c r="C3498" s="693" t="s">
        <v>12156</v>
      </c>
      <c r="D3498" s="695">
        <v>17.309999999999999</v>
      </c>
    </row>
    <row r="3499" spans="1:4" ht="16.5">
      <c r="A3499" s="693">
        <v>605826</v>
      </c>
      <c r="B3499" s="694" t="s">
        <v>15557</v>
      </c>
      <c r="C3499" s="693" t="s">
        <v>12133</v>
      </c>
      <c r="D3499" s="695">
        <v>33281.65</v>
      </c>
    </row>
    <row r="3500" spans="1:4">
      <c r="A3500" s="693">
        <v>1207721</v>
      </c>
      <c r="B3500" s="694" t="s">
        <v>15558</v>
      </c>
      <c r="C3500" s="693" t="s">
        <v>12156</v>
      </c>
      <c r="D3500" s="695">
        <v>1878.13</v>
      </c>
    </row>
    <row r="3501" spans="1:4" ht="24.75">
      <c r="A3501" s="693">
        <v>1917711</v>
      </c>
      <c r="B3501" s="694" t="s">
        <v>15559</v>
      </c>
      <c r="C3501" s="693" t="s">
        <v>12156</v>
      </c>
      <c r="D3501" s="695">
        <v>9.8000000000000007</v>
      </c>
    </row>
    <row r="3502" spans="1:4" ht="16.5">
      <c r="A3502" s="693">
        <v>2306721</v>
      </c>
      <c r="B3502" s="694" t="s">
        <v>15560</v>
      </c>
      <c r="C3502" s="693" t="s">
        <v>12133</v>
      </c>
      <c r="D3502" s="695">
        <v>3237.76</v>
      </c>
    </row>
    <row r="3503" spans="1:4" ht="16.5">
      <c r="A3503" s="693">
        <v>4208158</v>
      </c>
      <c r="B3503" s="694" t="s">
        <v>15561</v>
      </c>
      <c r="C3503" s="693" t="s">
        <v>10136</v>
      </c>
      <c r="D3503" s="695">
        <v>18720.060000000001</v>
      </c>
    </row>
    <row r="3504" spans="1:4" ht="24.75">
      <c r="A3504" s="693">
        <v>5502642</v>
      </c>
      <c r="B3504" s="694" t="s">
        <v>15562</v>
      </c>
      <c r="C3504" s="693" t="s">
        <v>12156</v>
      </c>
      <c r="D3504" s="695">
        <v>9.48</v>
      </c>
    </row>
    <row r="3505" spans="1:4" ht="16.5">
      <c r="A3505" s="693">
        <v>605555</v>
      </c>
      <c r="B3505" s="694" t="s">
        <v>15563</v>
      </c>
      <c r="C3505" s="693" t="s">
        <v>12133</v>
      </c>
      <c r="D3505" s="695">
        <v>30211.23</v>
      </c>
    </row>
    <row r="3506" spans="1:4">
      <c r="A3506" s="693">
        <v>1207722</v>
      </c>
      <c r="B3506" s="694" t="s">
        <v>15564</v>
      </c>
      <c r="C3506" s="693" t="s">
        <v>12156</v>
      </c>
      <c r="D3506" s="695">
        <v>1098.6199999999999</v>
      </c>
    </row>
    <row r="3507" spans="1:4" ht="16.5">
      <c r="A3507" s="693">
        <v>1917680</v>
      </c>
      <c r="B3507" s="694" t="s">
        <v>15565</v>
      </c>
      <c r="C3507" s="693" t="s">
        <v>12156</v>
      </c>
      <c r="D3507" s="695">
        <v>2.74</v>
      </c>
    </row>
    <row r="3508" spans="1:4" ht="16.5">
      <c r="A3508" s="693">
        <v>2306724</v>
      </c>
      <c r="B3508" s="694" t="s">
        <v>15566</v>
      </c>
      <c r="C3508" s="693" t="s">
        <v>12133</v>
      </c>
      <c r="D3508" s="695">
        <v>3411.02</v>
      </c>
    </row>
    <row r="3509" spans="1:4" ht="16.5">
      <c r="A3509" s="693">
        <v>4208198</v>
      </c>
      <c r="B3509" s="694" t="s">
        <v>15567</v>
      </c>
      <c r="C3509" s="693" t="s">
        <v>10136</v>
      </c>
      <c r="D3509" s="695">
        <v>22162.53</v>
      </c>
    </row>
    <row r="3510" spans="1:4" ht="24.75">
      <c r="A3510" s="693">
        <v>5502357</v>
      </c>
      <c r="B3510" s="694" t="s">
        <v>15568</v>
      </c>
      <c r="C3510" s="693" t="s">
        <v>12156</v>
      </c>
      <c r="D3510" s="695">
        <v>19.12</v>
      </c>
    </row>
    <row r="3511" spans="1:4" ht="16.5">
      <c r="A3511" s="693">
        <v>605773</v>
      </c>
      <c r="B3511" s="694" t="s">
        <v>15569</v>
      </c>
      <c r="C3511" s="693" t="s">
        <v>12133</v>
      </c>
      <c r="D3511" s="695">
        <v>25660.23</v>
      </c>
    </row>
    <row r="3512" spans="1:4" ht="16.5">
      <c r="A3512" s="693">
        <v>1207723</v>
      </c>
      <c r="B3512" s="694" t="s">
        <v>15570</v>
      </c>
      <c r="C3512" s="693" t="s">
        <v>12156</v>
      </c>
      <c r="D3512" s="695">
        <v>1366.41</v>
      </c>
    </row>
    <row r="3513" spans="1:4" ht="24.75">
      <c r="A3513" s="693">
        <v>1901607</v>
      </c>
      <c r="B3513" s="694" t="s">
        <v>15571</v>
      </c>
      <c r="C3513" s="693" t="s">
        <v>12156</v>
      </c>
      <c r="D3513" s="695">
        <v>14.75</v>
      </c>
    </row>
    <row r="3514" spans="1:4" ht="16.5">
      <c r="A3514" s="693">
        <v>2306688</v>
      </c>
      <c r="B3514" s="694" t="s">
        <v>15572</v>
      </c>
      <c r="C3514" s="693" t="s">
        <v>12133</v>
      </c>
      <c r="D3514" s="695">
        <v>1841.58</v>
      </c>
    </row>
    <row r="3515" spans="1:4" ht="16.5">
      <c r="A3515" s="693">
        <v>4208159</v>
      </c>
      <c r="B3515" s="694" t="s">
        <v>15573</v>
      </c>
      <c r="C3515" s="693" t="s">
        <v>10136</v>
      </c>
      <c r="D3515" s="695">
        <v>29858.76</v>
      </c>
    </row>
    <row r="3516" spans="1:4" ht="24.75">
      <c r="A3516" s="693">
        <v>5502591</v>
      </c>
      <c r="B3516" s="694" t="s">
        <v>15574</v>
      </c>
      <c r="C3516" s="693" t="s">
        <v>12156</v>
      </c>
      <c r="D3516" s="695">
        <v>11.51</v>
      </c>
    </row>
    <row r="3517" spans="1:4" ht="16.5">
      <c r="A3517" s="693">
        <v>605516</v>
      </c>
      <c r="B3517" s="694" t="s">
        <v>15575</v>
      </c>
      <c r="C3517" s="693" t="s">
        <v>12133</v>
      </c>
      <c r="D3517" s="695">
        <v>22384.46</v>
      </c>
    </row>
    <row r="3518" spans="1:4">
      <c r="A3518" s="693">
        <v>1207725</v>
      </c>
      <c r="B3518" s="694" t="s">
        <v>15576</v>
      </c>
      <c r="C3518" s="693" t="s">
        <v>12156</v>
      </c>
      <c r="D3518" s="695">
        <v>2052.31</v>
      </c>
    </row>
    <row r="3519" spans="1:4" ht="24.75">
      <c r="A3519" s="693">
        <v>1901611</v>
      </c>
      <c r="B3519" s="694" t="s">
        <v>15577</v>
      </c>
      <c r="C3519" s="693" t="s">
        <v>12156</v>
      </c>
      <c r="D3519" s="695">
        <v>18.510000000000002</v>
      </c>
    </row>
    <row r="3520" spans="1:4" ht="16.5">
      <c r="A3520" s="693">
        <v>2306691</v>
      </c>
      <c r="B3520" s="694" t="s">
        <v>15578</v>
      </c>
      <c r="C3520" s="693" t="s">
        <v>12133</v>
      </c>
      <c r="D3520" s="695">
        <v>1945.33</v>
      </c>
    </row>
    <row r="3521" spans="1:4" ht="16.5">
      <c r="A3521" s="693">
        <v>4208160</v>
      </c>
      <c r="B3521" s="694" t="s">
        <v>15579</v>
      </c>
      <c r="C3521" s="693" t="s">
        <v>10136</v>
      </c>
      <c r="D3521" s="695">
        <v>35385.65</v>
      </c>
    </row>
    <row r="3522" spans="1:4" ht="24.75">
      <c r="A3522" s="693">
        <v>5502383</v>
      </c>
      <c r="B3522" s="694" t="s">
        <v>15580</v>
      </c>
      <c r="C3522" s="693" t="s">
        <v>12156</v>
      </c>
      <c r="D3522" s="695">
        <v>17.510000000000002</v>
      </c>
    </row>
    <row r="3523" spans="1:4" ht="16.5">
      <c r="A3523" s="693">
        <v>605807</v>
      </c>
      <c r="B3523" s="694" t="s">
        <v>15581</v>
      </c>
      <c r="C3523" s="693" t="s">
        <v>12133</v>
      </c>
      <c r="D3523" s="695">
        <v>29586</v>
      </c>
    </row>
    <row r="3524" spans="1:4" ht="16.5">
      <c r="A3524" s="693">
        <v>1207728</v>
      </c>
      <c r="B3524" s="694" t="s">
        <v>15582</v>
      </c>
      <c r="C3524" s="693" t="s">
        <v>12156</v>
      </c>
      <c r="D3524" s="695">
        <v>855.91</v>
      </c>
    </row>
    <row r="3525" spans="1:4" ht="24.75">
      <c r="A3525" s="693">
        <v>1901612</v>
      </c>
      <c r="B3525" s="694" t="s">
        <v>15583</v>
      </c>
      <c r="C3525" s="693" t="s">
        <v>12156</v>
      </c>
      <c r="D3525" s="695">
        <v>18.95</v>
      </c>
    </row>
    <row r="3526" spans="1:4" ht="16.5">
      <c r="A3526" s="693">
        <v>2306694</v>
      </c>
      <c r="B3526" s="694" t="s">
        <v>15584</v>
      </c>
      <c r="C3526" s="693" t="s">
        <v>12133</v>
      </c>
      <c r="D3526" s="695">
        <v>2084.0500000000002</v>
      </c>
    </row>
    <row r="3527" spans="1:4" ht="16.5">
      <c r="A3527" s="693">
        <v>4208199</v>
      </c>
      <c r="B3527" s="694" t="s">
        <v>15585</v>
      </c>
      <c r="C3527" s="693" t="s">
        <v>10136</v>
      </c>
      <c r="D3527" s="695">
        <v>40899.06</v>
      </c>
    </row>
    <row r="3528" spans="1:4" ht="24.75">
      <c r="A3528" s="693">
        <v>5502617</v>
      </c>
      <c r="B3528" s="694" t="s">
        <v>15586</v>
      </c>
      <c r="C3528" s="693" t="s">
        <v>12156</v>
      </c>
      <c r="D3528" s="695">
        <v>9.68</v>
      </c>
    </row>
    <row r="3529" spans="1:4" ht="16.5">
      <c r="A3529" s="693">
        <v>605536</v>
      </c>
      <c r="B3529" s="694" t="s">
        <v>15587</v>
      </c>
      <c r="C3529" s="693" t="s">
        <v>12133</v>
      </c>
      <c r="D3529" s="695">
        <v>26310.23</v>
      </c>
    </row>
    <row r="3530" spans="1:4" ht="16.5">
      <c r="A3530" s="693">
        <v>1207727</v>
      </c>
      <c r="B3530" s="694" t="s">
        <v>15588</v>
      </c>
      <c r="C3530" s="693" t="s">
        <v>12156</v>
      </c>
      <c r="D3530" s="695">
        <v>838.57</v>
      </c>
    </row>
    <row r="3531" spans="1:4" ht="24.75">
      <c r="A3531" s="693">
        <v>1901613</v>
      </c>
      <c r="B3531" s="694" t="s">
        <v>15589</v>
      </c>
      <c r="C3531" s="693" t="s">
        <v>12156</v>
      </c>
      <c r="D3531" s="695">
        <v>19.27</v>
      </c>
    </row>
    <row r="3532" spans="1:4" ht="16.5">
      <c r="A3532" s="693">
        <v>2306697</v>
      </c>
      <c r="B3532" s="694" t="s">
        <v>15590</v>
      </c>
      <c r="C3532" s="693" t="s">
        <v>12133</v>
      </c>
      <c r="D3532" s="695">
        <v>2180.62</v>
      </c>
    </row>
    <row r="3533" spans="1:4" ht="16.5">
      <c r="A3533" s="693">
        <v>4208161</v>
      </c>
      <c r="B3533" s="694" t="s">
        <v>15591</v>
      </c>
      <c r="C3533" s="693" t="s">
        <v>10136</v>
      </c>
      <c r="D3533" s="695">
        <v>51562.83</v>
      </c>
    </row>
    <row r="3534" spans="1:4" ht="24.75">
      <c r="A3534" s="693">
        <v>5502409</v>
      </c>
      <c r="B3534" s="694" t="s">
        <v>15592</v>
      </c>
      <c r="C3534" s="693" t="s">
        <v>12156</v>
      </c>
      <c r="D3534" s="695">
        <v>17.46</v>
      </c>
    </row>
    <row r="3535" spans="1:4" ht="16.5">
      <c r="A3535" s="693">
        <v>605827</v>
      </c>
      <c r="B3535" s="694" t="s">
        <v>15593</v>
      </c>
      <c r="C3535" s="693" t="s">
        <v>12133</v>
      </c>
      <c r="D3535" s="695">
        <v>35899.279999999999</v>
      </c>
    </row>
    <row r="3536" spans="1:4" ht="16.5">
      <c r="A3536" s="693">
        <v>1207726</v>
      </c>
      <c r="B3536" s="694" t="s">
        <v>15594</v>
      </c>
      <c r="C3536" s="693" t="s">
        <v>12156</v>
      </c>
      <c r="D3536" s="695">
        <v>824.7</v>
      </c>
    </row>
    <row r="3537" spans="1:4" ht="24.75">
      <c r="A3537" s="693">
        <v>1901614</v>
      </c>
      <c r="B3537" s="694" t="s">
        <v>15595</v>
      </c>
      <c r="C3537" s="693" t="s">
        <v>12156</v>
      </c>
      <c r="D3537" s="695">
        <v>19.59</v>
      </c>
    </row>
    <row r="3538" spans="1:4" ht="16.5">
      <c r="A3538" s="693">
        <v>2306701</v>
      </c>
      <c r="B3538" s="694" t="s">
        <v>15596</v>
      </c>
      <c r="C3538" s="693" t="s">
        <v>12133</v>
      </c>
      <c r="D3538" s="695">
        <v>4524.91</v>
      </c>
    </row>
    <row r="3539" spans="1:4" ht="16.5">
      <c r="A3539" s="693">
        <v>4208162</v>
      </c>
      <c r="B3539" s="694" t="s">
        <v>15597</v>
      </c>
      <c r="C3539" s="693" t="s">
        <v>10136</v>
      </c>
      <c r="D3539" s="695">
        <v>56843.21</v>
      </c>
    </row>
    <row r="3540" spans="1:4" ht="24.75">
      <c r="A3540" s="693">
        <v>5502643</v>
      </c>
      <c r="B3540" s="694" t="s">
        <v>15598</v>
      </c>
      <c r="C3540" s="693" t="s">
        <v>12156</v>
      </c>
      <c r="D3540" s="695">
        <v>9.68</v>
      </c>
    </row>
    <row r="3541" spans="1:4" ht="16.5">
      <c r="A3541" s="693">
        <v>605556</v>
      </c>
      <c r="B3541" s="694" t="s">
        <v>15599</v>
      </c>
      <c r="C3541" s="693" t="s">
        <v>12133</v>
      </c>
      <c r="D3541" s="695">
        <v>32623.51</v>
      </c>
    </row>
    <row r="3542" spans="1:4" ht="16.5">
      <c r="A3542" s="693">
        <v>1208329</v>
      </c>
      <c r="B3542" s="694" t="s">
        <v>15600</v>
      </c>
      <c r="C3542" s="693" t="s">
        <v>12156</v>
      </c>
      <c r="D3542" s="695">
        <v>808.73</v>
      </c>
    </row>
    <row r="3543" spans="1:4" ht="24.75">
      <c r="A3543" s="693">
        <v>1901615</v>
      </c>
      <c r="B3543" s="694" t="s">
        <v>15601</v>
      </c>
      <c r="C3543" s="693" t="s">
        <v>12156</v>
      </c>
      <c r="D3543" s="695">
        <v>20.02</v>
      </c>
    </row>
    <row r="3544" spans="1:4" ht="16.5">
      <c r="A3544" s="693">
        <v>2306704</v>
      </c>
      <c r="B3544" s="694" t="s">
        <v>15602</v>
      </c>
      <c r="C3544" s="693" t="s">
        <v>12133</v>
      </c>
      <c r="D3544" s="695">
        <v>4808.29</v>
      </c>
    </row>
    <row r="3545" spans="1:4" ht="16.5">
      <c r="A3545" s="693">
        <v>4208163</v>
      </c>
      <c r="B3545" s="694" t="s">
        <v>15603</v>
      </c>
      <c r="C3545" s="693" t="s">
        <v>10136</v>
      </c>
      <c r="D3545" s="695">
        <v>67603.100000000006</v>
      </c>
    </row>
    <row r="3546" spans="1:4" ht="24.75">
      <c r="A3546" s="693">
        <v>5502358</v>
      </c>
      <c r="B3546" s="694" t="s">
        <v>15604</v>
      </c>
      <c r="C3546" s="693" t="s">
        <v>12156</v>
      </c>
      <c r="D3546" s="695">
        <v>19.43</v>
      </c>
    </row>
    <row r="3547" spans="1:4" ht="16.5">
      <c r="A3547" s="693">
        <v>605774</v>
      </c>
      <c r="B3547" s="694" t="s">
        <v>15605</v>
      </c>
      <c r="C3547" s="693" t="s">
        <v>12133</v>
      </c>
      <c r="D3547" s="695">
        <v>27768.240000000002</v>
      </c>
    </row>
    <row r="3548" spans="1:4" ht="16.5">
      <c r="A3548" s="693">
        <v>1207685</v>
      </c>
      <c r="B3548" s="694" t="s">
        <v>15606</v>
      </c>
      <c r="C3548" s="693" t="s">
        <v>12156</v>
      </c>
      <c r="D3548" s="695">
        <v>898.06</v>
      </c>
    </row>
    <row r="3549" spans="1:4" ht="24.75">
      <c r="A3549" s="693">
        <v>1901616</v>
      </c>
      <c r="B3549" s="694" t="s">
        <v>15607</v>
      </c>
      <c r="C3549" s="693" t="s">
        <v>12156</v>
      </c>
      <c r="D3549" s="695">
        <v>20.350000000000001</v>
      </c>
    </row>
    <row r="3550" spans="1:4" ht="16.5">
      <c r="A3550" s="693">
        <v>2306707</v>
      </c>
      <c r="B3550" s="694" t="s">
        <v>15608</v>
      </c>
      <c r="C3550" s="693" t="s">
        <v>12133</v>
      </c>
      <c r="D3550" s="695">
        <v>4993.1000000000004</v>
      </c>
    </row>
    <row r="3551" spans="1:4" ht="16.5">
      <c r="A3551" s="693">
        <v>4208200</v>
      </c>
      <c r="B3551" s="694" t="s">
        <v>15609</v>
      </c>
      <c r="C3551" s="693" t="s">
        <v>10136</v>
      </c>
      <c r="D3551" s="695">
        <v>78561.14</v>
      </c>
    </row>
    <row r="3552" spans="1:4" ht="24.75">
      <c r="A3552" s="693">
        <v>5502592</v>
      </c>
      <c r="B3552" s="694" t="s">
        <v>15610</v>
      </c>
      <c r="C3552" s="693" t="s">
        <v>12156</v>
      </c>
      <c r="D3552" s="695">
        <v>11.78</v>
      </c>
    </row>
    <row r="3553" spans="1:4" ht="16.5">
      <c r="A3553" s="693">
        <v>605517</v>
      </c>
      <c r="B3553" s="694" t="s">
        <v>15611</v>
      </c>
      <c r="C3553" s="693" t="s">
        <v>12133</v>
      </c>
      <c r="D3553" s="695">
        <v>24239.52</v>
      </c>
    </row>
    <row r="3554" spans="1:4" ht="16.5">
      <c r="A3554" s="693">
        <v>1207684</v>
      </c>
      <c r="B3554" s="694" t="s">
        <v>15612</v>
      </c>
      <c r="C3554" s="693" t="s">
        <v>12156</v>
      </c>
      <c r="D3554" s="695">
        <v>875.15</v>
      </c>
    </row>
    <row r="3555" spans="1:4" ht="24.75">
      <c r="A3555" s="693">
        <v>1901608</v>
      </c>
      <c r="B3555" s="694" t="s">
        <v>15613</v>
      </c>
      <c r="C3555" s="693" t="s">
        <v>12156</v>
      </c>
      <c r="D3555" s="695">
        <v>15.25</v>
      </c>
    </row>
    <row r="3556" spans="1:4" ht="16.5">
      <c r="A3556" s="693">
        <v>2306710</v>
      </c>
      <c r="B3556" s="694" t="s">
        <v>15614</v>
      </c>
      <c r="C3556" s="693" t="s">
        <v>12133</v>
      </c>
      <c r="D3556" s="695">
        <v>5246.88</v>
      </c>
    </row>
    <row r="3557" spans="1:4" ht="16.5">
      <c r="A3557" s="693">
        <v>4208164</v>
      </c>
      <c r="B3557" s="694" t="s">
        <v>15615</v>
      </c>
      <c r="C3557" s="693" t="s">
        <v>10136</v>
      </c>
      <c r="D3557" s="695">
        <v>83704.42</v>
      </c>
    </row>
    <row r="3558" spans="1:4" ht="24.75">
      <c r="A3558" s="693">
        <v>5502384</v>
      </c>
      <c r="B3558" s="694" t="s">
        <v>15616</v>
      </c>
      <c r="C3558" s="693" t="s">
        <v>12156</v>
      </c>
      <c r="D3558" s="695">
        <v>17.71</v>
      </c>
    </row>
    <row r="3559" spans="1:4" ht="16.5">
      <c r="A3559" s="693">
        <v>605808</v>
      </c>
      <c r="B3559" s="694" t="s">
        <v>15617</v>
      </c>
      <c r="C3559" s="693" t="s">
        <v>12133</v>
      </c>
      <c r="D3559" s="695">
        <v>32118.11</v>
      </c>
    </row>
    <row r="3560" spans="1:4" ht="16.5">
      <c r="A3560" s="693">
        <v>1207683</v>
      </c>
      <c r="B3560" s="694" t="s">
        <v>15618</v>
      </c>
      <c r="C3560" s="693" t="s">
        <v>12156</v>
      </c>
      <c r="D3560" s="695">
        <v>857.69</v>
      </c>
    </row>
    <row r="3561" spans="1:4" ht="24.75">
      <c r="A3561" s="693">
        <v>1901609</v>
      </c>
      <c r="B3561" s="694" t="s">
        <v>15619</v>
      </c>
      <c r="C3561" s="693" t="s">
        <v>12156</v>
      </c>
      <c r="D3561" s="695">
        <v>15.68</v>
      </c>
    </row>
    <row r="3562" spans="1:4" ht="16.5">
      <c r="A3562" s="693">
        <v>2306713</v>
      </c>
      <c r="B3562" s="694" t="s">
        <v>15620</v>
      </c>
      <c r="C3562" s="693" t="s">
        <v>12133</v>
      </c>
      <c r="D3562" s="695">
        <v>5384.74</v>
      </c>
    </row>
    <row r="3563" spans="1:4" ht="16.5">
      <c r="A3563" s="693">
        <v>4208201</v>
      </c>
      <c r="B3563" s="694" t="s">
        <v>15621</v>
      </c>
      <c r="C3563" s="693" t="s">
        <v>10136</v>
      </c>
      <c r="D3563" s="695">
        <v>24752.799999999999</v>
      </c>
    </row>
    <row r="3564" spans="1:4" ht="24.75">
      <c r="A3564" s="693">
        <v>5502618</v>
      </c>
      <c r="B3564" s="694" t="s">
        <v>15622</v>
      </c>
      <c r="C3564" s="693" t="s">
        <v>12156</v>
      </c>
      <c r="D3564" s="695">
        <v>10.63</v>
      </c>
    </row>
    <row r="3565" spans="1:4" ht="16.5">
      <c r="A3565" s="693">
        <v>605537</v>
      </c>
      <c r="B3565" s="694" t="s">
        <v>15623</v>
      </c>
      <c r="C3565" s="693" t="s">
        <v>12133</v>
      </c>
      <c r="D3565" s="695">
        <v>28589.4</v>
      </c>
    </row>
    <row r="3566" spans="1:4" ht="16.5">
      <c r="A3566" s="693">
        <v>1208337</v>
      </c>
      <c r="B3566" s="694" t="s">
        <v>15624</v>
      </c>
      <c r="C3566" s="693" t="s">
        <v>12156</v>
      </c>
      <c r="D3566" s="695">
        <v>839.13</v>
      </c>
    </row>
    <row r="3567" spans="1:4" ht="24.75">
      <c r="A3567" s="693">
        <v>1901610</v>
      </c>
      <c r="B3567" s="694" t="s">
        <v>15625</v>
      </c>
      <c r="C3567" s="693" t="s">
        <v>12156</v>
      </c>
      <c r="D3567" s="695">
        <v>18.190000000000001</v>
      </c>
    </row>
    <row r="3568" spans="1:4" ht="16.5">
      <c r="A3568" s="693">
        <v>2306716</v>
      </c>
      <c r="B3568" s="694" t="s">
        <v>15626</v>
      </c>
      <c r="C3568" s="693" t="s">
        <v>12133</v>
      </c>
      <c r="D3568" s="695">
        <v>5696.36</v>
      </c>
    </row>
    <row r="3569" spans="1:4" ht="16.5">
      <c r="A3569" s="693">
        <v>4208151</v>
      </c>
      <c r="B3569" s="694" t="s">
        <v>15627</v>
      </c>
      <c r="C3569" s="693" t="s">
        <v>10136</v>
      </c>
      <c r="D3569" s="695">
        <v>32326.01</v>
      </c>
    </row>
    <row r="3570" spans="1:4" ht="24.75">
      <c r="A3570" s="693">
        <v>5502410</v>
      </c>
      <c r="B3570" s="694" t="s">
        <v>15628</v>
      </c>
      <c r="C3570" s="693" t="s">
        <v>12156</v>
      </c>
      <c r="D3570" s="695">
        <v>17.66</v>
      </c>
    </row>
    <row r="3571" spans="1:4" ht="16.5">
      <c r="A3571" s="693">
        <v>605828</v>
      </c>
      <c r="B3571" s="694" t="s">
        <v>15629</v>
      </c>
      <c r="C3571" s="693" t="s">
        <v>12133</v>
      </c>
      <c r="D3571" s="695">
        <v>39113.440000000002</v>
      </c>
    </row>
    <row r="3572" spans="1:4" ht="16.5">
      <c r="A3572" s="693">
        <v>1207691</v>
      </c>
      <c r="B3572" s="694" t="s">
        <v>15630</v>
      </c>
      <c r="C3572" s="693" t="s">
        <v>12156</v>
      </c>
      <c r="D3572" s="695">
        <v>948.41</v>
      </c>
    </row>
    <row r="3573" spans="1:4" ht="24.75">
      <c r="A3573" s="693">
        <v>1901617</v>
      </c>
      <c r="B3573" s="694" t="s">
        <v>15631</v>
      </c>
      <c r="C3573" s="693" t="s">
        <v>12156</v>
      </c>
      <c r="D3573" s="695">
        <v>20.56</v>
      </c>
    </row>
    <row r="3574" spans="1:4" ht="16.5">
      <c r="A3574" s="693">
        <v>2306719</v>
      </c>
      <c r="B3574" s="694" t="s">
        <v>15632</v>
      </c>
      <c r="C3574" s="693" t="s">
        <v>12133</v>
      </c>
      <c r="D3574" s="695">
        <v>6203.43</v>
      </c>
    </row>
    <row r="3575" spans="1:4" ht="16.5">
      <c r="A3575" s="693">
        <v>4208202</v>
      </c>
      <c r="B3575" s="694" t="s">
        <v>15633</v>
      </c>
      <c r="C3575" s="693" t="s">
        <v>10136</v>
      </c>
      <c r="D3575" s="695">
        <v>38235.29</v>
      </c>
    </row>
    <row r="3576" spans="1:4" ht="24.75">
      <c r="A3576" s="693">
        <v>5502644</v>
      </c>
      <c r="B3576" s="694" t="s">
        <v>15634</v>
      </c>
      <c r="C3576" s="693" t="s">
        <v>12156</v>
      </c>
      <c r="D3576" s="695">
        <v>10.57</v>
      </c>
    </row>
    <row r="3577" spans="1:4" ht="16.5">
      <c r="A3577" s="693">
        <v>605557</v>
      </c>
      <c r="B3577" s="694" t="s">
        <v>15635</v>
      </c>
      <c r="C3577" s="693" t="s">
        <v>12133</v>
      </c>
      <c r="D3577" s="695">
        <v>35584.730000000003</v>
      </c>
    </row>
    <row r="3578" spans="1:4" ht="16.5">
      <c r="A3578" s="693">
        <v>1207690</v>
      </c>
      <c r="B3578" s="694" t="s">
        <v>15636</v>
      </c>
      <c r="C3578" s="693" t="s">
        <v>12156</v>
      </c>
      <c r="D3578" s="695">
        <v>917.21</v>
      </c>
    </row>
    <row r="3579" spans="1:4" ht="16.5">
      <c r="A3579" s="693">
        <v>1917037</v>
      </c>
      <c r="B3579" s="694" t="s">
        <v>15637</v>
      </c>
      <c r="C3579" s="693" t="s">
        <v>12156</v>
      </c>
      <c r="D3579" s="695">
        <v>39.94</v>
      </c>
    </row>
    <row r="3580" spans="1:4" ht="16.5">
      <c r="A3580" s="693">
        <v>2306722</v>
      </c>
      <c r="B3580" s="694" t="s">
        <v>15638</v>
      </c>
      <c r="C3580" s="693" t="s">
        <v>12133</v>
      </c>
      <c r="D3580" s="695">
        <v>6475.24</v>
      </c>
    </row>
    <row r="3581" spans="1:4" ht="16.5">
      <c r="A3581" s="693">
        <v>4208152</v>
      </c>
      <c r="B3581" s="694" t="s">
        <v>15639</v>
      </c>
      <c r="C3581" s="693" t="s">
        <v>10136</v>
      </c>
      <c r="D3581" s="695">
        <v>51395.76</v>
      </c>
    </row>
    <row r="3582" spans="1:4" ht="24.75">
      <c r="A3582" s="693">
        <v>5502359</v>
      </c>
      <c r="B3582" s="694" t="s">
        <v>15640</v>
      </c>
      <c r="C3582" s="693" t="s">
        <v>12156</v>
      </c>
      <c r="D3582" s="695">
        <v>19.739999999999998</v>
      </c>
    </row>
    <row r="3583" spans="1:4" ht="16.5">
      <c r="A3583" s="693">
        <v>605775</v>
      </c>
      <c r="B3583" s="694" t="s">
        <v>15641</v>
      </c>
      <c r="C3583" s="693" t="s">
        <v>12133</v>
      </c>
      <c r="D3583" s="695">
        <v>29361.81</v>
      </c>
    </row>
    <row r="3584" spans="1:4" ht="16.5">
      <c r="A3584" s="693">
        <v>1207689</v>
      </c>
      <c r="B3584" s="694" t="s">
        <v>15642</v>
      </c>
      <c r="C3584" s="693" t="s">
        <v>12156</v>
      </c>
      <c r="D3584" s="695">
        <v>890.98</v>
      </c>
    </row>
    <row r="3585" spans="1:4" ht="16.5">
      <c r="A3585" s="693">
        <v>1917038</v>
      </c>
      <c r="B3585" s="694" t="s">
        <v>15643</v>
      </c>
      <c r="C3585" s="693" t="s">
        <v>12156</v>
      </c>
      <c r="D3585" s="695">
        <v>41.29</v>
      </c>
    </row>
    <row r="3586" spans="1:4" ht="16.5">
      <c r="A3586" s="693">
        <v>2306725</v>
      </c>
      <c r="B3586" s="694" t="s">
        <v>15644</v>
      </c>
      <c r="C3586" s="693" t="s">
        <v>12133</v>
      </c>
      <c r="D3586" s="695">
        <v>6790.52</v>
      </c>
    </row>
    <row r="3587" spans="1:4" ht="16.5">
      <c r="A3587" s="693">
        <v>4208153</v>
      </c>
      <c r="B3587" s="694" t="s">
        <v>15645</v>
      </c>
      <c r="C3587" s="693" t="s">
        <v>10136</v>
      </c>
      <c r="D3587" s="695">
        <v>60886.22</v>
      </c>
    </row>
    <row r="3588" spans="1:4" ht="24.75">
      <c r="A3588" s="693">
        <v>5502593</v>
      </c>
      <c r="B3588" s="694" t="s">
        <v>15646</v>
      </c>
      <c r="C3588" s="693" t="s">
        <v>12156</v>
      </c>
      <c r="D3588" s="695">
        <v>12.12</v>
      </c>
    </row>
    <row r="3589" spans="1:4" ht="16.5">
      <c r="A3589" s="693">
        <v>605518</v>
      </c>
      <c r="B3589" s="694" t="s">
        <v>15647</v>
      </c>
      <c r="C3589" s="693" t="s">
        <v>12133</v>
      </c>
      <c r="D3589" s="695">
        <v>25693.08</v>
      </c>
    </row>
    <row r="3590" spans="1:4" ht="16.5">
      <c r="A3590" s="693">
        <v>1208345</v>
      </c>
      <c r="B3590" s="694" t="s">
        <v>15648</v>
      </c>
      <c r="C3590" s="693" t="s">
        <v>12156</v>
      </c>
      <c r="D3590" s="695">
        <v>869.36</v>
      </c>
    </row>
    <row r="3591" spans="1:4" ht="16.5">
      <c r="A3591" s="693">
        <v>1917039</v>
      </c>
      <c r="B3591" s="694" t="s">
        <v>15649</v>
      </c>
      <c r="C3591" s="693" t="s">
        <v>12156</v>
      </c>
      <c r="D3591" s="695">
        <v>42.67</v>
      </c>
    </row>
    <row r="3592" spans="1:4" ht="16.5">
      <c r="A3592" s="693">
        <v>2306689</v>
      </c>
      <c r="B3592" s="694" t="s">
        <v>15650</v>
      </c>
      <c r="C3592" s="693" t="s">
        <v>12133</v>
      </c>
      <c r="D3592" s="695">
        <v>3573.91</v>
      </c>
    </row>
    <row r="3593" spans="1:4" ht="16.5">
      <c r="A3593" s="693">
        <v>4208203</v>
      </c>
      <c r="B3593" s="694" t="s">
        <v>15651</v>
      </c>
      <c r="C3593" s="693" t="s">
        <v>10136</v>
      </c>
      <c r="D3593" s="695">
        <v>70480.789999999994</v>
      </c>
    </row>
    <row r="3594" spans="1:4" ht="24.75">
      <c r="A3594" s="693">
        <v>5502385</v>
      </c>
      <c r="B3594" s="694" t="s">
        <v>15652</v>
      </c>
      <c r="C3594" s="693" t="s">
        <v>12156</v>
      </c>
      <c r="D3594" s="695">
        <v>17.91</v>
      </c>
    </row>
    <row r="3595" spans="1:4" ht="16.5">
      <c r="A3595" s="693">
        <v>605809</v>
      </c>
      <c r="B3595" s="694" t="s">
        <v>15653</v>
      </c>
      <c r="C3595" s="693" t="s">
        <v>12133</v>
      </c>
      <c r="D3595" s="695">
        <v>34157.550000000003</v>
      </c>
    </row>
    <row r="3596" spans="1:4" ht="16.5">
      <c r="A3596" s="693">
        <v>1207697</v>
      </c>
      <c r="B3596" s="694" t="s">
        <v>15654</v>
      </c>
      <c r="C3596" s="693" t="s">
        <v>12156</v>
      </c>
      <c r="D3596" s="695">
        <v>1011.2</v>
      </c>
    </row>
    <row r="3597" spans="1:4" ht="16.5">
      <c r="A3597" s="693">
        <v>1917040</v>
      </c>
      <c r="B3597" s="694" t="s">
        <v>15655</v>
      </c>
      <c r="C3597" s="693" t="s">
        <v>12156</v>
      </c>
      <c r="D3597" s="695">
        <v>44.11</v>
      </c>
    </row>
    <row r="3598" spans="1:4" ht="16.5">
      <c r="A3598" s="693">
        <v>2306692</v>
      </c>
      <c r="B3598" s="694" t="s">
        <v>15656</v>
      </c>
      <c r="C3598" s="693" t="s">
        <v>12133</v>
      </c>
      <c r="D3598" s="695">
        <v>3764.9</v>
      </c>
    </row>
    <row r="3599" spans="1:4" ht="16.5">
      <c r="A3599" s="693">
        <v>4208154</v>
      </c>
      <c r="B3599" s="694" t="s">
        <v>15657</v>
      </c>
      <c r="C3599" s="693" t="s">
        <v>10136</v>
      </c>
      <c r="D3599" s="695">
        <v>88829.85</v>
      </c>
    </row>
    <row r="3600" spans="1:4" ht="24.75">
      <c r="A3600" s="693">
        <v>5502619</v>
      </c>
      <c r="B3600" s="694" t="s">
        <v>15658</v>
      </c>
      <c r="C3600" s="693" t="s">
        <v>12156</v>
      </c>
      <c r="D3600" s="695">
        <v>10.84</v>
      </c>
    </row>
    <row r="3601" spans="1:4" ht="16.5">
      <c r="A3601" s="693">
        <v>605538</v>
      </c>
      <c r="B3601" s="694" t="s">
        <v>15659</v>
      </c>
      <c r="C3601" s="693" t="s">
        <v>12133</v>
      </c>
      <c r="D3601" s="695">
        <v>30488.82</v>
      </c>
    </row>
    <row r="3602" spans="1:4" ht="16.5">
      <c r="A3602" s="693">
        <v>1207696</v>
      </c>
      <c r="B3602" s="694" t="s">
        <v>15660</v>
      </c>
      <c r="C3602" s="693" t="s">
        <v>12156</v>
      </c>
      <c r="D3602" s="695">
        <v>966.62</v>
      </c>
    </row>
    <row r="3603" spans="1:4" ht="16.5">
      <c r="A3603" s="693">
        <v>1917041</v>
      </c>
      <c r="B3603" s="694" t="s">
        <v>15661</v>
      </c>
      <c r="C3603" s="693" t="s">
        <v>12156</v>
      </c>
      <c r="D3603" s="695">
        <v>45.65</v>
      </c>
    </row>
    <row r="3604" spans="1:4" ht="16.5">
      <c r="A3604" s="693">
        <v>2306695</v>
      </c>
      <c r="B3604" s="694" t="s">
        <v>15662</v>
      </c>
      <c r="C3604" s="693" t="s">
        <v>12133</v>
      </c>
      <c r="D3604" s="695">
        <v>3961.19</v>
      </c>
    </row>
    <row r="3605" spans="1:4" ht="16.5">
      <c r="A3605" s="693">
        <v>4208155</v>
      </c>
      <c r="B3605" s="694" t="s">
        <v>15663</v>
      </c>
      <c r="C3605" s="693" t="s">
        <v>10136</v>
      </c>
      <c r="D3605" s="695">
        <v>98593.57</v>
      </c>
    </row>
    <row r="3606" spans="1:4" ht="24.75">
      <c r="A3606" s="693">
        <v>5502411</v>
      </c>
      <c r="B3606" s="694" t="s">
        <v>15664</v>
      </c>
      <c r="C3606" s="693" t="s">
        <v>12156</v>
      </c>
      <c r="D3606" s="695">
        <v>17.86</v>
      </c>
    </row>
    <row r="3607" spans="1:4" ht="16.5">
      <c r="A3607" s="693">
        <v>605829</v>
      </c>
      <c r="B3607" s="694" t="s">
        <v>15665</v>
      </c>
      <c r="C3607" s="693" t="s">
        <v>12133</v>
      </c>
      <c r="D3607" s="695">
        <v>41869.9</v>
      </c>
    </row>
    <row r="3608" spans="1:4" ht="16.5">
      <c r="A3608" s="693">
        <v>1207695</v>
      </c>
      <c r="B3608" s="694" t="s">
        <v>15666</v>
      </c>
      <c r="C3608" s="693" t="s">
        <v>12156</v>
      </c>
      <c r="D3608" s="695">
        <v>936.29</v>
      </c>
    </row>
    <row r="3609" spans="1:4" ht="16.5">
      <c r="A3609" s="693">
        <v>1917042</v>
      </c>
      <c r="B3609" s="694" t="s">
        <v>15667</v>
      </c>
      <c r="C3609" s="693" t="s">
        <v>12156</v>
      </c>
      <c r="D3609" s="695">
        <v>46.46</v>
      </c>
    </row>
    <row r="3610" spans="1:4" ht="16.5">
      <c r="A3610" s="693">
        <v>2306698</v>
      </c>
      <c r="B3610" s="694" t="s">
        <v>15668</v>
      </c>
      <c r="C3610" s="693" t="s">
        <v>12133</v>
      </c>
      <c r="D3610" s="695">
        <v>4192.5200000000004</v>
      </c>
    </row>
    <row r="3611" spans="1:4" ht="16.5">
      <c r="A3611" s="693">
        <v>4208156</v>
      </c>
      <c r="B3611" s="694" t="s">
        <v>15669</v>
      </c>
      <c r="C3611" s="693" t="s">
        <v>10136</v>
      </c>
      <c r="D3611" s="695">
        <v>117328.68</v>
      </c>
    </row>
    <row r="3612" spans="1:4" ht="24.75">
      <c r="A3612" s="693">
        <v>5502645</v>
      </c>
      <c r="B3612" s="694" t="s">
        <v>15670</v>
      </c>
      <c r="C3612" s="693" t="s">
        <v>12156</v>
      </c>
      <c r="D3612" s="695">
        <v>10.77</v>
      </c>
    </row>
    <row r="3613" spans="1:4" ht="16.5">
      <c r="A3613" s="693">
        <v>605558</v>
      </c>
      <c r="B3613" s="694" t="s">
        <v>15671</v>
      </c>
      <c r="C3613" s="693" t="s">
        <v>12133</v>
      </c>
      <c r="D3613" s="695">
        <v>38201.17</v>
      </c>
    </row>
    <row r="3614" spans="1:4" ht="16.5">
      <c r="A3614" s="693">
        <v>1208353</v>
      </c>
      <c r="B3614" s="694" t="s">
        <v>15672</v>
      </c>
      <c r="C3614" s="693" t="s">
        <v>12156</v>
      </c>
      <c r="D3614" s="695">
        <v>905.79</v>
      </c>
    </row>
    <row r="3615" spans="1:4" ht="16.5">
      <c r="A3615" s="693">
        <v>1901619</v>
      </c>
      <c r="B3615" s="694" t="s">
        <v>15673</v>
      </c>
      <c r="C3615" s="693" t="s">
        <v>12156</v>
      </c>
      <c r="D3615" s="695">
        <v>18.84</v>
      </c>
    </row>
    <row r="3616" spans="1:4">
      <c r="A3616" s="693">
        <v>2306699</v>
      </c>
      <c r="B3616" s="694" t="s">
        <v>15674</v>
      </c>
      <c r="C3616" s="693" t="s">
        <v>12133</v>
      </c>
      <c r="D3616" s="695">
        <v>354.93</v>
      </c>
    </row>
    <row r="3617" spans="1:4" ht="16.5">
      <c r="A3617" s="693">
        <v>4208204</v>
      </c>
      <c r="B3617" s="694" t="s">
        <v>15675</v>
      </c>
      <c r="C3617" s="693" t="s">
        <v>10136</v>
      </c>
      <c r="D3617" s="695">
        <v>136323.22</v>
      </c>
    </row>
    <row r="3618" spans="1:4" ht="24.75">
      <c r="A3618" s="693">
        <v>5502360</v>
      </c>
      <c r="B3618" s="694" t="s">
        <v>15676</v>
      </c>
      <c r="C3618" s="693" t="s">
        <v>12156</v>
      </c>
      <c r="D3618" s="695">
        <v>20.55</v>
      </c>
    </row>
    <row r="3619" spans="1:4" ht="16.5">
      <c r="A3619" s="693">
        <v>605776</v>
      </c>
      <c r="B3619" s="694" t="s">
        <v>15677</v>
      </c>
      <c r="C3619" s="693" t="s">
        <v>12133</v>
      </c>
      <c r="D3619" s="695">
        <v>31493.439999999999</v>
      </c>
    </row>
    <row r="3620" spans="1:4" ht="16.5">
      <c r="A3620" s="693">
        <v>1207663</v>
      </c>
      <c r="B3620" s="694" t="s">
        <v>15678</v>
      </c>
      <c r="C3620" s="693" t="s">
        <v>12156</v>
      </c>
      <c r="D3620" s="695">
        <v>1196.53</v>
      </c>
    </row>
    <row r="3621" spans="1:4" ht="16.5">
      <c r="A3621" s="693">
        <v>1901620</v>
      </c>
      <c r="B3621" s="694" t="s">
        <v>15679</v>
      </c>
      <c r="C3621" s="693" t="s">
        <v>12156</v>
      </c>
      <c r="D3621" s="695">
        <v>19.18</v>
      </c>
    </row>
    <row r="3622" spans="1:4">
      <c r="A3622" s="693">
        <v>2306702</v>
      </c>
      <c r="B3622" s="694" t="s">
        <v>15680</v>
      </c>
      <c r="C3622" s="693" t="s">
        <v>12133</v>
      </c>
      <c r="D3622" s="695">
        <v>366.86</v>
      </c>
    </row>
    <row r="3623" spans="1:4" ht="16.5">
      <c r="A3623" s="693">
        <v>4208157</v>
      </c>
      <c r="B3623" s="694" t="s">
        <v>15681</v>
      </c>
      <c r="C3623" s="693" t="s">
        <v>10136</v>
      </c>
      <c r="D3623" s="695">
        <v>145606.14000000001</v>
      </c>
    </row>
    <row r="3624" spans="1:4" ht="24.75">
      <c r="A3624" s="693">
        <v>5502594</v>
      </c>
      <c r="B3624" s="694" t="s">
        <v>15682</v>
      </c>
      <c r="C3624" s="693" t="s">
        <v>12156</v>
      </c>
      <c r="D3624" s="695">
        <v>13.16</v>
      </c>
    </row>
    <row r="3625" spans="1:4" ht="16.5">
      <c r="A3625" s="693">
        <v>605519</v>
      </c>
      <c r="B3625" s="694" t="s">
        <v>15683</v>
      </c>
      <c r="C3625" s="693" t="s">
        <v>12133</v>
      </c>
      <c r="D3625" s="695">
        <v>29986.9</v>
      </c>
    </row>
    <row r="3626" spans="1:4" ht="16.5">
      <c r="A3626" s="693">
        <v>1207662</v>
      </c>
      <c r="B3626" s="694" t="s">
        <v>15684</v>
      </c>
      <c r="C3626" s="693" t="s">
        <v>12156</v>
      </c>
      <c r="D3626" s="695">
        <v>1165.3699999999999</v>
      </c>
    </row>
    <row r="3627" spans="1:4" ht="16.5">
      <c r="A3627" s="693">
        <v>1901621</v>
      </c>
      <c r="B3627" s="694" t="s">
        <v>15685</v>
      </c>
      <c r="C3627" s="693" t="s">
        <v>12156</v>
      </c>
      <c r="D3627" s="695">
        <v>19.53</v>
      </c>
    </row>
    <row r="3628" spans="1:4">
      <c r="A3628" s="693">
        <v>2306705</v>
      </c>
      <c r="B3628" s="694" t="s">
        <v>15686</v>
      </c>
      <c r="C3628" s="693" t="s">
        <v>12133</v>
      </c>
      <c r="D3628" s="695">
        <v>386.34</v>
      </c>
    </row>
    <row r="3629" spans="1:4" ht="16.5">
      <c r="A3629" s="693">
        <v>4208127</v>
      </c>
      <c r="B3629" s="694" t="s">
        <v>15687</v>
      </c>
      <c r="C3629" s="693" t="s">
        <v>12141</v>
      </c>
      <c r="D3629" s="695">
        <v>27.81</v>
      </c>
    </row>
    <row r="3630" spans="1:4" ht="24.75">
      <c r="A3630" s="693">
        <v>5502386</v>
      </c>
      <c r="B3630" s="694" t="s">
        <v>15688</v>
      </c>
      <c r="C3630" s="693" t="s">
        <v>12156</v>
      </c>
      <c r="D3630" s="695">
        <v>18.61</v>
      </c>
    </row>
    <row r="3631" spans="1:4" ht="16.5">
      <c r="A3631" s="693">
        <v>605810</v>
      </c>
      <c r="B3631" s="694" t="s">
        <v>15689</v>
      </c>
      <c r="C3631" s="693" t="s">
        <v>12133</v>
      </c>
      <c r="D3631" s="695">
        <v>36756.79</v>
      </c>
    </row>
    <row r="3632" spans="1:4" ht="16.5">
      <c r="A3632" s="693">
        <v>1207661</v>
      </c>
      <c r="B3632" s="694" t="s">
        <v>15690</v>
      </c>
      <c r="C3632" s="693" t="s">
        <v>12156</v>
      </c>
      <c r="D3632" s="695">
        <v>1140.45</v>
      </c>
    </row>
    <row r="3633" spans="1:4" ht="16.5">
      <c r="A3633" s="693">
        <v>1901622</v>
      </c>
      <c r="B3633" s="694" t="s">
        <v>15691</v>
      </c>
      <c r="C3633" s="693" t="s">
        <v>12156</v>
      </c>
      <c r="D3633" s="695">
        <v>19.899999999999999</v>
      </c>
    </row>
    <row r="3634" spans="1:4">
      <c r="A3634" s="693">
        <v>2306708</v>
      </c>
      <c r="B3634" s="694" t="s">
        <v>15692</v>
      </c>
      <c r="C3634" s="693" t="s">
        <v>12133</v>
      </c>
      <c r="D3634" s="695">
        <v>400.52</v>
      </c>
    </row>
    <row r="3635" spans="1:4" ht="16.5">
      <c r="A3635" s="693">
        <v>4208196</v>
      </c>
      <c r="B3635" s="694" t="s">
        <v>15693</v>
      </c>
      <c r="C3635" s="693" t="s">
        <v>10136</v>
      </c>
      <c r="D3635" s="695">
        <v>2842.47</v>
      </c>
    </row>
    <row r="3636" spans="1:4" ht="24.75">
      <c r="A3636" s="693">
        <v>5502620</v>
      </c>
      <c r="B3636" s="694" t="s">
        <v>15694</v>
      </c>
      <c r="C3636" s="693" t="s">
        <v>12156</v>
      </c>
      <c r="D3636" s="695">
        <v>10.97</v>
      </c>
    </row>
    <row r="3637" spans="1:4" ht="16.5">
      <c r="A3637" s="693">
        <v>605539</v>
      </c>
      <c r="B3637" s="694" t="s">
        <v>15695</v>
      </c>
      <c r="C3637" s="693" t="s">
        <v>12133</v>
      </c>
      <c r="D3637" s="695">
        <v>35250.25</v>
      </c>
    </row>
    <row r="3638" spans="1:4" ht="16.5">
      <c r="A3638" s="693">
        <v>1208361</v>
      </c>
      <c r="B3638" s="694" t="s">
        <v>15696</v>
      </c>
      <c r="C3638" s="693" t="s">
        <v>12156</v>
      </c>
      <c r="D3638" s="695">
        <v>1103.07</v>
      </c>
    </row>
    <row r="3639" spans="1:4" ht="16.5">
      <c r="A3639" s="693">
        <v>1901623</v>
      </c>
      <c r="B3639" s="694" t="s">
        <v>15697</v>
      </c>
      <c r="C3639" s="693" t="s">
        <v>12156</v>
      </c>
      <c r="D3639" s="695">
        <v>20.29</v>
      </c>
    </row>
    <row r="3640" spans="1:4">
      <c r="A3640" s="693">
        <v>2306711</v>
      </c>
      <c r="B3640" s="694" t="s">
        <v>15698</v>
      </c>
      <c r="C3640" s="693" t="s">
        <v>12133</v>
      </c>
      <c r="D3640" s="695">
        <v>415.78</v>
      </c>
    </row>
    <row r="3641" spans="1:4" ht="16.5">
      <c r="A3641" s="693">
        <v>4208209</v>
      </c>
      <c r="B3641" s="694" t="s">
        <v>15699</v>
      </c>
      <c r="C3641" s="693" t="s">
        <v>10136</v>
      </c>
      <c r="D3641" s="695">
        <v>12341.7</v>
      </c>
    </row>
    <row r="3642" spans="1:4" ht="24.75">
      <c r="A3642" s="693">
        <v>5502412</v>
      </c>
      <c r="B3642" s="694" t="s">
        <v>15700</v>
      </c>
      <c r="C3642" s="693" t="s">
        <v>12156</v>
      </c>
      <c r="D3642" s="695">
        <v>18.55</v>
      </c>
    </row>
    <row r="3643" spans="1:4" ht="16.5">
      <c r="A3643" s="693">
        <v>605830</v>
      </c>
      <c r="B3643" s="694" t="s">
        <v>15701</v>
      </c>
      <c r="C3643" s="693" t="s">
        <v>12133</v>
      </c>
      <c r="D3643" s="695">
        <v>45221.14</v>
      </c>
    </row>
    <row r="3644" spans="1:4" ht="16.5">
      <c r="A3644" s="693">
        <v>1207669</v>
      </c>
      <c r="B3644" s="694" t="s">
        <v>15702</v>
      </c>
      <c r="C3644" s="693" t="s">
        <v>12156</v>
      </c>
      <c r="D3644" s="695">
        <v>1334.46</v>
      </c>
    </row>
    <row r="3645" spans="1:4" ht="16.5">
      <c r="A3645" s="693">
        <v>1901618</v>
      </c>
      <c r="B3645" s="694" t="s">
        <v>15703</v>
      </c>
      <c r="C3645" s="693" t="s">
        <v>12156</v>
      </c>
      <c r="D3645" s="695">
        <v>20.5</v>
      </c>
    </row>
    <row r="3646" spans="1:4">
      <c r="A3646" s="693">
        <v>2306714</v>
      </c>
      <c r="B3646" s="694" t="s">
        <v>15704</v>
      </c>
      <c r="C3646" s="693" t="s">
        <v>12133</v>
      </c>
      <c r="D3646" s="695">
        <v>432.25</v>
      </c>
    </row>
    <row r="3647" spans="1:4" ht="16.5">
      <c r="A3647" s="693">
        <v>4208206</v>
      </c>
      <c r="B3647" s="694" t="s">
        <v>15705</v>
      </c>
      <c r="C3647" s="693" t="s">
        <v>12799</v>
      </c>
      <c r="D3647" s="695">
        <v>128.75</v>
      </c>
    </row>
    <row r="3648" spans="1:4" ht="24.75">
      <c r="A3648" s="693">
        <v>5502646</v>
      </c>
      <c r="B3648" s="694" t="s">
        <v>15706</v>
      </c>
      <c r="C3648" s="693" t="s">
        <v>12156</v>
      </c>
      <c r="D3648" s="695">
        <v>10.9</v>
      </c>
    </row>
    <row r="3649" spans="1:4" ht="16.5">
      <c r="A3649" s="693">
        <v>605559</v>
      </c>
      <c r="B3649" s="694" t="s">
        <v>15707</v>
      </c>
      <c r="C3649" s="693" t="s">
        <v>12133</v>
      </c>
      <c r="D3649" s="695">
        <v>43714.61</v>
      </c>
    </row>
    <row r="3650" spans="1:4" ht="16.5">
      <c r="A3650" s="693">
        <v>1207668</v>
      </c>
      <c r="B3650" s="694" t="s">
        <v>15708</v>
      </c>
      <c r="C3650" s="693" t="s">
        <v>12156</v>
      </c>
      <c r="D3650" s="695">
        <v>1295.79</v>
      </c>
    </row>
    <row r="3651" spans="1:4" ht="16.5">
      <c r="A3651" s="693">
        <v>1901625</v>
      </c>
      <c r="B3651" s="694" t="s">
        <v>15709</v>
      </c>
      <c r="C3651" s="693" t="s">
        <v>12156</v>
      </c>
      <c r="D3651" s="695">
        <v>22.43</v>
      </c>
    </row>
    <row r="3652" spans="1:4">
      <c r="A3652" s="693">
        <v>2306717</v>
      </c>
      <c r="B3652" s="694" t="s">
        <v>15710</v>
      </c>
      <c r="C3652" s="693" t="s">
        <v>12133</v>
      </c>
      <c r="D3652" s="695">
        <v>451.23</v>
      </c>
    </row>
    <row r="3653" spans="1:4">
      <c r="A3653" s="693">
        <v>4208210</v>
      </c>
      <c r="B3653" s="694" t="s">
        <v>15711</v>
      </c>
      <c r="C3653" s="693" t="s">
        <v>10136</v>
      </c>
      <c r="D3653" s="695">
        <v>28116.58</v>
      </c>
    </row>
    <row r="3654" spans="1:4" ht="24.75">
      <c r="A3654" s="693">
        <v>5502361</v>
      </c>
      <c r="B3654" s="694" t="s">
        <v>15712</v>
      </c>
      <c r="C3654" s="693" t="s">
        <v>12156</v>
      </c>
      <c r="D3654" s="695">
        <v>21.08</v>
      </c>
    </row>
    <row r="3655" spans="1:4" ht="16.5">
      <c r="A3655" s="693">
        <v>605777</v>
      </c>
      <c r="B3655" s="694" t="s">
        <v>15713</v>
      </c>
      <c r="C3655" s="693" t="s">
        <v>12133</v>
      </c>
      <c r="D3655" s="695">
        <v>33906.78</v>
      </c>
    </row>
    <row r="3656" spans="1:4" ht="16.5">
      <c r="A3656" s="693">
        <v>1207667</v>
      </c>
      <c r="B3656" s="694" t="s">
        <v>15714</v>
      </c>
      <c r="C3656" s="693" t="s">
        <v>12156</v>
      </c>
      <c r="D3656" s="695">
        <v>1237.78</v>
      </c>
    </row>
    <row r="3657" spans="1:4" ht="16.5">
      <c r="A3657" s="693">
        <v>1901626</v>
      </c>
      <c r="B3657" s="694" t="s">
        <v>15715</v>
      </c>
      <c r="C3657" s="693" t="s">
        <v>12156</v>
      </c>
      <c r="D3657" s="695">
        <v>22.75</v>
      </c>
    </row>
    <row r="3658" spans="1:4">
      <c r="A3658" s="693">
        <v>2306720</v>
      </c>
      <c r="B3658" s="694" t="s">
        <v>15716</v>
      </c>
      <c r="C3658" s="693" t="s">
        <v>12133</v>
      </c>
      <c r="D3658" s="695">
        <v>470.69</v>
      </c>
    </row>
    <row r="3659" spans="1:4" ht="16.5">
      <c r="A3659" s="693">
        <v>4208195</v>
      </c>
      <c r="B3659" s="694" t="s">
        <v>15717</v>
      </c>
      <c r="C3659" s="693" t="s">
        <v>10136</v>
      </c>
      <c r="D3659" s="695">
        <v>14509.1</v>
      </c>
    </row>
    <row r="3660" spans="1:4" ht="24.75">
      <c r="A3660" s="693">
        <v>5502595</v>
      </c>
      <c r="B3660" s="694" t="s">
        <v>15718</v>
      </c>
      <c r="C3660" s="693" t="s">
        <v>12156</v>
      </c>
      <c r="D3660" s="695">
        <v>13.66</v>
      </c>
    </row>
    <row r="3661" spans="1:4" ht="16.5">
      <c r="A3661" s="693">
        <v>605520</v>
      </c>
      <c r="B3661" s="694" t="s">
        <v>15719</v>
      </c>
      <c r="C3661" s="693" t="s">
        <v>12133</v>
      </c>
      <c r="D3661" s="695">
        <v>32290.45</v>
      </c>
    </row>
    <row r="3662" spans="1:4" ht="16.5">
      <c r="A3662" s="693">
        <v>1208369</v>
      </c>
      <c r="B3662" s="694" t="s">
        <v>15720</v>
      </c>
      <c r="C3662" s="693" t="s">
        <v>12156</v>
      </c>
      <c r="D3662" s="695">
        <v>1179.78</v>
      </c>
    </row>
    <row r="3663" spans="1:4" ht="16.5">
      <c r="A3663" s="693">
        <v>1901627</v>
      </c>
      <c r="B3663" s="694" t="s">
        <v>15721</v>
      </c>
      <c r="C3663" s="693" t="s">
        <v>12156</v>
      </c>
      <c r="D3663" s="695">
        <v>23.08</v>
      </c>
    </row>
    <row r="3664" spans="1:4">
      <c r="A3664" s="693">
        <v>2306723</v>
      </c>
      <c r="B3664" s="694" t="s">
        <v>15722</v>
      </c>
      <c r="C3664" s="693" t="s">
        <v>12133</v>
      </c>
      <c r="D3664" s="695">
        <v>481.07</v>
      </c>
    </row>
    <row r="3665" spans="1:4" ht="16.5">
      <c r="A3665" s="693">
        <v>4208208</v>
      </c>
      <c r="B3665" s="694" t="s">
        <v>15723</v>
      </c>
      <c r="C3665" s="693" t="s">
        <v>12799</v>
      </c>
      <c r="D3665" s="695">
        <v>617.11</v>
      </c>
    </row>
    <row r="3666" spans="1:4" ht="24.75">
      <c r="A3666" s="693">
        <v>5502387</v>
      </c>
      <c r="B3666" s="694" t="s">
        <v>15724</v>
      </c>
      <c r="C3666" s="693" t="s">
        <v>12156</v>
      </c>
      <c r="D3666" s="695">
        <v>18.989999999999998</v>
      </c>
    </row>
    <row r="3667" spans="1:4" ht="16.5">
      <c r="A3667" s="693">
        <v>605811</v>
      </c>
      <c r="B3667" s="694" t="s">
        <v>15725</v>
      </c>
      <c r="C3667" s="693" t="s">
        <v>12133</v>
      </c>
      <c r="D3667" s="695">
        <v>39659.49</v>
      </c>
    </row>
    <row r="3668" spans="1:4" ht="16.5">
      <c r="A3668" s="693">
        <v>1207682</v>
      </c>
      <c r="B3668" s="694" t="s">
        <v>15726</v>
      </c>
      <c r="C3668" s="693" t="s">
        <v>12156</v>
      </c>
      <c r="D3668" s="695">
        <v>949.44</v>
      </c>
    </row>
    <row r="3669" spans="1:4" ht="16.5">
      <c r="A3669" s="693">
        <v>1901628</v>
      </c>
      <c r="B3669" s="694" t="s">
        <v>15727</v>
      </c>
      <c r="C3669" s="693" t="s">
        <v>12156</v>
      </c>
      <c r="D3669" s="695">
        <v>23.42</v>
      </c>
    </row>
    <row r="3670" spans="1:4">
      <c r="A3670" s="693">
        <v>2306687</v>
      </c>
      <c r="B3670" s="694" t="s">
        <v>15728</v>
      </c>
      <c r="C3670" s="693" t="s">
        <v>12133</v>
      </c>
      <c r="D3670" s="695">
        <v>295.48</v>
      </c>
    </row>
    <row r="3671" spans="1:4" ht="16.5">
      <c r="A3671" s="693">
        <v>4208135</v>
      </c>
      <c r="B3671" s="694" t="s">
        <v>15729</v>
      </c>
      <c r="C3671" s="693" t="s">
        <v>12133</v>
      </c>
      <c r="D3671" s="695">
        <v>1533.33</v>
      </c>
    </row>
    <row r="3672" spans="1:4" ht="24.75">
      <c r="A3672" s="693">
        <v>5502621</v>
      </c>
      <c r="B3672" s="694" t="s">
        <v>15730</v>
      </c>
      <c r="C3672" s="693" t="s">
        <v>12156</v>
      </c>
      <c r="D3672" s="695">
        <v>11.38</v>
      </c>
    </row>
    <row r="3673" spans="1:4" ht="16.5">
      <c r="A3673" s="693">
        <v>605540</v>
      </c>
      <c r="B3673" s="694" t="s">
        <v>15731</v>
      </c>
      <c r="C3673" s="693" t="s">
        <v>12133</v>
      </c>
      <c r="D3673" s="695">
        <v>38043.17</v>
      </c>
    </row>
    <row r="3674" spans="1:4" ht="16.5">
      <c r="A3674" s="693">
        <v>1207681</v>
      </c>
      <c r="B3674" s="694" t="s">
        <v>15732</v>
      </c>
      <c r="C3674" s="693" t="s">
        <v>12156</v>
      </c>
      <c r="D3674" s="695">
        <v>932.1</v>
      </c>
    </row>
    <row r="3675" spans="1:4" ht="16.5">
      <c r="A3675" s="693">
        <v>1901629</v>
      </c>
      <c r="B3675" s="694" t="s">
        <v>15733</v>
      </c>
      <c r="C3675" s="693" t="s">
        <v>12156</v>
      </c>
      <c r="D3675" s="695">
        <v>23.79</v>
      </c>
    </row>
    <row r="3676" spans="1:4">
      <c r="A3676" s="693">
        <v>2306690</v>
      </c>
      <c r="B3676" s="694" t="s">
        <v>15734</v>
      </c>
      <c r="C3676" s="693" t="s">
        <v>12133</v>
      </c>
      <c r="D3676" s="695">
        <v>309.08</v>
      </c>
    </row>
    <row r="3677" spans="1:4" ht="16.5">
      <c r="A3677" s="693">
        <v>4208136</v>
      </c>
      <c r="B3677" s="694" t="s">
        <v>15735</v>
      </c>
      <c r="C3677" s="693" t="s">
        <v>12133</v>
      </c>
      <c r="D3677" s="695">
        <v>1737.95</v>
      </c>
    </row>
    <row r="3678" spans="1:4" ht="24.75">
      <c r="A3678" s="693">
        <v>5502413</v>
      </c>
      <c r="B3678" s="694" t="s">
        <v>15736</v>
      </c>
      <c r="C3678" s="693" t="s">
        <v>12156</v>
      </c>
      <c r="D3678" s="695">
        <v>18.87</v>
      </c>
    </row>
    <row r="3679" spans="1:4" ht="16.5">
      <c r="A3679" s="693">
        <v>605831</v>
      </c>
      <c r="B3679" s="694" t="s">
        <v>15737</v>
      </c>
      <c r="C3679" s="693" t="s">
        <v>12133</v>
      </c>
      <c r="D3679" s="695">
        <v>48910.82</v>
      </c>
    </row>
    <row r="3680" spans="1:4" ht="16.5">
      <c r="A3680" s="693">
        <v>1207729</v>
      </c>
      <c r="B3680" s="694" t="s">
        <v>15738</v>
      </c>
      <c r="C3680" s="693" t="s">
        <v>12156</v>
      </c>
      <c r="D3680" s="695">
        <v>918.23</v>
      </c>
    </row>
    <row r="3681" spans="1:4" ht="16.5">
      <c r="A3681" s="693">
        <v>1901624</v>
      </c>
      <c r="B3681" s="694" t="s">
        <v>15739</v>
      </c>
      <c r="C3681" s="693" t="s">
        <v>12156</v>
      </c>
      <c r="D3681" s="695">
        <v>23.99</v>
      </c>
    </row>
    <row r="3682" spans="1:4">
      <c r="A3682" s="693">
        <v>2306693</v>
      </c>
      <c r="B3682" s="694" t="s">
        <v>15740</v>
      </c>
      <c r="C3682" s="693" t="s">
        <v>12133</v>
      </c>
      <c r="D3682" s="695">
        <v>322.79000000000002</v>
      </c>
    </row>
    <row r="3683" spans="1:4" ht="16.5">
      <c r="A3683" s="693">
        <v>4208137</v>
      </c>
      <c r="B3683" s="694" t="s">
        <v>15741</v>
      </c>
      <c r="C3683" s="693" t="s">
        <v>12133</v>
      </c>
      <c r="D3683" s="695">
        <v>1995.6</v>
      </c>
    </row>
    <row r="3684" spans="1:4" ht="24.75">
      <c r="A3684" s="693">
        <v>5502647</v>
      </c>
      <c r="B3684" s="694" t="s">
        <v>15742</v>
      </c>
      <c r="C3684" s="693" t="s">
        <v>12156</v>
      </c>
      <c r="D3684" s="695">
        <v>11.24</v>
      </c>
    </row>
    <row r="3685" spans="1:4" ht="16.5">
      <c r="A3685" s="693">
        <v>605560</v>
      </c>
      <c r="B3685" s="694" t="s">
        <v>15743</v>
      </c>
      <c r="C3685" s="693" t="s">
        <v>12133</v>
      </c>
      <c r="D3685" s="695">
        <v>47294.5</v>
      </c>
    </row>
    <row r="3686" spans="1:4" ht="16.5">
      <c r="A3686" s="693">
        <v>1208333</v>
      </c>
      <c r="B3686" s="694" t="s">
        <v>15744</v>
      </c>
      <c r="C3686" s="693" t="s">
        <v>12156</v>
      </c>
      <c r="D3686" s="695">
        <v>902.26</v>
      </c>
    </row>
    <row r="3687" spans="1:4" ht="16.5">
      <c r="A3687" s="693">
        <v>1917073</v>
      </c>
      <c r="B3687" s="694" t="s">
        <v>15745</v>
      </c>
      <c r="C3687" s="693" t="s">
        <v>12156</v>
      </c>
      <c r="D3687" s="695">
        <v>26.14</v>
      </c>
    </row>
    <row r="3688" spans="1:4">
      <c r="A3688" s="693">
        <v>2306696</v>
      </c>
      <c r="B3688" s="694" t="s">
        <v>15746</v>
      </c>
      <c r="C3688" s="693" t="s">
        <v>12133</v>
      </c>
      <c r="D3688" s="695">
        <v>337.77</v>
      </c>
    </row>
    <row r="3689" spans="1:4" ht="16.5">
      <c r="A3689" s="693">
        <v>4208138</v>
      </c>
      <c r="B3689" s="694" t="s">
        <v>15747</v>
      </c>
      <c r="C3689" s="693" t="s">
        <v>12133</v>
      </c>
      <c r="D3689" s="695">
        <v>2244.19</v>
      </c>
    </row>
    <row r="3690" spans="1:4" ht="24.75">
      <c r="A3690" s="693">
        <v>5502362</v>
      </c>
      <c r="B3690" s="694" t="s">
        <v>15748</v>
      </c>
      <c r="C3690" s="693" t="s">
        <v>12156</v>
      </c>
      <c r="D3690" s="695">
        <v>22.52</v>
      </c>
    </row>
    <row r="3691" spans="1:4" ht="16.5">
      <c r="A3691" s="693">
        <v>605778</v>
      </c>
      <c r="B3691" s="694" t="s">
        <v>15749</v>
      </c>
      <c r="C3691" s="693" t="s">
        <v>12133</v>
      </c>
      <c r="D3691" s="695">
        <v>36159.269999999997</v>
      </c>
    </row>
    <row r="3692" spans="1:4" ht="16.5">
      <c r="A3692" s="693">
        <v>1207688</v>
      </c>
      <c r="B3692" s="694" t="s">
        <v>15750</v>
      </c>
      <c r="C3692" s="693" t="s">
        <v>12156</v>
      </c>
      <c r="D3692" s="695">
        <v>994.43</v>
      </c>
    </row>
    <row r="3693" spans="1:4" ht="16.5">
      <c r="A3693" s="693">
        <v>1917074</v>
      </c>
      <c r="B3693" s="694" t="s">
        <v>15751</v>
      </c>
      <c r="C3693" s="693" t="s">
        <v>12156</v>
      </c>
      <c r="D3693" s="695">
        <v>26.93</v>
      </c>
    </row>
    <row r="3694" spans="1:4">
      <c r="A3694" s="693">
        <v>2306239</v>
      </c>
      <c r="B3694" s="694" t="s">
        <v>15752</v>
      </c>
      <c r="C3694" s="693" t="s">
        <v>12156</v>
      </c>
      <c r="D3694" s="695">
        <v>307.89999999999998</v>
      </c>
    </row>
    <row r="3695" spans="1:4" ht="16.5">
      <c r="A3695" s="693">
        <v>4208139</v>
      </c>
      <c r="B3695" s="694" t="s">
        <v>15753</v>
      </c>
      <c r="C3695" s="693" t="s">
        <v>12133</v>
      </c>
      <c r="D3695" s="695">
        <v>2246.21</v>
      </c>
    </row>
    <row r="3696" spans="1:4" ht="24.75">
      <c r="A3696" s="693">
        <v>5502596</v>
      </c>
      <c r="B3696" s="694" t="s">
        <v>15754</v>
      </c>
      <c r="C3696" s="693" t="s">
        <v>12156</v>
      </c>
      <c r="D3696" s="695">
        <v>14.51</v>
      </c>
    </row>
    <row r="3697" spans="1:4" ht="16.5">
      <c r="A3697" s="693">
        <v>605521</v>
      </c>
      <c r="B3697" s="694" t="s">
        <v>15755</v>
      </c>
      <c r="C3697" s="693" t="s">
        <v>12133</v>
      </c>
      <c r="D3697" s="695">
        <v>34521.47</v>
      </c>
    </row>
    <row r="3698" spans="1:4" ht="16.5">
      <c r="A3698" s="693">
        <v>1207687</v>
      </c>
      <c r="B3698" s="694" t="s">
        <v>15756</v>
      </c>
      <c r="C3698" s="693" t="s">
        <v>12156</v>
      </c>
      <c r="D3698" s="695">
        <v>971.51</v>
      </c>
    </row>
    <row r="3699" spans="1:4" ht="16.5">
      <c r="A3699" s="693">
        <v>1917075</v>
      </c>
      <c r="B3699" s="694" t="s">
        <v>15757</v>
      </c>
      <c r="C3699" s="693" t="s">
        <v>12156</v>
      </c>
      <c r="D3699" s="695">
        <v>27.75</v>
      </c>
    </row>
    <row r="3700" spans="1:4">
      <c r="A3700" s="693">
        <v>2306090</v>
      </c>
      <c r="B3700" s="694" t="s">
        <v>15758</v>
      </c>
      <c r="C3700" s="693" t="s">
        <v>12133</v>
      </c>
      <c r="D3700" s="695">
        <v>53.52</v>
      </c>
    </row>
    <row r="3701" spans="1:4" ht="16.5">
      <c r="A3701" s="693">
        <v>4208140</v>
      </c>
      <c r="B3701" s="694" t="s">
        <v>15759</v>
      </c>
      <c r="C3701" s="693" t="s">
        <v>12133</v>
      </c>
      <c r="D3701" s="695">
        <v>2785.29</v>
      </c>
    </row>
    <row r="3702" spans="1:4" ht="24.75">
      <c r="A3702" s="693">
        <v>5502388</v>
      </c>
      <c r="B3702" s="694" t="s">
        <v>15760</v>
      </c>
      <c r="C3702" s="693" t="s">
        <v>12156</v>
      </c>
      <c r="D3702" s="695">
        <v>19.489999999999998</v>
      </c>
    </row>
    <row r="3703" spans="1:4" ht="16.5">
      <c r="A3703" s="693">
        <v>605812</v>
      </c>
      <c r="B3703" s="694" t="s">
        <v>15761</v>
      </c>
      <c r="C3703" s="693" t="s">
        <v>12133</v>
      </c>
      <c r="D3703" s="695">
        <v>42423.09</v>
      </c>
    </row>
    <row r="3704" spans="1:4" ht="16.5">
      <c r="A3704" s="693">
        <v>1207686</v>
      </c>
      <c r="B3704" s="694" t="s">
        <v>15762</v>
      </c>
      <c r="C3704" s="693" t="s">
        <v>12156</v>
      </c>
      <c r="D3704" s="695">
        <v>954.05</v>
      </c>
    </row>
    <row r="3705" spans="1:4" ht="16.5">
      <c r="A3705" s="693">
        <v>1917076</v>
      </c>
      <c r="B3705" s="694" t="s">
        <v>15763</v>
      </c>
      <c r="C3705" s="693" t="s">
        <v>12156</v>
      </c>
      <c r="D3705" s="695">
        <v>28.59</v>
      </c>
    </row>
    <row r="3706" spans="1:4">
      <c r="A3706" s="693">
        <v>2306091</v>
      </c>
      <c r="B3706" s="694" t="s">
        <v>15764</v>
      </c>
      <c r="C3706" s="693" t="s">
        <v>12133</v>
      </c>
      <c r="D3706" s="695">
        <v>71.36</v>
      </c>
    </row>
    <row r="3707" spans="1:4" ht="16.5">
      <c r="A3707" s="693">
        <v>4208141</v>
      </c>
      <c r="B3707" s="694" t="s">
        <v>15765</v>
      </c>
      <c r="C3707" s="693" t="s">
        <v>12133</v>
      </c>
      <c r="D3707" s="695">
        <v>2791.32</v>
      </c>
    </row>
    <row r="3708" spans="1:4" ht="24.75">
      <c r="A3708" s="693">
        <v>5502622</v>
      </c>
      <c r="B3708" s="694" t="s">
        <v>15766</v>
      </c>
      <c r="C3708" s="693" t="s">
        <v>12156</v>
      </c>
      <c r="D3708" s="695">
        <v>11.92</v>
      </c>
    </row>
    <row r="3709" spans="1:4" ht="16.5">
      <c r="A3709" s="693">
        <v>605541</v>
      </c>
      <c r="B3709" s="694" t="s">
        <v>15767</v>
      </c>
      <c r="C3709" s="693" t="s">
        <v>12133</v>
      </c>
      <c r="D3709" s="695">
        <v>40785.29</v>
      </c>
    </row>
    <row r="3710" spans="1:4" ht="16.5">
      <c r="A3710" s="693">
        <v>1208341</v>
      </c>
      <c r="B3710" s="694" t="s">
        <v>15768</v>
      </c>
      <c r="C3710" s="693" t="s">
        <v>12156</v>
      </c>
      <c r="D3710" s="695">
        <v>935.49</v>
      </c>
    </row>
    <row r="3711" spans="1:4" ht="16.5">
      <c r="A3711" s="693">
        <v>1917077</v>
      </c>
      <c r="B3711" s="694" t="s">
        <v>15769</v>
      </c>
      <c r="C3711" s="693" t="s">
        <v>12156</v>
      </c>
      <c r="D3711" s="695">
        <v>29.5</v>
      </c>
    </row>
    <row r="3712" spans="1:4" ht="16.5">
      <c r="A3712" s="693">
        <v>2306072</v>
      </c>
      <c r="B3712" s="694" t="s">
        <v>15770</v>
      </c>
      <c r="C3712" s="693" t="s">
        <v>12156</v>
      </c>
      <c r="D3712" s="695">
        <v>1027.49</v>
      </c>
    </row>
    <row r="3713" spans="1:4" ht="16.5">
      <c r="A3713" s="693">
        <v>4208212</v>
      </c>
      <c r="B3713" s="694" t="s">
        <v>15771</v>
      </c>
      <c r="C3713" s="693" t="s">
        <v>12133</v>
      </c>
      <c r="D3713" s="695">
        <v>2793.39</v>
      </c>
    </row>
    <row r="3714" spans="1:4" ht="24.75">
      <c r="A3714" s="693">
        <v>5502414</v>
      </c>
      <c r="B3714" s="694" t="s">
        <v>15772</v>
      </c>
      <c r="C3714" s="693" t="s">
        <v>12156</v>
      </c>
      <c r="D3714" s="695">
        <v>19.37</v>
      </c>
    </row>
    <row r="3715" spans="1:4" ht="16.5">
      <c r="A3715" s="693">
        <v>605832</v>
      </c>
      <c r="B3715" s="694" t="s">
        <v>15773</v>
      </c>
      <c r="C3715" s="693" t="s">
        <v>12133</v>
      </c>
      <c r="D3715" s="695">
        <v>52496.37</v>
      </c>
    </row>
    <row r="3716" spans="1:4" ht="16.5">
      <c r="A3716" s="693">
        <v>1207694</v>
      </c>
      <c r="B3716" s="694" t="s">
        <v>15774</v>
      </c>
      <c r="C3716" s="693" t="s">
        <v>12156</v>
      </c>
      <c r="D3716" s="695">
        <v>1047.78</v>
      </c>
    </row>
    <row r="3717" spans="1:4" ht="16.5">
      <c r="A3717" s="693">
        <v>1917078</v>
      </c>
      <c r="B3717" s="694" t="s">
        <v>15775</v>
      </c>
      <c r="C3717" s="693" t="s">
        <v>12156</v>
      </c>
      <c r="D3717" s="695">
        <v>29.98</v>
      </c>
    </row>
    <row r="3718" spans="1:4" ht="16.5">
      <c r="A3718" s="693">
        <v>2306133</v>
      </c>
      <c r="B3718" s="694" t="s">
        <v>15776</v>
      </c>
      <c r="C3718" s="693" t="s">
        <v>12133</v>
      </c>
      <c r="D3718" s="695">
        <v>495.19</v>
      </c>
    </row>
    <row r="3719" spans="1:4" ht="16.5">
      <c r="A3719" s="693">
        <v>4208213</v>
      </c>
      <c r="B3719" s="694" t="s">
        <v>15777</v>
      </c>
      <c r="C3719" s="693" t="s">
        <v>12133</v>
      </c>
      <c r="D3719" s="695">
        <v>3204.13</v>
      </c>
    </row>
    <row r="3720" spans="1:4" ht="24.75">
      <c r="A3720" s="693">
        <v>5502648</v>
      </c>
      <c r="B3720" s="694" t="s">
        <v>15778</v>
      </c>
      <c r="C3720" s="693" t="s">
        <v>12156</v>
      </c>
      <c r="D3720" s="695">
        <v>11.78</v>
      </c>
    </row>
    <row r="3721" spans="1:4" ht="16.5">
      <c r="A3721" s="693">
        <v>605561</v>
      </c>
      <c r="B3721" s="694" t="s">
        <v>15779</v>
      </c>
      <c r="C3721" s="693" t="s">
        <v>12133</v>
      </c>
      <c r="D3721" s="695">
        <v>50858.57</v>
      </c>
    </row>
    <row r="3722" spans="1:4" ht="16.5">
      <c r="A3722" s="693">
        <v>1207693</v>
      </c>
      <c r="B3722" s="694" t="s">
        <v>15780</v>
      </c>
      <c r="C3722" s="693" t="s">
        <v>12156</v>
      </c>
      <c r="D3722" s="695">
        <v>1016.59</v>
      </c>
    </row>
    <row r="3723" spans="1:4" ht="16.5">
      <c r="A3723" s="693">
        <v>1901631</v>
      </c>
      <c r="B3723" s="694" t="s">
        <v>15781</v>
      </c>
      <c r="C3723" s="693" t="s">
        <v>12156</v>
      </c>
      <c r="D3723" s="695">
        <v>26.31</v>
      </c>
    </row>
    <row r="3724" spans="1:4">
      <c r="A3724" s="693">
        <v>2306114</v>
      </c>
      <c r="B3724" s="694" t="s">
        <v>15782</v>
      </c>
      <c r="C3724" s="693" t="s">
        <v>12133</v>
      </c>
      <c r="D3724" s="695">
        <v>285.18</v>
      </c>
    </row>
    <row r="3725" spans="1:4" ht="16.5">
      <c r="A3725" s="693">
        <v>4208214</v>
      </c>
      <c r="B3725" s="694" t="s">
        <v>15783</v>
      </c>
      <c r="C3725" s="693" t="s">
        <v>12133</v>
      </c>
      <c r="D3725" s="695">
        <v>3628.04</v>
      </c>
    </row>
    <row r="3726" spans="1:4" ht="24.75">
      <c r="A3726" s="693">
        <v>5502352</v>
      </c>
      <c r="B3726" s="694" t="s">
        <v>15784</v>
      </c>
      <c r="C3726" s="693" t="s">
        <v>12156</v>
      </c>
      <c r="D3726" s="695">
        <v>16.86</v>
      </c>
    </row>
    <row r="3727" spans="1:4" ht="16.5">
      <c r="A3727" s="693">
        <v>605779</v>
      </c>
      <c r="B3727" s="694" t="s">
        <v>15785</v>
      </c>
      <c r="C3727" s="693" t="s">
        <v>12133</v>
      </c>
      <c r="D3727" s="695">
        <v>39697.1</v>
      </c>
    </row>
    <row r="3728" spans="1:4" ht="16.5">
      <c r="A3728" s="693">
        <v>1207692</v>
      </c>
      <c r="B3728" s="694" t="s">
        <v>15786</v>
      </c>
      <c r="C3728" s="693" t="s">
        <v>12156</v>
      </c>
      <c r="D3728" s="695">
        <v>990.36</v>
      </c>
    </row>
    <row r="3729" spans="1:4" ht="16.5">
      <c r="A3729" s="693">
        <v>1901632</v>
      </c>
      <c r="B3729" s="694" t="s">
        <v>15787</v>
      </c>
      <c r="C3729" s="693" t="s">
        <v>12156</v>
      </c>
      <c r="D3729" s="695">
        <v>26.62</v>
      </c>
    </row>
    <row r="3730" spans="1:4">
      <c r="A3730" s="693">
        <v>2306115</v>
      </c>
      <c r="B3730" s="694" t="s">
        <v>15788</v>
      </c>
      <c r="C3730" s="693" t="s">
        <v>12133</v>
      </c>
      <c r="D3730" s="695">
        <v>413.68</v>
      </c>
    </row>
    <row r="3731" spans="1:4" ht="16.5">
      <c r="A3731" s="693">
        <v>4208215</v>
      </c>
      <c r="B3731" s="694" t="s">
        <v>15789</v>
      </c>
      <c r="C3731" s="693" t="s">
        <v>12133</v>
      </c>
      <c r="D3731" s="695">
        <v>3630.15</v>
      </c>
    </row>
    <row r="3732" spans="1:4" ht="24.75">
      <c r="A3732" s="693">
        <v>5502586</v>
      </c>
      <c r="B3732" s="694" t="s">
        <v>15790</v>
      </c>
      <c r="C3732" s="693" t="s">
        <v>12156</v>
      </c>
      <c r="D3732" s="695">
        <v>9.07</v>
      </c>
    </row>
    <row r="3733" spans="1:4" ht="16.5">
      <c r="A3733" s="693">
        <v>605522</v>
      </c>
      <c r="B3733" s="694" t="s">
        <v>15791</v>
      </c>
      <c r="C3733" s="693" t="s">
        <v>12133</v>
      </c>
      <c r="D3733" s="695">
        <v>38001.39</v>
      </c>
    </row>
    <row r="3734" spans="1:4" ht="16.5">
      <c r="A3734" s="693">
        <v>1208349</v>
      </c>
      <c r="B3734" s="694" t="s">
        <v>15792</v>
      </c>
      <c r="C3734" s="693" t="s">
        <v>12156</v>
      </c>
      <c r="D3734" s="695">
        <v>968.74</v>
      </c>
    </row>
    <row r="3735" spans="1:4" ht="16.5">
      <c r="A3735" s="693">
        <v>1901633</v>
      </c>
      <c r="B3735" s="694" t="s">
        <v>15793</v>
      </c>
      <c r="C3735" s="693" t="s">
        <v>12156</v>
      </c>
      <c r="D3735" s="695">
        <v>26.94</v>
      </c>
    </row>
    <row r="3736" spans="1:4">
      <c r="A3736" s="693">
        <v>2306116</v>
      </c>
      <c r="B3736" s="694" t="s">
        <v>15794</v>
      </c>
      <c r="C3736" s="693" t="s">
        <v>12133</v>
      </c>
      <c r="D3736" s="695">
        <v>492.21</v>
      </c>
    </row>
    <row r="3737" spans="1:4" ht="16.5">
      <c r="A3737" s="693">
        <v>4208216</v>
      </c>
      <c r="B3737" s="694" t="s">
        <v>15795</v>
      </c>
      <c r="C3737" s="693" t="s">
        <v>12133</v>
      </c>
      <c r="D3737" s="695">
        <v>2516.7399999999998</v>
      </c>
    </row>
    <row r="3738" spans="1:4" ht="24.75">
      <c r="A3738" s="693">
        <v>5502378</v>
      </c>
      <c r="B3738" s="694" t="s">
        <v>15796</v>
      </c>
      <c r="C3738" s="693" t="s">
        <v>12156</v>
      </c>
      <c r="D3738" s="695">
        <v>15.84</v>
      </c>
    </row>
    <row r="3739" spans="1:4" ht="16.5">
      <c r="A3739" s="693">
        <v>605813</v>
      </c>
      <c r="B3739" s="694" t="s">
        <v>15797</v>
      </c>
      <c r="C3739" s="693" t="s">
        <v>12133</v>
      </c>
      <c r="D3739" s="695">
        <v>46493.78</v>
      </c>
    </row>
    <row r="3740" spans="1:4" ht="16.5">
      <c r="A3740" s="693">
        <v>1207660</v>
      </c>
      <c r="B3740" s="694" t="s">
        <v>15798</v>
      </c>
      <c r="C3740" s="693" t="s">
        <v>12156</v>
      </c>
      <c r="D3740" s="695">
        <v>1113.78</v>
      </c>
    </row>
    <row r="3741" spans="1:4" ht="16.5">
      <c r="A3741" s="693">
        <v>1901634</v>
      </c>
      <c r="B3741" s="694" t="s">
        <v>15799</v>
      </c>
      <c r="C3741" s="693" t="s">
        <v>12156</v>
      </c>
      <c r="D3741" s="695">
        <v>27.27</v>
      </c>
    </row>
    <row r="3742" spans="1:4">
      <c r="A3742" s="693">
        <v>2306118</v>
      </c>
      <c r="B3742" s="694" t="s">
        <v>15800</v>
      </c>
      <c r="C3742" s="693" t="s">
        <v>12133</v>
      </c>
      <c r="D3742" s="695">
        <v>617.52</v>
      </c>
    </row>
    <row r="3743" spans="1:4" ht="16.5">
      <c r="A3743" s="693">
        <v>4208217</v>
      </c>
      <c r="B3743" s="694" t="s">
        <v>15801</v>
      </c>
      <c r="C3743" s="693" t="s">
        <v>12133</v>
      </c>
      <c r="D3743" s="695">
        <v>2856.11</v>
      </c>
    </row>
    <row r="3744" spans="1:4" ht="24.75">
      <c r="A3744" s="693">
        <v>5502612</v>
      </c>
      <c r="B3744" s="694" t="s">
        <v>15802</v>
      </c>
      <c r="C3744" s="693" t="s">
        <v>12156</v>
      </c>
      <c r="D3744" s="695">
        <v>8.57</v>
      </c>
    </row>
    <row r="3745" spans="1:4" ht="16.5">
      <c r="A3745" s="693">
        <v>605542</v>
      </c>
      <c r="B3745" s="694" t="s">
        <v>15803</v>
      </c>
      <c r="C3745" s="693" t="s">
        <v>12133</v>
      </c>
      <c r="D3745" s="695">
        <v>44798.07</v>
      </c>
    </row>
    <row r="3746" spans="1:4" ht="16.5">
      <c r="A3746" s="693">
        <v>1207699</v>
      </c>
      <c r="B3746" s="694" t="s">
        <v>15804</v>
      </c>
      <c r="C3746" s="693" t="s">
        <v>12156</v>
      </c>
      <c r="D3746" s="695">
        <v>1069.2</v>
      </c>
    </row>
    <row r="3747" spans="1:4" ht="16.5">
      <c r="A3747" s="693">
        <v>1901635</v>
      </c>
      <c r="B3747" s="694" t="s">
        <v>15805</v>
      </c>
      <c r="C3747" s="693" t="s">
        <v>12156</v>
      </c>
      <c r="D3747" s="695">
        <v>27.62</v>
      </c>
    </row>
    <row r="3748" spans="1:4">
      <c r="A3748" s="693">
        <v>2306122</v>
      </c>
      <c r="B3748" s="694" t="s">
        <v>15806</v>
      </c>
      <c r="C3748" s="693" t="s">
        <v>12133</v>
      </c>
      <c r="D3748" s="695">
        <v>730.92</v>
      </c>
    </row>
    <row r="3749" spans="1:4" ht="16.5">
      <c r="A3749" s="693">
        <v>4208218</v>
      </c>
      <c r="B3749" s="694" t="s">
        <v>15807</v>
      </c>
      <c r="C3749" s="693" t="s">
        <v>12133</v>
      </c>
      <c r="D3749" s="695">
        <v>3732.08</v>
      </c>
    </row>
    <row r="3750" spans="1:4" ht="24.75">
      <c r="A3750" s="693">
        <v>5502404</v>
      </c>
      <c r="B3750" s="694" t="s">
        <v>15808</v>
      </c>
      <c r="C3750" s="693" t="s">
        <v>12156</v>
      </c>
      <c r="D3750" s="695">
        <v>15.91</v>
      </c>
    </row>
    <row r="3751" spans="1:4" ht="16.5">
      <c r="A3751" s="693">
        <v>605833</v>
      </c>
      <c r="B3751" s="694" t="s">
        <v>15809</v>
      </c>
      <c r="C3751" s="693" t="s">
        <v>12133</v>
      </c>
      <c r="D3751" s="695">
        <v>57423.98</v>
      </c>
    </row>
    <row r="3752" spans="1:4" ht="16.5">
      <c r="A3752" s="693">
        <v>1207698</v>
      </c>
      <c r="B3752" s="694" t="s">
        <v>15810</v>
      </c>
      <c r="C3752" s="693" t="s">
        <v>12156</v>
      </c>
      <c r="D3752" s="695">
        <v>1038.8699999999999</v>
      </c>
    </row>
    <row r="3753" spans="1:4" ht="16.5">
      <c r="A3753" s="693">
        <v>1901630</v>
      </c>
      <c r="B3753" s="694" t="s">
        <v>15811</v>
      </c>
      <c r="C3753" s="693" t="s">
        <v>12156</v>
      </c>
      <c r="D3753" s="695">
        <v>27.81</v>
      </c>
    </row>
    <row r="3754" spans="1:4">
      <c r="A3754" s="693">
        <v>2306078</v>
      </c>
      <c r="B3754" s="694" t="s">
        <v>15812</v>
      </c>
      <c r="C3754" s="693" t="s">
        <v>12133</v>
      </c>
      <c r="D3754" s="695">
        <v>131.99</v>
      </c>
    </row>
    <row r="3755" spans="1:4" ht="16.5">
      <c r="A3755" s="693">
        <v>4208219</v>
      </c>
      <c r="B3755" s="694" t="s">
        <v>15813</v>
      </c>
      <c r="C3755" s="693" t="s">
        <v>12133</v>
      </c>
      <c r="D3755" s="695">
        <v>4821.67</v>
      </c>
    </row>
    <row r="3756" spans="1:4" ht="24.75">
      <c r="A3756" s="693">
        <v>5502638</v>
      </c>
      <c r="B3756" s="694" t="s">
        <v>15814</v>
      </c>
      <c r="C3756" s="693" t="s">
        <v>12156</v>
      </c>
      <c r="D3756" s="695">
        <v>8.67</v>
      </c>
    </row>
    <row r="3757" spans="1:4" ht="16.5">
      <c r="A3757" s="693">
        <v>605562</v>
      </c>
      <c r="B3757" s="694" t="s">
        <v>15815</v>
      </c>
      <c r="C3757" s="693" t="s">
        <v>12133</v>
      </c>
      <c r="D3757" s="695">
        <v>55728.27</v>
      </c>
    </row>
    <row r="3758" spans="1:4" ht="16.5">
      <c r="A3758" s="693">
        <v>1208357</v>
      </c>
      <c r="B3758" s="694" t="s">
        <v>15816</v>
      </c>
      <c r="C3758" s="693" t="s">
        <v>12156</v>
      </c>
      <c r="D3758" s="695">
        <v>1008.37</v>
      </c>
    </row>
    <row r="3759" spans="1:4" ht="16.5">
      <c r="A3759" s="693">
        <v>1917109</v>
      </c>
      <c r="B3759" s="694" t="s">
        <v>15817</v>
      </c>
      <c r="C3759" s="693" t="s">
        <v>12156</v>
      </c>
      <c r="D3759" s="695">
        <v>22.92</v>
      </c>
    </row>
    <row r="3760" spans="1:4">
      <c r="A3760" s="693">
        <v>2306080</v>
      </c>
      <c r="B3760" s="694" t="s">
        <v>15818</v>
      </c>
      <c r="C3760" s="693" t="s">
        <v>12133</v>
      </c>
      <c r="D3760" s="695">
        <v>143.99</v>
      </c>
    </row>
    <row r="3761" spans="1:4" ht="16.5">
      <c r="A3761" s="693">
        <v>4208220</v>
      </c>
      <c r="B3761" s="694" t="s">
        <v>15819</v>
      </c>
      <c r="C3761" s="693" t="s">
        <v>12133</v>
      </c>
      <c r="D3761" s="695">
        <v>5104.7700000000004</v>
      </c>
    </row>
    <row r="3762" spans="1:4" ht="24.75">
      <c r="A3762" s="693">
        <v>5502353</v>
      </c>
      <c r="B3762" s="694" t="s">
        <v>15820</v>
      </c>
      <c r="C3762" s="693" t="s">
        <v>12156</v>
      </c>
      <c r="D3762" s="695">
        <v>17.260000000000002</v>
      </c>
    </row>
    <row r="3763" spans="1:4" ht="16.5">
      <c r="A3763" s="693">
        <v>605780</v>
      </c>
      <c r="B3763" s="694" t="s">
        <v>15821</v>
      </c>
      <c r="C3763" s="693" t="s">
        <v>12133</v>
      </c>
      <c r="D3763" s="695">
        <v>42214.51</v>
      </c>
    </row>
    <row r="3764" spans="1:4" ht="16.5">
      <c r="A3764" s="693">
        <v>1207666</v>
      </c>
      <c r="B3764" s="694" t="s">
        <v>15822</v>
      </c>
      <c r="C3764" s="693" t="s">
        <v>12156</v>
      </c>
      <c r="D3764" s="695">
        <v>1302.53</v>
      </c>
    </row>
    <row r="3765" spans="1:4" ht="16.5">
      <c r="A3765" s="693">
        <v>1917110</v>
      </c>
      <c r="B3765" s="694" t="s">
        <v>15823</v>
      </c>
      <c r="C3765" s="693" t="s">
        <v>12156</v>
      </c>
      <c r="D3765" s="695">
        <v>23.54</v>
      </c>
    </row>
    <row r="3766" spans="1:4">
      <c r="A3766" s="693">
        <v>2306082</v>
      </c>
      <c r="B3766" s="694" t="s">
        <v>15824</v>
      </c>
      <c r="C3766" s="693" t="s">
        <v>12133</v>
      </c>
      <c r="D3766" s="695">
        <v>158.38999999999999</v>
      </c>
    </row>
    <row r="3767" spans="1:4" ht="16.5">
      <c r="A3767" s="693">
        <v>4208221</v>
      </c>
      <c r="B3767" s="694" t="s">
        <v>15825</v>
      </c>
      <c r="C3767" s="693" t="s">
        <v>12133</v>
      </c>
      <c r="D3767" s="695">
        <v>6712.54</v>
      </c>
    </row>
    <row r="3768" spans="1:4" ht="24.75">
      <c r="A3768" s="693">
        <v>5502587</v>
      </c>
      <c r="B3768" s="694" t="s">
        <v>15826</v>
      </c>
      <c r="C3768" s="693" t="s">
        <v>12156</v>
      </c>
      <c r="D3768" s="695">
        <v>9.48</v>
      </c>
    </row>
    <row r="3769" spans="1:4" ht="16.5">
      <c r="A3769" s="693">
        <v>605523</v>
      </c>
      <c r="B3769" s="694" t="s">
        <v>15827</v>
      </c>
      <c r="C3769" s="693" t="s">
        <v>12133</v>
      </c>
      <c r="D3769" s="695">
        <v>40428.550000000003</v>
      </c>
    </row>
    <row r="3770" spans="1:4" ht="16.5">
      <c r="A3770" s="693">
        <v>1207665</v>
      </c>
      <c r="B3770" s="694" t="s">
        <v>15828</v>
      </c>
      <c r="C3770" s="693" t="s">
        <v>12156</v>
      </c>
      <c r="D3770" s="695">
        <v>1271.3699999999999</v>
      </c>
    </row>
    <row r="3771" spans="1:4" ht="16.5">
      <c r="A3771" s="693">
        <v>1917111</v>
      </c>
      <c r="B3771" s="694" t="s">
        <v>15829</v>
      </c>
      <c r="C3771" s="693" t="s">
        <v>12156</v>
      </c>
      <c r="D3771" s="695">
        <v>24.18</v>
      </c>
    </row>
    <row r="3772" spans="1:4">
      <c r="A3772" s="693">
        <v>2306084</v>
      </c>
      <c r="B3772" s="694" t="s">
        <v>15830</v>
      </c>
      <c r="C3772" s="693" t="s">
        <v>12133</v>
      </c>
      <c r="D3772" s="695">
        <v>184.18</v>
      </c>
    </row>
    <row r="3773" spans="1:4" ht="16.5">
      <c r="A3773" s="693">
        <v>4208222</v>
      </c>
      <c r="B3773" s="694" t="s">
        <v>15831</v>
      </c>
      <c r="C3773" s="693" t="s">
        <v>12133</v>
      </c>
      <c r="D3773" s="695">
        <v>8472.86</v>
      </c>
    </row>
    <row r="3774" spans="1:4" ht="24.75">
      <c r="A3774" s="693">
        <v>5502379</v>
      </c>
      <c r="B3774" s="694" t="s">
        <v>15832</v>
      </c>
      <c r="C3774" s="693" t="s">
        <v>12156</v>
      </c>
      <c r="D3774" s="695">
        <v>16.14</v>
      </c>
    </row>
    <row r="3775" spans="1:4" ht="16.5">
      <c r="A3775" s="693">
        <v>605814</v>
      </c>
      <c r="B3775" s="694" t="s">
        <v>15833</v>
      </c>
      <c r="C3775" s="693" t="s">
        <v>12133</v>
      </c>
      <c r="D3775" s="695">
        <v>49565.8</v>
      </c>
    </row>
    <row r="3776" spans="1:4" ht="16.5">
      <c r="A3776" s="693">
        <v>1207664</v>
      </c>
      <c r="B3776" s="694" t="s">
        <v>15834</v>
      </c>
      <c r="C3776" s="693" t="s">
        <v>12156</v>
      </c>
      <c r="D3776" s="695">
        <v>1246.45</v>
      </c>
    </row>
    <row r="3777" spans="1:4" ht="16.5">
      <c r="A3777" s="693">
        <v>1917112</v>
      </c>
      <c r="B3777" s="694" t="s">
        <v>15835</v>
      </c>
      <c r="C3777" s="693" t="s">
        <v>12156</v>
      </c>
      <c r="D3777" s="695">
        <v>24.84</v>
      </c>
    </row>
    <row r="3778" spans="1:4">
      <c r="A3778" s="693">
        <v>2306086</v>
      </c>
      <c r="B3778" s="694" t="s">
        <v>15836</v>
      </c>
      <c r="C3778" s="693" t="s">
        <v>12133</v>
      </c>
      <c r="D3778" s="695">
        <v>226.28</v>
      </c>
    </row>
    <row r="3779" spans="1:4" ht="16.5">
      <c r="A3779" s="693">
        <v>4208223</v>
      </c>
      <c r="B3779" s="694" t="s">
        <v>15837</v>
      </c>
      <c r="C3779" s="693" t="s">
        <v>12133</v>
      </c>
      <c r="D3779" s="695">
        <v>8476.01</v>
      </c>
    </row>
    <row r="3780" spans="1:4" ht="24.75">
      <c r="A3780" s="693">
        <v>5502613</v>
      </c>
      <c r="B3780" s="694" t="s">
        <v>15838</v>
      </c>
      <c r="C3780" s="693" t="s">
        <v>12156</v>
      </c>
      <c r="D3780" s="695">
        <v>8.8699999999999992</v>
      </c>
    </row>
    <row r="3781" spans="1:4" ht="16.5">
      <c r="A3781" s="693">
        <v>605543</v>
      </c>
      <c r="B3781" s="694" t="s">
        <v>15839</v>
      </c>
      <c r="C3781" s="693" t="s">
        <v>12133</v>
      </c>
      <c r="D3781" s="695">
        <v>47779.839999999997</v>
      </c>
    </row>
    <row r="3782" spans="1:4" ht="16.5">
      <c r="A3782" s="693">
        <v>1208365</v>
      </c>
      <c r="B3782" s="694" t="s">
        <v>15840</v>
      </c>
      <c r="C3782" s="693" t="s">
        <v>12156</v>
      </c>
      <c r="D3782" s="695">
        <v>1209.07</v>
      </c>
    </row>
    <row r="3783" spans="1:4" ht="16.5">
      <c r="A3783" s="693">
        <v>1917113</v>
      </c>
      <c r="B3783" s="694" t="s">
        <v>15841</v>
      </c>
      <c r="C3783" s="693" t="s">
        <v>12156</v>
      </c>
      <c r="D3783" s="695">
        <v>25.55</v>
      </c>
    </row>
    <row r="3784" spans="1:4">
      <c r="A3784" s="693">
        <v>2309088</v>
      </c>
      <c r="B3784" s="694" t="s">
        <v>15842</v>
      </c>
      <c r="C3784" s="693" t="s">
        <v>12133</v>
      </c>
      <c r="D3784" s="695">
        <v>316.79000000000002</v>
      </c>
    </row>
    <row r="3785" spans="1:4" ht="16.5">
      <c r="A3785" s="693">
        <v>4208224</v>
      </c>
      <c r="B3785" s="694" t="s">
        <v>15843</v>
      </c>
      <c r="C3785" s="693" t="s">
        <v>12133</v>
      </c>
      <c r="D3785" s="695">
        <v>9860.15</v>
      </c>
    </row>
    <row r="3786" spans="1:4" ht="24.75">
      <c r="A3786" s="693">
        <v>5502405</v>
      </c>
      <c r="B3786" s="694" t="s">
        <v>15844</v>
      </c>
      <c r="C3786" s="693" t="s">
        <v>12156</v>
      </c>
      <c r="D3786" s="695">
        <v>16.71</v>
      </c>
    </row>
    <row r="3787" spans="1:4" ht="16.5">
      <c r="A3787" s="693">
        <v>605834</v>
      </c>
      <c r="B3787" s="694" t="s">
        <v>15845</v>
      </c>
      <c r="C3787" s="693" t="s">
        <v>12133</v>
      </c>
      <c r="D3787" s="695">
        <v>61387.91</v>
      </c>
    </row>
    <row r="3788" spans="1:4" ht="16.5">
      <c r="A3788" s="693">
        <v>1207672</v>
      </c>
      <c r="B3788" s="694" t="s">
        <v>15846</v>
      </c>
      <c r="C3788" s="693" t="s">
        <v>12156</v>
      </c>
      <c r="D3788" s="695">
        <v>1444.12</v>
      </c>
    </row>
    <row r="3789" spans="1:4" ht="16.5">
      <c r="A3789" s="693">
        <v>1917114</v>
      </c>
      <c r="B3789" s="694" t="s">
        <v>15847</v>
      </c>
      <c r="C3789" s="693" t="s">
        <v>12156</v>
      </c>
      <c r="D3789" s="695">
        <v>25.93</v>
      </c>
    </row>
    <row r="3790" spans="1:4">
      <c r="A3790" s="693">
        <v>2306074</v>
      </c>
      <c r="B3790" s="694" t="s">
        <v>15848</v>
      </c>
      <c r="C3790" s="693" t="s">
        <v>12156</v>
      </c>
      <c r="D3790" s="695">
        <v>277.62</v>
      </c>
    </row>
    <row r="3791" spans="1:4" ht="16.5">
      <c r="A3791" s="693">
        <v>4208225</v>
      </c>
      <c r="B3791" s="694" t="s">
        <v>15849</v>
      </c>
      <c r="C3791" s="693" t="s">
        <v>12133</v>
      </c>
      <c r="D3791" s="695">
        <v>11269.88</v>
      </c>
    </row>
    <row r="3792" spans="1:4" ht="24.75">
      <c r="A3792" s="693">
        <v>5502639</v>
      </c>
      <c r="B3792" s="694" t="s">
        <v>15850</v>
      </c>
      <c r="C3792" s="693" t="s">
        <v>12156</v>
      </c>
      <c r="D3792" s="695">
        <v>8.92</v>
      </c>
    </row>
    <row r="3793" spans="1:4" ht="16.5">
      <c r="A3793" s="693">
        <v>605563</v>
      </c>
      <c r="B3793" s="694" t="s">
        <v>15851</v>
      </c>
      <c r="C3793" s="693" t="s">
        <v>12133</v>
      </c>
      <c r="D3793" s="695">
        <v>59601.95</v>
      </c>
    </row>
    <row r="3794" spans="1:4" ht="16.5">
      <c r="A3794" s="693">
        <v>1207671</v>
      </c>
      <c r="B3794" s="694" t="s">
        <v>15852</v>
      </c>
      <c r="C3794" s="693" t="s">
        <v>12156</v>
      </c>
      <c r="D3794" s="695">
        <v>1405.45</v>
      </c>
    </row>
    <row r="3795" spans="1:4" ht="16.5">
      <c r="A3795" s="693">
        <v>1917145</v>
      </c>
      <c r="B3795" s="694" t="s">
        <v>15853</v>
      </c>
      <c r="C3795" s="693" t="s">
        <v>12156</v>
      </c>
      <c r="D3795" s="695">
        <v>20.97</v>
      </c>
    </row>
    <row r="3796" spans="1:4">
      <c r="A3796" s="693">
        <v>2306095</v>
      </c>
      <c r="B3796" s="694" t="s">
        <v>15854</v>
      </c>
      <c r="C3796" s="693" t="s">
        <v>12156</v>
      </c>
      <c r="D3796" s="695">
        <v>332.87</v>
      </c>
    </row>
    <row r="3797" spans="1:4" ht="16.5">
      <c r="A3797" s="693">
        <v>4208226</v>
      </c>
      <c r="B3797" s="694" t="s">
        <v>15855</v>
      </c>
      <c r="C3797" s="693" t="s">
        <v>12133</v>
      </c>
      <c r="D3797" s="695">
        <v>11273.02</v>
      </c>
    </row>
    <row r="3798" spans="1:4" ht="24.75">
      <c r="A3798" s="693">
        <v>5502351</v>
      </c>
      <c r="B3798" s="694" t="s">
        <v>15856</v>
      </c>
      <c r="C3798" s="693" t="s">
        <v>12156</v>
      </c>
      <c r="D3798" s="695">
        <v>15.84</v>
      </c>
    </row>
    <row r="3799" spans="1:4">
      <c r="A3799" s="693">
        <v>605606</v>
      </c>
      <c r="B3799" s="694" t="s">
        <v>15857</v>
      </c>
      <c r="C3799" s="693" t="s">
        <v>12156</v>
      </c>
      <c r="D3799" s="695">
        <v>15.86</v>
      </c>
    </row>
    <row r="3800" spans="1:4" ht="16.5">
      <c r="A3800" s="693">
        <v>1207670</v>
      </c>
      <c r="B3800" s="694" t="s">
        <v>15858</v>
      </c>
      <c r="C3800" s="693" t="s">
        <v>12156</v>
      </c>
      <c r="D3800" s="695">
        <v>1347.44</v>
      </c>
    </row>
    <row r="3801" spans="1:4" ht="16.5">
      <c r="A3801" s="693">
        <v>1917146</v>
      </c>
      <c r="B3801" s="694" t="s">
        <v>15859</v>
      </c>
      <c r="C3801" s="693" t="s">
        <v>12156</v>
      </c>
      <c r="D3801" s="695">
        <v>21.51</v>
      </c>
    </row>
    <row r="3802" spans="1:4">
      <c r="A3802" s="693">
        <v>2306132</v>
      </c>
      <c r="B3802" s="694" t="s">
        <v>15860</v>
      </c>
      <c r="C3802" s="693" t="s">
        <v>12133</v>
      </c>
      <c r="D3802" s="695">
        <v>319.3</v>
      </c>
    </row>
    <row r="3803" spans="1:4" ht="16.5">
      <c r="A3803" s="693">
        <v>4208227</v>
      </c>
      <c r="B3803" s="694" t="s">
        <v>15861</v>
      </c>
      <c r="C3803" s="693" t="s">
        <v>12133</v>
      </c>
      <c r="D3803" s="695">
        <v>1186.3699999999999</v>
      </c>
    </row>
    <row r="3804" spans="1:4" ht="24.75">
      <c r="A3804" s="693">
        <v>5502585</v>
      </c>
      <c r="B3804" s="694" t="s">
        <v>15862</v>
      </c>
      <c r="C3804" s="693" t="s">
        <v>12156</v>
      </c>
      <c r="D3804" s="695">
        <v>8.57</v>
      </c>
    </row>
    <row r="3805" spans="1:4">
      <c r="A3805" s="693">
        <v>705314</v>
      </c>
      <c r="B3805" s="694" t="s">
        <v>15863</v>
      </c>
      <c r="C3805" s="693" t="s">
        <v>10136</v>
      </c>
      <c r="D3805" s="695">
        <v>14165.76</v>
      </c>
    </row>
    <row r="3806" spans="1:4" ht="16.5">
      <c r="A3806" s="693">
        <v>1208373</v>
      </c>
      <c r="B3806" s="694" t="s">
        <v>15864</v>
      </c>
      <c r="C3806" s="693" t="s">
        <v>12156</v>
      </c>
      <c r="D3806" s="695">
        <v>1289.43</v>
      </c>
    </row>
    <row r="3807" spans="1:4" ht="16.5">
      <c r="A3807" s="693">
        <v>1917147</v>
      </c>
      <c r="B3807" s="694" t="s">
        <v>15865</v>
      </c>
      <c r="C3807" s="693" t="s">
        <v>12156</v>
      </c>
      <c r="D3807" s="695">
        <v>22.06</v>
      </c>
    </row>
    <row r="3808" spans="1:4">
      <c r="A3808" s="693">
        <v>2306015</v>
      </c>
      <c r="B3808" s="694" t="s">
        <v>15866</v>
      </c>
      <c r="C3808" s="693" t="s">
        <v>12141</v>
      </c>
      <c r="D3808" s="695">
        <v>17.079999999999998</v>
      </c>
    </row>
    <row r="3809" spans="1:4" ht="16.5">
      <c r="A3809" s="693">
        <v>4208228</v>
      </c>
      <c r="B3809" s="694" t="s">
        <v>15867</v>
      </c>
      <c r="C3809" s="693" t="s">
        <v>12133</v>
      </c>
      <c r="D3809" s="695">
        <v>1347.4</v>
      </c>
    </row>
    <row r="3810" spans="1:4" ht="24.75">
      <c r="A3810" s="693">
        <v>5502377</v>
      </c>
      <c r="B3810" s="694" t="s">
        <v>15868</v>
      </c>
      <c r="C3810" s="693" t="s">
        <v>12156</v>
      </c>
      <c r="D3810" s="695">
        <v>15.54</v>
      </c>
    </row>
    <row r="3811" spans="1:4" ht="16.5">
      <c r="A3811" s="693">
        <v>705312</v>
      </c>
      <c r="B3811" s="694" t="s">
        <v>15869</v>
      </c>
      <c r="C3811" s="693" t="s">
        <v>10136</v>
      </c>
      <c r="D3811" s="695">
        <v>12853.9</v>
      </c>
    </row>
    <row r="3812" spans="1:4">
      <c r="A3812" s="693">
        <v>1400976</v>
      </c>
      <c r="B3812" s="694" t="s">
        <v>15870</v>
      </c>
      <c r="C3812" s="693" t="s">
        <v>12133</v>
      </c>
      <c r="D3812" s="695">
        <v>4.9400000000000004</v>
      </c>
    </row>
    <row r="3813" spans="1:4" ht="16.5">
      <c r="A3813" s="693">
        <v>1917148</v>
      </c>
      <c r="B3813" s="694" t="s">
        <v>15871</v>
      </c>
      <c r="C3813" s="693" t="s">
        <v>12156</v>
      </c>
      <c r="D3813" s="695">
        <v>22.63</v>
      </c>
    </row>
    <row r="3814" spans="1:4" ht="16.5">
      <c r="A3814" s="693">
        <v>2306019</v>
      </c>
      <c r="B3814" s="694" t="s">
        <v>15872</v>
      </c>
      <c r="C3814" s="693" t="s">
        <v>12141</v>
      </c>
      <c r="D3814" s="695">
        <v>17.690000000000001</v>
      </c>
    </row>
    <row r="3815" spans="1:4" ht="16.5">
      <c r="A3815" s="693">
        <v>4208229</v>
      </c>
      <c r="B3815" s="694" t="s">
        <v>15873</v>
      </c>
      <c r="C3815" s="693" t="s">
        <v>12133</v>
      </c>
      <c r="D3815" s="695">
        <v>1737.76</v>
      </c>
    </row>
    <row r="3816" spans="1:4" ht="24.75">
      <c r="A3816" s="693">
        <v>5502611</v>
      </c>
      <c r="B3816" s="694" t="s">
        <v>15874</v>
      </c>
      <c r="C3816" s="693" t="s">
        <v>12156</v>
      </c>
      <c r="D3816" s="695">
        <v>8.26</v>
      </c>
    </row>
    <row r="3817" spans="1:4">
      <c r="A3817" s="693">
        <v>705316</v>
      </c>
      <c r="B3817" s="694" t="s">
        <v>15875</v>
      </c>
      <c r="C3817" s="693" t="s">
        <v>10136</v>
      </c>
      <c r="D3817" s="695">
        <v>15527.43</v>
      </c>
    </row>
    <row r="3818" spans="1:4">
      <c r="A3818" s="693">
        <v>1400970</v>
      </c>
      <c r="B3818" s="694" t="s">
        <v>15876</v>
      </c>
      <c r="C3818" s="693" t="s">
        <v>12133</v>
      </c>
      <c r="D3818" s="695">
        <v>2.46</v>
      </c>
    </row>
    <row r="3819" spans="1:4" ht="16.5">
      <c r="A3819" s="693">
        <v>1917149</v>
      </c>
      <c r="B3819" s="694" t="s">
        <v>15877</v>
      </c>
      <c r="C3819" s="693" t="s">
        <v>12156</v>
      </c>
      <c r="D3819" s="695">
        <v>23.25</v>
      </c>
    </row>
    <row r="3820" spans="1:4" ht="16.5">
      <c r="A3820" s="693">
        <v>2306018</v>
      </c>
      <c r="B3820" s="694" t="s">
        <v>15878</v>
      </c>
      <c r="C3820" s="693" t="s">
        <v>12141</v>
      </c>
      <c r="D3820" s="695">
        <v>2.96</v>
      </c>
    </row>
    <row r="3821" spans="1:4" ht="16.5">
      <c r="A3821" s="693">
        <v>4208230</v>
      </c>
      <c r="B3821" s="694" t="s">
        <v>15879</v>
      </c>
      <c r="C3821" s="693" t="s">
        <v>12133</v>
      </c>
      <c r="D3821" s="695">
        <v>2240.5500000000002</v>
      </c>
    </row>
    <row r="3822" spans="1:4" ht="24.75">
      <c r="A3822" s="693">
        <v>5502403</v>
      </c>
      <c r="B3822" s="694" t="s">
        <v>15880</v>
      </c>
      <c r="C3822" s="693" t="s">
        <v>12156</v>
      </c>
      <c r="D3822" s="695">
        <v>15.65</v>
      </c>
    </row>
    <row r="3823" spans="1:4" ht="16.5">
      <c r="A3823" s="693">
        <v>705315</v>
      </c>
      <c r="B3823" s="694" t="s">
        <v>15881</v>
      </c>
      <c r="C3823" s="693" t="s">
        <v>10136</v>
      </c>
      <c r="D3823" s="695">
        <v>14113.18</v>
      </c>
    </row>
    <row r="3824" spans="1:4">
      <c r="A3824" s="693">
        <v>1400971</v>
      </c>
      <c r="B3824" s="694" t="s">
        <v>15882</v>
      </c>
      <c r="C3824" s="693" t="s">
        <v>12133</v>
      </c>
      <c r="D3824" s="695">
        <v>10.72</v>
      </c>
    </row>
    <row r="3825" spans="1:4" ht="16.5">
      <c r="A3825" s="693">
        <v>1917150</v>
      </c>
      <c r="B3825" s="694" t="s">
        <v>15883</v>
      </c>
      <c r="C3825" s="693" t="s">
        <v>12156</v>
      </c>
      <c r="D3825" s="695">
        <v>23.58</v>
      </c>
    </row>
    <row r="3826" spans="1:4" ht="16.5">
      <c r="A3826" s="693">
        <v>2306016</v>
      </c>
      <c r="B3826" s="694" t="s">
        <v>15884</v>
      </c>
      <c r="C3826" s="693" t="s">
        <v>12141</v>
      </c>
      <c r="D3826" s="695">
        <v>2.04</v>
      </c>
    </row>
    <row r="3827" spans="1:4" ht="16.5">
      <c r="A3827" s="693">
        <v>4208231</v>
      </c>
      <c r="B3827" s="694" t="s">
        <v>15885</v>
      </c>
      <c r="C3827" s="693" t="s">
        <v>12133</v>
      </c>
      <c r="D3827" s="695">
        <v>2371.65</v>
      </c>
    </row>
    <row r="3828" spans="1:4" ht="24.75">
      <c r="A3828" s="693">
        <v>5502637</v>
      </c>
      <c r="B3828" s="694" t="s">
        <v>15886</v>
      </c>
      <c r="C3828" s="693" t="s">
        <v>12156</v>
      </c>
      <c r="D3828" s="695">
        <v>8.3699999999999992</v>
      </c>
    </row>
    <row r="3829" spans="1:4">
      <c r="A3829" s="693">
        <v>705318</v>
      </c>
      <c r="B3829" s="694" t="s">
        <v>15887</v>
      </c>
      <c r="C3829" s="693" t="s">
        <v>10136</v>
      </c>
      <c r="D3829" s="695">
        <v>16578.169999999998</v>
      </c>
    </row>
    <row r="3830" spans="1:4">
      <c r="A3830" s="693">
        <v>1400972</v>
      </c>
      <c r="B3830" s="694" t="s">
        <v>15888</v>
      </c>
      <c r="C3830" s="693" t="s">
        <v>12133</v>
      </c>
      <c r="D3830" s="695">
        <v>2.4300000000000002</v>
      </c>
    </row>
    <row r="3831" spans="1:4" ht="16.5">
      <c r="A3831" s="693">
        <v>1917181</v>
      </c>
      <c r="B3831" s="694" t="s">
        <v>15889</v>
      </c>
      <c r="C3831" s="693" t="s">
        <v>12156</v>
      </c>
      <c r="D3831" s="695">
        <v>21.47</v>
      </c>
    </row>
    <row r="3832" spans="1:4" ht="16.5">
      <c r="A3832" s="693">
        <v>2305999</v>
      </c>
      <c r="B3832" s="694" t="s">
        <v>15890</v>
      </c>
      <c r="C3832" s="693" t="s">
        <v>12133</v>
      </c>
      <c r="D3832" s="695">
        <v>340.96</v>
      </c>
    </row>
    <row r="3833" spans="1:4" ht="16.5">
      <c r="A3833" s="693">
        <v>4208232</v>
      </c>
      <c r="B3833" s="694" t="s">
        <v>15891</v>
      </c>
      <c r="C3833" s="693" t="s">
        <v>12133</v>
      </c>
      <c r="D3833" s="695">
        <v>3105.4</v>
      </c>
    </row>
    <row r="3834" spans="1:4">
      <c r="A3834" s="693">
        <v>5502187</v>
      </c>
      <c r="B3834" s="694" t="s">
        <v>15892</v>
      </c>
      <c r="C3834" s="693" t="s">
        <v>12156</v>
      </c>
      <c r="D3834" s="695">
        <v>7.38</v>
      </c>
    </row>
    <row r="3835" spans="1:4" ht="16.5">
      <c r="A3835" s="693">
        <v>705317</v>
      </c>
      <c r="B3835" s="694" t="s">
        <v>15893</v>
      </c>
      <c r="C3835" s="693" t="s">
        <v>10136</v>
      </c>
      <c r="D3835" s="695">
        <v>14984.24</v>
      </c>
    </row>
    <row r="3836" spans="1:4">
      <c r="A3836" s="693">
        <v>1416201</v>
      </c>
      <c r="B3836" s="694" t="s">
        <v>15894</v>
      </c>
      <c r="C3836" s="693" t="s">
        <v>15895</v>
      </c>
      <c r="D3836" s="695">
        <v>0.23</v>
      </c>
    </row>
    <row r="3837" spans="1:4" ht="16.5">
      <c r="A3837" s="693">
        <v>1917182</v>
      </c>
      <c r="B3837" s="694" t="s">
        <v>15896</v>
      </c>
      <c r="C3837" s="693" t="s">
        <v>12156</v>
      </c>
      <c r="D3837" s="695">
        <v>21.94</v>
      </c>
    </row>
    <row r="3838" spans="1:4" ht="16.5">
      <c r="A3838" s="693">
        <v>2306000</v>
      </c>
      <c r="B3838" s="694" t="s">
        <v>15897</v>
      </c>
      <c r="C3838" s="693" t="s">
        <v>12133</v>
      </c>
      <c r="D3838" s="695">
        <v>431.26</v>
      </c>
    </row>
    <row r="3839" spans="1:4" ht="16.5">
      <c r="A3839" s="693">
        <v>4208233</v>
      </c>
      <c r="B3839" s="694" t="s">
        <v>15898</v>
      </c>
      <c r="C3839" s="693" t="s">
        <v>12133</v>
      </c>
      <c r="D3839" s="695">
        <v>3913.03</v>
      </c>
    </row>
    <row r="3840" spans="1:4" ht="24.75">
      <c r="A3840" s="693">
        <v>5502354</v>
      </c>
      <c r="B3840" s="694" t="s">
        <v>15899</v>
      </c>
      <c r="C3840" s="693" t="s">
        <v>12156</v>
      </c>
      <c r="D3840" s="695">
        <v>17.66</v>
      </c>
    </row>
    <row r="3841" spans="1:4">
      <c r="A3841" s="693">
        <v>705320</v>
      </c>
      <c r="B3841" s="694" t="s">
        <v>15900</v>
      </c>
      <c r="C3841" s="693" t="s">
        <v>10136</v>
      </c>
      <c r="D3841" s="695">
        <v>20794.080000000002</v>
      </c>
    </row>
    <row r="3842" spans="1:4">
      <c r="A3842" s="693">
        <v>1400969</v>
      </c>
      <c r="B3842" s="694" t="s">
        <v>15901</v>
      </c>
      <c r="C3842" s="693" t="s">
        <v>10136</v>
      </c>
      <c r="D3842" s="695">
        <v>0.17</v>
      </c>
    </row>
    <row r="3843" spans="1:4" ht="16.5">
      <c r="A3843" s="693">
        <v>1917183</v>
      </c>
      <c r="B3843" s="694" t="s">
        <v>15902</v>
      </c>
      <c r="C3843" s="693" t="s">
        <v>12156</v>
      </c>
      <c r="D3843" s="695">
        <v>22.42</v>
      </c>
    </row>
    <row r="3844" spans="1:4" ht="16.5">
      <c r="A3844" s="693">
        <v>2306001</v>
      </c>
      <c r="B3844" s="694" t="s">
        <v>15903</v>
      </c>
      <c r="C3844" s="693" t="s">
        <v>12133</v>
      </c>
      <c r="D3844" s="695">
        <v>610.96</v>
      </c>
    </row>
    <row r="3845" spans="1:4" ht="16.5">
      <c r="A3845" s="693">
        <v>4208234</v>
      </c>
      <c r="B3845" s="694" t="s">
        <v>15904</v>
      </c>
      <c r="C3845" s="693" t="s">
        <v>12133</v>
      </c>
      <c r="D3845" s="695">
        <v>3915.96</v>
      </c>
    </row>
    <row r="3846" spans="1:4" ht="24.75">
      <c r="A3846" s="693">
        <v>5502588</v>
      </c>
      <c r="B3846" s="694" t="s">
        <v>15905</v>
      </c>
      <c r="C3846" s="693" t="s">
        <v>12156</v>
      </c>
      <c r="D3846" s="695">
        <v>10.57</v>
      </c>
    </row>
    <row r="3847" spans="1:4" ht="16.5">
      <c r="A3847" s="693">
        <v>705319</v>
      </c>
      <c r="B3847" s="694" t="s">
        <v>15906</v>
      </c>
      <c r="C3847" s="693" t="s">
        <v>10136</v>
      </c>
      <c r="D3847" s="695">
        <v>18843.36</v>
      </c>
    </row>
    <row r="3848" spans="1:4">
      <c r="A3848" s="693">
        <v>1400975</v>
      </c>
      <c r="B3848" s="694" t="s">
        <v>15907</v>
      </c>
      <c r="C3848" s="693" t="s">
        <v>12133</v>
      </c>
      <c r="D3848" s="695">
        <v>4.37</v>
      </c>
    </row>
    <row r="3849" spans="1:4" ht="16.5">
      <c r="A3849" s="693">
        <v>1917184</v>
      </c>
      <c r="B3849" s="694" t="s">
        <v>15908</v>
      </c>
      <c r="C3849" s="693" t="s">
        <v>12156</v>
      </c>
      <c r="D3849" s="695">
        <v>22.93</v>
      </c>
    </row>
    <row r="3850" spans="1:4" ht="16.5">
      <c r="A3850" s="693">
        <v>2306002</v>
      </c>
      <c r="B3850" s="694" t="s">
        <v>15909</v>
      </c>
      <c r="C3850" s="693" t="s">
        <v>12133</v>
      </c>
      <c r="D3850" s="695">
        <v>800.57</v>
      </c>
    </row>
    <row r="3851" spans="1:4" ht="16.5">
      <c r="A3851" s="693">
        <v>4208235</v>
      </c>
      <c r="B3851" s="694" t="s">
        <v>15910</v>
      </c>
      <c r="C3851" s="693" t="s">
        <v>12133</v>
      </c>
      <c r="D3851" s="695">
        <v>4565.8599999999997</v>
      </c>
    </row>
    <row r="3852" spans="1:4" ht="24.75">
      <c r="A3852" s="693">
        <v>5502380</v>
      </c>
      <c r="B3852" s="694" t="s">
        <v>15911</v>
      </c>
      <c r="C3852" s="693" t="s">
        <v>12156</v>
      </c>
      <c r="D3852" s="695">
        <v>16.91</v>
      </c>
    </row>
    <row r="3853" spans="1:4">
      <c r="A3853" s="693">
        <v>705322</v>
      </c>
      <c r="B3853" s="694" t="s">
        <v>15912</v>
      </c>
      <c r="C3853" s="693" t="s">
        <v>10136</v>
      </c>
      <c r="D3853" s="695">
        <v>21889.47</v>
      </c>
    </row>
    <row r="3854" spans="1:4">
      <c r="A3854" s="693">
        <v>1416141</v>
      </c>
      <c r="B3854" s="694" t="s">
        <v>15913</v>
      </c>
      <c r="C3854" s="693" t="s">
        <v>12133</v>
      </c>
      <c r="D3854" s="695">
        <v>3.72</v>
      </c>
    </row>
    <row r="3855" spans="1:4" ht="16.5">
      <c r="A3855" s="693">
        <v>1917185</v>
      </c>
      <c r="B3855" s="694" t="s">
        <v>15914</v>
      </c>
      <c r="C3855" s="693" t="s">
        <v>12156</v>
      </c>
      <c r="D3855" s="695">
        <v>23.47</v>
      </c>
    </row>
    <row r="3856" spans="1:4" ht="16.5">
      <c r="A3856" s="693">
        <v>2306003</v>
      </c>
      <c r="B3856" s="694" t="s">
        <v>15915</v>
      </c>
      <c r="C3856" s="693" t="s">
        <v>12133</v>
      </c>
      <c r="D3856" s="695">
        <v>1089.8699999999999</v>
      </c>
    </row>
    <row r="3857" spans="1:4" ht="16.5">
      <c r="A3857" s="693">
        <v>4208236</v>
      </c>
      <c r="B3857" s="694" t="s">
        <v>15916</v>
      </c>
      <c r="C3857" s="693" t="s">
        <v>12133</v>
      </c>
      <c r="D3857" s="695">
        <v>5216.28</v>
      </c>
    </row>
    <row r="3858" spans="1:4" ht="24.75">
      <c r="A3858" s="693">
        <v>5502614</v>
      </c>
      <c r="B3858" s="694" t="s">
        <v>15917</v>
      </c>
      <c r="C3858" s="693" t="s">
        <v>12156</v>
      </c>
      <c r="D3858" s="695">
        <v>9.07</v>
      </c>
    </row>
    <row r="3859" spans="1:4" ht="16.5">
      <c r="A3859" s="693">
        <v>705321</v>
      </c>
      <c r="B3859" s="694" t="s">
        <v>15918</v>
      </c>
      <c r="C3859" s="693" t="s">
        <v>10136</v>
      </c>
      <c r="D3859" s="695">
        <v>19684.55</v>
      </c>
    </row>
    <row r="3860" spans="1:4">
      <c r="A3860" s="693">
        <v>1416142</v>
      </c>
      <c r="B3860" s="694" t="s">
        <v>15919</v>
      </c>
      <c r="C3860" s="693" t="s">
        <v>12133</v>
      </c>
      <c r="D3860" s="695">
        <v>5.67</v>
      </c>
    </row>
    <row r="3861" spans="1:4" ht="16.5">
      <c r="A3861" s="693">
        <v>1917186</v>
      </c>
      <c r="B3861" s="694" t="s">
        <v>15920</v>
      </c>
      <c r="C3861" s="693" t="s">
        <v>12156</v>
      </c>
      <c r="D3861" s="695">
        <v>23.75</v>
      </c>
    </row>
    <row r="3862" spans="1:4" ht="16.5">
      <c r="A3862" s="693">
        <v>2305997</v>
      </c>
      <c r="B3862" s="694" t="s">
        <v>15921</v>
      </c>
      <c r="C3862" s="693" t="s">
        <v>12133</v>
      </c>
      <c r="D3862" s="695">
        <v>236.61</v>
      </c>
    </row>
    <row r="3863" spans="1:4" ht="16.5">
      <c r="A3863" s="693">
        <v>4208237</v>
      </c>
      <c r="B3863" s="694" t="s">
        <v>15922</v>
      </c>
      <c r="C3863" s="693" t="s">
        <v>12133</v>
      </c>
      <c r="D3863" s="695">
        <v>5219.3100000000004</v>
      </c>
    </row>
    <row r="3864" spans="1:4" ht="24.75">
      <c r="A3864" s="693">
        <v>5502406</v>
      </c>
      <c r="B3864" s="694" t="s">
        <v>15923</v>
      </c>
      <c r="C3864" s="693" t="s">
        <v>12156</v>
      </c>
      <c r="D3864" s="695">
        <v>16.91</v>
      </c>
    </row>
    <row r="3865" spans="1:4">
      <c r="A3865" s="693">
        <v>705324</v>
      </c>
      <c r="B3865" s="694" t="s">
        <v>15924</v>
      </c>
      <c r="C3865" s="693" t="s">
        <v>10136</v>
      </c>
      <c r="D3865" s="695">
        <v>24026.69</v>
      </c>
    </row>
    <row r="3866" spans="1:4">
      <c r="A3866" s="693">
        <v>1400973</v>
      </c>
      <c r="B3866" s="694" t="s">
        <v>15925</v>
      </c>
      <c r="C3866" s="693" t="s">
        <v>12133</v>
      </c>
      <c r="D3866" s="695">
        <v>1.66</v>
      </c>
    </row>
    <row r="3867" spans="1:4" ht="16.5">
      <c r="A3867" s="693">
        <v>1917001</v>
      </c>
      <c r="B3867" s="694" t="s">
        <v>15926</v>
      </c>
      <c r="C3867" s="693" t="s">
        <v>12156</v>
      </c>
      <c r="D3867" s="695">
        <v>54.06</v>
      </c>
    </row>
    <row r="3868" spans="1:4" ht="16.5">
      <c r="A3868" s="693">
        <v>2305998</v>
      </c>
      <c r="B3868" s="694" t="s">
        <v>15927</v>
      </c>
      <c r="C3868" s="693" t="s">
        <v>12133</v>
      </c>
      <c r="D3868" s="695">
        <v>321.61</v>
      </c>
    </row>
    <row r="3869" spans="1:4">
      <c r="A3869" s="693">
        <v>4208128</v>
      </c>
      <c r="B3869" s="694" t="s">
        <v>15928</v>
      </c>
      <c r="C3869" s="693" t="s">
        <v>12133</v>
      </c>
      <c r="D3869" s="695">
        <v>273.83999999999997</v>
      </c>
    </row>
    <row r="3870" spans="1:4" ht="24.75">
      <c r="A3870" s="693">
        <v>5502640</v>
      </c>
      <c r="B3870" s="694" t="s">
        <v>15929</v>
      </c>
      <c r="C3870" s="693" t="s">
        <v>12156</v>
      </c>
      <c r="D3870" s="695">
        <v>9.1300000000000008</v>
      </c>
    </row>
    <row r="3871" spans="1:4" ht="16.5">
      <c r="A3871" s="693">
        <v>705323</v>
      </c>
      <c r="B3871" s="694" t="s">
        <v>15930</v>
      </c>
      <c r="C3871" s="693" t="s">
        <v>10136</v>
      </c>
      <c r="D3871" s="695">
        <v>21665.51</v>
      </c>
    </row>
    <row r="3872" spans="1:4">
      <c r="A3872" s="693">
        <v>1400974</v>
      </c>
      <c r="B3872" s="694" t="s">
        <v>15931</v>
      </c>
      <c r="C3872" s="693" t="s">
        <v>12133</v>
      </c>
      <c r="D3872" s="695">
        <v>1.93</v>
      </c>
    </row>
    <row r="3873" spans="1:4" ht="16.5">
      <c r="A3873" s="693">
        <v>1917002</v>
      </c>
      <c r="B3873" s="694" t="s">
        <v>15932</v>
      </c>
      <c r="C3873" s="693" t="s">
        <v>12156</v>
      </c>
      <c r="D3873" s="695">
        <v>56.04</v>
      </c>
    </row>
    <row r="3874" spans="1:4" ht="16.5">
      <c r="A3874" s="693">
        <v>2306101</v>
      </c>
      <c r="B3874" s="694" t="s">
        <v>15933</v>
      </c>
      <c r="C3874" s="693" t="s">
        <v>12133</v>
      </c>
      <c r="D3874" s="695">
        <v>74.739999999999995</v>
      </c>
    </row>
    <row r="3875" spans="1:4">
      <c r="A3875" s="693">
        <v>4208129</v>
      </c>
      <c r="B3875" s="694" t="s">
        <v>15934</v>
      </c>
      <c r="C3875" s="693" t="s">
        <v>12133</v>
      </c>
      <c r="D3875" s="695">
        <v>302.87</v>
      </c>
    </row>
    <row r="3876" spans="1:4" ht="24.75">
      <c r="A3876" s="693">
        <v>5502355</v>
      </c>
      <c r="B3876" s="694" t="s">
        <v>15935</v>
      </c>
      <c r="C3876" s="693" t="s">
        <v>12156</v>
      </c>
      <c r="D3876" s="695">
        <v>17.96</v>
      </c>
    </row>
    <row r="3877" spans="1:4">
      <c r="A3877" s="693">
        <v>705326</v>
      </c>
      <c r="B3877" s="694" t="s">
        <v>15936</v>
      </c>
      <c r="C3877" s="693" t="s">
        <v>10136</v>
      </c>
      <c r="D3877" s="695">
        <v>25813.64</v>
      </c>
    </row>
    <row r="3878" spans="1:4">
      <c r="A3878" s="693">
        <v>1416139</v>
      </c>
      <c r="B3878" s="694" t="s">
        <v>15937</v>
      </c>
      <c r="C3878" s="693" t="s">
        <v>12133</v>
      </c>
      <c r="D3878" s="695">
        <v>2.13</v>
      </c>
    </row>
    <row r="3879" spans="1:4" ht="16.5">
      <c r="A3879" s="693">
        <v>1917003</v>
      </c>
      <c r="B3879" s="694" t="s">
        <v>15938</v>
      </c>
      <c r="C3879" s="693" t="s">
        <v>12156</v>
      </c>
      <c r="D3879" s="695">
        <v>58.04</v>
      </c>
    </row>
    <row r="3880" spans="1:4" ht="16.5">
      <c r="A3880" s="693">
        <v>2306102</v>
      </c>
      <c r="B3880" s="694" t="s">
        <v>15939</v>
      </c>
      <c r="C3880" s="693" t="s">
        <v>12133</v>
      </c>
      <c r="D3880" s="695">
        <v>79.599999999999994</v>
      </c>
    </row>
    <row r="3881" spans="1:4">
      <c r="A3881" s="693">
        <v>4208130</v>
      </c>
      <c r="B3881" s="694" t="s">
        <v>15940</v>
      </c>
      <c r="C3881" s="693" t="s">
        <v>12133</v>
      </c>
      <c r="D3881" s="695">
        <v>346.11</v>
      </c>
    </row>
    <row r="3882" spans="1:4" ht="24.75">
      <c r="A3882" s="693">
        <v>5502589</v>
      </c>
      <c r="B3882" s="694" t="s">
        <v>15941</v>
      </c>
      <c r="C3882" s="693" t="s">
        <v>12156</v>
      </c>
      <c r="D3882" s="695">
        <v>10.9</v>
      </c>
    </row>
    <row r="3883" spans="1:4" ht="16.5">
      <c r="A3883" s="693">
        <v>705325</v>
      </c>
      <c r="B3883" s="694" t="s">
        <v>15942</v>
      </c>
      <c r="C3883" s="693" t="s">
        <v>10136</v>
      </c>
      <c r="D3883" s="695">
        <v>23228.94</v>
      </c>
    </row>
    <row r="3884" spans="1:4">
      <c r="A3884" s="693">
        <v>1416202</v>
      </c>
      <c r="B3884" s="694" t="s">
        <v>15943</v>
      </c>
      <c r="C3884" s="693" t="s">
        <v>12133</v>
      </c>
      <c r="D3884" s="695">
        <v>2.4500000000000002</v>
      </c>
    </row>
    <row r="3885" spans="1:4" ht="16.5">
      <c r="A3885" s="693">
        <v>1917004</v>
      </c>
      <c r="B3885" s="694" t="s">
        <v>15944</v>
      </c>
      <c r="C3885" s="693" t="s">
        <v>12156</v>
      </c>
      <c r="D3885" s="695">
        <v>60.17</v>
      </c>
    </row>
    <row r="3886" spans="1:4" ht="16.5">
      <c r="A3886" s="693">
        <v>2306103</v>
      </c>
      <c r="B3886" s="694" t="s">
        <v>15945</v>
      </c>
      <c r="C3886" s="693" t="s">
        <v>12133</v>
      </c>
      <c r="D3886" s="695">
        <v>89.31</v>
      </c>
    </row>
    <row r="3887" spans="1:4">
      <c r="A3887" s="693">
        <v>4208131</v>
      </c>
      <c r="B3887" s="694" t="s">
        <v>15946</v>
      </c>
      <c r="C3887" s="693" t="s">
        <v>12133</v>
      </c>
      <c r="D3887" s="695">
        <v>400.34</v>
      </c>
    </row>
    <row r="3888" spans="1:4" ht="24.75">
      <c r="A3888" s="693">
        <v>5502381</v>
      </c>
      <c r="B3888" s="694" t="s">
        <v>15947</v>
      </c>
      <c r="C3888" s="693" t="s">
        <v>12156</v>
      </c>
      <c r="D3888" s="695">
        <v>17.11</v>
      </c>
    </row>
    <row r="3889" spans="1:4">
      <c r="A3889" s="693">
        <v>705328</v>
      </c>
      <c r="B3889" s="694" t="s">
        <v>15948</v>
      </c>
      <c r="C3889" s="693" t="s">
        <v>10136</v>
      </c>
      <c r="D3889" s="695">
        <v>32767.75</v>
      </c>
    </row>
    <row r="3890" spans="1:4">
      <c r="A3890" s="693">
        <v>1416140</v>
      </c>
      <c r="B3890" s="694" t="s">
        <v>15949</v>
      </c>
      <c r="C3890" s="693" t="s">
        <v>12133</v>
      </c>
      <c r="D3890" s="695">
        <v>2.79</v>
      </c>
    </row>
    <row r="3891" spans="1:4" ht="16.5">
      <c r="A3891" s="693">
        <v>1917005</v>
      </c>
      <c r="B3891" s="694" t="s">
        <v>15950</v>
      </c>
      <c r="C3891" s="693" t="s">
        <v>12156</v>
      </c>
      <c r="D3891" s="695">
        <v>62.4</v>
      </c>
    </row>
    <row r="3892" spans="1:4" ht="16.5">
      <c r="A3892" s="693">
        <v>2306104</v>
      </c>
      <c r="B3892" s="694" t="s">
        <v>15951</v>
      </c>
      <c r="C3892" s="693" t="s">
        <v>12133</v>
      </c>
      <c r="D3892" s="695">
        <v>94.61</v>
      </c>
    </row>
    <row r="3893" spans="1:4">
      <c r="A3893" s="693">
        <v>4208132</v>
      </c>
      <c r="B3893" s="694" t="s">
        <v>15952</v>
      </c>
      <c r="C3893" s="693" t="s">
        <v>12133</v>
      </c>
      <c r="D3893" s="695">
        <v>454.19</v>
      </c>
    </row>
    <row r="3894" spans="1:4" ht="24.75">
      <c r="A3894" s="693">
        <v>5502615</v>
      </c>
      <c r="B3894" s="694" t="s">
        <v>15953</v>
      </c>
      <c r="C3894" s="693" t="s">
        <v>12156</v>
      </c>
      <c r="D3894" s="695">
        <v>9.33</v>
      </c>
    </row>
    <row r="3895" spans="1:4" ht="16.5">
      <c r="A3895" s="693">
        <v>705327</v>
      </c>
      <c r="B3895" s="694" t="s">
        <v>15954</v>
      </c>
      <c r="C3895" s="693" t="s">
        <v>10136</v>
      </c>
      <c r="D3895" s="695">
        <v>29561.13</v>
      </c>
    </row>
    <row r="3896" spans="1:4">
      <c r="A3896" s="693">
        <v>1419543</v>
      </c>
      <c r="B3896" s="694" t="s">
        <v>15955</v>
      </c>
      <c r="C3896" s="693" t="s">
        <v>10136</v>
      </c>
      <c r="D3896" s="695">
        <v>0.21</v>
      </c>
    </row>
    <row r="3897" spans="1:4" ht="16.5">
      <c r="A3897" s="693">
        <v>1917006</v>
      </c>
      <c r="B3897" s="694" t="s">
        <v>15956</v>
      </c>
      <c r="C3897" s="693" t="s">
        <v>12156</v>
      </c>
      <c r="D3897" s="695">
        <v>63.59</v>
      </c>
    </row>
    <row r="3898" spans="1:4" ht="16.5">
      <c r="A3898" s="693">
        <v>2306105</v>
      </c>
      <c r="B3898" s="694" t="s">
        <v>15957</v>
      </c>
      <c r="C3898" s="693" t="s">
        <v>12133</v>
      </c>
      <c r="D3898" s="695">
        <v>100.54</v>
      </c>
    </row>
    <row r="3899" spans="1:4">
      <c r="A3899" s="693">
        <v>4208133</v>
      </c>
      <c r="B3899" s="694" t="s">
        <v>15958</v>
      </c>
      <c r="C3899" s="693" t="s">
        <v>12133</v>
      </c>
      <c r="D3899" s="695">
        <v>513.16999999999996</v>
      </c>
    </row>
    <row r="3900" spans="1:4" ht="24.75">
      <c r="A3900" s="693">
        <v>5502407</v>
      </c>
      <c r="B3900" s="694" t="s">
        <v>15959</v>
      </c>
      <c r="C3900" s="693" t="s">
        <v>12156</v>
      </c>
      <c r="D3900" s="695">
        <v>17.11</v>
      </c>
    </row>
    <row r="3901" spans="1:4">
      <c r="A3901" s="693">
        <v>705330</v>
      </c>
      <c r="B3901" s="694" t="s">
        <v>15960</v>
      </c>
      <c r="C3901" s="693" t="s">
        <v>10136</v>
      </c>
      <c r="D3901" s="695">
        <v>30582.28</v>
      </c>
    </row>
    <row r="3902" spans="1:4">
      <c r="A3902" s="693">
        <v>1408173</v>
      </c>
      <c r="B3902" s="694" t="s">
        <v>15961</v>
      </c>
      <c r="C3902" s="693" t="s">
        <v>15895</v>
      </c>
      <c r="D3902" s="695">
        <v>0.06</v>
      </c>
    </row>
    <row r="3903" spans="1:4" ht="16.5">
      <c r="A3903" s="693">
        <v>2009619</v>
      </c>
      <c r="B3903" s="694" t="s">
        <v>15962</v>
      </c>
      <c r="C3903" s="693" t="s">
        <v>12161</v>
      </c>
      <c r="D3903" s="695">
        <v>146.29</v>
      </c>
    </row>
    <row r="3904" spans="1:4" ht="16.5">
      <c r="A3904" s="693">
        <v>2306106</v>
      </c>
      <c r="B3904" s="694" t="s">
        <v>15963</v>
      </c>
      <c r="C3904" s="693" t="s">
        <v>12133</v>
      </c>
      <c r="D3904" s="695">
        <v>109.63</v>
      </c>
    </row>
    <row r="3905" spans="1:4">
      <c r="A3905" s="693">
        <v>4208134</v>
      </c>
      <c r="B3905" s="694" t="s">
        <v>15964</v>
      </c>
      <c r="C3905" s="693" t="s">
        <v>12133</v>
      </c>
      <c r="D3905" s="695">
        <v>573.29999999999995</v>
      </c>
    </row>
    <row r="3906" spans="1:4" ht="24.75">
      <c r="A3906" s="693">
        <v>5502641</v>
      </c>
      <c r="B3906" s="694" t="s">
        <v>15965</v>
      </c>
      <c r="C3906" s="693" t="s">
        <v>12156</v>
      </c>
      <c r="D3906" s="695">
        <v>9.33</v>
      </c>
    </row>
    <row r="3907" spans="1:4" ht="16.5">
      <c r="A3907" s="693">
        <v>705329</v>
      </c>
      <c r="B3907" s="694" t="s">
        <v>15966</v>
      </c>
      <c r="C3907" s="693" t="s">
        <v>10136</v>
      </c>
      <c r="D3907" s="695">
        <v>27374.26</v>
      </c>
    </row>
    <row r="3908" spans="1:4">
      <c r="A3908" s="693">
        <v>1407063</v>
      </c>
      <c r="B3908" s="694" t="s">
        <v>15967</v>
      </c>
      <c r="C3908" s="693" t="s">
        <v>10136</v>
      </c>
      <c r="D3908" s="695">
        <v>8.25</v>
      </c>
    </row>
    <row r="3909" spans="1:4" ht="16.5">
      <c r="A3909" s="693">
        <v>2009618</v>
      </c>
      <c r="B3909" s="694" t="s">
        <v>15968</v>
      </c>
      <c r="C3909" s="693" t="s">
        <v>12161</v>
      </c>
      <c r="D3909" s="695">
        <v>144.11000000000001</v>
      </c>
    </row>
    <row r="3910" spans="1:4" ht="16.5">
      <c r="A3910" s="693">
        <v>2306107</v>
      </c>
      <c r="B3910" s="694" t="s">
        <v>15969</v>
      </c>
      <c r="C3910" s="693" t="s">
        <v>12133</v>
      </c>
      <c r="D3910" s="695">
        <v>112.79</v>
      </c>
    </row>
    <row r="3911" spans="1:4">
      <c r="A3911" s="693">
        <v>4208238</v>
      </c>
      <c r="B3911" s="694" t="s">
        <v>15970</v>
      </c>
      <c r="C3911" s="693" t="s">
        <v>12133</v>
      </c>
      <c r="D3911" s="695">
        <v>603.88</v>
      </c>
    </row>
    <row r="3912" spans="1:4" ht="24.75">
      <c r="A3912" s="693">
        <v>5502880</v>
      </c>
      <c r="B3912" s="694" t="s">
        <v>15971</v>
      </c>
      <c r="C3912" s="693" t="s">
        <v>12156</v>
      </c>
      <c r="D3912" s="695">
        <v>15.68</v>
      </c>
    </row>
    <row r="3913" spans="1:4">
      <c r="A3913" s="693">
        <v>705332</v>
      </c>
      <c r="B3913" s="694" t="s">
        <v>15972</v>
      </c>
      <c r="C3913" s="693" t="s">
        <v>10136</v>
      </c>
      <c r="D3913" s="695">
        <v>33080.089999999997</v>
      </c>
    </row>
    <row r="3914" spans="1:4">
      <c r="A3914" s="693">
        <v>1407064</v>
      </c>
      <c r="B3914" s="694" t="s">
        <v>15973</v>
      </c>
      <c r="C3914" s="693" t="s">
        <v>10136</v>
      </c>
      <c r="D3914" s="695">
        <v>8.57</v>
      </c>
    </row>
    <row r="3915" spans="1:4" ht="16.5">
      <c r="A3915" s="693">
        <v>2003866</v>
      </c>
      <c r="B3915" s="694" t="s">
        <v>15974</v>
      </c>
      <c r="C3915" s="693" t="s">
        <v>12161</v>
      </c>
      <c r="D3915" s="695">
        <v>7.5</v>
      </c>
    </row>
    <row r="3916" spans="1:4" ht="16.5">
      <c r="A3916" s="693">
        <v>2306269</v>
      </c>
      <c r="B3916" s="694" t="s">
        <v>15975</v>
      </c>
      <c r="C3916" s="693" t="s">
        <v>12133</v>
      </c>
      <c r="D3916" s="695">
        <v>126.9</v>
      </c>
    </row>
    <row r="3917" spans="1:4">
      <c r="A3917" s="693">
        <v>4208239</v>
      </c>
      <c r="B3917" s="694" t="s">
        <v>15976</v>
      </c>
      <c r="C3917" s="693" t="s">
        <v>12133</v>
      </c>
      <c r="D3917" s="695">
        <v>651.91999999999996</v>
      </c>
    </row>
    <row r="3918" spans="1:4" ht="24.75">
      <c r="A3918" s="693">
        <v>5502857</v>
      </c>
      <c r="B3918" s="694" t="s">
        <v>15977</v>
      </c>
      <c r="C3918" s="693" t="s">
        <v>12156</v>
      </c>
      <c r="D3918" s="695">
        <v>22.96</v>
      </c>
    </row>
    <row r="3919" spans="1:4" ht="16.5">
      <c r="A3919" s="693">
        <v>705331</v>
      </c>
      <c r="B3919" s="694" t="s">
        <v>15978</v>
      </c>
      <c r="C3919" s="693" t="s">
        <v>10136</v>
      </c>
      <c r="D3919" s="695">
        <v>29810.23</v>
      </c>
    </row>
    <row r="3920" spans="1:4">
      <c r="A3920" s="693">
        <v>1407065</v>
      </c>
      <c r="B3920" s="694" t="s">
        <v>15979</v>
      </c>
      <c r="C3920" s="693" t="s">
        <v>10136</v>
      </c>
      <c r="D3920" s="695">
        <v>8.8000000000000007</v>
      </c>
    </row>
    <row r="3921" spans="1:4" ht="16.5">
      <c r="A3921" s="693">
        <v>2003867</v>
      </c>
      <c r="B3921" s="694" t="s">
        <v>15980</v>
      </c>
      <c r="C3921" s="693" t="s">
        <v>12161</v>
      </c>
      <c r="D3921" s="695">
        <v>16.84</v>
      </c>
    </row>
    <row r="3922" spans="1:4" ht="16.5">
      <c r="A3922" s="693">
        <v>2306270</v>
      </c>
      <c r="B3922" s="694" t="s">
        <v>15981</v>
      </c>
      <c r="C3922" s="693" t="s">
        <v>12133</v>
      </c>
      <c r="D3922" s="695">
        <v>141.47</v>
      </c>
    </row>
    <row r="3923" spans="1:4" ht="16.5">
      <c r="A3923" s="693">
        <v>4413920</v>
      </c>
      <c r="B3923" s="694" t="s">
        <v>15982</v>
      </c>
      <c r="C3923" s="693" t="s">
        <v>12161</v>
      </c>
      <c r="D3923" s="695">
        <v>0.54</v>
      </c>
    </row>
    <row r="3924" spans="1:4" ht="24.75">
      <c r="A3924" s="693">
        <v>5502881</v>
      </c>
      <c r="B3924" s="694" t="s">
        <v>15983</v>
      </c>
      <c r="C3924" s="693" t="s">
        <v>12156</v>
      </c>
      <c r="D3924" s="695">
        <v>12.19</v>
      </c>
    </row>
    <row r="3925" spans="1:4">
      <c r="A3925" s="693">
        <v>705334</v>
      </c>
      <c r="B3925" s="694" t="s">
        <v>15984</v>
      </c>
      <c r="C3925" s="693" t="s">
        <v>10136</v>
      </c>
      <c r="D3925" s="695">
        <v>35161.32</v>
      </c>
    </row>
    <row r="3926" spans="1:4">
      <c r="A3926" s="693">
        <v>1407066</v>
      </c>
      <c r="B3926" s="694" t="s">
        <v>15985</v>
      </c>
      <c r="C3926" s="693" t="s">
        <v>10136</v>
      </c>
      <c r="D3926" s="695">
        <v>8.64</v>
      </c>
    </row>
    <row r="3927" spans="1:4" ht="16.5">
      <c r="A3927" s="693">
        <v>2003622</v>
      </c>
      <c r="B3927" s="694" t="s">
        <v>15986</v>
      </c>
      <c r="C3927" s="693" t="s">
        <v>10136</v>
      </c>
      <c r="D3927" s="695">
        <v>2632.18</v>
      </c>
    </row>
    <row r="3928" spans="1:4" ht="16.5">
      <c r="A3928" s="693">
        <v>2306271</v>
      </c>
      <c r="B3928" s="694" t="s">
        <v>15987</v>
      </c>
      <c r="C3928" s="693" t="s">
        <v>12133</v>
      </c>
      <c r="D3928" s="695">
        <v>155.43</v>
      </c>
    </row>
    <row r="3929" spans="1:4" ht="16.5">
      <c r="A3929" s="693">
        <v>4413024</v>
      </c>
      <c r="B3929" s="694" t="s">
        <v>15988</v>
      </c>
      <c r="C3929" s="693" t="s">
        <v>12161</v>
      </c>
      <c r="D3929" s="695">
        <v>0.44</v>
      </c>
    </row>
    <row r="3930" spans="1:4" ht="24.75">
      <c r="A3930" s="693">
        <v>5502859</v>
      </c>
      <c r="B3930" s="694" t="s">
        <v>15989</v>
      </c>
      <c r="C3930" s="693" t="s">
        <v>12156</v>
      </c>
      <c r="D3930" s="695">
        <v>19.62</v>
      </c>
    </row>
    <row r="3931" spans="1:4" ht="16.5">
      <c r="A3931" s="693">
        <v>705333</v>
      </c>
      <c r="B3931" s="694" t="s">
        <v>15990</v>
      </c>
      <c r="C3931" s="693" t="s">
        <v>10136</v>
      </c>
      <c r="D3931" s="695">
        <v>31921.69</v>
      </c>
    </row>
    <row r="3932" spans="1:4">
      <c r="A3932" s="693">
        <v>1400977</v>
      </c>
      <c r="B3932" s="694" t="s">
        <v>15991</v>
      </c>
      <c r="C3932" s="693" t="s">
        <v>12133</v>
      </c>
      <c r="D3932" s="695">
        <v>3.75</v>
      </c>
    </row>
    <row r="3933" spans="1:4" ht="16.5">
      <c r="A3933" s="693">
        <v>2003621</v>
      </c>
      <c r="B3933" s="694" t="s">
        <v>15992</v>
      </c>
      <c r="C3933" s="693" t="s">
        <v>10136</v>
      </c>
      <c r="D3933" s="695">
        <v>2514.34</v>
      </c>
    </row>
    <row r="3934" spans="1:4" ht="16.5">
      <c r="A3934" s="693">
        <v>2306272</v>
      </c>
      <c r="B3934" s="694" t="s">
        <v>15993</v>
      </c>
      <c r="C3934" s="693" t="s">
        <v>12133</v>
      </c>
      <c r="D3934" s="695">
        <v>164.36</v>
      </c>
    </row>
    <row r="3935" spans="1:4" ht="16.5">
      <c r="A3935" s="693">
        <v>4413022</v>
      </c>
      <c r="B3935" s="694" t="s">
        <v>15994</v>
      </c>
      <c r="C3935" s="693" t="s">
        <v>12161</v>
      </c>
      <c r="D3935" s="695">
        <v>0.62</v>
      </c>
    </row>
    <row r="3936" spans="1:4" ht="24.75">
      <c r="A3936" s="693">
        <v>5502882</v>
      </c>
      <c r="B3936" s="694" t="s">
        <v>15995</v>
      </c>
      <c r="C3936" s="693" t="s">
        <v>12156</v>
      </c>
      <c r="D3936" s="695">
        <v>12.05</v>
      </c>
    </row>
    <row r="3937" spans="1:4">
      <c r="A3937" s="693">
        <v>705336</v>
      </c>
      <c r="B3937" s="694" t="s">
        <v>15996</v>
      </c>
      <c r="C3937" s="693" t="s">
        <v>10136</v>
      </c>
      <c r="D3937" s="695">
        <v>47358.64</v>
      </c>
    </row>
    <row r="3938" spans="1:4">
      <c r="A3938" s="693">
        <v>1407067</v>
      </c>
      <c r="B3938" s="694" t="s">
        <v>15997</v>
      </c>
      <c r="C3938" s="693" t="s">
        <v>10136</v>
      </c>
      <c r="D3938" s="695">
        <v>3.22</v>
      </c>
    </row>
    <row r="3939" spans="1:4" ht="16.5">
      <c r="A3939" s="693">
        <v>2003624</v>
      </c>
      <c r="B3939" s="694" t="s">
        <v>15998</v>
      </c>
      <c r="C3939" s="693" t="s">
        <v>10136</v>
      </c>
      <c r="D3939" s="695">
        <v>3105.17</v>
      </c>
    </row>
    <row r="3940" spans="1:4" ht="16.5">
      <c r="A3940" s="693">
        <v>2306273</v>
      </c>
      <c r="B3940" s="694" t="s">
        <v>15999</v>
      </c>
      <c r="C3940" s="693" t="s">
        <v>12133</v>
      </c>
      <c r="D3940" s="695">
        <v>184.94</v>
      </c>
    </row>
    <row r="3941" spans="1:4" ht="16.5">
      <c r="A3941" s="693">
        <v>4413020</v>
      </c>
      <c r="B3941" s="694" t="s">
        <v>16000</v>
      </c>
      <c r="C3941" s="693" t="s">
        <v>12133</v>
      </c>
      <c r="D3941" s="695">
        <v>44.58</v>
      </c>
    </row>
    <row r="3942" spans="1:4" ht="24.75">
      <c r="A3942" s="693">
        <v>5502858</v>
      </c>
      <c r="B3942" s="694" t="s">
        <v>16001</v>
      </c>
      <c r="C3942" s="693" t="s">
        <v>12156</v>
      </c>
      <c r="D3942" s="695">
        <v>20.32</v>
      </c>
    </row>
    <row r="3943" spans="1:4" ht="16.5">
      <c r="A3943" s="693">
        <v>705335</v>
      </c>
      <c r="B3943" s="694" t="s">
        <v>16002</v>
      </c>
      <c r="C3943" s="693" t="s">
        <v>10136</v>
      </c>
      <c r="D3943" s="695">
        <v>42842.9</v>
      </c>
    </row>
    <row r="3944" spans="1:4">
      <c r="A3944" s="693">
        <v>1407068</v>
      </c>
      <c r="B3944" s="694" t="s">
        <v>16003</v>
      </c>
      <c r="C3944" s="693" t="s">
        <v>10136</v>
      </c>
      <c r="D3944" s="695">
        <v>3.62</v>
      </c>
    </row>
    <row r="3945" spans="1:4" ht="16.5">
      <c r="A3945" s="693">
        <v>2003623</v>
      </c>
      <c r="B3945" s="694" t="s">
        <v>16004</v>
      </c>
      <c r="C3945" s="693" t="s">
        <v>10136</v>
      </c>
      <c r="D3945" s="695">
        <v>2973.64</v>
      </c>
    </row>
    <row r="3946" spans="1:4" ht="16.5">
      <c r="A3946" s="693">
        <v>2306274</v>
      </c>
      <c r="B3946" s="694" t="s">
        <v>16005</v>
      </c>
      <c r="C3946" s="693" t="s">
        <v>12133</v>
      </c>
      <c r="D3946" s="695">
        <v>197.66</v>
      </c>
    </row>
    <row r="3947" spans="1:4" ht="24.75">
      <c r="A3947" s="693">
        <v>4413013</v>
      </c>
      <c r="B3947" s="694" t="s">
        <v>16006</v>
      </c>
      <c r="C3947" s="693" t="s">
        <v>12133</v>
      </c>
      <c r="D3947" s="695">
        <v>89.97</v>
      </c>
    </row>
    <row r="3948" spans="1:4" ht="24.75">
      <c r="A3948" s="693">
        <v>5502747</v>
      </c>
      <c r="B3948" s="694" t="s">
        <v>16007</v>
      </c>
      <c r="C3948" s="693" t="s">
        <v>12156</v>
      </c>
      <c r="D3948" s="695">
        <v>47.34</v>
      </c>
    </row>
    <row r="3949" spans="1:4">
      <c r="A3949" s="693">
        <v>705338</v>
      </c>
      <c r="B3949" s="694" t="s">
        <v>16008</v>
      </c>
      <c r="C3949" s="693" t="s">
        <v>10136</v>
      </c>
      <c r="D3949" s="695">
        <v>44143.18</v>
      </c>
    </row>
    <row r="3950" spans="1:4">
      <c r="A3950" s="693">
        <v>1407069</v>
      </c>
      <c r="B3950" s="694" t="s">
        <v>16009</v>
      </c>
      <c r="C3950" s="693" t="s">
        <v>10136</v>
      </c>
      <c r="D3950" s="695">
        <v>3.92</v>
      </c>
    </row>
    <row r="3951" spans="1:4">
      <c r="A3951" s="693">
        <v>2003634</v>
      </c>
      <c r="B3951" s="694" t="s">
        <v>16010</v>
      </c>
      <c r="C3951" s="693" t="s">
        <v>10136</v>
      </c>
      <c r="D3951" s="695">
        <v>2010.39</v>
      </c>
    </row>
    <row r="3952" spans="1:4" ht="16.5">
      <c r="A3952" s="693">
        <v>2306275</v>
      </c>
      <c r="B3952" s="694" t="s">
        <v>16011</v>
      </c>
      <c r="C3952" s="693" t="s">
        <v>12133</v>
      </c>
      <c r="D3952" s="695">
        <v>228.73</v>
      </c>
    </row>
    <row r="3953" spans="1:4" ht="16.5">
      <c r="A3953" s="693">
        <v>4413019</v>
      </c>
      <c r="B3953" s="694" t="s">
        <v>16012</v>
      </c>
      <c r="C3953" s="693" t="s">
        <v>12133</v>
      </c>
      <c r="D3953" s="695">
        <v>35.5</v>
      </c>
    </row>
    <row r="3954" spans="1:4" ht="24.75">
      <c r="A3954" s="693">
        <v>5502773</v>
      </c>
      <c r="B3954" s="694" t="s">
        <v>16013</v>
      </c>
      <c r="C3954" s="693" t="s">
        <v>12156</v>
      </c>
      <c r="D3954" s="695">
        <v>45.85</v>
      </c>
    </row>
    <row r="3955" spans="1:4" ht="16.5">
      <c r="A3955" s="693">
        <v>705337</v>
      </c>
      <c r="B3955" s="694" t="s">
        <v>16014</v>
      </c>
      <c r="C3955" s="693" t="s">
        <v>10136</v>
      </c>
      <c r="D3955" s="695">
        <v>39468.89</v>
      </c>
    </row>
    <row r="3956" spans="1:4">
      <c r="A3956" s="693">
        <v>1407070</v>
      </c>
      <c r="B3956" s="694" t="s">
        <v>16015</v>
      </c>
      <c r="C3956" s="693" t="s">
        <v>10136</v>
      </c>
      <c r="D3956" s="695">
        <v>3.74</v>
      </c>
    </row>
    <row r="3957" spans="1:4" ht="16.5">
      <c r="A3957" s="693">
        <v>2003633</v>
      </c>
      <c r="B3957" s="694" t="s">
        <v>16016</v>
      </c>
      <c r="C3957" s="693" t="s">
        <v>10136</v>
      </c>
      <c r="D3957" s="695">
        <v>1892.56</v>
      </c>
    </row>
    <row r="3958" spans="1:4" ht="16.5">
      <c r="A3958" s="693">
        <v>2306100</v>
      </c>
      <c r="B3958" s="694" t="s">
        <v>16017</v>
      </c>
      <c r="C3958" s="693" t="s">
        <v>12133</v>
      </c>
      <c r="D3958" s="695">
        <v>360.31</v>
      </c>
    </row>
    <row r="3959" spans="1:4">
      <c r="A3959" s="693">
        <v>4413026</v>
      </c>
      <c r="B3959" s="694" t="s">
        <v>16018</v>
      </c>
      <c r="C3959" s="693" t="s">
        <v>12161</v>
      </c>
      <c r="D3959" s="695">
        <v>248.5</v>
      </c>
    </row>
    <row r="3960" spans="1:4" ht="16.5">
      <c r="A3960" s="693">
        <v>5502799</v>
      </c>
      <c r="B3960" s="694" t="s">
        <v>16019</v>
      </c>
      <c r="C3960" s="693" t="s">
        <v>12156</v>
      </c>
      <c r="D3960" s="695">
        <v>43.99</v>
      </c>
    </row>
    <row r="3961" spans="1:4">
      <c r="A3961" s="693">
        <v>705340</v>
      </c>
      <c r="B3961" s="694" t="s">
        <v>16020</v>
      </c>
      <c r="C3961" s="693" t="s">
        <v>10136</v>
      </c>
      <c r="D3961" s="695">
        <v>47594</v>
      </c>
    </row>
    <row r="3962" spans="1:4">
      <c r="A3962" s="693">
        <v>1400987</v>
      </c>
      <c r="B3962" s="694" t="s">
        <v>16021</v>
      </c>
      <c r="C3962" s="693" t="s">
        <v>10136</v>
      </c>
      <c r="D3962" s="695">
        <v>1.4</v>
      </c>
    </row>
    <row r="3963" spans="1:4">
      <c r="A3963" s="693">
        <v>2003636</v>
      </c>
      <c r="B3963" s="694" t="s">
        <v>16022</v>
      </c>
      <c r="C3963" s="693" t="s">
        <v>10136</v>
      </c>
      <c r="D3963" s="695">
        <v>2483.39</v>
      </c>
    </row>
    <row r="3964" spans="1:4" ht="16.5">
      <c r="A3964" s="693">
        <v>2306004</v>
      </c>
      <c r="B3964" s="694" t="s">
        <v>16023</v>
      </c>
      <c r="C3964" s="693" t="s">
        <v>12133</v>
      </c>
      <c r="D3964" s="695">
        <v>124.04</v>
      </c>
    </row>
    <row r="3965" spans="1:4">
      <c r="A3965" s="693">
        <v>4413996</v>
      </c>
      <c r="B3965" s="694" t="s">
        <v>16024</v>
      </c>
      <c r="C3965" s="693" t="s">
        <v>12161</v>
      </c>
      <c r="D3965" s="695">
        <v>12.05</v>
      </c>
    </row>
    <row r="3966" spans="1:4" ht="24.75">
      <c r="A3966" s="693">
        <v>5502748</v>
      </c>
      <c r="B3966" s="694" t="s">
        <v>16025</v>
      </c>
      <c r="C3966" s="693" t="s">
        <v>12156</v>
      </c>
      <c r="D3966" s="695">
        <v>47.88</v>
      </c>
    </row>
    <row r="3967" spans="1:4" ht="16.5">
      <c r="A3967" s="693">
        <v>705339</v>
      </c>
      <c r="B3967" s="694" t="s">
        <v>16026</v>
      </c>
      <c r="C3967" s="693" t="s">
        <v>10136</v>
      </c>
      <c r="D3967" s="695">
        <v>42873.23</v>
      </c>
    </row>
    <row r="3968" spans="1:4">
      <c r="A3968" s="693">
        <v>1416257</v>
      </c>
      <c r="B3968" s="694" t="s">
        <v>16027</v>
      </c>
      <c r="C3968" s="693" t="s">
        <v>12133</v>
      </c>
      <c r="D3968" s="695">
        <v>276.48</v>
      </c>
    </row>
    <row r="3969" spans="1:4" ht="16.5">
      <c r="A3969" s="693">
        <v>2003635</v>
      </c>
      <c r="B3969" s="694" t="s">
        <v>16028</v>
      </c>
      <c r="C3969" s="693" t="s">
        <v>10136</v>
      </c>
      <c r="D3969" s="695">
        <v>2351.86</v>
      </c>
    </row>
    <row r="3970" spans="1:4" ht="16.5">
      <c r="A3970" s="693">
        <v>2306097</v>
      </c>
      <c r="B3970" s="694" t="s">
        <v>16029</v>
      </c>
      <c r="C3970" s="693" t="s">
        <v>12133</v>
      </c>
      <c r="D3970" s="695">
        <v>156.51</v>
      </c>
    </row>
    <row r="3971" spans="1:4">
      <c r="A3971" s="693">
        <v>4413942</v>
      </c>
      <c r="B3971" s="694" t="s">
        <v>16030</v>
      </c>
      <c r="C3971" s="693" t="s">
        <v>12156</v>
      </c>
      <c r="D3971" s="695">
        <v>2.06</v>
      </c>
    </row>
    <row r="3972" spans="1:4" ht="24.75">
      <c r="A3972" s="693">
        <v>5502774</v>
      </c>
      <c r="B3972" s="694" t="s">
        <v>16031</v>
      </c>
      <c r="C3972" s="693" t="s">
        <v>12156</v>
      </c>
      <c r="D3972" s="695">
        <v>46.17</v>
      </c>
    </row>
    <row r="3973" spans="1:4">
      <c r="A3973" s="693">
        <v>705342</v>
      </c>
      <c r="B3973" s="694" t="s">
        <v>16032</v>
      </c>
      <c r="C3973" s="693" t="s">
        <v>10136</v>
      </c>
      <c r="D3973" s="695">
        <v>54009.120000000003</v>
      </c>
    </row>
    <row r="3974" spans="1:4">
      <c r="A3974" s="693">
        <v>1416253</v>
      </c>
      <c r="B3974" s="694" t="s">
        <v>16033</v>
      </c>
      <c r="C3974" s="693" t="s">
        <v>12133</v>
      </c>
      <c r="D3974" s="695">
        <v>629.99</v>
      </c>
    </row>
    <row r="3975" spans="1:4">
      <c r="A3975" s="693">
        <v>2003638</v>
      </c>
      <c r="B3975" s="694" t="s">
        <v>16034</v>
      </c>
      <c r="C3975" s="693" t="s">
        <v>10136</v>
      </c>
      <c r="D3975" s="695">
        <v>2961.45</v>
      </c>
    </row>
    <row r="3976" spans="1:4" ht="16.5">
      <c r="A3976" s="693">
        <v>2306098</v>
      </c>
      <c r="B3976" s="694" t="s">
        <v>16035</v>
      </c>
      <c r="C3976" s="693" t="s">
        <v>12133</v>
      </c>
      <c r="D3976" s="695">
        <v>186.69</v>
      </c>
    </row>
    <row r="3977" spans="1:4" ht="16.5">
      <c r="A3977" s="693">
        <v>4413018</v>
      </c>
      <c r="B3977" s="694" t="s">
        <v>16036</v>
      </c>
      <c r="C3977" s="693" t="s">
        <v>12141</v>
      </c>
      <c r="D3977" s="695">
        <v>12.47</v>
      </c>
    </row>
    <row r="3978" spans="1:4" ht="16.5">
      <c r="A3978" s="693">
        <v>5502800</v>
      </c>
      <c r="B3978" s="694" t="s">
        <v>16037</v>
      </c>
      <c r="C3978" s="693" t="s">
        <v>12156</v>
      </c>
      <c r="D3978" s="695">
        <v>45.85</v>
      </c>
    </row>
    <row r="3979" spans="1:4" ht="16.5">
      <c r="A3979" s="693">
        <v>705341</v>
      </c>
      <c r="B3979" s="694" t="s">
        <v>16038</v>
      </c>
      <c r="C3979" s="693" t="s">
        <v>10136</v>
      </c>
      <c r="D3979" s="695">
        <v>48758.59</v>
      </c>
    </row>
    <row r="3980" spans="1:4">
      <c r="A3980" s="693">
        <v>1416254</v>
      </c>
      <c r="B3980" s="694" t="s">
        <v>16039</v>
      </c>
      <c r="C3980" s="693" t="s">
        <v>12133</v>
      </c>
      <c r="D3980" s="695">
        <v>54.07</v>
      </c>
    </row>
    <row r="3981" spans="1:4" ht="16.5">
      <c r="A3981" s="693">
        <v>2003637</v>
      </c>
      <c r="B3981" s="694" t="s">
        <v>16040</v>
      </c>
      <c r="C3981" s="693" t="s">
        <v>10136</v>
      </c>
      <c r="D3981" s="695">
        <v>2814.81</v>
      </c>
    </row>
    <row r="3982" spans="1:4" ht="16.5">
      <c r="A3982" s="693">
        <v>2306007</v>
      </c>
      <c r="B3982" s="694" t="s">
        <v>16041</v>
      </c>
      <c r="C3982" s="693" t="s">
        <v>12133</v>
      </c>
      <c r="D3982" s="695">
        <v>261.89999999999998</v>
      </c>
    </row>
    <row r="3983" spans="1:4">
      <c r="A3983" s="693">
        <v>4413905</v>
      </c>
      <c r="B3983" s="694" t="s">
        <v>16042</v>
      </c>
      <c r="C3983" s="693" t="s">
        <v>12161</v>
      </c>
      <c r="D3983" s="695">
        <v>7.38</v>
      </c>
    </row>
    <row r="3984" spans="1:4" ht="24.75">
      <c r="A3984" s="693">
        <v>5502749</v>
      </c>
      <c r="B3984" s="694" t="s">
        <v>16043</v>
      </c>
      <c r="C3984" s="693" t="s">
        <v>12156</v>
      </c>
      <c r="D3984" s="695">
        <v>48.3</v>
      </c>
    </row>
    <row r="3985" spans="1:4">
      <c r="A3985" s="693">
        <v>705344</v>
      </c>
      <c r="B3985" s="694" t="s">
        <v>16044</v>
      </c>
      <c r="C3985" s="693" t="s">
        <v>10136</v>
      </c>
      <c r="D3985" s="695">
        <v>68439.44</v>
      </c>
    </row>
    <row r="3986" spans="1:4">
      <c r="A3986" s="693">
        <v>1416255</v>
      </c>
      <c r="B3986" s="694" t="s">
        <v>16045</v>
      </c>
      <c r="C3986" s="693" t="s">
        <v>12133</v>
      </c>
      <c r="D3986" s="695">
        <v>93.8</v>
      </c>
    </row>
    <row r="3987" spans="1:4">
      <c r="A3987" s="693">
        <v>2003640</v>
      </c>
      <c r="B3987" s="694" t="s">
        <v>16046</v>
      </c>
      <c r="C3987" s="693" t="s">
        <v>10136</v>
      </c>
      <c r="D3987" s="695">
        <v>3434.45</v>
      </c>
    </row>
    <row r="3988" spans="1:4">
      <c r="A3988" s="693">
        <v>2306067</v>
      </c>
      <c r="B3988" s="694" t="s">
        <v>16047</v>
      </c>
      <c r="C3988" s="693" t="s">
        <v>12133</v>
      </c>
      <c r="D3988" s="695">
        <v>532.88</v>
      </c>
    </row>
    <row r="3989" spans="1:4">
      <c r="A3989" s="693">
        <v>4413987</v>
      </c>
      <c r="B3989" s="694" t="s">
        <v>16048</v>
      </c>
      <c r="C3989" s="693" t="s">
        <v>12161</v>
      </c>
      <c r="D3989" s="695">
        <v>0.36</v>
      </c>
    </row>
    <row r="3990" spans="1:4" ht="24.75">
      <c r="A3990" s="693">
        <v>5502775</v>
      </c>
      <c r="B3990" s="694" t="s">
        <v>16049</v>
      </c>
      <c r="C3990" s="693" t="s">
        <v>12156</v>
      </c>
      <c r="D3990" s="695">
        <v>46.49</v>
      </c>
    </row>
    <row r="3991" spans="1:4" ht="16.5">
      <c r="A3991" s="693">
        <v>705343</v>
      </c>
      <c r="B3991" s="694" t="s">
        <v>16050</v>
      </c>
      <c r="C3991" s="693" t="s">
        <v>10136</v>
      </c>
      <c r="D3991" s="695">
        <v>62007.54</v>
      </c>
    </row>
    <row r="3992" spans="1:4">
      <c r="A3992" s="693">
        <v>1416256</v>
      </c>
      <c r="B3992" s="694" t="s">
        <v>16051</v>
      </c>
      <c r="C3992" s="693" t="s">
        <v>12133</v>
      </c>
      <c r="D3992" s="695">
        <v>143.84</v>
      </c>
    </row>
    <row r="3993" spans="1:4" ht="16.5">
      <c r="A3993" s="693">
        <v>2003639</v>
      </c>
      <c r="B3993" s="694" t="s">
        <v>16052</v>
      </c>
      <c r="C3993" s="693" t="s">
        <v>10136</v>
      </c>
      <c r="D3993" s="695">
        <v>3274.11</v>
      </c>
    </row>
    <row r="3994" spans="1:4">
      <c r="A3994" s="693">
        <v>2306068</v>
      </c>
      <c r="B3994" s="694" t="s">
        <v>16053</v>
      </c>
      <c r="C3994" s="693" t="s">
        <v>12133</v>
      </c>
      <c r="D3994" s="695">
        <v>671.95</v>
      </c>
    </row>
    <row r="3995" spans="1:4">
      <c r="A3995" s="693">
        <v>4413995</v>
      </c>
      <c r="B3995" s="694" t="s">
        <v>16054</v>
      </c>
      <c r="C3995" s="693" t="s">
        <v>12161</v>
      </c>
      <c r="D3995" s="695">
        <v>3.71</v>
      </c>
    </row>
    <row r="3996" spans="1:4" ht="16.5">
      <c r="A3996" s="693">
        <v>5502801</v>
      </c>
      <c r="B3996" s="694" t="s">
        <v>16055</v>
      </c>
      <c r="C3996" s="693" t="s">
        <v>12156</v>
      </c>
      <c r="D3996" s="695">
        <v>46.17</v>
      </c>
    </row>
    <row r="3997" spans="1:4">
      <c r="A3997" s="693">
        <v>705225</v>
      </c>
      <c r="B3997" s="694" t="s">
        <v>16056</v>
      </c>
      <c r="C3997" s="693" t="s">
        <v>10136</v>
      </c>
      <c r="D3997" s="695">
        <v>12140.59</v>
      </c>
    </row>
    <row r="3998" spans="1:4" ht="16.5">
      <c r="A3998" s="693">
        <v>1408028</v>
      </c>
      <c r="B3998" s="694" t="s">
        <v>16057</v>
      </c>
      <c r="C3998" s="693" t="s">
        <v>12141</v>
      </c>
      <c r="D3998" s="695">
        <v>240.63</v>
      </c>
    </row>
    <row r="3999" spans="1:4">
      <c r="A3999" s="693">
        <v>2003618</v>
      </c>
      <c r="B3999" s="694" t="s">
        <v>16058</v>
      </c>
      <c r="C3999" s="693" t="s">
        <v>10136</v>
      </c>
      <c r="D3999" s="695">
        <v>1120.67</v>
      </c>
    </row>
    <row r="4000" spans="1:4">
      <c r="A4000" s="693">
        <v>2306069</v>
      </c>
      <c r="B4000" s="694" t="s">
        <v>16059</v>
      </c>
      <c r="C4000" s="693" t="s">
        <v>12133</v>
      </c>
      <c r="D4000" s="695">
        <v>908.71</v>
      </c>
    </row>
    <row r="4001" spans="1:4" ht="16.5">
      <c r="A4001" s="693">
        <v>4413994</v>
      </c>
      <c r="B4001" s="694" t="s">
        <v>16060</v>
      </c>
      <c r="C4001" s="693" t="s">
        <v>12133</v>
      </c>
      <c r="D4001" s="695">
        <v>667.77</v>
      </c>
    </row>
    <row r="4002" spans="1:4" ht="24.75">
      <c r="A4002" s="693">
        <v>5502750</v>
      </c>
      <c r="B4002" s="694" t="s">
        <v>16061</v>
      </c>
      <c r="C4002" s="693" t="s">
        <v>12156</v>
      </c>
      <c r="D4002" s="695">
        <v>48.73</v>
      </c>
    </row>
    <row r="4003" spans="1:4" ht="16.5">
      <c r="A4003" s="693">
        <v>705224</v>
      </c>
      <c r="B4003" s="694" t="s">
        <v>16062</v>
      </c>
      <c r="C4003" s="693" t="s">
        <v>10136</v>
      </c>
      <c r="D4003" s="695">
        <v>10930.92</v>
      </c>
    </row>
    <row r="4004" spans="1:4">
      <c r="A4004" s="693">
        <v>1408027</v>
      </c>
      <c r="B4004" s="694" t="s">
        <v>16063</v>
      </c>
      <c r="C4004" s="693" t="s">
        <v>12141</v>
      </c>
      <c r="D4004" s="695">
        <v>128.63999999999999</v>
      </c>
    </row>
    <row r="4005" spans="1:4">
      <c r="A4005" s="693">
        <v>2003617</v>
      </c>
      <c r="B4005" s="694" t="s">
        <v>16064</v>
      </c>
      <c r="C4005" s="693" t="s">
        <v>10136</v>
      </c>
      <c r="D4005" s="695">
        <v>1055.81</v>
      </c>
    </row>
    <row r="4006" spans="1:4">
      <c r="A4006" s="693">
        <v>2306070</v>
      </c>
      <c r="B4006" s="694" t="s">
        <v>16065</v>
      </c>
      <c r="C4006" s="693" t="s">
        <v>12133</v>
      </c>
      <c r="D4006" s="695">
        <v>1388.06</v>
      </c>
    </row>
    <row r="4007" spans="1:4">
      <c r="A4007" s="693">
        <v>4413200</v>
      </c>
      <c r="B4007" s="694" t="s">
        <v>16066</v>
      </c>
      <c r="C4007" s="693" t="s">
        <v>12161</v>
      </c>
      <c r="D4007" s="695">
        <v>19.170000000000002</v>
      </c>
    </row>
    <row r="4008" spans="1:4" ht="24.75">
      <c r="A4008" s="693">
        <v>5502776</v>
      </c>
      <c r="B4008" s="694" t="s">
        <v>16067</v>
      </c>
      <c r="C4008" s="693" t="s">
        <v>12156</v>
      </c>
      <c r="D4008" s="695">
        <v>46.81</v>
      </c>
    </row>
    <row r="4009" spans="1:4">
      <c r="A4009" s="693">
        <v>705227</v>
      </c>
      <c r="B4009" s="694" t="s">
        <v>16068</v>
      </c>
      <c r="C4009" s="693" t="s">
        <v>10136</v>
      </c>
      <c r="D4009" s="695">
        <v>12553.98</v>
      </c>
    </row>
    <row r="4010" spans="1:4">
      <c r="A4010" s="693">
        <v>1400978</v>
      </c>
      <c r="B4010" s="694" t="s">
        <v>16069</v>
      </c>
      <c r="C4010" s="693" t="s">
        <v>12141</v>
      </c>
      <c r="D4010" s="695">
        <v>218.78</v>
      </c>
    </row>
    <row r="4011" spans="1:4">
      <c r="A4011" s="693">
        <v>2003620</v>
      </c>
      <c r="B4011" s="694" t="s">
        <v>16070</v>
      </c>
      <c r="C4011" s="693" t="s">
        <v>10136</v>
      </c>
      <c r="D4011" s="695">
        <v>1409.44</v>
      </c>
    </row>
    <row r="4012" spans="1:4">
      <c r="A4012" s="693">
        <v>2306071</v>
      </c>
      <c r="B4012" s="694" t="s">
        <v>16071</v>
      </c>
      <c r="C4012" s="693" t="s">
        <v>12133</v>
      </c>
      <c r="D4012" s="695">
        <v>2088.96</v>
      </c>
    </row>
    <row r="4013" spans="1:4" ht="16.5">
      <c r="A4013" s="693">
        <v>4413990</v>
      </c>
      <c r="B4013" s="694" t="s">
        <v>16072</v>
      </c>
      <c r="C4013" s="693" t="s">
        <v>10136</v>
      </c>
      <c r="D4013" s="695">
        <v>35.5</v>
      </c>
    </row>
    <row r="4014" spans="1:4" ht="16.5">
      <c r="A4014" s="693">
        <v>5502802</v>
      </c>
      <c r="B4014" s="694" t="s">
        <v>16073</v>
      </c>
      <c r="C4014" s="693" t="s">
        <v>12156</v>
      </c>
      <c r="D4014" s="695">
        <v>46.38</v>
      </c>
    </row>
    <row r="4015" spans="1:4" ht="16.5">
      <c r="A4015" s="693">
        <v>705226</v>
      </c>
      <c r="B4015" s="694" t="s">
        <v>16074</v>
      </c>
      <c r="C4015" s="693" t="s">
        <v>10136</v>
      </c>
      <c r="D4015" s="695">
        <v>11447.15</v>
      </c>
    </row>
    <row r="4016" spans="1:4" ht="16.5">
      <c r="A4016" s="693">
        <v>1513941</v>
      </c>
      <c r="B4016" s="694" t="s">
        <v>16075</v>
      </c>
      <c r="C4016" s="693" t="s">
        <v>12156</v>
      </c>
      <c r="D4016" s="695">
        <v>557.91999999999996</v>
      </c>
    </row>
    <row r="4017" spans="1:4">
      <c r="A4017" s="693">
        <v>2003619</v>
      </c>
      <c r="B4017" s="694" t="s">
        <v>16076</v>
      </c>
      <c r="C4017" s="693" t="s">
        <v>10136</v>
      </c>
      <c r="D4017" s="695">
        <v>1336.29</v>
      </c>
    </row>
    <row r="4018" spans="1:4">
      <c r="A4018" s="693">
        <v>2306181</v>
      </c>
      <c r="B4018" s="694" t="s">
        <v>16077</v>
      </c>
      <c r="C4018" s="693" t="s">
        <v>12133</v>
      </c>
      <c r="D4018" s="695">
        <v>2102.84</v>
      </c>
    </row>
    <row r="4019" spans="1:4" ht="16.5">
      <c r="A4019" s="693">
        <v>4413989</v>
      </c>
      <c r="B4019" s="694" t="s">
        <v>16078</v>
      </c>
      <c r="C4019" s="693" t="s">
        <v>10136</v>
      </c>
      <c r="D4019" s="695">
        <v>44.58</v>
      </c>
    </row>
    <row r="4020" spans="1:4" ht="24.75">
      <c r="A4020" s="693">
        <v>5502751</v>
      </c>
      <c r="B4020" s="694" t="s">
        <v>16079</v>
      </c>
      <c r="C4020" s="693" t="s">
        <v>12156</v>
      </c>
      <c r="D4020" s="695">
        <v>50.91</v>
      </c>
    </row>
    <row r="4021" spans="1:4">
      <c r="A4021" s="693">
        <v>705229</v>
      </c>
      <c r="B4021" s="694" t="s">
        <v>16080</v>
      </c>
      <c r="C4021" s="693" t="s">
        <v>10136</v>
      </c>
      <c r="D4021" s="695">
        <v>13522.86</v>
      </c>
    </row>
    <row r="4022" spans="1:4" ht="16.5">
      <c r="A4022" s="693">
        <v>1513940</v>
      </c>
      <c r="B4022" s="694" t="s">
        <v>16081</v>
      </c>
      <c r="C4022" s="693" t="s">
        <v>12156</v>
      </c>
      <c r="D4022" s="695">
        <v>380.22</v>
      </c>
    </row>
    <row r="4023" spans="1:4">
      <c r="A4023" s="693">
        <v>2003626</v>
      </c>
      <c r="B4023" s="694" t="s">
        <v>16082</v>
      </c>
      <c r="C4023" s="693" t="s">
        <v>10136</v>
      </c>
      <c r="D4023" s="695">
        <v>1049.99</v>
      </c>
    </row>
    <row r="4024" spans="1:4">
      <c r="A4024" s="693">
        <v>2306062</v>
      </c>
      <c r="B4024" s="694" t="s">
        <v>16083</v>
      </c>
      <c r="C4024" s="693" t="s">
        <v>12133</v>
      </c>
      <c r="D4024" s="695">
        <v>96.57</v>
      </c>
    </row>
    <row r="4025" spans="1:4" ht="16.5">
      <c r="A4025" s="693">
        <v>4413951</v>
      </c>
      <c r="B4025" s="694" t="s">
        <v>16084</v>
      </c>
      <c r="C4025" s="693" t="s">
        <v>10136</v>
      </c>
      <c r="D4025" s="695">
        <v>49.28</v>
      </c>
    </row>
    <row r="4026" spans="1:4" ht="24.75">
      <c r="A4026" s="693">
        <v>5502777</v>
      </c>
      <c r="B4026" s="694" t="s">
        <v>16085</v>
      </c>
      <c r="C4026" s="693" t="s">
        <v>12156</v>
      </c>
      <c r="D4026" s="695">
        <v>47.02</v>
      </c>
    </row>
    <row r="4027" spans="1:4" ht="16.5">
      <c r="A4027" s="693">
        <v>705228</v>
      </c>
      <c r="B4027" s="694" t="s">
        <v>16086</v>
      </c>
      <c r="C4027" s="693" t="s">
        <v>10136</v>
      </c>
      <c r="D4027" s="695">
        <v>12245.16</v>
      </c>
    </row>
    <row r="4028" spans="1:4" ht="16.5">
      <c r="A4028" s="693">
        <v>1505879</v>
      </c>
      <c r="B4028" s="694" t="s">
        <v>16087</v>
      </c>
      <c r="C4028" s="693" t="s">
        <v>12156</v>
      </c>
      <c r="D4028" s="695">
        <v>336.74</v>
      </c>
    </row>
    <row r="4029" spans="1:4" ht="16.5">
      <c r="A4029" s="693">
        <v>2003625</v>
      </c>
      <c r="B4029" s="694" t="s">
        <v>16088</v>
      </c>
      <c r="C4029" s="693" t="s">
        <v>10136</v>
      </c>
      <c r="D4029" s="695">
        <v>985.12</v>
      </c>
    </row>
    <row r="4030" spans="1:4">
      <c r="A4030" s="693">
        <v>2306063</v>
      </c>
      <c r="B4030" s="694" t="s">
        <v>16089</v>
      </c>
      <c r="C4030" s="693" t="s">
        <v>12133</v>
      </c>
      <c r="D4030" s="695">
        <v>115.45</v>
      </c>
    </row>
    <row r="4031" spans="1:4" ht="16.5">
      <c r="A4031" s="693">
        <v>4413950</v>
      </c>
      <c r="B4031" s="694" t="s">
        <v>16090</v>
      </c>
      <c r="C4031" s="693" t="s">
        <v>10136</v>
      </c>
      <c r="D4031" s="695">
        <v>98.39</v>
      </c>
    </row>
    <row r="4032" spans="1:4" ht="24.75">
      <c r="A4032" s="693">
        <v>5502803</v>
      </c>
      <c r="B4032" s="694" t="s">
        <v>16091</v>
      </c>
      <c r="C4032" s="693" t="s">
        <v>12156</v>
      </c>
      <c r="D4032" s="695">
        <v>46.7</v>
      </c>
    </row>
    <row r="4033" spans="1:4">
      <c r="A4033" s="693">
        <v>705231</v>
      </c>
      <c r="B4033" s="694" t="s">
        <v>16092</v>
      </c>
      <c r="C4033" s="693" t="s">
        <v>10136</v>
      </c>
      <c r="D4033" s="695">
        <v>16845.849999999999</v>
      </c>
    </row>
    <row r="4034" spans="1:4" ht="16.5">
      <c r="A4034" s="693">
        <v>1505878</v>
      </c>
      <c r="B4034" s="694" t="s">
        <v>16093</v>
      </c>
      <c r="C4034" s="693" t="s">
        <v>12156</v>
      </c>
      <c r="D4034" s="695">
        <v>217.28</v>
      </c>
    </row>
    <row r="4035" spans="1:4" ht="16.5">
      <c r="A4035" s="693">
        <v>2003628</v>
      </c>
      <c r="B4035" s="694" t="s">
        <v>16094</v>
      </c>
      <c r="C4035" s="693" t="s">
        <v>10136</v>
      </c>
      <c r="D4035" s="695">
        <v>1338.76</v>
      </c>
    </row>
    <row r="4036" spans="1:4">
      <c r="A4036" s="693">
        <v>2306064</v>
      </c>
      <c r="B4036" s="694" t="s">
        <v>16095</v>
      </c>
      <c r="C4036" s="693" t="s">
        <v>12133</v>
      </c>
      <c r="D4036" s="695">
        <v>141.41999999999999</v>
      </c>
    </row>
    <row r="4037" spans="1:4" ht="16.5">
      <c r="A4037" s="693">
        <v>4413949</v>
      </c>
      <c r="B4037" s="694" t="s">
        <v>16096</v>
      </c>
      <c r="C4037" s="693" t="s">
        <v>10136</v>
      </c>
      <c r="D4037" s="695">
        <v>234.81</v>
      </c>
    </row>
    <row r="4038" spans="1:4" ht="24.75">
      <c r="A4038" s="693">
        <v>5502752</v>
      </c>
      <c r="B4038" s="694" t="s">
        <v>16097</v>
      </c>
      <c r="C4038" s="693" t="s">
        <v>12156</v>
      </c>
      <c r="D4038" s="695">
        <v>51.62</v>
      </c>
    </row>
    <row r="4039" spans="1:4" ht="16.5">
      <c r="A4039" s="693">
        <v>705230</v>
      </c>
      <c r="B4039" s="694" t="s">
        <v>16098</v>
      </c>
      <c r="C4039" s="693" t="s">
        <v>10136</v>
      </c>
      <c r="D4039" s="695">
        <v>15349.99</v>
      </c>
    </row>
    <row r="4040" spans="1:4" ht="16.5">
      <c r="A4040" s="693">
        <v>1505877</v>
      </c>
      <c r="B4040" s="694" t="s">
        <v>16099</v>
      </c>
      <c r="C4040" s="693" t="s">
        <v>12156</v>
      </c>
      <c r="D4040" s="695">
        <v>195.09</v>
      </c>
    </row>
    <row r="4041" spans="1:4" ht="16.5">
      <c r="A4041" s="693">
        <v>2003627</v>
      </c>
      <c r="B4041" s="694" t="s">
        <v>16100</v>
      </c>
      <c r="C4041" s="693" t="s">
        <v>10136</v>
      </c>
      <c r="D4041" s="695">
        <v>1265.5999999999999</v>
      </c>
    </row>
    <row r="4042" spans="1:4">
      <c r="A4042" s="693">
        <v>2306065</v>
      </c>
      <c r="B4042" s="694" t="s">
        <v>16101</v>
      </c>
      <c r="C4042" s="693" t="s">
        <v>12133</v>
      </c>
      <c r="D4042" s="695">
        <v>182.08</v>
      </c>
    </row>
    <row r="4043" spans="1:4" ht="16.5">
      <c r="A4043" s="693">
        <v>4413948</v>
      </c>
      <c r="B4043" s="694" t="s">
        <v>16102</v>
      </c>
      <c r="C4043" s="693" t="s">
        <v>10136</v>
      </c>
      <c r="D4043" s="695">
        <v>55.34</v>
      </c>
    </row>
    <row r="4044" spans="1:4" ht="24.75">
      <c r="A4044" s="693">
        <v>5502778</v>
      </c>
      <c r="B4044" s="694" t="s">
        <v>16103</v>
      </c>
      <c r="C4044" s="693" t="s">
        <v>12156</v>
      </c>
      <c r="D4044" s="695">
        <v>47.66</v>
      </c>
    </row>
    <row r="4045" spans="1:4">
      <c r="A4045" s="693">
        <v>705233</v>
      </c>
      <c r="B4045" s="694" t="s">
        <v>16104</v>
      </c>
      <c r="C4045" s="693" t="s">
        <v>10136</v>
      </c>
      <c r="D4045" s="695">
        <v>18882.3</v>
      </c>
    </row>
    <row r="4046" spans="1:4" ht="16.5">
      <c r="A4046" s="693">
        <v>1505860</v>
      </c>
      <c r="B4046" s="694" t="s">
        <v>16105</v>
      </c>
      <c r="C4046" s="693" t="s">
        <v>12156</v>
      </c>
      <c r="D4046" s="695">
        <v>212.36</v>
      </c>
    </row>
    <row r="4047" spans="1:4" ht="16.5">
      <c r="A4047" s="693">
        <v>2003630</v>
      </c>
      <c r="B4047" s="694" t="s">
        <v>16106</v>
      </c>
      <c r="C4047" s="693" t="s">
        <v>10136</v>
      </c>
      <c r="D4047" s="695">
        <v>1627.53</v>
      </c>
    </row>
    <row r="4048" spans="1:4">
      <c r="A4048" s="693">
        <v>2306066</v>
      </c>
      <c r="B4048" s="694" t="s">
        <v>16107</v>
      </c>
      <c r="C4048" s="693" t="s">
        <v>12133</v>
      </c>
      <c r="D4048" s="695">
        <v>254.74</v>
      </c>
    </row>
    <row r="4049" spans="1:4" ht="16.5">
      <c r="A4049" s="693">
        <v>4413947</v>
      </c>
      <c r="B4049" s="694" t="s">
        <v>16108</v>
      </c>
      <c r="C4049" s="693" t="s">
        <v>10136</v>
      </c>
      <c r="D4049" s="695">
        <v>86.54</v>
      </c>
    </row>
    <row r="4050" spans="1:4" ht="24.75">
      <c r="A4050" s="693">
        <v>5502804</v>
      </c>
      <c r="B4050" s="694" t="s">
        <v>16109</v>
      </c>
      <c r="C4050" s="693" t="s">
        <v>12156</v>
      </c>
      <c r="D4050" s="695">
        <v>47.13</v>
      </c>
    </row>
    <row r="4051" spans="1:4" ht="16.5">
      <c r="A4051" s="693">
        <v>705232</v>
      </c>
      <c r="B4051" s="694" t="s">
        <v>16110</v>
      </c>
      <c r="C4051" s="693" t="s">
        <v>10136</v>
      </c>
      <c r="D4051" s="695">
        <v>16958.080000000002</v>
      </c>
    </row>
    <row r="4052" spans="1:4" ht="16.5">
      <c r="A4052" s="693">
        <v>1505859</v>
      </c>
      <c r="B4052" s="694" t="s">
        <v>16111</v>
      </c>
      <c r="C4052" s="693" t="s">
        <v>12156</v>
      </c>
      <c r="D4052" s="695">
        <v>112.81</v>
      </c>
    </row>
    <row r="4053" spans="1:4" ht="16.5">
      <c r="A4053" s="693">
        <v>2003629</v>
      </c>
      <c r="B4053" s="694" t="s">
        <v>16112</v>
      </c>
      <c r="C4053" s="693" t="s">
        <v>10136</v>
      </c>
      <c r="D4053" s="695">
        <v>1546.08</v>
      </c>
    </row>
    <row r="4054" spans="1:4">
      <c r="A4054" s="693">
        <v>2306180</v>
      </c>
      <c r="B4054" s="694" t="s">
        <v>16113</v>
      </c>
      <c r="C4054" s="693" t="s">
        <v>12133</v>
      </c>
      <c r="D4054" s="695">
        <v>286.32</v>
      </c>
    </row>
    <row r="4055" spans="1:4" ht="16.5">
      <c r="A4055" s="693">
        <v>4413946</v>
      </c>
      <c r="B4055" s="694" t="s">
        <v>16114</v>
      </c>
      <c r="C4055" s="693" t="s">
        <v>10136</v>
      </c>
      <c r="D4055" s="695">
        <v>124.81</v>
      </c>
    </row>
    <row r="4056" spans="1:4" ht="24.75">
      <c r="A4056" s="693">
        <v>5502753</v>
      </c>
      <c r="B4056" s="694" t="s">
        <v>16115</v>
      </c>
      <c r="C4056" s="693" t="s">
        <v>12156</v>
      </c>
      <c r="D4056" s="695">
        <v>53.05</v>
      </c>
    </row>
    <row r="4057" spans="1:4">
      <c r="A4057" s="693">
        <v>705235</v>
      </c>
      <c r="B4057" s="694" t="s">
        <v>16116</v>
      </c>
      <c r="C4057" s="693" t="s">
        <v>10136</v>
      </c>
      <c r="D4057" s="695">
        <v>19385.63</v>
      </c>
    </row>
    <row r="4058" spans="1:4" ht="16.5">
      <c r="A4058" s="693">
        <v>1516204</v>
      </c>
      <c r="B4058" s="694" t="s">
        <v>16117</v>
      </c>
      <c r="C4058" s="693" t="s">
        <v>10136</v>
      </c>
      <c r="D4058" s="695">
        <v>6.14</v>
      </c>
    </row>
    <row r="4059" spans="1:4" ht="16.5">
      <c r="A4059" s="693">
        <v>2003632</v>
      </c>
      <c r="B4059" s="694" t="s">
        <v>16118</v>
      </c>
      <c r="C4059" s="693" t="s">
        <v>10136</v>
      </c>
      <c r="D4059" s="695">
        <v>1916.3</v>
      </c>
    </row>
    <row r="4060" spans="1:4">
      <c r="A4060" s="693">
        <v>2306009</v>
      </c>
      <c r="B4060" s="694" t="s">
        <v>16119</v>
      </c>
      <c r="C4060" s="693" t="s">
        <v>12133</v>
      </c>
      <c r="D4060" s="695">
        <v>19.47</v>
      </c>
    </row>
    <row r="4061" spans="1:4">
      <c r="A4061" s="693">
        <v>4413952</v>
      </c>
      <c r="B4061" s="694" t="s">
        <v>16120</v>
      </c>
      <c r="C4061" s="693" t="s">
        <v>12161</v>
      </c>
      <c r="D4061" s="695">
        <v>71.849999999999994</v>
      </c>
    </row>
    <row r="4062" spans="1:4" ht="24.75">
      <c r="A4062" s="693">
        <v>5502779</v>
      </c>
      <c r="B4062" s="694" t="s">
        <v>16121</v>
      </c>
      <c r="C4062" s="693" t="s">
        <v>12156</v>
      </c>
      <c r="D4062" s="695">
        <v>48.41</v>
      </c>
    </row>
    <row r="4063" spans="1:4" ht="16.5">
      <c r="A4063" s="693">
        <v>705234</v>
      </c>
      <c r="B4063" s="694" t="s">
        <v>16122</v>
      </c>
      <c r="C4063" s="693" t="s">
        <v>10136</v>
      </c>
      <c r="D4063" s="695">
        <v>17593.419999999998</v>
      </c>
    </row>
    <row r="4064" spans="1:4" ht="16.5">
      <c r="A4064" s="693">
        <v>1516312</v>
      </c>
      <c r="B4064" s="694" t="s">
        <v>16123</v>
      </c>
      <c r="C4064" s="693" t="s">
        <v>12161</v>
      </c>
      <c r="D4064" s="695">
        <v>40.89</v>
      </c>
    </row>
    <row r="4065" spans="1:4" ht="16.5">
      <c r="A4065" s="693">
        <v>2003631</v>
      </c>
      <c r="B4065" s="694" t="s">
        <v>16124</v>
      </c>
      <c r="C4065" s="693" t="s">
        <v>10136</v>
      </c>
      <c r="D4065" s="695">
        <v>1826.55</v>
      </c>
    </row>
    <row r="4066" spans="1:4">
      <c r="A4066" s="693">
        <v>2306010</v>
      </c>
      <c r="B4066" s="694" t="s">
        <v>16125</v>
      </c>
      <c r="C4066" s="693" t="s">
        <v>12133</v>
      </c>
      <c r="D4066" s="695">
        <v>24.26</v>
      </c>
    </row>
    <row r="4067" spans="1:4" ht="16.5">
      <c r="A4067" s="693">
        <v>4413012</v>
      </c>
      <c r="B4067" s="694" t="s">
        <v>16126</v>
      </c>
      <c r="C4067" s="693" t="s">
        <v>12156</v>
      </c>
      <c r="D4067" s="695">
        <v>460.05</v>
      </c>
    </row>
    <row r="4068" spans="1:4" ht="24.75">
      <c r="A4068" s="693">
        <v>5502805</v>
      </c>
      <c r="B4068" s="694" t="s">
        <v>16127</v>
      </c>
      <c r="C4068" s="693" t="s">
        <v>12156</v>
      </c>
      <c r="D4068" s="695">
        <v>47.88</v>
      </c>
    </row>
    <row r="4069" spans="1:4">
      <c r="A4069" s="693">
        <v>705237</v>
      </c>
      <c r="B4069" s="694" t="s">
        <v>16128</v>
      </c>
      <c r="C4069" s="693" t="s">
        <v>10136</v>
      </c>
      <c r="D4069" s="695">
        <v>20989.53</v>
      </c>
    </row>
    <row r="4070" spans="1:4" ht="16.5">
      <c r="A4070" s="693">
        <v>1516304</v>
      </c>
      <c r="B4070" s="694" t="s">
        <v>16129</v>
      </c>
      <c r="C4070" s="693" t="s">
        <v>12161</v>
      </c>
      <c r="D4070" s="695">
        <v>51.92</v>
      </c>
    </row>
    <row r="4071" spans="1:4" ht="16.5">
      <c r="A4071" s="693">
        <v>2003599</v>
      </c>
      <c r="B4071" s="694" t="s">
        <v>16130</v>
      </c>
      <c r="C4071" s="693" t="s">
        <v>10136</v>
      </c>
      <c r="D4071" s="695">
        <v>220.6</v>
      </c>
    </row>
    <row r="4072" spans="1:4">
      <c r="A4072" s="693">
        <v>2306011</v>
      </c>
      <c r="B4072" s="694" t="s">
        <v>16131</v>
      </c>
      <c r="C4072" s="693" t="s">
        <v>12133</v>
      </c>
      <c r="D4072" s="695">
        <v>27.63</v>
      </c>
    </row>
    <row r="4073" spans="1:4" ht="16.5">
      <c r="A4073" s="693">
        <v>4413014</v>
      </c>
      <c r="B4073" s="694" t="s">
        <v>16132</v>
      </c>
      <c r="C4073" s="693" t="s">
        <v>12161</v>
      </c>
      <c r="D4073" s="695">
        <v>18.86</v>
      </c>
    </row>
    <row r="4074" spans="1:4" ht="16.5">
      <c r="A4074" s="693">
        <v>5502743</v>
      </c>
      <c r="B4074" s="694" t="s">
        <v>16133</v>
      </c>
      <c r="C4074" s="693" t="s">
        <v>12156</v>
      </c>
      <c r="D4074" s="695">
        <v>43.63</v>
      </c>
    </row>
    <row r="4075" spans="1:4" ht="16.5">
      <c r="A4075" s="693">
        <v>705236</v>
      </c>
      <c r="B4075" s="694" t="s">
        <v>16134</v>
      </c>
      <c r="C4075" s="693" t="s">
        <v>10136</v>
      </c>
      <c r="D4075" s="695">
        <v>18978.14</v>
      </c>
    </row>
    <row r="4076" spans="1:4" ht="16.5">
      <c r="A4076" s="693">
        <v>1516308</v>
      </c>
      <c r="B4076" s="694" t="s">
        <v>16135</v>
      </c>
      <c r="C4076" s="693" t="s">
        <v>12161</v>
      </c>
      <c r="D4076" s="695">
        <v>42.99</v>
      </c>
    </row>
    <row r="4077" spans="1:4" ht="16.5">
      <c r="A4077" s="693">
        <v>2003598</v>
      </c>
      <c r="B4077" s="694" t="s">
        <v>16136</v>
      </c>
      <c r="C4077" s="693" t="s">
        <v>10136</v>
      </c>
      <c r="D4077" s="695">
        <v>196.3</v>
      </c>
    </row>
    <row r="4078" spans="1:4">
      <c r="A4078" s="693">
        <v>2306012</v>
      </c>
      <c r="B4078" s="694" t="s">
        <v>16137</v>
      </c>
      <c r="C4078" s="693" t="s">
        <v>12133</v>
      </c>
      <c r="D4078" s="695">
        <v>32.35</v>
      </c>
    </row>
    <row r="4079" spans="1:4" ht="16.5">
      <c r="A4079" s="693">
        <v>4413016</v>
      </c>
      <c r="B4079" s="694" t="s">
        <v>16138</v>
      </c>
      <c r="C4079" s="693" t="s">
        <v>12161</v>
      </c>
      <c r="D4079" s="695">
        <v>10.93</v>
      </c>
    </row>
    <row r="4080" spans="1:4" ht="24.75">
      <c r="A4080" s="693">
        <v>5502769</v>
      </c>
      <c r="B4080" s="694" t="s">
        <v>16139</v>
      </c>
      <c r="C4080" s="693" t="s">
        <v>12156</v>
      </c>
      <c r="D4080" s="695">
        <v>42.85</v>
      </c>
    </row>
    <row r="4081" spans="1:4">
      <c r="A4081" s="693">
        <v>705239</v>
      </c>
      <c r="B4081" s="694" t="s">
        <v>16140</v>
      </c>
      <c r="C4081" s="693" t="s">
        <v>10136</v>
      </c>
      <c r="D4081" s="695">
        <v>26798.57</v>
      </c>
    </row>
    <row r="4082" spans="1:4" ht="16.5">
      <c r="A4082" s="693">
        <v>1516313</v>
      </c>
      <c r="B4082" s="694" t="s">
        <v>16141</v>
      </c>
      <c r="C4082" s="693" t="s">
        <v>12161</v>
      </c>
      <c r="D4082" s="695">
        <v>49.08</v>
      </c>
    </row>
    <row r="4083" spans="1:4" ht="16.5">
      <c r="A4083" s="693">
        <v>2003919</v>
      </c>
      <c r="B4083" s="694" t="s">
        <v>16142</v>
      </c>
      <c r="C4083" s="693" t="s">
        <v>10136</v>
      </c>
      <c r="D4083" s="695">
        <v>220.6</v>
      </c>
    </row>
    <row r="4084" spans="1:4">
      <c r="A4084" s="693">
        <v>2306108</v>
      </c>
      <c r="B4084" s="694" t="s">
        <v>16143</v>
      </c>
      <c r="C4084" s="693" t="s">
        <v>12133</v>
      </c>
      <c r="D4084" s="695">
        <v>153.66999999999999</v>
      </c>
    </row>
    <row r="4085" spans="1:4">
      <c r="A4085" s="693">
        <v>4413984</v>
      </c>
      <c r="B4085" s="694" t="s">
        <v>16144</v>
      </c>
      <c r="C4085" s="693" t="s">
        <v>12156</v>
      </c>
      <c r="D4085" s="695">
        <v>3.97</v>
      </c>
    </row>
    <row r="4086" spans="1:4" ht="16.5">
      <c r="A4086" s="693">
        <v>5502795</v>
      </c>
      <c r="B4086" s="694" t="s">
        <v>16145</v>
      </c>
      <c r="C4086" s="693" t="s">
        <v>12156</v>
      </c>
      <c r="D4086" s="695">
        <v>42.78</v>
      </c>
    </row>
    <row r="4087" spans="1:4" ht="16.5">
      <c r="A4087" s="693">
        <v>705238</v>
      </c>
      <c r="B4087" s="694" t="s">
        <v>16146</v>
      </c>
      <c r="C4087" s="693" t="s">
        <v>10136</v>
      </c>
      <c r="D4087" s="695">
        <v>24283.8</v>
      </c>
    </row>
    <row r="4088" spans="1:4" ht="16.5">
      <c r="A4088" s="693">
        <v>1516305</v>
      </c>
      <c r="B4088" s="694" t="s">
        <v>16147</v>
      </c>
      <c r="C4088" s="693" t="s">
        <v>12161</v>
      </c>
      <c r="D4088" s="695">
        <v>62.35</v>
      </c>
    </row>
    <row r="4089" spans="1:4" ht="16.5">
      <c r="A4089" s="693">
        <v>2003918</v>
      </c>
      <c r="B4089" s="694" t="s">
        <v>16148</v>
      </c>
      <c r="C4089" s="693" t="s">
        <v>10136</v>
      </c>
      <c r="D4089" s="695">
        <v>196.3</v>
      </c>
    </row>
    <row r="4090" spans="1:4">
      <c r="A4090" s="693">
        <v>2306110</v>
      </c>
      <c r="B4090" s="694" t="s">
        <v>16149</v>
      </c>
      <c r="C4090" s="693" t="s">
        <v>12133</v>
      </c>
      <c r="D4090" s="695">
        <v>218.18</v>
      </c>
    </row>
    <row r="4091" spans="1:4">
      <c r="A4091" s="693">
        <v>4413986</v>
      </c>
      <c r="B4091" s="694" t="s">
        <v>16150</v>
      </c>
      <c r="C4091" s="693" t="s">
        <v>12161</v>
      </c>
      <c r="D4091" s="695">
        <v>7.0000000000000007E-2</v>
      </c>
    </row>
    <row r="4092" spans="1:4" ht="16.5">
      <c r="A4092" s="693">
        <v>5502744</v>
      </c>
      <c r="B4092" s="694" t="s">
        <v>16151</v>
      </c>
      <c r="C4092" s="693" t="s">
        <v>12156</v>
      </c>
      <c r="D4092" s="695">
        <v>45.85</v>
      </c>
    </row>
    <row r="4093" spans="1:4">
      <c r="A4093" s="693">
        <v>705241</v>
      </c>
      <c r="B4093" s="694" t="s">
        <v>16152</v>
      </c>
      <c r="C4093" s="693" t="s">
        <v>10136</v>
      </c>
      <c r="D4093" s="695">
        <v>25506.28</v>
      </c>
    </row>
    <row r="4094" spans="1:4" ht="16.5">
      <c r="A4094" s="693">
        <v>1516309</v>
      </c>
      <c r="B4094" s="694" t="s">
        <v>16153</v>
      </c>
      <c r="C4094" s="693" t="s">
        <v>12161</v>
      </c>
      <c r="D4094" s="695">
        <v>51.16</v>
      </c>
    </row>
    <row r="4095" spans="1:4" ht="16.5">
      <c r="A4095" s="693">
        <v>2003601</v>
      </c>
      <c r="B4095" s="694" t="s">
        <v>16154</v>
      </c>
      <c r="C4095" s="693" t="s">
        <v>10136</v>
      </c>
      <c r="D4095" s="695">
        <v>276.7</v>
      </c>
    </row>
    <row r="4096" spans="1:4">
      <c r="A4096" s="693">
        <v>2306111</v>
      </c>
      <c r="B4096" s="694" t="s">
        <v>16155</v>
      </c>
      <c r="C4096" s="693" t="s">
        <v>12133</v>
      </c>
      <c r="D4096" s="695">
        <v>257.08999999999997</v>
      </c>
    </row>
    <row r="4097" spans="1:4">
      <c r="A4097" s="693">
        <v>4413985</v>
      </c>
      <c r="B4097" s="694" t="s">
        <v>16156</v>
      </c>
      <c r="C4097" s="693" t="s">
        <v>12161</v>
      </c>
      <c r="D4097" s="695">
        <v>29.96</v>
      </c>
    </row>
    <row r="4098" spans="1:4" ht="24.75">
      <c r="A4098" s="693">
        <v>5502770</v>
      </c>
      <c r="B4098" s="694" t="s">
        <v>16157</v>
      </c>
      <c r="C4098" s="693" t="s">
        <v>12156</v>
      </c>
      <c r="D4098" s="695">
        <v>43.28</v>
      </c>
    </row>
    <row r="4099" spans="1:4" ht="16.5">
      <c r="A4099" s="693">
        <v>705240</v>
      </c>
      <c r="B4099" s="694" t="s">
        <v>16158</v>
      </c>
      <c r="C4099" s="693" t="s">
        <v>10136</v>
      </c>
      <c r="D4099" s="695">
        <v>22863.02</v>
      </c>
    </row>
    <row r="4100" spans="1:4" ht="16.5">
      <c r="A4100" s="693">
        <v>1516314</v>
      </c>
      <c r="B4100" s="694" t="s">
        <v>16159</v>
      </c>
      <c r="C4100" s="693" t="s">
        <v>12161</v>
      </c>
      <c r="D4100" s="695">
        <v>56.44</v>
      </c>
    </row>
    <row r="4101" spans="1:4" ht="16.5">
      <c r="A4101" s="693">
        <v>2003600</v>
      </c>
      <c r="B4101" s="694" t="s">
        <v>16160</v>
      </c>
      <c r="C4101" s="693" t="s">
        <v>10136</v>
      </c>
      <c r="D4101" s="695">
        <v>244.93</v>
      </c>
    </row>
    <row r="4102" spans="1:4">
      <c r="A4102" s="693">
        <v>2306112</v>
      </c>
      <c r="B4102" s="694" t="s">
        <v>16161</v>
      </c>
      <c r="C4102" s="693" t="s">
        <v>12133</v>
      </c>
      <c r="D4102" s="695">
        <v>319.57</v>
      </c>
    </row>
    <row r="4103" spans="1:4">
      <c r="A4103" s="693">
        <v>4413017</v>
      </c>
      <c r="B4103" s="694" t="s">
        <v>16162</v>
      </c>
      <c r="C4103" s="693" t="s">
        <v>12133</v>
      </c>
      <c r="D4103" s="695">
        <v>64.44</v>
      </c>
    </row>
    <row r="4104" spans="1:4" ht="16.5">
      <c r="A4104" s="693">
        <v>5502796</v>
      </c>
      <c r="B4104" s="694" t="s">
        <v>16163</v>
      </c>
      <c r="C4104" s="693" t="s">
        <v>12156</v>
      </c>
      <c r="D4104" s="695">
        <v>43.13</v>
      </c>
    </row>
    <row r="4105" spans="1:4">
      <c r="A4105" s="693">
        <v>705243</v>
      </c>
      <c r="B4105" s="694" t="s">
        <v>16164</v>
      </c>
      <c r="C4105" s="693" t="s">
        <v>10136</v>
      </c>
      <c r="D4105" s="695">
        <v>27014.65</v>
      </c>
    </row>
    <row r="4106" spans="1:4" ht="16.5">
      <c r="A4106" s="693">
        <v>1516306</v>
      </c>
      <c r="B4106" s="694" t="s">
        <v>16165</v>
      </c>
      <c r="C4106" s="693" t="s">
        <v>12161</v>
      </c>
      <c r="D4106" s="695">
        <v>72.83</v>
      </c>
    </row>
    <row r="4107" spans="1:4" ht="16.5">
      <c r="A4107" s="693">
        <v>2003921</v>
      </c>
      <c r="B4107" s="694" t="s">
        <v>16166</v>
      </c>
      <c r="C4107" s="693" t="s">
        <v>10136</v>
      </c>
      <c r="D4107" s="695">
        <v>276.7</v>
      </c>
    </row>
    <row r="4108" spans="1:4">
      <c r="A4108" s="693">
        <v>2306113</v>
      </c>
      <c r="B4108" s="694" t="s">
        <v>16167</v>
      </c>
      <c r="C4108" s="693" t="s">
        <v>12133</v>
      </c>
      <c r="D4108" s="695">
        <v>376.16</v>
      </c>
    </row>
    <row r="4109" spans="1:4">
      <c r="A4109" s="693">
        <v>4415673</v>
      </c>
      <c r="B4109" s="694" t="s">
        <v>16168</v>
      </c>
      <c r="C4109" s="693" t="s">
        <v>12161</v>
      </c>
      <c r="D4109" s="695">
        <v>10.54</v>
      </c>
    </row>
    <row r="4110" spans="1:4" ht="16.5">
      <c r="A4110" s="693">
        <v>5502742</v>
      </c>
      <c r="B4110" s="694" t="s">
        <v>16169</v>
      </c>
      <c r="C4110" s="693" t="s">
        <v>12156</v>
      </c>
      <c r="D4110" s="695">
        <v>42.85</v>
      </c>
    </row>
    <row r="4111" spans="1:4" ht="16.5">
      <c r="A4111" s="693">
        <v>705242</v>
      </c>
      <c r="B4111" s="694" t="s">
        <v>16170</v>
      </c>
      <c r="C4111" s="693" t="s">
        <v>10136</v>
      </c>
      <c r="D4111" s="695">
        <v>24369.45</v>
      </c>
    </row>
    <row r="4112" spans="1:4" ht="16.5">
      <c r="A4112" s="693">
        <v>1516310</v>
      </c>
      <c r="B4112" s="694" t="s">
        <v>16171</v>
      </c>
      <c r="C4112" s="693" t="s">
        <v>12161</v>
      </c>
      <c r="D4112" s="695">
        <v>59.49</v>
      </c>
    </row>
    <row r="4113" spans="1:4" ht="16.5">
      <c r="A4113" s="693">
        <v>2003920</v>
      </c>
      <c r="B4113" s="694" t="s">
        <v>16172</v>
      </c>
      <c r="C4113" s="693" t="s">
        <v>10136</v>
      </c>
      <c r="D4113" s="695">
        <v>244.93</v>
      </c>
    </row>
    <row r="4114" spans="1:4">
      <c r="A4114" s="693">
        <v>2306123</v>
      </c>
      <c r="B4114" s="694" t="s">
        <v>16173</v>
      </c>
      <c r="C4114" s="693" t="s">
        <v>12133</v>
      </c>
      <c r="D4114" s="695">
        <v>415.36</v>
      </c>
    </row>
    <row r="4115" spans="1:4">
      <c r="A4115" s="693">
        <v>4415684</v>
      </c>
      <c r="B4115" s="694" t="s">
        <v>16174</v>
      </c>
      <c r="C4115" s="693" t="s">
        <v>12161</v>
      </c>
      <c r="D4115" s="695">
        <v>5.87</v>
      </c>
    </row>
    <row r="4116" spans="1:4" ht="24.75">
      <c r="A4116" s="693">
        <v>5502768</v>
      </c>
      <c r="B4116" s="694" t="s">
        <v>16175</v>
      </c>
      <c r="C4116" s="693" t="s">
        <v>12156</v>
      </c>
      <c r="D4116" s="695">
        <v>42.35</v>
      </c>
    </row>
    <row r="4117" spans="1:4">
      <c r="A4117" s="693">
        <v>705245</v>
      </c>
      <c r="B4117" s="694" t="s">
        <v>16176</v>
      </c>
      <c r="C4117" s="693" t="s">
        <v>10136</v>
      </c>
      <c r="D4117" s="695">
        <v>29953.53</v>
      </c>
    </row>
    <row r="4118" spans="1:4" ht="16.5">
      <c r="A4118" s="693">
        <v>1516311</v>
      </c>
      <c r="B4118" s="694" t="s">
        <v>16177</v>
      </c>
      <c r="C4118" s="693" t="s">
        <v>12161</v>
      </c>
      <c r="D4118" s="695">
        <v>31.43</v>
      </c>
    </row>
    <row r="4119" spans="1:4" ht="16.5">
      <c r="A4119" s="693">
        <v>2003616</v>
      </c>
      <c r="B4119" s="694" t="s">
        <v>16178</v>
      </c>
      <c r="C4119" s="693" t="s">
        <v>10136</v>
      </c>
      <c r="D4119" s="695">
        <v>24.27</v>
      </c>
    </row>
    <row r="4120" spans="1:4">
      <c r="A4120" s="693">
        <v>2306124</v>
      </c>
      <c r="B4120" s="694" t="s">
        <v>16179</v>
      </c>
      <c r="C4120" s="693" t="s">
        <v>12133</v>
      </c>
      <c r="D4120" s="695">
        <v>607.45000000000005</v>
      </c>
    </row>
    <row r="4121" spans="1:4" ht="16.5">
      <c r="A4121" s="693">
        <v>4413993</v>
      </c>
      <c r="B4121" s="694" t="s">
        <v>16180</v>
      </c>
      <c r="C4121" s="693" t="s">
        <v>12161</v>
      </c>
      <c r="D4121" s="695">
        <v>0.56000000000000005</v>
      </c>
    </row>
    <row r="4122" spans="1:4" ht="16.5">
      <c r="A4122" s="693">
        <v>5502794</v>
      </c>
      <c r="B4122" s="694" t="s">
        <v>16181</v>
      </c>
      <c r="C4122" s="693" t="s">
        <v>12156</v>
      </c>
      <c r="D4122" s="695">
        <v>42.35</v>
      </c>
    </row>
    <row r="4123" spans="1:4" ht="16.5">
      <c r="A4123" s="693">
        <v>705244</v>
      </c>
      <c r="B4123" s="694" t="s">
        <v>16182</v>
      </c>
      <c r="C4123" s="693" t="s">
        <v>10136</v>
      </c>
      <c r="D4123" s="695">
        <v>27131.43</v>
      </c>
    </row>
    <row r="4124" spans="1:4" ht="16.5">
      <c r="A4124" s="693">
        <v>1516303</v>
      </c>
      <c r="B4124" s="694" t="s">
        <v>16183</v>
      </c>
      <c r="C4124" s="693" t="s">
        <v>12161</v>
      </c>
      <c r="D4124" s="695">
        <v>41.55</v>
      </c>
    </row>
    <row r="4125" spans="1:4" ht="16.5">
      <c r="A4125" s="693">
        <v>2003615</v>
      </c>
      <c r="B4125" s="694" t="s">
        <v>16184</v>
      </c>
      <c r="C4125" s="693" t="s">
        <v>10136</v>
      </c>
      <c r="D4125" s="695">
        <v>20.84</v>
      </c>
    </row>
    <row r="4126" spans="1:4">
      <c r="A4126" s="693">
        <v>2306125</v>
      </c>
      <c r="B4126" s="694" t="s">
        <v>16185</v>
      </c>
      <c r="C4126" s="693" t="s">
        <v>12133</v>
      </c>
      <c r="D4126" s="695">
        <v>724.77</v>
      </c>
    </row>
    <row r="4127" spans="1:4" ht="16.5">
      <c r="A4127" s="693">
        <v>4507754</v>
      </c>
      <c r="B4127" s="694" t="s">
        <v>16186</v>
      </c>
      <c r="C4127" s="693" t="s">
        <v>10136</v>
      </c>
      <c r="D4127" s="695">
        <v>850.4</v>
      </c>
    </row>
    <row r="4128" spans="1:4" ht="16.5">
      <c r="A4128" s="693">
        <v>5502745</v>
      </c>
      <c r="B4128" s="694" t="s">
        <v>16187</v>
      </c>
      <c r="C4128" s="693" t="s">
        <v>12156</v>
      </c>
      <c r="D4128" s="695">
        <v>46.38</v>
      </c>
    </row>
    <row r="4129" spans="1:4">
      <c r="A4129" s="693">
        <v>705247</v>
      </c>
      <c r="B4129" s="694" t="s">
        <v>16188</v>
      </c>
      <c r="C4129" s="693" t="s">
        <v>10136</v>
      </c>
      <c r="D4129" s="695">
        <v>37921.949999999997</v>
      </c>
    </row>
    <row r="4130" spans="1:4" ht="16.5">
      <c r="A4130" s="693">
        <v>1516307</v>
      </c>
      <c r="B4130" s="694" t="s">
        <v>16189</v>
      </c>
      <c r="C4130" s="693" t="s">
        <v>12161</v>
      </c>
      <c r="D4130" s="695">
        <v>34.51</v>
      </c>
    </row>
    <row r="4131" spans="1:4" ht="16.5">
      <c r="A4131" s="693">
        <v>2003927</v>
      </c>
      <c r="B4131" s="694" t="s">
        <v>16190</v>
      </c>
      <c r="C4131" s="693" t="s">
        <v>10136</v>
      </c>
      <c r="D4131" s="695">
        <v>25.44</v>
      </c>
    </row>
    <row r="4132" spans="1:4">
      <c r="A4132" s="693">
        <v>2306126</v>
      </c>
      <c r="B4132" s="694" t="s">
        <v>16191</v>
      </c>
      <c r="C4132" s="693" t="s">
        <v>12133</v>
      </c>
      <c r="D4132" s="695">
        <v>912.1</v>
      </c>
    </row>
    <row r="4133" spans="1:4" ht="16.5">
      <c r="A4133" s="693">
        <v>4507738</v>
      </c>
      <c r="B4133" s="694" t="s">
        <v>16192</v>
      </c>
      <c r="C4133" s="693" t="s">
        <v>10136</v>
      </c>
      <c r="D4133" s="695">
        <v>1151.55</v>
      </c>
    </row>
    <row r="4134" spans="1:4" ht="24.75">
      <c r="A4134" s="693">
        <v>5502771</v>
      </c>
      <c r="B4134" s="694" t="s">
        <v>16193</v>
      </c>
      <c r="C4134" s="693" t="s">
        <v>12156</v>
      </c>
      <c r="D4134" s="695">
        <v>43.63</v>
      </c>
    </row>
    <row r="4135" spans="1:4" ht="16.5">
      <c r="A4135" s="693">
        <v>705246</v>
      </c>
      <c r="B4135" s="694" t="s">
        <v>16194</v>
      </c>
      <c r="C4135" s="693" t="s">
        <v>10136</v>
      </c>
      <c r="D4135" s="695">
        <v>34464.32</v>
      </c>
    </row>
    <row r="4136" spans="1:4" ht="16.5">
      <c r="A4136" s="693">
        <v>1516298</v>
      </c>
      <c r="B4136" s="694" t="s">
        <v>16195</v>
      </c>
      <c r="C4136" s="693" t="s">
        <v>12161</v>
      </c>
      <c r="D4136" s="695">
        <v>29.83</v>
      </c>
    </row>
    <row r="4137" spans="1:4" ht="16.5">
      <c r="A4137" s="693">
        <v>2003926</v>
      </c>
      <c r="B4137" s="694" t="s">
        <v>16196</v>
      </c>
      <c r="C4137" s="693" t="s">
        <v>10136</v>
      </c>
      <c r="D4137" s="695">
        <v>22.02</v>
      </c>
    </row>
    <row r="4138" spans="1:4">
      <c r="A4138" s="693">
        <v>2306127</v>
      </c>
      <c r="B4138" s="694" t="s">
        <v>16197</v>
      </c>
      <c r="C4138" s="693" t="s">
        <v>12133</v>
      </c>
      <c r="D4138" s="695">
        <v>1081.48</v>
      </c>
    </row>
    <row r="4139" spans="1:4" ht="16.5">
      <c r="A4139" s="693">
        <v>4507755</v>
      </c>
      <c r="B4139" s="694" t="s">
        <v>16198</v>
      </c>
      <c r="C4139" s="693" t="s">
        <v>10136</v>
      </c>
      <c r="D4139" s="695">
        <v>985.86</v>
      </c>
    </row>
    <row r="4140" spans="1:4" ht="16.5">
      <c r="A4140" s="693">
        <v>5502797</v>
      </c>
      <c r="B4140" s="694" t="s">
        <v>16199</v>
      </c>
      <c r="C4140" s="693" t="s">
        <v>12156</v>
      </c>
      <c r="D4140" s="695">
        <v>43.49</v>
      </c>
    </row>
    <row r="4141" spans="1:4">
      <c r="A4141" s="693">
        <v>705249</v>
      </c>
      <c r="B4141" s="694" t="s">
        <v>16200</v>
      </c>
      <c r="C4141" s="693" t="s">
        <v>10136</v>
      </c>
      <c r="D4141" s="695">
        <v>36194.71</v>
      </c>
    </row>
    <row r="4142" spans="1:4" ht="16.5">
      <c r="A4142" s="693">
        <v>1516299</v>
      </c>
      <c r="B4142" s="694" t="s">
        <v>16201</v>
      </c>
      <c r="C4142" s="693" t="s">
        <v>12161</v>
      </c>
      <c r="D4142" s="695">
        <v>32.049999999999997</v>
      </c>
    </row>
    <row r="4143" spans="1:4">
      <c r="A4143" s="693">
        <v>2003613</v>
      </c>
      <c r="B4143" s="694" t="s">
        <v>16202</v>
      </c>
      <c r="C4143" s="693" t="s">
        <v>10136</v>
      </c>
      <c r="D4143" s="695">
        <v>157.97</v>
      </c>
    </row>
    <row r="4144" spans="1:4">
      <c r="A4144" s="693">
        <v>2306300</v>
      </c>
      <c r="B4144" s="694" t="s">
        <v>16203</v>
      </c>
      <c r="C4144" s="693" t="s">
        <v>12133</v>
      </c>
      <c r="D4144" s="695">
        <v>34.28</v>
      </c>
    </row>
    <row r="4145" spans="1:4" ht="16.5">
      <c r="A4145" s="693">
        <v>4507756</v>
      </c>
      <c r="B4145" s="694" t="s">
        <v>16204</v>
      </c>
      <c r="C4145" s="693" t="s">
        <v>10136</v>
      </c>
      <c r="D4145" s="695">
        <v>1307.8399999999999</v>
      </c>
    </row>
    <row r="4146" spans="1:4" ht="24.75">
      <c r="A4146" s="693">
        <v>5502746</v>
      </c>
      <c r="B4146" s="694" t="s">
        <v>16205</v>
      </c>
      <c r="C4146" s="693" t="s">
        <v>12156</v>
      </c>
      <c r="D4146" s="695">
        <v>46.91</v>
      </c>
    </row>
    <row r="4147" spans="1:4" ht="16.5">
      <c r="A4147" s="693">
        <v>705248</v>
      </c>
      <c r="B4147" s="694" t="s">
        <v>16206</v>
      </c>
      <c r="C4147" s="693" t="s">
        <v>10136</v>
      </c>
      <c r="D4147" s="695">
        <v>32361.200000000001</v>
      </c>
    </row>
    <row r="4148" spans="1:4" ht="16.5">
      <c r="A4148" s="693">
        <v>1516300</v>
      </c>
      <c r="B4148" s="694" t="s">
        <v>16207</v>
      </c>
      <c r="C4148" s="693" t="s">
        <v>12161</v>
      </c>
      <c r="D4148" s="695">
        <v>42.64</v>
      </c>
    </row>
    <row r="4149" spans="1:4" ht="16.5">
      <c r="A4149" s="693">
        <v>2003612</v>
      </c>
      <c r="B4149" s="694" t="s">
        <v>16208</v>
      </c>
      <c r="C4149" s="693" t="s">
        <v>10136</v>
      </c>
      <c r="D4149" s="695">
        <v>143.02000000000001</v>
      </c>
    </row>
    <row r="4150" spans="1:4">
      <c r="A4150" s="693">
        <v>2306301</v>
      </c>
      <c r="B4150" s="694" t="s">
        <v>16209</v>
      </c>
      <c r="C4150" s="693" t="s">
        <v>12133</v>
      </c>
      <c r="D4150" s="695">
        <v>37.1</v>
      </c>
    </row>
    <row r="4151" spans="1:4" ht="16.5">
      <c r="A4151" s="693">
        <v>4507757</v>
      </c>
      <c r="B4151" s="694" t="s">
        <v>16210</v>
      </c>
      <c r="C4151" s="693" t="s">
        <v>10136</v>
      </c>
      <c r="D4151" s="695">
        <v>1508.44</v>
      </c>
    </row>
    <row r="4152" spans="1:4" ht="24.75">
      <c r="A4152" s="693">
        <v>5502772</v>
      </c>
      <c r="B4152" s="694" t="s">
        <v>16211</v>
      </c>
      <c r="C4152" s="693" t="s">
        <v>12156</v>
      </c>
      <c r="D4152" s="695">
        <v>43.99</v>
      </c>
    </row>
    <row r="4153" spans="1:4">
      <c r="A4153" s="693">
        <v>705251</v>
      </c>
      <c r="B4153" s="694" t="s">
        <v>16212</v>
      </c>
      <c r="C4153" s="693" t="s">
        <v>10136</v>
      </c>
      <c r="D4153" s="695">
        <v>38283.440000000002</v>
      </c>
    </row>
    <row r="4154" spans="1:4" ht="16.5">
      <c r="A4154" s="693">
        <v>1516301</v>
      </c>
      <c r="B4154" s="694" t="s">
        <v>16213</v>
      </c>
      <c r="C4154" s="693" t="s">
        <v>12161</v>
      </c>
      <c r="D4154" s="695">
        <v>63.91</v>
      </c>
    </row>
    <row r="4155" spans="1:4" ht="16.5">
      <c r="A4155" s="693">
        <v>2003477</v>
      </c>
      <c r="B4155" s="694" t="s">
        <v>16214</v>
      </c>
      <c r="C4155" s="693" t="s">
        <v>10136</v>
      </c>
      <c r="D4155" s="695">
        <v>4892.3999999999996</v>
      </c>
    </row>
    <row r="4156" spans="1:4">
      <c r="A4156" s="693">
        <v>2306302</v>
      </c>
      <c r="B4156" s="694" t="s">
        <v>16215</v>
      </c>
      <c r="C4156" s="693" t="s">
        <v>12133</v>
      </c>
      <c r="D4156" s="695">
        <v>44.45</v>
      </c>
    </row>
    <row r="4157" spans="1:4" ht="16.5">
      <c r="A4157" s="693">
        <v>4507758</v>
      </c>
      <c r="B4157" s="694" t="s">
        <v>16216</v>
      </c>
      <c r="C4157" s="693" t="s">
        <v>10136</v>
      </c>
      <c r="D4157" s="695">
        <v>1724.28</v>
      </c>
    </row>
    <row r="4158" spans="1:4" ht="16.5">
      <c r="A4158" s="693">
        <v>5502798</v>
      </c>
      <c r="B4158" s="694" t="s">
        <v>16217</v>
      </c>
      <c r="C4158" s="693" t="s">
        <v>12156</v>
      </c>
      <c r="D4158" s="695">
        <v>43.77</v>
      </c>
    </row>
    <row r="4159" spans="1:4" ht="16.5">
      <c r="A4159" s="693">
        <v>705250</v>
      </c>
      <c r="B4159" s="694" t="s">
        <v>16218</v>
      </c>
      <c r="C4159" s="693" t="s">
        <v>10136</v>
      </c>
      <c r="D4159" s="695">
        <v>34446.11</v>
      </c>
    </row>
    <row r="4160" spans="1:4" ht="16.5">
      <c r="A4160" s="693">
        <v>1516302</v>
      </c>
      <c r="B4160" s="694" t="s">
        <v>16219</v>
      </c>
      <c r="C4160" s="693" t="s">
        <v>12161</v>
      </c>
      <c r="D4160" s="695">
        <v>85.04</v>
      </c>
    </row>
    <row r="4161" spans="1:4" ht="16.5">
      <c r="A4161" s="693">
        <v>2003476</v>
      </c>
      <c r="B4161" s="694" t="s">
        <v>16220</v>
      </c>
      <c r="C4161" s="693" t="s">
        <v>10136</v>
      </c>
      <c r="D4161" s="695">
        <v>4483.4799999999996</v>
      </c>
    </row>
    <row r="4162" spans="1:4">
      <c r="A4162" s="693">
        <v>2306303</v>
      </c>
      <c r="B4162" s="694" t="s">
        <v>16221</v>
      </c>
      <c r="C4162" s="693" t="s">
        <v>12133</v>
      </c>
      <c r="D4162" s="695">
        <v>48.11</v>
      </c>
    </row>
    <row r="4163" spans="1:4" ht="16.5">
      <c r="A4163" s="693">
        <v>4507759</v>
      </c>
      <c r="B4163" s="694" t="s">
        <v>16222</v>
      </c>
      <c r="C4163" s="693" t="s">
        <v>10136</v>
      </c>
      <c r="D4163" s="695">
        <v>1869.15</v>
      </c>
    </row>
    <row r="4164" spans="1:4" ht="24.75">
      <c r="A4164" s="693">
        <v>5502886</v>
      </c>
      <c r="B4164" s="694" t="s">
        <v>16223</v>
      </c>
      <c r="C4164" s="693" t="s">
        <v>12156</v>
      </c>
      <c r="D4164" s="695">
        <v>53.76</v>
      </c>
    </row>
    <row r="4165" spans="1:4">
      <c r="A4165" s="693">
        <v>705253</v>
      </c>
      <c r="B4165" s="694" t="s">
        <v>16224</v>
      </c>
      <c r="C4165" s="693" t="s">
        <v>10136</v>
      </c>
      <c r="D4165" s="695">
        <v>41888.01</v>
      </c>
    </row>
    <row r="4166" spans="1:4" ht="16.5">
      <c r="A4166" s="693">
        <v>1516296</v>
      </c>
      <c r="B4166" s="694" t="s">
        <v>16225</v>
      </c>
      <c r="C4166" s="693" t="s">
        <v>12161</v>
      </c>
      <c r="D4166" s="695">
        <v>21.95</v>
      </c>
    </row>
    <row r="4167" spans="1:4" ht="16.5">
      <c r="A4167" s="693">
        <v>2003517</v>
      </c>
      <c r="B4167" s="694" t="s">
        <v>16226</v>
      </c>
      <c r="C4167" s="693" t="s">
        <v>10136</v>
      </c>
      <c r="D4167" s="695">
        <v>5068.6499999999996</v>
      </c>
    </row>
    <row r="4168" spans="1:4">
      <c r="A4168" s="693">
        <v>2306304</v>
      </c>
      <c r="B4168" s="694" t="s">
        <v>16227</v>
      </c>
      <c r="C4168" s="693" t="s">
        <v>12133</v>
      </c>
      <c r="D4168" s="695">
        <v>51.52</v>
      </c>
    </row>
    <row r="4169" spans="1:4" ht="16.5">
      <c r="A4169" s="693">
        <v>4507760</v>
      </c>
      <c r="B4169" s="694" t="s">
        <v>16228</v>
      </c>
      <c r="C4169" s="693" t="s">
        <v>10136</v>
      </c>
      <c r="D4169" s="695">
        <v>2256.88</v>
      </c>
    </row>
    <row r="4170" spans="1:4" ht="24.75">
      <c r="A4170" s="693">
        <v>5502887</v>
      </c>
      <c r="B4170" s="694" t="s">
        <v>16229</v>
      </c>
      <c r="C4170" s="693" t="s">
        <v>12156</v>
      </c>
      <c r="D4170" s="695">
        <v>48.94</v>
      </c>
    </row>
    <row r="4171" spans="1:4" ht="16.5">
      <c r="A4171" s="693">
        <v>705252</v>
      </c>
      <c r="B4171" s="694" t="s">
        <v>16230</v>
      </c>
      <c r="C4171" s="693" t="s">
        <v>10136</v>
      </c>
      <c r="D4171" s="695">
        <v>37714.43</v>
      </c>
    </row>
    <row r="4172" spans="1:4" ht="16.5">
      <c r="A4172" s="693">
        <v>1516297</v>
      </c>
      <c r="B4172" s="694" t="s">
        <v>16231</v>
      </c>
      <c r="C4172" s="693" t="s">
        <v>12161</v>
      </c>
      <c r="D4172" s="695">
        <v>28.77</v>
      </c>
    </row>
    <row r="4173" spans="1:4" ht="16.5">
      <c r="A4173" s="693">
        <v>2003516</v>
      </c>
      <c r="B4173" s="694" t="s">
        <v>16232</v>
      </c>
      <c r="C4173" s="693" t="s">
        <v>10136</v>
      </c>
      <c r="D4173" s="695">
        <v>4671.16</v>
      </c>
    </row>
    <row r="4174" spans="1:4">
      <c r="A4174" s="693">
        <v>2306305</v>
      </c>
      <c r="B4174" s="694" t="s">
        <v>16233</v>
      </c>
      <c r="C4174" s="693" t="s">
        <v>12133</v>
      </c>
      <c r="D4174" s="695">
        <v>58.19</v>
      </c>
    </row>
    <row r="4175" spans="1:4" ht="16.5">
      <c r="A4175" s="693">
        <v>4507761</v>
      </c>
      <c r="B4175" s="694" t="s">
        <v>16234</v>
      </c>
      <c r="C4175" s="693" t="s">
        <v>10136</v>
      </c>
      <c r="D4175" s="695">
        <v>2428.5100000000002</v>
      </c>
    </row>
    <row r="4176" spans="1:4" ht="24.75">
      <c r="A4176" s="693">
        <v>5502888</v>
      </c>
      <c r="B4176" s="694" t="s">
        <v>16235</v>
      </c>
      <c r="C4176" s="693" t="s">
        <v>12156</v>
      </c>
      <c r="D4176" s="695">
        <v>48.3</v>
      </c>
    </row>
    <row r="4177" spans="1:4">
      <c r="A4177" s="693">
        <v>705255</v>
      </c>
      <c r="B4177" s="694" t="s">
        <v>16236</v>
      </c>
      <c r="C4177" s="693" t="s">
        <v>10136</v>
      </c>
      <c r="D4177" s="695">
        <v>52965.78</v>
      </c>
    </row>
    <row r="4178" spans="1:4" ht="16.5">
      <c r="A4178" s="693">
        <v>1505847</v>
      </c>
      <c r="B4178" s="694" t="s">
        <v>16237</v>
      </c>
      <c r="C4178" s="693" t="s">
        <v>12161</v>
      </c>
      <c r="D4178" s="695">
        <v>199.14</v>
      </c>
    </row>
    <row r="4179" spans="1:4" ht="16.5">
      <c r="A4179" s="693">
        <v>2003479</v>
      </c>
      <c r="B4179" s="694" t="s">
        <v>16238</v>
      </c>
      <c r="C4179" s="693" t="s">
        <v>10136</v>
      </c>
      <c r="D4179" s="695">
        <v>4860.32</v>
      </c>
    </row>
    <row r="4180" spans="1:4">
      <c r="A4180" s="693">
        <v>2306306</v>
      </c>
      <c r="B4180" s="694" t="s">
        <v>16239</v>
      </c>
      <c r="C4180" s="693" t="s">
        <v>12133</v>
      </c>
      <c r="D4180" s="695">
        <v>59.64</v>
      </c>
    </row>
    <row r="4181" spans="1:4" ht="16.5">
      <c r="A4181" s="693">
        <v>4507762</v>
      </c>
      <c r="B4181" s="694" t="s">
        <v>16240</v>
      </c>
      <c r="C4181" s="693" t="s">
        <v>10136</v>
      </c>
      <c r="D4181" s="695">
        <v>2840.22</v>
      </c>
    </row>
    <row r="4182" spans="1:4">
      <c r="A4182" s="693">
        <v>5502820</v>
      </c>
      <c r="B4182" s="694" t="s">
        <v>16241</v>
      </c>
      <c r="C4182" s="693" t="s">
        <v>12156</v>
      </c>
      <c r="D4182" s="695">
        <v>7.29</v>
      </c>
    </row>
    <row r="4183" spans="1:4" ht="16.5">
      <c r="A4183" s="693">
        <v>705254</v>
      </c>
      <c r="B4183" s="694" t="s">
        <v>16242</v>
      </c>
      <c r="C4183" s="693" t="s">
        <v>10136</v>
      </c>
      <c r="D4183" s="695">
        <v>47919.08</v>
      </c>
    </row>
    <row r="4184" spans="1:4" ht="16.5">
      <c r="A4184" s="693">
        <v>1505848</v>
      </c>
      <c r="B4184" s="694" t="s">
        <v>16243</v>
      </c>
      <c r="C4184" s="693" t="s">
        <v>12161</v>
      </c>
      <c r="D4184" s="695">
        <v>194.2</v>
      </c>
    </row>
    <row r="4185" spans="1:4" ht="16.5">
      <c r="A4185" s="693">
        <v>2003478</v>
      </c>
      <c r="B4185" s="694" t="s">
        <v>16244</v>
      </c>
      <c r="C4185" s="693" t="s">
        <v>10136</v>
      </c>
      <c r="D4185" s="695">
        <v>4458.25</v>
      </c>
    </row>
    <row r="4186" spans="1:4">
      <c r="A4186" s="693">
        <v>2306307</v>
      </c>
      <c r="B4186" s="694" t="s">
        <v>16245</v>
      </c>
      <c r="C4186" s="693" t="s">
        <v>12133</v>
      </c>
      <c r="D4186" s="695">
        <v>69.430000000000007</v>
      </c>
    </row>
    <row r="4187" spans="1:4" ht="16.5">
      <c r="A4187" s="693">
        <v>4507763</v>
      </c>
      <c r="B4187" s="694" t="s">
        <v>16246</v>
      </c>
      <c r="C4187" s="693" t="s">
        <v>10136</v>
      </c>
      <c r="D4187" s="695">
        <v>2902.33</v>
      </c>
    </row>
    <row r="4188" spans="1:4" ht="16.5">
      <c r="A4188" s="693">
        <v>5502904</v>
      </c>
      <c r="B4188" s="694" t="s">
        <v>16247</v>
      </c>
      <c r="C4188" s="693" t="s">
        <v>12156</v>
      </c>
      <c r="D4188" s="695">
        <v>21.16</v>
      </c>
    </row>
    <row r="4189" spans="1:4">
      <c r="A4189" s="693">
        <v>705403</v>
      </c>
      <c r="B4189" s="694" t="s">
        <v>16248</v>
      </c>
      <c r="C4189" s="693" t="s">
        <v>10136</v>
      </c>
      <c r="D4189" s="695">
        <v>17704</v>
      </c>
    </row>
    <row r="4190" spans="1:4" ht="16.5">
      <c r="A4190" s="693">
        <v>1505849</v>
      </c>
      <c r="B4190" s="694" t="s">
        <v>16249</v>
      </c>
      <c r="C4190" s="693" t="s">
        <v>12161</v>
      </c>
      <c r="D4190" s="695">
        <v>191.46</v>
      </c>
    </row>
    <row r="4191" spans="1:4" ht="16.5">
      <c r="A4191" s="693">
        <v>2003519</v>
      </c>
      <c r="B4191" s="694" t="s">
        <v>16250</v>
      </c>
      <c r="C4191" s="693" t="s">
        <v>10136</v>
      </c>
      <c r="D4191" s="695">
        <v>5036.57</v>
      </c>
    </row>
    <row r="4192" spans="1:4">
      <c r="A4192" s="693">
        <v>2306308</v>
      </c>
      <c r="B4192" s="694" t="s">
        <v>16251</v>
      </c>
      <c r="C4192" s="693" t="s">
        <v>12133</v>
      </c>
      <c r="D4192" s="695">
        <v>78.14</v>
      </c>
    </row>
    <row r="4193" spans="1:4" ht="16.5">
      <c r="A4193" s="693">
        <v>4507764</v>
      </c>
      <c r="B4193" s="694" t="s">
        <v>16252</v>
      </c>
      <c r="C4193" s="693" t="s">
        <v>10136</v>
      </c>
      <c r="D4193" s="695">
        <v>3733.56</v>
      </c>
    </row>
    <row r="4194" spans="1:4" ht="24.75">
      <c r="A4194" s="693">
        <v>5502930</v>
      </c>
      <c r="B4194" s="694" t="s">
        <v>16253</v>
      </c>
      <c r="C4194" s="693" t="s">
        <v>12156</v>
      </c>
      <c r="D4194" s="695">
        <v>20.059999999999999</v>
      </c>
    </row>
    <row r="4195" spans="1:4" ht="16.5">
      <c r="A4195" s="693">
        <v>705402</v>
      </c>
      <c r="B4195" s="694" t="s">
        <v>16254</v>
      </c>
      <c r="C4195" s="693" t="s">
        <v>10136</v>
      </c>
      <c r="D4195" s="695">
        <v>15946.88</v>
      </c>
    </row>
    <row r="4196" spans="1:4" ht="16.5">
      <c r="A4196" s="693">
        <v>1505930</v>
      </c>
      <c r="B4196" s="694" t="s">
        <v>16255</v>
      </c>
      <c r="C4196" s="693" t="s">
        <v>12161</v>
      </c>
      <c r="D4196" s="695">
        <v>225.05</v>
      </c>
    </row>
    <row r="4197" spans="1:4" ht="16.5">
      <c r="A4197" s="693">
        <v>2003518</v>
      </c>
      <c r="B4197" s="694" t="s">
        <v>16256</v>
      </c>
      <c r="C4197" s="693" t="s">
        <v>10136</v>
      </c>
      <c r="D4197" s="695">
        <v>4645.93</v>
      </c>
    </row>
    <row r="4198" spans="1:4">
      <c r="A4198" s="693">
        <v>2306309</v>
      </c>
      <c r="B4198" s="694" t="s">
        <v>16257</v>
      </c>
      <c r="C4198" s="693" t="s">
        <v>12133</v>
      </c>
      <c r="D4198" s="695">
        <v>88.53</v>
      </c>
    </row>
    <row r="4199" spans="1:4" ht="16.5">
      <c r="A4199" s="693">
        <v>4507765</v>
      </c>
      <c r="B4199" s="694" t="s">
        <v>16258</v>
      </c>
      <c r="C4199" s="693" t="s">
        <v>10136</v>
      </c>
      <c r="D4199" s="695">
        <v>2967.36</v>
      </c>
    </row>
    <row r="4200" spans="1:4" ht="16.5">
      <c r="A4200" s="693">
        <v>5502956</v>
      </c>
      <c r="B4200" s="694" t="s">
        <v>16259</v>
      </c>
      <c r="C4200" s="693" t="s">
        <v>12156</v>
      </c>
      <c r="D4200" s="695">
        <v>19.66</v>
      </c>
    </row>
    <row r="4201" spans="1:4">
      <c r="A4201" s="693">
        <v>705405</v>
      </c>
      <c r="B4201" s="694" t="s">
        <v>16260</v>
      </c>
      <c r="C4201" s="693" t="s">
        <v>10136</v>
      </c>
      <c r="D4201" s="695">
        <v>19145</v>
      </c>
    </row>
    <row r="4202" spans="1:4" ht="16.5">
      <c r="A4202" s="693">
        <v>1506055</v>
      </c>
      <c r="B4202" s="694" t="s">
        <v>16261</v>
      </c>
      <c r="C4202" s="693" t="s">
        <v>12156</v>
      </c>
      <c r="D4202" s="695">
        <v>482.77</v>
      </c>
    </row>
    <row r="4203" spans="1:4" ht="16.5">
      <c r="A4203" s="693">
        <v>2003489</v>
      </c>
      <c r="B4203" s="694" t="s">
        <v>16262</v>
      </c>
      <c r="C4203" s="693" t="s">
        <v>10136</v>
      </c>
      <c r="D4203" s="695">
        <v>5935.69</v>
      </c>
    </row>
    <row r="4204" spans="1:4">
      <c r="A4204" s="693">
        <v>2306310</v>
      </c>
      <c r="B4204" s="694" t="s">
        <v>16263</v>
      </c>
      <c r="C4204" s="693" t="s">
        <v>12133</v>
      </c>
      <c r="D4204" s="695">
        <v>93.79</v>
      </c>
    </row>
    <row r="4205" spans="1:4" ht="16.5">
      <c r="A4205" s="693">
        <v>4508192</v>
      </c>
      <c r="B4205" s="694" t="s">
        <v>16264</v>
      </c>
      <c r="C4205" s="693" t="s">
        <v>10136</v>
      </c>
      <c r="D4205" s="695">
        <v>5085.3900000000003</v>
      </c>
    </row>
    <row r="4206" spans="1:4" ht="16.5">
      <c r="A4206" s="693">
        <v>5502905</v>
      </c>
      <c r="B4206" s="694" t="s">
        <v>16265</v>
      </c>
      <c r="C4206" s="693" t="s">
        <v>12156</v>
      </c>
      <c r="D4206" s="695">
        <v>23.61</v>
      </c>
    </row>
    <row r="4207" spans="1:4" ht="16.5">
      <c r="A4207" s="693">
        <v>705404</v>
      </c>
      <c r="B4207" s="694" t="s">
        <v>16266</v>
      </c>
      <c r="C4207" s="693" t="s">
        <v>10136</v>
      </c>
      <c r="D4207" s="695">
        <v>17367.78</v>
      </c>
    </row>
    <row r="4208" spans="1:4" ht="16.5">
      <c r="A4208" s="693">
        <v>1506056</v>
      </c>
      <c r="B4208" s="694" t="s">
        <v>16267</v>
      </c>
      <c r="C4208" s="693" t="s">
        <v>12156</v>
      </c>
      <c r="D4208" s="695">
        <v>318.95</v>
      </c>
    </row>
    <row r="4209" spans="1:4" ht="16.5">
      <c r="A4209" s="693">
        <v>2003488</v>
      </c>
      <c r="B4209" s="694" t="s">
        <v>16268</v>
      </c>
      <c r="C4209" s="693" t="s">
        <v>10136</v>
      </c>
      <c r="D4209" s="695">
        <v>5441.15</v>
      </c>
    </row>
    <row r="4210" spans="1:4">
      <c r="A4210" s="693">
        <v>2306311</v>
      </c>
      <c r="B4210" s="694" t="s">
        <v>16269</v>
      </c>
      <c r="C4210" s="693" t="s">
        <v>12133</v>
      </c>
      <c r="D4210" s="695">
        <v>108.86</v>
      </c>
    </row>
    <row r="4211" spans="1:4" ht="16.5">
      <c r="A4211" s="693">
        <v>4507766</v>
      </c>
      <c r="B4211" s="694" t="s">
        <v>16270</v>
      </c>
      <c r="C4211" s="693" t="s">
        <v>10136</v>
      </c>
      <c r="D4211" s="695">
        <v>407.62</v>
      </c>
    </row>
    <row r="4212" spans="1:4" ht="24.75">
      <c r="A4212" s="693">
        <v>5502931</v>
      </c>
      <c r="B4212" s="694" t="s">
        <v>16271</v>
      </c>
      <c r="C4212" s="693" t="s">
        <v>12156</v>
      </c>
      <c r="D4212" s="695">
        <v>20.260000000000002</v>
      </c>
    </row>
    <row r="4213" spans="1:4">
      <c r="A4213" s="693">
        <v>705407</v>
      </c>
      <c r="B4213" s="694" t="s">
        <v>16272</v>
      </c>
      <c r="C4213" s="693" t="s">
        <v>10136</v>
      </c>
      <c r="D4213" s="695">
        <v>20065.990000000002</v>
      </c>
    </row>
    <row r="4214" spans="1:4" ht="24.75">
      <c r="A4214" s="693">
        <v>1513943</v>
      </c>
      <c r="B4214" s="694" t="s">
        <v>16273</v>
      </c>
      <c r="C4214" s="693" t="s">
        <v>12161</v>
      </c>
      <c r="D4214" s="695">
        <v>203.66</v>
      </c>
    </row>
    <row r="4215" spans="1:4" ht="16.5">
      <c r="A4215" s="693">
        <v>2003529</v>
      </c>
      <c r="B4215" s="694" t="s">
        <v>16274</v>
      </c>
      <c r="C4215" s="693" t="s">
        <v>10136</v>
      </c>
      <c r="D4215" s="695">
        <v>6111.94</v>
      </c>
    </row>
    <row r="4216" spans="1:4">
      <c r="A4216" s="693">
        <v>2306312</v>
      </c>
      <c r="B4216" s="694" t="s">
        <v>16275</v>
      </c>
      <c r="C4216" s="693" t="s">
        <v>12133</v>
      </c>
      <c r="D4216" s="695">
        <v>117.5</v>
      </c>
    </row>
    <row r="4217" spans="1:4" ht="16.5">
      <c r="A4217" s="693">
        <v>4507767</v>
      </c>
      <c r="B4217" s="694" t="s">
        <v>16276</v>
      </c>
      <c r="C4217" s="693" t="s">
        <v>10136</v>
      </c>
      <c r="D4217" s="695">
        <v>566.64</v>
      </c>
    </row>
    <row r="4218" spans="1:4" ht="16.5">
      <c r="A4218" s="693">
        <v>5502957</v>
      </c>
      <c r="B4218" s="694" t="s">
        <v>16277</v>
      </c>
      <c r="C4218" s="693" t="s">
        <v>12156</v>
      </c>
      <c r="D4218" s="695">
        <v>19.86</v>
      </c>
    </row>
    <row r="4219" spans="1:4" ht="16.5">
      <c r="A4219" s="693">
        <v>705406</v>
      </c>
      <c r="B4219" s="694" t="s">
        <v>16278</v>
      </c>
      <c r="C4219" s="693" t="s">
        <v>10136</v>
      </c>
      <c r="D4219" s="695">
        <v>18086.45</v>
      </c>
    </row>
    <row r="4220" spans="1:4" ht="16.5">
      <c r="A4220" s="693">
        <v>1516318</v>
      </c>
      <c r="B4220" s="694" t="s">
        <v>16279</v>
      </c>
      <c r="C4220" s="693" t="s">
        <v>12161</v>
      </c>
      <c r="D4220" s="695">
        <v>601.33000000000004</v>
      </c>
    </row>
    <row r="4221" spans="1:4" ht="16.5">
      <c r="A4221" s="693">
        <v>2003528</v>
      </c>
      <c r="B4221" s="694" t="s">
        <v>16280</v>
      </c>
      <c r="C4221" s="693" t="s">
        <v>10136</v>
      </c>
      <c r="D4221" s="695">
        <v>5628.83</v>
      </c>
    </row>
    <row r="4222" spans="1:4">
      <c r="A4222" s="693">
        <v>2306313</v>
      </c>
      <c r="B4222" s="694" t="s">
        <v>16281</v>
      </c>
      <c r="C4222" s="693" t="s">
        <v>12133</v>
      </c>
      <c r="D4222" s="695">
        <v>142.13</v>
      </c>
    </row>
    <row r="4223" spans="1:4" ht="16.5">
      <c r="A4223" s="693">
        <v>4507768</v>
      </c>
      <c r="B4223" s="694" t="s">
        <v>16282</v>
      </c>
      <c r="C4223" s="693" t="s">
        <v>10136</v>
      </c>
      <c r="D4223" s="695">
        <v>525.92999999999995</v>
      </c>
    </row>
    <row r="4224" spans="1:4" ht="16.5">
      <c r="A4224" s="693">
        <v>5502906</v>
      </c>
      <c r="B4224" s="694" t="s">
        <v>16283</v>
      </c>
      <c r="C4224" s="693" t="s">
        <v>12156</v>
      </c>
      <c r="D4224" s="695">
        <v>23.91</v>
      </c>
    </row>
    <row r="4225" spans="1:4">
      <c r="A4225" s="693">
        <v>705409</v>
      </c>
      <c r="B4225" s="694" t="s">
        <v>16284</v>
      </c>
      <c r="C4225" s="693" t="s">
        <v>10136</v>
      </c>
      <c r="D4225" s="695">
        <v>25269.16</v>
      </c>
    </row>
    <row r="4226" spans="1:4" ht="16.5">
      <c r="A4226" s="693">
        <v>1516317</v>
      </c>
      <c r="B4226" s="694" t="s">
        <v>16285</v>
      </c>
      <c r="C4226" s="693" t="s">
        <v>12161</v>
      </c>
      <c r="D4226" s="695">
        <v>522.62</v>
      </c>
    </row>
    <row r="4227" spans="1:4" ht="16.5">
      <c r="A4227" s="693">
        <v>2003491</v>
      </c>
      <c r="B4227" s="694" t="s">
        <v>16286</v>
      </c>
      <c r="C4227" s="693" t="s">
        <v>10136</v>
      </c>
      <c r="D4227" s="695">
        <v>6746.95</v>
      </c>
    </row>
    <row r="4228" spans="1:4" ht="16.5">
      <c r="A4228" s="693">
        <v>2306013</v>
      </c>
      <c r="B4228" s="694" t="s">
        <v>16287</v>
      </c>
      <c r="C4228" s="693" t="s">
        <v>12141</v>
      </c>
      <c r="D4228" s="695">
        <v>11.92</v>
      </c>
    </row>
    <row r="4229" spans="1:4" ht="16.5">
      <c r="A4229" s="693">
        <v>4507769</v>
      </c>
      <c r="B4229" s="694" t="s">
        <v>16288</v>
      </c>
      <c r="C4229" s="693" t="s">
        <v>10136</v>
      </c>
      <c r="D4229" s="695">
        <v>649.97</v>
      </c>
    </row>
    <row r="4230" spans="1:4" ht="24.75">
      <c r="A4230" s="693">
        <v>5502932</v>
      </c>
      <c r="B4230" s="694" t="s">
        <v>16289</v>
      </c>
      <c r="C4230" s="693" t="s">
        <v>12156</v>
      </c>
      <c r="D4230" s="695">
        <v>20.46</v>
      </c>
    </row>
    <row r="4231" spans="1:4" ht="16.5">
      <c r="A4231" s="693">
        <v>705408</v>
      </c>
      <c r="B4231" s="694" t="s">
        <v>16290</v>
      </c>
      <c r="C4231" s="693" t="s">
        <v>10136</v>
      </c>
      <c r="D4231" s="695">
        <v>22830.6</v>
      </c>
    </row>
    <row r="4232" spans="1:4">
      <c r="A4232" s="693">
        <v>1600965</v>
      </c>
      <c r="B4232" s="694" t="s">
        <v>16291</v>
      </c>
      <c r="C4232" s="693" t="s">
        <v>12156</v>
      </c>
      <c r="D4232" s="695">
        <v>111.28</v>
      </c>
    </row>
    <row r="4233" spans="1:4" ht="16.5">
      <c r="A4233" s="693">
        <v>2003490</v>
      </c>
      <c r="B4233" s="694" t="s">
        <v>16292</v>
      </c>
      <c r="C4233" s="693" t="s">
        <v>10136</v>
      </c>
      <c r="D4233" s="695">
        <v>6180.91</v>
      </c>
    </row>
    <row r="4234" spans="1:4">
      <c r="A4234" s="693">
        <v>2306243</v>
      </c>
      <c r="B4234" s="694" t="s">
        <v>16293</v>
      </c>
      <c r="C4234" s="693" t="s">
        <v>12133</v>
      </c>
      <c r="D4234" s="695">
        <v>618.69000000000005</v>
      </c>
    </row>
    <row r="4235" spans="1:4" ht="16.5">
      <c r="A4235" s="693">
        <v>4507770</v>
      </c>
      <c r="B4235" s="694" t="s">
        <v>16294</v>
      </c>
      <c r="C4235" s="693" t="s">
        <v>10136</v>
      </c>
      <c r="D4235" s="695">
        <v>588.38</v>
      </c>
    </row>
    <row r="4236" spans="1:4" ht="16.5">
      <c r="A4236" s="693">
        <v>5502958</v>
      </c>
      <c r="B4236" s="694" t="s">
        <v>16295</v>
      </c>
      <c r="C4236" s="693" t="s">
        <v>12156</v>
      </c>
      <c r="D4236" s="695">
        <v>20.059999999999999</v>
      </c>
    </row>
    <row r="4237" spans="1:4">
      <c r="A4237" s="693">
        <v>705411</v>
      </c>
      <c r="B4237" s="694" t="s">
        <v>16296</v>
      </c>
      <c r="C4237" s="693" t="s">
        <v>10136</v>
      </c>
      <c r="D4237" s="695">
        <v>26823.71</v>
      </c>
    </row>
    <row r="4238" spans="1:4">
      <c r="A4238" s="693">
        <v>1600408</v>
      </c>
      <c r="B4238" s="694" t="s">
        <v>16297</v>
      </c>
      <c r="C4238" s="693" t="s">
        <v>12161</v>
      </c>
      <c r="D4238" s="695">
        <v>24.97</v>
      </c>
    </row>
    <row r="4239" spans="1:4" ht="16.5">
      <c r="A4239" s="693">
        <v>2003531</v>
      </c>
      <c r="B4239" s="694" t="s">
        <v>16298</v>
      </c>
      <c r="C4239" s="693" t="s">
        <v>10136</v>
      </c>
      <c r="D4239" s="695">
        <v>6950.83</v>
      </c>
    </row>
    <row r="4240" spans="1:4" ht="16.5">
      <c r="A4240" s="693">
        <v>2408149</v>
      </c>
      <c r="B4240" s="694" t="s">
        <v>16299</v>
      </c>
      <c r="C4240" s="693" t="s">
        <v>12141</v>
      </c>
      <c r="D4240" s="695">
        <v>15.68</v>
      </c>
    </row>
    <row r="4241" spans="1:4" ht="16.5">
      <c r="A4241" s="693">
        <v>4507771</v>
      </c>
      <c r="B4241" s="694" t="s">
        <v>16300</v>
      </c>
      <c r="C4241" s="693" t="s">
        <v>10136</v>
      </c>
      <c r="D4241" s="695">
        <v>708.97</v>
      </c>
    </row>
    <row r="4242" spans="1:4" ht="16.5">
      <c r="A4242" s="693">
        <v>5502907</v>
      </c>
      <c r="B4242" s="694" t="s">
        <v>16301</v>
      </c>
      <c r="C4242" s="693" t="s">
        <v>12156</v>
      </c>
      <c r="D4242" s="695">
        <v>24.36</v>
      </c>
    </row>
    <row r="4243" spans="1:4" ht="16.5">
      <c r="A4243" s="693">
        <v>705410</v>
      </c>
      <c r="B4243" s="694" t="s">
        <v>16302</v>
      </c>
      <c r="C4243" s="693" t="s">
        <v>10136</v>
      </c>
      <c r="D4243" s="695">
        <v>23990.94</v>
      </c>
    </row>
    <row r="4244" spans="1:4">
      <c r="A4244" s="693">
        <v>1600990</v>
      </c>
      <c r="B4244" s="694" t="s">
        <v>16303</v>
      </c>
      <c r="C4244" s="693" t="s">
        <v>12156</v>
      </c>
      <c r="D4244" s="695">
        <v>816.59</v>
      </c>
    </row>
    <row r="4245" spans="1:4" ht="16.5">
      <c r="A4245" s="693">
        <v>2003530</v>
      </c>
      <c r="B4245" s="694" t="s">
        <v>16304</v>
      </c>
      <c r="C4245" s="693" t="s">
        <v>10136</v>
      </c>
      <c r="D4245" s="695">
        <v>6398.99</v>
      </c>
    </row>
    <row r="4246" spans="1:4">
      <c r="A4246" s="693">
        <v>2407972</v>
      </c>
      <c r="B4246" s="694" t="s">
        <v>16305</v>
      </c>
      <c r="C4246" s="693" t="s">
        <v>12141</v>
      </c>
      <c r="D4246" s="695">
        <v>71.650000000000006</v>
      </c>
    </row>
    <row r="4247" spans="1:4" ht="16.5">
      <c r="A4247" s="693">
        <v>4507772</v>
      </c>
      <c r="B4247" s="694" t="s">
        <v>16306</v>
      </c>
      <c r="C4247" s="693" t="s">
        <v>10136</v>
      </c>
      <c r="D4247" s="695">
        <v>760.37</v>
      </c>
    </row>
    <row r="4248" spans="1:4" ht="24.75">
      <c r="A4248" s="693">
        <v>5502933</v>
      </c>
      <c r="B4248" s="694" t="s">
        <v>16307</v>
      </c>
      <c r="C4248" s="693" t="s">
        <v>12156</v>
      </c>
      <c r="D4248" s="695">
        <v>20.76</v>
      </c>
    </row>
    <row r="4249" spans="1:4">
      <c r="A4249" s="693">
        <v>705413</v>
      </c>
      <c r="B4249" s="694" t="s">
        <v>16308</v>
      </c>
      <c r="C4249" s="693" t="s">
        <v>10136</v>
      </c>
      <c r="D4249" s="695">
        <v>28875.26</v>
      </c>
    </row>
    <row r="4250" spans="1:4">
      <c r="A4250" s="693">
        <v>1600989</v>
      </c>
      <c r="B4250" s="694" t="s">
        <v>16309</v>
      </c>
      <c r="C4250" s="693" t="s">
        <v>12156</v>
      </c>
      <c r="D4250" s="695">
        <v>434.69</v>
      </c>
    </row>
    <row r="4251" spans="1:4" ht="16.5">
      <c r="A4251" s="693">
        <v>2003485</v>
      </c>
      <c r="B4251" s="694" t="s">
        <v>16310</v>
      </c>
      <c r="C4251" s="693" t="s">
        <v>10136</v>
      </c>
      <c r="D4251" s="695">
        <v>6009.02</v>
      </c>
    </row>
    <row r="4252" spans="1:4">
      <c r="A4252" s="693">
        <v>2407973</v>
      </c>
      <c r="B4252" s="694" t="s">
        <v>16311</v>
      </c>
      <c r="C4252" s="693" t="s">
        <v>12161</v>
      </c>
      <c r="D4252" s="695">
        <v>30.78</v>
      </c>
    </row>
    <row r="4253" spans="1:4" ht="16.5">
      <c r="A4253" s="693">
        <v>4508193</v>
      </c>
      <c r="B4253" s="694" t="s">
        <v>16312</v>
      </c>
      <c r="C4253" s="693" t="s">
        <v>10136</v>
      </c>
      <c r="D4253" s="695">
        <v>935.45</v>
      </c>
    </row>
    <row r="4254" spans="1:4" ht="16.5">
      <c r="A4254" s="693">
        <v>5502959</v>
      </c>
      <c r="B4254" s="694" t="s">
        <v>16313</v>
      </c>
      <c r="C4254" s="693" t="s">
        <v>12156</v>
      </c>
      <c r="D4254" s="695">
        <v>20.260000000000002</v>
      </c>
    </row>
    <row r="4255" spans="1:4" ht="16.5">
      <c r="A4255" s="693">
        <v>705412</v>
      </c>
      <c r="B4255" s="694" t="s">
        <v>16314</v>
      </c>
      <c r="C4255" s="693" t="s">
        <v>10136</v>
      </c>
      <c r="D4255" s="695">
        <v>26039.31</v>
      </c>
    </row>
    <row r="4256" spans="1:4">
      <c r="A4256" s="693">
        <v>1600438</v>
      </c>
      <c r="B4256" s="694" t="s">
        <v>775</v>
      </c>
      <c r="C4256" s="693" t="s">
        <v>12156</v>
      </c>
      <c r="D4256" s="695">
        <v>770.8</v>
      </c>
    </row>
    <row r="4257" spans="1:4" ht="16.5">
      <c r="A4257" s="693">
        <v>2003484</v>
      </c>
      <c r="B4257" s="694" t="s">
        <v>16315</v>
      </c>
      <c r="C4257" s="693" t="s">
        <v>10136</v>
      </c>
      <c r="D4257" s="695">
        <v>5498.82</v>
      </c>
    </row>
    <row r="4258" spans="1:4">
      <c r="A4258" s="693">
        <v>2408075</v>
      </c>
      <c r="B4258" s="694" t="s">
        <v>16316</v>
      </c>
      <c r="C4258" s="693" t="s">
        <v>12161</v>
      </c>
      <c r="D4258" s="695">
        <v>6.21</v>
      </c>
    </row>
    <row r="4259" spans="1:4" ht="16.5">
      <c r="A4259" s="693">
        <v>4507773</v>
      </c>
      <c r="B4259" s="694" t="s">
        <v>16317</v>
      </c>
      <c r="C4259" s="693" t="s">
        <v>10136</v>
      </c>
      <c r="D4259" s="695">
        <v>794.64</v>
      </c>
    </row>
    <row r="4260" spans="1:4" ht="16.5">
      <c r="A4260" s="693">
        <v>5502908</v>
      </c>
      <c r="B4260" s="694" t="s">
        <v>16318</v>
      </c>
      <c r="C4260" s="693" t="s">
        <v>12156</v>
      </c>
      <c r="D4260" s="695">
        <v>24.66</v>
      </c>
    </row>
    <row r="4261" spans="1:4">
      <c r="A4261" s="693">
        <v>705415</v>
      </c>
      <c r="B4261" s="694" t="s">
        <v>16319</v>
      </c>
      <c r="C4261" s="693" t="s">
        <v>10136</v>
      </c>
      <c r="D4261" s="695">
        <v>31804.12</v>
      </c>
    </row>
    <row r="4262" spans="1:4">
      <c r="A4262" s="693">
        <v>1600436</v>
      </c>
      <c r="B4262" s="694" t="s">
        <v>773</v>
      </c>
      <c r="C4262" s="693" t="s">
        <v>12156</v>
      </c>
      <c r="D4262" s="695">
        <v>521.34</v>
      </c>
    </row>
    <row r="4263" spans="1:4" ht="16.5">
      <c r="A4263" s="693">
        <v>2003525</v>
      </c>
      <c r="B4263" s="694" t="s">
        <v>16320</v>
      </c>
      <c r="C4263" s="693" t="s">
        <v>10136</v>
      </c>
      <c r="D4263" s="695">
        <v>6185.27</v>
      </c>
    </row>
    <row r="4264" spans="1:4">
      <c r="A4264" s="693">
        <v>2408069</v>
      </c>
      <c r="B4264" s="694" t="s">
        <v>16321</v>
      </c>
      <c r="C4264" s="693" t="s">
        <v>12161</v>
      </c>
      <c r="D4264" s="695">
        <v>5.71</v>
      </c>
    </row>
    <row r="4265" spans="1:4" ht="16.5">
      <c r="A4265" s="693">
        <v>4507774</v>
      </c>
      <c r="B4265" s="694" t="s">
        <v>16322</v>
      </c>
      <c r="C4265" s="693" t="s">
        <v>10136</v>
      </c>
      <c r="D4265" s="695">
        <v>1021.82</v>
      </c>
    </row>
    <row r="4266" spans="1:4" ht="24.75">
      <c r="A4266" s="693">
        <v>5502934</v>
      </c>
      <c r="B4266" s="694" t="s">
        <v>16323</v>
      </c>
      <c r="C4266" s="693" t="s">
        <v>12156</v>
      </c>
      <c r="D4266" s="695">
        <v>20.96</v>
      </c>
    </row>
    <row r="4267" spans="1:4" ht="16.5">
      <c r="A4267" s="693">
        <v>705414</v>
      </c>
      <c r="B4267" s="694" t="s">
        <v>16324</v>
      </c>
      <c r="C4267" s="693" t="s">
        <v>10136</v>
      </c>
      <c r="D4267" s="695">
        <v>28608.62</v>
      </c>
    </row>
    <row r="4268" spans="1:4" ht="16.5">
      <c r="A4268" s="693">
        <v>1600895</v>
      </c>
      <c r="B4268" s="694" t="s">
        <v>16325</v>
      </c>
      <c r="C4268" s="693" t="s">
        <v>12161</v>
      </c>
      <c r="D4268" s="695">
        <v>17.760000000000002</v>
      </c>
    </row>
    <row r="4269" spans="1:4" ht="16.5">
      <c r="A4269" s="693">
        <v>2003524</v>
      </c>
      <c r="B4269" s="694" t="s">
        <v>16326</v>
      </c>
      <c r="C4269" s="693" t="s">
        <v>10136</v>
      </c>
      <c r="D4269" s="695">
        <v>5686.49</v>
      </c>
    </row>
    <row r="4270" spans="1:4">
      <c r="A4270" s="693">
        <v>2419790</v>
      </c>
      <c r="B4270" s="694" t="s">
        <v>16327</v>
      </c>
      <c r="C4270" s="693" t="s">
        <v>12161</v>
      </c>
      <c r="D4270" s="695">
        <v>10.32</v>
      </c>
    </row>
    <row r="4271" spans="1:4" ht="16.5">
      <c r="A4271" s="693">
        <v>4507775</v>
      </c>
      <c r="B4271" s="694" t="s">
        <v>16328</v>
      </c>
      <c r="C4271" s="693" t="s">
        <v>10136</v>
      </c>
      <c r="D4271" s="695">
        <v>94.62</v>
      </c>
    </row>
    <row r="4272" spans="1:4" ht="16.5">
      <c r="A4272" s="693">
        <v>5502960</v>
      </c>
      <c r="B4272" s="694" t="s">
        <v>16329</v>
      </c>
      <c r="C4272" s="693" t="s">
        <v>12156</v>
      </c>
      <c r="D4272" s="695">
        <v>20.36</v>
      </c>
    </row>
    <row r="4273" spans="1:4">
      <c r="A4273" s="693">
        <v>705417</v>
      </c>
      <c r="B4273" s="694" t="s">
        <v>16330</v>
      </c>
      <c r="C4273" s="693" t="s">
        <v>10136</v>
      </c>
      <c r="D4273" s="695">
        <v>40279.660000000003</v>
      </c>
    </row>
    <row r="4274" spans="1:4" ht="16.5">
      <c r="A4274" s="693">
        <v>1600897</v>
      </c>
      <c r="B4274" s="694" t="s">
        <v>16331</v>
      </c>
      <c r="C4274" s="693" t="s">
        <v>12161</v>
      </c>
      <c r="D4274" s="695">
        <v>4.91</v>
      </c>
    </row>
    <row r="4275" spans="1:4" ht="16.5">
      <c r="A4275" s="693">
        <v>2003487</v>
      </c>
      <c r="B4275" s="694" t="s">
        <v>16332</v>
      </c>
      <c r="C4275" s="693" t="s">
        <v>10136</v>
      </c>
      <c r="D4275" s="695">
        <v>5976.94</v>
      </c>
    </row>
    <row r="4276" spans="1:4" ht="16.5">
      <c r="A4276" s="693">
        <v>2407976</v>
      </c>
      <c r="B4276" s="694" t="s">
        <v>16333</v>
      </c>
      <c r="C4276" s="693" t="s">
        <v>12161</v>
      </c>
      <c r="D4276" s="695">
        <v>11.91</v>
      </c>
    </row>
    <row r="4277" spans="1:4" ht="16.5">
      <c r="A4277" s="693">
        <v>4507776</v>
      </c>
      <c r="B4277" s="694" t="s">
        <v>16334</v>
      </c>
      <c r="C4277" s="693" t="s">
        <v>10136</v>
      </c>
      <c r="D4277" s="695">
        <v>104.42</v>
      </c>
    </row>
    <row r="4278" spans="1:4" ht="16.5">
      <c r="A4278" s="693">
        <v>5502909</v>
      </c>
      <c r="B4278" s="694" t="s">
        <v>16335</v>
      </c>
      <c r="C4278" s="693" t="s">
        <v>12156</v>
      </c>
      <c r="D4278" s="695">
        <v>25.25</v>
      </c>
    </row>
    <row r="4279" spans="1:4" ht="16.5">
      <c r="A4279" s="693">
        <v>705416</v>
      </c>
      <c r="B4279" s="694" t="s">
        <v>16336</v>
      </c>
      <c r="C4279" s="693" t="s">
        <v>10136</v>
      </c>
      <c r="D4279" s="695">
        <v>36346.43</v>
      </c>
    </row>
    <row r="4280" spans="1:4">
      <c r="A4280" s="693">
        <v>1619004</v>
      </c>
      <c r="B4280" s="694" t="s">
        <v>16337</v>
      </c>
      <c r="C4280" s="693" t="s">
        <v>12156</v>
      </c>
      <c r="D4280" s="695">
        <v>7.61</v>
      </c>
    </row>
    <row r="4281" spans="1:4" ht="16.5">
      <c r="A4281" s="693">
        <v>2003486</v>
      </c>
      <c r="B4281" s="694" t="s">
        <v>16338</v>
      </c>
      <c r="C4281" s="693" t="s">
        <v>10136</v>
      </c>
      <c r="D4281" s="695">
        <v>5473.59</v>
      </c>
    </row>
    <row r="4282" spans="1:4">
      <c r="A4282" s="693">
        <v>2408068</v>
      </c>
      <c r="B4282" s="694" t="s">
        <v>16339</v>
      </c>
      <c r="C4282" s="693" t="s">
        <v>12161</v>
      </c>
      <c r="D4282" s="695">
        <v>16.079999999999998</v>
      </c>
    </row>
    <row r="4283" spans="1:4" ht="16.5">
      <c r="A4283" s="693">
        <v>4507783</v>
      </c>
      <c r="B4283" s="694" t="s">
        <v>16340</v>
      </c>
      <c r="C4283" s="693" t="s">
        <v>10136</v>
      </c>
      <c r="D4283" s="695">
        <v>81.59</v>
      </c>
    </row>
    <row r="4284" spans="1:4" ht="24.75">
      <c r="A4284" s="693">
        <v>5502935</v>
      </c>
      <c r="B4284" s="694" t="s">
        <v>16341</v>
      </c>
      <c r="C4284" s="693" t="s">
        <v>12156</v>
      </c>
      <c r="D4284" s="695">
        <v>21.35</v>
      </c>
    </row>
    <row r="4285" spans="1:4">
      <c r="A4285" s="693">
        <v>705419</v>
      </c>
      <c r="B4285" s="694" t="s">
        <v>16342</v>
      </c>
      <c r="C4285" s="693" t="s">
        <v>10136</v>
      </c>
      <c r="D4285" s="695">
        <v>37948.44</v>
      </c>
    </row>
    <row r="4286" spans="1:4">
      <c r="A4286" s="693">
        <v>1600896</v>
      </c>
      <c r="B4286" s="694" t="s">
        <v>16343</v>
      </c>
      <c r="C4286" s="693" t="s">
        <v>12161</v>
      </c>
      <c r="D4286" s="695">
        <v>18.48</v>
      </c>
    </row>
    <row r="4287" spans="1:4" ht="16.5">
      <c r="A4287" s="693">
        <v>2003527</v>
      </c>
      <c r="B4287" s="694" t="s">
        <v>16344</v>
      </c>
      <c r="C4287" s="693" t="s">
        <v>10136</v>
      </c>
      <c r="D4287" s="695">
        <v>6153.19</v>
      </c>
    </row>
    <row r="4288" spans="1:4" ht="16.5">
      <c r="A4288" s="693">
        <v>2419705</v>
      </c>
      <c r="B4288" s="694" t="s">
        <v>16345</v>
      </c>
      <c r="C4288" s="693" t="s">
        <v>12161</v>
      </c>
      <c r="D4288" s="695">
        <v>10.98</v>
      </c>
    </row>
    <row r="4289" spans="1:4" ht="16.5">
      <c r="A4289" s="693">
        <v>4507784</v>
      </c>
      <c r="B4289" s="694" t="s">
        <v>16346</v>
      </c>
      <c r="C4289" s="693" t="s">
        <v>10136</v>
      </c>
      <c r="D4289" s="695">
        <v>113.7</v>
      </c>
    </row>
    <row r="4290" spans="1:4" ht="16.5">
      <c r="A4290" s="693">
        <v>5502961</v>
      </c>
      <c r="B4290" s="694" t="s">
        <v>16347</v>
      </c>
      <c r="C4290" s="693" t="s">
        <v>12156</v>
      </c>
      <c r="D4290" s="695">
        <v>20.76</v>
      </c>
    </row>
    <row r="4291" spans="1:4" ht="16.5">
      <c r="A4291" s="693">
        <v>705418</v>
      </c>
      <c r="B4291" s="694" t="s">
        <v>16348</v>
      </c>
      <c r="C4291" s="693" t="s">
        <v>10136</v>
      </c>
      <c r="D4291" s="695">
        <v>33989.410000000003</v>
      </c>
    </row>
    <row r="4292" spans="1:4">
      <c r="A4292" s="693">
        <v>1619003</v>
      </c>
      <c r="B4292" s="694" t="s">
        <v>16349</v>
      </c>
      <c r="C4292" s="693" t="s">
        <v>12156</v>
      </c>
      <c r="D4292" s="695">
        <v>61.62</v>
      </c>
    </row>
    <row r="4293" spans="1:4" ht="16.5">
      <c r="A4293" s="693">
        <v>2003526</v>
      </c>
      <c r="B4293" s="694" t="s">
        <v>16350</v>
      </c>
      <c r="C4293" s="693" t="s">
        <v>10136</v>
      </c>
      <c r="D4293" s="695">
        <v>5661.26</v>
      </c>
    </row>
    <row r="4294" spans="1:4" ht="16.5">
      <c r="A4294" s="693">
        <v>2419704</v>
      </c>
      <c r="B4294" s="694" t="s">
        <v>16351</v>
      </c>
      <c r="C4294" s="693" t="s">
        <v>12161</v>
      </c>
      <c r="D4294" s="695">
        <v>31.15</v>
      </c>
    </row>
    <row r="4295" spans="1:4" ht="16.5">
      <c r="A4295" s="693">
        <v>4507777</v>
      </c>
      <c r="B4295" s="694" t="s">
        <v>16352</v>
      </c>
      <c r="C4295" s="693" t="s">
        <v>10136</v>
      </c>
      <c r="D4295" s="695">
        <v>186.98</v>
      </c>
    </row>
    <row r="4296" spans="1:4" ht="16.5">
      <c r="A4296" s="693">
        <v>5502910</v>
      </c>
      <c r="B4296" s="694" t="s">
        <v>16353</v>
      </c>
      <c r="C4296" s="693" t="s">
        <v>12156</v>
      </c>
      <c r="D4296" s="695">
        <v>26.3</v>
      </c>
    </row>
    <row r="4297" spans="1:4">
      <c r="A4297" s="693">
        <v>705421</v>
      </c>
      <c r="B4297" s="694" t="s">
        <v>16354</v>
      </c>
      <c r="C4297" s="693" t="s">
        <v>10136</v>
      </c>
      <c r="D4297" s="695">
        <v>40850.620000000003</v>
      </c>
    </row>
    <row r="4298" spans="1:4">
      <c r="A4298" s="693">
        <v>1619006</v>
      </c>
      <c r="B4298" s="694" t="s">
        <v>16355</v>
      </c>
      <c r="C4298" s="693" t="s">
        <v>12156</v>
      </c>
      <c r="D4298" s="695">
        <v>44.49</v>
      </c>
    </row>
    <row r="4299" spans="1:4" ht="16.5">
      <c r="A4299" s="693">
        <v>2003497</v>
      </c>
      <c r="B4299" s="694" t="s">
        <v>16356</v>
      </c>
      <c r="C4299" s="693" t="s">
        <v>10136</v>
      </c>
      <c r="D4299" s="695">
        <v>7008.24</v>
      </c>
    </row>
    <row r="4300" spans="1:4" ht="16.5">
      <c r="A4300" s="693">
        <v>2407981</v>
      </c>
      <c r="B4300" s="694" t="s">
        <v>16357</v>
      </c>
      <c r="C4300" s="693" t="s">
        <v>12161</v>
      </c>
      <c r="D4300" s="695">
        <v>18.87</v>
      </c>
    </row>
    <row r="4301" spans="1:4" ht="16.5">
      <c r="A4301" s="693">
        <v>4507778</v>
      </c>
      <c r="B4301" s="694" t="s">
        <v>16358</v>
      </c>
      <c r="C4301" s="693" t="s">
        <v>10136</v>
      </c>
      <c r="D4301" s="695">
        <v>230.65</v>
      </c>
    </row>
    <row r="4302" spans="1:4" ht="24.75">
      <c r="A4302" s="693">
        <v>5502936</v>
      </c>
      <c r="B4302" s="694" t="s">
        <v>16359</v>
      </c>
      <c r="C4302" s="693" t="s">
        <v>12156</v>
      </c>
      <c r="D4302" s="695">
        <v>24.06</v>
      </c>
    </row>
    <row r="4303" spans="1:4" ht="16.5">
      <c r="A4303" s="693">
        <v>705420</v>
      </c>
      <c r="B4303" s="694" t="s">
        <v>16360</v>
      </c>
      <c r="C4303" s="693" t="s">
        <v>10136</v>
      </c>
      <c r="D4303" s="695">
        <v>36872.65</v>
      </c>
    </row>
    <row r="4304" spans="1:4">
      <c r="A4304" s="693">
        <v>1600414</v>
      </c>
      <c r="B4304" s="694" t="s">
        <v>16361</v>
      </c>
      <c r="C4304" s="693" t="s">
        <v>12161</v>
      </c>
      <c r="D4304" s="695">
        <v>1.37</v>
      </c>
    </row>
    <row r="4305" spans="1:4" ht="16.5">
      <c r="A4305" s="693">
        <v>2003496</v>
      </c>
      <c r="B4305" s="694" t="s">
        <v>16362</v>
      </c>
      <c r="C4305" s="693" t="s">
        <v>10136</v>
      </c>
      <c r="D4305" s="695">
        <v>6431.17</v>
      </c>
    </row>
    <row r="4306" spans="1:4" ht="16.5">
      <c r="A4306" s="693">
        <v>2407982</v>
      </c>
      <c r="B4306" s="694" t="s">
        <v>16363</v>
      </c>
      <c r="C4306" s="693" t="s">
        <v>12161</v>
      </c>
      <c r="D4306" s="695">
        <v>38.799999999999997</v>
      </c>
    </row>
    <row r="4307" spans="1:4" ht="16.5">
      <c r="A4307" s="693">
        <v>4507779</v>
      </c>
      <c r="B4307" s="694" t="s">
        <v>16364</v>
      </c>
      <c r="C4307" s="693" t="s">
        <v>10136</v>
      </c>
      <c r="D4307" s="695">
        <v>250.6</v>
      </c>
    </row>
    <row r="4308" spans="1:4" ht="16.5">
      <c r="A4308" s="693">
        <v>5502962</v>
      </c>
      <c r="B4308" s="694" t="s">
        <v>16365</v>
      </c>
      <c r="C4308" s="693" t="s">
        <v>12156</v>
      </c>
      <c r="D4308" s="695">
        <v>21.25</v>
      </c>
    </row>
    <row r="4309" spans="1:4">
      <c r="A4309" s="693">
        <v>705423</v>
      </c>
      <c r="B4309" s="694" t="s">
        <v>16366</v>
      </c>
      <c r="C4309" s="693" t="s">
        <v>10136</v>
      </c>
      <c r="D4309" s="695">
        <v>46488.59</v>
      </c>
    </row>
    <row r="4310" spans="1:4">
      <c r="A4310" s="693">
        <v>1608148</v>
      </c>
      <c r="B4310" s="694" t="s">
        <v>16367</v>
      </c>
      <c r="C4310" s="693" t="s">
        <v>12133</v>
      </c>
      <c r="D4310" s="695">
        <v>226.4</v>
      </c>
    </row>
    <row r="4311" spans="1:4" ht="16.5">
      <c r="A4311" s="693">
        <v>2003537</v>
      </c>
      <c r="B4311" s="694" t="s">
        <v>16368</v>
      </c>
      <c r="C4311" s="693" t="s">
        <v>10136</v>
      </c>
      <c r="D4311" s="695">
        <v>7184.49</v>
      </c>
    </row>
    <row r="4312" spans="1:4" ht="16.5">
      <c r="A4312" s="693">
        <v>2419703</v>
      </c>
      <c r="B4312" s="694" t="s">
        <v>16369</v>
      </c>
      <c r="C4312" s="693" t="s">
        <v>12161</v>
      </c>
      <c r="D4312" s="695">
        <v>14.94</v>
      </c>
    </row>
    <row r="4313" spans="1:4" ht="16.5">
      <c r="A4313" s="693">
        <v>4507780</v>
      </c>
      <c r="B4313" s="694" t="s">
        <v>16370</v>
      </c>
      <c r="C4313" s="693" t="s">
        <v>10136</v>
      </c>
      <c r="D4313" s="695">
        <v>309.07</v>
      </c>
    </row>
    <row r="4314" spans="1:4" ht="16.5">
      <c r="A4314" s="693">
        <v>5502900</v>
      </c>
      <c r="B4314" s="694" t="s">
        <v>16371</v>
      </c>
      <c r="C4314" s="693" t="s">
        <v>12156</v>
      </c>
      <c r="D4314" s="695">
        <v>19.559999999999999</v>
      </c>
    </row>
    <row r="4315" spans="1:4" ht="16.5">
      <c r="A4315" s="693">
        <v>705422</v>
      </c>
      <c r="B4315" s="694" t="s">
        <v>16372</v>
      </c>
      <c r="C4315" s="693" t="s">
        <v>10136</v>
      </c>
      <c r="D4315" s="695">
        <v>42037.68</v>
      </c>
    </row>
    <row r="4316" spans="1:4">
      <c r="A4316" s="693">
        <v>1608021</v>
      </c>
      <c r="B4316" s="694" t="s">
        <v>16373</v>
      </c>
      <c r="C4316" s="693" t="s">
        <v>12133</v>
      </c>
      <c r="D4316" s="695">
        <v>70.72</v>
      </c>
    </row>
    <row r="4317" spans="1:4" ht="16.5">
      <c r="A4317" s="693">
        <v>2003536</v>
      </c>
      <c r="B4317" s="694" t="s">
        <v>16374</v>
      </c>
      <c r="C4317" s="693" t="s">
        <v>10136</v>
      </c>
      <c r="D4317" s="695">
        <v>6618.84</v>
      </c>
    </row>
    <row r="4318" spans="1:4" ht="16.5">
      <c r="A4318" s="693">
        <v>2408080</v>
      </c>
      <c r="B4318" s="694" t="s">
        <v>16375</v>
      </c>
      <c r="C4318" s="693" t="s">
        <v>12161</v>
      </c>
      <c r="D4318" s="695">
        <v>8.0299999999999994</v>
      </c>
    </row>
    <row r="4319" spans="1:4" ht="16.5">
      <c r="A4319" s="693">
        <v>4507781</v>
      </c>
      <c r="B4319" s="694" t="s">
        <v>16376</v>
      </c>
      <c r="C4319" s="693" t="s">
        <v>10136</v>
      </c>
      <c r="D4319" s="695">
        <v>324.56</v>
      </c>
    </row>
    <row r="4320" spans="1:4" ht="24.75">
      <c r="A4320" s="693">
        <v>5502926</v>
      </c>
      <c r="B4320" s="694" t="s">
        <v>16377</v>
      </c>
      <c r="C4320" s="693" t="s">
        <v>12156</v>
      </c>
      <c r="D4320" s="695">
        <v>18.97</v>
      </c>
    </row>
    <row r="4321" spans="1:4">
      <c r="A4321" s="693">
        <v>705425</v>
      </c>
      <c r="B4321" s="694" t="s">
        <v>16378</v>
      </c>
      <c r="C4321" s="693" t="s">
        <v>10136</v>
      </c>
      <c r="D4321" s="695">
        <v>58852.69</v>
      </c>
    </row>
    <row r="4322" spans="1:4">
      <c r="A4322" s="693">
        <v>1608024</v>
      </c>
      <c r="B4322" s="694" t="s">
        <v>16379</v>
      </c>
      <c r="C4322" s="693" t="s">
        <v>12133</v>
      </c>
      <c r="D4322" s="695">
        <v>74.510000000000005</v>
      </c>
    </row>
    <row r="4323" spans="1:4" ht="16.5">
      <c r="A4323" s="693">
        <v>2003499</v>
      </c>
      <c r="B4323" s="694" t="s">
        <v>16380</v>
      </c>
      <c r="C4323" s="693" t="s">
        <v>10136</v>
      </c>
      <c r="D4323" s="695">
        <v>7951.76</v>
      </c>
    </row>
    <row r="4324" spans="1:4" ht="16.5">
      <c r="A4324" s="693">
        <v>2408078</v>
      </c>
      <c r="B4324" s="694" t="s">
        <v>16381</v>
      </c>
      <c r="C4324" s="693" t="s">
        <v>12161</v>
      </c>
      <c r="D4324" s="695">
        <v>3.18</v>
      </c>
    </row>
    <row r="4325" spans="1:4" ht="16.5">
      <c r="A4325" s="693">
        <v>4507782</v>
      </c>
      <c r="B4325" s="694" t="s">
        <v>16382</v>
      </c>
      <c r="C4325" s="693" t="s">
        <v>10136</v>
      </c>
      <c r="D4325" s="695">
        <v>382.64</v>
      </c>
    </row>
    <row r="4326" spans="1:4" ht="16.5">
      <c r="A4326" s="693">
        <v>5502952</v>
      </c>
      <c r="B4326" s="694" t="s">
        <v>16383</v>
      </c>
      <c r="C4326" s="693" t="s">
        <v>12156</v>
      </c>
      <c r="D4326" s="695">
        <v>18.77</v>
      </c>
    </row>
    <row r="4327" spans="1:4" ht="16.5">
      <c r="A4327" s="693">
        <v>705424</v>
      </c>
      <c r="B4327" s="694" t="s">
        <v>16384</v>
      </c>
      <c r="C4327" s="693" t="s">
        <v>10136</v>
      </c>
      <c r="D4327" s="695">
        <v>53391.07</v>
      </c>
    </row>
    <row r="4328" spans="1:4">
      <c r="A4328" s="693">
        <v>1608026</v>
      </c>
      <c r="B4328" s="694" t="s">
        <v>16385</v>
      </c>
      <c r="C4328" s="693" t="s">
        <v>12133</v>
      </c>
      <c r="D4328" s="695">
        <v>84.76</v>
      </c>
    </row>
    <row r="4329" spans="1:4" ht="16.5">
      <c r="A4329" s="693">
        <v>2003498</v>
      </c>
      <c r="B4329" s="694" t="s">
        <v>16386</v>
      </c>
      <c r="C4329" s="693" t="s">
        <v>10136</v>
      </c>
      <c r="D4329" s="695">
        <v>7292.29</v>
      </c>
    </row>
    <row r="4330" spans="1:4" ht="16.5">
      <c r="A4330" s="693">
        <v>2407979</v>
      </c>
      <c r="B4330" s="694" t="s">
        <v>16387</v>
      </c>
      <c r="C4330" s="693" t="s">
        <v>12161</v>
      </c>
      <c r="D4330" s="695">
        <v>13.53</v>
      </c>
    </row>
    <row r="4331" spans="1:4" ht="16.5">
      <c r="A4331" s="693">
        <v>4507785</v>
      </c>
      <c r="B4331" s="694" t="s">
        <v>16388</v>
      </c>
      <c r="C4331" s="693" t="s">
        <v>10136</v>
      </c>
      <c r="D4331" s="695">
        <v>135.97</v>
      </c>
    </row>
    <row r="4332" spans="1:4" ht="16.5">
      <c r="A4332" s="693">
        <v>5502901</v>
      </c>
      <c r="B4332" s="694" t="s">
        <v>16389</v>
      </c>
      <c r="C4332" s="693" t="s">
        <v>12156</v>
      </c>
      <c r="D4332" s="695">
        <v>19.96</v>
      </c>
    </row>
    <row r="4333" spans="1:4">
      <c r="A4333" s="693">
        <v>705427</v>
      </c>
      <c r="B4333" s="694" t="s">
        <v>16390</v>
      </c>
      <c r="C4333" s="693" t="s">
        <v>10136</v>
      </c>
      <c r="D4333" s="695">
        <v>53582.78</v>
      </c>
    </row>
    <row r="4334" spans="1:4">
      <c r="A4334" s="693">
        <v>1608142</v>
      </c>
      <c r="B4334" s="694" t="s">
        <v>16391</v>
      </c>
      <c r="C4334" s="693" t="s">
        <v>12133</v>
      </c>
      <c r="D4334" s="695">
        <v>97.07</v>
      </c>
    </row>
    <row r="4335" spans="1:4" ht="16.5">
      <c r="A4335" s="693">
        <v>2003539</v>
      </c>
      <c r="B4335" s="694" t="s">
        <v>16392</v>
      </c>
      <c r="C4335" s="693" t="s">
        <v>10136</v>
      </c>
      <c r="D4335" s="695">
        <v>8155.64</v>
      </c>
    </row>
    <row r="4336" spans="1:4" ht="16.5">
      <c r="A4336" s="693">
        <v>2407980</v>
      </c>
      <c r="B4336" s="694" t="s">
        <v>16393</v>
      </c>
      <c r="C4336" s="693" t="s">
        <v>12161</v>
      </c>
      <c r="D4336" s="695">
        <v>13.57</v>
      </c>
    </row>
    <row r="4337" spans="1:4" ht="16.5">
      <c r="A4337" s="693">
        <v>4508194</v>
      </c>
      <c r="B4337" s="694" t="s">
        <v>16394</v>
      </c>
      <c r="C4337" s="693" t="s">
        <v>10136</v>
      </c>
      <c r="D4337" s="695">
        <v>152.83000000000001</v>
      </c>
    </row>
    <row r="4338" spans="1:4" ht="24.75">
      <c r="A4338" s="693">
        <v>5502927</v>
      </c>
      <c r="B4338" s="694" t="s">
        <v>16395</v>
      </c>
      <c r="C4338" s="693" t="s">
        <v>12156</v>
      </c>
      <c r="D4338" s="695">
        <v>19.27</v>
      </c>
    </row>
    <row r="4339" spans="1:4" ht="16.5">
      <c r="A4339" s="693">
        <v>705426</v>
      </c>
      <c r="B4339" s="694" t="s">
        <v>16396</v>
      </c>
      <c r="C4339" s="693" t="s">
        <v>10136</v>
      </c>
      <c r="D4339" s="695">
        <v>47856.78</v>
      </c>
    </row>
    <row r="4340" spans="1:4">
      <c r="A4340" s="693">
        <v>1608143</v>
      </c>
      <c r="B4340" s="694" t="s">
        <v>16397</v>
      </c>
      <c r="C4340" s="693" t="s">
        <v>12133</v>
      </c>
      <c r="D4340" s="695">
        <v>100.98</v>
      </c>
    </row>
    <row r="4341" spans="1:4" ht="16.5">
      <c r="A4341" s="693">
        <v>2003538</v>
      </c>
      <c r="B4341" s="694" t="s">
        <v>16398</v>
      </c>
      <c r="C4341" s="693" t="s">
        <v>10136</v>
      </c>
      <c r="D4341" s="695">
        <v>7510.36</v>
      </c>
    </row>
    <row r="4342" spans="1:4" ht="16.5">
      <c r="A4342" s="693">
        <v>2408077</v>
      </c>
      <c r="B4342" s="694" t="s">
        <v>16399</v>
      </c>
      <c r="C4342" s="693" t="s">
        <v>12161</v>
      </c>
      <c r="D4342" s="695">
        <v>6.08</v>
      </c>
    </row>
    <row r="4343" spans="1:4" ht="16.5">
      <c r="A4343" s="693">
        <v>4507786</v>
      </c>
      <c r="B4343" s="694" t="s">
        <v>16400</v>
      </c>
      <c r="C4343" s="693" t="s">
        <v>10136</v>
      </c>
      <c r="D4343" s="695">
        <v>163.83000000000001</v>
      </c>
    </row>
    <row r="4344" spans="1:4" ht="16.5">
      <c r="A4344" s="693">
        <v>5502953</v>
      </c>
      <c r="B4344" s="694" t="s">
        <v>16401</v>
      </c>
      <c r="C4344" s="693" t="s">
        <v>12156</v>
      </c>
      <c r="D4344" s="695">
        <v>19.07</v>
      </c>
    </row>
    <row r="4345" spans="1:4">
      <c r="A4345" s="693">
        <v>705429</v>
      </c>
      <c r="B4345" s="694" t="s">
        <v>16402</v>
      </c>
      <c r="C4345" s="693" t="s">
        <v>10136</v>
      </c>
      <c r="D4345" s="695">
        <v>55480.21</v>
      </c>
    </row>
    <row r="4346" spans="1:4">
      <c r="A4346" s="693">
        <v>1608144</v>
      </c>
      <c r="B4346" s="694" t="s">
        <v>16403</v>
      </c>
      <c r="C4346" s="693" t="s">
        <v>12133</v>
      </c>
      <c r="D4346" s="695">
        <v>109.27</v>
      </c>
    </row>
    <row r="4347" spans="1:4" ht="16.5">
      <c r="A4347" s="693">
        <v>2003493</v>
      </c>
      <c r="B4347" s="694" t="s">
        <v>16404</v>
      </c>
      <c r="C4347" s="693" t="s">
        <v>10136</v>
      </c>
      <c r="D4347" s="695">
        <v>7081.57</v>
      </c>
    </row>
    <row r="4348" spans="1:4" ht="24.75">
      <c r="A4348" s="693">
        <v>2407983</v>
      </c>
      <c r="B4348" s="694" t="s">
        <v>16405</v>
      </c>
      <c r="C4348" s="693" t="s">
        <v>12161</v>
      </c>
      <c r="D4348" s="695">
        <v>8</v>
      </c>
    </row>
    <row r="4349" spans="1:4" ht="16.5">
      <c r="A4349" s="693">
        <v>4507787</v>
      </c>
      <c r="B4349" s="694" t="s">
        <v>16406</v>
      </c>
      <c r="C4349" s="693" t="s">
        <v>10136</v>
      </c>
      <c r="D4349" s="695">
        <v>160.16999999999999</v>
      </c>
    </row>
    <row r="4350" spans="1:4" ht="16.5">
      <c r="A4350" s="693">
        <v>5502899</v>
      </c>
      <c r="B4350" s="694" t="s">
        <v>16407</v>
      </c>
      <c r="C4350" s="693" t="s">
        <v>12156</v>
      </c>
      <c r="D4350" s="695">
        <v>18.97</v>
      </c>
    </row>
    <row r="4351" spans="1:4" ht="16.5">
      <c r="A4351" s="693">
        <v>705428</v>
      </c>
      <c r="B4351" s="694" t="s">
        <v>16408</v>
      </c>
      <c r="C4351" s="693" t="s">
        <v>10136</v>
      </c>
      <c r="D4351" s="695">
        <v>49846.52</v>
      </c>
    </row>
    <row r="4352" spans="1:4">
      <c r="A4352" s="693">
        <v>1608145</v>
      </c>
      <c r="B4352" s="694" t="s">
        <v>16409</v>
      </c>
      <c r="C4352" s="693" t="s">
        <v>12133</v>
      </c>
      <c r="D4352" s="695">
        <v>116.12</v>
      </c>
    </row>
    <row r="4353" spans="1:4" ht="16.5">
      <c r="A4353" s="693">
        <v>2003492</v>
      </c>
      <c r="B4353" s="694" t="s">
        <v>16410</v>
      </c>
      <c r="C4353" s="693" t="s">
        <v>10136</v>
      </c>
      <c r="D4353" s="695">
        <v>6488.83</v>
      </c>
    </row>
    <row r="4354" spans="1:4" ht="16.5">
      <c r="A4354" s="693">
        <v>2407977</v>
      </c>
      <c r="B4354" s="694" t="s">
        <v>16411</v>
      </c>
      <c r="C4354" s="693" t="s">
        <v>12161</v>
      </c>
      <c r="D4354" s="695">
        <v>15.47</v>
      </c>
    </row>
    <row r="4355" spans="1:4" ht="16.5">
      <c r="A4355" s="693">
        <v>4507788</v>
      </c>
      <c r="B4355" s="694" t="s">
        <v>16412</v>
      </c>
      <c r="C4355" s="693" t="s">
        <v>10136</v>
      </c>
      <c r="D4355" s="695">
        <v>210.32</v>
      </c>
    </row>
    <row r="4356" spans="1:4" ht="16.5">
      <c r="A4356" s="693">
        <v>5502925</v>
      </c>
      <c r="B4356" s="694" t="s">
        <v>16413</v>
      </c>
      <c r="C4356" s="693" t="s">
        <v>12156</v>
      </c>
      <c r="D4356" s="695">
        <v>18.670000000000002</v>
      </c>
    </row>
    <row r="4357" spans="1:4">
      <c r="A4357" s="693">
        <v>705431</v>
      </c>
      <c r="B4357" s="694" t="s">
        <v>16414</v>
      </c>
      <c r="C4357" s="693" t="s">
        <v>10136</v>
      </c>
      <c r="D4357" s="695">
        <v>66753.95</v>
      </c>
    </row>
    <row r="4358" spans="1:4">
      <c r="A4358" s="693">
        <v>1608146</v>
      </c>
      <c r="B4358" s="694" t="s">
        <v>16415</v>
      </c>
      <c r="C4358" s="693" t="s">
        <v>12133</v>
      </c>
      <c r="D4358" s="695">
        <v>135.28</v>
      </c>
    </row>
    <row r="4359" spans="1:4" ht="16.5">
      <c r="A4359" s="693">
        <v>2003533</v>
      </c>
      <c r="B4359" s="694" t="s">
        <v>16416</v>
      </c>
      <c r="C4359" s="693" t="s">
        <v>10136</v>
      </c>
      <c r="D4359" s="695">
        <v>7257.83</v>
      </c>
    </row>
    <row r="4360" spans="1:4" ht="24.75">
      <c r="A4360" s="693">
        <v>2407978</v>
      </c>
      <c r="B4360" s="694" t="s">
        <v>16417</v>
      </c>
      <c r="C4360" s="693" t="s">
        <v>12161</v>
      </c>
      <c r="D4360" s="695">
        <v>15.51</v>
      </c>
    </row>
    <row r="4361" spans="1:4" ht="16.5">
      <c r="A4361" s="693">
        <v>4507789</v>
      </c>
      <c r="B4361" s="694" t="s">
        <v>16418</v>
      </c>
      <c r="C4361" s="693" t="s">
        <v>10136</v>
      </c>
      <c r="D4361" s="695">
        <v>236.79</v>
      </c>
    </row>
    <row r="4362" spans="1:4" ht="16.5">
      <c r="A4362" s="693">
        <v>5502951</v>
      </c>
      <c r="B4362" s="694" t="s">
        <v>16419</v>
      </c>
      <c r="C4362" s="693" t="s">
        <v>12156</v>
      </c>
      <c r="D4362" s="695">
        <v>18.47</v>
      </c>
    </row>
    <row r="4363" spans="1:4" ht="16.5">
      <c r="A4363" s="693">
        <v>705430</v>
      </c>
      <c r="B4363" s="694" t="s">
        <v>16420</v>
      </c>
      <c r="C4363" s="693" t="s">
        <v>10136</v>
      </c>
      <c r="D4363" s="695">
        <v>60466.9</v>
      </c>
    </row>
    <row r="4364" spans="1:4">
      <c r="A4364" s="693">
        <v>1608147</v>
      </c>
      <c r="B4364" s="694" t="s">
        <v>16421</v>
      </c>
      <c r="C4364" s="693" t="s">
        <v>12133</v>
      </c>
      <c r="D4364" s="695">
        <v>173.53</v>
      </c>
    </row>
    <row r="4365" spans="1:4" ht="16.5">
      <c r="A4365" s="693">
        <v>2003532</v>
      </c>
      <c r="B4365" s="694" t="s">
        <v>16422</v>
      </c>
      <c r="C4365" s="693" t="s">
        <v>10136</v>
      </c>
      <c r="D4365" s="695">
        <v>6676.51</v>
      </c>
    </row>
    <row r="4366" spans="1:4" ht="16.5">
      <c r="A4366" s="693">
        <v>2408079</v>
      </c>
      <c r="B4366" s="694" t="s">
        <v>16423</v>
      </c>
      <c r="C4366" s="693" t="s">
        <v>12161</v>
      </c>
      <c r="D4366" s="695">
        <v>49.12</v>
      </c>
    </row>
    <row r="4367" spans="1:4" ht="16.5">
      <c r="A4367" s="693">
        <v>4507790</v>
      </c>
      <c r="B4367" s="694" t="s">
        <v>16424</v>
      </c>
      <c r="C4367" s="693" t="s">
        <v>10136</v>
      </c>
      <c r="D4367" s="695">
        <v>259.77999999999997</v>
      </c>
    </row>
    <row r="4368" spans="1:4" ht="16.5">
      <c r="A4368" s="693">
        <v>5502902</v>
      </c>
      <c r="B4368" s="694" t="s">
        <v>16425</v>
      </c>
      <c r="C4368" s="693" t="s">
        <v>12156</v>
      </c>
      <c r="D4368" s="695">
        <v>20.46</v>
      </c>
    </row>
    <row r="4369" spans="1:4">
      <c r="A4369" s="693">
        <v>705433</v>
      </c>
      <c r="B4369" s="694" t="s">
        <v>16426</v>
      </c>
      <c r="C4369" s="693" t="s">
        <v>10136</v>
      </c>
      <c r="D4369" s="695">
        <v>84639.53</v>
      </c>
    </row>
    <row r="4370" spans="1:4">
      <c r="A4370" s="693">
        <v>1608019</v>
      </c>
      <c r="B4370" s="694" t="s">
        <v>16427</v>
      </c>
      <c r="C4370" s="693" t="s">
        <v>12133</v>
      </c>
      <c r="D4370" s="695">
        <v>24.18</v>
      </c>
    </row>
    <row r="4371" spans="1:4" ht="16.5">
      <c r="A4371" s="693">
        <v>2003495</v>
      </c>
      <c r="B4371" s="694" t="s">
        <v>16428</v>
      </c>
      <c r="C4371" s="693" t="s">
        <v>10136</v>
      </c>
      <c r="D4371" s="695">
        <v>7049.49</v>
      </c>
    </row>
    <row r="4372" spans="1:4">
      <c r="A4372" s="693">
        <v>2408076</v>
      </c>
      <c r="B4372" s="694" t="s">
        <v>16429</v>
      </c>
      <c r="C4372" s="693" t="s">
        <v>12161</v>
      </c>
      <c r="D4372" s="695">
        <v>19.63</v>
      </c>
    </row>
    <row r="4373" spans="1:4" ht="16.5">
      <c r="A4373" s="693">
        <v>4507791</v>
      </c>
      <c r="B4373" s="694" t="s">
        <v>16430</v>
      </c>
      <c r="C4373" s="693" t="s">
        <v>10136</v>
      </c>
      <c r="D4373" s="695">
        <v>244.88</v>
      </c>
    </row>
    <row r="4374" spans="1:4" ht="24.75">
      <c r="A4374" s="693">
        <v>5502928</v>
      </c>
      <c r="B4374" s="694" t="s">
        <v>16431</v>
      </c>
      <c r="C4374" s="693" t="s">
        <v>12156</v>
      </c>
      <c r="D4374" s="695">
        <v>19.559999999999999</v>
      </c>
    </row>
    <row r="4375" spans="1:4" ht="16.5">
      <c r="A4375" s="693">
        <v>705432</v>
      </c>
      <c r="B4375" s="694" t="s">
        <v>16432</v>
      </c>
      <c r="C4375" s="693" t="s">
        <v>10136</v>
      </c>
      <c r="D4375" s="695">
        <v>76852.460000000006</v>
      </c>
    </row>
    <row r="4376" spans="1:4">
      <c r="A4376" s="693">
        <v>1608020</v>
      </c>
      <c r="B4376" s="694" t="s">
        <v>16433</v>
      </c>
      <c r="C4376" s="693" t="s">
        <v>12133</v>
      </c>
      <c r="D4376" s="695">
        <v>37.06</v>
      </c>
    </row>
    <row r="4377" spans="1:4" ht="16.5">
      <c r="A4377" s="693">
        <v>2003494</v>
      </c>
      <c r="B4377" s="694" t="s">
        <v>16434</v>
      </c>
      <c r="C4377" s="693" t="s">
        <v>10136</v>
      </c>
      <c r="D4377" s="695">
        <v>6463.6</v>
      </c>
    </row>
    <row r="4378" spans="1:4">
      <c r="A4378" s="693">
        <v>2408057</v>
      </c>
      <c r="B4378" s="694" t="s">
        <v>16435</v>
      </c>
      <c r="C4378" s="693" t="s">
        <v>12141</v>
      </c>
      <c r="D4378" s="695">
        <v>106.53</v>
      </c>
    </row>
    <row r="4379" spans="1:4" ht="16.5">
      <c r="A4379" s="693">
        <v>4507792</v>
      </c>
      <c r="B4379" s="694" t="s">
        <v>16436</v>
      </c>
      <c r="C4379" s="693" t="s">
        <v>10136</v>
      </c>
      <c r="D4379" s="695">
        <v>296.82</v>
      </c>
    </row>
    <row r="4380" spans="1:4" ht="16.5">
      <c r="A4380" s="693">
        <v>5502954</v>
      </c>
      <c r="B4380" s="694" t="s">
        <v>16437</v>
      </c>
      <c r="C4380" s="693" t="s">
        <v>12156</v>
      </c>
      <c r="D4380" s="695">
        <v>19.27</v>
      </c>
    </row>
    <row r="4381" spans="1:4" ht="16.5">
      <c r="A4381" s="693">
        <v>705257</v>
      </c>
      <c r="B4381" s="694" t="s">
        <v>16438</v>
      </c>
      <c r="C4381" s="693" t="s">
        <v>12133</v>
      </c>
      <c r="D4381" s="695">
        <v>4136.5</v>
      </c>
    </row>
    <row r="4382" spans="1:4">
      <c r="A4382" s="693">
        <v>1608025</v>
      </c>
      <c r="B4382" s="694" t="s">
        <v>16439</v>
      </c>
      <c r="C4382" s="693" t="s">
        <v>12133</v>
      </c>
      <c r="D4382" s="695">
        <v>45.3</v>
      </c>
    </row>
    <row r="4383" spans="1:4" ht="16.5">
      <c r="A4383" s="693">
        <v>2003535</v>
      </c>
      <c r="B4383" s="694" t="s">
        <v>16440</v>
      </c>
      <c r="C4383" s="693" t="s">
        <v>10136</v>
      </c>
      <c r="D4383" s="695">
        <v>7225.75</v>
      </c>
    </row>
    <row r="4384" spans="1:4">
      <c r="A4384" s="693">
        <v>2408058</v>
      </c>
      <c r="B4384" s="694" t="s">
        <v>16441</v>
      </c>
      <c r="C4384" s="693" t="s">
        <v>12141</v>
      </c>
      <c r="D4384" s="695">
        <v>65.3</v>
      </c>
    </row>
    <row r="4385" spans="1:4" ht="16.5">
      <c r="A4385" s="693">
        <v>4507793</v>
      </c>
      <c r="B4385" s="694" t="s">
        <v>16442</v>
      </c>
      <c r="C4385" s="693" t="s">
        <v>10136</v>
      </c>
      <c r="D4385" s="695">
        <v>299.69</v>
      </c>
    </row>
    <row r="4386" spans="1:4" ht="16.5">
      <c r="A4386" s="693">
        <v>5502903</v>
      </c>
      <c r="B4386" s="694" t="s">
        <v>16443</v>
      </c>
      <c r="C4386" s="693" t="s">
        <v>12156</v>
      </c>
      <c r="D4386" s="695">
        <v>20.76</v>
      </c>
    </row>
    <row r="4387" spans="1:4" ht="16.5">
      <c r="A4387" s="693">
        <v>705256</v>
      </c>
      <c r="B4387" s="694" t="s">
        <v>16444</v>
      </c>
      <c r="C4387" s="693" t="s">
        <v>12133</v>
      </c>
      <c r="D4387" s="695">
        <v>3779.67</v>
      </c>
    </row>
    <row r="4388" spans="1:4">
      <c r="A4388" s="693">
        <v>1600966</v>
      </c>
      <c r="B4388" s="694" t="s">
        <v>16445</v>
      </c>
      <c r="C4388" s="693" t="s">
        <v>12133</v>
      </c>
      <c r="D4388" s="695">
        <v>1.02</v>
      </c>
    </row>
    <row r="4389" spans="1:4" ht="16.5">
      <c r="A4389" s="693">
        <v>2003534</v>
      </c>
      <c r="B4389" s="694" t="s">
        <v>16446</v>
      </c>
      <c r="C4389" s="693" t="s">
        <v>10136</v>
      </c>
      <c r="D4389" s="695">
        <v>6651.28</v>
      </c>
    </row>
    <row r="4390" spans="1:4">
      <c r="A4390" s="693">
        <v>2407974</v>
      </c>
      <c r="B4390" s="694" t="s">
        <v>16447</v>
      </c>
      <c r="C4390" s="693" t="s">
        <v>12161</v>
      </c>
      <c r="D4390" s="695">
        <v>369.31</v>
      </c>
    </row>
    <row r="4391" spans="1:4" ht="16.5">
      <c r="A4391" s="693">
        <v>4507794</v>
      </c>
      <c r="B4391" s="694" t="s">
        <v>16448</v>
      </c>
      <c r="C4391" s="693" t="s">
        <v>10136</v>
      </c>
      <c r="D4391" s="695">
        <v>360.92</v>
      </c>
    </row>
    <row r="4392" spans="1:4" ht="24.75">
      <c r="A4392" s="693">
        <v>5502929</v>
      </c>
      <c r="B4392" s="694" t="s">
        <v>16449</v>
      </c>
      <c r="C4392" s="693" t="s">
        <v>12156</v>
      </c>
      <c r="D4392" s="695">
        <v>19.760000000000002</v>
      </c>
    </row>
    <row r="4393" spans="1:4" ht="16.5">
      <c r="A4393" s="693">
        <v>705259</v>
      </c>
      <c r="B4393" s="694" t="s">
        <v>16450</v>
      </c>
      <c r="C4393" s="693" t="s">
        <v>12133</v>
      </c>
      <c r="D4393" s="695">
        <v>3605.09</v>
      </c>
    </row>
    <row r="4394" spans="1:4" ht="16.5">
      <c r="A4394" s="693">
        <v>1600898</v>
      </c>
      <c r="B4394" s="694" t="s">
        <v>16451</v>
      </c>
      <c r="C4394" s="693" t="s">
        <v>12161</v>
      </c>
      <c r="D4394" s="695">
        <v>13.01</v>
      </c>
    </row>
    <row r="4395" spans="1:4" ht="16.5">
      <c r="A4395" s="693">
        <v>2003505</v>
      </c>
      <c r="B4395" s="694" t="s">
        <v>16452</v>
      </c>
      <c r="C4395" s="693" t="s">
        <v>10136</v>
      </c>
      <c r="D4395" s="695">
        <v>8016.31</v>
      </c>
    </row>
    <row r="4396" spans="1:4" ht="16.5">
      <c r="A4396" s="693">
        <v>2407975</v>
      </c>
      <c r="B4396" s="694" t="s">
        <v>16453</v>
      </c>
      <c r="C4396" s="693" t="s">
        <v>12161</v>
      </c>
      <c r="D4396" s="695">
        <v>376.33</v>
      </c>
    </row>
    <row r="4397" spans="1:4" ht="16.5">
      <c r="A4397" s="693">
        <v>4507795</v>
      </c>
      <c r="B4397" s="694" t="s">
        <v>16454</v>
      </c>
      <c r="C4397" s="693" t="s">
        <v>10136</v>
      </c>
      <c r="D4397" s="695">
        <v>364.32</v>
      </c>
    </row>
    <row r="4398" spans="1:4" ht="16.5">
      <c r="A4398" s="693">
        <v>5502955</v>
      </c>
      <c r="B4398" s="694" t="s">
        <v>16455</v>
      </c>
      <c r="C4398" s="693" t="s">
        <v>12156</v>
      </c>
      <c r="D4398" s="695">
        <v>19.46</v>
      </c>
    </row>
    <row r="4399" spans="1:4" ht="16.5">
      <c r="A4399" s="693">
        <v>705258</v>
      </c>
      <c r="B4399" s="694" t="s">
        <v>16456</v>
      </c>
      <c r="C4399" s="693" t="s">
        <v>12133</v>
      </c>
      <c r="D4399" s="695">
        <v>3248.25</v>
      </c>
    </row>
    <row r="4400" spans="1:4">
      <c r="A4400" s="693">
        <v>1600441</v>
      </c>
      <c r="B4400" s="694" t="s">
        <v>16457</v>
      </c>
      <c r="C4400" s="693" t="s">
        <v>12161</v>
      </c>
      <c r="D4400" s="695">
        <v>5.37</v>
      </c>
    </row>
    <row r="4401" spans="1:4" ht="16.5">
      <c r="A4401" s="693">
        <v>2003504</v>
      </c>
      <c r="B4401" s="694" t="s">
        <v>16458</v>
      </c>
      <c r="C4401" s="693" t="s">
        <v>10136</v>
      </c>
      <c r="D4401" s="695">
        <v>7356.7</v>
      </c>
    </row>
    <row r="4402" spans="1:4">
      <c r="A4402" s="693">
        <v>2419789</v>
      </c>
      <c r="B4402" s="694" t="s">
        <v>16459</v>
      </c>
      <c r="C4402" s="693" t="s">
        <v>12161</v>
      </c>
      <c r="D4402" s="695">
        <v>17.57</v>
      </c>
    </row>
    <row r="4403" spans="1:4" ht="16.5">
      <c r="A4403" s="693">
        <v>4507796</v>
      </c>
      <c r="B4403" s="694" t="s">
        <v>16460</v>
      </c>
      <c r="C4403" s="693" t="s">
        <v>10136</v>
      </c>
      <c r="D4403" s="695">
        <v>412.33</v>
      </c>
    </row>
    <row r="4404" spans="1:4" ht="16.5">
      <c r="A4404" s="693">
        <v>5502889</v>
      </c>
      <c r="B4404" s="694" t="s">
        <v>16461</v>
      </c>
      <c r="C4404" s="693" t="s">
        <v>12156</v>
      </c>
      <c r="D4404" s="695">
        <v>26.75</v>
      </c>
    </row>
    <row r="4405" spans="1:4" ht="16.5">
      <c r="A4405" s="693">
        <v>705267</v>
      </c>
      <c r="B4405" s="694" t="s">
        <v>16462</v>
      </c>
      <c r="C4405" s="693" t="s">
        <v>12133</v>
      </c>
      <c r="D4405" s="695">
        <v>5197.32</v>
      </c>
    </row>
    <row r="4406" spans="1:4" ht="16.5">
      <c r="A4406" s="693">
        <v>1600404</v>
      </c>
      <c r="B4406" s="694" t="s">
        <v>16463</v>
      </c>
      <c r="C4406" s="693" t="s">
        <v>12133</v>
      </c>
      <c r="D4406" s="695">
        <v>10.91</v>
      </c>
    </row>
    <row r="4407" spans="1:4" ht="16.5">
      <c r="A4407" s="693">
        <v>2003545</v>
      </c>
      <c r="B4407" s="694" t="s">
        <v>16464</v>
      </c>
      <c r="C4407" s="693" t="s">
        <v>10136</v>
      </c>
      <c r="D4407" s="695">
        <v>8192.57</v>
      </c>
    </row>
    <row r="4408" spans="1:4" ht="16.5">
      <c r="A4408" s="693">
        <v>2607183</v>
      </c>
      <c r="B4408" s="694" t="s">
        <v>16465</v>
      </c>
      <c r="C4408" s="693" t="s">
        <v>10136</v>
      </c>
      <c r="D4408" s="695">
        <v>437.82</v>
      </c>
    </row>
    <row r="4409" spans="1:4" ht="16.5">
      <c r="A4409" s="693">
        <v>4508190</v>
      </c>
      <c r="B4409" s="694" t="s">
        <v>16466</v>
      </c>
      <c r="C4409" s="693" t="s">
        <v>10136</v>
      </c>
      <c r="D4409" s="695">
        <v>416.1</v>
      </c>
    </row>
    <row r="4410" spans="1:4" ht="24.75">
      <c r="A4410" s="693">
        <v>5502996</v>
      </c>
      <c r="B4410" s="694" t="s">
        <v>16467</v>
      </c>
      <c r="C4410" s="693" t="s">
        <v>12156</v>
      </c>
      <c r="D4410" s="695">
        <v>24.36</v>
      </c>
    </row>
    <row r="4411" spans="1:4" ht="16.5">
      <c r="A4411" s="693">
        <v>705266</v>
      </c>
      <c r="B4411" s="694" t="s">
        <v>16468</v>
      </c>
      <c r="C4411" s="693" t="s">
        <v>12133</v>
      </c>
      <c r="D4411" s="695">
        <v>4725.3</v>
      </c>
    </row>
    <row r="4412" spans="1:4" ht="16.5">
      <c r="A4412" s="693">
        <v>1600405</v>
      </c>
      <c r="B4412" s="694" t="s">
        <v>16469</v>
      </c>
      <c r="C4412" s="693" t="s">
        <v>12133</v>
      </c>
      <c r="D4412" s="695">
        <v>12.41</v>
      </c>
    </row>
    <row r="4413" spans="1:4" ht="16.5">
      <c r="A4413" s="693">
        <v>2003544</v>
      </c>
      <c r="B4413" s="694" t="s">
        <v>16470</v>
      </c>
      <c r="C4413" s="693" t="s">
        <v>10136</v>
      </c>
      <c r="D4413" s="695">
        <v>7544.37</v>
      </c>
    </row>
    <row r="4414" spans="1:4">
      <c r="A4414" s="693">
        <v>2607226</v>
      </c>
      <c r="B4414" s="694" t="s">
        <v>16471</v>
      </c>
      <c r="C4414" s="693" t="s">
        <v>10136</v>
      </c>
      <c r="D4414" s="695">
        <v>552975.21</v>
      </c>
    </row>
    <row r="4415" spans="1:4" ht="16.5">
      <c r="A4415" s="693">
        <v>4507797</v>
      </c>
      <c r="B4415" s="694" t="s">
        <v>16472</v>
      </c>
      <c r="C4415" s="693" t="s">
        <v>10136</v>
      </c>
      <c r="D4415" s="695">
        <v>66.209999999999994</v>
      </c>
    </row>
    <row r="4416" spans="1:4" ht="16.5">
      <c r="A4416" s="693">
        <v>5502997</v>
      </c>
      <c r="B4416" s="694" t="s">
        <v>16473</v>
      </c>
      <c r="C4416" s="693" t="s">
        <v>12156</v>
      </c>
      <c r="D4416" s="695">
        <v>23.61</v>
      </c>
    </row>
    <row r="4417" spans="1:4" ht="16.5">
      <c r="A4417" s="693">
        <v>705269</v>
      </c>
      <c r="B4417" s="694" t="s">
        <v>16474</v>
      </c>
      <c r="C4417" s="693" t="s">
        <v>12133</v>
      </c>
      <c r="D4417" s="695">
        <v>5457.05</v>
      </c>
    </row>
    <row r="4418" spans="1:4" ht="24.75">
      <c r="A4418" s="693">
        <v>1716605</v>
      </c>
      <c r="B4418" s="694" t="s">
        <v>16475</v>
      </c>
      <c r="C4418" s="693" t="s">
        <v>12156</v>
      </c>
      <c r="D4418" s="695">
        <v>116.73</v>
      </c>
    </row>
    <row r="4419" spans="1:4" ht="16.5">
      <c r="A4419" s="693">
        <v>2003507</v>
      </c>
      <c r="B4419" s="694" t="s">
        <v>16476</v>
      </c>
      <c r="C4419" s="693" t="s">
        <v>10136</v>
      </c>
      <c r="D4419" s="695">
        <v>9087.5400000000009</v>
      </c>
    </row>
    <row r="4420" spans="1:4">
      <c r="A4420" s="693">
        <v>2607209</v>
      </c>
      <c r="B4420" s="694" t="s">
        <v>16477</v>
      </c>
      <c r="C4420" s="693" t="s">
        <v>10136</v>
      </c>
      <c r="D4420" s="695">
        <v>480780.29</v>
      </c>
    </row>
    <row r="4421" spans="1:4" ht="16.5">
      <c r="A4421" s="693">
        <v>4507798</v>
      </c>
      <c r="B4421" s="694" t="s">
        <v>16478</v>
      </c>
      <c r="C4421" s="693" t="s">
        <v>10136</v>
      </c>
      <c r="D4421" s="695">
        <v>66</v>
      </c>
    </row>
    <row r="4422" spans="1:4" ht="16.5">
      <c r="A4422" s="693">
        <v>5501716</v>
      </c>
      <c r="B4422" s="694" t="s">
        <v>16479</v>
      </c>
      <c r="C4422" s="693" t="s">
        <v>12156</v>
      </c>
      <c r="D4422" s="695">
        <v>21.47</v>
      </c>
    </row>
    <row r="4423" spans="1:4" ht="16.5">
      <c r="A4423" s="693">
        <v>705268</v>
      </c>
      <c r="B4423" s="694" t="s">
        <v>16480</v>
      </c>
      <c r="C4423" s="693" t="s">
        <v>12133</v>
      </c>
      <c r="D4423" s="695">
        <v>4985.0200000000004</v>
      </c>
    </row>
    <row r="4424" spans="1:4" ht="24.75">
      <c r="A4424" s="693">
        <v>1716610</v>
      </c>
      <c r="B4424" s="694" t="s">
        <v>16481</v>
      </c>
      <c r="C4424" s="693" t="s">
        <v>12156</v>
      </c>
      <c r="D4424" s="695">
        <v>121.21</v>
      </c>
    </row>
    <row r="4425" spans="1:4" ht="16.5">
      <c r="A4425" s="693">
        <v>2003506</v>
      </c>
      <c r="B4425" s="694" t="s">
        <v>16482</v>
      </c>
      <c r="C4425" s="693" t="s">
        <v>10136</v>
      </c>
      <c r="D4425" s="695">
        <v>8334.6200000000008</v>
      </c>
    </row>
    <row r="4426" spans="1:4">
      <c r="A4426" s="693">
        <v>2607161</v>
      </c>
      <c r="B4426" s="694" t="s">
        <v>16483</v>
      </c>
      <c r="C4426" s="693" t="s">
        <v>10136</v>
      </c>
      <c r="D4426" s="695">
        <v>664056.89</v>
      </c>
    </row>
    <row r="4427" spans="1:4" ht="16.5">
      <c r="A4427" s="693">
        <v>4507799</v>
      </c>
      <c r="B4427" s="694" t="s">
        <v>16484</v>
      </c>
      <c r="C4427" s="693" t="s">
        <v>10136</v>
      </c>
      <c r="D4427" s="695">
        <v>93.8</v>
      </c>
    </row>
    <row r="4428" spans="1:4" ht="16.5">
      <c r="A4428" s="693">
        <v>5501717</v>
      </c>
      <c r="B4428" s="694" t="s">
        <v>16485</v>
      </c>
      <c r="C4428" s="693" t="s">
        <v>12156</v>
      </c>
      <c r="D4428" s="695">
        <v>24.21</v>
      </c>
    </row>
    <row r="4429" spans="1:4" ht="16.5">
      <c r="A4429" s="693">
        <v>705261</v>
      </c>
      <c r="B4429" s="694" t="s">
        <v>16486</v>
      </c>
      <c r="C4429" s="693" t="s">
        <v>12133</v>
      </c>
      <c r="D4429" s="695">
        <v>3852.23</v>
      </c>
    </row>
    <row r="4430" spans="1:4" ht="24.75">
      <c r="A4430" s="693">
        <v>1716611</v>
      </c>
      <c r="B4430" s="694" t="s">
        <v>16487</v>
      </c>
      <c r="C4430" s="693" t="s">
        <v>12156</v>
      </c>
      <c r="D4430" s="695">
        <v>121.77</v>
      </c>
    </row>
    <row r="4431" spans="1:4" ht="16.5">
      <c r="A4431" s="693">
        <v>2003547</v>
      </c>
      <c r="B4431" s="694" t="s">
        <v>16488</v>
      </c>
      <c r="C4431" s="693" t="s">
        <v>10136</v>
      </c>
      <c r="D4431" s="695">
        <v>9291.42</v>
      </c>
    </row>
    <row r="4432" spans="1:4">
      <c r="A4432" s="693">
        <v>2607148</v>
      </c>
      <c r="B4432" s="694" t="s">
        <v>16489</v>
      </c>
      <c r="C4432" s="693" t="s">
        <v>10136</v>
      </c>
      <c r="D4432" s="695">
        <v>700414.27</v>
      </c>
    </row>
    <row r="4433" spans="1:4" ht="16.5">
      <c r="A4433" s="693">
        <v>4507800</v>
      </c>
      <c r="B4433" s="694" t="s">
        <v>16490</v>
      </c>
      <c r="C4433" s="693" t="s">
        <v>10136</v>
      </c>
      <c r="D4433" s="695">
        <v>88.47</v>
      </c>
    </row>
    <row r="4434" spans="1:4" ht="16.5">
      <c r="A4434" s="693">
        <v>5501712</v>
      </c>
      <c r="B4434" s="694" t="s">
        <v>16491</v>
      </c>
      <c r="C4434" s="693" t="s">
        <v>12156</v>
      </c>
      <c r="D4434" s="695">
        <v>12.44</v>
      </c>
    </row>
    <row r="4435" spans="1:4" ht="16.5">
      <c r="A4435" s="693">
        <v>705260</v>
      </c>
      <c r="B4435" s="694" t="s">
        <v>16492</v>
      </c>
      <c r="C4435" s="693" t="s">
        <v>12133</v>
      </c>
      <c r="D4435" s="695">
        <v>3495.39</v>
      </c>
    </row>
    <row r="4436" spans="1:4" ht="24.75">
      <c r="A4436" s="693">
        <v>1716612</v>
      </c>
      <c r="B4436" s="694" t="s">
        <v>16493</v>
      </c>
      <c r="C4436" s="693" t="s">
        <v>12156</v>
      </c>
      <c r="D4436" s="695">
        <v>122.33</v>
      </c>
    </row>
    <row r="4437" spans="1:4" ht="16.5">
      <c r="A4437" s="693">
        <v>2003546</v>
      </c>
      <c r="B4437" s="694" t="s">
        <v>16494</v>
      </c>
      <c r="C4437" s="693" t="s">
        <v>10136</v>
      </c>
      <c r="D4437" s="695">
        <v>8552.7000000000007</v>
      </c>
    </row>
    <row r="4438" spans="1:4">
      <c r="A4438" s="693">
        <v>2607213</v>
      </c>
      <c r="B4438" s="694" t="s">
        <v>16495</v>
      </c>
      <c r="C4438" s="693" t="s">
        <v>10136</v>
      </c>
      <c r="D4438" s="695">
        <v>608864.07999999996</v>
      </c>
    </row>
    <row r="4439" spans="1:4" ht="16.5">
      <c r="A4439" s="693">
        <v>4507801</v>
      </c>
      <c r="B4439" s="694" t="s">
        <v>16496</v>
      </c>
      <c r="C4439" s="693" t="s">
        <v>10136</v>
      </c>
      <c r="D4439" s="695">
        <v>109.93</v>
      </c>
    </row>
    <row r="4440" spans="1:4" ht="16.5">
      <c r="A4440" s="693">
        <v>5501713</v>
      </c>
      <c r="B4440" s="694" t="s">
        <v>16497</v>
      </c>
      <c r="C4440" s="693" t="s">
        <v>12156</v>
      </c>
      <c r="D4440" s="695">
        <v>13.79</v>
      </c>
    </row>
    <row r="4441" spans="1:4" ht="16.5">
      <c r="A4441" s="693">
        <v>705263</v>
      </c>
      <c r="B4441" s="694" t="s">
        <v>16498</v>
      </c>
      <c r="C4441" s="693" t="s">
        <v>12133</v>
      </c>
      <c r="D4441" s="695">
        <v>4340.6899999999996</v>
      </c>
    </row>
    <row r="4442" spans="1:4" ht="24.75">
      <c r="A4442" s="693">
        <v>1716613</v>
      </c>
      <c r="B4442" s="694" t="s">
        <v>16499</v>
      </c>
      <c r="C4442" s="693" t="s">
        <v>12156</v>
      </c>
      <c r="D4442" s="695">
        <v>122.89</v>
      </c>
    </row>
    <row r="4443" spans="1:4" ht="16.5">
      <c r="A4443" s="693">
        <v>2003501</v>
      </c>
      <c r="B4443" s="694" t="s">
        <v>16500</v>
      </c>
      <c r="C4443" s="693" t="s">
        <v>10136</v>
      </c>
      <c r="D4443" s="695">
        <v>8089.65</v>
      </c>
    </row>
    <row r="4444" spans="1:4">
      <c r="A4444" s="693">
        <v>2607165</v>
      </c>
      <c r="B4444" s="694" t="s">
        <v>16501</v>
      </c>
      <c r="C4444" s="693" t="s">
        <v>10136</v>
      </c>
      <c r="D4444" s="695">
        <v>841449.27</v>
      </c>
    </row>
    <row r="4445" spans="1:4" ht="16.5">
      <c r="A4445" s="693">
        <v>4507802</v>
      </c>
      <c r="B4445" s="694" t="s">
        <v>16502</v>
      </c>
      <c r="C4445" s="693" t="s">
        <v>10136</v>
      </c>
      <c r="D4445" s="695">
        <v>110.05</v>
      </c>
    </row>
    <row r="4446" spans="1:4" ht="16.5">
      <c r="A4446" s="693">
        <v>5501711</v>
      </c>
      <c r="B4446" s="694" t="s">
        <v>16503</v>
      </c>
      <c r="C4446" s="693" t="s">
        <v>12156</v>
      </c>
      <c r="D4446" s="695">
        <v>9.9499999999999993</v>
      </c>
    </row>
    <row r="4447" spans="1:4" ht="16.5">
      <c r="A4447" s="693">
        <v>705262</v>
      </c>
      <c r="B4447" s="694" t="s">
        <v>16504</v>
      </c>
      <c r="C4447" s="693" t="s">
        <v>12133</v>
      </c>
      <c r="D4447" s="695">
        <v>3983.85</v>
      </c>
    </row>
    <row r="4448" spans="1:4" ht="24.75">
      <c r="A4448" s="693">
        <v>1716614</v>
      </c>
      <c r="B4448" s="694" t="s">
        <v>16505</v>
      </c>
      <c r="C4448" s="693" t="s">
        <v>12156</v>
      </c>
      <c r="D4448" s="695">
        <v>124.01</v>
      </c>
    </row>
    <row r="4449" spans="1:4" ht="16.5">
      <c r="A4449" s="693">
        <v>2003500</v>
      </c>
      <c r="B4449" s="694" t="s">
        <v>16506</v>
      </c>
      <c r="C4449" s="693" t="s">
        <v>10136</v>
      </c>
      <c r="D4449" s="695">
        <v>7414.36</v>
      </c>
    </row>
    <row r="4450" spans="1:4">
      <c r="A4450" s="693">
        <v>2607152</v>
      </c>
      <c r="B4450" s="694" t="s">
        <v>16507</v>
      </c>
      <c r="C4450" s="693" t="s">
        <v>10136</v>
      </c>
      <c r="D4450" s="695">
        <v>834783.44</v>
      </c>
    </row>
    <row r="4451" spans="1:4" ht="16.5">
      <c r="A4451" s="693">
        <v>4507803</v>
      </c>
      <c r="B4451" s="694" t="s">
        <v>16508</v>
      </c>
      <c r="C4451" s="693" t="s">
        <v>10136</v>
      </c>
      <c r="D4451" s="695">
        <v>110.45</v>
      </c>
    </row>
    <row r="4452" spans="1:4">
      <c r="A4452" s="693">
        <v>5501710</v>
      </c>
      <c r="B4452" s="694" t="s">
        <v>16509</v>
      </c>
      <c r="C4452" s="693" t="s">
        <v>12156</v>
      </c>
      <c r="D4452" s="695">
        <v>2.88</v>
      </c>
    </row>
    <row r="4453" spans="1:4" ht="16.5">
      <c r="A4453" s="693">
        <v>705265</v>
      </c>
      <c r="B4453" s="694" t="s">
        <v>16510</v>
      </c>
      <c r="C4453" s="693" t="s">
        <v>12133</v>
      </c>
      <c r="D4453" s="695">
        <v>4760.5200000000004</v>
      </c>
    </row>
    <row r="4454" spans="1:4" ht="24.75">
      <c r="A4454" s="693">
        <v>1716615</v>
      </c>
      <c r="B4454" s="694" t="s">
        <v>16511</v>
      </c>
      <c r="C4454" s="693" t="s">
        <v>12156</v>
      </c>
      <c r="D4454" s="695">
        <v>125.13</v>
      </c>
    </row>
    <row r="4455" spans="1:4" ht="16.5">
      <c r="A4455" s="693">
        <v>2003541</v>
      </c>
      <c r="B4455" s="694" t="s">
        <v>16512</v>
      </c>
      <c r="C4455" s="693" t="s">
        <v>10136</v>
      </c>
      <c r="D4455" s="695">
        <v>8265.9</v>
      </c>
    </row>
    <row r="4456" spans="1:4">
      <c r="A4456" s="693">
        <v>2607217</v>
      </c>
      <c r="B4456" s="694" t="s">
        <v>16513</v>
      </c>
      <c r="C4456" s="693" t="s">
        <v>10136</v>
      </c>
      <c r="D4456" s="695">
        <v>726251.01</v>
      </c>
    </row>
    <row r="4457" spans="1:4" ht="16.5">
      <c r="A4457" s="693">
        <v>4508191</v>
      </c>
      <c r="B4457" s="694" t="s">
        <v>16514</v>
      </c>
      <c r="C4457" s="693" t="s">
        <v>10136</v>
      </c>
      <c r="D4457" s="695">
        <v>110.57</v>
      </c>
    </row>
    <row r="4458" spans="1:4" ht="16.5">
      <c r="A4458" s="693">
        <v>5501714</v>
      </c>
      <c r="B4458" s="694" t="s">
        <v>16515</v>
      </c>
      <c r="C4458" s="693" t="s">
        <v>12156</v>
      </c>
      <c r="D4458" s="695">
        <v>16.239999999999998</v>
      </c>
    </row>
    <row r="4459" spans="1:4" ht="16.5">
      <c r="A4459" s="693">
        <v>705264</v>
      </c>
      <c r="B4459" s="694" t="s">
        <v>16516</v>
      </c>
      <c r="C4459" s="693" t="s">
        <v>12133</v>
      </c>
      <c r="D4459" s="695">
        <v>4403.68</v>
      </c>
    </row>
    <row r="4460" spans="1:4" ht="24.75">
      <c r="A4460" s="693">
        <v>1716616</v>
      </c>
      <c r="B4460" s="694" t="s">
        <v>16517</v>
      </c>
      <c r="C4460" s="693" t="s">
        <v>12156</v>
      </c>
      <c r="D4460" s="695">
        <v>126.81</v>
      </c>
    </row>
    <row r="4461" spans="1:4" ht="16.5">
      <c r="A4461" s="693">
        <v>2003540</v>
      </c>
      <c r="B4461" s="694" t="s">
        <v>16518</v>
      </c>
      <c r="C4461" s="693" t="s">
        <v>10136</v>
      </c>
      <c r="D4461" s="695">
        <v>7602.03</v>
      </c>
    </row>
    <row r="4462" spans="1:4">
      <c r="A4462" s="693">
        <v>2607169</v>
      </c>
      <c r="B4462" s="694" t="s">
        <v>16519</v>
      </c>
      <c r="C4462" s="693" t="s">
        <v>10136</v>
      </c>
      <c r="D4462" s="695">
        <v>1003540.59</v>
      </c>
    </row>
    <row r="4463" spans="1:4" ht="16.5">
      <c r="A4463" s="693">
        <v>4507804</v>
      </c>
      <c r="B4463" s="694" t="s">
        <v>16520</v>
      </c>
      <c r="C4463" s="693" t="s">
        <v>10136</v>
      </c>
      <c r="D4463" s="695">
        <v>135.37</v>
      </c>
    </row>
    <row r="4464" spans="1:4" ht="16.5">
      <c r="A4464" s="693">
        <v>5501715</v>
      </c>
      <c r="B4464" s="694" t="s">
        <v>16521</v>
      </c>
      <c r="C4464" s="693" t="s">
        <v>12156</v>
      </c>
      <c r="D4464" s="695">
        <v>18.73</v>
      </c>
    </row>
    <row r="4465" spans="1:4" ht="16.5">
      <c r="A4465" s="693">
        <v>705271</v>
      </c>
      <c r="B4465" s="694" t="s">
        <v>16522</v>
      </c>
      <c r="C4465" s="693" t="s">
        <v>12133</v>
      </c>
      <c r="D4465" s="695">
        <v>5935.82</v>
      </c>
    </row>
    <row r="4466" spans="1:4" ht="24.75">
      <c r="A4466" s="693">
        <v>1716606</v>
      </c>
      <c r="B4466" s="694" t="s">
        <v>16523</v>
      </c>
      <c r="C4466" s="693" t="s">
        <v>12156</v>
      </c>
      <c r="D4466" s="695">
        <v>118.41</v>
      </c>
    </row>
    <row r="4467" spans="1:4" ht="16.5">
      <c r="A4467" s="693">
        <v>2003503</v>
      </c>
      <c r="B4467" s="694" t="s">
        <v>16524</v>
      </c>
      <c r="C4467" s="693" t="s">
        <v>10136</v>
      </c>
      <c r="D4467" s="695">
        <v>8057.56</v>
      </c>
    </row>
    <row r="4468" spans="1:4">
      <c r="A4468" s="693">
        <v>2607156</v>
      </c>
      <c r="B4468" s="694" t="s">
        <v>16525</v>
      </c>
      <c r="C4468" s="693" t="s">
        <v>10136</v>
      </c>
      <c r="D4468" s="695">
        <v>737432.27</v>
      </c>
    </row>
    <row r="4469" spans="1:4" ht="16.5">
      <c r="A4469" s="693">
        <v>4507805</v>
      </c>
      <c r="B4469" s="694" t="s">
        <v>16526</v>
      </c>
      <c r="C4469" s="693" t="s">
        <v>10136</v>
      </c>
      <c r="D4469" s="695">
        <v>131.69999999999999</v>
      </c>
    </row>
    <row r="4470" spans="1:4">
      <c r="A4470" s="693">
        <v>5502986</v>
      </c>
      <c r="B4470" s="694" t="s">
        <v>16527</v>
      </c>
      <c r="C4470" s="693" t="s">
        <v>12156</v>
      </c>
      <c r="D4470" s="695">
        <v>3.3</v>
      </c>
    </row>
    <row r="4471" spans="1:4" ht="16.5">
      <c r="A4471" s="693">
        <v>705270</v>
      </c>
      <c r="B4471" s="694" t="s">
        <v>16528</v>
      </c>
      <c r="C4471" s="693" t="s">
        <v>12133</v>
      </c>
      <c r="D4471" s="695">
        <v>5474.42</v>
      </c>
    </row>
    <row r="4472" spans="1:4" ht="24.75">
      <c r="A4472" s="693">
        <v>1716617</v>
      </c>
      <c r="B4472" s="694" t="s">
        <v>16529</v>
      </c>
      <c r="C4472" s="693" t="s">
        <v>12156</v>
      </c>
      <c r="D4472" s="695">
        <v>127.93</v>
      </c>
    </row>
    <row r="4473" spans="1:4" ht="16.5">
      <c r="A4473" s="693">
        <v>2003502</v>
      </c>
      <c r="B4473" s="694" t="s">
        <v>16530</v>
      </c>
      <c r="C4473" s="693" t="s">
        <v>10136</v>
      </c>
      <c r="D4473" s="695">
        <v>7389.13</v>
      </c>
    </row>
    <row r="4474" spans="1:4">
      <c r="A4474" s="693">
        <v>2607221</v>
      </c>
      <c r="B4474" s="694" t="s">
        <v>16531</v>
      </c>
      <c r="C4474" s="693" t="s">
        <v>10136</v>
      </c>
      <c r="D4474" s="695">
        <v>640958.31000000006</v>
      </c>
    </row>
    <row r="4475" spans="1:4" ht="16.5">
      <c r="A4475" s="693">
        <v>4507806</v>
      </c>
      <c r="B4475" s="694" t="s">
        <v>16532</v>
      </c>
      <c r="C4475" s="693" t="s">
        <v>10136</v>
      </c>
      <c r="D4475" s="695">
        <v>27.66</v>
      </c>
    </row>
    <row r="4476" spans="1:4" ht="16.5">
      <c r="A4476" s="693">
        <v>5502977</v>
      </c>
      <c r="B4476" s="694" t="s">
        <v>16533</v>
      </c>
      <c r="C4476" s="693" t="s">
        <v>12156</v>
      </c>
      <c r="D4476" s="695">
        <v>9.3000000000000007</v>
      </c>
    </row>
    <row r="4477" spans="1:4" ht="16.5">
      <c r="A4477" s="693">
        <v>705273</v>
      </c>
      <c r="B4477" s="694" t="s">
        <v>16534</v>
      </c>
      <c r="C4477" s="693" t="s">
        <v>12133</v>
      </c>
      <c r="D4477" s="695">
        <v>5285.26</v>
      </c>
    </row>
    <row r="4478" spans="1:4" ht="24.75">
      <c r="A4478" s="693">
        <v>1716607</v>
      </c>
      <c r="B4478" s="694" t="s">
        <v>16535</v>
      </c>
      <c r="C4478" s="693" t="s">
        <v>12156</v>
      </c>
      <c r="D4478" s="695">
        <v>118.97</v>
      </c>
    </row>
    <row r="4479" spans="1:4" ht="16.5">
      <c r="A4479" s="693">
        <v>2003543</v>
      </c>
      <c r="B4479" s="694" t="s">
        <v>16536</v>
      </c>
      <c r="C4479" s="693" t="s">
        <v>10136</v>
      </c>
      <c r="D4479" s="695">
        <v>8233.82</v>
      </c>
    </row>
    <row r="4480" spans="1:4">
      <c r="A4480" s="693">
        <v>2607173</v>
      </c>
      <c r="B4480" s="694" t="s">
        <v>16537</v>
      </c>
      <c r="C4480" s="693" t="s">
        <v>10136</v>
      </c>
      <c r="D4480" s="695">
        <v>885764.47</v>
      </c>
    </row>
    <row r="4481" spans="1:4" ht="16.5">
      <c r="A4481" s="693">
        <v>4507807</v>
      </c>
      <c r="B4481" s="694" t="s">
        <v>16538</v>
      </c>
      <c r="C4481" s="693" t="s">
        <v>10136</v>
      </c>
      <c r="D4481" s="695">
        <v>33.25</v>
      </c>
    </row>
    <row r="4482" spans="1:4">
      <c r="A4482" s="693">
        <v>5502985</v>
      </c>
      <c r="B4482" s="694" t="s">
        <v>16539</v>
      </c>
      <c r="C4482" s="693" t="s">
        <v>12161</v>
      </c>
      <c r="D4482" s="695">
        <v>0.57999999999999996</v>
      </c>
    </row>
    <row r="4483" spans="1:4" ht="16.5">
      <c r="A4483" s="693">
        <v>705272</v>
      </c>
      <c r="B4483" s="694" t="s">
        <v>16540</v>
      </c>
      <c r="C4483" s="693" t="s">
        <v>12133</v>
      </c>
      <c r="D4483" s="695">
        <v>4823.8599999999997</v>
      </c>
    </row>
    <row r="4484" spans="1:4" ht="24.75">
      <c r="A4484" s="693">
        <v>1716608</v>
      </c>
      <c r="B4484" s="694" t="s">
        <v>16541</v>
      </c>
      <c r="C4484" s="693" t="s">
        <v>12156</v>
      </c>
      <c r="D4484" s="695">
        <v>120.09</v>
      </c>
    </row>
    <row r="4485" spans="1:4" ht="16.5">
      <c r="A4485" s="693">
        <v>2003542</v>
      </c>
      <c r="B4485" s="694" t="s">
        <v>16542</v>
      </c>
      <c r="C4485" s="693" t="s">
        <v>10136</v>
      </c>
      <c r="D4485" s="695">
        <v>7576.81</v>
      </c>
    </row>
    <row r="4486" spans="1:4">
      <c r="A4486" s="693">
        <v>2607227</v>
      </c>
      <c r="B4486" s="694" t="s">
        <v>16543</v>
      </c>
      <c r="C4486" s="693" t="s">
        <v>10136</v>
      </c>
      <c r="D4486" s="695">
        <v>608458.56999999995</v>
      </c>
    </row>
    <row r="4487" spans="1:4" ht="16.5">
      <c r="A4487" s="693">
        <v>4507866</v>
      </c>
      <c r="B4487" s="694" t="s">
        <v>16544</v>
      </c>
      <c r="C4487" s="693" t="s">
        <v>10136</v>
      </c>
      <c r="D4487" s="695">
        <v>75.760000000000005</v>
      </c>
    </row>
    <row r="4488" spans="1:4">
      <c r="A4488" s="693">
        <v>5503018</v>
      </c>
      <c r="B4488" s="694" t="s">
        <v>16545</v>
      </c>
      <c r="C4488" s="693" t="s">
        <v>12159</v>
      </c>
      <c r="D4488" s="695">
        <v>64.900000000000006</v>
      </c>
    </row>
    <row r="4489" spans="1:4" ht="16.5">
      <c r="A4489" s="693">
        <v>705281</v>
      </c>
      <c r="B4489" s="694" t="s">
        <v>16546</v>
      </c>
      <c r="C4489" s="693" t="s">
        <v>12133</v>
      </c>
      <c r="D4489" s="695">
        <v>8150.76</v>
      </c>
    </row>
    <row r="4490" spans="1:4" ht="24.75">
      <c r="A4490" s="693">
        <v>1716609</v>
      </c>
      <c r="B4490" s="694" t="s">
        <v>16547</v>
      </c>
      <c r="C4490" s="693" t="s">
        <v>12156</v>
      </c>
      <c r="D4490" s="695">
        <v>120.65</v>
      </c>
    </row>
    <row r="4491" spans="1:4" ht="16.5">
      <c r="A4491" s="693">
        <v>2003513</v>
      </c>
      <c r="B4491" s="694" t="s">
        <v>16548</v>
      </c>
      <c r="C4491" s="693" t="s">
        <v>10136</v>
      </c>
      <c r="D4491" s="695">
        <v>9088.8700000000008</v>
      </c>
    </row>
    <row r="4492" spans="1:4">
      <c r="A4492" s="693">
        <v>2607210</v>
      </c>
      <c r="B4492" s="694" t="s">
        <v>16549</v>
      </c>
      <c r="C4492" s="693" t="s">
        <v>10136</v>
      </c>
      <c r="D4492" s="695">
        <v>528997.39</v>
      </c>
    </row>
    <row r="4493" spans="1:4" ht="16.5">
      <c r="A4493" s="693">
        <v>4507867</v>
      </c>
      <c r="B4493" s="694" t="s">
        <v>16550</v>
      </c>
      <c r="C4493" s="693" t="s">
        <v>10136</v>
      </c>
      <c r="D4493" s="695">
        <v>107.87</v>
      </c>
    </row>
    <row r="4494" spans="1:4">
      <c r="A4494" s="693">
        <v>5505768</v>
      </c>
      <c r="B4494" s="694" t="s">
        <v>16551</v>
      </c>
      <c r="C4494" s="693" t="s">
        <v>12161</v>
      </c>
      <c r="D4494" s="695">
        <v>88.06</v>
      </c>
    </row>
    <row r="4495" spans="1:4" ht="16.5">
      <c r="A4495" s="693">
        <v>705280</v>
      </c>
      <c r="B4495" s="694" t="s">
        <v>16552</v>
      </c>
      <c r="C4495" s="693" t="s">
        <v>12133</v>
      </c>
      <c r="D4495" s="695">
        <v>7407.64</v>
      </c>
    </row>
    <row r="4496" spans="1:4" ht="16.5">
      <c r="A4496" s="693">
        <v>1716604</v>
      </c>
      <c r="B4496" s="694" t="s">
        <v>16553</v>
      </c>
      <c r="C4496" s="693" t="s">
        <v>12156</v>
      </c>
      <c r="D4496" s="695">
        <v>67.06</v>
      </c>
    </row>
    <row r="4497" spans="1:4" ht="16.5">
      <c r="A4497" s="693">
        <v>2003512</v>
      </c>
      <c r="B4497" s="694" t="s">
        <v>16554</v>
      </c>
      <c r="C4497" s="693" t="s">
        <v>10136</v>
      </c>
      <c r="D4497" s="695">
        <v>8346.7099999999991</v>
      </c>
    </row>
    <row r="4498" spans="1:4">
      <c r="A4498" s="693">
        <v>2607162</v>
      </c>
      <c r="B4498" s="694" t="s">
        <v>16555</v>
      </c>
      <c r="C4498" s="693" t="s">
        <v>10136</v>
      </c>
      <c r="D4498" s="695">
        <v>730763.31</v>
      </c>
    </row>
    <row r="4499" spans="1:4" ht="16.5">
      <c r="A4499" s="693">
        <v>4507808</v>
      </c>
      <c r="B4499" s="694" t="s">
        <v>16556</v>
      </c>
      <c r="C4499" s="693" t="s">
        <v>10136</v>
      </c>
      <c r="D4499" s="695">
        <v>31.19</v>
      </c>
    </row>
    <row r="4500" spans="1:4">
      <c r="A4500" s="693">
        <v>5503020</v>
      </c>
      <c r="B4500" s="694" t="s">
        <v>16557</v>
      </c>
      <c r="C4500" s="693" t="s">
        <v>12159</v>
      </c>
      <c r="D4500" s="695">
        <v>299.52999999999997</v>
      </c>
    </row>
    <row r="4501" spans="1:4" ht="16.5">
      <c r="A4501" s="693">
        <v>705283</v>
      </c>
      <c r="B4501" s="694" t="s">
        <v>16558</v>
      </c>
      <c r="C4501" s="693" t="s">
        <v>12133</v>
      </c>
      <c r="D4501" s="695">
        <v>8354.32</v>
      </c>
    </row>
    <row r="4502" spans="1:4" ht="16.5">
      <c r="A4502" s="693">
        <v>1716623</v>
      </c>
      <c r="B4502" s="694" t="s">
        <v>16559</v>
      </c>
      <c r="C4502" s="693" t="s">
        <v>12156</v>
      </c>
      <c r="D4502" s="695">
        <v>65.7</v>
      </c>
    </row>
    <row r="4503" spans="1:4" ht="16.5">
      <c r="A4503" s="693">
        <v>2003553</v>
      </c>
      <c r="B4503" s="694" t="s">
        <v>16560</v>
      </c>
      <c r="C4503" s="693" t="s">
        <v>10136</v>
      </c>
      <c r="D4503" s="695">
        <v>9265.1200000000008</v>
      </c>
    </row>
    <row r="4504" spans="1:4">
      <c r="A4504" s="693">
        <v>2607149</v>
      </c>
      <c r="B4504" s="694" t="s">
        <v>16561</v>
      </c>
      <c r="C4504" s="693" t="s">
        <v>10136</v>
      </c>
      <c r="D4504" s="695">
        <v>770690.67</v>
      </c>
    </row>
    <row r="4505" spans="1:4" ht="16.5">
      <c r="A4505" s="693">
        <v>4507809</v>
      </c>
      <c r="B4505" s="694" t="s">
        <v>16562</v>
      </c>
      <c r="C4505" s="693" t="s">
        <v>10136</v>
      </c>
      <c r="D4505" s="695">
        <v>39.51</v>
      </c>
    </row>
    <row r="4506" spans="1:4" ht="24.75">
      <c r="A4506" s="693">
        <v>5605798</v>
      </c>
      <c r="B4506" s="694" t="s">
        <v>16563</v>
      </c>
      <c r="C4506" s="693" t="s">
        <v>12133</v>
      </c>
      <c r="D4506" s="695">
        <v>94.22</v>
      </c>
    </row>
    <row r="4507" spans="1:4" ht="16.5">
      <c r="A4507" s="693">
        <v>705282</v>
      </c>
      <c r="B4507" s="694" t="s">
        <v>16564</v>
      </c>
      <c r="C4507" s="693" t="s">
        <v>12133</v>
      </c>
      <c r="D4507" s="695">
        <v>7611.2</v>
      </c>
    </row>
    <row r="4508" spans="1:4" ht="24.75">
      <c r="A4508" s="693">
        <v>1716624</v>
      </c>
      <c r="B4508" s="694" t="s">
        <v>16565</v>
      </c>
      <c r="C4508" s="693" t="s">
        <v>12156</v>
      </c>
      <c r="D4508" s="695">
        <v>115.37</v>
      </c>
    </row>
    <row r="4509" spans="1:4" ht="16.5">
      <c r="A4509" s="693">
        <v>2003552</v>
      </c>
      <c r="B4509" s="694" t="s">
        <v>16566</v>
      </c>
      <c r="C4509" s="693" t="s">
        <v>10136</v>
      </c>
      <c r="D4509" s="695">
        <v>8534.39</v>
      </c>
    </row>
    <row r="4510" spans="1:4">
      <c r="A4510" s="693">
        <v>2607214</v>
      </c>
      <c r="B4510" s="694" t="s">
        <v>16567</v>
      </c>
      <c r="C4510" s="693" t="s">
        <v>10136</v>
      </c>
      <c r="D4510" s="695">
        <v>669926.27</v>
      </c>
    </row>
    <row r="4511" spans="1:4" ht="16.5">
      <c r="A4511" s="693">
        <v>4507810</v>
      </c>
      <c r="B4511" s="694" t="s">
        <v>16568</v>
      </c>
      <c r="C4511" s="693" t="s">
        <v>10136</v>
      </c>
      <c r="D4511" s="695">
        <v>52.65</v>
      </c>
    </row>
    <row r="4512" spans="1:4" ht="24.75">
      <c r="A4512" s="693">
        <v>5605925</v>
      </c>
      <c r="B4512" s="694" t="s">
        <v>16569</v>
      </c>
      <c r="C4512" s="693" t="s">
        <v>12133</v>
      </c>
      <c r="D4512" s="695">
        <v>89.77</v>
      </c>
    </row>
    <row r="4513" spans="1:4" ht="16.5">
      <c r="A4513" s="693">
        <v>705275</v>
      </c>
      <c r="B4513" s="694" t="s">
        <v>16570</v>
      </c>
      <c r="C4513" s="693" t="s">
        <v>12133</v>
      </c>
      <c r="D4513" s="695">
        <v>5924.92</v>
      </c>
    </row>
    <row r="4514" spans="1:4" ht="24.75">
      <c r="A4514" s="693">
        <v>1716629</v>
      </c>
      <c r="B4514" s="694" t="s">
        <v>16571</v>
      </c>
      <c r="C4514" s="693" t="s">
        <v>12156</v>
      </c>
      <c r="D4514" s="695">
        <v>119.85</v>
      </c>
    </row>
    <row r="4515" spans="1:4" ht="16.5">
      <c r="A4515" s="693">
        <v>2003515</v>
      </c>
      <c r="B4515" s="694" t="s">
        <v>16572</v>
      </c>
      <c r="C4515" s="693" t="s">
        <v>10136</v>
      </c>
      <c r="D4515" s="695">
        <v>10292.36</v>
      </c>
    </row>
    <row r="4516" spans="1:4">
      <c r="A4516" s="693">
        <v>2607166</v>
      </c>
      <c r="B4516" s="694" t="s">
        <v>16573</v>
      </c>
      <c r="C4516" s="693" t="s">
        <v>10136</v>
      </c>
      <c r="D4516" s="695">
        <v>925975.17</v>
      </c>
    </row>
    <row r="4517" spans="1:4" ht="16.5">
      <c r="A4517" s="693">
        <v>4507811</v>
      </c>
      <c r="B4517" s="694" t="s">
        <v>16574</v>
      </c>
      <c r="C4517" s="693" t="s">
        <v>10136</v>
      </c>
      <c r="D4517" s="695">
        <v>60.99</v>
      </c>
    </row>
    <row r="4518" spans="1:4" ht="24.75">
      <c r="A4518" s="693">
        <v>5605799</v>
      </c>
      <c r="B4518" s="694" t="s">
        <v>16575</v>
      </c>
      <c r="C4518" s="693" t="s">
        <v>12133</v>
      </c>
      <c r="D4518" s="695">
        <v>104.26</v>
      </c>
    </row>
    <row r="4519" spans="1:4" ht="16.5">
      <c r="A4519" s="693">
        <v>705274</v>
      </c>
      <c r="B4519" s="694" t="s">
        <v>16576</v>
      </c>
      <c r="C4519" s="693" t="s">
        <v>12133</v>
      </c>
      <c r="D4519" s="695">
        <v>5463.52</v>
      </c>
    </row>
    <row r="4520" spans="1:4" ht="24.75">
      <c r="A4520" s="693">
        <v>1716630</v>
      </c>
      <c r="B4520" s="694" t="s">
        <v>16577</v>
      </c>
      <c r="C4520" s="693" t="s">
        <v>12156</v>
      </c>
      <c r="D4520" s="695">
        <v>120.41</v>
      </c>
    </row>
    <row r="4521" spans="1:4" ht="16.5">
      <c r="A4521" s="693">
        <v>2003514</v>
      </c>
      <c r="B4521" s="694" t="s">
        <v>16578</v>
      </c>
      <c r="C4521" s="693" t="s">
        <v>10136</v>
      </c>
      <c r="D4521" s="695">
        <v>9445.99</v>
      </c>
    </row>
    <row r="4522" spans="1:4">
      <c r="A4522" s="693">
        <v>2607153</v>
      </c>
      <c r="B4522" s="694" t="s">
        <v>16579</v>
      </c>
      <c r="C4522" s="693" t="s">
        <v>10136</v>
      </c>
      <c r="D4522" s="695">
        <v>918457.82</v>
      </c>
    </row>
    <row r="4523" spans="1:4" ht="16.5">
      <c r="A4523" s="693">
        <v>4507812</v>
      </c>
      <c r="B4523" s="694" t="s">
        <v>16580</v>
      </c>
      <c r="C4523" s="693" t="s">
        <v>10136</v>
      </c>
      <c r="D4523" s="695">
        <v>58.29</v>
      </c>
    </row>
    <row r="4524" spans="1:4" ht="24.75">
      <c r="A4524" s="693">
        <v>5605800</v>
      </c>
      <c r="B4524" s="694" t="s">
        <v>16581</v>
      </c>
      <c r="C4524" s="693" t="s">
        <v>12133</v>
      </c>
      <c r="D4524" s="695">
        <v>116.66</v>
      </c>
    </row>
    <row r="4525" spans="1:4" ht="16.5">
      <c r="A4525" s="693">
        <v>705277</v>
      </c>
      <c r="B4525" s="694" t="s">
        <v>16582</v>
      </c>
      <c r="C4525" s="693" t="s">
        <v>12133</v>
      </c>
      <c r="D4525" s="695">
        <v>6664.2</v>
      </c>
    </row>
    <row r="4526" spans="1:4" ht="24.75">
      <c r="A4526" s="693">
        <v>1716631</v>
      </c>
      <c r="B4526" s="694" t="s">
        <v>16583</v>
      </c>
      <c r="C4526" s="693" t="s">
        <v>12156</v>
      </c>
      <c r="D4526" s="695">
        <v>120.97</v>
      </c>
    </row>
    <row r="4527" spans="1:4" ht="16.5">
      <c r="A4527" s="693">
        <v>2003555</v>
      </c>
      <c r="B4527" s="694" t="s">
        <v>16584</v>
      </c>
      <c r="C4527" s="693" t="s">
        <v>10136</v>
      </c>
      <c r="D4527" s="695">
        <v>10496.24</v>
      </c>
    </row>
    <row r="4528" spans="1:4">
      <c r="A4528" s="693">
        <v>2607218</v>
      </c>
      <c r="B4528" s="694" t="s">
        <v>16585</v>
      </c>
      <c r="C4528" s="693" t="s">
        <v>10136</v>
      </c>
      <c r="D4528" s="695">
        <v>799072.44</v>
      </c>
    </row>
    <row r="4529" spans="1:4" ht="16.5">
      <c r="A4529" s="693">
        <v>4507813</v>
      </c>
      <c r="B4529" s="694" t="s">
        <v>16586</v>
      </c>
      <c r="C4529" s="693" t="s">
        <v>10136</v>
      </c>
      <c r="D4529" s="695">
        <v>66.52</v>
      </c>
    </row>
    <row r="4530" spans="1:4" ht="24.75">
      <c r="A4530" s="693">
        <v>5613944</v>
      </c>
      <c r="B4530" s="694" t="s">
        <v>16587</v>
      </c>
      <c r="C4530" s="693" t="s">
        <v>12133</v>
      </c>
      <c r="D4530" s="695">
        <v>134.69</v>
      </c>
    </row>
    <row r="4531" spans="1:4" ht="16.5">
      <c r="A4531" s="693">
        <v>705276</v>
      </c>
      <c r="B4531" s="694" t="s">
        <v>16588</v>
      </c>
      <c r="C4531" s="693" t="s">
        <v>12133</v>
      </c>
      <c r="D4531" s="695">
        <v>6061.13</v>
      </c>
    </row>
    <row r="4532" spans="1:4" ht="24.75">
      <c r="A4532" s="693">
        <v>1716632</v>
      </c>
      <c r="B4532" s="694" t="s">
        <v>16589</v>
      </c>
      <c r="C4532" s="693" t="s">
        <v>12156</v>
      </c>
      <c r="D4532" s="695">
        <v>121.53</v>
      </c>
    </row>
    <row r="4533" spans="1:4" ht="16.5">
      <c r="A4533" s="693">
        <v>2003554</v>
      </c>
      <c r="B4533" s="694" t="s">
        <v>16590</v>
      </c>
      <c r="C4533" s="693" t="s">
        <v>10136</v>
      </c>
      <c r="D4533" s="695">
        <v>9664.07</v>
      </c>
    </row>
    <row r="4534" spans="1:4">
      <c r="A4534" s="693">
        <v>2607170</v>
      </c>
      <c r="B4534" s="694" t="s">
        <v>16591</v>
      </c>
      <c r="C4534" s="693" t="s">
        <v>10136</v>
      </c>
      <c r="D4534" s="695">
        <v>1104317.92</v>
      </c>
    </row>
    <row r="4535" spans="1:4" ht="16.5">
      <c r="A4535" s="693">
        <v>4507851</v>
      </c>
      <c r="B4535" s="694" t="s">
        <v>16592</v>
      </c>
      <c r="C4535" s="693" t="s">
        <v>12133</v>
      </c>
      <c r="D4535" s="695">
        <v>24.68</v>
      </c>
    </row>
    <row r="4536" spans="1:4" ht="16.5">
      <c r="A4536" s="693">
        <v>5605894</v>
      </c>
      <c r="B4536" s="694" t="s">
        <v>16593</v>
      </c>
      <c r="C4536" s="693" t="s">
        <v>12133</v>
      </c>
      <c r="D4536" s="695">
        <v>53.53</v>
      </c>
    </row>
    <row r="4537" spans="1:4" ht="16.5">
      <c r="A4537" s="693">
        <v>705279</v>
      </c>
      <c r="B4537" s="694" t="s">
        <v>16594</v>
      </c>
      <c r="C4537" s="693" t="s">
        <v>12133</v>
      </c>
      <c r="D4537" s="695">
        <v>7559.67</v>
      </c>
    </row>
    <row r="4538" spans="1:4" ht="24.75">
      <c r="A4538" s="693">
        <v>1716633</v>
      </c>
      <c r="B4538" s="694" t="s">
        <v>16595</v>
      </c>
      <c r="C4538" s="693" t="s">
        <v>12156</v>
      </c>
      <c r="D4538" s="695">
        <v>122.65</v>
      </c>
    </row>
    <row r="4539" spans="1:4" ht="16.5">
      <c r="A4539" s="693">
        <v>2003509</v>
      </c>
      <c r="B4539" s="694" t="s">
        <v>16596</v>
      </c>
      <c r="C4539" s="693" t="s">
        <v>10136</v>
      </c>
      <c r="D4539" s="695">
        <v>9162.2000000000007</v>
      </c>
    </row>
    <row r="4540" spans="1:4">
      <c r="A4540" s="693">
        <v>2607157</v>
      </c>
      <c r="B4540" s="694" t="s">
        <v>16597</v>
      </c>
      <c r="C4540" s="693" t="s">
        <v>10136</v>
      </c>
      <c r="D4540" s="695">
        <v>811435.93</v>
      </c>
    </row>
    <row r="4541" spans="1:4" ht="16.5">
      <c r="A4541" s="693">
        <v>4507852</v>
      </c>
      <c r="B4541" s="694" t="s">
        <v>16598</v>
      </c>
      <c r="C4541" s="693" t="s">
        <v>12133</v>
      </c>
      <c r="D4541" s="695">
        <v>24.55</v>
      </c>
    </row>
    <row r="4542" spans="1:4" ht="16.5">
      <c r="A4542" s="693">
        <v>5605895</v>
      </c>
      <c r="B4542" s="694" t="s">
        <v>16599</v>
      </c>
      <c r="C4542" s="693" t="s">
        <v>12133</v>
      </c>
      <c r="D4542" s="695">
        <v>57.25</v>
      </c>
    </row>
    <row r="4543" spans="1:4" ht="16.5">
      <c r="A4543" s="693">
        <v>705278</v>
      </c>
      <c r="B4543" s="694" t="s">
        <v>16600</v>
      </c>
      <c r="C4543" s="693" t="s">
        <v>12133</v>
      </c>
      <c r="D4543" s="695">
        <v>6956.6</v>
      </c>
    </row>
    <row r="4544" spans="1:4" ht="24.75">
      <c r="A4544" s="693">
        <v>1716634</v>
      </c>
      <c r="B4544" s="694" t="s">
        <v>16601</v>
      </c>
      <c r="C4544" s="693" t="s">
        <v>12156</v>
      </c>
      <c r="D4544" s="695">
        <v>123.77</v>
      </c>
    </row>
    <row r="4545" spans="1:4" ht="16.5">
      <c r="A4545" s="693">
        <v>2003508</v>
      </c>
      <c r="B4545" s="694" t="s">
        <v>16602</v>
      </c>
      <c r="C4545" s="693" t="s">
        <v>10136</v>
      </c>
      <c r="D4545" s="695">
        <v>8404.3799999999992</v>
      </c>
    </row>
    <row r="4546" spans="1:4">
      <c r="A4546" s="693">
        <v>2607222</v>
      </c>
      <c r="B4546" s="694" t="s">
        <v>16603</v>
      </c>
      <c r="C4546" s="693" t="s">
        <v>10136</v>
      </c>
      <c r="D4546" s="695">
        <v>705239.49</v>
      </c>
    </row>
    <row r="4547" spans="1:4" ht="16.5">
      <c r="A4547" s="693">
        <v>4507853</v>
      </c>
      <c r="B4547" s="694" t="s">
        <v>16604</v>
      </c>
      <c r="C4547" s="693" t="s">
        <v>12133</v>
      </c>
      <c r="D4547" s="695">
        <v>27.53</v>
      </c>
    </row>
    <row r="4548" spans="1:4" ht="16.5">
      <c r="A4548" s="693">
        <v>5605896</v>
      </c>
      <c r="B4548" s="694" t="s">
        <v>16605</v>
      </c>
      <c r="C4548" s="693" t="s">
        <v>12133</v>
      </c>
      <c r="D4548" s="695">
        <v>62.86</v>
      </c>
    </row>
    <row r="4549" spans="1:4" ht="16.5">
      <c r="A4549" s="693">
        <v>705285</v>
      </c>
      <c r="B4549" s="694" t="s">
        <v>16606</v>
      </c>
      <c r="C4549" s="693" t="s">
        <v>12133</v>
      </c>
      <c r="D4549" s="695">
        <v>7629.01</v>
      </c>
    </row>
    <row r="4550" spans="1:4" ht="24.75">
      <c r="A4550" s="693">
        <v>1716635</v>
      </c>
      <c r="B4550" s="694" t="s">
        <v>16607</v>
      </c>
      <c r="C4550" s="693" t="s">
        <v>12156</v>
      </c>
      <c r="D4550" s="695">
        <v>125.45</v>
      </c>
    </row>
    <row r="4551" spans="1:4" ht="16.5">
      <c r="A4551" s="693">
        <v>2003549</v>
      </c>
      <c r="B4551" s="694" t="s">
        <v>16608</v>
      </c>
      <c r="C4551" s="693" t="s">
        <v>10136</v>
      </c>
      <c r="D4551" s="695">
        <v>9338.4500000000007</v>
      </c>
    </row>
    <row r="4552" spans="1:4">
      <c r="A4552" s="693">
        <v>2607174</v>
      </c>
      <c r="B4552" s="694" t="s">
        <v>16609</v>
      </c>
      <c r="C4552" s="693" t="s">
        <v>10136</v>
      </c>
      <c r="D4552" s="695">
        <v>974741.53</v>
      </c>
    </row>
    <row r="4553" spans="1:4" ht="16.5">
      <c r="A4553" s="693">
        <v>4507854</v>
      </c>
      <c r="B4553" s="694" t="s">
        <v>16610</v>
      </c>
      <c r="C4553" s="693" t="s">
        <v>12133</v>
      </c>
      <c r="D4553" s="695">
        <v>29.26</v>
      </c>
    </row>
    <row r="4554" spans="1:4" ht="16.5">
      <c r="A4554" s="693">
        <v>5605911</v>
      </c>
      <c r="B4554" s="694" t="s">
        <v>16611</v>
      </c>
      <c r="C4554" s="693" t="s">
        <v>12133</v>
      </c>
      <c r="D4554" s="695">
        <v>44.87</v>
      </c>
    </row>
    <row r="4555" spans="1:4" ht="16.5">
      <c r="A4555" s="693">
        <v>705284</v>
      </c>
      <c r="B4555" s="694" t="s">
        <v>16612</v>
      </c>
      <c r="C4555" s="693" t="s">
        <v>12133</v>
      </c>
      <c r="D4555" s="695">
        <v>7049.02</v>
      </c>
    </row>
    <row r="4556" spans="1:4" ht="24.75">
      <c r="A4556" s="693">
        <v>1716625</v>
      </c>
      <c r="B4556" s="694" t="s">
        <v>16613</v>
      </c>
      <c r="C4556" s="693" t="s">
        <v>12156</v>
      </c>
      <c r="D4556" s="695">
        <v>117.05</v>
      </c>
    </row>
    <row r="4557" spans="1:4" ht="16.5">
      <c r="A4557" s="693">
        <v>2003548</v>
      </c>
      <c r="B4557" s="694" t="s">
        <v>16614</v>
      </c>
      <c r="C4557" s="693" t="s">
        <v>10136</v>
      </c>
      <c r="D4557" s="695">
        <v>8592.0499999999993</v>
      </c>
    </row>
    <row r="4558" spans="1:4">
      <c r="A4558" s="693">
        <v>2607228</v>
      </c>
      <c r="B4558" s="694" t="s">
        <v>16615</v>
      </c>
      <c r="C4558" s="693" t="s">
        <v>10136</v>
      </c>
      <c r="D4558" s="695">
        <v>669452.71</v>
      </c>
    </row>
    <row r="4559" spans="1:4" ht="16.5">
      <c r="A4559" s="693">
        <v>4507855</v>
      </c>
      <c r="B4559" s="694" t="s">
        <v>16616</v>
      </c>
      <c r="C4559" s="693" t="s">
        <v>12133</v>
      </c>
      <c r="D4559" s="695">
        <v>24.93</v>
      </c>
    </row>
    <row r="4560" spans="1:4" ht="16.5">
      <c r="A4560" s="693">
        <v>5605912</v>
      </c>
      <c r="B4560" s="694" t="s">
        <v>16617</v>
      </c>
      <c r="C4560" s="693" t="s">
        <v>12133</v>
      </c>
      <c r="D4560" s="695">
        <v>72.53</v>
      </c>
    </row>
    <row r="4561" spans="1:4" ht="16.5">
      <c r="A4561" s="693">
        <v>705287</v>
      </c>
      <c r="B4561" s="694" t="s">
        <v>16618</v>
      </c>
      <c r="C4561" s="693" t="s">
        <v>12133</v>
      </c>
      <c r="D4561" s="695">
        <v>6985.87</v>
      </c>
    </row>
    <row r="4562" spans="1:4" ht="24.75">
      <c r="A4562" s="693">
        <v>1716636</v>
      </c>
      <c r="B4562" s="694" t="s">
        <v>16619</v>
      </c>
      <c r="C4562" s="693" t="s">
        <v>12156</v>
      </c>
      <c r="D4562" s="695">
        <v>126.57</v>
      </c>
    </row>
    <row r="4563" spans="1:4" ht="16.5">
      <c r="A4563" s="693">
        <v>2003511</v>
      </c>
      <c r="B4563" s="694" t="s">
        <v>16620</v>
      </c>
      <c r="C4563" s="693" t="s">
        <v>10136</v>
      </c>
      <c r="D4563" s="695">
        <v>9130.1200000000008</v>
      </c>
    </row>
    <row r="4564" spans="1:4">
      <c r="A4564" s="693">
        <v>2607211</v>
      </c>
      <c r="B4564" s="694" t="s">
        <v>16621</v>
      </c>
      <c r="C4564" s="693" t="s">
        <v>10136</v>
      </c>
      <c r="D4564" s="695">
        <v>582007.85</v>
      </c>
    </row>
    <row r="4565" spans="1:4" ht="16.5">
      <c r="A4565" s="693">
        <v>4507856</v>
      </c>
      <c r="B4565" s="694" t="s">
        <v>16622</v>
      </c>
      <c r="C4565" s="693" t="s">
        <v>12133</v>
      </c>
      <c r="D4565" s="695">
        <v>24.74</v>
      </c>
    </row>
    <row r="4566" spans="1:4" ht="16.5">
      <c r="A4566" s="693">
        <v>5605938</v>
      </c>
      <c r="B4566" s="694" t="s">
        <v>16623</v>
      </c>
      <c r="C4566" s="693" t="s">
        <v>12133</v>
      </c>
      <c r="D4566" s="695">
        <v>27.35</v>
      </c>
    </row>
    <row r="4567" spans="1:4" ht="16.5">
      <c r="A4567" s="693">
        <v>705286</v>
      </c>
      <c r="B4567" s="694" t="s">
        <v>16624</v>
      </c>
      <c r="C4567" s="693" t="s">
        <v>12133</v>
      </c>
      <c r="D4567" s="695">
        <v>6405.88</v>
      </c>
    </row>
    <row r="4568" spans="1:4" ht="24.75">
      <c r="A4568" s="693">
        <v>1716626</v>
      </c>
      <c r="B4568" s="694" t="s">
        <v>16625</v>
      </c>
      <c r="C4568" s="693" t="s">
        <v>12156</v>
      </c>
      <c r="D4568" s="695">
        <v>117.61</v>
      </c>
    </row>
    <row r="4569" spans="1:4" ht="16.5">
      <c r="A4569" s="693">
        <v>2003510</v>
      </c>
      <c r="B4569" s="694" t="s">
        <v>16626</v>
      </c>
      <c r="C4569" s="693" t="s">
        <v>10136</v>
      </c>
      <c r="D4569" s="695">
        <v>8379.15</v>
      </c>
    </row>
    <row r="4570" spans="1:4">
      <c r="A4570" s="693">
        <v>2607163</v>
      </c>
      <c r="B4570" s="694" t="s">
        <v>16627</v>
      </c>
      <c r="C4570" s="693" t="s">
        <v>10136</v>
      </c>
      <c r="D4570" s="695">
        <v>804079.78</v>
      </c>
    </row>
    <row r="4571" spans="1:4" ht="16.5">
      <c r="A4571" s="693">
        <v>4507857</v>
      </c>
      <c r="B4571" s="694" t="s">
        <v>16628</v>
      </c>
      <c r="C4571" s="693" t="s">
        <v>12133</v>
      </c>
      <c r="D4571" s="695">
        <v>29.55</v>
      </c>
    </row>
    <row r="4572" spans="1:4" ht="16.5">
      <c r="A4572" s="693">
        <v>5605939</v>
      </c>
      <c r="B4572" s="694" t="s">
        <v>16629</v>
      </c>
      <c r="C4572" s="693" t="s">
        <v>12133</v>
      </c>
      <c r="D4572" s="695">
        <v>32.86</v>
      </c>
    </row>
    <row r="4573" spans="1:4" ht="16.5">
      <c r="A4573" s="693">
        <v>705295</v>
      </c>
      <c r="B4573" s="694" t="s">
        <v>16630</v>
      </c>
      <c r="C4573" s="693" t="s">
        <v>12133</v>
      </c>
      <c r="D4573" s="695">
        <v>10670.32</v>
      </c>
    </row>
    <row r="4574" spans="1:4" ht="24.75">
      <c r="A4574" s="693">
        <v>1716627</v>
      </c>
      <c r="B4574" s="694" t="s">
        <v>16631</v>
      </c>
      <c r="C4574" s="693" t="s">
        <v>12156</v>
      </c>
      <c r="D4574" s="695">
        <v>118.73</v>
      </c>
    </row>
    <row r="4575" spans="1:4" ht="16.5">
      <c r="A4575" s="693">
        <v>2003551</v>
      </c>
      <c r="B4575" s="694" t="s">
        <v>16632</v>
      </c>
      <c r="C4575" s="693" t="s">
        <v>10136</v>
      </c>
      <c r="D4575" s="695">
        <v>9306.3700000000008</v>
      </c>
    </row>
    <row r="4576" spans="1:4">
      <c r="A4576" s="693">
        <v>2607150</v>
      </c>
      <c r="B4576" s="694" t="s">
        <v>16633</v>
      </c>
      <c r="C4576" s="693" t="s">
        <v>10136</v>
      </c>
      <c r="D4576" s="695">
        <v>848038.1</v>
      </c>
    </row>
    <row r="4577" spans="1:4" ht="16.5">
      <c r="A4577" s="693">
        <v>4507858</v>
      </c>
      <c r="B4577" s="694" t="s">
        <v>16634</v>
      </c>
      <c r="C4577" s="693" t="s">
        <v>12133</v>
      </c>
      <c r="D4577" s="695">
        <v>32.229999999999997</v>
      </c>
    </row>
    <row r="4578" spans="1:4" ht="16.5">
      <c r="A4578" s="693">
        <v>5605940</v>
      </c>
      <c r="B4578" s="694" t="s">
        <v>16635</v>
      </c>
      <c r="C4578" s="693" t="s">
        <v>12133</v>
      </c>
      <c r="D4578" s="695">
        <v>73.45</v>
      </c>
    </row>
    <row r="4579" spans="1:4" ht="16.5">
      <c r="A4579" s="693">
        <v>705294</v>
      </c>
      <c r="B4579" s="694" t="s">
        <v>16636</v>
      </c>
      <c r="C4579" s="693" t="s">
        <v>12133</v>
      </c>
      <c r="D4579" s="695">
        <v>9775.91</v>
      </c>
    </row>
    <row r="4580" spans="1:4" ht="24.75">
      <c r="A4580" s="693">
        <v>1716628</v>
      </c>
      <c r="B4580" s="694" t="s">
        <v>16637</v>
      </c>
      <c r="C4580" s="693" t="s">
        <v>12156</v>
      </c>
      <c r="D4580" s="695">
        <v>119.29</v>
      </c>
    </row>
    <row r="4581" spans="1:4" ht="16.5">
      <c r="A4581" s="693">
        <v>2003550</v>
      </c>
      <c r="B4581" s="694" t="s">
        <v>16638</v>
      </c>
      <c r="C4581" s="693" t="s">
        <v>10136</v>
      </c>
      <c r="D4581" s="695">
        <v>8566.82</v>
      </c>
    </row>
    <row r="4582" spans="1:4">
      <c r="A4582" s="693">
        <v>2607215</v>
      </c>
      <c r="B4582" s="694" t="s">
        <v>16639</v>
      </c>
      <c r="C4582" s="693" t="s">
        <v>10136</v>
      </c>
      <c r="D4582" s="695">
        <v>737059.41</v>
      </c>
    </row>
    <row r="4583" spans="1:4" ht="16.5">
      <c r="A4583" s="693">
        <v>4508177</v>
      </c>
      <c r="B4583" s="694" t="s">
        <v>16640</v>
      </c>
      <c r="C4583" s="693" t="s">
        <v>12133</v>
      </c>
      <c r="D4583" s="695">
        <v>57.18</v>
      </c>
    </row>
    <row r="4584" spans="1:4">
      <c r="A4584" s="693">
        <v>5605942</v>
      </c>
      <c r="B4584" s="694" t="s">
        <v>16641</v>
      </c>
      <c r="C4584" s="693" t="s">
        <v>12161</v>
      </c>
      <c r="D4584" s="695">
        <v>50.73</v>
      </c>
    </row>
    <row r="4585" spans="1:4" ht="16.5">
      <c r="A4585" s="693">
        <v>705297</v>
      </c>
      <c r="B4585" s="694" t="s">
        <v>16642</v>
      </c>
      <c r="C4585" s="693" t="s">
        <v>12133</v>
      </c>
      <c r="D4585" s="695">
        <v>11512.66</v>
      </c>
    </row>
    <row r="4586" spans="1:4" ht="16.5">
      <c r="A4586" s="693">
        <v>1716640</v>
      </c>
      <c r="B4586" s="694" t="s">
        <v>16643</v>
      </c>
      <c r="C4586" s="693" t="s">
        <v>12156</v>
      </c>
      <c r="D4586" s="695">
        <v>61.01</v>
      </c>
    </row>
    <row r="4587" spans="1:4">
      <c r="A4587" s="693">
        <v>2003728</v>
      </c>
      <c r="B4587" s="694" t="s">
        <v>16644</v>
      </c>
      <c r="C4587" s="693" t="s">
        <v>10136</v>
      </c>
      <c r="D4587" s="695">
        <v>4105.4399999999996</v>
      </c>
    </row>
    <row r="4588" spans="1:4">
      <c r="A4588" s="693">
        <v>2607167</v>
      </c>
      <c r="B4588" s="694" t="s">
        <v>16645</v>
      </c>
      <c r="C4588" s="693" t="s">
        <v>10136</v>
      </c>
      <c r="D4588" s="695">
        <v>1018877.19</v>
      </c>
    </row>
    <row r="4589" spans="1:4" ht="16.5">
      <c r="A4589" s="693">
        <v>4508178</v>
      </c>
      <c r="B4589" s="694" t="s">
        <v>16646</v>
      </c>
      <c r="C4589" s="693" t="s">
        <v>12133</v>
      </c>
      <c r="D4589" s="695">
        <v>56.99</v>
      </c>
    </row>
    <row r="4590" spans="1:4" ht="16.5">
      <c r="A4590" s="693">
        <v>5605955</v>
      </c>
      <c r="B4590" s="694" t="s">
        <v>16647</v>
      </c>
      <c r="C4590" s="693" t="s">
        <v>10136</v>
      </c>
      <c r="D4590" s="695">
        <v>738.22</v>
      </c>
    </row>
    <row r="4591" spans="1:4" ht="16.5">
      <c r="A4591" s="693">
        <v>705296</v>
      </c>
      <c r="B4591" s="694" t="s">
        <v>16648</v>
      </c>
      <c r="C4591" s="693" t="s">
        <v>12133</v>
      </c>
      <c r="D4591" s="695">
        <v>10618.26</v>
      </c>
    </row>
    <row r="4592" spans="1:4" ht="24.75">
      <c r="A4592" s="693">
        <v>1716641</v>
      </c>
      <c r="B4592" s="694" t="s">
        <v>16649</v>
      </c>
      <c r="C4592" s="693" t="s">
        <v>12156</v>
      </c>
      <c r="D4592" s="695">
        <v>70.650000000000006</v>
      </c>
    </row>
    <row r="4593" spans="1:4">
      <c r="A4593" s="693">
        <v>2003727</v>
      </c>
      <c r="B4593" s="694" t="s">
        <v>16650</v>
      </c>
      <c r="C4593" s="693" t="s">
        <v>10136</v>
      </c>
      <c r="D4593" s="695">
        <v>3753.47</v>
      </c>
    </row>
    <row r="4594" spans="1:4">
      <c r="A4594" s="693">
        <v>2607154</v>
      </c>
      <c r="B4594" s="694" t="s">
        <v>16651</v>
      </c>
      <c r="C4594" s="693" t="s">
        <v>10136</v>
      </c>
      <c r="D4594" s="695">
        <v>1010460.4</v>
      </c>
    </row>
    <row r="4595" spans="1:4" ht="16.5">
      <c r="A4595" s="693">
        <v>4507821</v>
      </c>
      <c r="B4595" s="694" t="s">
        <v>16652</v>
      </c>
      <c r="C4595" s="693" t="s">
        <v>12133</v>
      </c>
      <c r="D4595" s="695">
        <v>56.62</v>
      </c>
    </row>
    <row r="4596" spans="1:4" ht="16.5">
      <c r="A4596" s="693">
        <v>5605956</v>
      </c>
      <c r="B4596" s="694" t="s">
        <v>16653</v>
      </c>
      <c r="C4596" s="693" t="s">
        <v>10136</v>
      </c>
      <c r="D4596" s="695">
        <v>885.95</v>
      </c>
    </row>
    <row r="4597" spans="1:4" ht="16.5">
      <c r="A4597" s="693">
        <v>705289</v>
      </c>
      <c r="B4597" s="694" t="s">
        <v>16654</v>
      </c>
      <c r="C4597" s="693" t="s">
        <v>12133</v>
      </c>
      <c r="D4597" s="695">
        <v>7889.93</v>
      </c>
    </row>
    <row r="4598" spans="1:4" ht="24.75">
      <c r="A4598" s="693">
        <v>1716646</v>
      </c>
      <c r="B4598" s="694" t="s">
        <v>16655</v>
      </c>
      <c r="C4598" s="693" t="s">
        <v>12156</v>
      </c>
      <c r="D4598" s="695">
        <v>71.27</v>
      </c>
    </row>
    <row r="4599" spans="1:4">
      <c r="A4599" s="693">
        <v>2003730</v>
      </c>
      <c r="B4599" s="694" t="s">
        <v>16656</v>
      </c>
      <c r="C4599" s="693" t="s">
        <v>10136</v>
      </c>
      <c r="D4599" s="695">
        <v>4057.92</v>
      </c>
    </row>
    <row r="4600" spans="1:4">
      <c r="A4600" s="693">
        <v>2607219</v>
      </c>
      <c r="B4600" s="694" t="s">
        <v>16657</v>
      </c>
      <c r="C4600" s="693" t="s">
        <v>10136</v>
      </c>
      <c r="D4600" s="695">
        <v>879136.39</v>
      </c>
    </row>
    <row r="4601" spans="1:4" ht="16.5">
      <c r="A4601" s="693">
        <v>4507822</v>
      </c>
      <c r="B4601" s="694" t="s">
        <v>16658</v>
      </c>
      <c r="C4601" s="693" t="s">
        <v>12133</v>
      </c>
      <c r="D4601" s="695">
        <v>56.44</v>
      </c>
    </row>
    <row r="4602" spans="1:4" ht="16.5">
      <c r="A4602" s="693">
        <v>5605953</v>
      </c>
      <c r="B4602" s="694" t="s">
        <v>16659</v>
      </c>
      <c r="C4602" s="693" t="s">
        <v>10136</v>
      </c>
      <c r="D4602" s="695">
        <v>523.78</v>
      </c>
    </row>
    <row r="4603" spans="1:4" ht="16.5">
      <c r="A4603" s="693">
        <v>705288</v>
      </c>
      <c r="B4603" s="694" t="s">
        <v>16660</v>
      </c>
      <c r="C4603" s="693" t="s">
        <v>12133</v>
      </c>
      <c r="D4603" s="695">
        <v>7155.82</v>
      </c>
    </row>
    <row r="4604" spans="1:4" ht="24.75">
      <c r="A4604" s="693">
        <v>1716647</v>
      </c>
      <c r="B4604" s="694" t="s">
        <v>16661</v>
      </c>
      <c r="C4604" s="693" t="s">
        <v>12156</v>
      </c>
      <c r="D4604" s="695">
        <v>71.33</v>
      </c>
    </row>
    <row r="4605" spans="1:4">
      <c r="A4605" s="693">
        <v>2003729</v>
      </c>
      <c r="B4605" s="694" t="s">
        <v>16662</v>
      </c>
      <c r="C4605" s="693" t="s">
        <v>10136</v>
      </c>
      <c r="D4605" s="695">
        <v>3721.52</v>
      </c>
    </row>
    <row r="4606" spans="1:4">
      <c r="A4606" s="693">
        <v>2607171</v>
      </c>
      <c r="B4606" s="694" t="s">
        <v>16663</v>
      </c>
      <c r="C4606" s="693" t="s">
        <v>10136</v>
      </c>
      <c r="D4606" s="695">
        <v>1215088.18</v>
      </c>
    </row>
    <row r="4607" spans="1:4" ht="16.5">
      <c r="A4607" s="693">
        <v>4507823</v>
      </c>
      <c r="B4607" s="694" t="s">
        <v>16664</v>
      </c>
      <c r="C4607" s="693" t="s">
        <v>12133</v>
      </c>
      <c r="D4607" s="695">
        <v>57.19</v>
      </c>
    </row>
    <row r="4608" spans="1:4" ht="16.5">
      <c r="A4608" s="693">
        <v>5605954</v>
      </c>
      <c r="B4608" s="694" t="s">
        <v>16665</v>
      </c>
      <c r="C4608" s="693" t="s">
        <v>10136</v>
      </c>
      <c r="D4608" s="695">
        <v>637.95000000000005</v>
      </c>
    </row>
    <row r="4609" spans="1:4" ht="16.5">
      <c r="A4609" s="693">
        <v>705291</v>
      </c>
      <c r="B4609" s="694" t="s">
        <v>16666</v>
      </c>
      <c r="C4609" s="693" t="s">
        <v>12133</v>
      </c>
      <c r="D4609" s="695">
        <v>8967.81</v>
      </c>
    </row>
    <row r="4610" spans="1:4" ht="24.75">
      <c r="A4610" s="693">
        <v>1716648</v>
      </c>
      <c r="B4610" s="694" t="s">
        <v>16667</v>
      </c>
      <c r="C4610" s="693" t="s">
        <v>12156</v>
      </c>
      <c r="D4610" s="695">
        <v>71.45</v>
      </c>
    </row>
    <row r="4611" spans="1:4">
      <c r="A4611" s="693">
        <v>2003732</v>
      </c>
      <c r="B4611" s="694" t="s">
        <v>16668</v>
      </c>
      <c r="C4611" s="693" t="s">
        <v>10136</v>
      </c>
      <c r="D4611" s="695">
        <v>4015.15</v>
      </c>
    </row>
    <row r="4612" spans="1:4">
      <c r="A4612" s="693">
        <v>2607158</v>
      </c>
      <c r="B4612" s="694" t="s">
        <v>16669</v>
      </c>
      <c r="C4612" s="693" t="s">
        <v>10136</v>
      </c>
      <c r="D4612" s="695">
        <v>892788.17</v>
      </c>
    </row>
    <row r="4613" spans="1:4" ht="16.5">
      <c r="A4613" s="693">
        <v>4508188</v>
      </c>
      <c r="B4613" s="694" t="s">
        <v>16670</v>
      </c>
      <c r="C4613" s="693" t="s">
        <v>12133</v>
      </c>
      <c r="D4613" s="695">
        <v>57.06</v>
      </c>
    </row>
    <row r="4614" spans="1:4" ht="24.75">
      <c r="A4614" s="693">
        <v>5605909</v>
      </c>
      <c r="B4614" s="694" t="s">
        <v>16671</v>
      </c>
      <c r="C4614" s="693" t="s">
        <v>10136</v>
      </c>
      <c r="D4614" s="695">
        <v>480.53</v>
      </c>
    </row>
    <row r="4615" spans="1:4" ht="16.5">
      <c r="A4615" s="693">
        <v>705290</v>
      </c>
      <c r="B4615" s="694" t="s">
        <v>16672</v>
      </c>
      <c r="C4615" s="693" t="s">
        <v>12133</v>
      </c>
      <c r="D4615" s="695">
        <v>8233.7000000000007</v>
      </c>
    </row>
    <row r="4616" spans="1:4" ht="24.75">
      <c r="A4616" s="693">
        <v>1716649</v>
      </c>
      <c r="B4616" s="694" t="s">
        <v>16673</v>
      </c>
      <c r="C4616" s="693" t="s">
        <v>12156</v>
      </c>
      <c r="D4616" s="695">
        <v>71.52</v>
      </c>
    </row>
    <row r="4617" spans="1:4">
      <c r="A4617" s="693">
        <v>2003731</v>
      </c>
      <c r="B4617" s="694" t="s">
        <v>16674</v>
      </c>
      <c r="C4617" s="693" t="s">
        <v>10136</v>
      </c>
      <c r="D4617" s="695">
        <v>3692.77</v>
      </c>
    </row>
    <row r="4618" spans="1:4">
      <c r="A4618" s="693">
        <v>2607223</v>
      </c>
      <c r="B4618" s="694" t="s">
        <v>16675</v>
      </c>
      <c r="C4618" s="693" t="s">
        <v>10136</v>
      </c>
      <c r="D4618" s="695">
        <v>775911.77</v>
      </c>
    </row>
    <row r="4619" spans="1:4" ht="16.5">
      <c r="A4619" s="693">
        <v>4507824</v>
      </c>
      <c r="B4619" s="694" t="s">
        <v>16676</v>
      </c>
      <c r="C4619" s="693" t="s">
        <v>12133</v>
      </c>
      <c r="D4619" s="695">
        <v>62.28</v>
      </c>
    </row>
    <row r="4620" spans="1:4" ht="24.75">
      <c r="A4620" s="693">
        <v>5605908</v>
      </c>
      <c r="B4620" s="694" t="s">
        <v>16677</v>
      </c>
      <c r="C4620" s="693" t="s">
        <v>10136</v>
      </c>
      <c r="D4620" s="695">
        <v>480.53</v>
      </c>
    </row>
    <row r="4621" spans="1:4" ht="16.5">
      <c r="A4621" s="693">
        <v>705293</v>
      </c>
      <c r="B4621" s="694" t="s">
        <v>16678</v>
      </c>
      <c r="C4621" s="693" t="s">
        <v>12133</v>
      </c>
      <c r="D4621" s="695">
        <v>9679.7000000000007</v>
      </c>
    </row>
    <row r="4622" spans="1:4" ht="24.75">
      <c r="A4622" s="693">
        <v>1716650</v>
      </c>
      <c r="B4622" s="694" t="s">
        <v>16679</v>
      </c>
      <c r="C4622" s="693" t="s">
        <v>12156</v>
      </c>
      <c r="D4622" s="695">
        <v>71.64</v>
      </c>
    </row>
    <row r="4623" spans="1:4">
      <c r="A4623" s="693">
        <v>2003734</v>
      </c>
      <c r="B4623" s="694" t="s">
        <v>16680</v>
      </c>
      <c r="C4623" s="693" t="s">
        <v>10136</v>
      </c>
      <c r="D4623" s="695">
        <v>3962.88</v>
      </c>
    </row>
    <row r="4624" spans="1:4">
      <c r="A4624" s="693">
        <v>2607175</v>
      </c>
      <c r="B4624" s="694" t="s">
        <v>16681</v>
      </c>
      <c r="C4624" s="693" t="s">
        <v>10136</v>
      </c>
      <c r="D4624" s="695">
        <v>1072536.57</v>
      </c>
    </row>
    <row r="4625" spans="1:4" ht="16.5">
      <c r="A4625" s="693">
        <v>4507825</v>
      </c>
      <c r="B4625" s="694" t="s">
        <v>16682</v>
      </c>
      <c r="C4625" s="693" t="s">
        <v>12133</v>
      </c>
      <c r="D4625" s="695">
        <v>62.49</v>
      </c>
    </row>
    <row r="4626" spans="1:4" ht="24.75">
      <c r="A4626" s="693">
        <v>5605907</v>
      </c>
      <c r="B4626" s="694" t="s">
        <v>16683</v>
      </c>
      <c r="C4626" s="693" t="s">
        <v>10136</v>
      </c>
      <c r="D4626" s="695">
        <v>512.25</v>
      </c>
    </row>
    <row r="4627" spans="1:4" ht="16.5">
      <c r="A4627" s="693">
        <v>705292</v>
      </c>
      <c r="B4627" s="694" t="s">
        <v>16684</v>
      </c>
      <c r="C4627" s="693" t="s">
        <v>12133</v>
      </c>
      <c r="D4627" s="695">
        <v>8785.2999999999993</v>
      </c>
    </row>
    <row r="4628" spans="1:4" ht="24.75">
      <c r="A4628" s="693">
        <v>1716651</v>
      </c>
      <c r="B4628" s="694" t="s">
        <v>16685</v>
      </c>
      <c r="C4628" s="693" t="s">
        <v>12156</v>
      </c>
      <c r="D4628" s="695">
        <v>71.760000000000005</v>
      </c>
    </row>
    <row r="4629" spans="1:4">
      <c r="A4629" s="693">
        <v>2003733</v>
      </c>
      <c r="B4629" s="694" t="s">
        <v>16686</v>
      </c>
      <c r="C4629" s="693" t="s">
        <v>10136</v>
      </c>
      <c r="D4629" s="695">
        <v>3657.63</v>
      </c>
    </row>
    <row r="4630" spans="1:4">
      <c r="A4630" s="693">
        <v>2607151</v>
      </c>
      <c r="B4630" s="694" t="s">
        <v>16687</v>
      </c>
      <c r="C4630" s="693" t="s">
        <v>10136</v>
      </c>
      <c r="D4630" s="695">
        <v>1018289.19</v>
      </c>
    </row>
    <row r="4631" spans="1:4" ht="16.5">
      <c r="A4631" s="693">
        <v>4507826</v>
      </c>
      <c r="B4631" s="694" t="s">
        <v>16688</v>
      </c>
      <c r="C4631" s="693" t="s">
        <v>12133</v>
      </c>
      <c r="D4631" s="695">
        <v>66.36</v>
      </c>
    </row>
    <row r="4632" spans="1:4" ht="24.75">
      <c r="A4632" s="693">
        <v>5605906</v>
      </c>
      <c r="B4632" s="694" t="s">
        <v>16689</v>
      </c>
      <c r="C4632" s="693" t="s">
        <v>10136</v>
      </c>
      <c r="D4632" s="695">
        <v>615.34</v>
      </c>
    </row>
    <row r="4633" spans="1:4" ht="16.5">
      <c r="A4633" s="693">
        <v>705299</v>
      </c>
      <c r="B4633" s="694" t="s">
        <v>16690</v>
      </c>
      <c r="C4633" s="693" t="s">
        <v>12133</v>
      </c>
      <c r="D4633" s="695">
        <v>9811.91</v>
      </c>
    </row>
    <row r="4634" spans="1:4" ht="24.75">
      <c r="A4634" s="693">
        <v>1716652</v>
      </c>
      <c r="B4634" s="694" t="s">
        <v>16691</v>
      </c>
      <c r="C4634" s="693" t="s">
        <v>12156</v>
      </c>
      <c r="D4634" s="695">
        <v>72.010000000000005</v>
      </c>
    </row>
    <row r="4635" spans="1:4">
      <c r="A4635" s="693">
        <v>2003736</v>
      </c>
      <c r="B4635" s="694" t="s">
        <v>16692</v>
      </c>
      <c r="C4635" s="693" t="s">
        <v>10136</v>
      </c>
      <c r="D4635" s="695">
        <v>5435.8</v>
      </c>
    </row>
    <row r="4636" spans="1:4">
      <c r="A4636" s="693">
        <v>2607216</v>
      </c>
      <c r="B4636" s="694" t="s">
        <v>16693</v>
      </c>
      <c r="C4636" s="693" t="s">
        <v>10136</v>
      </c>
      <c r="D4636" s="695">
        <v>885033.39</v>
      </c>
    </row>
    <row r="4637" spans="1:4" ht="16.5">
      <c r="A4637" s="693">
        <v>4508179</v>
      </c>
      <c r="B4637" s="694" t="s">
        <v>16694</v>
      </c>
      <c r="C4637" s="693" t="s">
        <v>12133</v>
      </c>
      <c r="D4637" s="695">
        <v>66.17</v>
      </c>
    </row>
    <row r="4638" spans="1:4" ht="24.75">
      <c r="A4638" s="693">
        <v>5605905</v>
      </c>
      <c r="B4638" s="694" t="s">
        <v>16695</v>
      </c>
      <c r="C4638" s="693" t="s">
        <v>10136</v>
      </c>
      <c r="D4638" s="695">
        <v>714.6</v>
      </c>
    </row>
    <row r="4639" spans="1:4" ht="16.5">
      <c r="A4639" s="693">
        <v>705298</v>
      </c>
      <c r="B4639" s="694" t="s">
        <v>16696</v>
      </c>
      <c r="C4639" s="693" t="s">
        <v>12133</v>
      </c>
      <c r="D4639" s="695">
        <v>8946.76</v>
      </c>
    </row>
    <row r="4640" spans="1:4" ht="24.75">
      <c r="A4640" s="693">
        <v>1716642</v>
      </c>
      <c r="B4640" s="694" t="s">
        <v>16697</v>
      </c>
      <c r="C4640" s="693" t="s">
        <v>12156</v>
      </c>
      <c r="D4640" s="695">
        <v>70.84</v>
      </c>
    </row>
    <row r="4641" spans="1:4">
      <c r="A4641" s="693">
        <v>2003735</v>
      </c>
      <c r="B4641" s="694" t="s">
        <v>16698</v>
      </c>
      <c r="C4641" s="693" t="s">
        <v>10136</v>
      </c>
      <c r="D4641" s="695">
        <v>4998.17</v>
      </c>
    </row>
    <row r="4642" spans="1:4">
      <c r="A4642" s="693">
        <v>2607168</v>
      </c>
      <c r="B4642" s="694" t="s">
        <v>16699</v>
      </c>
      <c r="C4642" s="693" t="s">
        <v>10136</v>
      </c>
      <c r="D4642" s="695">
        <v>1223870.99</v>
      </c>
    </row>
    <row r="4643" spans="1:4" ht="16.5">
      <c r="A4643" s="693">
        <v>4507827</v>
      </c>
      <c r="B4643" s="694" t="s">
        <v>16700</v>
      </c>
      <c r="C4643" s="693" t="s">
        <v>12133</v>
      </c>
      <c r="D4643" s="695">
        <v>69.45</v>
      </c>
    </row>
    <row r="4644" spans="1:4" ht="24.75">
      <c r="A4644" s="693">
        <v>5605944</v>
      </c>
      <c r="B4644" s="694" t="s">
        <v>16701</v>
      </c>
      <c r="C4644" s="693" t="s">
        <v>10136</v>
      </c>
      <c r="D4644" s="695">
        <v>432.4</v>
      </c>
    </row>
    <row r="4645" spans="1:4" ht="16.5">
      <c r="A4645" s="693">
        <v>705301</v>
      </c>
      <c r="B4645" s="694" t="s">
        <v>16702</v>
      </c>
      <c r="C4645" s="693" t="s">
        <v>12133</v>
      </c>
      <c r="D4645" s="695">
        <v>9199.24</v>
      </c>
    </row>
    <row r="4646" spans="1:4" ht="24.75">
      <c r="A4646" s="693">
        <v>1716653</v>
      </c>
      <c r="B4646" s="694" t="s">
        <v>16703</v>
      </c>
      <c r="C4646" s="693" t="s">
        <v>12156</v>
      </c>
      <c r="D4646" s="695">
        <v>72.19</v>
      </c>
    </row>
    <row r="4647" spans="1:4">
      <c r="A4647" s="693">
        <v>2003738</v>
      </c>
      <c r="B4647" s="694" t="s">
        <v>16704</v>
      </c>
      <c r="C4647" s="693" t="s">
        <v>10136</v>
      </c>
      <c r="D4647" s="695">
        <v>5388.28</v>
      </c>
    </row>
    <row r="4648" spans="1:4">
      <c r="A4648" s="693">
        <v>2607155</v>
      </c>
      <c r="B4648" s="694" t="s">
        <v>16705</v>
      </c>
      <c r="C4648" s="693" t="s">
        <v>10136</v>
      </c>
      <c r="D4648" s="695">
        <v>1213179.3899999999</v>
      </c>
    </row>
    <row r="4649" spans="1:4" ht="16.5">
      <c r="A4649" s="693">
        <v>4508180</v>
      </c>
      <c r="B4649" s="694" t="s">
        <v>16706</v>
      </c>
      <c r="C4649" s="693" t="s">
        <v>12133</v>
      </c>
      <c r="D4649" s="695">
        <v>24</v>
      </c>
    </row>
    <row r="4650" spans="1:4" ht="24.75">
      <c r="A4650" s="693">
        <v>5605910</v>
      </c>
      <c r="B4650" s="694" t="s">
        <v>16707</v>
      </c>
      <c r="C4650" s="693" t="s">
        <v>10136</v>
      </c>
      <c r="D4650" s="695">
        <v>506.83</v>
      </c>
    </row>
    <row r="4651" spans="1:4" ht="16.5">
      <c r="A4651" s="693">
        <v>705300</v>
      </c>
      <c r="B4651" s="694" t="s">
        <v>16708</v>
      </c>
      <c r="C4651" s="693" t="s">
        <v>12133</v>
      </c>
      <c r="D4651" s="695">
        <v>8334.09</v>
      </c>
    </row>
    <row r="4652" spans="1:4" ht="24.75">
      <c r="A4652" s="693">
        <v>1716643</v>
      </c>
      <c r="B4652" s="694" t="s">
        <v>16709</v>
      </c>
      <c r="C4652" s="693" t="s">
        <v>12156</v>
      </c>
      <c r="D4652" s="695">
        <v>70.959999999999994</v>
      </c>
    </row>
    <row r="4653" spans="1:4">
      <c r="A4653" s="693">
        <v>2003737</v>
      </c>
      <c r="B4653" s="694" t="s">
        <v>16710</v>
      </c>
      <c r="C4653" s="693" t="s">
        <v>10136</v>
      </c>
      <c r="D4653" s="695">
        <v>4966.2299999999996</v>
      </c>
    </row>
    <row r="4654" spans="1:4">
      <c r="A4654" s="693">
        <v>2607220</v>
      </c>
      <c r="B4654" s="694" t="s">
        <v>16711</v>
      </c>
      <c r="C4654" s="693" t="s">
        <v>10136</v>
      </c>
      <c r="D4654" s="695">
        <v>1055591.08</v>
      </c>
    </row>
    <row r="4655" spans="1:4" ht="16.5">
      <c r="A4655" s="693">
        <v>4507739</v>
      </c>
      <c r="B4655" s="694" t="s">
        <v>16712</v>
      </c>
      <c r="C4655" s="693" t="s">
        <v>12133</v>
      </c>
      <c r="D4655" s="695">
        <v>25.2</v>
      </c>
    </row>
    <row r="4656" spans="1:4" ht="24.75">
      <c r="A4656" s="693">
        <v>5605945</v>
      </c>
      <c r="B4656" s="694" t="s">
        <v>16713</v>
      </c>
      <c r="C4656" s="693" t="s">
        <v>10136</v>
      </c>
      <c r="D4656" s="695">
        <v>538.1</v>
      </c>
    </row>
    <row r="4657" spans="1:4" ht="16.5">
      <c r="A4657" s="693">
        <v>705309</v>
      </c>
      <c r="B4657" s="694" t="s">
        <v>16714</v>
      </c>
      <c r="C4657" s="693" t="s">
        <v>12133</v>
      </c>
      <c r="D4657" s="695">
        <v>14801.98</v>
      </c>
    </row>
    <row r="4658" spans="1:4" ht="24.75">
      <c r="A4658" s="693">
        <v>1716644</v>
      </c>
      <c r="B4658" s="694" t="s">
        <v>16715</v>
      </c>
      <c r="C4658" s="693" t="s">
        <v>12156</v>
      </c>
      <c r="D4658" s="695">
        <v>71.08</v>
      </c>
    </row>
    <row r="4659" spans="1:4">
      <c r="A4659" s="693">
        <v>2003740</v>
      </c>
      <c r="B4659" s="694" t="s">
        <v>16716</v>
      </c>
      <c r="C4659" s="693" t="s">
        <v>10136</v>
      </c>
      <c r="D4659" s="695">
        <v>5345.51</v>
      </c>
    </row>
    <row r="4660" spans="1:4">
      <c r="A4660" s="693">
        <v>2607172</v>
      </c>
      <c r="B4660" s="694" t="s">
        <v>16717</v>
      </c>
      <c r="C4660" s="693" t="s">
        <v>10136</v>
      </c>
      <c r="D4660" s="695">
        <v>1459460.69</v>
      </c>
    </row>
    <row r="4661" spans="1:4" ht="16.5">
      <c r="A4661" s="693">
        <v>4508181</v>
      </c>
      <c r="B4661" s="694" t="s">
        <v>16718</v>
      </c>
      <c r="C4661" s="693" t="s">
        <v>12133</v>
      </c>
      <c r="D4661" s="695">
        <v>25.18</v>
      </c>
    </row>
    <row r="4662" spans="1:4" ht="24.75">
      <c r="A4662" s="693">
        <v>5605946</v>
      </c>
      <c r="B4662" s="694" t="s">
        <v>16719</v>
      </c>
      <c r="C4662" s="693" t="s">
        <v>10136</v>
      </c>
      <c r="D4662" s="695">
        <v>512.25</v>
      </c>
    </row>
    <row r="4663" spans="1:4" ht="16.5">
      <c r="A4663" s="693">
        <v>705308</v>
      </c>
      <c r="B4663" s="694" t="s">
        <v>16720</v>
      </c>
      <c r="C4663" s="693" t="s">
        <v>12133</v>
      </c>
      <c r="D4663" s="695">
        <v>13508.72</v>
      </c>
    </row>
    <row r="4664" spans="1:4" ht="24.75">
      <c r="A4664" s="693">
        <v>1716645</v>
      </c>
      <c r="B4664" s="694" t="s">
        <v>16721</v>
      </c>
      <c r="C4664" s="693" t="s">
        <v>12156</v>
      </c>
      <c r="D4664" s="695">
        <v>71.150000000000006</v>
      </c>
    </row>
    <row r="4665" spans="1:4">
      <c r="A4665" s="693">
        <v>2003739</v>
      </c>
      <c r="B4665" s="694" t="s">
        <v>16722</v>
      </c>
      <c r="C4665" s="693" t="s">
        <v>10136</v>
      </c>
      <c r="D4665" s="695">
        <v>4937.47</v>
      </c>
    </row>
    <row r="4666" spans="1:4">
      <c r="A4666" s="693">
        <v>2607159</v>
      </c>
      <c r="B4666" s="694" t="s">
        <v>16723</v>
      </c>
      <c r="C4666" s="693" t="s">
        <v>10136</v>
      </c>
      <c r="D4666" s="695">
        <v>1072179.46</v>
      </c>
    </row>
    <row r="4667" spans="1:4" ht="16.5">
      <c r="A4667" s="693">
        <v>4508125</v>
      </c>
      <c r="B4667" s="694" t="s">
        <v>16724</v>
      </c>
      <c r="C4667" s="693" t="s">
        <v>12133</v>
      </c>
      <c r="D4667" s="695">
        <v>27.44</v>
      </c>
    </row>
    <row r="4668" spans="1:4" ht="24.75">
      <c r="A4668" s="693">
        <v>5605947</v>
      </c>
      <c r="B4668" s="694" t="s">
        <v>16725</v>
      </c>
      <c r="C4668" s="693" t="s">
        <v>10136</v>
      </c>
      <c r="D4668" s="695">
        <v>573.92999999999995</v>
      </c>
    </row>
    <row r="4669" spans="1:4" ht="16.5">
      <c r="A4669" s="693">
        <v>705311</v>
      </c>
      <c r="B4669" s="694" t="s">
        <v>16726</v>
      </c>
      <c r="C4669" s="693" t="s">
        <v>12133</v>
      </c>
      <c r="D4669" s="695">
        <v>14705.72</v>
      </c>
    </row>
    <row r="4670" spans="1:4" ht="24.75">
      <c r="A4670" s="693">
        <v>1716622</v>
      </c>
      <c r="B4670" s="694" t="s">
        <v>16727</v>
      </c>
      <c r="C4670" s="693" t="s">
        <v>12156</v>
      </c>
      <c r="D4670" s="695">
        <v>92.38</v>
      </c>
    </row>
    <row r="4671" spans="1:4">
      <c r="A4671" s="693">
        <v>2003742</v>
      </c>
      <c r="B4671" s="694" t="s">
        <v>16728</v>
      </c>
      <c r="C4671" s="693" t="s">
        <v>10136</v>
      </c>
      <c r="D4671" s="695">
        <v>5483.32</v>
      </c>
    </row>
    <row r="4672" spans="1:4">
      <c r="A4672" s="693">
        <v>2607224</v>
      </c>
      <c r="B4672" s="694" t="s">
        <v>16729</v>
      </c>
      <c r="C4672" s="693" t="s">
        <v>10136</v>
      </c>
      <c r="D4672" s="695">
        <v>931687.69</v>
      </c>
    </row>
    <row r="4673" spans="1:4" ht="16.5">
      <c r="A4673" s="693">
        <v>4507828</v>
      </c>
      <c r="B4673" s="694" t="s">
        <v>16730</v>
      </c>
      <c r="C4673" s="693" t="s">
        <v>12133</v>
      </c>
      <c r="D4673" s="695">
        <v>27.48</v>
      </c>
    </row>
    <row r="4674" spans="1:4" ht="24.75">
      <c r="A4674" s="693">
        <v>5605948</v>
      </c>
      <c r="B4674" s="694" t="s">
        <v>16731</v>
      </c>
      <c r="C4674" s="693" t="s">
        <v>10136</v>
      </c>
      <c r="D4674" s="695">
        <v>714.6</v>
      </c>
    </row>
    <row r="4675" spans="1:4" ht="16.5">
      <c r="A4675" s="693">
        <v>705310</v>
      </c>
      <c r="B4675" s="694" t="s">
        <v>16732</v>
      </c>
      <c r="C4675" s="693" t="s">
        <v>12133</v>
      </c>
      <c r="D4675" s="695">
        <v>13412.46</v>
      </c>
    </row>
    <row r="4676" spans="1:4" ht="24.75">
      <c r="A4676" s="693">
        <v>1716603</v>
      </c>
      <c r="B4676" s="694" t="s">
        <v>16733</v>
      </c>
      <c r="C4676" s="693" t="s">
        <v>12156</v>
      </c>
      <c r="D4676" s="695">
        <v>92.38</v>
      </c>
    </row>
    <row r="4677" spans="1:4">
      <c r="A4677" s="693">
        <v>2003741</v>
      </c>
      <c r="B4677" s="694" t="s">
        <v>16734</v>
      </c>
      <c r="C4677" s="693" t="s">
        <v>10136</v>
      </c>
      <c r="D4677" s="695">
        <v>5030.12</v>
      </c>
    </row>
    <row r="4678" spans="1:4">
      <c r="A4678" s="693">
        <v>2607176</v>
      </c>
      <c r="B4678" s="694" t="s">
        <v>16735</v>
      </c>
      <c r="C4678" s="693" t="s">
        <v>10136</v>
      </c>
      <c r="D4678" s="695">
        <v>1288325.93</v>
      </c>
    </row>
    <row r="4679" spans="1:4" ht="16.5">
      <c r="A4679" s="693">
        <v>4507829</v>
      </c>
      <c r="B4679" s="694" t="s">
        <v>16736</v>
      </c>
      <c r="C4679" s="693" t="s">
        <v>12133</v>
      </c>
      <c r="D4679" s="695">
        <v>29.49</v>
      </c>
    </row>
    <row r="4680" spans="1:4" ht="24.75">
      <c r="A4680" s="693">
        <v>5605949</v>
      </c>
      <c r="B4680" s="694" t="s">
        <v>16737</v>
      </c>
      <c r="C4680" s="693" t="s">
        <v>10136</v>
      </c>
      <c r="D4680" s="695">
        <v>1013.63</v>
      </c>
    </row>
    <row r="4681" spans="1:4" ht="16.5">
      <c r="A4681" s="693">
        <v>705303</v>
      </c>
      <c r="B4681" s="694" t="s">
        <v>16738</v>
      </c>
      <c r="C4681" s="693" t="s">
        <v>12133</v>
      </c>
      <c r="D4681" s="695">
        <v>9902.43</v>
      </c>
    </row>
    <row r="4682" spans="1:4" ht="16.5">
      <c r="A4682" s="693">
        <v>1716620</v>
      </c>
      <c r="B4682" s="694" t="s">
        <v>16739</v>
      </c>
      <c r="C4682" s="693" t="s">
        <v>12156</v>
      </c>
      <c r="D4682" s="695">
        <v>125.56</v>
      </c>
    </row>
    <row r="4683" spans="1:4">
      <c r="A4683" s="693">
        <v>2003744</v>
      </c>
      <c r="B4683" s="694" t="s">
        <v>16740</v>
      </c>
      <c r="C4683" s="693" t="s">
        <v>10136</v>
      </c>
      <c r="D4683" s="695">
        <v>6541.46</v>
      </c>
    </row>
    <row r="4684" spans="1:4">
      <c r="A4684" s="693">
        <v>2607225</v>
      </c>
      <c r="B4684" s="694" t="s">
        <v>16741</v>
      </c>
      <c r="C4684" s="693" t="s">
        <v>10136</v>
      </c>
      <c r="D4684" s="695">
        <v>502502.44</v>
      </c>
    </row>
    <row r="4685" spans="1:4" ht="16.5">
      <c r="A4685" s="693">
        <v>4508182</v>
      </c>
      <c r="B4685" s="694" t="s">
        <v>16742</v>
      </c>
      <c r="C4685" s="693" t="s">
        <v>12133</v>
      </c>
      <c r="D4685" s="695">
        <v>29.58</v>
      </c>
    </row>
    <row r="4686" spans="1:4" ht="24.75">
      <c r="A4686" s="693">
        <v>5605950</v>
      </c>
      <c r="B4686" s="694" t="s">
        <v>16743</v>
      </c>
      <c r="C4686" s="693" t="s">
        <v>10136</v>
      </c>
      <c r="D4686" s="695">
        <v>1038.6600000000001</v>
      </c>
    </row>
    <row r="4687" spans="1:4" ht="16.5">
      <c r="A4687" s="693">
        <v>705302</v>
      </c>
      <c r="B4687" s="694" t="s">
        <v>16744</v>
      </c>
      <c r="C4687" s="693" t="s">
        <v>12133</v>
      </c>
      <c r="D4687" s="695">
        <v>8848.9500000000007</v>
      </c>
    </row>
    <row r="4688" spans="1:4" ht="16.5">
      <c r="A4688" s="693">
        <v>1716621</v>
      </c>
      <c r="B4688" s="694" t="s">
        <v>16745</v>
      </c>
      <c r="C4688" s="693" t="s">
        <v>12156</v>
      </c>
      <c r="D4688" s="695">
        <v>99.07</v>
      </c>
    </row>
    <row r="4689" spans="1:4">
      <c r="A4689" s="693">
        <v>2003743</v>
      </c>
      <c r="B4689" s="694" t="s">
        <v>16746</v>
      </c>
      <c r="C4689" s="693" t="s">
        <v>10136</v>
      </c>
      <c r="D4689" s="695">
        <v>6018.18</v>
      </c>
    </row>
    <row r="4690" spans="1:4">
      <c r="A4690" s="693">
        <v>2607208</v>
      </c>
      <c r="B4690" s="694" t="s">
        <v>16747</v>
      </c>
      <c r="C4690" s="693" t="s">
        <v>10136</v>
      </c>
      <c r="D4690" s="695">
        <v>436921.94</v>
      </c>
    </row>
    <row r="4691" spans="1:4" ht="16.5">
      <c r="A4691" s="693">
        <v>4508092</v>
      </c>
      <c r="B4691" s="694" t="s">
        <v>16748</v>
      </c>
      <c r="C4691" s="693" t="s">
        <v>12133</v>
      </c>
      <c r="D4691" s="695">
        <v>30.8</v>
      </c>
    </row>
    <row r="4692" spans="1:4" ht="24.75">
      <c r="A4692" s="693">
        <v>5605951</v>
      </c>
      <c r="B4692" s="694" t="s">
        <v>16749</v>
      </c>
      <c r="C4692" s="693" t="s">
        <v>10136</v>
      </c>
      <c r="D4692" s="695">
        <v>1638.92</v>
      </c>
    </row>
    <row r="4693" spans="1:4" ht="16.5">
      <c r="A4693" s="693">
        <v>705305</v>
      </c>
      <c r="B4693" s="694" t="s">
        <v>16750</v>
      </c>
      <c r="C4693" s="693" t="s">
        <v>12133</v>
      </c>
      <c r="D4693" s="695">
        <v>12027.02</v>
      </c>
    </row>
    <row r="4694" spans="1:4" ht="16.5">
      <c r="A4694" s="693">
        <v>1716619</v>
      </c>
      <c r="B4694" s="694" t="s">
        <v>16751</v>
      </c>
      <c r="C4694" s="693" t="s">
        <v>12156</v>
      </c>
      <c r="D4694" s="695">
        <v>205.08</v>
      </c>
    </row>
    <row r="4695" spans="1:4">
      <c r="A4695" s="693">
        <v>2003746</v>
      </c>
      <c r="B4695" s="694" t="s">
        <v>16752</v>
      </c>
      <c r="C4695" s="693" t="s">
        <v>10136</v>
      </c>
      <c r="D4695" s="695">
        <v>6493.94</v>
      </c>
    </row>
    <row r="4696" spans="1:4">
      <c r="A4696" s="693">
        <v>2607160</v>
      </c>
      <c r="B4696" s="694" t="s">
        <v>16753</v>
      </c>
      <c r="C4696" s="693" t="s">
        <v>10136</v>
      </c>
      <c r="D4696" s="695">
        <v>603360.15</v>
      </c>
    </row>
    <row r="4697" spans="1:4" ht="16.5">
      <c r="A4697" s="693">
        <v>4507830</v>
      </c>
      <c r="B4697" s="694" t="s">
        <v>16754</v>
      </c>
      <c r="C4697" s="693" t="s">
        <v>12133</v>
      </c>
      <c r="D4697" s="695">
        <v>30.95</v>
      </c>
    </row>
    <row r="4698" spans="1:4" ht="24.75">
      <c r="A4698" s="693">
        <v>5605952</v>
      </c>
      <c r="B4698" s="694" t="s">
        <v>16755</v>
      </c>
      <c r="C4698" s="693" t="s">
        <v>10136</v>
      </c>
      <c r="D4698" s="695">
        <v>2485.5100000000002</v>
      </c>
    </row>
    <row r="4699" spans="1:4" ht="16.5">
      <c r="A4699" s="693">
        <v>705304</v>
      </c>
      <c r="B4699" s="694" t="s">
        <v>16756</v>
      </c>
      <c r="C4699" s="693" t="s">
        <v>12133</v>
      </c>
      <c r="D4699" s="695">
        <v>10973.54</v>
      </c>
    </row>
    <row r="4700" spans="1:4" ht="24.75">
      <c r="A4700" s="693">
        <v>1716601</v>
      </c>
      <c r="B4700" s="694" t="s">
        <v>16757</v>
      </c>
      <c r="C4700" s="693" t="s">
        <v>12156</v>
      </c>
      <c r="D4700" s="695">
        <v>127.38</v>
      </c>
    </row>
    <row r="4701" spans="1:4">
      <c r="A4701" s="693">
        <v>2003745</v>
      </c>
      <c r="B4701" s="694" t="s">
        <v>16758</v>
      </c>
      <c r="C4701" s="693" t="s">
        <v>10136</v>
      </c>
      <c r="D4701" s="695">
        <v>5986.23</v>
      </c>
    </row>
    <row r="4702" spans="1:4">
      <c r="A4702" s="693">
        <v>2607229</v>
      </c>
      <c r="B4702" s="694" t="s">
        <v>16759</v>
      </c>
      <c r="C4702" s="693" t="s">
        <v>10136</v>
      </c>
      <c r="D4702" s="695">
        <v>636438.63</v>
      </c>
    </row>
    <row r="4703" spans="1:4" ht="16.5">
      <c r="A4703" s="693">
        <v>4508183</v>
      </c>
      <c r="B4703" s="694" t="s">
        <v>16760</v>
      </c>
      <c r="C4703" s="693" t="s">
        <v>12133</v>
      </c>
      <c r="D4703" s="695">
        <v>36.14</v>
      </c>
    </row>
    <row r="4704" spans="1:4" ht="24.75">
      <c r="A4704" s="693">
        <v>5605932</v>
      </c>
      <c r="B4704" s="694" t="s">
        <v>16761</v>
      </c>
      <c r="C4704" s="693" t="s">
        <v>12133</v>
      </c>
      <c r="D4704" s="695">
        <v>132.13999999999999</v>
      </c>
    </row>
    <row r="4705" spans="1:4" ht="16.5">
      <c r="A4705" s="693">
        <v>705307</v>
      </c>
      <c r="B4705" s="694" t="s">
        <v>16762</v>
      </c>
      <c r="C4705" s="693" t="s">
        <v>12133</v>
      </c>
      <c r="D4705" s="695">
        <v>13271.6</v>
      </c>
    </row>
    <row r="4706" spans="1:4" ht="24.75">
      <c r="A4706" s="693">
        <v>1716602</v>
      </c>
      <c r="B4706" s="694" t="s">
        <v>16763</v>
      </c>
      <c r="C4706" s="693" t="s">
        <v>12156</v>
      </c>
      <c r="D4706" s="695">
        <v>100.28</v>
      </c>
    </row>
    <row r="4707" spans="1:4">
      <c r="A4707" s="693">
        <v>2003748</v>
      </c>
      <c r="B4707" s="694" t="s">
        <v>16764</v>
      </c>
      <c r="C4707" s="693" t="s">
        <v>10136</v>
      </c>
      <c r="D4707" s="695">
        <v>6451.17</v>
      </c>
    </row>
    <row r="4708" spans="1:4">
      <c r="A4708" s="693">
        <v>2607212</v>
      </c>
      <c r="B4708" s="694" t="s">
        <v>16765</v>
      </c>
      <c r="C4708" s="693" t="s">
        <v>10136</v>
      </c>
      <c r="D4708" s="695">
        <v>553321.39</v>
      </c>
    </row>
    <row r="4709" spans="1:4" ht="16.5">
      <c r="A4709" s="693">
        <v>4507831</v>
      </c>
      <c r="B4709" s="694" t="s">
        <v>16766</v>
      </c>
      <c r="C4709" s="693" t="s">
        <v>12133</v>
      </c>
      <c r="D4709" s="695">
        <v>33.58</v>
      </c>
    </row>
    <row r="4710" spans="1:4" ht="24.75">
      <c r="A4710" s="693">
        <v>5605934</v>
      </c>
      <c r="B4710" s="694" t="s">
        <v>16767</v>
      </c>
      <c r="C4710" s="693" t="s">
        <v>12133</v>
      </c>
      <c r="D4710" s="695">
        <v>142.84</v>
      </c>
    </row>
    <row r="4711" spans="1:4" ht="16.5">
      <c r="A4711" s="693">
        <v>705306</v>
      </c>
      <c r="B4711" s="694" t="s">
        <v>16768</v>
      </c>
      <c r="C4711" s="693" t="s">
        <v>12133</v>
      </c>
      <c r="D4711" s="695">
        <v>11978.34</v>
      </c>
    </row>
    <row r="4712" spans="1:4" ht="24.75">
      <c r="A4712" s="693">
        <v>1716600</v>
      </c>
      <c r="B4712" s="694" t="s">
        <v>16769</v>
      </c>
      <c r="C4712" s="693" t="s">
        <v>12156</v>
      </c>
      <c r="D4712" s="695">
        <v>208.72</v>
      </c>
    </row>
    <row r="4713" spans="1:4">
      <c r="A4713" s="693">
        <v>2003747</v>
      </c>
      <c r="B4713" s="694" t="s">
        <v>16770</v>
      </c>
      <c r="C4713" s="693" t="s">
        <v>10136</v>
      </c>
      <c r="D4713" s="695">
        <v>5957.48</v>
      </c>
    </row>
    <row r="4714" spans="1:4">
      <c r="A4714" s="693">
        <v>2607164</v>
      </c>
      <c r="B4714" s="694" t="s">
        <v>16771</v>
      </c>
      <c r="C4714" s="693" t="s">
        <v>10136</v>
      </c>
      <c r="D4714" s="695">
        <v>764538.83</v>
      </c>
    </row>
    <row r="4715" spans="1:4" ht="16.5">
      <c r="A4715" s="693">
        <v>4507832</v>
      </c>
      <c r="B4715" s="694" t="s">
        <v>16772</v>
      </c>
      <c r="C4715" s="693" t="s">
        <v>12133</v>
      </c>
      <c r="D4715" s="695">
        <v>36.82</v>
      </c>
    </row>
    <row r="4716" spans="1:4" ht="24.75">
      <c r="A4716" s="693">
        <v>5605928</v>
      </c>
      <c r="B4716" s="694" t="s">
        <v>16773</v>
      </c>
      <c r="C4716" s="693" t="s">
        <v>12133</v>
      </c>
      <c r="D4716" s="695">
        <v>170.36</v>
      </c>
    </row>
    <row r="4717" spans="1:4" ht="16.5">
      <c r="A4717" s="693">
        <v>705169</v>
      </c>
      <c r="B4717" s="694" t="s">
        <v>16774</v>
      </c>
      <c r="C4717" s="693" t="s">
        <v>12133</v>
      </c>
      <c r="D4717" s="695">
        <v>2481.19</v>
      </c>
    </row>
    <row r="4718" spans="1:4" ht="16.5">
      <c r="A4718" s="693">
        <v>1716655</v>
      </c>
      <c r="B4718" s="694" t="s">
        <v>16775</v>
      </c>
      <c r="C4718" s="693" t="s">
        <v>12156</v>
      </c>
      <c r="D4718" s="695">
        <v>73.84</v>
      </c>
    </row>
    <row r="4719" spans="1:4">
      <c r="A4719" s="693">
        <v>2003750</v>
      </c>
      <c r="B4719" s="694" t="s">
        <v>16776</v>
      </c>
      <c r="C4719" s="693" t="s">
        <v>10136</v>
      </c>
      <c r="D4719" s="695">
        <v>6398.9</v>
      </c>
    </row>
    <row r="4720" spans="1:4">
      <c r="A4720" s="693">
        <v>2607207</v>
      </c>
      <c r="B4720" s="694" t="s">
        <v>16777</v>
      </c>
      <c r="C4720" s="693" t="s">
        <v>12156</v>
      </c>
      <c r="D4720" s="695">
        <v>183.83</v>
      </c>
    </row>
    <row r="4721" spans="1:4" ht="16.5">
      <c r="A4721" s="693">
        <v>4507833</v>
      </c>
      <c r="B4721" s="694" t="s">
        <v>16778</v>
      </c>
      <c r="C4721" s="693" t="s">
        <v>12133</v>
      </c>
      <c r="D4721" s="695">
        <v>36.770000000000003</v>
      </c>
    </row>
    <row r="4722" spans="1:4" ht="24.75">
      <c r="A4722" s="693">
        <v>5605935</v>
      </c>
      <c r="B4722" s="694" t="s">
        <v>16779</v>
      </c>
      <c r="C4722" s="693" t="s">
        <v>12133</v>
      </c>
      <c r="D4722" s="695">
        <v>156.77000000000001</v>
      </c>
    </row>
    <row r="4723" spans="1:4" ht="16.5">
      <c r="A4723" s="693">
        <v>705168</v>
      </c>
      <c r="B4723" s="694" t="s">
        <v>16780</v>
      </c>
      <c r="C4723" s="693" t="s">
        <v>12133</v>
      </c>
      <c r="D4723" s="695">
        <v>2281.15</v>
      </c>
    </row>
    <row r="4724" spans="1:4" ht="16.5">
      <c r="A4724" s="693">
        <v>1716639</v>
      </c>
      <c r="B4724" s="694" t="s">
        <v>16781</v>
      </c>
      <c r="C4724" s="693" t="s">
        <v>12156</v>
      </c>
      <c r="D4724" s="695">
        <v>52.13</v>
      </c>
    </row>
    <row r="4725" spans="1:4">
      <c r="A4725" s="693">
        <v>2003749</v>
      </c>
      <c r="B4725" s="694" t="s">
        <v>16782</v>
      </c>
      <c r="C4725" s="693" t="s">
        <v>10136</v>
      </c>
      <c r="D4725" s="695">
        <v>5922.34</v>
      </c>
    </row>
    <row r="4726" spans="1:4" ht="16.5">
      <c r="A4726" s="693">
        <v>2607206</v>
      </c>
      <c r="B4726" s="694" t="s">
        <v>16783</v>
      </c>
      <c r="C4726" s="693" t="s">
        <v>12156</v>
      </c>
      <c r="D4726" s="695">
        <v>176.48</v>
      </c>
    </row>
    <row r="4727" spans="1:4" ht="16.5">
      <c r="A4727" s="693">
        <v>4507834</v>
      </c>
      <c r="B4727" s="694" t="s">
        <v>16784</v>
      </c>
      <c r="C4727" s="693" t="s">
        <v>12133</v>
      </c>
      <c r="D4727" s="695">
        <v>37.79</v>
      </c>
    </row>
    <row r="4728" spans="1:4" ht="24.75">
      <c r="A4728" s="693">
        <v>5605936</v>
      </c>
      <c r="B4728" s="694" t="s">
        <v>16785</v>
      </c>
      <c r="C4728" s="693" t="s">
        <v>12133</v>
      </c>
      <c r="D4728" s="695">
        <v>237.83</v>
      </c>
    </row>
    <row r="4729" spans="1:4" ht="16.5">
      <c r="A4729" s="693">
        <v>705171</v>
      </c>
      <c r="B4729" s="694" t="s">
        <v>16786</v>
      </c>
      <c r="C4729" s="693" t="s">
        <v>12133</v>
      </c>
      <c r="D4729" s="695">
        <v>2198.8200000000002</v>
      </c>
    </row>
    <row r="4730" spans="1:4">
      <c r="A4730" s="693">
        <v>1801636</v>
      </c>
      <c r="B4730" s="694" t="s">
        <v>16787</v>
      </c>
      <c r="C4730" s="693" t="s">
        <v>12159</v>
      </c>
      <c r="D4730" s="695">
        <v>20.21</v>
      </c>
    </row>
    <row r="4731" spans="1:4">
      <c r="A4731" s="693">
        <v>2003752</v>
      </c>
      <c r="B4731" s="694" t="s">
        <v>16788</v>
      </c>
      <c r="C4731" s="693" t="s">
        <v>10136</v>
      </c>
      <c r="D4731" s="695">
        <v>7946.74</v>
      </c>
    </row>
    <row r="4732" spans="1:4" ht="16.5">
      <c r="A4732" s="693">
        <v>2607344</v>
      </c>
      <c r="B4732" s="694" t="s">
        <v>16789</v>
      </c>
      <c r="C4732" s="693" t="s">
        <v>10136</v>
      </c>
      <c r="D4732" s="695">
        <v>308.64999999999998</v>
      </c>
    </row>
    <row r="4733" spans="1:4" ht="16.5">
      <c r="A4733" s="693">
        <v>4508184</v>
      </c>
      <c r="B4733" s="694" t="s">
        <v>16790</v>
      </c>
      <c r="C4733" s="693" t="s">
        <v>12133</v>
      </c>
      <c r="D4733" s="695">
        <v>37.659999999999997</v>
      </c>
    </row>
    <row r="4734" spans="1:4" ht="24.75">
      <c r="A4734" s="693">
        <v>5605937</v>
      </c>
      <c r="B4734" s="694" t="s">
        <v>16791</v>
      </c>
      <c r="C4734" s="693" t="s">
        <v>12133</v>
      </c>
      <c r="D4734" s="695">
        <v>293.73</v>
      </c>
    </row>
    <row r="4735" spans="1:4" ht="16.5">
      <c r="A4735" s="693">
        <v>705170</v>
      </c>
      <c r="B4735" s="694" t="s">
        <v>16792</v>
      </c>
      <c r="C4735" s="693" t="s">
        <v>12133</v>
      </c>
      <c r="D4735" s="695">
        <v>1998.79</v>
      </c>
    </row>
    <row r="4736" spans="1:4">
      <c r="A4736" s="693">
        <v>1801637</v>
      </c>
      <c r="B4736" s="694" t="s">
        <v>16793</v>
      </c>
      <c r="C4736" s="693" t="s">
        <v>12159</v>
      </c>
      <c r="D4736" s="695">
        <v>26.95</v>
      </c>
    </row>
    <row r="4737" spans="1:4">
      <c r="A4737" s="693">
        <v>2003751</v>
      </c>
      <c r="B4737" s="694" t="s">
        <v>16794</v>
      </c>
      <c r="C4737" s="693" t="s">
        <v>10136</v>
      </c>
      <c r="D4737" s="695">
        <v>7337.79</v>
      </c>
    </row>
    <row r="4738" spans="1:4" ht="16.5">
      <c r="A4738" s="693">
        <v>2607339</v>
      </c>
      <c r="B4738" s="694" t="s">
        <v>16795</v>
      </c>
      <c r="C4738" s="693" t="s">
        <v>10136</v>
      </c>
      <c r="D4738" s="695">
        <v>212.04</v>
      </c>
    </row>
    <row r="4739" spans="1:4" ht="16.5">
      <c r="A4739" s="693">
        <v>4507835</v>
      </c>
      <c r="B4739" s="694" t="s">
        <v>16796</v>
      </c>
      <c r="C4739" s="693" t="s">
        <v>12133</v>
      </c>
      <c r="D4739" s="695">
        <v>37.53</v>
      </c>
    </row>
    <row r="4740" spans="1:4" ht="24.75">
      <c r="A4740" s="693">
        <v>5605957</v>
      </c>
      <c r="B4740" s="694" t="s">
        <v>16797</v>
      </c>
      <c r="C4740" s="693" t="s">
        <v>12133</v>
      </c>
      <c r="D4740" s="695">
        <v>214.41</v>
      </c>
    </row>
    <row r="4741" spans="1:4" ht="16.5">
      <c r="A4741" s="693">
        <v>705179</v>
      </c>
      <c r="B4741" s="694" t="s">
        <v>16798</v>
      </c>
      <c r="C4741" s="693" t="s">
        <v>12133</v>
      </c>
      <c r="D4741" s="695">
        <v>3117.46</v>
      </c>
    </row>
    <row r="4742" spans="1:4">
      <c r="A4742" s="693">
        <v>1817720</v>
      </c>
      <c r="B4742" s="694" t="s">
        <v>16799</v>
      </c>
      <c r="C4742" s="693" t="s">
        <v>12159</v>
      </c>
      <c r="D4742" s="695">
        <v>101.15</v>
      </c>
    </row>
    <row r="4743" spans="1:4">
      <c r="A4743" s="693">
        <v>2003754</v>
      </c>
      <c r="B4743" s="694" t="s">
        <v>16800</v>
      </c>
      <c r="C4743" s="693" t="s">
        <v>10136</v>
      </c>
      <c r="D4743" s="695">
        <v>7899.21</v>
      </c>
    </row>
    <row r="4744" spans="1:4" ht="16.5">
      <c r="A4744" s="693">
        <v>2607349</v>
      </c>
      <c r="B4744" s="694" t="s">
        <v>16801</v>
      </c>
      <c r="C4744" s="693" t="s">
        <v>10136</v>
      </c>
      <c r="D4744" s="695">
        <v>471.4</v>
      </c>
    </row>
    <row r="4745" spans="1:4" ht="16.5">
      <c r="A4745" s="693">
        <v>4508174</v>
      </c>
      <c r="B4745" s="694" t="s">
        <v>16802</v>
      </c>
      <c r="C4745" s="693" t="s">
        <v>12133</v>
      </c>
      <c r="D4745" s="695">
        <v>37.79</v>
      </c>
    </row>
    <row r="4746" spans="1:4" ht="24.75">
      <c r="A4746" s="693">
        <v>5605958</v>
      </c>
      <c r="B4746" s="694" t="s">
        <v>16803</v>
      </c>
      <c r="C4746" s="693" t="s">
        <v>12133</v>
      </c>
      <c r="D4746" s="695">
        <v>245.53</v>
      </c>
    </row>
    <row r="4747" spans="1:4" ht="16.5">
      <c r="A4747" s="693">
        <v>705178</v>
      </c>
      <c r="B4747" s="694" t="s">
        <v>16804</v>
      </c>
      <c r="C4747" s="693" t="s">
        <v>12133</v>
      </c>
      <c r="D4747" s="695">
        <v>2853.63</v>
      </c>
    </row>
    <row r="4748" spans="1:4" ht="16.5">
      <c r="A4748" s="693">
        <v>1817723</v>
      </c>
      <c r="B4748" s="694" t="s">
        <v>16805</v>
      </c>
      <c r="C4748" s="693" t="s">
        <v>12159</v>
      </c>
      <c r="D4748" s="695">
        <v>48.8</v>
      </c>
    </row>
    <row r="4749" spans="1:4">
      <c r="A4749" s="693">
        <v>2003753</v>
      </c>
      <c r="B4749" s="694" t="s">
        <v>16806</v>
      </c>
      <c r="C4749" s="693" t="s">
        <v>10136</v>
      </c>
      <c r="D4749" s="695">
        <v>7305.84</v>
      </c>
    </row>
    <row r="4750" spans="1:4" ht="16.5">
      <c r="A4750" s="693">
        <v>2607345</v>
      </c>
      <c r="B4750" s="694" t="s">
        <v>16807</v>
      </c>
      <c r="C4750" s="693" t="s">
        <v>10136</v>
      </c>
      <c r="D4750" s="695">
        <v>352.19</v>
      </c>
    </row>
    <row r="4751" spans="1:4" ht="16.5">
      <c r="A4751" s="693">
        <v>4507836</v>
      </c>
      <c r="B4751" s="694" t="s">
        <v>16808</v>
      </c>
      <c r="C4751" s="693" t="s">
        <v>12133</v>
      </c>
      <c r="D4751" s="695">
        <v>37.6</v>
      </c>
    </row>
    <row r="4752" spans="1:4" ht="24.75">
      <c r="A4752" s="693">
        <v>5605959</v>
      </c>
      <c r="B4752" s="694" t="s">
        <v>16809</v>
      </c>
      <c r="C4752" s="693" t="s">
        <v>12133</v>
      </c>
      <c r="D4752" s="695">
        <v>297.60000000000002</v>
      </c>
    </row>
    <row r="4753" spans="1:4" ht="16.5">
      <c r="A4753" s="693">
        <v>705181</v>
      </c>
      <c r="B4753" s="694" t="s">
        <v>16810</v>
      </c>
      <c r="C4753" s="693" t="s">
        <v>12133</v>
      </c>
      <c r="D4753" s="695">
        <v>3256.06</v>
      </c>
    </row>
    <row r="4754" spans="1:4" ht="16.5">
      <c r="A4754" s="693">
        <v>1817721</v>
      </c>
      <c r="B4754" s="694" t="s">
        <v>16811</v>
      </c>
      <c r="C4754" s="693" t="s">
        <v>12159</v>
      </c>
      <c r="D4754" s="695">
        <v>146.38999999999999</v>
      </c>
    </row>
    <row r="4755" spans="1:4">
      <c r="A4755" s="693">
        <v>2003756</v>
      </c>
      <c r="B4755" s="694" t="s">
        <v>16812</v>
      </c>
      <c r="C4755" s="693" t="s">
        <v>10136</v>
      </c>
      <c r="D4755" s="695">
        <v>7856.45</v>
      </c>
    </row>
    <row r="4756" spans="1:4" ht="16.5">
      <c r="A4756" s="693">
        <v>2607340</v>
      </c>
      <c r="B4756" s="694" t="s">
        <v>16813</v>
      </c>
      <c r="C4756" s="693" t="s">
        <v>10136</v>
      </c>
      <c r="D4756" s="695">
        <v>242.14</v>
      </c>
    </row>
    <row r="4757" spans="1:4" ht="16.5">
      <c r="A4757" s="693">
        <v>4507837</v>
      </c>
      <c r="B4757" s="694" t="s">
        <v>16814</v>
      </c>
      <c r="C4757" s="693" t="s">
        <v>12133</v>
      </c>
      <c r="D4757" s="695">
        <v>40.46</v>
      </c>
    </row>
    <row r="4758" spans="1:4" ht="24.75">
      <c r="A4758" s="693">
        <v>5605960</v>
      </c>
      <c r="B4758" s="694" t="s">
        <v>16815</v>
      </c>
      <c r="C4758" s="693" t="s">
        <v>12133</v>
      </c>
      <c r="D4758" s="695">
        <v>389.62</v>
      </c>
    </row>
    <row r="4759" spans="1:4" ht="16.5">
      <c r="A4759" s="693">
        <v>705180</v>
      </c>
      <c r="B4759" s="694" t="s">
        <v>16816</v>
      </c>
      <c r="C4759" s="693" t="s">
        <v>12133</v>
      </c>
      <c r="D4759" s="695">
        <v>2992.23</v>
      </c>
    </row>
    <row r="4760" spans="1:4" ht="16.5">
      <c r="A4760" s="693">
        <v>1817722</v>
      </c>
      <c r="B4760" s="694" t="s">
        <v>16817</v>
      </c>
      <c r="C4760" s="693" t="s">
        <v>12159</v>
      </c>
      <c r="D4760" s="695">
        <v>73.2</v>
      </c>
    </row>
    <row r="4761" spans="1:4">
      <c r="A4761" s="693">
        <v>2003755</v>
      </c>
      <c r="B4761" s="694" t="s">
        <v>16818</v>
      </c>
      <c r="C4761" s="693" t="s">
        <v>10136</v>
      </c>
      <c r="D4761" s="695">
        <v>7277.09</v>
      </c>
    </row>
    <row r="4762" spans="1:4" ht="16.5">
      <c r="A4762" s="693">
        <v>2607350</v>
      </c>
      <c r="B4762" s="694" t="s">
        <v>16819</v>
      </c>
      <c r="C4762" s="693" t="s">
        <v>10136</v>
      </c>
      <c r="D4762" s="695">
        <v>538.45000000000005</v>
      </c>
    </row>
    <row r="4763" spans="1:4" ht="16.5">
      <c r="A4763" s="693">
        <v>4507838</v>
      </c>
      <c r="B4763" s="694" t="s">
        <v>16820</v>
      </c>
      <c r="C4763" s="693" t="s">
        <v>12133</v>
      </c>
      <c r="D4763" s="695">
        <v>40.729999999999997</v>
      </c>
    </row>
    <row r="4764" spans="1:4" ht="24.75">
      <c r="A4764" s="693">
        <v>5605961</v>
      </c>
      <c r="B4764" s="694" t="s">
        <v>16821</v>
      </c>
      <c r="C4764" s="693" t="s">
        <v>12133</v>
      </c>
      <c r="D4764" s="695">
        <v>444.38</v>
      </c>
    </row>
    <row r="4765" spans="1:4" ht="16.5">
      <c r="A4765" s="693">
        <v>705173</v>
      </c>
      <c r="B4765" s="694" t="s">
        <v>16822</v>
      </c>
      <c r="C4765" s="693" t="s">
        <v>12133</v>
      </c>
      <c r="D4765" s="695">
        <v>2395.75</v>
      </c>
    </row>
    <row r="4766" spans="1:4" ht="16.5">
      <c r="A4766" s="693">
        <v>1917483</v>
      </c>
      <c r="B4766" s="694" t="s">
        <v>16823</v>
      </c>
      <c r="C4766" s="693" t="s">
        <v>12156</v>
      </c>
      <c r="D4766" s="695">
        <v>5.72</v>
      </c>
    </row>
    <row r="4767" spans="1:4">
      <c r="A4767" s="693">
        <v>2003758</v>
      </c>
      <c r="B4767" s="694" t="s">
        <v>16824</v>
      </c>
      <c r="C4767" s="693" t="s">
        <v>10136</v>
      </c>
      <c r="D4767" s="695">
        <v>7804.17</v>
      </c>
    </row>
    <row r="4768" spans="1:4" ht="16.5">
      <c r="A4768" s="693">
        <v>2607346</v>
      </c>
      <c r="B4768" s="694" t="s">
        <v>16825</v>
      </c>
      <c r="C4768" s="693" t="s">
        <v>10136</v>
      </c>
      <c r="D4768" s="695">
        <v>409.06</v>
      </c>
    </row>
    <row r="4769" spans="1:4" ht="16.5">
      <c r="A4769" s="693">
        <v>4507839</v>
      </c>
      <c r="B4769" s="694" t="s">
        <v>16826</v>
      </c>
      <c r="C4769" s="693" t="s">
        <v>12133</v>
      </c>
      <c r="D4769" s="695">
        <v>42.34</v>
      </c>
    </row>
    <row r="4770" spans="1:4" ht="16.5">
      <c r="A4770" s="693">
        <v>5605885</v>
      </c>
      <c r="B4770" s="694" t="s">
        <v>16827</v>
      </c>
      <c r="C4770" s="693" t="s">
        <v>12133</v>
      </c>
      <c r="D4770" s="695">
        <v>218.5</v>
      </c>
    </row>
    <row r="4771" spans="1:4" ht="16.5">
      <c r="A4771" s="693">
        <v>705172</v>
      </c>
      <c r="B4771" s="694" t="s">
        <v>16828</v>
      </c>
      <c r="C4771" s="693" t="s">
        <v>12133</v>
      </c>
      <c r="D4771" s="695">
        <v>2195.7199999999998</v>
      </c>
    </row>
    <row r="4772" spans="1:4" ht="16.5">
      <c r="A4772" s="693">
        <v>1917484</v>
      </c>
      <c r="B4772" s="694" t="s">
        <v>16829</v>
      </c>
      <c r="C4772" s="693" t="s">
        <v>12156</v>
      </c>
      <c r="D4772" s="695">
        <v>5.93</v>
      </c>
    </row>
    <row r="4773" spans="1:4">
      <c r="A4773" s="693">
        <v>2003757</v>
      </c>
      <c r="B4773" s="694" t="s">
        <v>16830</v>
      </c>
      <c r="C4773" s="693" t="s">
        <v>10136</v>
      </c>
      <c r="D4773" s="695">
        <v>7241.95</v>
      </c>
    </row>
    <row r="4774" spans="1:4" ht="16.5">
      <c r="A4774" s="693">
        <v>2607341</v>
      </c>
      <c r="B4774" s="694" t="s">
        <v>16831</v>
      </c>
      <c r="C4774" s="693" t="s">
        <v>10136</v>
      </c>
      <c r="D4774" s="695">
        <v>285.64999999999998</v>
      </c>
    </row>
    <row r="4775" spans="1:4" ht="16.5">
      <c r="A4775" s="693">
        <v>4508175</v>
      </c>
      <c r="B4775" s="694" t="s">
        <v>16832</v>
      </c>
      <c r="C4775" s="693" t="s">
        <v>12133</v>
      </c>
      <c r="D4775" s="695">
        <v>42.15</v>
      </c>
    </row>
    <row r="4776" spans="1:4" ht="16.5">
      <c r="A4776" s="693">
        <v>5605886</v>
      </c>
      <c r="B4776" s="694" t="s">
        <v>16833</v>
      </c>
      <c r="C4776" s="693" t="s">
        <v>12133</v>
      </c>
      <c r="D4776" s="695">
        <v>236.77</v>
      </c>
    </row>
    <row r="4777" spans="1:4" ht="16.5">
      <c r="A4777" s="693">
        <v>705175</v>
      </c>
      <c r="B4777" s="694" t="s">
        <v>16834</v>
      </c>
      <c r="C4777" s="693" t="s">
        <v>12133</v>
      </c>
      <c r="D4777" s="695">
        <v>2667.02</v>
      </c>
    </row>
    <row r="4778" spans="1:4" ht="16.5">
      <c r="A4778" s="693">
        <v>1917485</v>
      </c>
      <c r="B4778" s="694" t="s">
        <v>16835</v>
      </c>
      <c r="C4778" s="693" t="s">
        <v>12156</v>
      </c>
      <c r="D4778" s="695">
        <v>6.51</v>
      </c>
    </row>
    <row r="4779" spans="1:4">
      <c r="A4779" s="693">
        <v>2003760</v>
      </c>
      <c r="B4779" s="694" t="s">
        <v>16836</v>
      </c>
      <c r="C4779" s="693" t="s">
        <v>10136</v>
      </c>
      <c r="D4779" s="695">
        <v>8066.85</v>
      </c>
    </row>
    <row r="4780" spans="1:4" ht="16.5">
      <c r="A4780" s="693">
        <v>2607351</v>
      </c>
      <c r="B4780" s="694" t="s">
        <v>16837</v>
      </c>
      <c r="C4780" s="693" t="s">
        <v>10136</v>
      </c>
      <c r="D4780" s="695">
        <v>625.47</v>
      </c>
    </row>
    <row r="4781" spans="1:4" ht="16.5">
      <c r="A4781" s="693">
        <v>4507840</v>
      </c>
      <c r="B4781" s="694" t="s">
        <v>16838</v>
      </c>
      <c r="C4781" s="693" t="s">
        <v>12133</v>
      </c>
      <c r="D4781" s="695">
        <v>42.12</v>
      </c>
    </row>
    <row r="4782" spans="1:4" ht="16.5">
      <c r="A4782" s="693">
        <v>5605883</v>
      </c>
      <c r="B4782" s="694" t="s">
        <v>16839</v>
      </c>
      <c r="C4782" s="693" t="s">
        <v>12133</v>
      </c>
      <c r="D4782" s="695">
        <v>177.2</v>
      </c>
    </row>
    <row r="4783" spans="1:4" ht="16.5">
      <c r="A4783" s="693">
        <v>705174</v>
      </c>
      <c r="B4783" s="694" t="s">
        <v>16840</v>
      </c>
      <c r="C4783" s="693" t="s">
        <v>12133</v>
      </c>
      <c r="D4783" s="695">
        <v>2466.9899999999998</v>
      </c>
    </row>
    <row r="4784" spans="1:4" ht="16.5">
      <c r="A4784" s="693">
        <v>1917486</v>
      </c>
      <c r="B4784" s="694" t="s">
        <v>16841</v>
      </c>
      <c r="C4784" s="693" t="s">
        <v>12156</v>
      </c>
      <c r="D4784" s="695">
        <v>6.76</v>
      </c>
    </row>
    <row r="4785" spans="1:4">
      <c r="A4785" s="693">
        <v>2003759</v>
      </c>
      <c r="B4785" s="694" t="s">
        <v>16842</v>
      </c>
      <c r="C4785" s="693" t="s">
        <v>10136</v>
      </c>
      <c r="D4785" s="695">
        <v>7714.88</v>
      </c>
    </row>
    <row r="4786" spans="1:4" ht="16.5">
      <c r="A4786" s="693">
        <v>2607347</v>
      </c>
      <c r="B4786" s="694" t="s">
        <v>16843</v>
      </c>
      <c r="C4786" s="693" t="s">
        <v>10136</v>
      </c>
      <c r="D4786" s="695">
        <v>539.71</v>
      </c>
    </row>
    <row r="4787" spans="1:4" ht="16.5">
      <c r="A4787" s="693">
        <v>4507841</v>
      </c>
      <c r="B4787" s="694" t="s">
        <v>16844</v>
      </c>
      <c r="C4787" s="693" t="s">
        <v>12133</v>
      </c>
      <c r="D4787" s="695">
        <v>41.86</v>
      </c>
    </row>
    <row r="4788" spans="1:4" ht="16.5">
      <c r="A4788" s="693">
        <v>5605884</v>
      </c>
      <c r="B4788" s="694" t="s">
        <v>16845</v>
      </c>
      <c r="C4788" s="693" t="s">
        <v>12133</v>
      </c>
      <c r="D4788" s="695">
        <v>195.48</v>
      </c>
    </row>
    <row r="4789" spans="1:4" ht="16.5">
      <c r="A4789" s="693">
        <v>705177</v>
      </c>
      <c r="B4789" s="694" t="s">
        <v>16846</v>
      </c>
      <c r="C4789" s="693" t="s">
        <v>12133</v>
      </c>
      <c r="D4789" s="695">
        <v>3002.55</v>
      </c>
    </row>
    <row r="4790" spans="1:4" ht="16.5">
      <c r="A4790" s="693">
        <v>1917487</v>
      </c>
      <c r="B4790" s="694" t="s">
        <v>16847</v>
      </c>
      <c r="C4790" s="693" t="s">
        <v>12156</v>
      </c>
      <c r="D4790" s="695">
        <v>7.1</v>
      </c>
    </row>
    <row r="4791" spans="1:4">
      <c r="A4791" s="693">
        <v>2003762</v>
      </c>
      <c r="B4791" s="694" t="s">
        <v>16848</v>
      </c>
      <c r="C4791" s="693" t="s">
        <v>10136</v>
      </c>
      <c r="D4791" s="695">
        <v>9064.7999999999993</v>
      </c>
    </row>
    <row r="4792" spans="1:4" ht="16.5">
      <c r="A4792" s="693">
        <v>2607342</v>
      </c>
      <c r="B4792" s="694" t="s">
        <v>16849</v>
      </c>
      <c r="C4792" s="693" t="s">
        <v>10136</v>
      </c>
      <c r="D4792" s="695">
        <v>352.19</v>
      </c>
    </row>
    <row r="4793" spans="1:4" ht="16.5">
      <c r="A4793" s="693">
        <v>4507842</v>
      </c>
      <c r="B4793" s="694" t="s">
        <v>16850</v>
      </c>
      <c r="C4793" s="693" t="s">
        <v>12133</v>
      </c>
      <c r="D4793" s="695">
        <v>45.32</v>
      </c>
    </row>
    <row r="4794" spans="1:4" ht="16.5">
      <c r="A4794" s="693">
        <v>5605962</v>
      </c>
      <c r="B4794" s="694" t="s">
        <v>16851</v>
      </c>
      <c r="C4794" s="693" t="s">
        <v>12133</v>
      </c>
      <c r="D4794" s="695">
        <v>155.52000000000001</v>
      </c>
    </row>
    <row r="4795" spans="1:4" ht="16.5">
      <c r="A4795" s="693">
        <v>705176</v>
      </c>
      <c r="B4795" s="694" t="s">
        <v>16852</v>
      </c>
      <c r="C4795" s="693" t="s">
        <v>12133</v>
      </c>
      <c r="D4795" s="695">
        <v>2738.72</v>
      </c>
    </row>
    <row r="4796" spans="1:4" ht="16.5">
      <c r="A4796" s="693">
        <v>1917528</v>
      </c>
      <c r="B4796" s="694" t="s">
        <v>16853</v>
      </c>
      <c r="C4796" s="693" t="s">
        <v>12156</v>
      </c>
      <c r="D4796" s="695">
        <v>36.119999999999997</v>
      </c>
    </row>
    <row r="4797" spans="1:4">
      <c r="A4797" s="693">
        <v>2003761</v>
      </c>
      <c r="B4797" s="694" t="s">
        <v>16854</v>
      </c>
      <c r="C4797" s="693" t="s">
        <v>10136</v>
      </c>
      <c r="D4797" s="695">
        <v>8385.77</v>
      </c>
    </row>
    <row r="4798" spans="1:4" ht="16.5">
      <c r="A4798" s="693">
        <v>2607352</v>
      </c>
      <c r="B4798" s="694" t="s">
        <v>16855</v>
      </c>
      <c r="C4798" s="693" t="s">
        <v>10136</v>
      </c>
      <c r="D4798" s="695">
        <v>822.96</v>
      </c>
    </row>
    <row r="4799" spans="1:4" ht="16.5">
      <c r="A4799" s="693">
        <v>4508185</v>
      </c>
      <c r="B4799" s="694" t="s">
        <v>16856</v>
      </c>
      <c r="C4799" s="693" t="s">
        <v>12133</v>
      </c>
      <c r="D4799" s="695">
        <v>45.08</v>
      </c>
    </row>
    <row r="4800" spans="1:4" ht="16.5">
      <c r="A4800" s="693">
        <v>5605881</v>
      </c>
      <c r="B4800" s="694" t="s">
        <v>16857</v>
      </c>
      <c r="C4800" s="693" t="s">
        <v>12133</v>
      </c>
      <c r="D4800" s="695">
        <v>223.97</v>
      </c>
    </row>
    <row r="4801" spans="1:4" ht="16.5">
      <c r="A4801" s="693">
        <v>705183</v>
      </c>
      <c r="B4801" s="694" t="s">
        <v>16858</v>
      </c>
      <c r="C4801" s="693" t="s">
        <v>12133</v>
      </c>
      <c r="D4801" s="695">
        <v>3461.75</v>
      </c>
    </row>
    <row r="4802" spans="1:4" ht="16.5">
      <c r="A4802" s="693">
        <v>1917529</v>
      </c>
      <c r="B4802" s="694" t="s">
        <v>16859</v>
      </c>
      <c r="C4802" s="693" t="s">
        <v>12156</v>
      </c>
      <c r="D4802" s="695">
        <v>37.33</v>
      </c>
    </row>
    <row r="4803" spans="1:4">
      <c r="A4803" s="693">
        <v>2003764</v>
      </c>
      <c r="B4803" s="694" t="s">
        <v>16860</v>
      </c>
      <c r="C4803" s="693" t="s">
        <v>10136</v>
      </c>
      <c r="D4803" s="695">
        <v>9022.0300000000007</v>
      </c>
    </row>
    <row r="4804" spans="1:4" ht="16.5">
      <c r="A4804" s="693">
        <v>2607343</v>
      </c>
      <c r="B4804" s="694" t="s">
        <v>16861</v>
      </c>
      <c r="C4804" s="693" t="s">
        <v>10136</v>
      </c>
      <c r="D4804" s="695">
        <v>247.84</v>
      </c>
    </row>
    <row r="4805" spans="1:4" ht="16.5">
      <c r="A4805" s="693">
        <v>4507843</v>
      </c>
      <c r="B4805" s="694" t="s">
        <v>16862</v>
      </c>
      <c r="C4805" s="693" t="s">
        <v>12133</v>
      </c>
      <c r="D4805" s="695">
        <v>44.95</v>
      </c>
    </row>
    <row r="4806" spans="1:4" ht="16.5">
      <c r="A4806" s="693">
        <v>5605882</v>
      </c>
      <c r="B4806" s="694" t="s">
        <v>16863</v>
      </c>
      <c r="C4806" s="693" t="s">
        <v>12133</v>
      </c>
      <c r="D4806" s="695">
        <v>377.56</v>
      </c>
    </row>
    <row r="4807" spans="1:4" ht="16.5">
      <c r="A4807" s="693">
        <v>705182</v>
      </c>
      <c r="B4807" s="694" t="s">
        <v>16864</v>
      </c>
      <c r="C4807" s="693" t="s">
        <v>12133</v>
      </c>
      <c r="D4807" s="695">
        <v>3204.69</v>
      </c>
    </row>
    <row r="4808" spans="1:4" ht="16.5">
      <c r="A4808" s="693">
        <v>1917530</v>
      </c>
      <c r="B4808" s="694" t="s">
        <v>16865</v>
      </c>
      <c r="C4808" s="693" t="s">
        <v>12156</v>
      </c>
      <c r="D4808" s="695">
        <v>39.26</v>
      </c>
    </row>
    <row r="4809" spans="1:4">
      <c r="A4809" s="693">
        <v>2003763</v>
      </c>
      <c r="B4809" s="694" t="s">
        <v>16866</v>
      </c>
      <c r="C4809" s="693" t="s">
        <v>10136</v>
      </c>
      <c r="D4809" s="695">
        <v>8357.02</v>
      </c>
    </row>
    <row r="4810" spans="1:4" ht="16.5">
      <c r="A4810" s="693">
        <v>2607338</v>
      </c>
      <c r="B4810" s="694" t="s">
        <v>16867</v>
      </c>
      <c r="C4810" s="693" t="s">
        <v>10136</v>
      </c>
      <c r="D4810" s="695">
        <v>181.38</v>
      </c>
    </row>
    <row r="4811" spans="1:4" ht="16.5">
      <c r="A4811" s="693">
        <v>4507844</v>
      </c>
      <c r="B4811" s="694" t="s">
        <v>16868</v>
      </c>
      <c r="C4811" s="693" t="s">
        <v>12133</v>
      </c>
      <c r="D4811" s="695">
        <v>47.48</v>
      </c>
    </row>
    <row r="4812" spans="1:4" ht="16.5">
      <c r="A4812" s="693">
        <v>5605963</v>
      </c>
      <c r="B4812" s="694" t="s">
        <v>16869</v>
      </c>
      <c r="C4812" s="693" t="s">
        <v>12133</v>
      </c>
      <c r="D4812" s="695">
        <v>244.23</v>
      </c>
    </row>
    <row r="4813" spans="1:4" ht="16.5">
      <c r="A4813" s="693">
        <v>705185</v>
      </c>
      <c r="B4813" s="694" t="s">
        <v>16870</v>
      </c>
      <c r="C4813" s="693" t="s">
        <v>12133</v>
      </c>
      <c r="D4813" s="695">
        <v>3134.47</v>
      </c>
    </row>
    <row r="4814" spans="1:4" ht="16.5">
      <c r="A4814" s="693">
        <v>1917531</v>
      </c>
      <c r="B4814" s="694" t="s">
        <v>16871</v>
      </c>
      <c r="C4814" s="693" t="s">
        <v>12156</v>
      </c>
      <c r="D4814" s="695">
        <v>41.34</v>
      </c>
    </row>
    <row r="4815" spans="1:4">
      <c r="A4815" s="693">
        <v>2003766</v>
      </c>
      <c r="B4815" s="694" t="s">
        <v>16872</v>
      </c>
      <c r="C4815" s="693" t="s">
        <v>10136</v>
      </c>
      <c r="D4815" s="695">
        <v>8969.75</v>
      </c>
    </row>
    <row r="4816" spans="1:4" ht="16.5">
      <c r="A4816" s="693">
        <v>2607348</v>
      </c>
      <c r="B4816" s="694" t="s">
        <v>16873</v>
      </c>
      <c r="C4816" s="693" t="s">
        <v>10136</v>
      </c>
      <c r="D4816" s="695">
        <v>378.71</v>
      </c>
    </row>
    <row r="4817" spans="1:4" ht="16.5">
      <c r="A4817" s="693">
        <v>4508186</v>
      </c>
      <c r="B4817" s="694" t="s">
        <v>16874</v>
      </c>
      <c r="C4817" s="693" t="s">
        <v>12133</v>
      </c>
      <c r="D4817" s="695">
        <v>47.55</v>
      </c>
    </row>
    <row r="4818" spans="1:4" ht="16.5">
      <c r="A4818" s="693">
        <v>5605964</v>
      </c>
      <c r="B4818" s="694" t="s">
        <v>16875</v>
      </c>
      <c r="C4818" s="693" t="s">
        <v>12133</v>
      </c>
      <c r="D4818" s="695">
        <v>312</v>
      </c>
    </row>
    <row r="4819" spans="1:4" ht="16.5">
      <c r="A4819" s="693">
        <v>705184</v>
      </c>
      <c r="B4819" s="694" t="s">
        <v>16876</v>
      </c>
      <c r="C4819" s="693" t="s">
        <v>12133</v>
      </c>
      <c r="D4819" s="695">
        <v>2877.4</v>
      </c>
    </row>
    <row r="4820" spans="1:4" ht="16.5">
      <c r="A4820" s="693">
        <v>1917532</v>
      </c>
      <c r="B4820" s="694" t="s">
        <v>16877</v>
      </c>
      <c r="C4820" s="693" t="s">
        <v>12156</v>
      </c>
      <c r="D4820" s="695">
        <v>43.68</v>
      </c>
    </row>
    <row r="4821" spans="1:4">
      <c r="A4821" s="693">
        <v>2003765</v>
      </c>
      <c r="B4821" s="694" t="s">
        <v>16878</v>
      </c>
      <c r="C4821" s="693" t="s">
        <v>10136</v>
      </c>
      <c r="D4821" s="695">
        <v>8321.8799999999992</v>
      </c>
    </row>
    <row r="4822" spans="1:4" ht="16.5">
      <c r="A4822" s="693">
        <v>2607329</v>
      </c>
      <c r="B4822" s="694" t="s">
        <v>16879</v>
      </c>
      <c r="C4822" s="693" t="s">
        <v>10136</v>
      </c>
      <c r="D4822" s="695">
        <v>727.94</v>
      </c>
    </row>
    <row r="4823" spans="1:4" ht="16.5">
      <c r="A4823" s="693">
        <v>4508187</v>
      </c>
      <c r="B4823" s="694" t="s">
        <v>16880</v>
      </c>
      <c r="C4823" s="693" t="s">
        <v>12133</v>
      </c>
      <c r="D4823" s="695">
        <v>47.42</v>
      </c>
    </row>
    <row r="4824" spans="1:4" ht="16.5">
      <c r="A4824" s="693">
        <v>5605965</v>
      </c>
      <c r="B4824" s="694" t="s">
        <v>16881</v>
      </c>
      <c r="C4824" s="693" t="s">
        <v>12133</v>
      </c>
      <c r="D4824" s="695">
        <v>368.51</v>
      </c>
    </row>
    <row r="4825" spans="1:4" ht="16.5">
      <c r="A4825" s="693">
        <v>705193</v>
      </c>
      <c r="B4825" s="694" t="s">
        <v>16882</v>
      </c>
      <c r="C4825" s="693" t="s">
        <v>12133</v>
      </c>
      <c r="D4825" s="695">
        <v>4747.95</v>
      </c>
    </row>
    <row r="4826" spans="1:4" ht="16.5">
      <c r="A4826" s="693">
        <v>1917533</v>
      </c>
      <c r="B4826" s="694" t="s">
        <v>16883</v>
      </c>
      <c r="C4826" s="693" t="s">
        <v>12156</v>
      </c>
      <c r="D4826" s="695">
        <v>44.92</v>
      </c>
    </row>
    <row r="4827" spans="1:4">
      <c r="A4827" s="693">
        <v>2003642</v>
      </c>
      <c r="B4827" s="694" t="s">
        <v>16884</v>
      </c>
      <c r="C4827" s="693" t="s">
        <v>10136</v>
      </c>
      <c r="D4827" s="695">
        <v>1719.56</v>
      </c>
    </row>
    <row r="4828" spans="1:4" ht="16.5">
      <c r="A4828" s="693">
        <v>2607324</v>
      </c>
      <c r="B4828" s="694" t="s">
        <v>16885</v>
      </c>
      <c r="C4828" s="693" t="s">
        <v>10136</v>
      </c>
      <c r="D4828" s="695">
        <v>496.99</v>
      </c>
    </row>
    <row r="4829" spans="1:4" ht="16.5">
      <c r="A4829" s="693">
        <v>4507845</v>
      </c>
      <c r="B4829" s="694" t="s">
        <v>16886</v>
      </c>
      <c r="C4829" s="693" t="s">
        <v>12133</v>
      </c>
      <c r="D4829" s="695">
        <v>47.16</v>
      </c>
    </row>
    <row r="4830" spans="1:4" ht="16.5">
      <c r="A4830" s="693">
        <v>5605966</v>
      </c>
      <c r="B4830" s="694" t="s">
        <v>16887</v>
      </c>
      <c r="C4830" s="693" t="s">
        <v>12133</v>
      </c>
      <c r="D4830" s="695">
        <v>409.98</v>
      </c>
    </row>
    <row r="4831" spans="1:4" ht="16.5">
      <c r="A4831" s="693">
        <v>705192</v>
      </c>
      <c r="B4831" s="694" t="s">
        <v>16888</v>
      </c>
      <c r="C4831" s="693" t="s">
        <v>12133</v>
      </c>
      <c r="D4831" s="695">
        <v>4333.7</v>
      </c>
    </row>
    <row r="4832" spans="1:4" ht="16.5">
      <c r="A4832" s="693">
        <v>1917534</v>
      </c>
      <c r="B4832" s="694" t="s">
        <v>16889</v>
      </c>
      <c r="C4832" s="693" t="s">
        <v>12156</v>
      </c>
      <c r="D4832" s="695">
        <v>46.2</v>
      </c>
    </row>
    <row r="4833" spans="1:4">
      <c r="A4833" s="693">
        <v>2003641</v>
      </c>
      <c r="B4833" s="694" t="s">
        <v>16890</v>
      </c>
      <c r="C4833" s="693" t="s">
        <v>10136</v>
      </c>
      <c r="D4833" s="695">
        <v>1499.97</v>
      </c>
    </row>
    <row r="4834" spans="1:4" ht="16.5">
      <c r="A4834" s="693">
        <v>2607334</v>
      </c>
      <c r="B4834" s="694" t="s">
        <v>16891</v>
      </c>
      <c r="C4834" s="693" t="s">
        <v>10136</v>
      </c>
      <c r="D4834" s="695">
        <v>1055.42</v>
      </c>
    </row>
    <row r="4835" spans="1:4" ht="16.5">
      <c r="A4835" s="693">
        <v>4507846</v>
      </c>
      <c r="B4835" s="694" t="s">
        <v>16892</v>
      </c>
      <c r="C4835" s="693" t="s">
        <v>12133</v>
      </c>
      <c r="D4835" s="695">
        <v>47.03</v>
      </c>
    </row>
    <row r="4836" spans="1:4" ht="16.5">
      <c r="A4836" s="693">
        <v>5605967</v>
      </c>
      <c r="B4836" s="694" t="s">
        <v>16893</v>
      </c>
      <c r="C4836" s="693" t="s">
        <v>12133</v>
      </c>
      <c r="D4836" s="695">
        <v>460.66</v>
      </c>
    </row>
    <row r="4837" spans="1:4" ht="16.5">
      <c r="A4837" s="693">
        <v>705195</v>
      </c>
      <c r="B4837" s="694" t="s">
        <v>16894</v>
      </c>
      <c r="C4837" s="693" t="s">
        <v>12133</v>
      </c>
      <c r="D4837" s="695">
        <v>5080.17</v>
      </c>
    </row>
    <row r="4838" spans="1:4" ht="16.5">
      <c r="A4838" s="693">
        <v>1917535</v>
      </c>
      <c r="B4838" s="694" t="s">
        <v>16895</v>
      </c>
      <c r="C4838" s="693" t="s">
        <v>12156</v>
      </c>
      <c r="D4838" s="695">
        <v>47.89</v>
      </c>
    </row>
    <row r="4839" spans="1:4">
      <c r="A4839" s="693">
        <v>2003644</v>
      </c>
      <c r="B4839" s="694" t="s">
        <v>16896</v>
      </c>
      <c r="C4839" s="693" t="s">
        <v>10136</v>
      </c>
      <c r="D4839" s="695">
        <v>1691.05</v>
      </c>
    </row>
    <row r="4840" spans="1:4" ht="16.5">
      <c r="A4840" s="693">
        <v>2607330</v>
      </c>
      <c r="B4840" s="694" t="s">
        <v>16897</v>
      </c>
      <c r="C4840" s="693" t="s">
        <v>10136</v>
      </c>
      <c r="D4840" s="695">
        <v>832.39</v>
      </c>
    </row>
    <row r="4841" spans="1:4" ht="16.5">
      <c r="A4841" s="693">
        <v>4507847</v>
      </c>
      <c r="B4841" s="694" t="s">
        <v>16898</v>
      </c>
      <c r="C4841" s="693" t="s">
        <v>12133</v>
      </c>
      <c r="D4841" s="695">
        <v>52.48</v>
      </c>
    </row>
    <row r="4842" spans="1:4" ht="16.5">
      <c r="A4842" s="693">
        <v>5605968</v>
      </c>
      <c r="B4842" s="694" t="s">
        <v>16899</v>
      </c>
      <c r="C4842" s="693" t="s">
        <v>12133</v>
      </c>
      <c r="D4842" s="695">
        <v>563.1</v>
      </c>
    </row>
    <row r="4843" spans="1:4" ht="16.5">
      <c r="A4843" s="693">
        <v>705194</v>
      </c>
      <c r="B4843" s="694" t="s">
        <v>16900</v>
      </c>
      <c r="C4843" s="693" t="s">
        <v>12133</v>
      </c>
      <c r="D4843" s="695">
        <v>4665.93</v>
      </c>
    </row>
    <row r="4844" spans="1:4" ht="16.5">
      <c r="A4844" s="693">
        <v>1917536</v>
      </c>
      <c r="B4844" s="694" t="s">
        <v>16901</v>
      </c>
      <c r="C4844" s="693" t="s">
        <v>12156</v>
      </c>
      <c r="D4844" s="695">
        <v>49.35</v>
      </c>
    </row>
    <row r="4845" spans="1:4">
      <c r="A4845" s="693">
        <v>2003643</v>
      </c>
      <c r="B4845" s="694" t="s">
        <v>16902</v>
      </c>
      <c r="C4845" s="693" t="s">
        <v>10136</v>
      </c>
      <c r="D4845" s="695">
        <v>1480.8</v>
      </c>
    </row>
    <row r="4846" spans="1:4" ht="16.5">
      <c r="A4846" s="693">
        <v>2607325</v>
      </c>
      <c r="B4846" s="694" t="s">
        <v>16903</v>
      </c>
      <c r="C4846" s="693" t="s">
        <v>10136</v>
      </c>
      <c r="D4846" s="695">
        <v>570.75</v>
      </c>
    </row>
    <row r="4847" spans="1:4" ht="16.5">
      <c r="A4847" s="693">
        <v>4507848</v>
      </c>
      <c r="B4847" s="694" t="s">
        <v>16904</v>
      </c>
      <c r="C4847" s="693" t="s">
        <v>12133</v>
      </c>
      <c r="D4847" s="695">
        <v>52.11</v>
      </c>
    </row>
    <row r="4848" spans="1:4" ht="16.5">
      <c r="A4848" s="693">
        <v>5605969</v>
      </c>
      <c r="B4848" s="694" t="s">
        <v>16905</v>
      </c>
      <c r="C4848" s="693" t="s">
        <v>12133</v>
      </c>
      <c r="D4848" s="695">
        <v>681.59</v>
      </c>
    </row>
    <row r="4849" spans="1:4" ht="16.5">
      <c r="A4849" s="693">
        <v>705187</v>
      </c>
      <c r="B4849" s="694" t="s">
        <v>16906</v>
      </c>
      <c r="C4849" s="693" t="s">
        <v>12133</v>
      </c>
      <c r="D4849" s="695">
        <v>3557.49</v>
      </c>
    </row>
    <row r="4850" spans="1:4" ht="16.5">
      <c r="A4850" s="693">
        <v>1917537</v>
      </c>
      <c r="B4850" s="694" t="s">
        <v>16907</v>
      </c>
      <c r="C4850" s="693" t="s">
        <v>12156</v>
      </c>
      <c r="D4850" s="695">
        <v>50.86</v>
      </c>
    </row>
    <row r="4851" spans="1:4">
      <c r="A4851" s="693">
        <v>2003646</v>
      </c>
      <c r="B4851" s="694" t="s">
        <v>16908</v>
      </c>
      <c r="C4851" s="693" t="s">
        <v>10136</v>
      </c>
      <c r="D4851" s="695">
        <v>2312.27</v>
      </c>
    </row>
    <row r="4852" spans="1:4" ht="16.5">
      <c r="A4852" s="693">
        <v>2607335</v>
      </c>
      <c r="B4852" s="694" t="s">
        <v>16909</v>
      </c>
      <c r="C4852" s="693" t="s">
        <v>10136</v>
      </c>
      <c r="D4852" s="695">
        <v>1206.02</v>
      </c>
    </row>
    <row r="4853" spans="1:4" ht="16.5">
      <c r="A4853" s="693">
        <v>4507849</v>
      </c>
      <c r="B4853" s="694" t="s">
        <v>16910</v>
      </c>
      <c r="C4853" s="693" t="s">
        <v>12133</v>
      </c>
      <c r="D4853" s="695">
        <v>51.95</v>
      </c>
    </row>
    <row r="4854" spans="1:4" ht="24.75">
      <c r="A4854" s="693">
        <v>5909130</v>
      </c>
      <c r="B4854" s="694" t="s">
        <v>16911</v>
      </c>
      <c r="C4854" s="693" t="s">
        <v>12936</v>
      </c>
      <c r="D4854" s="695">
        <v>26.42</v>
      </c>
    </row>
    <row r="4855" spans="1:4" ht="16.5">
      <c r="A4855" s="693">
        <v>705186</v>
      </c>
      <c r="B4855" s="694" t="s">
        <v>16912</v>
      </c>
      <c r="C4855" s="693" t="s">
        <v>12133</v>
      </c>
      <c r="D4855" s="695">
        <v>3221.06</v>
      </c>
    </row>
    <row r="4856" spans="1:4" ht="16.5">
      <c r="A4856" s="693">
        <v>1917488</v>
      </c>
      <c r="B4856" s="694" t="s">
        <v>16913</v>
      </c>
      <c r="C4856" s="693" t="s">
        <v>12156</v>
      </c>
      <c r="D4856" s="695">
        <v>7.36</v>
      </c>
    </row>
    <row r="4857" spans="1:4">
      <c r="A4857" s="693">
        <v>2003645</v>
      </c>
      <c r="B4857" s="694" t="s">
        <v>16914</v>
      </c>
      <c r="C4857" s="693" t="s">
        <v>10136</v>
      </c>
      <c r="D4857" s="695">
        <v>2010.14</v>
      </c>
    </row>
    <row r="4858" spans="1:4" ht="16.5">
      <c r="A4858" s="693">
        <v>2607331</v>
      </c>
      <c r="B4858" s="694" t="s">
        <v>16915</v>
      </c>
      <c r="C4858" s="693" t="s">
        <v>10136</v>
      </c>
      <c r="D4858" s="695">
        <v>967.69</v>
      </c>
    </row>
    <row r="4859" spans="1:4" ht="16.5">
      <c r="A4859" s="693">
        <v>4508176</v>
      </c>
      <c r="B4859" s="694" t="s">
        <v>16916</v>
      </c>
      <c r="C4859" s="693" t="s">
        <v>12133</v>
      </c>
      <c r="D4859" s="695">
        <v>53.42</v>
      </c>
    </row>
    <row r="4860" spans="1:4" ht="24.75">
      <c r="A4860" s="693">
        <v>5914703</v>
      </c>
      <c r="B4860" s="694" t="s">
        <v>16917</v>
      </c>
      <c r="C4860" s="693" t="s">
        <v>12936</v>
      </c>
      <c r="D4860" s="695">
        <v>5.79</v>
      </c>
    </row>
    <row r="4861" spans="1:4" ht="16.5">
      <c r="A4861" s="693">
        <v>705189</v>
      </c>
      <c r="B4861" s="694" t="s">
        <v>16918</v>
      </c>
      <c r="C4861" s="693" t="s">
        <v>12133</v>
      </c>
      <c r="D4861" s="695">
        <v>3989.13</v>
      </c>
    </row>
    <row r="4862" spans="1:4" ht="16.5">
      <c r="A4862" s="693">
        <v>1917489</v>
      </c>
      <c r="B4862" s="694" t="s">
        <v>16919</v>
      </c>
      <c r="C4862" s="693" t="s">
        <v>12156</v>
      </c>
      <c r="D4862" s="695">
        <v>7.68</v>
      </c>
    </row>
    <row r="4863" spans="1:4">
      <c r="A4863" s="693">
        <v>2003648</v>
      </c>
      <c r="B4863" s="694" t="s">
        <v>16920</v>
      </c>
      <c r="C4863" s="693" t="s">
        <v>10136</v>
      </c>
      <c r="D4863" s="695">
        <v>2981.99</v>
      </c>
    </row>
    <row r="4864" spans="1:4" ht="16.5">
      <c r="A4864" s="693">
        <v>2607326</v>
      </c>
      <c r="B4864" s="694" t="s">
        <v>16921</v>
      </c>
      <c r="C4864" s="693" t="s">
        <v>10136</v>
      </c>
      <c r="D4864" s="695">
        <v>675.19</v>
      </c>
    </row>
    <row r="4865" spans="1:4" ht="16.5">
      <c r="A4865" s="693">
        <v>4507850</v>
      </c>
      <c r="B4865" s="694" t="s">
        <v>16922</v>
      </c>
      <c r="C4865" s="693" t="s">
        <v>12133</v>
      </c>
      <c r="D4865" s="695">
        <v>53.24</v>
      </c>
    </row>
    <row r="4866" spans="1:4" ht="24.75">
      <c r="A4866" s="693">
        <v>5914704</v>
      </c>
      <c r="B4866" s="694" t="s">
        <v>16923</v>
      </c>
      <c r="C4866" s="693" t="s">
        <v>12936</v>
      </c>
      <c r="D4866" s="695">
        <v>5.91</v>
      </c>
    </row>
    <row r="4867" spans="1:4" ht="16.5">
      <c r="A4867" s="693">
        <v>705188</v>
      </c>
      <c r="B4867" s="694" t="s">
        <v>16924</v>
      </c>
      <c r="C4867" s="693" t="s">
        <v>12133</v>
      </c>
      <c r="D4867" s="695">
        <v>3652.7</v>
      </c>
    </row>
    <row r="4868" spans="1:4" ht="16.5">
      <c r="A4868" s="693">
        <v>1917490</v>
      </c>
      <c r="B4868" s="694" t="s">
        <v>16925</v>
      </c>
      <c r="C4868" s="693" t="s">
        <v>12156</v>
      </c>
      <c r="D4868" s="695">
        <v>8.23</v>
      </c>
    </row>
    <row r="4869" spans="1:4">
      <c r="A4869" s="693">
        <v>2003647</v>
      </c>
      <c r="B4869" s="694" t="s">
        <v>16926</v>
      </c>
      <c r="C4869" s="693" t="s">
        <v>10136</v>
      </c>
      <c r="D4869" s="695">
        <v>2601.98</v>
      </c>
    </row>
    <row r="4870" spans="1:4" ht="16.5">
      <c r="A4870" s="693">
        <v>2607336</v>
      </c>
      <c r="B4870" s="694" t="s">
        <v>16927</v>
      </c>
      <c r="C4870" s="693" t="s">
        <v>10136</v>
      </c>
      <c r="D4870" s="695">
        <v>1402.86</v>
      </c>
    </row>
    <row r="4871" spans="1:4">
      <c r="A4871" s="693">
        <v>4507956</v>
      </c>
      <c r="B4871" s="694" t="s">
        <v>16928</v>
      </c>
      <c r="C4871" s="693" t="s">
        <v>12141</v>
      </c>
      <c r="D4871" s="695">
        <v>10.84</v>
      </c>
    </row>
    <row r="4872" spans="1:4" ht="24.75">
      <c r="A4872" s="693">
        <v>5914710</v>
      </c>
      <c r="B4872" s="694" t="s">
        <v>16929</v>
      </c>
      <c r="C4872" s="693" t="s">
        <v>12936</v>
      </c>
      <c r="D4872" s="695">
        <v>11.11</v>
      </c>
    </row>
    <row r="4873" spans="1:4" ht="16.5">
      <c r="A4873" s="693">
        <v>705191</v>
      </c>
      <c r="B4873" s="694" t="s">
        <v>16930</v>
      </c>
      <c r="C4873" s="693" t="s">
        <v>12133</v>
      </c>
      <c r="D4873" s="695">
        <v>4371.29</v>
      </c>
    </row>
    <row r="4874" spans="1:4" ht="16.5">
      <c r="A4874" s="693">
        <v>1917491</v>
      </c>
      <c r="B4874" s="694" t="s">
        <v>16931</v>
      </c>
      <c r="C4874" s="693" t="s">
        <v>12156</v>
      </c>
      <c r="D4874" s="695">
        <v>8.59</v>
      </c>
    </row>
    <row r="4875" spans="1:4">
      <c r="A4875" s="693">
        <v>2003650</v>
      </c>
      <c r="B4875" s="694" t="s">
        <v>16932</v>
      </c>
      <c r="C4875" s="693" t="s">
        <v>10136</v>
      </c>
      <c r="D4875" s="695">
        <v>3551.89</v>
      </c>
    </row>
    <row r="4876" spans="1:4" ht="16.5">
      <c r="A4876" s="693">
        <v>2607332</v>
      </c>
      <c r="B4876" s="694" t="s">
        <v>16933</v>
      </c>
      <c r="C4876" s="693" t="s">
        <v>10136</v>
      </c>
      <c r="D4876" s="695">
        <v>1281.1099999999999</v>
      </c>
    </row>
    <row r="4877" spans="1:4">
      <c r="A4877" s="693">
        <v>4507957</v>
      </c>
      <c r="B4877" s="694" t="s">
        <v>16934</v>
      </c>
      <c r="C4877" s="693" t="s">
        <v>12141</v>
      </c>
      <c r="D4877" s="695">
        <v>10.82</v>
      </c>
    </row>
    <row r="4878" spans="1:4" ht="24.75">
      <c r="A4878" s="693">
        <v>5914711</v>
      </c>
      <c r="B4878" s="694" t="s">
        <v>16935</v>
      </c>
      <c r="C4878" s="693" t="s">
        <v>12936</v>
      </c>
      <c r="D4878" s="695">
        <v>9.9600000000000009</v>
      </c>
    </row>
    <row r="4879" spans="1:4" ht="16.5">
      <c r="A4879" s="693">
        <v>705190</v>
      </c>
      <c r="B4879" s="694" t="s">
        <v>16936</v>
      </c>
      <c r="C4879" s="693" t="s">
        <v>12133</v>
      </c>
      <c r="D4879" s="695">
        <v>3957.05</v>
      </c>
    </row>
    <row r="4880" spans="1:4" ht="16.5">
      <c r="A4880" s="693">
        <v>1917492</v>
      </c>
      <c r="B4880" s="694" t="s">
        <v>16937</v>
      </c>
      <c r="C4880" s="693" t="s">
        <v>12156</v>
      </c>
      <c r="D4880" s="695">
        <v>8.8699999999999992</v>
      </c>
    </row>
    <row r="4881" spans="1:4">
      <c r="A4881" s="693">
        <v>2003649</v>
      </c>
      <c r="B4881" s="694" t="s">
        <v>16938</v>
      </c>
      <c r="C4881" s="693" t="s">
        <v>10136</v>
      </c>
      <c r="D4881" s="695">
        <v>3112.71</v>
      </c>
    </row>
    <row r="4882" spans="1:4" ht="16.5">
      <c r="A4882" s="693">
        <v>2607327</v>
      </c>
      <c r="B4882" s="694" t="s">
        <v>16939</v>
      </c>
      <c r="C4882" s="693" t="s">
        <v>10136</v>
      </c>
      <c r="D4882" s="695">
        <v>832.39</v>
      </c>
    </row>
    <row r="4883" spans="1:4">
      <c r="A4883" s="693">
        <v>4507958</v>
      </c>
      <c r="B4883" s="694" t="s">
        <v>16940</v>
      </c>
      <c r="C4883" s="693" t="s">
        <v>12141</v>
      </c>
      <c r="D4883" s="695">
        <v>15.13</v>
      </c>
    </row>
    <row r="4884" spans="1:4" ht="24.75">
      <c r="A4884" s="693">
        <v>5914712</v>
      </c>
      <c r="B4884" s="694" t="s">
        <v>16941</v>
      </c>
      <c r="C4884" s="693" t="s">
        <v>12936</v>
      </c>
      <c r="D4884" s="695">
        <v>10.08</v>
      </c>
    </row>
    <row r="4885" spans="1:4" ht="16.5">
      <c r="A4885" s="693">
        <v>705197</v>
      </c>
      <c r="B4885" s="694" t="s">
        <v>16942</v>
      </c>
      <c r="C4885" s="693" t="s">
        <v>12133</v>
      </c>
      <c r="D4885" s="695">
        <v>4721.67</v>
      </c>
    </row>
    <row r="4886" spans="1:4" ht="16.5">
      <c r="A4886" s="693">
        <v>1917493</v>
      </c>
      <c r="B4886" s="694" t="s">
        <v>16943</v>
      </c>
      <c r="C4886" s="693" t="s">
        <v>12156</v>
      </c>
      <c r="D4886" s="695">
        <v>9.25</v>
      </c>
    </row>
    <row r="4887" spans="1:4">
      <c r="A4887" s="693">
        <v>2003652</v>
      </c>
      <c r="B4887" s="694" t="s">
        <v>16944</v>
      </c>
      <c r="C4887" s="693" t="s">
        <v>10136</v>
      </c>
      <c r="D4887" s="695">
        <v>4565.8100000000004</v>
      </c>
    </row>
    <row r="4888" spans="1:4" ht="16.5">
      <c r="A4888" s="693">
        <v>2607337</v>
      </c>
      <c r="B4888" s="694" t="s">
        <v>16945</v>
      </c>
      <c r="C4888" s="693" t="s">
        <v>10136</v>
      </c>
      <c r="D4888" s="695">
        <v>1854.78</v>
      </c>
    </row>
    <row r="4889" spans="1:4">
      <c r="A4889" s="693">
        <v>4507959</v>
      </c>
      <c r="B4889" s="694" t="s">
        <v>16946</v>
      </c>
      <c r="C4889" s="693" t="s">
        <v>12141</v>
      </c>
      <c r="D4889" s="695">
        <v>15.13</v>
      </c>
    </row>
    <row r="4890" spans="1:4" ht="16.5">
      <c r="A4890" s="693">
        <v>5915369</v>
      </c>
      <c r="B4890" s="694" t="s">
        <v>16947</v>
      </c>
      <c r="C4890" s="693" t="s">
        <v>10136</v>
      </c>
      <c r="D4890" s="695">
        <v>8415.77</v>
      </c>
    </row>
    <row r="4891" spans="1:4" ht="16.5">
      <c r="A4891" s="693">
        <v>705196</v>
      </c>
      <c r="B4891" s="694" t="s">
        <v>16948</v>
      </c>
      <c r="C4891" s="693" t="s">
        <v>12133</v>
      </c>
      <c r="D4891" s="695">
        <v>4311.2299999999996</v>
      </c>
    </row>
    <row r="4892" spans="1:4" ht="16.5">
      <c r="A4892" s="693">
        <v>1917494</v>
      </c>
      <c r="B4892" s="694" t="s">
        <v>16949</v>
      </c>
      <c r="C4892" s="693" t="s">
        <v>12156</v>
      </c>
      <c r="D4892" s="695">
        <v>9.65</v>
      </c>
    </row>
    <row r="4893" spans="1:4">
      <c r="A4893" s="693">
        <v>2003651</v>
      </c>
      <c r="B4893" s="694" t="s">
        <v>16950</v>
      </c>
      <c r="C4893" s="693" t="s">
        <v>10136</v>
      </c>
      <c r="D4893" s="695">
        <v>4034.73</v>
      </c>
    </row>
    <row r="4894" spans="1:4" ht="16.5">
      <c r="A4894" s="693">
        <v>2607328</v>
      </c>
      <c r="B4894" s="694" t="s">
        <v>16951</v>
      </c>
      <c r="C4894" s="693" t="s">
        <v>10136</v>
      </c>
      <c r="D4894" s="695">
        <v>583.94000000000005</v>
      </c>
    </row>
    <row r="4895" spans="1:4" ht="16.5">
      <c r="A4895" s="693">
        <v>4516138</v>
      </c>
      <c r="B4895" s="694" t="s">
        <v>16952</v>
      </c>
      <c r="C4895" s="693" t="s">
        <v>12141</v>
      </c>
      <c r="D4895" s="695">
        <v>10.32</v>
      </c>
    </row>
    <row r="4896" spans="1:4" ht="16.5">
      <c r="A4896" s="693">
        <v>5915401</v>
      </c>
      <c r="B4896" s="694" t="s">
        <v>16953</v>
      </c>
      <c r="C4896" s="693" t="s">
        <v>10136</v>
      </c>
      <c r="D4896" s="695">
        <v>7746.86</v>
      </c>
    </row>
    <row r="4897" spans="1:4" ht="16.5">
      <c r="A4897" s="693">
        <v>705199</v>
      </c>
      <c r="B4897" s="694" t="s">
        <v>16954</v>
      </c>
      <c r="C4897" s="693" t="s">
        <v>12133</v>
      </c>
      <c r="D4897" s="695">
        <v>4474.08</v>
      </c>
    </row>
    <row r="4898" spans="1:4" ht="16.5">
      <c r="A4898" s="693">
        <v>1917495</v>
      </c>
      <c r="B4898" s="694" t="s">
        <v>16955</v>
      </c>
      <c r="C4898" s="693" t="s">
        <v>12156</v>
      </c>
      <c r="D4898" s="695">
        <v>10.26</v>
      </c>
    </row>
    <row r="4899" spans="1:4">
      <c r="A4899" s="693">
        <v>2003654</v>
      </c>
      <c r="B4899" s="694" t="s">
        <v>16956</v>
      </c>
      <c r="C4899" s="693" t="s">
        <v>10136</v>
      </c>
      <c r="D4899" s="695">
        <v>2055.92</v>
      </c>
    </row>
    <row r="4900" spans="1:4" ht="16.5">
      <c r="A4900" s="693">
        <v>2607323</v>
      </c>
      <c r="B4900" s="694" t="s">
        <v>16957</v>
      </c>
      <c r="C4900" s="693" t="s">
        <v>10136</v>
      </c>
      <c r="D4900" s="695">
        <v>426.65</v>
      </c>
    </row>
    <row r="4901" spans="1:4" ht="16.5">
      <c r="A4901" s="693">
        <v>4516137</v>
      </c>
      <c r="B4901" s="694" t="s">
        <v>16958</v>
      </c>
      <c r="C4901" s="693" t="s">
        <v>12161</v>
      </c>
      <c r="D4901" s="695">
        <v>154.55000000000001</v>
      </c>
    </row>
    <row r="4902" spans="1:4" ht="16.5">
      <c r="A4902" s="693">
        <v>5915402</v>
      </c>
      <c r="B4902" s="694" t="s">
        <v>16959</v>
      </c>
      <c r="C4902" s="693" t="s">
        <v>10136</v>
      </c>
      <c r="D4902" s="695">
        <v>4481.92</v>
      </c>
    </row>
    <row r="4903" spans="1:4" ht="16.5">
      <c r="A4903" s="693">
        <v>705198</v>
      </c>
      <c r="B4903" s="694" t="s">
        <v>16960</v>
      </c>
      <c r="C4903" s="693" t="s">
        <v>12133</v>
      </c>
      <c r="D4903" s="695">
        <v>4063.64</v>
      </c>
    </row>
    <row r="4904" spans="1:4" ht="16.5">
      <c r="A4904" s="693">
        <v>1917496</v>
      </c>
      <c r="B4904" s="694" t="s">
        <v>16961</v>
      </c>
      <c r="C4904" s="693" t="s">
        <v>12156</v>
      </c>
      <c r="D4904" s="695">
        <v>10.62</v>
      </c>
    </row>
    <row r="4905" spans="1:4">
      <c r="A4905" s="693">
        <v>2003653</v>
      </c>
      <c r="B4905" s="694" t="s">
        <v>16962</v>
      </c>
      <c r="C4905" s="693" t="s">
        <v>10136</v>
      </c>
      <c r="D4905" s="695">
        <v>1794.28</v>
      </c>
    </row>
    <row r="4906" spans="1:4" ht="16.5">
      <c r="A4906" s="693">
        <v>2607333</v>
      </c>
      <c r="B4906" s="694" t="s">
        <v>16963</v>
      </c>
      <c r="C4906" s="693" t="s">
        <v>10136</v>
      </c>
      <c r="D4906" s="695">
        <v>845.49</v>
      </c>
    </row>
    <row r="4907" spans="1:4">
      <c r="A4907" s="693">
        <v>4805755</v>
      </c>
      <c r="B4907" s="694" t="s">
        <v>16964</v>
      </c>
      <c r="C4907" s="693" t="s">
        <v>12156</v>
      </c>
      <c r="D4907" s="695">
        <v>43.75</v>
      </c>
    </row>
    <row r="4908" spans="1:4" ht="16.5">
      <c r="A4908" s="693">
        <v>5915400</v>
      </c>
      <c r="B4908" s="694" t="s">
        <v>16965</v>
      </c>
      <c r="C4908" s="693" t="s">
        <v>10136</v>
      </c>
      <c r="D4908" s="695">
        <v>4051</v>
      </c>
    </row>
    <row r="4909" spans="1:4" ht="16.5">
      <c r="A4909" s="693">
        <v>705207</v>
      </c>
      <c r="B4909" s="694" t="s">
        <v>16966</v>
      </c>
      <c r="C4909" s="693" t="s">
        <v>12133</v>
      </c>
      <c r="D4909" s="695">
        <v>6713.98</v>
      </c>
    </row>
    <row r="4910" spans="1:4" ht="16.5">
      <c r="A4910" s="693">
        <v>1917497</v>
      </c>
      <c r="B4910" s="694" t="s">
        <v>16967</v>
      </c>
      <c r="C4910" s="693" t="s">
        <v>12156</v>
      </c>
      <c r="D4910" s="695">
        <v>11</v>
      </c>
    </row>
    <row r="4911" spans="1:4">
      <c r="A4911" s="693">
        <v>2003656</v>
      </c>
      <c r="B4911" s="694" t="s">
        <v>16968</v>
      </c>
      <c r="C4911" s="693" t="s">
        <v>10136</v>
      </c>
      <c r="D4911" s="695">
        <v>2022.66</v>
      </c>
    </row>
    <row r="4912" spans="1:4" ht="16.5">
      <c r="A4912" s="693">
        <v>2607106</v>
      </c>
      <c r="B4912" s="694" t="s">
        <v>16969</v>
      </c>
      <c r="C4912" s="693" t="s">
        <v>16970</v>
      </c>
      <c r="D4912" s="695">
        <v>97684.64</v>
      </c>
    </row>
    <row r="4913" spans="1:4">
      <c r="A4913" s="693">
        <v>4805756</v>
      </c>
      <c r="B4913" s="694" t="s">
        <v>16971</v>
      </c>
      <c r="C4913" s="693" t="s">
        <v>12161</v>
      </c>
      <c r="D4913" s="695">
        <v>6.56</v>
      </c>
    </row>
    <row r="4914" spans="1:4" ht="24.75">
      <c r="A4914" s="693">
        <v>5914651</v>
      </c>
      <c r="B4914" s="694" t="s">
        <v>16972</v>
      </c>
      <c r="C4914" s="693" t="s">
        <v>12936</v>
      </c>
      <c r="D4914" s="695">
        <v>2.52</v>
      </c>
    </row>
    <row r="4915" spans="1:4" ht="16.5">
      <c r="A4915" s="693">
        <v>705206</v>
      </c>
      <c r="B4915" s="694" t="s">
        <v>16973</v>
      </c>
      <c r="C4915" s="693" t="s">
        <v>12133</v>
      </c>
      <c r="D4915" s="695">
        <v>6102.75</v>
      </c>
    </row>
    <row r="4916" spans="1:4" ht="16.5">
      <c r="A4916" s="693">
        <v>1917498</v>
      </c>
      <c r="B4916" s="694" t="s">
        <v>16974</v>
      </c>
      <c r="C4916" s="693" t="s">
        <v>12156</v>
      </c>
      <c r="D4916" s="695">
        <v>11.38</v>
      </c>
    </row>
    <row r="4917" spans="1:4">
      <c r="A4917" s="693">
        <v>2003655</v>
      </c>
      <c r="B4917" s="694" t="s">
        <v>16975</v>
      </c>
      <c r="C4917" s="693" t="s">
        <v>10136</v>
      </c>
      <c r="D4917" s="695">
        <v>1771.91</v>
      </c>
    </row>
    <row r="4918" spans="1:4" ht="16.5">
      <c r="A4918" s="693">
        <v>2607102</v>
      </c>
      <c r="B4918" s="694" t="s">
        <v>16976</v>
      </c>
      <c r="C4918" s="693" t="s">
        <v>16970</v>
      </c>
      <c r="D4918" s="695">
        <v>48057.68</v>
      </c>
    </row>
    <row r="4919" spans="1:4">
      <c r="A4919" s="693">
        <v>4816020</v>
      </c>
      <c r="B4919" s="694" t="s">
        <v>16977</v>
      </c>
      <c r="C4919" s="693" t="s">
        <v>12156</v>
      </c>
      <c r="D4919" s="695">
        <v>12.93</v>
      </c>
    </row>
    <row r="4920" spans="1:4" ht="24.75">
      <c r="A4920" s="693">
        <v>5914648</v>
      </c>
      <c r="B4920" s="694" t="s">
        <v>16978</v>
      </c>
      <c r="C4920" s="693" t="s">
        <v>12936</v>
      </c>
      <c r="D4920" s="695">
        <v>7.61</v>
      </c>
    </row>
    <row r="4921" spans="1:4" ht="16.5">
      <c r="A4921" s="693">
        <v>705209</v>
      </c>
      <c r="B4921" s="694" t="s">
        <v>16979</v>
      </c>
      <c r="C4921" s="693" t="s">
        <v>12133</v>
      </c>
      <c r="D4921" s="695">
        <v>7614.21</v>
      </c>
    </row>
    <row r="4922" spans="1:4" ht="16.5">
      <c r="A4922" s="693">
        <v>1917499</v>
      </c>
      <c r="B4922" s="694" t="s">
        <v>16980</v>
      </c>
      <c r="C4922" s="693" t="s">
        <v>12156</v>
      </c>
      <c r="D4922" s="695">
        <v>11.7</v>
      </c>
    </row>
    <row r="4923" spans="1:4">
      <c r="A4923" s="693">
        <v>2003658</v>
      </c>
      <c r="B4923" s="694" t="s">
        <v>16981</v>
      </c>
      <c r="C4923" s="693" t="s">
        <v>10136</v>
      </c>
      <c r="D4923" s="695">
        <v>2697.95</v>
      </c>
    </row>
    <row r="4924" spans="1:4" ht="16.5">
      <c r="A4924" s="693">
        <v>2607261</v>
      </c>
      <c r="B4924" s="694" t="s">
        <v>16982</v>
      </c>
      <c r="C4924" s="693" t="s">
        <v>16970</v>
      </c>
      <c r="D4924" s="695">
        <v>97684.64</v>
      </c>
    </row>
    <row r="4925" spans="1:4">
      <c r="A4925" s="693">
        <v>4816019</v>
      </c>
      <c r="B4925" s="694" t="s">
        <v>16983</v>
      </c>
      <c r="C4925" s="693" t="s">
        <v>12156</v>
      </c>
      <c r="D4925" s="695">
        <v>8.1</v>
      </c>
    </row>
    <row r="4926" spans="1:4" ht="16.5">
      <c r="A4926" s="693">
        <v>5914647</v>
      </c>
      <c r="B4926" s="694" t="s">
        <v>16984</v>
      </c>
      <c r="C4926" s="693" t="s">
        <v>12936</v>
      </c>
      <c r="D4926" s="695">
        <v>1.75</v>
      </c>
    </row>
    <row r="4927" spans="1:4" ht="16.5">
      <c r="A4927" s="693">
        <v>705208</v>
      </c>
      <c r="B4927" s="694" t="s">
        <v>16985</v>
      </c>
      <c r="C4927" s="693" t="s">
        <v>12133</v>
      </c>
      <c r="D4927" s="695">
        <v>6901.8</v>
      </c>
    </row>
    <row r="4928" spans="1:4" ht="16.5">
      <c r="A4928" s="693">
        <v>1917500</v>
      </c>
      <c r="B4928" s="694" t="s">
        <v>16986</v>
      </c>
      <c r="C4928" s="693" t="s">
        <v>12156</v>
      </c>
      <c r="D4928" s="695">
        <v>12.37</v>
      </c>
    </row>
    <row r="4929" spans="1:4">
      <c r="A4929" s="693">
        <v>2003657</v>
      </c>
      <c r="B4929" s="694" t="s">
        <v>16987</v>
      </c>
      <c r="C4929" s="693" t="s">
        <v>10136</v>
      </c>
      <c r="D4929" s="695">
        <v>2344.42</v>
      </c>
    </row>
    <row r="4930" spans="1:4" ht="16.5">
      <c r="A4930" s="693">
        <v>2607107</v>
      </c>
      <c r="B4930" s="694" t="s">
        <v>16988</v>
      </c>
      <c r="C4930" s="693" t="s">
        <v>16970</v>
      </c>
      <c r="D4930" s="695">
        <v>111489.98</v>
      </c>
    </row>
    <row r="4931" spans="1:4">
      <c r="A4931" s="693">
        <v>4816018</v>
      </c>
      <c r="B4931" s="694" t="s">
        <v>16989</v>
      </c>
      <c r="C4931" s="693" t="s">
        <v>12156</v>
      </c>
      <c r="D4931" s="695">
        <v>5.39</v>
      </c>
    </row>
    <row r="4932" spans="1:4" ht="24.75">
      <c r="A4932" s="693">
        <v>5915411</v>
      </c>
      <c r="B4932" s="694" t="s">
        <v>16990</v>
      </c>
      <c r="C4932" s="693" t="s">
        <v>12936</v>
      </c>
      <c r="D4932" s="695">
        <v>3.53</v>
      </c>
    </row>
    <row r="4933" spans="1:4" ht="16.5">
      <c r="A4933" s="693">
        <v>705201</v>
      </c>
      <c r="B4933" s="694" t="s">
        <v>16991</v>
      </c>
      <c r="C4933" s="693" t="s">
        <v>12133</v>
      </c>
      <c r="D4933" s="695">
        <v>5124.82</v>
      </c>
    </row>
    <row r="4934" spans="1:4" ht="16.5">
      <c r="A4934" s="693">
        <v>1917501</v>
      </c>
      <c r="B4934" s="694" t="s">
        <v>16992</v>
      </c>
      <c r="C4934" s="693" t="s">
        <v>12156</v>
      </c>
      <c r="D4934" s="695">
        <v>12.76</v>
      </c>
    </row>
    <row r="4935" spans="1:4">
      <c r="A4935" s="693">
        <v>2003660</v>
      </c>
      <c r="B4935" s="694" t="s">
        <v>16993</v>
      </c>
      <c r="C4935" s="693" t="s">
        <v>10136</v>
      </c>
      <c r="D4935" s="695">
        <v>3393.81</v>
      </c>
    </row>
    <row r="4936" spans="1:4" ht="16.5">
      <c r="A4936" s="693">
        <v>2607103</v>
      </c>
      <c r="B4936" s="694" t="s">
        <v>16994</v>
      </c>
      <c r="C4936" s="693" t="s">
        <v>16970</v>
      </c>
      <c r="D4936" s="695">
        <v>54694.73</v>
      </c>
    </row>
    <row r="4937" spans="1:4">
      <c r="A4937" s="693">
        <v>4816012</v>
      </c>
      <c r="B4937" s="694" t="s">
        <v>16995</v>
      </c>
      <c r="C4937" s="693" t="s">
        <v>12156</v>
      </c>
      <c r="D4937" s="695">
        <v>56.87</v>
      </c>
    </row>
    <row r="4938" spans="1:4" ht="24.75">
      <c r="A4938" s="693">
        <v>5915409</v>
      </c>
      <c r="B4938" s="694" t="s">
        <v>16996</v>
      </c>
      <c r="C4938" s="693" t="s">
        <v>12936</v>
      </c>
      <c r="D4938" s="695">
        <v>8.6199999999999992</v>
      </c>
    </row>
    <row r="4939" spans="1:4" ht="16.5">
      <c r="A4939" s="693">
        <v>705200</v>
      </c>
      <c r="B4939" s="694" t="s">
        <v>16997</v>
      </c>
      <c r="C4939" s="693" t="s">
        <v>12133</v>
      </c>
      <c r="D4939" s="695">
        <v>4714.38</v>
      </c>
    </row>
    <row r="4940" spans="1:4" ht="16.5">
      <c r="A4940" s="693">
        <v>1917502</v>
      </c>
      <c r="B4940" s="694" t="s">
        <v>16998</v>
      </c>
      <c r="C4940" s="693" t="s">
        <v>12156</v>
      </c>
      <c r="D4940" s="695">
        <v>13.15</v>
      </c>
    </row>
    <row r="4941" spans="1:4">
      <c r="A4941" s="693">
        <v>2003659</v>
      </c>
      <c r="B4941" s="694" t="s">
        <v>16999</v>
      </c>
      <c r="C4941" s="693" t="s">
        <v>10136</v>
      </c>
      <c r="D4941" s="695">
        <v>2959.3</v>
      </c>
    </row>
    <row r="4942" spans="1:4" ht="16.5">
      <c r="A4942" s="693">
        <v>2607262</v>
      </c>
      <c r="B4942" s="694" t="s">
        <v>17000</v>
      </c>
      <c r="C4942" s="693" t="s">
        <v>16970</v>
      </c>
      <c r="D4942" s="695">
        <v>111489.98</v>
      </c>
    </row>
    <row r="4943" spans="1:4">
      <c r="A4943" s="693">
        <v>4815805</v>
      </c>
      <c r="B4943" s="694" t="s">
        <v>17001</v>
      </c>
      <c r="C4943" s="693" t="s">
        <v>12161</v>
      </c>
      <c r="D4943" s="695">
        <v>14.84</v>
      </c>
    </row>
    <row r="4944" spans="1:4" ht="16.5">
      <c r="A4944" s="693">
        <v>5915407</v>
      </c>
      <c r="B4944" s="694" t="s">
        <v>17002</v>
      </c>
      <c r="C4944" s="693" t="s">
        <v>12936</v>
      </c>
      <c r="D4944" s="695">
        <v>2.76</v>
      </c>
    </row>
    <row r="4945" spans="1:4" ht="16.5">
      <c r="A4945" s="693">
        <v>705203</v>
      </c>
      <c r="B4945" s="694" t="s">
        <v>17003</v>
      </c>
      <c r="C4945" s="693" t="s">
        <v>12133</v>
      </c>
      <c r="D4945" s="695">
        <v>5632.38</v>
      </c>
    </row>
    <row r="4946" spans="1:4" ht="16.5">
      <c r="A4946" s="693">
        <v>1917503</v>
      </c>
      <c r="B4946" s="694" t="s">
        <v>17004</v>
      </c>
      <c r="C4946" s="693" t="s">
        <v>12156</v>
      </c>
      <c r="D4946" s="695">
        <v>13.56</v>
      </c>
    </row>
    <row r="4947" spans="1:4">
      <c r="A4947" s="693">
        <v>2003662</v>
      </c>
      <c r="B4947" s="694" t="s">
        <v>17005</v>
      </c>
      <c r="C4947" s="693" t="s">
        <v>10136</v>
      </c>
      <c r="D4947" s="695">
        <v>3994.62</v>
      </c>
    </row>
    <row r="4948" spans="1:4" ht="16.5">
      <c r="A4948" s="693">
        <v>2607108</v>
      </c>
      <c r="B4948" s="694" t="s">
        <v>17006</v>
      </c>
      <c r="C4948" s="693" t="s">
        <v>16970</v>
      </c>
      <c r="D4948" s="695">
        <v>129872.82</v>
      </c>
    </row>
    <row r="4949" spans="1:4">
      <c r="A4949" s="693">
        <v>4815802</v>
      </c>
      <c r="B4949" s="694" t="s">
        <v>17007</v>
      </c>
      <c r="C4949" s="693" t="s">
        <v>12161</v>
      </c>
      <c r="D4949" s="695">
        <v>21.9</v>
      </c>
    </row>
    <row r="4950" spans="1:4" ht="16.5">
      <c r="A4950" s="693">
        <v>5914354</v>
      </c>
      <c r="B4950" s="694" t="s">
        <v>17008</v>
      </c>
      <c r="C4950" s="693" t="s">
        <v>12936</v>
      </c>
      <c r="D4950" s="695">
        <v>1.82</v>
      </c>
    </row>
    <row r="4951" spans="1:4" ht="16.5">
      <c r="A4951" s="693">
        <v>705202</v>
      </c>
      <c r="B4951" s="694" t="s">
        <v>17009</v>
      </c>
      <c r="C4951" s="693" t="s">
        <v>12133</v>
      </c>
      <c r="D4951" s="695">
        <v>5128.55</v>
      </c>
    </row>
    <row r="4952" spans="1:4" ht="16.5">
      <c r="A4952" s="693">
        <v>1917504</v>
      </c>
      <c r="B4952" s="694" t="s">
        <v>17010</v>
      </c>
      <c r="C4952" s="693" t="s">
        <v>12156</v>
      </c>
      <c r="D4952" s="695">
        <v>13.97</v>
      </c>
    </row>
    <row r="4953" spans="1:4">
      <c r="A4953" s="693">
        <v>2003661</v>
      </c>
      <c r="B4953" s="694" t="s">
        <v>17011</v>
      </c>
      <c r="C4953" s="693" t="s">
        <v>10136</v>
      </c>
      <c r="D4953" s="695">
        <v>3496.25</v>
      </c>
    </row>
    <row r="4954" spans="1:4" ht="16.5">
      <c r="A4954" s="693">
        <v>2607104</v>
      </c>
      <c r="B4954" s="694" t="s">
        <v>17012</v>
      </c>
      <c r="C4954" s="693" t="s">
        <v>16970</v>
      </c>
      <c r="D4954" s="695">
        <v>64625.9</v>
      </c>
    </row>
    <row r="4955" spans="1:4">
      <c r="A4955" s="693">
        <v>4805754</v>
      </c>
      <c r="B4955" s="694" t="s">
        <v>17013</v>
      </c>
      <c r="C4955" s="693" t="s">
        <v>12156</v>
      </c>
      <c r="D4955" s="695">
        <v>8.52</v>
      </c>
    </row>
    <row r="4956" spans="1:4" ht="16.5">
      <c r="A4956" s="693">
        <v>5915406</v>
      </c>
      <c r="B4956" s="694" t="s">
        <v>17014</v>
      </c>
      <c r="C4956" s="693" t="s">
        <v>12936</v>
      </c>
      <c r="D4956" s="695">
        <v>9.26</v>
      </c>
    </row>
    <row r="4957" spans="1:4" ht="16.5">
      <c r="A4957" s="693">
        <v>705205</v>
      </c>
      <c r="B4957" s="694" t="s">
        <v>17015</v>
      </c>
      <c r="C4957" s="693" t="s">
        <v>12133</v>
      </c>
      <c r="D4957" s="695">
        <v>6153.9</v>
      </c>
    </row>
    <row r="4958" spans="1:4" ht="16.5">
      <c r="A4958" s="693">
        <v>1917505</v>
      </c>
      <c r="B4958" s="694" t="s">
        <v>17016</v>
      </c>
      <c r="C4958" s="693" t="s">
        <v>12156</v>
      </c>
      <c r="D4958" s="695">
        <v>14.67</v>
      </c>
    </row>
    <row r="4959" spans="1:4">
      <c r="A4959" s="693">
        <v>2003664</v>
      </c>
      <c r="B4959" s="694" t="s">
        <v>17017</v>
      </c>
      <c r="C4959" s="693" t="s">
        <v>10136</v>
      </c>
      <c r="D4959" s="695">
        <v>4937.07</v>
      </c>
    </row>
    <row r="4960" spans="1:4" ht="16.5">
      <c r="A4960" s="693">
        <v>2607263</v>
      </c>
      <c r="B4960" s="694" t="s">
        <v>17018</v>
      </c>
      <c r="C4960" s="693" t="s">
        <v>16970</v>
      </c>
      <c r="D4960" s="695">
        <v>129872.82</v>
      </c>
    </row>
    <row r="4961" spans="1:4">
      <c r="A4961" s="693">
        <v>4816145</v>
      </c>
      <c r="B4961" s="694" t="s">
        <v>17019</v>
      </c>
      <c r="C4961" s="693" t="s">
        <v>12133</v>
      </c>
      <c r="D4961" s="695">
        <v>30.96</v>
      </c>
    </row>
    <row r="4962" spans="1:4" ht="24.75">
      <c r="A4962" s="693">
        <v>5914652</v>
      </c>
      <c r="B4962" s="694" t="s">
        <v>17020</v>
      </c>
      <c r="C4962" s="693" t="s">
        <v>12936</v>
      </c>
      <c r="D4962" s="695">
        <v>3.37</v>
      </c>
    </row>
    <row r="4963" spans="1:4" ht="16.5">
      <c r="A4963" s="693">
        <v>705204</v>
      </c>
      <c r="B4963" s="694" t="s">
        <v>17021</v>
      </c>
      <c r="C4963" s="693" t="s">
        <v>12133</v>
      </c>
      <c r="D4963" s="695">
        <v>5650.07</v>
      </c>
    </row>
    <row r="4964" spans="1:4" ht="16.5">
      <c r="A4964" s="693">
        <v>1917506</v>
      </c>
      <c r="B4964" s="694" t="s">
        <v>17022</v>
      </c>
      <c r="C4964" s="693" t="s">
        <v>12156</v>
      </c>
      <c r="D4964" s="695">
        <v>15.08</v>
      </c>
    </row>
    <row r="4965" spans="1:4">
      <c r="A4965" s="693">
        <v>2003663</v>
      </c>
      <c r="B4965" s="694" t="s">
        <v>17023</v>
      </c>
      <c r="C4965" s="693" t="s">
        <v>10136</v>
      </c>
      <c r="D4965" s="695">
        <v>4342.1400000000003</v>
      </c>
    </row>
    <row r="4966" spans="1:4" ht="16.5">
      <c r="A4966" s="693">
        <v>2607109</v>
      </c>
      <c r="B4966" s="694" t="s">
        <v>17024</v>
      </c>
      <c r="C4966" s="693" t="s">
        <v>16970</v>
      </c>
      <c r="D4966" s="695">
        <v>171240.24</v>
      </c>
    </row>
    <row r="4967" spans="1:4">
      <c r="A4967" s="693">
        <v>4816144</v>
      </c>
      <c r="B4967" s="694" t="s">
        <v>17025</v>
      </c>
      <c r="C4967" s="693" t="s">
        <v>12133</v>
      </c>
      <c r="D4967" s="695">
        <v>28.42</v>
      </c>
    </row>
    <row r="4968" spans="1:4" ht="16.5">
      <c r="A4968" s="693">
        <v>5915417</v>
      </c>
      <c r="B4968" s="694" t="s">
        <v>17026</v>
      </c>
      <c r="C4968" s="693" t="s">
        <v>12936</v>
      </c>
      <c r="D4968" s="695">
        <v>5.31</v>
      </c>
    </row>
    <row r="4969" spans="1:4" ht="16.5">
      <c r="A4969" s="693">
        <v>705211</v>
      </c>
      <c r="B4969" s="694" t="s">
        <v>17027</v>
      </c>
      <c r="C4969" s="693" t="s">
        <v>12133</v>
      </c>
      <c r="D4969" s="695">
        <v>6031.09</v>
      </c>
    </row>
    <row r="4970" spans="1:4" ht="16.5">
      <c r="A4970" s="693">
        <v>1917507</v>
      </c>
      <c r="B4970" s="694" t="s">
        <v>17028</v>
      </c>
      <c r="C4970" s="693" t="s">
        <v>12156</v>
      </c>
      <c r="D4970" s="695">
        <v>15.49</v>
      </c>
    </row>
    <row r="4971" spans="1:4">
      <c r="A4971" s="693">
        <v>2003666</v>
      </c>
      <c r="B4971" s="694" t="s">
        <v>17029</v>
      </c>
      <c r="C4971" s="693" t="s">
        <v>10136</v>
      </c>
      <c r="D4971" s="695">
        <v>2397.0300000000002</v>
      </c>
    </row>
    <row r="4972" spans="1:4" ht="16.5">
      <c r="A4972" s="693">
        <v>2607105</v>
      </c>
      <c r="B4972" s="694" t="s">
        <v>17030</v>
      </c>
      <c r="C4972" s="693" t="s">
        <v>16970</v>
      </c>
      <c r="D4972" s="695">
        <v>80370.58</v>
      </c>
    </row>
    <row r="4973" spans="1:4">
      <c r="A4973" s="693">
        <v>4816147</v>
      </c>
      <c r="B4973" s="694" t="s">
        <v>17031</v>
      </c>
      <c r="C4973" s="693" t="s">
        <v>12133</v>
      </c>
      <c r="D4973" s="695">
        <v>42.9</v>
      </c>
    </row>
    <row r="4974" spans="1:4" ht="16.5">
      <c r="A4974" s="693">
        <v>5915414</v>
      </c>
      <c r="B4974" s="694" t="s">
        <v>17032</v>
      </c>
      <c r="C4974" s="693" t="s">
        <v>12936</v>
      </c>
      <c r="D4974" s="695">
        <v>2.78</v>
      </c>
    </row>
    <row r="4975" spans="1:4" ht="16.5">
      <c r="A4975" s="693">
        <v>705210</v>
      </c>
      <c r="B4975" s="694" t="s">
        <v>17033</v>
      </c>
      <c r="C4975" s="693" t="s">
        <v>12133</v>
      </c>
      <c r="D4975" s="695">
        <v>5439.09</v>
      </c>
    </row>
    <row r="4976" spans="1:4" ht="16.5">
      <c r="A4976" s="693">
        <v>1917480</v>
      </c>
      <c r="B4976" s="694" t="s">
        <v>17034</v>
      </c>
      <c r="C4976" s="693" t="s">
        <v>12156</v>
      </c>
      <c r="D4976" s="695">
        <v>5.04</v>
      </c>
    </row>
    <row r="4977" spans="1:4">
      <c r="A4977" s="693">
        <v>2003665</v>
      </c>
      <c r="B4977" s="694" t="s">
        <v>17035</v>
      </c>
      <c r="C4977" s="693" t="s">
        <v>10136</v>
      </c>
      <c r="D4977" s="695">
        <v>2091.7800000000002</v>
      </c>
    </row>
    <row r="4978" spans="1:4" ht="16.5">
      <c r="A4978" s="693">
        <v>2607264</v>
      </c>
      <c r="B4978" s="694" t="s">
        <v>17036</v>
      </c>
      <c r="C4978" s="693" t="s">
        <v>16970</v>
      </c>
      <c r="D4978" s="695">
        <v>171240.24</v>
      </c>
    </row>
    <row r="4979" spans="1:4">
      <c r="A4979" s="693">
        <v>4816146</v>
      </c>
      <c r="B4979" s="694" t="s">
        <v>17037</v>
      </c>
      <c r="C4979" s="693" t="s">
        <v>12133</v>
      </c>
      <c r="D4979" s="695">
        <v>38.340000000000003</v>
      </c>
    </row>
    <row r="4980" spans="1:4" ht="16.5">
      <c r="A4980" s="693">
        <v>5914351</v>
      </c>
      <c r="B4980" s="694" t="s">
        <v>17038</v>
      </c>
      <c r="C4980" s="693" t="s">
        <v>12936</v>
      </c>
      <c r="D4980" s="695">
        <v>2.74</v>
      </c>
    </row>
    <row r="4981" spans="1:4" ht="16.5">
      <c r="A4981" s="693">
        <v>705213</v>
      </c>
      <c r="B4981" s="694" t="s">
        <v>17039</v>
      </c>
      <c r="C4981" s="693" t="s">
        <v>12133</v>
      </c>
      <c r="D4981" s="695">
        <v>5956.61</v>
      </c>
    </row>
    <row r="4982" spans="1:4" ht="16.5">
      <c r="A4982" s="693">
        <v>1917508</v>
      </c>
      <c r="B4982" s="694" t="s">
        <v>17040</v>
      </c>
      <c r="C4982" s="693" t="s">
        <v>12156</v>
      </c>
      <c r="D4982" s="695">
        <v>15.92</v>
      </c>
    </row>
    <row r="4983" spans="1:4">
      <c r="A4983" s="693">
        <v>2003668</v>
      </c>
      <c r="B4983" s="694" t="s">
        <v>17041</v>
      </c>
      <c r="C4983" s="693" t="s">
        <v>10136</v>
      </c>
      <c r="D4983" s="695">
        <v>2368.52</v>
      </c>
    </row>
    <row r="4984" spans="1:4">
      <c r="A4984" s="693">
        <v>2607093</v>
      </c>
      <c r="B4984" s="694" t="s">
        <v>17042</v>
      </c>
      <c r="C4984" s="693" t="s">
        <v>16970</v>
      </c>
      <c r="D4984" s="695">
        <v>48010.64</v>
      </c>
    </row>
    <row r="4985" spans="1:4">
      <c r="A4985" s="693">
        <v>4816121</v>
      </c>
      <c r="B4985" s="694" t="s">
        <v>17043</v>
      </c>
      <c r="C4985" s="693" t="s">
        <v>12133</v>
      </c>
      <c r="D4985" s="695">
        <v>34.020000000000003</v>
      </c>
    </row>
    <row r="4986" spans="1:4" ht="24.75">
      <c r="A4986" s="693">
        <v>5914645</v>
      </c>
      <c r="B4986" s="694" t="s">
        <v>17044</v>
      </c>
      <c r="C4986" s="693" t="s">
        <v>12936</v>
      </c>
      <c r="D4986" s="695">
        <v>2.9</v>
      </c>
    </row>
    <row r="4987" spans="1:4" ht="16.5">
      <c r="A4987" s="693">
        <v>705212</v>
      </c>
      <c r="B4987" s="694" t="s">
        <v>17045</v>
      </c>
      <c r="C4987" s="693" t="s">
        <v>12133</v>
      </c>
      <c r="D4987" s="695">
        <v>5364.6</v>
      </c>
    </row>
    <row r="4988" spans="1:4" ht="16.5">
      <c r="A4988" s="693">
        <v>1917509</v>
      </c>
      <c r="B4988" s="694" t="s">
        <v>17046</v>
      </c>
      <c r="C4988" s="693" t="s">
        <v>12156</v>
      </c>
      <c r="D4988" s="695">
        <v>16.440000000000001</v>
      </c>
    </row>
    <row r="4989" spans="1:4">
      <c r="A4989" s="693">
        <v>2003667</v>
      </c>
      <c r="B4989" s="694" t="s">
        <v>17047</v>
      </c>
      <c r="C4989" s="693" t="s">
        <v>10136</v>
      </c>
      <c r="D4989" s="695">
        <v>2072.61</v>
      </c>
    </row>
    <row r="4990" spans="1:4" ht="16.5">
      <c r="A4990" s="693">
        <v>2607088</v>
      </c>
      <c r="B4990" s="694" t="s">
        <v>17048</v>
      </c>
      <c r="C4990" s="693" t="s">
        <v>16970</v>
      </c>
      <c r="D4990" s="695">
        <v>19864.740000000002</v>
      </c>
    </row>
    <row r="4991" spans="1:4">
      <c r="A4991" s="693">
        <v>4816120</v>
      </c>
      <c r="B4991" s="694" t="s">
        <v>17049</v>
      </c>
      <c r="C4991" s="693" t="s">
        <v>12133</v>
      </c>
      <c r="D4991" s="695">
        <v>30.48</v>
      </c>
    </row>
    <row r="4992" spans="1:4" ht="24.75">
      <c r="A4992" s="693">
        <v>5914642</v>
      </c>
      <c r="B4992" s="694" t="s">
        <v>17050</v>
      </c>
      <c r="C4992" s="693" t="s">
        <v>12936</v>
      </c>
      <c r="D4992" s="695">
        <v>5.63</v>
      </c>
    </row>
    <row r="4993" spans="1:4" ht="16.5">
      <c r="A4993" s="693">
        <v>705221</v>
      </c>
      <c r="B4993" s="694" t="s">
        <v>17051</v>
      </c>
      <c r="C4993" s="693" t="s">
        <v>12133</v>
      </c>
      <c r="D4993" s="695">
        <v>9224.57</v>
      </c>
    </row>
    <row r="4994" spans="1:4" ht="16.5">
      <c r="A4994" s="693">
        <v>1917510</v>
      </c>
      <c r="B4994" s="694" t="s">
        <v>17052</v>
      </c>
      <c r="C4994" s="693" t="s">
        <v>12156</v>
      </c>
      <c r="D4994" s="695">
        <v>17.190000000000001</v>
      </c>
    </row>
    <row r="4995" spans="1:4">
      <c r="A4995" s="693">
        <v>2003670</v>
      </c>
      <c r="B4995" s="694" t="s">
        <v>17053</v>
      </c>
      <c r="C4995" s="693" t="s">
        <v>10136</v>
      </c>
      <c r="D4995" s="695">
        <v>3097.88</v>
      </c>
    </row>
    <row r="4996" spans="1:4" ht="16.5">
      <c r="A4996" s="693">
        <v>2607098</v>
      </c>
      <c r="B4996" s="694" t="s">
        <v>17054</v>
      </c>
      <c r="C4996" s="693" t="s">
        <v>16970</v>
      </c>
      <c r="D4996" s="695">
        <v>48456.59</v>
      </c>
    </row>
    <row r="4997" spans="1:4">
      <c r="A4997" s="693">
        <v>4816123</v>
      </c>
      <c r="B4997" s="694" t="s">
        <v>17055</v>
      </c>
      <c r="C4997" s="693" t="s">
        <v>12133</v>
      </c>
      <c r="D4997" s="695">
        <v>45.58</v>
      </c>
    </row>
    <row r="4998" spans="1:4" ht="16.5">
      <c r="A4998" s="693">
        <v>5914641</v>
      </c>
      <c r="B4998" s="694" t="s">
        <v>17056</v>
      </c>
      <c r="C4998" s="693" t="s">
        <v>12936</v>
      </c>
      <c r="D4998" s="695">
        <v>2.0099999999999998</v>
      </c>
    </row>
    <row r="4999" spans="1:4" ht="16.5">
      <c r="A4999" s="693">
        <v>705220</v>
      </c>
      <c r="B4999" s="694" t="s">
        <v>17057</v>
      </c>
      <c r="C4999" s="693" t="s">
        <v>12133</v>
      </c>
      <c r="D4999" s="695">
        <v>8392.84</v>
      </c>
    </row>
    <row r="5000" spans="1:4" ht="16.5">
      <c r="A5000" s="693">
        <v>1917511</v>
      </c>
      <c r="B5000" s="694" t="s">
        <v>17058</v>
      </c>
      <c r="C5000" s="693" t="s">
        <v>12156</v>
      </c>
      <c r="D5000" s="695">
        <v>17.66</v>
      </c>
    </row>
    <row r="5001" spans="1:4">
      <c r="A5001" s="693">
        <v>2003669</v>
      </c>
      <c r="B5001" s="694" t="s">
        <v>17059</v>
      </c>
      <c r="C5001" s="693" t="s">
        <v>10136</v>
      </c>
      <c r="D5001" s="695">
        <v>2688.28</v>
      </c>
    </row>
    <row r="5002" spans="1:4">
      <c r="A5002" s="693">
        <v>2607094</v>
      </c>
      <c r="B5002" s="694" t="s">
        <v>17060</v>
      </c>
      <c r="C5002" s="693" t="s">
        <v>16970</v>
      </c>
      <c r="D5002" s="695">
        <v>54118.04</v>
      </c>
    </row>
    <row r="5003" spans="1:4">
      <c r="A5003" s="693">
        <v>4816122</v>
      </c>
      <c r="B5003" s="694" t="s">
        <v>17061</v>
      </c>
      <c r="C5003" s="693" t="s">
        <v>12133</v>
      </c>
      <c r="D5003" s="695">
        <v>40.51</v>
      </c>
    </row>
    <row r="5004" spans="1:4" ht="24.75">
      <c r="A5004" s="693">
        <v>5915456</v>
      </c>
      <c r="B5004" s="694" t="s">
        <v>17062</v>
      </c>
      <c r="C5004" s="693" t="s">
        <v>12936</v>
      </c>
      <c r="D5004" s="695">
        <v>3.79</v>
      </c>
    </row>
    <row r="5005" spans="1:4" ht="16.5">
      <c r="A5005" s="693">
        <v>705223</v>
      </c>
      <c r="B5005" s="694" t="s">
        <v>17063</v>
      </c>
      <c r="C5005" s="693" t="s">
        <v>12133</v>
      </c>
      <c r="D5005" s="695">
        <v>9968.76</v>
      </c>
    </row>
    <row r="5006" spans="1:4" ht="16.5">
      <c r="A5006" s="693">
        <v>1917512</v>
      </c>
      <c r="B5006" s="694" t="s">
        <v>17064</v>
      </c>
      <c r="C5006" s="693" t="s">
        <v>12156</v>
      </c>
      <c r="D5006" s="695">
        <v>18.23</v>
      </c>
    </row>
    <row r="5007" spans="1:4">
      <c r="A5007" s="693">
        <v>2003672</v>
      </c>
      <c r="B5007" s="694" t="s">
        <v>17065</v>
      </c>
      <c r="C5007" s="693" t="s">
        <v>10136</v>
      </c>
      <c r="D5007" s="695">
        <v>3829.39</v>
      </c>
    </row>
    <row r="5008" spans="1:4" ht="16.5">
      <c r="A5008" s="693">
        <v>2607089</v>
      </c>
      <c r="B5008" s="694" t="s">
        <v>17066</v>
      </c>
      <c r="C5008" s="693" t="s">
        <v>16970</v>
      </c>
      <c r="D5008" s="695">
        <v>22741.72</v>
      </c>
    </row>
    <row r="5009" spans="1:4">
      <c r="A5009" s="693">
        <v>4816125</v>
      </c>
      <c r="B5009" s="694" t="s">
        <v>17067</v>
      </c>
      <c r="C5009" s="693" t="s">
        <v>12133</v>
      </c>
      <c r="D5009" s="695">
        <v>64.67</v>
      </c>
    </row>
    <row r="5010" spans="1:4" ht="24.75">
      <c r="A5010" s="693">
        <v>5915454</v>
      </c>
      <c r="B5010" s="694" t="s">
        <v>17068</v>
      </c>
      <c r="C5010" s="693" t="s">
        <v>12936</v>
      </c>
      <c r="D5010" s="695">
        <v>6.52</v>
      </c>
    </row>
    <row r="5011" spans="1:4" ht="16.5">
      <c r="A5011" s="693">
        <v>705222</v>
      </c>
      <c r="B5011" s="694" t="s">
        <v>17069</v>
      </c>
      <c r="C5011" s="693" t="s">
        <v>12133</v>
      </c>
      <c r="D5011" s="695">
        <v>9010.94</v>
      </c>
    </row>
    <row r="5012" spans="1:4" ht="16.5">
      <c r="A5012" s="693">
        <v>1917513</v>
      </c>
      <c r="B5012" s="694" t="s">
        <v>17070</v>
      </c>
      <c r="C5012" s="693" t="s">
        <v>12156</v>
      </c>
      <c r="D5012" s="695">
        <v>18.760000000000002</v>
      </c>
    </row>
    <row r="5013" spans="1:4">
      <c r="A5013" s="693">
        <v>2003671</v>
      </c>
      <c r="B5013" s="694" t="s">
        <v>17071</v>
      </c>
      <c r="C5013" s="693" t="s">
        <v>10136</v>
      </c>
      <c r="D5013" s="695">
        <v>3332.58</v>
      </c>
    </row>
    <row r="5014" spans="1:4" ht="16.5">
      <c r="A5014" s="693">
        <v>2607099</v>
      </c>
      <c r="B5014" s="694" t="s">
        <v>17072</v>
      </c>
      <c r="C5014" s="693" t="s">
        <v>16970</v>
      </c>
      <c r="D5014" s="695">
        <v>54626.07</v>
      </c>
    </row>
    <row r="5015" spans="1:4">
      <c r="A5015" s="693">
        <v>4816124</v>
      </c>
      <c r="B5015" s="694" t="s">
        <v>17073</v>
      </c>
      <c r="C5015" s="693" t="s">
        <v>12133</v>
      </c>
      <c r="D5015" s="695">
        <v>55.55</v>
      </c>
    </row>
    <row r="5016" spans="1:4" ht="16.5">
      <c r="A5016" s="693">
        <v>5915399</v>
      </c>
      <c r="B5016" s="694" t="s">
        <v>17074</v>
      </c>
      <c r="C5016" s="693" t="s">
        <v>12936</v>
      </c>
      <c r="D5016" s="695">
        <v>2.91</v>
      </c>
    </row>
    <row r="5017" spans="1:4" ht="16.5">
      <c r="A5017" s="693">
        <v>705215</v>
      </c>
      <c r="B5017" s="694" t="s">
        <v>17075</v>
      </c>
      <c r="C5017" s="693" t="s">
        <v>12133</v>
      </c>
      <c r="D5017" s="695">
        <v>7048.17</v>
      </c>
    </row>
    <row r="5018" spans="1:4" ht="16.5">
      <c r="A5018" s="693">
        <v>1917514</v>
      </c>
      <c r="B5018" s="694" t="s">
        <v>17076</v>
      </c>
      <c r="C5018" s="693" t="s">
        <v>12156</v>
      </c>
      <c r="D5018" s="695">
        <v>19.39</v>
      </c>
    </row>
    <row r="5019" spans="1:4">
      <c r="A5019" s="693">
        <v>2003674</v>
      </c>
      <c r="B5019" s="694" t="s">
        <v>17077</v>
      </c>
      <c r="C5019" s="693" t="s">
        <v>10136</v>
      </c>
      <c r="D5019" s="695">
        <v>4456.3500000000004</v>
      </c>
    </row>
    <row r="5020" spans="1:4">
      <c r="A5020" s="693">
        <v>2607095</v>
      </c>
      <c r="B5020" s="694" t="s">
        <v>17078</v>
      </c>
      <c r="C5020" s="693" t="s">
        <v>16970</v>
      </c>
      <c r="D5020" s="695">
        <v>63569.14</v>
      </c>
    </row>
    <row r="5021" spans="1:4">
      <c r="A5021" s="693">
        <v>4816022</v>
      </c>
      <c r="B5021" s="694" t="s">
        <v>17079</v>
      </c>
      <c r="C5021" s="693" t="s">
        <v>12133</v>
      </c>
      <c r="D5021" s="695">
        <v>86.68</v>
      </c>
    </row>
    <row r="5022" spans="1:4" ht="16.5">
      <c r="A5022" s="693">
        <v>5914353</v>
      </c>
      <c r="B5022" s="694" t="s">
        <v>17080</v>
      </c>
      <c r="C5022" s="693" t="s">
        <v>12936</v>
      </c>
      <c r="D5022" s="695">
        <v>1.51</v>
      </c>
    </row>
    <row r="5023" spans="1:4" ht="16.5">
      <c r="A5023" s="693">
        <v>705214</v>
      </c>
      <c r="B5023" s="694" t="s">
        <v>17081</v>
      </c>
      <c r="C5023" s="693" t="s">
        <v>12133</v>
      </c>
      <c r="D5023" s="695">
        <v>6331.63</v>
      </c>
    </row>
    <row r="5024" spans="1:4" ht="16.5">
      <c r="A5024" s="693">
        <v>1917515</v>
      </c>
      <c r="B5024" s="694" t="s">
        <v>17082</v>
      </c>
      <c r="C5024" s="693" t="s">
        <v>12156</v>
      </c>
      <c r="D5024" s="695">
        <v>20.329999999999998</v>
      </c>
    </row>
    <row r="5025" spans="1:4">
      <c r="A5025" s="693">
        <v>2003673</v>
      </c>
      <c r="B5025" s="694" t="s">
        <v>17083</v>
      </c>
      <c r="C5025" s="693" t="s">
        <v>10136</v>
      </c>
      <c r="D5025" s="695">
        <v>3892.57</v>
      </c>
    </row>
    <row r="5026" spans="1:4" ht="16.5">
      <c r="A5026" s="693">
        <v>2607090</v>
      </c>
      <c r="B5026" s="694" t="s">
        <v>17084</v>
      </c>
      <c r="C5026" s="693" t="s">
        <v>16970</v>
      </c>
      <c r="D5026" s="695">
        <v>27686.32</v>
      </c>
    </row>
    <row r="5027" spans="1:4">
      <c r="A5027" s="693">
        <v>4816021</v>
      </c>
      <c r="B5027" s="694" t="s">
        <v>17085</v>
      </c>
      <c r="C5027" s="693" t="s">
        <v>12133</v>
      </c>
      <c r="D5027" s="695">
        <v>72.47</v>
      </c>
    </row>
    <row r="5028" spans="1:4" ht="16.5">
      <c r="A5028" s="693">
        <v>5915470</v>
      </c>
      <c r="B5028" s="694" t="s">
        <v>17086</v>
      </c>
      <c r="C5028" s="693" t="s">
        <v>12936</v>
      </c>
      <c r="D5028" s="695">
        <v>2.2200000000000002</v>
      </c>
    </row>
    <row r="5029" spans="1:4" ht="16.5">
      <c r="A5029" s="693">
        <v>705217</v>
      </c>
      <c r="B5029" s="694" t="s">
        <v>17087</v>
      </c>
      <c r="C5029" s="693" t="s">
        <v>12133</v>
      </c>
      <c r="D5029" s="695">
        <v>7818.12</v>
      </c>
    </row>
    <row r="5030" spans="1:4" ht="16.5">
      <c r="A5030" s="693">
        <v>1917516</v>
      </c>
      <c r="B5030" s="694" t="s">
        <v>17088</v>
      </c>
      <c r="C5030" s="693" t="s">
        <v>12156</v>
      </c>
      <c r="D5030" s="695">
        <v>21.01</v>
      </c>
    </row>
    <row r="5031" spans="1:4">
      <c r="A5031" s="693">
        <v>2003676</v>
      </c>
      <c r="B5031" s="694" t="s">
        <v>17089</v>
      </c>
      <c r="C5031" s="693" t="s">
        <v>10136</v>
      </c>
      <c r="D5031" s="695">
        <v>5447.53</v>
      </c>
    </row>
    <row r="5032" spans="1:4" ht="16.5">
      <c r="A5032" s="693">
        <v>2607260</v>
      </c>
      <c r="B5032" s="694" t="s">
        <v>17090</v>
      </c>
      <c r="C5032" s="693" t="s">
        <v>16970</v>
      </c>
      <c r="D5032" s="695">
        <v>64159.19</v>
      </c>
    </row>
    <row r="5033" spans="1:4" ht="16.5">
      <c r="A5033" s="693">
        <v>4816106</v>
      </c>
      <c r="B5033" s="694" t="s">
        <v>17091</v>
      </c>
      <c r="C5033" s="693" t="s">
        <v>12133</v>
      </c>
      <c r="D5033" s="695">
        <v>35.479999999999997</v>
      </c>
    </row>
    <row r="5034" spans="1:4" ht="16.5">
      <c r="A5034" s="693">
        <v>5915459</v>
      </c>
      <c r="B5034" s="694" t="s">
        <v>17092</v>
      </c>
      <c r="C5034" s="693" t="s">
        <v>12936</v>
      </c>
      <c r="D5034" s="695">
        <v>7.57</v>
      </c>
    </row>
    <row r="5035" spans="1:4" ht="16.5">
      <c r="A5035" s="693">
        <v>705216</v>
      </c>
      <c r="B5035" s="694" t="s">
        <v>17093</v>
      </c>
      <c r="C5035" s="693" t="s">
        <v>12133</v>
      </c>
      <c r="D5035" s="695">
        <v>7101.58</v>
      </c>
    </row>
    <row r="5036" spans="1:4" ht="16.5">
      <c r="A5036" s="693">
        <v>1917517</v>
      </c>
      <c r="B5036" s="694" t="s">
        <v>17094</v>
      </c>
      <c r="C5036" s="693" t="s">
        <v>12156</v>
      </c>
      <c r="D5036" s="695">
        <v>21.96</v>
      </c>
    </row>
    <row r="5037" spans="1:4">
      <c r="A5037" s="693">
        <v>2003675</v>
      </c>
      <c r="B5037" s="694" t="s">
        <v>17095</v>
      </c>
      <c r="C5037" s="693" t="s">
        <v>10136</v>
      </c>
      <c r="D5037" s="695">
        <v>4779.3999999999996</v>
      </c>
    </row>
    <row r="5038" spans="1:4" ht="16.5">
      <c r="A5038" s="693">
        <v>2607096</v>
      </c>
      <c r="B5038" s="694" t="s">
        <v>17096</v>
      </c>
      <c r="C5038" s="693" t="s">
        <v>16970</v>
      </c>
      <c r="D5038" s="695">
        <v>83800.92</v>
      </c>
    </row>
    <row r="5039" spans="1:4" ht="16.5">
      <c r="A5039" s="693">
        <v>4816105</v>
      </c>
      <c r="B5039" s="694" t="s">
        <v>17097</v>
      </c>
      <c r="C5039" s="693" t="s">
        <v>12133</v>
      </c>
      <c r="D5039" s="695">
        <v>31.93</v>
      </c>
    </row>
    <row r="5040" spans="1:4" ht="16.5">
      <c r="A5040" s="693">
        <v>5915476</v>
      </c>
      <c r="B5040" s="694" t="s">
        <v>17098</v>
      </c>
      <c r="C5040" s="693" t="s">
        <v>12936</v>
      </c>
      <c r="D5040" s="695">
        <v>32.01</v>
      </c>
    </row>
    <row r="5041" spans="1:4" ht="16.5">
      <c r="A5041" s="693">
        <v>705219</v>
      </c>
      <c r="B5041" s="694" t="s">
        <v>17099</v>
      </c>
      <c r="C5041" s="693" t="s">
        <v>12133</v>
      </c>
      <c r="D5041" s="695">
        <v>8512.81</v>
      </c>
    </row>
    <row r="5042" spans="1:4" ht="16.5">
      <c r="A5042" s="693">
        <v>1917481</v>
      </c>
      <c r="B5042" s="694" t="s">
        <v>17100</v>
      </c>
      <c r="C5042" s="693" t="s">
        <v>12156</v>
      </c>
      <c r="D5042" s="695">
        <v>5.23</v>
      </c>
    </row>
    <row r="5043" spans="1:4">
      <c r="A5043" s="693">
        <v>2003854</v>
      </c>
      <c r="B5043" s="694" t="s">
        <v>17101</v>
      </c>
      <c r="C5043" s="693" t="s">
        <v>12156</v>
      </c>
      <c r="D5043" s="695">
        <v>140.52000000000001</v>
      </c>
    </row>
    <row r="5044" spans="1:4" ht="16.5">
      <c r="A5044" s="693">
        <v>2607091</v>
      </c>
      <c r="B5044" s="694" t="s">
        <v>17102</v>
      </c>
      <c r="C5044" s="693" t="s">
        <v>16970</v>
      </c>
      <c r="D5044" s="695">
        <v>34780.980000000003</v>
      </c>
    </row>
    <row r="5045" spans="1:4" ht="16.5">
      <c r="A5045" s="693">
        <v>4816108</v>
      </c>
      <c r="B5045" s="694" t="s">
        <v>17103</v>
      </c>
      <c r="C5045" s="693" t="s">
        <v>12133</v>
      </c>
      <c r="D5045" s="695">
        <v>47.04</v>
      </c>
    </row>
    <row r="5046" spans="1:4" ht="24.75">
      <c r="A5046" s="693">
        <v>5914702</v>
      </c>
      <c r="B5046" s="694" t="s">
        <v>17104</v>
      </c>
      <c r="C5046" s="693" t="s">
        <v>12936</v>
      </c>
      <c r="D5046" s="695">
        <v>14.84</v>
      </c>
    </row>
    <row r="5047" spans="1:4" ht="16.5">
      <c r="A5047" s="693">
        <v>705218</v>
      </c>
      <c r="B5047" s="694" t="s">
        <v>17105</v>
      </c>
      <c r="C5047" s="693" t="s">
        <v>12133</v>
      </c>
      <c r="D5047" s="695">
        <v>7681.08</v>
      </c>
    </row>
    <row r="5048" spans="1:4" ht="16.5">
      <c r="A5048" s="693">
        <v>1917518</v>
      </c>
      <c r="B5048" s="694" t="s">
        <v>17106</v>
      </c>
      <c r="C5048" s="693" t="s">
        <v>12156</v>
      </c>
      <c r="D5048" s="695">
        <v>22.89</v>
      </c>
    </row>
    <row r="5049" spans="1:4">
      <c r="A5049" s="693">
        <v>2003855</v>
      </c>
      <c r="B5049" s="694" t="s">
        <v>17107</v>
      </c>
      <c r="C5049" s="693" t="s">
        <v>12156</v>
      </c>
      <c r="D5049" s="695">
        <v>19.39</v>
      </c>
    </row>
    <row r="5050" spans="1:4" ht="16.5">
      <c r="A5050" s="693">
        <v>2607101</v>
      </c>
      <c r="B5050" s="694" t="s">
        <v>17108</v>
      </c>
      <c r="C5050" s="693" t="s">
        <v>16970</v>
      </c>
      <c r="D5050" s="695">
        <v>84578.59</v>
      </c>
    </row>
    <row r="5051" spans="1:4" ht="16.5">
      <c r="A5051" s="693">
        <v>4816107</v>
      </c>
      <c r="B5051" s="694" t="s">
        <v>17109</v>
      </c>
      <c r="C5051" s="693" t="s">
        <v>12133</v>
      </c>
      <c r="D5051" s="695">
        <v>41.97</v>
      </c>
    </row>
    <row r="5052" spans="1:4" ht="24.75">
      <c r="A5052" s="693">
        <v>5914701</v>
      </c>
      <c r="B5052" s="694" t="s">
        <v>17110</v>
      </c>
      <c r="C5052" s="693" t="s">
        <v>12936</v>
      </c>
      <c r="D5052" s="695">
        <v>15.37</v>
      </c>
    </row>
    <row r="5053" spans="1:4" ht="16.5">
      <c r="A5053" s="693">
        <v>705346</v>
      </c>
      <c r="B5053" s="694" t="s">
        <v>17111</v>
      </c>
      <c r="C5053" s="693" t="s">
        <v>12133</v>
      </c>
      <c r="D5053" s="695">
        <v>5687.46</v>
      </c>
    </row>
    <row r="5054" spans="1:4" ht="16.5">
      <c r="A5054" s="693">
        <v>1917519</v>
      </c>
      <c r="B5054" s="694" t="s">
        <v>17112</v>
      </c>
      <c r="C5054" s="693" t="s">
        <v>12156</v>
      </c>
      <c r="D5054" s="695">
        <v>24.05</v>
      </c>
    </row>
    <row r="5055" spans="1:4">
      <c r="A5055" s="693">
        <v>2003856</v>
      </c>
      <c r="B5055" s="694" t="s">
        <v>17113</v>
      </c>
      <c r="C5055" s="693" t="s">
        <v>12156</v>
      </c>
      <c r="D5055" s="695">
        <v>175.02</v>
      </c>
    </row>
    <row r="5056" spans="1:4">
      <c r="A5056" s="693">
        <v>2607092</v>
      </c>
      <c r="B5056" s="694" t="s">
        <v>17114</v>
      </c>
      <c r="C5056" s="693" t="s">
        <v>16970</v>
      </c>
      <c r="D5056" s="695">
        <v>38204.639999999999</v>
      </c>
    </row>
    <row r="5057" spans="1:4" ht="16.5">
      <c r="A5057" s="693">
        <v>4816110</v>
      </c>
      <c r="B5057" s="694" t="s">
        <v>17115</v>
      </c>
      <c r="C5057" s="693" t="s">
        <v>12133</v>
      </c>
      <c r="D5057" s="695">
        <v>66.13</v>
      </c>
    </row>
    <row r="5058" spans="1:4" ht="24.75">
      <c r="A5058" s="693">
        <v>5915018</v>
      </c>
      <c r="B5058" s="694" t="s">
        <v>17116</v>
      </c>
      <c r="C5058" s="693" t="s">
        <v>12936</v>
      </c>
      <c r="D5058" s="695">
        <v>8.3800000000000008</v>
      </c>
    </row>
    <row r="5059" spans="1:4" ht="16.5">
      <c r="A5059" s="693">
        <v>705345</v>
      </c>
      <c r="B5059" s="694" t="s">
        <v>17117</v>
      </c>
      <c r="C5059" s="693" t="s">
        <v>12133</v>
      </c>
      <c r="D5059" s="695">
        <v>5173.91</v>
      </c>
    </row>
    <row r="5060" spans="1:4" ht="16.5">
      <c r="A5060" s="693">
        <v>1917520</v>
      </c>
      <c r="B5060" s="694" t="s">
        <v>17118</v>
      </c>
      <c r="C5060" s="693" t="s">
        <v>12156</v>
      </c>
      <c r="D5060" s="695">
        <v>25.39</v>
      </c>
    </row>
    <row r="5061" spans="1:4">
      <c r="A5061" s="693">
        <v>2003857</v>
      </c>
      <c r="B5061" s="694" t="s">
        <v>17119</v>
      </c>
      <c r="C5061" s="693" t="s">
        <v>12156</v>
      </c>
      <c r="D5061" s="695">
        <v>73.03</v>
      </c>
    </row>
    <row r="5062" spans="1:4" ht="16.5">
      <c r="A5062" s="693">
        <v>2607087</v>
      </c>
      <c r="B5062" s="694" t="s">
        <v>17120</v>
      </c>
      <c r="C5062" s="693" t="s">
        <v>16970</v>
      </c>
      <c r="D5062" s="695">
        <v>16582.39</v>
      </c>
    </row>
    <row r="5063" spans="1:4" ht="16.5">
      <c r="A5063" s="693">
        <v>4816109</v>
      </c>
      <c r="B5063" s="694" t="s">
        <v>17121</v>
      </c>
      <c r="C5063" s="693" t="s">
        <v>12133</v>
      </c>
      <c r="D5063" s="695">
        <v>57.01</v>
      </c>
    </row>
    <row r="5064" spans="1:4" ht="24.75">
      <c r="A5064" s="693">
        <v>5906592</v>
      </c>
      <c r="B5064" s="694" t="s">
        <v>17122</v>
      </c>
      <c r="C5064" s="693" t="s">
        <v>10136</v>
      </c>
      <c r="D5064" s="695">
        <v>34.9</v>
      </c>
    </row>
    <row r="5065" spans="1:4" ht="16.5">
      <c r="A5065" s="693">
        <v>705348</v>
      </c>
      <c r="B5065" s="694" t="s">
        <v>17123</v>
      </c>
      <c r="C5065" s="693" t="s">
        <v>12133</v>
      </c>
      <c r="D5065" s="695">
        <v>5115.1000000000004</v>
      </c>
    </row>
    <row r="5066" spans="1:4" ht="16.5">
      <c r="A5066" s="693">
        <v>1917521</v>
      </c>
      <c r="B5066" s="694" t="s">
        <v>17124</v>
      </c>
      <c r="C5066" s="693" t="s">
        <v>12156</v>
      </c>
      <c r="D5066" s="695">
        <v>26.5</v>
      </c>
    </row>
    <row r="5067" spans="1:4" ht="24.75">
      <c r="A5067" s="693">
        <v>2019782</v>
      </c>
      <c r="B5067" s="694" t="s">
        <v>17125</v>
      </c>
      <c r="C5067" s="693" t="s">
        <v>12133</v>
      </c>
      <c r="D5067" s="695">
        <v>1183.18</v>
      </c>
    </row>
    <row r="5068" spans="1:4">
      <c r="A5068" s="693">
        <v>2607097</v>
      </c>
      <c r="B5068" s="694" t="s">
        <v>17126</v>
      </c>
      <c r="C5068" s="693" t="s">
        <v>16970</v>
      </c>
      <c r="D5068" s="695">
        <v>38561.67</v>
      </c>
    </row>
    <row r="5069" spans="1:4">
      <c r="A5069" s="693">
        <v>4816100</v>
      </c>
      <c r="B5069" s="694" t="s">
        <v>17127</v>
      </c>
      <c r="C5069" s="693" t="s">
        <v>12133</v>
      </c>
      <c r="D5069" s="695">
        <v>34.950000000000003</v>
      </c>
    </row>
    <row r="5070" spans="1:4" ht="24.75">
      <c r="A5070" s="693">
        <v>5906591</v>
      </c>
      <c r="B5070" s="694" t="s">
        <v>17128</v>
      </c>
      <c r="C5070" s="693" t="s">
        <v>10136</v>
      </c>
      <c r="D5070" s="695">
        <v>33.1</v>
      </c>
    </row>
    <row r="5071" spans="1:4" ht="16.5">
      <c r="A5071" s="693">
        <v>705347</v>
      </c>
      <c r="B5071" s="694" t="s">
        <v>17129</v>
      </c>
      <c r="C5071" s="693" t="s">
        <v>12133</v>
      </c>
      <c r="D5071" s="695">
        <v>4601.54</v>
      </c>
    </row>
    <row r="5072" spans="1:4" ht="16.5">
      <c r="A5072" s="693">
        <v>1917522</v>
      </c>
      <c r="B5072" s="694" t="s">
        <v>17130</v>
      </c>
      <c r="C5072" s="693" t="s">
        <v>12156</v>
      </c>
      <c r="D5072" s="695">
        <v>27.74</v>
      </c>
    </row>
    <row r="5073" spans="1:4" ht="24.75">
      <c r="A5073" s="693">
        <v>2019783</v>
      </c>
      <c r="B5073" s="694" t="s">
        <v>17131</v>
      </c>
      <c r="C5073" s="693" t="s">
        <v>12133</v>
      </c>
      <c r="D5073" s="695">
        <v>1848.71</v>
      </c>
    </row>
    <row r="5074" spans="1:4" ht="16.5">
      <c r="A5074" s="693">
        <v>2607198</v>
      </c>
      <c r="B5074" s="694" t="s">
        <v>17132</v>
      </c>
      <c r="C5074" s="693" t="s">
        <v>10136</v>
      </c>
      <c r="D5074" s="695">
        <v>441.79</v>
      </c>
    </row>
    <row r="5075" spans="1:4" ht="16.5">
      <c r="A5075" s="693">
        <v>4816099</v>
      </c>
      <c r="B5075" s="694" t="s">
        <v>17133</v>
      </c>
      <c r="C5075" s="693" t="s">
        <v>12133</v>
      </c>
      <c r="D5075" s="695">
        <v>32.54</v>
      </c>
    </row>
    <row r="5076" spans="1:4" ht="16.5">
      <c r="A5076" s="693">
        <v>5914653</v>
      </c>
      <c r="B5076" s="694" t="s">
        <v>17134</v>
      </c>
      <c r="C5076" s="693" t="s">
        <v>12936</v>
      </c>
      <c r="D5076" s="695">
        <v>3.44</v>
      </c>
    </row>
    <row r="5077" spans="1:4" ht="16.5">
      <c r="A5077" s="693">
        <v>705356</v>
      </c>
      <c r="B5077" s="694" t="s">
        <v>17135</v>
      </c>
      <c r="C5077" s="693" t="s">
        <v>12133</v>
      </c>
      <c r="D5077" s="695">
        <v>7565.03</v>
      </c>
    </row>
    <row r="5078" spans="1:4" ht="16.5">
      <c r="A5078" s="693">
        <v>1917523</v>
      </c>
      <c r="B5078" s="694" t="s">
        <v>17136</v>
      </c>
      <c r="C5078" s="693" t="s">
        <v>12156</v>
      </c>
      <c r="D5078" s="695">
        <v>29</v>
      </c>
    </row>
    <row r="5079" spans="1:4" ht="24.75">
      <c r="A5079" s="693">
        <v>2019784</v>
      </c>
      <c r="B5079" s="694" t="s">
        <v>17137</v>
      </c>
      <c r="C5079" s="693" t="s">
        <v>12133</v>
      </c>
      <c r="D5079" s="695">
        <v>2381.58</v>
      </c>
    </row>
    <row r="5080" spans="1:4" ht="16.5">
      <c r="A5080" s="693">
        <v>2809170</v>
      </c>
      <c r="B5080" s="694" t="s">
        <v>17138</v>
      </c>
      <c r="C5080" s="693" t="s">
        <v>10136</v>
      </c>
      <c r="D5080" s="695">
        <v>2165.8000000000002</v>
      </c>
    </row>
    <row r="5081" spans="1:4">
      <c r="A5081" s="693">
        <v>4816102</v>
      </c>
      <c r="B5081" s="694" t="s">
        <v>17139</v>
      </c>
      <c r="C5081" s="693" t="s">
        <v>12133</v>
      </c>
      <c r="D5081" s="695">
        <v>45.4</v>
      </c>
    </row>
    <row r="5082" spans="1:4" ht="16.5">
      <c r="A5082" s="693">
        <v>5915405</v>
      </c>
      <c r="B5082" s="694" t="s">
        <v>17140</v>
      </c>
      <c r="C5082" s="693" t="s">
        <v>12936</v>
      </c>
      <c r="D5082" s="695">
        <v>5.59</v>
      </c>
    </row>
    <row r="5083" spans="1:4" ht="16.5">
      <c r="A5083" s="693">
        <v>705355</v>
      </c>
      <c r="B5083" s="694" t="s">
        <v>17141</v>
      </c>
      <c r="C5083" s="693" t="s">
        <v>12133</v>
      </c>
      <c r="D5083" s="695">
        <v>6881.83</v>
      </c>
    </row>
    <row r="5084" spans="1:4" ht="16.5">
      <c r="A5084" s="693">
        <v>1917524</v>
      </c>
      <c r="B5084" s="694" t="s">
        <v>17142</v>
      </c>
      <c r="C5084" s="693" t="s">
        <v>12156</v>
      </c>
      <c r="D5084" s="695">
        <v>30.35</v>
      </c>
    </row>
    <row r="5085" spans="1:4" ht="24.75">
      <c r="A5085" s="693">
        <v>2019785</v>
      </c>
      <c r="B5085" s="694" t="s">
        <v>17143</v>
      </c>
      <c r="C5085" s="693" t="s">
        <v>12133</v>
      </c>
      <c r="D5085" s="695">
        <v>3165.19</v>
      </c>
    </row>
    <row r="5086" spans="1:4" ht="16.5">
      <c r="A5086" s="693">
        <v>2809183</v>
      </c>
      <c r="B5086" s="694" t="s">
        <v>17144</v>
      </c>
      <c r="C5086" s="693" t="s">
        <v>10136</v>
      </c>
      <c r="D5086" s="695">
        <v>3152.97</v>
      </c>
    </row>
    <row r="5087" spans="1:4" ht="16.5">
      <c r="A5087" s="693">
        <v>4816101</v>
      </c>
      <c r="B5087" s="694" t="s">
        <v>17145</v>
      </c>
      <c r="C5087" s="693" t="s">
        <v>12133</v>
      </c>
      <c r="D5087" s="695">
        <v>42.83</v>
      </c>
    </row>
    <row r="5088" spans="1:4" ht="16.5">
      <c r="A5088" s="693">
        <v>5914657</v>
      </c>
      <c r="B5088" s="694" t="s">
        <v>17146</v>
      </c>
      <c r="C5088" s="693" t="s">
        <v>12936</v>
      </c>
      <c r="D5088" s="695">
        <v>17.690000000000001</v>
      </c>
    </row>
    <row r="5089" spans="1:4" ht="16.5">
      <c r="A5089" s="693">
        <v>705358</v>
      </c>
      <c r="B5089" s="694" t="s">
        <v>17147</v>
      </c>
      <c r="C5089" s="693" t="s">
        <v>12133</v>
      </c>
      <c r="D5089" s="695">
        <v>7681.06</v>
      </c>
    </row>
    <row r="5090" spans="1:4" ht="16.5">
      <c r="A5090" s="693">
        <v>1917525</v>
      </c>
      <c r="B5090" s="694" t="s">
        <v>17148</v>
      </c>
      <c r="C5090" s="693" t="s">
        <v>12156</v>
      </c>
      <c r="D5090" s="695">
        <v>31.97</v>
      </c>
    </row>
    <row r="5091" spans="1:4" ht="24.75">
      <c r="A5091" s="693">
        <v>2019776</v>
      </c>
      <c r="B5091" s="694" t="s">
        <v>17149</v>
      </c>
      <c r="C5091" s="693" t="s">
        <v>12133</v>
      </c>
      <c r="D5091" s="695">
        <v>536.34</v>
      </c>
    </row>
    <row r="5092" spans="1:4" ht="16.5">
      <c r="A5092" s="693">
        <v>2809174</v>
      </c>
      <c r="B5092" s="694" t="s">
        <v>17150</v>
      </c>
      <c r="C5092" s="693" t="s">
        <v>10136</v>
      </c>
      <c r="D5092" s="695">
        <v>2264.75</v>
      </c>
    </row>
    <row r="5093" spans="1:4">
      <c r="A5093" s="693">
        <v>4816104</v>
      </c>
      <c r="B5093" s="694" t="s">
        <v>17151</v>
      </c>
      <c r="C5093" s="693" t="s">
        <v>12133</v>
      </c>
      <c r="D5093" s="695">
        <v>64.08</v>
      </c>
    </row>
    <row r="5094" spans="1:4" ht="16.5">
      <c r="A5094" s="693">
        <v>5914363</v>
      </c>
      <c r="B5094" s="694" t="s">
        <v>17152</v>
      </c>
      <c r="C5094" s="693" t="s">
        <v>12936</v>
      </c>
      <c r="D5094" s="695">
        <v>17.54</v>
      </c>
    </row>
    <row r="5095" spans="1:4" ht="16.5">
      <c r="A5095" s="693">
        <v>705357</v>
      </c>
      <c r="B5095" s="694" t="s">
        <v>17153</v>
      </c>
      <c r="C5095" s="693" t="s">
        <v>12133</v>
      </c>
      <c r="D5095" s="695">
        <v>6997.87</v>
      </c>
    </row>
    <row r="5096" spans="1:4" ht="16.5">
      <c r="A5096" s="693">
        <v>1917526</v>
      </c>
      <c r="B5096" s="694" t="s">
        <v>17154</v>
      </c>
      <c r="C5096" s="693" t="s">
        <v>12156</v>
      </c>
      <c r="D5096" s="695">
        <v>33.22</v>
      </c>
    </row>
    <row r="5097" spans="1:4" ht="24.75">
      <c r="A5097" s="693">
        <v>2019777</v>
      </c>
      <c r="B5097" s="694" t="s">
        <v>17155</v>
      </c>
      <c r="C5097" s="693" t="s">
        <v>12133</v>
      </c>
      <c r="D5097" s="695">
        <v>1381.32</v>
      </c>
    </row>
    <row r="5098" spans="1:4" ht="16.5">
      <c r="A5098" s="693">
        <v>2809196</v>
      </c>
      <c r="B5098" s="694" t="s">
        <v>17156</v>
      </c>
      <c r="C5098" s="693" t="s">
        <v>10136</v>
      </c>
      <c r="D5098" s="695">
        <v>3293.71</v>
      </c>
    </row>
    <row r="5099" spans="1:4" ht="16.5">
      <c r="A5099" s="693">
        <v>4816103</v>
      </c>
      <c r="B5099" s="694" t="s">
        <v>17157</v>
      </c>
      <c r="C5099" s="693" t="s">
        <v>12133</v>
      </c>
      <c r="D5099" s="695">
        <v>57.87</v>
      </c>
    </row>
    <row r="5100" spans="1:4" ht="24.75">
      <c r="A5100" s="693">
        <v>5914646</v>
      </c>
      <c r="B5100" s="694" t="s">
        <v>17158</v>
      </c>
      <c r="C5100" s="693" t="s">
        <v>12936</v>
      </c>
      <c r="D5100" s="695">
        <v>8.6199999999999992</v>
      </c>
    </row>
    <row r="5101" spans="1:4" ht="16.5">
      <c r="A5101" s="693">
        <v>705350</v>
      </c>
      <c r="B5101" s="694" t="s">
        <v>17159</v>
      </c>
      <c r="C5101" s="693" t="s">
        <v>12133</v>
      </c>
      <c r="D5101" s="695">
        <v>5582.9</v>
      </c>
    </row>
    <row r="5102" spans="1:4" ht="16.5">
      <c r="A5102" s="693">
        <v>1917527</v>
      </c>
      <c r="B5102" s="694" t="s">
        <v>17160</v>
      </c>
      <c r="C5102" s="693" t="s">
        <v>12156</v>
      </c>
      <c r="D5102" s="695">
        <v>34.46</v>
      </c>
    </row>
    <row r="5103" spans="1:4" ht="24.75">
      <c r="A5103" s="693">
        <v>2019778</v>
      </c>
      <c r="B5103" s="694" t="s">
        <v>17161</v>
      </c>
      <c r="C5103" s="693" t="s">
        <v>12133</v>
      </c>
      <c r="D5103" s="695">
        <v>2317.84</v>
      </c>
    </row>
    <row r="5104" spans="1:4" ht="16.5">
      <c r="A5104" s="693">
        <v>2809187</v>
      </c>
      <c r="B5104" s="694" t="s">
        <v>17162</v>
      </c>
      <c r="C5104" s="693" t="s">
        <v>10136</v>
      </c>
      <c r="D5104" s="695">
        <v>3303.16</v>
      </c>
    </row>
    <row r="5105" spans="1:4" ht="16.5">
      <c r="A5105" s="693">
        <v>4815804</v>
      </c>
      <c r="B5105" s="694" t="s">
        <v>17163</v>
      </c>
      <c r="C5105" s="693" t="s">
        <v>10136</v>
      </c>
      <c r="D5105" s="695">
        <v>0.67</v>
      </c>
    </row>
    <row r="5106" spans="1:4" ht="24.75">
      <c r="A5106" s="693">
        <v>5919535</v>
      </c>
      <c r="B5106" s="694" t="s">
        <v>17164</v>
      </c>
      <c r="C5106" s="693" t="s">
        <v>12936</v>
      </c>
      <c r="D5106" s="695">
        <v>21.68</v>
      </c>
    </row>
    <row r="5107" spans="1:4" ht="16.5">
      <c r="A5107" s="693">
        <v>705349</v>
      </c>
      <c r="B5107" s="694" t="s">
        <v>17165</v>
      </c>
      <c r="C5107" s="693" t="s">
        <v>12133</v>
      </c>
      <c r="D5107" s="695">
        <v>5069.3500000000004</v>
      </c>
    </row>
    <row r="5108" spans="1:4" ht="16.5">
      <c r="A5108" s="693">
        <v>1917482</v>
      </c>
      <c r="B5108" s="694" t="s">
        <v>17166</v>
      </c>
      <c r="C5108" s="693" t="s">
        <v>12156</v>
      </c>
      <c r="D5108" s="695">
        <v>5.43</v>
      </c>
    </row>
    <row r="5109" spans="1:4" ht="24.75">
      <c r="A5109" s="693">
        <v>2019779</v>
      </c>
      <c r="B5109" s="694" t="s">
        <v>17167</v>
      </c>
      <c r="C5109" s="693" t="s">
        <v>12133</v>
      </c>
      <c r="D5109" s="695">
        <v>820.23</v>
      </c>
    </row>
    <row r="5110" spans="1:4" ht="16.5">
      <c r="A5110" s="693">
        <v>2809178</v>
      </c>
      <c r="B5110" s="694" t="s">
        <v>17168</v>
      </c>
      <c r="C5110" s="693" t="s">
        <v>10136</v>
      </c>
      <c r="D5110" s="695">
        <v>2413.0500000000002</v>
      </c>
    </row>
    <row r="5111" spans="1:4">
      <c r="A5111" s="693">
        <v>4816002</v>
      </c>
      <c r="B5111" s="694" t="s">
        <v>17169</v>
      </c>
      <c r="C5111" s="693" t="s">
        <v>12156</v>
      </c>
      <c r="D5111" s="695">
        <v>1573.18</v>
      </c>
    </row>
    <row r="5112" spans="1:4" ht="16.5">
      <c r="A5112" s="693">
        <v>5919533</v>
      </c>
      <c r="B5112" s="694" t="s">
        <v>17170</v>
      </c>
      <c r="C5112" s="693" t="s">
        <v>12936</v>
      </c>
      <c r="D5112" s="695">
        <v>71.86</v>
      </c>
    </row>
    <row r="5113" spans="1:4" ht="16.5">
      <c r="A5113" s="693">
        <v>705352</v>
      </c>
      <c r="B5113" s="694" t="s">
        <v>17171</v>
      </c>
      <c r="C5113" s="693" t="s">
        <v>12133</v>
      </c>
      <c r="D5113" s="695">
        <v>5982.46</v>
      </c>
    </row>
    <row r="5114" spans="1:4" ht="16.5">
      <c r="A5114" s="693">
        <v>1917737</v>
      </c>
      <c r="B5114" s="694" t="s">
        <v>17172</v>
      </c>
      <c r="C5114" s="693" t="s">
        <v>12156</v>
      </c>
      <c r="D5114" s="695">
        <v>5</v>
      </c>
    </row>
    <row r="5115" spans="1:4" ht="24.75">
      <c r="A5115" s="693">
        <v>2019780</v>
      </c>
      <c r="B5115" s="694" t="s">
        <v>17173</v>
      </c>
      <c r="C5115" s="693" t="s">
        <v>12133</v>
      </c>
      <c r="D5115" s="695">
        <v>1000.42</v>
      </c>
    </row>
    <row r="5116" spans="1:4" ht="16.5">
      <c r="A5116" s="693">
        <v>2809200</v>
      </c>
      <c r="B5116" s="694" t="s">
        <v>17174</v>
      </c>
      <c r="C5116" s="693" t="s">
        <v>10136</v>
      </c>
      <c r="D5116" s="695">
        <v>3450.14</v>
      </c>
    </row>
    <row r="5117" spans="1:4">
      <c r="A5117" s="693">
        <v>4805765</v>
      </c>
      <c r="B5117" s="694" t="s">
        <v>17175</v>
      </c>
      <c r="C5117" s="693" t="s">
        <v>12156</v>
      </c>
      <c r="D5117" s="695">
        <v>195.07</v>
      </c>
    </row>
    <row r="5118" spans="1:4" ht="16.5">
      <c r="A5118" s="693">
        <v>5919534</v>
      </c>
      <c r="B5118" s="694" t="s">
        <v>17176</v>
      </c>
      <c r="C5118" s="693" t="s">
        <v>12936</v>
      </c>
      <c r="D5118" s="695">
        <v>65.650000000000006</v>
      </c>
    </row>
    <row r="5119" spans="1:4" ht="16.5">
      <c r="A5119" s="693">
        <v>705351</v>
      </c>
      <c r="B5119" s="694" t="s">
        <v>17177</v>
      </c>
      <c r="C5119" s="693" t="s">
        <v>12133</v>
      </c>
      <c r="D5119" s="695">
        <v>5468.9</v>
      </c>
    </row>
    <row r="5120" spans="1:4" ht="16.5">
      <c r="A5120" s="693">
        <v>1917220</v>
      </c>
      <c r="B5120" s="694" t="s">
        <v>17178</v>
      </c>
      <c r="C5120" s="693" t="s">
        <v>12156</v>
      </c>
      <c r="D5120" s="695">
        <v>7.83</v>
      </c>
    </row>
    <row r="5121" spans="1:4" ht="24.75">
      <c r="A5121" s="693">
        <v>2019781</v>
      </c>
      <c r="B5121" s="694" t="s">
        <v>17179</v>
      </c>
      <c r="C5121" s="693" t="s">
        <v>12133</v>
      </c>
      <c r="D5121" s="695">
        <v>1258.8699999999999</v>
      </c>
    </row>
    <row r="5122" spans="1:4" ht="16.5">
      <c r="A5122" s="693">
        <v>2809191</v>
      </c>
      <c r="B5122" s="694" t="s">
        <v>17180</v>
      </c>
      <c r="C5122" s="693" t="s">
        <v>10136</v>
      </c>
      <c r="D5122" s="695">
        <v>3440.9</v>
      </c>
    </row>
    <row r="5123" spans="1:4">
      <c r="A5123" s="693">
        <v>4816000</v>
      </c>
      <c r="B5123" s="694" t="s">
        <v>17181</v>
      </c>
      <c r="C5123" s="693" t="s">
        <v>12156</v>
      </c>
      <c r="D5123" s="695">
        <v>625.04</v>
      </c>
    </row>
    <row r="5124" spans="1:4" ht="16.5">
      <c r="A5124" s="693">
        <v>5909007</v>
      </c>
      <c r="B5124" s="694" t="s">
        <v>17182</v>
      </c>
      <c r="C5124" s="693" t="s">
        <v>12936</v>
      </c>
      <c r="D5124" s="695">
        <v>19.95</v>
      </c>
    </row>
    <row r="5125" spans="1:4" ht="16.5">
      <c r="A5125" s="693">
        <v>705354</v>
      </c>
      <c r="B5125" s="694" t="s">
        <v>17183</v>
      </c>
      <c r="C5125" s="693" t="s">
        <v>12133</v>
      </c>
      <c r="D5125" s="695">
        <v>6586.43</v>
      </c>
    </row>
    <row r="5126" spans="1:4" ht="16.5">
      <c r="A5126" s="693">
        <v>1917221</v>
      </c>
      <c r="B5126" s="694" t="s">
        <v>17184</v>
      </c>
      <c r="C5126" s="693" t="s">
        <v>12156</v>
      </c>
      <c r="D5126" s="695">
        <v>8.3800000000000008</v>
      </c>
    </row>
    <row r="5127" spans="1:4" ht="24.75">
      <c r="A5127" s="693">
        <v>2019773</v>
      </c>
      <c r="B5127" s="694" t="s">
        <v>17185</v>
      </c>
      <c r="C5127" s="693" t="s">
        <v>12133</v>
      </c>
      <c r="D5127" s="695">
        <v>360.02</v>
      </c>
    </row>
    <row r="5128" spans="1:4" ht="16.5">
      <c r="A5128" s="693">
        <v>2809204</v>
      </c>
      <c r="B5128" s="694" t="s">
        <v>17186</v>
      </c>
      <c r="C5128" s="693" t="s">
        <v>10136</v>
      </c>
      <c r="D5128" s="695">
        <v>3593.34</v>
      </c>
    </row>
    <row r="5129" spans="1:4">
      <c r="A5129" s="693">
        <v>4816001</v>
      </c>
      <c r="B5129" s="694" t="s">
        <v>17187</v>
      </c>
      <c r="C5129" s="693" t="s">
        <v>12156</v>
      </c>
      <c r="D5129" s="695">
        <v>964.47</v>
      </c>
    </row>
    <row r="5130" spans="1:4" ht="16.5">
      <c r="A5130" s="693">
        <v>5919538</v>
      </c>
      <c r="B5130" s="694" t="s">
        <v>17188</v>
      </c>
      <c r="C5130" s="693" t="s">
        <v>12936</v>
      </c>
      <c r="D5130" s="695">
        <v>16.920000000000002</v>
      </c>
    </row>
    <row r="5131" spans="1:4" ht="16.5">
      <c r="A5131" s="693">
        <v>705353</v>
      </c>
      <c r="B5131" s="694" t="s">
        <v>17189</v>
      </c>
      <c r="C5131" s="693" t="s">
        <v>12133</v>
      </c>
      <c r="D5131" s="695">
        <v>6072.88</v>
      </c>
    </row>
    <row r="5132" spans="1:4" ht="16.5">
      <c r="A5132" s="693">
        <v>1917222</v>
      </c>
      <c r="B5132" s="694" t="s">
        <v>17190</v>
      </c>
      <c r="C5132" s="693" t="s">
        <v>12156</v>
      </c>
      <c r="D5132" s="695">
        <v>9.02</v>
      </c>
    </row>
    <row r="5133" spans="1:4" ht="24.75">
      <c r="A5133" s="693">
        <v>2019774</v>
      </c>
      <c r="B5133" s="694" t="s">
        <v>17191</v>
      </c>
      <c r="C5133" s="693" t="s">
        <v>12133</v>
      </c>
      <c r="D5133" s="695">
        <v>385.34</v>
      </c>
    </row>
    <row r="5134" spans="1:4" ht="16.5">
      <c r="A5134" s="693">
        <v>2809171</v>
      </c>
      <c r="B5134" s="694" t="s">
        <v>17192</v>
      </c>
      <c r="C5134" s="693" t="s">
        <v>10136</v>
      </c>
      <c r="D5134" s="695">
        <v>2446.42</v>
      </c>
    </row>
    <row r="5135" spans="1:4">
      <c r="A5135" s="693">
        <v>4805749</v>
      </c>
      <c r="B5135" s="694" t="s">
        <v>17193</v>
      </c>
      <c r="C5135" s="693" t="s">
        <v>12156</v>
      </c>
      <c r="D5135" s="695">
        <v>99.86</v>
      </c>
    </row>
    <row r="5136" spans="1:4" ht="24.75">
      <c r="A5136" s="693">
        <v>5919540</v>
      </c>
      <c r="B5136" s="694" t="s">
        <v>17194</v>
      </c>
      <c r="C5136" s="693" t="s">
        <v>12936</v>
      </c>
      <c r="D5136" s="695">
        <v>3.03</v>
      </c>
    </row>
    <row r="5137" spans="1:4" ht="16.5">
      <c r="A5137" s="693">
        <v>705360</v>
      </c>
      <c r="B5137" s="694" t="s">
        <v>17195</v>
      </c>
      <c r="C5137" s="693" t="s">
        <v>12133</v>
      </c>
      <c r="D5137" s="695">
        <v>8166.42</v>
      </c>
    </row>
    <row r="5138" spans="1:4" ht="16.5">
      <c r="A5138" s="693">
        <v>1917223</v>
      </c>
      <c r="B5138" s="694" t="s">
        <v>17196</v>
      </c>
      <c r="C5138" s="693" t="s">
        <v>12156</v>
      </c>
      <c r="D5138" s="695">
        <v>9.44</v>
      </c>
    </row>
    <row r="5139" spans="1:4" ht="24.75">
      <c r="A5139" s="693">
        <v>2019775</v>
      </c>
      <c r="B5139" s="694" t="s">
        <v>17197</v>
      </c>
      <c r="C5139" s="693" t="s">
        <v>12133</v>
      </c>
      <c r="D5139" s="695">
        <v>334.03</v>
      </c>
    </row>
    <row r="5140" spans="1:4" ht="16.5">
      <c r="A5140" s="693">
        <v>2809184</v>
      </c>
      <c r="B5140" s="694" t="s">
        <v>17198</v>
      </c>
      <c r="C5140" s="693" t="s">
        <v>10136</v>
      </c>
      <c r="D5140" s="695">
        <v>3560.06</v>
      </c>
    </row>
    <row r="5141" spans="1:4">
      <c r="A5141" s="693">
        <v>4805751</v>
      </c>
      <c r="B5141" s="694" t="s">
        <v>17199</v>
      </c>
      <c r="C5141" s="693" t="s">
        <v>12156</v>
      </c>
      <c r="D5141" s="695">
        <v>74.89</v>
      </c>
    </row>
    <row r="5142" spans="1:4" ht="24.75">
      <c r="A5142" s="693">
        <v>5914705</v>
      </c>
      <c r="B5142" s="694" t="s">
        <v>17200</v>
      </c>
      <c r="C5142" s="693" t="s">
        <v>12936</v>
      </c>
      <c r="D5142" s="695">
        <v>22.22</v>
      </c>
    </row>
    <row r="5143" spans="1:4" ht="16.5">
      <c r="A5143" s="693">
        <v>705359</v>
      </c>
      <c r="B5143" s="694" t="s">
        <v>17201</v>
      </c>
      <c r="C5143" s="693" t="s">
        <v>12133</v>
      </c>
      <c r="D5143" s="695">
        <v>7503.73</v>
      </c>
    </row>
    <row r="5144" spans="1:4" ht="16.5">
      <c r="A5144" s="693">
        <v>1917224</v>
      </c>
      <c r="B5144" s="694" t="s">
        <v>17202</v>
      </c>
      <c r="C5144" s="693" t="s">
        <v>12156</v>
      </c>
      <c r="D5144" s="695">
        <v>9.8699999999999992</v>
      </c>
    </row>
    <row r="5145" spans="1:4" ht="24.75">
      <c r="A5145" s="693">
        <v>2019755</v>
      </c>
      <c r="B5145" s="694" t="s">
        <v>17203</v>
      </c>
      <c r="C5145" s="693" t="s">
        <v>12133</v>
      </c>
      <c r="D5145" s="695">
        <v>423.43</v>
      </c>
    </row>
    <row r="5146" spans="1:4" ht="16.5">
      <c r="A5146" s="693">
        <v>2809175</v>
      </c>
      <c r="B5146" s="694" t="s">
        <v>17204</v>
      </c>
      <c r="C5146" s="693" t="s">
        <v>10136</v>
      </c>
      <c r="D5146" s="695">
        <v>2555.27</v>
      </c>
    </row>
    <row r="5147" spans="1:4">
      <c r="A5147" s="693">
        <v>4805752</v>
      </c>
      <c r="B5147" s="694" t="s">
        <v>17205</v>
      </c>
      <c r="C5147" s="693" t="s">
        <v>12156</v>
      </c>
      <c r="D5147" s="695">
        <v>89.87</v>
      </c>
    </row>
    <row r="5148" spans="1:4" ht="24.75">
      <c r="A5148" s="693">
        <v>5914706</v>
      </c>
      <c r="B5148" s="694" t="s">
        <v>17206</v>
      </c>
      <c r="C5148" s="693" t="s">
        <v>12936</v>
      </c>
      <c r="D5148" s="695">
        <v>19.91</v>
      </c>
    </row>
    <row r="5149" spans="1:4" ht="16.5">
      <c r="A5149" s="693">
        <v>705362</v>
      </c>
      <c r="B5149" s="694" t="s">
        <v>17207</v>
      </c>
      <c r="C5149" s="693" t="s">
        <v>12133</v>
      </c>
      <c r="D5149" s="695">
        <v>7427.84</v>
      </c>
    </row>
    <row r="5150" spans="1:4" ht="16.5">
      <c r="A5150" s="693">
        <v>1917225</v>
      </c>
      <c r="B5150" s="694" t="s">
        <v>17208</v>
      </c>
      <c r="C5150" s="693" t="s">
        <v>12156</v>
      </c>
      <c r="D5150" s="695">
        <v>10.39</v>
      </c>
    </row>
    <row r="5151" spans="1:4" ht="24.75">
      <c r="A5151" s="693">
        <v>2019764</v>
      </c>
      <c r="B5151" s="694" t="s">
        <v>17209</v>
      </c>
      <c r="C5151" s="693" t="s">
        <v>12133</v>
      </c>
      <c r="D5151" s="695">
        <v>449.34</v>
      </c>
    </row>
    <row r="5152" spans="1:4" ht="16.5">
      <c r="A5152" s="693">
        <v>2809197</v>
      </c>
      <c r="B5152" s="694" t="s">
        <v>17210</v>
      </c>
      <c r="C5152" s="693" t="s">
        <v>10136</v>
      </c>
      <c r="D5152" s="695">
        <v>3715.6</v>
      </c>
    </row>
    <row r="5153" spans="1:4">
      <c r="A5153" s="693">
        <v>4805753</v>
      </c>
      <c r="B5153" s="694" t="s">
        <v>17211</v>
      </c>
      <c r="C5153" s="693" t="s">
        <v>12156</v>
      </c>
      <c r="D5153" s="695">
        <v>104.85</v>
      </c>
    </row>
    <row r="5154" spans="1:4" ht="24.75">
      <c r="A5154" s="693">
        <v>5914707</v>
      </c>
      <c r="B5154" s="694" t="s">
        <v>17212</v>
      </c>
      <c r="C5154" s="693" t="s">
        <v>12936</v>
      </c>
      <c r="D5154" s="695">
        <v>20.149999999999999</v>
      </c>
    </row>
    <row r="5155" spans="1:4" ht="16.5">
      <c r="A5155" s="693">
        <v>705361</v>
      </c>
      <c r="B5155" s="694" t="s">
        <v>17213</v>
      </c>
      <c r="C5155" s="693" t="s">
        <v>12133</v>
      </c>
      <c r="D5155" s="695">
        <v>6765.15</v>
      </c>
    </row>
    <row r="5156" spans="1:4" ht="16.5">
      <c r="A5156" s="693">
        <v>1917226</v>
      </c>
      <c r="B5156" s="694" t="s">
        <v>17214</v>
      </c>
      <c r="C5156" s="693" t="s">
        <v>12156</v>
      </c>
      <c r="D5156" s="695">
        <v>10.87</v>
      </c>
    </row>
    <row r="5157" spans="1:4" ht="24.75">
      <c r="A5157" s="693">
        <v>2019756</v>
      </c>
      <c r="B5157" s="694" t="s">
        <v>17215</v>
      </c>
      <c r="C5157" s="693" t="s">
        <v>12133</v>
      </c>
      <c r="D5157" s="695">
        <v>754.96</v>
      </c>
    </row>
    <row r="5158" spans="1:4" ht="16.5">
      <c r="A5158" s="693">
        <v>2809188</v>
      </c>
      <c r="B5158" s="694" t="s">
        <v>17216</v>
      </c>
      <c r="C5158" s="693" t="s">
        <v>10136</v>
      </c>
      <c r="D5158" s="695">
        <v>3725.27</v>
      </c>
    </row>
    <row r="5159" spans="1:4">
      <c r="A5159" s="693">
        <v>4805750</v>
      </c>
      <c r="B5159" s="694" t="s">
        <v>17217</v>
      </c>
      <c r="C5159" s="693" t="s">
        <v>12156</v>
      </c>
      <c r="D5159" s="695">
        <v>59.91</v>
      </c>
    </row>
    <row r="5160" spans="1:4" ht="24.75">
      <c r="A5160" s="693">
        <v>5914677</v>
      </c>
      <c r="B5160" s="694" t="s">
        <v>17218</v>
      </c>
      <c r="C5160" s="693" t="s">
        <v>12936</v>
      </c>
      <c r="D5160" s="695">
        <v>29.69</v>
      </c>
    </row>
    <row r="5161" spans="1:4" ht="16.5">
      <c r="A5161" s="693">
        <v>705370</v>
      </c>
      <c r="B5161" s="694" t="s">
        <v>17219</v>
      </c>
      <c r="C5161" s="693" t="s">
        <v>12133</v>
      </c>
      <c r="D5161" s="695">
        <v>11098.49</v>
      </c>
    </row>
    <row r="5162" spans="1:4" ht="16.5">
      <c r="A5162" s="693">
        <v>1917227</v>
      </c>
      <c r="B5162" s="694" t="s">
        <v>17220</v>
      </c>
      <c r="C5162" s="693" t="s">
        <v>12156</v>
      </c>
      <c r="D5162" s="695">
        <v>11.55</v>
      </c>
    </row>
    <row r="5163" spans="1:4" ht="24.75">
      <c r="A5163" s="693">
        <v>2019765</v>
      </c>
      <c r="B5163" s="694" t="s">
        <v>17221</v>
      </c>
      <c r="C5163" s="693" t="s">
        <v>12133</v>
      </c>
      <c r="D5163" s="695">
        <v>780.88</v>
      </c>
    </row>
    <row r="5164" spans="1:4" ht="16.5">
      <c r="A5164" s="693">
        <v>2809179</v>
      </c>
      <c r="B5164" s="694" t="s">
        <v>17222</v>
      </c>
      <c r="C5164" s="693" t="s">
        <v>10136</v>
      </c>
      <c r="D5164" s="695">
        <v>2718.39</v>
      </c>
    </row>
    <row r="5165" spans="1:4">
      <c r="A5165" s="693">
        <v>4805767</v>
      </c>
      <c r="B5165" s="694" t="s">
        <v>17223</v>
      </c>
      <c r="C5165" s="693" t="s">
        <v>12156</v>
      </c>
      <c r="D5165" s="695">
        <v>103</v>
      </c>
    </row>
    <row r="5166" spans="1:4" ht="24.75">
      <c r="A5166" s="693">
        <v>5914676</v>
      </c>
      <c r="B5166" s="694" t="s">
        <v>17224</v>
      </c>
      <c r="C5166" s="693" t="s">
        <v>12936</v>
      </c>
      <c r="D5166" s="695">
        <v>25.29</v>
      </c>
    </row>
    <row r="5167" spans="1:4" ht="16.5">
      <c r="A5167" s="693">
        <v>705369</v>
      </c>
      <c r="B5167" s="694" t="s">
        <v>17225</v>
      </c>
      <c r="C5167" s="693" t="s">
        <v>12133</v>
      </c>
      <c r="D5167" s="695">
        <v>10040.450000000001</v>
      </c>
    </row>
    <row r="5168" spans="1:4" ht="16.5">
      <c r="A5168" s="693">
        <v>1917228</v>
      </c>
      <c r="B5168" s="694" t="s">
        <v>17226</v>
      </c>
      <c r="C5168" s="693" t="s">
        <v>12156</v>
      </c>
      <c r="D5168" s="695">
        <v>12.13</v>
      </c>
    </row>
    <row r="5169" spans="1:4" ht="24.75">
      <c r="A5169" s="693">
        <v>2019757</v>
      </c>
      <c r="B5169" s="694" t="s">
        <v>17227</v>
      </c>
      <c r="C5169" s="693" t="s">
        <v>12133</v>
      </c>
      <c r="D5169" s="695">
        <v>799.01</v>
      </c>
    </row>
    <row r="5170" spans="1:4" ht="16.5">
      <c r="A5170" s="693">
        <v>2809201</v>
      </c>
      <c r="B5170" s="694" t="s">
        <v>17228</v>
      </c>
      <c r="C5170" s="693" t="s">
        <v>10136</v>
      </c>
      <c r="D5170" s="695">
        <v>3887.67</v>
      </c>
    </row>
    <row r="5171" spans="1:4">
      <c r="A5171" s="693">
        <v>4805769</v>
      </c>
      <c r="B5171" s="694" t="s">
        <v>17229</v>
      </c>
      <c r="C5171" s="693" t="s">
        <v>12156</v>
      </c>
      <c r="D5171" s="695">
        <v>122.62</v>
      </c>
    </row>
    <row r="5172" spans="1:4" ht="24.75">
      <c r="A5172" s="693">
        <v>5915016</v>
      </c>
      <c r="B5172" s="694" t="s">
        <v>17230</v>
      </c>
      <c r="C5172" s="693" t="s">
        <v>12936</v>
      </c>
      <c r="D5172" s="695">
        <v>13.5</v>
      </c>
    </row>
    <row r="5173" spans="1:4" ht="16.5">
      <c r="A5173" s="693">
        <v>705372</v>
      </c>
      <c r="B5173" s="694" t="s">
        <v>17231</v>
      </c>
      <c r="C5173" s="693" t="s">
        <v>12133</v>
      </c>
      <c r="D5173" s="695">
        <v>11821.75</v>
      </c>
    </row>
    <row r="5174" spans="1:4" ht="16.5">
      <c r="A5174" s="693">
        <v>1917229</v>
      </c>
      <c r="B5174" s="694" t="s">
        <v>17232</v>
      </c>
      <c r="C5174" s="693" t="s">
        <v>12156</v>
      </c>
      <c r="D5174" s="695">
        <v>12.63</v>
      </c>
    </row>
    <row r="5175" spans="1:4" ht="24.75">
      <c r="A5175" s="693">
        <v>2019766</v>
      </c>
      <c r="B5175" s="694" t="s">
        <v>17233</v>
      </c>
      <c r="C5175" s="693" t="s">
        <v>12133</v>
      </c>
      <c r="D5175" s="695">
        <v>861.3</v>
      </c>
    </row>
    <row r="5176" spans="1:4" ht="16.5">
      <c r="A5176" s="693">
        <v>2809192</v>
      </c>
      <c r="B5176" s="694" t="s">
        <v>17234</v>
      </c>
      <c r="C5176" s="693" t="s">
        <v>10136</v>
      </c>
      <c r="D5176" s="695">
        <v>3876.78</v>
      </c>
    </row>
    <row r="5177" spans="1:4">
      <c r="A5177" s="693">
        <v>4805770</v>
      </c>
      <c r="B5177" s="694" t="s">
        <v>17235</v>
      </c>
      <c r="C5177" s="693" t="s">
        <v>12156</v>
      </c>
      <c r="D5177" s="695">
        <v>142.24</v>
      </c>
    </row>
    <row r="5178" spans="1:4" ht="24.75">
      <c r="A5178" s="693">
        <v>5915017</v>
      </c>
      <c r="B5178" s="694" t="s">
        <v>17236</v>
      </c>
      <c r="C5178" s="693" t="s">
        <v>12936</v>
      </c>
      <c r="D5178" s="695">
        <v>16.68</v>
      </c>
    </row>
    <row r="5179" spans="1:4" ht="16.5">
      <c r="A5179" s="693">
        <v>705371</v>
      </c>
      <c r="B5179" s="694" t="s">
        <v>17237</v>
      </c>
      <c r="C5179" s="693" t="s">
        <v>12133</v>
      </c>
      <c r="D5179" s="695">
        <v>10763.71</v>
      </c>
    </row>
    <row r="5180" spans="1:4" ht="16.5">
      <c r="A5180" s="693">
        <v>1917230</v>
      </c>
      <c r="B5180" s="694" t="s">
        <v>17238</v>
      </c>
      <c r="C5180" s="693" t="s">
        <v>12156</v>
      </c>
      <c r="D5180" s="695">
        <v>13.2</v>
      </c>
    </row>
    <row r="5181" spans="1:4" ht="24.75">
      <c r="A5181" s="693">
        <v>2019758</v>
      </c>
      <c r="B5181" s="694" t="s">
        <v>17239</v>
      </c>
      <c r="C5181" s="693" t="s">
        <v>12133</v>
      </c>
      <c r="D5181" s="695">
        <v>838.54</v>
      </c>
    </row>
    <row r="5182" spans="1:4" ht="16.5">
      <c r="A5182" s="693">
        <v>2809205</v>
      </c>
      <c r="B5182" s="694" t="s">
        <v>17240</v>
      </c>
      <c r="C5182" s="693" t="s">
        <v>10136</v>
      </c>
      <c r="D5182" s="695">
        <v>4045.19</v>
      </c>
    </row>
    <row r="5183" spans="1:4">
      <c r="A5183" s="693">
        <v>4805760</v>
      </c>
      <c r="B5183" s="694" t="s">
        <v>17241</v>
      </c>
      <c r="C5183" s="693" t="s">
        <v>12156</v>
      </c>
      <c r="D5183" s="695">
        <v>83.38</v>
      </c>
    </row>
    <row r="5184" spans="1:4" ht="33">
      <c r="A5184" s="693">
        <v>5914678</v>
      </c>
      <c r="B5184" s="694" t="s">
        <v>17242</v>
      </c>
      <c r="C5184" s="693" t="s">
        <v>12936</v>
      </c>
      <c r="D5184" s="695">
        <v>36.21</v>
      </c>
    </row>
    <row r="5185" spans="1:4" ht="16.5">
      <c r="A5185" s="693">
        <v>705364</v>
      </c>
      <c r="B5185" s="694" t="s">
        <v>17243</v>
      </c>
      <c r="C5185" s="693" t="s">
        <v>12133</v>
      </c>
      <c r="D5185" s="695">
        <v>8415.73</v>
      </c>
    </row>
    <row r="5186" spans="1:4" ht="16.5">
      <c r="A5186" s="693">
        <v>1917231</v>
      </c>
      <c r="B5186" s="694" t="s">
        <v>17244</v>
      </c>
      <c r="C5186" s="693" t="s">
        <v>12156</v>
      </c>
      <c r="D5186" s="695">
        <v>13.8</v>
      </c>
    </row>
    <row r="5187" spans="1:4" ht="24.75">
      <c r="A5187" s="693">
        <v>2019767</v>
      </c>
      <c r="B5187" s="694" t="s">
        <v>17245</v>
      </c>
      <c r="C5187" s="693" t="s">
        <v>12133</v>
      </c>
      <c r="D5187" s="695">
        <v>901.33</v>
      </c>
    </row>
    <row r="5188" spans="1:4" ht="16.5">
      <c r="A5188" s="693">
        <v>2809172</v>
      </c>
      <c r="B5188" s="694" t="s">
        <v>17246</v>
      </c>
      <c r="C5188" s="693" t="s">
        <v>10136</v>
      </c>
      <c r="D5188" s="695">
        <v>2862.64</v>
      </c>
    </row>
    <row r="5189" spans="1:4">
      <c r="A5189" s="693">
        <v>4805757</v>
      </c>
      <c r="B5189" s="694" t="s">
        <v>17247</v>
      </c>
      <c r="C5189" s="693" t="s">
        <v>12156</v>
      </c>
      <c r="D5189" s="695">
        <v>7.2</v>
      </c>
    </row>
    <row r="5190" spans="1:4" ht="33">
      <c r="A5190" s="693">
        <v>5914679</v>
      </c>
      <c r="B5190" s="694" t="s">
        <v>17248</v>
      </c>
      <c r="C5190" s="693" t="s">
        <v>12936</v>
      </c>
      <c r="D5190" s="695">
        <v>57.1</v>
      </c>
    </row>
    <row r="5191" spans="1:4" ht="16.5">
      <c r="A5191" s="693">
        <v>705363</v>
      </c>
      <c r="B5191" s="694" t="s">
        <v>17249</v>
      </c>
      <c r="C5191" s="693" t="s">
        <v>12133</v>
      </c>
      <c r="D5191" s="695">
        <v>7753.04</v>
      </c>
    </row>
    <row r="5192" spans="1:4" ht="16.5">
      <c r="A5192" s="693">
        <v>1917232</v>
      </c>
      <c r="B5192" s="694" t="s">
        <v>17250</v>
      </c>
      <c r="C5192" s="693" t="s">
        <v>12156</v>
      </c>
      <c r="D5192" s="695">
        <v>14.59</v>
      </c>
    </row>
    <row r="5193" spans="1:4" ht="24.75">
      <c r="A5193" s="693">
        <v>2019759</v>
      </c>
      <c r="B5193" s="694" t="s">
        <v>17251</v>
      </c>
      <c r="C5193" s="693" t="s">
        <v>12133</v>
      </c>
      <c r="D5193" s="695">
        <v>939.82</v>
      </c>
    </row>
    <row r="5194" spans="1:4" ht="16.5">
      <c r="A5194" s="693">
        <v>2809185</v>
      </c>
      <c r="B5194" s="694" t="s">
        <v>17252</v>
      </c>
      <c r="C5194" s="693" t="s">
        <v>10136</v>
      </c>
      <c r="D5194" s="695">
        <v>4103.18</v>
      </c>
    </row>
    <row r="5195" spans="1:4">
      <c r="A5195" s="693">
        <v>4805762</v>
      </c>
      <c r="B5195" s="694" t="s">
        <v>17253</v>
      </c>
      <c r="C5195" s="693" t="s">
        <v>12156</v>
      </c>
      <c r="D5195" s="695">
        <v>8.84</v>
      </c>
    </row>
    <row r="5196" spans="1:4" ht="33">
      <c r="A5196" s="693">
        <v>5914681</v>
      </c>
      <c r="B5196" s="694" t="s">
        <v>17254</v>
      </c>
      <c r="C5196" s="693" t="s">
        <v>12936</v>
      </c>
      <c r="D5196" s="695">
        <v>68.13</v>
      </c>
    </row>
    <row r="5197" spans="1:4" ht="16.5">
      <c r="A5197" s="693">
        <v>705366</v>
      </c>
      <c r="B5197" s="694" t="s">
        <v>17255</v>
      </c>
      <c r="C5197" s="693" t="s">
        <v>12133</v>
      </c>
      <c r="D5197" s="695">
        <v>9197.2999999999993</v>
      </c>
    </row>
    <row r="5198" spans="1:4" ht="16.5">
      <c r="A5198" s="693">
        <v>1917233</v>
      </c>
      <c r="B5198" s="694" t="s">
        <v>17256</v>
      </c>
      <c r="C5198" s="693" t="s">
        <v>12156</v>
      </c>
      <c r="D5198" s="695">
        <v>15.21</v>
      </c>
    </row>
    <row r="5199" spans="1:4" ht="24.75">
      <c r="A5199" s="693">
        <v>2019768</v>
      </c>
      <c r="B5199" s="694" t="s">
        <v>17257</v>
      </c>
      <c r="C5199" s="693" t="s">
        <v>12133</v>
      </c>
      <c r="D5199" s="695">
        <v>1012.48</v>
      </c>
    </row>
    <row r="5200" spans="1:4" ht="16.5">
      <c r="A5200" s="693">
        <v>2809176</v>
      </c>
      <c r="B5200" s="694" t="s">
        <v>17258</v>
      </c>
      <c r="C5200" s="693" t="s">
        <v>10136</v>
      </c>
      <c r="D5200" s="695">
        <v>2982.37</v>
      </c>
    </row>
    <row r="5201" spans="1:4">
      <c r="A5201" s="693">
        <v>4806395</v>
      </c>
      <c r="B5201" s="694" t="s">
        <v>17259</v>
      </c>
      <c r="C5201" s="693" t="s">
        <v>10136</v>
      </c>
      <c r="D5201" s="695">
        <v>6.82</v>
      </c>
    </row>
    <row r="5202" spans="1:4" ht="33">
      <c r="A5202" s="693">
        <v>5914680</v>
      </c>
      <c r="B5202" s="694" t="s">
        <v>17260</v>
      </c>
      <c r="C5202" s="693" t="s">
        <v>12936</v>
      </c>
      <c r="D5202" s="695">
        <v>47.92</v>
      </c>
    </row>
    <row r="5203" spans="1:4" ht="16.5">
      <c r="A5203" s="693">
        <v>705365</v>
      </c>
      <c r="B5203" s="694" t="s">
        <v>17261</v>
      </c>
      <c r="C5203" s="693" t="s">
        <v>12133</v>
      </c>
      <c r="D5203" s="695">
        <v>8326.0400000000009</v>
      </c>
    </row>
    <row r="5204" spans="1:4" ht="16.5">
      <c r="A5204" s="693">
        <v>1917234</v>
      </c>
      <c r="B5204" s="694" t="s">
        <v>17262</v>
      </c>
      <c r="C5204" s="693" t="s">
        <v>12156</v>
      </c>
      <c r="D5204" s="695">
        <v>15.95</v>
      </c>
    </row>
    <row r="5205" spans="1:4" ht="24.75">
      <c r="A5205" s="693">
        <v>2019760</v>
      </c>
      <c r="B5205" s="694" t="s">
        <v>17263</v>
      </c>
      <c r="C5205" s="693" t="s">
        <v>12133</v>
      </c>
      <c r="D5205" s="695">
        <v>1155.3800000000001</v>
      </c>
    </row>
    <row r="5206" spans="1:4" ht="16.5">
      <c r="A5206" s="693">
        <v>2809198</v>
      </c>
      <c r="B5206" s="694" t="s">
        <v>17264</v>
      </c>
      <c r="C5206" s="693" t="s">
        <v>10136</v>
      </c>
      <c r="D5206" s="695">
        <v>4277.45</v>
      </c>
    </row>
    <row r="5207" spans="1:4">
      <c r="A5207" s="693">
        <v>4816003</v>
      </c>
      <c r="B5207" s="694" t="s">
        <v>17265</v>
      </c>
      <c r="C5207" s="693" t="s">
        <v>12133</v>
      </c>
      <c r="D5207" s="695">
        <v>42.2</v>
      </c>
    </row>
    <row r="5208" spans="1:4" ht="16.5">
      <c r="A5208" s="693">
        <v>5915015</v>
      </c>
      <c r="B5208" s="694" t="s">
        <v>17266</v>
      </c>
      <c r="C5208" s="693" t="s">
        <v>12936</v>
      </c>
      <c r="D5208" s="695">
        <v>20.7</v>
      </c>
    </row>
    <row r="5209" spans="1:4" ht="16.5">
      <c r="A5209" s="693">
        <v>705368</v>
      </c>
      <c r="B5209" s="694" t="s">
        <v>17267</v>
      </c>
      <c r="C5209" s="693" t="s">
        <v>12133</v>
      </c>
      <c r="D5209" s="695">
        <v>10314.620000000001</v>
      </c>
    </row>
    <row r="5210" spans="1:4" ht="16.5">
      <c r="A5210" s="693">
        <v>1917217</v>
      </c>
      <c r="B5210" s="694" t="s">
        <v>17268</v>
      </c>
      <c r="C5210" s="693" t="s">
        <v>12156</v>
      </c>
      <c r="D5210" s="695">
        <v>6.4</v>
      </c>
    </row>
    <row r="5211" spans="1:4" ht="24.75">
      <c r="A5211" s="693">
        <v>2019769</v>
      </c>
      <c r="B5211" s="694" t="s">
        <v>17269</v>
      </c>
      <c r="C5211" s="693" t="s">
        <v>12133</v>
      </c>
      <c r="D5211" s="695">
        <v>1237.9100000000001</v>
      </c>
    </row>
    <row r="5212" spans="1:4" ht="16.5">
      <c r="A5212" s="693">
        <v>2809189</v>
      </c>
      <c r="B5212" s="694" t="s">
        <v>17270</v>
      </c>
      <c r="C5212" s="693" t="s">
        <v>10136</v>
      </c>
      <c r="D5212" s="695">
        <v>4284.91</v>
      </c>
    </row>
    <row r="5213" spans="1:4" ht="16.5">
      <c r="A5213" s="693">
        <v>4816017</v>
      </c>
      <c r="B5213" s="694" t="s">
        <v>17271</v>
      </c>
      <c r="C5213" s="693" t="s">
        <v>12156</v>
      </c>
      <c r="D5213" s="695">
        <v>22.18</v>
      </c>
    </row>
    <row r="5214" spans="1:4" ht="16.5">
      <c r="A5214" s="693">
        <v>5915373</v>
      </c>
      <c r="B5214" s="694" t="s">
        <v>17272</v>
      </c>
      <c r="C5214" s="693" t="s">
        <v>12936</v>
      </c>
      <c r="D5214" s="695">
        <v>18.43</v>
      </c>
    </row>
    <row r="5215" spans="1:4" ht="16.5">
      <c r="A5215" s="693">
        <v>705367</v>
      </c>
      <c r="B5215" s="694" t="s">
        <v>17273</v>
      </c>
      <c r="C5215" s="693" t="s">
        <v>12133</v>
      </c>
      <c r="D5215" s="695">
        <v>9443.36</v>
      </c>
    </row>
    <row r="5216" spans="1:4" ht="16.5">
      <c r="A5216" s="693">
        <v>1917218</v>
      </c>
      <c r="B5216" s="694" t="s">
        <v>17274</v>
      </c>
      <c r="C5216" s="693" t="s">
        <v>12156</v>
      </c>
      <c r="D5216" s="695">
        <v>6.66</v>
      </c>
    </row>
    <row r="5217" spans="1:4" ht="24.75">
      <c r="A5217" s="693">
        <v>2019761</v>
      </c>
      <c r="B5217" s="694" t="s">
        <v>17275</v>
      </c>
      <c r="C5217" s="693" t="s">
        <v>12133</v>
      </c>
      <c r="D5217" s="695">
        <v>1171.75</v>
      </c>
    </row>
    <row r="5218" spans="1:4" ht="16.5">
      <c r="A5218" s="693">
        <v>2809180</v>
      </c>
      <c r="B5218" s="694" t="s">
        <v>17276</v>
      </c>
      <c r="C5218" s="693" t="s">
        <v>10136</v>
      </c>
      <c r="D5218" s="695">
        <v>3161.81</v>
      </c>
    </row>
    <row r="5219" spans="1:4">
      <c r="A5219" s="693">
        <v>4816023</v>
      </c>
      <c r="B5219" s="694" t="s">
        <v>17277</v>
      </c>
      <c r="C5219" s="693" t="s">
        <v>12799</v>
      </c>
      <c r="D5219" s="695">
        <v>260.92</v>
      </c>
    </row>
    <row r="5220" spans="1:4" ht="24.75">
      <c r="A5220" s="693">
        <v>5914333</v>
      </c>
      <c r="B5220" s="694" t="s">
        <v>17278</v>
      </c>
      <c r="C5220" s="693" t="s">
        <v>12936</v>
      </c>
      <c r="D5220" s="695">
        <v>33.17</v>
      </c>
    </row>
    <row r="5221" spans="1:4" ht="16.5">
      <c r="A5221" s="693">
        <v>705374</v>
      </c>
      <c r="B5221" s="694" t="s">
        <v>17279</v>
      </c>
      <c r="C5221" s="693" t="s">
        <v>12133</v>
      </c>
      <c r="D5221" s="695">
        <v>10781.74</v>
      </c>
    </row>
    <row r="5222" spans="1:4" ht="16.5">
      <c r="A5222" s="693">
        <v>1917219</v>
      </c>
      <c r="B5222" s="694" t="s">
        <v>17280</v>
      </c>
      <c r="C5222" s="693" t="s">
        <v>12156</v>
      </c>
      <c r="D5222" s="695">
        <v>7.18</v>
      </c>
    </row>
    <row r="5223" spans="1:4" ht="24.75">
      <c r="A5223" s="693">
        <v>2019770</v>
      </c>
      <c r="B5223" s="694" t="s">
        <v>17281</v>
      </c>
      <c r="C5223" s="693" t="s">
        <v>12133</v>
      </c>
      <c r="D5223" s="695">
        <v>1239.47</v>
      </c>
    </row>
    <row r="5224" spans="1:4" ht="16.5">
      <c r="A5224" s="693">
        <v>2809202</v>
      </c>
      <c r="B5224" s="694" t="s">
        <v>17282</v>
      </c>
      <c r="C5224" s="693" t="s">
        <v>10136</v>
      </c>
      <c r="D5224" s="695">
        <v>4466.7299999999996</v>
      </c>
    </row>
    <row r="5225" spans="1:4" ht="16.5">
      <c r="A5225" s="693">
        <v>4816025</v>
      </c>
      <c r="B5225" s="694" t="s">
        <v>17283</v>
      </c>
      <c r="C5225" s="693" t="s">
        <v>12799</v>
      </c>
      <c r="D5225" s="695">
        <v>463.53</v>
      </c>
    </row>
    <row r="5226" spans="1:4" ht="16.5">
      <c r="A5226" s="693">
        <v>5914655</v>
      </c>
      <c r="B5226" s="694" t="s">
        <v>17284</v>
      </c>
      <c r="C5226" s="693" t="s">
        <v>12936</v>
      </c>
      <c r="D5226" s="695">
        <v>36.18</v>
      </c>
    </row>
    <row r="5227" spans="1:4" ht="16.5">
      <c r="A5227" s="693">
        <v>705373</v>
      </c>
      <c r="B5227" s="694" t="s">
        <v>17285</v>
      </c>
      <c r="C5227" s="693" t="s">
        <v>12133</v>
      </c>
      <c r="D5227" s="695">
        <v>9940.4699999999993</v>
      </c>
    </row>
    <row r="5228" spans="1:4" ht="16.5">
      <c r="A5228" s="693">
        <v>1917724</v>
      </c>
      <c r="B5228" s="694" t="s">
        <v>17286</v>
      </c>
      <c r="C5228" s="693" t="s">
        <v>12156</v>
      </c>
      <c r="D5228" s="695">
        <v>6.26</v>
      </c>
    </row>
    <row r="5229" spans="1:4" ht="24.75">
      <c r="A5229" s="693">
        <v>2019762</v>
      </c>
      <c r="B5229" s="694" t="s">
        <v>17287</v>
      </c>
      <c r="C5229" s="693" t="s">
        <v>12133</v>
      </c>
      <c r="D5229" s="695">
        <v>1311.21</v>
      </c>
    </row>
    <row r="5230" spans="1:4" ht="16.5">
      <c r="A5230" s="693">
        <v>2809193</v>
      </c>
      <c r="B5230" s="694" t="s">
        <v>17288</v>
      </c>
      <c r="C5230" s="693" t="s">
        <v>10136</v>
      </c>
      <c r="D5230" s="695">
        <v>4451.57</v>
      </c>
    </row>
    <row r="5231" spans="1:4" ht="16.5">
      <c r="A5231" s="693">
        <v>4816024</v>
      </c>
      <c r="B5231" s="694" t="s">
        <v>17289</v>
      </c>
      <c r="C5231" s="693" t="s">
        <v>12799</v>
      </c>
      <c r="D5231" s="695">
        <v>327.83</v>
      </c>
    </row>
    <row r="5232" spans="1:4" ht="16.5">
      <c r="A5232" s="693">
        <v>5915474</v>
      </c>
      <c r="B5232" s="694" t="s">
        <v>17290</v>
      </c>
      <c r="C5232" s="693" t="s">
        <v>12936</v>
      </c>
      <c r="D5232" s="695">
        <v>35.17</v>
      </c>
    </row>
    <row r="5233" spans="1:4" ht="16.5">
      <c r="A5233" s="693">
        <v>705376</v>
      </c>
      <c r="B5233" s="694" t="s">
        <v>17291</v>
      </c>
      <c r="C5233" s="693" t="s">
        <v>12133</v>
      </c>
      <c r="D5233" s="695">
        <v>9659.9</v>
      </c>
    </row>
    <row r="5234" spans="1:4" ht="16.5">
      <c r="A5234" s="693">
        <v>1917274</v>
      </c>
      <c r="B5234" s="694" t="s">
        <v>17292</v>
      </c>
      <c r="C5234" s="693" t="s">
        <v>12156</v>
      </c>
      <c r="D5234" s="695">
        <v>5.88</v>
      </c>
    </row>
    <row r="5235" spans="1:4" ht="24.75">
      <c r="A5235" s="693">
        <v>2019771</v>
      </c>
      <c r="B5235" s="694" t="s">
        <v>17293</v>
      </c>
      <c r="C5235" s="693" t="s">
        <v>12133</v>
      </c>
      <c r="D5235" s="695">
        <v>1398.68</v>
      </c>
    </row>
    <row r="5236" spans="1:4" ht="16.5">
      <c r="A5236" s="693">
        <v>2809206</v>
      </c>
      <c r="B5236" s="694" t="s">
        <v>17294</v>
      </c>
      <c r="C5236" s="693" t="s">
        <v>10136</v>
      </c>
      <c r="D5236" s="695">
        <v>4640.01</v>
      </c>
    </row>
    <row r="5237" spans="1:4">
      <c r="A5237" s="693">
        <v>4816005</v>
      </c>
      <c r="B5237" s="694" t="s">
        <v>17295</v>
      </c>
      <c r="C5237" s="693" t="s">
        <v>12156</v>
      </c>
      <c r="D5237" s="695">
        <v>109.5</v>
      </c>
    </row>
    <row r="5238" spans="1:4" ht="16.5">
      <c r="A5238" s="693">
        <v>5914654</v>
      </c>
      <c r="B5238" s="694" t="s">
        <v>17296</v>
      </c>
      <c r="C5238" s="693" t="s">
        <v>12936</v>
      </c>
      <c r="D5238" s="695">
        <v>29.91</v>
      </c>
    </row>
    <row r="5239" spans="1:4" ht="16.5">
      <c r="A5239" s="693">
        <v>705375</v>
      </c>
      <c r="B5239" s="694" t="s">
        <v>17297</v>
      </c>
      <c r="C5239" s="693" t="s">
        <v>12133</v>
      </c>
      <c r="D5239" s="695">
        <v>8818.64</v>
      </c>
    </row>
    <row r="5240" spans="1:4" ht="16.5">
      <c r="A5240" s="693">
        <v>1917275</v>
      </c>
      <c r="B5240" s="694" t="s">
        <v>17298</v>
      </c>
      <c r="C5240" s="693" t="s">
        <v>12156</v>
      </c>
      <c r="D5240" s="695">
        <v>6.24</v>
      </c>
    </row>
    <row r="5241" spans="1:4" ht="24.75">
      <c r="A5241" s="693">
        <v>2019763</v>
      </c>
      <c r="B5241" s="694" t="s">
        <v>17299</v>
      </c>
      <c r="C5241" s="693" t="s">
        <v>12133</v>
      </c>
      <c r="D5241" s="695">
        <v>4441.97</v>
      </c>
    </row>
    <row r="5242" spans="1:4" ht="16.5">
      <c r="A5242" s="693">
        <v>2809190</v>
      </c>
      <c r="B5242" s="694" t="s">
        <v>17300</v>
      </c>
      <c r="C5242" s="693" t="s">
        <v>10136</v>
      </c>
      <c r="D5242" s="695">
        <v>5555.25</v>
      </c>
    </row>
    <row r="5243" spans="1:4">
      <c r="A5243" s="693">
        <v>4800400</v>
      </c>
      <c r="B5243" s="694" t="s">
        <v>17301</v>
      </c>
      <c r="C5243" s="693" t="s">
        <v>12161</v>
      </c>
      <c r="D5243" s="695">
        <v>6.97</v>
      </c>
    </row>
    <row r="5244" spans="1:4" ht="24.75">
      <c r="A5244" s="693">
        <v>5914686</v>
      </c>
      <c r="B5244" s="694" t="s">
        <v>17302</v>
      </c>
      <c r="C5244" s="693" t="s">
        <v>12936</v>
      </c>
      <c r="D5244" s="695">
        <v>25.21</v>
      </c>
    </row>
    <row r="5245" spans="1:4" ht="16.5">
      <c r="A5245" s="693">
        <v>705384</v>
      </c>
      <c r="B5245" s="694" t="s">
        <v>17303</v>
      </c>
      <c r="C5245" s="693" t="s">
        <v>12133</v>
      </c>
      <c r="D5245" s="695">
        <v>14684.14</v>
      </c>
    </row>
    <row r="5246" spans="1:4" ht="16.5">
      <c r="A5246" s="693">
        <v>1917276</v>
      </c>
      <c r="B5246" s="694" t="s">
        <v>17304</v>
      </c>
      <c r="C5246" s="693" t="s">
        <v>12156</v>
      </c>
      <c r="D5246" s="695">
        <v>6.84</v>
      </c>
    </row>
    <row r="5247" spans="1:4" ht="24.75">
      <c r="A5247" s="693">
        <v>2019772</v>
      </c>
      <c r="B5247" s="694" t="s">
        <v>17305</v>
      </c>
      <c r="C5247" s="693" t="s">
        <v>12133</v>
      </c>
      <c r="D5247" s="695">
        <v>4527.95</v>
      </c>
    </row>
    <row r="5248" spans="1:4" ht="16.5">
      <c r="A5248" s="693">
        <v>2809181</v>
      </c>
      <c r="B5248" s="694" t="s">
        <v>17306</v>
      </c>
      <c r="C5248" s="693" t="s">
        <v>10136</v>
      </c>
      <c r="D5248" s="695">
        <v>3890.29</v>
      </c>
    </row>
    <row r="5249" spans="1:4">
      <c r="A5249" s="693">
        <v>4816016</v>
      </c>
      <c r="B5249" s="694" t="s">
        <v>17307</v>
      </c>
      <c r="C5249" s="693" t="s">
        <v>12156</v>
      </c>
      <c r="D5249" s="695">
        <v>42.74</v>
      </c>
    </row>
    <row r="5250" spans="1:4" ht="24.75">
      <c r="A5250" s="693">
        <v>5914685</v>
      </c>
      <c r="B5250" s="694" t="s">
        <v>17308</v>
      </c>
      <c r="C5250" s="693" t="s">
        <v>12936</v>
      </c>
      <c r="D5250" s="695">
        <v>25.64</v>
      </c>
    </row>
    <row r="5251" spans="1:4" ht="16.5">
      <c r="A5251" s="693">
        <v>705383</v>
      </c>
      <c r="B5251" s="694" t="s">
        <v>17309</v>
      </c>
      <c r="C5251" s="693" t="s">
        <v>12133</v>
      </c>
      <c r="D5251" s="695">
        <v>13397.69</v>
      </c>
    </row>
    <row r="5252" spans="1:4" ht="16.5">
      <c r="A5252" s="693">
        <v>1917277</v>
      </c>
      <c r="B5252" s="694" t="s">
        <v>17310</v>
      </c>
      <c r="C5252" s="693" t="s">
        <v>12156</v>
      </c>
      <c r="D5252" s="695">
        <v>7.3</v>
      </c>
    </row>
    <row r="5253" spans="1:4" ht="16.5">
      <c r="A5253" s="693">
        <v>2003811</v>
      </c>
      <c r="B5253" s="694" t="s">
        <v>17311</v>
      </c>
      <c r="C5253" s="693" t="s">
        <v>12133</v>
      </c>
      <c r="D5253" s="695">
        <v>146.66</v>
      </c>
    </row>
    <row r="5254" spans="1:4" ht="16.5">
      <c r="A5254" s="693">
        <v>2809203</v>
      </c>
      <c r="B5254" s="694" t="s">
        <v>17312</v>
      </c>
      <c r="C5254" s="693" t="s">
        <v>10136</v>
      </c>
      <c r="D5254" s="695">
        <v>5775.78</v>
      </c>
    </row>
    <row r="5255" spans="1:4">
      <c r="A5255" s="693">
        <v>4800412</v>
      </c>
      <c r="B5255" s="694" t="s">
        <v>17313</v>
      </c>
      <c r="C5255" s="693" t="s">
        <v>12161</v>
      </c>
      <c r="D5255" s="695">
        <v>5.99</v>
      </c>
    </row>
    <row r="5256" spans="1:4" ht="24.75">
      <c r="A5256" s="693">
        <v>5914682</v>
      </c>
      <c r="B5256" s="694" t="s">
        <v>17314</v>
      </c>
      <c r="C5256" s="693" t="s">
        <v>12936</v>
      </c>
      <c r="D5256" s="695">
        <v>32.97</v>
      </c>
    </row>
    <row r="5257" spans="1:4" ht="16.5">
      <c r="A5257" s="693">
        <v>705386</v>
      </c>
      <c r="B5257" s="694" t="s">
        <v>17315</v>
      </c>
      <c r="C5257" s="693" t="s">
        <v>12133</v>
      </c>
      <c r="D5257" s="695">
        <v>15832.5</v>
      </c>
    </row>
    <row r="5258" spans="1:4" ht="16.5">
      <c r="A5258" s="693">
        <v>1917278</v>
      </c>
      <c r="B5258" s="694" t="s">
        <v>17316</v>
      </c>
      <c r="C5258" s="693" t="s">
        <v>12156</v>
      </c>
      <c r="D5258" s="695">
        <v>7.56</v>
      </c>
    </row>
    <row r="5259" spans="1:4" ht="16.5">
      <c r="A5259" s="693">
        <v>2003812</v>
      </c>
      <c r="B5259" s="694" t="s">
        <v>17317</v>
      </c>
      <c r="C5259" s="693" t="s">
        <v>12133</v>
      </c>
      <c r="D5259" s="695">
        <v>173.74</v>
      </c>
    </row>
    <row r="5260" spans="1:4" ht="16.5">
      <c r="A5260" s="693">
        <v>2809194</v>
      </c>
      <c r="B5260" s="694" t="s">
        <v>17318</v>
      </c>
      <c r="C5260" s="693" t="s">
        <v>10136</v>
      </c>
      <c r="D5260" s="695">
        <v>5755.25</v>
      </c>
    </row>
    <row r="5261" spans="1:4">
      <c r="A5261" s="693">
        <v>4815671</v>
      </c>
      <c r="B5261" s="694" t="s">
        <v>17319</v>
      </c>
      <c r="C5261" s="693" t="s">
        <v>12156</v>
      </c>
      <c r="D5261" s="695">
        <v>21.81</v>
      </c>
    </row>
    <row r="5262" spans="1:4" ht="24.75">
      <c r="A5262" s="693">
        <v>5915019</v>
      </c>
      <c r="B5262" s="694" t="s">
        <v>17320</v>
      </c>
      <c r="C5262" s="693" t="s">
        <v>12936</v>
      </c>
      <c r="D5262" s="695">
        <v>13.85</v>
      </c>
    </row>
    <row r="5263" spans="1:4" ht="16.5">
      <c r="A5263" s="693">
        <v>705385</v>
      </c>
      <c r="B5263" s="694" t="s">
        <v>17321</v>
      </c>
      <c r="C5263" s="693" t="s">
        <v>12133</v>
      </c>
      <c r="D5263" s="695">
        <v>14546.05</v>
      </c>
    </row>
    <row r="5264" spans="1:4" ht="16.5">
      <c r="A5264" s="693">
        <v>1917279</v>
      </c>
      <c r="B5264" s="694" t="s">
        <v>17322</v>
      </c>
      <c r="C5264" s="693" t="s">
        <v>12156</v>
      </c>
      <c r="D5264" s="695">
        <v>8.02</v>
      </c>
    </row>
    <row r="5265" spans="1:4" ht="16.5">
      <c r="A5265" s="693">
        <v>2003813</v>
      </c>
      <c r="B5265" s="694" t="s">
        <v>17323</v>
      </c>
      <c r="C5265" s="693" t="s">
        <v>12133</v>
      </c>
      <c r="D5265" s="695">
        <v>207.2</v>
      </c>
    </row>
    <row r="5266" spans="1:4" ht="16.5">
      <c r="A5266" s="693">
        <v>2809207</v>
      </c>
      <c r="B5266" s="694" t="s">
        <v>17324</v>
      </c>
      <c r="C5266" s="693" t="s">
        <v>10136</v>
      </c>
      <c r="D5266" s="695">
        <v>5983.71</v>
      </c>
    </row>
    <row r="5267" spans="1:4">
      <c r="A5267" s="693">
        <v>4815803</v>
      </c>
      <c r="B5267" s="694" t="s">
        <v>17325</v>
      </c>
      <c r="C5267" s="693" t="s">
        <v>12133</v>
      </c>
      <c r="D5267" s="695">
        <v>8.82</v>
      </c>
    </row>
    <row r="5268" spans="1:4" ht="33">
      <c r="A5268" s="693">
        <v>5914683</v>
      </c>
      <c r="B5268" s="694" t="s">
        <v>17326</v>
      </c>
      <c r="C5268" s="693" t="s">
        <v>12936</v>
      </c>
      <c r="D5268" s="695">
        <v>37.46</v>
      </c>
    </row>
    <row r="5269" spans="1:4" ht="16.5">
      <c r="A5269" s="693">
        <v>705378</v>
      </c>
      <c r="B5269" s="694" t="s">
        <v>17327</v>
      </c>
      <c r="C5269" s="693" t="s">
        <v>12133</v>
      </c>
      <c r="D5269" s="695">
        <v>10981.12</v>
      </c>
    </row>
    <row r="5270" spans="1:4" ht="16.5">
      <c r="A5270" s="693">
        <v>1917280</v>
      </c>
      <c r="B5270" s="694" t="s">
        <v>17328</v>
      </c>
      <c r="C5270" s="693" t="s">
        <v>12156</v>
      </c>
      <c r="D5270" s="695">
        <v>8.4700000000000006</v>
      </c>
    </row>
    <row r="5271" spans="1:4" ht="16.5">
      <c r="A5271" s="693">
        <v>2003814</v>
      </c>
      <c r="B5271" s="694" t="s">
        <v>17329</v>
      </c>
      <c r="C5271" s="693" t="s">
        <v>12133</v>
      </c>
      <c r="D5271" s="695">
        <v>236.41</v>
      </c>
    </row>
    <row r="5272" spans="1:4" ht="16.5">
      <c r="A5272" s="693">
        <v>2809169</v>
      </c>
      <c r="B5272" s="694" t="s">
        <v>17330</v>
      </c>
      <c r="C5272" s="693" t="s">
        <v>10136</v>
      </c>
      <c r="D5272" s="695">
        <v>1859.54</v>
      </c>
    </row>
    <row r="5273" spans="1:4">
      <c r="A5273" s="693">
        <v>4816011</v>
      </c>
      <c r="B5273" s="694" t="s">
        <v>17331</v>
      </c>
      <c r="C5273" s="693" t="s">
        <v>12156</v>
      </c>
      <c r="D5273" s="695">
        <v>1882.3</v>
      </c>
    </row>
    <row r="5274" spans="1:4" ht="24.75">
      <c r="A5274" s="693">
        <v>5915020</v>
      </c>
      <c r="B5274" s="694" t="s">
        <v>17332</v>
      </c>
      <c r="C5274" s="693" t="s">
        <v>12936</v>
      </c>
      <c r="D5274" s="695">
        <v>15.93</v>
      </c>
    </row>
    <row r="5275" spans="1:4" ht="16.5">
      <c r="A5275" s="693">
        <v>705377</v>
      </c>
      <c r="B5275" s="694" t="s">
        <v>17333</v>
      </c>
      <c r="C5275" s="693" t="s">
        <v>12133</v>
      </c>
      <c r="D5275" s="695">
        <v>9920.3799999999992</v>
      </c>
    </row>
    <row r="5276" spans="1:4" ht="16.5">
      <c r="A5276" s="693">
        <v>1917281</v>
      </c>
      <c r="B5276" s="694" t="s">
        <v>17334</v>
      </c>
      <c r="C5276" s="693" t="s">
        <v>12156</v>
      </c>
      <c r="D5276" s="695">
        <v>9.1</v>
      </c>
    </row>
    <row r="5277" spans="1:4" ht="16.5">
      <c r="A5277" s="693">
        <v>2003815</v>
      </c>
      <c r="B5277" s="694" t="s">
        <v>17335</v>
      </c>
      <c r="C5277" s="693" t="s">
        <v>12133</v>
      </c>
      <c r="D5277" s="695">
        <v>265.61</v>
      </c>
    </row>
    <row r="5278" spans="1:4" ht="16.5">
      <c r="A5278" s="693">
        <v>2809182</v>
      </c>
      <c r="B5278" s="694" t="s">
        <v>17336</v>
      </c>
      <c r="C5278" s="693" t="s">
        <v>10136</v>
      </c>
      <c r="D5278" s="695">
        <v>2590.58</v>
      </c>
    </row>
    <row r="5279" spans="1:4">
      <c r="A5279" s="693">
        <v>4816014</v>
      </c>
      <c r="B5279" s="694" t="s">
        <v>17337</v>
      </c>
      <c r="C5279" s="693" t="s">
        <v>12156</v>
      </c>
      <c r="D5279" s="695">
        <v>46.37</v>
      </c>
    </row>
    <row r="5280" spans="1:4" ht="24.75">
      <c r="A5280" s="693">
        <v>5914684</v>
      </c>
      <c r="B5280" s="694" t="s">
        <v>17338</v>
      </c>
      <c r="C5280" s="693" t="s">
        <v>12936</v>
      </c>
      <c r="D5280" s="695">
        <v>28.57</v>
      </c>
    </row>
    <row r="5281" spans="1:4" ht="16.5">
      <c r="A5281" s="693">
        <v>705380</v>
      </c>
      <c r="B5281" s="694" t="s">
        <v>17339</v>
      </c>
      <c r="C5281" s="693" t="s">
        <v>12133</v>
      </c>
      <c r="D5281" s="695">
        <v>12462.39</v>
      </c>
    </row>
    <row r="5282" spans="1:4" ht="16.5">
      <c r="A5282" s="693">
        <v>1917282</v>
      </c>
      <c r="B5282" s="694" t="s">
        <v>17340</v>
      </c>
      <c r="C5282" s="693" t="s">
        <v>12156</v>
      </c>
      <c r="D5282" s="695">
        <v>9.5399999999999991</v>
      </c>
    </row>
    <row r="5283" spans="1:4" ht="16.5">
      <c r="A5283" s="693">
        <v>2003816</v>
      </c>
      <c r="B5283" s="694" t="s">
        <v>17341</v>
      </c>
      <c r="C5283" s="693" t="s">
        <v>12133</v>
      </c>
      <c r="D5283" s="695">
        <v>328.28</v>
      </c>
    </row>
    <row r="5284" spans="1:4" ht="16.5">
      <c r="A5284" s="693">
        <v>2809173</v>
      </c>
      <c r="B5284" s="694" t="s">
        <v>17342</v>
      </c>
      <c r="C5284" s="693" t="s">
        <v>10136</v>
      </c>
      <c r="D5284" s="695">
        <v>1949.51</v>
      </c>
    </row>
    <row r="5285" spans="1:4">
      <c r="A5285" s="693">
        <v>4816010</v>
      </c>
      <c r="B5285" s="694" t="s">
        <v>17343</v>
      </c>
      <c r="C5285" s="693" t="s">
        <v>12156</v>
      </c>
      <c r="D5285" s="695">
        <v>37.92</v>
      </c>
    </row>
    <row r="5286" spans="1:4" ht="24.75">
      <c r="A5286" s="693">
        <v>5915021</v>
      </c>
      <c r="B5286" s="694" t="s">
        <v>17344</v>
      </c>
      <c r="C5286" s="693" t="s">
        <v>12936</v>
      </c>
      <c r="D5286" s="695">
        <v>12</v>
      </c>
    </row>
    <row r="5287" spans="1:4" ht="16.5">
      <c r="A5287" s="693">
        <v>705379</v>
      </c>
      <c r="B5287" s="694" t="s">
        <v>17345</v>
      </c>
      <c r="C5287" s="693" t="s">
        <v>12133</v>
      </c>
      <c r="D5287" s="695">
        <v>11401.65</v>
      </c>
    </row>
    <row r="5288" spans="1:4" ht="16.5">
      <c r="A5288" s="693">
        <v>1917283</v>
      </c>
      <c r="B5288" s="694" t="s">
        <v>17346</v>
      </c>
      <c r="C5288" s="693" t="s">
        <v>12156</v>
      </c>
      <c r="D5288" s="695">
        <v>10</v>
      </c>
    </row>
    <row r="5289" spans="1:4" ht="16.5">
      <c r="A5289" s="693">
        <v>2003817</v>
      </c>
      <c r="B5289" s="694" t="s">
        <v>17347</v>
      </c>
      <c r="C5289" s="693" t="s">
        <v>12133</v>
      </c>
      <c r="D5289" s="695">
        <v>384.57</v>
      </c>
    </row>
    <row r="5290" spans="1:4" ht="16.5">
      <c r="A5290" s="693">
        <v>2809195</v>
      </c>
      <c r="B5290" s="694" t="s">
        <v>17348</v>
      </c>
      <c r="C5290" s="693" t="s">
        <v>10136</v>
      </c>
      <c r="D5290" s="695">
        <v>2696.77</v>
      </c>
    </row>
    <row r="5291" spans="1:4" ht="16.5">
      <c r="A5291" s="693">
        <v>4816015</v>
      </c>
      <c r="B5291" s="694" t="s">
        <v>17349</v>
      </c>
      <c r="C5291" s="693" t="s">
        <v>12156</v>
      </c>
      <c r="D5291" s="695">
        <v>22.54</v>
      </c>
    </row>
    <row r="5292" spans="1:4" ht="16.5">
      <c r="A5292" s="693">
        <v>5914675</v>
      </c>
      <c r="B5292" s="694" t="s">
        <v>17350</v>
      </c>
      <c r="C5292" s="693" t="s">
        <v>12936</v>
      </c>
      <c r="D5292" s="695">
        <v>3.07</v>
      </c>
    </row>
    <row r="5293" spans="1:4" ht="16.5">
      <c r="A5293" s="693">
        <v>705382</v>
      </c>
      <c r="B5293" s="694" t="s">
        <v>17351</v>
      </c>
      <c r="C5293" s="693" t="s">
        <v>12133</v>
      </c>
      <c r="D5293" s="695">
        <v>13730.9</v>
      </c>
    </row>
    <row r="5294" spans="1:4" ht="16.5">
      <c r="A5294" s="693">
        <v>1917284</v>
      </c>
      <c r="B5294" s="694" t="s">
        <v>17352</v>
      </c>
      <c r="C5294" s="693" t="s">
        <v>12156</v>
      </c>
      <c r="D5294" s="695">
        <v>10.42</v>
      </c>
    </row>
    <row r="5295" spans="1:4" ht="16.5">
      <c r="A5295" s="693">
        <v>2003799</v>
      </c>
      <c r="B5295" s="694" t="s">
        <v>17353</v>
      </c>
      <c r="C5295" s="693" t="s">
        <v>12133</v>
      </c>
      <c r="D5295" s="695">
        <v>71.53</v>
      </c>
    </row>
    <row r="5296" spans="1:4" ht="16.5">
      <c r="A5296" s="693">
        <v>2809186</v>
      </c>
      <c r="B5296" s="694" t="s">
        <v>17354</v>
      </c>
      <c r="C5296" s="693" t="s">
        <v>10136</v>
      </c>
      <c r="D5296" s="695">
        <v>2727.11</v>
      </c>
    </row>
    <row r="5297" spans="1:4">
      <c r="A5297" s="693">
        <v>4816119</v>
      </c>
      <c r="B5297" s="694" t="s">
        <v>17355</v>
      </c>
      <c r="C5297" s="693" t="s">
        <v>12156</v>
      </c>
      <c r="D5297" s="695">
        <v>49.58</v>
      </c>
    </row>
    <row r="5298" spans="1:4" ht="16.5">
      <c r="A5298" s="693">
        <v>5915433</v>
      </c>
      <c r="B5298" s="694" t="s">
        <v>17356</v>
      </c>
      <c r="C5298" s="693" t="s">
        <v>12936</v>
      </c>
      <c r="D5298" s="695">
        <v>38.71</v>
      </c>
    </row>
    <row r="5299" spans="1:4" ht="16.5">
      <c r="A5299" s="693">
        <v>705381</v>
      </c>
      <c r="B5299" s="694" t="s">
        <v>17357</v>
      </c>
      <c r="C5299" s="693" t="s">
        <v>12133</v>
      </c>
      <c r="D5299" s="695">
        <v>12444.45</v>
      </c>
    </row>
    <row r="5300" spans="1:4" ht="16.5">
      <c r="A5300" s="693">
        <v>1917285</v>
      </c>
      <c r="B5300" s="694" t="s">
        <v>17358</v>
      </c>
      <c r="C5300" s="693" t="s">
        <v>12156</v>
      </c>
      <c r="D5300" s="695">
        <v>10.89</v>
      </c>
    </row>
    <row r="5301" spans="1:4" ht="16.5">
      <c r="A5301" s="693">
        <v>2003798</v>
      </c>
      <c r="B5301" s="694" t="s">
        <v>17359</v>
      </c>
      <c r="C5301" s="693" t="s">
        <v>12133</v>
      </c>
      <c r="D5301" s="695">
        <v>61.4</v>
      </c>
    </row>
    <row r="5302" spans="1:4" ht="16.5">
      <c r="A5302" s="693">
        <v>2809177</v>
      </c>
      <c r="B5302" s="694" t="s">
        <v>17360</v>
      </c>
      <c r="C5302" s="693" t="s">
        <v>10136</v>
      </c>
      <c r="D5302" s="695">
        <v>2084.3200000000002</v>
      </c>
    </row>
    <row r="5303" spans="1:4">
      <c r="A5303" s="693">
        <v>4816004</v>
      </c>
      <c r="B5303" s="694" t="s">
        <v>17361</v>
      </c>
      <c r="C5303" s="693" t="s">
        <v>12133</v>
      </c>
      <c r="D5303" s="695">
        <v>51.29</v>
      </c>
    </row>
    <row r="5304" spans="1:4" ht="24.75">
      <c r="A5304" s="693">
        <v>5914304</v>
      </c>
      <c r="B5304" s="694" t="s">
        <v>17362</v>
      </c>
      <c r="C5304" s="693" t="s">
        <v>12936</v>
      </c>
      <c r="D5304" s="695">
        <v>3.53</v>
      </c>
    </row>
    <row r="5305" spans="1:4" ht="16.5">
      <c r="A5305" s="693">
        <v>705388</v>
      </c>
      <c r="B5305" s="694" t="s">
        <v>17363</v>
      </c>
      <c r="C5305" s="693" t="s">
        <v>12133</v>
      </c>
      <c r="D5305" s="695">
        <v>13545.12</v>
      </c>
    </row>
    <row r="5306" spans="1:4" ht="16.5">
      <c r="A5306" s="693">
        <v>1917286</v>
      </c>
      <c r="B5306" s="694" t="s">
        <v>17364</v>
      </c>
      <c r="C5306" s="693" t="s">
        <v>12156</v>
      </c>
      <c r="D5306" s="695">
        <v>11.68</v>
      </c>
    </row>
    <row r="5307" spans="1:4" ht="16.5">
      <c r="A5307" s="693">
        <v>2003801</v>
      </c>
      <c r="B5307" s="694" t="s">
        <v>17365</v>
      </c>
      <c r="C5307" s="693" t="s">
        <v>12133</v>
      </c>
      <c r="D5307" s="695">
        <v>89.9</v>
      </c>
    </row>
    <row r="5308" spans="1:4" ht="16.5">
      <c r="A5308" s="693">
        <v>2809199</v>
      </c>
      <c r="B5308" s="694" t="s">
        <v>17366</v>
      </c>
      <c r="C5308" s="693" t="s">
        <v>10136</v>
      </c>
      <c r="D5308" s="695">
        <v>2838.97</v>
      </c>
    </row>
    <row r="5309" spans="1:4" ht="16.5">
      <c r="A5309" s="693">
        <v>4915652</v>
      </c>
      <c r="B5309" s="694" t="s">
        <v>17367</v>
      </c>
      <c r="C5309" s="693" t="s">
        <v>10136</v>
      </c>
      <c r="D5309" s="695">
        <v>8.32</v>
      </c>
    </row>
    <row r="5310" spans="1:4" ht="24.75">
      <c r="A5310" s="693">
        <v>5914305</v>
      </c>
      <c r="B5310" s="694" t="s">
        <v>17368</v>
      </c>
      <c r="C5310" s="693" t="s">
        <v>12936</v>
      </c>
      <c r="D5310" s="695">
        <v>3.46</v>
      </c>
    </row>
    <row r="5311" spans="1:4" ht="16.5">
      <c r="A5311" s="693">
        <v>705387</v>
      </c>
      <c r="B5311" s="694" t="s">
        <v>17369</v>
      </c>
      <c r="C5311" s="693" t="s">
        <v>12133</v>
      </c>
      <c r="D5311" s="695">
        <v>12296.31</v>
      </c>
    </row>
    <row r="5312" spans="1:4" ht="16.5">
      <c r="A5312" s="693">
        <v>1917287</v>
      </c>
      <c r="B5312" s="694" t="s">
        <v>17370</v>
      </c>
      <c r="C5312" s="693" t="s">
        <v>12156</v>
      </c>
      <c r="D5312" s="695">
        <v>12.19</v>
      </c>
    </row>
    <row r="5313" spans="1:4" ht="16.5">
      <c r="A5313" s="693">
        <v>2003800</v>
      </c>
      <c r="B5313" s="694" t="s">
        <v>17371</v>
      </c>
      <c r="C5313" s="693" t="s">
        <v>12133</v>
      </c>
      <c r="D5313" s="695">
        <v>75.680000000000007</v>
      </c>
    </row>
    <row r="5314" spans="1:4" ht="16.5">
      <c r="A5314" s="693">
        <v>2809219</v>
      </c>
      <c r="B5314" s="694" t="s">
        <v>17372</v>
      </c>
      <c r="C5314" s="693" t="s">
        <v>12159</v>
      </c>
      <c r="D5314" s="695">
        <v>27090.9</v>
      </c>
    </row>
    <row r="5315" spans="1:4" ht="16.5">
      <c r="A5315" s="693">
        <v>4915651</v>
      </c>
      <c r="B5315" s="694" t="s">
        <v>17373</v>
      </c>
      <c r="C5315" s="693" t="s">
        <v>10136</v>
      </c>
      <c r="D5315" s="695">
        <v>10.6</v>
      </c>
    </row>
    <row r="5316" spans="1:4" ht="24.75">
      <c r="A5316" s="693">
        <v>5915440</v>
      </c>
      <c r="B5316" s="694" t="s">
        <v>17374</v>
      </c>
      <c r="C5316" s="693" t="s">
        <v>12936</v>
      </c>
      <c r="D5316" s="695">
        <v>3.1</v>
      </c>
    </row>
    <row r="5317" spans="1:4" ht="16.5">
      <c r="A5317" s="693">
        <v>705390</v>
      </c>
      <c r="B5317" s="694" t="s">
        <v>17375</v>
      </c>
      <c r="C5317" s="693" t="s">
        <v>12133</v>
      </c>
      <c r="D5317" s="695">
        <v>12751.51</v>
      </c>
    </row>
    <row r="5318" spans="1:4" ht="16.5">
      <c r="A5318" s="693">
        <v>1917288</v>
      </c>
      <c r="B5318" s="694" t="s">
        <v>17376</v>
      </c>
      <c r="C5318" s="693" t="s">
        <v>12156</v>
      </c>
      <c r="D5318" s="695">
        <v>12.73</v>
      </c>
    </row>
    <row r="5319" spans="1:4">
      <c r="A5319" s="693">
        <v>2003714</v>
      </c>
      <c r="B5319" s="694" t="s">
        <v>17377</v>
      </c>
      <c r="C5319" s="693" t="s">
        <v>10136</v>
      </c>
      <c r="D5319" s="695">
        <v>1627.06</v>
      </c>
    </row>
    <row r="5320" spans="1:4" ht="16.5">
      <c r="A5320" s="693">
        <v>2809220</v>
      </c>
      <c r="B5320" s="694" t="s">
        <v>17378</v>
      </c>
      <c r="C5320" s="693" t="s">
        <v>12159</v>
      </c>
      <c r="D5320" s="695">
        <v>28649.02</v>
      </c>
    </row>
    <row r="5321" spans="1:4">
      <c r="A5321" s="693">
        <v>4915723</v>
      </c>
      <c r="B5321" s="694" t="s">
        <v>17379</v>
      </c>
      <c r="C5321" s="693" t="s">
        <v>12161</v>
      </c>
      <c r="D5321" s="695">
        <v>3.97</v>
      </c>
    </row>
    <row r="5322" spans="1:4" ht="24.75">
      <c r="A5322" s="693">
        <v>5914306</v>
      </c>
      <c r="B5322" s="694" t="s">
        <v>17380</v>
      </c>
      <c r="C5322" s="693" t="s">
        <v>12936</v>
      </c>
      <c r="D5322" s="695">
        <v>2.88</v>
      </c>
    </row>
    <row r="5323" spans="1:4" ht="16.5">
      <c r="A5323" s="693">
        <v>705389</v>
      </c>
      <c r="B5323" s="694" t="s">
        <v>17381</v>
      </c>
      <c r="C5323" s="693" t="s">
        <v>12133</v>
      </c>
      <c r="D5323" s="695">
        <v>11502.7</v>
      </c>
    </row>
    <row r="5324" spans="1:4" ht="16.5">
      <c r="A5324" s="693">
        <v>1917289</v>
      </c>
      <c r="B5324" s="694" t="s">
        <v>17382</v>
      </c>
      <c r="C5324" s="693" t="s">
        <v>12156</v>
      </c>
      <c r="D5324" s="695">
        <v>13.33</v>
      </c>
    </row>
    <row r="5325" spans="1:4">
      <c r="A5325" s="693">
        <v>2003713</v>
      </c>
      <c r="B5325" s="694" t="s">
        <v>17383</v>
      </c>
      <c r="C5325" s="693" t="s">
        <v>10136</v>
      </c>
      <c r="D5325" s="695">
        <v>1580.47</v>
      </c>
    </row>
    <row r="5326" spans="1:4" ht="16.5">
      <c r="A5326" s="693">
        <v>2809221</v>
      </c>
      <c r="B5326" s="694" t="s">
        <v>17384</v>
      </c>
      <c r="C5326" s="693" t="s">
        <v>12159</v>
      </c>
      <c r="D5326" s="695">
        <v>29410.720000000001</v>
      </c>
    </row>
    <row r="5327" spans="1:4">
      <c r="A5327" s="693">
        <v>4915724</v>
      </c>
      <c r="B5327" s="694" t="s">
        <v>17385</v>
      </c>
      <c r="C5327" s="693" t="s">
        <v>12161</v>
      </c>
      <c r="D5327" s="695">
        <v>2.0099999999999998</v>
      </c>
    </row>
    <row r="5328" spans="1:4" ht="24.75">
      <c r="A5328" s="693">
        <v>5914307</v>
      </c>
      <c r="B5328" s="694" t="s">
        <v>17386</v>
      </c>
      <c r="C5328" s="693" t="s">
        <v>12936</v>
      </c>
      <c r="D5328" s="695">
        <v>2.73</v>
      </c>
    </row>
    <row r="5329" spans="1:4" ht="16.5">
      <c r="A5329" s="693">
        <v>705399</v>
      </c>
      <c r="B5329" s="694" t="s">
        <v>17387</v>
      </c>
      <c r="C5329" s="693" t="s">
        <v>12133</v>
      </c>
      <c r="D5329" s="695">
        <v>19690.009999999998</v>
      </c>
    </row>
    <row r="5330" spans="1:4" ht="16.5">
      <c r="A5330" s="693">
        <v>1917290</v>
      </c>
      <c r="B5330" s="694" t="s">
        <v>17388</v>
      </c>
      <c r="C5330" s="693" t="s">
        <v>12156</v>
      </c>
      <c r="D5330" s="695">
        <v>13.95</v>
      </c>
    </row>
    <row r="5331" spans="1:4">
      <c r="A5331" s="693">
        <v>2003716</v>
      </c>
      <c r="B5331" s="694" t="s">
        <v>17389</v>
      </c>
      <c r="C5331" s="693" t="s">
        <v>10136</v>
      </c>
      <c r="D5331" s="695">
        <v>1927.51</v>
      </c>
    </row>
    <row r="5332" spans="1:4" ht="16.5">
      <c r="A5332" s="693">
        <v>2809163</v>
      </c>
      <c r="B5332" s="694" t="s">
        <v>17390</v>
      </c>
      <c r="C5332" s="693" t="s">
        <v>12159</v>
      </c>
      <c r="D5332" s="695">
        <v>28308.81</v>
      </c>
    </row>
    <row r="5333" spans="1:4">
      <c r="A5333" s="693">
        <v>4915637</v>
      </c>
      <c r="B5333" s="694" t="s">
        <v>17391</v>
      </c>
      <c r="C5333" s="693" t="s">
        <v>12161</v>
      </c>
      <c r="D5333" s="695">
        <v>1.07</v>
      </c>
    </row>
    <row r="5334" spans="1:4" ht="24.75">
      <c r="A5334" s="693">
        <v>5914308</v>
      </c>
      <c r="B5334" s="694" t="s">
        <v>17392</v>
      </c>
      <c r="C5334" s="693" t="s">
        <v>12936</v>
      </c>
      <c r="D5334" s="695">
        <v>2.64</v>
      </c>
    </row>
    <row r="5335" spans="1:4" ht="16.5">
      <c r="A5335" s="693">
        <v>705398</v>
      </c>
      <c r="B5335" s="694" t="s">
        <v>17393</v>
      </c>
      <c r="C5335" s="693" t="s">
        <v>12133</v>
      </c>
      <c r="D5335" s="695">
        <v>17818.46</v>
      </c>
    </row>
    <row r="5336" spans="1:4" ht="16.5">
      <c r="A5336" s="693">
        <v>1917291</v>
      </c>
      <c r="B5336" s="694" t="s">
        <v>17394</v>
      </c>
      <c r="C5336" s="693" t="s">
        <v>12156</v>
      </c>
      <c r="D5336" s="695">
        <v>14.83</v>
      </c>
    </row>
    <row r="5337" spans="1:4">
      <c r="A5337" s="693">
        <v>2003715</v>
      </c>
      <c r="B5337" s="694" t="s">
        <v>17395</v>
      </c>
      <c r="C5337" s="693" t="s">
        <v>10136</v>
      </c>
      <c r="D5337" s="695">
        <v>1873.12</v>
      </c>
    </row>
    <row r="5338" spans="1:4" ht="16.5">
      <c r="A5338" s="693">
        <v>2809164</v>
      </c>
      <c r="B5338" s="694" t="s">
        <v>17396</v>
      </c>
      <c r="C5338" s="693" t="s">
        <v>12159</v>
      </c>
      <c r="D5338" s="695">
        <v>29924.19</v>
      </c>
    </row>
    <row r="5339" spans="1:4">
      <c r="A5339" s="693">
        <v>4915779</v>
      </c>
      <c r="B5339" s="694" t="s">
        <v>17397</v>
      </c>
      <c r="C5339" s="693" t="s">
        <v>12161</v>
      </c>
      <c r="D5339" s="695">
        <v>0.7</v>
      </c>
    </row>
    <row r="5340" spans="1:4" ht="24.75">
      <c r="A5340" s="693">
        <v>5914309</v>
      </c>
      <c r="B5340" s="694" t="s">
        <v>17398</v>
      </c>
      <c r="C5340" s="693" t="s">
        <v>12936</v>
      </c>
      <c r="D5340" s="695">
        <v>5.85</v>
      </c>
    </row>
    <row r="5341" spans="1:4" ht="16.5">
      <c r="A5341" s="693">
        <v>705401</v>
      </c>
      <c r="B5341" s="694" t="s">
        <v>17399</v>
      </c>
      <c r="C5341" s="693" t="s">
        <v>12133</v>
      </c>
      <c r="D5341" s="695">
        <v>21245.200000000001</v>
      </c>
    </row>
    <row r="5342" spans="1:4" ht="16.5">
      <c r="A5342" s="693">
        <v>1917292</v>
      </c>
      <c r="B5342" s="694" t="s">
        <v>17400</v>
      </c>
      <c r="C5342" s="693" t="s">
        <v>12156</v>
      </c>
      <c r="D5342" s="695">
        <v>15.51</v>
      </c>
    </row>
    <row r="5343" spans="1:4">
      <c r="A5343" s="693">
        <v>2003718</v>
      </c>
      <c r="B5343" s="694" t="s">
        <v>17401</v>
      </c>
      <c r="C5343" s="693" t="s">
        <v>10136</v>
      </c>
      <c r="D5343" s="695">
        <v>2221.42</v>
      </c>
    </row>
    <row r="5344" spans="1:4" ht="16.5">
      <c r="A5344" s="693">
        <v>2809165</v>
      </c>
      <c r="B5344" s="694" t="s">
        <v>17402</v>
      </c>
      <c r="C5344" s="693" t="s">
        <v>12159</v>
      </c>
      <c r="D5344" s="695">
        <v>30707.33</v>
      </c>
    </row>
    <row r="5345" spans="1:4">
      <c r="A5345" s="693">
        <v>4915638</v>
      </c>
      <c r="B5345" s="694" t="s">
        <v>17403</v>
      </c>
      <c r="C5345" s="693" t="s">
        <v>12161</v>
      </c>
      <c r="D5345" s="695">
        <v>0.83</v>
      </c>
    </row>
    <row r="5346" spans="1:4" ht="24.75">
      <c r="A5346" s="693">
        <v>5914310</v>
      </c>
      <c r="B5346" s="694" t="s">
        <v>17404</v>
      </c>
      <c r="C5346" s="693" t="s">
        <v>12936</v>
      </c>
      <c r="D5346" s="695">
        <v>4.8899999999999997</v>
      </c>
    </row>
    <row r="5347" spans="1:4" ht="16.5">
      <c r="A5347" s="693">
        <v>705400</v>
      </c>
      <c r="B5347" s="694" t="s">
        <v>17405</v>
      </c>
      <c r="C5347" s="693" t="s">
        <v>12133</v>
      </c>
      <c r="D5347" s="695">
        <v>19373.66</v>
      </c>
    </row>
    <row r="5348" spans="1:4" ht="16.5">
      <c r="A5348" s="693">
        <v>1917293</v>
      </c>
      <c r="B5348" s="694" t="s">
        <v>17406</v>
      </c>
      <c r="C5348" s="693" t="s">
        <v>12156</v>
      </c>
      <c r="D5348" s="695">
        <v>16.23</v>
      </c>
    </row>
    <row r="5349" spans="1:4">
      <c r="A5349" s="693">
        <v>2003717</v>
      </c>
      <c r="B5349" s="694" t="s">
        <v>17407</v>
      </c>
      <c r="C5349" s="693" t="s">
        <v>10136</v>
      </c>
      <c r="D5349" s="695">
        <v>2160.67</v>
      </c>
    </row>
    <row r="5350" spans="1:4" ht="16.5">
      <c r="A5350" s="693">
        <v>2809216</v>
      </c>
      <c r="B5350" s="694" t="s">
        <v>17408</v>
      </c>
      <c r="C5350" s="693" t="s">
        <v>12159</v>
      </c>
      <c r="D5350" s="695">
        <v>25303.82</v>
      </c>
    </row>
    <row r="5351" spans="1:4">
      <c r="A5351" s="693">
        <v>4915636</v>
      </c>
      <c r="B5351" s="694" t="s">
        <v>17409</v>
      </c>
      <c r="C5351" s="693" t="s">
        <v>12161</v>
      </c>
      <c r="D5351" s="695">
        <v>1.1399999999999999</v>
      </c>
    </row>
    <row r="5352" spans="1:4" ht="24.75">
      <c r="A5352" s="693">
        <v>5914352</v>
      </c>
      <c r="B5352" s="694" t="s">
        <v>17410</v>
      </c>
      <c r="C5352" s="693" t="s">
        <v>12936</v>
      </c>
      <c r="D5352" s="695">
        <v>4.3499999999999996</v>
      </c>
    </row>
    <row r="5353" spans="1:4" ht="16.5">
      <c r="A5353" s="693">
        <v>705392</v>
      </c>
      <c r="B5353" s="694" t="s">
        <v>17411</v>
      </c>
      <c r="C5353" s="693" t="s">
        <v>12133</v>
      </c>
      <c r="D5353" s="695">
        <v>14548.82</v>
      </c>
    </row>
    <row r="5354" spans="1:4" ht="16.5">
      <c r="A5354" s="693">
        <v>1917294</v>
      </c>
      <c r="B5354" s="694" t="s">
        <v>17412</v>
      </c>
      <c r="C5354" s="693" t="s">
        <v>12156</v>
      </c>
      <c r="D5354" s="695">
        <v>17.170000000000002</v>
      </c>
    </row>
    <row r="5355" spans="1:4">
      <c r="A5355" s="693">
        <v>2003720</v>
      </c>
      <c r="B5355" s="694" t="s">
        <v>17413</v>
      </c>
      <c r="C5355" s="693" t="s">
        <v>10136</v>
      </c>
      <c r="D5355" s="695">
        <v>2521.83</v>
      </c>
    </row>
    <row r="5356" spans="1:4" ht="16.5">
      <c r="A5356" s="693">
        <v>2809217</v>
      </c>
      <c r="B5356" s="694" t="s">
        <v>17414</v>
      </c>
      <c r="C5356" s="693" t="s">
        <v>12159</v>
      </c>
      <c r="D5356" s="695">
        <v>25699.63</v>
      </c>
    </row>
    <row r="5357" spans="1:4">
      <c r="A5357" s="693">
        <v>4915744</v>
      </c>
      <c r="B5357" s="694" t="s">
        <v>17415</v>
      </c>
      <c r="C5357" s="693" t="s">
        <v>12161</v>
      </c>
      <c r="D5357" s="695">
        <v>1</v>
      </c>
    </row>
    <row r="5358" spans="1:4" ht="24.75">
      <c r="A5358" s="693">
        <v>5914311</v>
      </c>
      <c r="B5358" s="694" t="s">
        <v>17416</v>
      </c>
      <c r="C5358" s="693" t="s">
        <v>12936</v>
      </c>
      <c r="D5358" s="695">
        <v>4</v>
      </c>
    </row>
    <row r="5359" spans="1:4" ht="16.5">
      <c r="A5359" s="693">
        <v>705391</v>
      </c>
      <c r="B5359" s="694" t="s">
        <v>17417</v>
      </c>
      <c r="C5359" s="693" t="s">
        <v>12133</v>
      </c>
      <c r="D5359" s="695">
        <v>13035.36</v>
      </c>
    </row>
    <row r="5360" spans="1:4" ht="16.5">
      <c r="A5360" s="693">
        <v>1917295</v>
      </c>
      <c r="B5360" s="694" t="s">
        <v>17418</v>
      </c>
      <c r="C5360" s="693" t="s">
        <v>12156</v>
      </c>
      <c r="D5360" s="695">
        <v>18.11</v>
      </c>
    </row>
    <row r="5361" spans="1:4">
      <c r="A5361" s="693">
        <v>2003719</v>
      </c>
      <c r="B5361" s="694" t="s">
        <v>17419</v>
      </c>
      <c r="C5361" s="693" t="s">
        <v>10136</v>
      </c>
      <c r="D5361" s="695">
        <v>2453.29</v>
      </c>
    </row>
    <row r="5362" spans="1:4" ht="16.5">
      <c r="A5362" s="693">
        <v>2809218</v>
      </c>
      <c r="B5362" s="694" t="s">
        <v>17420</v>
      </c>
      <c r="C5362" s="693" t="s">
        <v>12159</v>
      </c>
      <c r="D5362" s="695">
        <v>27235.24</v>
      </c>
    </row>
    <row r="5363" spans="1:4">
      <c r="A5363" s="693">
        <v>4915700</v>
      </c>
      <c r="B5363" s="694" t="s">
        <v>17421</v>
      </c>
      <c r="C5363" s="693" t="s">
        <v>12161</v>
      </c>
      <c r="D5363" s="695">
        <v>1.27</v>
      </c>
    </row>
    <row r="5364" spans="1:4" ht="24.75">
      <c r="A5364" s="693">
        <v>5914312</v>
      </c>
      <c r="B5364" s="694" t="s">
        <v>17422</v>
      </c>
      <c r="C5364" s="693" t="s">
        <v>12936</v>
      </c>
      <c r="D5364" s="695">
        <v>3.78</v>
      </c>
    </row>
    <row r="5365" spans="1:4" ht="16.5">
      <c r="A5365" s="693">
        <v>705395</v>
      </c>
      <c r="B5365" s="694" t="s">
        <v>17423</v>
      </c>
      <c r="C5365" s="693" t="s">
        <v>12133</v>
      </c>
      <c r="D5365" s="695">
        <v>16611.939999999999</v>
      </c>
    </row>
    <row r="5366" spans="1:4" ht="16.5">
      <c r="A5366" s="693">
        <v>1917296</v>
      </c>
      <c r="B5366" s="694" t="s">
        <v>17424</v>
      </c>
      <c r="C5366" s="693" t="s">
        <v>12156</v>
      </c>
      <c r="D5366" s="695">
        <v>19.41</v>
      </c>
    </row>
    <row r="5367" spans="1:4">
      <c r="A5367" s="693">
        <v>2003722</v>
      </c>
      <c r="B5367" s="694" t="s">
        <v>17425</v>
      </c>
      <c r="C5367" s="693" t="s">
        <v>10136</v>
      </c>
      <c r="D5367" s="695">
        <v>2815.75</v>
      </c>
    </row>
    <row r="5368" spans="1:4" ht="16.5">
      <c r="A5368" s="693">
        <v>2809160</v>
      </c>
      <c r="B5368" s="694" t="s">
        <v>17426</v>
      </c>
      <c r="C5368" s="693" t="s">
        <v>12159</v>
      </c>
      <c r="D5368" s="695">
        <v>26452.14</v>
      </c>
    </row>
    <row r="5369" spans="1:4">
      <c r="A5369" s="693">
        <v>4915590</v>
      </c>
      <c r="B5369" s="694" t="s">
        <v>17427</v>
      </c>
      <c r="C5369" s="693" t="s">
        <v>12161</v>
      </c>
      <c r="D5369" s="695">
        <v>0.88</v>
      </c>
    </row>
    <row r="5370" spans="1:4" ht="24.75">
      <c r="A5370" s="693">
        <v>5914313</v>
      </c>
      <c r="B5370" s="694" t="s">
        <v>17428</v>
      </c>
      <c r="C5370" s="693" t="s">
        <v>12936</v>
      </c>
      <c r="D5370" s="695">
        <v>3.63</v>
      </c>
    </row>
    <row r="5371" spans="1:4" ht="16.5">
      <c r="A5371" s="693">
        <v>705394</v>
      </c>
      <c r="B5371" s="694" t="s">
        <v>17429</v>
      </c>
      <c r="C5371" s="693" t="s">
        <v>12133</v>
      </c>
      <c r="D5371" s="695">
        <v>15098.49</v>
      </c>
    </row>
    <row r="5372" spans="1:4" ht="16.5">
      <c r="A5372" s="693">
        <v>1917297</v>
      </c>
      <c r="B5372" s="694" t="s">
        <v>17430</v>
      </c>
      <c r="C5372" s="693" t="s">
        <v>12156</v>
      </c>
      <c r="D5372" s="695">
        <v>20.64</v>
      </c>
    </row>
    <row r="5373" spans="1:4">
      <c r="A5373" s="693">
        <v>2003721</v>
      </c>
      <c r="B5373" s="694" t="s">
        <v>17431</v>
      </c>
      <c r="C5373" s="693" t="s">
        <v>10136</v>
      </c>
      <c r="D5373" s="695">
        <v>2740.84</v>
      </c>
    </row>
    <row r="5374" spans="1:4" ht="16.5">
      <c r="A5374" s="693">
        <v>2809161</v>
      </c>
      <c r="B5374" s="694" t="s">
        <v>17432</v>
      </c>
      <c r="C5374" s="693" t="s">
        <v>12159</v>
      </c>
      <c r="D5374" s="695">
        <v>26850.82</v>
      </c>
    </row>
    <row r="5375" spans="1:4">
      <c r="A5375" s="693">
        <v>4915591</v>
      </c>
      <c r="B5375" s="694" t="s">
        <v>17433</v>
      </c>
      <c r="C5375" s="693" t="s">
        <v>12161</v>
      </c>
      <c r="D5375" s="695">
        <v>1.01</v>
      </c>
    </row>
    <row r="5376" spans="1:4" ht="24.75">
      <c r="A5376" s="693">
        <v>5914339</v>
      </c>
      <c r="B5376" s="694" t="s">
        <v>17434</v>
      </c>
      <c r="C5376" s="693" t="s">
        <v>12936</v>
      </c>
      <c r="D5376" s="695">
        <v>9.5500000000000007</v>
      </c>
    </row>
    <row r="5377" spans="1:4" ht="16.5">
      <c r="A5377" s="693">
        <v>705397</v>
      </c>
      <c r="B5377" s="694" t="s">
        <v>17435</v>
      </c>
      <c r="C5377" s="693" t="s">
        <v>12133</v>
      </c>
      <c r="D5377" s="695">
        <v>18205.29</v>
      </c>
    </row>
    <row r="5378" spans="1:4" ht="16.5">
      <c r="A5378" s="693">
        <v>1917298</v>
      </c>
      <c r="B5378" s="694" t="s">
        <v>17436</v>
      </c>
      <c r="C5378" s="693" t="s">
        <v>12156</v>
      </c>
      <c r="D5378" s="695">
        <v>21.96</v>
      </c>
    </row>
    <row r="5379" spans="1:4">
      <c r="A5379" s="693">
        <v>2003724</v>
      </c>
      <c r="B5379" s="694" t="s">
        <v>17437</v>
      </c>
      <c r="C5379" s="693" t="s">
        <v>10136</v>
      </c>
      <c r="D5379" s="695">
        <v>3116.2</v>
      </c>
    </row>
    <row r="5380" spans="1:4" ht="16.5">
      <c r="A5380" s="693">
        <v>2809162</v>
      </c>
      <c r="B5380" s="694" t="s">
        <v>17438</v>
      </c>
      <c r="C5380" s="693" t="s">
        <v>12159</v>
      </c>
      <c r="D5380" s="695">
        <v>28443.23</v>
      </c>
    </row>
    <row r="5381" spans="1:4">
      <c r="A5381" s="693">
        <v>4915701</v>
      </c>
      <c r="B5381" s="694" t="s">
        <v>17439</v>
      </c>
      <c r="C5381" s="693" t="s">
        <v>12161</v>
      </c>
      <c r="D5381" s="695">
        <v>1.34</v>
      </c>
    </row>
    <row r="5382" spans="1:4" ht="24.75">
      <c r="A5382" s="693">
        <v>5914650</v>
      </c>
      <c r="B5382" s="694" t="s">
        <v>17440</v>
      </c>
      <c r="C5382" s="693" t="s">
        <v>12936</v>
      </c>
      <c r="D5382" s="695">
        <v>11.13</v>
      </c>
    </row>
    <row r="5383" spans="1:4" ht="16.5">
      <c r="A5383" s="693">
        <v>705396</v>
      </c>
      <c r="B5383" s="694" t="s">
        <v>17441</v>
      </c>
      <c r="C5383" s="693" t="s">
        <v>12133</v>
      </c>
      <c r="D5383" s="695">
        <v>16333.75</v>
      </c>
    </row>
    <row r="5384" spans="1:4" ht="16.5">
      <c r="A5384" s="693">
        <v>1917271</v>
      </c>
      <c r="B5384" s="694" t="s">
        <v>17442</v>
      </c>
      <c r="C5384" s="693" t="s">
        <v>12156</v>
      </c>
      <c r="D5384" s="695">
        <v>4.9800000000000004</v>
      </c>
    </row>
    <row r="5385" spans="1:4">
      <c r="A5385" s="693">
        <v>2003723</v>
      </c>
      <c r="B5385" s="694" t="s">
        <v>17443</v>
      </c>
      <c r="C5385" s="693" t="s">
        <v>10136</v>
      </c>
      <c r="D5385" s="695">
        <v>3033.5</v>
      </c>
    </row>
    <row r="5386" spans="1:4" ht="16.5">
      <c r="A5386" s="693">
        <v>2809222</v>
      </c>
      <c r="B5386" s="694" t="s">
        <v>17444</v>
      </c>
      <c r="C5386" s="693" t="s">
        <v>12159</v>
      </c>
      <c r="D5386" s="695">
        <v>24154.74</v>
      </c>
    </row>
    <row r="5387" spans="1:4">
      <c r="A5387" s="693">
        <v>4915703</v>
      </c>
      <c r="B5387" s="694" t="s">
        <v>17445</v>
      </c>
      <c r="C5387" s="693" t="s">
        <v>12156</v>
      </c>
      <c r="D5387" s="695">
        <v>135.69999999999999</v>
      </c>
    </row>
    <row r="5388" spans="1:4" ht="24.75">
      <c r="A5388" s="693">
        <v>5914358</v>
      </c>
      <c r="B5388" s="694" t="s">
        <v>17446</v>
      </c>
      <c r="C5388" s="693" t="s">
        <v>12936</v>
      </c>
      <c r="D5388" s="695">
        <v>9.01</v>
      </c>
    </row>
    <row r="5389" spans="1:4" ht="16.5">
      <c r="A5389" s="693">
        <v>804213</v>
      </c>
      <c r="B5389" s="694" t="s">
        <v>17447</v>
      </c>
      <c r="C5389" s="693" t="s">
        <v>10136</v>
      </c>
      <c r="D5389" s="695">
        <v>1616.55</v>
      </c>
    </row>
    <row r="5390" spans="1:4" ht="16.5">
      <c r="A5390" s="693">
        <v>1917299</v>
      </c>
      <c r="B5390" s="694" t="s">
        <v>17448</v>
      </c>
      <c r="C5390" s="693" t="s">
        <v>12156</v>
      </c>
      <c r="D5390" s="695">
        <v>23.53</v>
      </c>
    </row>
    <row r="5391" spans="1:4">
      <c r="A5391" s="693">
        <v>2003726</v>
      </c>
      <c r="B5391" s="694" t="s">
        <v>17449</v>
      </c>
      <c r="C5391" s="693" t="s">
        <v>10136</v>
      </c>
      <c r="D5391" s="695">
        <v>3410.11</v>
      </c>
    </row>
    <row r="5392" spans="1:4" ht="16.5">
      <c r="A5392" s="693">
        <v>2809223</v>
      </c>
      <c r="B5392" s="694" t="s">
        <v>17450</v>
      </c>
      <c r="C5392" s="693" t="s">
        <v>12159</v>
      </c>
      <c r="D5392" s="695">
        <v>31112.19</v>
      </c>
    </row>
    <row r="5393" spans="1:4" ht="16.5">
      <c r="A5393" s="693">
        <v>4915705</v>
      </c>
      <c r="B5393" s="694" t="s">
        <v>17451</v>
      </c>
      <c r="C5393" s="693" t="s">
        <v>12156</v>
      </c>
      <c r="D5393" s="695">
        <v>121.96</v>
      </c>
    </row>
    <row r="5394" spans="1:4" ht="16.5">
      <c r="A5394" s="693">
        <v>5915421</v>
      </c>
      <c r="B5394" s="694" t="s">
        <v>17452</v>
      </c>
      <c r="C5394" s="693" t="s">
        <v>12936</v>
      </c>
      <c r="D5394" s="695">
        <v>26.02</v>
      </c>
    </row>
    <row r="5395" spans="1:4" ht="16.5">
      <c r="A5395" s="693">
        <v>804212</v>
      </c>
      <c r="B5395" s="694" t="s">
        <v>17453</v>
      </c>
      <c r="C5395" s="693" t="s">
        <v>10136</v>
      </c>
      <c r="D5395" s="695">
        <v>1311.77</v>
      </c>
    </row>
    <row r="5396" spans="1:4" ht="16.5">
      <c r="A5396" s="693">
        <v>1917300</v>
      </c>
      <c r="B5396" s="694" t="s">
        <v>17454</v>
      </c>
      <c r="C5396" s="693" t="s">
        <v>12156</v>
      </c>
      <c r="D5396" s="695">
        <v>25.26</v>
      </c>
    </row>
    <row r="5397" spans="1:4">
      <c r="A5397" s="693">
        <v>2003725</v>
      </c>
      <c r="B5397" s="694" t="s">
        <v>17455</v>
      </c>
      <c r="C5397" s="693" t="s">
        <v>10136</v>
      </c>
      <c r="D5397" s="695">
        <v>3321.04</v>
      </c>
    </row>
    <row r="5398" spans="1:4" ht="16.5">
      <c r="A5398" s="693">
        <v>2809224</v>
      </c>
      <c r="B5398" s="694" t="s">
        <v>17456</v>
      </c>
      <c r="C5398" s="693" t="s">
        <v>12159</v>
      </c>
      <c r="D5398" s="695">
        <v>32254.73</v>
      </c>
    </row>
    <row r="5399" spans="1:4">
      <c r="A5399" s="693">
        <v>4915743</v>
      </c>
      <c r="B5399" s="694" t="s">
        <v>17457</v>
      </c>
      <c r="C5399" s="693" t="s">
        <v>12161</v>
      </c>
      <c r="D5399" s="695">
        <v>0.1</v>
      </c>
    </row>
    <row r="5400" spans="1:4" ht="24.75">
      <c r="A5400" s="693">
        <v>5914649</v>
      </c>
      <c r="B5400" s="694" t="s">
        <v>17458</v>
      </c>
      <c r="C5400" s="693" t="s">
        <v>12936</v>
      </c>
      <c r="D5400" s="695">
        <v>7.71</v>
      </c>
    </row>
    <row r="5401" spans="1:4" ht="16.5">
      <c r="A5401" s="693">
        <v>804217</v>
      </c>
      <c r="B5401" s="694" t="s">
        <v>17459</v>
      </c>
      <c r="C5401" s="693" t="s">
        <v>10136</v>
      </c>
      <c r="D5401" s="695">
        <v>1625.94</v>
      </c>
    </row>
    <row r="5402" spans="1:4" ht="16.5">
      <c r="A5402" s="693">
        <v>1917301</v>
      </c>
      <c r="B5402" s="694" t="s">
        <v>17460</v>
      </c>
      <c r="C5402" s="693" t="s">
        <v>12156</v>
      </c>
      <c r="D5402" s="695">
        <v>27.53</v>
      </c>
    </row>
    <row r="5403" spans="1:4" ht="16.5">
      <c r="A5403" s="693">
        <v>2003859</v>
      </c>
      <c r="B5403" s="694" t="s">
        <v>17461</v>
      </c>
      <c r="C5403" s="693" t="s">
        <v>12156</v>
      </c>
      <c r="D5403" s="695">
        <v>68.41</v>
      </c>
    </row>
    <row r="5404" spans="1:4" ht="16.5">
      <c r="A5404" s="693">
        <v>2809166</v>
      </c>
      <c r="B5404" s="694" t="s">
        <v>17462</v>
      </c>
      <c r="C5404" s="693" t="s">
        <v>12159</v>
      </c>
      <c r="D5404" s="695">
        <v>25164.02</v>
      </c>
    </row>
    <row r="5405" spans="1:4">
      <c r="A5405" s="693">
        <v>4915768</v>
      </c>
      <c r="B5405" s="694" t="s">
        <v>17463</v>
      </c>
      <c r="C5405" s="693" t="s">
        <v>12156</v>
      </c>
      <c r="D5405" s="695">
        <v>17.23</v>
      </c>
    </row>
    <row r="5406" spans="1:4" ht="24.75">
      <c r="A5406" s="693">
        <v>5914643</v>
      </c>
      <c r="B5406" s="694" t="s">
        <v>17464</v>
      </c>
      <c r="C5406" s="693" t="s">
        <v>12936</v>
      </c>
      <c r="D5406" s="695">
        <v>5.43</v>
      </c>
    </row>
    <row r="5407" spans="1:4" ht="16.5">
      <c r="A5407" s="693">
        <v>804216</v>
      </c>
      <c r="B5407" s="694" t="s">
        <v>17465</v>
      </c>
      <c r="C5407" s="693" t="s">
        <v>10136</v>
      </c>
      <c r="D5407" s="695">
        <v>1320.54</v>
      </c>
    </row>
    <row r="5408" spans="1:4" ht="16.5">
      <c r="A5408" s="693">
        <v>1917302</v>
      </c>
      <c r="B5408" s="694" t="s">
        <v>17466</v>
      </c>
      <c r="C5408" s="693" t="s">
        <v>12156</v>
      </c>
      <c r="D5408" s="695">
        <v>29.7</v>
      </c>
    </row>
    <row r="5409" spans="1:4">
      <c r="A5409" s="693">
        <v>2003861</v>
      </c>
      <c r="B5409" s="694" t="s">
        <v>17467</v>
      </c>
      <c r="C5409" s="693" t="s">
        <v>12133</v>
      </c>
      <c r="D5409" s="695">
        <v>33.01</v>
      </c>
    </row>
    <row r="5410" spans="1:4" ht="16.5">
      <c r="A5410" s="693">
        <v>2809167</v>
      </c>
      <c r="B5410" s="694" t="s">
        <v>17468</v>
      </c>
      <c r="C5410" s="693" t="s">
        <v>12159</v>
      </c>
      <c r="D5410" s="695">
        <v>32459.74</v>
      </c>
    </row>
    <row r="5411" spans="1:4">
      <c r="A5411" s="693">
        <v>4915713</v>
      </c>
      <c r="B5411" s="694" t="s">
        <v>17469</v>
      </c>
      <c r="C5411" s="693" t="s">
        <v>12156</v>
      </c>
      <c r="D5411" s="695">
        <v>87.49</v>
      </c>
    </row>
    <row r="5412" spans="1:4" ht="16.5">
      <c r="A5412" s="693">
        <v>5914328</v>
      </c>
      <c r="B5412" s="694" t="s">
        <v>17470</v>
      </c>
      <c r="C5412" s="693" t="s">
        <v>12936</v>
      </c>
      <c r="D5412" s="695">
        <v>28.52</v>
      </c>
    </row>
    <row r="5413" spans="1:4" ht="16.5">
      <c r="A5413" s="693">
        <v>804219</v>
      </c>
      <c r="B5413" s="694" t="s">
        <v>17471</v>
      </c>
      <c r="C5413" s="693" t="s">
        <v>10136</v>
      </c>
      <c r="D5413" s="695">
        <v>1637.83</v>
      </c>
    </row>
    <row r="5414" spans="1:4" ht="16.5">
      <c r="A5414" s="693">
        <v>1917303</v>
      </c>
      <c r="B5414" s="694" t="s">
        <v>17472</v>
      </c>
      <c r="C5414" s="693" t="s">
        <v>12156</v>
      </c>
      <c r="D5414" s="695">
        <v>31.74</v>
      </c>
    </row>
    <row r="5415" spans="1:4">
      <c r="A5415" s="693">
        <v>2003862</v>
      </c>
      <c r="B5415" s="694" t="s">
        <v>17473</v>
      </c>
      <c r="C5415" s="693" t="s">
        <v>12133</v>
      </c>
      <c r="D5415" s="695">
        <v>29.55</v>
      </c>
    </row>
    <row r="5416" spans="1:4" ht="16.5">
      <c r="A5416" s="693">
        <v>2809168</v>
      </c>
      <c r="B5416" s="694" t="s">
        <v>17474</v>
      </c>
      <c r="C5416" s="693" t="s">
        <v>12159</v>
      </c>
      <c r="D5416" s="695">
        <v>33634.46</v>
      </c>
    </row>
    <row r="5417" spans="1:4">
      <c r="A5417" s="693">
        <v>4915655</v>
      </c>
      <c r="B5417" s="694" t="s">
        <v>17475</v>
      </c>
      <c r="C5417" s="693" t="s">
        <v>12156</v>
      </c>
      <c r="D5417" s="695">
        <v>86.56</v>
      </c>
    </row>
    <row r="5418" spans="1:4" ht="24.75">
      <c r="A5418" s="693">
        <v>5914610</v>
      </c>
      <c r="B5418" s="694" t="s">
        <v>17476</v>
      </c>
      <c r="C5418" s="693" t="s">
        <v>12936</v>
      </c>
      <c r="D5418" s="695">
        <v>28.21</v>
      </c>
    </row>
    <row r="5419" spans="1:4" ht="16.5">
      <c r="A5419" s="693">
        <v>804218</v>
      </c>
      <c r="B5419" s="694" t="s">
        <v>17477</v>
      </c>
      <c r="C5419" s="693" t="s">
        <v>10136</v>
      </c>
      <c r="D5419" s="695">
        <v>1331.8</v>
      </c>
    </row>
    <row r="5420" spans="1:4" ht="16.5">
      <c r="A5420" s="693">
        <v>1917304</v>
      </c>
      <c r="B5420" s="694" t="s">
        <v>17478</v>
      </c>
      <c r="C5420" s="693" t="s">
        <v>12156</v>
      </c>
      <c r="D5420" s="695">
        <v>33.74</v>
      </c>
    </row>
    <row r="5421" spans="1:4">
      <c r="A5421" s="693">
        <v>2003411</v>
      </c>
      <c r="B5421" s="694" t="s">
        <v>17479</v>
      </c>
      <c r="C5421" s="693" t="s">
        <v>12133</v>
      </c>
      <c r="D5421" s="695">
        <v>816.64</v>
      </c>
    </row>
    <row r="5422" spans="1:4" ht="16.5">
      <c r="A5422" s="693">
        <v>2809158</v>
      </c>
      <c r="B5422" s="694" t="s">
        <v>17480</v>
      </c>
      <c r="C5422" s="693" t="s">
        <v>10136</v>
      </c>
      <c r="D5422" s="695">
        <v>13.83</v>
      </c>
    </row>
    <row r="5423" spans="1:4">
      <c r="A5423" s="693">
        <v>4915656</v>
      </c>
      <c r="B5423" s="694" t="s">
        <v>17481</v>
      </c>
      <c r="C5423" s="693" t="s">
        <v>12156</v>
      </c>
      <c r="D5423" s="695">
        <v>67.94</v>
      </c>
    </row>
    <row r="5424" spans="1:4" ht="24.75">
      <c r="A5424" s="693">
        <v>5915408</v>
      </c>
      <c r="B5424" s="694" t="s">
        <v>17482</v>
      </c>
      <c r="C5424" s="693" t="s">
        <v>12936</v>
      </c>
      <c r="D5424" s="695">
        <v>5.57</v>
      </c>
    </row>
    <row r="5425" spans="1:4" ht="16.5">
      <c r="A5425" s="693">
        <v>804221</v>
      </c>
      <c r="B5425" s="694" t="s">
        <v>17483</v>
      </c>
      <c r="C5425" s="693" t="s">
        <v>10136</v>
      </c>
      <c r="D5425" s="695">
        <v>1656.97</v>
      </c>
    </row>
    <row r="5426" spans="1:4" ht="16.5">
      <c r="A5426" s="693">
        <v>1917305</v>
      </c>
      <c r="B5426" s="694" t="s">
        <v>17484</v>
      </c>
      <c r="C5426" s="693" t="s">
        <v>12156</v>
      </c>
      <c r="D5426" s="695">
        <v>35.96</v>
      </c>
    </row>
    <row r="5427" spans="1:4" ht="16.5">
      <c r="A5427" s="693">
        <v>2003410</v>
      </c>
      <c r="B5427" s="694" t="s">
        <v>17485</v>
      </c>
      <c r="C5427" s="693" t="s">
        <v>12133</v>
      </c>
      <c r="D5427" s="695">
        <v>751.07</v>
      </c>
    </row>
    <row r="5428" spans="1:4" ht="16.5">
      <c r="A5428" s="693">
        <v>2809159</v>
      </c>
      <c r="B5428" s="694" t="s">
        <v>17486</v>
      </c>
      <c r="C5428" s="693" t="s">
        <v>10136</v>
      </c>
      <c r="D5428" s="695">
        <v>10.43</v>
      </c>
    </row>
    <row r="5429" spans="1:4">
      <c r="A5429" s="693">
        <v>4915657</v>
      </c>
      <c r="B5429" s="694" t="s">
        <v>17487</v>
      </c>
      <c r="C5429" s="693" t="s">
        <v>12156</v>
      </c>
      <c r="D5429" s="695">
        <v>56.88</v>
      </c>
    </row>
    <row r="5430" spans="1:4" ht="16.5">
      <c r="A5430" s="693">
        <v>5915306</v>
      </c>
      <c r="B5430" s="694" t="s">
        <v>17488</v>
      </c>
      <c r="C5430" s="693" t="s">
        <v>10136</v>
      </c>
      <c r="D5430" s="695">
        <v>38.619999999999997</v>
      </c>
    </row>
    <row r="5431" spans="1:4" ht="16.5">
      <c r="A5431" s="693">
        <v>804220</v>
      </c>
      <c r="B5431" s="694" t="s">
        <v>17489</v>
      </c>
      <c r="C5431" s="693" t="s">
        <v>10136</v>
      </c>
      <c r="D5431" s="695">
        <v>1349.85</v>
      </c>
    </row>
    <row r="5432" spans="1:4" ht="16.5">
      <c r="A5432" s="693">
        <v>1917306</v>
      </c>
      <c r="B5432" s="694" t="s">
        <v>17490</v>
      </c>
      <c r="C5432" s="693" t="s">
        <v>12156</v>
      </c>
      <c r="D5432" s="695">
        <v>38.659999999999997</v>
      </c>
    </row>
    <row r="5433" spans="1:4">
      <c r="A5433" s="693">
        <v>2003415</v>
      </c>
      <c r="B5433" s="694" t="s">
        <v>17491</v>
      </c>
      <c r="C5433" s="693" t="s">
        <v>12133</v>
      </c>
      <c r="D5433" s="695">
        <v>898.6</v>
      </c>
    </row>
    <row r="5434" spans="1:4">
      <c r="A5434" s="693">
        <v>2909152</v>
      </c>
      <c r="B5434" s="694" t="s">
        <v>17492</v>
      </c>
      <c r="C5434" s="693" t="s">
        <v>12159</v>
      </c>
      <c r="D5434" s="695">
        <v>121.35</v>
      </c>
    </row>
    <row r="5435" spans="1:4">
      <c r="A5435" s="693">
        <v>4915658</v>
      </c>
      <c r="B5435" s="694" t="s">
        <v>17493</v>
      </c>
      <c r="C5435" s="693" t="s">
        <v>12156</v>
      </c>
      <c r="D5435" s="695">
        <v>49.64</v>
      </c>
    </row>
    <row r="5436" spans="1:4" ht="24.75">
      <c r="A5436" s="693">
        <v>5914708</v>
      </c>
      <c r="B5436" s="694" t="s">
        <v>17494</v>
      </c>
      <c r="C5436" s="693" t="s">
        <v>12936</v>
      </c>
      <c r="D5436" s="695">
        <v>42.26</v>
      </c>
    </row>
    <row r="5437" spans="1:4" ht="16.5">
      <c r="A5437" s="693">
        <v>804223</v>
      </c>
      <c r="B5437" s="694" t="s">
        <v>17495</v>
      </c>
      <c r="C5437" s="693" t="s">
        <v>10136</v>
      </c>
      <c r="D5437" s="695">
        <v>1682.05</v>
      </c>
    </row>
    <row r="5438" spans="1:4" ht="16.5">
      <c r="A5438" s="693">
        <v>1917307</v>
      </c>
      <c r="B5438" s="694" t="s">
        <v>17496</v>
      </c>
      <c r="C5438" s="693" t="s">
        <v>12156</v>
      </c>
      <c r="D5438" s="695">
        <v>40.68</v>
      </c>
    </row>
    <row r="5439" spans="1:4" ht="16.5">
      <c r="A5439" s="693">
        <v>2003414</v>
      </c>
      <c r="B5439" s="694" t="s">
        <v>17497</v>
      </c>
      <c r="C5439" s="693" t="s">
        <v>12133</v>
      </c>
      <c r="D5439" s="695">
        <v>825.98</v>
      </c>
    </row>
    <row r="5440" spans="1:4">
      <c r="A5440" s="693">
        <v>2909153</v>
      </c>
      <c r="B5440" s="694" t="s">
        <v>17498</v>
      </c>
      <c r="C5440" s="693" t="s">
        <v>12159</v>
      </c>
      <c r="D5440" s="695">
        <v>180.09</v>
      </c>
    </row>
    <row r="5441" spans="1:4">
      <c r="A5441" s="693">
        <v>4915659</v>
      </c>
      <c r="B5441" s="694" t="s">
        <v>17499</v>
      </c>
      <c r="C5441" s="693" t="s">
        <v>12156</v>
      </c>
      <c r="D5441" s="695">
        <v>44.6</v>
      </c>
    </row>
    <row r="5442" spans="1:4" ht="24.75">
      <c r="A5442" s="693">
        <v>5914687</v>
      </c>
      <c r="B5442" s="694" t="s">
        <v>17500</v>
      </c>
      <c r="C5442" s="693" t="s">
        <v>12936</v>
      </c>
      <c r="D5442" s="695">
        <v>42.7</v>
      </c>
    </row>
    <row r="5443" spans="1:4" ht="16.5">
      <c r="A5443" s="693">
        <v>804222</v>
      </c>
      <c r="B5443" s="694" t="s">
        <v>17501</v>
      </c>
      <c r="C5443" s="693" t="s">
        <v>10136</v>
      </c>
      <c r="D5443" s="695">
        <v>1373.53</v>
      </c>
    </row>
    <row r="5444" spans="1:4" ht="16.5">
      <c r="A5444" s="693">
        <v>1917272</v>
      </c>
      <c r="B5444" s="694" t="s">
        <v>17502</v>
      </c>
      <c r="C5444" s="693" t="s">
        <v>12156</v>
      </c>
      <c r="D5444" s="695">
        <v>5.21</v>
      </c>
    </row>
    <row r="5445" spans="1:4">
      <c r="A5445" s="693">
        <v>2003419</v>
      </c>
      <c r="B5445" s="694" t="s">
        <v>17503</v>
      </c>
      <c r="C5445" s="693" t="s">
        <v>12133</v>
      </c>
      <c r="D5445" s="695">
        <v>1090.92</v>
      </c>
    </row>
    <row r="5446" spans="1:4">
      <c r="A5446" s="693">
        <v>2909151</v>
      </c>
      <c r="B5446" s="694" t="s">
        <v>17504</v>
      </c>
      <c r="C5446" s="693" t="s">
        <v>12159</v>
      </c>
      <c r="D5446" s="695">
        <v>72.319999999999993</v>
      </c>
    </row>
    <row r="5447" spans="1:4">
      <c r="A5447" s="693">
        <v>4915660</v>
      </c>
      <c r="B5447" s="694" t="s">
        <v>17505</v>
      </c>
      <c r="C5447" s="693" t="s">
        <v>12156</v>
      </c>
      <c r="D5447" s="695">
        <v>41.02</v>
      </c>
    </row>
    <row r="5448" spans="1:4" ht="24.75">
      <c r="A5448" s="693">
        <v>5914709</v>
      </c>
      <c r="B5448" s="694" t="s">
        <v>17506</v>
      </c>
      <c r="C5448" s="693" t="s">
        <v>12936</v>
      </c>
      <c r="D5448" s="695">
        <v>46.39</v>
      </c>
    </row>
    <row r="5449" spans="1:4" ht="16.5">
      <c r="A5449" s="693">
        <v>804225</v>
      </c>
      <c r="B5449" s="694" t="s">
        <v>17507</v>
      </c>
      <c r="C5449" s="693" t="s">
        <v>10136</v>
      </c>
      <c r="D5449" s="695">
        <v>1715.1</v>
      </c>
    </row>
    <row r="5450" spans="1:4" ht="16.5">
      <c r="A5450" s="693">
        <v>1917273</v>
      </c>
      <c r="B5450" s="694" t="s">
        <v>17508</v>
      </c>
      <c r="C5450" s="693" t="s">
        <v>12156</v>
      </c>
      <c r="D5450" s="695">
        <v>5.47</v>
      </c>
    </row>
    <row r="5451" spans="1:4" ht="16.5">
      <c r="A5451" s="693">
        <v>2003418</v>
      </c>
      <c r="B5451" s="694" t="s">
        <v>17509</v>
      </c>
      <c r="C5451" s="693" t="s">
        <v>12133</v>
      </c>
      <c r="D5451" s="695">
        <v>999.72</v>
      </c>
    </row>
    <row r="5452" spans="1:4">
      <c r="A5452" s="693">
        <v>2909145</v>
      </c>
      <c r="B5452" s="694" t="s">
        <v>17510</v>
      </c>
      <c r="C5452" s="693" t="s">
        <v>10136</v>
      </c>
      <c r="D5452" s="695">
        <v>14.59</v>
      </c>
    </row>
    <row r="5453" spans="1:4">
      <c r="A5453" s="693">
        <v>4915661</v>
      </c>
      <c r="B5453" s="694" t="s">
        <v>17511</v>
      </c>
      <c r="C5453" s="693" t="s">
        <v>12156</v>
      </c>
      <c r="D5453" s="695">
        <v>112.73</v>
      </c>
    </row>
    <row r="5454" spans="1:4" ht="24.75">
      <c r="A5454" s="693">
        <v>5914688</v>
      </c>
      <c r="B5454" s="694" t="s">
        <v>17512</v>
      </c>
      <c r="C5454" s="693" t="s">
        <v>12936</v>
      </c>
      <c r="D5454" s="695">
        <v>46.31</v>
      </c>
    </row>
    <row r="5455" spans="1:4" ht="16.5">
      <c r="A5455" s="693">
        <v>804224</v>
      </c>
      <c r="B5455" s="694" t="s">
        <v>17513</v>
      </c>
      <c r="C5455" s="693" t="s">
        <v>10136</v>
      </c>
      <c r="D5455" s="695">
        <v>1405.02</v>
      </c>
    </row>
    <row r="5456" spans="1:4" ht="16.5">
      <c r="A5456" s="693">
        <v>1917729</v>
      </c>
      <c r="B5456" s="694" t="s">
        <v>17514</v>
      </c>
      <c r="C5456" s="693" t="s">
        <v>12156</v>
      </c>
      <c r="D5456" s="695">
        <v>4.91</v>
      </c>
    </row>
    <row r="5457" spans="1:4" ht="16.5">
      <c r="A5457" s="693">
        <v>2003423</v>
      </c>
      <c r="B5457" s="694" t="s">
        <v>17515</v>
      </c>
      <c r="C5457" s="693" t="s">
        <v>12133</v>
      </c>
      <c r="D5457" s="695">
        <v>1253.3699999999999</v>
      </c>
    </row>
    <row r="5458" spans="1:4" ht="24.75">
      <c r="A5458" s="693">
        <v>2909379</v>
      </c>
      <c r="B5458" s="694" t="s">
        <v>17516</v>
      </c>
      <c r="C5458" s="693" t="s">
        <v>12159</v>
      </c>
      <c r="D5458" s="695">
        <v>8036.4</v>
      </c>
    </row>
    <row r="5459" spans="1:4">
      <c r="A5459" s="693">
        <v>4915662</v>
      </c>
      <c r="B5459" s="694" t="s">
        <v>17517</v>
      </c>
      <c r="C5459" s="693" t="s">
        <v>12156</v>
      </c>
      <c r="D5459" s="695">
        <v>89.16</v>
      </c>
    </row>
    <row r="5460" spans="1:4" ht="24.75">
      <c r="A5460" s="693">
        <v>5914695</v>
      </c>
      <c r="B5460" s="694" t="s">
        <v>17518</v>
      </c>
      <c r="C5460" s="693" t="s">
        <v>12936</v>
      </c>
      <c r="D5460" s="695">
        <v>33.159999999999997</v>
      </c>
    </row>
    <row r="5461" spans="1:4" ht="16.5">
      <c r="A5461" s="693">
        <v>804227</v>
      </c>
      <c r="B5461" s="694" t="s">
        <v>17519</v>
      </c>
      <c r="C5461" s="693" t="s">
        <v>10136</v>
      </c>
      <c r="D5461" s="695">
        <v>1759.91</v>
      </c>
    </row>
    <row r="5462" spans="1:4" ht="16.5">
      <c r="A5462" s="693">
        <v>1917367</v>
      </c>
      <c r="B5462" s="694" t="s">
        <v>17520</v>
      </c>
      <c r="C5462" s="693" t="s">
        <v>12156</v>
      </c>
      <c r="D5462" s="695">
        <v>5.71</v>
      </c>
    </row>
    <row r="5463" spans="1:4" ht="16.5">
      <c r="A5463" s="693">
        <v>2003422</v>
      </c>
      <c r="B5463" s="694" t="s">
        <v>17521</v>
      </c>
      <c r="C5463" s="693" t="s">
        <v>12133</v>
      </c>
      <c r="D5463" s="695">
        <v>1149.1600000000001</v>
      </c>
    </row>
    <row r="5464" spans="1:4" ht="24.75">
      <c r="A5464" s="693">
        <v>2909381</v>
      </c>
      <c r="B5464" s="694" t="s">
        <v>17522</v>
      </c>
      <c r="C5464" s="693" t="s">
        <v>12159</v>
      </c>
      <c r="D5464" s="695">
        <v>8409.36</v>
      </c>
    </row>
    <row r="5465" spans="1:4">
      <c r="A5465" s="693">
        <v>4915663</v>
      </c>
      <c r="B5465" s="694" t="s">
        <v>17523</v>
      </c>
      <c r="C5465" s="693" t="s">
        <v>12156</v>
      </c>
      <c r="D5465" s="695">
        <v>73.790000000000006</v>
      </c>
    </row>
    <row r="5466" spans="1:4" ht="24.75">
      <c r="A5466" s="693">
        <v>5914689</v>
      </c>
      <c r="B5466" s="694" t="s">
        <v>17524</v>
      </c>
      <c r="C5466" s="693" t="s">
        <v>12936</v>
      </c>
      <c r="D5466" s="695">
        <v>33.51</v>
      </c>
    </row>
    <row r="5467" spans="1:4" ht="16.5">
      <c r="A5467" s="693">
        <v>804226</v>
      </c>
      <c r="B5467" s="694" t="s">
        <v>17525</v>
      </c>
      <c r="C5467" s="693" t="s">
        <v>10136</v>
      </c>
      <c r="D5467" s="695">
        <v>1447.96</v>
      </c>
    </row>
    <row r="5468" spans="1:4" ht="16.5">
      <c r="A5468" s="693">
        <v>1917368</v>
      </c>
      <c r="B5468" s="694" t="s">
        <v>17526</v>
      </c>
      <c r="C5468" s="693" t="s">
        <v>12156</v>
      </c>
      <c r="D5468" s="695">
        <v>6.08</v>
      </c>
    </row>
    <row r="5469" spans="1:4" ht="16.5">
      <c r="A5469" s="693">
        <v>2003427</v>
      </c>
      <c r="B5469" s="694" t="s">
        <v>17527</v>
      </c>
      <c r="C5469" s="693" t="s">
        <v>12133</v>
      </c>
      <c r="D5469" s="695">
        <v>1496.07</v>
      </c>
    </row>
    <row r="5470" spans="1:4" ht="24.75">
      <c r="A5470" s="693">
        <v>2909388</v>
      </c>
      <c r="B5470" s="694" t="s">
        <v>17528</v>
      </c>
      <c r="C5470" s="693" t="s">
        <v>12159</v>
      </c>
      <c r="D5470" s="695">
        <v>8859.2099999999991</v>
      </c>
    </row>
    <row r="5471" spans="1:4">
      <c r="A5471" s="693">
        <v>4915664</v>
      </c>
      <c r="B5471" s="694" t="s">
        <v>17529</v>
      </c>
      <c r="C5471" s="693" t="s">
        <v>12156</v>
      </c>
      <c r="D5471" s="695">
        <v>64.94</v>
      </c>
    </row>
    <row r="5472" spans="1:4" ht="24.75">
      <c r="A5472" s="693">
        <v>5914696</v>
      </c>
      <c r="B5472" s="694" t="s">
        <v>17530</v>
      </c>
      <c r="C5472" s="693" t="s">
        <v>12936</v>
      </c>
      <c r="D5472" s="695">
        <v>36.4</v>
      </c>
    </row>
    <row r="5473" spans="1:4" ht="16.5">
      <c r="A5473" s="693">
        <v>804229</v>
      </c>
      <c r="B5473" s="694" t="s">
        <v>17531</v>
      </c>
      <c r="C5473" s="693" t="s">
        <v>10136</v>
      </c>
      <c r="D5473" s="695">
        <v>1818.52</v>
      </c>
    </row>
    <row r="5474" spans="1:4" ht="16.5">
      <c r="A5474" s="693">
        <v>1917369</v>
      </c>
      <c r="B5474" s="694" t="s">
        <v>17532</v>
      </c>
      <c r="C5474" s="693" t="s">
        <v>12156</v>
      </c>
      <c r="D5474" s="695">
        <v>6.62</v>
      </c>
    </row>
    <row r="5475" spans="1:4" ht="16.5">
      <c r="A5475" s="693">
        <v>2003426</v>
      </c>
      <c r="B5475" s="694" t="s">
        <v>17533</v>
      </c>
      <c r="C5475" s="693" t="s">
        <v>12133</v>
      </c>
      <c r="D5475" s="695">
        <v>1371.77</v>
      </c>
    </row>
    <row r="5476" spans="1:4" ht="24.75">
      <c r="A5476" s="693">
        <v>2909380</v>
      </c>
      <c r="B5476" s="694" t="s">
        <v>17534</v>
      </c>
      <c r="C5476" s="693" t="s">
        <v>12159</v>
      </c>
      <c r="D5476" s="695">
        <v>11777.41</v>
      </c>
    </row>
    <row r="5477" spans="1:4">
      <c r="A5477" s="693">
        <v>4915665</v>
      </c>
      <c r="B5477" s="694" t="s">
        <v>17535</v>
      </c>
      <c r="C5477" s="693" t="s">
        <v>12156</v>
      </c>
      <c r="D5477" s="695">
        <v>58.87</v>
      </c>
    </row>
    <row r="5478" spans="1:4" ht="24.75">
      <c r="A5478" s="693">
        <v>5914690</v>
      </c>
      <c r="B5478" s="694" t="s">
        <v>17536</v>
      </c>
      <c r="C5478" s="693" t="s">
        <v>12936</v>
      </c>
      <c r="D5478" s="695">
        <v>36.33</v>
      </c>
    </row>
    <row r="5479" spans="1:4" ht="16.5">
      <c r="A5479" s="693">
        <v>804228</v>
      </c>
      <c r="B5479" s="694" t="s">
        <v>17537</v>
      </c>
      <c r="C5479" s="693" t="s">
        <v>10136</v>
      </c>
      <c r="D5479" s="695">
        <v>1504.55</v>
      </c>
    </row>
    <row r="5480" spans="1:4" ht="16.5">
      <c r="A5480" s="693">
        <v>1917370</v>
      </c>
      <c r="B5480" s="694" t="s">
        <v>17538</v>
      </c>
      <c r="C5480" s="693" t="s">
        <v>12156</v>
      </c>
      <c r="D5480" s="695">
        <v>6.96</v>
      </c>
    </row>
    <row r="5481" spans="1:4" ht="16.5">
      <c r="A5481" s="693">
        <v>2003431</v>
      </c>
      <c r="B5481" s="694" t="s">
        <v>17539</v>
      </c>
      <c r="C5481" s="693" t="s">
        <v>12133</v>
      </c>
      <c r="D5481" s="695">
        <v>1650.32</v>
      </c>
    </row>
    <row r="5482" spans="1:4" ht="24.75">
      <c r="A5482" s="693">
        <v>2909382</v>
      </c>
      <c r="B5482" s="694" t="s">
        <v>17540</v>
      </c>
      <c r="C5482" s="693" t="s">
        <v>12159</v>
      </c>
      <c r="D5482" s="695">
        <v>12335.51</v>
      </c>
    </row>
    <row r="5483" spans="1:4">
      <c r="A5483" s="693">
        <v>4915666</v>
      </c>
      <c r="B5483" s="694" t="s">
        <v>17541</v>
      </c>
      <c r="C5483" s="693" t="s">
        <v>12156</v>
      </c>
      <c r="D5483" s="695">
        <v>54.54</v>
      </c>
    </row>
    <row r="5484" spans="1:4" ht="24.75">
      <c r="A5484" s="693">
        <v>5914697</v>
      </c>
      <c r="B5484" s="694" t="s">
        <v>17542</v>
      </c>
      <c r="C5484" s="693" t="s">
        <v>12936</v>
      </c>
      <c r="D5484" s="695">
        <v>27.99</v>
      </c>
    </row>
    <row r="5485" spans="1:4" ht="16.5">
      <c r="A5485" s="693">
        <v>804231</v>
      </c>
      <c r="B5485" s="694" t="s">
        <v>17543</v>
      </c>
      <c r="C5485" s="693" t="s">
        <v>10136</v>
      </c>
      <c r="D5485" s="695">
        <v>1898.88</v>
      </c>
    </row>
    <row r="5486" spans="1:4" ht="16.5">
      <c r="A5486" s="693">
        <v>1917371</v>
      </c>
      <c r="B5486" s="694" t="s">
        <v>17544</v>
      </c>
      <c r="C5486" s="693" t="s">
        <v>12156</v>
      </c>
      <c r="D5486" s="695">
        <v>7.28</v>
      </c>
    </row>
    <row r="5487" spans="1:4" ht="16.5">
      <c r="A5487" s="693">
        <v>2003430</v>
      </c>
      <c r="B5487" s="694" t="s">
        <v>17545</v>
      </c>
      <c r="C5487" s="693" t="s">
        <v>12133</v>
      </c>
      <c r="D5487" s="695">
        <v>1503.43</v>
      </c>
    </row>
    <row r="5488" spans="1:4" ht="24.75">
      <c r="A5488" s="693">
        <v>2909387</v>
      </c>
      <c r="B5488" s="694" t="s">
        <v>17546</v>
      </c>
      <c r="C5488" s="693" t="s">
        <v>12159</v>
      </c>
      <c r="D5488" s="695">
        <v>13013.08</v>
      </c>
    </row>
    <row r="5489" spans="1:4" ht="24.75">
      <c r="A5489" s="693">
        <v>4915650</v>
      </c>
      <c r="B5489" s="694" t="s">
        <v>17547</v>
      </c>
      <c r="C5489" s="693" t="s">
        <v>12141</v>
      </c>
      <c r="D5489" s="695">
        <v>305.74</v>
      </c>
    </row>
    <row r="5490" spans="1:4" ht="24.75">
      <c r="A5490" s="693">
        <v>5914691</v>
      </c>
      <c r="B5490" s="694" t="s">
        <v>17548</v>
      </c>
      <c r="C5490" s="693" t="s">
        <v>12936</v>
      </c>
      <c r="D5490" s="695">
        <v>28.28</v>
      </c>
    </row>
    <row r="5491" spans="1:4" ht="16.5">
      <c r="A5491" s="693">
        <v>804230</v>
      </c>
      <c r="B5491" s="694" t="s">
        <v>17549</v>
      </c>
      <c r="C5491" s="693" t="s">
        <v>10136</v>
      </c>
      <c r="D5491" s="695">
        <v>1582.57</v>
      </c>
    </row>
    <row r="5492" spans="1:4" ht="16.5">
      <c r="A5492" s="693">
        <v>1917372</v>
      </c>
      <c r="B5492" s="694" t="s">
        <v>17550</v>
      </c>
      <c r="C5492" s="693" t="s">
        <v>12156</v>
      </c>
      <c r="D5492" s="695">
        <v>7.6</v>
      </c>
    </row>
    <row r="5493" spans="1:4">
      <c r="A5493" s="693">
        <v>2003435</v>
      </c>
      <c r="B5493" s="694" t="s">
        <v>17551</v>
      </c>
      <c r="C5493" s="693" t="s">
        <v>12133</v>
      </c>
      <c r="D5493" s="695">
        <v>1914.84</v>
      </c>
    </row>
    <row r="5494" spans="1:4" ht="24.75">
      <c r="A5494" s="693">
        <v>2909375</v>
      </c>
      <c r="B5494" s="694" t="s">
        <v>17552</v>
      </c>
      <c r="C5494" s="693" t="s">
        <v>12159</v>
      </c>
      <c r="D5494" s="695">
        <v>13022.61</v>
      </c>
    </row>
    <row r="5495" spans="1:4" ht="24.75">
      <c r="A5495" s="693">
        <v>4915645</v>
      </c>
      <c r="B5495" s="694" t="s">
        <v>17553</v>
      </c>
      <c r="C5495" s="693" t="s">
        <v>12141</v>
      </c>
      <c r="D5495" s="695">
        <v>208.18</v>
      </c>
    </row>
    <row r="5496" spans="1:4" ht="24.75">
      <c r="A5496" s="693">
        <v>5914698</v>
      </c>
      <c r="B5496" s="694" t="s">
        <v>17554</v>
      </c>
      <c r="C5496" s="693" t="s">
        <v>12936</v>
      </c>
      <c r="D5496" s="695">
        <v>30.72</v>
      </c>
    </row>
    <row r="5497" spans="1:4" ht="16.5">
      <c r="A5497" s="693">
        <v>804215</v>
      </c>
      <c r="B5497" s="694" t="s">
        <v>17555</v>
      </c>
      <c r="C5497" s="693" t="s">
        <v>10136</v>
      </c>
      <c r="D5497" s="695">
        <v>1618.69</v>
      </c>
    </row>
    <row r="5498" spans="1:4" ht="16.5">
      <c r="A5498" s="693">
        <v>1917373</v>
      </c>
      <c r="B5498" s="694" t="s">
        <v>17556</v>
      </c>
      <c r="C5498" s="693" t="s">
        <v>12156</v>
      </c>
      <c r="D5498" s="695">
        <v>7.86</v>
      </c>
    </row>
    <row r="5499" spans="1:4" ht="16.5">
      <c r="A5499" s="693">
        <v>2003434</v>
      </c>
      <c r="B5499" s="694" t="s">
        <v>17557</v>
      </c>
      <c r="C5499" s="693" t="s">
        <v>12133</v>
      </c>
      <c r="D5499" s="695">
        <v>1745.64</v>
      </c>
    </row>
    <row r="5500" spans="1:4" ht="24.75">
      <c r="A5500" s="693">
        <v>2909377</v>
      </c>
      <c r="B5500" s="694" t="s">
        <v>17558</v>
      </c>
      <c r="C5500" s="693" t="s">
        <v>12159</v>
      </c>
      <c r="D5500" s="695">
        <v>13630.76</v>
      </c>
    </row>
    <row r="5501" spans="1:4">
      <c r="A5501" s="693">
        <v>4915712</v>
      </c>
      <c r="B5501" s="694" t="s">
        <v>17559</v>
      </c>
      <c r="C5501" s="693" t="s">
        <v>12156</v>
      </c>
      <c r="D5501" s="695">
        <v>29.16</v>
      </c>
    </row>
    <row r="5502" spans="1:4" ht="24.75">
      <c r="A5502" s="693">
        <v>5914692</v>
      </c>
      <c r="B5502" s="694" t="s">
        <v>17560</v>
      </c>
      <c r="C5502" s="693" t="s">
        <v>12936</v>
      </c>
      <c r="D5502" s="695">
        <v>30.67</v>
      </c>
    </row>
    <row r="5503" spans="1:4" ht="16.5">
      <c r="A5503" s="693">
        <v>804214</v>
      </c>
      <c r="B5503" s="694" t="s">
        <v>17561</v>
      </c>
      <c r="C5503" s="693" t="s">
        <v>10136</v>
      </c>
      <c r="D5503" s="695">
        <v>1313.75</v>
      </c>
    </row>
    <row r="5504" spans="1:4" ht="16.5">
      <c r="A5504" s="693">
        <v>1917374</v>
      </c>
      <c r="B5504" s="694" t="s">
        <v>17562</v>
      </c>
      <c r="C5504" s="693" t="s">
        <v>12156</v>
      </c>
      <c r="D5504" s="695">
        <v>8.4600000000000009</v>
      </c>
    </row>
    <row r="5505" spans="1:4">
      <c r="A5505" s="693">
        <v>2003439</v>
      </c>
      <c r="B5505" s="694" t="s">
        <v>17563</v>
      </c>
      <c r="C5505" s="693" t="s">
        <v>12133</v>
      </c>
      <c r="D5505" s="695">
        <v>2247.5500000000002</v>
      </c>
    </row>
    <row r="5506" spans="1:4" ht="24.75">
      <c r="A5506" s="693">
        <v>2909386</v>
      </c>
      <c r="B5506" s="694" t="s">
        <v>17564</v>
      </c>
      <c r="C5506" s="693" t="s">
        <v>12159</v>
      </c>
      <c r="D5506" s="695">
        <v>14364.17</v>
      </c>
    </row>
    <row r="5507" spans="1:4">
      <c r="A5507" s="693">
        <v>4915711</v>
      </c>
      <c r="B5507" s="694" t="s">
        <v>17565</v>
      </c>
      <c r="C5507" s="693" t="s">
        <v>12133</v>
      </c>
      <c r="D5507" s="695">
        <v>1.94</v>
      </c>
    </row>
    <row r="5508" spans="1:4" ht="24.75">
      <c r="A5508" s="693">
        <v>5914699</v>
      </c>
      <c r="B5508" s="694" t="s">
        <v>17566</v>
      </c>
      <c r="C5508" s="693" t="s">
        <v>12936</v>
      </c>
      <c r="D5508" s="695">
        <v>31.34</v>
      </c>
    </row>
    <row r="5509" spans="1:4" ht="16.5">
      <c r="A5509" s="693">
        <v>804417</v>
      </c>
      <c r="B5509" s="694" t="s">
        <v>17567</v>
      </c>
      <c r="C5509" s="693" t="s">
        <v>10136</v>
      </c>
      <c r="D5509" s="695">
        <v>4180.7</v>
      </c>
    </row>
    <row r="5510" spans="1:4" ht="16.5">
      <c r="A5510" s="693">
        <v>1917375</v>
      </c>
      <c r="B5510" s="694" t="s">
        <v>17568</v>
      </c>
      <c r="C5510" s="693" t="s">
        <v>12156</v>
      </c>
      <c r="D5510" s="695">
        <v>8.76</v>
      </c>
    </row>
    <row r="5511" spans="1:4" ht="16.5">
      <c r="A5511" s="693">
        <v>2003438</v>
      </c>
      <c r="B5511" s="694" t="s">
        <v>17569</v>
      </c>
      <c r="C5511" s="693" t="s">
        <v>12133</v>
      </c>
      <c r="D5511" s="695">
        <v>2050.5</v>
      </c>
    </row>
    <row r="5512" spans="1:4" ht="16.5">
      <c r="A5512" s="693">
        <v>2909376</v>
      </c>
      <c r="B5512" s="694" t="s">
        <v>17570</v>
      </c>
      <c r="C5512" s="693" t="s">
        <v>12159</v>
      </c>
      <c r="D5512" s="695">
        <v>19127.13</v>
      </c>
    </row>
    <row r="5513" spans="1:4" ht="16.5">
      <c r="A5513" s="693">
        <v>4915790</v>
      </c>
      <c r="B5513" s="694" t="s">
        <v>17571</v>
      </c>
      <c r="C5513" s="693" t="s">
        <v>12936</v>
      </c>
      <c r="D5513" s="695">
        <v>254.35</v>
      </c>
    </row>
    <row r="5514" spans="1:4" ht="24.75">
      <c r="A5514" s="693">
        <v>5914693</v>
      </c>
      <c r="B5514" s="694" t="s">
        <v>17572</v>
      </c>
      <c r="C5514" s="693" t="s">
        <v>12936</v>
      </c>
      <c r="D5514" s="695">
        <v>31.66</v>
      </c>
    </row>
    <row r="5515" spans="1:4" ht="16.5">
      <c r="A5515" s="693">
        <v>804233</v>
      </c>
      <c r="B5515" s="694" t="s">
        <v>17573</v>
      </c>
      <c r="C5515" s="693" t="s">
        <v>10136</v>
      </c>
      <c r="D5515" s="695">
        <v>2401.08</v>
      </c>
    </row>
    <row r="5516" spans="1:4" ht="16.5">
      <c r="A5516" s="693">
        <v>1917376</v>
      </c>
      <c r="B5516" s="694" t="s">
        <v>17574</v>
      </c>
      <c r="C5516" s="693" t="s">
        <v>12156</v>
      </c>
      <c r="D5516" s="695">
        <v>9.06</v>
      </c>
    </row>
    <row r="5517" spans="1:4">
      <c r="A5517" s="693">
        <v>2003167</v>
      </c>
      <c r="B5517" s="694" t="s">
        <v>17575</v>
      </c>
      <c r="C5517" s="693" t="s">
        <v>12133</v>
      </c>
      <c r="D5517" s="695">
        <v>2195.4899999999998</v>
      </c>
    </row>
    <row r="5518" spans="1:4" ht="16.5">
      <c r="A5518" s="693">
        <v>2909378</v>
      </c>
      <c r="B5518" s="694" t="s">
        <v>17576</v>
      </c>
      <c r="C5518" s="693" t="s">
        <v>12159</v>
      </c>
      <c r="D5518" s="695">
        <v>20046.7</v>
      </c>
    </row>
    <row r="5519" spans="1:4" ht="16.5">
      <c r="A5519" s="693">
        <v>4915793</v>
      </c>
      <c r="B5519" s="694" t="s">
        <v>17577</v>
      </c>
      <c r="C5519" s="693" t="s">
        <v>12936</v>
      </c>
      <c r="D5519" s="695">
        <v>198.11</v>
      </c>
    </row>
    <row r="5520" spans="1:4" ht="24.75">
      <c r="A5520" s="693">
        <v>5914700</v>
      </c>
      <c r="B5520" s="694" t="s">
        <v>17578</v>
      </c>
      <c r="C5520" s="693" t="s">
        <v>12936</v>
      </c>
      <c r="D5520" s="695">
        <v>34.4</v>
      </c>
    </row>
    <row r="5521" spans="1:4" ht="16.5">
      <c r="A5521" s="693">
        <v>804416</v>
      </c>
      <c r="B5521" s="694" t="s">
        <v>17579</v>
      </c>
      <c r="C5521" s="693" t="s">
        <v>10136</v>
      </c>
      <c r="D5521" s="695">
        <v>3385.49</v>
      </c>
    </row>
    <row r="5522" spans="1:4" ht="16.5">
      <c r="A5522" s="693">
        <v>1917377</v>
      </c>
      <c r="B5522" s="694" t="s">
        <v>17580</v>
      </c>
      <c r="C5522" s="693" t="s">
        <v>12156</v>
      </c>
      <c r="D5522" s="695">
        <v>9.3699999999999992</v>
      </c>
    </row>
    <row r="5523" spans="1:4" ht="16.5">
      <c r="A5523" s="693">
        <v>2003168</v>
      </c>
      <c r="B5523" s="694" t="s">
        <v>17581</v>
      </c>
      <c r="C5523" s="693" t="s">
        <v>12133</v>
      </c>
      <c r="D5523" s="695">
        <v>1992.92</v>
      </c>
    </row>
    <row r="5524" spans="1:4" ht="16.5">
      <c r="A5524" s="693">
        <v>2909385</v>
      </c>
      <c r="B5524" s="694" t="s">
        <v>17582</v>
      </c>
      <c r="C5524" s="693" t="s">
        <v>12159</v>
      </c>
      <c r="D5524" s="695">
        <v>21140.51</v>
      </c>
    </row>
    <row r="5525" spans="1:4" ht="16.5">
      <c r="A5525" s="693">
        <v>4915792</v>
      </c>
      <c r="B5525" s="694" t="s">
        <v>17583</v>
      </c>
      <c r="C5525" s="693" t="s">
        <v>12936</v>
      </c>
      <c r="D5525" s="695">
        <v>84.89</v>
      </c>
    </row>
    <row r="5526" spans="1:4" ht="24.75">
      <c r="A5526" s="693">
        <v>5914694</v>
      </c>
      <c r="B5526" s="694" t="s">
        <v>17584</v>
      </c>
      <c r="C5526" s="693" t="s">
        <v>12936</v>
      </c>
      <c r="D5526" s="695">
        <v>34.340000000000003</v>
      </c>
    </row>
    <row r="5527" spans="1:4" ht="16.5">
      <c r="A5527" s="693">
        <v>804232</v>
      </c>
      <c r="B5527" s="694" t="s">
        <v>17585</v>
      </c>
      <c r="C5527" s="693" t="s">
        <v>10136</v>
      </c>
      <c r="D5527" s="695">
        <v>1928.09</v>
      </c>
    </row>
    <row r="5528" spans="1:4" ht="16.5">
      <c r="A5528" s="693">
        <v>1917378</v>
      </c>
      <c r="B5528" s="694" t="s">
        <v>17586</v>
      </c>
      <c r="C5528" s="693" t="s">
        <v>12156</v>
      </c>
      <c r="D5528" s="695">
        <v>9.69</v>
      </c>
    </row>
    <row r="5529" spans="1:4">
      <c r="A5529" s="693">
        <v>2003407</v>
      </c>
      <c r="B5529" s="694" t="s">
        <v>17587</v>
      </c>
      <c r="C5529" s="693" t="s">
        <v>12133</v>
      </c>
      <c r="D5529" s="695">
        <v>698.74</v>
      </c>
    </row>
    <row r="5530" spans="1:4" ht="16.5">
      <c r="A5530" s="693">
        <v>2909383</v>
      </c>
      <c r="B5530" s="694" t="s">
        <v>17588</v>
      </c>
      <c r="C5530" s="693" t="s">
        <v>12159</v>
      </c>
      <c r="D5530" s="695">
        <v>6221.78</v>
      </c>
    </row>
    <row r="5531" spans="1:4">
      <c r="A5531" s="693">
        <v>4915718</v>
      </c>
      <c r="B5531" s="694" t="s">
        <v>17589</v>
      </c>
      <c r="C5531" s="693" t="s">
        <v>12161</v>
      </c>
      <c r="D5531" s="695">
        <v>10.63</v>
      </c>
    </row>
    <row r="5532" spans="1:4" ht="16.5">
      <c r="A5532" s="693">
        <v>5915441</v>
      </c>
      <c r="B5532" s="694" t="s">
        <v>17590</v>
      </c>
      <c r="C5532" s="693" t="s">
        <v>12936</v>
      </c>
      <c r="D5532" s="695">
        <v>101.23</v>
      </c>
    </row>
    <row r="5533" spans="1:4" ht="16.5">
      <c r="A5533" s="693">
        <v>804237</v>
      </c>
      <c r="B5533" s="694" t="s">
        <v>17591</v>
      </c>
      <c r="C5533" s="693" t="s">
        <v>10136</v>
      </c>
      <c r="D5533" s="695">
        <v>2415.2199999999998</v>
      </c>
    </row>
    <row r="5534" spans="1:4" ht="16.5">
      <c r="A5534" s="693">
        <v>1917379</v>
      </c>
      <c r="B5534" s="694" t="s">
        <v>17592</v>
      </c>
      <c r="C5534" s="693" t="s">
        <v>12156</v>
      </c>
      <c r="D5534" s="695">
        <v>10.32</v>
      </c>
    </row>
    <row r="5535" spans="1:4" ht="16.5">
      <c r="A5535" s="693">
        <v>2003406</v>
      </c>
      <c r="B5535" s="694" t="s">
        <v>17593</v>
      </c>
      <c r="C5535" s="693" t="s">
        <v>12133</v>
      </c>
      <c r="D5535" s="695">
        <v>648</v>
      </c>
    </row>
    <row r="5536" spans="1:4" ht="16.5">
      <c r="A5536" s="693">
        <v>2909384</v>
      </c>
      <c r="B5536" s="694" t="s">
        <v>17594</v>
      </c>
      <c r="C5536" s="693" t="s">
        <v>12159</v>
      </c>
      <c r="D5536" s="695">
        <v>6531.59</v>
      </c>
    </row>
    <row r="5537" spans="1:4">
      <c r="A5537" s="693">
        <v>4915672</v>
      </c>
      <c r="B5537" s="694" t="s">
        <v>17595</v>
      </c>
      <c r="C5537" s="693" t="s">
        <v>12133</v>
      </c>
      <c r="D5537" s="695">
        <v>5.83</v>
      </c>
    </row>
    <row r="5538" spans="1:4" ht="16.5">
      <c r="A5538" s="693">
        <v>5901639</v>
      </c>
      <c r="B5538" s="694" t="s">
        <v>17596</v>
      </c>
      <c r="C5538" s="693" t="s">
        <v>12163</v>
      </c>
      <c r="D5538" s="695">
        <v>0.93</v>
      </c>
    </row>
    <row r="5539" spans="1:4" ht="16.5">
      <c r="A5539" s="693">
        <v>804236</v>
      </c>
      <c r="B5539" s="694" t="s">
        <v>17597</v>
      </c>
      <c r="C5539" s="693" t="s">
        <v>10136</v>
      </c>
      <c r="D5539" s="695">
        <v>1941.15</v>
      </c>
    </row>
    <row r="5540" spans="1:4" ht="16.5">
      <c r="A5540" s="693">
        <v>1917380</v>
      </c>
      <c r="B5540" s="694" t="s">
        <v>17598</v>
      </c>
      <c r="C5540" s="693" t="s">
        <v>12156</v>
      </c>
      <c r="D5540" s="695">
        <v>10.7</v>
      </c>
    </row>
    <row r="5541" spans="1:4" ht="16.5">
      <c r="A5541" s="693">
        <v>2003169</v>
      </c>
      <c r="B5541" s="694" t="s">
        <v>17599</v>
      </c>
      <c r="C5541" s="693" t="s">
        <v>12133</v>
      </c>
      <c r="D5541" s="695">
        <v>2851.43</v>
      </c>
    </row>
    <row r="5542" spans="1:4">
      <c r="A5542" s="693">
        <v>2909148</v>
      </c>
      <c r="B5542" s="694" t="s">
        <v>17600</v>
      </c>
      <c r="C5542" s="693" t="s">
        <v>12159</v>
      </c>
      <c r="D5542" s="695">
        <v>443.86</v>
      </c>
    </row>
    <row r="5543" spans="1:4">
      <c r="A5543" s="693">
        <v>4915708</v>
      </c>
      <c r="B5543" s="694" t="s">
        <v>17601</v>
      </c>
      <c r="C5543" s="693" t="s">
        <v>12133</v>
      </c>
      <c r="D5543" s="695">
        <v>0.97</v>
      </c>
    </row>
    <row r="5544" spans="1:4" ht="16.5">
      <c r="A5544" s="693">
        <v>5901638</v>
      </c>
      <c r="B5544" s="694" t="s">
        <v>17602</v>
      </c>
      <c r="C5544" s="693" t="s">
        <v>12163</v>
      </c>
      <c r="D5544" s="695">
        <v>0.74</v>
      </c>
    </row>
    <row r="5545" spans="1:4" ht="16.5">
      <c r="A5545" s="693">
        <v>804419</v>
      </c>
      <c r="B5545" s="694" t="s">
        <v>17603</v>
      </c>
      <c r="C5545" s="693" t="s">
        <v>10136</v>
      </c>
      <c r="D5545" s="695">
        <v>4373.21</v>
      </c>
    </row>
    <row r="5546" spans="1:4" ht="16.5">
      <c r="A5546" s="693">
        <v>1917381</v>
      </c>
      <c r="B5546" s="694" t="s">
        <v>17604</v>
      </c>
      <c r="C5546" s="693" t="s">
        <v>12156</v>
      </c>
      <c r="D5546" s="695">
        <v>11.1</v>
      </c>
    </row>
    <row r="5547" spans="1:4" ht="16.5">
      <c r="A5547" s="693">
        <v>2003170</v>
      </c>
      <c r="B5547" s="694" t="s">
        <v>17605</v>
      </c>
      <c r="C5547" s="693" t="s">
        <v>12133</v>
      </c>
      <c r="D5547" s="695">
        <v>2592.0100000000002</v>
      </c>
    </row>
    <row r="5548" spans="1:4" ht="16.5">
      <c r="A5548" s="693">
        <v>2909389</v>
      </c>
      <c r="B5548" s="694" t="s">
        <v>17606</v>
      </c>
      <c r="C5548" s="693" t="s">
        <v>12159</v>
      </c>
      <c r="D5548" s="695">
        <v>4736.7700000000004</v>
      </c>
    </row>
    <row r="5549" spans="1:4">
      <c r="A5549" s="693">
        <v>4915710</v>
      </c>
      <c r="B5549" s="694" t="s">
        <v>17607</v>
      </c>
      <c r="C5549" s="693" t="s">
        <v>12133</v>
      </c>
      <c r="D5549" s="695">
        <v>5.83</v>
      </c>
    </row>
    <row r="5550" spans="1:4" ht="16.5">
      <c r="A5550" s="693">
        <v>5901640</v>
      </c>
      <c r="B5550" s="694" t="s">
        <v>17608</v>
      </c>
      <c r="C5550" s="693" t="s">
        <v>12163</v>
      </c>
      <c r="D5550" s="695">
        <v>0.67</v>
      </c>
    </row>
    <row r="5551" spans="1:4" ht="16.5">
      <c r="A5551" s="693">
        <v>804239</v>
      </c>
      <c r="B5551" s="694" t="s">
        <v>17609</v>
      </c>
      <c r="C5551" s="693" t="s">
        <v>10136</v>
      </c>
      <c r="D5551" s="695">
        <v>2433.64</v>
      </c>
    </row>
    <row r="5552" spans="1:4" ht="16.5">
      <c r="A5552" s="693">
        <v>1917382</v>
      </c>
      <c r="B5552" s="694" t="s">
        <v>17610</v>
      </c>
      <c r="C5552" s="693" t="s">
        <v>12156</v>
      </c>
      <c r="D5552" s="695">
        <v>11.59</v>
      </c>
    </row>
    <row r="5553" spans="1:4">
      <c r="A5553" s="693">
        <v>2003389</v>
      </c>
      <c r="B5553" s="694" t="s">
        <v>17611</v>
      </c>
      <c r="C5553" s="693" t="s">
        <v>12133</v>
      </c>
      <c r="D5553" s="695">
        <v>254.9</v>
      </c>
    </row>
    <row r="5554" spans="1:4" ht="16.5">
      <c r="A5554" s="693">
        <v>2909390</v>
      </c>
      <c r="B5554" s="694" t="s">
        <v>17612</v>
      </c>
      <c r="C5554" s="693" t="s">
        <v>12159</v>
      </c>
      <c r="D5554" s="695">
        <v>3335.77</v>
      </c>
    </row>
    <row r="5555" spans="1:4">
      <c r="A5555" s="693">
        <v>4915709</v>
      </c>
      <c r="B5555" s="694" t="s">
        <v>17613</v>
      </c>
      <c r="C5555" s="693" t="s">
        <v>12133</v>
      </c>
      <c r="D5555" s="695">
        <v>1.46</v>
      </c>
    </row>
    <row r="5556" spans="1:4">
      <c r="A5556" s="693">
        <v>5914359</v>
      </c>
      <c r="B5556" s="694" t="s">
        <v>17614</v>
      </c>
      <c r="C5556" s="693" t="s">
        <v>12163</v>
      </c>
      <c r="D5556" s="695">
        <v>1.22</v>
      </c>
    </row>
    <row r="5557" spans="1:4" ht="16.5">
      <c r="A5557" s="693">
        <v>804418</v>
      </c>
      <c r="B5557" s="694" t="s">
        <v>17615</v>
      </c>
      <c r="C5557" s="693" t="s">
        <v>10136</v>
      </c>
      <c r="D5557" s="695">
        <v>3540</v>
      </c>
    </row>
    <row r="5558" spans="1:4" ht="16.5">
      <c r="A5558" s="693">
        <v>1917383</v>
      </c>
      <c r="B5558" s="694" t="s">
        <v>17616</v>
      </c>
      <c r="C5558" s="693" t="s">
        <v>12156</v>
      </c>
      <c r="D5558" s="695">
        <v>12.02</v>
      </c>
    </row>
    <row r="5559" spans="1:4" ht="16.5">
      <c r="A5559" s="693">
        <v>2003388</v>
      </c>
      <c r="B5559" s="694" t="s">
        <v>17617</v>
      </c>
      <c r="C5559" s="693" t="s">
        <v>12133</v>
      </c>
      <c r="D5559" s="695">
        <v>233.22</v>
      </c>
    </row>
    <row r="5560" spans="1:4" ht="16.5">
      <c r="A5560" s="693">
        <v>2909391</v>
      </c>
      <c r="B5560" s="694" t="s">
        <v>17618</v>
      </c>
      <c r="C5560" s="693" t="s">
        <v>12159</v>
      </c>
      <c r="D5560" s="695">
        <v>5684.5</v>
      </c>
    </row>
    <row r="5561" spans="1:4">
      <c r="A5561" s="693">
        <v>4915686</v>
      </c>
      <c r="B5561" s="694" t="s">
        <v>17619</v>
      </c>
      <c r="C5561" s="693" t="s">
        <v>10136</v>
      </c>
      <c r="D5561" s="695">
        <v>5.83</v>
      </c>
    </row>
    <row r="5562" spans="1:4" ht="16.5">
      <c r="A5562" s="693">
        <v>5914374</v>
      </c>
      <c r="B5562" s="694" t="s">
        <v>17620</v>
      </c>
      <c r="C5562" s="693" t="s">
        <v>12163</v>
      </c>
      <c r="D5562" s="695">
        <v>0.98</v>
      </c>
    </row>
    <row r="5563" spans="1:4" ht="16.5">
      <c r="A5563" s="693">
        <v>804238</v>
      </c>
      <c r="B5563" s="694" t="s">
        <v>17621</v>
      </c>
      <c r="C5563" s="693" t="s">
        <v>10136</v>
      </c>
      <c r="D5563" s="695">
        <v>1958.17</v>
      </c>
    </row>
    <row r="5564" spans="1:4" ht="16.5">
      <c r="A5564" s="693">
        <v>1917384</v>
      </c>
      <c r="B5564" s="694" t="s">
        <v>17622</v>
      </c>
      <c r="C5564" s="693" t="s">
        <v>12156</v>
      </c>
      <c r="D5564" s="695">
        <v>12.72</v>
      </c>
    </row>
    <row r="5565" spans="1:4">
      <c r="A5565" s="693">
        <v>2003393</v>
      </c>
      <c r="B5565" s="694" t="s">
        <v>17623</v>
      </c>
      <c r="C5565" s="693" t="s">
        <v>12133</v>
      </c>
      <c r="D5565" s="695">
        <v>377.74</v>
      </c>
    </row>
    <row r="5566" spans="1:4" ht="24.75">
      <c r="A5566" s="693">
        <v>3009336</v>
      </c>
      <c r="B5566" s="694" t="s">
        <v>17624</v>
      </c>
      <c r="C5566" s="693" t="s">
        <v>10136</v>
      </c>
      <c r="D5566" s="695">
        <v>129.76</v>
      </c>
    </row>
    <row r="5567" spans="1:4">
      <c r="A5567" s="693">
        <v>4915687</v>
      </c>
      <c r="B5567" s="694" t="s">
        <v>17625</v>
      </c>
      <c r="C5567" s="693" t="s">
        <v>10136</v>
      </c>
      <c r="D5567" s="695">
        <v>3.65</v>
      </c>
    </row>
    <row r="5568" spans="1:4">
      <c r="A5568" s="693">
        <v>5914389</v>
      </c>
      <c r="B5568" s="694" t="s">
        <v>17626</v>
      </c>
      <c r="C5568" s="693" t="s">
        <v>12163</v>
      </c>
      <c r="D5568" s="695">
        <v>0.79</v>
      </c>
    </row>
    <row r="5569" spans="1:4" ht="16.5">
      <c r="A5569" s="693">
        <v>804241</v>
      </c>
      <c r="B5569" s="694" t="s">
        <v>17627</v>
      </c>
      <c r="C5569" s="693" t="s">
        <v>10136</v>
      </c>
      <c r="D5569" s="695">
        <v>2460.15</v>
      </c>
    </row>
    <row r="5570" spans="1:4" ht="16.5">
      <c r="A5570" s="693">
        <v>1917385</v>
      </c>
      <c r="B5570" s="694" t="s">
        <v>17628</v>
      </c>
      <c r="C5570" s="693" t="s">
        <v>12156</v>
      </c>
      <c r="D5570" s="695">
        <v>13.27</v>
      </c>
    </row>
    <row r="5571" spans="1:4" ht="16.5">
      <c r="A5571" s="693">
        <v>2003392</v>
      </c>
      <c r="B5571" s="694" t="s">
        <v>17629</v>
      </c>
      <c r="C5571" s="693" t="s">
        <v>12133</v>
      </c>
      <c r="D5571" s="695">
        <v>348.14</v>
      </c>
    </row>
    <row r="5572" spans="1:4" ht="24.75">
      <c r="A5572" s="693">
        <v>3009337</v>
      </c>
      <c r="B5572" s="694" t="s">
        <v>17630</v>
      </c>
      <c r="C5572" s="693" t="s">
        <v>10136</v>
      </c>
      <c r="D5572" s="695">
        <v>133.27000000000001</v>
      </c>
    </row>
    <row r="5573" spans="1:4" ht="16.5">
      <c r="A5573" s="693">
        <v>4915634</v>
      </c>
      <c r="B5573" s="694" t="s">
        <v>17631</v>
      </c>
      <c r="C5573" s="693" t="s">
        <v>12133</v>
      </c>
      <c r="D5573" s="695">
        <v>65.25</v>
      </c>
    </row>
    <row r="5574" spans="1:4">
      <c r="A5574" s="693">
        <v>5915319</v>
      </c>
      <c r="B5574" s="694" t="s">
        <v>17632</v>
      </c>
      <c r="C5574" s="693" t="s">
        <v>12163</v>
      </c>
      <c r="D5574" s="695">
        <v>0.92</v>
      </c>
    </row>
    <row r="5575" spans="1:4" ht="16.5">
      <c r="A5575" s="693">
        <v>804240</v>
      </c>
      <c r="B5575" s="694" t="s">
        <v>17633</v>
      </c>
      <c r="C5575" s="693" t="s">
        <v>10136</v>
      </c>
      <c r="D5575" s="695">
        <v>1982.81</v>
      </c>
    </row>
    <row r="5576" spans="1:4" ht="16.5">
      <c r="A5576" s="693">
        <v>1917386</v>
      </c>
      <c r="B5576" s="694" t="s">
        <v>17634</v>
      </c>
      <c r="C5576" s="693" t="s">
        <v>12156</v>
      </c>
      <c r="D5576" s="695">
        <v>13.83</v>
      </c>
    </row>
    <row r="5577" spans="1:4">
      <c r="A5577" s="693">
        <v>2003173</v>
      </c>
      <c r="B5577" s="694" t="s">
        <v>17635</v>
      </c>
      <c r="C5577" s="693" t="s">
        <v>12133</v>
      </c>
      <c r="D5577" s="695">
        <v>911.32</v>
      </c>
    </row>
    <row r="5578" spans="1:4" ht="24.75">
      <c r="A5578" s="693">
        <v>3009340</v>
      </c>
      <c r="B5578" s="694" t="s">
        <v>17636</v>
      </c>
      <c r="C5578" s="693" t="s">
        <v>10136</v>
      </c>
      <c r="D5578" s="695">
        <v>250.25</v>
      </c>
    </row>
    <row r="5579" spans="1:4">
      <c r="A5579" s="693">
        <v>4915633</v>
      </c>
      <c r="B5579" s="694" t="s">
        <v>17637</v>
      </c>
      <c r="C5579" s="693" t="s">
        <v>12133</v>
      </c>
      <c r="D5579" s="695">
        <v>21.52</v>
      </c>
    </row>
    <row r="5580" spans="1:4" ht="16.5">
      <c r="A5580" s="693">
        <v>5915320</v>
      </c>
      <c r="B5580" s="694" t="s">
        <v>17638</v>
      </c>
      <c r="C5580" s="693" t="s">
        <v>12163</v>
      </c>
      <c r="D5580" s="695">
        <v>0.74</v>
      </c>
    </row>
    <row r="5581" spans="1:4" ht="16.5">
      <c r="A5581" s="693">
        <v>804243</v>
      </c>
      <c r="B5581" s="694" t="s">
        <v>17639</v>
      </c>
      <c r="C5581" s="693" t="s">
        <v>10136</v>
      </c>
      <c r="D5581" s="695">
        <v>2496.41</v>
      </c>
    </row>
    <row r="5582" spans="1:4" ht="16.5">
      <c r="A5582" s="693">
        <v>1917387</v>
      </c>
      <c r="B5582" s="694" t="s">
        <v>17640</v>
      </c>
      <c r="C5582" s="693" t="s">
        <v>12156</v>
      </c>
      <c r="D5582" s="695">
        <v>14.42</v>
      </c>
    </row>
    <row r="5583" spans="1:4" ht="16.5">
      <c r="A5583" s="693">
        <v>2003174</v>
      </c>
      <c r="B5583" s="694" t="s">
        <v>17641</v>
      </c>
      <c r="C5583" s="693" t="s">
        <v>12133</v>
      </c>
      <c r="D5583" s="695">
        <v>843.76</v>
      </c>
    </row>
    <row r="5584" spans="1:4" ht="24.75">
      <c r="A5584" s="693">
        <v>3009341</v>
      </c>
      <c r="B5584" s="694" t="s">
        <v>17642</v>
      </c>
      <c r="C5584" s="693" t="s">
        <v>10136</v>
      </c>
      <c r="D5584" s="695">
        <v>257.26</v>
      </c>
    </row>
    <row r="5585" spans="1:4" ht="24.75">
      <c r="A5585" s="693">
        <v>4915714</v>
      </c>
      <c r="B5585" s="694" t="s">
        <v>17643</v>
      </c>
      <c r="C5585" s="693" t="s">
        <v>12133</v>
      </c>
      <c r="D5585" s="695">
        <v>3.16</v>
      </c>
    </row>
    <row r="5586" spans="1:4">
      <c r="A5586" s="693">
        <v>5915321</v>
      </c>
      <c r="B5586" s="694" t="s">
        <v>17644</v>
      </c>
      <c r="C5586" s="693" t="s">
        <v>12163</v>
      </c>
      <c r="D5586" s="695">
        <v>0.67</v>
      </c>
    </row>
    <row r="5587" spans="1:4" ht="16.5">
      <c r="A5587" s="693">
        <v>804242</v>
      </c>
      <c r="B5587" s="694" t="s">
        <v>17645</v>
      </c>
      <c r="C5587" s="693" t="s">
        <v>10136</v>
      </c>
      <c r="D5587" s="695">
        <v>2016.73</v>
      </c>
    </row>
    <row r="5588" spans="1:4" ht="16.5">
      <c r="A5588" s="693">
        <v>1917388</v>
      </c>
      <c r="B5588" s="694" t="s">
        <v>17646</v>
      </c>
      <c r="C5588" s="693" t="s">
        <v>12156</v>
      </c>
      <c r="D5588" s="695">
        <v>15.05</v>
      </c>
    </row>
    <row r="5589" spans="1:4">
      <c r="A5589" s="693">
        <v>2003171</v>
      </c>
      <c r="B5589" s="694" t="s">
        <v>17647</v>
      </c>
      <c r="C5589" s="693" t="s">
        <v>12133</v>
      </c>
      <c r="D5589" s="695">
        <v>628.62</v>
      </c>
    </row>
    <row r="5590" spans="1:4" ht="24.75">
      <c r="A5590" s="693">
        <v>3009344</v>
      </c>
      <c r="B5590" s="694" t="s">
        <v>17648</v>
      </c>
      <c r="C5590" s="693" t="s">
        <v>10136</v>
      </c>
      <c r="D5590" s="695">
        <v>130.31</v>
      </c>
    </row>
    <row r="5591" spans="1:4" ht="16.5">
      <c r="A5591" s="693">
        <v>4915759</v>
      </c>
      <c r="B5591" s="694" t="s">
        <v>17649</v>
      </c>
      <c r="C5591" s="693" t="s">
        <v>10136</v>
      </c>
      <c r="D5591" s="695">
        <v>9.81</v>
      </c>
    </row>
    <row r="5592" spans="1:4">
      <c r="A5592" s="693">
        <v>5914314</v>
      </c>
      <c r="B5592" s="694" t="s">
        <v>17650</v>
      </c>
      <c r="C5592" s="693" t="s">
        <v>12163</v>
      </c>
      <c r="D5592" s="695">
        <v>1.29</v>
      </c>
    </row>
    <row r="5593" spans="1:4" ht="16.5">
      <c r="A5593" s="693">
        <v>804421</v>
      </c>
      <c r="B5593" s="694" t="s">
        <v>17651</v>
      </c>
      <c r="C5593" s="693" t="s">
        <v>10136</v>
      </c>
      <c r="D5593" s="695">
        <v>4879.8100000000004</v>
      </c>
    </row>
    <row r="5594" spans="1:4" ht="16.5">
      <c r="A5594" s="693">
        <v>1917389</v>
      </c>
      <c r="B5594" s="694" t="s">
        <v>17652</v>
      </c>
      <c r="C5594" s="693" t="s">
        <v>12156</v>
      </c>
      <c r="D5594" s="695">
        <v>15.96</v>
      </c>
    </row>
    <row r="5595" spans="1:4" ht="16.5">
      <c r="A5595" s="693">
        <v>2003172</v>
      </c>
      <c r="B5595" s="694" t="s">
        <v>17653</v>
      </c>
      <c r="C5595" s="693" t="s">
        <v>12133</v>
      </c>
      <c r="D5595" s="695">
        <v>586.32000000000005</v>
      </c>
    </row>
    <row r="5596" spans="1:4" ht="24.75">
      <c r="A5596" s="693">
        <v>3009345</v>
      </c>
      <c r="B5596" s="694" t="s">
        <v>17654</v>
      </c>
      <c r="C5596" s="693" t="s">
        <v>10136</v>
      </c>
      <c r="D5596" s="695">
        <v>133.82</v>
      </c>
    </row>
    <row r="5597" spans="1:4" ht="16.5">
      <c r="A5597" s="693">
        <v>4915758</v>
      </c>
      <c r="B5597" s="694" t="s">
        <v>17655</v>
      </c>
      <c r="C5597" s="693" t="s">
        <v>12133</v>
      </c>
      <c r="D5597" s="695">
        <v>5.86</v>
      </c>
    </row>
    <row r="5598" spans="1:4" ht="16.5">
      <c r="A5598" s="693">
        <v>5914329</v>
      </c>
      <c r="B5598" s="694" t="s">
        <v>17656</v>
      </c>
      <c r="C5598" s="693" t="s">
        <v>12163</v>
      </c>
      <c r="D5598" s="695">
        <v>1.03</v>
      </c>
    </row>
    <row r="5599" spans="1:4" ht="16.5">
      <c r="A5599" s="693">
        <v>804245</v>
      </c>
      <c r="B5599" s="694" t="s">
        <v>17657</v>
      </c>
      <c r="C5599" s="693" t="s">
        <v>10136</v>
      </c>
      <c r="D5599" s="695">
        <v>2545.38</v>
      </c>
    </row>
    <row r="5600" spans="1:4" ht="16.5">
      <c r="A5600" s="693">
        <v>1917390</v>
      </c>
      <c r="B5600" s="694" t="s">
        <v>17658</v>
      </c>
      <c r="C5600" s="693" t="s">
        <v>12156</v>
      </c>
      <c r="D5600" s="695">
        <v>16.809999999999999</v>
      </c>
    </row>
    <row r="5601" spans="1:4">
      <c r="A5601" s="693">
        <v>2003399</v>
      </c>
      <c r="B5601" s="694" t="s">
        <v>17659</v>
      </c>
      <c r="C5601" s="693" t="s">
        <v>12133</v>
      </c>
      <c r="D5601" s="695">
        <v>637.04999999999995</v>
      </c>
    </row>
    <row r="5602" spans="1:4" ht="24.75">
      <c r="A5602" s="693">
        <v>3009348</v>
      </c>
      <c r="B5602" s="694" t="s">
        <v>17660</v>
      </c>
      <c r="C5602" s="693" t="s">
        <v>10136</v>
      </c>
      <c r="D5602" s="695">
        <v>250.32</v>
      </c>
    </row>
    <row r="5603" spans="1:4">
      <c r="A5603" s="693">
        <v>4915640</v>
      </c>
      <c r="B5603" s="694" t="s">
        <v>17661</v>
      </c>
      <c r="C5603" s="693" t="s">
        <v>12156</v>
      </c>
      <c r="D5603" s="695">
        <v>29.16</v>
      </c>
    </row>
    <row r="5604" spans="1:4">
      <c r="A5604" s="693">
        <v>5914344</v>
      </c>
      <c r="B5604" s="694" t="s">
        <v>17662</v>
      </c>
      <c r="C5604" s="693" t="s">
        <v>12163</v>
      </c>
      <c r="D5604" s="695">
        <v>0.83</v>
      </c>
    </row>
    <row r="5605" spans="1:4" ht="16.5">
      <c r="A5605" s="693">
        <v>804420</v>
      </c>
      <c r="B5605" s="694" t="s">
        <v>17663</v>
      </c>
      <c r="C5605" s="693" t="s">
        <v>10136</v>
      </c>
      <c r="D5605" s="695">
        <v>3947.4</v>
      </c>
    </row>
    <row r="5606" spans="1:4" ht="16.5">
      <c r="A5606" s="693">
        <v>1917391</v>
      </c>
      <c r="B5606" s="694" t="s">
        <v>17664</v>
      </c>
      <c r="C5606" s="693" t="s">
        <v>12156</v>
      </c>
      <c r="D5606" s="695">
        <v>17.739999999999998</v>
      </c>
    </row>
    <row r="5607" spans="1:4" ht="16.5">
      <c r="A5607" s="693">
        <v>2003398</v>
      </c>
      <c r="B5607" s="694" t="s">
        <v>17665</v>
      </c>
      <c r="C5607" s="693" t="s">
        <v>12133</v>
      </c>
      <c r="D5607" s="695">
        <v>591.11</v>
      </c>
    </row>
    <row r="5608" spans="1:4" ht="24.75">
      <c r="A5608" s="693">
        <v>3009349</v>
      </c>
      <c r="B5608" s="694" t="s">
        <v>17666</v>
      </c>
      <c r="C5608" s="693" t="s">
        <v>10136</v>
      </c>
      <c r="D5608" s="695">
        <v>257.33</v>
      </c>
    </row>
    <row r="5609" spans="1:4">
      <c r="A5609" s="693">
        <v>4915639</v>
      </c>
      <c r="B5609" s="694" t="s">
        <v>17667</v>
      </c>
      <c r="C5609" s="693" t="s">
        <v>12161</v>
      </c>
      <c r="D5609" s="695">
        <v>5.83</v>
      </c>
    </row>
    <row r="5610" spans="1:4">
      <c r="A5610" s="693">
        <v>5914539</v>
      </c>
      <c r="B5610" s="694" t="s">
        <v>17668</v>
      </c>
      <c r="C5610" s="693" t="s">
        <v>12163</v>
      </c>
      <c r="D5610" s="695">
        <v>1.1200000000000001</v>
      </c>
    </row>
    <row r="5611" spans="1:4" ht="16.5">
      <c r="A5611" s="693">
        <v>804244</v>
      </c>
      <c r="B5611" s="694" t="s">
        <v>17669</v>
      </c>
      <c r="C5611" s="693" t="s">
        <v>10136</v>
      </c>
      <c r="D5611" s="695">
        <v>2062.7399999999998</v>
      </c>
    </row>
    <row r="5612" spans="1:4" ht="16.5">
      <c r="A5612" s="693">
        <v>1917364</v>
      </c>
      <c r="B5612" s="694" t="s">
        <v>17670</v>
      </c>
      <c r="C5612" s="693" t="s">
        <v>12156</v>
      </c>
      <c r="D5612" s="695">
        <v>4.6100000000000003</v>
      </c>
    </row>
    <row r="5613" spans="1:4">
      <c r="A5613" s="693">
        <v>2003403</v>
      </c>
      <c r="B5613" s="694" t="s">
        <v>17671</v>
      </c>
      <c r="C5613" s="693" t="s">
        <v>12133</v>
      </c>
      <c r="D5613" s="695">
        <v>779.08</v>
      </c>
    </row>
    <row r="5614" spans="1:4" ht="24.75">
      <c r="A5614" s="693">
        <v>3009338</v>
      </c>
      <c r="B5614" s="694" t="s">
        <v>17672</v>
      </c>
      <c r="C5614" s="693" t="s">
        <v>10136</v>
      </c>
      <c r="D5614" s="695">
        <v>129.76</v>
      </c>
    </row>
    <row r="5615" spans="1:4" ht="16.5">
      <c r="A5615" s="693">
        <v>4915695</v>
      </c>
      <c r="B5615" s="694" t="s">
        <v>17673</v>
      </c>
      <c r="C5615" s="693" t="s">
        <v>12133</v>
      </c>
      <c r="D5615" s="695">
        <v>7.81</v>
      </c>
    </row>
    <row r="5616" spans="1:4">
      <c r="A5616" s="693">
        <v>5914554</v>
      </c>
      <c r="B5616" s="694" t="s">
        <v>17674</v>
      </c>
      <c r="C5616" s="693" t="s">
        <v>12163</v>
      </c>
      <c r="D5616" s="695">
        <v>0.89</v>
      </c>
    </row>
    <row r="5617" spans="1:4" ht="16.5">
      <c r="A5617" s="693">
        <v>804247</v>
      </c>
      <c r="B5617" s="694" t="s">
        <v>17675</v>
      </c>
      <c r="C5617" s="693" t="s">
        <v>10136</v>
      </c>
      <c r="D5617" s="695">
        <v>2609.4499999999998</v>
      </c>
    </row>
    <row r="5618" spans="1:4" ht="16.5">
      <c r="A5618" s="693">
        <v>1917392</v>
      </c>
      <c r="B5618" s="694" t="s">
        <v>17676</v>
      </c>
      <c r="C5618" s="693" t="s">
        <v>12156</v>
      </c>
      <c r="D5618" s="695">
        <v>18.89</v>
      </c>
    </row>
    <row r="5619" spans="1:4" ht="16.5">
      <c r="A5619" s="693">
        <v>2003402</v>
      </c>
      <c r="B5619" s="694" t="s">
        <v>17677</v>
      </c>
      <c r="C5619" s="693" t="s">
        <v>12133</v>
      </c>
      <c r="D5619" s="695">
        <v>722.32</v>
      </c>
    </row>
    <row r="5620" spans="1:4" ht="24.75">
      <c r="A5620" s="693">
        <v>3009339</v>
      </c>
      <c r="B5620" s="694" t="s">
        <v>17678</v>
      </c>
      <c r="C5620" s="693" t="s">
        <v>10136</v>
      </c>
      <c r="D5620" s="695">
        <v>133.27000000000001</v>
      </c>
    </row>
    <row r="5621" spans="1:4" ht="24.75">
      <c r="A5621" s="693">
        <v>4915696</v>
      </c>
      <c r="B5621" s="694" t="s">
        <v>17679</v>
      </c>
      <c r="C5621" s="693" t="s">
        <v>12133</v>
      </c>
      <c r="D5621" s="695">
        <v>7.81</v>
      </c>
    </row>
    <row r="5622" spans="1:4">
      <c r="A5622" s="693">
        <v>5914569</v>
      </c>
      <c r="B5622" s="694" t="s">
        <v>17680</v>
      </c>
      <c r="C5622" s="693" t="s">
        <v>12163</v>
      </c>
      <c r="D5622" s="695">
        <v>0.73</v>
      </c>
    </row>
    <row r="5623" spans="1:4" ht="16.5">
      <c r="A5623" s="693">
        <v>804246</v>
      </c>
      <c r="B5623" s="694" t="s">
        <v>17681</v>
      </c>
      <c r="C5623" s="693" t="s">
        <v>10136</v>
      </c>
      <c r="D5623" s="695">
        <v>2123.5500000000002</v>
      </c>
    </row>
    <row r="5624" spans="1:4" ht="16.5">
      <c r="A5624" s="693">
        <v>1917393</v>
      </c>
      <c r="B5624" s="694" t="s">
        <v>17682</v>
      </c>
      <c r="C5624" s="693" t="s">
        <v>12156</v>
      </c>
      <c r="D5624" s="695">
        <v>20.11</v>
      </c>
    </row>
    <row r="5625" spans="1:4" ht="16.5">
      <c r="A5625" s="693">
        <v>2003452</v>
      </c>
      <c r="B5625" s="694" t="s">
        <v>17683</v>
      </c>
      <c r="C5625" s="693" t="s">
        <v>10136</v>
      </c>
      <c r="D5625" s="695">
        <v>828.62</v>
      </c>
    </row>
    <row r="5626" spans="1:4" ht="24.75">
      <c r="A5626" s="693">
        <v>3009342</v>
      </c>
      <c r="B5626" s="694" t="s">
        <v>17684</v>
      </c>
      <c r="C5626" s="693" t="s">
        <v>10136</v>
      </c>
      <c r="D5626" s="695">
        <v>250.25</v>
      </c>
    </row>
    <row r="5627" spans="1:4" ht="24.75">
      <c r="A5627" s="693">
        <v>4915694</v>
      </c>
      <c r="B5627" s="694" t="s">
        <v>17685</v>
      </c>
      <c r="C5627" s="693" t="s">
        <v>12133</v>
      </c>
      <c r="D5627" s="695">
        <v>30.53</v>
      </c>
    </row>
    <row r="5628" spans="1:4" ht="16.5">
      <c r="A5628" s="693">
        <v>5915012</v>
      </c>
      <c r="B5628" s="694" t="s">
        <v>17686</v>
      </c>
      <c r="C5628" s="693" t="s">
        <v>12163</v>
      </c>
      <c r="D5628" s="695">
        <v>1.93</v>
      </c>
    </row>
    <row r="5629" spans="1:4" ht="16.5">
      <c r="A5629" s="693">
        <v>804249</v>
      </c>
      <c r="B5629" s="694" t="s">
        <v>17687</v>
      </c>
      <c r="C5629" s="693" t="s">
        <v>10136</v>
      </c>
      <c r="D5629" s="695">
        <v>2695.4</v>
      </c>
    </row>
    <row r="5630" spans="1:4" ht="16.5">
      <c r="A5630" s="693">
        <v>1917394</v>
      </c>
      <c r="B5630" s="694" t="s">
        <v>17688</v>
      </c>
      <c r="C5630" s="693" t="s">
        <v>12156</v>
      </c>
      <c r="D5630" s="695">
        <v>21.79</v>
      </c>
    </row>
    <row r="5631" spans="1:4">
      <c r="A5631" s="693">
        <v>2003453</v>
      </c>
      <c r="B5631" s="694" t="s">
        <v>17689</v>
      </c>
      <c r="C5631" s="693" t="s">
        <v>10136</v>
      </c>
      <c r="D5631" s="695">
        <v>1021.5</v>
      </c>
    </row>
    <row r="5632" spans="1:4" ht="24.75">
      <c r="A5632" s="693">
        <v>3009343</v>
      </c>
      <c r="B5632" s="694" t="s">
        <v>17690</v>
      </c>
      <c r="C5632" s="693" t="s">
        <v>10136</v>
      </c>
      <c r="D5632" s="695">
        <v>257.26</v>
      </c>
    </row>
    <row r="5633" spans="1:4">
      <c r="A5633" s="693">
        <v>4915654</v>
      </c>
      <c r="B5633" s="694" t="s">
        <v>17691</v>
      </c>
      <c r="C5633" s="693" t="s">
        <v>12161</v>
      </c>
      <c r="D5633" s="695">
        <v>12.64</v>
      </c>
    </row>
    <row r="5634" spans="1:4" ht="24.75">
      <c r="A5634" s="693">
        <v>5915013</v>
      </c>
      <c r="B5634" s="694" t="s">
        <v>17692</v>
      </c>
      <c r="C5634" s="693" t="s">
        <v>12163</v>
      </c>
      <c r="D5634" s="695">
        <v>1.55</v>
      </c>
    </row>
    <row r="5635" spans="1:4" ht="16.5">
      <c r="A5635" s="693">
        <v>804248</v>
      </c>
      <c r="B5635" s="694" t="s">
        <v>17693</v>
      </c>
      <c r="C5635" s="693" t="s">
        <v>10136</v>
      </c>
      <c r="D5635" s="695">
        <v>2205.6</v>
      </c>
    </row>
    <row r="5636" spans="1:4" ht="16.5">
      <c r="A5636" s="693">
        <v>1917395</v>
      </c>
      <c r="B5636" s="694" t="s">
        <v>17694</v>
      </c>
      <c r="C5636" s="693" t="s">
        <v>12156</v>
      </c>
      <c r="D5636" s="695">
        <v>22.99</v>
      </c>
    </row>
    <row r="5637" spans="1:4" ht="16.5">
      <c r="A5637" s="693">
        <v>2003454</v>
      </c>
      <c r="B5637" s="694" t="s">
        <v>17695</v>
      </c>
      <c r="C5637" s="693" t="s">
        <v>10136</v>
      </c>
      <c r="D5637" s="695">
        <v>1162.83</v>
      </c>
    </row>
    <row r="5638" spans="1:4" ht="24.75">
      <c r="A5638" s="693">
        <v>3009346</v>
      </c>
      <c r="B5638" s="694" t="s">
        <v>17696</v>
      </c>
      <c r="C5638" s="693" t="s">
        <v>10136</v>
      </c>
      <c r="D5638" s="695">
        <v>130.31</v>
      </c>
    </row>
    <row r="5639" spans="1:4">
      <c r="A5639" s="693">
        <v>4900001</v>
      </c>
      <c r="B5639" s="694" t="s">
        <v>17697</v>
      </c>
      <c r="C5639" s="693" t="s">
        <v>12156</v>
      </c>
      <c r="D5639" s="695">
        <v>0</v>
      </c>
    </row>
    <row r="5640" spans="1:4" ht="16.5">
      <c r="A5640" s="693">
        <v>5915014</v>
      </c>
      <c r="B5640" s="694" t="s">
        <v>17698</v>
      </c>
      <c r="C5640" s="693" t="s">
        <v>12163</v>
      </c>
      <c r="D5640" s="695">
        <v>1.25</v>
      </c>
    </row>
    <row r="5641" spans="1:4" ht="16.5">
      <c r="A5641" s="693">
        <v>804423</v>
      </c>
      <c r="B5641" s="694" t="s">
        <v>17699</v>
      </c>
      <c r="C5641" s="693" t="s">
        <v>10136</v>
      </c>
      <c r="D5641" s="695">
        <v>6041.43</v>
      </c>
    </row>
    <row r="5642" spans="1:4" ht="16.5">
      <c r="A5642" s="693">
        <v>1917396</v>
      </c>
      <c r="B5642" s="694" t="s">
        <v>17700</v>
      </c>
      <c r="C5642" s="693" t="s">
        <v>12156</v>
      </c>
      <c r="D5642" s="695">
        <v>24.37</v>
      </c>
    </row>
    <row r="5643" spans="1:4">
      <c r="A5643" s="693">
        <v>2003455</v>
      </c>
      <c r="B5643" s="694" t="s">
        <v>17701</v>
      </c>
      <c r="C5643" s="693" t="s">
        <v>10136</v>
      </c>
      <c r="D5643" s="695">
        <v>1458.07</v>
      </c>
    </row>
    <row r="5644" spans="1:4" ht="24.75">
      <c r="A5644" s="693">
        <v>3009347</v>
      </c>
      <c r="B5644" s="694" t="s">
        <v>17702</v>
      </c>
      <c r="C5644" s="693" t="s">
        <v>10136</v>
      </c>
      <c r="D5644" s="695">
        <v>133.82</v>
      </c>
    </row>
    <row r="5645" spans="1:4">
      <c r="A5645" s="693">
        <v>4915801</v>
      </c>
      <c r="B5645" s="694" t="s">
        <v>17703</v>
      </c>
      <c r="C5645" s="693" t="s">
        <v>12156</v>
      </c>
      <c r="D5645" s="695">
        <v>0</v>
      </c>
    </row>
    <row r="5646" spans="1:4" ht="16.5">
      <c r="A5646" s="693">
        <v>5914584</v>
      </c>
      <c r="B5646" s="694" t="s">
        <v>17704</v>
      </c>
      <c r="C5646" s="693" t="s">
        <v>12163</v>
      </c>
      <c r="D5646" s="695">
        <v>2.64</v>
      </c>
    </row>
    <row r="5647" spans="1:4" ht="16.5">
      <c r="A5647" s="693">
        <v>804251</v>
      </c>
      <c r="B5647" s="694" t="s">
        <v>17705</v>
      </c>
      <c r="C5647" s="693" t="s">
        <v>10136</v>
      </c>
      <c r="D5647" s="695">
        <v>2810.12</v>
      </c>
    </row>
    <row r="5648" spans="1:4" ht="16.5">
      <c r="A5648" s="693">
        <v>1917397</v>
      </c>
      <c r="B5648" s="694" t="s">
        <v>17706</v>
      </c>
      <c r="C5648" s="693" t="s">
        <v>12156</v>
      </c>
      <c r="D5648" s="695">
        <v>25.96</v>
      </c>
    </row>
    <row r="5649" spans="1:4" ht="16.5">
      <c r="A5649" s="693">
        <v>2003456</v>
      </c>
      <c r="B5649" s="694" t="s">
        <v>17707</v>
      </c>
      <c r="C5649" s="693" t="s">
        <v>10136</v>
      </c>
      <c r="D5649" s="695">
        <v>1538.18</v>
      </c>
    </row>
    <row r="5650" spans="1:4" ht="24.75">
      <c r="A5650" s="693">
        <v>3009350</v>
      </c>
      <c r="B5650" s="694" t="s">
        <v>17708</v>
      </c>
      <c r="C5650" s="693" t="s">
        <v>10136</v>
      </c>
      <c r="D5650" s="695">
        <v>250.32</v>
      </c>
    </row>
    <row r="5651" spans="1:4" ht="16.5">
      <c r="A5651" s="693">
        <v>4916290</v>
      </c>
      <c r="B5651" s="694" t="s">
        <v>17709</v>
      </c>
      <c r="C5651" s="693" t="s">
        <v>12156</v>
      </c>
      <c r="D5651" s="695">
        <v>385.57</v>
      </c>
    </row>
    <row r="5652" spans="1:4" ht="16.5">
      <c r="A5652" s="693">
        <v>5914599</v>
      </c>
      <c r="B5652" s="694" t="s">
        <v>17710</v>
      </c>
      <c r="C5652" s="693" t="s">
        <v>12163</v>
      </c>
      <c r="D5652" s="695">
        <v>2.11</v>
      </c>
    </row>
    <row r="5653" spans="1:4" ht="16.5">
      <c r="A5653" s="693">
        <v>804422</v>
      </c>
      <c r="B5653" s="694" t="s">
        <v>17711</v>
      </c>
      <c r="C5653" s="693" t="s">
        <v>10136</v>
      </c>
      <c r="D5653" s="695">
        <v>4878.05</v>
      </c>
    </row>
    <row r="5654" spans="1:4" ht="16.5">
      <c r="A5654" s="693">
        <v>1917398</v>
      </c>
      <c r="B5654" s="694" t="s">
        <v>17712</v>
      </c>
      <c r="C5654" s="693" t="s">
        <v>12156</v>
      </c>
      <c r="D5654" s="695">
        <v>27.35</v>
      </c>
    </row>
    <row r="5655" spans="1:4" ht="16.5">
      <c r="A5655" s="693">
        <v>2003457</v>
      </c>
      <c r="B5655" s="694" t="s">
        <v>17713</v>
      </c>
      <c r="C5655" s="693" t="s">
        <v>10136</v>
      </c>
      <c r="D5655" s="695">
        <v>1953.84</v>
      </c>
    </row>
    <row r="5656" spans="1:4" ht="24.75">
      <c r="A5656" s="693">
        <v>3009351</v>
      </c>
      <c r="B5656" s="694" t="s">
        <v>17714</v>
      </c>
      <c r="C5656" s="693" t="s">
        <v>10136</v>
      </c>
      <c r="D5656" s="695">
        <v>257.33</v>
      </c>
    </row>
    <row r="5657" spans="1:4">
      <c r="A5657" s="693">
        <v>4915765</v>
      </c>
      <c r="B5657" s="694" t="s">
        <v>17715</v>
      </c>
      <c r="C5657" s="693" t="s">
        <v>12156</v>
      </c>
      <c r="D5657" s="695">
        <v>186.93</v>
      </c>
    </row>
    <row r="5658" spans="1:4" ht="16.5">
      <c r="A5658" s="693">
        <v>5914614</v>
      </c>
      <c r="B5658" s="694" t="s">
        <v>17716</v>
      </c>
      <c r="C5658" s="693" t="s">
        <v>12163</v>
      </c>
      <c r="D5658" s="695">
        <v>1.71</v>
      </c>
    </row>
    <row r="5659" spans="1:4" ht="16.5">
      <c r="A5659" s="693">
        <v>804250</v>
      </c>
      <c r="B5659" s="694" t="s">
        <v>17717</v>
      </c>
      <c r="C5659" s="693" t="s">
        <v>10136</v>
      </c>
      <c r="D5659" s="695">
        <v>2316.2600000000002</v>
      </c>
    </row>
    <row r="5660" spans="1:4" ht="16.5">
      <c r="A5660" s="693">
        <v>1917399</v>
      </c>
      <c r="B5660" s="694" t="s">
        <v>17718</v>
      </c>
      <c r="C5660" s="693" t="s">
        <v>12156</v>
      </c>
      <c r="D5660" s="695">
        <v>29.27</v>
      </c>
    </row>
    <row r="5661" spans="1:4" ht="16.5">
      <c r="A5661" s="693">
        <v>2003462</v>
      </c>
      <c r="B5661" s="694" t="s">
        <v>17719</v>
      </c>
      <c r="C5661" s="693" t="s">
        <v>10136</v>
      </c>
      <c r="D5661" s="695">
        <v>1972.05</v>
      </c>
    </row>
    <row r="5662" spans="1:4">
      <c r="A5662" s="693">
        <v>3009080</v>
      </c>
      <c r="B5662" s="694" t="s">
        <v>17720</v>
      </c>
      <c r="C5662" s="693" t="s">
        <v>10136</v>
      </c>
      <c r="D5662" s="695">
        <v>0.2</v>
      </c>
    </row>
    <row r="5663" spans="1:4">
      <c r="A5663" s="693">
        <v>4915766</v>
      </c>
      <c r="B5663" s="694" t="s">
        <v>17721</v>
      </c>
      <c r="C5663" s="693" t="s">
        <v>12156</v>
      </c>
      <c r="D5663" s="695">
        <v>109.72</v>
      </c>
    </row>
    <row r="5664" spans="1:4" ht="16.5">
      <c r="A5664" s="693">
        <v>5914581</v>
      </c>
      <c r="B5664" s="694" t="s">
        <v>17722</v>
      </c>
      <c r="C5664" s="693" t="s">
        <v>12163</v>
      </c>
      <c r="D5664" s="695">
        <v>1.98</v>
      </c>
    </row>
    <row r="5665" spans="1:4" ht="16.5">
      <c r="A5665" s="693">
        <v>804235</v>
      </c>
      <c r="B5665" s="694" t="s">
        <v>17723</v>
      </c>
      <c r="C5665" s="693" t="s">
        <v>10136</v>
      </c>
      <c r="D5665" s="695">
        <v>2404.52</v>
      </c>
    </row>
    <row r="5666" spans="1:4" ht="16.5">
      <c r="A5666" s="693">
        <v>1917400</v>
      </c>
      <c r="B5666" s="694" t="s">
        <v>17724</v>
      </c>
      <c r="C5666" s="693" t="s">
        <v>12156</v>
      </c>
      <c r="D5666" s="695">
        <v>31.06</v>
      </c>
    </row>
    <row r="5667" spans="1:4">
      <c r="A5667" s="693">
        <v>2003463</v>
      </c>
      <c r="B5667" s="694" t="s">
        <v>17725</v>
      </c>
      <c r="C5667" s="693" t="s">
        <v>10136</v>
      </c>
      <c r="D5667" s="695">
        <v>2537.85</v>
      </c>
    </row>
    <row r="5668" spans="1:4">
      <c r="A5668" s="693">
        <v>3009075</v>
      </c>
      <c r="B5668" s="694" t="s">
        <v>17726</v>
      </c>
      <c r="C5668" s="693" t="s">
        <v>10136</v>
      </c>
      <c r="D5668" s="695">
        <v>55.27</v>
      </c>
    </row>
    <row r="5669" spans="1:4">
      <c r="A5669" s="693">
        <v>4915764</v>
      </c>
      <c r="B5669" s="694" t="s">
        <v>17727</v>
      </c>
      <c r="C5669" s="693" t="s">
        <v>12156</v>
      </c>
      <c r="D5669" s="695">
        <v>336.47</v>
      </c>
    </row>
    <row r="5670" spans="1:4" ht="24.75">
      <c r="A5670" s="693">
        <v>5914582</v>
      </c>
      <c r="B5670" s="694" t="s">
        <v>17728</v>
      </c>
      <c r="C5670" s="693" t="s">
        <v>12163</v>
      </c>
      <c r="D5670" s="695">
        <v>1.59</v>
      </c>
    </row>
    <row r="5671" spans="1:4" ht="16.5">
      <c r="A5671" s="693">
        <v>804234</v>
      </c>
      <c r="B5671" s="694" t="s">
        <v>17729</v>
      </c>
      <c r="C5671" s="693" t="s">
        <v>10136</v>
      </c>
      <c r="D5671" s="695">
        <v>1931.23</v>
      </c>
    </row>
    <row r="5672" spans="1:4" ht="16.5">
      <c r="A5672" s="693">
        <v>1917401</v>
      </c>
      <c r="B5672" s="694" t="s">
        <v>17730</v>
      </c>
      <c r="C5672" s="693" t="s">
        <v>12156</v>
      </c>
      <c r="D5672" s="695">
        <v>32.69</v>
      </c>
    </row>
    <row r="5673" spans="1:4" ht="16.5">
      <c r="A5673" s="693">
        <v>2003468</v>
      </c>
      <c r="B5673" s="694" t="s">
        <v>17731</v>
      </c>
      <c r="C5673" s="693" t="s">
        <v>10136</v>
      </c>
      <c r="D5673" s="695">
        <v>2435.67</v>
      </c>
    </row>
    <row r="5674" spans="1:4">
      <c r="A5674" s="693">
        <v>3009076</v>
      </c>
      <c r="B5674" s="694" t="s">
        <v>17732</v>
      </c>
      <c r="C5674" s="693" t="s">
        <v>10136</v>
      </c>
      <c r="D5674" s="695">
        <v>57.07</v>
      </c>
    </row>
    <row r="5675" spans="1:4">
      <c r="A5675" s="693">
        <v>4915767</v>
      </c>
      <c r="B5675" s="694" t="s">
        <v>17733</v>
      </c>
      <c r="C5675" s="693" t="s">
        <v>12156</v>
      </c>
      <c r="D5675" s="695">
        <v>72.099999999999994</v>
      </c>
    </row>
    <row r="5676" spans="1:4" ht="16.5">
      <c r="A5676" s="693">
        <v>5914583</v>
      </c>
      <c r="B5676" s="694" t="s">
        <v>17734</v>
      </c>
      <c r="C5676" s="693" t="s">
        <v>12163</v>
      </c>
      <c r="D5676" s="695">
        <v>1.29</v>
      </c>
    </row>
    <row r="5677" spans="1:4" ht="16.5">
      <c r="A5677" s="693">
        <v>804425</v>
      </c>
      <c r="B5677" s="694" t="s">
        <v>17735</v>
      </c>
      <c r="C5677" s="693" t="s">
        <v>10136</v>
      </c>
      <c r="D5677" s="695">
        <v>6058.29</v>
      </c>
    </row>
    <row r="5678" spans="1:4" ht="16.5">
      <c r="A5678" s="693">
        <v>1917365</v>
      </c>
      <c r="B5678" s="694" t="s">
        <v>17736</v>
      </c>
      <c r="C5678" s="693" t="s">
        <v>12156</v>
      </c>
      <c r="D5678" s="695">
        <v>5.04</v>
      </c>
    </row>
    <row r="5679" spans="1:4" ht="16.5">
      <c r="A5679" s="693">
        <v>2003469</v>
      </c>
      <c r="B5679" s="694" t="s">
        <v>17737</v>
      </c>
      <c r="C5679" s="693" t="s">
        <v>10136</v>
      </c>
      <c r="D5679" s="695">
        <v>3161.84</v>
      </c>
    </row>
    <row r="5680" spans="1:4">
      <c r="A5680" s="693">
        <v>3009077</v>
      </c>
      <c r="B5680" s="694" t="s">
        <v>17738</v>
      </c>
      <c r="C5680" s="693" t="s">
        <v>10136</v>
      </c>
      <c r="D5680" s="695">
        <v>60.25</v>
      </c>
    </row>
    <row r="5681" spans="1:4">
      <c r="A5681" s="693">
        <v>4915777</v>
      </c>
      <c r="B5681" s="694" t="s">
        <v>17739</v>
      </c>
      <c r="C5681" s="693" t="s">
        <v>12133</v>
      </c>
      <c r="D5681" s="695">
        <v>17.75</v>
      </c>
    </row>
    <row r="5682" spans="1:4">
      <c r="A5682" s="693">
        <v>5914449</v>
      </c>
      <c r="B5682" s="694" t="s">
        <v>17740</v>
      </c>
      <c r="C5682" s="693" t="s">
        <v>12163</v>
      </c>
      <c r="D5682" s="695">
        <v>1.08</v>
      </c>
    </row>
    <row r="5683" spans="1:4" ht="16.5">
      <c r="A5683" s="693">
        <v>804253</v>
      </c>
      <c r="B5683" s="694" t="s">
        <v>17741</v>
      </c>
      <c r="C5683" s="693" t="s">
        <v>10136</v>
      </c>
      <c r="D5683" s="695">
        <v>3336.37</v>
      </c>
    </row>
    <row r="5684" spans="1:4" ht="16.5">
      <c r="A5684" s="693">
        <v>1917402</v>
      </c>
      <c r="B5684" s="694" t="s">
        <v>17742</v>
      </c>
      <c r="C5684" s="693" t="s">
        <v>12156</v>
      </c>
      <c r="D5684" s="695">
        <v>34.6</v>
      </c>
    </row>
    <row r="5685" spans="1:4" ht="16.5">
      <c r="A5685" s="693">
        <v>2003458</v>
      </c>
      <c r="B5685" s="694" t="s">
        <v>17743</v>
      </c>
      <c r="C5685" s="693" t="s">
        <v>10136</v>
      </c>
      <c r="D5685" s="695">
        <v>1952.19</v>
      </c>
    </row>
    <row r="5686" spans="1:4">
      <c r="A5686" s="693">
        <v>3009078</v>
      </c>
      <c r="B5686" s="694" t="s">
        <v>17744</v>
      </c>
      <c r="C5686" s="693" t="s">
        <v>10136</v>
      </c>
      <c r="D5686" s="695">
        <v>62.7</v>
      </c>
    </row>
    <row r="5687" spans="1:4" ht="16.5">
      <c r="A5687" s="693">
        <v>4915618</v>
      </c>
      <c r="B5687" s="694" t="s">
        <v>17745</v>
      </c>
      <c r="C5687" s="693" t="s">
        <v>12161</v>
      </c>
      <c r="D5687" s="695">
        <v>4.28</v>
      </c>
    </row>
    <row r="5688" spans="1:4" ht="16.5">
      <c r="A5688" s="693">
        <v>5914464</v>
      </c>
      <c r="B5688" s="694" t="s">
        <v>17746</v>
      </c>
      <c r="C5688" s="693" t="s">
        <v>12163</v>
      </c>
      <c r="D5688" s="695">
        <v>0.86</v>
      </c>
    </row>
    <row r="5689" spans="1:4" ht="16.5">
      <c r="A5689" s="693">
        <v>804424</v>
      </c>
      <c r="B5689" s="694" t="s">
        <v>17747</v>
      </c>
      <c r="C5689" s="693" t="s">
        <v>10136</v>
      </c>
      <c r="D5689" s="695">
        <v>4829.6499999999996</v>
      </c>
    </row>
    <row r="5690" spans="1:4" ht="16.5">
      <c r="A5690" s="693">
        <v>1917403</v>
      </c>
      <c r="B5690" s="694" t="s">
        <v>17748</v>
      </c>
      <c r="C5690" s="693" t="s">
        <v>12156</v>
      </c>
      <c r="D5690" s="695">
        <v>36.74</v>
      </c>
    </row>
    <row r="5691" spans="1:4">
      <c r="A5691" s="693">
        <v>2003459</v>
      </c>
      <c r="B5691" s="694" t="s">
        <v>17749</v>
      </c>
      <c r="C5691" s="693" t="s">
        <v>10136</v>
      </c>
      <c r="D5691" s="695">
        <v>2504.88</v>
      </c>
    </row>
    <row r="5692" spans="1:4">
      <c r="A5692" s="693">
        <v>3009087</v>
      </c>
      <c r="B5692" s="694" t="s">
        <v>17750</v>
      </c>
      <c r="C5692" s="693" t="s">
        <v>10136</v>
      </c>
      <c r="D5692" s="695">
        <v>0.11</v>
      </c>
    </row>
    <row r="5693" spans="1:4">
      <c r="A5693" s="693">
        <v>4915774</v>
      </c>
      <c r="B5693" s="694" t="s">
        <v>17751</v>
      </c>
      <c r="C5693" s="693" t="s">
        <v>12156</v>
      </c>
      <c r="D5693" s="695">
        <v>29.55</v>
      </c>
    </row>
    <row r="5694" spans="1:4">
      <c r="A5694" s="693">
        <v>5914479</v>
      </c>
      <c r="B5694" s="694" t="s">
        <v>17752</v>
      </c>
      <c r="C5694" s="693" t="s">
        <v>12163</v>
      </c>
      <c r="D5694" s="695">
        <v>0.7</v>
      </c>
    </row>
    <row r="5695" spans="1:4" ht="16.5">
      <c r="A5695" s="693">
        <v>804252</v>
      </c>
      <c r="B5695" s="694" t="s">
        <v>17753</v>
      </c>
      <c r="C5695" s="693" t="s">
        <v>10136</v>
      </c>
      <c r="D5695" s="695">
        <v>2649.87</v>
      </c>
    </row>
    <row r="5696" spans="1:4" ht="16.5">
      <c r="A5696" s="693">
        <v>1917404</v>
      </c>
      <c r="B5696" s="694" t="s">
        <v>17754</v>
      </c>
      <c r="C5696" s="693" t="s">
        <v>12156</v>
      </c>
      <c r="D5696" s="695">
        <v>38.9</v>
      </c>
    </row>
    <row r="5697" spans="1:4" ht="16.5">
      <c r="A5697" s="693">
        <v>2003464</v>
      </c>
      <c r="B5697" s="694" t="s">
        <v>17755</v>
      </c>
      <c r="C5697" s="693" t="s">
        <v>10136</v>
      </c>
      <c r="D5697" s="695">
        <v>2540.3200000000002</v>
      </c>
    </row>
    <row r="5698" spans="1:4" ht="24.75">
      <c r="A5698" s="693">
        <v>3009085</v>
      </c>
      <c r="B5698" s="694" t="s">
        <v>17756</v>
      </c>
      <c r="C5698" s="693" t="s">
        <v>12133</v>
      </c>
      <c r="D5698" s="695">
        <v>1040.43</v>
      </c>
    </row>
    <row r="5699" spans="1:4">
      <c r="A5699" s="693">
        <v>4915719</v>
      </c>
      <c r="B5699" s="694" t="s">
        <v>17757</v>
      </c>
      <c r="C5699" s="693" t="s">
        <v>12161</v>
      </c>
      <c r="D5699" s="695">
        <v>40.299999999999997</v>
      </c>
    </row>
    <row r="5700" spans="1:4">
      <c r="A5700" s="693">
        <v>5915322</v>
      </c>
      <c r="B5700" s="694" t="s">
        <v>17758</v>
      </c>
      <c r="C5700" s="693" t="s">
        <v>12163</v>
      </c>
      <c r="D5700" s="695">
        <v>1.92</v>
      </c>
    </row>
    <row r="5701" spans="1:4" ht="16.5">
      <c r="A5701" s="693">
        <v>804257</v>
      </c>
      <c r="B5701" s="694" t="s">
        <v>17759</v>
      </c>
      <c r="C5701" s="693" t="s">
        <v>10136</v>
      </c>
      <c r="D5701" s="695">
        <v>3357.17</v>
      </c>
    </row>
    <row r="5702" spans="1:4" ht="16.5">
      <c r="A5702" s="693">
        <v>1917405</v>
      </c>
      <c r="B5702" s="694" t="s">
        <v>17760</v>
      </c>
      <c r="C5702" s="693" t="s">
        <v>12156</v>
      </c>
      <c r="D5702" s="695">
        <v>41</v>
      </c>
    </row>
    <row r="5703" spans="1:4">
      <c r="A5703" s="693">
        <v>2003465</v>
      </c>
      <c r="B5703" s="694" t="s">
        <v>17761</v>
      </c>
      <c r="C5703" s="693" t="s">
        <v>10136</v>
      </c>
      <c r="D5703" s="695">
        <v>3301.81</v>
      </c>
    </row>
    <row r="5704" spans="1:4" ht="24.75">
      <c r="A5704" s="693">
        <v>3009086</v>
      </c>
      <c r="B5704" s="694" t="s">
        <v>17762</v>
      </c>
      <c r="C5704" s="693" t="s">
        <v>12133</v>
      </c>
      <c r="D5704" s="695">
        <v>1379.8</v>
      </c>
    </row>
    <row r="5705" spans="1:4" ht="16.5">
      <c r="A5705" s="693">
        <v>4915611</v>
      </c>
      <c r="B5705" s="694" t="s">
        <v>17763</v>
      </c>
      <c r="C5705" s="693" t="s">
        <v>12156</v>
      </c>
      <c r="D5705" s="695">
        <v>10.73</v>
      </c>
    </row>
    <row r="5706" spans="1:4">
      <c r="A5706" s="693">
        <v>5915323</v>
      </c>
      <c r="B5706" s="694" t="s">
        <v>17764</v>
      </c>
      <c r="C5706" s="693" t="s">
        <v>12163</v>
      </c>
      <c r="D5706" s="695">
        <v>1.53</v>
      </c>
    </row>
    <row r="5707" spans="1:4" ht="16.5">
      <c r="A5707" s="693">
        <v>804256</v>
      </c>
      <c r="B5707" s="694" t="s">
        <v>17765</v>
      </c>
      <c r="C5707" s="693" t="s">
        <v>10136</v>
      </c>
      <c r="D5707" s="695">
        <v>2668.49</v>
      </c>
    </row>
    <row r="5708" spans="1:4" ht="16.5">
      <c r="A5708" s="693">
        <v>1917406</v>
      </c>
      <c r="B5708" s="694" t="s">
        <v>17766</v>
      </c>
      <c r="C5708" s="693" t="s">
        <v>12156</v>
      </c>
      <c r="D5708" s="695">
        <v>43.33</v>
      </c>
    </row>
    <row r="5709" spans="1:4" ht="16.5">
      <c r="A5709" s="693">
        <v>2003470</v>
      </c>
      <c r="B5709" s="694" t="s">
        <v>17767</v>
      </c>
      <c r="C5709" s="693" t="s">
        <v>10136</v>
      </c>
      <c r="D5709" s="695">
        <v>3130.39</v>
      </c>
    </row>
    <row r="5710" spans="1:4" ht="24.75">
      <c r="A5710" s="693">
        <v>3009089</v>
      </c>
      <c r="B5710" s="694" t="s">
        <v>17768</v>
      </c>
      <c r="C5710" s="693" t="s">
        <v>12133</v>
      </c>
      <c r="D5710" s="695">
        <v>1688.42</v>
      </c>
    </row>
    <row r="5711" spans="1:4">
      <c r="A5711" s="693">
        <v>4915733</v>
      </c>
      <c r="B5711" s="694" t="s">
        <v>17769</v>
      </c>
      <c r="C5711" s="693" t="s">
        <v>12156</v>
      </c>
      <c r="D5711" s="695">
        <v>50.86</v>
      </c>
    </row>
    <row r="5712" spans="1:4">
      <c r="A5712" s="693">
        <v>5915324</v>
      </c>
      <c r="B5712" s="694" t="s">
        <v>17770</v>
      </c>
      <c r="C5712" s="693" t="s">
        <v>12163</v>
      </c>
      <c r="D5712" s="695">
        <v>1.24</v>
      </c>
    </row>
    <row r="5713" spans="1:4" ht="16.5">
      <c r="A5713" s="693">
        <v>804427</v>
      </c>
      <c r="B5713" s="694" t="s">
        <v>17771</v>
      </c>
      <c r="C5713" s="693" t="s">
        <v>10136</v>
      </c>
      <c r="D5713" s="695">
        <v>6351.56</v>
      </c>
    </row>
    <row r="5714" spans="1:4" ht="16.5">
      <c r="A5714" s="693">
        <v>1917407</v>
      </c>
      <c r="B5714" s="694" t="s">
        <v>17772</v>
      </c>
      <c r="C5714" s="693" t="s">
        <v>12156</v>
      </c>
      <c r="D5714" s="695">
        <v>46</v>
      </c>
    </row>
    <row r="5715" spans="1:4">
      <c r="A5715" s="693">
        <v>2003471</v>
      </c>
      <c r="B5715" s="694" t="s">
        <v>17773</v>
      </c>
      <c r="C5715" s="693" t="s">
        <v>10136</v>
      </c>
      <c r="D5715" s="695">
        <v>4101.4799999999996</v>
      </c>
    </row>
    <row r="5716" spans="1:4" ht="24.75">
      <c r="A5716" s="693">
        <v>3009090</v>
      </c>
      <c r="B5716" s="694" t="s">
        <v>17774</v>
      </c>
      <c r="C5716" s="693" t="s">
        <v>12133</v>
      </c>
      <c r="D5716" s="695">
        <v>1520.37</v>
      </c>
    </row>
    <row r="5717" spans="1:4">
      <c r="A5717" s="693">
        <v>4915734</v>
      </c>
      <c r="B5717" s="694" t="s">
        <v>17775</v>
      </c>
      <c r="C5717" s="693" t="s">
        <v>12156</v>
      </c>
      <c r="D5717" s="695">
        <v>12.44</v>
      </c>
    </row>
    <row r="5718" spans="1:4">
      <c r="A5718" s="693">
        <v>5914404</v>
      </c>
      <c r="B5718" s="694" t="s">
        <v>17776</v>
      </c>
      <c r="C5718" s="693" t="s">
        <v>12163</v>
      </c>
      <c r="D5718" s="695">
        <v>1.23</v>
      </c>
    </row>
    <row r="5719" spans="1:4" ht="16.5">
      <c r="A5719" s="693">
        <v>804259</v>
      </c>
      <c r="B5719" s="694" t="s">
        <v>17777</v>
      </c>
      <c r="C5719" s="693" t="s">
        <v>10136</v>
      </c>
      <c r="D5719" s="695">
        <v>3383.56</v>
      </c>
    </row>
    <row r="5720" spans="1:4" ht="16.5">
      <c r="A5720" s="693">
        <v>1917408</v>
      </c>
      <c r="B5720" s="694" t="s">
        <v>17778</v>
      </c>
      <c r="C5720" s="693" t="s">
        <v>12156</v>
      </c>
      <c r="D5720" s="695">
        <v>48.96</v>
      </c>
    </row>
    <row r="5721" spans="1:4" ht="16.5">
      <c r="A5721" s="693">
        <v>2003460</v>
      </c>
      <c r="B5721" s="694" t="s">
        <v>17779</v>
      </c>
      <c r="C5721" s="693" t="s">
        <v>10136</v>
      </c>
      <c r="D5721" s="695">
        <v>2930.88</v>
      </c>
    </row>
    <row r="5722" spans="1:4">
      <c r="A5722" s="693">
        <v>3009004</v>
      </c>
      <c r="B5722" s="694" t="s">
        <v>17780</v>
      </c>
      <c r="C5722" s="693" t="s">
        <v>10136</v>
      </c>
      <c r="D5722" s="695">
        <v>429.25</v>
      </c>
    </row>
    <row r="5723" spans="1:4">
      <c r="A5723" s="693">
        <v>4915727</v>
      </c>
      <c r="B5723" s="694" t="s">
        <v>17781</v>
      </c>
      <c r="C5723" s="693" t="s">
        <v>12133</v>
      </c>
      <c r="D5723" s="695">
        <v>12.59</v>
      </c>
    </row>
    <row r="5724" spans="1:4" ht="16.5">
      <c r="A5724" s="693">
        <v>5914419</v>
      </c>
      <c r="B5724" s="694" t="s">
        <v>17782</v>
      </c>
      <c r="C5724" s="693" t="s">
        <v>12163</v>
      </c>
      <c r="D5724" s="695">
        <v>0.98</v>
      </c>
    </row>
    <row r="5725" spans="1:4" ht="16.5">
      <c r="A5725" s="693">
        <v>804426</v>
      </c>
      <c r="B5725" s="694" t="s">
        <v>17783</v>
      </c>
      <c r="C5725" s="693" t="s">
        <v>10136</v>
      </c>
      <c r="D5725" s="695">
        <v>5060.63</v>
      </c>
    </row>
    <row r="5726" spans="1:4" ht="16.5">
      <c r="A5726" s="693">
        <v>1917409</v>
      </c>
      <c r="B5726" s="694" t="s">
        <v>17784</v>
      </c>
      <c r="C5726" s="693" t="s">
        <v>12156</v>
      </c>
      <c r="D5726" s="695">
        <v>51.27</v>
      </c>
    </row>
    <row r="5727" spans="1:4">
      <c r="A5727" s="693">
        <v>2003461</v>
      </c>
      <c r="B5727" s="694" t="s">
        <v>17785</v>
      </c>
      <c r="C5727" s="693" t="s">
        <v>10136</v>
      </c>
      <c r="D5727" s="695">
        <v>3824.2</v>
      </c>
    </row>
    <row r="5728" spans="1:4">
      <c r="A5728" s="693">
        <v>3009002</v>
      </c>
      <c r="B5728" s="694" t="s">
        <v>17786</v>
      </c>
      <c r="C5728" s="693" t="s">
        <v>10136</v>
      </c>
      <c r="D5728" s="695">
        <v>325.14</v>
      </c>
    </row>
    <row r="5729" spans="1:4" ht="16.5">
      <c r="A5729" s="693">
        <v>4915726</v>
      </c>
      <c r="B5729" s="694" t="s">
        <v>17787</v>
      </c>
      <c r="C5729" s="693" t="s">
        <v>12133</v>
      </c>
      <c r="D5729" s="695">
        <v>27.58</v>
      </c>
    </row>
    <row r="5730" spans="1:4">
      <c r="A5730" s="693">
        <v>5914434</v>
      </c>
      <c r="B5730" s="694" t="s">
        <v>17788</v>
      </c>
      <c r="C5730" s="693" t="s">
        <v>12163</v>
      </c>
      <c r="D5730" s="695">
        <v>0.8</v>
      </c>
    </row>
    <row r="5731" spans="1:4" ht="16.5">
      <c r="A5731" s="693">
        <v>804258</v>
      </c>
      <c r="B5731" s="694" t="s">
        <v>17789</v>
      </c>
      <c r="C5731" s="693" t="s">
        <v>10136</v>
      </c>
      <c r="D5731" s="695">
        <v>2692.23</v>
      </c>
    </row>
    <row r="5732" spans="1:4" ht="16.5">
      <c r="A5732" s="693">
        <v>1917410</v>
      </c>
      <c r="B5732" s="694" t="s">
        <v>17790</v>
      </c>
      <c r="C5732" s="693" t="s">
        <v>12156</v>
      </c>
      <c r="D5732" s="695">
        <v>53.43</v>
      </c>
    </row>
    <row r="5733" spans="1:4" ht="16.5">
      <c r="A5733" s="693">
        <v>2003466</v>
      </c>
      <c r="B5733" s="694" t="s">
        <v>17791</v>
      </c>
      <c r="C5733" s="693" t="s">
        <v>10136</v>
      </c>
      <c r="D5733" s="695">
        <v>3745.6</v>
      </c>
    </row>
    <row r="5734" spans="1:4">
      <c r="A5734" s="693">
        <v>3009006</v>
      </c>
      <c r="B5734" s="694" t="s">
        <v>17792</v>
      </c>
      <c r="C5734" s="693" t="s">
        <v>10136</v>
      </c>
      <c r="D5734" s="695">
        <v>587.5</v>
      </c>
    </row>
    <row r="5735" spans="1:4" ht="16.5">
      <c r="A5735" s="693">
        <v>4915594</v>
      </c>
      <c r="B5735" s="694" t="s">
        <v>17793</v>
      </c>
      <c r="C5735" s="693" t="s">
        <v>12133</v>
      </c>
      <c r="D5735" s="695">
        <v>25.89</v>
      </c>
    </row>
    <row r="5736" spans="1:4" ht="16.5">
      <c r="A5736" s="693">
        <v>5914635</v>
      </c>
      <c r="B5736" s="694" t="s">
        <v>17794</v>
      </c>
      <c r="C5736" s="693" t="s">
        <v>12163</v>
      </c>
      <c r="D5736" s="695">
        <v>1.27</v>
      </c>
    </row>
    <row r="5737" spans="1:4" ht="16.5">
      <c r="A5737" s="693">
        <v>804261</v>
      </c>
      <c r="B5737" s="694" t="s">
        <v>17795</v>
      </c>
      <c r="C5737" s="693" t="s">
        <v>10136</v>
      </c>
      <c r="D5737" s="695">
        <v>3422.42</v>
      </c>
    </row>
    <row r="5738" spans="1:4" ht="16.5">
      <c r="A5738" s="693">
        <v>1917411</v>
      </c>
      <c r="B5738" s="694" t="s">
        <v>17796</v>
      </c>
      <c r="C5738" s="693" t="s">
        <v>12156</v>
      </c>
      <c r="D5738" s="695">
        <v>55.84</v>
      </c>
    </row>
    <row r="5739" spans="1:4">
      <c r="A5739" s="693">
        <v>2003467</v>
      </c>
      <c r="B5739" s="694" t="s">
        <v>17797</v>
      </c>
      <c r="C5739" s="693" t="s">
        <v>10136</v>
      </c>
      <c r="D5739" s="695">
        <v>4935.97</v>
      </c>
    </row>
    <row r="5740" spans="1:4" ht="16.5">
      <c r="A5740" s="693">
        <v>3009335</v>
      </c>
      <c r="B5740" s="694" t="s">
        <v>17798</v>
      </c>
      <c r="C5740" s="693" t="s">
        <v>10136</v>
      </c>
      <c r="D5740" s="695">
        <v>1123.82</v>
      </c>
    </row>
    <row r="5741" spans="1:4" ht="16.5">
      <c r="A5741" s="693">
        <v>4915729</v>
      </c>
      <c r="B5741" s="694" t="s">
        <v>17799</v>
      </c>
      <c r="C5741" s="693" t="s">
        <v>12133</v>
      </c>
      <c r="D5741" s="695">
        <v>21.91</v>
      </c>
    </row>
    <row r="5742" spans="1:4" ht="16.5">
      <c r="A5742" s="693">
        <v>5914636</v>
      </c>
      <c r="B5742" s="694" t="s">
        <v>17800</v>
      </c>
      <c r="C5742" s="693" t="s">
        <v>12163</v>
      </c>
      <c r="D5742" s="695">
        <v>1.02</v>
      </c>
    </row>
    <row r="5743" spans="1:4" ht="16.5">
      <c r="A5743" s="693">
        <v>804260</v>
      </c>
      <c r="B5743" s="694" t="s">
        <v>17801</v>
      </c>
      <c r="C5743" s="693" t="s">
        <v>10136</v>
      </c>
      <c r="D5743" s="695">
        <v>2727.36</v>
      </c>
    </row>
    <row r="5744" spans="1:4" ht="16.5">
      <c r="A5744" s="693">
        <v>1917366</v>
      </c>
      <c r="B5744" s="694" t="s">
        <v>17802</v>
      </c>
      <c r="C5744" s="693" t="s">
        <v>12156</v>
      </c>
      <c r="D5744" s="695">
        <v>5.33</v>
      </c>
    </row>
    <row r="5745" spans="1:4" ht="16.5">
      <c r="A5745" s="693">
        <v>2003472</v>
      </c>
      <c r="B5745" s="694" t="s">
        <v>17803</v>
      </c>
      <c r="C5745" s="693" t="s">
        <v>10136</v>
      </c>
      <c r="D5745" s="695">
        <v>4622.22</v>
      </c>
    </row>
    <row r="5746" spans="1:4" ht="16.5">
      <c r="A5746" s="693">
        <v>3009334</v>
      </c>
      <c r="B5746" s="694" t="s">
        <v>17804</v>
      </c>
      <c r="C5746" s="693" t="s">
        <v>10136</v>
      </c>
      <c r="D5746" s="695">
        <v>801.56</v>
      </c>
    </row>
    <row r="5747" spans="1:4" ht="16.5">
      <c r="A5747" s="693">
        <v>4915596</v>
      </c>
      <c r="B5747" s="694" t="s">
        <v>17805</v>
      </c>
      <c r="C5747" s="693" t="s">
        <v>12133</v>
      </c>
      <c r="D5747" s="695">
        <v>21.18</v>
      </c>
    </row>
    <row r="5748" spans="1:4" ht="16.5">
      <c r="A5748" s="693">
        <v>5914637</v>
      </c>
      <c r="B5748" s="694" t="s">
        <v>17806</v>
      </c>
      <c r="C5748" s="693" t="s">
        <v>12163</v>
      </c>
      <c r="D5748" s="695">
        <v>0.82</v>
      </c>
    </row>
    <row r="5749" spans="1:4" ht="16.5">
      <c r="A5749" s="693">
        <v>804263</v>
      </c>
      <c r="B5749" s="694" t="s">
        <v>17807</v>
      </c>
      <c r="C5749" s="693" t="s">
        <v>10136</v>
      </c>
      <c r="D5749" s="695">
        <v>3475.44</v>
      </c>
    </row>
    <row r="5750" spans="1:4" ht="16.5">
      <c r="A5750" s="693">
        <v>1917732</v>
      </c>
      <c r="B5750" s="694" t="s">
        <v>17808</v>
      </c>
      <c r="C5750" s="693" t="s">
        <v>12156</v>
      </c>
      <c r="D5750" s="695">
        <v>4.3</v>
      </c>
    </row>
    <row r="5751" spans="1:4">
      <c r="A5751" s="693">
        <v>2003473</v>
      </c>
      <c r="B5751" s="694" t="s">
        <v>17809</v>
      </c>
      <c r="C5751" s="693" t="s">
        <v>10136</v>
      </c>
      <c r="D5751" s="695">
        <v>6132.87</v>
      </c>
    </row>
    <row r="5752" spans="1:4" ht="24.75">
      <c r="A5752" s="693">
        <v>3009280</v>
      </c>
      <c r="B5752" s="694" t="s">
        <v>17810</v>
      </c>
      <c r="C5752" s="693" t="s">
        <v>12159</v>
      </c>
      <c r="D5752" s="695">
        <v>739692.49</v>
      </c>
    </row>
    <row r="5753" spans="1:4">
      <c r="A5753" s="693">
        <v>4915732</v>
      </c>
      <c r="B5753" s="694" t="s">
        <v>17811</v>
      </c>
      <c r="C5753" s="693" t="s">
        <v>12133</v>
      </c>
      <c r="D5753" s="695">
        <v>9.4600000000000009</v>
      </c>
    </row>
    <row r="5754" spans="1:4" ht="16.5">
      <c r="A5754" s="693">
        <v>5914638</v>
      </c>
      <c r="B5754" s="694" t="s">
        <v>17812</v>
      </c>
      <c r="C5754" s="693" t="s">
        <v>12163</v>
      </c>
      <c r="D5754" s="695">
        <v>0.88</v>
      </c>
    </row>
    <row r="5755" spans="1:4" ht="16.5">
      <c r="A5755" s="693">
        <v>804262</v>
      </c>
      <c r="B5755" s="694" t="s">
        <v>17813</v>
      </c>
      <c r="C5755" s="693" t="s">
        <v>10136</v>
      </c>
      <c r="D5755" s="695">
        <v>2775.54</v>
      </c>
    </row>
    <row r="5756" spans="1:4" ht="16.5">
      <c r="A5756" s="693">
        <v>1917043</v>
      </c>
      <c r="B5756" s="694" t="s">
        <v>17814</v>
      </c>
      <c r="C5756" s="693" t="s">
        <v>12156</v>
      </c>
      <c r="D5756" s="695">
        <v>26.99</v>
      </c>
    </row>
    <row r="5757" spans="1:4" ht="16.5">
      <c r="A5757" s="693">
        <v>2003176</v>
      </c>
      <c r="B5757" s="694" t="s">
        <v>17815</v>
      </c>
      <c r="C5757" s="693" t="s">
        <v>10136</v>
      </c>
      <c r="D5757" s="695">
        <v>606</v>
      </c>
    </row>
    <row r="5758" spans="1:4" ht="16.5">
      <c r="A5758" s="693">
        <v>3009281</v>
      </c>
      <c r="B5758" s="694" t="s">
        <v>17816</v>
      </c>
      <c r="C5758" s="693" t="s">
        <v>12159</v>
      </c>
      <c r="D5758" s="695">
        <v>731355.74</v>
      </c>
    </row>
    <row r="5759" spans="1:4">
      <c r="A5759" s="693">
        <v>4915731</v>
      </c>
      <c r="B5759" s="694" t="s">
        <v>17817</v>
      </c>
      <c r="C5759" s="693" t="s">
        <v>12133</v>
      </c>
      <c r="D5759" s="695">
        <v>21.46</v>
      </c>
    </row>
    <row r="5760" spans="1:4" ht="16.5">
      <c r="A5760" s="693">
        <v>5914639</v>
      </c>
      <c r="B5760" s="694" t="s">
        <v>17818</v>
      </c>
      <c r="C5760" s="693" t="s">
        <v>12163</v>
      </c>
      <c r="D5760" s="695">
        <v>0.7</v>
      </c>
    </row>
    <row r="5761" spans="1:4" ht="16.5">
      <c r="A5761" s="693">
        <v>804429</v>
      </c>
      <c r="B5761" s="694" t="s">
        <v>17819</v>
      </c>
      <c r="C5761" s="693" t="s">
        <v>10136</v>
      </c>
      <c r="D5761" s="695">
        <v>7089.51</v>
      </c>
    </row>
    <row r="5762" spans="1:4" ht="16.5">
      <c r="A5762" s="693">
        <v>1917044</v>
      </c>
      <c r="B5762" s="694" t="s">
        <v>17820</v>
      </c>
      <c r="C5762" s="693" t="s">
        <v>12156</v>
      </c>
      <c r="D5762" s="695">
        <v>27.46</v>
      </c>
    </row>
    <row r="5763" spans="1:4">
      <c r="A5763" s="693">
        <v>2003175</v>
      </c>
      <c r="B5763" s="694" t="s">
        <v>17821</v>
      </c>
      <c r="C5763" s="693" t="s">
        <v>10136</v>
      </c>
      <c r="D5763" s="695">
        <v>723.27</v>
      </c>
    </row>
    <row r="5764" spans="1:4" ht="24.75">
      <c r="A5764" s="693">
        <v>3009061</v>
      </c>
      <c r="B5764" s="694" t="s">
        <v>17822</v>
      </c>
      <c r="C5764" s="693" t="s">
        <v>12159</v>
      </c>
      <c r="D5764" s="695">
        <v>776522.9</v>
      </c>
    </row>
    <row r="5765" spans="1:4" ht="16.5">
      <c r="A5765" s="693">
        <v>4915725</v>
      </c>
      <c r="B5765" s="694" t="s">
        <v>17823</v>
      </c>
      <c r="C5765" s="693" t="s">
        <v>12133</v>
      </c>
      <c r="D5765" s="695">
        <v>33.159999999999997</v>
      </c>
    </row>
    <row r="5766" spans="1:4" ht="16.5">
      <c r="A5766" s="693">
        <v>5914640</v>
      </c>
      <c r="B5766" s="694" t="s">
        <v>17824</v>
      </c>
      <c r="C5766" s="693" t="s">
        <v>12163</v>
      </c>
      <c r="D5766" s="695">
        <v>0.56999999999999995</v>
      </c>
    </row>
    <row r="5767" spans="1:4" ht="16.5">
      <c r="A5767" s="693">
        <v>804265</v>
      </c>
      <c r="B5767" s="694" t="s">
        <v>17825</v>
      </c>
      <c r="C5767" s="693" t="s">
        <v>10136</v>
      </c>
      <c r="D5767" s="695">
        <v>3546.28</v>
      </c>
    </row>
    <row r="5768" spans="1:4" ht="16.5">
      <c r="A5768" s="693">
        <v>1917045</v>
      </c>
      <c r="B5768" s="694" t="s">
        <v>17826</v>
      </c>
      <c r="C5768" s="693" t="s">
        <v>12156</v>
      </c>
      <c r="D5768" s="695">
        <v>27.94</v>
      </c>
    </row>
    <row r="5769" spans="1:4">
      <c r="A5769" s="693">
        <v>2003201</v>
      </c>
      <c r="B5769" s="694" t="s">
        <v>17827</v>
      </c>
      <c r="C5769" s="693" t="s">
        <v>10136</v>
      </c>
      <c r="D5769" s="695">
        <v>691.24</v>
      </c>
    </row>
    <row r="5770" spans="1:4" ht="16.5">
      <c r="A5770" s="693">
        <v>3009062</v>
      </c>
      <c r="B5770" s="694" t="s">
        <v>17828</v>
      </c>
      <c r="C5770" s="693" t="s">
        <v>12159</v>
      </c>
      <c r="D5770" s="695">
        <v>767769.92</v>
      </c>
    </row>
    <row r="5771" spans="1:4" ht="16.5">
      <c r="A5771" s="693">
        <v>4915593</v>
      </c>
      <c r="B5771" s="694" t="s">
        <v>17829</v>
      </c>
      <c r="C5771" s="693" t="s">
        <v>12133</v>
      </c>
      <c r="D5771" s="695">
        <v>31.47</v>
      </c>
    </row>
    <row r="5772" spans="1:4" ht="16.5">
      <c r="A5772" s="693">
        <v>5915466</v>
      </c>
      <c r="B5772" s="694" t="s">
        <v>17830</v>
      </c>
      <c r="C5772" s="693" t="s">
        <v>12163</v>
      </c>
      <c r="D5772" s="695">
        <v>2.06</v>
      </c>
    </row>
    <row r="5773" spans="1:4" ht="16.5">
      <c r="A5773" s="693">
        <v>804428</v>
      </c>
      <c r="B5773" s="694" t="s">
        <v>17831</v>
      </c>
      <c r="C5773" s="693" t="s">
        <v>10136</v>
      </c>
      <c r="D5773" s="695">
        <v>5643.47</v>
      </c>
    </row>
    <row r="5774" spans="1:4" ht="16.5">
      <c r="A5774" s="693">
        <v>1917046</v>
      </c>
      <c r="B5774" s="694" t="s">
        <v>17832</v>
      </c>
      <c r="C5774" s="693" t="s">
        <v>12156</v>
      </c>
      <c r="D5774" s="695">
        <v>28.44</v>
      </c>
    </row>
    <row r="5775" spans="1:4">
      <c r="A5775" s="693">
        <v>2003202</v>
      </c>
      <c r="B5775" s="694" t="s">
        <v>17833</v>
      </c>
      <c r="C5775" s="693" t="s">
        <v>10136</v>
      </c>
      <c r="D5775" s="695">
        <v>616.84</v>
      </c>
    </row>
    <row r="5776" spans="1:4" ht="24.75">
      <c r="A5776" s="693">
        <v>3009278</v>
      </c>
      <c r="B5776" s="694" t="s">
        <v>17834</v>
      </c>
      <c r="C5776" s="693" t="s">
        <v>12159</v>
      </c>
      <c r="D5776" s="695">
        <v>560988.42000000004</v>
      </c>
    </row>
    <row r="5777" spans="1:4" ht="16.5">
      <c r="A5777" s="693">
        <v>4915728</v>
      </c>
      <c r="B5777" s="694" t="s">
        <v>17835</v>
      </c>
      <c r="C5777" s="693" t="s">
        <v>12133</v>
      </c>
      <c r="D5777" s="695">
        <v>34.14</v>
      </c>
    </row>
    <row r="5778" spans="1:4" ht="16.5">
      <c r="A5778" s="693">
        <v>5915467</v>
      </c>
      <c r="B5778" s="694" t="s">
        <v>17836</v>
      </c>
      <c r="C5778" s="693" t="s">
        <v>12163</v>
      </c>
      <c r="D5778" s="695">
        <v>1.65</v>
      </c>
    </row>
    <row r="5779" spans="1:4" ht="16.5">
      <c r="A5779" s="693">
        <v>804264</v>
      </c>
      <c r="B5779" s="694" t="s">
        <v>17837</v>
      </c>
      <c r="C5779" s="693" t="s">
        <v>10136</v>
      </c>
      <c r="D5779" s="695">
        <v>2840.62</v>
      </c>
    </row>
    <row r="5780" spans="1:4" ht="16.5">
      <c r="A5780" s="693">
        <v>1917047</v>
      </c>
      <c r="B5780" s="694" t="s">
        <v>17838</v>
      </c>
      <c r="C5780" s="693" t="s">
        <v>12156</v>
      </c>
      <c r="D5780" s="695">
        <v>28.98</v>
      </c>
    </row>
    <row r="5781" spans="1:4" ht="16.5">
      <c r="A5781" s="693">
        <v>2003178</v>
      </c>
      <c r="B5781" s="694" t="s">
        <v>17839</v>
      </c>
      <c r="C5781" s="693" t="s">
        <v>10136</v>
      </c>
      <c r="D5781" s="695">
        <v>383.08</v>
      </c>
    </row>
    <row r="5782" spans="1:4" ht="24.75">
      <c r="A5782" s="693">
        <v>3009279</v>
      </c>
      <c r="B5782" s="694" t="s">
        <v>17840</v>
      </c>
      <c r="C5782" s="693" t="s">
        <v>12159</v>
      </c>
      <c r="D5782" s="695">
        <v>554729.14</v>
      </c>
    </row>
    <row r="5783" spans="1:4" ht="16.5">
      <c r="A5783" s="693">
        <v>4915595</v>
      </c>
      <c r="B5783" s="694" t="s">
        <v>17841</v>
      </c>
      <c r="C5783" s="693" t="s">
        <v>12133</v>
      </c>
      <c r="D5783" s="695">
        <v>33.4</v>
      </c>
    </row>
    <row r="5784" spans="1:4">
      <c r="A5784" s="693">
        <v>5915468</v>
      </c>
      <c r="B5784" s="694" t="s">
        <v>17842</v>
      </c>
      <c r="C5784" s="693" t="s">
        <v>12163</v>
      </c>
      <c r="D5784" s="695">
        <v>1.34</v>
      </c>
    </row>
    <row r="5785" spans="1:4" ht="16.5">
      <c r="A5785" s="693">
        <v>804267</v>
      </c>
      <c r="B5785" s="694" t="s">
        <v>17843</v>
      </c>
      <c r="C5785" s="693" t="s">
        <v>10136</v>
      </c>
      <c r="D5785" s="695">
        <v>3636.98</v>
      </c>
    </row>
    <row r="5786" spans="1:4" ht="16.5">
      <c r="A5786" s="693">
        <v>1917048</v>
      </c>
      <c r="B5786" s="694" t="s">
        <v>17844</v>
      </c>
      <c r="C5786" s="693" t="s">
        <v>12156</v>
      </c>
      <c r="D5786" s="695">
        <v>29.26</v>
      </c>
    </row>
    <row r="5787" spans="1:4">
      <c r="A5787" s="693">
        <v>2003177</v>
      </c>
      <c r="B5787" s="694" t="s">
        <v>17845</v>
      </c>
      <c r="C5787" s="693" t="s">
        <v>10136</v>
      </c>
      <c r="D5787" s="695">
        <v>446.12</v>
      </c>
    </row>
    <row r="5788" spans="1:4" ht="24.75">
      <c r="A5788" s="693">
        <v>3009059</v>
      </c>
      <c r="B5788" s="694" t="s">
        <v>17846</v>
      </c>
      <c r="C5788" s="693" t="s">
        <v>12159</v>
      </c>
      <c r="D5788" s="695">
        <v>588921.15</v>
      </c>
    </row>
    <row r="5789" spans="1:4">
      <c r="A5789" s="693">
        <v>4915730</v>
      </c>
      <c r="B5789" s="694" t="s">
        <v>17847</v>
      </c>
      <c r="C5789" s="693" t="s">
        <v>12133</v>
      </c>
      <c r="D5789" s="695">
        <v>29.97</v>
      </c>
    </row>
    <row r="5790" spans="1:4" ht="16.5">
      <c r="A5790" s="693">
        <v>5914617</v>
      </c>
      <c r="B5790" s="694" t="s">
        <v>17848</v>
      </c>
      <c r="C5790" s="693" t="s">
        <v>12163</v>
      </c>
      <c r="D5790" s="695">
        <v>1.59</v>
      </c>
    </row>
    <row r="5791" spans="1:4" ht="16.5">
      <c r="A5791" s="693">
        <v>804266</v>
      </c>
      <c r="B5791" s="694" t="s">
        <v>17849</v>
      </c>
      <c r="C5791" s="693" t="s">
        <v>10136</v>
      </c>
      <c r="D5791" s="695">
        <v>2924.78</v>
      </c>
    </row>
    <row r="5792" spans="1:4" ht="16.5">
      <c r="A5792" s="693">
        <v>1901518</v>
      </c>
      <c r="B5792" s="694" t="s">
        <v>17850</v>
      </c>
      <c r="C5792" s="693" t="s">
        <v>12156</v>
      </c>
      <c r="D5792" s="695">
        <v>15.66</v>
      </c>
    </row>
    <row r="5793" spans="1:4">
      <c r="A5793" s="693">
        <v>2003203</v>
      </c>
      <c r="B5793" s="694" t="s">
        <v>17851</v>
      </c>
      <c r="C5793" s="693" t="s">
        <v>10136</v>
      </c>
      <c r="D5793" s="695">
        <v>495.88</v>
      </c>
    </row>
    <row r="5794" spans="1:4" ht="24.75">
      <c r="A5794" s="693">
        <v>3009060</v>
      </c>
      <c r="B5794" s="694" t="s">
        <v>17852</v>
      </c>
      <c r="C5794" s="693" t="s">
        <v>12159</v>
      </c>
      <c r="D5794" s="695">
        <v>582349.06999999995</v>
      </c>
    </row>
    <row r="5795" spans="1:4">
      <c r="A5795" s="693">
        <v>4915598</v>
      </c>
      <c r="B5795" s="694" t="s">
        <v>17853</v>
      </c>
      <c r="C5795" s="693" t="s">
        <v>12161</v>
      </c>
      <c r="D5795" s="695">
        <v>0.11</v>
      </c>
    </row>
    <row r="5796" spans="1:4" ht="16.5">
      <c r="A5796" s="693">
        <v>5914618</v>
      </c>
      <c r="B5796" s="694" t="s">
        <v>17854</v>
      </c>
      <c r="C5796" s="693" t="s">
        <v>12163</v>
      </c>
      <c r="D5796" s="695">
        <v>1.27</v>
      </c>
    </row>
    <row r="5797" spans="1:4" ht="16.5">
      <c r="A5797" s="693">
        <v>804269</v>
      </c>
      <c r="B5797" s="694" t="s">
        <v>17855</v>
      </c>
      <c r="C5797" s="693" t="s">
        <v>10136</v>
      </c>
      <c r="D5797" s="695">
        <v>3757.63</v>
      </c>
    </row>
    <row r="5798" spans="1:4" ht="16.5">
      <c r="A5798" s="693">
        <v>1901519</v>
      </c>
      <c r="B5798" s="694" t="s">
        <v>17856</v>
      </c>
      <c r="C5798" s="693" t="s">
        <v>12156</v>
      </c>
      <c r="D5798" s="695">
        <v>15.78</v>
      </c>
    </row>
    <row r="5799" spans="1:4">
      <c r="A5799" s="693">
        <v>2003204</v>
      </c>
      <c r="B5799" s="694" t="s">
        <v>17857</v>
      </c>
      <c r="C5799" s="693" t="s">
        <v>10136</v>
      </c>
      <c r="D5799" s="695">
        <v>443.38</v>
      </c>
    </row>
    <row r="5800" spans="1:4" ht="24.75">
      <c r="A5800" s="693">
        <v>3009282</v>
      </c>
      <c r="B5800" s="694" t="s">
        <v>17858</v>
      </c>
      <c r="C5800" s="693" t="s">
        <v>12159</v>
      </c>
      <c r="D5800" s="695">
        <v>1003493.07</v>
      </c>
    </row>
    <row r="5801" spans="1:4">
      <c r="A5801" s="693">
        <v>4915748</v>
      </c>
      <c r="B5801" s="694" t="s">
        <v>17859</v>
      </c>
      <c r="C5801" s="693" t="s">
        <v>12161</v>
      </c>
      <c r="D5801" s="695">
        <v>231.48</v>
      </c>
    </row>
    <row r="5802" spans="1:4">
      <c r="A5802" s="693">
        <v>5914619</v>
      </c>
      <c r="B5802" s="694" t="s">
        <v>17860</v>
      </c>
      <c r="C5802" s="693" t="s">
        <v>12163</v>
      </c>
      <c r="D5802" s="695">
        <v>1.03</v>
      </c>
    </row>
    <row r="5803" spans="1:4" ht="16.5">
      <c r="A5803" s="693">
        <v>804268</v>
      </c>
      <c r="B5803" s="694" t="s">
        <v>17861</v>
      </c>
      <c r="C5803" s="693" t="s">
        <v>10136</v>
      </c>
      <c r="D5803" s="695">
        <v>3037.8</v>
      </c>
    </row>
    <row r="5804" spans="1:4" ht="16.5">
      <c r="A5804" s="693">
        <v>1901520</v>
      </c>
      <c r="B5804" s="694" t="s">
        <v>17862</v>
      </c>
      <c r="C5804" s="693" t="s">
        <v>12156</v>
      </c>
      <c r="D5804" s="695">
        <v>15.9</v>
      </c>
    </row>
    <row r="5805" spans="1:4" ht="16.5">
      <c r="A5805" s="693">
        <v>2003180</v>
      </c>
      <c r="B5805" s="694" t="s">
        <v>17863</v>
      </c>
      <c r="C5805" s="693" t="s">
        <v>10136</v>
      </c>
      <c r="D5805" s="695">
        <v>604.80999999999995</v>
      </c>
    </row>
    <row r="5806" spans="1:4" ht="24.75">
      <c r="A5806" s="693">
        <v>3009283</v>
      </c>
      <c r="B5806" s="694" t="s">
        <v>17864</v>
      </c>
      <c r="C5806" s="693" t="s">
        <v>12159</v>
      </c>
      <c r="D5806" s="695">
        <v>995160.99</v>
      </c>
    </row>
    <row r="5807" spans="1:4">
      <c r="A5807" s="693">
        <v>4915608</v>
      </c>
      <c r="B5807" s="694" t="s">
        <v>17865</v>
      </c>
      <c r="C5807" s="693" t="s">
        <v>12161</v>
      </c>
      <c r="D5807" s="695">
        <v>3.36</v>
      </c>
    </row>
    <row r="5808" spans="1:4">
      <c r="A5808" s="693">
        <v>5915451</v>
      </c>
      <c r="B5808" s="694" t="s">
        <v>17866</v>
      </c>
      <c r="C5808" s="693" t="s">
        <v>12163</v>
      </c>
      <c r="D5808" s="695">
        <v>2.61</v>
      </c>
    </row>
    <row r="5809" spans="1:4" ht="16.5">
      <c r="A5809" s="693">
        <v>804431</v>
      </c>
      <c r="B5809" s="694" t="s">
        <v>17867</v>
      </c>
      <c r="C5809" s="693" t="s">
        <v>10136</v>
      </c>
      <c r="D5809" s="695">
        <v>8790.4699999999993</v>
      </c>
    </row>
    <row r="5810" spans="1:4" ht="16.5">
      <c r="A5810" s="693">
        <v>1901521</v>
      </c>
      <c r="B5810" s="694" t="s">
        <v>17868</v>
      </c>
      <c r="C5810" s="693" t="s">
        <v>12156</v>
      </c>
      <c r="D5810" s="695">
        <v>16.03</v>
      </c>
    </row>
    <row r="5811" spans="1:4">
      <c r="A5811" s="693">
        <v>2003179</v>
      </c>
      <c r="B5811" s="694" t="s">
        <v>17869</v>
      </c>
      <c r="C5811" s="693" t="s">
        <v>10136</v>
      </c>
      <c r="D5811" s="695">
        <v>721.58</v>
      </c>
    </row>
    <row r="5812" spans="1:4" ht="24.75">
      <c r="A5812" s="693">
        <v>3009063</v>
      </c>
      <c r="B5812" s="694" t="s">
        <v>17870</v>
      </c>
      <c r="C5812" s="693" t="s">
        <v>12159</v>
      </c>
      <c r="D5812" s="695">
        <v>1053458.1299999999</v>
      </c>
    </row>
    <row r="5813" spans="1:4">
      <c r="A5813" s="693">
        <v>4915613</v>
      </c>
      <c r="B5813" s="694" t="s">
        <v>17871</v>
      </c>
      <c r="C5813" s="693" t="s">
        <v>12161</v>
      </c>
      <c r="D5813" s="695">
        <v>0.18</v>
      </c>
    </row>
    <row r="5814" spans="1:4" ht="16.5">
      <c r="A5814" s="693">
        <v>5915452</v>
      </c>
      <c r="B5814" s="694" t="s">
        <v>17872</v>
      </c>
      <c r="C5814" s="693" t="s">
        <v>12163</v>
      </c>
      <c r="D5814" s="695">
        <v>2.09</v>
      </c>
    </row>
    <row r="5815" spans="1:4" ht="16.5">
      <c r="A5815" s="693">
        <v>804271</v>
      </c>
      <c r="B5815" s="694" t="s">
        <v>17873</v>
      </c>
      <c r="C5815" s="693" t="s">
        <v>10136</v>
      </c>
      <c r="D5815" s="695">
        <v>3918.94</v>
      </c>
    </row>
    <row r="5816" spans="1:4" ht="16.5">
      <c r="A5816" s="693">
        <v>1901522</v>
      </c>
      <c r="B5816" s="694" t="s">
        <v>17874</v>
      </c>
      <c r="C5816" s="693" t="s">
        <v>12156</v>
      </c>
      <c r="D5816" s="695">
        <v>16.170000000000002</v>
      </c>
    </row>
    <row r="5817" spans="1:4">
      <c r="A5817" s="693">
        <v>2003205</v>
      </c>
      <c r="B5817" s="694" t="s">
        <v>17875</v>
      </c>
      <c r="C5817" s="693" t="s">
        <v>10136</v>
      </c>
      <c r="D5817" s="695">
        <v>1635.96</v>
      </c>
    </row>
    <row r="5818" spans="1:4" ht="16.5">
      <c r="A5818" s="693">
        <v>3009064</v>
      </c>
      <c r="B5818" s="694" t="s">
        <v>17876</v>
      </c>
      <c r="C5818" s="693" t="s">
        <v>12159</v>
      </c>
      <c r="D5818" s="695">
        <v>1044710.04</v>
      </c>
    </row>
    <row r="5819" spans="1:4">
      <c r="A5819" s="693">
        <v>4915692</v>
      </c>
      <c r="B5819" s="694" t="s">
        <v>17877</v>
      </c>
      <c r="C5819" s="693" t="s">
        <v>12156</v>
      </c>
      <c r="D5819" s="695">
        <v>474.02</v>
      </c>
    </row>
    <row r="5820" spans="1:4">
      <c r="A5820" s="693">
        <v>5915453</v>
      </c>
      <c r="B5820" s="694" t="s">
        <v>17878</v>
      </c>
      <c r="C5820" s="693" t="s">
        <v>12163</v>
      </c>
      <c r="D5820" s="695">
        <v>1.69</v>
      </c>
    </row>
    <row r="5821" spans="1:4" ht="16.5">
      <c r="A5821" s="693">
        <v>804430</v>
      </c>
      <c r="B5821" s="694" t="s">
        <v>17879</v>
      </c>
      <c r="C5821" s="693" t="s">
        <v>10136</v>
      </c>
      <c r="D5821" s="695">
        <v>6982.8</v>
      </c>
    </row>
    <row r="5822" spans="1:4" ht="16.5">
      <c r="A5822" s="693">
        <v>1901517</v>
      </c>
      <c r="B5822" s="694" t="s">
        <v>17880</v>
      </c>
      <c r="C5822" s="693" t="s">
        <v>12156</v>
      </c>
      <c r="D5822" s="695">
        <v>16.239999999999998</v>
      </c>
    </row>
    <row r="5823" spans="1:4">
      <c r="A5823" s="693">
        <v>2003206</v>
      </c>
      <c r="B5823" s="694" t="s">
        <v>17881</v>
      </c>
      <c r="C5823" s="693" t="s">
        <v>10136</v>
      </c>
      <c r="D5823" s="695">
        <v>1502.77</v>
      </c>
    </row>
    <row r="5824" spans="1:4" ht="16.5">
      <c r="A5824" s="693">
        <v>3009081</v>
      </c>
      <c r="B5824" s="694" t="s">
        <v>17882</v>
      </c>
      <c r="C5824" s="693" t="s">
        <v>10136</v>
      </c>
      <c r="D5824" s="695">
        <v>714.78</v>
      </c>
    </row>
    <row r="5825" spans="1:4" ht="16.5">
      <c r="A5825" s="693">
        <v>4915746</v>
      </c>
      <c r="B5825" s="694" t="s">
        <v>17883</v>
      </c>
      <c r="C5825" s="693" t="s">
        <v>12156</v>
      </c>
      <c r="D5825" s="695">
        <v>342.17</v>
      </c>
    </row>
    <row r="5826" spans="1:4">
      <c r="A5826" s="693">
        <v>5915448</v>
      </c>
      <c r="B5826" s="694" t="s">
        <v>17884</v>
      </c>
      <c r="C5826" s="693" t="s">
        <v>12163</v>
      </c>
      <c r="D5826" s="695">
        <v>2.02</v>
      </c>
    </row>
    <row r="5827" spans="1:4" ht="16.5">
      <c r="A5827" s="693">
        <v>804270</v>
      </c>
      <c r="B5827" s="694" t="s">
        <v>17885</v>
      </c>
      <c r="C5827" s="693" t="s">
        <v>10136</v>
      </c>
      <c r="D5827" s="695">
        <v>3190.7</v>
      </c>
    </row>
    <row r="5828" spans="1:4" ht="16.5">
      <c r="A5828" s="693">
        <v>1901523</v>
      </c>
      <c r="B5828" s="694" t="s">
        <v>17886</v>
      </c>
      <c r="C5828" s="693" t="s">
        <v>12156</v>
      </c>
      <c r="D5828" s="695">
        <v>20.63</v>
      </c>
    </row>
    <row r="5829" spans="1:4" ht="16.5">
      <c r="A5829" s="693">
        <v>2003182</v>
      </c>
      <c r="B5829" s="694" t="s">
        <v>17887</v>
      </c>
      <c r="C5829" s="693" t="s">
        <v>10136</v>
      </c>
      <c r="D5829" s="695">
        <v>749.43</v>
      </c>
    </row>
    <row r="5830" spans="1:4" ht="16.5">
      <c r="A5830" s="693">
        <v>3009082</v>
      </c>
      <c r="B5830" s="694" t="s">
        <v>17888</v>
      </c>
      <c r="C5830" s="693" t="s">
        <v>10136</v>
      </c>
      <c r="D5830" s="695">
        <v>800.37</v>
      </c>
    </row>
    <row r="5831" spans="1:4" ht="16.5">
      <c r="A5831" s="693">
        <v>4915630</v>
      </c>
      <c r="B5831" s="694" t="s">
        <v>17889</v>
      </c>
      <c r="C5831" s="693" t="s">
        <v>12156</v>
      </c>
      <c r="D5831" s="695">
        <v>474.02</v>
      </c>
    </row>
    <row r="5832" spans="1:4" ht="16.5">
      <c r="A5832" s="693">
        <v>5915449</v>
      </c>
      <c r="B5832" s="694" t="s">
        <v>17890</v>
      </c>
      <c r="C5832" s="693" t="s">
        <v>12163</v>
      </c>
      <c r="D5832" s="695">
        <v>1.61</v>
      </c>
    </row>
    <row r="5833" spans="1:4" ht="16.5">
      <c r="A5833" s="693">
        <v>804255</v>
      </c>
      <c r="B5833" s="694" t="s">
        <v>17891</v>
      </c>
      <c r="C5833" s="693" t="s">
        <v>10136</v>
      </c>
      <c r="D5833" s="695">
        <v>3341.6</v>
      </c>
    </row>
    <row r="5834" spans="1:4" ht="16.5">
      <c r="A5834" s="693">
        <v>1901524</v>
      </c>
      <c r="B5834" s="694" t="s">
        <v>17892</v>
      </c>
      <c r="C5834" s="693" t="s">
        <v>12156</v>
      </c>
      <c r="D5834" s="695">
        <v>20.74</v>
      </c>
    </row>
    <row r="5835" spans="1:4">
      <c r="A5835" s="693">
        <v>2003181</v>
      </c>
      <c r="B5835" s="694" t="s">
        <v>17893</v>
      </c>
      <c r="C5835" s="693" t="s">
        <v>10136</v>
      </c>
      <c r="D5835" s="695">
        <v>910.85</v>
      </c>
    </row>
    <row r="5836" spans="1:4" ht="16.5">
      <c r="A5836" s="693">
        <v>3009083</v>
      </c>
      <c r="B5836" s="694" t="s">
        <v>17894</v>
      </c>
      <c r="C5836" s="693" t="s">
        <v>10136</v>
      </c>
      <c r="D5836" s="695">
        <v>822.2</v>
      </c>
    </row>
    <row r="5837" spans="1:4" ht="16.5">
      <c r="A5837" s="693">
        <v>4915631</v>
      </c>
      <c r="B5837" s="694" t="s">
        <v>17895</v>
      </c>
      <c r="C5837" s="693" t="s">
        <v>12156</v>
      </c>
      <c r="D5837" s="695">
        <v>342.17</v>
      </c>
    </row>
    <row r="5838" spans="1:4">
      <c r="A5838" s="693">
        <v>5915450</v>
      </c>
      <c r="B5838" s="694" t="s">
        <v>17896</v>
      </c>
      <c r="C5838" s="693" t="s">
        <v>12163</v>
      </c>
      <c r="D5838" s="695">
        <v>1.31</v>
      </c>
    </row>
    <row r="5839" spans="1:4" ht="16.5">
      <c r="A5839" s="693">
        <v>804254</v>
      </c>
      <c r="B5839" s="694" t="s">
        <v>17897</v>
      </c>
      <c r="C5839" s="693" t="s">
        <v>10136</v>
      </c>
      <c r="D5839" s="695">
        <v>2654.47</v>
      </c>
    </row>
    <row r="5840" spans="1:4" ht="16.5">
      <c r="A5840" s="693">
        <v>1901525</v>
      </c>
      <c r="B5840" s="694" t="s">
        <v>17898</v>
      </c>
      <c r="C5840" s="693" t="s">
        <v>12156</v>
      </c>
      <c r="D5840" s="695">
        <v>20.85</v>
      </c>
    </row>
    <row r="5841" spans="1:4">
      <c r="A5841" s="693">
        <v>2003207</v>
      </c>
      <c r="B5841" s="694" t="s">
        <v>17899</v>
      </c>
      <c r="C5841" s="693" t="s">
        <v>10136</v>
      </c>
      <c r="D5841" s="695">
        <v>1873.68</v>
      </c>
    </row>
    <row r="5842" spans="1:4" ht="16.5">
      <c r="A5842" s="693">
        <v>3009084</v>
      </c>
      <c r="B5842" s="694" t="s">
        <v>17900</v>
      </c>
      <c r="C5842" s="693" t="s">
        <v>10136</v>
      </c>
      <c r="D5842" s="695">
        <v>858.06</v>
      </c>
    </row>
    <row r="5843" spans="1:4" ht="16.5">
      <c r="A5843" s="693">
        <v>4915785</v>
      </c>
      <c r="B5843" s="694" t="s">
        <v>17901</v>
      </c>
      <c r="C5843" s="693" t="s">
        <v>12936</v>
      </c>
      <c r="D5843" s="695">
        <v>397.86</v>
      </c>
    </row>
    <row r="5844" spans="1:4" ht="16.5">
      <c r="A5844" s="693">
        <v>5901641</v>
      </c>
      <c r="B5844" s="694" t="s">
        <v>17902</v>
      </c>
      <c r="C5844" s="693" t="s">
        <v>17903</v>
      </c>
      <c r="D5844" s="695">
        <v>1.93</v>
      </c>
    </row>
    <row r="5845" spans="1:4" ht="16.5">
      <c r="A5845" s="693">
        <v>804433</v>
      </c>
      <c r="B5845" s="694" t="s">
        <v>17904</v>
      </c>
      <c r="C5845" s="693" t="s">
        <v>10136</v>
      </c>
      <c r="D5845" s="695">
        <v>10700.62</v>
      </c>
    </row>
    <row r="5846" spans="1:4" ht="16.5">
      <c r="A5846" s="693">
        <v>1901526</v>
      </c>
      <c r="B5846" s="694" t="s">
        <v>17905</v>
      </c>
      <c r="C5846" s="693" t="s">
        <v>12156</v>
      </c>
      <c r="D5846" s="695">
        <v>20.97</v>
      </c>
    </row>
    <row r="5847" spans="1:4">
      <c r="A5847" s="693">
        <v>2003208</v>
      </c>
      <c r="B5847" s="694" t="s">
        <v>17906</v>
      </c>
      <c r="C5847" s="693" t="s">
        <v>10136</v>
      </c>
      <c r="D5847" s="695">
        <v>1718.76</v>
      </c>
    </row>
    <row r="5848" spans="1:4">
      <c r="A5848" s="693">
        <v>3009070</v>
      </c>
      <c r="B5848" s="694" t="s">
        <v>17907</v>
      </c>
      <c r="C5848" s="693" t="s">
        <v>10136</v>
      </c>
      <c r="D5848" s="695">
        <v>465.24</v>
      </c>
    </row>
    <row r="5849" spans="1:4">
      <c r="A5849" s="693">
        <v>4915786</v>
      </c>
      <c r="B5849" s="694" t="s">
        <v>17908</v>
      </c>
      <c r="C5849" s="693" t="s">
        <v>12936</v>
      </c>
      <c r="D5849" s="695">
        <v>222.99</v>
      </c>
    </row>
    <row r="5850" spans="1:4" ht="16.5">
      <c r="A5850" s="693">
        <v>5901642</v>
      </c>
      <c r="B5850" s="694" t="s">
        <v>17909</v>
      </c>
      <c r="C5850" s="693" t="s">
        <v>17903</v>
      </c>
      <c r="D5850" s="695">
        <v>0.49</v>
      </c>
    </row>
    <row r="5851" spans="1:4" ht="16.5">
      <c r="A5851" s="693">
        <v>804273</v>
      </c>
      <c r="B5851" s="694" t="s">
        <v>17910</v>
      </c>
      <c r="C5851" s="693" t="s">
        <v>10136</v>
      </c>
      <c r="D5851" s="695">
        <v>5724.34</v>
      </c>
    </row>
    <row r="5852" spans="1:4" ht="16.5">
      <c r="A5852" s="693">
        <v>1901527</v>
      </c>
      <c r="B5852" s="694" t="s">
        <v>17911</v>
      </c>
      <c r="C5852" s="693" t="s">
        <v>12156</v>
      </c>
      <c r="D5852" s="695">
        <v>21.1</v>
      </c>
    </row>
    <row r="5853" spans="1:4" ht="16.5">
      <c r="A5853" s="693">
        <v>2003184</v>
      </c>
      <c r="B5853" s="694" t="s">
        <v>17912</v>
      </c>
      <c r="C5853" s="693" t="s">
        <v>10136</v>
      </c>
      <c r="D5853" s="695">
        <v>974.41</v>
      </c>
    </row>
    <row r="5854" spans="1:4" ht="16.5">
      <c r="A5854" s="693">
        <v>3009285</v>
      </c>
      <c r="B5854" s="694" t="s">
        <v>17913</v>
      </c>
      <c r="C5854" s="693" t="s">
        <v>12159</v>
      </c>
      <c r="D5854" s="695">
        <v>746316.03</v>
      </c>
    </row>
    <row r="5855" spans="1:4">
      <c r="A5855" s="693">
        <v>4915795</v>
      </c>
      <c r="B5855" s="694" t="s">
        <v>17914</v>
      </c>
      <c r="C5855" s="693" t="s">
        <v>12936</v>
      </c>
      <c r="D5855" s="695">
        <v>381.07</v>
      </c>
    </row>
    <row r="5856" spans="1:4" ht="16.5">
      <c r="A5856" s="693">
        <v>5901643</v>
      </c>
      <c r="B5856" s="694" t="s">
        <v>17915</v>
      </c>
      <c r="C5856" s="693" t="s">
        <v>17903</v>
      </c>
      <c r="D5856" s="695">
        <v>0.46</v>
      </c>
    </row>
    <row r="5857" spans="1:4" ht="16.5">
      <c r="A5857" s="693">
        <v>804432</v>
      </c>
      <c r="B5857" s="694" t="s">
        <v>17916</v>
      </c>
      <c r="C5857" s="693" t="s">
        <v>10136</v>
      </c>
      <c r="D5857" s="695">
        <v>8343.0300000000007</v>
      </c>
    </row>
    <row r="5858" spans="1:4" ht="16.5">
      <c r="A5858" s="693">
        <v>1901528</v>
      </c>
      <c r="B5858" s="694" t="s">
        <v>17917</v>
      </c>
      <c r="C5858" s="693" t="s">
        <v>12156</v>
      </c>
      <c r="D5858" s="695">
        <v>21.17</v>
      </c>
    </row>
    <row r="5859" spans="1:4">
      <c r="A5859" s="693">
        <v>2003183</v>
      </c>
      <c r="B5859" s="694" t="s">
        <v>17918</v>
      </c>
      <c r="C5859" s="693" t="s">
        <v>10136</v>
      </c>
      <c r="D5859" s="695">
        <v>1198.3699999999999</v>
      </c>
    </row>
    <row r="5860" spans="1:4" ht="16.5">
      <c r="A5860" s="693">
        <v>3009072</v>
      </c>
      <c r="B5860" s="694" t="s">
        <v>17919</v>
      </c>
      <c r="C5860" s="693" t="s">
        <v>12159</v>
      </c>
      <c r="D5860" s="695">
        <v>783476.23</v>
      </c>
    </row>
    <row r="5861" spans="1:4">
      <c r="A5861" s="693">
        <v>4915800</v>
      </c>
      <c r="B5861" s="694" t="s">
        <v>17920</v>
      </c>
      <c r="C5861" s="693" t="s">
        <v>12936</v>
      </c>
      <c r="D5861" s="695">
        <v>53.43</v>
      </c>
    </row>
    <row r="5862" spans="1:4" ht="16.5">
      <c r="A5862" s="693">
        <v>5901644</v>
      </c>
      <c r="B5862" s="694" t="s">
        <v>17921</v>
      </c>
      <c r="C5862" s="693" t="s">
        <v>17903</v>
      </c>
      <c r="D5862" s="695">
        <v>1.1399999999999999</v>
      </c>
    </row>
    <row r="5863" spans="1:4" ht="16.5">
      <c r="A5863" s="693">
        <v>804272</v>
      </c>
      <c r="B5863" s="694" t="s">
        <v>17922</v>
      </c>
      <c r="C5863" s="693" t="s">
        <v>10136</v>
      </c>
      <c r="D5863" s="695">
        <v>4496.33</v>
      </c>
    </row>
    <row r="5864" spans="1:4" ht="16.5">
      <c r="A5864" s="693">
        <v>1917079</v>
      </c>
      <c r="B5864" s="694" t="s">
        <v>17923</v>
      </c>
      <c r="C5864" s="693" t="s">
        <v>12156</v>
      </c>
      <c r="D5864" s="695">
        <v>18.03</v>
      </c>
    </row>
    <row r="5865" spans="1:4">
      <c r="A5865" s="693">
        <v>2003209</v>
      </c>
      <c r="B5865" s="694" t="s">
        <v>17924</v>
      </c>
      <c r="C5865" s="693" t="s">
        <v>10136</v>
      </c>
      <c r="D5865" s="695">
        <v>2897.75</v>
      </c>
    </row>
    <row r="5866" spans="1:4">
      <c r="A5866" s="693">
        <v>3009069</v>
      </c>
      <c r="B5866" s="694" t="s">
        <v>17925</v>
      </c>
      <c r="C5866" s="693" t="s">
        <v>10136</v>
      </c>
      <c r="D5866" s="695">
        <v>267.04000000000002</v>
      </c>
    </row>
    <row r="5867" spans="1:4">
      <c r="A5867" s="693">
        <v>4915799</v>
      </c>
      <c r="B5867" s="694" t="s">
        <v>17926</v>
      </c>
      <c r="C5867" s="693" t="s">
        <v>12936</v>
      </c>
      <c r="D5867" s="695">
        <v>40.33</v>
      </c>
    </row>
    <row r="5868" spans="1:4" ht="16.5">
      <c r="A5868" s="693">
        <v>5901645</v>
      </c>
      <c r="B5868" s="694" t="s">
        <v>17927</v>
      </c>
      <c r="C5868" s="693" t="s">
        <v>17903</v>
      </c>
      <c r="D5868" s="695">
        <v>0.45</v>
      </c>
    </row>
    <row r="5869" spans="1:4" ht="16.5">
      <c r="A5869" s="693">
        <v>804277</v>
      </c>
      <c r="B5869" s="694" t="s">
        <v>17928</v>
      </c>
      <c r="C5869" s="693" t="s">
        <v>10136</v>
      </c>
      <c r="D5869" s="695">
        <v>5755.72</v>
      </c>
    </row>
    <row r="5870" spans="1:4" ht="16.5">
      <c r="A5870" s="693">
        <v>1917080</v>
      </c>
      <c r="B5870" s="694" t="s">
        <v>17929</v>
      </c>
      <c r="C5870" s="693" t="s">
        <v>12156</v>
      </c>
      <c r="D5870" s="695">
        <v>18.309999999999999</v>
      </c>
    </row>
    <row r="5871" spans="1:4">
      <c r="A5871" s="693">
        <v>2003210</v>
      </c>
      <c r="B5871" s="694" t="s">
        <v>17930</v>
      </c>
      <c r="C5871" s="693" t="s">
        <v>10136</v>
      </c>
      <c r="D5871" s="695">
        <v>2649.15</v>
      </c>
    </row>
    <row r="5872" spans="1:4" ht="16.5">
      <c r="A5872" s="693">
        <v>3009284</v>
      </c>
      <c r="B5872" s="694" t="s">
        <v>17931</v>
      </c>
      <c r="C5872" s="693" t="s">
        <v>12159</v>
      </c>
      <c r="D5872" s="695">
        <v>422400.67</v>
      </c>
    </row>
    <row r="5873" spans="1:4">
      <c r="A5873" s="693">
        <v>4915698</v>
      </c>
      <c r="B5873" s="694" t="s">
        <v>17932</v>
      </c>
      <c r="C5873" s="693" t="s">
        <v>12936</v>
      </c>
      <c r="D5873" s="695">
        <v>19.91</v>
      </c>
    </row>
    <row r="5874" spans="1:4" ht="16.5">
      <c r="A5874" s="693">
        <v>5901646</v>
      </c>
      <c r="B5874" s="694" t="s">
        <v>17933</v>
      </c>
      <c r="C5874" s="693" t="s">
        <v>17903</v>
      </c>
      <c r="D5874" s="695">
        <v>0.9</v>
      </c>
    </row>
    <row r="5875" spans="1:4" ht="16.5">
      <c r="A5875" s="693">
        <v>804276</v>
      </c>
      <c r="B5875" s="694" t="s">
        <v>17934</v>
      </c>
      <c r="C5875" s="693" t="s">
        <v>10136</v>
      </c>
      <c r="D5875" s="695">
        <v>4523.97</v>
      </c>
    </row>
    <row r="5876" spans="1:4" ht="16.5">
      <c r="A5876" s="693">
        <v>1917081</v>
      </c>
      <c r="B5876" s="694" t="s">
        <v>17935</v>
      </c>
      <c r="C5876" s="693" t="s">
        <v>12156</v>
      </c>
      <c r="D5876" s="695">
        <v>18.600000000000001</v>
      </c>
    </row>
    <row r="5877" spans="1:4" ht="16.5">
      <c r="A5877" s="693">
        <v>2003186</v>
      </c>
      <c r="B5877" s="694" t="s">
        <v>17936</v>
      </c>
      <c r="C5877" s="693" t="s">
        <v>10136</v>
      </c>
      <c r="D5877" s="695">
        <v>1254.02</v>
      </c>
    </row>
    <row r="5878" spans="1:4" ht="16.5">
      <c r="A5878" s="693">
        <v>3009071</v>
      </c>
      <c r="B5878" s="694" t="s">
        <v>17937</v>
      </c>
      <c r="C5878" s="693" t="s">
        <v>12159</v>
      </c>
      <c r="D5878" s="695">
        <v>443433.11</v>
      </c>
    </row>
    <row r="5879" spans="1:4" ht="16.5">
      <c r="A5879" s="693">
        <v>4915794</v>
      </c>
      <c r="B5879" s="694" t="s">
        <v>17938</v>
      </c>
      <c r="C5879" s="693" t="s">
        <v>12936</v>
      </c>
      <c r="D5879" s="695">
        <v>643.84</v>
      </c>
    </row>
    <row r="5880" spans="1:4" ht="16.5">
      <c r="A5880" s="693">
        <v>5901647</v>
      </c>
      <c r="B5880" s="694" t="s">
        <v>17939</v>
      </c>
      <c r="C5880" s="693" t="s">
        <v>17903</v>
      </c>
      <c r="D5880" s="695">
        <v>0.77</v>
      </c>
    </row>
    <row r="5881" spans="1:4" ht="16.5">
      <c r="A5881" s="693">
        <v>804435</v>
      </c>
      <c r="B5881" s="694" t="s">
        <v>17940</v>
      </c>
      <c r="C5881" s="693" t="s">
        <v>10136</v>
      </c>
      <c r="D5881" s="695">
        <v>11230.71</v>
      </c>
    </row>
    <row r="5882" spans="1:4" ht="16.5">
      <c r="A5882" s="693">
        <v>1917082</v>
      </c>
      <c r="B5882" s="694" t="s">
        <v>17941</v>
      </c>
      <c r="C5882" s="693" t="s">
        <v>12156</v>
      </c>
      <c r="D5882" s="695">
        <v>18.89</v>
      </c>
    </row>
    <row r="5883" spans="1:4">
      <c r="A5883" s="693">
        <v>2003185</v>
      </c>
      <c r="B5883" s="694" t="s">
        <v>17942</v>
      </c>
      <c r="C5883" s="693" t="s">
        <v>10136</v>
      </c>
      <c r="D5883" s="695">
        <v>1564.66</v>
      </c>
    </row>
    <row r="5884" spans="1:4" ht="16.5">
      <c r="A5884" s="693">
        <v>3009091</v>
      </c>
      <c r="B5884" s="694" t="s">
        <v>17943</v>
      </c>
      <c r="C5884" s="693" t="s">
        <v>12156</v>
      </c>
      <c r="D5884" s="695">
        <v>192.74</v>
      </c>
    </row>
    <row r="5885" spans="1:4" ht="16.5">
      <c r="A5885" s="693">
        <v>4915789</v>
      </c>
      <c r="B5885" s="694" t="s">
        <v>17944</v>
      </c>
      <c r="C5885" s="693" t="s">
        <v>10136</v>
      </c>
      <c r="D5885" s="695">
        <v>1995.21</v>
      </c>
    </row>
    <row r="5886" spans="1:4" ht="16.5">
      <c r="A5886" s="693">
        <v>5901648</v>
      </c>
      <c r="B5886" s="694" t="s">
        <v>17945</v>
      </c>
      <c r="C5886" s="693" t="s">
        <v>17903</v>
      </c>
      <c r="D5886" s="695">
        <v>0.68</v>
      </c>
    </row>
    <row r="5887" spans="1:4" ht="16.5">
      <c r="A5887" s="693">
        <v>804279</v>
      </c>
      <c r="B5887" s="694" t="s">
        <v>17946</v>
      </c>
      <c r="C5887" s="693" t="s">
        <v>10136</v>
      </c>
      <c r="D5887" s="695">
        <v>5794.94</v>
      </c>
    </row>
    <row r="5888" spans="1:4" ht="16.5">
      <c r="A5888" s="693">
        <v>1917083</v>
      </c>
      <c r="B5888" s="694" t="s">
        <v>17947</v>
      </c>
      <c r="C5888" s="693" t="s">
        <v>12156</v>
      </c>
      <c r="D5888" s="695">
        <v>19.21</v>
      </c>
    </row>
    <row r="5889" spans="1:4">
      <c r="A5889" s="693">
        <v>2003211</v>
      </c>
      <c r="B5889" s="694" t="s">
        <v>17948</v>
      </c>
      <c r="C5889" s="693" t="s">
        <v>10136</v>
      </c>
      <c r="D5889" s="695">
        <v>3666.56</v>
      </c>
    </row>
    <row r="5890" spans="1:4">
      <c r="A5890" s="693">
        <v>3009058</v>
      </c>
      <c r="B5890" s="694" t="s">
        <v>17949</v>
      </c>
      <c r="C5890" s="693" t="s">
        <v>10136</v>
      </c>
      <c r="D5890" s="695">
        <v>91530.17</v>
      </c>
    </row>
    <row r="5891" spans="1:4" ht="16.5">
      <c r="A5891" s="693">
        <v>4915798</v>
      </c>
      <c r="B5891" s="694" t="s">
        <v>17950</v>
      </c>
      <c r="C5891" s="693" t="s">
        <v>10136</v>
      </c>
      <c r="D5891" s="695">
        <v>1664.56</v>
      </c>
    </row>
    <row r="5892" spans="1:4">
      <c r="A5892" s="693">
        <v>5901649</v>
      </c>
      <c r="B5892" s="694" t="s">
        <v>17951</v>
      </c>
      <c r="C5892" s="693" t="s">
        <v>17903</v>
      </c>
      <c r="D5892" s="695">
        <v>2.81</v>
      </c>
    </row>
    <row r="5893" spans="1:4" ht="16.5">
      <c r="A5893" s="693">
        <v>804434</v>
      </c>
      <c r="B5893" s="694" t="s">
        <v>17952</v>
      </c>
      <c r="C5893" s="693" t="s">
        <v>10136</v>
      </c>
      <c r="D5893" s="695">
        <v>8752.58</v>
      </c>
    </row>
    <row r="5894" spans="1:4" ht="16.5">
      <c r="A5894" s="693">
        <v>804278</v>
      </c>
      <c r="B5894" s="694" t="s">
        <v>17953</v>
      </c>
      <c r="C5894" s="693" t="s">
        <v>10136</v>
      </c>
      <c r="D5894" s="695">
        <v>4558.5200000000004</v>
      </c>
    </row>
    <row r="5895" spans="1:4" ht="16.5">
      <c r="A5895" s="693">
        <v>804281</v>
      </c>
      <c r="B5895" s="694" t="s">
        <v>17954</v>
      </c>
      <c r="C5895" s="693" t="s">
        <v>10136</v>
      </c>
      <c r="D5895" s="695">
        <v>5852.7</v>
      </c>
    </row>
    <row r="5896" spans="1:4" ht="16.5">
      <c r="A5896" s="693">
        <v>804280</v>
      </c>
      <c r="B5896" s="694" t="s">
        <v>17955</v>
      </c>
      <c r="C5896" s="693" t="s">
        <v>10136</v>
      </c>
      <c r="D5896" s="695">
        <v>4609.8999999999996</v>
      </c>
    </row>
    <row r="5897" spans="1:4" ht="16.5">
      <c r="A5897" s="693">
        <v>804283</v>
      </c>
      <c r="B5897" s="694" t="s">
        <v>17956</v>
      </c>
      <c r="C5897" s="693" t="s">
        <v>10136</v>
      </c>
      <c r="D5897" s="695">
        <v>5931.51</v>
      </c>
    </row>
    <row r="5898" spans="1:4" ht="16.5">
      <c r="A5898" s="693">
        <v>804282</v>
      </c>
      <c r="B5898" s="694" t="s">
        <v>17957</v>
      </c>
      <c r="C5898" s="693" t="s">
        <v>10136</v>
      </c>
      <c r="D5898" s="695">
        <v>4680.6000000000004</v>
      </c>
    </row>
    <row r="5899" spans="1:4" ht="16.5">
      <c r="A5899" s="693">
        <v>804437</v>
      </c>
      <c r="B5899" s="694" t="s">
        <v>17958</v>
      </c>
      <c r="C5899" s="693" t="s">
        <v>10136</v>
      </c>
      <c r="D5899" s="695">
        <v>12577.63</v>
      </c>
    </row>
    <row r="5900" spans="1:4" ht="16.5">
      <c r="A5900" s="693">
        <v>804285</v>
      </c>
      <c r="B5900" s="694" t="s">
        <v>17959</v>
      </c>
      <c r="C5900" s="693" t="s">
        <v>10136</v>
      </c>
      <c r="D5900" s="695">
        <v>6035.15</v>
      </c>
    </row>
    <row r="5901" spans="1:4" ht="16.5">
      <c r="A5901" s="693">
        <v>804436</v>
      </c>
      <c r="B5901" s="694" t="s">
        <v>17960</v>
      </c>
      <c r="C5901" s="693" t="s">
        <v>10136</v>
      </c>
      <c r="D5901" s="695">
        <v>9793.6200000000008</v>
      </c>
    </row>
    <row r="5902" spans="1:4" ht="16.5">
      <c r="A5902" s="693">
        <v>804284</v>
      </c>
      <c r="B5902" s="694" t="s">
        <v>17961</v>
      </c>
      <c r="C5902" s="693" t="s">
        <v>10136</v>
      </c>
      <c r="D5902" s="695">
        <v>4774.28</v>
      </c>
    </row>
    <row r="5903" spans="1:4" ht="16.5">
      <c r="A5903" s="693">
        <v>804287</v>
      </c>
      <c r="B5903" s="694" t="s">
        <v>17962</v>
      </c>
      <c r="C5903" s="693" t="s">
        <v>10136</v>
      </c>
      <c r="D5903" s="695">
        <v>6169.71</v>
      </c>
    </row>
    <row r="5904" spans="1:4" ht="16.5">
      <c r="A5904" s="693">
        <v>804286</v>
      </c>
      <c r="B5904" s="694" t="s">
        <v>17963</v>
      </c>
      <c r="C5904" s="693" t="s">
        <v>10136</v>
      </c>
      <c r="D5904" s="695">
        <v>4897.47</v>
      </c>
    </row>
    <row r="5905" spans="1:4" ht="16.5">
      <c r="A5905" s="693">
        <v>804289</v>
      </c>
      <c r="B5905" s="694" t="s">
        <v>17964</v>
      </c>
      <c r="C5905" s="693" t="s">
        <v>10136</v>
      </c>
      <c r="D5905" s="695">
        <v>6346.11</v>
      </c>
    </row>
    <row r="5906" spans="1:4" ht="16.5">
      <c r="A5906" s="693">
        <v>804288</v>
      </c>
      <c r="B5906" s="694" t="s">
        <v>17965</v>
      </c>
      <c r="C5906" s="693" t="s">
        <v>10136</v>
      </c>
      <c r="D5906" s="695">
        <v>5060.78</v>
      </c>
    </row>
    <row r="5907" spans="1:4" ht="16.5">
      <c r="A5907" s="693">
        <v>804439</v>
      </c>
      <c r="B5907" s="694" t="s">
        <v>17966</v>
      </c>
      <c r="C5907" s="693" t="s">
        <v>10136</v>
      </c>
      <c r="D5907" s="695">
        <v>15663.34</v>
      </c>
    </row>
    <row r="5908" spans="1:4" ht="16.5">
      <c r="A5908" s="693">
        <v>804291</v>
      </c>
      <c r="B5908" s="694" t="s">
        <v>17967</v>
      </c>
      <c r="C5908" s="693" t="s">
        <v>10136</v>
      </c>
      <c r="D5908" s="695">
        <v>6579.57</v>
      </c>
    </row>
    <row r="5909" spans="1:4" ht="16.5">
      <c r="A5909" s="693">
        <v>804438</v>
      </c>
      <c r="B5909" s="694" t="s">
        <v>17968</v>
      </c>
      <c r="C5909" s="693" t="s">
        <v>10136</v>
      </c>
      <c r="D5909" s="695">
        <v>12171.34</v>
      </c>
    </row>
    <row r="5910" spans="1:4" ht="16.5">
      <c r="A5910" s="693">
        <v>804290</v>
      </c>
      <c r="B5910" s="694" t="s">
        <v>17969</v>
      </c>
      <c r="C5910" s="693" t="s">
        <v>10136</v>
      </c>
      <c r="D5910" s="695">
        <v>5279.92</v>
      </c>
    </row>
    <row r="5911" spans="1:4" ht="16.5">
      <c r="A5911" s="693">
        <v>804275</v>
      </c>
      <c r="B5911" s="694" t="s">
        <v>17970</v>
      </c>
      <c r="C5911" s="693" t="s">
        <v>10136</v>
      </c>
      <c r="D5911" s="695">
        <v>5732.18</v>
      </c>
    </row>
    <row r="5912" spans="1:4" ht="16.5">
      <c r="A5912" s="693">
        <v>804274</v>
      </c>
      <c r="B5912" s="694" t="s">
        <v>17971</v>
      </c>
      <c r="C5912" s="693" t="s">
        <v>10136</v>
      </c>
      <c r="D5912" s="695">
        <v>4503.24</v>
      </c>
    </row>
    <row r="5913" spans="1:4" ht="16.5">
      <c r="A5913" s="693">
        <v>804061</v>
      </c>
      <c r="B5913" s="694" t="s">
        <v>17972</v>
      </c>
      <c r="C5913" s="693" t="s">
        <v>10136</v>
      </c>
      <c r="D5913" s="695">
        <v>391.59</v>
      </c>
    </row>
    <row r="5914" spans="1:4" ht="16.5">
      <c r="A5914" s="693">
        <v>804060</v>
      </c>
      <c r="B5914" s="694" t="s">
        <v>17973</v>
      </c>
      <c r="C5914" s="693" t="s">
        <v>10136</v>
      </c>
      <c r="D5914" s="695">
        <v>325.70999999999998</v>
      </c>
    </row>
    <row r="5915" spans="1:4" ht="16.5">
      <c r="A5915" s="693">
        <v>804065</v>
      </c>
      <c r="B5915" s="694" t="s">
        <v>17974</v>
      </c>
      <c r="C5915" s="693" t="s">
        <v>10136</v>
      </c>
      <c r="D5915" s="695">
        <v>393.25</v>
      </c>
    </row>
    <row r="5916" spans="1:4" ht="16.5">
      <c r="A5916" s="693">
        <v>804064</v>
      </c>
      <c r="B5916" s="694" t="s">
        <v>17975</v>
      </c>
      <c r="C5916" s="693" t="s">
        <v>10136</v>
      </c>
      <c r="D5916" s="695">
        <v>327.37</v>
      </c>
    </row>
    <row r="5917" spans="1:4" ht="16.5">
      <c r="A5917" s="693">
        <v>804067</v>
      </c>
      <c r="B5917" s="694" t="s">
        <v>17976</v>
      </c>
      <c r="C5917" s="693" t="s">
        <v>10136</v>
      </c>
      <c r="D5917" s="695">
        <v>394.92</v>
      </c>
    </row>
    <row r="5918" spans="1:4" ht="16.5">
      <c r="A5918" s="693">
        <v>804066</v>
      </c>
      <c r="B5918" s="694" t="s">
        <v>17977</v>
      </c>
      <c r="C5918" s="693" t="s">
        <v>10136</v>
      </c>
      <c r="D5918" s="695">
        <v>329.04</v>
      </c>
    </row>
    <row r="5919" spans="1:4" ht="16.5">
      <c r="A5919" s="693">
        <v>804069</v>
      </c>
      <c r="B5919" s="694" t="s">
        <v>17978</v>
      </c>
      <c r="C5919" s="693" t="s">
        <v>10136</v>
      </c>
      <c r="D5919" s="695">
        <v>397.89</v>
      </c>
    </row>
    <row r="5920" spans="1:4" ht="16.5">
      <c r="A5920" s="693">
        <v>804068</v>
      </c>
      <c r="B5920" s="694" t="s">
        <v>17979</v>
      </c>
      <c r="C5920" s="693" t="s">
        <v>10136</v>
      </c>
      <c r="D5920" s="695">
        <v>331.85</v>
      </c>
    </row>
    <row r="5921" spans="1:4" ht="16.5">
      <c r="A5921" s="693">
        <v>804071</v>
      </c>
      <c r="B5921" s="694" t="s">
        <v>17980</v>
      </c>
      <c r="C5921" s="693" t="s">
        <v>10136</v>
      </c>
      <c r="D5921" s="695">
        <v>402.05</v>
      </c>
    </row>
    <row r="5922" spans="1:4" ht="16.5">
      <c r="A5922" s="693">
        <v>804070</v>
      </c>
      <c r="B5922" s="694" t="s">
        <v>17981</v>
      </c>
      <c r="C5922" s="693" t="s">
        <v>10136</v>
      </c>
      <c r="D5922" s="695">
        <v>336.02</v>
      </c>
    </row>
    <row r="5923" spans="1:4" ht="16.5">
      <c r="A5923" s="693">
        <v>804073</v>
      </c>
      <c r="B5923" s="694" t="s">
        <v>17982</v>
      </c>
      <c r="C5923" s="693" t="s">
        <v>10136</v>
      </c>
      <c r="D5923" s="695">
        <v>407.52</v>
      </c>
    </row>
    <row r="5924" spans="1:4" ht="16.5">
      <c r="A5924" s="693">
        <v>804072</v>
      </c>
      <c r="B5924" s="694" t="s">
        <v>17983</v>
      </c>
      <c r="C5924" s="693" t="s">
        <v>10136</v>
      </c>
      <c r="D5924" s="695">
        <v>341.33</v>
      </c>
    </row>
    <row r="5925" spans="1:4" ht="16.5">
      <c r="A5925" s="693">
        <v>804075</v>
      </c>
      <c r="B5925" s="694" t="s">
        <v>17984</v>
      </c>
      <c r="C5925" s="693" t="s">
        <v>10136</v>
      </c>
      <c r="D5925" s="695">
        <v>415.01</v>
      </c>
    </row>
    <row r="5926" spans="1:4" ht="16.5">
      <c r="A5926" s="693">
        <v>804074</v>
      </c>
      <c r="B5926" s="694" t="s">
        <v>17985</v>
      </c>
      <c r="C5926" s="693" t="s">
        <v>10136</v>
      </c>
      <c r="D5926" s="695">
        <v>348.82</v>
      </c>
    </row>
    <row r="5927" spans="1:4" ht="16.5">
      <c r="A5927" s="693">
        <v>804077</v>
      </c>
      <c r="B5927" s="694" t="s">
        <v>17986</v>
      </c>
      <c r="C5927" s="693" t="s">
        <v>10136</v>
      </c>
      <c r="D5927" s="695">
        <v>424.64</v>
      </c>
    </row>
    <row r="5928" spans="1:4" ht="16.5">
      <c r="A5928" s="693">
        <v>804076</v>
      </c>
      <c r="B5928" s="694" t="s">
        <v>17987</v>
      </c>
      <c r="C5928" s="693" t="s">
        <v>10136</v>
      </c>
      <c r="D5928" s="695">
        <v>358.29</v>
      </c>
    </row>
    <row r="5929" spans="1:4" ht="16.5">
      <c r="A5929" s="693">
        <v>804079</v>
      </c>
      <c r="B5929" s="694" t="s">
        <v>17988</v>
      </c>
      <c r="C5929" s="693" t="s">
        <v>10136</v>
      </c>
      <c r="D5929" s="695">
        <v>439.26</v>
      </c>
    </row>
    <row r="5930" spans="1:4" ht="16.5">
      <c r="A5930" s="693">
        <v>804078</v>
      </c>
      <c r="B5930" s="694" t="s">
        <v>17989</v>
      </c>
      <c r="C5930" s="693" t="s">
        <v>10136</v>
      </c>
      <c r="D5930" s="695">
        <v>372.76</v>
      </c>
    </row>
    <row r="5931" spans="1:4" ht="16.5">
      <c r="A5931" s="693">
        <v>804063</v>
      </c>
      <c r="B5931" s="694" t="s">
        <v>17990</v>
      </c>
      <c r="C5931" s="693" t="s">
        <v>10136</v>
      </c>
      <c r="D5931" s="695">
        <v>392.42</v>
      </c>
    </row>
    <row r="5932" spans="1:4" ht="16.5">
      <c r="A5932" s="693">
        <v>804062</v>
      </c>
      <c r="B5932" s="694" t="s">
        <v>17991</v>
      </c>
      <c r="C5932" s="693" t="s">
        <v>10136</v>
      </c>
      <c r="D5932" s="695">
        <v>326.54000000000002</v>
      </c>
    </row>
    <row r="5933" spans="1:4" ht="16.5">
      <c r="A5933" s="693">
        <v>804377</v>
      </c>
      <c r="B5933" s="694" t="s">
        <v>17992</v>
      </c>
      <c r="C5933" s="693" t="s">
        <v>10136</v>
      </c>
      <c r="D5933" s="695">
        <v>1167.9100000000001</v>
      </c>
    </row>
    <row r="5934" spans="1:4" ht="16.5">
      <c r="A5934" s="693">
        <v>804081</v>
      </c>
      <c r="B5934" s="694" t="s">
        <v>17993</v>
      </c>
      <c r="C5934" s="693" t="s">
        <v>10136</v>
      </c>
      <c r="D5934" s="695">
        <v>789.92</v>
      </c>
    </row>
    <row r="5935" spans="1:4" ht="16.5">
      <c r="A5935" s="693">
        <v>804376</v>
      </c>
      <c r="B5935" s="694" t="s">
        <v>17994</v>
      </c>
      <c r="C5935" s="693" t="s">
        <v>10136</v>
      </c>
      <c r="D5935" s="695">
        <v>988.34</v>
      </c>
    </row>
    <row r="5936" spans="1:4" ht="16.5">
      <c r="A5936" s="693">
        <v>804080</v>
      </c>
      <c r="B5936" s="694" t="s">
        <v>17995</v>
      </c>
      <c r="C5936" s="693" t="s">
        <v>10136</v>
      </c>
      <c r="D5936" s="695">
        <v>644.77</v>
      </c>
    </row>
    <row r="5937" spans="1:4" ht="16.5">
      <c r="A5937" s="693">
        <v>804085</v>
      </c>
      <c r="B5937" s="694" t="s">
        <v>17996</v>
      </c>
      <c r="C5937" s="693" t="s">
        <v>10136</v>
      </c>
      <c r="D5937" s="695">
        <v>792.89</v>
      </c>
    </row>
    <row r="5938" spans="1:4" ht="16.5">
      <c r="A5938" s="693">
        <v>804084</v>
      </c>
      <c r="B5938" s="694" t="s">
        <v>17997</v>
      </c>
      <c r="C5938" s="693" t="s">
        <v>10136</v>
      </c>
      <c r="D5938" s="695">
        <v>647.59</v>
      </c>
    </row>
    <row r="5939" spans="1:4" ht="16.5">
      <c r="A5939" s="693">
        <v>804379</v>
      </c>
      <c r="B5939" s="694" t="s">
        <v>17998</v>
      </c>
      <c r="C5939" s="693" t="s">
        <v>10136</v>
      </c>
      <c r="D5939" s="695">
        <v>979.93</v>
      </c>
    </row>
    <row r="5940" spans="1:4" ht="16.5">
      <c r="A5940" s="693">
        <v>804087</v>
      </c>
      <c r="B5940" s="694" t="s">
        <v>17999</v>
      </c>
      <c r="C5940" s="693" t="s">
        <v>10136</v>
      </c>
      <c r="D5940" s="695">
        <v>796.22</v>
      </c>
    </row>
    <row r="5941" spans="1:4" ht="16.5">
      <c r="A5941" s="693">
        <v>804378</v>
      </c>
      <c r="B5941" s="694" t="s">
        <v>18000</v>
      </c>
      <c r="C5941" s="693" t="s">
        <v>10136</v>
      </c>
      <c r="D5941" s="695">
        <v>790.23</v>
      </c>
    </row>
    <row r="5942" spans="1:4" ht="16.5">
      <c r="A5942" s="693">
        <v>804086</v>
      </c>
      <c r="B5942" s="694" t="s">
        <v>18001</v>
      </c>
      <c r="C5942" s="693" t="s">
        <v>10136</v>
      </c>
      <c r="D5942" s="695">
        <v>650.91999999999996</v>
      </c>
    </row>
    <row r="5943" spans="1:4" ht="16.5">
      <c r="A5943" s="693">
        <v>804089</v>
      </c>
      <c r="B5943" s="694" t="s">
        <v>18002</v>
      </c>
      <c r="C5943" s="693" t="s">
        <v>10136</v>
      </c>
      <c r="D5943" s="695">
        <v>801.69</v>
      </c>
    </row>
    <row r="5944" spans="1:4" ht="16.5">
      <c r="A5944" s="693">
        <v>804088</v>
      </c>
      <c r="B5944" s="694" t="s">
        <v>18003</v>
      </c>
      <c r="C5944" s="693" t="s">
        <v>10136</v>
      </c>
      <c r="D5944" s="695">
        <v>656.23</v>
      </c>
    </row>
    <row r="5945" spans="1:4" ht="16.5">
      <c r="A5945" s="693">
        <v>804091</v>
      </c>
      <c r="B5945" s="694" t="s">
        <v>18004</v>
      </c>
      <c r="C5945" s="693" t="s">
        <v>10136</v>
      </c>
      <c r="D5945" s="695">
        <v>808.83</v>
      </c>
    </row>
    <row r="5946" spans="1:4" ht="16.5">
      <c r="A5946" s="693">
        <v>804090</v>
      </c>
      <c r="B5946" s="694" t="s">
        <v>18005</v>
      </c>
      <c r="C5946" s="693" t="s">
        <v>10136</v>
      </c>
      <c r="D5946" s="695">
        <v>663.21</v>
      </c>
    </row>
    <row r="5947" spans="1:4" ht="16.5">
      <c r="A5947" s="693">
        <v>804381</v>
      </c>
      <c r="B5947" s="694" t="s">
        <v>18006</v>
      </c>
      <c r="C5947" s="693" t="s">
        <v>10136</v>
      </c>
      <c r="D5947" s="695">
        <v>1380.64</v>
      </c>
    </row>
    <row r="5948" spans="1:4" ht="16.5">
      <c r="A5948" s="693">
        <v>804093</v>
      </c>
      <c r="B5948" s="694" t="s">
        <v>18007</v>
      </c>
      <c r="C5948" s="693" t="s">
        <v>10136</v>
      </c>
      <c r="D5948" s="695">
        <v>818.93</v>
      </c>
    </row>
    <row r="5949" spans="1:4" ht="16.5">
      <c r="A5949" s="693">
        <v>804380</v>
      </c>
      <c r="B5949" s="694" t="s">
        <v>18008</v>
      </c>
      <c r="C5949" s="693" t="s">
        <v>10136</v>
      </c>
      <c r="D5949" s="695">
        <v>1165.71</v>
      </c>
    </row>
    <row r="5950" spans="1:4" ht="16.5">
      <c r="A5950" s="693">
        <v>804092</v>
      </c>
      <c r="B5950" s="694" t="s">
        <v>18009</v>
      </c>
      <c r="C5950" s="693" t="s">
        <v>10136</v>
      </c>
      <c r="D5950" s="695">
        <v>673</v>
      </c>
    </row>
    <row r="5951" spans="1:4" ht="16.5">
      <c r="A5951" s="693">
        <v>804095</v>
      </c>
      <c r="B5951" s="694" t="s">
        <v>18010</v>
      </c>
      <c r="C5951" s="693" t="s">
        <v>10136</v>
      </c>
      <c r="D5951" s="695">
        <v>832.72</v>
      </c>
    </row>
    <row r="5952" spans="1:4" ht="16.5">
      <c r="A5952" s="693">
        <v>804094</v>
      </c>
      <c r="B5952" s="694" t="s">
        <v>18011</v>
      </c>
      <c r="C5952" s="693" t="s">
        <v>10136</v>
      </c>
      <c r="D5952" s="695">
        <v>686.64</v>
      </c>
    </row>
    <row r="5953" spans="1:4" ht="16.5">
      <c r="A5953" s="693">
        <v>804097</v>
      </c>
      <c r="B5953" s="694" t="s">
        <v>18012</v>
      </c>
      <c r="C5953" s="693" t="s">
        <v>10136</v>
      </c>
      <c r="D5953" s="695">
        <v>850.31</v>
      </c>
    </row>
    <row r="5954" spans="1:4" ht="16.5">
      <c r="A5954" s="693">
        <v>804096</v>
      </c>
      <c r="B5954" s="694" t="s">
        <v>18013</v>
      </c>
      <c r="C5954" s="693" t="s">
        <v>10136</v>
      </c>
      <c r="D5954" s="695">
        <v>703.92</v>
      </c>
    </row>
    <row r="5955" spans="1:4" ht="16.5">
      <c r="A5955" s="693">
        <v>804383</v>
      </c>
      <c r="B5955" s="694" t="s">
        <v>18014</v>
      </c>
      <c r="C5955" s="693" t="s">
        <v>10136</v>
      </c>
      <c r="D5955" s="695">
        <v>1707.1</v>
      </c>
    </row>
    <row r="5956" spans="1:4" ht="16.5">
      <c r="A5956" s="693">
        <v>804099</v>
      </c>
      <c r="B5956" s="694" t="s">
        <v>18015</v>
      </c>
      <c r="C5956" s="693" t="s">
        <v>10136</v>
      </c>
      <c r="D5956" s="695">
        <v>875.4</v>
      </c>
    </row>
    <row r="5957" spans="1:4" ht="16.5">
      <c r="A5957" s="693">
        <v>804382</v>
      </c>
      <c r="B5957" s="694" t="s">
        <v>18016</v>
      </c>
      <c r="C5957" s="693" t="s">
        <v>10136</v>
      </c>
      <c r="D5957" s="695">
        <v>1438.92</v>
      </c>
    </row>
    <row r="5958" spans="1:4" ht="16.5">
      <c r="A5958" s="693">
        <v>804098</v>
      </c>
      <c r="B5958" s="694" t="s">
        <v>18017</v>
      </c>
      <c r="C5958" s="693" t="s">
        <v>10136</v>
      </c>
      <c r="D5958" s="695">
        <v>728.69</v>
      </c>
    </row>
    <row r="5959" spans="1:4" ht="16.5">
      <c r="A5959" s="693">
        <v>804083</v>
      </c>
      <c r="B5959" s="694" t="s">
        <v>18018</v>
      </c>
      <c r="C5959" s="693" t="s">
        <v>10136</v>
      </c>
      <c r="D5959" s="695">
        <v>790.76</v>
      </c>
    </row>
    <row r="5960" spans="1:4" ht="16.5">
      <c r="A5960" s="693">
        <v>804082</v>
      </c>
      <c r="B5960" s="694" t="s">
        <v>18019</v>
      </c>
      <c r="C5960" s="693" t="s">
        <v>10136</v>
      </c>
      <c r="D5960" s="695">
        <v>645.61</v>
      </c>
    </row>
    <row r="5961" spans="1:4" ht="16.5">
      <c r="A5961" s="693">
        <v>804385</v>
      </c>
      <c r="B5961" s="694" t="s">
        <v>18020</v>
      </c>
      <c r="C5961" s="693" t="s">
        <v>10136</v>
      </c>
      <c r="D5961" s="695">
        <v>1946.52</v>
      </c>
    </row>
    <row r="5962" spans="1:4" ht="16.5">
      <c r="A5962" s="693">
        <v>804101</v>
      </c>
      <c r="B5962" s="694" t="s">
        <v>18021</v>
      </c>
      <c r="C5962" s="693" t="s">
        <v>10136</v>
      </c>
      <c r="D5962" s="695">
        <v>1337.76</v>
      </c>
    </row>
    <row r="5963" spans="1:4" ht="16.5">
      <c r="A5963" s="693">
        <v>804384</v>
      </c>
      <c r="B5963" s="694" t="s">
        <v>18022</v>
      </c>
      <c r="C5963" s="693" t="s">
        <v>10136</v>
      </c>
      <c r="D5963" s="695">
        <v>1613.23</v>
      </c>
    </row>
    <row r="5964" spans="1:4" ht="16.5">
      <c r="A5964" s="693">
        <v>804100</v>
      </c>
      <c r="B5964" s="694" t="s">
        <v>18023</v>
      </c>
      <c r="C5964" s="693" t="s">
        <v>10136</v>
      </c>
      <c r="D5964" s="695">
        <v>1085.6099999999999</v>
      </c>
    </row>
    <row r="5965" spans="1:4" ht="16.5">
      <c r="A5965" s="693">
        <v>804105</v>
      </c>
      <c r="B5965" s="694" t="s">
        <v>18024</v>
      </c>
      <c r="C5965" s="693" t="s">
        <v>10136</v>
      </c>
      <c r="D5965" s="695">
        <v>1342.39</v>
      </c>
    </row>
    <row r="5966" spans="1:4" ht="16.5">
      <c r="A5966" s="693">
        <v>804104</v>
      </c>
      <c r="B5966" s="694" t="s">
        <v>18025</v>
      </c>
      <c r="C5966" s="693" t="s">
        <v>10136</v>
      </c>
      <c r="D5966" s="695">
        <v>1090.0999999999999</v>
      </c>
    </row>
    <row r="5967" spans="1:4" ht="16.5">
      <c r="A5967" s="693">
        <v>804387</v>
      </c>
      <c r="B5967" s="694" t="s">
        <v>18026</v>
      </c>
      <c r="C5967" s="693" t="s">
        <v>10136</v>
      </c>
      <c r="D5967" s="695">
        <v>2051.1</v>
      </c>
    </row>
    <row r="5968" spans="1:4" ht="16.5">
      <c r="A5968" s="693">
        <v>804107</v>
      </c>
      <c r="B5968" s="694" t="s">
        <v>18027</v>
      </c>
      <c r="C5968" s="693" t="s">
        <v>10136</v>
      </c>
      <c r="D5968" s="695">
        <v>1348.69</v>
      </c>
    </row>
    <row r="5969" spans="1:4" ht="16.5">
      <c r="A5969" s="693">
        <v>804386</v>
      </c>
      <c r="B5969" s="694" t="s">
        <v>18028</v>
      </c>
      <c r="C5969" s="693" t="s">
        <v>10136</v>
      </c>
      <c r="D5969" s="695">
        <v>1698.81</v>
      </c>
    </row>
    <row r="5970" spans="1:4" ht="16.5">
      <c r="A5970" s="693">
        <v>804106</v>
      </c>
      <c r="B5970" s="694" t="s">
        <v>18029</v>
      </c>
      <c r="C5970" s="693" t="s">
        <v>10136</v>
      </c>
      <c r="D5970" s="695">
        <v>1096.24</v>
      </c>
    </row>
    <row r="5971" spans="1:4" ht="16.5">
      <c r="A5971" s="693">
        <v>804109</v>
      </c>
      <c r="B5971" s="694" t="s">
        <v>18030</v>
      </c>
      <c r="C5971" s="693" t="s">
        <v>10136</v>
      </c>
      <c r="D5971" s="695">
        <v>1358.32</v>
      </c>
    </row>
    <row r="5972" spans="1:4" ht="16.5">
      <c r="A5972" s="693">
        <v>804108</v>
      </c>
      <c r="B5972" s="694" t="s">
        <v>18031</v>
      </c>
      <c r="C5972" s="693" t="s">
        <v>10136</v>
      </c>
      <c r="D5972" s="695">
        <v>1105.71</v>
      </c>
    </row>
    <row r="5973" spans="1:4" ht="16.5">
      <c r="A5973" s="693">
        <v>804111</v>
      </c>
      <c r="B5973" s="694" t="s">
        <v>18032</v>
      </c>
      <c r="C5973" s="693" t="s">
        <v>10136</v>
      </c>
      <c r="D5973" s="695">
        <v>1370.93</v>
      </c>
    </row>
    <row r="5974" spans="1:4" ht="16.5">
      <c r="A5974" s="693">
        <v>804110</v>
      </c>
      <c r="B5974" s="694" t="s">
        <v>18033</v>
      </c>
      <c r="C5974" s="693" t="s">
        <v>10136</v>
      </c>
      <c r="D5974" s="695">
        <v>1118</v>
      </c>
    </row>
    <row r="5975" spans="1:4" ht="16.5">
      <c r="A5975" s="693">
        <v>804389</v>
      </c>
      <c r="B5975" s="694" t="s">
        <v>18034</v>
      </c>
      <c r="C5975" s="693" t="s">
        <v>10136</v>
      </c>
      <c r="D5975" s="695">
        <v>2290.91</v>
      </c>
    </row>
    <row r="5976" spans="1:4" ht="16.5">
      <c r="A5976" s="693">
        <v>804113</v>
      </c>
      <c r="B5976" s="694" t="s">
        <v>18035</v>
      </c>
      <c r="C5976" s="693" t="s">
        <v>10136</v>
      </c>
      <c r="D5976" s="695">
        <v>1388.16</v>
      </c>
    </row>
    <row r="5977" spans="1:4" ht="16.5">
      <c r="A5977" s="693">
        <v>804388</v>
      </c>
      <c r="B5977" s="694" t="s">
        <v>18036</v>
      </c>
      <c r="C5977" s="693" t="s">
        <v>10136</v>
      </c>
      <c r="D5977" s="695">
        <v>1895.49</v>
      </c>
    </row>
    <row r="5978" spans="1:4" ht="16.5">
      <c r="A5978" s="693">
        <v>804112</v>
      </c>
      <c r="B5978" s="694" t="s">
        <v>18037</v>
      </c>
      <c r="C5978" s="693" t="s">
        <v>10136</v>
      </c>
      <c r="D5978" s="695">
        <v>1134.77</v>
      </c>
    </row>
    <row r="5979" spans="1:4" ht="16.5">
      <c r="A5979" s="693">
        <v>804115</v>
      </c>
      <c r="B5979" s="694" t="s">
        <v>18038</v>
      </c>
      <c r="C5979" s="693" t="s">
        <v>10136</v>
      </c>
      <c r="D5979" s="695">
        <v>1412.06</v>
      </c>
    </row>
    <row r="5980" spans="1:4" ht="16.5">
      <c r="A5980" s="693">
        <v>804114</v>
      </c>
      <c r="B5980" s="694" t="s">
        <v>18039</v>
      </c>
      <c r="C5980" s="693" t="s">
        <v>10136</v>
      </c>
      <c r="D5980" s="695">
        <v>1158.2</v>
      </c>
    </row>
    <row r="5981" spans="1:4" ht="16.5">
      <c r="A5981" s="693">
        <v>804117</v>
      </c>
      <c r="B5981" s="694" t="s">
        <v>18040</v>
      </c>
      <c r="C5981" s="693" t="s">
        <v>10136</v>
      </c>
      <c r="D5981" s="695">
        <v>1443.44</v>
      </c>
    </row>
    <row r="5982" spans="1:4" ht="16.5">
      <c r="A5982" s="693">
        <v>804116</v>
      </c>
      <c r="B5982" s="694" t="s">
        <v>18041</v>
      </c>
      <c r="C5982" s="693" t="s">
        <v>10136</v>
      </c>
      <c r="D5982" s="695">
        <v>1189.1199999999999</v>
      </c>
    </row>
    <row r="5983" spans="1:4" ht="16.5">
      <c r="A5983" s="693">
        <v>804391</v>
      </c>
      <c r="B5983" s="694" t="s">
        <v>18042</v>
      </c>
      <c r="C5983" s="693" t="s">
        <v>10136</v>
      </c>
      <c r="D5983" s="695">
        <v>2843.99</v>
      </c>
    </row>
    <row r="5984" spans="1:4" ht="16.5">
      <c r="A5984" s="693">
        <v>804119</v>
      </c>
      <c r="B5984" s="694" t="s">
        <v>18043</v>
      </c>
      <c r="C5984" s="693" t="s">
        <v>10136</v>
      </c>
      <c r="D5984" s="695">
        <v>1486.48</v>
      </c>
    </row>
    <row r="5985" spans="1:4" ht="16.5">
      <c r="A5985" s="693">
        <v>804390</v>
      </c>
      <c r="B5985" s="694" t="s">
        <v>18044</v>
      </c>
      <c r="C5985" s="693" t="s">
        <v>10136</v>
      </c>
      <c r="D5985" s="695">
        <v>2347.4899999999998</v>
      </c>
    </row>
    <row r="5986" spans="1:4" ht="16.5">
      <c r="A5986" s="693">
        <v>804118</v>
      </c>
      <c r="B5986" s="694" t="s">
        <v>18045</v>
      </c>
      <c r="C5986" s="693" t="s">
        <v>10136</v>
      </c>
      <c r="D5986" s="695">
        <v>1231.69</v>
      </c>
    </row>
    <row r="5987" spans="1:4" ht="16.5">
      <c r="A5987" s="693">
        <v>804103</v>
      </c>
      <c r="B5987" s="694" t="s">
        <v>18046</v>
      </c>
      <c r="C5987" s="693" t="s">
        <v>10136</v>
      </c>
      <c r="D5987" s="695">
        <v>1339.42</v>
      </c>
    </row>
    <row r="5988" spans="1:4" ht="16.5">
      <c r="A5988" s="693">
        <v>804102</v>
      </c>
      <c r="B5988" s="694" t="s">
        <v>18047</v>
      </c>
      <c r="C5988" s="693" t="s">
        <v>10136</v>
      </c>
      <c r="D5988" s="695">
        <v>1087.28</v>
      </c>
    </row>
    <row r="5989" spans="1:4" ht="16.5">
      <c r="A5989" s="693">
        <v>804393</v>
      </c>
      <c r="B5989" s="694" t="s">
        <v>18048</v>
      </c>
      <c r="C5989" s="693" t="s">
        <v>10136</v>
      </c>
      <c r="D5989" s="695">
        <v>2999.96</v>
      </c>
    </row>
    <row r="5990" spans="1:4" ht="16.5">
      <c r="A5990" s="693">
        <v>804121</v>
      </c>
      <c r="B5990" s="694" t="s">
        <v>18049</v>
      </c>
      <c r="C5990" s="693" t="s">
        <v>10136</v>
      </c>
      <c r="D5990" s="695">
        <v>2000.25</v>
      </c>
    </row>
    <row r="5991" spans="1:4" ht="16.5">
      <c r="A5991" s="693">
        <v>804392</v>
      </c>
      <c r="B5991" s="694" t="s">
        <v>18050</v>
      </c>
      <c r="C5991" s="693" t="s">
        <v>10136</v>
      </c>
      <c r="D5991" s="695">
        <v>2444.44</v>
      </c>
    </row>
    <row r="5992" spans="1:4" ht="16.5">
      <c r="A5992" s="693">
        <v>804120</v>
      </c>
      <c r="B5992" s="694" t="s">
        <v>18051</v>
      </c>
      <c r="C5992" s="693" t="s">
        <v>10136</v>
      </c>
      <c r="D5992" s="695">
        <v>1608.72</v>
      </c>
    </row>
    <row r="5993" spans="1:4" ht="16.5">
      <c r="A5993" s="693">
        <v>1917084</v>
      </c>
      <c r="B5993" s="694" t="s">
        <v>18052</v>
      </c>
      <c r="C5993" s="693" t="s">
        <v>12156</v>
      </c>
      <c r="D5993" s="695">
        <v>19.37</v>
      </c>
    </row>
    <row r="5994" spans="1:4" ht="16.5">
      <c r="A5994" s="693">
        <v>1901529</v>
      </c>
      <c r="B5994" s="694" t="s">
        <v>18053</v>
      </c>
      <c r="C5994" s="693" t="s">
        <v>12156</v>
      </c>
      <c r="D5994" s="695">
        <v>25.71</v>
      </c>
    </row>
    <row r="5995" spans="1:4" ht="16.5">
      <c r="A5995" s="693">
        <v>1901530</v>
      </c>
      <c r="B5995" s="694" t="s">
        <v>18054</v>
      </c>
      <c r="C5995" s="693" t="s">
        <v>12156</v>
      </c>
      <c r="D5995" s="695">
        <v>25.82</v>
      </c>
    </row>
    <row r="5996" spans="1:4" ht="16.5">
      <c r="A5996" s="693">
        <v>1901531</v>
      </c>
      <c r="B5996" s="694" t="s">
        <v>18055</v>
      </c>
      <c r="C5996" s="693" t="s">
        <v>12156</v>
      </c>
      <c r="D5996" s="695">
        <v>25.93</v>
      </c>
    </row>
    <row r="5997" spans="1:4" ht="16.5">
      <c r="A5997" s="693">
        <v>1901532</v>
      </c>
      <c r="B5997" s="694" t="s">
        <v>18056</v>
      </c>
      <c r="C5997" s="693" t="s">
        <v>12156</v>
      </c>
      <c r="D5997" s="695">
        <v>26.04</v>
      </c>
    </row>
    <row r="5998" spans="1:4" ht="16.5">
      <c r="A5998" s="693">
        <v>1901533</v>
      </c>
      <c r="B5998" s="694" t="s">
        <v>18057</v>
      </c>
      <c r="C5998" s="693" t="s">
        <v>12156</v>
      </c>
      <c r="D5998" s="695">
        <v>26.17</v>
      </c>
    </row>
    <row r="5999" spans="1:4" ht="16.5">
      <c r="A5999" s="693">
        <v>1901534</v>
      </c>
      <c r="B5999" s="694" t="s">
        <v>18058</v>
      </c>
      <c r="C5999" s="693" t="s">
        <v>12156</v>
      </c>
      <c r="D5999" s="695">
        <v>26.23</v>
      </c>
    </row>
    <row r="6000" spans="1:4" ht="16.5">
      <c r="A6000" s="693">
        <v>1917115</v>
      </c>
      <c r="B6000" s="694" t="s">
        <v>18059</v>
      </c>
      <c r="C6000" s="693" t="s">
        <v>12156</v>
      </c>
      <c r="D6000" s="695">
        <v>16.62</v>
      </c>
    </row>
    <row r="6001" spans="1:4" ht="16.5">
      <c r="A6001" s="693">
        <v>1917116</v>
      </c>
      <c r="B6001" s="694" t="s">
        <v>18060</v>
      </c>
      <c r="C6001" s="693" t="s">
        <v>12156</v>
      </c>
      <c r="D6001" s="695">
        <v>16.84</v>
      </c>
    </row>
    <row r="6002" spans="1:4" ht="16.5">
      <c r="A6002" s="693">
        <v>1917117</v>
      </c>
      <c r="B6002" s="694" t="s">
        <v>18061</v>
      </c>
      <c r="C6002" s="693" t="s">
        <v>12156</v>
      </c>
      <c r="D6002" s="695">
        <v>17.059999999999999</v>
      </c>
    </row>
    <row r="6003" spans="1:4" ht="16.5">
      <c r="A6003" s="693">
        <v>1917118</v>
      </c>
      <c r="B6003" s="694" t="s">
        <v>18062</v>
      </c>
      <c r="C6003" s="693" t="s">
        <v>12156</v>
      </c>
      <c r="D6003" s="695">
        <v>17.29</v>
      </c>
    </row>
    <row r="6004" spans="1:4" ht="16.5">
      <c r="A6004" s="693">
        <v>1917119</v>
      </c>
      <c r="B6004" s="694" t="s">
        <v>18063</v>
      </c>
      <c r="C6004" s="693" t="s">
        <v>12156</v>
      </c>
      <c r="D6004" s="695">
        <v>17.54</v>
      </c>
    </row>
    <row r="6005" spans="1:4" ht="16.5">
      <c r="A6005" s="693">
        <v>1917120</v>
      </c>
      <c r="B6005" s="694" t="s">
        <v>18064</v>
      </c>
      <c r="C6005" s="693" t="s">
        <v>12156</v>
      </c>
      <c r="D6005" s="695">
        <v>17.670000000000002</v>
      </c>
    </row>
    <row r="6006" spans="1:4" ht="16.5">
      <c r="A6006" s="693">
        <v>1917151</v>
      </c>
      <c r="B6006" s="694" t="s">
        <v>18065</v>
      </c>
      <c r="C6006" s="693" t="s">
        <v>12156</v>
      </c>
      <c r="D6006" s="695">
        <v>15.52</v>
      </c>
    </row>
    <row r="6007" spans="1:4" ht="16.5">
      <c r="A6007" s="693">
        <v>1917152</v>
      </c>
      <c r="B6007" s="694" t="s">
        <v>18066</v>
      </c>
      <c r="C6007" s="693" t="s">
        <v>12156</v>
      </c>
      <c r="D6007" s="695">
        <v>15.71</v>
      </c>
    </row>
    <row r="6008" spans="1:4" ht="16.5">
      <c r="A6008" s="693">
        <v>1917153</v>
      </c>
      <c r="B6008" s="694" t="s">
        <v>18067</v>
      </c>
      <c r="C6008" s="693" t="s">
        <v>12156</v>
      </c>
      <c r="D6008" s="695">
        <v>15.9</v>
      </c>
    </row>
    <row r="6009" spans="1:4" ht="16.5">
      <c r="A6009" s="693">
        <v>1917154</v>
      </c>
      <c r="B6009" s="694" t="s">
        <v>18068</v>
      </c>
      <c r="C6009" s="693" t="s">
        <v>12156</v>
      </c>
      <c r="D6009" s="695">
        <v>16.100000000000001</v>
      </c>
    </row>
    <row r="6010" spans="1:4" ht="16.5">
      <c r="A6010" s="693">
        <v>1917155</v>
      </c>
      <c r="B6010" s="694" t="s">
        <v>18069</v>
      </c>
      <c r="C6010" s="693" t="s">
        <v>12156</v>
      </c>
      <c r="D6010" s="695">
        <v>16.309999999999999</v>
      </c>
    </row>
    <row r="6011" spans="1:4" ht="16.5">
      <c r="A6011" s="693">
        <v>1917156</v>
      </c>
      <c r="B6011" s="694" t="s">
        <v>18070</v>
      </c>
      <c r="C6011" s="693" t="s">
        <v>12156</v>
      </c>
      <c r="D6011" s="695">
        <v>16.43</v>
      </c>
    </row>
    <row r="6012" spans="1:4" ht="16.5">
      <c r="A6012" s="693">
        <v>1917187</v>
      </c>
      <c r="B6012" s="694" t="s">
        <v>18071</v>
      </c>
      <c r="C6012" s="693" t="s">
        <v>12156</v>
      </c>
      <c r="D6012" s="695">
        <v>17.059999999999999</v>
      </c>
    </row>
    <row r="6013" spans="1:4" ht="16.5">
      <c r="A6013" s="693">
        <v>1917188</v>
      </c>
      <c r="B6013" s="694" t="s">
        <v>18072</v>
      </c>
      <c r="C6013" s="693" t="s">
        <v>12156</v>
      </c>
      <c r="D6013" s="695">
        <v>17.22</v>
      </c>
    </row>
    <row r="6014" spans="1:4" ht="16.5">
      <c r="A6014" s="693">
        <v>1917189</v>
      </c>
      <c r="B6014" s="694" t="s">
        <v>18073</v>
      </c>
      <c r="C6014" s="693" t="s">
        <v>12156</v>
      </c>
      <c r="D6014" s="695">
        <v>17.39</v>
      </c>
    </row>
    <row r="6015" spans="1:4" ht="16.5">
      <c r="A6015" s="693">
        <v>1917190</v>
      </c>
      <c r="B6015" s="694" t="s">
        <v>18074</v>
      </c>
      <c r="C6015" s="693" t="s">
        <v>12156</v>
      </c>
      <c r="D6015" s="695">
        <v>17.559999999999999</v>
      </c>
    </row>
    <row r="6016" spans="1:4" ht="16.5">
      <c r="A6016" s="693">
        <v>1917191</v>
      </c>
      <c r="B6016" s="694" t="s">
        <v>18075</v>
      </c>
      <c r="C6016" s="693" t="s">
        <v>12156</v>
      </c>
      <c r="D6016" s="695">
        <v>17.75</v>
      </c>
    </row>
    <row r="6017" spans="1:4" ht="16.5">
      <c r="A6017" s="693">
        <v>1917192</v>
      </c>
      <c r="B6017" s="694" t="s">
        <v>18076</v>
      </c>
      <c r="C6017" s="693" t="s">
        <v>12156</v>
      </c>
      <c r="D6017" s="695">
        <v>17.850000000000001</v>
      </c>
    </row>
    <row r="6018" spans="1:4" ht="16.5">
      <c r="A6018" s="693">
        <v>1917007</v>
      </c>
      <c r="B6018" s="694" t="s">
        <v>18077</v>
      </c>
      <c r="C6018" s="693" t="s">
        <v>12156</v>
      </c>
      <c r="D6018" s="695">
        <v>37.51</v>
      </c>
    </row>
    <row r="6019" spans="1:4" ht="16.5">
      <c r="A6019" s="693">
        <v>1917008</v>
      </c>
      <c r="B6019" s="694" t="s">
        <v>18078</v>
      </c>
      <c r="C6019" s="693" t="s">
        <v>12156</v>
      </c>
      <c r="D6019" s="695">
        <v>38.200000000000003</v>
      </c>
    </row>
    <row r="6020" spans="1:4" ht="16.5">
      <c r="A6020" s="693">
        <v>1917009</v>
      </c>
      <c r="B6020" s="694" t="s">
        <v>18079</v>
      </c>
      <c r="C6020" s="693" t="s">
        <v>12156</v>
      </c>
      <c r="D6020" s="695">
        <v>38.9</v>
      </c>
    </row>
    <row r="6021" spans="1:4" ht="16.5">
      <c r="A6021" s="693">
        <v>1917010</v>
      </c>
      <c r="B6021" s="694" t="s">
        <v>18080</v>
      </c>
      <c r="C6021" s="693" t="s">
        <v>12156</v>
      </c>
      <c r="D6021" s="695">
        <v>39.64</v>
      </c>
    </row>
    <row r="6022" spans="1:4" ht="16.5">
      <c r="A6022" s="693">
        <v>1917011</v>
      </c>
      <c r="B6022" s="694" t="s">
        <v>18081</v>
      </c>
      <c r="C6022" s="693" t="s">
        <v>12156</v>
      </c>
      <c r="D6022" s="695">
        <v>40.42</v>
      </c>
    </row>
    <row r="6023" spans="1:4" ht="16.5">
      <c r="A6023" s="693">
        <v>1917012</v>
      </c>
      <c r="B6023" s="694" t="s">
        <v>18082</v>
      </c>
      <c r="C6023" s="693" t="s">
        <v>12156</v>
      </c>
      <c r="D6023" s="695">
        <v>40.83</v>
      </c>
    </row>
    <row r="6024" spans="1:4" ht="16.5">
      <c r="A6024" s="693">
        <v>1917578</v>
      </c>
      <c r="B6024" s="694" t="s">
        <v>18083</v>
      </c>
      <c r="C6024" s="693" t="s">
        <v>12156</v>
      </c>
      <c r="D6024" s="695">
        <v>7.83</v>
      </c>
    </row>
    <row r="6025" spans="1:4" ht="16.5">
      <c r="A6025" s="693">
        <v>1917579</v>
      </c>
      <c r="B6025" s="694" t="s">
        <v>18084</v>
      </c>
      <c r="C6025" s="693" t="s">
        <v>12156</v>
      </c>
      <c r="D6025" s="695">
        <v>8.34</v>
      </c>
    </row>
    <row r="6026" spans="1:4" ht="16.5">
      <c r="A6026" s="693">
        <v>1917580</v>
      </c>
      <c r="B6026" s="694" t="s">
        <v>18085</v>
      </c>
      <c r="C6026" s="693" t="s">
        <v>12156</v>
      </c>
      <c r="D6026" s="695">
        <v>8.77</v>
      </c>
    </row>
    <row r="6027" spans="1:4" ht="16.5">
      <c r="A6027" s="693">
        <v>1917581</v>
      </c>
      <c r="B6027" s="694" t="s">
        <v>18086</v>
      </c>
      <c r="C6027" s="693" t="s">
        <v>12156</v>
      </c>
      <c r="D6027" s="695">
        <v>9.25</v>
      </c>
    </row>
    <row r="6028" spans="1:4" ht="16.5">
      <c r="A6028" s="693">
        <v>1917582</v>
      </c>
      <c r="B6028" s="694" t="s">
        <v>18087</v>
      </c>
      <c r="C6028" s="693" t="s">
        <v>12156</v>
      </c>
      <c r="D6028" s="695">
        <v>9.9600000000000009</v>
      </c>
    </row>
    <row r="6029" spans="1:4" ht="16.5">
      <c r="A6029" s="693">
        <v>1917583</v>
      </c>
      <c r="B6029" s="694" t="s">
        <v>18088</v>
      </c>
      <c r="C6029" s="693" t="s">
        <v>12156</v>
      </c>
      <c r="D6029" s="695">
        <v>10.51</v>
      </c>
    </row>
    <row r="6030" spans="1:4" ht="16.5">
      <c r="A6030" s="693">
        <v>1917584</v>
      </c>
      <c r="B6030" s="694" t="s">
        <v>18089</v>
      </c>
      <c r="C6030" s="693" t="s">
        <v>12156</v>
      </c>
      <c r="D6030" s="695">
        <v>11</v>
      </c>
    </row>
    <row r="6031" spans="1:4" ht="16.5">
      <c r="A6031" s="693">
        <v>1917585</v>
      </c>
      <c r="B6031" s="694" t="s">
        <v>18090</v>
      </c>
      <c r="C6031" s="693" t="s">
        <v>12156</v>
      </c>
      <c r="D6031" s="695">
        <v>11.73</v>
      </c>
    </row>
    <row r="6032" spans="1:4" ht="16.5">
      <c r="A6032" s="693">
        <v>1917586</v>
      </c>
      <c r="B6032" s="694" t="s">
        <v>18091</v>
      </c>
      <c r="C6032" s="693" t="s">
        <v>12156</v>
      </c>
      <c r="D6032" s="695">
        <v>12.81</v>
      </c>
    </row>
    <row r="6033" spans="1:4" ht="16.5">
      <c r="A6033" s="693">
        <v>1917587</v>
      </c>
      <c r="B6033" s="694" t="s">
        <v>18092</v>
      </c>
      <c r="C6033" s="693" t="s">
        <v>12156</v>
      </c>
      <c r="D6033" s="695">
        <v>13.64</v>
      </c>
    </row>
    <row r="6034" spans="1:4" ht="16.5">
      <c r="A6034" s="693">
        <v>1917588</v>
      </c>
      <c r="B6034" s="694" t="s">
        <v>18093</v>
      </c>
      <c r="C6034" s="693" t="s">
        <v>12156</v>
      </c>
      <c r="D6034" s="695">
        <v>14.59</v>
      </c>
    </row>
    <row r="6035" spans="1:4" ht="16.5">
      <c r="A6035" s="693">
        <v>1917589</v>
      </c>
      <c r="B6035" s="694" t="s">
        <v>18094</v>
      </c>
      <c r="C6035" s="693" t="s">
        <v>12156</v>
      </c>
      <c r="D6035" s="695">
        <v>16.510000000000002</v>
      </c>
    </row>
    <row r="6036" spans="1:4" ht="16.5">
      <c r="A6036" s="693">
        <v>1917590</v>
      </c>
      <c r="B6036" s="694" t="s">
        <v>18095</v>
      </c>
      <c r="C6036" s="693" t="s">
        <v>12156</v>
      </c>
      <c r="D6036" s="695">
        <v>19.21</v>
      </c>
    </row>
    <row r="6037" spans="1:4" ht="16.5">
      <c r="A6037" s="693">
        <v>1917591</v>
      </c>
      <c r="B6037" s="694" t="s">
        <v>18096</v>
      </c>
      <c r="C6037" s="693" t="s">
        <v>12156</v>
      </c>
      <c r="D6037" s="695">
        <v>21.64</v>
      </c>
    </row>
    <row r="6038" spans="1:4" ht="16.5">
      <c r="A6038" s="693">
        <v>1917592</v>
      </c>
      <c r="B6038" s="694" t="s">
        <v>18097</v>
      </c>
      <c r="C6038" s="693" t="s">
        <v>12156</v>
      </c>
      <c r="D6038" s="695">
        <v>24.73</v>
      </c>
    </row>
    <row r="6039" spans="1:4" ht="16.5">
      <c r="A6039" s="693">
        <v>1917593</v>
      </c>
      <c r="B6039" s="694" t="s">
        <v>18098</v>
      </c>
      <c r="C6039" s="693" t="s">
        <v>12156</v>
      </c>
      <c r="D6039" s="695">
        <v>27.94</v>
      </c>
    </row>
    <row r="6040" spans="1:4" ht="16.5">
      <c r="A6040" s="693">
        <v>1917594</v>
      </c>
      <c r="B6040" s="694" t="s">
        <v>18099</v>
      </c>
      <c r="C6040" s="693" t="s">
        <v>12156</v>
      </c>
      <c r="D6040" s="695">
        <v>31.82</v>
      </c>
    </row>
    <row r="6041" spans="1:4" ht="16.5">
      <c r="A6041" s="693">
        <v>1917595</v>
      </c>
      <c r="B6041" s="694" t="s">
        <v>18100</v>
      </c>
      <c r="C6041" s="693" t="s">
        <v>12156</v>
      </c>
      <c r="D6041" s="695">
        <v>36.01</v>
      </c>
    </row>
    <row r="6042" spans="1:4" ht="16.5">
      <c r="A6042" s="693">
        <v>1917596</v>
      </c>
      <c r="B6042" s="694" t="s">
        <v>18101</v>
      </c>
      <c r="C6042" s="693" t="s">
        <v>12156</v>
      </c>
      <c r="D6042" s="695">
        <v>39.799999999999997</v>
      </c>
    </row>
    <row r="6043" spans="1:4" ht="16.5">
      <c r="A6043" s="693">
        <v>1917597</v>
      </c>
      <c r="B6043" s="694" t="s">
        <v>18102</v>
      </c>
      <c r="C6043" s="693" t="s">
        <v>12156</v>
      </c>
      <c r="D6043" s="695">
        <v>45.06</v>
      </c>
    </row>
    <row r="6044" spans="1:4" ht="16.5">
      <c r="A6044" s="693">
        <v>1917598</v>
      </c>
      <c r="B6044" s="694" t="s">
        <v>18103</v>
      </c>
      <c r="C6044" s="693" t="s">
        <v>12156</v>
      </c>
      <c r="D6044" s="695">
        <v>49.85</v>
      </c>
    </row>
    <row r="6045" spans="1:4" ht="16.5">
      <c r="A6045" s="693">
        <v>1917599</v>
      </c>
      <c r="B6045" s="694" t="s">
        <v>18104</v>
      </c>
      <c r="C6045" s="693" t="s">
        <v>12156</v>
      </c>
      <c r="D6045" s="695">
        <v>55.38</v>
      </c>
    </row>
    <row r="6046" spans="1:4" ht="16.5">
      <c r="A6046" s="693">
        <v>1917600</v>
      </c>
      <c r="B6046" s="694" t="s">
        <v>18105</v>
      </c>
      <c r="C6046" s="693" t="s">
        <v>12156</v>
      </c>
      <c r="D6046" s="695">
        <v>62.47</v>
      </c>
    </row>
    <row r="6047" spans="1:4" ht="16.5">
      <c r="A6047" s="693">
        <v>1917601</v>
      </c>
      <c r="B6047" s="694" t="s">
        <v>18106</v>
      </c>
      <c r="C6047" s="693" t="s">
        <v>12156</v>
      </c>
      <c r="D6047" s="695">
        <v>65.64</v>
      </c>
    </row>
    <row r="6048" spans="1:4" ht="16.5">
      <c r="A6048" s="693">
        <v>1917575</v>
      </c>
      <c r="B6048" s="694" t="s">
        <v>18107</v>
      </c>
      <c r="C6048" s="693" t="s">
        <v>12156</v>
      </c>
      <c r="D6048" s="695">
        <v>6.23</v>
      </c>
    </row>
    <row r="6049" spans="1:4" ht="16.5">
      <c r="A6049" s="693">
        <v>1917576</v>
      </c>
      <c r="B6049" s="694" t="s">
        <v>18108</v>
      </c>
      <c r="C6049" s="693" t="s">
        <v>12156</v>
      </c>
      <c r="D6049" s="695">
        <v>6.63</v>
      </c>
    </row>
    <row r="6050" spans="1:4" ht="16.5">
      <c r="A6050" s="693">
        <v>1917577</v>
      </c>
      <c r="B6050" s="694" t="s">
        <v>18109</v>
      </c>
      <c r="C6050" s="693" t="s">
        <v>12156</v>
      </c>
      <c r="D6050" s="695">
        <v>7.12</v>
      </c>
    </row>
    <row r="6051" spans="1:4" ht="16.5">
      <c r="A6051" s="693">
        <v>1917739</v>
      </c>
      <c r="B6051" s="694" t="s">
        <v>18110</v>
      </c>
      <c r="C6051" s="693" t="s">
        <v>12156</v>
      </c>
      <c r="D6051" s="695">
        <v>6.12</v>
      </c>
    </row>
    <row r="6052" spans="1:4" ht="16.5">
      <c r="A6052" s="693">
        <v>1917253</v>
      </c>
      <c r="B6052" s="694" t="s">
        <v>18111</v>
      </c>
      <c r="C6052" s="693" t="s">
        <v>12156</v>
      </c>
      <c r="D6052" s="695">
        <v>9.32</v>
      </c>
    </row>
    <row r="6053" spans="1:4" ht="16.5">
      <c r="A6053" s="693">
        <v>1917254</v>
      </c>
      <c r="B6053" s="694" t="s">
        <v>18112</v>
      </c>
      <c r="C6053" s="693" t="s">
        <v>12156</v>
      </c>
      <c r="D6053" s="695">
        <v>9.99</v>
      </c>
    </row>
    <row r="6054" spans="1:4" ht="16.5">
      <c r="A6054" s="693">
        <v>1917255</v>
      </c>
      <c r="B6054" s="694" t="s">
        <v>18113</v>
      </c>
      <c r="C6054" s="693" t="s">
        <v>12156</v>
      </c>
      <c r="D6054" s="695">
        <v>10.83</v>
      </c>
    </row>
    <row r="6055" spans="1:4" ht="16.5">
      <c r="A6055" s="693">
        <v>1917256</v>
      </c>
      <c r="B6055" s="694" t="s">
        <v>18114</v>
      </c>
      <c r="C6055" s="693" t="s">
        <v>12156</v>
      </c>
      <c r="D6055" s="695">
        <v>11.71</v>
      </c>
    </row>
    <row r="6056" spans="1:4" ht="16.5">
      <c r="A6056" s="693">
        <v>1917257</v>
      </c>
      <c r="B6056" s="694" t="s">
        <v>18115</v>
      </c>
      <c r="C6056" s="693" t="s">
        <v>12156</v>
      </c>
      <c r="D6056" s="695">
        <v>12.88</v>
      </c>
    </row>
    <row r="6057" spans="1:4" ht="16.5">
      <c r="A6057" s="693">
        <v>1917258</v>
      </c>
      <c r="B6057" s="694" t="s">
        <v>18116</v>
      </c>
      <c r="C6057" s="693" t="s">
        <v>12156</v>
      </c>
      <c r="D6057" s="695">
        <v>14.11</v>
      </c>
    </row>
    <row r="6058" spans="1:4" ht="16.5">
      <c r="A6058" s="693">
        <v>1917259</v>
      </c>
      <c r="B6058" s="694" t="s">
        <v>18117</v>
      </c>
      <c r="C6058" s="693" t="s">
        <v>12156</v>
      </c>
      <c r="D6058" s="695">
        <v>17.61</v>
      </c>
    </row>
    <row r="6059" spans="1:4" ht="16.5">
      <c r="A6059" s="693">
        <v>1917250</v>
      </c>
      <c r="B6059" s="694" t="s">
        <v>18118</v>
      </c>
      <c r="C6059" s="693" t="s">
        <v>12156</v>
      </c>
      <c r="D6059" s="695">
        <v>7.02</v>
      </c>
    </row>
    <row r="6060" spans="1:4" ht="16.5">
      <c r="A6060" s="693">
        <v>1917251</v>
      </c>
      <c r="B6060" s="694" t="s">
        <v>18119</v>
      </c>
      <c r="C6060" s="693" t="s">
        <v>12156</v>
      </c>
      <c r="D6060" s="695">
        <v>7.43</v>
      </c>
    </row>
    <row r="6061" spans="1:4" ht="16.5">
      <c r="A6061" s="693">
        <v>1917252</v>
      </c>
      <c r="B6061" s="694" t="s">
        <v>18120</v>
      </c>
      <c r="C6061" s="693" t="s">
        <v>12156</v>
      </c>
      <c r="D6061" s="695">
        <v>8.31</v>
      </c>
    </row>
    <row r="6062" spans="1:4" ht="16.5">
      <c r="A6062" s="693">
        <v>1917726</v>
      </c>
      <c r="B6062" s="694" t="s">
        <v>18121</v>
      </c>
      <c r="C6062" s="693" t="s">
        <v>12156</v>
      </c>
      <c r="D6062" s="695">
        <v>6.85</v>
      </c>
    </row>
    <row r="6063" spans="1:4" ht="16.5">
      <c r="A6063" s="693">
        <v>1917335</v>
      </c>
      <c r="B6063" s="694" t="s">
        <v>18122</v>
      </c>
      <c r="C6063" s="693" t="s">
        <v>12156</v>
      </c>
      <c r="D6063" s="695">
        <v>6.93</v>
      </c>
    </row>
    <row r="6064" spans="1:4" ht="16.5">
      <c r="A6064" s="693">
        <v>1917336</v>
      </c>
      <c r="B6064" s="694" t="s">
        <v>18123</v>
      </c>
      <c r="C6064" s="693" t="s">
        <v>12156</v>
      </c>
      <c r="D6064" s="695">
        <v>7.83</v>
      </c>
    </row>
    <row r="6065" spans="1:4" ht="16.5">
      <c r="A6065" s="693">
        <v>1917337</v>
      </c>
      <c r="B6065" s="694" t="s">
        <v>18124</v>
      </c>
      <c r="C6065" s="693" t="s">
        <v>12156</v>
      </c>
      <c r="D6065" s="695">
        <v>8.5299999999999994</v>
      </c>
    </row>
    <row r="6066" spans="1:4" ht="16.5">
      <c r="A6066" s="693">
        <v>1917338</v>
      </c>
      <c r="B6066" s="694" t="s">
        <v>18125</v>
      </c>
      <c r="C6066" s="693" t="s">
        <v>12156</v>
      </c>
      <c r="D6066" s="695">
        <v>9.44</v>
      </c>
    </row>
    <row r="6067" spans="1:4" ht="16.5">
      <c r="A6067" s="693">
        <v>1917339</v>
      </c>
      <c r="B6067" s="694" t="s">
        <v>18126</v>
      </c>
      <c r="C6067" s="693" t="s">
        <v>12156</v>
      </c>
      <c r="D6067" s="695">
        <v>10.53</v>
      </c>
    </row>
    <row r="6068" spans="1:4" ht="16.5">
      <c r="A6068" s="693">
        <v>1917340</v>
      </c>
      <c r="B6068" s="694" t="s">
        <v>18127</v>
      </c>
      <c r="C6068" s="693" t="s">
        <v>12156</v>
      </c>
      <c r="D6068" s="695">
        <v>12.27</v>
      </c>
    </row>
    <row r="6069" spans="1:4" ht="16.5">
      <c r="A6069" s="693">
        <v>1917341</v>
      </c>
      <c r="B6069" s="694" t="s">
        <v>18128</v>
      </c>
      <c r="C6069" s="693" t="s">
        <v>12156</v>
      </c>
      <c r="D6069" s="695">
        <v>15.65</v>
      </c>
    </row>
    <row r="6070" spans="1:4" ht="16.5">
      <c r="A6070" s="693">
        <v>1917342</v>
      </c>
      <c r="B6070" s="694" t="s">
        <v>18129</v>
      </c>
      <c r="C6070" s="693" t="s">
        <v>12156</v>
      </c>
      <c r="D6070" s="695">
        <v>19.510000000000002</v>
      </c>
    </row>
    <row r="6071" spans="1:4" ht="16.5">
      <c r="A6071" s="693">
        <v>1917343</v>
      </c>
      <c r="B6071" s="694" t="s">
        <v>18130</v>
      </c>
      <c r="C6071" s="693" t="s">
        <v>12156</v>
      </c>
      <c r="D6071" s="695">
        <v>24.43</v>
      </c>
    </row>
    <row r="6072" spans="1:4" ht="16.5">
      <c r="A6072" s="693">
        <v>1917344</v>
      </c>
      <c r="B6072" s="694" t="s">
        <v>18131</v>
      </c>
      <c r="C6072" s="693" t="s">
        <v>12156</v>
      </c>
      <c r="D6072" s="695">
        <v>29.63</v>
      </c>
    </row>
    <row r="6073" spans="1:4" ht="16.5">
      <c r="A6073" s="693">
        <v>1917345</v>
      </c>
      <c r="B6073" s="694" t="s">
        <v>18132</v>
      </c>
      <c r="C6073" s="693" t="s">
        <v>12156</v>
      </c>
      <c r="D6073" s="695">
        <v>36.92</v>
      </c>
    </row>
    <row r="6074" spans="1:4" ht="16.5">
      <c r="A6074" s="693">
        <v>1917346</v>
      </c>
      <c r="B6074" s="694" t="s">
        <v>18133</v>
      </c>
      <c r="C6074" s="693" t="s">
        <v>12156</v>
      </c>
      <c r="D6074" s="695">
        <v>44.12</v>
      </c>
    </row>
    <row r="6075" spans="1:4" ht="16.5">
      <c r="A6075" s="693">
        <v>1917347</v>
      </c>
      <c r="B6075" s="694" t="s">
        <v>18134</v>
      </c>
      <c r="C6075" s="693" t="s">
        <v>12156</v>
      </c>
      <c r="D6075" s="695">
        <v>56.66</v>
      </c>
    </row>
    <row r="6076" spans="1:4" ht="16.5">
      <c r="A6076" s="693">
        <v>1917332</v>
      </c>
      <c r="B6076" s="694" t="s">
        <v>18135</v>
      </c>
      <c r="C6076" s="693" t="s">
        <v>12156</v>
      </c>
      <c r="D6076" s="695">
        <v>5.72</v>
      </c>
    </row>
    <row r="6077" spans="1:4" ht="16.5">
      <c r="A6077" s="693">
        <v>1917333</v>
      </c>
      <c r="B6077" s="694" t="s">
        <v>18136</v>
      </c>
      <c r="C6077" s="693" t="s">
        <v>12156</v>
      </c>
      <c r="D6077" s="695">
        <v>6.07</v>
      </c>
    </row>
    <row r="6078" spans="1:4" ht="16.5">
      <c r="A6078" s="693">
        <v>1917334</v>
      </c>
      <c r="B6078" s="694" t="s">
        <v>18137</v>
      </c>
      <c r="C6078" s="693" t="s">
        <v>12156</v>
      </c>
      <c r="D6078" s="695">
        <v>6.43</v>
      </c>
    </row>
    <row r="6079" spans="1:4" ht="16.5">
      <c r="A6079" s="693">
        <v>1917331</v>
      </c>
      <c r="B6079" s="694" t="s">
        <v>18138</v>
      </c>
      <c r="C6079" s="693" t="s">
        <v>12156</v>
      </c>
      <c r="D6079" s="695">
        <v>5.27</v>
      </c>
    </row>
    <row r="6080" spans="1:4" ht="16.5">
      <c r="A6080" s="693">
        <v>1917443</v>
      </c>
      <c r="B6080" s="694" t="s">
        <v>18139</v>
      </c>
      <c r="C6080" s="693" t="s">
        <v>12156</v>
      </c>
      <c r="D6080" s="695">
        <v>7.79</v>
      </c>
    </row>
    <row r="6081" spans="1:4" ht="16.5">
      <c r="A6081" s="693">
        <v>1917444</v>
      </c>
      <c r="B6081" s="694" t="s">
        <v>18140</v>
      </c>
      <c r="C6081" s="693" t="s">
        <v>12156</v>
      </c>
      <c r="D6081" s="695">
        <v>8.4</v>
      </c>
    </row>
    <row r="6082" spans="1:4" ht="16.5">
      <c r="A6082" s="693">
        <v>1917445</v>
      </c>
      <c r="B6082" s="694" t="s">
        <v>18141</v>
      </c>
      <c r="C6082" s="693" t="s">
        <v>12156</v>
      </c>
      <c r="D6082" s="695">
        <v>9.07</v>
      </c>
    </row>
    <row r="6083" spans="1:4" ht="16.5">
      <c r="A6083" s="693">
        <v>1917446</v>
      </c>
      <c r="B6083" s="694" t="s">
        <v>18142</v>
      </c>
      <c r="C6083" s="693" t="s">
        <v>12156</v>
      </c>
      <c r="D6083" s="695">
        <v>9.76</v>
      </c>
    </row>
    <row r="6084" spans="1:4" ht="16.5">
      <c r="A6084" s="693">
        <v>1917447</v>
      </c>
      <c r="B6084" s="694" t="s">
        <v>18143</v>
      </c>
      <c r="C6084" s="693" t="s">
        <v>12156</v>
      </c>
      <c r="D6084" s="695">
        <v>10.8</v>
      </c>
    </row>
    <row r="6085" spans="1:4" ht="16.5">
      <c r="A6085" s="693">
        <v>1917448</v>
      </c>
      <c r="B6085" s="694" t="s">
        <v>18144</v>
      </c>
      <c r="C6085" s="693" t="s">
        <v>12156</v>
      </c>
      <c r="D6085" s="695">
        <v>11.71</v>
      </c>
    </row>
    <row r="6086" spans="1:4" ht="16.5">
      <c r="A6086" s="693">
        <v>1917449</v>
      </c>
      <c r="B6086" s="694" t="s">
        <v>18145</v>
      </c>
      <c r="C6086" s="693" t="s">
        <v>12156</v>
      </c>
      <c r="D6086" s="695">
        <v>12.92</v>
      </c>
    </row>
    <row r="6087" spans="1:4" ht="16.5">
      <c r="A6087" s="693">
        <v>1917450</v>
      </c>
      <c r="B6087" s="694" t="s">
        <v>18146</v>
      </c>
      <c r="C6087" s="693" t="s">
        <v>12156</v>
      </c>
      <c r="D6087" s="695">
        <v>14.4</v>
      </c>
    </row>
    <row r="6088" spans="1:4" ht="16.5">
      <c r="A6088" s="693">
        <v>1917451</v>
      </c>
      <c r="B6088" s="694" t="s">
        <v>18147</v>
      </c>
      <c r="C6088" s="693" t="s">
        <v>12156</v>
      </c>
      <c r="D6088" s="695">
        <v>17.670000000000002</v>
      </c>
    </row>
    <row r="6089" spans="1:4" ht="16.5">
      <c r="A6089" s="693">
        <v>1917452</v>
      </c>
      <c r="B6089" s="694" t="s">
        <v>18148</v>
      </c>
      <c r="C6089" s="693" t="s">
        <v>12156</v>
      </c>
      <c r="D6089" s="695">
        <v>20.92</v>
      </c>
    </row>
    <row r="6090" spans="1:4" ht="16.5">
      <c r="A6090" s="693">
        <v>1917453</v>
      </c>
      <c r="B6090" s="694" t="s">
        <v>18149</v>
      </c>
      <c r="C6090" s="693" t="s">
        <v>12156</v>
      </c>
      <c r="D6090" s="695">
        <v>24.85</v>
      </c>
    </row>
    <row r="6091" spans="1:4" ht="16.5">
      <c r="A6091" s="693">
        <v>1917454</v>
      </c>
      <c r="B6091" s="694" t="s">
        <v>18150</v>
      </c>
      <c r="C6091" s="693" t="s">
        <v>12156</v>
      </c>
      <c r="D6091" s="695">
        <v>29.18</v>
      </c>
    </row>
    <row r="6092" spans="1:4" ht="16.5">
      <c r="A6092" s="693">
        <v>1917455</v>
      </c>
      <c r="B6092" s="694" t="s">
        <v>18151</v>
      </c>
      <c r="C6092" s="693" t="s">
        <v>12156</v>
      </c>
      <c r="D6092" s="695">
        <v>34.67</v>
      </c>
    </row>
    <row r="6093" spans="1:4">
      <c r="A6093" s="693">
        <v>2003212</v>
      </c>
      <c r="B6093" s="694" t="s">
        <v>18152</v>
      </c>
      <c r="C6093" s="693" t="s">
        <v>10136</v>
      </c>
      <c r="D6093" s="695">
        <v>3340.18</v>
      </c>
    </row>
    <row r="6094" spans="1:4" ht="16.5">
      <c r="A6094" s="693">
        <v>2003188</v>
      </c>
      <c r="B6094" s="694" t="s">
        <v>18153</v>
      </c>
      <c r="C6094" s="693" t="s">
        <v>10136</v>
      </c>
      <c r="D6094" s="695">
        <v>1549.05</v>
      </c>
    </row>
    <row r="6095" spans="1:4">
      <c r="A6095" s="693">
        <v>2003187</v>
      </c>
      <c r="B6095" s="694" t="s">
        <v>18154</v>
      </c>
      <c r="C6095" s="693" t="s">
        <v>10136</v>
      </c>
      <c r="D6095" s="695">
        <v>1951.66</v>
      </c>
    </row>
    <row r="6096" spans="1:4">
      <c r="A6096" s="693">
        <v>2003213</v>
      </c>
      <c r="B6096" s="694" t="s">
        <v>18155</v>
      </c>
      <c r="C6096" s="693" t="s">
        <v>10136</v>
      </c>
      <c r="D6096" s="695">
        <v>5296.87</v>
      </c>
    </row>
    <row r="6097" spans="1:4">
      <c r="A6097" s="693">
        <v>2003214</v>
      </c>
      <c r="B6097" s="694" t="s">
        <v>18156</v>
      </c>
      <c r="C6097" s="693" t="s">
        <v>10136</v>
      </c>
      <c r="D6097" s="695">
        <v>4803.1099999999997</v>
      </c>
    </row>
    <row r="6098" spans="1:4" ht="16.5">
      <c r="A6098" s="693">
        <v>2003190</v>
      </c>
      <c r="B6098" s="694" t="s">
        <v>18157</v>
      </c>
      <c r="C6098" s="693" t="s">
        <v>10136</v>
      </c>
      <c r="D6098" s="695">
        <v>1931.75</v>
      </c>
    </row>
    <row r="6099" spans="1:4">
      <c r="A6099" s="693">
        <v>2003189</v>
      </c>
      <c r="B6099" s="694" t="s">
        <v>18158</v>
      </c>
      <c r="C6099" s="693" t="s">
        <v>10136</v>
      </c>
      <c r="D6099" s="695">
        <v>2458.23</v>
      </c>
    </row>
    <row r="6100" spans="1:4">
      <c r="A6100" s="693">
        <v>2003215</v>
      </c>
      <c r="B6100" s="694" t="s">
        <v>18159</v>
      </c>
      <c r="C6100" s="693" t="s">
        <v>10136</v>
      </c>
      <c r="D6100" s="695">
        <v>8742.17</v>
      </c>
    </row>
    <row r="6101" spans="1:4">
      <c r="A6101" s="693">
        <v>2003216</v>
      </c>
      <c r="B6101" s="694" t="s">
        <v>18160</v>
      </c>
      <c r="C6101" s="693" t="s">
        <v>10136</v>
      </c>
      <c r="D6101" s="695">
        <v>7892.14</v>
      </c>
    </row>
    <row r="6102" spans="1:4" ht="16.5">
      <c r="A6102" s="693">
        <v>2003192</v>
      </c>
      <c r="B6102" s="694" t="s">
        <v>18161</v>
      </c>
      <c r="C6102" s="693" t="s">
        <v>10136</v>
      </c>
      <c r="D6102" s="695">
        <v>2090.6999999999998</v>
      </c>
    </row>
    <row r="6103" spans="1:4">
      <c r="A6103" s="693">
        <v>2003191</v>
      </c>
      <c r="B6103" s="694" t="s">
        <v>18162</v>
      </c>
      <c r="C6103" s="693" t="s">
        <v>10136</v>
      </c>
      <c r="D6103" s="695">
        <v>2667.28</v>
      </c>
    </row>
    <row r="6104" spans="1:4">
      <c r="A6104" s="693">
        <v>2003217</v>
      </c>
      <c r="B6104" s="694" t="s">
        <v>18163</v>
      </c>
      <c r="C6104" s="693" t="s">
        <v>10136</v>
      </c>
      <c r="D6104" s="695">
        <v>6073.19</v>
      </c>
    </row>
    <row r="6105" spans="1:4">
      <c r="A6105" s="693">
        <v>2003218</v>
      </c>
      <c r="B6105" s="694" t="s">
        <v>18164</v>
      </c>
      <c r="C6105" s="693" t="s">
        <v>10136</v>
      </c>
      <c r="D6105" s="695">
        <v>5481.98</v>
      </c>
    </row>
    <row r="6106" spans="1:4" ht="16.5">
      <c r="A6106" s="693">
        <v>2003194</v>
      </c>
      <c r="B6106" s="694" t="s">
        <v>18165</v>
      </c>
      <c r="C6106" s="693" t="s">
        <v>10136</v>
      </c>
      <c r="D6106" s="695">
        <v>2549.04</v>
      </c>
    </row>
    <row r="6107" spans="1:4">
      <c r="A6107" s="693">
        <v>2003193</v>
      </c>
      <c r="B6107" s="694" t="s">
        <v>18166</v>
      </c>
      <c r="C6107" s="693" t="s">
        <v>10136</v>
      </c>
      <c r="D6107" s="695">
        <v>3277.42</v>
      </c>
    </row>
    <row r="6108" spans="1:4">
      <c r="A6108" s="693">
        <v>2003219</v>
      </c>
      <c r="B6108" s="694" t="s">
        <v>18167</v>
      </c>
      <c r="C6108" s="693" t="s">
        <v>10136</v>
      </c>
      <c r="D6108" s="695">
        <v>8219.92</v>
      </c>
    </row>
    <row r="6109" spans="1:4">
      <c r="A6109" s="693">
        <v>2003220</v>
      </c>
      <c r="B6109" s="694" t="s">
        <v>18168</v>
      </c>
      <c r="C6109" s="693" t="s">
        <v>10136</v>
      </c>
      <c r="D6109" s="695">
        <v>7388.51</v>
      </c>
    </row>
    <row r="6110" spans="1:4" ht="16.5">
      <c r="A6110" s="693">
        <v>2003196</v>
      </c>
      <c r="B6110" s="694" t="s">
        <v>18169</v>
      </c>
      <c r="C6110" s="693" t="s">
        <v>10136</v>
      </c>
      <c r="D6110" s="695">
        <v>3141.29</v>
      </c>
    </row>
    <row r="6111" spans="1:4">
      <c r="A6111" s="693">
        <v>2003195</v>
      </c>
      <c r="B6111" s="694" t="s">
        <v>18170</v>
      </c>
      <c r="C6111" s="693" t="s">
        <v>10136</v>
      </c>
      <c r="D6111" s="695">
        <v>4068.81</v>
      </c>
    </row>
    <row r="6112" spans="1:4">
      <c r="A6112" s="693">
        <v>2003221</v>
      </c>
      <c r="B6112" s="694" t="s">
        <v>18171</v>
      </c>
      <c r="C6112" s="693" t="s">
        <v>10136</v>
      </c>
      <c r="D6112" s="695">
        <v>12391.6</v>
      </c>
    </row>
    <row r="6113" spans="1:4">
      <c r="A6113" s="693">
        <v>2003222</v>
      </c>
      <c r="B6113" s="694" t="s">
        <v>18172</v>
      </c>
      <c r="C6113" s="693" t="s">
        <v>10136</v>
      </c>
      <c r="D6113" s="695">
        <v>11084.84</v>
      </c>
    </row>
    <row r="6114" spans="1:4" ht="16.5">
      <c r="A6114" s="693">
        <v>2003198</v>
      </c>
      <c r="B6114" s="694" t="s">
        <v>18173</v>
      </c>
      <c r="C6114" s="693" t="s">
        <v>10136</v>
      </c>
      <c r="D6114" s="695">
        <v>2928.45</v>
      </c>
    </row>
    <row r="6115" spans="1:4">
      <c r="A6115" s="693">
        <v>2003197</v>
      </c>
      <c r="B6115" s="694" t="s">
        <v>18174</v>
      </c>
      <c r="C6115" s="693" t="s">
        <v>10136</v>
      </c>
      <c r="D6115" s="695">
        <v>3770.28</v>
      </c>
    </row>
    <row r="6116" spans="1:4">
      <c r="A6116" s="693">
        <v>2003223</v>
      </c>
      <c r="B6116" s="694" t="s">
        <v>18175</v>
      </c>
      <c r="C6116" s="693" t="s">
        <v>10136</v>
      </c>
      <c r="D6116" s="695">
        <v>8443.41</v>
      </c>
    </row>
    <row r="6117" spans="1:4">
      <c r="A6117" s="693">
        <v>2003224</v>
      </c>
      <c r="B6117" s="694" t="s">
        <v>18176</v>
      </c>
      <c r="C6117" s="693" t="s">
        <v>10136</v>
      </c>
      <c r="D6117" s="695">
        <v>7604.87</v>
      </c>
    </row>
    <row r="6118" spans="1:4" ht="16.5">
      <c r="A6118" s="693">
        <v>2003200</v>
      </c>
      <c r="B6118" s="694" t="s">
        <v>18177</v>
      </c>
      <c r="C6118" s="693" t="s">
        <v>10136</v>
      </c>
      <c r="D6118" s="695">
        <v>3411.72</v>
      </c>
    </row>
    <row r="6119" spans="1:4">
      <c r="A6119" s="693">
        <v>2003199</v>
      </c>
      <c r="B6119" s="694" t="s">
        <v>18178</v>
      </c>
      <c r="C6119" s="693" t="s">
        <v>10136</v>
      </c>
      <c r="D6119" s="695">
        <v>4452.92</v>
      </c>
    </row>
    <row r="6120" spans="1:4">
      <c r="A6120" s="693">
        <v>2003225</v>
      </c>
      <c r="B6120" s="694" t="s">
        <v>18179</v>
      </c>
      <c r="C6120" s="693" t="s">
        <v>10136</v>
      </c>
      <c r="D6120" s="695">
        <v>12073.41</v>
      </c>
    </row>
    <row r="6121" spans="1:4">
      <c r="A6121" s="693">
        <v>2003226</v>
      </c>
      <c r="B6121" s="694" t="s">
        <v>18180</v>
      </c>
      <c r="C6121" s="693" t="s">
        <v>10136</v>
      </c>
      <c r="D6121" s="695">
        <v>10811.78</v>
      </c>
    </row>
    <row r="6122" spans="1:4" ht="16.5">
      <c r="A6122" s="693">
        <v>2003238</v>
      </c>
      <c r="B6122" s="694" t="s">
        <v>18181</v>
      </c>
      <c r="C6122" s="693" t="s">
        <v>10136</v>
      </c>
      <c r="D6122" s="695">
        <v>715.31</v>
      </c>
    </row>
    <row r="6123" spans="1:4">
      <c r="A6123" s="693">
        <v>2003237</v>
      </c>
      <c r="B6123" s="694" t="s">
        <v>18182</v>
      </c>
      <c r="C6123" s="693" t="s">
        <v>10136</v>
      </c>
      <c r="D6123" s="695">
        <v>856.75</v>
      </c>
    </row>
    <row r="6124" spans="1:4" ht="16.5">
      <c r="A6124" s="693">
        <v>2003236</v>
      </c>
      <c r="B6124" s="694" t="s">
        <v>18183</v>
      </c>
      <c r="C6124" s="693" t="s">
        <v>10136</v>
      </c>
      <c r="D6124" s="695">
        <v>795.23</v>
      </c>
    </row>
    <row r="6125" spans="1:4">
      <c r="A6125" s="693">
        <v>2003235</v>
      </c>
      <c r="B6125" s="694" t="s">
        <v>18184</v>
      </c>
      <c r="C6125" s="693" t="s">
        <v>10136</v>
      </c>
      <c r="D6125" s="695">
        <v>957.68</v>
      </c>
    </row>
    <row r="6126" spans="1:4" ht="16.5">
      <c r="A6126" s="693">
        <v>2003234</v>
      </c>
      <c r="B6126" s="694" t="s">
        <v>18185</v>
      </c>
      <c r="C6126" s="693" t="s">
        <v>10136</v>
      </c>
      <c r="D6126" s="695">
        <v>928.82</v>
      </c>
    </row>
    <row r="6127" spans="1:4">
      <c r="A6127" s="693">
        <v>2003233</v>
      </c>
      <c r="B6127" s="694" t="s">
        <v>18186</v>
      </c>
      <c r="C6127" s="693" t="s">
        <v>10136</v>
      </c>
      <c r="D6127" s="695">
        <v>1129.26</v>
      </c>
    </row>
    <row r="6128" spans="1:4" ht="16.5">
      <c r="A6128" s="693">
        <v>2003232</v>
      </c>
      <c r="B6128" s="694" t="s">
        <v>18187</v>
      </c>
      <c r="C6128" s="693" t="s">
        <v>10136</v>
      </c>
      <c r="D6128" s="695">
        <v>977</v>
      </c>
    </row>
    <row r="6129" spans="1:4">
      <c r="A6129" s="693">
        <v>2003231</v>
      </c>
      <c r="B6129" s="694" t="s">
        <v>18188</v>
      </c>
      <c r="C6129" s="693" t="s">
        <v>10136</v>
      </c>
      <c r="D6129" s="695">
        <v>1188.9100000000001</v>
      </c>
    </row>
    <row r="6130" spans="1:4" ht="16.5">
      <c r="A6130" s="693">
        <v>2003230</v>
      </c>
      <c r="B6130" s="694" t="s">
        <v>18189</v>
      </c>
      <c r="C6130" s="693" t="s">
        <v>10136</v>
      </c>
      <c r="D6130" s="695">
        <v>1273.76</v>
      </c>
    </row>
    <row r="6131" spans="1:4">
      <c r="A6131" s="693">
        <v>2003229</v>
      </c>
      <c r="B6131" s="694" t="s">
        <v>18190</v>
      </c>
      <c r="C6131" s="693" t="s">
        <v>10136</v>
      </c>
      <c r="D6131" s="695">
        <v>1569.9</v>
      </c>
    </row>
    <row r="6132" spans="1:4" ht="16.5">
      <c r="A6132" s="693">
        <v>2003228</v>
      </c>
      <c r="B6132" s="694" t="s">
        <v>18191</v>
      </c>
      <c r="C6132" s="693" t="s">
        <v>10136</v>
      </c>
      <c r="D6132" s="695">
        <v>1410.71</v>
      </c>
    </row>
    <row r="6133" spans="1:4">
      <c r="A6133" s="693">
        <v>2003227</v>
      </c>
      <c r="B6133" s="694" t="s">
        <v>18192</v>
      </c>
      <c r="C6133" s="693" t="s">
        <v>10136</v>
      </c>
      <c r="D6133" s="695">
        <v>1749.44</v>
      </c>
    </row>
    <row r="6134" spans="1:4" ht="16.5">
      <c r="A6134" s="693">
        <v>2003248</v>
      </c>
      <c r="B6134" s="694" t="s">
        <v>18193</v>
      </c>
      <c r="C6134" s="693" t="s">
        <v>10136</v>
      </c>
      <c r="D6134" s="695">
        <v>370.01</v>
      </c>
    </row>
    <row r="6135" spans="1:4">
      <c r="A6135" s="693">
        <v>2003247</v>
      </c>
      <c r="B6135" s="694" t="s">
        <v>18194</v>
      </c>
      <c r="C6135" s="693" t="s">
        <v>10136</v>
      </c>
      <c r="D6135" s="695">
        <v>430.72</v>
      </c>
    </row>
    <row r="6136" spans="1:4" ht="16.5">
      <c r="A6136" s="693">
        <v>2003246</v>
      </c>
      <c r="B6136" s="694" t="s">
        <v>18195</v>
      </c>
      <c r="C6136" s="693" t="s">
        <v>10136</v>
      </c>
      <c r="D6136" s="695">
        <v>470.59</v>
      </c>
    </row>
    <row r="6137" spans="1:4">
      <c r="A6137" s="693">
        <v>2003245</v>
      </c>
      <c r="B6137" s="694" t="s">
        <v>18196</v>
      </c>
      <c r="C6137" s="693" t="s">
        <v>10136</v>
      </c>
      <c r="D6137" s="695">
        <v>552.07000000000005</v>
      </c>
    </row>
    <row r="6138" spans="1:4" ht="16.5">
      <c r="A6138" s="693">
        <v>2003244</v>
      </c>
      <c r="B6138" s="694" t="s">
        <v>18197</v>
      </c>
      <c r="C6138" s="693" t="s">
        <v>10136</v>
      </c>
      <c r="D6138" s="695">
        <v>531.15</v>
      </c>
    </row>
    <row r="6139" spans="1:4">
      <c r="A6139" s="693">
        <v>2003243</v>
      </c>
      <c r="B6139" s="694" t="s">
        <v>18198</v>
      </c>
      <c r="C6139" s="693" t="s">
        <v>10136</v>
      </c>
      <c r="D6139" s="695">
        <v>626.37</v>
      </c>
    </row>
    <row r="6140" spans="1:4" ht="16.5">
      <c r="A6140" s="693">
        <v>2003242</v>
      </c>
      <c r="B6140" s="694" t="s">
        <v>18199</v>
      </c>
      <c r="C6140" s="693" t="s">
        <v>10136</v>
      </c>
      <c r="D6140" s="695">
        <v>601.39</v>
      </c>
    </row>
    <row r="6141" spans="1:4">
      <c r="A6141" s="693">
        <v>2003241</v>
      </c>
      <c r="B6141" s="694" t="s">
        <v>18200</v>
      </c>
      <c r="C6141" s="693" t="s">
        <v>10136</v>
      </c>
      <c r="D6141" s="695">
        <v>714.28</v>
      </c>
    </row>
    <row r="6142" spans="1:4" ht="16.5">
      <c r="A6142" s="693">
        <v>2003240</v>
      </c>
      <c r="B6142" s="694" t="s">
        <v>18201</v>
      </c>
      <c r="C6142" s="693" t="s">
        <v>10136</v>
      </c>
      <c r="D6142" s="695">
        <v>625.27</v>
      </c>
    </row>
    <row r="6143" spans="1:4">
      <c r="A6143" s="693">
        <v>2003239</v>
      </c>
      <c r="B6143" s="694" t="s">
        <v>18202</v>
      </c>
      <c r="C6143" s="693" t="s">
        <v>10136</v>
      </c>
      <c r="D6143" s="695">
        <v>746.68</v>
      </c>
    </row>
    <row r="6144" spans="1:4" ht="16.5">
      <c r="A6144" s="693">
        <v>2004516</v>
      </c>
      <c r="B6144" s="694" t="s">
        <v>18203</v>
      </c>
      <c r="C6144" s="693" t="s">
        <v>12133</v>
      </c>
      <c r="D6144" s="695">
        <v>35.86</v>
      </c>
    </row>
    <row r="6145" spans="1:4" ht="16.5">
      <c r="A6145" s="693">
        <v>2004517</v>
      </c>
      <c r="B6145" s="694" t="s">
        <v>18204</v>
      </c>
      <c r="C6145" s="693" t="s">
        <v>12133</v>
      </c>
      <c r="D6145" s="695">
        <v>71.290000000000006</v>
      </c>
    </row>
    <row r="6146" spans="1:4">
      <c r="A6146" s="693">
        <v>2007971</v>
      </c>
      <c r="B6146" s="694" t="s">
        <v>18205</v>
      </c>
      <c r="C6146" s="693" t="s">
        <v>12133</v>
      </c>
      <c r="D6146" s="695">
        <v>88.1</v>
      </c>
    </row>
    <row r="6147" spans="1:4">
      <c r="A6147" s="693">
        <v>2008091</v>
      </c>
      <c r="B6147" s="694" t="s">
        <v>18206</v>
      </c>
      <c r="C6147" s="693" t="s">
        <v>12133</v>
      </c>
      <c r="D6147" s="695">
        <v>95.26</v>
      </c>
    </row>
    <row r="6148" spans="1:4">
      <c r="A6148" s="693">
        <v>2006408</v>
      </c>
      <c r="B6148" s="694" t="s">
        <v>18207</v>
      </c>
      <c r="C6148" s="693" t="s">
        <v>12133</v>
      </c>
      <c r="D6148" s="695">
        <v>73.349999999999994</v>
      </c>
    </row>
    <row r="6149" spans="1:4" ht="16.5">
      <c r="A6149" s="693">
        <v>2015642</v>
      </c>
      <c r="B6149" s="694" t="s">
        <v>18208</v>
      </c>
      <c r="C6149" s="693" t="s">
        <v>12133</v>
      </c>
      <c r="D6149" s="695">
        <v>143.63</v>
      </c>
    </row>
    <row r="6150" spans="1:4" ht="16.5">
      <c r="A6150" s="693">
        <v>2015641</v>
      </c>
      <c r="B6150" s="694" t="s">
        <v>18209</v>
      </c>
      <c r="C6150" s="693" t="s">
        <v>12133</v>
      </c>
      <c r="D6150" s="695">
        <v>137.6</v>
      </c>
    </row>
    <row r="6151" spans="1:4">
      <c r="A6151" s="693">
        <v>2004509</v>
      </c>
      <c r="B6151" s="694" t="s">
        <v>18210</v>
      </c>
      <c r="C6151" s="693" t="s">
        <v>12133</v>
      </c>
      <c r="D6151" s="695">
        <v>37.18</v>
      </c>
    </row>
    <row r="6152" spans="1:4">
      <c r="A6152" s="693">
        <v>2004510</v>
      </c>
      <c r="B6152" s="694" t="s">
        <v>18211</v>
      </c>
      <c r="C6152" s="693" t="s">
        <v>12133</v>
      </c>
      <c r="D6152" s="695">
        <v>45.46</v>
      </c>
    </row>
    <row r="6153" spans="1:4">
      <c r="A6153" s="693">
        <v>2004511</v>
      </c>
      <c r="B6153" s="694" t="s">
        <v>18212</v>
      </c>
      <c r="C6153" s="693" t="s">
        <v>12133</v>
      </c>
      <c r="D6153" s="695">
        <v>61.99</v>
      </c>
    </row>
    <row r="6154" spans="1:4">
      <c r="A6154" s="693">
        <v>2004512</v>
      </c>
      <c r="B6154" s="694" t="s">
        <v>18213</v>
      </c>
      <c r="C6154" s="693" t="s">
        <v>12133</v>
      </c>
      <c r="D6154" s="695">
        <v>82.65</v>
      </c>
    </row>
    <row r="6155" spans="1:4" ht="16.5">
      <c r="A6155" s="693">
        <v>2003843</v>
      </c>
      <c r="B6155" s="694" t="s">
        <v>18214</v>
      </c>
      <c r="C6155" s="693" t="s">
        <v>12133</v>
      </c>
      <c r="D6155" s="695">
        <v>368.13</v>
      </c>
    </row>
    <row r="6156" spans="1:4" ht="16.5">
      <c r="A6156" s="693">
        <v>2003915</v>
      </c>
      <c r="B6156" s="694" t="s">
        <v>18215</v>
      </c>
      <c r="C6156" s="693" t="s">
        <v>12133</v>
      </c>
      <c r="D6156" s="695">
        <v>124.6</v>
      </c>
    </row>
    <row r="6157" spans="1:4" ht="16.5">
      <c r="A6157" s="693">
        <v>2003914</v>
      </c>
      <c r="B6157" s="694" t="s">
        <v>18216</v>
      </c>
      <c r="C6157" s="693" t="s">
        <v>12133</v>
      </c>
      <c r="D6157" s="695">
        <v>108.27</v>
      </c>
    </row>
    <row r="6158" spans="1:4" ht="16.5">
      <c r="A6158" s="693">
        <v>2003589</v>
      </c>
      <c r="B6158" s="694" t="s">
        <v>18217</v>
      </c>
      <c r="C6158" s="693" t="s">
        <v>12133</v>
      </c>
      <c r="D6158" s="695">
        <v>126.41</v>
      </c>
    </row>
    <row r="6159" spans="1:4" ht="16.5">
      <c r="A6159" s="693">
        <v>2003588</v>
      </c>
      <c r="B6159" s="694" t="s">
        <v>18218</v>
      </c>
      <c r="C6159" s="693" t="s">
        <v>12133</v>
      </c>
      <c r="D6159" s="695">
        <v>113.63</v>
      </c>
    </row>
    <row r="6160" spans="1:4" ht="16.5">
      <c r="A6160" s="693">
        <v>2003917</v>
      </c>
      <c r="B6160" s="694" t="s">
        <v>18219</v>
      </c>
      <c r="C6160" s="693" t="s">
        <v>12133</v>
      </c>
      <c r="D6160" s="695">
        <v>137.96</v>
      </c>
    </row>
    <row r="6161" spans="1:4" ht="16.5">
      <c r="A6161" s="693">
        <v>2003916</v>
      </c>
      <c r="B6161" s="694" t="s">
        <v>18220</v>
      </c>
      <c r="C6161" s="693" t="s">
        <v>12133</v>
      </c>
      <c r="D6161" s="695">
        <v>121.63</v>
      </c>
    </row>
    <row r="6162" spans="1:4" ht="16.5">
      <c r="A6162" s="693">
        <v>2003591</v>
      </c>
      <c r="B6162" s="694" t="s">
        <v>18221</v>
      </c>
      <c r="C6162" s="693" t="s">
        <v>12133</v>
      </c>
      <c r="D6162" s="695">
        <v>139.76</v>
      </c>
    </row>
    <row r="6163" spans="1:4" ht="16.5">
      <c r="A6163" s="693">
        <v>2003590</v>
      </c>
      <c r="B6163" s="694" t="s">
        <v>18222</v>
      </c>
      <c r="C6163" s="693" t="s">
        <v>12133</v>
      </c>
      <c r="D6163" s="695">
        <v>126.99</v>
      </c>
    </row>
    <row r="6164" spans="1:4">
      <c r="A6164" s="693">
        <v>2003593</v>
      </c>
      <c r="B6164" s="694" t="s">
        <v>18223</v>
      </c>
      <c r="C6164" s="693" t="s">
        <v>12133</v>
      </c>
      <c r="D6164" s="695">
        <v>87.79</v>
      </c>
    </row>
    <row r="6165" spans="1:4">
      <c r="A6165" s="693">
        <v>2003592</v>
      </c>
      <c r="B6165" s="694" t="s">
        <v>18224</v>
      </c>
      <c r="C6165" s="693" t="s">
        <v>12133</v>
      </c>
      <c r="D6165" s="695">
        <v>69.53</v>
      </c>
    </row>
    <row r="6166" spans="1:4">
      <c r="A6166" s="693">
        <v>2003595</v>
      </c>
      <c r="B6166" s="694" t="s">
        <v>18225</v>
      </c>
      <c r="C6166" s="693" t="s">
        <v>12133</v>
      </c>
      <c r="D6166" s="695">
        <v>74.430000000000007</v>
      </c>
    </row>
    <row r="6167" spans="1:4">
      <c r="A6167" s="693">
        <v>2003594</v>
      </c>
      <c r="B6167" s="694" t="s">
        <v>18226</v>
      </c>
      <c r="C6167" s="693" t="s">
        <v>12133</v>
      </c>
      <c r="D6167" s="695">
        <v>56.17</v>
      </c>
    </row>
    <row r="6168" spans="1:4" ht="16.5">
      <c r="A6168" s="693">
        <v>2003597</v>
      </c>
      <c r="B6168" s="694" t="s">
        <v>18227</v>
      </c>
      <c r="C6168" s="693" t="s">
        <v>12133</v>
      </c>
      <c r="D6168" s="695">
        <v>120.76</v>
      </c>
    </row>
    <row r="6169" spans="1:4" ht="16.5">
      <c r="A6169" s="693">
        <v>2003596</v>
      </c>
      <c r="B6169" s="694" t="s">
        <v>18228</v>
      </c>
      <c r="C6169" s="693" t="s">
        <v>12133</v>
      </c>
      <c r="D6169" s="695">
        <v>101.55</v>
      </c>
    </row>
    <row r="6170" spans="1:4" ht="16.5">
      <c r="A6170" s="693">
        <v>2003572</v>
      </c>
      <c r="B6170" s="694" t="s">
        <v>18229</v>
      </c>
      <c r="C6170" s="693" t="s">
        <v>12133</v>
      </c>
      <c r="D6170" s="695">
        <v>134.43</v>
      </c>
    </row>
    <row r="6171" spans="1:4" ht="16.5">
      <c r="A6171" s="693">
        <v>2003580</v>
      </c>
      <c r="B6171" s="694" t="s">
        <v>18230</v>
      </c>
      <c r="C6171" s="693" t="s">
        <v>12133</v>
      </c>
      <c r="D6171" s="695">
        <v>73</v>
      </c>
    </row>
    <row r="6172" spans="1:4" ht="16.5">
      <c r="A6172" s="693">
        <v>2003573</v>
      </c>
      <c r="B6172" s="694" t="s">
        <v>18231</v>
      </c>
      <c r="C6172" s="693" t="s">
        <v>12133</v>
      </c>
      <c r="D6172" s="695">
        <v>141.18</v>
      </c>
    </row>
    <row r="6173" spans="1:4" ht="16.5">
      <c r="A6173" s="693">
        <v>2003581</v>
      </c>
      <c r="B6173" s="694" t="s">
        <v>18232</v>
      </c>
      <c r="C6173" s="693" t="s">
        <v>12133</v>
      </c>
      <c r="D6173" s="695">
        <v>70.16</v>
      </c>
    </row>
    <row r="6174" spans="1:4" ht="16.5">
      <c r="A6174" s="693">
        <v>2003561</v>
      </c>
      <c r="B6174" s="694" t="s">
        <v>18233</v>
      </c>
      <c r="C6174" s="693" t="s">
        <v>12133</v>
      </c>
      <c r="D6174" s="695">
        <v>221.63</v>
      </c>
    </row>
    <row r="6175" spans="1:4" ht="24.75">
      <c r="A6175" s="693">
        <v>2003560</v>
      </c>
      <c r="B6175" s="694" t="s">
        <v>18234</v>
      </c>
      <c r="C6175" s="693" t="s">
        <v>12133</v>
      </c>
      <c r="D6175" s="695">
        <v>135.26</v>
      </c>
    </row>
    <row r="6176" spans="1:4" ht="16.5">
      <c r="A6176" s="693">
        <v>2003574</v>
      </c>
      <c r="B6176" s="694" t="s">
        <v>18235</v>
      </c>
      <c r="C6176" s="693" t="s">
        <v>12133</v>
      </c>
      <c r="D6176" s="695">
        <v>194.15</v>
      </c>
    </row>
    <row r="6177" spans="1:4" ht="16.5">
      <c r="A6177" s="693">
        <v>2003582</v>
      </c>
      <c r="B6177" s="694" t="s">
        <v>18236</v>
      </c>
      <c r="C6177" s="693" t="s">
        <v>12133</v>
      </c>
      <c r="D6177" s="695">
        <v>131.24</v>
      </c>
    </row>
    <row r="6178" spans="1:4" ht="16.5">
      <c r="A6178" s="693">
        <v>2003563</v>
      </c>
      <c r="B6178" s="694" t="s">
        <v>18237</v>
      </c>
      <c r="C6178" s="693" t="s">
        <v>12133</v>
      </c>
      <c r="D6178" s="695">
        <v>231.54</v>
      </c>
    </row>
    <row r="6179" spans="1:4" ht="24.75">
      <c r="A6179" s="693">
        <v>2003562</v>
      </c>
      <c r="B6179" s="694" t="s">
        <v>18238</v>
      </c>
      <c r="C6179" s="693" t="s">
        <v>12133</v>
      </c>
      <c r="D6179" s="695">
        <v>130.78</v>
      </c>
    </row>
    <row r="6180" spans="1:4" ht="16.5">
      <c r="A6180" s="693">
        <v>2003575</v>
      </c>
      <c r="B6180" s="694" t="s">
        <v>18239</v>
      </c>
      <c r="C6180" s="693" t="s">
        <v>12133</v>
      </c>
      <c r="D6180" s="695">
        <v>201.09</v>
      </c>
    </row>
    <row r="6181" spans="1:4" ht="16.5">
      <c r="A6181" s="693">
        <v>2003583</v>
      </c>
      <c r="B6181" s="694" t="s">
        <v>18240</v>
      </c>
      <c r="C6181" s="693" t="s">
        <v>12133</v>
      </c>
      <c r="D6181" s="695">
        <v>128.1</v>
      </c>
    </row>
    <row r="6182" spans="1:4" ht="16.5">
      <c r="A6182" s="693">
        <v>2003565</v>
      </c>
      <c r="B6182" s="694" t="s">
        <v>18241</v>
      </c>
      <c r="C6182" s="693" t="s">
        <v>12133</v>
      </c>
      <c r="D6182" s="695">
        <v>146.13999999999999</v>
      </c>
    </row>
    <row r="6183" spans="1:4" ht="16.5">
      <c r="A6183" s="693">
        <v>2003564</v>
      </c>
      <c r="B6183" s="694" t="s">
        <v>18242</v>
      </c>
      <c r="C6183" s="693" t="s">
        <v>12133</v>
      </c>
      <c r="D6183" s="695">
        <v>89.55</v>
      </c>
    </row>
    <row r="6184" spans="1:4" ht="16.5">
      <c r="A6184" s="693">
        <v>2003567</v>
      </c>
      <c r="B6184" s="694" t="s">
        <v>18243</v>
      </c>
      <c r="C6184" s="693" t="s">
        <v>12133</v>
      </c>
      <c r="D6184" s="695">
        <v>163.63999999999999</v>
      </c>
    </row>
    <row r="6185" spans="1:4" ht="16.5">
      <c r="A6185" s="693">
        <v>2003566</v>
      </c>
      <c r="B6185" s="694" t="s">
        <v>18244</v>
      </c>
      <c r="C6185" s="693" t="s">
        <v>12133</v>
      </c>
      <c r="D6185" s="695">
        <v>95.19</v>
      </c>
    </row>
    <row r="6186" spans="1:4" ht="16.5">
      <c r="A6186" s="693">
        <v>2003569</v>
      </c>
      <c r="B6186" s="694" t="s">
        <v>18245</v>
      </c>
      <c r="C6186" s="693" t="s">
        <v>12133</v>
      </c>
      <c r="D6186" s="695">
        <v>196.02</v>
      </c>
    </row>
    <row r="6187" spans="1:4" ht="16.5">
      <c r="A6187" s="693">
        <v>2003568</v>
      </c>
      <c r="B6187" s="694" t="s">
        <v>18246</v>
      </c>
      <c r="C6187" s="693" t="s">
        <v>12133</v>
      </c>
      <c r="D6187" s="695">
        <v>141.36000000000001</v>
      </c>
    </row>
    <row r="6188" spans="1:4" ht="16.5">
      <c r="A6188" s="693">
        <v>2003578</v>
      </c>
      <c r="B6188" s="694" t="s">
        <v>18247</v>
      </c>
      <c r="C6188" s="693" t="s">
        <v>12133</v>
      </c>
      <c r="D6188" s="695">
        <v>183.59</v>
      </c>
    </row>
    <row r="6189" spans="1:4" ht="16.5">
      <c r="A6189" s="693">
        <v>2003586</v>
      </c>
      <c r="B6189" s="694" t="s">
        <v>18248</v>
      </c>
      <c r="C6189" s="693" t="s">
        <v>12133</v>
      </c>
      <c r="D6189" s="695">
        <v>138.66999999999999</v>
      </c>
    </row>
    <row r="6190" spans="1:4" ht="16.5">
      <c r="A6190" s="693">
        <v>2003571</v>
      </c>
      <c r="B6190" s="694" t="s">
        <v>18249</v>
      </c>
      <c r="C6190" s="693" t="s">
        <v>12133</v>
      </c>
      <c r="D6190" s="695">
        <v>213.52</v>
      </c>
    </row>
    <row r="6191" spans="1:4" ht="16.5">
      <c r="A6191" s="693">
        <v>2003570</v>
      </c>
      <c r="B6191" s="694" t="s">
        <v>18250</v>
      </c>
      <c r="C6191" s="693" t="s">
        <v>12133</v>
      </c>
      <c r="D6191" s="695">
        <v>147</v>
      </c>
    </row>
    <row r="6192" spans="1:4" ht="16.5">
      <c r="A6192" s="693">
        <v>2003579</v>
      </c>
      <c r="B6192" s="694" t="s">
        <v>18251</v>
      </c>
      <c r="C6192" s="693" t="s">
        <v>12133</v>
      </c>
      <c r="D6192" s="695">
        <v>198.01</v>
      </c>
    </row>
    <row r="6193" spans="1:4">
      <c r="A6193" s="693">
        <v>3009229</v>
      </c>
      <c r="B6193" s="694" t="s">
        <v>18252</v>
      </c>
      <c r="C6193" s="693" t="s">
        <v>12159</v>
      </c>
      <c r="D6193" s="695">
        <v>231.35</v>
      </c>
    </row>
    <row r="6194" spans="1:4">
      <c r="A6194" s="693">
        <v>3009132</v>
      </c>
      <c r="B6194" s="694" t="s">
        <v>18253</v>
      </c>
      <c r="C6194" s="693" t="s">
        <v>12159</v>
      </c>
      <c r="D6194" s="695">
        <v>1751.28</v>
      </c>
    </row>
    <row r="6195" spans="1:4">
      <c r="A6195" s="693">
        <v>3009133</v>
      </c>
      <c r="B6195" s="694" t="s">
        <v>18254</v>
      </c>
      <c r="C6195" s="693" t="s">
        <v>12159</v>
      </c>
      <c r="D6195" s="695">
        <v>2003.77</v>
      </c>
    </row>
    <row r="6196" spans="1:4" ht="16.5">
      <c r="A6196" s="693">
        <v>3009321</v>
      </c>
      <c r="B6196" s="694" t="s">
        <v>18255</v>
      </c>
      <c r="C6196" s="693" t="s">
        <v>10136</v>
      </c>
      <c r="D6196" s="695">
        <v>1602.77</v>
      </c>
    </row>
    <row r="6197" spans="1:4" ht="16.5">
      <c r="A6197" s="693">
        <v>3009322</v>
      </c>
      <c r="B6197" s="694" t="s">
        <v>18256</v>
      </c>
      <c r="C6197" s="693" t="s">
        <v>10136</v>
      </c>
      <c r="D6197" s="695">
        <v>1597.52</v>
      </c>
    </row>
    <row r="6198" spans="1:4" ht="16.5">
      <c r="A6198" s="693">
        <v>3009323</v>
      </c>
      <c r="B6198" s="694" t="s">
        <v>18257</v>
      </c>
      <c r="C6198" s="693" t="s">
        <v>10136</v>
      </c>
      <c r="D6198" s="695">
        <v>1667.89</v>
      </c>
    </row>
    <row r="6199" spans="1:4" ht="16.5">
      <c r="A6199" s="693">
        <v>3009324</v>
      </c>
      <c r="B6199" s="694" t="s">
        <v>18258</v>
      </c>
      <c r="C6199" s="693" t="s">
        <v>10136</v>
      </c>
      <c r="D6199" s="695">
        <v>1615.25</v>
      </c>
    </row>
    <row r="6200" spans="1:4" ht="16.5">
      <c r="A6200" s="693">
        <v>3009096</v>
      </c>
      <c r="B6200" s="694" t="s">
        <v>18259</v>
      </c>
      <c r="C6200" s="693" t="s">
        <v>10136</v>
      </c>
      <c r="D6200" s="695">
        <v>281.31</v>
      </c>
    </row>
    <row r="6201" spans="1:4" ht="24.75">
      <c r="A6201" s="693">
        <v>3009330</v>
      </c>
      <c r="B6201" s="694" t="s">
        <v>18260</v>
      </c>
      <c r="C6201" s="693" t="s">
        <v>10136</v>
      </c>
      <c r="D6201" s="695">
        <v>231.05</v>
      </c>
    </row>
    <row r="6202" spans="1:4" ht="24.75">
      <c r="A6202" s="693">
        <v>3009326</v>
      </c>
      <c r="B6202" s="694" t="s">
        <v>18261</v>
      </c>
      <c r="C6202" s="693" t="s">
        <v>10136</v>
      </c>
      <c r="D6202" s="695">
        <v>237.07</v>
      </c>
    </row>
    <row r="6203" spans="1:4" ht="24.75">
      <c r="A6203" s="693">
        <v>3009234</v>
      </c>
      <c r="B6203" s="694" t="s">
        <v>18262</v>
      </c>
      <c r="C6203" s="693" t="s">
        <v>12159</v>
      </c>
      <c r="D6203" s="695">
        <v>1080960.54</v>
      </c>
    </row>
    <row r="6204" spans="1:4" ht="24.75">
      <c r="A6204" s="693">
        <v>3009022</v>
      </c>
      <c r="B6204" s="694" t="s">
        <v>18263</v>
      </c>
      <c r="C6204" s="693" t="s">
        <v>12159</v>
      </c>
      <c r="D6204" s="695">
        <v>1087405.6299999999</v>
      </c>
    </row>
    <row r="6205" spans="1:4" ht="24.75">
      <c r="A6205" s="693">
        <v>3009230</v>
      </c>
      <c r="B6205" s="694" t="s">
        <v>18264</v>
      </c>
      <c r="C6205" s="693" t="s">
        <v>12159</v>
      </c>
      <c r="D6205" s="695">
        <v>1621659.89</v>
      </c>
    </row>
    <row r="6206" spans="1:4" ht="24.75">
      <c r="A6206" s="693">
        <v>3009018</v>
      </c>
      <c r="B6206" s="694" t="s">
        <v>18265</v>
      </c>
      <c r="C6206" s="693" t="s">
        <v>12159</v>
      </c>
      <c r="D6206" s="695">
        <v>1631327.53</v>
      </c>
    </row>
    <row r="6207" spans="1:4" ht="24.75">
      <c r="A6207" s="693">
        <v>3009288</v>
      </c>
      <c r="B6207" s="694" t="s">
        <v>18266</v>
      </c>
      <c r="C6207" s="693" t="s">
        <v>12159</v>
      </c>
      <c r="D6207" s="695">
        <v>1383561.32</v>
      </c>
    </row>
    <row r="6208" spans="1:4" ht="24.75">
      <c r="A6208" s="693">
        <v>3009013</v>
      </c>
      <c r="B6208" s="694" t="s">
        <v>18267</v>
      </c>
      <c r="C6208" s="693" t="s">
        <v>12159</v>
      </c>
      <c r="D6208" s="695">
        <v>1404782.02</v>
      </c>
    </row>
    <row r="6209" spans="1:4" ht="24.75">
      <c r="A6209" s="693">
        <v>3009292</v>
      </c>
      <c r="B6209" s="694" t="s">
        <v>18268</v>
      </c>
      <c r="C6209" s="693" t="s">
        <v>12159</v>
      </c>
      <c r="D6209" s="695">
        <v>2075345.34</v>
      </c>
    </row>
    <row r="6210" spans="1:4" ht="24.75">
      <c r="A6210" s="693">
        <v>3009225</v>
      </c>
      <c r="B6210" s="694" t="s">
        <v>18269</v>
      </c>
      <c r="C6210" s="693" t="s">
        <v>12159</v>
      </c>
      <c r="D6210" s="695">
        <v>2107176.6</v>
      </c>
    </row>
    <row r="6211" spans="1:4" ht="16.5">
      <c r="A6211" s="693">
        <v>3009100</v>
      </c>
      <c r="B6211" s="694" t="s">
        <v>18270</v>
      </c>
      <c r="C6211" s="693" t="s">
        <v>10136</v>
      </c>
      <c r="D6211" s="695">
        <v>49052.44</v>
      </c>
    </row>
    <row r="6212" spans="1:4" ht="33">
      <c r="A6212" s="693">
        <v>3009238</v>
      </c>
      <c r="B6212" s="694" t="s">
        <v>18271</v>
      </c>
      <c r="C6212" s="693" t="s">
        <v>12159</v>
      </c>
      <c r="D6212" s="695">
        <v>967884.84</v>
      </c>
    </row>
    <row r="6213" spans="1:4" ht="24.75">
      <c r="A6213" s="693">
        <v>3009304</v>
      </c>
      <c r="B6213" s="694" t="s">
        <v>18272</v>
      </c>
      <c r="C6213" s="693" t="s">
        <v>12159</v>
      </c>
      <c r="D6213" s="695">
        <v>1451711.45</v>
      </c>
    </row>
    <row r="6214" spans="1:4" ht="24.75">
      <c r="A6214" s="693">
        <v>3009030</v>
      </c>
      <c r="B6214" s="694" t="s">
        <v>18273</v>
      </c>
      <c r="C6214" s="693" t="s">
        <v>12159</v>
      </c>
      <c r="D6214" s="695">
        <v>1461368.37</v>
      </c>
    </row>
    <row r="6215" spans="1:4" ht="24.75">
      <c r="A6215" s="693">
        <v>3009254</v>
      </c>
      <c r="B6215" s="694" t="s">
        <v>18274</v>
      </c>
      <c r="C6215" s="693" t="s">
        <v>12159</v>
      </c>
      <c r="D6215" s="695">
        <v>1454294.6</v>
      </c>
    </row>
    <row r="6216" spans="1:4" ht="24.75">
      <c r="A6216" s="693">
        <v>3009262</v>
      </c>
      <c r="B6216" s="694" t="s">
        <v>18275</v>
      </c>
      <c r="C6216" s="693" t="s">
        <v>12159</v>
      </c>
      <c r="D6216" s="695">
        <v>1268464.22</v>
      </c>
    </row>
    <row r="6217" spans="1:4" ht="24.75">
      <c r="A6217" s="693">
        <v>3009034</v>
      </c>
      <c r="B6217" s="694" t="s">
        <v>18276</v>
      </c>
      <c r="C6217" s="693" t="s">
        <v>12159</v>
      </c>
      <c r="D6217" s="695">
        <v>1485330.39</v>
      </c>
    </row>
    <row r="6218" spans="1:4" ht="24.75">
      <c r="A6218" s="693">
        <v>3009042</v>
      </c>
      <c r="B6218" s="694" t="s">
        <v>18277</v>
      </c>
      <c r="C6218" s="693" t="s">
        <v>12159</v>
      </c>
      <c r="D6218" s="695">
        <v>1290247.29</v>
      </c>
    </row>
    <row r="6219" spans="1:4" ht="24.75">
      <c r="A6219" s="693">
        <v>3009270</v>
      </c>
      <c r="B6219" s="694" t="s">
        <v>18278</v>
      </c>
      <c r="C6219" s="693" t="s">
        <v>12159</v>
      </c>
      <c r="D6219" s="695">
        <v>2182383.5699999998</v>
      </c>
    </row>
    <row r="6220" spans="1:4" ht="24.75">
      <c r="A6220" s="693">
        <v>3009050</v>
      </c>
      <c r="B6220" s="694" t="s">
        <v>18279</v>
      </c>
      <c r="C6220" s="693" t="s">
        <v>12159</v>
      </c>
      <c r="D6220" s="695">
        <v>2228990.5299999998</v>
      </c>
    </row>
    <row r="6221" spans="1:4" ht="16.5">
      <c r="A6221" s="693">
        <v>3009101</v>
      </c>
      <c r="B6221" s="694" t="s">
        <v>18280</v>
      </c>
      <c r="C6221" s="693" t="s">
        <v>10136</v>
      </c>
      <c r="D6221" s="695">
        <v>98386.2</v>
      </c>
    </row>
    <row r="6222" spans="1:4" ht="33">
      <c r="A6222" s="693">
        <v>3009246</v>
      </c>
      <c r="B6222" s="694" t="s">
        <v>18281</v>
      </c>
      <c r="C6222" s="693" t="s">
        <v>12159</v>
      </c>
      <c r="D6222" s="695">
        <v>962053.57</v>
      </c>
    </row>
    <row r="6223" spans="1:4" ht="33">
      <c r="A6223" s="693">
        <v>3009208</v>
      </c>
      <c r="B6223" s="694" t="s">
        <v>18282</v>
      </c>
      <c r="C6223" s="693" t="s">
        <v>12159</v>
      </c>
      <c r="D6223" s="695">
        <v>968491.8</v>
      </c>
    </row>
    <row r="6224" spans="1:4" ht="24.75">
      <c r="A6224" s="693">
        <v>3009308</v>
      </c>
      <c r="B6224" s="694" t="s">
        <v>18283</v>
      </c>
      <c r="C6224" s="693" t="s">
        <v>12159</v>
      </c>
      <c r="D6224" s="695">
        <v>1442965.18</v>
      </c>
    </row>
    <row r="6225" spans="1:4" ht="24.75">
      <c r="A6225" s="693">
        <v>3009212</v>
      </c>
      <c r="B6225" s="694" t="s">
        <v>18284</v>
      </c>
      <c r="C6225" s="693" t="s">
        <v>12159</v>
      </c>
      <c r="D6225" s="695">
        <v>1452622.51</v>
      </c>
    </row>
    <row r="6226" spans="1:4" ht="24.75">
      <c r="A6226" s="693">
        <v>3009258</v>
      </c>
      <c r="B6226" s="694" t="s">
        <v>18285</v>
      </c>
      <c r="C6226" s="693" t="s">
        <v>12159</v>
      </c>
      <c r="D6226" s="695">
        <v>1448543.63</v>
      </c>
    </row>
    <row r="6227" spans="1:4" ht="24.75">
      <c r="A6227" s="693">
        <v>3009266</v>
      </c>
      <c r="B6227" s="694" t="s">
        <v>18286</v>
      </c>
      <c r="C6227" s="693" t="s">
        <v>12159</v>
      </c>
      <c r="D6227" s="695">
        <v>1262713.26</v>
      </c>
    </row>
    <row r="6228" spans="1:4" ht="24.75">
      <c r="A6228" s="693">
        <v>3009038</v>
      </c>
      <c r="B6228" s="694" t="s">
        <v>18287</v>
      </c>
      <c r="C6228" s="693" t="s">
        <v>12159</v>
      </c>
      <c r="D6228" s="695">
        <v>1479579.43</v>
      </c>
    </row>
    <row r="6229" spans="1:4" ht="24.75">
      <c r="A6229" s="693">
        <v>3009046</v>
      </c>
      <c r="B6229" s="694" t="s">
        <v>18288</v>
      </c>
      <c r="C6229" s="693" t="s">
        <v>12159</v>
      </c>
      <c r="D6229" s="695">
        <v>1284496.33</v>
      </c>
    </row>
    <row r="6230" spans="1:4" ht="24.75">
      <c r="A6230" s="693">
        <v>3009274</v>
      </c>
      <c r="B6230" s="694" t="s">
        <v>18289</v>
      </c>
      <c r="C6230" s="693" t="s">
        <v>12159</v>
      </c>
      <c r="D6230" s="695">
        <v>2173757.87</v>
      </c>
    </row>
    <row r="6231" spans="1:4" ht="24.75">
      <c r="A6231" s="693">
        <v>3009054</v>
      </c>
      <c r="B6231" s="694" t="s">
        <v>18290</v>
      </c>
      <c r="C6231" s="693" t="s">
        <v>12159</v>
      </c>
      <c r="D6231" s="695">
        <v>2220364.83</v>
      </c>
    </row>
    <row r="6232" spans="1:4" ht="24.75">
      <c r="A6232" s="693">
        <v>3009235</v>
      </c>
      <c r="B6232" s="694" t="s">
        <v>18291</v>
      </c>
      <c r="C6232" s="693" t="s">
        <v>12159</v>
      </c>
      <c r="D6232" s="695">
        <v>1421006.75</v>
      </c>
    </row>
    <row r="6233" spans="1:4" ht="24.75">
      <c r="A6233" s="693">
        <v>3009023</v>
      </c>
      <c r="B6233" s="694" t="s">
        <v>18292</v>
      </c>
      <c r="C6233" s="693" t="s">
        <v>12159</v>
      </c>
      <c r="D6233" s="695">
        <v>1427159.96</v>
      </c>
    </row>
    <row r="6234" spans="1:4" ht="24.75">
      <c r="A6234" s="693">
        <v>3009231</v>
      </c>
      <c r="B6234" s="694" t="s">
        <v>18293</v>
      </c>
      <c r="C6234" s="693" t="s">
        <v>12159</v>
      </c>
      <c r="D6234" s="695">
        <v>2129067.59</v>
      </c>
    </row>
    <row r="6235" spans="1:4" ht="24.75">
      <c r="A6235" s="693">
        <v>3009019</v>
      </c>
      <c r="B6235" s="694" t="s">
        <v>18294</v>
      </c>
      <c r="C6235" s="693" t="s">
        <v>12159</v>
      </c>
      <c r="D6235" s="695">
        <v>2141615.7799999998</v>
      </c>
    </row>
    <row r="6236" spans="1:4" ht="24.75">
      <c r="A6236" s="693">
        <v>3009289</v>
      </c>
      <c r="B6236" s="694" t="s">
        <v>18295</v>
      </c>
      <c r="C6236" s="693" t="s">
        <v>12159</v>
      </c>
      <c r="D6236" s="695">
        <v>1865907.23</v>
      </c>
    </row>
    <row r="6237" spans="1:4" ht="24.75">
      <c r="A6237" s="693">
        <v>3009014</v>
      </c>
      <c r="B6237" s="694" t="s">
        <v>18296</v>
      </c>
      <c r="C6237" s="693" t="s">
        <v>12159</v>
      </c>
      <c r="D6237" s="695">
        <v>1894618.76</v>
      </c>
    </row>
    <row r="6238" spans="1:4" ht="24.75">
      <c r="A6238" s="693">
        <v>3009293</v>
      </c>
      <c r="B6238" s="694" t="s">
        <v>18297</v>
      </c>
      <c r="C6238" s="693" t="s">
        <v>12159</v>
      </c>
      <c r="D6238" s="695">
        <v>2798864.34</v>
      </c>
    </row>
    <row r="6239" spans="1:4" ht="24.75">
      <c r="A6239" s="693">
        <v>3009226</v>
      </c>
      <c r="B6239" s="694" t="s">
        <v>18298</v>
      </c>
      <c r="C6239" s="693" t="s">
        <v>12159</v>
      </c>
      <c r="D6239" s="695">
        <v>2841932</v>
      </c>
    </row>
    <row r="6240" spans="1:4" ht="16.5">
      <c r="A6240" s="693">
        <v>3009102</v>
      </c>
      <c r="B6240" s="694" t="s">
        <v>18299</v>
      </c>
      <c r="C6240" s="693" t="s">
        <v>10136</v>
      </c>
      <c r="D6240" s="695">
        <v>68677.429999999993</v>
      </c>
    </row>
    <row r="6241" spans="1:4" ht="33">
      <c r="A6241" s="693">
        <v>3009297</v>
      </c>
      <c r="B6241" s="694" t="s">
        <v>18300</v>
      </c>
      <c r="C6241" s="693" t="s">
        <v>12159</v>
      </c>
      <c r="D6241" s="695">
        <v>1296148.3700000001</v>
      </c>
    </row>
    <row r="6242" spans="1:4" ht="33">
      <c r="A6242" s="693">
        <v>3009027</v>
      </c>
      <c r="B6242" s="694" t="s">
        <v>18301</v>
      </c>
      <c r="C6242" s="693" t="s">
        <v>12159</v>
      </c>
      <c r="D6242" s="695">
        <v>1302586.48</v>
      </c>
    </row>
    <row r="6243" spans="1:4" ht="24.75">
      <c r="A6243" s="693">
        <v>3009305</v>
      </c>
      <c r="B6243" s="694" t="s">
        <v>18302</v>
      </c>
      <c r="C6243" s="693" t="s">
        <v>12159</v>
      </c>
      <c r="D6243" s="695">
        <v>1944106.65</v>
      </c>
    </row>
    <row r="6244" spans="1:4" ht="24.75">
      <c r="A6244" s="693">
        <v>3009031</v>
      </c>
      <c r="B6244" s="694" t="s">
        <v>18303</v>
      </c>
      <c r="C6244" s="693" t="s">
        <v>12159</v>
      </c>
      <c r="D6244" s="695">
        <v>1953763.57</v>
      </c>
    </row>
    <row r="6245" spans="1:4" ht="24.75">
      <c r="A6245" s="693">
        <v>3009255</v>
      </c>
      <c r="B6245" s="694" t="s">
        <v>18304</v>
      </c>
      <c r="C6245" s="693" t="s">
        <v>12159</v>
      </c>
      <c r="D6245" s="695">
        <v>1850278.31</v>
      </c>
    </row>
    <row r="6246" spans="1:4" ht="24.75">
      <c r="A6246" s="693">
        <v>3009263</v>
      </c>
      <c r="B6246" s="694" t="s">
        <v>18305</v>
      </c>
      <c r="C6246" s="693" t="s">
        <v>12159</v>
      </c>
      <c r="D6246" s="695">
        <v>1739405.49</v>
      </c>
    </row>
    <row r="6247" spans="1:4" ht="24.75">
      <c r="A6247" s="693">
        <v>3009035</v>
      </c>
      <c r="B6247" s="694" t="s">
        <v>18306</v>
      </c>
      <c r="C6247" s="693" t="s">
        <v>12159</v>
      </c>
      <c r="D6247" s="695">
        <v>1884685.9</v>
      </c>
    </row>
    <row r="6248" spans="1:4" ht="24.75">
      <c r="A6248" s="693">
        <v>3009043</v>
      </c>
      <c r="B6248" s="694" t="s">
        <v>18307</v>
      </c>
      <c r="C6248" s="693" t="s">
        <v>12159</v>
      </c>
      <c r="D6248" s="695">
        <v>1768292.5</v>
      </c>
    </row>
    <row r="6249" spans="1:4" ht="24.75">
      <c r="A6249" s="693">
        <v>3009271</v>
      </c>
      <c r="B6249" s="694" t="s">
        <v>18308</v>
      </c>
      <c r="C6249" s="693" t="s">
        <v>12159</v>
      </c>
      <c r="D6249" s="695">
        <v>2776359.04</v>
      </c>
    </row>
    <row r="6250" spans="1:4" ht="24.75">
      <c r="A6250" s="693">
        <v>3009051</v>
      </c>
      <c r="B6250" s="694" t="s">
        <v>18309</v>
      </c>
      <c r="C6250" s="693" t="s">
        <v>12159</v>
      </c>
      <c r="D6250" s="695">
        <v>2828023.68</v>
      </c>
    </row>
    <row r="6251" spans="1:4" ht="16.5">
      <c r="A6251" s="693">
        <v>3009103</v>
      </c>
      <c r="B6251" s="694" t="s">
        <v>18310</v>
      </c>
      <c r="C6251" s="693" t="s">
        <v>10136</v>
      </c>
      <c r="D6251" s="695">
        <v>137636.18</v>
      </c>
    </row>
    <row r="6252" spans="1:4" ht="33">
      <c r="A6252" s="693">
        <v>3009247</v>
      </c>
      <c r="B6252" s="694" t="s">
        <v>18311</v>
      </c>
      <c r="C6252" s="693" t="s">
        <v>12159</v>
      </c>
      <c r="D6252" s="695">
        <v>1289725.96</v>
      </c>
    </row>
    <row r="6253" spans="1:4" ht="33">
      <c r="A6253" s="693">
        <v>3009209</v>
      </c>
      <c r="B6253" s="694" t="s">
        <v>18312</v>
      </c>
      <c r="C6253" s="693" t="s">
        <v>12159</v>
      </c>
      <c r="D6253" s="695">
        <v>1296164.19</v>
      </c>
    </row>
    <row r="6254" spans="1:4" ht="24.75">
      <c r="A6254" s="693">
        <v>3009309</v>
      </c>
      <c r="B6254" s="694" t="s">
        <v>18313</v>
      </c>
      <c r="C6254" s="693" t="s">
        <v>12159</v>
      </c>
      <c r="D6254" s="695">
        <v>1934473.96</v>
      </c>
    </row>
    <row r="6255" spans="1:4" ht="24.75">
      <c r="A6255" s="693">
        <v>3009213</v>
      </c>
      <c r="B6255" s="694" t="s">
        <v>18314</v>
      </c>
      <c r="C6255" s="693" t="s">
        <v>12159</v>
      </c>
      <c r="D6255" s="695">
        <v>1944131.3</v>
      </c>
    </row>
    <row r="6256" spans="1:4" ht="24.75">
      <c r="A6256" s="693">
        <v>3009259</v>
      </c>
      <c r="B6256" s="694" t="s">
        <v>18315</v>
      </c>
      <c r="C6256" s="693" t="s">
        <v>12159</v>
      </c>
      <c r="D6256" s="695">
        <v>1843936.21</v>
      </c>
    </row>
    <row r="6257" spans="1:4" ht="24.75">
      <c r="A6257" s="693">
        <v>3009267</v>
      </c>
      <c r="B6257" s="694" t="s">
        <v>18316</v>
      </c>
      <c r="C6257" s="693" t="s">
        <v>12159</v>
      </c>
      <c r="D6257" s="695">
        <v>1733063.39</v>
      </c>
    </row>
    <row r="6258" spans="1:4" ht="24.75">
      <c r="A6258" s="693">
        <v>3009039</v>
      </c>
      <c r="B6258" s="694" t="s">
        <v>18317</v>
      </c>
      <c r="C6258" s="693" t="s">
        <v>12159</v>
      </c>
      <c r="D6258" s="695">
        <v>1878343.79</v>
      </c>
    </row>
    <row r="6259" spans="1:4" ht="24.75">
      <c r="A6259" s="693">
        <v>3009047</v>
      </c>
      <c r="B6259" s="694" t="s">
        <v>18318</v>
      </c>
      <c r="C6259" s="693" t="s">
        <v>12159</v>
      </c>
      <c r="D6259" s="695">
        <v>1761950.4</v>
      </c>
    </row>
    <row r="6260" spans="1:4" ht="24.75">
      <c r="A6260" s="693">
        <v>3009275</v>
      </c>
      <c r="B6260" s="694" t="s">
        <v>18319</v>
      </c>
      <c r="C6260" s="693" t="s">
        <v>12159</v>
      </c>
      <c r="D6260" s="695">
        <v>2766846.92</v>
      </c>
    </row>
    <row r="6261" spans="1:4" ht="24.75">
      <c r="A6261" s="693">
        <v>3009055</v>
      </c>
      <c r="B6261" s="694" t="s">
        <v>18320</v>
      </c>
      <c r="C6261" s="693" t="s">
        <v>12159</v>
      </c>
      <c r="D6261" s="695">
        <v>2818511.57</v>
      </c>
    </row>
    <row r="6262" spans="1:4" ht="24.75">
      <c r="A6262" s="693">
        <v>3009236</v>
      </c>
      <c r="B6262" s="694" t="s">
        <v>18321</v>
      </c>
      <c r="C6262" s="693" t="s">
        <v>12159</v>
      </c>
      <c r="D6262" s="695">
        <v>1731645.34</v>
      </c>
    </row>
    <row r="6263" spans="1:4" ht="24.75">
      <c r="A6263" s="693">
        <v>3009024</v>
      </c>
      <c r="B6263" s="694" t="s">
        <v>18322</v>
      </c>
      <c r="C6263" s="693" t="s">
        <v>12159</v>
      </c>
      <c r="D6263" s="695">
        <v>1735647.71</v>
      </c>
    </row>
    <row r="6264" spans="1:4" ht="24.75">
      <c r="A6264" s="693">
        <v>3009232</v>
      </c>
      <c r="B6264" s="694" t="s">
        <v>18323</v>
      </c>
      <c r="C6264" s="693" t="s">
        <v>12159</v>
      </c>
      <c r="D6264" s="695">
        <v>2592091.11</v>
      </c>
    </row>
    <row r="6265" spans="1:4" ht="24.75">
      <c r="A6265" s="693">
        <v>3009020</v>
      </c>
      <c r="B6265" s="694" t="s">
        <v>18324</v>
      </c>
      <c r="C6265" s="693" t="s">
        <v>12159</v>
      </c>
      <c r="D6265" s="695">
        <v>2601247.9500000002</v>
      </c>
    </row>
    <row r="6266" spans="1:4" ht="24.75">
      <c r="A6266" s="693">
        <v>3009290</v>
      </c>
      <c r="B6266" s="694" t="s">
        <v>18325</v>
      </c>
      <c r="C6266" s="693" t="s">
        <v>12159</v>
      </c>
      <c r="D6266" s="695">
        <v>2210784.2599999998</v>
      </c>
    </row>
    <row r="6267" spans="1:4" ht="24.75">
      <c r="A6267" s="693">
        <v>3009015</v>
      </c>
      <c r="B6267" s="694" t="s">
        <v>18326</v>
      </c>
      <c r="C6267" s="693" t="s">
        <v>12159</v>
      </c>
      <c r="D6267" s="695">
        <v>2241307.62</v>
      </c>
    </row>
    <row r="6268" spans="1:4" ht="24.75">
      <c r="A6268" s="693">
        <v>3009294</v>
      </c>
      <c r="B6268" s="694" t="s">
        <v>18327</v>
      </c>
      <c r="C6268" s="693" t="s">
        <v>12159</v>
      </c>
      <c r="D6268" s="695">
        <v>3316179.89</v>
      </c>
    </row>
    <row r="6269" spans="1:4" ht="24.75">
      <c r="A6269" s="693">
        <v>3009227</v>
      </c>
      <c r="B6269" s="694" t="s">
        <v>18328</v>
      </c>
      <c r="C6269" s="693" t="s">
        <v>12159</v>
      </c>
      <c r="D6269" s="695">
        <v>3361965.29</v>
      </c>
    </row>
    <row r="6270" spans="1:4" ht="16.5">
      <c r="A6270" s="693">
        <v>3009104</v>
      </c>
      <c r="B6270" s="694" t="s">
        <v>18329</v>
      </c>
      <c r="C6270" s="693" t="s">
        <v>10136</v>
      </c>
      <c r="D6270" s="695">
        <v>85135.33</v>
      </c>
    </row>
    <row r="6271" spans="1:4" ht="33">
      <c r="A6271" s="693">
        <v>3009240</v>
      </c>
      <c r="B6271" s="694" t="s">
        <v>18330</v>
      </c>
      <c r="C6271" s="693" t="s">
        <v>12159</v>
      </c>
      <c r="D6271" s="695">
        <v>1573749.89</v>
      </c>
    </row>
    <row r="6272" spans="1:4" ht="33">
      <c r="A6272" s="693">
        <v>3009028</v>
      </c>
      <c r="B6272" s="694" t="s">
        <v>18331</v>
      </c>
      <c r="C6272" s="693" t="s">
        <v>12159</v>
      </c>
      <c r="D6272" s="695">
        <v>1580187.99</v>
      </c>
    </row>
    <row r="6273" spans="1:4" ht="24.75">
      <c r="A6273" s="693">
        <v>3009306</v>
      </c>
      <c r="B6273" s="694" t="s">
        <v>18332</v>
      </c>
      <c r="C6273" s="693" t="s">
        <v>12159</v>
      </c>
      <c r="D6273" s="695">
        <v>2360508.84</v>
      </c>
    </row>
    <row r="6274" spans="1:4" ht="24.75">
      <c r="A6274" s="693">
        <v>3009032</v>
      </c>
      <c r="B6274" s="694" t="s">
        <v>18333</v>
      </c>
      <c r="C6274" s="693" t="s">
        <v>12159</v>
      </c>
      <c r="D6274" s="695">
        <v>2370165.7599999998</v>
      </c>
    </row>
    <row r="6275" spans="1:4" ht="24.75">
      <c r="A6275" s="693">
        <v>3009256</v>
      </c>
      <c r="B6275" s="694" t="s">
        <v>18334</v>
      </c>
      <c r="C6275" s="693" t="s">
        <v>12159</v>
      </c>
      <c r="D6275" s="695">
        <v>2164163.62</v>
      </c>
    </row>
    <row r="6276" spans="1:4" ht="24.75">
      <c r="A6276" s="693">
        <v>3009264</v>
      </c>
      <c r="B6276" s="694" t="s">
        <v>18335</v>
      </c>
      <c r="C6276" s="693" t="s">
        <v>12159</v>
      </c>
      <c r="D6276" s="695">
        <v>2053396.28</v>
      </c>
    </row>
    <row r="6277" spans="1:4" ht="24.75">
      <c r="A6277" s="693">
        <v>3009036</v>
      </c>
      <c r="B6277" s="694" t="s">
        <v>18336</v>
      </c>
      <c r="C6277" s="693" t="s">
        <v>12159</v>
      </c>
      <c r="D6277" s="695">
        <v>2200377.7799999998</v>
      </c>
    </row>
    <row r="6278" spans="1:4" ht="24.75">
      <c r="A6278" s="693">
        <v>3009044</v>
      </c>
      <c r="B6278" s="694" t="s">
        <v>18337</v>
      </c>
      <c r="C6278" s="693" t="s">
        <v>12159</v>
      </c>
      <c r="D6278" s="695">
        <v>2084095.11</v>
      </c>
    </row>
    <row r="6279" spans="1:4" ht="24.75">
      <c r="A6279" s="693">
        <v>3009272</v>
      </c>
      <c r="B6279" s="694" t="s">
        <v>18338</v>
      </c>
      <c r="C6279" s="693" t="s">
        <v>12159</v>
      </c>
      <c r="D6279" s="695">
        <v>3247186.93</v>
      </c>
    </row>
    <row r="6280" spans="1:4" ht="24.75">
      <c r="A6280" s="693">
        <v>3009052</v>
      </c>
      <c r="B6280" s="694" t="s">
        <v>18339</v>
      </c>
      <c r="C6280" s="693" t="s">
        <v>12159</v>
      </c>
      <c r="D6280" s="695">
        <v>3301561.43</v>
      </c>
    </row>
    <row r="6281" spans="1:4" ht="16.5">
      <c r="A6281" s="693">
        <v>3009105</v>
      </c>
      <c r="B6281" s="694" t="s">
        <v>18340</v>
      </c>
      <c r="C6281" s="693" t="s">
        <v>10136</v>
      </c>
      <c r="D6281" s="695">
        <v>170551.97</v>
      </c>
    </row>
    <row r="6282" spans="1:4" ht="33">
      <c r="A6282" s="693">
        <v>3009248</v>
      </c>
      <c r="B6282" s="694" t="s">
        <v>18341</v>
      </c>
      <c r="C6282" s="693" t="s">
        <v>12159</v>
      </c>
      <c r="D6282" s="695">
        <v>1565681.57</v>
      </c>
    </row>
    <row r="6283" spans="1:4" ht="33">
      <c r="A6283" s="693">
        <v>3009210</v>
      </c>
      <c r="B6283" s="694" t="s">
        <v>18342</v>
      </c>
      <c r="C6283" s="693" t="s">
        <v>12159</v>
      </c>
      <c r="D6283" s="695">
        <v>1572119.79</v>
      </c>
    </row>
    <row r="6284" spans="1:4" ht="24.75">
      <c r="A6284" s="693">
        <v>3009310</v>
      </c>
      <c r="B6284" s="694" t="s">
        <v>18343</v>
      </c>
      <c r="C6284" s="693" t="s">
        <v>12159</v>
      </c>
      <c r="D6284" s="695">
        <v>2348407.5299999998</v>
      </c>
    </row>
    <row r="6285" spans="1:4" ht="24.75">
      <c r="A6285" s="693">
        <v>3009214</v>
      </c>
      <c r="B6285" s="694" t="s">
        <v>18344</v>
      </c>
      <c r="C6285" s="693" t="s">
        <v>12159</v>
      </c>
      <c r="D6285" s="695">
        <v>2358064.86</v>
      </c>
    </row>
    <row r="6286" spans="1:4" ht="33">
      <c r="A6286" s="693">
        <v>3009260</v>
      </c>
      <c r="B6286" s="694" t="s">
        <v>18345</v>
      </c>
      <c r="C6286" s="693" t="s">
        <v>12159</v>
      </c>
      <c r="D6286" s="695">
        <v>2156175.61</v>
      </c>
    </row>
    <row r="6287" spans="1:4" ht="24.75">
      <c r="A6287" s="693">
        <v>3009268</v>
      </c>
      <c r="B6287" s="694" t="s">
        <v>18346</v>
      </c>
      <c r="C6287" s="693" t="s">
        <v>12159</v>
      </c>
      <c r="D6287" s="695">
        <v>2045408.27</v>
      </c>
    </row>
    <row r="6288" spans="1:4" ht="33">
      <c r="A6288" s="693">
        <v>3009040</v>
      </c>
      <c r="B6288" s="694" t="s">
        <v>18347</v>
      </c>
      <c r="C6288" s="693" t="s">
        <v>12159</v>
      </c>
      <c r="D6288" s="695">
        <v>2192389.77</v>
      </c>
    </row>
    <row r="6289" spans="1:4" ht="24.75">
      <c r="A6289" s="693">
        <v>3009048</v>
      </c>
      <c r="B6289" s="694" t="s">
        <v>18348</v>
      </c>
      <c r="C6289" s="693" t="s">
        <v>12159</v>
      </c>
      <c r="D6289" s="695">
        <v>2076107.1</v>
      </c>
    </row>
    <row r="6290" spans="1:4" ht="24.75">
      <c r="A6290" s="693">
        <v>3009276</v>
      </c>
      <c r="B6290" s="694" t="s">
        <v>18349</v>
      </c>
      <c r="C6290" s="693" t="s">
        <v>12159</v>
      </c>
      <c r="D6290" s="695">
        <v>3235206.19</v>
      </c>
    </row>
    <row r="6291" spans="1:4" ht="24.75">
      <c r="A6291" s="693">
        <v>3009056</v>
      </c>
      <c r="B6291" s="694" t="s">
        <v>18350</v>
      </c>
      <c r="C6291" s="693" t="s">
        <v>12159</v>
      </c>
      <c r="D6291" s="695">
        <v>3289580.7</v>
      </c>
    </row>
    <row r="6292" spans="1:4" ht="24.75">
      <c r="A6292" s="693">
        <v>3009237</v>
      </c>
      <c r="B6292" s="694" t="s">
        <v>18351</v>
      </c>
      <c r="C6292" s="693" t="s">
        <v>12159</v>
      </c>
      <c r="D6292" s="695">
        <v>1563679.22</v>
      </c>
    </row>
    <row r="6293" spans="1:4" ht="16.5">
      <c r="A6293" s="693">
        <v>4915788</v>
      </c>
      <c r="B6293" s="694" t="s">
        <v>18352</v>
      </c>
      <c r="C6293" s="693" t="s">
        <v>10136</v>
      </c>
      <c r="D6293" s="695">
        <v>1809.37</v>
      </c>
    </row>
    <row r="6294" spans="1:4" ht="16.5">
      <c r="A6294" s="693">
        <v>4915797</v>
      </c>
      <c r="B6294" s="694" t="s">
        <v>18353</v>
      </c>
      <c r="C6294" s="693" t="s">
        <v>10136</v>
      </c>
      <c r="D6294" s="695">
        <v>1051</v>
      </c>
    </row>
    <row r="6295" spans="1:4" ht="16.5">
      <c r="A6295" s="693">
        <v>4915787</v>
      </c>
      <c r="B6295" s="694" t="s">
        <v>18354</v>
      </c>
      <c r="C6295" s="693" t="s">
        <v>10136</v>
      </c>
      <c r="D6295" s="695">
        <v>935.02</v>
      </c>
    </row>
    <row r="6296" spans="1:4" ht="16.5">
      <c r="A6296" s="693">
        <v>4915796</v>
      </c>
      <c r="B6296" s="694" t="s">
        <v>18355</v>
      </c>
      <c r="C6296" s="693" t="s">
        <v>10136</v>
      </c>
      <c r="D6296" s="695">
        <v>372.58</v>
      </c>
    </row>
    <row r="6297" spans="1:4" ht="16.5">
      <c r="A6297" s="693">
        <v>4915760</v>
      </c>
      <c r="B6297" s="694" t="s">
        <v>18356</v>
      </c>
      <c r="C6297" s="693" t="s">
        <v>12161</v>
      </c>
      <c r="D6297" s="695">
        <v>21.21</v>
      </c>
    </row>
    <row r="6298" spans="1:4">
      <c r="A6298" s="693">
        <v>4915699</v>
      </c>
      <c r="B6298" s="694" t="s">
        <v>18357</v>
      </c>
      <c r="C6298" s="693" t="s">
        <v>12936</v>
      </c>
      <c r="D6298" s="695">
        <v>31.02</v>
      </c>
    </row>
    <row r="6299" spans="1:4">
      <c r="A6299" s="693">
        <v>4915736</v>
      </c>
      <c r="B6299" s="694" t="s">
        <v>18358</v>
      </c>
      <c r="C6299" s="693" t="s">
        <v>12156</v>
      </c>
      <c r="D6299" s="695">
        <v>21.97</v>
      </c>
    </row>
    <row r="6300" spans="1:4">
      <c r="A6300" s="693">
        <v>4915735</v>
      </c>
      <c r="B6300" s="694" t="s">
        <v>18359</v>
      </c>
      <c r="C6300" s="693" t="s">
        <v>12156</v>
      </c>
      <c r="D6300" s="695">
        <v>17.97</v>
      </c>
    </row>
    <row r="6301" spans="1:4">
      <c r="A6301" s="693">
        <v>4915670</v>
      </c>
      <c r="B6301" s="694" t="s">
        <v>18360</v>
      </c>
      <c r="C6301" s="693" t="s">
        <v>12156</v>
      </c>
      <c r="D6301" s="695">
        <v>245.78</v>
      </c>
    </row>
    <row r="6302" spans="1:4">
      <c r="A6302" s="693">
        <v>4915668</v>
      </c>
      <c r="B6302" s="694" t="s">
        <v>18361</v>
      </c>
      <c r="C6302" s="693" t="s">
        <v>12156</v>
      </c>
      <c r="D6302" s="695">
        <v>384.55</v>
      </c>
    </row>
    <row r="6303" spans="1:4">
      <c r="A6303" s="693">
        <v>4915761</v>
      </c>
      <c r="B6303" s="694" t="s">
        <v>18362</v>
      </c>
      <c r="C6303" s="693" t="s">
        <v>12161</v>
      </c>
      <c r="D6303" s="695">
        <v>5.83</v>
      </c>
    </row>
    <row r="6304" spans="1:4">
      <c r="A6304" s="693">
        <v>4915762</v>
      </c>
      <c r="B6304" s="694" t="s">
        <v>18363</v>
      </c>
      <c r="C6304" s="693" t="s">
        <v>12133</v>
      </c>
      <c r="D6304" s="695">
        <v>2.92</v>
      </c>
    </row>
    <row r="6305" spans="1:4">
      <c r="A6305" s="693">
        <v>4915738</v>
      </c>
      <c r="B6305" s="694" t="s">
        <v>18364</v>
      </c>
      <c r="C6305" s="693" t="s">
        <v>12156</v>
      </c>
      <c r="D6305" s="695">
        <v>5.96</v>
      </c>
    </row>
    <row r="6306" spans="1:4">
      <c r="A6306" s="693">
        <v>4915737</v>
      </c>
      <c r="B6306" s="694" t="s">
        <v>18365</v>
      </c>
      <c r="C6306" s="693" t="s">
        <v>12156</v>
      </c>
      <c r="D6306" s="695">
        <v>4.97</v>
      </c>
    </row>
    <row r="6307" spans="1:4">
      <c r="A6307" s="693">
        <v>4915669</v>
      </c>
      <c r="B6307" s="694" t="s">
        <v>18366</v>
      </c>
      <c r="C6307" s="693" t="s">
        <v>12156</v>
      </c>
      <c r="D6307" s="695">
        <v>7.8</v>
      </c>
    </row>
    <row r="6308" spans="1:4">
      <c r="A6308" s="693">
        <v>4915667</v>
      </c>
      <c r="B6308" s="694" t="s">
        <v>18367</v>
      </c>
      <c r="C6308" s="693" t="s">
        <v>12156</v>
      </c>
      <c r="D6308" s="695">
        <v>12.61</v>
      </c>
    </row>
    <row r="6309" spans="1:4" ht="16.5">
      <c r="A6309" s="693">
        <v>4915632</v>
      </c>
      <c r="B6309" s="694" t="s">
        <v>18368</v>
      </c>
      <c r="C6309" s="693" t="s">
        <v>12156</v>
      </c>
      <c r="D6309" s="695">
        <v>470.28</v>
      </c>
    </row>
    <row r="6310" spans="1:4">
      <c r="A6310" s="693">
        <v>4915753</v>
      </c>
      <c r="B6310" s="694" t="s">
        <v>18369</v>
      </c>
      <c r="C6310" s="693" t="s">
        <v>12156</v>
      </c>
      <c r="D6310" s="695">
        <v>1418.83</v>
      </c>
    </row>
    <row r="6311" spans="1:4">
      <c r="A6311" s="693">
        <v>4915776</v>
      </c>
      <c r="B6311" s="694" t="s">
        <v>18370</v>
      </c>
      <c r="C6311" s="693" t="s">
        <v>18371</v>
      </c>
      <c r="D6311" s="695">
        <v>992.59</v>
      </c>
    </row>
    <row r="6312" spans="1:4">
      <c r="A6312" s="693">
        <v>4915740</v>
      </c>
      <c r="B6312" s="694" t="s">
        <v>18372</v>
      </c>
      <c r="C6312" s="693" t="s">
        <v>18371</v>
      </c>
      <c r="D6312" s="695">
        <v>2496.42</v>
      </c>
    </row>
    <row r="6313" spans="1:4">
      <c r="A6313" s="693">
        <v>4915741</v>
      </c>
      <c r="B6313" s="694" t="s">
        <v>18373</v>
      </c>
      <c r="C6313" s="693" t="s">
        <v>18371</v>
      </c>
      <c r="D6313" s="695">
        <v>5991.42</v>
      </c>
    </row>
    <row r="6314" spans="1:4">
      <c r="A6314" s="693">
        <v>4915775</v>
      </c>
      <c r="B6314" s="694" t="s">
        <v>18374</v>
      </c>
      <c r="C6314" s="693" t="s">
        <v>18371</v>
      </c>
      <c r="D6314" s="695">
        <v>824.06</v>
      </c>
    </row>
    <row r="6315" spans="1:4">
      <c r="A6315" s="693">
        <v>4915742</v>
      </c>
      <c r="B6315" s="694" t="s">
        <v>18375</v>
      </c>
      <c r="C6315" s="693" t="s">
        <v>18371</v>
      </c>
      <c r="D6315" s="695">
        <v>512.54999999999995</v>
      </c>
    </row>
    <row r="6316" spans="1:4" ht="16.5">
      <c r="A6316" s="693">
        <v>4915626</v>
      </c>
      <c r="B6316" s="694" t="s">
        <v>18376</v>
      </c>
      <c r="C6316" s="693" t="s">
        <v>12133</v>
      </c>
      <c r="D6316" s="695">
        <v>2.2799999999999998</v>
      </c>
    </row>
    <row r="6317" spans="1:4" ht="16.5">
      <c r="A6317" s="693">
        <v>4915653</v>
      </c>
      <c r="B6317" s="694" t="s">
        <v>18377</v>
      </c>
      <c r="C6317" s="693" t="s">
        <v>12141</v>
      </c>
      <c r="D6317" s="695">
        <v>73.27</v>
      </c>
    </row>
    <row r="6318" spans="1:4">
      <c r="A6318" s="693">
        <v>4915623</v>
      </c>
      <c r="B6318" s="694" t="s">
        <v>18378</v>
      </c>
      <c r="C6318" s="693" t="s">
        <v>12156</v>
      </c>
      <c r="D6318" s="695">
        <v>66.92</v>
      </c>
    </row>
    <row r="6319" spans="1:4">
      <c r="A6319" s="693">
        <v>4915625</v>
      </c>
      <c r="B6319" s="694" t="s">
        <v>18379</v>
      </c>
      <c r="C6319" s="693" t="s">
        <v>12156</v>
      </c>
      <c r="D6319" s="695">
        <v>41.41</v>
      </c>
    </row>
    <row r="6320" spans="1:4">
      <c r="A6320" s="693">
        <v>4915621</v>
      </c>
      <c r="B6320" s="694" t="s">
        <v>18380</v>
      </c>
      <c r="C6320" s="693" t="s">
        <v>12156</v>
      </c>
      <c r="D6320" s="695">
        <v>4.7699999999999996</v>
      </c>
    </row>
    <row r="6321" spans="1:4">
      <c r="A6321" s="693">
        <v>4915720</v>
      </c>
      <c r="B6321" s="694" t="s">
        <v>18381</v>
      </c>
      <c r="C6321" s="693" t="s">
        <v>10136</v>
      </c>
      <c r="D6321" s="695">
        <v>34.729999999999997</v>
      </c>
    </row>
    <row r="6322" spans="1:4">
      <c r="A6322" s="693">
        <v>4915592</v>
      </c>
      <c r="B6322" s="694" t="s">
        <v>18382</v>
      </c>
      <c r="C6322" s="693" t="s">
        <v>10136</v>
      </c>
      <c r="D6322" s="695">
        <v>33.840000000000003</v>
      </c>
    </row>
    <row r="6323" spans="1:4" ht="16.5">
      <c r="A6323" s="693">
        <v>4913703</v>
      </c>
      <c r="B6323" s="694" t="s">
        <v>18383</v>
      </c>
      <c r="C6323" s="693" t="s">
        <v>10136</v>
      </c>
      <c r="D6323" s="695">
        <v>5569.24</v>
      </c>
    </row>
    <row r="6324" spans="1:4" ht="16.5">
      <c r="A6324" s="693">
        <v>4913704</v>
      </c>
      <c r="B6324" s="694" t="s">
        <v>18384</v>
      </c>
      <c r="C6324" s="693" t="s">
        <v>10136</v>
      </c>
      <c r="D6324" s="695">
        <v>5449.28</v>
      </c>
    </row>
    <row r="6325" spans="1:4">
      <c r="A6325" s="693">
        <v>4915757</v>
      </c>
      <c r="B6325" s="694" t="s">
        <v>18385</v>
      </c>
      <c r="C6325" s="693" t="s">
        <v>12156</v>
      </c>
      <c r="D6325" s="695">
        <v>527.11</v>
      </c>
    </row>
    <row r="6326" spans="1:4">
      <c r="A6326" s="693">
        <v>4915678</v>
      </c>
      <c r="B6326" s="694" t="s">
        <v>18386</v>
      </c>
      <c r="C6326" s="693" t="s">
        <v>12156</v>
      </c>
      <c r="D6326" s="695">
        <v>477.35</v>
      </c>
    </row>
    <row r="6327" spans="1:4">
      <c r="A6327" s="693">
        <v>4919547</v>
      </c>
      <c r="B6327" s="694" t="s">
        <v>18387</v>
      </c>
      <c r="C6327" s="693" t="s">
        <v>10136</v>
      </c>
      <c r="D6327" s="695">
        <v>469.62</v>
      </c>
    </row>
    <row r="6328" spans="1:4">
      <c r="A6328" s="693">
        <v>4915716</v>
      </c>
      <c r="B6328" s="694" t="s">
        <v>18388</v>
      </c>
      <c r="C6328" s="693" t="s">
        <v>12161</v>
      </c>
      <c r="D6328" s="695">
        <v>12.2</v>
      </c>
    </row>
    <row r="6329" spans="1:4" ht="16.5">
      <c r="A6329" s="693">
        <v>4915750</v>
      </c>
      <c r="B6329" s="694" t="s">
        <v>18389</v>
      </c>
      <c r="C6329" s="693" t="s">
        <v>12133</v>
      </c>
      <c r="D6329" s="695">
        <v>208.41</v>
      </c>
    </row>
    <row r="6330" spans="1:4">
      <c r="A6330" s="693">
        <v>4915769</v>
      </c>
      <c r="B6330" s="694" t="s">
        <v>18390</v>
      </c>
      <c r="C6330" s="693" t="s">
        <v>12156</v>
      </c>
      <c r="D6330" s="695">
        <v>32.840000000000003</v>
      </c>
    </row>
    <row r="6331" spans="1:4" ht="16.5">
      <c r="A6331" s="693">
        <v>5213836</v>
      </c>
      <c r="B6331" s="694" t="s">
        <v>18391</v>
      </c>
      <c r="C6331" s="693" t="s">
        <v>12240</v>
      </c>
      <c r="D6331" s="695">
        <v>1.21</v>
      </c>
    </row>
    <row r="6332" spans="1:4">
      <c r="A6332" s="693">
        <v>5213368</v>
      </c>
      <c r="B6332" s="694" t="s">
        <v>18392</v>
      </c>
      <c r="C6332" s="693" t="s">
        <v>10136</v>
      </c>
      <c r="D6332" s="695">
        <v>21.04</v>
      </c>
    </row>
    <row r="6333" spans="1:4" ht="16.5">
      <c r="A6333" s="693">
        <v>5213367</v>
      </c>
      <c r="B6333" s="694" t="s">
        <v>18393</v>
      </c>
      <c r="C6333" s="693" t="s">
        <v>10136</v>
      </c>
      <c r="D6333" s="695">
        <v>19.559999999999999</v>
      </c>
    </row>
    <row r="6334" spans="1:4">
      <c r="A6334" s="693">
        <v>5213385</v>
      </c>
      <c r="B6334" s="694" t="s">
        <v>18394</v>
      </c>
      <c r="C6334" s="693" t="s">
        <v>10136</v>
      </c>
      <c r="D6334" s="695">
        <v>369.73</v>
      </c>
    </row>
    <row r="6335" spans="1:4" ht="16.5">
      <c r="A6335" s="693">
        <v>5213343</v>
      </c>
      <c r="B6335" s="694" t="s">
        <v>18395</v>
      </c>
      <c r="C6335" s="693" t="s">
        <v>12240</v>
      </c>
      <c r="D6335" s="695">
        <v>4.1100000000000003</v>
      </c>
    </row>
    <row r="6336" spans="1:4" ht="16.5">
      <c r="A6336" s="693">
        <v>5213390</v>
      </c>
      <c r="B6336" s="694" t="s">
        <v>18396</v>
      </c>
      <c r="C6336" s="693" t="s">
        <v>12133</v>
      </c>
      <c r="D6336" s="695">
        <v>316.52999999999997</v>
      </c>
    </row>
    <row r="6337" spans="1:4" ht="16.5">
      <c r="A6337" s="693">
        <v>5213344</v>
      </c>
      <c r="B6337" s="694" t="s">
        <v>18397</v>
      </c>
      <c r="C6337" s="693" t="s">
        <v>18398</v>
      </c>
      <c r="D6337" s="695">
        <v>3.59</v>
      </c>
    </row>
    <row r="6338" spans="1:4">
      <c r="A6338" s="693">
        <v>5213386</v>
      </c>
      <c r="B6338" s="694" t="s">
        <v>18399</v>
      </c>
      <c r="C6338" s="693" t="s">
        <v>10136</v>
      </c>
      <c r="D6338" s="695">
        <v>615.9</v>
      </c>
    </row>
    <row r="6339" spans="1:4" ht="16.5">
      <c r="A6339" s="693">
        <v>5213345</v>
      </c>
      <c r="B6339" s="694" t="s">
        <v>18400</v>
      </c>
      <c r="C6339" s="693" t="s">
        <v>12240</v>
      </c>
      <c r="D6339" s="695">
        <v>6.13</v>
      </c>
    </row>
    <row r="6340" spans="1:4">
      <c r="A6340" s="693">
        <v>5213387</v>
      </c>
      <c r="B6340" s="694" t="s">
        <v>18401</v>
      </c>
      <c r="C6340" s="693" t="s">
        <v>10136</v>
      </c>
      <c r="D6340" s="695">
        <v>886.05</v>
      </c>
    </row>
    <row r="6341" spans="1:4" ht="16.5">
      <c r="A6341" s="693">
        <v>5213346</v>
      </c>
      <c r="B6341" s="694" t="s">
        <v>18402</v>
      </c>
      <c r="C6341" s="693" t="s">
        <v>12240</v>
      </c>
      <c r="D6341" s="695">
        <v>8.6</v>
      </c>
    </row>
    <row r="6342" spans="1:4" ht="16.5">
      <c r="A6342" s="693">
        <v>5213843</v>
      </c>
      <c r="B6342" s="694" t="s">
        <v>18403</v>
      </c>
      <c r="C6342" s="693" t="s">
        <v>18398</v>
      </c>
      <c r="D6342" s="695">
        <v>1.03</v>
      </c>
    </row>
    <row r="6343" spans="1:4" ht="16.5">
      <c r="A6343" s="693">
        <v>5213833</v>
      </c>
      <c r="B6343" s="694" t="s">
        <v>18404</v>
      </c>
      <c r="C6343" s="693" t="s">
        <v>12240</v>
      </c>
      <c r="D6343" s="695">
        <v>11.56</v>
      </c>
    </row>
    <row r="6344" spans="1:4" ht="16.5">
      <c r="A6344" s="693">
        <v>5213834</v>
      </c>
      <c r="B6344" s="694" t="s">
        <v>18405</v>
      </c>
      <c r="C6344" s="693" t="s">
        <v>12240</v>
      </c>
      <c r="D6344" s="695">
        <v>7.61</v>
      </c>
    </row>
    <row r="6345" spans="1:4" ht="16.5">
      <c r="A6345" s="693">
        <v>5219544</v>
      </c>
      <c r="B6345" s="694" t="s">
        <v>18406</v>
      </c>
      <c r="C6345" s="693" t="s">
        <v>10136</v>
      </c>
      <c r="D6345" s="695">
        <v>236.18</v>
      </c>
    </row>
    <row r="6346" spans="1:4" ht="16.5">
      <c r="A6346" s="693">
        <v>5213383</v>
      </c>
      <c r="B6346" s="694" t="s">
        <v>18407</v>
      </c>
      <c r="C6346" s="693" t="s">
        <v>12240</v>
      </c>
      <c r="D6346" s="695">
        <v>0.85</v>
      </c>
    </row>
    <row r="6347" spans="1:4" ht="24.75">
      <c r="A6347" s="693">
        <v>5213380</v>
      </c>
      <c r="B6347" s="694" t="s">
        <v>18408</v>
      </c>
      <c r="C6347" s="693" t="s">
        <v>12240</v>
      </c>
      <c r="D6347" s="695">
        <v>1.83</v>
      </c>
    </row>
    <row r="6348" spans="1:4" ht="16.5">
      <c r="A6348" s="693">
        <v>5213838</v>
      </c>
      <c r="B6348" s="694" t="s">
        <v>18409</v>
      </c>
      <c r="C6348" s="693" t="s">
        <v>12240</v>
      </c>
      <c r="D6348" s="695">
        <v>5.21</v>
      </c>
    </row>
    <row r="6349" spans="1:4" ht="16.5">
      <c r="A6349" s="693">
        <v>5213837</v>
      </c>
      <c r="B6349" s="694" t="s">
        <v>18410</v>
      </c>
      <c r="C6349" s="693" t="s">
        <v>10136</v>
      </c>
      <c r="D6349" s="695">
        <v>178.96</v>
      </c>
    </row>
    <row r="6350" spans="1:4" ht="16.5">
      <c r="A6350" s="693">
        <v>5213835</v>
      </c>
      <c r="B6350" s="694" t="s">
        <v>18411</v>
      </c>
      <c r="C6350" s="693" t="s">
        <v>12240</v>
      </c>
      <c r="D6350" s="695">
        <v>0.76</v>
      </c>
    </row>
    <row r="6351" spans="1:4">
      <c r="A6351" s="693">
        <v>5213839</v>
      </c>
      <c r="B6351" s="694" t="s">
        <v>18412</v>
      </c>
      <c r="C6351" s="693" t="s">
        <v>12161</v>
      </c>
      <c r="D6351" s="695">
        <v>348.61</v>
      </c>
    </row>
    <row r="6352" spans="1:4" ht="16.5">
      <c r="A6352" s="693">
        <v>5213347</v>
      </c>
      <c r="B6352" s="694" t="s">
        <v>18413</v>
      </c>
      <c r="C6352" s="693" t="s">
        <v>18414</v>
      </c>
      <c r="D6352" s="695">
        <v>8.9499999999999993</v>
      </c>
    </row>
    <row r="6353" spans="1:4" ht="16.5">
      <c r="A6353" s="693">
        <v>5213840</v>
      </c>
      <c r="B6353" s="694" t="s">
        <v>18415</v>
      </c>
      <c r="C6353" s="693" t="s">
        <v>12161</v>
      </c>
      <c r="D6353" s="695">
        <v>37.42</v>
      </c>
    </row>
    <row r="6354" spans="1:4" ht="24.75">
      <c r="A6354" s="693">
        <v>5213349</v>
      </c>
      <c r="B6354" s="694" t="s">
        <v>18416</v>
      </c>
      <c r="C6354" s="693" t="s">
        <v>18414</v>
      </c>
      <c r="D6354" s="695">
        <v>0.73</v>
      </c>
    </row>
    <row r="6355" spans="1:4" ht="16.5">
      <c r="A6355" s="693">
        <v>5213841</v>
      </c>
      <c r="B6355" s="694" t="s">
        <v>18417</v>
      </c>
      <c r="C6355" s="693" t="s">
        <v>12161</v>
      </c>
      <c r="D6355" s="695">
        <v>69.180000000000007</v>
      </c>
    </row>
    <row r="6356" spans="1:4" ht="24.75">
      <c r="A6356" s="693">
        <v>5213348</v>
      </c>
      <c r="B6356" s="694" t="s">
        <v>18418</v>
      </c>
      <c r="C6356" s="693" t="s">
        <v>18414</v>
      </c>
      <c r="D6356" s="695">
        <v>0.84</v>
      </c>
    </row>
    <row r="6357" spans="1:4" ht="16.5">
      <c r="A6357" s="693">
        <v>5216116</v>
      </c>
      <c r="B6357" s="694" t="s">
        <v>18419</v>
      </c>
      <c r="C6357" s="693" t="s">
        <v>10136</v>
      </c>
      <c r="D6357" s="695">
        <v>18.010000000000002</v>
      </c>
    </row>
    <row r="6358" spans="1:4" ht="16.5">
      <c r="A6358" s="693">
        <v>5216115</v>
      </c>
      <c r="B6358" s="694" t="s">
        <v>18420</v>
      </c>
      <c r="C6358" s="693" t="s">
        <v>10136</v>
      </c>
      <c r="D6358" s="695">
        <v>17.12</v>
      </c>
    </row>
    <row r="6359" spans="1:4" ht="16.5">
      <c r="A6359" s="693">
        <v>5213842</v>
      </c>
      <c r="B6359" s="694" t="s">
        <v>18421</v>
      </c>
      <c r="C6359" s="693" t="s">
        <v>12133</v>
      </c>
      <c r="D6359" s="695">
        <v>0.14000000000000001</v>
      </c>
    </row>
    <row r="6360" spans="1:4" ht="16.5">
      <c r="A6360" s="693">
        <v>5213358</v>
      </c>
      <c r="B6360" s="694" t="s">
        <v>18422</v>
      </c>
      <c r="C6360" s="693" t="s">
        <v>12161</v>
      </c>
      <c r="D6360" s="695">
        <v>211.29</v>
      </c>
    </row>
    <row r="6361" spans="1:4" ht="16.5">
      <c r="A6361" s="693">
        <v>5213848</v>
      </c>
      <c r="B6361" s="694" t="s">
        <v>18423</v>
      </c>
      <c r="C6361" s="693" t="s">
        <v>12240</v>
      </c>
      <c r="D6361" s="695">
        <v>0.98</v>
      </c>
    </row>
    <row r="6362" spans="1:4" ht="16.5">
      <c r="A6362" s="693">
        <v>5214012</v>
      </c>
      <c r="B6362" s="694" t="s">
        <v>18424</v>
      </c>
      <c r="C6362" s="693" t="s">
        <v>12161</v>
      </c>
      <c r="D6362" s="695">
        <v>19.38</v>
      </c>
    </row>
    <row r="6363" spans="1:4" ht="16.5">
      <c r="A6363" s="693">
        <v>5213356</v>
      </c>
      <c r="B6363" s="694" t="s">
        <v>18425</v>
      </c>
      <c r="C6363" s="693" t="s">
        <v>12161</v>
      </c>
      <c r="D6363" s="695">
        <v>26.7</v>
      </c>
    </row>
    <row r="6364" spans="1:4" ht="16.5">
      <c r="A6364" s="693">
        <v>5214011</v>
      </c>
      <c r="B6364" s="694" t="s">
        <v>18426</v>
      </c>
      <c r="C6364" s="693" t="s">
        <v>12161</v>
      </c>
      <c r="D6364" s="695">
        <v>11.9</v>
      </c>
    </row>
    <row r="6365" spans="1:4" ht="16.5">
      <c r="A6365" s="693">
        <v>5213354</v>
      </c>
      <c r="B6365" s="694" t="s">
        <v>18427</v>
      </c>
      <c r="C6365" s="693" t="s">
        <v>12161</v>
      </c>
      <c r="D6365" s="695">
        <v>14.22</v>
      </c>
    </row>
    <row r="6366" spans="1:4" ht="16.5">
      <c r="A6366" s="693">
        <v>5213355</v>
      </c>
      <c r="B6366" s="694" t="s">
        <v>18428</v>
      </c>
      <c r="C6366" s="693" t="s">
        <v>12161</v>
      </c>
      <c r="D6366" s="695">
        <v>16.57</v>
      </c>
    </row>
    <row r="6367" spans="1:4">
      <c r="A6367" s="693">
        <v>5213850</v>
      </c>
      <c r="B6367" s="694" t="s">
        <v>18429</v>
      </c>
      <c r="C6367" s="693" t="s">
        <v>12799</v>
      </c>
      <c r="D6367" s="695">
        <v>29.16</v>
      </c>
    </row>
    <row r="6368" spans="1:4">
      <c r="A6368" s="693">
        <v>5213846</v>
      </c>
      <c r="B6368" s="694" t="s">
        <v>18430</v>
      </c>
      <c r="C6368" s="693" t="s">
        <v>12799</v>
      </c>
      <c r="D6368" s="695">
        <v>5.3</v>
      </c>
    </row>
    <row r="6369" spans="1:4" ht="16.5">
      <c r="A6369" s="693">
        <v>5213847</v>
      </c>
      <c r="B6369" s="694" t="s">
        <v>18431</v>
      </c>
      <c r="C6369" s="693" t="s">
        <v>12799</v>
      </c>
      <c r="D6369" s="695">
        <v>89.08</v>
      </c>
    </row>
    <row r="6370" spans="1:4" ht="16.5">
      <c r="A6370" s="693">
        <v>5213845</v>
      </c>
      <c r="B6370" s="694" t="s">
        <v>18432</v>
      </c>
      <c r="C6370" s="693" t="s">
        <v>12799</v>
      </c>
      <c r="D6370" s="695">
        <v>22.26</v>
      </c>
    </row>
    <row r="6371" spans="1:4" ht="16.5">
      <c r="A6371" s="693">
        <v>5213412</v>
      </c>
      <c r="B6371" s="694" t="s">
        <v>18433</v>
      </c>
      <c r="C6371" s="693" t="s">
        <v>12161</v>
      </c>
      <c r="D6371" s="695">
        <v>117.88</v>
      </c>
    </row>
    <row r="6372" spans="1:4" ht="16.5">
      <c r="A6372" s="693">
        <v>5213411</v>
      </c>
      <c r="B6372" s="694" t="s">
        <v>18434</v>
      </c>
      <c r="C6372" s="693" t="s">
        <v>12161</v>
      </c>
      <c r="D6372" s="695">
        <v>207.97</v>
      </c>
    </row>
    <row r="6373" spans="1:4" ht="16.5">
      <c r="A6373" s="693">
        <v>5214009</v>
      </c>
      <c r="B6373" s="694" t="s">
        <v>18435</v>
      </c>
      <c r="C6373" s="693" t="s">
        <v>12161</v>
      </c>
      <c r="D6373" s="695">
        <v>117.88</v>
      </c>
    </row>
    <row r="6374" spans="1:4" ht="16.5">
      <c r="A6374" s="693">
        <v>5214010</v>
      </c>
      <c r="B6374" s="694" t="s">
        <v>18436</v>
      </c>
      <c r="C6374" s="693" t="s">
        <v>12161</v>
      </c>
      <c r="D6374" s="695">
        <v>215.81</v>
      </c>
    </row>
    <row r="6375" spans="1:4" ht="16.5">
      <c r="A6375" s="693">
        <v>5213413</v>
      </c>
      <c r="B6375" s="694" t="s">
        <v>18437</v>
      </c>
      <c r="C6375" s="693" t="s">
        <v>12161</v>
      </c>
      <c r="D6375" s="695">
        <v>68.569999999999993</v>
      </c>
    </row>
    <row r="6376" spans="1:4" ht="16.5">
      <c r="A6376" s="693">
        <v>5213410</v>
      </c>
      <c r="B6376" s="694" t="s">
        <v>18438</v>
      </c>
      <c r="C6376" s="693" t="s">
        <v>12161</v>
      </c>
      <c r="D6376" s="695">
        <v>142.5</v>
      </c>
    </row>
    <row r="6377" spans="1:4" ht="16.5">
      <c r="A6377" s="693">
        <v>5214004</v>
      </c>
      <c r="B6377" s="694" t="s">
        <v>18439</v>
      </c>
      <c r="C6377" s="693" t="s">
        <v>12161</v>
      </c>
      <c r="D6377" s="695">
        <v>169.8</v>
      </c>
    </row>
    <row r="6378" spans="1:4" ht="16.5">
      <c r="A6378" s="693">
        <v>5214005</v>
      </c>
      <c r="B6378" s="694" t="s">
        <v>18440</v>
      </c>
      <c r="C6378" s="693" t="s">
        <v>12161</v>
      </c>
      <c r="D6378" s="695">
        <v>152.97999999999999</v>
      </c>
    </row>
    <row r="6379" spans="1:4" ht="16.5">
      <c r="A6379" s="693">
        <v>5214006</v>
      </c>
      <c r="B6379" s="694" t="s">
        <v>18441</v>
      </c>
      <c r="C6379" s="693" t="s">
        <v>12161</v>
      </c>
      <c r="D6379" s="695">
        <v>100.81</v>
      </c>
    </row>
    <row r="6380" spans="1:4" ht="16.5">
      <c r="A6380" s="693">
        <v>5214007</v>
      </c>
      <c r="B6380" s="694" t="s">
        <v>18442</v>
      </c>
      <c r="C6380" s="693" t="s">
        <v>12161</v>
      </c>
      <c r="D6380" s="695">
        <v>87.16</v>
      </c>
    </row>
    <row r="6381" spans="1:4" ht="16.5">
      <c r="A6381" s="693">
        <v>5214008</v>
      </c>
      <c r="B6381" s="694" t="s">
        <v>18443</v>
      </c>
      <c r="C6381" s="693" t="s">
        <v>12161</v>
      </c>
      <c r="D6381" s="695">
        <v>85.7</v>
      </c>
    </row>
    <row r="6382" spans="1:4">
      <c r="A6382" s="693">
        <v>5213408</v>
      </c>
      <c r="B6382" s="694" t="s">
        <v>18444</v>
      </c>
      <c r="C6382" s="693" t="s">
        <v>12161</v>
      </c>
      <c r="D6382" s="695">
        <v>45.93</v>
      </c>
    </row>
    <row r="6383" spans="1:4">
      <c r="A6383" s="693">
        <v>5213400</v>
      </c>
      <c r="B6383" s="694" t="s">
        <v>18445</v>
      </c>
      <c r="C6383" s="693" t="s">
        <v>12161</v>
      </c>
      <c r="D6383" s="695">
        <v>19.72</v>
      </c>
    </row>
    <row r="6384" spans="1:4">
      <c r="A6384" s="693">
        <v>5213401</v>
      </c>
      <c r="B6384" s="694" t="s">
        <v>18446</v>
      </c>
      <c r="C6384" s="693" t="s">
        <v>12161</v>
      </c>
      <c r="D6384" s="695">
        <v>27.11</v>
      </c>
    </row>
    <row r="6385" spans="1:4">
      <c r="A6385" s="693">
        <v>5214001</v>
      </c>
      <c r="B6385" s="694" t="s">
        <v>18447</v>
      </c>
      <c r="C6385" s="693" t="s">
        <v>12161</v>
      </c>
      <c r="D6385" s="695">
        <v>12.23</v>
      </c>
    </row>
    <row r="6386" spans="1:4">
      <c r="A6386" s="693">
        <v>5213402</v>
      </c>
      <c r="B6386" s="694" t="s">
        <v>18448</v>
      </c>
      <c r="C6386" s="693" t="s">
        <v>12161</v>
      </c>
      <c r="D6386" s="695">
        <v>14.57</v>
      </c>
    </row>
    <row r="6387" spans="1:4">
      <c r="A6387" s="693">
        <v>5213403</v>
      </c>
      <c r="B6387" s="694" t="s">
        <v>18449</v>
      </c>
      <c r="C6387" s="693" t="s">
        <v>12161</v>
      </c>
      <c r="D6387" s="695">
        <v>16.940000000000001</v>
      </c>
    </row>
    <row r="6388" spans="1:4" ht="16.5">
      <c r="A6388" s="693">
        <v>5214003</v>
      </c>
      <c r="B6388" s="694" t="s">
        <v>18450</v>
      </c>
      <c r="C6388" s="693" t="s">
        <v>12161</v>
      </c>
      <c r="D6388" s="695">
        <v>57.03</v>
      </c>
    </row>
    <row r="6389" spans="1:4" ht="16.5">
      <c r="A6389" s="693">
        <v>5213409</v>
      </c>
      <c r="B6389" s="694" t="s">
        <v>18451</v>
      </c>
      <c r="C6389" s="693" t="s">
        <v>12161</v>
      </c>
      <c r="D6389" s="695">
        <v>95.51</v>
      </c>
    </row>
    <row r="6390" spans="1:4">
      <c r="A6390" s="693">
        <v>5213404</v>
      </c>
      <c r="B6390" s="694" t="s">
        <v>18452</v>
      </c>
      <c r="C6390" s="693" t="s">
        <v>12161</v>
      </c>
      <c r="D6390" s="695">
        <v>34.909999999999997</v>
      </c>
    </row>
    <row r="6391" spans="1:4">
      <c r="A6391" s="693">
        <v>5213405</v>
      </c>
      <c r="B6391" s="694" t="s">
        <v>18453</v>
      </c>
      <c r="C6391" s="693" t="s">
        <v>12161</v>
      </c>
      <c r="D6391" s="695">
        <v>41.72</v>
      </c>
    </row>
    <row r="6392" spans="1:4" ht="16.5">
      <c r="A6392" s="693">
        <v>5214002</v>
      </c>
      <c r="B6392" s="694" t="s">
        <v>18454</v>
      </c>
      <c r="C6392" s="693" t="s">
        <v>12161</v>
      </c>
      <c r="D6392" s="695">
        <v>27.64</v>
      </c>
    </row>
    <row r="6393" spans="1:4" ht="16.5">
      <c r="A6393" s="693">
        <v>5901650</v>
      </c>
      <c r="B6393" s="694" t="s">
        <v>18455</v>
      </c>
      <c r="C6393" s="693" t="s">
        <v>17903</v>
      </c>
      <c r="D6393" s="695">
        <v>1.88</v>
      </c>
    </row>
    <row r="6394" spans="1:4" ht="16.5">
      <c r="A6394" s="693">
        <v>5901651</v>
      </c>
      <c r="B6394" s="694" t="s">
        <v>18456</v>
      </c>
      <c r="C6394" s="693" t="s">
        <v>17903</v>
      </c>
      <c r="D6394" s="695">
        <v>0.48</v>
      </c>
    </row>
    <row r="6395" spans="1:4" ht="16.5">
      <c r="A6395" s="693">
        <v>5901652</v>
      </c>
      <c r="B6395" s="694" t="s">
        <v>18457</v>
      </c>
      <c r="C6395" s="693" t="s">
        <v>17903</v>
      </c>
      <c r="D6395" s="695">
        <v>0.45</v>
      </c>
    </row>
    <row r="6396" spans="1:4" ht="16.5">
      <c r="A6396" s="693">
        <v>5901653</v>
      </c>
      <c r="B6396" s="694" t="s">
        <v>18458</v>
      </c>
      <c r="C6396" s="693" t="s">
        <v>17903</v>
      </c>
      <c r="D6396" s="695">
        <v>1.1100000000000001</v>
      </c>
    </row>
    <row r="6397" spans="1:4" ht="16.5">
      <c r="A6397" s="693">
        <v>5901654</v>
      </c>
      <c r="B6397" s="694" t="s">
        <v>18459</v>
      </c>
      <c r="C6397" s="693" t="s">
        <v>17903</v>
      </c>
      <c r="D6397" s="695">
        <v>0.44</v>
      </c>
    </row>
    <row r="6398" spans="1:4" ht="16.5">
      <c r="A6398" s="693">
        <v>5901655</v>
      </c>
      <c r="B6398" s="694" t="s">
        <v>18460</v>
      </c>
      <c r="C6398" s="693" t="s">
        <v>17903</v>
      </c>
      <c r="D6398" s="695">
        <v>0.87</v>
      </c>
    </row>
    <row r="6399" spans="1:4" ht="16.5">
      <c r="A6399" s="693">
        <v>5901656</v>
      </c>
      <c r="B6399" s="694" t="s">
        <v>18461</v>
      </c>
      <c r="C6399" s="693" t="s">
        <v>17903</v>
      </c>
      <c r="D6399" s="695">
        <v>0.75</v>
      </c>
    </row>
    <row r="6400" spans="1:4" ht="16.5">
      <c r="A6400" s="693">
        <v>5901657</v>
      </c>
      <c r="B6400" s="694" t="s">
        <v>18462</v>
      </c>
      <c r="C6400" s="693" t="s">
        <v>17903</v>
      </c>
      <c r="D6400" s="695">
        <v>0.66</v>
      </c>
    </row>
    <row r="6401" spans="1:4" ht="16.5">
      <c r="A6401" s="693">
        <v>5901658</v>
      </c>
      <c r="B6401" s="694" t="s">
        <v>18463</v>
      </c>
      <c r="C6401" s="693" t="s">
        <v>17903</v>
      </c>
      <c r="D6401" s="695">
        <v>2.74</v>
      </c>
    </row>
    <row r="6402" spans="1:4" ht="16.5">
      <c r="A6402" s="693">
        <v>5901659</v>
      </c>
      <c r="B6402" s="694" t="s">
        <v>18464</v>
      </c>
      <c r="C6402" s="693" t="s">
        <v>17903</v>
      </c>
      <c r="D6402" s="695">
        <v>1.9</v>
      </c>
    </row>
    <row r="6403" spans="1:4" ht="16.5">
      <c r="A6403" s="693">
        <v>5901660</v>
      </c>
      <c r="B6403" s="694" t="s">
        <v>18465</v>
      </c>
      <c r="C6403" s="693" t="s">
        <v>17903</v>
      </c>
      <c r="D6403" s="695">
        <v>0.49</v>
      </c>
    </row>
    <row r="6404" spans="1:4" ht="16.5">
      <c r="A6404" s="693">
        <v>5901661</v>
      </c>
      <c r="B6404" s="694" t="s">
        <v>18466</v>
      </c>
      <c r="C6404" s="693" t="s">
        <v>17903</v>
      </c>
      <c r="D6404" s="695">
        <v>0.46</v>
      </c>
    </row>
    <row r="6405" spans="1:4" ht="16.5">
      <c r="A6405" s="693">
        <v>5901662</v>
      </c>
      <c r="B6405" s="694" t="s">
        <v>18467</v>
      </c>
      <c r="C6405" s="693" t="s">
        <v>17903</v>
      </c>
      <c r="D6405" s="695">
        <v>1.1200000000000001</v>
      </c>
    </row>
    <row r="6406" spans="1:4" ht="16.5">
      <c r="A6406" s="693">
        <v>5901663</v>
      </c>
      <c r="B6406" s="694" t="s">
        <v>18468</v>
      </c>
      <c r="C6406" s="693" t="s">
        <v>17903</v>
      </c>
      <c r="D6406" s="695">
        <v>0.44</v>
      </c>
    </row>
    <row r="6407" spans="1:4" ht="16.5">
      <c r="A6407" s="693">
        <v>5901664</v>
      </c>
      <c r="B6407" s="694" t="s">
        <v>18469</v>
      </c>
      <c r="C6407" s="693" t="s">
        <v>17903</v>
      </c>
      <c r="D6407" s="695">
        <v>0.88</v>
      </c>
    </row>
    <row r="6408" spans="1:4" ht="16.5">
      <c r="A6408" s="693">
        <v>5901665</v>
      </c>
      <c r="B6408" s="694" t="s">
        <v>18470</v>
      </c>
      <c r="C6408" s="693" t="s">
        <v>17903</v>
      </c>
      <c r="D6408" s="695">
        <v>0.76</v>
      </c>
    </row>
    <row r="6409" spans="1:4" ht="16.5">
      <c r="A6409" s="693">
        <v>5901666</v>
      </c>
      <c r="B6409" s="694" t="s">
        <v>18471</v>
      </c>
      <c r="C6409" s="693" t="s">
        <v>17903</v>
      </c>
      <c r="D6409" s="695">
        <v>0.67</v>
      </c>
    </row>
    <row r="6410" spans="1:4" ht="16.5">
      <c r="A6410" s="693">
        <v>5901667</v>
      </c>
      <c r="B6410" s="694" t="s">
        <v>18472</v>
      </c>
      <c r="C6410" s="693" t="s">
        <v>17903</v>
      </c>
      <c r="D6410" s="695">
        <v>2.77</v>
      </c>
    </row>
    <row r="6411" spans="1:4" ht="16.5">
      <c r="A6411" s="693">
        <v>5914511</v>
      </c>
      <c r="B6411" s="694" t="s">
        <v>18473</v>
      </c>
      <c r="C6411" s="693" t="s">
        <v>12163</v>
      </c>
      <c r="D6411" s="695">
        <v>0.28000000000000003</v>
      </c>
    </row>
    <row r="6412" spans="1:4" ht="16.5">
      <c r="A6412" s="693">
        <v>5914510</v>
      </c>
      <c r="B6412" s="694" t="s">
        <v>18474</v>
      </c>
      <c r="C6412" s="693" t="s">
        <v>12163</v>
      </c>
      <c r="D6412" s="695">
        <v>0.25</v>
      </c>
    </row>
    <row r="6413" spans="1:4" ht="24.75">
      <c r="A6413" s="693">
        <v>5906597</v>
      </c>
      <c r="B6413" s="694" t="s">
        <v>18475</v>
      </c>
      <c r="C6413" s="693" t="s">
        <v>18476</v>
      </c>
      <c r="D6413" s="695">
        <v>14.16</v>
      </c>
    </row>
    <row r="6414" spans="1:4" ht="24.75">
      <c r="A6414" s="693">
        <v>5906598</v>
      </c>
      <c r="B6414" s="694" t="s">
        <v>18477</v>
      </c>
      <c r="C6414" s="693" t="s">
        <v>18476</v>
      </c>
      <c r="D6414" s="695">
        <v>11.33</v>
      </c>
    </row>
    <row r="6415" spans="1:4" ht="24.75">
      <c r="A6415" s="693">
        <v>5906599</v>
      </c>
      <c r="B6415" s="694" t="s">
        <v>18478</v>
      </c>
      <c r="C6415" s="693" t="s">
        <v>18476</v>
      </c>
      <c r="D6415" s="695">
        <v>9.19</v>
      </c>
    </row>
    <row r="6416" spans="1:4" ht="24.75">
      <c r="A6416" s="693">
        <v>5906594</v>
      </c>
      <c r="B6416" s="694" t="s">
        <v>18479</v>
      </c>
      <c r="C6416" s="693" t="s">
        <v>18476</v>
      </c>
      <c r="D6416" s="695">
        <v>9.44</v>
      </c>
    </row>
    <row r="6417" spans="1:4" ht="24.75">
      <c r="A6417" s="693">
        <v>5906595</v>
      </c>
      <c r="B6417" s="694" t="s">
        <v>18480</v>
      </c>
      <c r="C6417" s="693" t="s">
        <v>18476</v>
      </c>
      <c r="D6417" s="695">
        <v>7.55</v>
      </c>
    </row>
    <row r="6418" spans="1:4" ht="24.75">
      <c r="A6418" s="693">
        <v>5906596</v>
      </c>
      <c r="B6418" s="694" t="s">
        <v>18481</v>
      </c>
      <c r="C6418" s="693" t="s">
        <v>18476</v>
      </c>
      <c r="D6418" s="695">
        <v>6.13</v>
      </c>
    </row>
    <row r="6419" spans="1:4" ht="16.5">
      <c r="A6419" s="693">
        <v>5901668</v>
      </c>
      <c r="B6419" s="694" t="s">
        <v>18482</v>
      </c>
      <c r="C6419" s="693" t="s">
        <v>17903</v>
      </c>
      <c r="D6419" s="695">
        <v>1.95</v>
      </c>
    </row>
    <row r="6420" spans="1:4" ht="16.5">
      <c r="A6420" s="693">
        <v>5901669</v>
      </c>
      <c r="B6420" s="694" t="s">
        <v>18483</v>
      </c>
      <c r="C6420" s="693" t="s">
        <v>17903</v>
      </c>
      <c r="D6420" s="695">
        <v>0.5</v>
      </c>
    </row>
    <row r="6421" spans="1:4" ht="16.5">
      <c r="A6421" s="693">
        <v>5901670</v>
      </c>
      <c r="B6421" s="694" t="s">
        <v>18484</v>
      </c>
      <c r="C6421" s="693" t="s">
        <v>17903</v>
      </c>
      <c r="D6421" s="695">
        <v>0.47</v>
      </c>
    </row>
    <row r="6422" spans="1:4" ht="16.5">
      <c r="A6422" s="693">
        <v>5901671</v>
      </c>
      <c r="B6422" s="694" t="s">
        <v>18485</v>
      </c>
      <c r="C6422" s="693" t="s">
        <v>17903</v>
      </c>
      <c r="D6422" s="695">
        <v>1.1499999999999999</v>
      </c>
    </row>
    <row r="6423" spans="1:4" ht="16.5">
      <c r="A6423" s="693">
        <v>5901672</v>
      </c>
      <c r="B6423" s="694" t="s">
        <v>18486</v>
      </c>
      <c r="C6423" s="693" t="s">
        <v>17903</v>
      </c>
      <c r="D6423" s="695">
        <v>0.45</v>
      </c>
    </row>
    <row r="6424" spans="1:4" ht="16.5">
      <c r="A6424" s="693">
        <v>5901673</v>
      </c>
      <c r="B6424" s="694" t="s">
        <v>18487</v>
      </c>
      <c r="C6424" s="693" t="s">
        <v>17903</v>
      </c>
      <c r="D6424" s="695">
        <v>0.9</v>
      </c>
    </row>
    <row r="6425" spans="1:4" ht="16.5">
      <c r="A6425" s="693">
        <v>5901674</v>
      </c>
      <c r="B6425" s="694" t="s">
        <v>18488</v>
      </c>
      <c r="C6425" s="693" t="s">
        <v>17903</v>
      </c>
      <c r="D6425" s="695">
        <v>0.78</v>
      </c>
    </row>
    <row r="6426" spans="1:4" ht="16.5">
      <c r="A6426" s="693">
        <v>5901675</v>
      </c>
      <c r="B6426" s="694" t="s">
        <v>18489</v>
      </c>
      <c r="C6426" s="693" t="s">
        <v>17903</v>
      </c>
      <c r="D6426" s="695">
        <v>0.69</v>
      </c>
    </row>
    <row r="6427" spans="1:4">
      <c r="A6427" s="693">
        <v>5901676</v>
      </c>
      <c r="B6427" s="694" t="s">
        <v>18490</v>
      </c>
      <c r="C6427" s="693" t="s">
        <v>17903</v>
      </c>
      <c r="D6427" s="695">
        <v>2.84</v>
      </c>
    </row>
    <row r="6428" spans="1:4" ht="16.5">
      <c r="A6428" s="693">
        <v>5901677</v>
      </c>
      <c r="B6428" s="694" t="s">
        <v>18491</v>
      </c>
      <c r="C6428" s="693" t="s">
        <v>17903</v>
      </c>
      <c r="D6428" s="695">
        <v>1.91</v>
      </c>
    </row>
    <row r="6429" spans="1:4" ht="16.5">
      <c r="A6429" s="693">
        <v>5901678</v>
      </c>
      <c r="B6429" s="694" t="s">
        <v>18492</v>
      </c>
      <c r="C6429" s="693" t="s">
        <v>17903</v>
      </c>
      <c r="D6429" s="695">
        <v>0.49</v>
      </c>
    </row>
    <row r="6430" spans="1:4" ht="16.5">
      <c r="A6430" s="693">
        <v>5901679</v>
      </c>
      <c r="B6430" s="694" t="s">
        <v>18493</v>
      </c>
      <c r="C6430" s="693" t="s">
        <v>17903</v>
      </c>
      <c r="D6430" s="695">
        <v>0.46</v>
      </c>
    </row>
    <row r="6431" spans="1:4" ht="16.5">
      <c r="A6431" s="693">
        <v>5901680</v>
      </c>
      <c r="B6431" s="694" t="s">
        <v>18494</v>
      </c>
      <c r="C6431" s="693" t="s">
        <v>17903</v>
      </c>
      <c r="D6431" s="695">
        <v>1.1299999999999999</v>
      </c>
    </row>
    <row r="6432" spans="1:4" ht="16.5">
      <c r="A6432" s="693">
        <v>5901681</v>
      </c>
      <c r="B6432" s="694" t="s">
        <v>18495</v>
      </c>
      <c r="C6432" s="693" t="s">
        <v>17903</v>
      </c>
      <c r="D6432" s="695">
        <v>0.45</v>
      </c>
    </row>
    <row r="6433" spans="1:4" ht="16.5">
      <c r="A6433" s="693">
        <v>5901682</v>
      </c>
      <c r="B6433" s="694" t="s">
        <v>18496</v>
      </c>
      <c r="C6433" s="693" t="s">
        <v>17903</v>
      </c>
      <c r="D6433" s="695">
        <v>0.89</v>
      </c>
    </row>
    <row r="6434" spans="1:4" ht="16.5">
      <c r="A6434" s="693">
        <v>5901683</v>
      </c>
      <c r="B6434" s="694" t="s">
        <v>18497</v>
      </c>
      <c r="C6434" s="693" t="s">
        <v>17903</v>
      </c>
      <c r="D6434" s="695">
        <v>0.77</v>
      </c>
    </row>
    <row r="6435" spans="1:4" ht="16.5">
      <c r="A6435" s="693">
        <v>5901684</v>
      </c>
      <c r="B6435" s="694" t="s">
        <v>18498</v>
      </c>
      <c r="C6435" s="693" t="s">
        <v>17903</v>
      </c>
      <c r="D6435" s="695">
        <v>0.67</v>
      </c>
    </row>
    <row r="6436" spans="1:4" ht="16.5">
      <c r="A6436" s="693">
        <v>5901685</v>
      </c>
      <c r="B6436" s="694" t="s">
        <v>18499</v>
      </c>
      <c r="C6436" s="693" t="s">
        <v>17903</v>
      </c>
      <c r="D6436" s="695">
        <v>2.78</v>
      </c>
    </row>
    <row r="6437" spans="1:4" ht="16.5">
      <c r="A6437" s="693">
        <v>5914360</v>
      </c>
      <c r="B6437" s="694" t="s">
        <v>18500</v>
      </c>
      <c r="C6437" s="693" t="s">
        <v>12163</v>
      </c>
      <c r="D6437" s="695">
        <v>1.24</v>
      </c>
    </row>
    <row r="6438" spans="1:4" ht="16.5">
      <c r="A6438" s="693">
        <v>5914361</v>
      </c>
      <c r="B6438" s="694" t="s">
        <v>18501</v>
      </c>
      <c r="C6438" s="693" t="s">
        <v>12163</v>
      </c>
      <c r="D6438" s="695">
        <v>0.99</v>
      </c>
    </row>
    <row r="6439" spans="1:4" ht="16.5">
      <c r="A6439" s="693">
        <v>5914362</v>
      </c>
      <c r="B6439" s="694" t="s">
        <v>18502</v>
      </c>
      <c r="C6439" s="693" t="s">
        <v>12163</v>
      </c>
      <c r="D6439" s="695">
        <v>0.91</v>
      </c>
    </row>
    <row r="6440" spans="1:4" ht="16.5">
      <c r="A6440" s="693">
        <v>5914364</v>
      </c>
      <c r="B6440" s="694" t="s">
        <v>18503</v>
      </c>
      <c r="C6440" s="693" t="s">
        <v>12163</v>
      </c>
      <c r="D6440" s="695">
        <v>0.9</v>
      </c>
    </row>
    <row r="6441" spans="1:4" ht="16.5">
      <c r="A6441" s="693">
        <v>5914365</v>
      </c>
      <c r="B6441" s="694" t="s">
        <v>18504</v>
      </c>
      <c r="C6441" s="693" t="s">
        <v>12163</v>
      </c>
      <c r="D6441" s="695">
        <v>0.72</v>
      </c>
    </row>
    <row r="6442" spans="1:4" ht="16.5">
      <c r="A6442" s="693">
        <v>5914366</v>
      </c>
      <c r="B6442" s="694" t="s">
        <v>18505</v>
      </c>
      <c r="C6442" s="693" t="s">
        <v>12163</v>
      </c>
      <c r="D6442" s="695">
        <v>0.62</v>
      </c>
    </row>
    <row r="6443" spans="1:4" ht="16.5">
      <c r="A6443" s="693">
        <v>5914315</v>
      </c>
      <c r="B6443" s="694" t="s">
        <v>18506</v>
      </c>
      <c r="C6443" s="693" t="s">
        <v>12163</v>
      </c>
      <c r="D6443" s="695">
        <v>0.91</v>
      </c>
    </row>
    <row r="6444" spans="1:4" ht="16.5">
      <c r="A6444" s="693">
        <v>5914330</v>
      </c>
      <c r="B6444" s="694" t="s">
        <v>18507</v>
      </c>
      <c r="C6444" s="693" t="s">
        <v>12163</v>
      </c>
      <c r="D6444" s="695">
        <v>0.72</v>
      </c>
    </row>
    <row r="6445" spans="1:4" ht="16.5">
      <c r="A6445" s="693">
        <v>5914345</v>
      </c>
      <c r="B6445" s="694" t="s">
        <v>18508</v>
      </c>
      <c r="C6445" s="693" t="s">
        <v>12163</v>
      </c>
      <c r="D6445" s="695">
        <v>0.65</v>
      </c>
    </row>
    <row r="6446" spans="1:4" ht="16.5">
      <c r="A6446" s="693">
        <v>5914367</v>
      </c>
      <c r="B6446" s="694" t="s">
        <v>18509</v>
      </c>
      <c r="C6446" s="693" t="s">
        <v>12163</v>
      </c>
      <c r="D6446" s="695">
        <v>1.65</v>
      </c>
    </row>
    <row r="6447" spans="1:4" ht="16.5">
      <c r="A6447" s="693">
        <v>5914368</v>
      </c>
      <c r="B6447" s="694" t="s">
        <v>18510</v>
      </c>
      <c r="C6447" s="693" t="s">
        <v>12163</v>
      </c>
      <c r="D6447" s="695">
        <v>1.32</v>
      </c>
    </row>
    <row r="6448" spans="1:4" ht="16.5">
      <c r="A6448" s="693">
        <v>5914369</v>
      </c>
      <c r="B6448" s="694" t="s">
        <v>18511</v>
      </c>
      <c r="C6448" s="693" t="s">
        <v>12163</v>
      </c>
      <c r="D6448" s="695">
        <v>1.07</v>
      </c>
    </row>
    <row r="6449" spans="1:4" ht="24.75">
      <c r="A6449" s="693">
        <v>5914489</v>
      </c>
      <c r="B6449" s="694" t="s">
        <v>18512</v>
      </c>
      <c r="C6449" s="693" t="s">
        <v>12163</v>
      </c>
      <c r="D6449" s="695">
        <v>0.26</v>
      </c>
    </row>
    <row r="6450" spans="1:4" ht="24.75">
      <c r="A6450" s="693">
        <v>5914491</v>
      </c>
      <c r="B6450" s="694" t="s">
        <v>18513</v>
      </c>
      <c r="C6450" s="693" t="s">
        <v>12163</v>
      </c>
      <c r="D6450" s="695">
        <v>0.28000000000000003</v>
      </c>
    </row>
    <row r="6451" spans="1:4" ht="24.75">
      <c r="A6451" s="693">
        <v>5914490</v>
      </c>
      <c r="B6451" s="694" t="s">
        <v>18514</v>
      </c>
      <c r="C6451" s="693" t="s">
        <v>12163</v>
      </c>
      <c r="D6451" s="695">
        <v>0.26</v>
      </c>
    </row>
    <row r="6452" spans="1:4" ht="24.75">
      <c r="A6452" s="693">
        <v>5914495</v>
      </c>
      <c r="B6452" s="694" t="s">
        <v>18515</v>
      </c>
      <c r="C6452" s="693" t="s">
        <v>12163</v>
      </c>
      <c r="D6452" s="695">
        <v>1.65</v>
      </c>
    </row>
    <row r="6453" spans="1:4" ht="24.75">
      <c r="A6453" s="693">
        <v>5914494</v>
      </c>
      <c r="B6453" s="694" t="s">
        <v>18516</v>
      </c>
      <c r="C6453" s="693" t="s">
        <v>12163</v>
      </c>
      <c r="D6453" s="695">
        <v>3.62</v>
      </c>
    </row>
    <row r="6454" spans="1:4" ht="16.5">
      <c r="A6454" s="693">
        <v>5914487</v>
      </c>
      <c r="B6454" s="694" t="s">
        <v>18517</v>
      </c>
      <c r="C6454" s="693" t="s">
        <v>12163</v>
      </c>
      <c r="D6454" s="695">
        <v>0.25</v>
      </c>
    </row>
    <row r="6455" spans="1:4" ht="16.5">
      <c r="A6455" s="693">
        <v>5914488</v>
      </c>
      <c r="B6455" s="694" t="s">
        <v>18518</v>
      </c>
      <c r="C6455" s="693" t="s">
        <v>12163</v>
      </c>
      <c r="D6455" s="695">
        <v>0.28000000000000003</v>
      </c>
    </row>
    <row r="6456" spans="1:4" ht="24.75">
      <c r="A6456" s="693">
        <v>5914493</v>
      </c>
      <c r="B6456" s="694" t="s">
        <v>18519</v>
      </c>
      <c r="C6456" s="693" t="s">
        <v>12163</v>
      </c>
      <c r="D6456" s="695">
        <v>6.09</v>
      </c>
    </row>
    <row r="6457" spans="1:4" ht="24.75">
      <c r="A6457" s="693">
        <v>5914492</v>
      </c>
      <c r="B6457" s="694" t="s">
        <v>18520</v>
      </c>
      <c r="C6457" s="693" t="s">
        <v>12163</v>
      </c>
      <c r="D6457" s="695">
        <v>14.39</v>
      </c>
    </row>
    <row r="6458" spans="1:4" ht="16.5">
      <c r="A6458" s="693">
        <v>5914482</v>
      </c>
      <c r="B6458" s="694" t="s">
        <v>18521</v>
      </c>
      <c r="C6458" s="693" t="s">
        <v>12163</v>
      </c>
      <c r="D6458" s="695">
        <v>0.64</v>
      </c>
    </row>
    <row r="6459" spans="1:4" ht="16.5">
      <c r="A6459" s="693">
        <v>5914483</v>
      </c>
      <c r="B6459" s="694" t="s">
        <v>18522</v>
      </c>
      <c r="C6459" s="693" t="s">
        <v>12163</v>
      </c>
      <c r="D6459" s="695">
        <v>0.47</v>
      </c>
    </row>
    <row r="6460" spans="1:4" ht="16.5">
      <c r="A6460" s="693">
        <v>5914480</v>
      </c>
      <c r="B6460" s="694" t="s">
        <v>18523</v>
      </c>
      <c r="C6460" s="693" t="s">
        <v>12163</v>
      </c>
      <c r="D6460" s="695">
        <v>0.67</v>
      </c>
    </row>
    <row r="6461" spans="1:4" ht="16.5">
      <c r="A6461" s="693">
        <v>5914481</v>
      </c>
      <c r="B6461" s="694" t="s">
        <v>18524</v>
      </c>
      <c r="C6461" s="693" t="s">
        <v>12163</v>
      </c>
      <c r="D6461" s="695">
        <v>0.44</v>
      </c>
    </row>
    <row r="6462" spans="1:4" ht="16.5">
      <c r="A6462" s="693">
        <v>5914485</v>
      </c>
      <c r="B6462" s="694" t="s">
        <v>18525</v>
      </c>
      <c r="C6462" s="693" t="s">
        <v>12163</v>
      </c>
      <c r="D6462" s="695">
        <v>4.1900000000000004</v>
      </c>
    </row>
    <row r="6463" spans="1:4" ht="24.75">
      <c r="A6463" s="693">
        <v>5914486</v>
      </c>
      <c r="B6463" s="694" t="s">
        <v>18526</v>
      </c>
      <c r="C6463" s="693" t="s">
        <v>12163</v>
      </c>
      <c r="D6463" s="695">
        <v>5.17</v>
      </c>
    </row>
    <row r="6464" spans="1:4" ht="16.5">
      <c r="A6464" s="693">
        <v>5914484</v>
      </c>
      <c r="B6464" s="694" t="s">
        <v>18527</v>
      </c>
      <c r="C6464" s="693" t="s">
        <v>12163</v>
      </c>
      <c r="D6464" s="695">
        <v>3.63</v>
      </c>
    </row>
    <row r="6465" spans="1:4" ht="16.5">
      <c r="A6465" s="693">
        <v>5914620</v>
      </c>
      <c r="B6465" s="694" t="s">
        <v>18528</v>
      </c>
      <c r="C6465" s="693" t="s">
        <v>12163</v>
      </c>
      <c r="D6465" s="695">
        <v>2.76</v>
      </c>
    </row>
    <row r="6466" spans="1:4" ht="16.5">
      <c r="A6466" s="693">
        <v>5914621</v>
      </c>
      <c r="B6466" s="694" t="s">
        <v>18529</v>
      </c>
      <c r="C6466" s="693" t="s">
        <v>12163</v>
      </c>
      <c r="D6466" s="695">
        <v>2.21</v>
      </c>
    </row>
    <row r="6467" spans="1:4" ht="16.5">
      <c r="A6467" s="693">
        <v>5914622</v>
      </c>
      <c r="B6467" s="694" t="s">
        <v>18530</v>
      </c>
      <c r="C6467" s="693" t="s">
        <v>12163</v>
      </c>
      <c r="D6467" s="695">
        <v>1.79</v>
      </c>
    </row>
    <row r="6468" spans="1:4" ht="16.5">
      <c r="A6468" s="693">
        <v>5901695</v>
      </c>
      <c r="B6468" s="694" t="s">
        <v>18531</v>
      </c>
      <c r="C6468" s="693" t="s">
        <v>17903</v>
      </c>
      <c r="D6468" s="695">
        <v>0.78</v>
      </c>
    </row>
    <row r="6469" spans="1:4" ht="16.5">
      <c r="A6469" s="693">
        <v>5901696</v>
      </c>
      <c r="B6469" s="694" t="s">
        <v>18532</v>
      </c>
      <c r="C6469" s="693" t="s">
        <v>17903</v>
      </c>
      <c r="D6469" s="695">
        <v>0.57999999999999996</v>
      </c>
    </row>
    <row r="6470" spans="1:4" ht="16.5">
      <c r="A6470" s="693">
        <v>5901697</v>
      </c>
      <c r="B6470" s="694" t="s">
        <v>18533</v>
      </c>
      <c r="C6470" s="693" t="s">
        <v>17903</v>
      </c>
      <c r="D6470" s="695">
        <v>2.36</v>
      </c>
    </row>
    <row r="6471" spans="1:4" ht="16.5">
      <c r="A6471" s="693">
        <v>5901698</v>
      </c>
      <c r="B6471" s="694" t="s">
        <v>18534</v>
      </c>
      <c r="C6471" s="693" t="s">
        <v>17903</v>
      </c>
      <c r="D6471" s="695">
        <v>2.36</v>
      </c>
    </row>
    <row r="6472" spans="1:4" ht="16.5">
      <c r="A6472" s="693">
        <v>5916654</v>
      </c>
      <c r="B6472" s="694" t="s">
        <v>18535</v>
      </c>
      <c r="C6472" s="693" t="s">
        <v>17903</v>
      </c>
      <c r="D6472" s="695">
        <v>1.42</v>
      </c>
    </row>
    <row r="6473" spans="1:4" ht="16.5">
      <c r="A6473" s="693">
        <v>5916637</v>
      </c>
      <c r="B6473" s="694" t="s">
        <v>18536</v>
      </c>
      <c r="C6473" s="693" t="s">
        <v>17903</v>
      </c>
      <c r="D6473" s="695">
        <v>6.97</v>
      </c>
    </row>
    <row r="6474" spans="1:4" ht="16.5">
      <c r="A6474" s="693">
        <v>5916618</v>
      </c>
      <c r="B6474" s="694" t="s">
        <v>18537</v>
      </c>
      <c r="C6474" s="693" t="s">
        <v>17903</v>
      </c>
      <c r="D6474" s="695">
        <v>6.97</v>
      </c>
    </row>
    <row r="6475" spans="1:4" ht="16.5">
      <c r="A6475" s="693">
        <v>5914334</v>
      </c>
      <c r="B6475" s="694" t="s">
        <v>18538</v>
      </c>
      <c r="C6475" s="693" t="s">
        <v>12163</v>
      </c>
      <c r="D6475" s="695">
        <v>1.1499999999999999</v>
      </c>
    </row>
    <row r="6476" spans="1:4" ht="16.5">
      <c r="A6476" s="693">
        <v>5914335</v>
      </c>
      <c r="B6476" s="694" t="s">
        <v>18539</v>
      </c>
      <c r="C6476" s="693" t="s">
        <v>12163</v>
      </c>
      <c r="D6476" s="695">
        <v>0.92</v>
      </c>
    </row>
    <row r="6477" spans="1:4" ht="16.5">
      <c r="A6477" s="693">
        <v>5914336</v>
      </c>
      <c r="B6477" s="694" t="s">
        <v>18540</v>
      </c>
      <c r="C6477" s="693" t="s">
        <v>12163</v>
      </c>
      <c r="D6477" s="695">
        <v>0.78</v>
      </c>
    </row>
    <row r="6478" spans="1:4" ht="16.5">
      <c r="A6478" s="693">
        <v>5914346</v>
      </c>
      <c r="B6478" s="694" t="s">
        <v>18541</v>
      </c>
      <c r="C6478" s="693" t="s">
        <v>12163</v>
      </c>
      <c r="D6478" s="695">
        <v>1.55</v>
      </c>
    </row>
    <row r="6479" spans="1:4" ht="16.5">
      <c r="A6479" s="693">
        <v>5914347</v>
      </c>
      <c r="B6479" s="694" t="s">
        <v>18542</v>
      </c>
      <c r="C6479" s="693" t="s">
        <v>12163</v>
      </c>
      <c r="D6479" s="695">
        <v>1.24</v>
      </c>
    </row>
    <row r="6480" spans="1:4" ht="16.5">
      <c r="A6480" s="693">
        <v>5914348</v>
      </c>
      <c r="B6480" s="694" t="s">
        <v>18543</v>
      </c>
      <c r="C6480" s="693" t="s">
        <v>12163</v>
      </c>
      <c r="D6480" s="695">
        <v>1.01</v>
      </c>
    </row>
    <row r="6481" spans="1:4" ht="16.5">
      <c r="A6481" s="693">
        <v>5914611</v>
      </c>
      <c r="B6481" s="694" t="s">
        <v>18544</v>
      </c>
      <c r="C6481" s="693" t="s">
        <v>12163</v>
      </c>
      <c r="D6481" s="695">
        <v>1.27</v>
      </c>
    </row>
    <row r="6482" spans="1:4" ht="16.5">
      <c r="A6482" s="693">
        <v>5914613</v>
      </c>
      <c r="B6482" s="694" t="s">
        <v>18545</v>
      </c>
      <c r="C6482" s="693" t="s">
        <v>12163</v>
      </c>
      <c r="D6482" s="695">
        <v>1.01</v>
      </c>
    </row>
    <row r="6483" spans="1:4" ht="16.5">
      <c r="A6483" s="693">
        <v>5914612</v>
      </c>
      <c r="B6483" s="694" t="s">
        <v>18546</v>
      </c>
      <c r="C6483" s="693" t="s">
        <v>12163</v>
      </c>
      <c r="D6483" s="695">
        <v>0.82</v>
      </c>
    </row>
    <row r="6484" spans="1:4">
      <c r="A6484" s="693">
        <v>5901686</v>
      </c>
      <c r="B6484" s="694" t="s">
        <v>18547</v>
      </c>
      <c r="C6484" s="693" t="s">
        <v>17903</v>
      </c>
      <c r="D6484" s="695">
        <v>5.54</v>
      </c>
    </row>
    <row r="6485" spans="1:4">
      <c r="A6485" s="693">
        <v>5901687</v>
      </c>
      <c r="B6485" s="694" t="s">
        <v>18548</v>
      </c>
      <c r="C6485" s="693" t="s">
        <v>17903</v>
      </c>
      <c r="D6485" s="695">
        <v>1.42</v>
      </c>
    </row>
    <row r="6486" spans="1:4">
      <c r="A6486" s="693">
        <v>5901688</v>
      </c>
      <c r="B6486" s="694" t="s">
        <v>18549</v>
      </c>
      <c r="C6486" s="693" t="s">
        <v>17903</v>
      </c>
      <c r="D6486" s="695">
        <v>1.33</v>
      </c>
    </row>
    <row r="6487" spans="1:4">
      <c r="A6487" s="693">
        <v>5901689</v>
      </c>
      <c r="B6487" s="694" t="s">
        <v>18550</v>
      </c>
      <c r="C6487" s="693" t="s">
        <v>17903</v>
      </c>
      <c r="D6487" s="695">
        <v>3.27</v>
      </c>
    </row>
    <row r="6488" spans="1:4">
      <c r="A6488" s="693">
        <v>5901690</v>
      </c>
      <c r="B6488" s="694" t="s">
        <v>18551</v>
      </c>
      <c r="C6488" s="693" t="s">
        <v>17903</v>
      </c>
      <c r="D6488" s="695">
        <v>1.29</v>
      </c>
    </row>
    <row r="6489" spans="1:4">
      <c r="A6489" s="693">
        <v>5901691</v>
      </c>
      <c r="B6489" s="694" t="s">
        <v>18552</v>
      </c>
      <c r="C6489" s="693" t="s">
        <v>17903</v>
      </c>
      <c r="D6489" s="695">
        <v>2.57</v>
      </c>
    </row>
    <row r="6490" spans="1:4">
      <c r="A6490" s="693">
        <v>5901692</v>
      </c>
      <c r="B6490" s="694" t="s">
        <v>18553</v>
      </c>
      <c r="C6490" s="693" t="s">
        <v>17903</v>
      </c>
      <c r="D6490" s="695">
        <v>2.2200000000000002</v>
      </c>
    </row>
    <row r="6491" spans="1:4">
      <c r="A6491" s="693">
        <v>5901693</v>
      </c>
      <c r="B6491" s="694" t="s">
        <v>18554</v>
      </c>
      <c r="C6491" s="693" t="s">
        <v>17903</v>
      </c>
      <c r="D6491" s="695">
        <v>1.95</v>
      </c>
    </row>
    <row r="6492" spans="1:4">
      <c r="A6492" s="693">
        <v>5901694</v>
      </c>
      <c r="B6492" s="694" t="s">
        <v>18555</v>
      </c>
      <c r="C6492" s="693" t="s">
        <v>17903</v>
      </c>
      <c r="D6492" s="695">
        <v>8.06</v>
      </c>
    </row>
    <row r="6493" spans="1:4" ht="15" customHeight="1">
      <c r="A6493" s="533"/>
      <c r="B6493" s="533"/>
      <c r="C6493" s="533"/>
      <c r="D6493" s="696"/>
    </row>
    <row r="6494" spans="1:4" ht="15" customHeight="1">
      <c r="A6494" s="533"/>
      <c r="B6494" s="533"/>
      <c r="C6494" s="533"/>
      <c r="D6494" s="696"/>
    </row>
    <row r="6495" spans="1:4" ht="15" customHeight="1">
      <c r="A6495" s="533"/>
      <c r="B6495" s="533"/>
      <c r="C6495" s="533"/>
      <c r="D6495" s="696"/>
    </row>
  </sheetData>
  <mergeCells count="2">
    <mergeCell ref="A1:D1"/>
    <mergeCell ref="A2:D2"/>
  </mergeCells>
  <pageMargins left="0.511811024" right="0.511811024" top="0.78740157499999996" bottom="0.78740157499999996" header="0.31496062000000002" footer="0.31496062000000002"/>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12">
    <tabColor rgb="FFFFC000"/>
  </sheetPr>
  <dimension ref="A1:F9733"/>
  <sheetViews>
    <sheetView zoomScale="85" zoomScaleNormal="85" workbookViewId="0">
      <selection activeCell="H22" sqref="H22:I22"/>
    </sheetView>
  </sheetViews>
  <sheetFormatPr defaultRowHeight="14.25" customHeight="1"/>
  <cols>
    <col min="1" max="1" width="17.7109375" customWidth="1"/>
    <col min="2" max="2" width="14.7109375" customWidth="1"/>
    <col min="3" max="3" width="70.7109375" customWidth="1"/>
    <col min="4" max="5" width="11.7109375" customWidth="1"/>
    <col min="6" max="6" width="5.7109375" customWidth="1"/>
  </cols>
  <sheetData>
    <row r="1" spans="1:6" ht="15">
      <c r="A1" s="627" t="s">
        <v>18556</v>
      </c>
    </row>
    <row r="2" spans="1:6" ht="15">
      <c r="A2" s="628" t="s">
        <v>18557</v>
      </c>
    </row>
    <row r="3" spans="1:6" ht="15">
      <c r="A3" s="628" t="s">
        <v>18558</v>
      </c>
      <c r="B3" s="370" t="s">
        <v>18559</v>
      </c>
      <c r="D3" s="629" t="s">
        <v>18560</v>
      </c>
    </row>
    <row r="4" spans="1:6" ht="15">
      <c r="A4" s="628" t="s">
        <v>18561</v>
      </c>
      <c r="B4" s="370" t="s">
        <v>18562</v>
      </c>
      <c r="D4" s="371" t="s">
        <v>18563</v>
      </c>
      <c r="E4" s="630" t="s">
        <v>18564</v>
      </c>
      <c r="F4" s="630"/>
    </row>
    <row r="5" spans="1:6" ht="15">
      <c r="D5" s="630" t="s">
        <v>18565</v>
      </c>
      <c r="E5" s="631" t="s">
        <v>18566</v>
      </c>
      <c r="F5" s="631"/>
    </row>
    <row r="6" spans="1:6" ht="15">
      <c r="A6" s="627" t="s">
        <v>18567</v>
      </c>
      <c r="B6" s="628" t="s">
        <v>18568</v>
      </c>
      <c r="D6" s="630" t="s">
        <v>18569</v>
      </c>
      <c r="E6" s="632">
        <v>1.1548</v>
      </c>
      <c r="F6" s="632"/>
    </row>
    <row r="7" spans="1:6" ht="15">
      <c r="B7" s="628" t="s">
        <v>18570</v>
      </c>
      <c r="D7" s="630" t="s">
        <v>18571</v>
      </c>
      <c r="E7" s="632">
        <v>0.71540000000000004</v>
      </c>
      <c r="F7" s="632"/>
    </row>
    <row r="8" spans="1:6" ht="15">
      <c r="B8" s="628" t="s">
        <v>18572</v>
      </c>
    </row>
    <row r="9" spans="1:6" ht="15">
      <c r="B9" s="628" t="s">
        <v>18573</v>
      </c>
      <c r="E9" s="630" t="s">
        <v>18564</v>
      </c>
      <c r="F9" s="630"/>
    </row>
    <row r="10" spans="1:6" ht="25.5">
      <c r="A10" s="630" t="s">
        <v>18574</v>
      </c>
      <c r="B10" s="630" t="s">
        <v>18575</v>
      </c>
      <c r="C10" s="630" t="s">
        <v>257</v>
      </c>
      <c r="D10" s="630" t="s">
        <v>18576</v>
      </c>
      <c r="E10" s="630" t="s">
        <v>18577</v>
      </c>
      <c r="F10" s="630" t="s">
        <v>18578</v>
      </c>
    </row>
    <row r="11" spans="1:6" ht="15">
      <c r="A11" s="633" t="s">
        <v>18579</v>
      </c>
      <c r="B11" s="626">
        <v>104658</v>
      </c>
      <c r="C11" s="628" t="s">
        <v>18580</v>
      </c>
      <c r="D11" s="626" t="s">
        <v>135</v>
      </c>
      <c r="E11" s="634">
        <v>198.11</v>
      </c>
      <c r="F11" s="635">
        <v>0</v>
      </c>
    </row>
    <row r="12" spans="1:6" ht="15">
      <c r="A12" s="633" t="s">
        <v>18579</v>
      </c>
      <c r="B12" s="626">
        <v>105002</v>
      </c>
      <c r="C12" s="628" t="s">
        <v>18581</v>
      </c>
      <c r="D12" s="626" t="s">
        <v>351</v>
      </c>
      <c r="E12" s="634">
        <v>779.28</v>
      </c>
      <c r="F12" s="635">
        <v>0</v>
      </c>
    </row>
    <row r="13" spans="1:6" ht="15">
      <c r="A13" s="633" t="s">
        <v>18579</v>
      </c>
      <c r="B13" s="626">
        <v>105004</v>
      </c>
      <c r="C13" s="628" t="s">
        <v>18582</v>
      </c>
      <c r="D13" s="626" t="s">
        <v>135</v>
      </c>
      <c r="E13" s="634">
        <v>131.81</v>
      </c>
      <c r="F13" s="635">
        <v>0</v>
      </c>
    </row>
    <row r="14" spans="1:6" ht="15">
      <c r="A14" s="633" t="s">
        <v>18579</v>
      </c>
      <c r="B14" s="626">
        <v>105003</v>
      </c>
      <c r="C14" s="628" t="s">
        <v>18583</v>
      </c>
      <c r="D14" s="626" t="s">
        <v>351</v>
      </c>
      <c r="E14" s="634">
        <v>1340.24</v>
      </c>
      <c r="F14" s="635">
        <v>0</v>
      </c>
    </row>
    <row r="15" spans="1:6" ht="15">
      <c r="A15" s="633" t="s">
        <v>18579</v>
      </c>
      <c r="B15" s="626">
        <v>105005</v>
      </c>
      <c r="C15" s="628" t="s">
        <v>18584</v>
      </c>
      <c r="D15" s="626" t="s">
        <v>135</v>
      </c>
      <c r="E15" s="634">
        <v>235.67</v>
      </c>
      <c r="F15" s="635">
        <v>0</v>
      </c>
    </row>
    <row r="16" spans="1:6" ht="15">
      <c r="A16" s="633" t="s">
        <v>18579</v>
      </c>
      <c r="B16" s="626">
        <v>105006</v>
      </c>
      <c r="C16" s="628" t="s">
        <v>18585</v>
      </c>
      <c r="D16" s="626" t="s">
        <v>351</v>
      </c>
      <c r="E16" s="634">
        <v>0</v>
      </c>
      <c r="F16" s="635"/>
    </row>
    <row r="17" spans="1:6" ht="15">
      <c r="A17" s="633" t="s">
        <v>18579</v>
      </c>
      <c r="B17" s="626">
        <v>104999</v>
      </c>
      <c r="C17" s="628" t="s">
        <v>18586</v>
      </c>
      <c r="D17" s="626" t="s">
        <v>351</v>
      </c>
      <c r="E17" s="634">
        <v>0</v>
      </c>
      <c r="F17" s="635"/>
    </row>
    <row r="18" spans="1:6" ht="15">
      <c r="A18" s="633" t="s">
        <v>18579</v>
      </c>
      <c r="B18" s="626">
        <v>105000</v>
      </c>
      <c r="C18" s="628" t="s">
        <v>18587</v>
      </c>
      <c r="D18" s="626" t="s">
        <v>143</v>
      </c>
      <c r="E18" s="634">
        <v>1557.07</v>
      </c>
      <c r="F18" s="635">
        <v>0</v>
      </c>
    </row>
    <row r="19" spans="1:6" ht="15">
      <c r="A19" s="633" t="s">
        <v>18579</v>
      </c>
      <c r="B19" s="626">
        <v>105001</v>
      </c>
      <c r="C19" s="628" t="s">
        <v>18588</v>
      </c>
      <c r="D19" s="626" t="s">
        <v>143</v>
      </c>
      <c r="E19" s="634">
        <v>1588.05</v>
      </c>
      <c r="F19" s="635">
        <v>0</v>
      </c>
    </row>
    <row r="20" spans="1:6" ht="15">
      <c r="A20" s="633" t="s">
        <v>18589</v>
      </c>
      <c r="B20" s="626">
        <v>89306</v>
      </c>
      <c r="C20" s="628" t="s">
        <v>18590</v>
      </c>
      <c r="D20" s="626" t="s">
        <v>135</v>
      </c>
      <c r="E20" s="634">
        <v>106.86</v>
      </c>
      <c r="F20" s="635">
        <v>0</v>
      </c>
    </row>
    <row r="21" spans="1:6" ht="15">
      <c r="A21" s="633" t="s">
        <v>18589</v>
      </c>
      <c r="B21" s="626">
        <v>89307</v>
      </c>
      <c r="C21" s="628" t="s">
        <v>18591</v>
      </c>
      <c r="D21" s="626" t="s">
        <v>135</v>
      </c>
      <c r="E21" s="634">
        <v>110.15</v>
      </c>
      <c r="F21" s="635">
        <v>0</v>
      </c>
    </row>
    <row r="22" spans="1:6" ht="15">
      <c r="A22" s="633" t="s">
        <v>18589</v>
      </c>
      <c r="B22" s="626">
        <v>89290</v>
      </c>
      <c r="C22" s="628" t="s">
        <v>18592</v>
      </c>
      <c r="D22" s="626" t="s">
        <v>135</v>
      </c>
      <c r="E22" s="634">
        <v>86.87</v>
      </c>
      <c r="F22" s="635">
        <v>0</v>
      </c>
    </row>
    <row r="23" spans="1:6" ht="15">
      <c r="A23" s="633" t="s">
        <v>18589</v>
      </c>
      <c r="B23" s="626">
        <v>89291</v>
      </c>
      <c r="C23" s="628" t="s">
        <v>18593</v>
      </c>
      <c r="D23" s="626" t="s">
        <v>135</v>
      </c>
      <c r="E23" s="634">
        <v>89.32</v>
      </c>
      <c r="F23" s="635">
        <v>0</v>
      </c>
    </row>
    <row r="24" spans="1:6" ht="15">
      <c r="A24" s="633" t="s">
        <v>18589</v>
      </c>
      <c r="B24" s="626">
        <v>89298</v>
      </c>
      <c r="C24" s="628" t="s">
        <v>18594</v>
      </c>
      <c r="D24" s="626" t="s">
        <v>135</v>
      </c>
      <c r="E24" s="634">
        <v>90.38</v>
      </c>
      <c r="F24" s="635">
        <v>0</v>
      </c>
    </row>
    <row r="25" spans="1:6" ht="15">
      <c r="A25" s="633" t="s">
        <v>18589</v>
      </c>
      <c r="B25" s="626">
        <v>89299</v>
      </c>
      <c r="C25" s="628" t="s">
        <v>18595</v>
      </c>
      <c r="D25" s="626" t="s">
        <v>135</v>
      </c>
      <c r="E25" s="634">
        <v>93.32</v>
      </c>
      <c r="F25" s="635">
        <v>0</v>
      </c>
    </row>
    <row r="26" spans="1:6" ht="15">
      <c r="A26" s="633" t="s">
        <v>18589</v>
      </c>
      <c r="B26" s="626">
        <v>89282</v>
      </c>
      <c r="C26" s="628" t="s">
        <v>18596</v>
      </c>
      <c r="D26" s="626" t="s">
        <v>135</v>
      </c>
      <c r="E26" s="634">
        <v>76.47</v>
      </c>
      <c r="F26" s="635">
        <v>0</v>
      </c>
    </row>
    <row r="27" spans="1:6" ht="15">
      <c r="A27" s="633" t="s">
        <v>18589</v>
      </c>
      <c r="B27" s="626">
        <v>89283</v>
      </c>
      <c r="C27" s="628" t="s">
        <v>18597</v>
      </c>
      <c r="D27" s="626" t="s">
        <v>135</v>
      </c>
      <c r="E27" s="634">
        <v>78.680000000000007</v>
      </c>
      <c r="F27" s="635">
        <v>0</v>
      </c>
    </row>
    <row r="28" spans="1:6" ht="15">
      <c r="A28" s="633" t="s">
        <v>18598</v>
      </c>
      <c r="B28" s="626">
        <v>89480</v>
      </c>
      <c r="C28" s="628" t="s">
        <v>18599</v>
      </c>
      <c r="D28" s="626" t="s">
        <v>135</v>
      </c>
      <c r="E28" s="634">
        <v>174.28</v>
      </c>
      <c r="F28" s="635">
        <v>0</v>
      </c>
    </row>
    <row r="29" spans="1:6" ht="15">
      <c r="A29" s="633" t="s">
        <v>18598</v>
      </c>
      <c r="B29" s="626">
        <v>89464</v>
      </c>
      <c r="C29" s="628" t="s">
        <v>18600</v>
      </c>
      <c r="D29" s="626" t="s">
        <v>135</v>
      </c>
      <c r="E29" s="634">
        <v>149.26</v>
      </c>
      <c r="F29" s="635">
        <v>0</v>
      </c>
    </row>
    <row r="30" spans="1:6" ht="15">
      <c r="A30" s="633" t="s">
        <v>18598</v>
      </c>
      <c r="B30" s="626">
        <v>89478</v>
      </c>
      <c r="C30" s="628" t="s">
        <v>18601</v>
      </c>
      <c r="D30" s="626" t="s">
        <v>135</v>
      </c>
      <c r="E30" s="634">
        <v>151.13</v>
      </c>
      <c r="F30" s="635">
        <v>0</v>
      </c>
    </row>
    <row r="31" spans="1:6" ht="15">
      <c r="A31" s="633" t="s">
        <v>18598</v>
      </c>
      <c r="B31" s="626">
        <v>89462</v>
      </c>
      <c r="C31" s="628" t="s">
        <v>18602</v>
      </c>
      <c r="D31" s="626" t="s">
        <v>135</v>
      </c>
      <c r="E31" s="634">
        <v>127.47</v>
      </c>
      <c r="F31" s="635">
        <v>0</v>
      </c>
    </row>
    <row r="32" spans="1:6" ht="15">
      <c r="A32" s="633" t="s">
        <v>18598</v>
      </c>
      <c r="B32" s="626">
        <v>104444</v>
      </c>
      <c r="C32" s="628" t="s">
        <v>18603</v>
      </c>
      <c r="D32" s="626" t="s">
        <v>135</v>
      </c>
      <c r="E32" s="634">
        <v>0</v>
      </c>
      <c r="F32" s="635"/>
    </row>
    <row r="33" spans="1:6" ht="15">
      <c r="A33" s="633" t="s">
        <v>18598</v>
      </c>
      <c r="B33" s="626">
        <v>104442</v>
      </c>
      <c r="C33" s="628" t="s">
        <v>18604</v>
      </c>
      <c r="D33" s="626" t="s">
        <v>135</v>
      </c>
      <c r="E33" s="634">
        <v>0</v>
      </c>
      <c r="F33" s="635"/>
    </row>
    <row r="34" spans="1:6" ht="15">
      <c r="A34" s="633" t="s">
        <v>18598</v>
      </c>
      <c r="B34" s="626">
        <v>89472</v>
      </c>
      <c r="C34" s="628" t="s">
        <v>18605</v>
      </c>
      <c r="D34" s="626" t="s">
        <v>135</v>
      </c>
      <c r="E34" s="634">
        <v>129.91</v>
      </c>
      <c r="F34" s="635">
        <v>0</v>
      </c>
    </row>
    <row r="35" spans="1:6" ht="15">
      <c r="A35" s="633" t="s">
        <v>18598</v>
      </c>
      <c r="B35" s="626">
        <v>89455</v>
      </c>
      <c r="C35" s="628" t="s">
        <v>18606</v>
      </c>
      <c r="D35" s="626" t="s">
        <v>135</v>
      </c>
      <c r="E35" s="634">
        <v>114.53</v>
      </c>
      <c r="F35" s="635">
        <v>0</v>
      </c>
    </row>
    <row r="36" spans="1:6" ht="15">
      <c r="A36" s="633" t="s">
        <v>18598</v>
      </c>
      <c r="B36" s="626">
        <v>89470</v>
      </c>
      <c r="C36" s="628" t="s">
        <v>18607</v>
      </c>
      <c r="D36" s="626" t="s">
        <v>135</v>
      </c>
      <c r="E36" s="634">
        <v>109.02</v>
      </c>
      <c r="F36" s="635">
        <v>0</v>
      </c>
    </row>
    <row r="37" spans="1:6" ht="15">
      <c r="A37" s="633" t="s">
        <v>18598</v>
      </c>
      <c r="B37" s="626">
        <v>89453</v>
      </c>
      <c r="C37" s="628" t="s">
        <v>18608</v>
      </c>
      <c r="D37" s="626" t="s">
        <v>135</v>
      </c>
      <c r="E37" s="634">
        <v>95.01</v>
      </c>
      <c r="F37" s="635">
        <v>0</v>
      </c>
    </row>
    <row r="38" spans="1:6" ht="15">
      <c r="A38" s="633" t="s">
        <v>18598</v>
      </c>
      <c r="B38" s="626">
        <v>104443</v>
      </c>
      <c r="C38" s="628" t="s">
        <v>18609</v>
      </c>
      <c r="D38" s="626" t="s">
        <v>135</v>
      </c>
      <c r="E38" s="634">
        <v>0</v>
      </c>
      <c r="F38" s="635"/>
    </row>
    <row r="39" spans="1:6" ht="15">
      <c r="A39" s="633" t="s">
        <v>18598</v>
      </c>
      <c r="B39" s="626">
        <v>104441</v>
      </c>
      <c r="C39" s="628" t="s">
        <v>18610</v>
      </c>
      <c r="D39" s="626" t="s">
        <v>135</v>
      </c>
      <c r="E39" s="634">
        <v>0</v>
      </c>
      <c r="F39" s="635"/>
    </row>
    <row r="40" spans="1:6" ht="15">
      <c r="A40" s="633" t="s">
        <v>18611</v>
      </c>
      <c r="B40" s="626">
        <v>103354</v>
      </c>
      <c r="C40" s="628" t="s">
        <v>18612</v>
      </c>
      <c r="D40" s="626" t="s">
        <v>135</v>
      </c>
      <c r="E40" s="634">
        <v>102.06</v>
      </c>
      <c r="F40" s="635">
        <v>0</v>
      </c>
    </row>
    <row r="41" spans="1:6" ht="15">
      <c r="A41" s="633" t="s">
        <v>18611</v>
      </c>
      <c r="B41" s="626">
        <v>103355</v>
      </c>
      <c r="C41" s="628" t="s">
        <v>18613</v>
      </c>
      <c r="D41" s="626" t="s">
        <v>135</v>
      </c>
      <c r="E41" s="634">
        <v>103.99</v>
      </c>
      <c r="F41" s="635">
        <v>0</v>
      </c>
    </row>
    <row r="42" spans="1:6" ht="15">
      <c r="A42" s="633" t="s">
        <v>18611</v>
      </c>
      <c r="B42" s="626">
        <v>103330</v>
      </c>
      <c r="C42" s="628" t="s">
        <v>18614</v>
      </c>
      <c r="D42" s="626" t="s">
        <v>135</v>
      </c>
      <c r="E42" s="634">
        <v>93.58</v>
      </c>
      <c r="F42" s="635">
        <v>0</v>
      </c>
    </row>
    <row r="43" spans="1:6" ht="15">
      <c r="A43" s="633" t="s">
        <v>18611</v>
      </c>
      <c r="B43" s="626">
        <v>103331</v>
      </c>
      <c r="C43" s="628" t="s">
        <v>18615</v>
      </c>
      <c r="D43" s="626" t="s">
        <v>135</v>
      </c>
      <c r="E43" s="634">
        <v>95.4</v>
      </c>
      <c r="F43" s="635">
        <v>0</v>
      </c>
    </row>
    <row r="44" spans="1:6" ht="15">
      <c r="A44" s="633" t="s">
        <v>18611</v>
      </c>
      <c r="B44" s="626">
        <v>103358</v>
      </c>
      <c r="C44" s="628" t="s">
        <v>18616</v>
      </c>
      <c r="D44" s="626" t="s">
        <v>135</v>
      </c>
      <c r="E44" s="634">
        <v>78.37</v>
      </c>
      <c r="F44" s="635">
        <v>0</v>
      </c>
    </row>
    <row r="45" spans="1:6" ht="15">
      <c r="A45" s="633" t="s">
        <v>18611</v>
      </c>
      <c r="B45" s="626">
        <v>103359</v>
      </c>
      <c r="C45" s="628" t="s">
        <v>18617</v>
      </c>
      <c r="D45" s="626" t="s">
        <v>135</v>
      </c>
      <c r="E45" s="634">
        <v>79.91</v>
      </c>
      <c r="F45" s="635">
        <v>0</v>
      </c>
    </row>
    <row r="46" spans="1:6" ht="15">
      <c r="A46" s="633" t="s">
        <v>18611</v>
      </c>
      <c r="B46" s="626">
        <v>103366</v>
      </c>
      <c r="C46" s="628" t="s">
        <v>18618</v>
      </c>
      <c r="D46" s="626" t="s">
        <v>135</v>
      </c>
      <c r="E46" s="634">
        <v>67.349999999999994</v>
      </c>
      <c r="F46" s="635">
        <v>0</v>
      </c>
    </row>
    <row r="47" spans="1:6" ht="15">
      <c r="A47" s="633" t="s">
        <v>18611</v>
      </c>
      <c r="B47" s="626">
        <v>103367</v>
      </c>
      <c r="C47" s="628" t="s">
        <v>18619</v>
      </c>
      <c r="D47" s="626" t="s">
        <v>135</v>
      </c>
      <c r="E47" s="634">
        <v>68.739999999999995</v>
      </c>
      <c r="F47" s="635">
        <v>0</v>
      </c>
    </row>
    <row r="48" spans="1:6" ht="15">
      <c r="A48" s="633" t="s">
        <v>18611</v>
      </c>
      <c r="B48" s="626">
        <v>103360</v>
      </c>
      <c r="C48" s="628" t="s">
        <v>18620</v>
      </c>
      <c r="D48" s="626" t="s">
        <v>135</v>
      </c>
      <c r="E48" s="634">
        <v>91.66</v>
      </c>
      <c r="F48" s="635">
        <v>0</v>
      </c>
    </row>
    <row r="49" spans="1:6" ht="15">
      <c r="A49" s="633" t="s">
        <v>18611</v>
      </c>
      <c r="B49" s="626">
        <v>103361</v>
      </c>
      <c r="C49" s="628" t="s">
        <v>18621</v>
      </c>
      <c r="D49" s="626" t="s">
        <v>135</v>
      </c>
      <c r="E49" s="634">
        <v>93.61</v>
      </c>
      <c r="F49" s="635">
        <v>0</v>
      </c>
    </row>
    <row r="50" spans="1:6" ht="15">
      <c r="A50" s="633" t="s">
        <v>18611</v>
      </c>
      <c r="B50" s="626">
        <v>103368</v>
      </c>
      <c r="C50" s="628" t="s">
        <v>18622</v>
      </c>
      <c r="D50" s="626" t="s">
        <v>135</v>
      </c>
      <c r="E50" s="634">
        <v>76.61</v>
      </c>
      <c r="F50" s="635">
        <v>0</v>
      </c>
    </row>
    <row r="51" spans="1:6" ht="15">
      <c r="A51" s="633" t="s">
        <v>18611</v>
      </c>
      <c r="B51" s="626">
        <v>103369</v>
      </c>
      <c r="C51" s="628" t="s">
        <v>18623</v>
      </c>
      <c r="D51" s="626" t="s">
        <v>135</v>
      </c>
      <c r="E51" s="634">
        <v>78.37</v>
      </c>
      <c r="F51" s="635">
        <v>0</v>
      </c>
    </row>
    <row r="52" spans="1:6" ht="15">
      <c r="A52" s="633" t="s">
        <v>18611</v>
      </c>
      <c r="B52" s="626">
        <v>103334</v>
      </c>
      <c r="C52" s="628" t="s">
        <v>18624</v>
      </c>
      <c r="D52" s="626" t="s">
        <v>135</v>
      </c>
      <c r="E52" s="634">
        <v>166.92</v>
      </c>
      <c r="F52" s="635">
        <v>0</v>
      </c>
    </row>
    <row r="53" spans="1:6" ht="15">
      <c r="A53" s="633" t="s">
        <v>18611</v>
      </c>
      <c r="B53" s="626">
        <v>103335</v>
      </c>
      <c r="C53" s="628" t="s">
        <v>18625</v>
      </c>
      <c r="D53" s="626" t="s">
        <v>135</v>
      </c>
      <c r="E53" s="634">
        <v>170.32</v>
      </c>
      <c r="F53" s="635">
        <v>0</v>
      </c>
    </row>
    <row r="54" spans="1:6" ht="15">
      <c r="A54" s="633" t="s">
        <v>18611</v>
      </c>
      <c r="B54" s="626">
        <v>103362</v>
      </c>
      <c r="C54" s="628" t="s">
        <v>18626</v>
      </c>
      <c r="D54" s="626" t="s">
        <v>135</v>
      </c>
      <c r="E54" s="634">
        <v>110.39</v>
      </c>
      <c r="F54" s="635">
        <v>0</v>
      </c>
    </row>
    <row r="55" spans="1:6" ht="15">
      <c r="A55" s="633" t="s">
        <v>18611</v>
      </c>
      <c r="B55" s="626">
        <v>103363</v>
      </c>
      <c r="C55" s="628" t="s">
        <v>18627</v>
      </c>
      <c r="D55" s="626" t="s">
        <v>135</v>
      </c>
      <c r="E55" s="634">
        <v>112.58</v>
      </c>
      <c r="F55" s="635">
        <v>0</v>
      </c>
    </row>
    <row r="56" spans="1:6" ht="15">
      <c r="A56" s="633" t="s">
        <v>18611</v>
      </c>
      <c r="B56" s="626">
        <v>103370</v>
      </c>
      <c r="C56" s="628" t="s">
        <v>18628</v>
      </c>
      <c r="D56" s="626" t="s">
        <v>135</v>
      </c>
      <c r="E56" s="634">
        <v>95.61</v>
      </c>
      <c r="F56" s="635">
        <v>0</v>
      </c>
    </row>
    <row r="57" spans="1:6" ht="15">
      <c r="A57" s="633" t="s">
        <v>18611</v>
      </c>
      <c r="B57" s="626">
        <v>103371</v>
      </c>
      <c r="C57" s="628" t="s">
        <v>18629</v>
      </c>
      <c r="D57" s="626" t="s">
        <v>135</v>
      </c>
      <c r="E57" s="634">
        <v>97.59</v>
      </c>
      <c r="F57" s="635">
        <v>0</v>
      </c>
    </row>
    <row r="58" spans="1:6" ht="15">
      <c r="A58" s="633" t="s">
        <v>18611</v>
      </c>
      <c r="B58" s="626">
        <v>103332</v>
      </c>
      <c r="C58" s="628" t="s">
        <v>18630</v>
      </c>
      <c r="D58" s="626" t="s">
        <v>135</v>
      </c>
      <c r="E58" s="634">
        <v>142.85</v>
      </c>
      <c r="F58" s="635">
        <v>0</v>
      </c>
    </row>
    <row r="59" spans="1:6" ht="15">
      <c r="A59" s="633" t="s">
        <v>18611</v>
      </c>
      <c r="B59" s="626">
        <v>103333</v>
      </c>
      <c r="C59" s="628" t="s">
        <v>18631</v>
      </c>
      <c r="D59" s="626" t="s">
        <v>135</v>
      </c>
      <c r="E59" s="634">
        <v>144.80000000000001</v>
      </c>
      <c r="F59" s="635">
        <v>0</v>
      </c>
    </row>
    <row r="60" spans="1:6" ht="15">
      <c r="A60" s="633" t="s">
        <v>18611</v>
      </c>
      <c r="B60" s="626">
        <v>103352</v>
      </c>
      <c r="C60" s="628" t="s">
        <v>18632</v>
      </c>
      <c r="D60" s="626" t="s">
        <v>135</v>
      </c>
      <c r="E60" s="634">
        <v>121.22</v>
      </c>
      <c r="F60" s="635">
        <v>0</v>
      </c>
    </row>
    <row r="61" spans="1:6" ht="15">
      <c r="A61" s="633" t="s">
        <v>18611</v>
      </c>
      <c r="B61" s="626">
        <v>103353</v>
      </c>
      <c r="C61" s="628" t="s">
        <v>18633</v>
      </c>
      <c r="D61" s="626" t="s">
        <v>135</v>
      </c>
      <c r="E61" s="634">
        <v>123.02</v>
      </c>
      <c r="F61" s="635">
        <v>0</v>
      </c>
    </row>
    <row r="62" spans="1:6" ht="15">
      <c r="A62" s="633" t="s">
        <v>18611</v>
      </c>
      <c r="B62" s="626">
        <v>103328</v>
      </c>
      <c r="C62" s="628" t="s">
        <v>18634</v>
      </c>
      <c r="D62" s="626" t="s">
        <v>135</v>
      </c>
      <c r="E62" s="634">
        <v>110.53</v>
      </c>
      <c r="F62" s="635">
        <v>0</v>
      </c>
    </row>
    <row r="63" spans="1:6" ht="15">
      <c r="A63" s="633" t="s">
        <v>18611</v>
      </c>
      <c r="B63" s="626">
        <v>103329</v>
      </c>
      <c r="C63" s="628" t="s">
        <v>18635</v>
      </c>
      <c r="D63" s="626" t="s">
        <v>135</v>
      </c>
      <c r="E63" s="634">
        <v>112.22</v>
      </c>
      <c r="F63" s="635">
        <v>0</v>
      </c>
    </row>
    <row r="64" spans="1:6" ht="15">
      <c r="A64" s="633" t="s">
        <v>18611</v>
      </c>
      <c r="B64" s="626">
        <v>103356</v>
      </c>
      <c r="C64" s="628" t="s">
        <v>18636</v>
      </c>
      <c r="D64" s="626" t="s">
        <v>135</v>
      </c>
      <c r="E64" s="634">
        <v>67.73</v>
      </c>
      <c r="F64" s="635">
        <v>0</v>
      </c>
    </row>
    <row r="65" spans="1:6" ht="15">
      <c r="A65" s="633" t="s">
        <v>18611</v>
      </c>
      <c r="B65" s="626">
        <v>103357</v>
      </c>
      <c r="C65" s="628" t="s">
        <v>18637</v>
      </c>
      <c r="D65" s="626" t="s">
        <v>135</v>
      </c>
      <c r="E65" s="634">
        <v>69.16</v>
      </c>
      <c r="F65" s="635">
        <v>0</v>
      </c>
    </row>
    <row r="66" spans="1:6" ht="15">
      <c r="A66" s="633" t="s">
        <v>18611</v>
      </c>
      <c r="B66" s="626">
        <v>103364</v>
      </c>
      <c r="C66" s="628" t="s">
        <v>18638</v>
      </c>
      <c r="D66" s="626" t="s">
        <v>135</v>
      </c>
      <c r="E66" s="634">
        <v>55.91</v>
      </c>
      <c r="F66" s="635">
        <v>0</v>
      </c>
    </row>
    <row r="67" spans="1:6" ht="15">
      <c r="A67" s="633" t="s">
        <v>18611</v>
      </c>
      <c r="B67" s="626">
        <v>103365</v>
      </c>
      <c r="C67" s="628" t="s">
        <v>18639</v>
      </c>
      <c r="D67" s="626" t="s">
        <v>135</v>
      </c>
      <c r="E67" s="634">
        <v>56.97</v>
      </c>
      <c r="F67" s="635">
        <v>0</v>
      </c>
    </row>
    <row r="68" spans="1:6" ht="15">
      <c r="A68" s="633" t="s">
        <v>18611</v>
      </c>
      <c r="B68" s="626">
        <v>103350</v>
      </c>
      <c r="C68" s="628" t="s">
        <v>18640</v>
      </c>
      <c r="D68" s="626" t="s">
        <v>135</v>
      </c>
      <c r="E68" s="634">
        <v>205.94</v>
      </c>
      <c r="F68" s="635">
        <v>0</v>
      </c>
    </row>
    <row r="69" spans="1:6" ht="15">
      <c r="A69" s="633" t="s">
        <v>18611</v>
      </c>
      <c r="B69" s="626">
        <v>103351</v>
      </c>
      <c r="C69" s="628" t="s">
        <v>18641</v>
      </c>
      <c r="D69" s="626" t="s">
        <v>135</v>
      </c>
      <c r="E69" s="634">
        <v>208.43</v>
      </c>
      <c r="F69" s="635">
        <v>0</v>
      </c>
    </row>
    <row r="70" spans="1:6" ht="15">
      <c r="A70" s="633" t="s">
        <v>18611</v>
      </c>
      <c r="B70" s="626">
        <v>103344</v>
      </c>
      <c r="C70" s="628" t="s">
        <v>18642</v>
      </c>
      <c r="D70" s="626" t="s">
        <v>135</v>
      </c>
      <c r="E70" s="634">
        <v>90.41</v>
      </c>
      <c r="F70" s="635">
        <v>0</v>
      </c>
    </row>
    <row r="71" spans="1:6" ht="15">
      <c r="A71" s="633" t="s">
        <v>18611</v>
      </c>
      <c r="B71" s="626">
        <v>103345</v>
      </c>
      <c r="C71" s="628" t="s">
        <v>18643</v>
      </c>
      <c r="D71" s="626" t="s">
        <v>135</v>
      </c>
      <c r="E71" s="634">
        <v>92.68</v>
      </c>
      <c r="F71" s="635">
        <v>0</v>
      </c>
    </row>
    <row r="72" spans="1:6" ht="15">
      <c r="A72" s="633" t="s">
        <v>18611</v>
      </c>
      <c r="B72" s="626">
        <v>103348</v>
      </c>
      <c r="C72" s="628" t="s">
        <v>18644</v>
      </c>
      <c r="D72" s="626" t="s">
        <v>135</v>
      </c>
      <c r="E72" s="634">
        <v>75.39</v>
      </c>
      <c r="F72" s="635">
        <v>0</v>
      </c>
    </row>
    <row r="73" spans="1:6" ht="15">
      <c r="A73" s="633" t="s">
        <v>18611</v>
      </c>
      <c r="B73" s="626">
        <v>103349</v>
      </c>
      <c r="C73" s="628" t="s">
        <v>18645</v>
      </c>
      <c r="D73" s="626" t="s">
        <v>135</v>
      </c>
      <c r="E73" s="634">
        <v>77.45</v>
      </c>
      <c r="F73" s="635">
        <v>0</v>
      </c>
    </row>
    <row r="74" spans="1:6" ht="15">
      <c r="A74" s="633" t="s">
        <v>18611</v>
      </c>
      <c r="B74" s="626">
        <v>103346</v>
      </c>
      <c r="C74" s="628" t="s">
        <v>18646</v>
      </c>
      <c r="D74" s="626" t="s">
        <v>135</v>
      </c>
      <c r="E74" s="634">
        <v>101.39</v>
      </c>
      <c r="F74" s="635">
        <v>0</v>
      </c>
    </row>
    <row r="75" spans="1:6" ht="15">
      <c r="A75" s="633" t="s">
        <v>18611</v>
      </c>
      <c r="B75" s="626">
        <v>103347</v>
      </c>
      <c r="C75" s="628" t="s">
        <v>18647</v>
      </c>
      <c r="D75" s="626" t="s">
        <v>135</v>
      </c>
      <c r="E75" s="634">
        <v>103.8</v>
      </c>
      <c r="F75" s="635">
        <v>0</v>
      </c>
    </row>
    <row r="76" spans="1:6" ht="15">
      <c r="A76" s="633" t="s">
        <v>18611</v>
      </c>
      <c r="B76" s="626">
        <v>103324</v>
      </c>
      <c r="C76" s="628" t="s">
        <v>18648</v>
      </c>
      <c r="D76" s="626" t="s">
        <v>135</v>
      </c>
      <c r="E76" s="634">
        <v>85.66</v>
      </c>
      <c r="F76" s="635">
        <v>0</v>
      </c>
    </row>
    <row r="77" spans="1:6" ht="15">
      <c r="A77" s="633" t="s">
        <v>18611</v>
      </c>
      <c r="B77" s="626">
        <v>103325</v>
      </c>
      <c r="C77" s="628" t="s">
        <v>18649</v>
      </c>
      <c r="D77" s="626" t="s">
        <v>135</v>
      </c>
      <c r="E77" s="634">
        <v>87.85</v>
      </c>
      <c r="F77" s="635">
        <v>0</v>
      </c>
    </row>
    <row r="78" spans="1:6" ht="15">
      <c r="A78" s="633" t="s">
        <v>18611</v>
      </c>
      <c r="B78" s="626">
        <v>103326</v>
      </c>
      <c r="C78" s="628" t="s">
        <v>18650</v>
      </c>
      <c r="D78" s="626" t="s">
        <v>135</v>
      </c>
      <c r="E78" s="634">
        <v>100.57</v>
      </c>
      <c r="F78" s="635">
        <v>0</v>
      </c>
    </row>
    <row r="79" spans="1:6" ht="15">
      <c r="A79" s="633" t="s">
        <v>18611</v>
      </c>
      <c r="B79" s="626">
        <v>103327</v>
      </c>
      <c r="C79" s="628" t="s">
        <v>18651</v>
      </c>
      <c r="D79" s="626" t="s">
        <v>135</v>
      </c>
      <c r="E79" s="634">
        <v>103.13</v>
      </c>
      <c r="F79" s="635">
        <v>0</v>
      </c>
    </row>
    <row r="80" spans="1:6" ht="15">
      <c r="A80" s="633" t="s">
        <v>18611</v>
      </c>
      <c r="B80" s="626">
        <v>103322</v>
      </c>
      <c r="C80" s="628" t="s">
        <v>18652</v>
      </c>
      <c r="D80" s="626" t="s">
        <v>135</v>
      </c>
      <c r="E80" s="634">
        <v>63.4</v>
      </c>
      <c r="F80" s="635">
        <v>0</v>
      </c>
    </row>
    <row r="81" spans="1:6" ht="15">
      <c r="A81" s="633" t="s">
        <v>18611</v>
      </c>
      <c r="B81" s="626">
        <v>103323</v>
      </c>
      <c r="C81" s="628" t="s">
        <v>18653</v>
      </c>
      <c r="D81" s="626" t="s">
        <v>135</v>
      </c>
      <c r="E81" s="634">
        <v>65.33</v>
      </c>
      <c r="F81" s="635">
        <v>0</v>
      </c>
    </row>
    <row r="82" spans="1:6" ht="15">
      <c r="A82" s="633" t="s">
        <v>18611</v>
      </c>
      <c r="B82" s="626">
        <v>103338</v>
      </c>
      <c r="C82" s="628" t="s">
        <v>18654</v>
      </c>
      <c r="D82" s="626" t="s">
        <v>135</v>
      </c>
      <c r="E82" s="634">
        <v>128.05000000000001</v>
      </c>
      <c r="F82" s="635">
        <v>0</v>
      </c>
    </row>
    <row r="83" spans="1:6" ht="15">
      <c r="A83" s="633" t="s">
        <v>18611</v>
      </c>
      <c r="B83" s="626">
        <v>103339</v>
      </c>
      <c r="C83" s="628" t="s">
        <v>18655</v>
      </c>
      <c r="D83" s="626" t="s">
        <v>135</v>
      </c>
      <c r="E83" s="634">
        <v>129.94</v>
      </c>
      <c r="F83" s="635">
        <v>0</v>
      </c>
    </row>
    <row r="84" spans="1:6" ht="15">
      <c r="A84" s="633" t="s">
        <v>18611</v>
      </c>
      <c r="B84" s="626">
        <v>103340</v>
      </c>
      <c r="C84" s="628" t="s">
        <v>18656</v>
      </c>
      <c r="D84" s="626" t="s">
        <v>135</v>
      </c>
      <c r="E84" s="634">
        <v>153.74</v>
      </c>
      <c r="F84" s="635">
        <v>0</v>
      </c>
    </row>
    <row r="85" spans="1:6" ht="15">
      <c r="A85" s="633" t="s">
        <v>18611</v>
      </c>
      <c r="B85" s="626">
        <v>103341</v>
      </c>
      <c r="C85" s="628" t="s">
        <v>18657</v>
      </c>
      <c r="D85" s="626" t="s">
        <v>135</v>
      </c>
      <c r="E85" s="634">
        <v>156.12</v>
      </c>
      <c r="F85" s="635">
        <v>0</v>
      </c>
    </row>
    <row r="86" spans="1:6" ht="15">
      <c r="A86" s="633" t="s">
        <v>18611</v>
      </c>
      <c r="B86" s="626">
        <v>103336</v>
      </c>
      <c r="C86" s="628" t="s">
        <v>18658</v>
      </c>
      <c r="D86" s="626" t="s">
        <v>135</v>
      </c>
      <c r="E86" s="634">
        <v>97.03</v>
      </c>
      <c r="F86" s="635">
        <v>0</v>
      </c>
    </row>
    <row r="87" spans="1:6" ht="15">
      <c r="A87" s="633" t="s">
        <v>18611</v>
      </c>
      <c r="B87" s="626">
        <v>103337</v>
      </c>
      <c r="C87" s="628" t="s">
        <v>18659</v>
      </c>
      <c r="D87" s="626" t="s">
        <v>135</v>
      </c>
      <c r="E87" s="634">
        <v>98.64</v>
      </c>
      <c r="F87" s="635">
        <v>0</v>
      </c>
    </row>
    <row r="88" spans="1:6" ht="15">
      <c r="A88" s="633" t="s">
        <v>18611</v>
      </c>
      <c r="B88" s="626">
        <v>103342</v>
      </c>
      <c r="C88" s="628" t="s">
        <v>18660</v>
      </c>
      <c r="D88" s="626" t="s">
        <v>135</v>
      </c>
      <c r="E88" s="634">
        <v>129.15</v>
      </c>
      <c r="F88" s="635">
        <v>0</v>
      </c>
    </row>
    <row r="89" spans="1:6" ht="15">
      <c r="A89" s="633" t="s">
        <v>18611</v>
      </c>
      <c r="B89" s="626">
        <v>103343</v>
      </c>
      <c r="C89" s="628" t="s">
        <v>18661</v>
      </c>
      <c r="D89" s="626" t="s">
        <v>135</v>
      </c>
      <c r="E89" s="634">
        <v>131.24</v>
      </c>
      <c r="F89" s="635">
        <v>0</v>
      </c>
    </row>
    <row r="90" spans="1:6" ht="15">
      <c r="A90" s="633" t="s">
        <v>18611</v>
      </c>
      <c r="B90" s="626">
        <v>103318</v>
      </c>
      <c r="C90" s="628" t="s">
        <v>18662</v>
      </c>
      <c r="D90" s="626" t="s">
        <v>135</v>
      </c>
      <c r="E90" s="634">
        <v>110.86</v>
      </c>
      <c r="F90" s="635">
        <v>0</v>
      </c>
    </row>
    <row r="91" spans="1:6" ht="15">
      <c r="A91" s="633" t="s">
        <v>18611</v>
      </c>
      <c r="B91" s="626">
        <v>103319</v>
      </c>
      <c r="C91" s="628" t="s">
        <v>18663</v>
      </c>
      <c r="D91" s="626" t="s">
        <v>135</v>
      </c>
      <c r="E91" s="634">
        <v>112.75</v>
      </c>
      <c r="F91" s="635">
        <v>0</v>
      </c>
    </row>
    <row r="92" spans="1:6" ht="15">
      <c r="A92" s="633" t="s">
        <v>18611</v>
      </c>
      <c r="B92" s="626">
        <v>103320</v>
      </c>
      <c r="C92" s="628" t="s">
        <v>18664</v>
      </c>
      <c r="D92" s="626" t="s">
        <v>135</v>
      </c>
      <c r="E92" s="634">
        <v>132.19999999999999</v>
      </c>
      <c r="F92" s="635">
        <v>0</v>
      </c>
    </row>
    <row r="93" spans="1:6" ht="15">
      <c r="A93" s="633" t="s">
        <v>18611</v>
      </c>
      <c r="B93" s="626">
        <v>103321</v>
      </c>
      <c r="C93" s="628" t="s">
        <v>18665</v>
      </c>
      <c r="D93" s="626" t="s">
        <v>135</v>
      </c>
      <c r="E93" s="634">
        <v>134.58000000000001</v>
      </c>
      <c r="F93" s="635">
        <v>0</v>
      </c>
    </row>
    <row r="94" spans="1:6" ht="15">
      <c r="A94" s="633" t="s">
        <v>18611</v>
      </c>
      <c r="B94" s="626">
        <v>103316</v>
      </c>
      <c r="C94" s="628" t="s">
        <v>18666</v>
      </c>
      <c r="D94" s="626" t="s">
        <v>135</v>
      </c>
      <c r="E94" s="634">
        <v>85.01</v>
      </c>
      <c r="F94" s="635">
        <v>0</v>
      </c>
    </row>
    <row r="95" spans="1:6" ht="15">
      <c r="A95" s="633" t="s">
        <v>18611</v>
      </c>
      <c r="B95" s="626">
        <v>103317</v>
      </c>
      <c r="C95" s="628" t="s">
        <v>18667</v>
      </c>
      <c r="D95" s="626" t="s">
        <v>135</v>
      </c>
      <c r="E95" s="634">
        <v>86.62</v>
      </c>
      <c r="F95" s="635">
        <v>0</v>
      </c>
    </row>
    <row r="96" spans="1:6" ht="15">
      <c r="A96" s="633" t="s">
        <v>18668</v>
      </c>
      <c r="B96" s="626">
        <v>101166</v>
      </c>
      <c r="C96" s="628" t="s">
        <v>18669</v>
      </c>
      <c r="D96" s="626" t="s">
        <v>482</v>
      </c>
      <c r="E96" s="634">
        <v>735.02</v>
      </c>
      <c r="F96" s="635">
        <v>0</v>
      </c>
    </row>
    <row r="97" spans="1:6" ht="15">
      <c r="A97" s="633" t="s">
        <v>18668</v>
      </c>
      <c r="B97" s="626">
        <v>101165</v>
      </c>
      <c r="C97" s="628" t="s">
        <v>18670</v>
      </c>
      <c r="D97" s="626" t="s">
        <v>482</v>
      </c>
      <c r="E97" s="634">
        <v>1105.47</v>
      </c>
      <c r="F97" s="635">
        <v>0</v>
      </c>
    </row>
    <row r="98" spans="1:6" ht="15">
      <c r="A98" s="633" t="s">
        <v>18668</v>
      </c>
      <c r="B98" s="626">
        <v>101163</v>
      </c>
      <c r="C98" s="628" t="s">
        <v>18671</v>
      </c>
      <c r="D98" s="626" t="s">
        <v>135</v>
      </c>
      <c r="E98" s="634">
        <v>692.81</v>
      </c>
      <c r="F98" s="635">
        <v>0</v>
      </c>
    </row>
    <row r="99" spans="1:6" ht="15">
      <c r="A99" s="633" t="s">
        <v>18668</v>
      </c>
      <c r="B99" s="626">
        <v>101164</v>
      </c>
      <c r="C99" s="628" t="s">
        <v>18672</v>
      </c>
      <c r="D99" s="626" t="s">
        <v>135</v>
      </c>
      <c r="E99" s="634">
        <v>702.17</v>
      </c>
      <c r="F99" s="635">
        <v>0</v>
      </c>
    </row>
    <row r="100" spans="1:6" ht="15">
      <c r="A100" s="633" t="s">
        <v>18668</v>
      </c>
      <c r="B100" s="626">
        <v>101162</v>
      </c>
      <c r="C100" s="628" t="s">
        <v>18673</v>
      </c>
      <c r="D100" s="626" t="s">
        <v>135</v>
      </c>
      <c r="E100" s="634">
        <v>176.27</v>
      </c>
      <c r="F100" s="635">
        <v>0</v>
      </c>
    </row>
    <row r="101" spans="1:6" ht="15">
      <c r="A101" s="633" t="s">
        <v>18668</v>
      </c>
      <c r="B101" s="626">
        <v>101161</v>
      </c>
      <c r="C101" s="628" t="s">
        <v>18674</v>
      </c>
      <c r="D101" s="626" t="s">
        <v>135</v>
      </c>
      <c r="E101" s="634">
        <v>253.35</v>
      </c>
      <c r="F101" s="635">
        <v>0</v>
      </c>
    </row>
    <row r="102" spans="1:6" ht="15">
      <c r="A102" s="633" t="s">
        <v>18668</v>
      </c>
      <c r="B102" s="626">
        <v>101160</v>
      </c>
      <c r="C102" s="628" t="s">
        <v>18675</v>
      </c>
      <c r="D102" s="626" t="s">
        <v>135</v>
      </c>
      <c r="E102" s="634">
        <v>0</v>
      </c>
      <c r="F102" s="635"/>
    </row>
    <row r="103" spans="1:6" ht="15">
      <c r="A103" s="633" t="s">
        <v>18668</v>
      </c>
      <c r="B103" s="626">
        <v>101159</v>
      </c>
      <c r="C103" s="628" t="s">
        <v>18676</v>
      </c>
      <c r="D103" s="626" t="s">
        <v>135</v>
      </c>
      <c r="E103" s="634">
        <v>153.34</v>
      </c>
      <c r="F103" s="635">
        <v>0</v>
      </c>
    </row>
    <row r="104" spans="1:6" ht="15">
      <c r="A104" s="633" t="s">
        <v>18668</v>
      </c>
      <c r="B104" s="626">
        <v>101154</v>
      </c>
      <c r="C104" s="628" t="s">
        <v>18677</v>
      </c>
      <c r="D104" s="626" t="s">
        <v>135</v>
      </c>
      <c r="E104" s="634">
        <v>146.06</v>
      </c>
      <c r="F104" s="635">
        <v>0</v>
      </c>
    </row>
    <row r="105" spans="1:6" ht="15">
      <c r="A105" s="633" t="s">
        <v>18668</v>
      </c>
      <c r="B105" s="626">
        <v>101155</v>
      </c>
      <c r="C105" s="628" t="s">
        <v>18678</v>
      </c>
      <c r="D105" s="626" t="s">
        <v>135</v>
      </c>
      <c r="E105" s="634">
        <v>205.32</v>
      </c>
      <c r="F105" s="635">
        <v>0</v>
      </c>
    </row>
    <row r="106" spans="1:6" ht="15">
      <c r="A106" s="633" t="s">
        <v>18668</v>
      </c>
      <c r="B106" s="626">
        <v>101156</v>
      </c>
      <c r="C106" s="628" t="s">
        <v>18679</v>
      </c>
      <c r="D106" s="626" t="s">
        <v>135</v>
      </c>
      <c r="E106" s="634">
        <v>300.69</v>
      </c>
      <c r="F106" s="635">
        <v>0</v>
      </c>
    </row>
    <row r="107" spans="1:6" ht="15">
      <c r="A107" s="633" t="s">
        <v>18668</v>
      </c>
      <c r="B107" s="626">
        <v>101158</v>
      </c>
      <c r="C107" s="628" t="s">
        <v>18680</v>
      </c>
      <c r="D107" s="626" t="s">
        <v>135</v>
      </c>
      <c r="E107" s="634">
        <v>88.4</v>
      </c>
      <c r="F107" s="635">
        <v>0</v>
      </c>
    </row>
    <row r="108" spans="1:6" ht="15">
      <c r="A108" s="633" t="s">
        <v>18668</v>
      </c>
      <c r="B108" s="626">
        <v>101157</v>
      </c>
      <c r="C108" s="628" t="s">
        <v>18681</v>
      </c>
      <c r="D108" s="626" t="s">
        <v>135</v>
      </c>
      <c r="E108" s="634">
        <v>68.290000000000006</v>
      </c>
      <c r="F108" s="635">
        <v>0</v>
      </c>
    </row>
    <row r="109" spans="1:6" ht="15">
      <c r="A109" s="633" t="s">
        <v>18682</v>
      </c>
      <c r="B109" s="626">
        <v>87382</v>
      </c>
      <c r="C109" s="628" t="s">
        <v>18683</v>
      </c>
      <c r="D109" s="626" t="s">
        <v>482</v>
      </c>
      <c r="E109" s="634">
        <v>1752.03</v>
      </c>
      <c r="F109" s="635">
        <v>0</v>
      </c>
    </row>
    <row r="110" spans="1:6" ht="15">
      <c r="A110" s="633" t="s">
        <v>18682</v>
      </c>
      <c r="B110" s="626">
        <v>87383</v>
      </c>
      <c r="C110" s="628" t="s">
        <v>18684</v>
      </c>
      <c r="D110" s="626" t="s">
        <v>482</v>
      </c>
      <c r="E110" s="634">
        <v>1736.71</v>
      </c>
      <c r="F110" s="635">
        <v>0</v>
      </c>
    </row>
    <row r="111" spans="1:6" ht="15">
      <c r="A111" s="633" t="s">
        <v>18682</v>
      </c>
      <c r="B111" s="626">
        <v>87384</v>
      </c>
      <c r="C111" s="628" t="s">
        <v>18685</v>
      </c>
      <c r="D111" s="626" t="s">
        <v>482</v>
      </c>
      <c r="E111" s="634">
        <v>1718.47</v>
      </c>
      <c r="F111" s="635">
        <v>0</v>
      </c>
    </row>
    <row r="112" spans="1:6" ht="15">
      <c r="A112" s="633" t="s">
        <v>18682</v>
      </c>
      <c r="B112" s="626">
        <v>87398</v>
      </c>
      <c r="C112" s="628" t="s">
        <v>18686</v>
      </c>
      <c r="D112" s="626" t="s">
        <v>482</v>
      </c>
      <c r="E112" s="634">
        <v>2031.31</v>
      </c>
      <c r="F112" s="635">
        <v>0</v>
      </c>
    </row>
    <row r="113" spans="1:6" ht="15">
      <c r="A113" s="633" t="s">
        <v>18682</v>
      </c>
      <c r="B113" s="626">
        <v>87395</v>
      </c>
      <c r="C113" s="628" t="s">
        <v>18687</v>
      </c>
      <c r="D113" s="626" t="s">
        <v>482</v>
      </c>
      <c r="E113" s="634">
        <v>3384.37</v>
      </c>
      <c r="F113" s="635">
        <v>0</v>
      </c>
    </row>
    <row r="114" spans="1:6" ht="15">
      <c r="A114" s="633" t="s">
        <v>18682</v>
      </c>
      <c r="B114" s="626">
        <v>87396</v>
      </c>
      <c r="C114" s="628" t="s">
        <v>18688</v>
      </c>
      <c r="D114" s="626" t="s">
        <v>482</v>
      </c>
      <c r="E114" s="634">
        <v>3391.19</v>
      </c>
      <c r="F114" s="635">
        <v>0</v>
      </c>
    </row>
    <row r="115" spans="1:6" ht="15">
      <c r="A115" s="633" t="s">
        <v>18682</v>
      </c>
      <c r="B115" s="626">
        <v>87397</v>
      </c>
      <c r="C115" s="628" t="s">
        <v>18689</v>
      </c>
      <c r="D115" s="626" t="s">
        <v>482</v>
      </c>
      <c r="E115" s="634">
        <v>3400.77</v>
      </c>
      <c r="F115" s="635">
        <v>0</v>
      </c>
    </row>
    <row r="116" spans="1:6" ht="15">
      <c r="A116" s="633" t="s">
        <v>18682</v>
      </c>
      <c r="B116" s="626">
        <v>87402</v>
      </c>
      <c r="C116" s="628" t="s">
        <v>18690</v>
      </c>
      <c r="D116" s="626" t="s">
        <v>482</v>
      </c>
      <c r="E116" s="634">
        <v>3736.92</v>
      </c>
      <c r="F116" s="635">
        <v>0</v>
      </c>
    </row>
    <row r="117" spans="1:6" ht="15">
      <c r="A117" s="633" t="s">
        <v>18682</v>
      </c>
      <c r="B117" s="626">
        <v>87391</v>
      </c>
      <c r="C117" s="628" t="s">
        <v>18691</v>
      </c>
      <c r="D117" s="626" t="s">
        <v>482</v>
      </c>
      <c r="E117" s="634">
        <v>5339.34</v>
      </c>
      <c r="F117" s="635">
        <v>0</v>
      </c>
    </row>
    <row r="118" spans="1:6" ht="15">
      <c r="A118" s="633" t="s">
        <v>18682</v>
      </c>
      <c r="B118" s="626">
        <v>87393</v>
      </c>
      <c r="C118" s="628" t="s">
        <v>18692</v>
      </c>
      <c r="D118" s="626" t="s">
        <v>482</v>
      </c>
      <c r="E118" s="634">
        <v>5372.42</v>
      </c>
      <c r="F118" s="635">
        <v>0</v>
      </c>
    </row>
    <row r="119" spans="1:6" ht="15">
      <c r="A119" s="633" t="s">
        <v>18682</v>
      </c>
      <c r="B119" s="626">
        <v>87394</v>
      </c>
      <c r="C119" s="628" t="s">
        <v>18693</v>
      </c>
      <c r="D119" s="626" t="s">
        <v>482</v>
      </c>
      <c r="E119" s="634">
        <v>5407.08</v>
      </c>
      <c r="F119" s="635">
        <v>0</v>
      </c>
    </row>
    <row r="120" spans="1:6" ht="15">
      <c r="A120" s="633" t="s">
        <v>18682</v>
      </c>
      <c r="B120" s="626">
        <v>87401</v>
      </c>
      <c r="C120" s="628" t="s">
        <v>18694</v>
      </c>
      <c r="D120" s="626" t="s">
        <v>482</v>
      </c>
      <c r="E120" s="634">
        <v>5731.92</v>
      </c>
      <c r="F120" s="635">
        <v>0</v>
      </c>
    </row>
    <row r="121" spans="1:6" ht="15">
      <c r="A121" s="633" t="s">
        <v>18682</v>
      </c>
      <c r="B121" s="626">
        <v>87407</v>
      </c>
      <c r="C121" s="628" t="s">
        <v>18695</v>
      </c>
      <c r="D121" s="626" t="s">
        <v>482</v>
      </c>
      <c r="E121" s="634">
        <v>1785.29</v>
      </c>
      <c r="F121" s="635">
        <v>0</v>
      </c>
    </row>
    <row r="122" spans="1:6" ht="15">
      <c r="A122" s="633" t="s">
        <v>18682</v>
      </c>
      <c r="B122" s="626">
        <v>87408</v>
      </c>
      <c r="C122" s="628" t="s">
        <v>18696</v>
      </c>
      <c r="D122" s="626" t="s">
        <v>482</v>
      </c>
      <c r="E122" s="634">
        <v>1760.66</v>
      </c>
      <c r="F122" s="635">
        <v>0</v>
      </c>
    </row>
    <row r="123" spans="1:6" ht="15">
      <c r="A123" s="633" t="s">
        <v>18682</v>
      </c>
      <c r="B123" s="626">
        <v>87404</v>
      </c>
      <c r="C123" s="628" t="s">
        <v>18697</v>
      </c>
      <c r="D123" s="626" t="s">
        <v>482</v>
      </c>
      <c r="E123" s="634">
        <v>5001.41</v>
      </c>
      <c r="F123" s="635">
        <v>0</v>
      </c>
    </row>
    <row r="124" spans="1:6" ht="15">
      <c r="A124" s="633" t="s">
        <v>18682</v>
      </c>
      <c r="B124" s="626">
        <v>87405</v>
      </c>
      <c r="C124" s="628" t="s">
        <v>18698</v>
      </c>
      <c r="D124" s="626" t="s">
        <v>482</v>
      </c>
      <c r="E124" s="634">
        <v>4993.58</v>
      </c>
      <c r="F124" s="635">
        <v>0</v>
      </c>
    </row>
    <row r="125" spans="1:6" ht="15">
      <c r="A125" s="633" t="s">
        <v>18682</v>
      </c>
      <c r="B125" s="626">
        <v>87388</v>
      </c>
      <c r="C125" s="628" t="s">
        <v>18699</v>
      </c>
      <c r="D125" s="626" t="s">
        <v>482</v>
      </c>
      <c r="E125" s="634">
        <v>4791.54</v>
      </c>
      <c r="F125" s="635">
        <v>0</v>
      </c>
    </row>
    <row r="126" spans="1:6" ht="15">
      <c r="A126" s="633" t="s">
        <v>18682</v>
      </c>
      <c r="B126" s="626">
        <v>87389</v>
      </c>
      <c r="C126" s="628" t="s">
        <v>18700</v>
      </c>
      <c r="D126" s="626" t="s">
        <v>482</v>
      </c>
      <c r="E126" s="634">
        <v>4797.1099999999997</v>
      </c>
      <c r="F126" s="635">
        <v>0</v>
      </c>
    </row>
    <row r="127" spans="1:6" ht="15">
      <c r="A127" s="633" t="s">
        <v>18682</v>
      </c>
      <c r="B127" s="626">
        <v>87390</v>
      </c>
      <c r="C127" s="628" t="s">
        <v>18701</v>
      </c>
      <c r="D127" s="626" t="s">
        <v>482</v>
      </c>
      <c r="E127" s="634">
        <v>4810.6000000000004</v>
      </c>
      <c r="F127" s="635">
        <v>0</v>
      </c>
    </row>
    <row r="128" spans="1:6" ht="15">
      <c r="A128" s="633" t="s">
        <v>18682</v>
      </c>
      <c r="B128" s="626">
        <v>87385</v>
      </c>
      <c r="C128" s="628" t="s">
        <v>18702</v>
      </c>
      <c r="D128" s="626" t="s">
        <v>482</v>
      </c>
      <c r="E128" s="634">
        <v>2050.9299999999998</v>
      </c>
      <c r="F128" s="635">
        <v>0</v>
      </c>
    </row>
    <row r="129" spans="1:6" ht="15">
      <c r="A129" s="633" t="s">
        <v>18682</v>
      </c>
      <c r="B129" s="626">
        <v>87386</v>
      </c>
      <c r="C129" s="628" t="s">
        <v>18703</v>
      </c>
      <c r="D129" s="626" t="s">
        <v>482</v>
      </c>
      <c r="E129" s="634">
        <v>2026.89</v>
      </c>
      <c r="F129" s="635">
        <v>0</v>
      </c>
    </row>
    <row r="130" spans="1:6" ht="15">
      <c r="A130" s="633" t="s">
        <v>18682</v>
      </c>
      <c r="B130" s="626">
        <v>87387</v>
      </c>
      <c r="C130" s="628" t="s">
        <v>18704</v>
      </c>
      <c r="D130" s="626" t="s">
        <v>482</v>
      </c>
      <c r="E130" s="634">
        <v>2009.96</v>
      </c>
      <c r="F130" s="635">
        <v>0</v>
      </c>
    </row>
    <row r="131" spans="1:6" ht="15">
      <c r="A131" s="633" t="s">
        <v>18682</v>
      </c>
      <c r="B131" s="626">
        <v>87399</v>
      </c>
      <c r="C131" s="628" t="s">
        <v>18705</v>
      </c>
      <c r="D131" s="626" t="s">
        <v>482</v>
      </c>
      <c r="E131" s="634">
        <v>2333.21</v>
      </c>
      <c r="F131" s="635">
        <v>0</v>
      </c>
    </row>
    <row r="132" spans="1:6" ht="15">
      <c r="A132" s="633" t="s">
        <v>18682</v>
      </c>
      <c r="B132" s="626">
        <v>88627</v>
      </c>
      <c r="C132" s="628" t="s">
        <v>18706</v>
      </c>
      <c r="D132" s="626" t="s">
        <v>482</v>
      </c>
      <c r="E132" s="634">
        <v>646.67999999999995</v>
      </c>
      <c r="F132" s="635">
        <v>0</v>
      </c>
    </row>
    <row r="133" spans="1:6" ht="15">
      <c r="A133" s="633" t="s">
        <v>18682</v>
      </c>
      <c r="B133" s="626">
        <v>100463</v>
      </c>
      <c r="C133" s="628" t="s">
        <v>18707</v>
      </c>
      <c r="D133" s="626" t="s">
        <v>482</v>
      </c>
      <c r="E133" s="634">
        <v>0</v>
      </c>
      <c r="F133" s="635"/>
    </row>
    <row r="134" spans="1:6" ht="15">
      <c r="A134" s="633" t="s">
        <v>18682</v>
      </c>
      <c r="B134" s="626">
        <v>88626</v>
      </c>
      <c r="C134" s="628" t="s">
        <v>18708</v>
      </c>
      <c r="D134" s="626" t="s">
        <v>482</v>
      </c>
      <c r="E134" s="634">
        <v>505.41</v>
      </c>
      <c r="F134" s="635">
        <v>0</v>
      </c>
    </row>
    <row r="135" spans="1:6" ht="15">
      <c r="A135" s="633" t="s">
        <v>18682</v>
      </c>
      <c r="B135" s="626">
        <v>100488</v>
      </c>
      <c r="C135" s="628" t="s">
        <v>18709</v>
      </c>
      <c r="D135" s="626" t="s">
        <v>482</v>
      </c>
      <c r="E135" s="634">
        <v>488.88</v>
      </c>
      <c r="F135" s="635">
        <v>0</v>
      </c>
    </row>
    <row r="136" spans="1:6" ht="15">
      <c r="A136" s="633" t="s">
        <v>18682</v>
      </c>
      <c r="B136" s="626">
        <v>100464</v>
      </c>
      <c r="C136" s="628" t="s">
        <v>18710</v>
      </c>
      <c r="D136" s="626" t="s">
        <v>482</v>
      </c>
      <c r="E136" s="634">
        <v>547.76</v>
      </c>
      <c r="F136" s="635">
        <v>0</v>
      </c>
    </row>
    <row r="137" spans="1:6" ht="15">
      <c r="A137" s="633" t="s">
        <v>18682</v>
      </c>
      <c r="B137" s="626">
        <v>100465</v>
      </c>
      <c r="C137" s="628" t="s">
        <v>18711</v>
      </c>
      <c r="D137" s="626" t="s">
        <v>482</v>
      </c>
      <c r="E137" s="634">
        <v>490.09</v>
      </c>
      <c r="F137" s="635">
        <v>0</v>
      </c>
    </row>
    <row r="138" spans="1:6" ht="15">
      <c r="A138" s="633" t="s">
        <v>18682</v>
      </c>
      <c r="B138" s="626">
        <v>100466</v>
      </c>
      <c r="C138" s="628" t="s">
        <v>18712</v>
      </c>
      <c r="D138" s="626" t="s">
        <v>482</v>
      </c>
      <c r="E138" s="634">
        <v>460.75</v>
      </c>
      <c r="F138" s="635">
        <v>0</v>
      </c>
    </row>
    <row r="139" spans="1:6" ht="15">
      <c r="A139" s="633" t="s">
        <v>18682</v>
      </c>
      <c r="B139" s="626">
        <v>87368</v>
      </c>
      <c r="C139" s="628" t="s">
        <v>18713</v>
      </c>
      <c r="D139" s="626" t="s">
        <v>482</v>
      </c>
      <c r="E139" s="634">
        <v>704.49</v>
      </c>
      <c r="F139" s="635">
        <v>0</v>
      </c>
    </row>
    <row r="140" spans="1:6" ht="15">
      <c r="A140" s="633" t="s">
        <v>18682</v>
      </c>
      <c r="B140" s="626">
        <v>100450</v>
      </c>
      <c r="C140" s="628" t="s">
        <v>18714</v>
      </c>
      <c r="D140" s="626" t="s">
        <v>482</v>
      </c>
      <c r="E140" s="634">
        <v>0</v>
      </c>
      <c r="F140" s="635"/>
    </row>
    <row r="141" spans="1:6" ht="15">
      <c r="A141" s="633" t="s">
        <v>18682</v>
      </c>
      <c r="B141" s="626">
        <v>87289</v>
      </c>
      <c r="C141" s="628" t="s">
        <v>18715</v>
      </c>
      <c r="D141" s="626" t="s">
        <v>482</v>
      </c>
      <c r="E141" s="634">
        <v>524.12</v>
      </c>
      <c r="F141" s="635">
        <v>0</v>
      </c>
    </row>
    <row r="142" spans="1:6" ht="15">
      <c r="A142" s="633" t="s">
        <v>18682</v>
      </c>
      <c r="B142" s="626">
        <v>87290</v>
      </c>
      <c r="C142" s="628" t="s">
        <v>18716</v>
      </c>
      <c r="D142" s="626" t="s">
        <v>482</v>
      </c>
      <c r="E142" s="634">
        <v>505.83</v>
      </c>
      <c r="F142" s="635">
        <v>0</v>
      </c>
    </row>
    <row r="143" spans="1:6" ht="15">
      <c r="A143" s="633" t="s">
        <v>18682</v>
      </c>
      <c r="B143" s="626">
        <v>87333</v>
      </c>
      <c r="C143" s="628" t="s">
        <v>18717</v>
      </c>
      <c r="D143" s="626" t="s">
        <v>482</v>
      </c>
      <c r="E143" s="634">
        <v>535.5</v>
      </c>
      <c r="F143" s="635">
        <v>0</v>
      </c>
    </row>
    <row r="144" spans="1:6" ht="15">
      <c r="A144" s="633" t="s">
        <v>18682</v>
      </c>
      <c r="B144" s="626">
        <v>87334</v>
      </c>
      <c r="C144" s="628" t="s">
        <v>18718</v>
      </c>
      <c r="D144" s="626" t="s">
        <v>482</v>
      </c>
      <c r="E144" s="634">
        <v>479.75</v>
      </c>
      <c r="F144" s="635">
        <v>0</v>
      </c>
    </row>
    <row r="145" spans="1:6" ht="15">
      <c r="A145" s="633" t="s">
        <v>18682</v>
      </c>
      <c r="B145" s="626">
        <v>105515</v>
      </c>
      <c r="C145" s="628" t="s">
        <v>18719</v>
      </c>
      <c r="D145" s="626" t="s">
        <v>482</v>
      </c>
      <c r="E145" s="634">
        <v>782.43</v>
      </c>
      <c r="F145" s="635">
        <v>0</v>
      </c>
    </row>
    <row r="146" spans="1:6" ht="15">
      <c r="A146" s="633" t="s">
        <v>18682</v>
      </c>
      <c r="B146" s="626">
        <v>87367</v>
      </c>
      <c r="C146" s="628" t="s">
        <v>18720</v>
      </c>
      <c r="D146" s="626" t="s">
        <v>482</v>
      </c>
      <c r="E146" s="634">
        <v>714.43</v>
      </c>
      <c r="F146" s="635">
        <v>0</v>
      </c>
    </row>
    <row r="147" spans="1:6" ht="15">
      <c r="A147" s="633" t="s">
        <v>18682</v>
      </c>
      <c r="B147" s="626">
        <v>100449</v>
      </c>
      <c r="C147" s="628" t="s">
        <v>18721</v>
      </c>
      <c r="D147" s="626" t="s">
        <v>482</v>
      </c>
      <c r="E147" s="634">
        <v>0</v>
      </c>
      <c r="F147" s="635"/>
    </row>
    <row r="148" spans="1:6" ht="15">
      <c r="A148" s="633" t="s">
        <v>18682</v>
      </c>
      <c r="B148" s="626">
        <v>87286</v>
      </c>
      <c r="C148" s="628" t="s">
        <v>18722</v>
      </c>
      <c r="D148" s="626" t="s">
        <v>482</v>
      </c>
      <c r="E148" s="634">
        <v>543.03</v>
      </c>
      <c r="F148" s="635">
        <v>0</v>
      </c>
    </row>
    <row r="149" spans="1:6" ht="15">
      <c r="A149" s="633" t="s">
        <v>18682</v>
      </c>
      <c r="B149" s="626">
        <v>87287</v>
      </c>
      <c r="C149" s="628" t="s">
        <v>18723</v>
      </c>
      <c r="D149" s="626" t="s">
        <v>482</v>
      </c>
      <c r="E149" s="634">
        <v>509.59</v>
      </c>
      <c r="F149" s="635">
        <v>0</v>
      </c>
    </row>
    <row r="150" spans="1:6" ht="15">
      <c r="A150" s="633" t="s">
        <v>18682</v>
      </c>
      <c r="B150" s="626">
        <v>87331</v>
      </c>
      <c r="C150" s="628" t="s">
        <v>18724</v>
      </c>
      <c r="D150" s="626" t="s">
        <v>482</v>
      </c>
      <c r="E150" s="634">
        <v>576.94000000000005</v>
      </c>
      <c r="F150" s="635">
        <v>0</v>
      </c>
    </row>
    <row r="151" spans="1:6" ht="15">
      <c r="A151" s="633" t="s">
        <v>18682</v>
      </c>
      <c r="B151" s="626">
        <v>87332</v>
      </c>
      <c r="C151" s="628" t="s">
        <v>18725</v>
      </c>
      <c r="D151" s="626" t="s">
        <v>482</v>
      </c>
      <c r="E151" s="634">
        <v>485.61</v>
      </c>
      <c r="F151" s="635">
        <v>0</v>
      </c>
    </row>
    <row r="152" spans="1:6" ht="15">
      <c r="A152" s="633" t="s">
        <v>18682</v>
      </c>
      <c r="B152" s="626">
        <v>87369</v>
      </c>
      <c r="C152" s="628" t="s">
        <v>18726</v>
      </c>
      <c r="D152" s="626" t="s">
        <v>482</v>
      </c>
      <c r="E152" s="634">
        <v>716.62</v>
      </c>
      <c r="F152" s="635">
        <v>0</v>
      </c>
    </row>
    <row r="153" spans="1:6" ht="15">
      <c r="A153" s="633" t="s">
        <v>18682</v>
      </c>
      <c r="B153" s="626">
        <v>100451</v>
      </c>
      <c r="C153" s="628" t="s">
        <v>18727</v>
      </c>
      <c r="D153" s="626" t="s">
        <v>482</v>
      </c>
      <c r="E153" s="634">
        <v>0</v>
      </c>
      <c r="F153" s="635"/>
    </row>
    <row r="154" spans="1:6" ht="15">
      <c r="A154" s="633" t="s">
        <v>18682</v>
      </c>
      <c r="B154" s="626">
        <v>87292</v>
      </c>
      <c r="C154" s="628" t="s">
        <v>18728</v>
      </c>
      <c r="D154" s="626" t="s">
        <v>482</v>
      </c>
      <c r="E154" s="634">
        <v>531.13</v>
      </c>
      <c r="F154" s="635">
        <v>0</v>
      </c>
    </row>
    <row r="155" spans="1:6" ht="15">
      <c r="A155" s="633" t="s">
        <v>18682</v>
      </c>
      <c r="B155" s="626">
        <v>87335</v>
      </c>
      <c r="C155" s="628" t="s">
        <v>18729</v>
      </c>
      <c r="D155" s="626" t="s">
        <v>482</v>
      </c>
      <c r="E155" s="634">
        <v>523.75</v>
      </c>
      <c r="F155" s="635">
        <v>0</v>
      </c>
    </row>
    <row r="156" spans="1:6" ht="15">
      <c r="A156" s="633" t="s">
        <v>18682</v>
      </c>
      <c r="B156" s="626">
        <v>87336</v>
      </c>
      <c r="C156" s="628" t="s">
        <v>18730</v>
      </c>
      <c r="D156" s="626" t="s">
        <v>482</v>
      </c>
      <c r="E156" s="634">
        <v>493.66</v>
      </c>
      <c r="F156" s="635">
        <v>0</v>
      </c>
    </row>
    <row r="157" spans="1:6" ht="15">
      <c r="A157" s="633" t="s">
        <v>18682</v>
      </c>
      <c r="B157" s="626">
        <v>87370</v>
      </c>
      <c r="C157" s="628" t="s">
        <v>18731</v>
      </c>
      <c r="D157" s="626" t="s">
        <v>482</v>
      </c>
      <c r="E157" s="634">
        <v>696.46</v>
      </c>
      <c r="F157" s="635">
        <v>0</v>
      </c>
    </row>
    <row r="158" spans="1:6" ht="15">
      <c r="A158" s="633" t="s">
        <v>18682</v>
      </c>
      <c r="B158" s="626">
        <v>100452</v>
      </c>
      <c r="C158" s="628" t="s">
        <v>18732</v>
      </c>
      <c r="D158" s="626" t="s">
        <v>482</v>
      </c>
      <c r="E158" s="634">
        <v>0</v>
      </c>
      <c r="F158" s="635"/>
    </row>
    <row r="159" spans="1:6" ht="15">
      <c r="A159" s="633" t="s">
        <v>18682</v>
      </c>
      <c r="B159" s="626">
        <v>88715</v>
      </c>
      <c r="C159" s="628" t="s">
        <v>18733</v>
      </c>
      <c r="D159" s="626" t="s">
        <v>482</v>
      </c>
      <c r="E159" s="634">
        <v>501.06</v>
      </c>
      <c r="F159" s="635">
        <v>0</v>
      </c>
    </row>
    <row r="160" spans="1:6" ht="15">
      <c r="A160" s="633" t="s">
        <v>18682</v>
      </c>
      <c r="B160" s="626">
        <v>87294</v>
      </c>
      <c r="C160" s="628" t="s">
        <v>18734</v>
      </c>
      <c r="D160" s="626" t="s">
        <v>482</v>
      </c>
      <c r="E160" s="634">
        <v>507.92</v>
      </c>
      <c r="F160" s="635">
        <v>0</v>
      </c>
    </row>
    <row r="161" spans="1:6" ht="15">
      <c r="A161" s="633" t="s">
        <v>18682</v>
      </c>
      <c r="B161" s="626">
        <v>87337</v>
      </c>
      <c r="C161" s="628" t="s">
        <v>18735</v>
      </c>
      <c r="D161" s="626" t="s">
        <v>482</v>
      </c>
      <c r="E161" s="634">
        <v>517.27</v>
      </c>
      <c r="F161" s="635">
        <v>0</v>
      </c>
    </row>
    <row r="162" spans="1:6" ht="15">
      <c r="A162" s="633" t="s">
        <v>18682</v>
      </c>
      <c r="B162" s="626">
        <v>100487</v>
      </c>
      <c r="C162" s="628" t="s">
        <v>18736</v>
      </c>
      <c r="D162" s="626" t="s">
        <v>482</v>
      </c>
      <c r="E162" s="634">
        <v>467.52</v>
      </c>
      <c r="F162" s="635">
        <v>0</v>
      </c>
    </row>
    <row r="163" spans="1:6" ht="15">
      <c r="A163" s="633" t="s">
        <v>18682</v>
      </c>
      <c r="B163" s="626">
        <v>87380</v>
      </c>
      <c r="C163" s="628" t="s">
        <v>18737</v>
      </c>
      <c r="D163" s="626" t="s">
        <v>482</v>
      </c>
      <c r="E163" s="634">
        <v>3745.57</v>
      </c>
      <c r="F163" s="635">
        <v>0</v>
      </c>
    </row>
    <row r="164" spans="1:6" ht="15">
      <c r="A164" s="633" t="s">
        <v>18682</v>
      </c>
      <c r="B164" s="626">
        <v>100461</v>
      </c>
      <c r="C164" s="628" t="s">
        <v>18738</v>
      </c>
      <c r="D164" s="626" t="s">
        <v>482</v>
      </c>
      <c r="E164" s="634">
        <v>0</v>
      </c>
      <c r="F164" s="635"/>
    </row>
    <row r="165" spans="1:6" ht="15">
      <c r="A165" s="633" t="s">
        <v>18682</v>
      </c>
      <c r="B165" s="626">
        <v>87322</v>
      </c>
      <c r="C165" s="628" t="s">
        <v>18739</v>
      </c>
      <c r="D165" s="626" t="s">
        <v>482</v>
      </c>
      <c r="E165" s="634">
        <v>3598.24</v>
      </c>
      <c r="F165" s="635">
        <v>0</v>
      </c>
    </row>
    <row r="166" spans="1:6" ht="15">
      <c r="A166" s="633" t="s">
        <v>18682</v>
      </c>
      <c r="B166" s="626">
        <v>87323</v>
      </c>
      <c r="C166" s="628" t="s">
        <v>18740</v>
      </c>
      <c r="D166" s="626" t="s">
        <v>482</v>
      </c>
      <c r="E166" s="634">
        <v>3585.71</v>
      </c>
      <c r="F166" s="635">
        <v>0</v>
      </c>
    </row>
    <row r="167" spans="1:6" ht="15">
      <c r="A167" s="633" t="s">
        <v>18682</v>
      </c>
      <c r="B167" s="626">
        <v>87360</v>
      </c>
      <c r="C167" s="628" t="s">
        <v>18741</v>
      </c>
      <c r="D167" s="626" t="s">
        <v>482</v>
      </c>
      <c r="E167" s="634">
        <v>3582.23</v>
      </c>
      <c r="F167" s="635">
        <v>0</v>
      </c>
    </row>
    <row r="168" spans="1:6" ht="15">
      <c r="A168" s="633" t="s">
        <v>18682</v>
      </c>
      <c r="B168" s="626">
        <v>87361</v>
      </c>
      <c r="C168" s="628" t="s">
        <v>18742</v>
      </c>
      <c r="D168" s="626" t="s">
        <v>482</v>
      </c>
      <c r="E168" s="634">
        <v>3509.42</v>
      </c>
      <c r="F168" s="635">
        <v>0</v>
      </c>
    </row>
    <row r="169" spans="1:6" ht="15">
      <c r="A169" s="633" t="s">
        <v>18682</v>
      </c>
      <c r="B169" s="626">
        <v>87362</v>
      </c>
      <c r="C169" s="628" t="s">
        <v>18743</v>
      </c>
      <c r="D169" s="626" t="s">
        <v>482</v>
      </c>
      <c r="E169" s="634">
        <v>3496.2</v>
      </c>
      <c r="F169" s="635">
        <v>0</v>
      </c>
    </row>
    <row r="170" spans="1:6" ht="15">
      <c r="A170" s="633" t="s">
        <v>18682</v>
      </c>
      <c r="B170" s="626">
        <v>87377</v>
      </c>
      <c r="C170" s="628" t="s">
        <v>18744</v>
      </c>
      <c r="D170" s="626" t="s">
        <v>482</v>
      </c>
      <c r="E170" s="634">
        <v>681.72</v>
      </c>
      <c r="F170" s="635">
        <v>0</v>
      </c>
    </row>
    <row r="171" spans="1:6" ht="15">
      <c r="A171" s="633" t="s">
        <v>18682</v>
      </c>
      <c r="B171" s="626">
        <v>100458</v>
      </c>
      <c r="C171" s="628" t="s">
        <v>18745</v>
      </c>
      <c r="D171" s="626" t="s">
        <v>482</v>
      </c>
      <c r="E171" s="634">
        <v>0</v>
      </c>
      <c r="F171" s="635"/>
    </row>
    <row r="172" spans="1:6" ht="15">
      <c r="A172" s="633" t="s">
        <v>18682</v>
      </c>
      <c r="B172" s="626">
        <v>87313</v>
      </c>
      <c r="C172" s="628" t="s">
        <v>18746</v>
      </c>
      <c r="D172" s="626" t="s">
        <v>482</v>
      </c>
      <c r="E172" s="634">
        <v>489.44</v>
      </c>
      <c r="F172" s="635">
        <v>0</v>
      </c>
    </row>
    <row r="173" spans="1:6" ht="15">
      <c r="A173" s="633" t="s">
        <v>18682</v>
      </c>
      <c r="B173" s="626">
        <v>87314</v>
      </c>
      <c r="C173" s="628" t="s">
        <v>18747</v>
      </c>
      <c r="D173" s="626" t="s">
        <v>482</v>
      </c>
      <c r="E173" s="634">
        <v>473.46</v>
      </c>
      <c r="F173" s="635">
        <v>0</v>
      </c>
    </row>
    <row r="174" spans="1:6" ht="15">
      <c r="A174" s="633" t="s">
        <v>18682</v>
      </c>
      <c r="B174" s="626">
        <v>87352</v>
      </c>
      <c r="C174" s="628" t="s">
        <v>18748</v>
      </c>
      <c r="D174" s="626" t="s">
        <v>482</v>
      </c>
      <c r="E174" s="634">
        <v>612.05999999999995</v>
      </c>
      <c r="F174" s="635">
        <v>0</v>
      </c>
    </row>
    <row r="175" spans="1:6" ht="15">
      <c r="A175" s="633" t="s">
        <v>18682</v>
      </c>
      <c r="B175" s="626">
        <v>87353</v>
      </c>
      <c r="C175" s="628" t="s">
        <v>18749</v>
      </c>
      <c r="D175" s="626" t="s">
        <v>482</v>
      </c>
      <c r="E175" s="634">
        <v>500.13</v>
      </c>
      <c r="F175" s="635">
        <v>0</v>
      </c>
    </row>
    <row r="176" spans="1:6" ht="15">
      <c r="A176" s="633" t="s">
        <v>18682</v>
      </c>
      <c r="B176" s="626">
        <v>87354</v>
      </c>
      <c r="C176" s="628" t="s">
        <v>18750</v>
      </c>
      <c r="D176" s="626" t="s">
        <v>482</v>
      </c>
      <c r="E176" s="634">
        <v>447.41</v>
      </c>
      <c r="F176" s="635">
        <v>0</v>
      </c>
    </row>
    <row r="177" spans="1:6" ht="15">
      <c r="A177" s="633" t="s">
        <v>18682</v>
      </c>
      <c r="B177" s="626">
        <v>100480</v>
      </c>
      <c r="C177" s="628" t="s">
        <v>18751</v>
      </c>
      <c r="D177" s="626" t="s">
        <v>482</v>
      </c>
      <c r="E177" s="634">
        <v>798.88</v>
      </c>
      <c r="F177" s="635">
        <v>0</v>
      </c>
    </row>
    <row r="178" spans="1:6" ht="15">
      <c r="A178" s="633" t="s">
        <v>18682</v>
      </c>
      <c r="B178" s="626">
        <v>100476</v>
      </c>
      <c r="C178" s="628" t="s">
        <v>18752</v>
      </c>
      <c r="D178" s="626" t="s">
        <v>482</v>
      </c>
      <c r="E178" s="634">
        <v>0</v>
      </c>
      <c r="F178" s="635"/>
    </row>
    <row r="179" spans="1:6" ht="15">
      <c r="A179" s="633" t="s">
        <v>18682</v>
      </c>
      <c r="B179" s="626">
        <v>100475</v>
      </c>
      <c r="C179" s="628" t="s">
        <v>18753</v>
      </c>
      <c r="D179" s="626" t="s">
        <v>482</v>
      </c>
      <c r="E179" s="634">
        <v>650.79</v>
      </c>
      <c r="F179" s="635">
        <v>0</v>
      </c>
    </row>
    <row r="180" spans="1:6" ht="15">
      <c r="A180" s="633" t="s">
        <v>18682</v>
      </c>
      <c r="B180" s="626">
        <v>100491</v>
      </c>
      <c r="C180" s="628" t="s">
        <v>18754</v>
      </c>
      <c r="D180" s="626" t="s">
        <v>482</v>
      </c>
      <c r="E180" s="634">
        <v>646.84</v>
      </c>
      <c r="F180" s="635">
        <v>0</v>
      </c>
    </row>
    <row r="181" spans="1:6" ht="15">
      <c r="A181" s="633" t="s">
        <v>18682</v>
      </c>
      <c r="B181" s="626">
        <v>100477</v>
      </c>
      <c r="C181" s="628" t="s">
        <v>18755</v>
      </c>
      <c r="D181" s="626" t="s">
        <v>482</v>
      </c>
      <c r="E181" s="634">
        <v>750.53</v>
      </c>
      <c r="F181" s="635">
        <v>0</v>
      </c>
    </row>
    <row r="182" spans="1:6" ht="15">
      <c r="A182" s="633" t="s">
        <v>18682</v>
      </c>
      <c r="B182" s="626">
        <v>100478</v>
      </c>
      <c r="C182" s="628" t="s">
        <v>18756</v>
      </c>
      <c r="D182" s="626" t="s">
        <v>482</v>
      </c>
      <c r="E182" s="634">
        <v>637.49</v>
      </c>
      <c r="F182" s="635">
        <v>0</v>
      </c>
    </row>
    <row r="183" spans="1:6" ht="15">
      <c r="A183" s="633" t="s">
        <v>18682</v>
      </c>
      <c r="B183" s="626">
        <v>100479</v>
      </c>
      <c r="C183" s="628" t="s">
        <v>18757</v>
      </c>
      <c r="D183" s="626" t="s">
        <v>482</v>
      </c>
      <c r="E183" s="634">
        <v>612.17999999999995</v>
      </c>
      <c r="F183" s="635">
        <v>0</v>
      </c>
    </row>
    <row r="184" spans="1:6" ht="15">
      <c r="A184" s="633" t="s">
        <v>18682</v>
      </c>
      <c r="B184" s="626">
        <v>87372</v>
      </c>
      <c r="C184" s="628" t="s">
        <v>18758</v>
      </c>
      <c r="D184" s="626" t="s">
        <v>482</v>
      </c>
      <c r="E184" s="634">
        <v>813.79</v>
      </c>
      <c r="F184" s="635">
        <v>0</v>
      </c>
    </row>
    <row r="185" spans="1:6" ht="15">
      <c r="A185" s="633" t="s">
        <v>18682</v>
      </c>
      <c r="B185" s="626">
        <v>100453</v>
      </c>
      <c r="C185" s="628" t="s">
        <v>18759</v>
      </c>
      <c r="D185" s="626" t="s">
        <v>482</v>
      </c>
      <c r="E185" s="634">
        <v>0</v>
      </c>
      <c r="F185" s="635"/>
    </row>
    <row r="186" spans="1:6" ht="15">
      <c r="A186" s="633" t="s">
        <v>18682</v>
      </c>
      <c r="B186" s="626">
        <v>87298</v>
      </c>
      <c r="C186" s="628" t="s">
        <v>18760</v>
      </c>
      <c r="D186" s="626" t="s">
        <v>482</v>
      </c>
      <c r="E186" s="634">
        <v>610.11</v>
      </c>
      <c r="F186" s="635">
        <v>0</v>
      </c>
    </row>
    <row r="187" spans="1:6" ht="15">
      <c r="A187" s="633" t="s">
        <v>18682</v>
      </c>
      <c r="B187" s="626">
        <v>87299</v>
      </c>
      <c r="C187" s="628" t="s">
        <v>18761</v>
      </c>
      <c r="D187" s="626" t="s">
        <v>482</v>
      </c>
      <c r="E187" s="634">
        <v>416.7</v>
      </c>
      <c r="F187" s="635">
        <v>0</v>
      </c>
    </row>
    <row r="188" spans="1:6" ht="15">
      <c r="A188" s="633" t="s">
        <v>18682</v>
      </c>
      <c r="B188" s="626">
        <v>87339</v>
      </c>
      <c r="C188" s="628" t="s">
        <v>18762</v>
      </c>
      <c r="D188" s="626" t="s">
        <v>482</v>
      </c>
      <c r="E188" s="634">
        <v>797.1</v>
      </c>
      <c r="F188" s="635">
        <v>0</v>
      </c>
    </row>
    <row r="189" spans="1:6" ht="15">
      <c r="A189" s="633" t="s">
        <v>18682</v>
      </c>
      <c r="B189" s="626">
        <v>87340</v>
      </c>
      <c r="C189" s="628" t="s">
        <v>18763</v>
      </c>
      <c r="D189" s="626" t="s">
        <v>482</v>
      </c>
      <c r="E189" s="634">
        <v>614.41</v>
      </c>
      <c r="F189" s="635">
        <v>0</v>
      </c>
    </row>
    <row r="190" spans="1:6" ht="15">
      <c r="A190" s="633" t="s">
        <v>18682</v>
      </c>
      <c r="B190" s="626">
        <v>87341</v>
      </c>
      <c r="C190" s="628" t="s">
        <v>18764</v>
      </c>
      <c r="D190" s="626" t="s">
        <v>482</v>
      </c>
      <c r="E190" s="634">
        <v>567.5</v>
      </c>
      <c r="F190" s="635">
        <v>0</v>
      </c>
    </row>
    <row r="191" spans="1:6" ht="15">
      <c r="A191" s="633" t="s">
        <v>18682</v>
      </c>
      <c r="B191" s="626">
        <v>88629</v>
      </c>
      <c r="C191" s="628" t="s">
        <v>18765</v>
      </c>
      <c r="D191" s="626" t="s">
        <v>482</v>
      </c>
      <c r="E191" s="634">
        <v>653.82000000000005</v>
      </c>
      <c r="F191" s="635">
        <v>0</v>
      </c>
    </row>
    <row r="192" spans="1:6" ht="15">
      <c r="A192" s="633" t="s">
        <v>18682</v>
      </c>
      <c r="B192" s="626">
        <v>100467</v>
      </c>
      <c r="C192" s="628" t="s">
        <v>18766</v>
      </c>
      <c r="D192" s="626" t="s">
        <v>482</v>
      </c>
      <c r="E192" s="634">
        <v>0</v>
      </c>
      <c r="F192" s="635"/>
    </row>
    <row r="193" spans="1:6" ht="15">
      <c r="A193" s="633" t="s">
        <v>18682</v>
      </c>
      <c r="B193" s="626">
        <v>88628</v>
      </c>
      <c r="C193" s="628" t="s">
        <v>18767</v>
      </c>
      <c r="D193" s="626" t="s">
        <v>482</v>
      </c>
      <c r="E193" s="634">
        <v>504.22</v>
      </c>
      <c r="F193" s="635">
        <v>0</v>
      </c>
    </row>
    <row r="194" spans="1:6" ht="15">
      <c r="A194" s="633" t="s">
        <v>18682</v>
      </c>
      <c r="B194" s="626">
        <v>100489</v>
      </c>
      <c r="C194" s="628" t="s">
        <v>18768</v>
      </c>
      <c r="D194" s="626" t="s">
        <v>482</v>
      </c>
      <c r="E194" s="634">
        <v>498.88</v>
      </c>
      <c r="F194" s="635">
        <v>0</v>
      </c>
    </row>
    <row r="195" spans="1:6" ht="15">
      <c r="A195" s="633" t="s">
        <v>18682</v>
      </c>
      <c r="B195" s="626">
        <v>100468</v>
      </c>
      <c r="C195" s="628" t="s">
        <v>18769</v>
      </c>
      <c r="D195" s="626" t="s">
        <v>482</v>
      </c>
      <c r="E195" s="634">
        <v>655.63</v>
      </c>
      <c r="F195" s="635">
        <v>0</v>
      </c>
    </row>
    <row r="196" spans="1:6" ht="15">
      <c r="A196" s="633" t="s">
        <v>18682</v>
      </c>
      <c r="B196" s="626">
        <v>100469</v>
      </c>
      <c r="C196" s="628" t="s">
        <v>18770</v>
      </c>
      <c r="D196" s="626" t="s">
        <v>482</v>
      </c>
      <c r="E196" s="634">
        <v>494.23</v>
      </c>
      <c r="F196" s="635">
        <v>0</v>
      </c>
    </row>
    <row r="197" spans="1:6" ht="15">
      <c r="A197" s="633" t="s">
        <v>18682</v>
      </c>
      <c r="B197" s="626">
        <v>100470</v>
      </c>
      <c r="C197" s="628" t="s">
        <v>18771</v>
      </c>
      <c r="D197" s="626" t="s">
        <v>482</v>
      </c>
      <c r="E197" s="634">
        <v>452.05</v>
      </c>
      <c r="F197" s="635">
        <v>0</v>
      </c>
    </row>
    <row r="198" spans="1:6" ht="15">
      <c r="A198" s="633" t="s">
        <v>18682</v>
      </c>
      <c r="B198" s="626">
        <v>87371</v>
      </c>
      <c r="C198" s="628" t="s">
        <v>18772</v>
      </c>
      <c r="D198" s="626" t="s">
        <v>482</v>
      </c>
      <c r="E198" s="634">
        <v>683.79</v>
      </c>
      <c r="F198" s="635">
        <v>0</v>
      </c>
    </row>
    <row r="199" spans="1:6" ht="15">
      <c r="A199" s="633" t="s">
        <v>18682</v>
      </c>
      <c r="B199" s="626">
        <v>87295</v>
      </c>
      <c r="C199" s="628" t="s">
        <v>18773</v>
      </c>
      <c r="D199" s="626" t="s">
        <v>482</v>
      </c>
      <c r="E199" s="634">
        <v>536</v>
      </c>
      <c r="F199" s="635">
        <v>0</v>
      </c>
    </row>
    <row r="200" spans="1:6" ht="15">
      <c r="A200" s="633" t="s">
        <v>18682</v>
      </c>
      <c r="B200" s="626">
        <v>87296</v>
      </c>
      <c r="C200" s="628" t="s">
        <v>18774</v>
      </c>
      <c r="D200" s="626" t="s">
        <v>482</v>
      </c>
      <c r="E200" s="634">
        <v>489.36</v>
      </c>
      <c r="F200" s="635">
        <v>0</v>
      </c>
    </row>
    <row r="201" spans="1:6" ht="15">
      <c r="A201" s="633" t="s">
        <v>18682</v>
      </c>
      <c r="B201" s="626">
        <v>87338</v>
      </c>
      <c r="C201" s="628" t="s">
        <v>18775</v>
      </c>
      <c r="D201" s="626" t="s">
        <v>482</v>
      </c>
      <c r="E201" s="634">
        <v>493.77</v>
      </c>
      <c r="F201" s="635">
        <v>0</v>
      </c>
    </row>
    <row r="202" spans="1:6" ht="15">
      <c r="A202" s="633" t="s">
        <v>18682</v>
      </c>
      <c r="B202" s="626">
        <v>88630</v>
      </c>
      <c r="C202" s="628" t="s">
        <v>18776</v>
      </c>
      <c r="D202" s="626" t="s">
        <v>482</v>
      </c>
      <c r="E202" s="634">
        <v>436.05</v>
      </c>
      <c r="F202" s="635">
        <v>0</v>
      </c>
    </row>
    <row r="203" spans="1:6" ht="15">
      <c r="A203" s="633" t="s">
        <v>18682</v>
      </c>
      <c r="B203" s="626">
        <v>87381</v>
      </c>
      <c r="C203" s="628" t="s">
        <v>18777</v>
      </c>
      <c r="D203" s="626" t="s">
        <v>482</v>
      </c>
      <c r="E203" s="634">
        <v>3688.67</v>
      </c>
      <c r="F203" s="635">
        <v>0</v>
      </c>
    </row>
    <row r="204" spans="1:6" ht="15">
      <c r="A204" s="633" t="s">
        <v>18682</v>
      </c>
      <c r="B204" s="626">
        <v>100462</v>
      </c>
      <c r="C204" s="628" t="s">
        <v>18778</v>
      </c>
      <c r="D204" s="626" t="s">
        <v>482</v>
      </c>
      <c r="E204" s="634">
        <v>0</v>
      </c>
      <c r="F204" s="635"/>
    </row>
    <row r="205" spans="1:6" ht="15">
      <c r="A205" s="633" t="s">
        <v>18682</v>
      </c>
      <c r="B205" s="626">
        <v>87325</v>
      </c>
      <c r="C205" s="628" t="s">
        <v>18779</v>
      </c>
      <c r="D205" s="626" t="s">
        <v>482</v>
      </c>
      <c r="E205" s="634">
        <v>3526.83</v>
      </c>
      <c r="F205" s="635">
        <v>0</v>
      </c>
    </row>
    <row r="206" spans="1:6" ht="15">
      <c r="A206" s="633" t="s">
        <v>18682</v>
      </c>
      <c r="B206" s="626">
        <v>87326</v>
      </c>
      <c r="C206" s="628" t="s">
        <v>18780</v>
      </c>
      <c r="D206" s="626" t="s">
        <v>482</v>
      </c>
      <c r="E206" s="634">
        <v>3520.34</v>
      </c>
      <c r="F206" s="635">
        <v>0</v>
      </c>
    </row>
    <row r="207" spans="1:6" ht="15">
      <c r="A207" s="633" t="s">
        <v>18682</v>
      </c>
      <c r="B207" s="626">
        <v>87363</v>
      </c>
      <c r="C207" s="628" t="s">
        <v>18781</v>
      </c>
      <c r="D207" s="626" t="s">
        <v>482</v>
      </c>
      <c r="E207" s="634">
        <v>3510.33</v>
      </c>
      <c r="F207" s="635">
        <v>0</v>
      </c>
    </row>
    <row r="208" spans="1:6" ht="15">
      <c r="A208" s="633" t="s">
        <v>18682</v>
      </c>
      <c r="B208" s="626">
        <v>87364</v>
      </c>
      <c r="C208" s="628" t="s">
        <v>18782</v>
      </c>
      <c r="D208" s="626" t="s">
        <v>482</v>
      </c>
      <c r="E208" s="634">
        <v>3453.76</v>
      </c>
      <c r="F208" s="635">
        <v>0</v>
      </c>
    </row>
    <row r="209" spans="1:6" ht="15">
      <c r="A209" s="633" t="s">
        <v>18682</v>
      </c>
      <c r="B209" s="626">
        <v>87378</v>
      </c>
      <c r="C209" s="628" t="s">
        <v>18783</v>
      </c>
      <c r="D209" s="626" t="s">
        <v>482</v>
      </c>
      <c r="E209" s="634">
        <v>625.70000000000005</v>
      </c>
      <c r="F209" s="635">
        <v>0</v>
      </c>
    </row>
    <row r="210" spans="1:6" ht="15">
      <c r="A210" s="633" t="s">
        <v>18682</v>
      </c>
      <c r="B210" s="626">
        <v>100459</v>
      </c>
      <c r="C210" s="628" t="s">
        <v>18784</v>
      </c>
      <c r="D210" s="626" t="s">
        <v>482</v>
      </c>
      <c r="E210" s="634">
        <v>0</v>
      </c>
      <c r="F210" s="635"/>
    </row>
    <row r="211" spans="1:6" ht="15">
      <c r="A211" s="633" t="s">
        <v>18682</v>
      </c>
      <c r="B211" s="626">
        <v>87316</v>
      </c>
      <c r="C211" s="628" t="s">
        <v>18785</v>
      </c>
      <c r="D211" s="626" t="s">
        <v>482</v>
      </c>
      <c r="E211" s="634">
        <v>454.64</v>
      </c>
      <c r="F211" s="635">
        <v>0</v>
      </c>
    </row>
    <row r="212" spans="1:6" ht="15">
      <c r="A212" s="633" t="s">
        <v>18682</v>
      </c>
      <c r="B212" s="626">
        <v>87317</v>
      </c>
      <c r="C212" s="628" t="s">
        <v>18786</v>
      </c>
      <c r="D212" s="626" t="s">
        <v>482</v>
      </c>
      <c r="E212" s="634">
        <v>428.19</v>
      </c>
      <c r="F212" s="635">
        <v>0</v>
      </c>
    </row>
    <row r="213" spans="1:6" ht="15">
      <c r="A213" s="633" t="s">
        <v>18682</v>
      </c>
      <c r="B213" s="626">
        <v>87355</v>
      </c>
      <c r="C213" s="628" t="s">
        <v>18787</v>
      </c>
      <c r="D213" s="626" t="s">
        <v>482</v>
      </c>
      <c r="E213" s="634">
        <v>514.45000000000005</v>
      </c>
      <c r="F213" s="635">
        <v>0</v>
      </c>
    </row>
    <row r="214" spans="1:6" ht="15">
      <c r="A214" s="633" t="s">
        <v>18682</v>
      </c>
      <c r="B214" s="626">
        <v>87356</v>
      </c>
      <c r="C214" s="628" t="s">
        <v>18788</v>
      </c>
      <c r="D214" s="626" t="s">
        <v>482</v>
      </c>
      <c r="E214" s="634">
        <v>437.62</v>
      </c>
      <c r="F214" s="635">
        <v>0</v>
      </c>
    </row>
    <row r="215" spans="1:6" ht="15">
      <c r="A215" s="633" t="s">
        <v>18682</v>
      </c>
      <c r="B215" s="626">
        <v>87357</v>
      </c>
      <c r="C215" s="628" t="s">
        <v>18789</v>
      </c>
      <c r="D215" s="626" t="s">
        <v>482</v>
      </c>
      <c r="E215" s="634">
        <v>399.8</v>
      </c>
      <c r="F215" s="635">
        <v>0</v>
      </c>
    </row>
    <row r="216" spans="1:6" ht="15">
      <c r="A216" s="633" t="s">
        <v>18682</v>
      </c>
      <c r="B216" s="626">
        <v>100486</v>
      </c>
      <c r="C216" s="628" t="s">
        <v>18790</v>
      </c>
      <c r="D216" s="626" t="s">
        <v>482</v>
      </c>
      <c r="E216" s="634">
        <v>715.32</v>
      </c>
      <c r="F216" s="635">
        <v>0</v>
      </c>
    </row>
    <row r="217" spans="1:6" ht="15">
      <c r="A217" s="633" t="s">
        <v>18682</v>
      </c>
      <c r="B217" s="626">
        <v>100482</v>
      </c>
      <c r="C217" s="628" t="s">
        <v>18791</v>
      </c>
      <c r="D217" s="626" t="s">
        <v>482</v>
      </c>
      <c r="E217" s="634">
        <v>0</v>
      </c>
      <c r="F217" s="635"/>
    </row>
    <row r="218" spans="1:6" ht="15">
      <c r="A218" s="633" t="s">
        <v>18682</v>
      </c>
      <c r="B218" s="626">
        <v>100481</v>
      </c>
      <c r="C218" s="628" t="s">
        <v>18792</v>
      </c>
      <c r="D218" s="626" t="s">
        <v>482</v>
      </c>
      <c r="E218" s="634">
        <v>564.22</v>
      </c>
      <c r="F218" s="635">
        <v>0</v>
      </c>
    </row>
    <row r="219" spans="1:6" ht="15">
      <c r="A219" s="633" t="s">
        <v>18682</v>
      </c>
      <c r="B219" s="626">
        <v>100492</v>
      </c>
      <c r="C219" s="628" t="s">
        <v>18793</v>
      </c>
      <c r="D219" s="626" t="s">
        <v>482</v>
      </c>
      <c r="E219" s="634">
        <v>560.5</v>
      </c>
      <c r="F219" s="635">
        <v>0</v>
      </c>
    </row>
    <row r="220" spans="1:6" ht="15">
      <c r="A220" s="633" t="s">
        <v>18682</v>
      </c>
      <c r="B220" s="626">
        <v>100483</v>
      </c>
      <c r="C220" s="628" t="s">
        <v>18794</v>
      </c>
      <c r="D220" s="626" t="s">
        <v>482</v>
      </c>
      <c r="E220" s="634">
        <v>638.67999999999995</v>
      </c>
      <c r="F220" s="635">
        <v>0</v>
      </c>
    </row>
    <row r="221" spans="1:6" ht="15">
      <c r="A221" s="633" t="s">
        <v>18682</v>
      </c>
      <c r="B221" s="626">
        <v>100484</v>
      </c>
      <c r="C221" s="628" t="s">
        <v>18795</v>
      </c>
      <c r="D221" s="626" t="s">
        <v>482</v>
      </c>
      <c r="E221" s="634">
        <v>567.55999999999995</v>
      </c>
      <c r="F221" s="635">
        <v>0</v>
      </c>
    </row>
    <row r="222" spans="1:6" ht="15">
      <c r="A222" s="633" t="s">
        <v>18682</v>
      </c>
      <c r="B222" s="626">
        <v>100485</v>
      </c>
      <c r="C222" s="628" t="s">
        <v>18796</v>
      </c>
      <c r="D222" s="626" t="s">
        <v>482</v>
      </c>
      <c r="E222" s="634">
        <v>536.28</v>
      </c>
      <c r="F222" s="635">
        <v>0</v>
      </c>
    </row>
    <row r="223" spans="1:6" ht="15">
      <c r="A223" s="633" t="s">
        <v>18682</v>
      </c>
      <c r="B223" s="626">
        <v>87373</v>
      </c>
      <c r="C223" s="628" t="s">
        <v>18797</v>
      </c>
      <c r="D223" s="626" t="s">
        <v>482</v>
      </c>
      <c r="E223" s="634">
        <v>735.33</v>
      </c>
      <c r="F223" s="635">
        <v>0</v>
      </c>
    </row>
    <row r="224" spans="1:6" ht="15">
      <c r="A224" s="633" t="s">
        <v>18682</v>
      </c>
      <c r="B224" s="626">
        <v>100454</v>
      </c>
      <c r="C224" s="628" t="s">
        <v>18798</v>
      </c>
      <c r="D224" s="626" t="s">
        <v>482</v>
      </c>
      <c r="E224" s="634">
        <v>0</v>
      </c>
      <c r="F224" s="635"/>
    </row>
    <row r="225" spans="1:6" ht="15">
      <c r="A225" s="633" t="s">
        <v>18682</v>
      </c>
      <c r="B225" s="626">
        <v>87301</v>
      </c>
      <c r="C225" s="628" t="s">
        <v>18799</v>
      </c>
      <c r="D225" s="626" t="s">
        <v>482</v>
      </c>
      <c r="E225" s="634">
        <v>561.48</v>
      </c>
      <c r="F225" s="635">
        <v>0</v>
      </c>
    </row>
    <row r="226" spans="1:6" ht="15">
      <c r="A226" s="633" t="s">
        <v>18682</v>
      </c>
      <c r="B226" s="626">
        <v>87302</v>
      </c>
      <c r="C226" s="628" t="s">
        <v>18800</v>
      </c>
      <c r="D226" s="626" t="s">
        <v>482</v>
      </c>
      <c r="E226" s="634">
        <v>542.89</v>
      </c>
      <c r="F226" s="635">
        <v>0</v>
      </c>
    </row>
    <row r="227" spans="1:6" ht="15">
      <c r="A227" s="633" t="s">
        <v>18682</v>
      </c>
      <c r="B227" s="626">
        <v>87342</v>
      </c>
      <c r="C227" s="628" t="s">
        <v>18801</v>
      </c>
      <c r="D227" s="626" t="s">
        <v>482</v>
      </c>
      <c r="E227" s="634">
        <v>671.55</v>
      </c>
      <c r="F227" s="635">
        <v>0</v>
      </c>
    </row>
    <row r="228" spans="1:6" ht="15">
      <c r="A228" s="633" t="s">
        <v>18682</v>
      </c>
      <c r="B228" s="626">
        <v>87343</v>
      </c>
      <c r="C228" s="628" t="s">
        <v>18802</v>
      </c>
      <c r="D228" s="626" t="s">
        <v>482</v>
      </c>
      <c r="E228" s="634">
        <v>567.97</v>
      </c>
      <c r="F228" s="635">
        <v>0</v>
      </c>
    </row>
    <row r="229" spans="1:6" ht="15">
      <c r="A229" s="633" t="s">
        <v>18682</v>
      </c>
      <c r="B229" s="626">
        <v>87344</v>
      </c>
      <c r="C229" s="628" t="s">
        <v>18803</v>
      </c>
      <c r="D229" s="626" t="s">
        <v>482</v>
      </c>
      <c r="E229" s="634">
        <v>508.8</v>
      </c>
      <c r="F229" s="635">
        <v>0</v>
      </c>
    </row>
    <row r="230" spans="1:6" ht="15">
      <c r="A230" s="633" t="s">
        <v>18682</v>
      </c>
      <c r="B230" s="626">
        <v>88631</v>
      </c>
      <c r="C230" s="628" t="s">
        <v>18804</v>
      </c>
      <c r="D230" s="626" t="s">
        <v>482</v>
      </c>
      <c r="E230" s="634">
        <v>594.09</v>
      </c>
      <c r="F230" s="635">
        <v>0</v>
      </c>
    </row>
    <row r="231" spans="1:6" ht="15">
      <c r="A231" s="633" t="s">
        <v>18682</v>
      </c>
      <c r="B231" s="626">
        <v>100471</v>
      </c>
      <c r="C231" s="628" t="s">
        <v>18805</v>
      </c>
      <c r="D231" s="626" t="s">
        <v>482</v>
      </c>
      <c r="E231" s="634">
        <v>0</v>
      </c>
      <c r="F231" s="635"/>
    </row>
    <row r="232" spans="1:6" ht="15">
      <c r="A232" s="633" t="s">
        <v>18682</v>
      </c>
      <c r="B232" s="626">
        <v>100490</v>
      </c>
      <c r="C232" s="628" t="s">
        <v>18806</v>
      </c>
      <c r="D232" s="626" t="s">
        <v>482</v>
      </c>
      <c r="E232" s="634">
        <v>442.43</v>
      </c>
      <c r="F232" s="635">
        <v>0</v>
      </c>
    </row>
    <row r="233" spans="1:6" ht="15">
      <c r="A233" s="633" t="s">
        <v>18682</v>
      </c>
      <c r="B233" s="626">
        <v>100472</v>
      </c>
      <c r="C233" s="628" t="s">
        <v>18807</v>
      </c>
      <c r="D233" s="626" t="s">
        <v>482</v>
      </c>
      <c r="E233" s="634">
        <v>525.21</v>
      </c>
      <c r="F233" s="635">
        <v>0</v>
      </c>
    </row>
    <row r="234" spans="1:6" ht="15">
      <c r="A234" s="633" t="s">
        <v>18682</v>
      </c>
      <c r="B234" s="626">
        <v>100473</v>
      </c>
      <c r="C234" s="628" t="s">
        <v>18808</v>
      </c>
      <c r="D234" s="626" t="s">
        <v>482</v>
      </c>
      <c r="E234" s="634">
        <v>453.14</v>
      </c>
      <c r="F234" s="635">
        <v>0</v>
      </c>
    </row>
    <row r="235" spans="1:6" ht="15">
      <c r="A235" s="633" t="s">
        <v>18682</v>
      </c>
      <c r="B235" s="626">
        <v>100474</v>
      </c>
      <c r="C235" s="628" t="s">
        <v>18809</v>
      </c>
      <c r="D235" s="626" t="s">
        <v>482</v>
      </c>
      <c r="E235" s="634">
        <v>419.92</v>
      </c>
      <c r="F235" s="635">
        <v>0</v>
      </c>
    </row>
    <row r="236" spans="1:6" ht="15">
      <c r="A236" s="633" t="s">
        <v>18682</v>
      </c>
      <c r="B236" s="626">
        <v>87379</v>
      </c>
      <c r="C236" s="628" t="s">
        <v>18810</v>
      </c>
      <c r="D236" s="626" t="s">
        <v>482</v>
      </c>
      <c r="E236" s="634">
        <v>3662.64</v>
      </c>
      <c r="F236" s="635">
        <v>0</v>
      </c>
    </row>
    <row r="237" spans="1:6" ht="15">
      <c r="A237" s="633" t="s">
        <v>18682</v>
      </c>
      <c r="B237" s="626">
        <v>100460</v>
      </c>
      <c r="C237" s="628" t="s">
        <v>18811</v>
      </c>
      <c r="D237" s="626" t="s">
        <v>482</v>
      </c>
      <c r="E237" s="634">
        <v>0</v>
      </c>
      <c r="F237" s="635"/>
    </row>
    <row r="238" spans="1:6" ht="15">
      <c r="A238" s="633" t="s">
        <v>18682</v>
      </c>
      <c r="B238" s="626">
        <v>87319</v>
      </c>
      <c r="C238" s="628" t="s">
        <v>18812</v>
      </c>
      <c r="D238" s="626" t="s">
        <v>482</v>
      </c>
      <c r="E238" s="634">
        <v>3500.28</v>
      </c>
      <c r="F238" s="635">
        <v>0</v>
      </c>
    </row>
    <row r="239" spans="1:6" ht="15">
      <c r="A239" s="633" t="s">
        <v>18682</v>
      </c>
      <c r="B239" s="626">
        <v>87320</v>
      </c>
      <c r="C239" s="628" t="s">
        <v>18813</v>
      </c>
      <c r="D239" s="626" t="s">
        <v>482</v>
      </c>
      <c r="E239" s="634">
        <v>3498.11</v>
      </c>
      <c r="F239" s="635">
        <v>0</v>
      </c>
    </row>
    <row r="240" spans="1:6" ht="15">
      <c r="A240" s="633" t="s">
        <v>18682</v>
      </c>
      <c r="B240" s="626">
        <v>87358</v>
      </c>
      <c r="C240" s="628" t="s">
        <v>18814</v>
      </c>
      <c r="D240" s="626" t="s">
        <v>482</v>
      </c>
      <c r="E240" s="634">
        <v>3473.13</v>
      </c>
      <c r="F240" s="635">
        <v>0</v>
      </c>
    </row>
    <row r="241" spans="1:6" ht="15">
      <c r="A241" s="633" t="s">
        <v>18682</v>
      </c>
      <c r="B241" s="626">
        <v>87359</v>
      </c>
      <c r="C241" s="628" t="s">
        <v>18815</v>
      </c>
      <c r="D241" s="626" t="s">
        <v>482</v>
      </c>
      <c r="E241" s="634">
        <v>3425.78</v>
      </c>
      <c r="F241" s="635">
        <v>0</v>
      </c>
    </row>
    <row r="242" spans="1:6" ht="15">
      <c r="A242" s="633" t="s">
        <v>18682</v>
      </c>
      <c r="B242" s="626">
        <v>87376</v>
      </c>
      <c r="C242" s="628" t="s">
        <v>18816</v>
      </c>
      <c r="D242" s="626" t="s">
        <v>482</v>
      </c>
      <c r="E242" s="634">
        <v>599.94000000000005</v>
      </c>
      <c r="F242" s="635">
        <v>0</v>
      </c>
    </row>
    <row r="243" spans="1:6" ht="15">
      <c r="A243" s="633" t="s">
        <v>18682</v>
      </c>
      <c r="B243" s="626">
        <v>100457</v>
      </c>
      <c r="C243" s="628" t="s">
        <v>18817</v>
      </c>
      <c r="D243" s="626" t="s">
        <v>482</v>
      </c>
      <c r="E243" s="634">
        <v>0</v>
      </c>
      <c r="F243" s="635"/>
    </row>
    <row r="244" spans="1:6" ht="15">
      <c r="A244" s="633" t="s">
        <v>18682</v>
      </c>
      <c r="B244" s="626">
        <v>87310</v>
      </c>
      <c r="C244" s="628" t="s">
        <v>18818</v>
      </c>
      <c r="D244" s="626" t="s">
        <v>482</v>
      </c>
      <c r="E244" s="634">
        <v>414.07</v>
      </c>
      <c r="F244" s="635">
        <v>0</v>
      </c>
    </row>
    <row r="245" spans="1:6" ht="15">
      <c r="A245" s="633" t="s">
        <v>18682</v>
      </c>
      <c r="B245" s="626">
        <v>87311</v>
      </c>
      <c r="C245" s="628" t="s">
        <v>18819</v>
      </c>
      <c r="D245" s="626" t="s">
        <v>482</v>
      </c>
      <c r="E245" s="634">
        <v>396.58</v>
      </c>
      <c r="F245" s="635">
        <v>0</v>
      </c>
    </row>
    <row r="246" spans="1:6" ht="15">
      <c r="A246" s="633" t="s">
        <v>18682</v>
      </c>
      <c r="B246" s="626">
        <v>87350</v>
      </c>
      <c r="C246" s="628" t="s">
        <v>18820</v>
      </c>
      <c r="D246" s="626" t="s">
        <v>482</v>
      </c>
      <c r="E246" s="634">
        <v>483.1</v>
      </c>
      <c r="F246" s="635">
        <v>0</v>
      </c>
    </row>
    <row r="247" spans="1:6" ht="15">
      <c r="A247" s="633" t="s">
        <v>18682</v>
      </c>
      <c r="B247" s="626">
        <v>87351</v>
      </c>
      <c r="C247" s="628" t="s">
        <v>18821</v>
      </c>
      <c r="D247" s="626" t="s">
        <v>482</v>
      </c>
      <c r="E247" s="634">
        <v>377.82</v>
      </c>
      <c r="F247" s="635">
        <v>0</v>
      </c>
    </row>
    <row r="248" spans="1:6" ht="15">
      <c r="A248" s="633" t="s">
        <v>18682</v>
      </c>
      <c r="B248" s="626">
        <v>87374</v>
      </c>
      <c r="C248" s="628" t="s">
        <v>18822</v>
      </c>
      <c r="D248" s="626" t="s">
        <v>482</v>
      </c>
      <c r="E248" s="634">
        <v>697.21</v>
      </c>
      <c r="F248" s="635">
        <v>0</v>
      </c>
    </row>
    <row r="249" spans="1:6" ht="15">
      <c r="A249" s="633" t="s">
        <v>18682</v>
      </c>
      <c r="B249" s="626">
        <v>100455</v>
      </c>
      <c r="C249" s="628" t="s">
        <v>18823</v>
      </c>
      <c r="D249" s="626" t="s">
        <v>482</v>
      </c>
      <c r="E249" s="634">
        <v>0</v>
      </c>
      <c r="F249" s="635"/>
    </row>
    <row r="250" spans="1:6" ht="15">
      <c r="A250" s="633" t="s">
        <v>18682</v>
      </c>
      <c r="B250" s="626">
        <v>87304</v>
      </c>
      <c r="C250" s="628" t="s">
        <v>18824</v>
      </c>
      <c r="D250" s="626" t="s">
        <v>482</v>
      </c>
      <c r="E250" s="634">
        <v>507.49</v>
      </c>
      <c r="F250" s="635">
        <v>0</v>
      </c>
    </row>
    <row r="251" spans="1:6" ht="15">
      <c r="A251" s="633" t="s">
        <v>18682</v>
      </c>
      <c r="B251" s="626">
        <v>87305</v>
      </c>
      <c r="C251" s="628" t="s">
        <v>18825</v>
      </c>
      <c r="D251" s="626" t="s">
        <v>482</v>
      </c>
      <c r="E251" s="634">
        <v>507.18</v>
      </c>
      <c r="F251" s="635">
        <v>0</v>
      </c>
    </row>
    <row r="252" spans="1:6" ht="15">
      <c r="A252" s="633" t="s">
        <v>18682</v>
      </c>
      <c r="B252" s="626">
        <v>87345</v>
      </c>
      <c r="C252" s="628" t="s">
        <v>18826</v>
      </c>
      <c r="D252" s="626" t="s">
        <v>482</v>
      </c>
      <c r="E252" s="634">
        <v>601.45000000000005</v>
      </c>
      <c r="F252" s="635">
        <v>0</v>
      </c>
    </row>
    <row r="253" spans="1:6" ht="15">
      <c r="A253" s="633" t="s">
        <v>18682</v>
      </c>
      <c r="B253" s="626">
        <v>87346</v>
      </c>
      <c r="C253" s="628" t="s">
        <v>18827</v>
      </c>
      <c r="D253" s="626" t="s">
        <v>482</v>
      </c>
      <c r="E253" s="634">
        <v>515.53</v>
      </c>
      <c r="F253" s="635">
        <v>0</v>
      </c>
    </row>
    <row r="254" spans="1:6" ht="15">
      <c r="A254" s="633" t="s">
        <v>18682</v>
      </c>
      <c r="B254" s="626">
        <v>87347</v>
      </c>
      <c r="C254" s="628" t="s">
        <v>18828</v>
      </c>
      <c r="D254" s="626" t="s">
        <v>482</v>
      </c>
      <c r="E254" s="634">
        <v>468.82</v>
      </c>
      <c r="F254" s="635">
        <v>0</v>
      </c>
    </row>
    <row r="255" spans="1:6" ht="15">
      <c r="A255" s="633" t="s">
        <v>18682</v>
      </c>
      <c r="B255" s="626">
        <v>87366</v>
      </c>
      <c r="C255" s="628" t="s">
        <v>18829</v>
      </c>
      <c r="D255" s="626" t="s">
        <v>482</v>
      </c>
      <c r="E255" s="634">
        <v>623.29999999999995</v>
      </c>
      <c r="F255" s="635">
        <v>0</v>
      </c>
    </row>
    <row r="256" spans="1:6" ht="15">
      <c r="A256" s="633" t="s">
        <v>18682</v>
      </c>
      <c r="B256" s="626">
        <v>100448</v>
      </c>
      <c r="C256" s="628" t="s">
        <v>18830</v>
      </c>
      <c r="D256" s="626" t="s">
        <v>482</v>
      </c>
      <c r="E256" s="634">
        <v>0</v>
      </c>
      <c r="F256" s="635"/>
    </row>
    <row r="257" spans="1:6" ht="15">
      <c r="A257" s="633" t="s">
        <v>18682</v>
      </c>
      <c r="B257" s="626">
        <v>87283</v>
      </c>
      <c r="C257" s="628" t="s">
        <v>18831</v>
      </c>
      <c r="D257" s="626" t="s">
        <v>482</v>
      </c>
      <c r="E257" s="634">
        <v>429.56</v>
      </c>
      <c r="F257" s="635">
        <v>0</v>
      </c>
    </row>
    <row r="258" spans="1:6" ht="15">
      <c r="A258" s="633" t="s">
        <v>18682</v>
      </c>
      <c r="B258" s="626">
        <v>87284</v>
      </c>
      <c r="C258" s="628" t="s">
        <v>18832</v>
      </c>
      <c r="D258" s="626" t="s">
        <v>482</v>
      </c>
      <c r="E258" s="634">
        <v>415.15</v>
      </c>
      <c r="F258" s="635">
        <v>0</v>
      </c>
    </row>
    <row r="259" spans="1:6" ht="15">
      <c r="A259" s="633" t="s">
        <v>18682</v>
      </c>
      <c r="B259" s="626">
        <v>87329</v>
      </c>
      <c r="C259" s="628" t="s">
        <v>18833</v>
      </c>
      <c r="D259" s="626" t="s">
        <v>482</v>
      </c>
      <c r="E259" s="634">
        <v>492.95</v>
      </c>
      <c r="F259" s="635">
        <v>0</v>
      </c>
    </row>
    <row r="260" spans="1:6" ht="15">
      <c r="A260" s="633" t="s">
        <v>18682</v>
      </c>
      <c r="B260" s="626">
        <v>87330</v>
      </c>
      <c r="C260" s="628" t="s">
        <v>18834</v>
      </c>
      <c r="D260" s="626" t="s">
        <v>482</v>
      </c>
      <c r="E260" s="634">
        <v>394.5</v>
      </c>
      <c r="F260" s="635">
        <v>0</v>
      </c>
    </row>
    <row r="261" spans="1:6" ht="15">
      <c r="A261" s="633" t="s">
        <v>18682</v>
      </c>
      <c r="B261" s="626">
        <v>87375</v>
      </c>
      <c r="C261" s="628" t="s">
        <v>18835</v>
      </c>
      <c r="D261" s="626" t="s">
        <v>482</v>
      </c>
      <c r="E261" s="634">
        <v>674.98</v>
      </c>
      <c r="F261" s="635">
        <v>0</v>
      </c>
    </row>
    <row r="262" spans="1:6" ht="15">
      <c r="A262" s="633" t="s">
        <v>18682</v>
      </c>
      <c r="B262" s="626">
        <v>100456</v>
      </c>
      <c r="C262" s="628" t="s">
        <v>18836</v>
      </c>
      <c r="D262" s="626" t="s">
        <v>482</v>
      </c>
      <c r="E262" s="634">
        <v>0</v>
      </c>
      <c r="F262" s="635"/>
    </row>
    <row r="263" spans="1:6" ht="15">
      <c r="A263" s="633" t="s">
        <v>18682</v>
      </c>
      <c r="B263" s="626">
        <v>87307</v>
      </c>
      <c r="C263" s="628" t="s">
        <v>18837</v>
      </c>
      <c r="D263" s="626" t="s">
        <v>482</v>
      </c>
      <c r="E263" s="634">
        <v>492.66</v>
      </c>
      <c r="F263" s="635">
        <v>0</v>
      </c>
    </row>
    <row r="264" spans="1:6" ht="15">
      <c r="A264" s="633" t="s">
        <v>18682</v>
      </c>
      <c r="B264" s="626">
        <v>87308</v>
      </c>
      <c r="C264" s="628" t="s">
        <v>18838</v>
      </c>
      <c r="D264" s="626" t="s">
        <v>482</v>
      </c>
      <c r="E264" s="634">
        <v>475.33</v>
      </c>
      <c r="F264" s="635">
        <v>0</v>
      </c>
    </row>
    <row r="265" spans="1:6" ht="15">
      <c r="A265" s="633" t="s">
        <v>18682</v>
      </c>
      <c r="B265" s="626">
        <v>87348</v>
      </c>
      <c r="C265" s="628" t="s">
        <v>18839</v>
      </c>
      <c r="D265" s="626" t="s">
        <v>482</v>
      </c>
      <c r="E265" s="634">
        <v>548.27</v>
      </c>
      <c r="F265" s="635">
        <v>0</v>
      </c>
    </row>
    <row r="266" spans="1:6" ht="15">
      <c r="A266" s="633" t="s">
        <v>18682</v>
      </c>
      <c r="B266" s="626">
        <v>87349</v>
      </c>
      <c r="C266" s="628" t="s">
        <v>18840</v>
      </c>
      <c r="D266" s="626" t="s">
        <v>482</v>
      </c>
      <c r="E266" s="634">
        <v>434.08</v>
      </c>
      <c r="F266" s="635">
        <v>0</v>
      </c>
    </row>
    <row r="267" spans="1:6" ht="15">
      <c r="A267" s="633" t="s">
        <v>18682</v>
      </c>
      <c r="B267" s="626">
        <v>87365</v>
      </c>
      <c r="C267" s="628" t="s">
        <v>18841</v>
      </c>
      <c r="D267" s="626" t="s">
        <v>482</v>
      </c>
      <c r="E267" s="634">
        <v>594.03</v>
      </c>
      <c r="F267" s="635">
        <v>0</v>
      </c>
    </row>
    <row r="268" spans="1:6" ht="15">
      <c r="A268" s="633" t="s">
        <v>18682</v>
      </c>
      <c r="B268" s="626">
        <v>100447</v>
      </c>
      <c r="C268" s="628" t="s">
        <v>18842</v>
      </c>
      <c r="D268" s="626" t="s">
        <v>482</v>
      </c>
      <c r="E268" s="634">
        <v>0</v>
      </c>
      <c r="F268" s="635"/>
    </row>
    <row r="269" spans="1:6" ht="15">
      <c r="A269" s="633" t="s">
        <v>18682</v>
      </c>
      <c r="B269" s="626">
        <v>87280</v>
      </c>
      <c r="C269" s="628" t="s">
        <v>18843</v>
      </c>
      <c r="D269" s="626" t="s">
        <v>482</v>
      </c>
      <c r="E269" s="634">
        <v>423.7</v>
      </c>
      <c r="F269" s="635">
        <v>0</v>
      </c>
    </row>
    <row r="270" spans="1:6" ht="15">
      <c r="A270" s="633" t="s">
        <v>18682</v>
      </c>
      <c r="B270" s="626">
        <v>87281</v>
      </c>
      <c r="C270" s="628" t="s">
        <v>18844</v>
      </c>
      <c r="D270" s="626" t="s">
        <v>482</v>
      </c>
      <c r="E270" s="634">
        <v>409.82</v>
      </c>
      <c r="F270" s="635">
        <v>0</v>
      </c>
    </row>
    <row r="271" spans="1:6" ht="15">
      <c r="A271" s="633" t="s">
        <v>18682</v>
      </c>
      <c r="B271" s="626">
        <v>87327</v>
      </c>
      <c r="C271" s="628" t="s">
        <v>18845</v>
      </c>
      <c r="D271" s="626" t="s">
        <v>482</v>
      </c>
      <c r="E271" s="634">
        <v>458.29</v>
      </c>
      <c r="F271" s="635">
        <v>0</v>
      </c>
    </row>
    <row r="272" spans="1:6" ht="15">
      <c r="A272" s="633" t="s">
        <v>18682</v>
      </c>
      <c r="B272" s="626">
        <v>87328</v>
      </c>
      <c r="C272" s="628" t="s">
        <v>18846</v>
      </c>
      <c r="D272" s="626" t="s">
        <v>482</v>
      </c>
      <c r="E272" s="634">
        <v>371.1</v>
      </c>
      <c r="F272" s="635">
        <v>0</v>
      </c>
    </row>
    <row r="273" spans="1:6" ht="15">
      <c r="A273" s="633" t="s">
        <v>18682</v>
      </c>
      <c r="B273" s="626">
        <v>87410</v>
      </c>
      <c r="C273" s="628" t="s">
        <v>18847</v>
      </c>
      <c r="D273" s="626" t="s">
        <v>482</v>
      </c>
      <c r="E273" s="634">
        <v>913.16</v>
      </c>
      <c r="F273" s="635">
        <v>0</v>
      </c>
    </row>
    <row r="274" spans="1:6" ht="15">
      <c r="A274" s="633" t="s">
        <v>18848</v>
      </c>
      <c r="B274" s="626">
        <v>95577</v>
      </c>
      <c r="C274" s="628" t="s">
        <v>18849</v>
      </c>
      <c r="D274" s="626" t="s">
        <v>908</v>
      </c>
      <c r="E274" s="634">
        <v>9.9499999999999993</v>
      </c>
      <c r="F274" s="635">
        <v>0</v>
      </c>
    </row>
    <row r="275" spans="1:6" ht="15">
      <c r="A275" s="633" t="s">
        <v>18848</v>
      </c>
      <c r="B275" s="626">
        <v>95578</v>
      </c>
      <c r="C275" s="628" t="s">
        <v>18850</v>
      </c>
      <c r="D275" s="626" t="s">
        <v>908</v>
      </c>
      <c r="E275" s="634">
        <v>8.11</v>
      </c>
      <c r="F275" s="635">
        <v>0</v>
      </c>
    </row>
    <row r="276" spans="1:6" ht="15">
      <c r="A276" s="633" t="s">
        <v>18848</v>
      </c>
      <c r="B276" s="626">
        <v>95579</v>
      </c>
      <c r="C276" s="628" t="s">
        <v>18851</v>
      </c>
      <c r="D276" s="626" t="s">
        <v>908</v>
      </c>
      <c r="E276" s="634">
        <v>7.71</v>
      </c>
      <c r="F276" s="635">
        <v>0</v>
      </c>
    </row>
    <row r="277" spans="1:6" ht="15">
      <c r="A277" s="633" t="s">
        <v>18848</v>
      </c>
      <c r="B277" s="626">
        <v>95580</v>
      </c>
      <c r="C277" s="628" t="s">
        <v>18852</v>
      </c>
      <c r="D277" s="626" t="s">
        <v>908</v>
      </c>
      <c r="E277" s="634">
        <v>8.82</v>
      </c>
      <c r="F277" s="635">
        <v>0</v>
      </c>
    </row>
    <row r="278" spans="1:6" ht="15">
      <c r="A278" s="633" t="s">
        <v>18848</v>
      </c>
      <c r="B278" s="626">
        <v>95581</v>
      </c>
      <c r="C278" s="628" t="s">
        <v>18853</v>
      </c>
      <c r="D278" s="626" t="s">
        <v>908</v>
      </c>
      <c r="E278" s="634">
        <v>8.76</v>
      </c>
      <c r="F278" s="635">
        <v>0</v>
      </c>
    </row>
    <row r="279" spans="1:6" ht="15">
      <c r="A279" s="633" t="s">
        <v>18848</v>
      </c>
      <c r="B279" s="626">
        <v>95582</v>
      </c>
      <c r="C279" s="628" t="s">
        <v>18854</v>
      </c>
      <c r="D279" s="626" t="s">
        <v>908</v>
      </c>
      <c r="E279" s="634">
        <v>9.5</v>
      </c>
      <c r="F279" s="635">
        <v>0</v>
      </c>
    </row>
    <row r="280" spans="1:6" ht="15">
      <c r="A280" s="633" t="s">
        <v>18848</v>
      </c>
      <c r="B280" s="626">
        <v>95576</v>
      </c>
      <c r="C280" s="628" t="s">
        <v>18855</v>
      </c>
      <c r="D280" s="626" t="s">
        <v>908</v>
      </c>
      <c r="E280" s="634">
        <v>12.17</v>
      </c>
      <c r="F280" s="635">
        <v>0</v>
      </c>
    </row>
    <row r="281" spans="1:6" ht="15">
      <c r="A281" s="633" t="s">
        <v>18848</v>
      </c>
      <c r="B281" s="626">
        <v>95583</v>
      </c>
      <c r="C281" s="628" t="s">
        <v>18856</v>
      </c>
      <c r="D281" s="626" t="s">
        <v>908</v>
      </c>
      <c r="E281" s="634">
        <v>17.059999999999999</v>
      </c>
      <c r="F281" s="635">
        <v>0</v>
      </c>
    </row>
    <row r="282" spans="1:6" ht="15">
      <c r="A282" s="633" t="s">
        <v>18848</v>
      </c>
      <c r="B282" s="626">
        <v>95584</v>
      </c>
      <c r="C282" s="628" t="s">
        <v>18857</v>
      </c>
      <c r="D282" s="626" t="s">
        <v>908</v>
      </c>
      <c r="E282" s="634">
        <v>14.14</v>
      </c>
      <c r="F282" s="635">
        <v>0</v>
      </c>
    </row>
    <row r="283" spans="1:6" ht="15">
      <c r="A283" s="633" t="s">
        <v>18848</v>
      </c>
      <c r="B283" s="626">
        <v>95593</v>
      </c>
      <c r="C283" s="628" t="s">
        <v>18858</v>
      </c>
      <c r="D283" s="626" t="s">
        <v>908</v>
      </c>
      <c r="E283" s="634">
        <v>14.14</v>
      </c>
      <c r="F283" s="635">
        <v>0</v>
      </c>
    </row>
    <row r="284" spans="1:6" ht="15">
      <c r="A284" s="633" t="s">
        <v>18848</v>
      </c>
      <c r="B284" s="626">
        <v>95592</v>
      </c>
      <c r="C284" s="628" t="s">
        <v>18859</v>
      </c>
      <c r="D284" s="626" t="s">
        <v>908</v>
      </c>
      <c r="E284" s="634">
        <v>17.059999999999999</v>
      </c>
      <c r="F284" s="635">
        <v>0</v>
      </c>
    </row>
    <row r="285" spans="1:6" ht="15">
      <c r="A285" s="633" t="s">
        <v>18860</v>
      </c>
      <c r="B285" s="626">
        <v>92919</v>
      </c>
      <c r="C285" s="628" t="s">
        <v>18861</v>
      </c>
      <c r="D285" s="626" t="s">
        <v>908</v>
      </c>
      <c r="E285" s="634">
        <v>11.66</v>
      </c>
      <c r="F285" s="635">
        <v>0</v>
      </c>
    </row>
    <row r="286" spans="1:6" ht="15">
      <c r="A286" s="633" t="s">
        <v>18860</v>
      </c>
      <c r="B286" s="626">
        <v>92921</v>
      </c>
      <c r="C286" s="628" t="s">
        <v>18862</v>
      </c>
      <c r="D286" s="626" t="s">
        <v>908</v>
      </c>
      <c r="E286" s="634">
        <v>9.41</v>
      </c>
      <c r="F286" s="635">
        <v>0</v>
      </c>
    </row>
    <row r="287" spans="1:6" ht="15">
      <c r="A287" s="633" t="s">
        <v>18860</v>
      </c>
      <c r="B287" s="626">
        <v>92922</v>
      </c>
      <c r="C287" s="628" t="s">
        <v>18863</v>
      </c>
      <c r="D287" s="626" t="s">
        <v>908</v>
      </c>
      <c r="E287" s="634">
        <v>8.81</v>
      </c>
      <c r="F287" s="635">
        <v>0</v>
      </c>
    </row>
    <row r="288" spans="1:6" ht="15">
      <c r="A288" s="633" t="s">
        <v>18860</v>
      </c>
      <c r="B288" s="626">
        <v>92923</v>
      </c>
      <c r="C288" s="628" t="s">
        <v>18864</v>
      </c>
      <c r="D288" s="626" t="s">
        <v>908</v>
      </c>
      <c r="E288" s="634">
        <v>9.69</v>
      </c>
      <c r="F288" s="635">
        <v>0</v>
      </c>
    </row>
    <row r="289" spans="1:6" ht="15">
      <c r="A289" s="633" t="s">
        <v>18860</v>
      </c>
      <c r="B289" s="626">
        <v>92924</v>
      </c>
      <c r="C289" s="628" t="s">
        <v>18865</v>
      </c>
      <c r="D289" s="626" t="s">
        <v>908</v>
      </c>
      <c r="E289" s="634">
        <v>9.43</v>
      </c>
      <c r="F289" s="635">
        <v>0</v>
      </c>
    </row>
    <row r="290" spans="1:6" ht="15">
      <c r="A290" s="633" t="s">
        <v>18860</v>
      </c>
      <c r="B290" s="626">
        <v>104104</v>
      </c>
      <c r="C290" s="628" t="s">
        <v>18866</v>
      </c>
      <c r="D290" s="626" t="s">
        <v>908</v>
      </c>
      <c r="E290" s="634">
        <v>9.67</v>
      </c>
      <c r="F290" s="635">
        <v>0</v>
      </c>
    </row>
    <row r="291" spans="1:6" ht="15">
      <c r="A291" s="633" t="s">
        <v>18860</v>
      </c>
      <c r="B291" s="626">
        <v>92916</v>
      </c>
      <c r="C291" s="628" t="s">
        <v>18867</v>
      </c>
      <c r="D291" s="626" t="s">
        <v>908</v>
      </c>
      <c r="E291" s="634">
        <v>15.71</v>
      </c>
      <c r="F291" s="635">
        <v>0</v>
      </c>
    </row>
    <row r="292" spans="1:6" ht="15">
      <c r="A292" s="633" t="s">
        <v>18860</v>
      </c>
      <c r="B292" s="626">
        <v>92917</v>
      </c>
      <c r="C292" s="628" t="s">
        <v>18868</v>
      </c>
      <c r="D292" s="626" t="s">
        <v>908</v>
      </c>
      <c r="E292" s="634">
        <v>13.71</v>
      </c>
      <c r="F292" s="635">
        <v>0</v>
      </c>
    </row>
    <row r="293" spans="1:6" ht="15">
      <c r="A293" s="633" t="s">
        <v>18860</v>
      </c>
      <c r="B293" s="626">
        <v>92915</v>
      </c>
      <c r="C293" s="628" t="s">
        <v>18869</v>
      </c>
      <c r="D293" s="626" t="s">
        <v>908</v>
      </c>
      <c r="E293" s="634">
        <v>18.11</v>
      </c>
      <c r="F293" s="635">
        <v>0</v>
      </c>
    </row>
    <row r="294" spans="1:6" ht="15">
      <c r="A294" s="633" t="s">
        <v>18860</v>
      </c>
      <c r="B294" s="626">
        <v>92771</v>
      </c>
      <c r="C294" s="628" t="s">
        <v>18870</v>
      </c>
      <c r="D294" s="626" t="s">
        <v>908</v>
      </c>
      <c r="E294" s="634">
        <v>9.7799999999999994</v>
      </c>
      <c r="F294" s="635">
        <v>0</v>
      </c>
    </row>
    <row r="295" spans="1:6" ht="15">
      <c r="A295" s="633" t="s">
        <v>18860</v>
      </c>
      <c r="B295" s="626">
        <v>92772</v>
      </c>
      <c r="C295" s="628" t="s">
        <v>18871</v>
      </c>
      <c r="D295" s="626" t="s">
        <v>908</v>
      </c>
      <c r="E295" s="634">
        <v>8.0500000000000007</v>
      </c>
      <c r="F295" s="635">
        <v>0</v>
      </c>
    </row>
    <row r="296" spans="1:6" ht="15">
      <c r="A296" s="633" t="s">
        <v>18860</v>
      </c>
      <c r="B296" s="626">
        <v>92773</v>
      </c>
      <c r="C296" s="628" t="s">
        <v>18872</v>
      </c>
      <c r="D296" s="626" t="s">
        <v>908</v>
      </c>
      <c r="E296" s="634">
        <v>7.83</v>
      </c>
      <c r="F296" s="635">
        <v>0</v>
      </c>
    </row>
    <row r="297" spans="1:6" ht="15">
      <c r="A297" s="633" t="s">
        <v>18860</v>
      </c>
      <c r="B297" s="626">
        <v>92774</v>
      </c>
      <c r="C297" s="628" t="s">
        <v>18873</v>
      </c>
      <c r="D297" s="626" t="s">
        <v>908</v>
      </c>
      <c r="E297" s="634">
        <v>8.99</v>
      </c>
      <c r="F297" s="635">
        <v>0</v>
      </c>
    </row>
    <row r="298" spans="1:6" ht="15">
      <c r="A298" s="633" t="s">
        <v>18860</v>
      </c>
      <c r="B298" s="626">
        <v>92769</v>
      </c>
      <c r="C298" s="628" t="s">
        <v>18874</v>
      </c>
      <c r="D298" s="626" t="s">
        <v>908</v>
      </c>
      <c r="E298" s="634">
        <v>12.4</v>
      </c>
      <c r="F298" s="635">
        <v>0</v>
      </c>
    </row>
    <row r="299" spans="1:6" ht="15">
      <c r="A299" s="633" t="s">
        <v>18860</v>
      </c>
      <c r="B299" s="626">
        <v>92770</v>
      </c>
      <c r="C299" s="628" t="s">
        <v>18875</v>
      </c>
      <c r="D299" s="626" t="s">
        <v>908</v>
      </c>
      <c r="E299" s="634">
        <v>11.22</v>
      </c>
      <c r="F299" s="635">
        <v>0</v>
      </c>
    </row>
    <row r="300" spans="1:6" ht="15">
      <c r="A300" s="633" t="s">
        <v>18860</v>
      </c>
      <c r="B300" s="626">
        <v>92767</v>
      </c>
      <c r="C300" s="628" t="s">
        <v>18876</v>
      </c>
      <c r="D300" s="626" t="s">
        <v>908</v>
      </c>
      <c r="E300" s="634">
        <v>16.309999999999999</v>
      </c>
      <c r="F300" s="635">
        <v>0</v>
      </c>
    </row>
    <row r="301" spans="1:6" ht="15">
      <c r="A301" s="633" t="s">
        <v>18860</v>
      </c>
      <c r="B301" s="626">
        <v>92768</v>
      </c>
      <c r="C301" s="628" t="s">
        <v>18877</v>
      </c>
      <c r="D301" s="626" t="s">
        <v>908</v>
      </c>
      <c r="E301" s="634">
        <v>13.84</v>
      </c>
      <c r="F301" s="635">
        <v>0</v>
      </c>
    </row>
    <row r="302" spans="1:6" ht="15">
      <c r="A302" s="633" t="s">
        <v>18860</v>
      </c>
      <c r="B302" s="626">
        <v>92762</v>
      </c>
      <c r="C302" s="628" t="s">
        <v>18878</v>
      </c>
      <c r="D302" s="626" t="s">
        <v>908</v>
      </c>
      <c r="E302" s="634">
        <v>10.37</v>
      </c>
      <c r="F302" s="635">
        <v>0</v>
      </c>
    </row>
    <row r="303" spans="1:6" ht="15">
      <c r="A303" s="633" t="s">
        <v>18860</v>
      </c>
      <c r="B303" s="626">
        <v>92763</v>
      </c>
      <c r="C303" s="628" t="s">
        <v>18879</v>
      </c>
      <c r="D303" s="626" t="s">
        <v>908</v>
      </c>
      <c r="E303" s="634">
        <v>8.56</v>
      </c>
      <c r="F303" s="635">
        <v>0</v>
      </c>
    </row>
    <row r="304" spans="1:6" ht="15">
      <c r="A304" s="633" t="s">
        <v>18860</v>
      </c>
      <c r="B304" s="626">
        <v>92764</v>
      </c>
      <c r="C304" s="628" t="s">
        <v>18880</v>
      </c>
      <c r="D304" s="626" t="s">
        <v>908</v>
      </c>
      <c r="E304" s="634">
        <v>8.17</v>
      </c>
      <c r="F304" s="635">
        <v>0</v>
      </c>
    </row>
    <row r="305" spans="1:6" ht="15">
      <c r="A305" s="633" t="s">
        <v>18860</v>
      </c>
      <c r="B305" s="626">
        <v>92765</v>
      </c>
      <c r="C305" s="628" t="s">
        <v>18881</v>
      </c>
      <c r="D305" s="626" t="s">
        <v>908</v>
      </c>
      <c r="E305" s="634">
        <v>9.19</v>
      </c>
      <c r="F305" s="635">
        <v>0</v>
      </c>
    </row>
    <row r="306" spans="1:6" ht="15">
      <c r="A306" s="633" t="s">
        <v>18860</v>
      </c>
      <c r="B306" s="626">
        <v>92766</v>
      </c>
      <c r="C306" s="628" t="s">
        <v>18882</v>
      </c>
      <c r="D306" s="626" t="s">
        <v>908</v>
      </c>
      <c r="E306" s="634">
        <v>9.0399999999999991</v>
      </c>
      <c r="F306" s="635">
        <v>0</v>
      </c>
    </row>
    <row r="307" spans="1:6" ht="15">
      <c r="A307" s="633" t="s">
        <v>18860</v>
      </c>
      <c r="B307" s="626">
        <v>104105</v>
      </c>
      <c r="C307" s="628" t="s">
        <v>18883</v>
      </c>
      <c r="D307" s="626" t="s">
        <v>908</v>
      </c>
      <c r="E307" s="634">
        <v>9.68</v>
      </c>
      <c r="F307" s="635">
        <v>0</v>
      </c>
    </row>
    <row r="308" spans="1:6" ht="15">
      <c r="A308" s="633" t="s">
        <v>18860</v>
      </c>
      <c r="B308" s="626">
        <v>92760</v>
      </c>
      <c r="C308" s="628" t="s">
        <v>18884</v>
      </c>
      <c r="D308" s="626" t="s">
        <v>908</v>
      </c>
      <c r="E308" s="634">
        <v>13.11</v>
      </c>
      <c r="F308" s="635">
        <v>0</v>
      </c>
    </row>
    <row r="309" spans="1:6" ht="15">
      <c r="A309" s="633" t="s">
        <v>18860</v>
      </c>
      <c r="B309" s="626">
        <v>92761</v>
      </c>
      <c r="C309" s="628" t="s">
        <v>18885</v>
      </c>
      <c r="D309" s="626" t="s">
        <v>908</v>
      </c>
      <c r="E309" s="634">
        <v>11.87</v>
      </c>
      <c r="F309" s="635">
        <v>0</v>
      </c>
    </row>
    <row r="310" spans="1:6" ht="15">
      <c r="A310" s="633" t="s">
        <v>18860</v>
      </c>
      <c r="B310" s="626">
        <v>92759</v>
      </c>
      <c r="C310" s="628" t="s">
        <v>18886</v>
      </c>
      <c r="D310" s="626" t="s">
        <v>908</v>
      </c>
      <c r="E310" s="634">
        <v>14.59</v>
      </c>
      <c r="F310" s="635">
        <v>0</v>
      </c>
    </row>
    <row r="311" spans="1:6" ht="15">
      <c r="A311" s="633" t="s">
        <v>18860</v>
      </c>
      <c r="B311" s="626">
        <v>104108</v>
      </c>
      <c r="C311" s="628" t="s">
        <v>18887</v>
      </c>
      <c r="D311" s="626" t="s">
        <v>908</v>
      </c>
      <c r="E311" s="634">
        <v>12.66</v>
      </c>
      <c r="F311" s="635">
        <v>0</v>
      </c>
    </row>
    <row r="312" spans="1:6" ht="15">
      <c r="A312" s="633" t="s">
        <v>18860</v>
      </c>
      <c r="B312" s="626">
        <v>104107</v>
      </c>
      <c r="C312" s="628" t="s">
        <v>18888</v>
      </c>
      <c r="D312" s="626" t="s">
        <v>908</v>
      </c>
      <c r="E312" s="634">
        <v>10.55</v>
      </c>
      <c r="F312" s="635">
        <v>0</v>
      </c>
    </row>
    <row r="313" spans="1:6" ht="15">
      <c r="A313" s="633" t="s">
        <v>18860</v>
      </c>
      <c r="B313" s="626">
        <v>104106</v>
      </c>
      <c r="C313" s="628" t="s">
        <v>18889</v>
      </c>
      <c r="D313" s="626" t="s">
        <v>908</v>
      </c>
      <c r="E313" s="634">
        <v>9.67</v>
      </c>
      <c r="F313" s="635">
        <v>0</v>
      </c>
    </row>
    <row r="314" spans="1:6" ht="15">
      <c r="A314" s="633" t="s">
        <v>18860</v>
      </c>
      <c r="B314" s="626">
        <v>104110</v>
      </c>
      <c r="C314" s="628" t="s">
        <v>18890</v>
      </c>
      <c r="D314" s="626" t="s">
        <v>908</v>
      </c>
      <c r="E314" s="634">
        <v>19.2</v>
      </c>
      <c r="F314" s="635">
        <v>0</v>
      </c>
    </row>
    <row r="315" spans="1:6" ht="15">
      <c r="A315" s="633" t="s">
        <v>18860</v>
      </c>
      <c r="B315" s="626">
        <v>104109</v>
      </c>
      <c r="C315" s="628" t="s">
        <v>18891</v>
      </c>
      <c r="D315" s="626" t="s">
        <v>908</v>
      </c>
      <c r="E315" s="634">
        <v>16.2</v>
      </c>
      <c r="F315" s="635">
        <v>0</v>
      </c>
    </row>
    <row r="316" spans="1:6" ht="15">
      <c r="A316" s="633" t="s">
        <v>18860</v>
      </c>
      <c r="B316" s="626">
        <v>104111</v>
      </c>
      <c r="C316" s="628" t="s">
        <v>18892</v>
      </c>
      <c r="D316" s="626" t="s">
        <v>908</v>
      </c>
      <c r="E316" s="634">
        <v>22.85</v>
      </c>
      <c r="F316" s="635">
        <v>0</v>
      </c>
    </row>
    <row r="317" spans="1:6" ht="15">
      <c r="A317" s="633" t="s">
        <v>18860</v>
      </c>
      <c r="B317" s="626">
        <v>92884</v>
      </c>
      <c r="C317" s="628" t="s">
        <v>18893</v>
      </c>
      <c r="D317" s="626" t="s">
        <v>908</v>
      </c>
      <c r="E317" s="634">
        <v>11.63</v>
      </c>
      <c r="F317" s="635">
        <v>0</v>
      </c>
    </row>
    <row r="318" spans="1:6" ht="15">
      <c r="A318" s="633" t="s">
        <v>18860</v>
      </c>
      <c r="B318" s="626">
        <v>92885</v>
      </c>
      <c r="C318" s="628" t="s">
        <v>18894</v>
      </c>
      <c r="D318" s="626" t="s">
        <v>908</v>
      </c>
      <c r="E318" s="634">
        <v>10.8</v>
      </c>
      <c r="F318" s="635">
        <v>0</v>
      </c>
    </row>
    <row r="319" spans="1:6" ht="15">
      <c r="A319" s="633" t="s">
        <v>18860</v>
      </c>
      <c r="B319" s="626">
        <v>92886</v>
      </c>
      <c r="C319" s="628" t="s">
        <v>18895</v>
      </c>
      <c r="D319" s="626" t="s">
        <v>908</v>
      </c>
      <c r="E319" s="634">
        <v>10.119999999999999</v>
      </c>
      <c r="F319" s="635">
        <v>0</v>
      </c>
    </row>
    <row r="320" spans="1:6" ht="15">
      <c r="A320" s="633" t="s">
        <v>18860</v>
      </c>
      <c r="B320" s="626">
        <v>92887</v>
      </c>
      <c r="C320" s="628" t="s">
        <v>18896</v>
      </c>
      <c r="D320" s="626" t="s">
        <v>908</v>
      </c>
      <c r="E320" s="634">
        <v>9.9</v>
      </c>
      <c r="F320" s="635">
        <v>0</v>
      </c>
    </row>
    <row r="321" spans="1:6" ht="15">
      <c r="A321" s="633" t="s">
        <v>18860</v>
      </c>
      <c r="B321" s="626">
        <v>92888</v>
      </c>
      <c r="C321" s="628" t="s">
        <v>18897</v>
      </c>
      <c r="D321" s="626" t="s">
        <v>908</v>
      </c>
      <c r="E321" s="634">
        <v>9.5500000000000007</v>
      </c>
      <c r="F321" s="635">
        <v>0</v>
      </c>
    </row>
    <row r="322" spans="1:6" ht="15">
      <c r="A322" s="633" t="s">
        <v>18860</v>
      </c>
      <c r="B322" s="626">
        <v>92882</v>
      </c>
      <c r="C322" s="628" t="s">
        <v>18898</v>
      </c>
      <c r="D322" s="626" t="s">
        <v>908</v>
      </c>
      <c r="E322" s="634">
        <v>13.46</v>
      </c>
      <c r="F322" s="635">
        <v>0</v>
      </c>
    </row>
    <row r="323" spans="1:6" ht="15">
      <c r="A323" s="633" t="s">
        <v>18860</v>
      </c>
      <c r="B323" s="626">
        <v>92883</v>
      </c>
      <c r="C323" s="628" t="s">
        <v>18899</v>
      </c>
      <c r="D323" s="626" t="s">
        <v>908</v>
      </c>
      <c r="E323" s="634">
        <v>11.91</v>
      </c>
      <c r="F323" s="635">
        <v>0</v>
      </c>
    </row>
    <row r="324" spans="1:6" ht="15">
      <c r="A324" s="633" t="s">
        <v>18860</v>
      </c>
      <c r="B324" s="626">
        <v>92877</v>
      </c>
      <c r="C324" s="628" t="s">
        <v>18900</v>
      </c>
      <c r="D324" s="626" t="s">
        <v>908</v>
      </c>
      <c r="E324" s="634">
        <v>8.84</v>
      </c>
      <c r="F324" s="635">
        <v>0</v>
      </c>
    </row>
    <row r="325" spans="1:6" ht="15">
      <c r="A325" s="633" t="s">
        <v>18860</v>
      </c>
      <c r="B325" s="626">
        <v>92878</v>
      </c>
      <c r="C325" s="628" t="s">
        <v>18901</v>
      </c>
      <c r="D325" s="626" t="s">
        <v>908</v>
      </c>
      <c r="E325" s="634">
        <v>8.6199999999999992</v>
      </c>
      <c r="F325" s="635">
        <v>0</v>
      </c>
    </row>
    <row r="326" spans="1:6" ht="15">
      <c r="A326" s="633" t="s">
        <v>18860</v>
      </c>
      <c r="B326" s="626">
        <v>92879</v>
      </c>
      <c r="C326" s="628" t="s">
        <v>18902</v>
      </c>
      <c r="D326" s="626" t="s">
        <v>908</v>
      </c>
      <c r="E326" s="634">
        <v>8.48</v>
      </c>
      <c r="F326" s="635">
        <v>0</v>
      </c>
    </row>
    <row r="327" spans="1:6" ht="15">
      <c r="A327" s="633" t="s">
        <v>18860</v>
      </c>
      <c r="B327" s="626">
        <v>92880</v>
      </c>
      <c r="C327" s="628" t="s">
        <v>18903</v>
      </c>
      <c r="D327" s="626" t="s">
        <v>908</v>
      </c>
      <c r="E327" s="634">
        <v>8.65</v>
      </c>
      <c r="F327" s="635">
        <v>0</v>
      </c>
    </row>
    <row r="328" spans="1:6" ht="15">
      <c r="A328" s="633" t="s">
        <v>18860</v>
      </c>
      <c r="B328" s="626">
        <v>92881</v>
      </c>
      <c r="C328" s="628" t="s">
        <v>18904</v>
      </c>
      <c r="D328" s="626" t="s">
        <v>908</v>
      </c>
      <c r="E328" s="634">
        <v>8.61</v>
      </c>
      <c r="F328" s="635">
        <v>0</v>
      </c>
    </row>
    <row r="329" spans="1:6" ht="15">
      <c r="A329" s="633" t="s">
        <v>18860</v>
      </c>
      <c r="B329" s="626">
        <v>92875</v>
      </c>
      <c r="C329" s="628" t="s">
        <v>18905</v>
      </c>
      <c r="D329" s="626" t="s">
        <v>908</v>
      </c>
      <c r="E329" s="634">
        <v>8.86</v>
      </c>
      <c r="F329" s="635">
        <v>0</v>
      </c>
    </row>
    <row r="330" spans="1:6" ht="15">
      <c r="A330" s="633" t="s">
        <v>18860</v>
      </c>
      <c r="B330" s="626">
        <v>92876</v>
      </c>
      <c r="C330" s="628" t="s">
        <v>18906</v>
      </c>
      <c r="D330" s="626" t="s">
        <v>908</v>
      </c>
      <c r="E330" s="634">
        <v>8.34</v>
      </c>
      <c r="F330" s="635">
        <v>0</v>
      </c>
    </row>
    <row r="331" spans="1:6" ht="15">
      <c r="A331" s="633" t="s">
        <v>18860</v>
      </c>
      <c r="B331" s="626">
        <v>92803</v>
      </c>
      <c r="C331" s="628" t="s">
        <v>18907</v>
      </c>
      <c r="D331" s="626" t="s">
        <v>908</v>
      </c>
      <c r="E331" s="634">
        <v>8.1300000000000008</v>
      </c>
      <c r="F331" s="635">
        <v>0</v>
      </c>
    </row>
    <row r="332" spans="1:6" ht="15">
      <c r="A332" s="633" t="s">
        <v>18860</v>
      </c>
      <c r="B332" s="626">
        <v>92804</v>
      </c>
      <c r="C332" s="628" t="s">
        <v>18908</v>
      </c>
      <c r="D332" s="626" t="s">
        <v>908</v>
      </c>
      <c r="E332" s="634">
        <v>6.91</v>
      </c>
      <c r="F332" s="635">
        <v>0</v>
      </c>
    </row>
    <row r="333" spans="1:6" ht="15">
      <c r="A333" s="633" t="s">
        <v>18860</v>
      </c>
      <c r="B333" s="626">
        <v>92805</v>
      </c>
      <c r="C333" s="628" t="s">
        <v>18909</v>
      </c>
      <c r="D333" s="626" t="s">
        <v>908</v>
      </c>
      <c r="E333" s="634">
        <v>6.81</v>
      </c>
      <c r="F333" s="635">
        <v>0</v>
      </c>
    </row>
    <row r="334" spans="1:6" ht="15">
      <c r="A334" s="633" t="s">
        <v>18860</v>
      </c>
      <c r="B334" s="626">
        <v>92806</v>
      </c>
      <c r="C334" s="628" t="s">
        <v>18910</v>
      </c>
      <c r="D334" s="626" t="s">
        <v>908</v>
      </c>
      <c r="E334" s="634">
        <v>8.02</v>
      </c>
      <c r="F334" s="635">
        <v>0</v>
      </c>
    </row>
    <row r="335" spans="1:6" ht="15">
      <c r="A335" s="633" t="s">
        <v>18860</v>
      </c>
      <c r="B335" s="626">
        <v>92798</v>
      </c>
      <c r="C335" s="628" t="s">
        <v>18911</v>
      </c>
      <c r="D335" s="626" t="s">
        <v>908</v>
      </c>
      <c r="E335" s="634">
        <v>8.01</v>
      </c>
      <c r="F335" s="635">
        <v>0</v>
      </c>
    </row>
    <row r="336" spans="1:6" ht="15">
      <c r="A336" s="633" t="s">
        <v>18860</v>
      </c>
      <c r="B336" s="626">
        <v>95448</v>
      </c>
      <c r="C336" s="628" t="s">
        <v>18912</v>
      </c>
      <c r="D336" s="626" t="s">
        <v>908</v>
      </c>
      <c r="E336" s="634">
        <v>8.7799999999999994</v>
      </c>
      <c r="F336" s="635">
        <v>0</v>
      </c>
    </row>
    <row r="337" spans="1:6" ht="15">
      <c r="A337" s="633" t="s">
        <v>18860</v>
      </c>
      <c r="B337" s="626">
        <v>92801</v>
      </c>
      <c r="C337" s="628" t="s">
        <v>18913</v>
      </c>
      <c r="D337" s="626" t="s">
        <v>908</v>
      </c>
      <c r="E337" s="634">
        <v>9.15</v>
      </c>
      <c r="F337" s="635">
        <v>0</v>
      </c>
    </row>
    <row r="338" spans="1:6" ht="15">
      <c r="A338" s="633" t="s">
        <v>18860</v>
      </c>
      <c r="B338" s="626">
        <v>92802</v>
      </c>
      <c r="C338" s="628" t="s">
        <v>18914</v>
      </c>
      <c r="D338" s="626" t="s">
        <v>908</v>
      </c>
      <c r="E338" s="634">
        <v>8.89</v>
      </c>
      <c r="F338" s="635">
        <v>0</v>
      </c>
    </row>
    <row r="339" spans="1:6" ht="15">
      <c r="A339" s="633" t="s">
        <v>18860</v>
      </c>
      <c r="B339" s="626">
        <v>92799</v>
      </c>
      <c r="C339" s="628" t="s">
        <v>18915</v>
      </c>
      <c r="D339" s="626" t="s">
        <v>908</v>
      </c>
      <c r="E339" s="634">
        <v>10.88</v>
      </c>
      <c r="F339" s="635">
        <v>0</v>
      </c>
    </row>
    <row r="340" spans="1:6" ht="15">
      <c r="A340" s="633" t="s">
        <v>18860</v>
      </c>
      <c r="B340" s="626">
        <v>92800</v>
      </c>
      <c r="C340" s="628" t="s">
        <v>18916</v>
      </c>
      <c r="D340" s="626" t="s">
        <v>908</v>
      </c>
      <c r="E340" s="634">
        <v>9.4499999999999993</v>
      </c>
      <c r="F340" s="635">
        <v>0</v>
      </c>
    </row>
    <row r="341" spans="1:6" ht="15">
      <c r="A341" s="633" t="s">
        <v>18917</v>
      </c>
      <c r="B341" s="626">
        <v>95605</v>
      </c>
      <c r="C341" s="628" t="s">
        <v>18918</v>
      </c>
      <c r="D341" s="626" t="s">
        <v>351</v>
      </c>
      <c r="E341" s="634">
        <v>184.94</v>
      </c>
      <c r="F341" s="635">
        <v>0</v>
      </c>
    </row>
    <row r="342" spans="1:6" ht="15">
      <c r="A342" s="633" t="s">
        <v>18917</v>
      </c>
      <c r="B342" s="626">
        <v>95602</v>
      </c>
      <c r="C342" s="628" t="s">
        <v>18919</v>
      </c>
      <c r="D342" s="626" t="s">
        <v>351</v>
      </c>
      <c r="E342" s="634">
        <v>38.04</v>
      </c>
      <c r="F342" s="635">
        <v>0</v>
      </c>
    </row>
    <row r="343" spans="1:6" ht="15">
      <c r="A343" s="633" t="s">
        <v>18917</v>
      </c>
      <c r="B343" s="626">
        <v>95603</v>
      </c>
      <c r="C343" s="628" t="s">
        <v>18920</v>
      </c>
      <c r="D343" s="626" t="s">
        <v>351</v>
      </c>
      <c r="E343" s="634">
        <v>64.900000000000006</v>
      </c>
      <c r="F343" s="635">
        <v>0</v>
      </c>
    </row>
    <row r="344" spans="1:6" ht="15">
      <c r="A344" s="633" t="s">
        <v>18917</v>
      </c>
      <c r="B344" s="626">
        <v>95604</v>
      </c>
      <c r="C344" s="628" t="s">
        <v>18921</v>
      </c>
      <c r="D344" s="626" t="s">
        <v>351</v>
      </c>
      <c r="E344" s="634">
        <v>100.72</v>
      </c>
      <c r="F344" s="635">
        <v>0</v>
      </c>
    </row>
    <row r="345" spans="1:6" ht="15">
      <c r="A345" s="633" t="s">
        <v>18917</v>
      </c>
      <c r="B345" s="626">
        <v>95601</v>
      </c>
      <c r="C345" s="628" t="s">
        <v>18922</v>
      </c>
      <c r="D345" s="626" t="s">
        <v>351</v>
      </c>
      <c r="E345" s="634">
        <v>23.77</v>
      </c>
      <c r="F345" s="635">
        <v>0</v>
      </c>
    </row>
    <row r="346" spans="1:6" ht="15">
      <c r="A346" s="633" t="s">
        <v>18917</v>
      </c>
      <c r="B346" s="626">
        <v>102521</v>
      </c>
      <c r="C346" s="628" t="s">
        <v>18923</v>
      </c>
      <c r="D346" s="626" t="s">
        <v>351</v>
      </c>
      <c r="E346" s="634">
        <v>152.56</v>
      </c>
      <c r="F346" s="635">
        <v>0</v>
      </c>
    </row>
    <row r="347" spans="1:6" ht="15">
      <c r="A347" s="633" t="s">
        <v>18917</v>
      </c>
      <c r="B347" s="626">
        <v>102522</v>
      </c>
      <c r="C347" s="628" t="s">
        <v>18924</v>
      </c>
      <c r="D347" s="626" t="s">
        <v>351</v>
      </c>
      <c r="E347" s="634">
        <v>223.83</v>
      </c>
      <c r="F347" s="635">
        <v>0</v>
      </c>
    </row>
    <row r="348" spans="1:6" ht="15">
      <c r="A348" s="633" t="s">
        <v>18917</v>
      </c>
      <c r="B348" s="626">
        <v>102523</v>
      </c>
      <c r="C348" s="628" t="s">
        <v>18925</v>
      </c>
      <c r="D348" s="626" t="s">
        <v>351</v>
      </c>
      <c r="E348" s="634">
        <v>295.08</v>
      </c>
      <c r="F348" s="635">
        <v>0</v>
      </c>
    </row>
    <row r="349" spans="1:6" ht="15">
      <c r="A349" s="633" t="s">
        <v>18917</v>
      </c>
      <c r="B349" s="626">
        <v>95608</v>
      </c>
      <c r="C349" s="628" t="s">
        <v>18926</v>
      </c>
      <c r="D349" s="626" t="s">
        <v>351</v>
      </c>
      <c r="E349" s="634">
        <v>42.04</v>
      </c>
      <c r="F349" s="635">
        <v>0</v>
      </c>
    </row>
    <row r="350" spans="1:6" ht="15">
      <c r="A350" s="633" t="s">
        <v>18917</v>
      </c>
      <c r="B350" s="626">
        <v>95609</v>
      </c>
      <c r="C350" s="628" t="s">
        <v>18927</v>
      </c>
      <c r="D350" s="626" t="s">
        <v>351</v>
      </c>
      <c r="E350" s="634">
        <v>53.31</v>
      </c>
      <c r="F350" s="635">
        <v>0</v>
      </c>
    </row>
    <row r="351" spans="1:6" ht="15">
      <c r="A351" s="633" t="s">
        <v>18917</v>
      </c>
      <c r="B351" s="626">
        <v>95607</v>
      </c>
      <c r="C351" s="628" t="s">
        <v>18928</v>
      </c>
      <c r="D351" s="626" t="s">
        <v>351</v>
      </c>
      <c r="E351" s="634">
        <v>28.98</v>
      </c>
      <c r="F351" s="635">
        <v>0</v>
      </c>
    </row>
    <row r="352" spans="1:6" ht="15">
      <c r="A352" s="633" t="s">
        <v>18929</v>
      </c>
      <c r="B352" s="626">
        <v>95996</v>
      </c>
      <c r="C352" s="628" t="s">
        <v>18930</v>
      </c>
      <c r="D352" s="626" t="s">
        <v>482</v>
      </c>
      <c r="E352" s="634">
        <v>1287.76</v>
      </c>
      <c r="F352" s="635">
        <v>0</v>
      </c>
    </row>
    <row r="353" spans="1:6" ht="15">
      <c r="A353" s="633" t="s">
        <v>18929</v>
      </c>
      <c r="B353" s="626">
        <v>95995</v>
      </c>
      <c r="C353" s="628" t="s">
        <v>18931</v>
      </c>
      <c r="D353" s="626" t="s">
        <v>482</v>
      </c>
      <c r="E353" s="634">
        <v>1493.58</v>
      </c>
      <c r="F353" s="635">
        <v>0</v>
      </c>
    </row>
    <row r="354" spans="1:6" ht="15">
      <c r="A354" s="633" t="s">
        <v>18929</v>
      </c>
      <c r="B354" s="626">
        <v>104372</v>
      </c>
      <c r="C354" s="628" t="s">
        <v>18932</v>
      </c>
      <c r="D354" s="626" t="s">
        <v>482</v>
      </c>
      <c r="E354" s="634">
        <v>0</v>
      </c>
      <c r="F354" s="635"/>
    </row>
    <row r="355" spans="1:6" ht="15">
      <c r="A355" s="633" t="s">
        <v>18929</v>
      </c>
      <c r="B355" s="626">
        <v>104371</v>
      </c>
      <c r="C355" s="628" t="s">
        <v>18933</v>
      </c>
      <c r="D355" s="626" t="s">
        <v>482</v>
      </c>
      <c r="E355" s="634">
        <v>0</v>
      </c>
      <c r="F355" s="635"/>
    </row>
    <row r="356" spans="1:6" ht="15">
      <c r="A356" s="633" t="s">
        <v>18929</v>
      </c>
      <c r="B356" s="626">
        <v>96001</v>
      </c>
      <c r="C356" s="628" t="s">
        <v>18934</v>
      </c>
      <c r="D356" s="626" t="s">
        <v>135</v>
      </c>
      <c r="E356" s="634">
        <v>7.65</v>
      </c>
      <c r="F356" s="635">
        <v>0</v>
      </c>
    </row>
    <row r="357" spans="1:6" ht="15">
      <c r="A357" s="633" t="s">
        <v>18935</v>
      </c>
      <c r="B357" s="626">
        <v>94880</v>
      </c>
      <c r="C357" s="628" t="s">
        <v>18936</v>
      </c>
      <c r="D357" s="626" t="s">
        <v>143</v>
      </c>
      <c r="E357" s="634">
        <v>49.09</v>
      </c>
      <c r="F357" s="635">
        <v>0</v>
      </c>
    </row>
    <row r="358" spans="1:6" ht="15">
      <c r="A358" s="633" t="s">
        <v>18935</v>
      </c>
      <c r="B358" s="626">
        <v>94882</v>
      </c>
      <c r="C358" s="628" t="s">
        <v>18937</v>
      </c>
      <c r="D358" s="626" t="s">
        <v>143</v>
      </c>
      <c r="E358" s="634">
        <v>57.33</v>
      </c>
      <c r="F358" s="635">
        <v>0</v>
      </c>
    </row>
    <row r="359" spans="1:6" ht="15">
      <c r="A359" s="633" t="s">
        <v>18935</v>
      </c>
      <c r="B359" s="626">
        <v>94884</v>
      </c>
      <c r="C359" s="628" t="s">
        <v>18938</v>
      </c>
      <c r="D359" s="626" t="s">
        <v>143</v>
      </c>
      <c r="E359" s="634">
        <v>74.02</v>
      </c>
      <c r="F359" s="635">
        <v>0</v>
      </c>
    </row>
    <row r="360" spans="1:6" ht="15">
      <c r="A360" s="633" t="s">
        <v>18935</v>
      </c>
      <c r="B360" s="626">
        <v>94870</v>
      </c>
      <c r="C360" s="628" t="s">
        <v>18939</v>
      </c>
      <c r="D360" s="626" t="s">
        <v>143</v>
      </c>
      <c r="E360" s="634">
        <v>2.11</v>
      </c>
      <c r="F360" s="635">
        <v>0</v>
      </c>
    </row>
    <row r="361" spans="1:6" ht="15">
      <c r="A361" s="633" t="s">
        <v>18935</v>
      </c>
      <c r="B361" s="626">
        <v>94872</v>
      </c>
      <c r="C361" s="628" t="s">
        <v>18940</v>
      </c>
      <c r="D361" s="626" t="s">
        <v>143</v>
      </c>
      <c r="E361" s="634">
        <v>3.1</v>
      </c>
      <c r="F361" s="635">
        <v>0</v>
      </c>
    </row>
    <row r="362" spans="1:6" ht="15">
      <c r="A362" s="633" t="s">
        <v>18935</v>
      </c>
      <c r="B362" s="626">
        <v>90746</v>
      </c>
      <c r="C362" s="628" t="s">
        <v>18941</v>
      </c>
      <c r="D362" s="626" t="s">
        <v>143</v>
      </c>
      <c r="E362" s="634">
        <v>4.9800000000000004</v>
      </c>
      <c r="F362" s="635">
        <v>0</v>
      </c>
    </row>
    <row r="363" spans="1:6" ht="15">
      <c r="A363" s="633" t="s">
        <v>18935</v>
      </c>
      <c r="B363" s="626">
        <v>90747</v>
      </c>
      <c r="C363" s="628" t="s">
        <v>18942</v>
      </c>
      <c r="D363" s="626" t="s">
        <v>143</v>
      </c>
      <c r="E363" s="634">
        <v>20.32</v>
      </c>
      <c r="F363" s="635">
        <v>0</v>
      </c>
    </row>
    <row r="364" spans="1:6" ht="15">
      <c r="A364" s="633" t="s">
        <v>18935</v>
      </c>
      <c r="B364" s="626">
        <v>94876</v>
      </c>
      <c r="C364" s="628" t="s">
        <v>18943</v>
      </c>
      <c r="D364" s="626" t="s">
        <v>143</v>
      </c>
      <c r="E364" s="634">
        <v>33.200000000000003</v>
      </c>
      <c r="F364" s="635">
        <v>0</v>
      </c>
    </row>
    <row r="365" spans="1:6" ht="15">
      <c r="A365" s="633" t="s">
        <v>18935</v>
      </c>
      <c r="B365" s="626">
        <v>94878</v>
      </c>
      <c r="C365" s="628" t="s">
        <v>18944</v>
      </c>
      <c r="D365" s="626" t="s">
        <v>143</v>
      </c>
      <c r="E365" s="634">
        <v>38.549999999999997</v>
      </c>
      <c r="F365" s="635">
        <v>0</v>
      </c>
    </row>
    <row r="366" spans="1:6" ht="15">
      <c r="A366" s="633" t="s">
        <v>18935</v>
      </c>
      <c r="B366" s="626">
        <v>90740</v>
      </c>
      <c r="C366" s="628" t="s">
        <v>18945</v>
      </c>
      <c r="D366" s="626" t="s">
        <v>143</v>
      </c>
      <c r="E366" s="634">
        <v>6.08</v>
      </c>
      <c r="F366" s="635">
        <v>0</v>
      </c>
    </row>
    <row r="367" spans="1:6" ht="15">
      <c r="A367" s="633" t="s">
        <v>18935</v>
      </c>
      <c r="B367" s="626">
        <v>90741</v>
      </c>
      <c r="C367" s="628" t="s">
        <v>18946</v>
      </c>
      <c r="D367" s="626" t="s">
        <v>143</v>
      </c>
      <c r="E367" s="634">
        <v>6.92</v>
      </c>
      <c r="F367" s="635">
        <v>0</v>
      </c>
    </row>
    <row r="368" spans="1:6" ht="15">
      <c r="A368" s="633" t="s">
        <v>18935</v>
      </c>
      <c r="B368" s="626">
        <v>90742</v>
      </c>
      <c r="C368" s="628" t="s">
        <v>18947</v>
      </c>
      <c r="D368" s="626" t="s">
        <v>143</v>
      </c>
      <c r="E368" s="634">
        <v>7.78</v>
      </c>
      <c r="F368" s="635">
        <v>0</v>
      </c>
    </row>
    <row r="369" spans="1:6" ht="15">
      <c r="A369" s="633" t="s">
        <v>18935</v>
      </c>
      <c r="B369" s="626">
        <v>90743</v>
      </c>
      <c r="C369" s="628" t="s">
        <v>18948</v>
      </c>
      <c r="D369" s="626" t="s">
        <v>143</v>
      </c>
      <c r="E369" s="634">
        <v>8.6300000000000008</v>
      </c>
      <c r="F369" s="635">
        <v>0</v>
      </c>
    </row>
    <row r="370" spans="1:6" ht="15">
      <c r="A370" s="633" t="s">
        <v>18935</v>
      </c>
      <c r="B370" s="626">
        <v>90744</v>
      </c>
      <c r="C370" s="628" t="s">
        <v>18949</v>
      </c>
      <c r="D370" s="626" t="s">
        <v>143</v>
      </c>
      <c r="E370" s="634">
        <v>9.48</v>
      </c>
      <c r="F370" s="635">
        <v>0</v>
      </c>
    </row>
    <row r="371" spans="1:6" ht="15">
      <c r="A371" s="633" t="s">
        <v>18935</v>
      </c>
      <c r="B371" s="626">
        <v>90745</v>
      </c>
      <c r="C371" s="628" t="s">
        <v>18950</v>
      </c>
      <c r="D371" s="626" t="s">
        <v>143</v>
      </c>
      <c r="E371" s="634">
        <v>12.55</v>
      </c>
      <c r="F371" s="635">
        <v>0</v>
      </c>
    </row>
    <row r="372" spans="1:6" ht="15">
      <c r="A372" s="633" t="s">
        <v>18935</v>
      </c>
      <c r="B372" s="626">
        <v>90733</v>
      </c>
      <c r="C372" s="628" t="s">
        <v>18951</v>
      </c>
      <c r="D372" s="626" t="s">
        <v>143</v>
      </c>
      <c r="E372" s="634">
        <v>4.5999999999999996</v>
      </c>
      <c r="F372" s="635">
        <v>0</v>
      </c>
    </row>
    <row r="373" spans="1:6" ht="15">
      <c r="A373" s="633" t="s">
        <v>18935</v>
      </c>
      <c r="B373" s="626">
        <v>90734</v>
      </c>
      <c r="C373" s="628" t="s">
        <v>18952</v>
      </c>
      <c r="D373" s="626" t="s">
        <v>143</v>
      </c>
      <c r="E373" s="634">
        <v>5.46</v>
      </c>
      <c r="F373" s="635">
        <v>0</v>
      </c>
    </row>
    <row r="374" spans="1:6" ht="15">
      <c r="A374" s="633" t="s">
        <v>18935</v>
      </c>
      <c r="B374" s="626">
        <v>90735</v>
      </c>
      <c r="C374" s="628" t="s">
        <v>18953</v>
      </c>
      <c r="D374" s="626" t="s">
        <v>143</v>
      </c>
      <c r="E374" s="634">
        <v>6.3</v>
      </c>
      <c r="F374" s="635">
        <v>0</v>
      </c>
    </row>
    <row r="375" spans="1:6" ht="15">
      <c r="A375" s="633" t="s">
        <v>18935</v>
      </c>
      <c r="B375" s="626">
        <v>90736</v>
      </c>
      <c r="C375" s="628" t="s">
        <v>18954</v>
      </c>
      <c r="D375" s="626" t="s">
        <v>143</v>
      </c>
      <c r="E375" s="634">
        <v>7.15</v>
      </c>
      <c r="F375" s="635">
        <v>0</v>
      </c>
    </row>
    <row r="376" spans="1:6" ht="15">
      <c r="A376" s="633" t="s">
        <v>18935</v>
      </c>
      <c r="B376" s="626">
        <v>90737</v>
      </c>
      <c r="C376" s="628" t="s">
        <v>18955</v>
      </c>
      <c r="D376" s="626" t="s">
        <v>143</v>
      </c>
      <c r="E376" s="634">
        <v>8.01</v>
      </c>
      <c r="F376" s="635">
        <v>0</v>
      </c>
    </row>
    <row r="377" spans="1:6" ht="15">
      <c r="A377" s="633" t="s">
        <v>18935</v>
      </c>
      <c r="B377" s="626">
        <v>90738</v>
      </c>
      <c r="C377" s="628" t="s">
        <v>18956</v>
      </c>
      <c r="D377" s="626" t="s">
        <v>143</v>
      </c>
      <c r="E377" s="634">
        <v>8.85</v>
      </c>
      <c r="F377" s="635">
        <v>0</v>
      </c>
    </row>
    <row r="378" spans="1:6" ht="15">
      <c r="A378" s="633" t="s">
        <v>18935</v>
      </c>
      <c r="B378" s="626">
        <v>90739</v>
      </c>
      <c r="C378" s="628" t="s">
        <v>18957</v>
      </c>
      <c r="D378" s="626" t="s">
        <v>143</v>
      </c>
      <c r="E378" s="634">
        <v>11.24</v>
      </c>
      <c r="F378" s="635">
        <v>0</v>
      </c>
    </row>
    <row r="379" spans="1:6" ht="15">
      <c r="A379" s="633" t="s">
        <v>18935</v>
      </c>
      <c r="B379" s="626">
        <v>90724</v>
      </c>
      <c r="C379" s="628" t="s">
        <v>18958</v>
      </c>
      <c r="D379" s="626" t="s">
        <v>351</v>
      </c>
      <c r="E379" s="634">
        <v>32.32</v>
      </c>
      <c r="F379" s="635">
        <v>0</v>
      </c>
    </row>
    <row r="380" spans="1:6" ht="15">
      <c r="A380" s="633" t="s">
        <v>18935</v>
      </c>
      <c r="B380" s="626">
        <v>102267</v>
      </c>
      <c r="C380" s="628" t="s">
        <v>18959</v>
      </c>
      <c r="D380" s="626" t="s">
        <v>351</v>
      </c>
      <c r="E380" s="634">
        <v>172.82</v>
      </c>
      <c r="F380" s="635">
        <v>0</v>
      </c>
    </row>
    <row r="381" spans="1:6" ht="15">
      <c r="A381" s="633" t="s">
        <v>18935</v>
      </c>
      <c r="B381" s="626">
        <v>102268</v>
      </c>
      <c r="C381" s="628" t="s">
        <v>18960</v>
      </c>
      <c r="D381" s="626" t="s">
        <v>351</v>
      </c>
      <c r="E381" s="634">
        <v>194.98</v>
      </c>
      <c r="F381" s="635">
        <v>0</v>
      </c>
    </row>
    <row r="382" spans="1:6" ht="15">
      <c r="A382" s="633" t="s">
        <v>18935</v>
      </c>
      <c r="B382" s="626">
        <v>90725</v>
      </c>
      <c r="C382" s="628" t="s">
        <v>18961</v>
      </c>
      <c r="D382" s="626" t="s">
        <v>351</v>
      </c>
      <c r="E382" s="634">
        <v>39.72</v>
      </c>
      <c r="F382" s="635">
        <v>0</v>
      </c>
    </row>
    <row r="383" spans="1:6" ht="15">
      <c r="A383" s="633" t="s">
        <v>18935</v>
      </c>
      <c r="B383" s="626">
        <v>102269</v>
      </c>
      <c r="C383" s="628" t="s">
        <v>18962</v>
      </c>
      <c r="D383" s="626" t="s">
        <v>351</v>
      </c>
      <c r="E383" s="634">
        <v>239.3</v>
      </c>
      <c r="F383" s="635">
        <v>0</v>
      </c>
    </row>
    <row r="384" spans="1:6" ht="15">
      <c r="A384" s="633" t="s">
        <v>18935</v>
      </c>
      <c r="B384" s="626">
        <v>90726</v>
      </c>
      <c r="C384" s="628" t="s">
        <v>18963</v>
      </c>
      <c r="D384" s="626" t="s">
        <v>351</v>
      </c>
      <c r="E384" s="634">
        <v>47.16</v>
      </c>
      <c r="F384" s="635">
        <v>0</v>
      </c>
    </row>
    <row r="385" spans="1:6" ht="15">
      <c r="A385" s="633" t="s">
        <v>18935</v>
      </c>
      <c r="B385" s="626">
        <v>90727</v>
      </c>
      <c r="C385" s="628" t="s">
        <v>18964</v>
      </c>
      <c r="D385" s="626" t="s">
        <v>351</v>
      </c>
      <c r="E385" s="634">
        <v>54.55</v>
      </c>
      <c r="F385" s="635">
        <v>0</v>
      </c>
    </row>
    <row r="386" spans="1:6" ht="15">
      <c r="A386" s="633" t="s">
        <v>18935</v>
      </c>
      <c r="B386" s="626">
        <v>90728</v>
      </c>
      <c r="C386" s="628" t="s">
        <v>18965</v>
      </c>
      <c r="D386" s="626" t="s">
        <v>351</v>
      </c>
      <c r="E386" s="634">
        <v>61.94</v>
      </c>
      <c r="F386" s="635">
        <v>0</v>
      </c>
    </row>
    <row r="387" spans="1:6" ht="15">
      <c r="A387" s="633" t="s">
        <v>18935</v>
      </c>
      <c r="B387" s="626">
        <v>90729</v>
      </c>
      <c r="C387" s="628" t="s">
        <v>18966</v>
      </c>
      <c r="D387" s="626" t="s">
        <v>351</v>
      </c>
      <c r="E387" s="634">
        <v>69.33</v>
      </c>
      <c r="F387" s="635">
        <v>0</v>
      </c>
    </row>
    <row r="388" spans="1:6" ht="15">
      <c r="A388" s="633" t="s">
        <v>18935</v>
      </c>
      <c r="B388" s="626">
        <v>90730</v>
      </c>
      <c r="C388" s="628" t="s">
        <v>18967</v>
      </c>
      <c r="D388" s="626" t="s">
        <v>351</v>
      </c>
      <c r="E388" s="634">
        <v>76.709999999999994</v>
      </c>
      <c r="F388" s="635">
        <v>0</v>
      </c>
    </row>
    <row r="389" spans="1:6" ht="15">
      <c r="A389" s="633" t="s">
        <v>18935</v>
      </c>
      <c r="B389" s="626">
        <v>90731</v>
      </c>
      <c r="C389" s="628" t="s">
        <v>18968</v>
      </c>
      <c r="D389" s="626" t="s">
        <v>351</v>
      </c>
      <c r="E389" s="634">
        <v>84.1</v>
      </c>
      <c r="F389" s="635">
        <v>0</v>
      </c>
    </row>
    <row r="390" spans="1:6" ht="15">
      <c r="A390" s="633" t="s">
        <v>18935</v>
      </c>
      <c r="B390" s="626">
        <v>90732</v>
      </c>
      <c r="C390" s="628" t="s">
        <v>18969</v>
      </c>
      <c r="D390" s="626" t="s">
        <v>351</v>
      </c>
      <c r="E390" s="634">
        <v>106.26</v>
      </c>
      <c r="F390" s="635">
        <v>0</v>
      </c>
    </row>
    <row r="391" spans="1:6" ht="15">
      <c r="A391" s="633" t="s">
        <v>18935</v>
      </c>
      <c r="B391" s="626">
        <v>102265</v>
      </c>
      <c r="C391" s="628" t="s">
        <v>18970</v>
      </c>
      <c r="D391" s="626" t="s">
        <v>351</v>
      </c>
      <c r="E391" s="634">
        <v>135.80000000000001</v>
      </c>
      <c r="F391" s="635">
        <v>0</v>
      </c>
    </row>
    <row r="392" spans="1:6" ht="15">
      <c r="A392" s="633" t="s">
        <v>18935</v>
      </c>
      <c r="B392" s="626">
        <v>102266</v>
      </c>
      <c r="C392" s="628" t="s">
        <v>18971</v>
      </c>
      <c r="D392" s="626" t="s">
        <v>351</v>
      </c>
      <c r="E392" s="634">
        <v>150.59</v>
      </c>
      <c r="F392" s="635">
        <v>0</v>
      </c>
    </row>
    <row r="393" spans="1:6" ht="15">
      <c r="A393" s="633" t="s">
        <v>18935</v>
      </c>
      <c r="B393" s="626">
        <v>94879</v>
      </c>
      <c r="C393" s="628" t="s">
        <v>18972</v>
      </c>
      <c r="D393" s="626" t="s">
        <v>143</v>
      </c>
      <c r="E393" s="634">
        <v>1731.19</v>
      </c>
      <c r="F393" s="635">
        <v>0</v>
      </c>
    </row>
    <row r="394" spans="1:6" ht="15">
      <c r="A394" s="633" t="s">
        <v>18935</v>
      </c>
      <c r="B394" s="626">
        <v>94881</v>
      </c>
      <c r="C394" s="628" t="s">
        <v>18973</v>
      </c>
      <c r="D394" s="626" t="s">
        <v>143</v>
      </c>
      <c r="E394" s="634">
        <v>2382.1</v>
      </c>
      <c r="F394" s="635">
        <v>0</v>
      </c>
    </row>
    <row r="395" spans="1:6" ht="15">
      <c r="A395" s="633" t="s">
        <v>18935</v>
      </c>
      <c r="B395" s="626">
        <v>94869</v>
      </c>
      <c r="C395" s="628" t="s">
        <v>18974</v>
      </c>
      <c r="D395" s="626" t="s">
        <v>143</v>
      </c>
      <c r="E395" s="634">
        <v>121.72</v>
      </c>
      <c r="F395" s="635">
        <v>0</v>
      </c>
    </row>
    <row r="396" spans="1:6" ht="15">
      <c r="A396" s="633" t="s">
        <v>18935</v>
      </c>
      <c r="B396" s="626">
        <v>94871</v>
      </c>
      <c r="C396" s="628" t="s">
        <v>18975</v>
      </c>
      <c r="D396" s="626" t="s">
        <v>143</v>
      </c>
      <c r="E396" s="634">
        <v>190.5</v>
      </c>
      <c r="F396" s="635">
        <v>0</v>
      </c>
    </row>
    <row r="397" spans="1:6" ht="15">
      <c r="A397" s="633" t="s">
        <v>18935</v>
      </c>
      <c r="B397" s="626">
        <v>90708</v>
      </c>
      <c r="C397" s="628" t="s">
        <v>18976</v>
      </c>
      <c r="D397" s="626" t="s">
        <v>143</v>
      </c>
      <c r="E397" s="634">
        <v>693.27</v>
      </c>
      <c r="F397" s="635">
        <v>0</v>
      </c>
    </row>
    <row r="398" spans="1:6" ht="15">
      <c r="A398" s="633" t="s">
        <v>18935</v>
      </c>
      <c r="B398" s="626">
        <v>94875</v>
      </c>
      <c r="C398" s="628" t="s">
        <v>18977</v>
      </c>
      <c r="D398" s="626" t="s">
        <v>143</v>
      </c>
      <c r="E398" s="634">
        <v>1125.1300000000001</v>
      </c>
      <c r="F398" s="635">
        <v>0</v>
      </c>
    </row>
    <row r="399" spans="1:6" ht="15">
      <c r="A399" s="633" t="s">
        <v>18935</v>
      </c>
      <c r="B399" s="626">
        <v>102264</v>
      </c>
      <c r="C399" s="628" t="s">
        <v>18978</v>
      </c>
      <c r="D399" s="626" t="s">
        <v>143</v>
      </c>
      <c r="E399" s="634">
        <v>22.19</v>
      </c>
      <c r="F399" s="635">
        <v>0</v>
      </c>
    </row>
    <row r="400" spans="1:6" ht="15">
      <c r="A400" s="633" t="s">
        <v>18935</v>
      </c>
      <c r="B400" s="626">
        <v>90701</v>
      </c>
      <c r="C400" s="628" t="s">
        <v>18979</v>
      </c>
      <c r="D400" s="626" t="s">
        <v>143</v>
      </c>
      <c r="E400" s="634">
        <v>74.61</v>
      </c>
      <c r="F400" s="635">
        <v>0</v>
      </c>
    </row>
    <row r="401" spans="1:6" ht="15">
      <c r="A401" s="633" t="s">
        <v>18935</v>
      </c>
      <c r="B401" s="626">
        <v>90702</v>
      </c>
      <c r="C401" s="628" t="s">
        <v>18980</v>
      </c>
      <c r="D401" s="626" t="s">
        <v>143</v>
      </c>
      <c r="E401" s="634">
        <v>122.94</v>
      </c>
      <c r="F401" s="635">
        <v>0</v>
      </c>
    </row>
    <row r="402" spans="1:6" ht="15">
      <c r="A402" s="633" t="s">
        <v>18935</v>
      </c>
      <c r="B402" s="626">
        <v>90703</v>
      </c>
      <c r="C402" s="628" t="s">
        <v>18981</v>
      </c>
      <c r="D402" s="626" t="s">
        <v>143</v>
      </c>
      <c r="E402" s="634">
        <v>191.68</v>
      </c>
      <c r="F402" s="635">
        <v>0</v>
      </c>
    </row>
    <row r="403" spans="1:6" ht="15">
      <c r="A403" s="633" t="s">
        <v>18935</v>
      </c>
      <c r="B403" s="626">
        <v>90704</v>
      </c>
      <c r="C403" s="628" t="s">
        <v>18982</v>
      </c>
      <c r="D403" s="626" t="s">
        <v>143</v>
      </c>
      <c r="E403" s="634">
        <v>283.68</v>
      </c>
      <c r="F403" s="635">
        <v>0</v>
      </c>
    </row>
    <row r="404" spans="1:6" ht="15">
      <c r="A404" s="633" t="s">
        <v>18935</v>
      </c>
      <c r="B404" s="626">
        <v>90705</v>
      </c>
      <c r="C404" s="628" t="s">
        <v>18983</v>
      </c>
      <c r="D404" s="626" t="s">
        <v>143</v>
      </c>
      <c r="E404" s="634">
        <v>371.48</v>
      </c>
      <c r="F404" s="635">
        <v>0</v>
      </c>
    </row>
    <row r="405" spans="1:6" ht="15">
      <c r="A405" s="633" t="s">
        <v>18935</v>
      </c>
      <c r="B405" s="626">
        <v>90706</v>
      </c>
      <c r="C405" s="628" t="s">
        <v>18984</v>
      </c>
      <c r="D405" s="626" t="s">
        <v>143</v>
      </c>
      <c r="E405" s="634">
        <v>491.24</v>
      </c>
      <c r="F405" s="635">
        <v>0</v>
      </c>
    </row>
    <row r="406" spans="1:6" ht="15">
      <c r="A406" s="633" t="s">
        <v>18935</v>
      </c>
      <c r="B406" s="626">
        <v>90694</v>
      </c>
      <c r="C406" s="628" t="s">
        <v>18985</v>
      </c>
      <c r="D406" s="626" t="s">
        <v>143</v>
      </c>
      <c r="E406" s="634">
        <v>50.22</v>
      </c>
      <c r="F406" s="635">
        <v>0</v>
      </c>
    </row>
    <row r="407" spans="1:6" ht="15">
      <c r="A407" s="633" t="s">
        <v>18935</v>
      </c>
      <c r="B407" s="626">
        <v>90695</v>
      </c>
      <c r="C407" s="628" t="s">
        <v>18986</v>
      </c>
      <c r="D407" s="626" t="s">
        <v>143</v>
      </c>
      <c r="E407" s="634">
        <v>94.8</v>
      </c>
      <c r="F407" s="635">
        <v>0</v>
      </c>
    </row>
    <row r="408" spans="1:6" ht="15">
      <c r="A408" s="633" t="s">
        <v>18935</v>
      </c>
      <c r="B408" s="626">
        <v>90696</v>
      </c>
      <c r="C408" s="628" t="s">
        <v>18987</v>
      </c>
      <c r="D408" s="626" t="s">
        <v>143</v>
      </c>
      <c r="E408" s="634">
        <v>157.85</v>
      </c>
      <c r="F408" s="635">
        <v>0</v>
      </c>
    </row>
    <row r="409" spans="1:6" ht="15">
      <c r="A409" s="633" t="s">
        <v>18935</v>
      </c>
      <c r="B409" s="626">
        <v>90697</v>
      </c>
      <c r="C409" s="628" t="s">
        <v>18988</v>
      </c>
      <c r="D409" s="626" t="s">
        <v>143</v>
      </c>
      <c r="E409" s="634">
        <v>244.39</v>
      </c>
      <c r="F409" s="635">
        <v>0</v>
      </c>
    </row>
    <row r="410" spans="1:6" ht="15">
      <c r="A410" s="633" t="s">
        <v>18935</v>
      </c>
      <c r="B410" s="626">
        <v>90698</v>
      </c>
      <c r="C410" s="628" t="s">
        <v>18989</v>
      </c>
      <c r="D410" s="626" t="s">
        <v>143</v>
      </c>
      <c r="E410" s="634">
        <v>373.01</v>
      </c>
      <c r="F410" s="635">
        <v>0</v>
      </c>
    </row>
    <row r="411" spans="1:6" ht="15">
      <c r="A411" s="633" t="s">
        <v>18935</v>
      </c>
      <c r="B411" s="626">
        <v>90699</v>
      </c>
      <c r="C411" s="628" t="s">
        <v>18990</v>
      </c>
      <c r="D411" s="626" t="s">
        <v>143</v>
      </c>
      <c r="E411" s="634">
        <v>524.54999999999995</v>
      </c>
      <c r="F411" s="635">
        <v>0</v>
      </c>
    </row>
    <row r="412" spans="1:6" ht="15">
      <c r="A412" s="633" t="s">
        <v>18935</v>
      </c>
      <c r="B412" s="626">
        <v>90700</v>
      </c>
      <c r="C412" s="628" t="s">
        <v>18991</v>
      </c>
      <c r="D412" s="626" t="s">
        <v>143</v>
      </c>
      <c r="E412" s="634">
        <v>611.82000000000005</v>
      </c>
      <c r="F412" s="635">
        <v>0</v>
      </c>
    </row>
    <row r="413" spans="1:6" ht="15">
      <c r="A413" s="633" t="s">
        <v>18992</v>
      </c>
      <c r="B413" s="626">
        <v>105378</v>
      </c>
      <c r="C413" s="628" t="s">
        <v>18993</v>
      </c>
      <c r="D413" s="626" t="s">
        <v>351</v>
      </c>
      <c r="E413" s="634">
        <v>14.56</v>
      </c>
      <c r="F413" s="635">
        <v>0</v>
      </c>
    </row>
    <row r="414" spans="1:6" ht="15">
      <c r="A414" s="633" t="s">
        <v>18992</v>
      </c>
      <c r="B414" s="626">
        <v>105373</v>
      </c>
      <c r="C414" s="628" t="s">
        <v>18994</v>
      </c>
      <c r="D414" s="626" t="s">
        <v>351</v>
      </c>
      <c r="E414" s="634">
        <v>11.36</v>
      </c>
      <c r="F414" s="635">
        <v>0</v>
      </c>
    </row>
    <row r="415" spans="1:6" ht="15">
      <c r="A415" s="633" t="s">
        <v>18992</v>
      </c>
      <c r="B415" s="626">
        <v>105380</v>
      </c>
      <c r="C415" s="628" t="s">
        <v>18995</v>
      </c>
      <c r="D415" s="626" t="s">
        <v>351</v>
      </c>
      <c r="E415" s="634">
        <v>117.5</v>
      </c>
      <c r="F415" s="635">
        <v>0</v>
      </c>
    </row>
    <row r="416" spans="1:6" ht="15">
      <c r="A416" s="633" t="s">
        <v>18992</v>
      </c>
      <c r="B416" s="626">
        <v>105267</v>
      </c>
      <c r="C416" s="628" t="s">
        <v>18996</v>
      </c>
      <c r="D416" s="626" t="s">
        <v>351</v>
      </c>
      <c r="E416" s="634">
        <v>95.75</v>
      </c>
      <c r="F416" s="635">
        <v>0</v>
      </c>
    </row>
    <row r="417" spans="1:6" ht="15">
      <c r="A417" s="633" t="s">
        <v>18992</v>
      </c>
      <c r="B417" s="626">
        <v>105249</v>
      </c>
      <c r="C417" s="628" t="s">
        <v>18997</v>
      </c>
      <c r="D417" s="626" t="s">
        <v>351</v>
      </c>
      <c r="E417" s="634">
        <v>142.49</v>
      </c>
      <c r="F417" s="635">
        <v>0</v>
      </c>
    </row>
    <row r="418" spans="1:6" ht="15">
      <c r="A418" s="633" t="s">
        <v>18992</v>
      </c>
      <c r="B418" s="626">
        <v>105268</v>
      </c>
      <c r="C418" s="628" t="s">
        <v>18998</v>
      </c>
      <c r="D418" s="626" t="s">
        <v>351</v>
      </c>
      <c r="E418" s="634">
        <v>116.81</v>
      </c>
      <c r="F418" s="635">
        <v>0</v>
      </c>
    </row>
    <row r="419" spans="1:6" ht="15">
      <c r="A419" s="633" t="s">
        <v>18992</v>
      </c>
      <c r="B419" s="626">
        <v>105379</v>
      </c>
      <c r="C419" s="628" t="s">
        <v>18999</v>
      </c>
      <c r="D419" s="626" t="s">
        <v>351</v>
      </c>
      <c r="E419" s="634">
        <v>19.5</v>
      </c>
      <c r="F419" s="635">
        <v>0</v>
      </c>
    </row>
    <row r="420" spans="1:6" ht="15">
      <c r="A420" s="633" t="s">
        <v>18992</v>
      </c>
      <c r="B420" s="626">
        <v>105388</v>
      </c>
      <c r="C420" s="628" t="s">
        <v>19000</v>
      </c>
      <c r="D420" s="626" t="s">
        <v>351</v>
      </c>
      <c r="E420" s="634">
        <v>15.48</v>
      </c>
      <c r="F420" s="635">
        <v>0</v>
      </c>
    </row>
    <row r="421" spans="1:6" ht="15">
      <c r="A421" s="633" t="s">
        <v>18992</v>
      </c>
      <c r="B421" s="626">
        <v>105392</v>
      </c>
      <c r="C421" s="628" t="s">
        <v>19001</v>
      </c>
      <c r="D421" s="626" t="s">
        <v>351</v>
      </c>
      <c r="E421" s="634">
        <v>24.46</v>
      </c>
      <c r="F421" s="635">
        <v>0</v>
      </c>
    </row>
    <row r="422" spans="1:6" ht="15">
      <c r="A422" s="633" t="s">
        <v>18992</v>
      </c>
      <c r="B422" s="626">
        <v>105389</v>
      </c>
      <c r="C422" s="628" t="s">
        <v>19002</v>
      </c>
      <c r="D422" s="626" t="s">
        <v>351</v>
      </c>
      <c r="E422" s="634">
        <v>19.64</v>
      </c>
      <c r="F422" s="635">
        <v>0</v>
      </c>
    </row>
    <row r="423" spans="1:6" ht="15">
      <c r="A423" s="633" t="s">
        <v>18992</v>
      </c>
      <c r="B423" s="626">
        <v>105393</v>
      </c>
      <c r="C423" s="628" t="s">
        <v>19003</v>
      </c>
      <c r="D423" s="626" t="s">
        <v>351</v>
      </c>
      <c r="E423" s="634">
        <v>29.53</v>
      </c>
      <c r="F423" s="635">
        <v>0</v>
      </c>
    </row>
    <row r="424" spans="1:6" ht="15">
      <c r="A424" s="633" t="s">
        <v>18992</v>
      </c>
      <c r="B424" s="626">
        <v>105316</v>
      </c>
      <c r="C424" s="628" t="s">
        <v>19004</v>
      </c>
      <c r="D424" s="626" t="s">
        <v>351</v>
      </c>
      <c r="E424" s="634">
        <v>23.91</v>
      </c>
      <c r="F424" s="635">
        <v>0</v>
      </c>
    </row>
    <row r="425" spans="1:6" ht="15">
      <c r="A425" s="633" t="s">
        <v>18992</v>
      </c>
      <c r="B425" s="626">
        <v>105394</v>
      </c>
      <c r="C425" s="628" t="s">
        <v>19005</v>
      </c>
      <c r="D425" s="626" t="s">
        <v>351</v>
      </c>
      <c r="E425" s="634">
        <v>34.58</v>
      </c>
      <c r="F425" s="635">
        <v>0</v>
      </c>
    </row>
    <row r="426" spans="1:6" ht="15">
      <c r="A426" s="633" t="s">
        <v>18992</v>
      </c>
      <c r="B426" s="626">
        <v>105317</v>
      </c>
      <c r="C426" s="628" t="s">
        <v>19006</v>
      </c>
      <c r="D426" s="626" t="s">
        <v>351</v>
      </c>
      <c r="E426" s="634">
        <v>28.16</v>
      </c>
      <c r="F426" s="635">
        <v>0</v>
      </c>
    </row>
    <row r="427" spans="1:6" ht="15">
      <c r="A427" s="633" t="s">
        <v>18992</v>
      </c>
      <c r="B427" s="626">
        <v>105395</v>
      </c>
      <c r="C427" s="628" t="s">
        <v>19007</v>
      </c>
      <c r="D427" s="626" t="s">
        <v>351</v>
      </c>
      <c r="E427" s="634">
        <v>39.65</v>
      </c>
      <c r="F427" s="635">
        <v>0</v>
      </c>
    </row>
    <row r="428" spans="1:6" ht="15">
      <c r="A428" s="633" t="s">
        <v>18992</v>
      </c>
      <c r="B428" s="626">
        <v>105318</v>
      </c>
      <c r="C428" s="628" t="s">
        <v>19008</v>
      </c>
      <c r="D428" s="626" t="s">
        <v>351</v>
      </c>
      <c r="E428" s="634">
        <v>32.409999999999997</v>
      </c>
      <c r="F428" s="635">
        <v>0</v>
      </c>
    </row>
    <row r="429" spans="1:6" ht="15">
      <c r="A429" s="633" t="s">
        <v>18992</v>
      </c>
      <c r="B429" s="626">
        <v>105396</v>
      </c>
      <c r="C429" s="628" t="s">
        <v>19009</v>
      </c>
      <c r="D429" s="626" t="s">
        <v>351</v>
      </c>
      <c r="E429" s="634">
        <v>44.72</v>
      </c>
      <c r="F429" s="635">
        <v>0</v>
      </c>
    </row>
    <row r="430" spans="1:6" ht="15">
      <c r="A430" s="633" t="s">
        <v>18992</v>
      </c>
      <c r="B430" s="626">
        <v>105258</v>
      </c>
      <c r="C430" s="628" t="s">
        <v>19010</v>
      </c>
      <c r="D430" s="626" t="s">
        <v>351</v>
      </c>
      <c r="E430" s="634">
        <v>36.68</v>
      </c>
      <c r="F430" s="635">
        <v>0</v>
      </c>
    </row>
    <row r="431" spans="1:6" ht="15">
      <c r="A431" s="633" t="s">
        <v>18992</v>
      </c>
      <c r="B431" s="626">
        <v>105397</v>
      </c>
      <c r="C431" s="628" t="s">
        <v>19011</v>
      </c>
      <c r="D431" s="626" t="s">
        <v>351</v>
      </c>
      <c r="E431" s="634">
        <v>49.89</v>
      </c>
      <c r="F431" s="635">
        <v>0</v>
      </c>
    </row>
    <row r="432" spans="1:6" ht="15">
      <c r="A432" s="633" t="s">
        <v>18992</v>
      </c>
      <c r="B432" s="626">
        <v>105261</v>
      </c>
      <c r="C432" s="628" t="s">
        <v>19012</v>
      </c>
      <c r="D432" s="626" t="s">
        <v>351</v>
      </c>
      <c r="E432" s="634">
        <v>41.03</v>
      </c>
      <c r="F432" s="635">
        <v>0</v>
      </c>
    </row>
    <row r="433" spans="1:6" ht="15">
      <c r="A433" s="633" t="s">
        <v>18992</v>
      </c>
      <c r="B433" s="626">
        <v>105398</v>
      </c>
      <c r="C433" s="628" t="s">
        <v>19013</v>
      </c>
      <c r="D433" s="626" t="s">
        <v>351</v>
      </c>
      <c r="E433" s="634">
        <v>62</v>
      </c>
      <c r="F433" s="635">
        <v>0</v>
      </c>
    </row>
    <row r="434" spans="1:6" ht="15">
      <c r="A434" s="633" t="s">
        <v>18992</v>
      </c>
      <c r="B434" s="626">
        <v>105262</v>
      </c>
      <c r="C434" s="628" t="s">
        <v>19014</v>
      </c>
      <c r="D434" s="626" t="s">
        <v>351</v>
      </c>
      <c r="E434" s="634">
        <v>50.04</v>
      </c>
      <c r="F434" s="635">
        <v>0</v>
      </c>
    </row>
    <row r="435" spans="1:6" ht="15">
      <c r="A435" s="633" t="s">
        <v>18992</v>
      </c>
      <c r="B435" s="626">
        <v>105399</v>
      </c>
      <c r="C435" s="628" t="s">
        <v>19015</v>
      </c>
      <c r="D435" s="626" t="s">
        <v>351</v>
      </c>
      <c r="E435" s="634">
        <v>73.37</v>
      </c>
      <c r="F435" s="635">
        <v>0</v>
      </c>
    </row>
    <row r="436" spans="1:6" ht="15">
      <c r="A436" s="633" t="s">
        <v>18992</v>
      </c>
      <c r="B436" s="626">
        <v>105263</v>
      </c>
      <c r="C436" s="628" t="s">
        <v>19016</v>
      </c>
      <c r="D436" s="626" t="s">
        <v>351</v>
      </c>
      <c r="E436" s="634">
        <v>59.46</v>
      </c>
      <c r="F436" s="635">
        <v>0</v>
      </c>
    </row>
    <row r="437" spans="1:6" ht="15">
      <c r="A437" s="633" t="s">
        <v>18992</v>
      </c>
      <c r="B437" s="626">
        <v>105400</v>
      </c>
      <c r="C437" s="628" t="s">
        <v>19017</v>
      </c>
      <c r="D437" s="626" t="s">
        <v>351</v>
      </c>
      <c r="E437" s="634">
        <v>84.12</v>
      </c>
      <c r="F437" s="635">
        <v>0</v>
      </c>
    </row>
    <row r="438" spans="1:6" ht="15">
      <c r="A438" s="633" t="s">
        <v>18992</v>
      </c>
      <c r="B438" s="626">
        <v>105264</v>
      </c>
      <c r="C438" s="628" t="s">
        <v>19018</v>
      </c>
      <c r="D438" s="626" t="s">
        <v>351</v>
      </c>
      <c r="E438" s="634">
        <v>68.25</v>
      </c>
      <c r="F438" s="635">
        <v>0</v>
      </c>
    </row>
    <row r="439" spans="1:6" ht="15">
      <c r="A439" s="633" t="s">
        <v>18992</v>
      </c>
      <c r="B439" s="626">
        <v>105297</v>
      </c>
      <c r="C439" s="628" t="s">
        <v>19019</v>
      </c>
      <c r="D439" s="626" t="s">
        <v>351</v>
      </c>
      <c r="E439" s="634">
        <v>12.56</v>
      </c>
      <c r="F439" s="635">
        <v>0</v>
      </c>
    </row>
    <row r="440" spans="1:6" ht="15">
      <c r="A440" s="633" t="s">
        <v>18992</v>
      </c>
      <c r="B440" s="626">
        <v>105372</v>
      </c>
      <c r="C440" s="628" t="s">
        <v>19020</v>
      </c>
      <c r="D440" s="626" t="s">
        <v>351</v>
      </c>
      <c r="E440" s="634">
        <v>9.69</v>
      </c>
      <c r="F440" s="635">
        <v>0</v>
      </c>
    </row>
    <row r="441" spans="1:6" ht="15">
      <c r="A441" s="633" t="s">
        <v>18992</v>
      </c>
      <c r="B441" s="626">
        <v>105401</v>
      </c>
      <c r="C441" s="628" t="s">
        <v>19021</v>
      </c>
      <c r="D441" s="626" t="s">
        <v>351</v>
      </c>
      <c r="E441" s="634">
        <v>95.1</v>
      </c>
      <c r="F441" s="635">
        <v>0</v>
      </c>
    </row>
    <row r="442" spans="1:6" ht="15">
      <c r="A442" s="633" t="s">
        <v>18992</v>
      </c>
      <c r="B442" s="626">
        <v>105265</v>
      </c>
      <c r="C442" s="628" t="s">
        <v>19022</v>
      </c>
      <c r="D442" s="626" t="s">
        <v>351</v>
      </c>
      <c r="E442" s="634">
        <v>77.27</v>
      </c>
      <c r="F442" s="635">
        <v>0</v>
      </c>
    </row>
    <row r="443" spans="1:6" ht="15">
      <c r="A443" s="633" t="s">
        <v>18992</v>
      </c>
      <c r="B443" s="626">
        <v>105402</v>
      </c>
      <c r="C443" s="628" t="s">
        <v>19023</v>
      </c>
      <c r="D443" s="626" t="s">
        <v>351</v>
      </c>
      <c r="E443" s="634">
        <v>106.26</v>
      </c>
      <c r="F443" s="635">
        <v>0</v>
      </c>
    </row>
    <row r="444" spans="1:6" ht="15">
      <c r="A444" s="633" t="s">
        <v>18992</v>
      </c>
      <c r="B444" s="626">
        <v>105266</v>
      </c>
      <c r="C444" s="628" t="s">
        <v>19024</v>
      </c>
      <c r="D444" s="626" t="s">
        <v>351</v>
      </c>
      <c r="E444" s="634">
        <v>86.46</v>
      </c>
      <c r="F444" s="635">
        <v>0</v>
      </c>
    </row>
    <row r="445" spans="1:6" ht="15">
      <c r="A445" s="633" t="s">
        <v>18992</v>
      </c>
      <c r="B445" s="626">
        <v>105361</v>
      </c>
      <c r="C445" s="628" t="s">
        <v>19025</v>
      </c>
      <c r="D445" s="626" t="s">
        <v>351</v>
      </c>
      <c r="E445" s="634">
        <v>22.89</v>
      </c>
      <c r="F445" s="635">
        <v>0</v>
      </c>
    </row>
    <row r="446" spans="1:6" ht="15">
      <c r="A446" s="633" t="s">
        <v>18992</v>
      </c>
      <c r="B446" s="626">
        <v>105382</v>
      </c>
      <c r="C446" s="628" t="s">
        <v>19026</v>
      </c>
      <c r="D446" s="626" t="s">
        <v>351</v>
      </c>
      <c r="E446" s="634">
        <v>18.82</v>
      </c>
      <c r="F446" s="635">
        <v>0</v>
      </c>
    </row>
    <row r="447" spans="1:6" ht="15">
      <c r="A447" s="633" t="s">
        <v>18992</v>
      </c>
      <c r="B447" s="626">
        <v>105359</v>
      </c>
      <c r="C447" s="628" t="s">
        <v>19027</v>
      </c>
      <c r="D447" s="626" t="s">
        <v>351</v>
      </c>
      <c r="E447" s="634">
        <v>16.41</v>
      </c>
      <c r="F447" s="635">
        <v>0</v>
      </c>
    </row>
    <row r="448" spans="1:6" ht="15">
      <c r="A448" s="633" t="s">
        <v>18992</v>
      </c>
      <c r="B448" s="626">
        <v>105315</v>
      </c>
      <c r="C448" s="628" t="s">
        <v>19028</v>
      </c>
      <c r="D448" s="626" t="s">
        <v>351</v>
      </c>
      <c r="E448" s="634">
        <v>13.42</v>
      </c>
      <c r="F448" s="635">
        <v>0</v>
      </c>
    </row>
    <row r="449" spans="1:6" ht="15">
      <c r="A449" s="633" t="s">
        <v>18992</v>
      </c>
      <c r="B449" s="626">
        <v>105360</v>
      </c>
      <c r="C449" s="628" t="s">
        <v>19029</v>
      </c>
      <c r="D449" s="626" t="s">
        <v>351</v>
      </c>
      <c r="E449" s="634">
        <v>19.72</v>
      </c>
      <c r="F449" s="635">
        <v>0</v>
      </c>
    </row>
    <row r="450" spans="1:6" ht="15">
      <c r="A450" s="633" t="s">
        <v>18992</v>
      </c>
      <c r="B450" s="626">
        <v>105381</v>
      </c>
      <c r="C450" s="628" t="s">
        <v>19030</v>
      </c>
      <c r="D450" s="626" t="s">
        <v>351</v>
      </c>
      <c r="E450" s="634">
        <v>16.190000000000001</v>
      </c>
      <c r="F450" s="635">
        <v>0</v>
      </c>
    </row>
    <row r="451" spans="1:6" ht="15">
      <c r="A451" s="633" t="s">
        <v>18992</v>
      </c>
      <c r="B451" s="626">
        <v>105251</v>
      </c>
      <c r="C451" s="628" t="s">
        <v>19031</v>
      </c>
      <c r="D451" s="626" t="s">
        <v>351</v>
      </c>
      <c r="E451" s="634">
        <v>21.48</v>
      </c>
      <c r="F451" s="635">
        <v>0</v>
      </c>
    </row>
    <row r="452" spans="1:6" ht="15">
      <c r="A452" s="633" t="s">
        <v>18992</v>
      </c>
      <c r="B452" s="626">
        <v>105282</v>
      </c>
      <c r="C452" s="628" t="s">
        <v>19032</v>
      </c>
      <c r="D452" s="626" t="s">
        <v>351</v>
      </c>
      <c r="E452" s="634">
        <v>16.68</v>
      </c>
      <c r="F452" s="635">
        <v>0</v>
      </c>
    </row>
    <row r="453" spans="1:6" ht="15">
      <c r="A453" s="633" t="s">
        <v>18992</v>
      </c>
      <c r="B453" s="626">
        <v>105276</v>
      </c>
      <c r="C453" s="628" t="s">
        <v>19033</v>
      </c>
      <c r="D453" s="626" t="s">
        <v>351</v>
      </c>
      <c r="E453" s="634">
        <v>172.96</v>
      </c>
      <c r="F453" s="635">
        <v>0</v>
      </c>
    </row>
    <row r="454" spans="1:6" ht="15">
      <c r="A454" s="633" t="s">
        <v>18992</v>
      </c>
      <c r="B454" s="626">
        <v>105341</v>
      </c>
      <c r="C454" s="628" t="s">
        <v>19034</v>
      </c>
      <c r="D454" s="626" t="s">
        <v>351</v>
      </c>
      <c r="E454" s="634">
        <v>140.32</v>
      </c>
      <c r="F454" s="635">
        <v>0</v>
      </c>
    </row>
    <row r="455" spans="1:6" ht="15">
      <c r="A455" s="633" t="s">
        <v>18992</v>
      </c>
      <c r="B455" s="626">
        <v>105277</v>
      </c>
      <c r="C455" s="628" t="s">
        <v>19035</v>
      </c>
      <c r="D455" s="626" t="s">
        <v>351</v>
      </c>
      <c r="E455" s="634">
        <v>208.4</v>
      </c>
      <c r="F455" s="635">
        <v>0</v>
      </c>
    </row>
    <row r="456" spans="1:6" ht="15">
      <c r="A456" s="633" t="s">
        <v>18992</v>
      </c>
      <c r="B456" s="626">
        <v>105342</v>
      </c>
      <c r="C456" s="628" t="s">
        <v>19036</v>
      </c>
      <c r="D456" s="626" t="s">
        <v>351</v>
      </c>
      <c r="E456" s="634">
        <v>169.89</v>
      </c>
      <c r="F456" s="635">
        <v>0</v>
      </c>
    </row>
    <row r="457" spans="1:6" ht="15">
      <c r="A457" s="633" t="s">
        <v>18992</v>
      </c>
      <c r="B457" s="626">
        <v>105252</v>
      </c>
      <c r="C457" s="628" t="s">
        <v>19037</v>
      </c>
      <c r="D457" s="626" t="s">
        <v>351</v>
      </c>
      <c r="E457" s="634">
        <v>28.77</v>
      </c>
      <c r="F457" s="635">
        <v>0</v>
      </c>
    </row>
    <row r="458" spans="1:6" ht="15">
      <c r="A458" s="633" t="s">
        <v>18992</v>
      </c>
      <c r="B458" s="626">
        <v>105298</v>
      </c>
      <c r="C458" s="628" t="s">
        <v>19038</v>
      </c>
      <c r="D458" s="626" t="s">
        <v>351</v>
      </c>
      <c r="E458" s="634">
        <v>22.76</v>
      </c>
      <c r="F458" s="635">
        <v>0</v>
      </c>
    </row>
    <row r="459" spans="1:6" ht="15">
      <c r="A459" s="633" t="s">
        <v>18992</v>
      </c>
      <c r="B459" s="626">
        <v>105253</v>
      </c>
      <c r="C459" s="628" t="s">
        <v>19039</v>
      </c>
      <c r="D459" s="626" t="s">
        <v>351</v>
      </c>
      <c r="E459" s="634">
        <v>36.08</v>
      </c>
      <c r="F459" s="635">
        <v>0</v>
      </c>
    </row>
    <row r="460" spans="1:6" ht="15">
      <c r="A460" s="633" t="s">
        <v>18992</v>
      </c>
      <c r="B460" s="626">
        <v>105299</v>
      </c>
      <c r="C460" s="628" t="s">
        <v>19040</v>
      </c>
      <c r="D460" s="626" t="s">
        <v>351</v>
      </c>
      <c r="E460" s="634">
        <v>28.85</v>
      </c>
      <c r="F460" s="635">
        <v>0</v>
      </c>
    </row>
    <row r="461" spans="1:6" ht="15">
      <c r="A461" s="633" t="s">
        <v>18992</v>
      </c>
      <c r="B461" s="626">
        <v>105254</v>
      </c>
      <c r="C461" s="628" t="s">
        <v>19041</v>
      </c>
      <c r="D461" s="626" t="s">
        <v>351</v>
      </c>
      <c r="E461" s="634">
        <v>43.5</v>
      </c>
      <c r="F461" s="635">
        <v>0</v>
      </c>
    </row>
    <row r="462" spans="1:6" ht="15">
      <c r="A462" s="633" t="s">
        <v>18992</v>
      </c>
      <c r="B462" s="626">
        <v>105300</v>
      </c>
      <c r="C462" s="628" t="s">
        <v>19042</v>
      </c>
      <c r="D462" s="626" t="s">
        <v>351</v>
      </c>
      <c r="E462" s="634">
        <v>35.07</v>
      </c>
      <c r="F462" s="635">
        <v>0</v>
      </c>
    </row>
    <row r="463" spans="1:6" ht="15">
      <c r="A463" s="633" t="s">
        <v>18992</v>
      </c>
      <c r="B463" s="626">
        <v>105255</v>
      </c>
      <c r="C463" s="628" t="s">
        <v>19043</v>
      </c>
      <c r="D463" s="626" t="s">
        <v>351</v>
      </c>
      <c r="E463" s="634">
        <v>50.93</v>
      </c>
      <c r="F463" s="635">
        <v>0</v>
      </c>
    </row>
    <row r="464" spans="1:6" ht="15">
      <c r="A464" s="633" t="s">
        <v>18992</v>
      </c>
      <c r="B464" s="626">
        <v>105301</v>
      </c>
      <c r="C464" s="628" t="s">
        <v>19044</v>
      </c>
      <c r="D464" s="626" t="s">
        <v>351</v>
      </c>
      <c r="E464" s="634">
        <v>41.28</v>
      </c>
      <c r="F464" s="635">
        <v>0</v>
      </c>
    </row>
    <row r="465" spans="1:6" ht="15">
      <c r="A465" s="633" t="s">
        <v>18992</v>
      </c>
      <c r="B465" s="626">
        <v>105256</v>
      </c>
      <c r="C465" s="628" t="s">
        <v>19045</v>
      </c>
      <c r="D465" s="626" t="s">
        <v>351</v>
      </c>
      <c r="E465" s="634">
        <v>58.35</v>
      </c>
      <c r="F465" s="635">
        <v>0</v>
      </c>
    </row>
    <row r="466" spans="1:6" ht="15">
      <c r="A466" s="633" t="s">
        <v>18992</v>
      </c>
      <c r="B466" s="626">
        <v>105302</v>
      </c>
      <c r="C466" s="628" t="s">
        <v>19046</v>
      </c>
      <c r="D466" s="626" t="s">
        <v>351</v>
      </c>
      <c r="E466" s="634">
        <v>47.48</v>
      </c>
      <c r="F466" s="635">
        <v>0</v>
      </c>
    </row>
    <row r="467" spans="1:6" ht="15">
      <c r="A467" s="633" t="s">
        <v>18992</v>
      </c>
      <c r="B467" s="626">
        <v>105257</v>
      </c>
      <c r="C467" s="628" t="s">
        <v>19047</v>
      </c>
      <c r="D467" s="626" t="s">
        <v>351</v>
      </c>
      <c r="E467" s="634">
        <v>65.75</v>
      </c>
      <c r="F467" s="635">
        <v>0</v>
      </c>
    </row>
    <row r="468" spans="1:6" ht="15">
      <c r="A468" s="633" t="s">
        <v>18992</v>
      </c>
      <c r="B468" s="626">
        <v>105303</v>
      </c>
      <c r="C468" s="628" t="s">
        <v>19048</v>
      </c>
      <c r="D468" s="626" t="s">
        <v>351</v>
      </c>
      <c r="E468" s="634">
        <v>53.68</v>
      </c>
      <c r="F468" s="635">
        <v>0</v>
      </c>
    </row>
    <row r="469" spans="1:6" ht="15">
      <c r="A469" s="633" t="s">
        <v>18992</v>
      </c>
      <c r="B469" s="626">
        <v>105270</v>
      </c>
      <c r="C469" s="628" t="s">
        <v>19049</v>
      </c>
      <c r="D469" s="626" t="s">
        <v>351</v>
      </c>
      <c r="E469" s="634">
        <v>73.3</v>
      </c>
      <c r="F469" s="635">
        <v>0</v>
      </c>
    </row>
    <row r="470" spans="1:6" ht="15">
      <c r="A470" s="633" t="s">
        <v>18992</v>
      </c>
      <c r="B470" s="626">
        <v>105304</v>
      </c>
      <c r="C470" s="628" t="s">
        <v>19050</v>
      </c>
      <c r="D470" s="626" t="s">
        <v>351</v>
      </c>
      <c r="E470" s="634">
        <v>60.01</v>
      </c>
      <c r="F470" s="635">
        <v>0</v>
      </c>
    </row>
    <row r="471" spans="1:6" ht="15">
      <c r="A471" s="633" t="s">
        <v>18992</v>
      </c>
      <c r="B471" s="626">
        <v>105271</v>
      </c>
      <c r="C471" s="628" t="s">
        <v>19051</v>
      </c>
      <c r="D471" s="626" t="s">
        <v>351</v>
      </c>
      <c r="E471" s="634">
        <v>91.24</v>
      </c>
      <c r="F471" s="635">
        <v>0</v>
      </c>
    </row>
    <row r="472" spans="1:6" ht="15">
      <c r="A472" s="633" t="s">
        <v>18992</v>
      </c>
      <c r="B472" s="626">
        <v>105305</v>
      </c>
      <c r="C472" s="628" t="s">
        <v>19052</v>
      </c>
      <c r="D472" s="626" t="s">
        <v>351</v>
      </c>
      <c r="E472" s="634">
        <v>73.31</v>
      </c>
      <c r="F472" s="635">
        <v>0</v>
      </c>
    </row>
    <row r="473" spans="1:6" ht="15">
      <c r="A473" s="633" t="s">
        <v>18992</v>
      </c>
      <c r="B473" s="626">
        <v>105272</v>
      </c>
      <c r="C473" s="628" t="s">
        <v>19053</v>
      </c>
      <c r="D473" s="626" t="s">
        <v>351</v>
      </c>
      <c r="E473" s="634">
        <v>107.87</v>
      </c>
      <c r="F473" s="635">
        <v>0</v>
      </c>
    </row>
    <row r="474" spans="1:6" ht="15">
      <c r="A474" s="633" t="s">
        <v>18992</v>
      </c>
      <c r="B474" s="626">
        <v>105306</v>
      </c>
      <c r="C474" s="628" t="s">
        <v>19054</v>
      </c>
      <c r="D474" s="626" t="s">
        <v>351</v>
      </c>
      <c r="E474" s="634">
        <v>87</v>
      </c>
      <c r="F474" s="635">
        <v>0</v>
      </c>
    </row>
    <row r="475" spans="1:6" ht="15">
      <c r="A475" s="633" t="s">
        <v>18992</v>
      </c>
      <c r="B475" s="626">
        <v>105273</v>
      </c>
      <c r="C475" s="628" t="s">
        <v>19055</v>
      </c>
      <c r="D475" s="626" t="s">
        <v>351</v>
      </c>
      <c r="E475" s="634">
        <v>123.84</v>
      </c>
      <c r="F475" s="635">
        <v>0</v>
      </c>
    </row>
    <row r="476" spans="1:6" ht="15">
      <c r="A476" s="633" t="s">
        <v>18992</v>
      </c>
      <c r="B476" s="626">
        <v>105307</v>
      </c>
      <c r="C476" s="628" t="s">
        <v>19056</v>
      </c>
      <c r="D476" s="626" t="s">
        <v>351</v>
      </c>
      <c r="E476" s="634">
        <v>100.04</v>
      </c>
      <c r="F476" s="635">
        <v>0</v>
      </c>
    </row>
    <row r="477" spans="1:6" ht="15">
      <c r="A477" s="633" t="s">
        <v>18992</v>
      </c>
      <c r="B477" s="626">
        <v>105250</v>
      </c>
      <c r="C477" s="628" t="s">
        <v>19057</v>
      </c>
      <c r="D477" s="626" t="s">
        <v>351</v>
      </c>
      <c r="E477" s="634">
        <v>18.52</v>
      </c>
      <c r="F477" s="635">
        <v>0</v>
      </c>
    </row>
    <row r="478" spans="1:6" ht="15">
      <c r="A478" s="633" t="s">
        <v>18992</v>
      </c>
      <c r="B478" s="626">
        <v>105269</v>
      </c>
      <c r="C478" s="628" t="s">
        <v>19058</v>
      </c>
      <c r="D478" s="626" t="s">
        <v>351</v>
      </c>
      <c r="E478" s="634">
        <v>14.21</v>
      </c>
      <c r="F478" s="635">
        <v>0</v>
      </c>
    </row>
    <row r="479" spans="1:6" ht="15">
      <c r="A479" s="633" t="s">
        <v>18992</v>
      </c>
      <c r="B479" s="626">
        <v>105274</v>
      </c>
      <c r="C479" s="628" t="s">
        <v>19059</v>
      </c>
      <c r="D479" s="626" t="s">
        <v>351</v>
      </c>
      <c r="E479" s="634">
        <v>140.08000000000001</v>
      </c>
      <c r="F479" s="635">
        <v>0</v>
      </c>
    </row>
    <row r="480" spans="1:6" ht="15">
      <c r="A480" s="633" t="s">
        <v>18992</v>
      </c>
      <c r="B480" s="626">
        <v>105340</v>
      </c>
      <c r="C480" s="628" t="s">
        <v>19060</v>
      </c>
      <c r="D480" s="626" t="s">
        <v>351</v>
      </c>
      <c r="E480" s="634">
        <v>113.33</v>
      </c>
      <c r="F480" s="635">
        <v>0</v>
      </c>
    </row>
    <row r="481" spans="1:6" ht="15">
      <c r="A481" s="633" t="s">
        <v>18992</v>
      </c>
      <c r="B481" s="626">
        <v>105275</v>
      </c>
      <c r="C481" s="628" t="s">
        <v>19061</v>
      </c>
      <c r="D481" s="626" t="s">
        <v>351</v>
      </c>
      <c r="E481" s="634">
        <v>156.47</v>
      </c>
      <c r="F481" s="635">
        <v>0</v>
      </c>
    </row>
    <row r="482" spans="1:6" ht="15">
      <c r="A482" s="633" t="s">
        <v>18992</v>
      </c>
      <c r="B482" s="626">
        <v>105390</v>
      </c>
      <c r="C482" s="628" t="s">
        <v>19062</v>
      </c>
      <c r="D482" s="626" t="s">
        <v>351</v>
      </c>
      <c r="E482" s="634">
        <v>126.77</v>
      </c>
      <c r="F482" s="635">
        <v>0</v>
      </c>
    </row>
    <row r="483" spans="1:6" ht="15">
      <c r="A483" s="633" t="s">
        <v>18992</v>
      </c>
      <c r="B483" s="626">
        <v>105364</v>
      </c>
      <c r="C483" s="628" t="s">
        <v>19063</v>
      </c>
      <c r="D483" s="626" t="s">
        <v>351</v>
      </c>
      <c r="E483" s="634">
        <v>33.69</v>
      </c>
      <c r="F483" s="635">
        <v>0</v>
      </c>
    </row>
    <row r="484" spans="1:6" ht="15">
      <c r="A484" s="633" t="s">
        <v>18992</v>
      </c>
      <c r="B484" s="626">
        <v>105385</v>
      </c>
      <c r="C484" s="628" t="s">
        <v>19064</v>
      </c>
      <c r="D484" s="626" t="s">
        <v>351</v>
      </c>
      <c r="E484" s="634">
        <v>27.57</v>
      </c>
      <c r="F484" s="635">
        <v>0</v>
      </c>
    </row>
    <row r="485" spans="1:6" ht="15">
      <c r="A485" s="633" t="s">
        <v>18992</v>
      </c>
      <c r="B485" s="626">
        <v>105362</v>
      </c>
      <c r="C485" s="628" t="s">
        <v>19065</v>
      </c>
      <c r="D485" s="626" t="s">
        <v>351</v>
      </c>
      <c r="E485" s="634">
        <v>24.32</v>
      </c>
      <c r="F485" s="635">
        <v>0</v>
      </c>
    </row>
    <row r="486" spans="1:6" ht="15">
      <c r="A486" s="633" t="s">
        <v>18992</v>
      </c>
      <c r="B486" s="626">
        <v>105383</v>
      </c>
      <c r="C486" s="628" t="s">
        <v>19066</v>
      </c>
      <c r="D486" s="626" t="s">
        <v>351</v>
      </c>
      <c r="E486" s="634">
        <v>19.850000000000001</v>
      </c>
      <c r="F486" s="635">
        <v>0</v>
      </c>
    </row>
    <row r="487" spans="1:6" ht="15">
      <c r="A487" s="633" t="s">
        <v>18992</v>
      </c>
      <c r="B487" s="626">
        <v>105363</v>
      </c>
      <c r="C487" s="628" t="s">
        <v>19067</v>
      </c>
      <c r="D487" s="626" t="s">
        <v>351</v>
      </c>
      <c r="E487" s="634">
        <v>29.07</v>
      </c>
      <c r="F487" s="635">
        <v>0</v>
      </c>
    </row>
    <row r="488" spans="1:6" ht="15">
      <c r="A488" s="633" t="s">
        <v>18992</v>
      </c>
      <c r="B488" s="626">
        <v>105384</v>
      </c>
      <c r="C488" s="628" t="s">
        <v>19068</v>
      </c>
      <c r="D488" s="626" t="s">
        <v>351</v>
      </c>
      <c r="E488" s="634">
        <v>23.78</v>
      </c>
      <c r="F488" s="635">
        <v>0</v>
      </c>
    </row>
    <row r="489" spans="1:6" ht="15">
      <c r="A489" s="633" t="s">
        <v>18992</v>
      </c>
      <c r="B489" s="626">
        <v>105279</v>
      </c>
      <c r="C489" s="628" t="s">
        <v>19069</v>
      </c>
      <c r="D489" s="626" t="s">
        <v>351</v>
      </c>
      <c r="E489" s="634">
        <v>29.15</v>
      </c>
      <c r="F489" s="635">
        <v>0</v>
      </c>
    </row>
    <row r="490" spans="1:6" ht="15">
      <c r="A490" s="633" t="s">
        <v>18992</v>
      </c>
      <c r="B490" s="626">
        <v>105259</v>
      </c>
      <c r="C490" s="628" t="s">
        <v>19070</v>
      </c>
      <c r="D490" s="626" t="s">
        <v>351</v>
      </c>
      <c r="E490" s="634">
        <v>22.76</v>
      </c>
      <c r="F490" s="635">
        <v>0</v>
      </c>
    </row>
    <row r="491" spans="1:6" ht="15">
      <c r="A491" s="633" t="s">
        <v>18992</v>
      </c>
      <c r="B491" s="626">
        <v>105357</v>
      </c>
      <c r="C491" s="628" t="s">
        <v>19071</v>
      </c>
      <c r="D491" s="626" t="s">
        <v>351</v>
      </c>
      <c r="E491" s="634">
        <v>235.05</v>
      </c>
      <c r="F491" s="635">
        <v>0</v>
      </c>
    </row>
    <row r="492" spans="1:6" ht="15">
      <c r="A492" s="633" t="s">
        <v>18992</v>
      </c>
      <c r="B492" s="626">
        <v>105346</v>
      </c>
      <c r="C492" s="628" t="s">
        <v>19072</v>
      </c>
      <c r="D492" s="626" t="s">
        <v>351</v>
      </c>
      <c r="E492" s="634">
        <v>191.54</v>
      </c>
      <c r="F492" s="635">
        <v>0</v>
      </c>
    </row>
    <row r="493" spans="1:6" ht="15">
      <c r="A493" s="633" t="s">
        <v>18992</v>
      </c>
      <c r="B493" s="626">
        <v>105358</v>
      </c>
      <c r="C493" s="628" t="s">
        <v>19073</v>
      </c>
      <c r="D493" s="626" t="s">
        <v>351</v>
      </c>
      <c r="E493" s="634">
        <v>284.98</v>
      </c>
      <c r="F493" s="635">
        <v>0</v>
      </c>
    </row>
    <row r="494" spans="1:6" ht="15">
      <c r="A494" s="633" t="s">
        <v>18992</v>
      </c>
      <c r="B494" s="626">
        <v>105347</v>
      </c>
      <c r="C494" s="628" t="s">
        <v>19074</v>
      </c>
      <c r="D494" s="626" t="s">
        <v>351</v>
      </c>
      <c r="E494" s="634">
        <v>233.62</v>
      </c>
      <c r="F494" s="635">
        <v>0</v>
      </c>
    </row>
    <row r="495" spans="1:6" ht="15">
      <c r="A495" s="633" t="s">
        <v>18992</v>
      </c>
      <c r="B495" s="626">
        <v>105280</v>
      </c>
      <c r="C495" s="628" t="s">
        <v>19075</v>
      </c>
      <c r="D495" s="626" t="s">
        <v>351</v>
      </c>
      <c r="E495" s="634">
        <v>39.049999999999997</v>
      </c>
      <c r="F495" s="635">
        <v>0</v>
      </c>
    </row>
    <row r="496" spans="1:6" ht="15">
      <c r="A496" s="633" t="s">
        <v>18992</v>
      </c>
      <c r="B496" s="626">
        <v>105283</v>
      </c>
      <c r="C496" s="628" t="s">
        <v>19076</v>
      </c>
      <c r="D496" s="626" t="s">
        <v>351</v>
      </c>
      <c r="E496" s="634">
        <v>31.03</v>
      </c>
      <c r="F496" s="635">
        <v>0</v>
      </c>
    </row>
    <row r="497" spans="1:6" ht="15">
      <c r="A497" s="633" t="s">
        <v>18992</v>
      </c>
      <c r="B497" s="626">
        <v>105281</v>
      </c>
      <c r="C497" s="628" t="s">
        <v>19077</v>
      </c>
      <c r="D497" s="626" t="s">
        <v>351</v>
      </c>
      <c r="E497" s="634">
        <v>48.93</v>
      </c>
      <c r="F497" s="635">
        <v>0</v>
      </c>
    </row>
    <row r="498" spans="1:6" ht="15">
      <c r="A498" s="633" t="s">
        <v>18992</v>
      </c>
      <c r="B498" s="626">
        <v>105319</v>
      </c>
      <c r="C498" s="628" t="s">
        <v>19078</v>
      </c>
      <c r="D498" s="626" t="s">
        <v>351</v>
      </c>
      <c r="E498" s="634">
        <v>39.299999999999997</v>
      </c>
      <c r="F498" s="635">
        <v>0</v>
      </c>
    </row>
    <row r="499" spans="1:6" ht="15">
      <c r="A499" s="633" t="s">
        <v>18992</v>
      </c>
      <c r="B499" s="626">
        <v>105284</v>
      </c>
      <c r="C499" s="628" t="s">
        <v>19079</v>
      </c>
      <c r="D499" s="626" t="s">
        <v>351</v>
      </c>
      <c r="E499" s="634">
        <v>59.09</v>
      </c>
      <c r="F499" s="635">
        <v>0</v>
      </c>
    </row>
    <row r="500" spans="1:6" ht="15">
      <c r="A500" s="633" t="s">
        <v>18992</v>
      </c>
      <c r="B500" s="626">
        <v>105320</v>
      </c>
      <c r="C500" s="628" t="s">
        <v>19080</v>
      </c>
      <c r="D500" s="626" t="s">
        <v>351</v>
      </c>
      <c r="E500" s="634">
        <v>47.84</v>
      </c>
      <c r="F500" s="635">
        <v>0</v>
      </c>
    </row>
    <row r="501" spans="1:6" ht="15">
      <c r="A501" s="633" t="s">
        <v>18992</v>
      </c>
      <c r="B501" s="626">
        <v>105348</v>
      </c>
      <c r="C501" s="628" t="s">
        <v>19081</v>
      </c>
      <c r="D501" s="626" t="s">
        <v>351</v>
      </c>
      <c r="E501" s="634">
        <v>69.209999999999994</v>
      </c>
      <c r="F501" s="635">
        <v>0</v>
      </c>
    </row>
    <row r="502" spans="1:6" ht="15">
      <c r="A502" s="633" t="s">
        <v>18992</v>
      </c>
      <c r="B502" s="626">
        <v>105321</v>
      </c>
      <c r="C502" s="628" t="s">
        <v>19082</v>
      </c>
      <c r="D502" s="626" t="s">
        <v>351</v>
      </c>
      <c r="E502" s="634">
        <v>56.35</v>
      </c>
      <c r="F502" s="635">
        <v>0</v>
      </c>
    </row>
    <row r="503" spans="1:6" ht="15">
      <c r="A503" s="633" t="s">
        <v>18992</v>
      </c>
      <c r="B503" s="626">
        <v>105349</v>
      </c>
      <c r="C503" s="628" t="s">
        <v>19083</v>
      </c>
      <c r="D503" s="626" t="s">
        <v>351</v>
      </c>
      <c r="E503" s="634">
        <v>79.33</v>
      </c>
      <c r="F503" s="635">
        <v>0</v>
      </c>
    </row>
    <row r="504" spans="1:6" ht="15">
      <c r="A504" s="633" t="s">
        <v>18992</v>
      </c>
      <c r="B504" s="626">
        <v>105322</v>
      </c>
      <c r="C504" s="628" t="s">
        <v>19084</v>
      </c>
      <c r="D504" s="626" t="s">
        <v>351</v>
      </c>
      <c r="E504" s="634">
        <v>64.849999999999994</v>
      </c>
      <c r="F504" s="635">
        <v>0</v>
      </c>
    </row>
    <row r="505" spans="1:6" ht="15">
      <c r="A505" s="633" t="s">
        <v>18992</v>
      </c>
      <c r="B505" s="626">
        <v>105350</v>
      </c>
      <c r="C505" s="628" t="s">
        <v>19085</v>
      </c>
      <c r="D505" s="626" t="s">
        <v>351</v>
      </c>
      <c r="E505" s="634">
        <v>89.47</v>
      </c>
      <c r="F505" s="635">
        <v>0</v>
      </c>
    </row>
    <row r="506" spans="1:6" ht="15">
      <c r="A506" s="633" t="s">
        <v>18992</v>
      </c>
      <c r="B506" s="626">
        <v>105323</v>
      </c>
      <c r="C506" s="628" t="s">
        <v>19086</v>
      </c>
      <c r="D506" s="626" t="s">
        <v>351</v>
      </c>
      <c r="E506" s="634">
        <v>73.36</v>
      </c>
      <c r="F506" s="635">
        <v>0</v>
      </c>
    </row>
    <row r="507" spans="1:6" ht="15">
      <c r="A507" s="633" t="s">
        <v>18992</v>
      </c>
      <c r="B507" s="626">
        <v>105351</v>
      </c>
      <c r="C507" s="628" t="s">
        <v>19087</v>
      </c>
      <c r="D507" s="626" t="s">
        <v>351</v>
      </c>
      <c r="E507" s="634">
        <v>99.82</v>
      </c>
      <c r="F507" s="635">
        <v>0</v>
      </c>
    </row>
    <row r="508" spans="1:6" ht="15">
      <c r="A508" s="633" t="s">
        <v>18992</v>
      </c>
      <c r="B508" s="626">
        <v>105324</v>
      </c>
      <c r="C508" s="628" t="s">
        <v>19088</v>
      </c>
      <c r="D508" s="626" t="s">
        <v>351</v>
      </c>
      <c r="E508" s="634">
        <v>82.1</v>
      </c>
      <c r="F508" s="635">
        <v>0</v>
      </c>
    </row>
    <row r="509" spans="1:6" ht="15">
      <c r="A509" s="633" t="s">
        <v>18992</v>
      </c>
      <c r="B509" s="626">
        <v>105352</v>
      </c>
      <c r="C509" s="628" t="s">
        <v>19089</v>
      </c>
      <c r="D509" s="626" t="s">
        <v>351</v>
      </c>
      <c r="E509" s="634">
        <v>124.01</v>
      </c>
      <c r="F509" s="635">
        <v>0</v>
      </c>
    </row>
    <row r="510" spans="1:6" ht="15">
      <c r="A510" s="633" t="s">
        <v>18992</v>
      </c>
      <c r="B510" s="626">
        <v>105325</v>
      </c>
      <c r="C510" s="628" t="s">
        <v>19090</v>
      </c>
      <c r="D510" s="626" t="s">
        <v>351</v>
      </c>
      <c r="E510" s="634">
        <v>100.09</v>
      </c>
      <c r="F510" s="635">
        <v>0</v>
      </c>
    </row>
    <row r="511" spans="1:6" ht="15">
      <c r="A511" s="633" t="s">
        <v>18992</v>
      </c>
      <c r="B511" s="626">
        <v>105353</v>
      </c>
      <c r="C511" s="628" t="s">
        <v>19091</v>
      </c>
      <c r="D511" s="626" t="s">
        <v>351</v>
      </c>
      <c r="E511" s="634">
        <v>146.79</v>
      </c>
      <c r="F511" s="635">
        <v>0</v>
      </c>
    </row>
    <row r="512" spans="1:6" ht="15">
      <c r="A512" s="633" t="s">
        <v>18992</v>
      </c>
      <c r="B512" s="626">
        <v>105326</v>
      </c>
      <c r="C512" s="628" t="s">
        <v>19092</v>
      </c>
      <c r="D512" s="626" t="s">
        <v>351</v>
      </c>
      <c r="E512" s="634">
        <v>118.95</v>
      </c>
      <c r="F512" s="635">
        <v>0</v>
      </c>
    </row>
    <row r="513" spans="1:6" ht="15">
      <c r="A513" s="633" t="s">
        <v>18992</v>
      </c>
      <c r="B513" s="626">
        <v>105354</v>
      </c>
      <c r="C513" s="628" t="s">
        <v>19093</v>
      </c>
      <c r="D513" s="626" t="s">
        <v>351</v>
      </c>
      <c r="E513" s="634">
        <v>168.25</v>
      </c>
      <c r="F513" s="635">
        <v>0</v>
      </c>
    </row>
    <row r="514" spans="1:6" ht="15">
      <c r="A514" s="633" t="s">
        <v>18992</v>
      </c>
      <c r="B514" s="626">
        <v>105344</v>
      </c>
      <c r="C514" s="628" t="s">
        <v>19094</v>
      </c>
      <c r="D514" s="626" t="s">
        <v>351</v>
      </c>
      <c r="E514" s="634">
        <v>136.5</v>
      </c>
      <c r="F514" s="635">
        <v>0</v>
      </c>
    </row>
    <row r="515" spans="1:6" ht="15">
      <c r="A515" s="633" t="s">
        <v>18992</v>
      </c>
      <c r="B515" s="626">
        <v>105278</v>
      </c>
      <c r="C515" s="628" t="s">
        <v>19095</v>
      </c>
      <c r="D515" s="626" t="s">
        <v>351</v>
      </c>
      <c r="E515" s="634">
        <v>25.15</v>
      </c>
      <c r="F515" s="635">
        <v>0</v>
      </c>
    </row>
    <row r="516" spans="1:6" ht="15">
      <c r="A516" s="633" t="s">
        <v>18992</v>
      </c>
      <c r="B516" s="626">
        <v>105343</v>
      </c>
      <c r="C516" s="628" t="s">
        <v>19096</v>
      </c>
      <c r="D516" s="626" t="s">
        <v>351</v>
      </c>
      <c r="E516" s="634">
        <v>19.399999999999999</v>
      </c>
      <c r="F516" s="635">
        <v>0</v>
      </c>
    </row>
    <row r="517" spans="1:6" ht="15">
      <c r="A517" s="633" t="s">
        <v>18992</v>
      </c>
      <c r="B517" s="626">
        <v>105355</v>
      </c>
      <c r="C517" s="628" t="s">
        <v>19097</v>
      </c>
      <c r="D517" s="626" t="s">
        <v>351</v>
      </c>
      <c r="E517" s="634">
        <v>190.22</v>
      </c>
      <c r="F517" s="635">
        <v>0</v>
      </c>
    </row>
    <row r="518" spans="1:6" ht="15">
      <c r="A518" s="633" t="s">
        <v>18992</v>
      </c>
      <c r="B518" s="626">
        <v>105391</v>
      </c>
      <c r="C518" s="628" t="s">
        <v>19098</v>
      </c>
      <c r="D518" s="626" t="s">
        <v>351</v>
      </c>
      <c r="E518" s="634">
        <v>154.55000000000001</v>
      </c>
      <c r="F518" s="635">
        <v>0</v>
      </c>
    </row>
    <row r="519" spans="1:6" ht="15">
      <c r="A519" s="633" t="s">
        <v>18992</v>
      </c>
      <c r="B519" s="626">
        <v>105356</v>
      </c>
      <c r="C519" s="628" t="s">
        <v>19099</v>
      </c>
      <c r="D519" s="626" t="s">
        <v>351</v>
      </c>
      <c r="E519" s="634">
        <v>212.53</v>
      </c>
      <c r="F519" s="635">
        <v>0</v>
      </c>
    </row>
    <row r="520" spans="1:6" ht="15">
      <c r="A520" s="633" t="s">
        <v>18992</v>
      </c>
      <c r="B520" s="626">
        <v>105345</v>
      </c>
      <c r="C520" s="628" t="s">
        <v>19100</v>
      </c>
      <c r="D520" s="626" t="s">
        <v>351</v>
      </c>
      <c r="E520" s="634">
        <v>172.94</v>
      </c>
      <c r="F520" s="635">
        <v>0</v>
      </c>
    </row>
    <row r="521" spans="1:6" ht="15">
      <c r="A521" s="633" t="s">
        <v>18992</v>
      </c>
      <c r="B521" s="626">
        <v>105367</v>
      </c>
      <c r="C521" s="628" t="s">
        <v>19101</v>
      </c>
      <c r="D521" s="626" t="s">
        <v>351</v>
      </c>
      <c r="E521" s="634">
        <v>45.79</v>
      </c>
      <c r="F521" s="635">
        <v>0</v>
      </c>
    </row>
    <row r="522" spans="1:6" ht="15">
      <c r="A522" s="633" t="s">
        <v>18992</v>
      </c>
      <c r="B522" s="626">
        <v>105371</v>
      </c>
      <c r="C522" s="628" t="s">
        <v>19102</v>
      </c>
      <c r="D522" s="626" t="s">
        <v>351</v>
      </c>
      <c r="E522" s="634">
        <v>37.659999999999997</v>
      </c>
      <c r="F522" s="635">
        <v>0</v>
      </c>
    </row>
    <row r="523" spans="1:6" ht="15">
      <c r="A523" s="633" t="s">
        <v>18992</v>
      </c>
      <c r="B523" s="626">
        <v>105365</v>
      </c>
      <c r="C523" s="628" t="s">
        <v>19103</v>
      </c>
      <c r="D523" s="626" t="s">
        <v>351</v>
      </c>
      <c r="E523" s="634">
        <v>32.83</v>
      </c>
      <c r="F523" s="635">
        <v>0</v>
      </c>
    </row>
    <row r="524" spans="1:6" ht="15">
      <c r="A524" s="633" t="s">
        <v>18992</v>
      </c>
      <c r="B524" s="626">
        <v>105386</v>
      </c>
      <c r="C524" s="628" t="s">
        <v>19104</v>
      </c>
      <c r="D524" s="626" t="s">
        <v>351</v>
      </c>
      <c r="E524" s="634">
        <v>26.86</v>
      </c>
      <c r="F524" s="635">
        <v>0</v>
      </c>
    </row>
    <row r="525" spans="1:6" ht="15">
      <c r="A525" s="633" t="s">
        <v>18992</v>
      </c>
      <c r="B525" s="626">
        <v>105366</v>
      </c>
      <c r="C525" s="628" t="s">
        <v>19105</v>
      </c>
      <c r="D525" s="626" t="s">
        <v>351</v>
      </c>
      <c r="E525" s="634">
        <v>39.46</v>
      </c>
      <c r="F525" s="635">
        <v>0</v>
      </c>
    </row>
    <row r="526" spans="1:6" ht="15">
      <c r="A526" s="633" t="s">
        <v>18992</v>
      </c>
      <c r="B526" s="626">
        <v>105387</v>
      </c>
      <c r="C526" s="628" t="s">
        <v>19106</v>
      </c>
      <c r="D526" s="626" t="s">
        <v>351</v>
      </c>
      <c r="E526" s="634">
        <v>32.4</v>
      </c>
      <c r="F526" s="635">
        <v>0</v>
      </c>
    </row>
    <row r="527" spans="1:6" ht="15">
      <c r="A527" s="633" t="s">
        <v>18992</v>
      </c>
      <c r="B527" s="626">
        <v>97177</v>
      </c>
      <c r="C527" s="628" t="s">
        <v>19107</v>
      </c>
      <c r="D527" s="626" t="s">
        <v>143</v>
      </c>
      <c r="E527" s="634">
        <v>95.3</v>
      </c>
      <c r="F527" s="635">
        <v>0</v>
      </c>
    </row>
    <row r="528" spans="1:6" ht="15">
      <c r="A528" s="633" t="s">
        <v>18992</v>
      </c>
      <c r="B528" s="626">
        <v>97187</v>
      </c>
      <c r="C528" s="628" t="s">
        <v>19108</v>
      </c>
      <c r="D528" s="626" t="s">
        <v>143</v>
      </c>
      <c r="E528" s="634">
        <v>86.1</v>
      </c>
      <c r="F528" s="635">
        <v>0</v>
      </c>
    </row>
    <row r="529" spans="1:6" ht="15">
      <c r="A529" s="633" t="s">
        <v>18992</v>
      </c>
      <c r="B529" s="626">
        <v>97178</v>
      </c>
      <c r="C529" s="628" t="s">
        <v>19109</v>
      </c>
      <c r="D529" s="626" t="s">
        <v>143</v>
      </c>
      <c r="E529" s="634">
        <v>116.17</v>
      </c>
      <c r="F529" s="635">
        <v>0</v>
      </c>
    </row>
    <row r="530" spans="1:6" ht="15">
      <c r="A530" s="633" t="s">
        <v>18992</v>
      </c>
      <c r="B530" s="626">
        <v>97188</v>
      </c>
      <c r="C530" s="628" t="s">
        <v>19110</v>
      </c>
      <c r="D530" s="626" t="s">
        <v>143</v>
      </c>
      <c r="E530" s="634">
        <v>105.07</v>
      </c>
      <c r="F530" s="635">
        <v>0</v>
      </c>
    </row>
    <row r="531" spans="1:6" ht="15">
      <c r="A531" s="633" t="s">
        <v>18992</v>
      </c>
      <c r="B531" s="626">
        <v>97179</v>
      </c>
      <c r="C531" s="628" t="s">
        <v>19111</v>
      </c>
      <c r="D531" s="626" t="s">
        <v>143</v>
      </c>
      <c r="E531" s="634">
        <v>137.05000000000001</v>
      </c>
      <c r="F531" s="635">
        <v>0</v>
      </c>
    </row>
    <row r="532" spans="1:6" ht="15">
      <c r="A532" s="633" t="s">
        <v>18992</v>
      </c>
      <c r="B532" s="626">
        <v>97189</v>
      </c>
      <c r="C532" s="628" t="s">
        <v>19112</v>
      </c>
      <c r="D532" s="626" t="s">
        <v>143</v>
      </c>
      <c r="E532" s="634">
        <v>124.03</v>
      </c>
      <c r="F532" s="635">
        <v>0</v>
      </c>
    </row>
    <row r="533" spans="1:6" ht="15">
      <c r="A533" s="633" t="s">
        <v>18992</v>
      </c>
      <c r="B533" s="626">
        <v>97180</v>
      </c>
      <c r="C533" s="628" t="s">
        <v>19113</v>
      </c>
      <c r="D533" s="626" t="s">
        <v>143</v>
      </c>
      <c r="E533" s="634">
        <v>157.91</v>
      </c>
      <c r="F533" s="635">
        <v>0</v>
      </c>
    </row>
    <row r="534" spans="1:6" ht="15">
      <c r="A534" s="633" t="s">
        <v>18992</v>
      </c>
      <c r="B534" s="626">
        <v>97190</v>
      </c>
      <c r="C534" s="628" t="s">
        <v>19114</v>
      </c>
      <c r="D534" s="626" t="s">
        <v>143</v>
      </c>
      <c r="E534" s="634">
        <v>142.99</v>
      </c>
      <c r="F534" s="635">
        <v>0</v>
      </c>
    </row>
    <row r="535" spans="1:6" ht="15">
      <c r="A535" s="633" t="s">
        <v>18992</v>
      </c>
      <c r="B535" s="626">
        <v>97181</v>
      </c>
      <c r="C535" s="628" t="s">
        <v>19115</v>
      </c>
      <c r="D535" s="626" t="s">
        <v>143</v>
      </c>
      <c r="E535" s="634">
        <v>178.79</v>
      </c>
      <c r="F535" s="635">
        <v>0</v>
      </c>
    </row>
    <row r="536" spans="1:6" ht="15">
      <c r="A536" s="633" t="s">
        <v>18992</v>
      </c>
      <c r="B536" s="626">
        <v>97191</v>
      </c>
      <c r="C536" s="628" t="s">
        <v>19116</v>
      </c>
      <c r="D536" s="626" t="s">
        <v>143</v>
      </c>
      <c r="E536" s="634">
        <v>161.97</v>
      </c>
      <c r="F536" s="635">
        <v>0</v>
      </c>
    </row>
    <row r="537" spans="1:6" ht="15">
      <c r="A537" s="633" t="s">
        <v>18992</v>
      </c>
      <c r="B537" s="626">
        <v>97182</v>
      </c>
      <c r="C537" s="628" t="s">
        <v>19117</v>
      </c>
      <c r="D537" s="626" t="s">
        <v>143</v>
      </c>
      <c r="E537" s="634">
        <v>203.99</v>
      </c>
      <c r="F537" s="635">
        <v>0</v>
      </c>
    </row>
    <row r="538" spans="1:6" ht="15">
      <c r="A538" s="633" t="s">
        <v>18992</v>
      </c>
      <c r="B538" s="626">
        <v>97192</v>
      </c>
      <c r="C538" s="628" t="s">
        <v>19118</v>
      </c>
      <c r="D538" s="626" t="s">
        <v>143</v>
      </c>
      <c r="E538" s="634">
        <v>184.23</v>
      </c>
      <c r="F538" s="635">
        <v>0</v>
      </c>
    </row>
    <row r="539" spans="1:6" ht="15">
      <c r="A539" s="633" t="s">
        <v>18992</v>
      </c>
      <c r="B539" s="626">
        <v>97173</v>
      </c>
      <c r="C539" s="628" t="s">
        <v>19119</v>
      </c>
      <c r="D539" s="626" t="s">
        <v>143</v>
      </c>
      <c r="E539" s="634">
        <v>53.56</v>
      </c>
      <c r="F539" s="635">
        <v>0</v>
      </c>
    </row>
    <row r="540" spans="1:6" ht="15">
      <c r="A540" s="633" t="s">
        <v>18992</v>
      </c>
      <c r="B540" s="626">
        <v>97183</v>
      </c>
      <c r="C540" s="628" t="s">
        <v>19120</v>
      </c>
      <c r="D540" s="626" t="s">
        <v>143</v>
      </c>
      <c r="E540" s="634">
        <v>48.2</v>
      </c>
      <c r="F540" s="635">
        <v>0</v>
      </c>
    </row>
    <row r="541" spans="1:6" ht="15">
      <c r="A541" s="633" t="s">
        <v>18992</v>
      </c>
      <c r="B541" s="626">
        <v>97174</v>
      </c>
      <c r="C541" s="628" t="s">
        <v>19121</v>
      </c>
      <c r="D541" s="626" t="s">
        <v>143</v>
      </c>
      <c r="E541" s="634">
        <v>63.97</v>
      </c>
      <c r="F541" s="635">
        <v>0</v>
      </c>
    </row>
    <row r="542" spans="1:6" ht="15">
      <c r="A542" s="633" t="s">
        <v>18992</v>
      </c>
      <c r="B542" s="626">
        <v>97184</v>
      </c>
      <c r="C542" s="628" t="s">
        <v>19122</v>
      </c>
      <c r="D542" s="626" t="s">
        <v>143</v>
      </c>
      <c r="E542" s="634">
        <v>57.67</v>
      </c>
      <c r="F542" s="635">
        <v>0</v>
      </c>
    </row>
    <row r="543" spans="1:6" ht="15">
      <c r="A543" s="633" t="s">
        <v>18992</v>
      </c>
      <c r="B543" s="626">
        <v>97175</v>
      </c>
      <c r="C543" s="628" t="s">
        <v>19123</v>
      </c>
      <c r="D543" s="626" t="s">
        <v>143</v>
      </c>
      <c r="E543" s="634">
        <v>74.41</v>
      </c>
      <c r="F543" s="635">
        <v>0</v>
      </c>
    </row>
    <row r="544" spans="1:6" ht="15">
      <c r="A544" s="633" t="s">
        <v>18992</v>
      </c>
      <c r="B544" s="626">
        <v>97185</v>
      </c>
      <c r="C544" s="628" t="s">
        <v>19124</v>
      </c>
      <c r="D544" s="626" t="s">
        <v>143</v>
      </c>
      <c r="E544" s="634">
        <v>67.14</v>
      </c>
      <c r="F544" s="635">
        <v>0</v>
      </c>
    </row>
    <row r="545" spans="1:6" ht="15">
      <c r="A545" s="633" t="s">
        <v>18992</v>
      </c>
      <c r="B545" s="626">
        <v>97176</v>
      </c>
      <c r="C545" s="628" t="s">
        <v>19125</v>
      </c>
      <c r="D545" s="626" t="s">
        <v>143</v>
      </c>
      <c r="E545" s="634">
        <v>84.86</v>
      </c>
      <c r="F545" s="635">
        <v>0</v>
      </c>
    </row>
    <row r="546" spans="1:6" ht="15">
      <c r="A546" s="633" t="s">
        <v>18992</v>
      </c>
      <c r="B546" s="626">
        <v>97186</v>
      </c>
      <c r="C546" s="628" t="s">
        <v>19126</v>
      </c>
      <c r="D546" s="626" t="s">
        <v>143</v>
      </c>
      <c r="E546" s="634">
        <v>76.64</v>
      </c>
      <c r="F546" s="635">
        <v>0</v>
      </c>
    </row>
    <row r="547" spans="1:6" ht="15">
      <c r="A547" s="633" t="s">
        <v>18992</v>
      </c>
      <c r="B547" s="626">
        <v>97142</v>
      </c>
      <c r="C547" s="628" t="s">
        <v>19127</v>
      </c>
      <c r="D547" s="626" t="s">
        <v>143</v>
      </c>
      <c r="E547" s="634">
        <v>6.86</v>
      </c>
      <c r="F547" s="635">
        <v>0</v>
      </c>
    </row>
    <row r="548" spans="1:6" ht="15">
      <c r="A548" s="633" t="s">
        <v>18992</v>
      </c>
      <c r="B548" s="626">
        <v>97158</v>
      </c>
      <c r="C548" s="628" t="s">
        <v>19128</v>
      </c>
      <c r="D548" s="626" t="s">
        <v>143</v>
      </c>
      <c r="E548" s="634">
        <v>5.29</v>
      </c>
      <c r="F548" s="635">
        <v>0</v>
      </c>
    </row>
    <row r="549" spans="1:6" ht="15">
      <c r="A549" s="633" t="s">
        <v>18992</v>
      </c>
      <c r="B549" s="626">
        <v>97155</v>
      </c>
      <c r="C549" s="628" t="s">
        <v>19129</v>
      </c>
      <c r="D549" s="626" t="s">
        <v>143</v>
      </c>
      <c r="E549" s="634">
        <v>54.98</v>
      </c>
      <c r="F549" s="635">
        <v>0</v>
      </c>
    </row>
    <row r="550" spans="1:6" ht="15">
      <c r="A550" s="633" t="s">
        <v>18992</v>
      </c>
      <c r="B550" s="626">
        <v>97171</v>
      </c>
      <c r="C550" s="628" t="s">
        <v>19130</v>
      </c>
      <c r="D550" s="626" t="s">
        <v>143</v>
      </c>
      <c r="E550" s="634">
        <v>44.38</v>
      </c>
      <c r="F550" s="635">
        <v>0</v>
      </c>
    </row>
    <row r="551" spans="1:6" ht="15">
      <c r="A551" s="633" t="s">
        <v>18992</v>
      </c>
      <c r="B551" s="626">
        <v>97156</v>
      </c>
      <c r="C551" s="628" t="s">
        <v>19131</v>
      </c>
      <c r="D551" s="626" t="s">
        <v>143</v>
      </c>
      <c r="E551" s="634">
        <v>65.760000000000005</v>
      </c>
      <c r="F551" s="635">
        <v>0</v>
      </c>
    </row>
    <row r="552" spans="1:6" ht="15">
      <c r="A552" s="633" t="s">
        <v>18992</v>
      </c>
      <c r="B552" s="626">
        <v>97172</v>
      </c>
      <c r="C552" s="628" t="s">
        <v>19132</v>
      </c>
      <c r="D552" s="626" t="s">
        <v>143</v>
      </c>
      <c r="E552" s="634">
        <v>53.26</v>
      </c>
      <c r="F552" s="635">
        <v>0</v>
      </c>
    </row>
    <row r="553" spans="1:6" ht="15">
      <c r="A553" s="633" t="s">
        <v>18992</v>
      </c>
      <c r="B553" s="626">
        <v>97143</v>
      </c>
      <c r="C553" s="628" t="s">
        <v>19133</v>
      </c>
      <c r="D553" s="626" t="s">
        <v>143</v>
      </c>
      <c r="E553" s="634">
        <v>9.17</v>
      </c>
      <c r="F553" s="635">
        <v>0</v>
      </c>
    </row>
    <row r="554" spans="1:6" ht="15">
      <c r="A554" s="633" t="s">
        <v>18992</v>
      </c>
      <c r="B554" s="626">
        <v>97159</v>
      </c>
      <c r="C554" s="628" t="s">
        <v>19134</v>
      </c>
      <c r="D554" s="626" t="s">
        <v>143</v>
      </c>
      <c r="E554" s="634">
        <v>7.23</v>
      </c>
      <c r="F554" s="635">
        <v>0</v>
      </c>
    </row>
    <row r="555" spans="1:6" ht="15">
      <c r="A555" s="633" t="s">
        <v>18992</v>
      </c>
      <c r="B555" s="626">
        <v>97144</v>
      </c>
      <c r="C555" s="628" t="s">
        <v>19135</v>
      </c>
      <c r="D555" s="626" t="s">
        <v>143</v>
      </c>
      <c r="E555" s="634">
        <v>11.51</v>
      </c>
      <c r="F555" s="635">
        <v>0</v>
      </c>
    </row>
    <row r="556" spans="1:6" ht="15">
      <c r="A556" s="633" t="s">
        <v>18992</v>
      </c>
      <c r="B556" s="626">
        <v>97160</v>
      </c>
      <c r="C556" s="628" t="s">
        <v>19136</v>
      </c>
      <c r="D556" s="626" t="s">
        <v>143</v>
      </c>
      <c r="E556" s="634">
        <v>9.16</v>
      </c>
      <c r="F556" s="635">
        <v>0</v>
      </c>
    </row>
    <row r="557" spans="1:6" ht="15">
      <c r="A557" s="633" t="s">
        <v>18992</v>
      </c>
      <c r="B557" s="626">
        <v>97145</v>
      </c>
      <c r="C557" s="628" t="s">
        <v>19137</v>
      </c>
      <c r="D557" s="626" t="s">
        <v>143</v>
      </c>
      <c r="E557" s="634">
        <v>13.87</v>
      </c>
      <c r="F557" s="635">
        <v>0</v>
      </c>
    </row>
    <row r="558" spans="1:6" ht="15">
      <c r="A558" s="633" t="s">
        <v>18992</v>
      </c>
      <c r="B558" s="626">
        <v>97161</v>
      </c>
      <c r="C558" s="628" t="s">
        <v>19138</v>
      </c>
      <c r="D558" s="626" t="s">
        <v>143</v>
      </c>
      <c r="E558" s="634">
        <v>11.12</v>
      </c>
      <c r="F558" s="635">
        <v>0</v>
      </c>
    </row>
    <row r="559" spans="1:6" ht="15">
      <c r="A559" s="633" t="s">
        <v>18992</v>
      </c>
      <c r="B559" s="626">
        <v>97146</v>
      </c>
      <c r="C559" s="628" t="s">
        <v>19139</v>
      </c>
      <c r="D559" s="626" t="s">
        <v>143</v>
      </c>
      <c r="E559" s="634">
        <v>16.239999999999998</v>
      </c>
      <c r="F559" s="635">
        <v>0</v>
      </c>
    </row>
    <row r="560" spans="1:6" ht="15">
      <c r="A560" s="633" t="s">
        <v>18992</v>
      </c>
      <c r="B560" s="626">
        <v>97162</v>
      </c>
      <c r="C560" s="628" t="s">
        <v>19140</v>
      </c>
      <c r="D560" s="626" t="s">
        <v>143</v>
      </c>
      <c r="E560" s="634">
        <v>13.1</v>
      </c>
      <c r="F560" s="635">
        <v>0</v>
      </c>
    </row>
    <row r="561" spans="1:6" ht="15">
      <c r="A561" s="633" t="s">
        <v>18992</v>
      </c>
      <c r="B561" s="626">
        <v>97147</v>
      </c>
      <c r="C561" s="628" t="s">
        <v>19141</v>
      </c>
      <c r="D561" s="626" t="s">
        <v>143</v>
      </c>
      <c r="E561" s="634">
        <v>18.59</v>
      </c>
      <c r="F561" s="635">
        <v>0</v>
      </c>
    </row>
    <row r="562" spans="1:6" ht="15">
      <c r="A562" s="633" t="s">
        <v>18992</v>
      </c>
      <c r="B562" s="626">
        <v>97163</v>
      </c>
      <c r="C562" s="628" t="s">
        <v>19142</v>
      </c>
      <c r="D562" s="626" t="s">
        <v>143</v>
      </c>
      <c r="E562" s="634">
        <v>15.06</v>
      </c>
      <c r="F562" s="635">
        <v>0</v>
      </c>
    </row>
    <row r="563" spans="1:6" ht="15">
      <c r="A563" s="633" t="s">
        <v>18992</v>
      </c>
      <c r="B563" s="626">
        <v>97148</v>
      </c>
      <c r="C563" s="628" t="s">
        <v>19143</v>
      </c>
      <c r="D563" s="626" t="s">
        <v>143</v>
      </c>
      <c r="E563" s="634">
        <v>20.94</v>
      </c>
      <c r="F563" s="635">
        <v>0</v>
      </c>
    </row>
    <row r="564" spans="1:6" ht="15">
      <c r="A564" s="633" t="s">
        <v>18992</v>
      </c>
      <c r="B564" s="626">
        <v>97164</v>
      </c>
      <c r="C564" s="628" t="s">
        <v>19144</v>
      </c>
      <c r="D564" s="626" t="s">
        <v>143</v>
      </c>
      <c r="E564" s="634">
        <v>17.02</v>
      </c>
      <c r="F564" s="635">
        <v>0</v>
      </c>
    </row>
    <row r="565" spans="1:6" ht="15">
      <c r="A565" s="633" t="s">
        <v>18992</v>
      </c>
      <c r="B565" s="626">
        <v>97149</v>
      </c>
      <c r="C565" s="628" t="s">
        <v>19145</v>
      </c>
      <c r="D565" s="626" t="s">
        <v>143</v>
      </c>
      <c r="E565" s="634">
        <v>23.31</v>
      </c>
      <c r="F565" s="635">
        <v>0</v>
      </c>
    </row>
    <row r="566" spans="1:6" ht="15">
      <c r="A566" s="633" t="s">
        <v>18992</v>
      </c>
      <c r="B566" s="626">
        <v>97165</v>
      </c>
      <c r="C566" s="628" t="s">
        <v>19146</v>
      </c>
      <c r="D566" s="626" t="s">
        <v>143</v>
      </c>
      <c r="E566" s="634">
        <v>18.989999999999998</v>
      </c>
      <c r="F566" s="635">
        <v>0</v>
      </c>
    </row>
    <row r="567" spans="1:6" ht="15">
      <c r="A567" s="633" t="s">
        <v>18992</v>
      </c>
      <c r="B567" s="626">
        <v>97150</v>
      </c>
      <c r="C567" s="628" t="s">
        <v>19147</v>
      </c>
      <c r="D567" s="626" t="s">
        <v>143</v>
      </c>
      <c r="E567" s="634">
        <v>29.1</v>
      </c>
      <c r="F567" s="635">
        <v>0</v>
      </c>
    </row>
    <row r="568" spans="1:6" ht="15">
      <c r="A568" s="633" t="s">
        <v>18992</v>
      </c>
      <c r="B568" s="626">
        <v>97166</v>
      </c>
      <c r="C568" s="628" t="s">
        <v>19148</v>
      </c>
      <c r="D568" s="626" t="s">
        <v>143</v>
      </c>
      <c r="E568" s="634">
        <v>23.27</v>
      </c>
      <c r="F568" s="635">
        <v>0</v>
      </c>
    </row>
    <row r="569" spans="1:6" ht="15">
      <c r="A569" s="633" t="s">
        <v>18992</v>
      </c>
      <c r="B569" s="626">
        <v>97151</v>
      </c>
      <c r="C569" s="628" t="s">
        <v>19149</v>
      </c>
      <c r="D569" s="626" t="s">
        <v>143</v>
      </c>
      <c r="E569" s="634">
        <v>34.35</v>
      </c>
      <c r="F569" s="635">
        <v>0</v>
      </c>
    </row>
    <row r="570" spans="1:6" ht="15">
      <c r="A570" s="633" t="s">
        <v>18992</v>
      </c>
      <c r="B570" s="626">
        <v>97167</v>
      </c>
      <c r="C570" s="628" t="s">
        <v>19150</v>
      </c>
      <c r="D570" s="626" t="s">
        <v>143</v>
      </c>
      <c r="E570" s="634">
        <v>27.56</v>
      </c>
      <c r="F570" s="635">
        <v>0</v>
      </c>
    </row>
    <row r="571" spans="1:6" ht="15">
      <c r="A571" s="633" t="s">
        <v>18992</v>
      </c>
      <c r="B571" s="626">
        <v>97152</v>
      </c>
      <c r="C571" s="628" t="s">
        <v>19151</v>
      </c>
      <c r="D571" s="626" t="s">
        <v>143</v>
      </c>
      <c r="E571" s="634">
        <v>39.369999999999997</v>
      </c>
      <c r="F571" s="635">
        <v>0</v>
      </c>
    </row>
    <row r="572" spans="1:6" ht="15">
      <c r="A572" s="633" t="s">
        <v>18992</v>
      </c>
      <c r="B572" s="626">
        <v>97168</v>
      </c>
      <c r="C572" s="628" t="s">
        <v>19152</v>
      </c>
      <c r="D572" s="626" t="s">
        <v>143</v>
      </c>
      <c r="E572" s="634">
        <v>31.65</v>
      </c>
      <c r="F572" s="635">
        <v>0</v>
      </c>
    </row>
    <row r="573" spans="1:6" ht="15">
      <c r="A573" s="633" t="s">
        <v>18992</v>
      </c>
      <c r="B573" s="626">
        <v>97141</v>
      </c>
      <c r="C573" s="628" t="s">
        <v>19153</v>
      </c>
      <c r="D573" s="626" t="s">
        <v>143</v>
      </c>
      <c r="E573" s="634">
        <v>5.89</v>
      </c>
      <c r="F573" s="635">
        <v>0</v>
      </c>
    </row>
    <row r="574" spans="1:6" ht="15">
      <c r="A574" s="633" t="s">
        <v>18992</v>
      </c>
      <c r="B574" s="626">
        <v>97157</v>
      </c>
      <c r="C574" s="628" t="s">
        <v>19154</v>
      </c>
      <c r="D574" s="626" t="s">
        <v>143</v>
      </c>
      <c r="E574" s="634">
        <v>4.49</v>
      </c>
      <c r="F574" s="635">
        <v>0</v>
      </c>
    </row>
    <row r="575" spans="1:6" ht="15">
      <c r="A575" s="633" t="s">
        <v>18992</v>
      </c>
      <c r="B575" s="626">
        <v>97153</v>
      </c>
      <c r="C575" s="628" t="s">
        <v>19155</v>
      </c>
      <c r="D575" s="626" t="s">
        <v>143</v>
      </c>
      <c r="E575" s="634">
        <v>44.56</v>
      </c>
      <c r="F575" s="635">
        <v>0</v>
      </c>
    </row>
    <row r="576" spans="1:6" ht="15">
      <c r="A576" s="633" t="s">
        <v>18992</v>
      </c>
      <c r="B576" s="626">
        <v>97169</v>
      </c>
      <c r="C576" s="628" t="s">
        <v>19156</v>
      </c>
      <c r="D576" s="626" t="s">
        <v>143</v>
      </c>
      <c r="E576" s="634">
        <v>35.869999999999997</v>
      </c>
      <c r="F576" s="635">
        <v>0</v>
      </c>
    </row>
    <row r="577" spans="1:6" ht="15">
      <c r="A577" s="633" t="s">
        <v>18992</v>
      </c>
      <c r="B577" s="626">
        <v>97154</v>
      </c>
      <c r="C577" s="628" t="s">
        <v>19157</v>
      </c>
      <c r="D577" s="626" t="s">
        <v>143</v>
      </c>
      <c r="E577" s="634">
        <v>49.76</v>
      </c>
      <c r="F577" s="635">
        <v>0</v>
      </c>
    </row>
    <row r="578" spans="1:6" ht="15">
      <c r="A578" s="633" t="s">
        <v>18992</v>
      </c>
      <c r="B578" s="626">
        <v>97170</v>
      </c>
      <c r="C578" s="628" t="s">
        <v>19158</v>
      </c>
      <c r="D578" s="626" t="s">
        <v>143</v>
      </c>
      <c r="E578" s="634">
        <v>40.119999999999997</v>
      </c>
      <c r="F578" s="635">
        <v>0</v>
      </c>
    </row>
    <row r="579" spans="1:6" ht="15">
      <c r="A579" s="633" t="s">
        <v>18992</v>
      </c>
      <c r="B579" s="626">
        <v>105311</v>
      </c>
      <c r="C579" s="628" t="s">
        <v>19159</v>
      </c>
      <c r="D579" s="626" t="s">
        <v>143</v>
      </c>
      <c r="E579" s="634">
        <v>5.15</v>
      </c>
      <c r="F579" s="635">
        <v>0</v>
      </c>
    </row>
    <row r="580" spans="1:6" ht="15">
      <c r="A580" s="633" t="s">
        <v>18992</v>
      </c>
      <c r="B580" s="626">
        <v>105339</v>
      </c>
      <c r="C580" s="628" t="s">
        <v>19160</v>
      </c>
      <c r="D580" s="626" t="s">
        <v>143</v>
      </c>
      <c r="E580" s="634">
        <v>4.22</v>
      </c>
      <c r="F580" s="635">
        <v>0</v>
      </c>
    </row>
    <row r="581" spans="1:6" ht="15">
      <c r="A581" s="633" t="s">
        <v>18992</v>
      </c>
      <c r="B581" s="626">
        <v>97127</v>
      </c>
      <c r="C581" s="628" t="s">
        <v>19161</v>
      </c>
      <c r="D581" s="626" t="s">
        <v>143</v>
      </c>
      <c r="E581" s="634">
        <v>6.69</v>
      </c>
      <c r="F581" s="635">
        <v>0</v>
      </c>
    </row>
    <row r="582" spans="1:6" ht="15">
      <c r="A582" s="633" t="s">
        <v>18992</v>
      </c>
      <c r="B582" s="626">
        <v>97134</v>
      </c>
      <c r="C582" s="628" t="s">
        <v>19162</v>
      </c>
      <c r="D582" s="626" t="s">
        <v>143</v>
      </c>
      <c r="E582" s="634">
        <v>5.49</v>
      </c>
      <c r="F582" s="635">
        <v>0</v>
      </c>
    </row>
    <row r="583" spans="1:6" ht="15">
      <c r="A583" s="633" t="s">
        <v>18992</v>
      </c>
      <c r="B583" s="626">
        <v>97128</v>
      </c>
      <c r="C583" s="628" t="s">
        <v>19163</v>
      </c>
      <c r="D583" s="626" t="s">
        <v>143</v>
      </c>
      <c r="E583" s="634">
        <v>12.5</v>
      </c>
      <c r="F583" s="635">
        <v>0</v>
      </c>
    </row>
    <row r="584" spans="1:6" ht="15">
      <c r="A584" s="633" t="s">
        <v>18992</v>
      </c>
      <c r="B584" s="626">
        <v>97135</v>
      </c>
      <c r="C584" s="628" t="s">
        <v>19164</v>
      </c>
      <c r="D584" s="626" t="s">
        <v>143</v>
      </c>
      <c r="E584" s="634">
        <v>9.5399999999999991</v>
      </c>
      <c r="F584" s="635">
        <v>0</v>
      </c>
    </row>
    <row r="585" spans="1:6" ht="15">
      <c r="A585" s="633" t="s">
        <v>18992</v>
      </c>
      <c r="B585" s="626">
        <v>97129</v>
      </c>
      <c r="C585" s="628" t="s">
        <v>19165</v>
      </c>
      <c r="D585" s="626" t="s">
        <v>143</v>
      </c>
      <c r="E585" s="634">
        <v>14.77</v>
      </c>
      <c r="F585" s="635">
        <v>0</v>
      </c>
    </row>
    <row r="586" spans="1:6" ht="15">
      <c r="A586" s="633" t="s">
        <v>18992</v>
      </c>
      <c r="B586" s="626">
        <v>97136</v>
      </c>
      <c r="C586" s="628" t="s">
        <v>19166</v>
      </c>
      <c r="D586" s="626" t="s">
        <v>143</v>
      </c>
      <c r="E586" s="634">
        <v>11.29</v>
      </c>
      <c r="F586" s="635">
        <v>0</v>
      </c>
    </row>
    <row r="587" spans="1:6" ht="15">
      <c r="A587" s="633" t="s">
        <v>18992</v>
      </c>
      <c r="B587" s="626">
        <v>97130</v>
      </c>
      <c r="C587" s="628" t="s">
        <v>19167</v>
      </c>
      <c r="D587" s="626" t="s">
        <v>143</v>
      </c>
      <c r="E587" s="634">
        <v>17.100000000000001</v>
      </c>
      <c r="F587" s="635">
        <v>0</v>
      </c>
    </row>
    <row r="588" spans="1:6" ht="15">
      <c r="A588" s="633" t="s">
        <v>18992</v>
      </c>
      <c r="B588" s="626">
        <v>97137</v>
      </c>
      <c r="C588" s="628" t="s">
        <v>19168</v>
      </c>
      <c r="D588" s="626" t="s">
        <v>143</v>
      </c>
      <c r="E588" s="634">
        <v>13.07</v>
      </c>
      <c r="F588" s="635">
        <v>0</v>
      </c>
    </row>
    <row r="589" spans="1:6" ht="15">
      <c r="A589" s="633" t="s">
        <v>18992</v>
      </c>
      <c r="B589" s="626">
        <v>97131</v>
      </c>
      <c r="C589" s="628" t="s">
        <v>19169</v>
      </c>
      <c r="D589" s="626" t="s">
        <v>143</v>
      </c>
      <c r="E589" s="634">
        <v>19.399999999999999</v>
      </c>
      <c r="F589" s="635">
        <v>0</v>
      </c>
    </row>
    <row r="590" spans="1:6" ht="15">
      <c r="A590" s="633" t="s">
        <v>18992</v>
      </c>
      <c r="B590" s="626">
        <v>97138</v>
      </c>
      <c r="C590" s="628" t="s">
        <v>19170</v>
      </c>
      <c r="D590" s="626" t="s">
        <v>143</v>
      </c>
      <c r="E590" s="634">
        <v>14.83</v>
      </c>
      <c r="F590" s="635">
        <v>0</v>
      </c>
    </row>
    <row r="591" spans="1:6" ht="15">
      <c r="A591" s="633" t="s">
        <v>18992</v>
      </c>
      <c r="B591" s="626">
        <v>97132</v>
      </c>
      <c r="C591" s="628" t="s">
        <v>19171</v>
      </c>
      <c r="D591" s="626" t="s">
        <v>143</v>
      </c>
      <c r="E591" s="634">
        <v>21.71</v>
      </c>
      <c r="F591" s="635">
        <v>0</v>
      </c>
    </row>
    <row r="592" spans="1:6" ht="15">
      <c r="A592" s="633" t="s">
        <v>18992</v>
      </c>
      <c r="B592" s="626">
        <v>97139</v>
      </c>
      <c r="C592" s="628" t="s">
        <v>19172</v>
      </c>
      <c r="D592" s="626" t="s">
        <v>143</v>
      </c>
      <c r="E592" s="634">
        <v>16.61</v>
      </c>
      <c r="F592" s="635">
        <v>0</v>
      </c>
    </row>
    <row r="593" spans="1:6" ht="15">
      <c r="A593" s="633" t="s">
        <v>18992</v>
      </c>
      <c r="B593" s="626">
        <v>97133</v>
      </c>
      <c r="C593" s="628" t="s">
        <v>19173</v>
      </c>
      <c r="D593" s="626" t="s">
        <v>143</v>
      </c>
      <c r="E593" s="634">
        <v>26.31</v>
      </c>
      <c r="F593" s="635">
        <v>0</v>
      </c>
    </row>
    <row r="594" spans="1:6" ht="15">
      <c r="A594" s="633" t="s">
        <v>18992</v>
      </c>
      <c r="B594" s="626">
        <v>97140</v>
      </c>
      <c r="C594" s="628" t="s">
        <v>19174</v>
      </c>
      <c r="D594" s="626" t="s">
        <v>143</v>
      </c>
      <c r="E594" s="634">
        <v>20.11</v>
      </c>
      <c r="F594" s="635">
        <v>0</v>
      </c>
    </row>
    <row r="595" spans="1:6" ht="15">
      <c r="A595" s="633" t="s">
        <v>18992</v>
      </c>
      <c r="B595" s="626">
        <v>97123</v>
      </c>
      <c r="C595" s="628" t="s">
        <v>19175</v>
      </c>
      <c r="D595" s="626" t="s">
        <v>143</v>
      </c>
      <c r="E595" s="634">
        <v>5.56</v>
      </c>
      <c r="F595" s="635">
        <v>0</v>
      </c>
    </row>
    <row r="596" spans="1:6" ht="15">
      <c r="A596" s="633" t="s">
        <v>18992</v>
      </c>
      <c r="B596" s="626">
        <v>97126</v>
      </c>
      <c r="C596" s="628" t="s">
        <v>19176</v>
      </c>
      <c r="D596" s="626" t="s">
        <v>143</v>
      </c>
      <c r="E596" s="634">
        <v>4.54</v>
      </c>
      <c r="F596" s="635">
        <v>0</v>
      </c>
    </row>
    <row r="597" spans="1:6" ht="15">
      <c r="A597" s="633" t="s">
        <v>18992</v>
      </c>
      <c r="B597" s="626">
        <v>105308</v>
      </c>
      <c r="C597" s="628" t="s">
        <v>19177</v>
      </c>
      <c r="D597" s="626" t="s">
        <v>143</v>
      </c>
      <c r="E597" s="634">
        <v>6.35</v>
      </c>
      <c r="F597" s="635">
        <v>0</v>
      </c>
    </row>
    <row r="598" spans="1:6" ht="15">
      <c r="A598" s="633" t="s">
        <v>18992</v>
      </c>
      <c r="B598" s="626">
        <v>105312</v>
      </c>
      <c r="C598" s="628" t="s">
        <v>19178</v>
      </c>
      <c r="D598" s="626" t="s">
        <v>143</v>
      </c>
      <c r="E598" s="634">
        <v>5.21</v>
      </c>
      <c r="F598" s="635">
        <v>0</v>
      </c>
    </row>
    <row r="599" spans="1:6" ht="15">
      <c r="A599" s="633" t="s">
        <v>18992</v>
      </c>
      <c r="B599" s="626">
        <v>105309</v>
      </c>
      <c r="C599" s="628" t="s">
        <v>19179</v>
      </c>
      <c r="D599" s="626" t="s">
        <v>143</v>
      </c>
      <c r="E599" s="634">
        <v>6.84</v>
      </c>
      <c r="F599" s="635">
        <v>0</v>
      </c>
    </row>
    <row r="600" spans="1:6" ht="15">
      <c r="A600" s="633" t="s">
        <v>18992</v>
      </c>
      <c r="B600" s="626">
        <v>105313</v>
      </c>
      <c r="C600" s="628" t="s">
        <v>19180</v>
      </c>
      <c r="D600" s="626" t="s">
        <v>143</v>
      </c>
      <c r="E600" s="634">
        <v>5.6</v>
      </c>
      <c r="F600" s="635">
        <v>0</v>
      </c>
    </row>
    <row r="601" spans="1:6" ht="15">
      <c r="A601" s="633" t="s">
        <v>18992</v>
      </c>
      <c r="B601" s="626">
        <v>105310</v>
      </c>
      <c r="C601" s="628" t="s">
        <v>19181</v>
      </c>
      <c r="D601" s="626" t="s">
        <v>143</v>
      </c>
      <c r="E601" s="634">
        <v>8.0500000000000007</v>
      </c>
      <c r="F601" s="635">
        <v>0</v>
      </c>
    </row>
    <row r="602" spans="1:6" ht="15">
      <c r="A602" s="633" t="s">
        <v>18992</v>
      </c>
      <c r="B602" s="626">
        <v>105314</v>
      </c>
      <c r="C602" s="628" t="s">
        <v>19182</v>
      </c>
      <c r="D602" s="626" t="s">
        <v>143</v>
      </c>
      <c r="E602" s="634">
        <v>6.62</v>
      </c>
      <c r="F602" s="635">
        <v>0</v>
      </c>
    </row>
    <row r="603" spans="1:6" ht="15">
      <c r="A603" s="633" t="s">
        <v>18992</v>
      </c>
      <c r="B603" s="626">
        <v>97121</v>
      </c>
      <c r="C603" s="628" t="s">
        <v>19183</v>
      </c>
      <c r="D603" s="626" t="s">
        <v>143</v>
      </c>
      <c r="E603" s="634">
        <v>4</v>
      </c>
      <c r="F603" s="635">
        <v>0</v>
      </c>
    </row>
    <row r="604" spans="1:6" ht="15">
      <c r="A604" s="633" t="s">
        <v>18992</v>
      </c>
      <c r="B604" s="626">
        <v>97124</v>
      </c>
      <c r="C604" s="628" t="s">
        <v>19184</v>
      </c>
      <c r="D604" s="626" t="s">
        <v>143</v>
      </c>
      <c r="E604" s="634">
        <v>3.26</v>
      </c>
      <c r="F604" s="635">
        <v>0</v>
      </c>
    </row>
    <row r="605" spans="1:6" ht="15">
      <c r="A605" s="633" t="s">
        <v>18992</v>
      </c>
      <c r="B605" s="626">
        <v>97122</v>
      </c>
      <c r="C605" s="628" t="s">
        <v>19185</v>
      </c>
      <c r="D605" s="626" t="s">
        <v>143</v>
      </c>
      <c r="E605" s="634">
        <v>4.79</v>
      </c>
      <c r="F605" s="635">
        <v>0</v>
      </c>
    </row>
    <row r="606" spans="1:6" ht="15">
      <c r="A606" s="633" t="s">
        <v>18992</v>
      </c>
      <c r="B606" s="626">
        <v>97125</v>
      </c>
      <c r="C606" s="628" t="s">
        <v>19186</v>
      </c>
      <c r="D606" s="626" t="s">
        <v>143</v>
      </c>
      <c r="E606" s="634">
        <v>3.92</v>
      </c>
      <c r="F606" s="635">
        <v>0</v>
      </c>
    </row>
    <row r="607" spans="1:6" ht="15">
      <c r="A607" s="633" t="s">
        <v>18992</v>
      </c>
      <c r="B607" s="626">
        <v>105296</v>
      </c>
      <c r="C607" s="628" t="s">
        <v>19187</v>
      </c>
      <c r="D607" s="626" t="s">
        <v>351</v>
      </c>
      <c r="E607" s="634">
        <v>183.28</v>
      </c>
      <c r="F607" s="635">
        <v>0</v>
      </c>
    </row>
    <row r="608" spans="1:6" ht="15">
      <c r="A608" s="633" t="s">
        <v>18992</v>
      </c>
      <c r="B608" s="626">
        <v>105374</v>
      </c>
      <c r="C608" s="628" t="s">
        <v>19188</v>
      </c>
      <c r="D608" s="626" t="s">
        <v>351</v>
      </c>
      <c r="E608" s="634">
        <v>177.16</v>
      </c>
      <c r="F608" s="635">
        <v>0</v>
      </c>
    </row>
    <row r="609" spans="1:6" ht="15">
      <c r="A609" s="633" t="s">
        <v>18992</v>
      </c>
      <c r="B609" s="626">
        <v>105292</v>
      </c>
      <c r="C609" s="628" t="s">
        <v>19189</v>
      </c>
      <c r="D609" s="626" t="s">
        <v>351</v>
      </c>
      <c r="E609" s="634">
        <v>56.97</v>
      </c>
      <c r="F609" s="635">
        <v>0</v>
      </c>
    </row>
    <row r="610" spans="1:6" ht="15">
      <c r="A610" s="633" t="s">
        <v>18992</v>
      </c>
      <c r="B610" s="626">
        <v>105293</v>
      </c>
      <c r="C610" s="628" t="s">
        <v>19190</v>
      </c>
      <c r="D610" s="626" t="s">
        <v>351</v>
      </c>
      <c r="E610" s="634">
        <v>52.5</v>
      </c>
      <c r="F610" s="635">
        <v>0</v>
      </c>
    </row>
    <row r="611" spans="1:6" ht="15">
      <c r="A611" s="633" t="s">
        <v>18992</v>
      </c>
      <c r="B611" s="626">
        <v>105294</v>
      </c>
      <c r="C611" s="628" t="s">
        <v>19191</v>
      </c>
      <c r="D611" s="626" t="s">
        <v>351</v>
      </c>
      <c r="E611" s="634">
        <v>109.66</v>
      </c>
      <c r="F611" s="635">
        <v>0</v>
      </c>
    </row>
    <row r="612" spans="1:6" ht="15">
      <c r="A612" s="633" t="s">
        <v>18992</v>
      </c>
      <c r="B612" s="626">
        <v>105295</v>
      </c>
      <c r="C612" s="628" t="s">
        <v>19192</v>
      </c>
      <c r="D612" s="626" t="s">
        <v>351</v>
      </c>
      <c r="E612" s="634">
        <v>104.37</v>
      </c>
      <c r="F612" s="635">
        <v>0</v>
      </c>
    </row>
    <row r="613" spans="1:6" ht="15">
      <c r="A613" s="633" t="s">
        <v>18992</v>
      </c>
      <c r="B613" s="626">
        <v>105290</v>
      </c>
      <c r="C613" s="628" t="s">
        <v>19193</v>
      </c>
      <c r="D613" s="626" t="s">
        <v>351</v>
      </c>
      <c r="E613" s="634">
        <v>72.709999999999994</v>
      </c>
      <c r="F613" s="635">
        <v>0</v>
      </c>
    </row>
    <row r="614" spans="1:6" ht="15">
      <c r="A614" s="633" t="s">
        <v>18992</v>
      </c>
      <c r="B614" s="626">
        <v>105291</v>
      </c>
      <c r="C614" s="628" t="s">
        <v>19194</v>
      </c>
      <c r="D614" s="626" t="s">
        <v>351</v>
      </c>
      <c r="E614" s="634">
        <v>68.64</v>
      </c>
      <c r="F614" s="635">
        <v>0</v>
      </c>
    </row>
    <row r="615" spans="1:6" ht="15">
      <c r="A615" s="633" t="s">
        <v>18992</v>
      </c>
      <c r="B615" s="626">
        <v>105286</v>
      </c>
      <c r="C615" s="628" t="s">
        <v>19195</v>
      </c>
      <c r="D615" s="626" t="s">
        <v>351</v>
      </c>
      <c r="E615" s="634">
        <v>34.61</v>
      </c>
      <c r="F615" s="635">
        <v>0</v>
      </c>
    </row>
    <row r="616" spans="1:6" ht="15">
      <c r="A616" s="633" t="s">
        <v>18992</v>
      </c>
      <c r="B616" s="626">
        <v>105287</v>
      </c>
      <c r="C616" s="628" t="s">
        <v>19196</v>
      </c>
      <c r="D616" s="626" t="s">
        <v>351</v>
      </c>
      <c r="E616" s="634">
        <v>31.62</v>
      </c>
      <c r="F616" s="635">
        <v>0</v>
      </c>
    </row>
    <row r="617" spans="1:6" ht="15">
      <c r="A617" s="633" t="s">
        <v>18992</v>
      </c>
      <c r="B617" s="626">
        <v>105288</v>
      </c>
      <c r="C617" s="628" t="s">
        <v>19197</v>
      </c>
      <c r="D617" s="626" t="s">
        <v>351</v>
      </c>
      <c r="E617" s="634">
        <v>54.82</v>
      </c>
      <c r="F617" s="635">
        <v>0</v>
      </c>
    </row>
    <row r="618" spans="1:6" ht="15">
      <c r="A618" s="633" t="s">
        <v>18992</v>
      </c>
      <c r="B618" s="626">
        <v>105289</v>
      </c>
      <c r="C618" s="628" t="s">
        <v>19198</v>
      </c>
      <c r="D618" s="626" t="s">
        <v>351</v>
      </c>
      <c r="E618" s="634">
        <v>51.29</v>
      </c>
      <c r="F618" s="635">
        <v>0</v>
      </c>
    </row>
    <row r="619" spans="1:6" ht="15">
      <c r="A619" s="633" t="s">
        <v>18992</v>
      </c>
      <c r="B619" s="626">
        <v>105375</v>
      </c>
      <c r="C619" s="628" t="s">
        <v>19199</v>
      </c>
      <c r="D619" s="626" t="s">
        <v>351</v>
      </c>
      <c r="E619" s="634">
        <v>147.07</v>
      </c>
      <c r="F619" s="635">
        <v>0</v>
      </c>
    </row>
    <row r="620" spans="1:6" ht="15">
      <c r="A620" s="633" t="s">
        <v>18992</v>
      </c>
      <c r="B620" s="626">
        <v>105376</v>
      </c>
      <c r="C620" s="628" t="s">
        <v>19200</v>
      </c>
      <c r="D620" s="626" t="s">
        <v>351</v>
      </c>
      <c r="E620" s="634">
        <v>138.94</v>
      </c>
      <c r="F620" s="635">
        <v>0</v>
      </c>
    </row>
    <row r="621" spans="1:6" ht="15">
      <c r="A621" s="633" t="s">
        <v>18992</v>
      </c>
      <c r="B621" s="626">
        <v>105331</v>
      </c>
      <c r="C621" s="628" t="s">
        <v>19201</v>
      </c>
      <c r="D621" s="626" t="s">
        <v>143</v>
      </c>
      <c r="E621" s="634">
        <v>58.09</v>
      </c>
      <c r="F621" s="635">
        <v>0</v>
      </c>
    </row>
    <row r="622" spans="1:6" ht="15">
      <c r="A622" s="633" t="s">
        <v>18992</v>
      </c>
      <c r="B622" s="626">
        <v>105332</v>
      </c>
      <c r="C622" s="628" t="s">
        <v>19202</v>
      </c>
      <c r="D622" s="626" t="s">
        <v>143</v>
      </c>
      <c r="E622" s="634">
        <v>57.16</v>
      </c>
      <c r="F622" s="635">
        <v>0</v>
      </c>
    </row>
    <row r="623" spans="1:6" ht="15">
      <c r="A623" s="633" t="s">
        <v>18992</v>
      </c>
      <c r="B623" s="626">
        <v>105333</v>
      </c>
      <c r="C623" s="628" t="s">
        <v>19203</v>
      </c>
      <c r="D623" s="626" t="s">
        <v>143</v>
      </c>
      <c r="E623" s="634">
        <v>253.96</v>
      </c>
      <c r="F623" s="635">
        <v>0</v>
      </c>
    </row>
    <row r="624" spans="1:6" ht="15">
      <c r="A624" s="633" t="s">
        <v>18992</v>
      </c>
      <c r="B624" s="626">
        <v>105334</v>
      </c>
      <c r="C624" s="628" t="s">
        <v>19204</v>
      </c>
      <c r="D624" s="626" t="s">
        <v>143</v>
      </c>
      <c r="E624" s="634">
        <v>251</v>
      </c>
      <c r="F624" s="635">
        <v>0</v>
      </c>
    </row>
    <row r="625" spans="1:6" ht="15">
      <c r="A625" s="633" t="s">
        <v>18992</v>
      </c>
      <c r="B625" s="626">
        <v>105335</v>
      </c>
      <c r="C625" s="628" t="s">
        <v>19205</v>
      </c>
      <c r="D625" s="626" t="s">
        <v>143</v>
      </c>
      <c r="E625" s="634">
        <v>382.36</v>
      </c>
      <c r="F625" s="635">
        <v>0</v>
      </c>
    </row>
    <row r="626" spans="1:6" ht="15">
      <c r="A626" s="633" t="s">
        <v>18992</v>
      </c>
      <c r="B626" s="626">
        <v>105336</v>
      </c>
      <c r="C626" s="628" t="s">
        <v>19206</v>
      </c>
      <c r="D626" s="626" t="s">
        <v>143</v>
      </c>
      <c r="E626" s="634">
        <v>378.88</v>
      </c>
      <c r="F626" s="635">
        <v>0</v>
      </c>
    </row>
    <row r="627" spans="1:6" ht="15">
      <c r="A627" s="633" t="s">
        <v>18992</v>
      </c>
      <c r="B627" s="626">
        <v>105337</v>
      </c>
      <c r="C627" s="628" t="s">
        <v>19207</v>
      </c>
      <c r="D627" s="626" t="s">
        <v>143</v>
      </c>
      <c r="E627" s="634">
        <v>539.09</v>
      </c>
      <c r="F627" s="635">
        <v>0</v>
      </c>
    </row>
    <row r="628" spans="1:6" ht="15">
      <c r="A628" s="633" t="s">
        <v>18992</v>
      </c>
      <c r="B628" s="626">
        <v>105338</v>
      </c>
      <c r="C628" s="628" t="s">
        <v>19208</v>
      </c>
      <c r="D628" s="626" t="s">
        <v>143</v>
      </c>
      <c r="E628" s="634">
        <v>535.05999999999995</v>
      </c>
      <c r="F628" s="635">
        <v>0</v>
      </c>
    </row>
    <row r="629" spans="1:6" ht="15">
      <c r="A629" s="633" t="s">
        <v>18992</v>
      </c>
      <c r="B629" s="626">
        <v>105329</v>
      </c>
      <c r="C629" s="628" t="s">
        <v>19209</v>
      </c>
      <c r="D629" s="626" t="s">
        <v>351</v>
      </c>
      <c r="E629" s="634">
        <v>81.67</v>
      </c>
      <c r="F629" s="635">
        <v>0</v>
      </c>
    </row>
    <row r="630" spans="1:6" ht="15">
      <c r="A630" s="633" t="s">
        <v>18992</v>
      </c>
      <c r="B630" s="626">
        <v>105330</v>
      </c>
      <c r="C630" s="628" t="s">
        <v>19210</v>
      </c>
      <c r="D630" s="626" t="s">
        <v>351</v>
      </c>
      <c r="E630" s="634">
        <v>80.650000000000006</v>
      </c>
      <c r="F630" s="635">
        <v>0</v>
      </c>
    </row>
    <row r="631" spans="1:6" ht="15">
      <c r="A631" s="633" t="s">
        <v>18992</v>
      </c>
      <c r="B631" s="626">
        <v>105260</v>
      </c>
      <c r="C631" s="628" t="s">
        <v>19211</v>
      </c>
      <c r="D631" s="626" t="s">
        <v>351</v>
      </c>
      <c r="E631" s="634">
        <v>27.19</v>
      </c>
      <c r="F631" s="635">
        <v>0</v>
      </c>
    </row>
    <row r="632" spans="1:6" ht="15">
      <c r="A632" s="633" t="s">
        <v>18992</v>
      </c>
      <c r="B632" s="626">
        <v>105285</v>
      </c>
      <c r="C632" s="628" t="s">
        <v>19212</v>
      </c>
      <c r="D632" s="626" t="s">
        <v>351</v>
      </c>
      <c r="E632" s="634">
        <v>26.45</v>
      </c>
      <c r="F632" s="635">
        <v>0</v>
      </c>
    </row>
    <row r="633" spans="1:6" ht="15">
      <c r="A633" s="633" t="s">
        <v>18992</v>
      </c>
      <c r="B633" s="626">
        <v>105327</v>
      </c>
      <c r="C633" s="628" t="s">
        <v>19213</v>
      </c>
      <c r="D633" s="626" t="s">
        <v>351</v>
      </c>
      <c r="E633" s="634">
        <v>50.34</v>
      </c>
      <c r="F633" s="635">
        <v>0</v>
      </c>
    </row>
    <row r="634" spans="1:6" ht="15">
      <c r="A634" s="633" t="s">
        <v>18992</v>
      </c>
      <c r="B634" s="626">
        <v>105328</v>
      </c>
      <c r="C634" s="628" t="s">
        <v>19214</v>
      </c>
      <c r="D634" s="626" t="s">
        <v>351</v>
      </c>
      <c r="E634" s="634">
        <v>49.47</v>
      </c>
      <c r="F634" s="635">
        <v>0</v>
      </c>
    </row>
    <row r="635" spans="1:6" ht="15">
      <c r="A635" s="633" t="s">
        <v>18992</v>
      </c>
      <c r="B635" s="626">
        <v>105377</v>
      </c>
      <c r="C635" s="628" t="s">
        <v>19215</v>
      </c>
      <c r="D635" s="626" t="s">
        <v>351</v>
      </c>
      <c r="E635" s="634">
        <v>48.09</v>
      </c>
      <c r="F635" s="635">
        <v>0</v>
      </c>
    </row>
    <row r="636" spans="1:6" ht="15">
      <c r="A636" s="633" t="s">
        <v>18992</v>
      </c>
      <c r="B636" s="626">
        <v>105368</v>
      </c>
      <c r="C636" s="628" t="s">
        <v>19216</v>
      </c>
      <c r="D636" s="626" t="s">
        <v>351</v>
      </c>
      <c r="E636" s="634">
        <v>43.78</v>
      </c>
      <c r="F636" s="635">
        <v>0</v>
      </c>
    </row>
    <row r="637" spans="1:6" ht="15">
      <c r="A637" s="633" t="s">
        <v>18992</v>
      </c>
      <c r="B637" s="626">
        <v>105369</v>
      </c>
      <c r="C637" s="628" t="s">
        <v>19217</v>
      </c>
      <c r="D637" s="626" t="s">
        <v>351</v>
      </c>
      <c r="E637" s="634">
        <v>74.72</v>
      </c>
      <c r="F637" s="635">
        <v>0</v>
      </c>
    </row>
    <row r="638" spans="1:6" ht="15">
      <c r="A638" s="633" t="s">
        <v>18992</v>
      </c>
      <c r="B638" s="626">
        <v>105370</v>
      </c>
      <c r="C638" s="628" t="s">
        <v>19218</v>
      </c>
      <c r="D638" s="626" t="s">
        <v>351</v>
      </c>
      <c r="E638" s="634">
        <v>68.97</v>
      </c>
      <c r="F638" s="635">
        <v>0</v>
      </c>
    </row>
    <row r="639" spans="1:6" ht="15">
      <c r="A639" s="633" t="s">
        <v>19219</v>
      </c>
      <c r="B639" s="626">
        <v>92864</v>
      </c>
      <c r="C639" s="628" t="s">
        <v>19220</v>
      </c>
      <c r="D639" s="626" t="s">
        <v>143</v>
      </c>
      <c r="E639" s="634">
        <v>99.26</v>
      </c>
      <c r="F639" s="635">
        <v>0</v>
      </c>
    </row>
    <row r="640" spans="1:6" ht="15">
      <c r="A640" s="633" t="s">
        <v>19219</v>
      </c>
      <c r="B640" s="626">
        <v>92848</v>
      </c>
      <c r="C640" s="628" t="s">
        <v>19221</v>
      </c>
      <c r="D640" s="626" t="s">
        <v>143</v>
      </c>
      <c r="E640" s="634">
        <v>87.27</v>
      </c>
      <c r="F640" s="635">
        <v>0</v>
      </c>
    </row>
    <row r="641" spans="1:6" ht="15">
      <c r="A641" s="633" t="s">
        <v>19219</v>
      </c>
      <c r="B641" s="626">
        <v>104937</v>
      </c>
      <c r="C641" s="628" t="s">
        <v>19222</v>
      </c>
      <c r="D641" s="626" t="s">
        <v>143</v>
      </c>
      <c r="E641" s="634">
        <v>0</v>
      </c>
      <c r="F641" s="635"/>
    </row>
    <row r="642" spans="1:6" ht="15">
      <c r="A642" s="633" t="s">
        <v>19219</v>
      </c>
      <c r="B642" s="626">
        <v>104933</v>
      </c>
      <c r="C642" s="628" t="s">
        <v>19223</v>
      </c>
      <c r="D642" s="626" t="s">
        <v>143</v>
      </c>
      <c r="E642" s="634">
        <v>0</v>
      </c>
      <c r="F642" s="635"/>
    </row>
    <row r="643" spans="1:6" ht="15">
      <c r="A643" s="633" t="s">
        <v>19219</v>
      </c>
      <c r="B643" s="626">
        <v>104939</v>
      </c>
      <c r="C643" s="628" t="s">
        <v>19224</v>
      </c>
      <c r="D643" s="626" t="s">
        <v>143</v>
      </c>
      <c r="E643" s="634">
        <v>0</v>
      </c>
      <c r="F643" s="635"/>
    </row>
    <row r="644" spans="1:6" ht="15">
      <c r="A644" s="633" t="s">
        <v>19219</v>
      </c>
      <c r="B644" s="626">
        <v>104935</v>
      </c>
      <c r="C644" s="628" t="s">
        <v>19225</v>
      </c>
      <c r="D644" s="626" t="s">
        <v>143</v>
      </c>
      <c r="E644" s="634">
        <v>0</v>
      </c>
      <c r="F644" s="635"/>
    </row>
    <row r="645" spans="1:6" ht="15">
      <c r="A645" s="633" t="s">
        <v>19219</v>
      </c>
      <c r="B645" s="626">
        <v>92850</v>
      </c>
      <c r="C645" s="628" t="s">
        <v>19226</v>
      </c>
      <c r="D645" s="626" t="s">
        <v>143</v>
      </c>
      <c r="E645" s="634">
        <v>24.59</v>
      </c>
      <c r="F645" s="635">
        <v>0</v>
      </c>
    </row>
    <row r="646" spans="1:6" ht="15">
      <c r="A646" s="633" t="s">
        <v>19219</v>
      </c>
      <c r="B646" s="626">
        <v>92834</v>
      </c>
      <c r="C646" s="628" t="s">
        <v>19227</v>
      </c>
      <c r="D646" s="626" t="s">
        <v>143</v>
      </c>
      <c r="E646" s="634">
        <v>21.58</v>
      </c>
      <c r="F646" s="635">
        <v>0</v>
      </c>
    </row>
    <row r="647" spans="1:6" ht="15">
      <c r="A647" s="633" t="s">
        <v>19219</v>
      </c>
      <c r="B647" s="626">
        <v>92852</v>
      </c>
      <c r="C647" s="628" t="s">
        <v>19228</v>
      </c>
      <c r="D647" s="626" t="s">
        <v>143</v>
      </c>
      <c r="E647" s="634">
        <v>33.200000000000003</v>
      </c>
      <c r="F647" s="635">
        <v>0</v>
      </c>
    </row>
    <row r="648" spans="1:6" ht="15">
      <c r="A648" s="633" t="s">
        <v>19219</v>
      </c>
      <c r="B648" s="626">
        <v>92836</v>
      </c>
      <c r="C648" s="628" t="s">
        <v>19229</v>
      </c>
      <c r="D648" s="626" t="s">
        <v>143</v>
      </c>
      <c r="E648" s="634">
        <v>28.89</v>
      </c>
      <c r="F648" s="635">
        <v>0</v>
      </c>
    </row>
    <row r="649" spans="1:6" ht="15">
      <c r="A649" s="633" t="s">
        <v>19219</v>
      </c>
      <c r="B649" s="626">
        <v>92854</v>
      </c>
      <c r="C649" s="628" t="s">
        <v>19230</v>
      </c>
      <c r="D649" s="626" t="s">
        <v>143</v>
      </c>
      <c r="E649" s="634">
        <v>42.1</v>
      </c>
      <c r="F649" s="635">
        <v>0</v>
      </c>
    </row>
    <row r="650" spans="1:6" ht="15">
      <c r="A650" s="633" t="s">
        <v>19219</v>
      </c>
      <c r="B650" s="626">
        <v>92838</v>
      </c>
      <c r="C650" s="628" t="s">
        <v>19231</v>
      </c>
      <c r="D650" s="626" t="s">
        <v>143</v>
      </c>
      <c r="E650" s="634">
        <v>36.53</v>
      </c>
      <c r="F650" s="635">
        <v>0</v>
      </c>
    </row>
    <row r="651" spans="1:6" ht="15">
      <c r="A651" s="633" t="s">
        <v>19219</v>
      </c>
      <c r="B651" s="626">
        <v>92856</v>
      </c>
      <c r="C651" s="628" t="s">
        <v>19232</v>
      </c>
      <c r="D651" s="626" t="s">
        <v>143</v>
      </c>
      <c r="E651" s="634">
        <v>51.27</v>
      </c>
      <c r="F651" s="635">
        <v>0</v>
      </c>
    </row>
    <row r="652" spans="1:6" ht="15">
      <c r="A652" s="633" t="s">
        <v>19219</v>
      </c>
      <c r="B652" s="626">
        <v>92840</v>
      </c>
      <c r="C652" s="628" t="s">
        <v>19233</v>
      </c>
      <c r="D652" s="626" t="s">
        <v>143</v>
      </c>
      <c r="E652" s="634">
        <v>44.41</v>
      </c>
      <c r="F652" s="635">
        <v>0</v>
      </c>
    </row>
    <row r="653" spans="1:6" ht="15">
      <c r="A653" s="633" t="s">
        <v>19219</v>
      </c>
      <c r="B653" s="626">
        <v>92858</v>
      </c>
      <c r="C653" s="628" t="s">
        <v>19234</v>
      </c>
      <c r="D653" s="626" t="s">
        <v>143</v>
      </c>
      <c r="E653" s="634">
        <v>63.3</v>
      </c>
      <c r="F653" s="635">
        <v>0</v>
      </c>
    </row>
    <row r="654" spans="1:6" ht="15">
      <c r="A654" s="633" t="s">
        <v>19219</v>
      </c>
      <c r="B654" s="626">
        <v>92842</v>
      </c>
      <c r="C654" s="628" t="s">
        <v>19235</v>
      </c>
      <c r="D654" s="626" t="s">
        <v>143</v>
      </c>
      <c r="E654" s="634">
        <v>55.16</v>
      </c>
      <c r="F654" s="635">
        <v>0</v>
      </c>
    </row>
    <row r="655" spans="1:6" ht="15">
      <c r="A655" s="633" t="s">
        <v>19219</v>
      </c>
      <c r="B655" s="626">
        <v>92860</v>
      </c>
      <c r="C655" s="628" t="s">
        <v>19236</v>
      </c>
      <c r="D655" s="626" t="s">
        <v>143</v>
      </c>
      <c r="E655" s="634">
        <v>74.66</v>
      </c>
      <c r="F655" s="635">
        <v>0</v>
      </c>
    </row>
    <row r="656" spans="1:6" ht="15">
      <c r="A656" s="633" t="s">
        <v>19219</v>
      </c>
      <c r="B656" s="626">
        <v>92844</v>
      </c>
      <c r="C656" s="628" t="s">
        <v>19237</v>
      </c>
      <c r="D656" s="626" t="s">
        <v>143</v>
      </c>
      <c r="E656" s="634">
        <v>65.23</v>
      </c>
      <c r="F656" s="635">
        <v>0</v>
      </c>
    </row>
    <row r="657" spans="1:6" ht="15">
      <c r="A657" s="633" t="s">
        <v>19219</v>
      </c>
      <c r="B657" s="626">
        <v>92862</v>
      </c>
      <c r="C657" s="628" t="s">
        <v>19238</v>
      </c>
      <c r="D657" s="626" t="s">
        <v>143</v>
      </c>
      <c r="E657" s="634">
        <v>85.39</v>
      </c>
      <c r="F657" s="635">
        <v>0</v>
      </c>
    </row>
    <row r="658" spans="1:6" ht="15">
      <c r="A658" s="633" t="s">
        <v>19219</v>
      </c>
      <c r="B658" s="626">
        <v>92846</v>
      </c>
      <c r="C658" s="628" t="s">
        <v>19239</v>
      </c>
      <c r="D658" s="626" t="s">
        <v>143</v>
      </c>
      <c r="E658" s="634">
        <v>74.680000000000007</v>
      </c>
      <c r="F658" s="635">
        <v>0</v>
      </c>
    </row>
    <row r="659" spans="1:6" ht="15">
      <c r="A659" s="633" t="s">
        <v>19219</v>
      </c>
      <c r="B659" s="626">
        <v>92828</v>
      </c>
      <c r="C659" s="628" t="s">
        <v>19240</v>
      </c>
      <c r="D659" s="626" t="s">
        <v>143</v>
      </c>
      <c r="E659" s="634">
        <v>128.69</v>
      </c>
      <c r="F659" s="635">
        <v>0</v>
      </c>
    </row>
    <row r="660" spans="1:6" ht="15">
      <c r="A660" s="633" t="s">
        <v>19219</v>
      </c>
      <c r="B660" s="626">
        <v>92815</v>
      </c>
      <c r="C660" s="628" t="s">
        <v>19241</v>
      </c>
      <c r="D660" s="626" t="s">
        <v>143</v>
      </c>
      <c r="E660" s="634">
        <v>116.67</v>
      </c>
      <c r="F660" s="635">
        <v>0</v>
      </c>
    </row>
    <row r="661" spans="1:6" ht="15">
      <c r="A661" s="633" t="s">
        <v>19219</v>
      </c>
      <c r="B661" s="626">
        <v>92830</v>
      </c>
      <c r="C661" s="628" t="s">
        <v>19242</v>
      </c>
      <c r="D661" s="626" t="s">
        <v>143</v>
      </c>
      <c r="E661" s="634">
        <v>158.26</v>
      </c>
      <c r="F661" s="635">
        <v>0</v>
      </c>
    </row>
    <row r="662" spans="1:6" ht="15">
      <c r="A662" s="633" t="s">
        <v>19219</v>
      </c>
      <c r="B662" s="626">
        <v>92817</v>
      </c>
      <c r="C662" s="628" t="s">
        <v>19243</v>
      </c>
      <c r="D662" s="626" t="s">
        <v>143</v>
      </c>
      <c r="E662" s="634">
        <v>143.69</v>
      </c>
      <c r="F662" s="635">
        <v>0</v>
      </c>
    </row>
    <row r="663" spans="1:6" ht="15">
      <c r="A663" s="633" t="s">
        <v>19219</v>
      </c>
      <c r="B663" s="626">
        <v>92832</v>
      </c>
      <c r="C663" s="628" t="s">
        <v>19244</v>
      </c>
      <c r="D663" s="626" t="s">
        <v>143</v>
      </c>
      <c r="E663" s="634">
        <v>204.44</v>
      </c>
      <c r="F663" s="635">
        <v>0</v>
      </c>
    </row>
    <row r="664" spans="1:6" ht="15">
      <c r="A664" s="633" t="s">
        <v>19219</v>
      </c>
      <c r="B664" s="626">
        <v>92819</v>
      </c>
      <c r="C664" s="628" t="s">
        <v>19245</v>
      </c>
      <c r="D664" s="626" t="s">
        <v>143</v>
      </c>
      <c r="E664" s="634">
        <v>186.04</v>
      </c>
      <c r="F664" s="635">
        <v>0</v>
      </c>
    </row>
    <row r="665" spans="1:6" ht="15">
      <c r="A665" s="633" t="s">
        <v>19219</v>
      </c>
      <c r="B665" s="626">
        <v>92820</v>
      </c>
      <c r="C665" s="628" t="s">
        <v>19246</v>
      </c>
      <c r="D665" s="626" t="s">
        <v>143</v>
      </c>
      <c r="E665" s="634">
        <v>32.96</v>
      </c>
      <c r="F665" s="635">
        <v>0</v>
      </c>
    </row>
    <row r="666" spans="1:6" ht="15">
      <c r="A666" s="633" t="s">
        <v>19219</v>
      </c>
      <c r="B666" s="626">
        <v>92808</v>
      </c>
      <c r="C666" s="628" t="s">
        <v>19247</v>
      </c>
      <c r="D666" s="626" t="s">
        <v>143</v>
      </c>
      <c r="E666" s="634">
        <v>29.94</v>
      </c>
      <c r="F666" s="635">
        <v>0</v>
      </c>
    </row>
    <row r="667" spans="1:6" ht="15">
      <c r="A667" s="633" t="s">
        <v>19219</v>
      </c>
      <c r="B667" s="626">
        <v>92821</v>
      </c>
      <c r="C667" s="628" t="s">
        <v>19248</v>
      </c>
      <c r="D667" s="626" t="s">
        <v>143</v>
      </c>
      <c r="E667" s="634">
        <v>45.84</v>
      </c>
      <c r="F667" s="635">
        <v>0</v>
      </c>
    </row>
    <row r="668" spans="1:6" ht="15">
      <c r="A668" s="633" t="s">
        <v>19219</v>
      </c>
      <c r="B668" s="626">
        <v>92809</v>
      </c>
      <c r="C668" s="628" t="s">
        <v>19249</v>
      </c>
      <c r="D668" s="626" t="s">
        <v>143</v>
      </c>
      <c r="E668" s="634">
        <v>41.55</v>
      </c>
      <c r="F668" s="635">
        <v>0</v>
      </c>
    </row>
    <row r="669" spans="1:6" ht="15">
      <c r="A669" s="633" t="s">
        <v>19219</v>
      </c>
      <c r="B669" s="626">
        <v>92822</v>
      </c>
      <c r="C669" s="628" t="s">
        <v>19250</v>
      </c>
      <c r="D669" s="626" t="s">
        <v>143</v>
      </c>
      <c r="E669" s="634">
        <v>59.07</v>
      </c>
      <c r="F669" s="635">
        <v>0</v>
      </c>
    </row>
    <row r="670" spans="1:6" ht="15">
      <c r="A670" s="633" t="s">
        <v>19219</v>
      </c>
      <c r="B670" s="626">
        <v>92810</v>
      </c>
      <c r="C670" s="628" t="s">
        <v>19251</v>
      </c>
      <c r="D670" s="626" t="s">
        <v>143</v>
      </c>
      <c r="E670" s="634">
        <v>53.48</v>
      </c>
      <c r="F670" s="635">
        <v>0</v>
      </c>
    </row>
    <row r="671" spans="1:6" ht="15">
      <c r="A671" s="633" t="s">
        <v>19219</v>
      </c>
      <c r="B671" s="626">
        <v>92824</v>
      </c>
      <c r="C671" s="628" t="s">
        <v>19252</v>
      </c>
      <c r="D671" s="626" t="s">
        <v>143</v>
      </c>
      <c r="E671" s="634">
        <v>72.459999999999994</v>
      </c>
      <c r="F671" s="635">
        <v>0</v>
      </c>
    </row>
    <row r="672" spans="1:6" ht="15">
      <c r="A672" s="633" t="s">
        <v>19219</v>
      </c>
      <c r="B672" s="626">
        <v>92811</v>
      </c>
      <c r="C672" s="628" t="s">
        <v>19253</v>
      </c>
      <c r="D672" s="626" t="s">
        <v>143</v>
      </c>
      <c r="E672" s="634">
        <v>65.62</v>
      </c>
      <c r="F672" s="635">
        <v>0</v>
      </c>
    </row>
    <row r="673" spans="1:6" ht="15">
      <c r="A673" s="633" t="s">
        <v>19219</v>
      </c>
      <c r="B673" s="626">
        <v>92825</v>
      </c>
      <c r="C673" s="628" t="s">
        <v>19254</v>
      </c>
      <c r="D673" s="626" t="s">
        <v>143</v>
      </c>
      <c r="E673" s="634">
        <v>86.15</v>
      </c>
      <c r="F673" s="635">
        <v>0</v>
      </c>
    </row>
    <row r="674" spans="1:6" ht="15">
      <c r="A674" s="633" t="s">
        <v>19219</v>
      </c>
      <c r="B674" s="626">
        <v>92812</v>
      </c>
      <c r="C674" s="628" t="s">
        <v>19255</v>
      </c>
      <c r="D674" s="626" t="s">
        <v>143</v>
      </c>
      <c r="E674" s="634">
        <v>78.02</v>
      </c>
      <c r="F674" s="635">
        <v>0</v>
      </c>
    </row>
    <row r="675" spans="1:6" ht="15">
      <c r="A675" s="633" t="s">
        <v>19219</v>
      </c>
      <c r="B675" s="626">
        <v>92826</v>
      </c>
      <c r="C675" s="628" t="s">
        <v>19256</v>
      </c>
      <c r="D675" s="626" t="s">
        <v>143</v>
      </c>
      <c r="E675" s="634">
        <v>100.08</v>
      </c>
      <c r="F675" s="635">
        <v>0</v>
      </c>
    </row>
    <row r="676" spans="1:6" ht="15">
      <c r="A676" s="633" t="s">
        <v>19219</v>
      </c>
      <c r="B676" s="626">
        <v>92813</v>
      </c>
      <c r="C676" s="628" t="s">
        <v>19257</v>
      </c>
      <c r="D676" s="626" t="s">
        <v>143</v>
      </c>
      <c r="E676" s="634">
        <v>90.68</v>
      </c>
      <c r="F676" s="635">
        <v>0</v>
      </c>
    </row>
    <row r="677" spans="1:6" ht="15">
      <c r="A677" s="633" t="s">
        <v>19219</v>
      </c>
      <c r="B677" s="626">
        <v>92827</v>
      </c>
      <c r="C677" s="628" t="s">
        <v>19258</v>
      </c>
      <c r="D677" s="626" t="s">
        <v>143</v>
      </c>
      <c r="E677" s="634">
        <v>114.3</v>
      </c>
      <c r="F677" s="635">
        <v>0</v>
      </c>
    </row>
    <row r="678" spans="1:6" ht="15">
      <c r="A678" s="633" t="s">
        <v>19219</v>
      </c>
      <c r="B678" s="626">
        <v>92814</v>
      </c>
      <c r="C678" s="628" t="s">
        <v>19259</v>
      </c>
      <c r="D678" s="626" t="s">
        <v>143</v>
      </c>
      <c r="E678" s="634">
        <v>103.57</v>
      </c>
      <c r="F678" s="635">
        <v>0</v>
      </c>
    </row>
    <row r="679" spans="1:6" ht="15">
      <c r="A679" s="633" t="s">
        <v>19219</v>
      </c>
      <c r="B679" s="626">
        <v>95570</v>
      </c>
      <c r="C679" s="628" t="s">
        <v>19260</v>
      </c>
      <c r="D679" s="626" t="s">
        <v>143</v>
      </c>
      <c r="E679" s="634">
        <v>103</v>
      </c>
      <c r="F679" s="635">
        <v>0</v>
      </c>
    </row>
    <row r="680" spans="1:6" ht="15">
      <c r="A680" s="633" t="s">
        <v>19219</v>
      </c>
      <c r="B680" s="626">
        <v>95567</v>
      </c>
      <c r="C680" s="628" t="s">
        <v>19261</v>
      </c>
      <c r="D680" s="626" t="s">
        <v>143</v>
      </c>
      <c r="E680" s="634">
        <v>99.98</v>
      </c>
      <c r="F680" s="635">
        <v>0</v>
      </c>
    </row>
    <row r="681" spans="1:6" ht="15">
      <c r="A681" s="633" t="s">
        <v>19219</v>
      </c>
      <c r="B681" s="626">
        <v>95571</v>
      </c>
      <c r="C681" s="628" t="s">
        <v>19262</v>
      </c>
      <c r="D681" s="626" t="s">
        <v>143</v>
      </c>
      <c r="E681" s="634">
        <v>128.6</v>
      </c>
      <c r="F681" s="635">
        <v>0</v>
      </c>
    </row>
    <row r="682" spans="1:6" ht="15">
      <c r="A682" s="633" t="s">
        <v>19219</v>
      </c>
      <c r="B682" s="626">
        <v>95568</v>
      </c>
      <c r="C682" s="628" t="s">
        <v>19263</v>
      </c>
      <c r="D682" s="626" t="s">
        <v>143</v>
      </c>
      <c r="E682" s="634">
        <v>124.31</v>
      </c>
      <c r="F682" s="635">
        <v>0</v>
      </c>
    </row>
    <row r="683" spans="1:6" ht="15">
      <c r="A683" s="633" t="s">
        <v>19219</v>
      </c>
      <c r="B683" s="626">
        <v>95572</v>
      </c>
      <c r="C683" s="628" t="s">
        <v>19264</v>
      </c>
      <c r="D683" s="626" t="s">
        <v>143</v>
      </c>
      <c r="E683" s="634">
        <v>182.24</v>
      </c>
      <c r="F683" s="635">
        <v>0</v>
      </c>
    </row>
    <row r="684" spans="1:6" ht="15">
      <c r="A684" s="633" t="s">
        <v>19219</v>
      </c>
      <c r="B684" s="626">
        <v>95569</v>
      </c>
      <c r="C684" s="628" t="s">
        <v>19265</v>
      </c>
      <c r="D684" s="626" t="s">
        <v>143</v>
      </c>
      <c r="E684" s="634">
        <v>176.65</v>
      </c>
      <c r="F684" s="635">
        <v>0</v>
      </c>
    </row>
    <row r="685" spans="1:6" ht="15">
      <c r="A685" s="633" t="s">
        <v>19219</v>
      </c>
      <c r="B685" s="626">
        <v>92863</v>
      </c>
      <c r="C685" s="628" t="s">
        <v>19266</v>
      </c>
      <c r="D685" s="626" t="s">
        <v>143</v>
      </c>
      <c r="E685" s="634">
        <v>1172.1400000000001</v>
      </c>
      <c r="F685" s="635">
        <v>0</v>
      </c>
    </row>
    <row r="686" spans="1:6" ht="15">
      <c r="A686" s="633" t="s">
        <v>19219</v>
      </c>
      <c r="B686" s="626">
        <v>92847</v>
      </c>
      <c r="C686" s="628" t="s">
        <v>19267</v>
      </c>
      <c r="D686" s="626" t="s">
        <v>143</v>
      </c>
      <c r="E686" s="634">
        <v>1160.1500000000001</v>
      </c>
      <c r="F686" s="635">
        <v>0</v>
      </c>
    </row>
    <row r="687" spans="1:6" ht="15">
      <c r="A687" s="633" t="s">
        <v>19219</v>
      </c>
      <c r="B687" s="626">
        <v>104936</v>
      </c>
      <c r="C687" s="628" t="s">
        <v>19268</v>
      </c>
      <c r="D687" s="626" t="s">
        <v>143</v>
      </c>
      <c r="E687" s="634">
        <v>0</v>
      </c>
      <c r="F687" s="635"/>
    </row>
    <row r="688" spans="1:6" ht="15">
      <c r="A688" s="633" t="s">
        <v>19219</v>
      </c>
      <c r="B688" s="626">
        <v>104932</v>
      </c>
      <c r="C688" s="628" t="s">
        <v>19269</v>
      </c>
      <c r="D688" s="626" t="s">
        <v>143</v>
      </c>
      <c r="E688" s="634">
        <v>0</v>
      </c>
      <c r="F688" s="635"/>
    </row>
    <row r="689" spans="1:6" ht="15">
      <c r="A689" s="633" t="s">
        <v>19219</v>
      </c>
      <c r="B689" s="626">
        <v>104938</v>
      </c>
      <c r="C689" s="628" t="s">
        <v>19270</v>
      </c>
      <c r="D689" s="626" t="s">
        <v>143</v>
      </c>
      <c r="E689" s="634">
        <v>0</v>
      </c>
      <c r="F689" s="635"/>
    </row>
    <row r="690" spans="1:6" ht="15">
      <c r="A690" s="633" t="s">
        <v>19219</v>
      </c>
      <c r="B690" s="626">
        <v>104934</v>
      </c>
      <c r="C690" s="628" t="s">
        <v>19271</v>
      </c>
      <c r="D690" s="626" t="s">
        <v>143</v>
      </c>
      <c r="E690" s="634">
        <v>0</v>
      </c>
      <c r="F690" s="635"/>
    </row>
    <row r="691" spans="1:6" ht="15">
      <c r="A691" s="633" t="s">
        <v>19219</v>
      </c>
      <c r="B691" s="626">
        <v>92849</v>
      </c>
      <c r="C691" s="628" t="s">
        <v>19272</v>
      </c>
      <c r="D691" s="626" t="s">
        <v>143</v>
      </c>
      <c r="E691" s="634">
        <v>249.06</v>
      </c>
      <c r="F691" s="635">
        <v>0</v>
      </c>
    </row>
    <row r="692" spans="1:6" ht="15">
      <c r="A692" s="633" t="s">
        <v>19219</v>
      </c>
      <c r="B692" s="626">
        <v>92833</v>
      </c>
      <c r="C692" s="628" t="s">
        <v>19273</v>
      </c>
      <c r="D692" s="626" t="s">
        <v>143</v>
      </c>
      <c r="E692" s="634">
        <v>246.05</v>
      </c>
      <c r="F692" s="635">
        <v>0</v>
      </c>
    </row>
    <row r="693" spans="1:6" ht="15">
      <c r="A693" s="633" t="s">
        <v>19219</v>
      </c>
      <c r="B693" s="626">
        <v>92851</v>
      </c>
      <c r="C693" s="628" t="s">
        <v>19274</v>
      </c>
      <c r="D693" s="626" t="s">
        <v>143</v>
      </c>
      <c r="E693" s="634">
        <v>263.42</v>
      </c>
      <c r="F693" s="635">
        <v>0</v>
      </c>
    </row>
    <row r="694" spans="1:6" ht="15">
      <c r="A694" s="633" t="s">
        <v>19219</v>
      </c>
      <c r="B694" s="626">
        <v>92835</v>
      </c>
      <c r="C694" s="628" t="s">
        <v>19275</v>
      </c>
      <c r="D694" s="626" t="s">
        <v>143</v>
      </c>
      <c r="E694" s="634">
        <v>259.11</v>
      </c>
      <c r="F694" s="635">
        <v>0</v>
      </c>
    </row>
    <row r="695" spans="1:6" ht="15">
      <c r="A695" s="633" t="s">
        <v>19219</v>
      </c>
      <c r="B695" s="626">
        <v>92853</v>
      </c>
      <c r="C695" s="628" t="s">
        <v>19276</v>
      </c>
      <c r="D695" s="626" t="s">
        <v>143</v>
      </c>
      <c r="E695" s="634">
        <v>468.02</v>
      </c>
      <c r="F695" s="635">
        <v>0</v>
      </c>
    </row>
    <row r="696" spans="1:6" ht="15">
      <c r="A696" s="633" t="s">
        <v>19219</v>
      </c>
      <c r="B696" s="626">
        <v>92837</v>
      </c>
      <c r="C696" s="628" t="s">
        <v>19277</v>
      </c>
      <c r="D696" s="626" t="s">
        <v>143</v>
      </c>
      <c r="E696" s="634">
        <v>462.45</v>
      </c>
      <c r="F696" s="635">
        <v>0</v>
      </c>
    </row>
    <row r="697" spans="1:6" ht="15">
      <c r="A697" s="633" t="s">
        <v>19219</v>
      </c>
      <c r="B697" s="626">
        <v>92855</v>
      </c>
      <c r="C697" s="628" t="s">
        <v>19278</v>
      </c>
      <c r="D697" s="626" t="s">
        <v>143</v>
      </c>
      <c r="E697" s="634">
        <v>573.9</v>
      </c>
      <c r="F697" s="635">
        <v>0</v>
      </c>
    </row>
    <row r="698" spans="1:6" ht="15">
      <c r="A698" s="633" t="s">
        <v>19219</v>
      </c>
      <c r="B698" s="626">
        <v>92839</v>
      </c>
      <c r="C698" s="628" t="s">
        <v>19279</v>
      </c>
      <c r="D698" s="626" t="s">
        <v>143</v>
      </c>
      <c r="E698" s="634">
        <v>567.04</v>
      </c>
      <c r="F698" s="635">
        <v>0</v>
      </c>
    </row>
    <row r="699" spans="1:6" ht="15">
      <c r="A699" s="633" t="s">
        <v>19219</v>
      </c>
      <c r="B699" s="626">
        <v>92857</v>
      </c>
      <c r="C699" s="628" t="s">
        <v>19280</v>
      </c>
      <c r="D699" s="626" t="s">
        <v>143</v>
      </c>
      <c r="E699" s="634">
        <v>745.94</v>
      </c>
      <c r="F699" s="635">
        <v>0</v>
      </c>
    </row>
    <row r="700" spans="1:6" ht="15">
      <c r="A700" s="633" t="s">
        <v>19219</v>
      </c>
      <c r="B700" s="626">
        <v>92841</v>
      </c>
      <c r="C700" s="628" t="s">
        <v>19281</v>
      </c>
      <c r="D700" s="626" t="s">
        <v>143</v>
      </c>
      <c r="E700" s="634">
        <v>737.8</v>
      </c>
      <c r="F700" s="635">
        <v>0</v>
      </c>
    </row>
    <row r="701" spans="1:6" ht="15">
      <c r="A701" s="633" t="s">
        <v>19219</v>
      </c>
      <c r="B701" s="626">
        <v>92859</v>
      </c>
      <c r="C701" s="628" t="s">
        <v>19282</v>
      </c>
      <c r="D701" s="626" t="s">
        <v>143</v>
      </c>
      <c r="E701" s="634">
        <v>772.38</v>
      </c>
      <c r="F701" s="635">
        <v>0</v>
      </c>
    </row>
    <row r="702" spans="1:6" ht="15">
      <c r="A702" s="633" t="s">
        <v>19219</v>
      </c>
      <c r="B702" s="626">
        <v>92843</v>
      </c>
      <c r="C702" s="628" t="s">
        <v>19283</v>
      </c>
      <c r="D702" s="626" t="s">
        <v>143</v>
      </c>
      <c r="E702" s="634">
        <v>762.95</v>
      </c>
      <c r="F702" s="635">
        <v>0</v>
      </c>
    </row>
    <row r="703" spans="1:6" ht="15">
      <c r="A703" s="633" t="s">
        <v>19219</v>
      </c>
      <c r="B703" s="626">
        <v>92861</v>
      </c>
      <c r="C703" s="628" t="s">
        <v>19284</v>
      </c>
      <c r="D703" s="626" t="s">
        <v>143</v>
      </c>
      <c r="E703" s="634">
        <v>1143.31</v>
      </c>
      <c r="F703" s="635">
        <v>0</v>
      </c>
    </row>
    <row r="704" spans="1:6" ht="15">
      <c r="A704" s="633" t="s">
        <v>19219</v>
      </c>
      <c r="B704" s="626">
        <v>92845</v>
      </c>
      <c r="C704" s="628" t="s">
        <v>19285</v>
      </c>
      <c r="D704" s="626" t="s">
        <v>143</v>
      </c>
      <c r="E704" s="634">
        <v>1132.5999999999999</v>
      </c>
      <c r="F704" s="635">
        <v>0</v>
      </c>
    </row>
    <row r="705" spans="1:6" ht="15">
      <c r="A705" s="633" t="s">
        <v>19219</v>
      </c>
      <c r="B705" s="626">
        <v>92226</v>
      </c>
      <c r="C705" s="628" t="s">
        <v>19286</v>
      </c>
      <c r="D705" s="626" t="s">
        <v>143</v>
      </c>
      <c r="E705" s="634">
        <v>662.82</v>
      </c>
      <c r="F705" s="635">
        <v>0</v>
      </c>
    </row>
    <row r="706" spans="1:6" ht="15">
      <c r="A706" s="633" t="s">
        <v>19219</v>
      </c>
      <c r="B706" s="626">
        <v>92216</v>
      </c>
      <c r="C706" s="628" t="s">
        <v>19287</v>
      </c>
      <c r="D706" s="626" t="s">
        <v>143</v>
      </c>
      <c r="E706" s="634">
        <v>650.79999999999995</v>
      </c>
      <c r="F706" s="635">
        <v>0</v>
      </c>
    </row>
    <row r="707" spans="1:6" ht="15">
      <c r="A707" s="633" t="s">
        <v>19219</v>
      </c>
      <c r="B707" s="626">
        <v>92829</v>
      </c>
      <c r="C707" s="628" t="s">
        <v>19288</v>
      </c>
      <c r="D707" s="626" t="s">
        <v>143</v>
      </c>
      <c r="E707" s="634">
        <v>956.01</v>
      </c>
      <c r="F707" s="635">
        <v>0</v>
      </c>
    </row>
    <row r="708" spans="1:6" ht="15">
      <c r="A708" s="633" t="s">
        <v>19219</v>
      </c>
      <c r="B708" s="626">
        <v>92816</v>
      </c>
      <c r="C708" s="628" t="s">
        <v>19289</v>
      </c>
      <c r="D708" s="626" t="s">
        <v>143</v>
      </c>
      <c r="E708" s="634">
        <v>941.44</v>
      </c>
      <c r="F708" s="635">
        <v>0</v>
      </c>
    </row>
    <row r="709" spans="1:6" ht="15">
      <c r="A709" s="633" t="s">
        <v>19219</v>
      </c>
      <c r="B709" s="626">
        <v>92831</v>
      </c>
      <c r="C709" s="628" t="s">
        <v>19290</v>
      </c>
      <c r="D709" s="626" t="s">
        <v>143</v>
      </c>
      <c r="E709" s="634">
        <v>1360.21</v>
      </c>
      <c r="F709" s="635">
        <v>0</v>
      </c>
    </row>
    <row r="710" spans="1:6" ht="15">
      <c r="A710" s="633" t="s">
        <v>19219</v>
      </c>
      <c r="B710" s="626">
        <v>92818</v>
      </c>
      <c r="C710" s="628" t="s">
        <v>19291</v>
      </c>
      <c r="D710" s="626" t="s">
        <v>143</v>
      </c>
      <c r="E710" s="634">
        <v>1341.81</v>
      </c>
      <c r="F710" s="635">
        <v>0</v>
      </c>
    </row>
    <row r="711" spans="1:6" ht="15">
      <c r="A711" s="633" t="s">
        <v>19219</v>
      </c>
      <c r="B711" s="626">
        <v>95566</v>
      </c>
      <c r="C711" s="628" t="s">
        <v>19292</v>
      </c>
      <c r="D711" s="626" t="s">
        <v>143</v>
      </c>
      <c r="E711" s="634">
        <v>158.43</v>
      </c>
      <c r="F711" s="635">
        <v>0</v>
      </c>
    </row>
    <row r="712" spans="1:6" ht="15">
      <c r="A712" s="633" t="s">
        <v>19219</v>
      </c>
      <c r="B712" s="626">
        <v>95565</v>
      </c>
      <c r="C712" s="628" t="s">
        <v>19293</v>
      </c>
      <c r="D712" s="626" t="s">
        <v>143</v>
      </c>
      <c r="E712" s="634">
        <v>155.41</v>
      </c>
      <c r="F712" s="635">
        <v>0</v>
      </c>
    </row>
    <row r="713" spans="1:6" ht="15">
      <c r="A713" s="633" t="s">
        <v>19219</v>
      </c>
      <c r="B713" s="626">
        <v>92219</v>
      </c>
      <c r="C713" s="628" t="s">
        <v>19294</v>
      </c>
      <c r="D713" s="626" t="s">
        <v>143</v>
      </c>
      <c r="E713" s="634">
        <v>187.43</v>
      </c>
      <c r="F713" s="635">
        <v>0</v>
      </c>
    </row>
    <row r="714" spans="1:6" ht="15">
      <c r="A714" s="633" t="s">
        <v>19219</v>
      </c>
      <c r="B714" s="626">
        <v>92210</v>
      </c>
      <c r="C714" s="628" t="s">
        <v>19295</v>
      </c>
      <c r="D714" s="626" t="s">
        <v>143</v>
      </c>
      <c r="E714" s="634">
        <v>183.14</v>
      </c>
      <c r="F714" s="635">
        <v>0</v>
      </c>
    </row>
    <row r="715" spans="1:6" ht="15">
      <c r="A715" s="633" t="s">
        <v>19219</v>
      </c>
      <c r="B715" s="626">
        <v>92220</v>
      </c>
      <c r="C715" s="628" t="s">
        <v>19296</v>
      </c>
      <c r="D715" s="626" t="s">
        <v>143</v>
      </c>
      <c r="E715" s="634">
        <v>228.28</v>
      </c>
      <c r="F715" s="635">
        <v>0</v>
      </c>
    </row>
    <row r="716" spans="1:6" ht="15">
      <c r="A716" s="633" t="s">
        <v>19219</v>
      </c>
      <c r="B716" s="626">
        <v>92211</v>
      </c>
      <c r="C716" s="628" t="s">
        <v>19297</v>
      </c>
      <c r="D716" s="626" t="s">
        <v>143</v>
      </c>
      <c r="E716" s="634">
        <v>222.69</v>
      </c>
      <c r="F716" s="635">
        <v>0</v>
      </c>
    </row>
    <row r="717" spans="1:6" ht="15">
      <c r="A717" s="633" t="s">
        <v>19219</v>
      </c>
      <c r="B717" s="626">
        <v>92221</v>
      </c>
      <c r="C717" s="628" t="s">
        <v>19298</v>
      </c>
      <c r="D717" s="626" t="s">
        <v>143</v>
      </c>
      <c r="E717" s="634">
        <v>346.44</v>
      </c>
      <c r="F717" s="635">
        <v>0</v>
      </c>
    </row>
    <row r="718" spans="1:6" ht="15">
      <c r="A718" s="633" t="s">
        <v>19219</v>
      </c>
      <c r="B718" s="626">
        <v>92212</v>
      </c>
      <c r="C718" s="628" t="s">
        <v>19299</v>
      </c>
      <c r="D718" s="626" t="s">
        <v>143</v>
      </c>
      <c r="E718" s="634">
        <v>339.6</v>
      </c>
      <c r="F718" s="635">
        <v>0</v>
      </c>
    </row>
    <row r="719" spans="1:6" ht="15">
      <c r="A719" s="633" t="s">
        <v>19219</v>
      </c>
      <c r="B719" s="626">
        <v>92222</v>
      </c>
      <c r="C719" s="628" t="s">
        <v>19300</v>
      </c>
      <c r="D719" s="626" t="s">
        <v>143</v>
      </c>
      <c r="E719" s="634">
        <v>459.58</v>
      </c>
      <c r="F719" s="635">
        <v>0</v>
      </c>
    </row>
    <row r="720" spans="1:6" ht="15">
      <c r="A720" s="633" t="s">
        <v>19219</v>
      </c>
      <c r="B720" s="626">
        <v>92213</v>
      </c>
      <c r="C720" s="628" t="s">
        <v>19301</v>
      </c>
      <c r="D720" s="626" t="s">
        <v>143</v>
      </c>
      <c r="E720" s="634">
        <v>451.45</v>
      </c>
      <c r="F720" s="635">
        <v>0</v>
      </c>
    </row>
    <row r="721" spans="1:6" ht="15">
      <c r="A721" s="633" t="s">
        <v>19219</v>
      </c>
      <c r="B721" s="626">
        <v>92223</v>
      </c>
      <c r="C721" s="628" t="s">
        <v>19302</v>
      </c>
      <c r="D721" s="626" t="s">
        <v>143</v>
      </c>
      <c r="E721" s="634">
        <v>555.92999999999995</v>
      </c>
      <c r="F721" s="635">
        <v>0</v>
      </c>
    </row>
    <row r="722" spans="1:6" ht="15">
      <c r="A722" s="633" t="s">
        <v>19219</v>
      </c>
      <c r="B722" s="626">
        <v>92214</v>
      </c>
      <c r="C722" s="628" t="s">
        <v>19303</v>
      </c>
      <c r="D722" s="626" t="s">
        <v>143</v>
      </c>
      <c r="E722" s="634">
        <v>546.53</v>
      </c>
      <c r="F722" s="635">
        <v>0</v>
      </c>
    </row>
    <row r="723" spans="1:6" ht="15">
      <c r="A723" s="633" t="s">
        <v>19219</v>
      </c>
      <c r="B723" s="626">
        <v>92224</v>
      </c>
      <c r="C723" s="628" t="s">
        <v>19304</v>
      </c>
      <c r="D723" s="626" t="s">
        <v>143</v>
      </c>
      <c r="E723" s="634">
        <v>638.07000000000005</v>
      </c>
      <c r="F723" s="635">
        <v>0</v>
      </c>
    </row>
    <row r="724" spans="1:6" ht="15">
      <c r="A724" s="633" t="s">
        <v>19219</v>
      </c>
      <c r="B724" s="626">
        <v>92215</v>
      </c>
      <c r="C724" s="628" t="s">
        <v>19305</v>
      </c>
      <c r="D724" s="626" t="s">
        <v>143</v>
      </c>
      <c r="E724" s="634">
        <v>627.34</v>
      </c>
      <c r="F724" s="635">
        <v>0</v>
      </c>
    </row>
    <row r="725" spans="1:6" ht="15">
      <c r="A725" s="633" t="s">
        <v>19306</v>
      </c>
      <c r="B725" s="626">
        <v>94342</v>
      </c>
      <c r="C725" s="628" t="s">
        <v>19307</v>
      </c>
      <c r="D725" s="626" t="s">
        <v>482</v>
      </c>
      <c r="E725" s="634">
        <v>93.89</v>
      </c>
      <c r="F725" s="635">
        <v>0</v>
      </c>
    </row>
    <row r="726" spans="1:6" ht="15">
      <c r="A726" s="633" t="s">
        <v>19306</v>
      </c>
      <c r="B726" s="626">
        <v>94319</v>
      </c>
      <c r="C726" s="628" t="s">
        <v>19308</v>
      </c>
      <c r="D726" s="626" t="s">
        <v>482</v>
      </c>
      <c r="E726" s="634">
        <v>88.7</v>
      </c>
      <c r="F726" s="635">
        <v>0</v>
      </c>
    </row>
    <row r="727" spans="1:6" ht="15">
      <c r="A727" s="633" t="s">
        <v>19306</v>
      </c>
      <c r="B727" s="626">
        <v>94304</v>
      </c>
      <c r="C727" s="628" t="s">
        <v>19309</v>
      </c>
      <c r="D727" s="626" t="s">
        <v>482</v>
      </c>
      <c r="E727" s="634">
        <v>80.37</v>
      </c>
      <c r="F727" s="635">
        <v>0</v>
      </c>
    </row>
    <row r="728" spans="1:6" ht="15">
      <c r="A728" s="633" t="s">
        <v>19306</v>
      </c>
      <c r="B728" s="626">
        <v>94306</v>
      </c>
      <c r="C728" s="628" t="s">
        <v>19310</v>
      </c>
      <c r="D728" s="626" t="s">
        <v>482</v>
      </c>
      <c r="E728" s="634">
        <v>72.989999999999995</v>
      </c>
      <c r="F728" s="635">
        <v>0</v>
      </c>
    </row>
    <row r="729" spans="1:6" ht="15">
      <c r="A729" s="633" t="s">
        <v>19306</v>
      </c>
      <c r="B729" s="626">
        <v>94327</v>
      </c>
      <c r="C729" s="628" t="s">
        <v>19311</v>
      </c>
      <c r="D729" s="626" t="s">
        <v>482</v>
      </c>
      <c r="E729" s="634">
        <v>85.56</v>
      </c>
      <c r="F729" s="635">
        <v>0</v>
      </c>
    </row>
    <row r="730" spans="1:6" ht="15">
      <c r="A730" s="633" t="s">
        <v>19306</v>
      </c>
      <c r="B730" s="626">
        <v>94329</v>
      </c>
      <c r="C730" s="628" t="s">
        <v>19312</v>
      </c>
      <c r="D730" s="626" t="s">
        <v>482</v>
      </c>
      <c r="E730" s="634">
        <v>78.180000000000007</v>
      </c>
      <c r="F730" s="635">
        <v>0</v>
      </c>
    </row>
    <row r="731" spans="1:6" ht="15">
      <c r="A731" s="633" t="s">
        <v>19306</v>
      </c>
      <c r="B731" s="626">
        <v>94333</v>
      </c>
      <c r="C731" s="628" t="s">
        <v>19313</v>
      </c>
      <c r="D731" s="626" t="s">
        <v>482</v>
      </c>
      <c r="E731" s="634">
        <v>74.849999999999994</v>
      </c>
      <c r="F731" s="635">
        <v>0</v>
      </c>
    </row>
    <row r="732" spans="1:6" ht="15">
      <c r="A732" s="633" t="s">
        <v>19306</v>
      </c>
      <c r="B732" s="626">
        <v>94310</v>
      </c>
      <c r="C732" s="628" t="s">
        <v>19314</v>
      </c>
      <c r="D732" s="626" t="s">
        <v>482</v>
      </c>
      <c r="E732" s="634">
        <v>69.66</v>
      </c>
      <c r="F732" s="635">
        <v>0</v>
      </c>
    </row>
    <row r="733" spans="1:6" ht="15">
      <c r="A733" s="633" t="s">
        <v>19306</v>
      </c>
      <c r="B733" s="626">
        <v>104739</v>
      </c>
      <c r="C733" s="628" t="s">
        <v>19315</v>
      </c>
      <c r="D733" s="626" t="s">
        <v>482</v>
      </c>
      <c r="E733" s="634">
        <v>90.36</v>
      </c>
      <c r="F733" s="635">
        <v>0</v>
      </c>
    </row>
    <row r="734" spans="1:6" ht="15">
      <c r="A734" s="633" t="s">
        <v>19306</v>
      </c>
      <c r="B734" s="626">
        <v>104738</v>
      </c>
      <c r="C734" s="628" t="s">
        <v>19316</v>
      </c>
      <c r="D734" s="626" t="s">
        <v>482</v>
      </c>
      <c r="E734" s="634">
        <v>85.17</v>
      </c>
      <c r="F734" s="635">
        <v>0</v>
      </c>
    </row>
    <row r="735" spans="1:6" ht="15">
      <c r="A735" s="633" t="s">
        <v>19306</v>
      </c>
      <c r="B735" s="626">
        <v>94316</v>
      </c>
      <c r="C735" s="628" t="s">
        <v>19317</v>
      </c>
      <c r="D735" s="626" t="s">
        <v>482</v>
      </c>
      <c r="E735" s="634">
        <v>75.02</v>
      </c>
      <c r="F735" s="635">
        <v>0</v>
      </c>
    </row>
    <row r="736" spans="1:6" ht="15">
      <c r="A736" s="633" t="s">
        <v>19306</v>
      </c>
      <c r="B736" s="626">
        <v>94318</v>
      </c>
      <c r="C736" s="628" t="s">
        <v>19318</v>
      </c>
      <c r="D736" s="626" t="s">
        <v>482</v>
      </c>
      <c r="E736" s="634">
        <v>68.430000000000007</v>
      </c>
      <c r="F736" s="635">
        <v>0</v>
      </c>
    </row>
    <row r="737" spans="1:6" ht="15">
      <c r="A737" s="633" t="s">
        <v>19306</v>
      </c>
      <c r="B737" s="626">
        <v>94339</v>
      </c>
      <c r="C737" s="628" t="s">
        <v>19319</v>
      </c>
      <c r="D737" s="626" t="s">
        <v>482</v>
      </c>
      <c r="E737" s="634">
        <v>80.209999999999994</v>
      </c>
      <c r="F737" s="635">
        <v>0</v>
      </c>
    </row>
    <row r="738" spans="1:6" ht="15">
      <c r="A738" s="633" t="s">
        <v>19306</v>
      </c>
      <c r="B738" s="626">
        <v>94341</v>
      </c>
      <c r="C738" s="628" t="s">
        <v>19320</v>
      </c>
      <c r="D738" s="626" t="s">
        <v>482</v>
      </c>
      <c r="E738" s="634">
        <v>73.62</v>
      </c>
      <c r="F738" s="635">
        <v>0</v>
      </c>
    </row>
    <row r="739" spans="1:6" ht="15">
      <c r="A739" s="633" t="s">
        <v>19306</v>
      </c>
      <c r="B739" s="626">
        <v>104742</v>
      </c>
      <c r="C739" s="628" t="s">
        <v>19321</v>
      </c>
      <c r="D739" s="626" t="s">
        <v>135</v>
      </c>
      <c r="E739" s="634">
        <v>8.9499999999999993</v>
      </c>
      <c r="F739" s="635">
        <v>0</v>
      </c>
    </row>
    <row r="740" spans="1:6" ht="15">
      <c r="A740" s="633" t="s">
        <v>19306</v>
      </c>
      <c r="B740" s="626">
        <v>93382</v>
      </c>
      <c r="C740" s="628" t="s">
        <v>19322</v>
      </c>
      <c r="D740" s="626" t="s">
        <v>482</v>
      </c>
      <c r="E740" s="634">
        <v>34.869999999999997</v>
      </c>
      <c r="F740" s="635">
        <v>0</v>
      </c>
    </row>
    <row r="741" spans="1:6" ht="15">
      <c r="A741" s="633" t="s">
        <v>19306</v>
      </c>
      <c r="B741" s="626">
        <v>104737</v>
      </c>
      <c r="C741" s="628" t="s">
        <v>19323</v>
      </c>
      <c r="D741" s="626" t="s">
        <v>482</v>
      </c>
      <c r="E741" s="634">
        <v>29.81</v>
      </c>
      <c r="F741" s="635">
        <v>0</v>
      </c>
    </row>
    <row r="742" spans="1:6" ht="15">
      <c r="A742" s="633" t="s">
        <v>19306</v>
      </c>
      <c r="B742" s="626">
        <v>93369</v>
      </c>
      <c r="C742" s="628" t="s">
        <v>19324</v>
      </c>
      <c r="D742" s="626" t="s">
        <v>482</v>
      </c>
      <c r="E742" s="634">
        <v>19.16</v>
      </c>
      <c r="F742" s="635">
        <v>0</v>
      </c>
    </row>
    <row r="743" spans="1:6" ht="15">
      <c r="A743" s="633" t="s">
        <v>19306</v>
      </c>
      <c r="B743" s="626">
        <v>93373</v>
      </c>
      <c r="C743" s="628" t="s">
        <v>19325</v>
      </c>
      <c r="D743" s="626" t="s">
        <v>482</v>
      </c>
      <c r="E743" s="634">
        <v>15.83</v>
      </c>
      <c r="F743" s="635">
        <v>0</v>
      </c>
    </row>
    <row r="744" spans="1:6" ht="15">
      <c r="A744" s="633" t="s">
        <v>19306</v>
      </c>
      <c r="B744" s="626">
        <v>93368</v>
      </c>
      <c r="C744" s="628" t="s">
        <v>19326</v>
      </c>
      <c r="D744" s="626" t="s">
        <v>482</v>
      </c>
      <c r="E744" s="634">
        <v>23.26</v>
      </c>
      <c r="F744" s="635">
        <v>0</v>
      </c>
    </row>
    <row r="745" spans="1:6" ht="15">
      <c r="A745" s="633" t="s">
        <v>19306</v>
      </c>
      <c r="B745" s="626">
        <v>104729</v>
      </c>
      <c r="C745" s="628" t="s">
        <v>19327</v>
      </c>
      <c r="D745" s="626" t="s">
        <v>482</v>
      </c>
      <c r="E745" s="634">
        <v>18.52</v>
      </c>
      <c r="F745" s="635">
        <v>0</v>
      </c>
    </row>
    <row r="746" spans="1:6" ht="15">
      <c r="A746" s="633" t="s">
        <v>19306</v>
      </c>
      <c r="B746" s="626">
        <v>93372</v>
      </c>
      <c r="C746" s="628" t="s">
        <v>19328</v>
      </c>
      <c r="D746" s="626" t="s">
        <v>482</v>
      </c>
      <c r="E746" s="634">
        <v>18.43</v>
      </c>
      <c r="F746" s="635">
        <v>0</v>
      </c>
    </row>
    <row r="747" spans="1:6" ht="15">
      <c r="A747" s="633" t="s">
        <v>19306</v>
      </c>
      <c r="B747" s="626">
        <v>104731</v>
      </c>
      <c r="C747" s="628" t="s">
        <v>19329</v>
      </c>
      <c r="D747" s="626" t="s">
        <v>482</v>
      </c>
      <c r="E747" s="634">
        <v>13.7</v>
      </c>
      <c r="F747" s="635">
        <v>0</v>
      </c>
    </row>
    <row r="748" spans="1:6" ht="15">
      <c r="A748" s="633" t="s">
        <v>19306</v>
      </c>
      <c r="B748" s="626">
        <v>93367</v>
      </c>
      <c r="C748" s="628" t="s">
        <v>19330</v>
      </c>
      <c r="D748" s="626" t="s">
        <v>482</v>
      </c>
      <c r="E748" s="634">
        <v>26.54</v>
      </c>
      <c r="F748" s="635">
        <v>0</v>
      </c>
    </row>
    <row r="749" spans="1:6" ht="15">
      <c r="A749" s="633" t="s">
        <v>19306</v>
      </c>
      <c r="B749" s="626">
        <v>104728</v>
      </c>
      <c r="C749" s="628" t="s">
        <v>19331</v>
      </c>
      <c r="D749" s="626" t="s">
        <v>482</v>
      </c>
      <c r="E749" s="634">
        <v>21.78</v>
      </c>
      <c r="F749" s="635">
        <v>0</v>
      </c>
    </row>
    <row r="750" spans="1:6" ht="15">
      <c r="A750" s="633" t="s">
        <v>19306</v>
      </c>
      <c r="B750" s="626">
        <v>104730</v>
      </c>
      <c r="C750" s="628" t="s">
        <v>19332</v>
      </c>
      <c r="D750" s="626" t="s">
        <v>482</v>
      </c>
      <c r="E750" s="634">
        <v>14.43</v>
      </c>
      <c r="F750" s="635">
        <v>0</v>
      </c>
    </row>
    <row r="751" spans="1:6" ht="15">
      <c r="A751" s="633" t="s">
        <v>19306</v>
      </c>
      <c r="B751" s="626">
        <v>104732</v>
      </c>
      <c r="C751" s="628" t="s">
        <v>19333</v>
      </c>
      <c r="D751" s="626" t="s">
        <v>482</v>
      </c>
      <c r="E751" s="634">
        <v>11.11</v>
      </c>
      <c r="F751" s="635">
        <v>0</v>
      </c>
    </row>
    <row r="752" spans="1:6" ht="15">
      <c r="A752" s="633" t="s">
        <v>19306</v>
      </c>
      <c r="B752" s="626">
        <v>104740</v>
      </c>
      <c r="C752" s="628" t="s">
        <v>19334</v>
      </c>
      <c r="D752" s="626" t="s">
        <v>482</v>
      </c>
      <c r="E752" s="634">
        <v>31.34</v>
      </c>
      <c r="F752" s="635">
        <v>0</v>
      </c>
    </row>
    <row r="753" spans="1:6" ht="15">
      <c r="A753" s="633" t="s">
        <v>19306</v>
      </c>
      <c r="B753" s="626">
        <v>104741</v>
      </c>
      <c r="C753" s="628" t="s">
        <v>19335</v>
      </c>
      <c r="D753" s="626" t="s">
        <v>482</v>
      </c>
      <c r="E753" s="634">
        <v>26.28</v>
      </c>
      <c r="F753" s="635">
        <v>0</v>
      </c>
    </row>
    <row r="754" spans="1:6" ht="15">
      <c r="A754" s="633" t="s">
        <v>19306</v>
      </c>
      <c r="B754" s="626">
        <v>93381</v>
      </c>
      <c r="C754" s="628" t="s">
        <v>19336</v>
      </c>
      <c r="D754" s="626" t="s">
        <v>482</v>
      </c>
      <c r="E754" s="634">
        <v>14.6</v>
      </c>
      <c r="F754" s="635">
        <v>0</v>
      </c>
    </row>
    <row r="755" spans="1:6" ht="15">
      <c r="A755" s="633" t="s">
        <v>19306</v>
      </c>
      <c r="B755" s="626">
        <v>93379</v>
      </c>
      <c r="C755" s="628" t="s">
        <v>19337</v>
      </c>
      <c r="D755" s="626" t="s">
        <v>482</v>
      </c>
      <c r="E755" s="634">
        <v>21.19</v>
      </c>
      <c r="F755" s="635">
        <v>0</v>
      </c>
    </row>
    <row r="756" spans="1:6" ht="15">
      <c r="A756" s="633" t="s">
        <v>19306</v>
      </c>
      <c r="B756" s="626">
        <v>93380</v>
      </c>
      <c r="C756" s="628" t="s">
        <v>19338</v>
      </c>
      <c r="D756" s="626" t="s">
        <v>482</v>
      </c>
      <c r="E756" s="634">
        <v>18.02</v>
      </c>
      <c r="F756" s="635">
        <v>0</v>
      </c>
    </row>
    <row r="757" spans="1:6" ht="15">
      <c r="A757" s="633" t="s">
        <v>19306</v>
      </c>
      <c r="B757" s="626">
        <v>93378</v>
      </c>
      <c r="C757" s="628" t="s">
        <v>19339</v>
      </c>
      <c r="D757" s="626" t="s">
        <v>482</v>
      </c>
      <c r="E757" s="634">
        <v>27.59</v>
      </c>
      <c r="F757" s="635">
        <v>0</v>
      </c>
    </row>
    <row r="758" spans="1:6" ht="15">
      <c r="A758" s="633" t="s">
        <v>19306</v>
      </c>
      <c r="B758" s="626">
        <v>104733</v>
      </c>
      <c r="C758" s="628" t="s">
        <v>19340</v>
      </c>
      <c r="D758" s="626" t="s">
        <v>482</v>
      </c>
      <c r="E758" s="634">
        <v>22.54</v>
      </c>
      <c r="F758" s="635">
        <v>0</v>
      </c>
    </row>
    <row r="759" spans="1:6" ht="15">
      <c r="A759" s="633" t="s">
        <v>19306</v>
      </c>
      <c r="B759" s="626">
        <v>104735</v>
      </c>
      <c r="C759" s="628" t="s">
        <v>19341</v>
      </c>
      <c r="D759" s="626" t="s">
        <v>482</v>
      </c>
      <c r="E759" s="634">
        <v>13.21</v>
      </c>
      <c r="F759" s="635">
        <v>0</v>
      </c>
    </row>
    <row r="760" spans="1:6" ht="15">
      <c r="A760" s="633" t="s">
        <v>19306</v>
      </c>
      <c r="B760" s="626">
        <v>104734</v>
      </c>
      <c r="C760" s="628" t="s">
        <v>19342</v>
      </c>
      <c r="D760" s="626" t="s">
        <v>482</v>
      </c>
      <c r="E760" s="634">
        <v>16.28</v>
      </c>
      <c r="F760" s="635">
        <v>0</v>
      </c>
    </row>
    <row r="761" spans="1:6" ht="15">
      <c r="A761" s="633" t="s">
        <v>19306</v>
      </c>
      <c r="B761" s="626">
        <v>104736</v>
      </c>
      <c r="C761" s="628" t="s">
        <v>19343</v>
      </c>
      <c r="D761" s="626" t="s">
        <v>482</v>
      </c>
      <c r="E761" s="634">
        <v>9.85</v>
      </c>
      <c r="F761" s="635">
        <v>0</v>
      </c>
    </row>
    <row r="762" spans="1:6" ht="15">
      <c r="A762" s="633" t="s">
        <v>19344</v>
      </c>
      <c r="B762" s="626">
        <v>105732</v>
      </c>
      <c r="C762" s="628" t="s">
        <v>19345</v>
      </c>
      <c r="D762" s="626" t="s">
        <v>482</v>
      </c>
      <c r="E762" s="634">
        <v>200.07</v>
      </c>
      <c r="F762" s="635">
        <v>0</v>
      </c>
    </row>
    <row r="763" spans="1:6" ht="15">
      <c r="A763" s="633" t="s">
        <v>19344</v>
      </c>
      <c r="B763" s="626">
        <v>96397</v>
      </c>
      <c r="C763" s="628" t="s">
        <v>19346</v>
      </c>
      <c r="D763" s="626" t="s">
        <v>482</v>
      </c>
      <c r="E763" s="634">
        <v>195.2</v>
      </c>
      <c r="F763" s="635">
        <v>0</v>
      </c>
    </row>
    <row r="764" spans="1:6" ht="15">
      <c r="A764" s="633" t="s">
        <v>19344</v>
      </c>
      <c r="B764" s="626">
        <v>105735</v>
      </c>
      <c r="C764" s="628" t="s">
        <v>19347</v>
      </c>
      <c r="D764" s="626" t="s">
        <v>482</v>
      </c>
      <c r="E764" s="634">
        <v>192.76</v>
      </c>
      <c r="F764" s="635">
        <v>0</v>
      </c>
    </row>
    <row r="765" spans="1:6" ht="15">
      <c r="A765" s="633" t="s">
        <v>19344</v>
      </c>
      <c r="B765" s="626">
        <v>105727</v>
      </c>
      <c r="C765" s="628" t="s">
        <v>19348</v>
      </c>
      <c r="D765" s="626" t="s">
        <v>482</v>
      </c>
      <c r="E765" s="634">
        <v>144.68</v>
      </c>
      <c r="F765" s="635">
        <v>0</v>
      </c>
    </row>
    <row r="766" spans="1:6" ht="15">
      <c r="A766" s="633" t="s">
        <v>19344</v>
      </c>
      <c r="B766" s="626">
        <v>96396</v>
      </c>
      <c r="C766" s="628" t="s">
        <v>19349</v>
      </c>
      <c r="D766" s="626" t="s">
        <v>482</v>
      </c>
      <c r="E766" s="634">
        <v>140.94</v>
      </c>
      <c r="F766" s="635">
        <v>0</v>
      </c>
    </row>
    <row r="767" spans="1:6" ht="15">
      <c r="A767" s="633" t="s">
        <v>19344</v>
      </c>
      <c r="B767" s="626">
        <v>105730</v>
      </c>
      <c r="C767" s="628" t="s">
        <v>19350</v>
      </c>
      <c r="D767" s="626" t="s">
        <v>482</v>
      </c>
      <c r="E767" s="634">
        <v>139.05000000000001</v>
      </c>
      <c r="F767" s="635">
        <v>0</v>
      </c>
    </row>
    <row r="768" spans="1:6" ht="15">
      <c r="A768" s="633" t="s">
        <v>19344</v>
      </c>
      <c r="B768" s="626">
        <v>105737</v>
      </c>
      <c r="C768" s="628" t="s">
        <v>19351</v>
      </c>
      <c r="D768" s="626" t="s">
        <v>482</v>
      </c>
      <c r="E768" s="634">
        <v>269.64</v>
      </c>
      <c r="F768" s="635">
        <v>0</v>
      </c>
    </row>
    <row r="769" spans="1:6" ht="15">
      <c r="A769" s="633" t="s">
        <v>19344</v>
      </c>
      <c r="B769" s="626">
        <v>96398</v>
      </c>
      <c r="C769" s="628" t="s">
        <v>19352</v>
      </c>
      <c r="D769" s="626" t="s">
        <v>482</v>
      </c>
      <c r="E769" s="634">
        <v>265.99</v>
      </c>
      <c r="F769" s="635">
        <v>0</v>
      </c>
    </row>
    <row r="770" spans="1:6" ht="15">
      <c r="A770" s="633" t="s">
        <v>19344</v>
      </c>
      <c r="B770" s="626">
        <v>105740</v>
      </c>
      <c r="C770" s="628" t="s">
        <v>19353</v>
      </c>
      <c r="D770" s="626" t="s">
        <v>482</v>
      </c>
      <c r="E770" s="634">
        <v>264.05</v>
      </c>
      <c r="F770" s="635">
        <v>0</v>
      </c>
    </row>
    <row r="771" spans="1:6" ht="15">
      <c r="A771" s="633" t="s">
        <v>19344</v>
      </c>
      <c r="B771" s="626">
        <v>105749</v>
      </c>
      <c r="C771" s="628" t="s">
        <v>19354</v>
      </c>
      <c r="D771" s="626" t="s">
        <v>482</v>
      </c>
      <c r="E771" s="634">
        <v>133.35</v>
      </c>
      <c r="F771" s="635">
        <v>0</v>
      </c>
    </row>
    <row r="772" spans="1:6" ht="15">
      <c r="A772" s="633" t="s">
        <v>19344</v>
      </c>
      <c r="B772" s="626">
        <v>96400</v>
      </c>
      <c r="C772" s="628" t="s">
        <v>19355</v>
      </c>
      <c r="D772" s="626" t="s">
        <v>482</v>
      </c>
      <c r="E772" s="634">
        <v>131.35</v>
      </c>
      <c r="F772" s="635">
        <v>0</v>
      </c>
    </row>
    <row r="773" spans="1:6" ht="15">
      <c r="A773" s="633" t="s">
        <v>19344</v>
      </c>
      <c r="B773" s="626">
        <v>105752</v>
      </c>
      <c r="C773" s="628" t="s">
        <v>19356</v>
      </c>
      <c r="D773" s="626" t="s">
        <v>482</v>
      </c>
      <c r="E773" s="634">
        <v>129.6</v>
      </c>
      <c r="F773" s="635">
        <v>0</v>
      </c>
    </row>
    <row r="774" spans="1:6" ht="15">
      <c r="A774" s="633" t="s">
        <v>19344</v>
      </c>
      <c r="B774" s="626">
        <v>105754</v>
      </c>
      <c r="C774" s="628" t="s">
        <v>19357</v>
      </c>
      <c r="D774" s="626" t="s">
        <v>482</v>
      </c>
      <c r="E774" s="634">
        <v>127.92</v>
      </c>
      <c r="F774" s="635">
        <v>0</v>
      </c>
    </row>
    <row r="775" spans="1:6" ht="15">
      <c r="A775" s="633" t="s">
        <v>19344</v>
      </c>
      <c r="B775" s="626">
        <v>105742</v>
      </c>
      <c r="C775" s="628" t="s">
        <v>19358</v>
      </c>
      <c r="D775" s="626" t="s">
        <v>482</v>
      </c>
      <c r="E775" s="634">
        <v>101.41</v>
      </c>
      <c r="F775" s="635">
        <v>0</v>
      </c>
    </row>
    <row r="776" spans="1:6" ht="15">
      <c r="A776" s="633" t="s">
        <v>19344</v>
      </c>
      <c r="B776" s="626">
        <v>96399</v>
      </c>
      <c r="C776" s="628" t="s">
        <v>19359</v>
      </c>
      <c r="D776" s="626" t="s">
        <v>482</v>
      </c>
      <c r="E776" s="634">
        <v>99.57</v>
      </c>
      <c r="F776" s="635">
        <v>0</v>
      </c>
    </row>
    <row r="777" spans="1:6" ht="15">
      <c r="A777" s="633" t="s">
        <v>19344</v>
      </c>
      <c r="B777" s="626">
        <v>105745</v>
      </c>
      <c r="C777" s="628" t="s">
        <v>19360</v>
      </c>
      <c r="D777" s="626" t="s">
        <v>482</v>
      </c>
      <c r="E777" s="634">
        <v>97.72</v>
      </c>
      <c r="F777" s="635">
        <v>0</v>
      </c>
    </row>
    <row r="778" spans="1:6" ht="15">
      <c r="A778" s="633" t="s">
        <v>19344</v>
      </c>
      <c r="B778" s="626">
        <v>105747</v>
      </c>
      <c r="C778" s="628" t="s">
        <v>19361</v>
      </c>
      <c r="D778" s="626" t="s">
        <v>482</v>
      </c>
      <c r="E778" s="634">
        <v>95.85</v>
      </c>
      <c r="F778" s="635">
        <v>0</v>
      </c>
    </row>
    <row r="779" spans="1:6" ht="15">
      <c r="A779" s="633" t="s">
        <v>19344</v>
      </c>
      <c r="B779" s="626">
        <v>105657</v>
      </c>
      <c r="C779" s="628" t="s">
        <v>19362</v>
      </c>
      <c r="D779" s="626" t="s">
        <v>482</v>
      </c>
      <c r="E779" s="634">
        <v>154.28</v>
      </c>
      <c r="F779" s="635">
        <v>0</v>
      </c>
    </row>
    <row r="780" spans="1:6" ht="15">
      <c r="A780" s="633" t="s">
        <v>19344</v>
      </c>
      <c r="B780" s="626">
        <v>100566</v>
      </c>
      <c r="C780" s="628" t="s">
        <v>19363</v>
      </c>
      <c r="D780" s="626" t="s">
        <v>482</v>
      </c>
      <c r="E780" s="634">
        <v>146.27000000000001</v>
      </c>
      <c r="F780" s="635">
        <v>0</v>
      </c>
    </row>
    <row r="781" spans="1:6" ht="15">
      <c r="A781" s="633" t="s">
        <v>19344</v>
      </c>
      <c r="B781" s="626">
        <v>105666</v>
      </c>
      <c r="C781" s="628" t="s">
        <v>19364</v>
      </c>
      <c r="D781" s="626" t="s">
        <v>482</v>
      </c>
      <c r="E781" s="634">
        <v>142.24</v>
      </c>
      <c r="F781" s="635">
        <v>0</v>
      </c>
    </row>
    <row r="782" spans="1:6" ht="15">
      <c r="A782" s="633" t="s">
        <v>19344</v>
      </c>
      <c r="B782" s="626">
        <v>105639</v>
      </c>
      <c r="C782" s="628" t="s">
        <v>19365</v>
      </c>
      <c r="D782" s="626" t="s">
        <v>482</v>
      </c>
      <c r="E782" s="634">
        <v>0</v>
      </c>
      <c r="F782" s="635"/>
    </row>
    <row r="783" spans="1:6" ht="15">
      <c r="A783" s="633" t="s">
        <v>19344</v>
      </c>
      <c r="B783" s="626">
        <v>105645</v>
      </c>
      <c r="C783" s="628" t="s">
        <v>19366</v>
      </c>
      <c r="D783" s="626" t="s">
        <v>482</v>
      </c>
      <c r="E783" s="634">
        <v>0</v>
      </c>
      <c r="F783" s="635"/>
    </row>
    <row r="784" spans="1:6" ht="15">
      <c r="A784" s="633" t="s">
        <v>19344</v>
      </c>
      <c r="B784" s="626">
        <v>105651</v>
      </c>
      <c r="C784" s="628" t="s">
        <v>19367</v>
      </c>
      <c r="D784" s="626" t="s">
        <v>482</v>
      </c>
      <c r="E784" s="634">
        <v>0</v>
      </c>
      <c r="F784" s="635"/>
    </row>
    <row r="785" spans="1:6" ht="15">
      <c r="A785" s="633" t="s">
        <v>19344</v>
      </c>
      <c r="B785" s="626">
        <v>105658</v>
      </c>
      <c r="C785" s="628" t="s">
        <v>19368</v>
      </c>
      <c r="D785" s="626" t="s">
        <v>482</v>
      </c>
      <c r="E785" s="634">
        <v>180.06</v>
      </c>
      <c r="F785" s="635">
        <v>0</v>
      </c>
    </row>
    <row r="786" spans="1:6" ht="15">
      <c r="A786" s="633" t="s">
        <v>19344</v>
      </c>
      <c r="B786" s="626">
        <v>100567</v>
      </c>
      <c r="C786" s="628" t="s">
        <v>19369</v>
      </c>
      <c r="D786" s="626" t="s">
        <v>482</v>
      </c>
      <c r="E786" s="634">
        <v>172.05</v>
      </c>
      <c r="F786" s="635">
        <v>0</v>
      </c>
    </row>
    <row r="787" spans="1:6" ht="15">
      <c r="A787" s="633" t="s">
        <v>19344</v>
      </c>
      <c r="B787" s="626">
        <v>105667</v>
      </c>
      <c r="C787" s="628" t="s">
        <v>19370</v>
      </c>
      <c r="D787" s="626" t="s">
        <v>482</v>
      </c>
      <c r="E787" s="634">
        <v>168.02</v>
      </c>
      <c r="F787" s="635">
        <v>0</v>
      </c>
    </row>
    <row r="788" spans="1:6" ht="15">
      <c r="A788" s="633" t="s">
        <v>19344</v>
      </c>
      <c r="B788" s="626">
        <v>105640</v>
      </c>
      <c r="C788" s="628" t="s">
        <v>19371</v>
      </c>
      <c r="D788" s="626" t="s">
        <v>482</v>
      </c>
      <c r="E788" s="634">
        <v>0</v>
      </c>
      <c r="F788" s="635"/>
    </row>
    <row r="789" spans="1:6" ht="15">
      <c r="A789" s="633" t="s">
        <v>19344</v>
      </c>
      <c r="B789" s="626">
        <v>105646</v>
      </c>
      <c r="C789" s="628" t="s">
        <v>19372</v>
      </c>
      <c r="D789" s="626" t="s">
        <v>482</v>
      </c>
      <c r="E789" s="634">
        <v>0</v>
      </c>
      <c r="F789" s="635"/>
    </row>
    <row r="790" spans="1:6" ht="15">
      <c r="A790" s="633" t="s">
        <v>19344</v>
      </c>
      <c r="B790" s="626">
        <v>105652</v>
      </c>
      <c r="C790" s="628" t="s">
        <v>19373</v>
      </c>
      <c r="D790" s="626" t="s">
        <v>482</v>
      </c>
      <c r="E790" s="634">
        <v>0</v>
      </c>
      <c r="F790" s="635"/>
    </row>
    <row r="791" spans="1:6" ht="15">
      <c r="A791" s="633" t="s">
        <v>19344</v>
      </c>
      <c r="B791" s="626">
        <v>105659</v>
      </c>
      <c r="C791" s="628" t="s">
        <v>19374</v>
      </c>
      <c r="D791" s="626" t="s">
        <v>482</v>
      </c>
      <c r="E791" s="634">
        <v>205.47</v>
      </c>
      <c r="F791" s="635">
        <v>0</v>
      </c>
    </row>
    <row r="792" spans="1:6" ht="15">
      <c r="A792" s="633" t="s">
        <v>19344</v>
      </c>
      <c r="B792" s="626">
        <v>100568</v>
      </c>
      <c r="C792" s="628" t="s">
        <v>19375</v>
      </c>
      <c r="D792" s="626" t="s">
        <v>482</v>
      </c>
      <c r="E792" s="634">
        <v>197.46</v>
      </c>
      <c r="F792" s="635">
        <v>0</v>
      </c>
    </row>
    <row r="793" spans="1:6" ht="15">
      <c r="A793" s="633" t="s">
        <v>19344</v>
      </c>
      <c r="B793" s="626">
        <v>105668</v>
      </c>
      <c r="C793" s="628" t="s">
        <v>19376</v>
      </c>
      <c r="D793" s="626" t="s">
        <v>482</v>
      </c>
      <c r="E793" s="634">
        <v>193.43</v>
      </c>
      <c r="F793" s="635">
        <v>0</v>
      </c>
    </row>
    <row r="794" spans="1:6" ht="15">
      <c r="A794" s="633" t="s">
        <v>19344</v>
      </c>
      <c r="B794" s="626">
        <v>105641</v>
      </c>
      <c r="C794" s="628" t="s">
        <v>19377</v>
      </c>
      <c r="D794" s="626" t="s">
        <v>482</v>
      </c>
      <c r="E794" s="634">
        <v>0</v>
      </c>
      <c r="F794" s="635"/>
    </row>
    <row r="795" spans="1:6" ht="15">
      <c r="A795" s="633" t="s">
        <v>19344</v>
      </c>
      <c r="B795" s="626">
        <v>105647</v>
      </c>
      <c r="C795" s="628" t="s">
        <v>19378</v>
      </c>
      <c r="D795" s="626" t="s">
        <v>482</v>
      </c>
      <c r="E795" s="634">
        <v>0</v>
      </c>
      <c r="F795" s="635"/>
    </row>
    <row r="796" spans="1:6" ht="15">
      <c r="A796" s="633" t="s">
        <v>19344</v>
      </c>
      <c r="B796" s="626">
        <v>105653</v>
      </c>
      <c r="C796" s="628" t="s">
        <v>19379</v>
      </c>
      <c r="D796" s="626" t="s">
        <v>482</v>
      </c>
      <c r="E796" s="634">
        <v>0</v>
      </c>
      <c r="F796" s="635"/>
    </row>
    <row r="797" spans="1:6" ht="15">
      <c r="A797" s="633" t="s">
        <v>19344</v>
      </c>
      <c r="B797" s="626">
        <v>105710</v>
      </c>
      <c r="C797" s="628" t="s">
        <v>19380</v>
      </c>
      <c r="D797" s="626" t="s">
        <v>482</v>
      </c>
      <c r="E797" s="634">
        <v>99.27</v>
      </c>
      <c r="F797" s="635">
        <v>0</v>
      </c>
    </row>
    <row r="798" spans="1:6" ht="15">
      <c r="A798" s="633" t="s">
        <v>19344</v>
      </c>
      <c r="B798" s="626">
        <v>100564</v>
      </c>
      <c r="C798" s="628" t="s">
        <v>19381</v>
      </c>
      <c r="D798" s="626" t="s">
        <v>482</v>
      </c>
      <c r="E798" s="634">
        <v>91.26</v>
      </c>
      <c r="F798" s="635">
        <v>0</v>
      </c>
    </row>
    <row r="799" spans="1:6" ht="15">
      <c r="A799" s="633" t="s">
        <v>19344</v>
      </c>
      <c r="B799" s="626">
        <v>105711</v>
      </c>
      <c r="C799" s="628" t="s">
        <v>19382</v>
      </c>
      <c r="D799" s="626" t="s">
        <v>482</v>
      </c>
      <c r="E799" s="634">
        <v>87.23</v>
      </c>
      <c r="F799" s="635">
        <v>0</v>
      </c>
    </row>
    <row r="800" spans="1:6" ht="15">
      <c r="A800" s="633" t="s">
        <v>19344</v>
      </c>
      <c r="B800" s="626">
        <v>105705</v>
      </c>
      <c r="C800" s="628" t="s">
        <v>19383</v>
      </c>
      <c r="D800" s="626" t="s">
        <v>482</v>
      </c>
      <c r="E800" s="634">
        <v>0</v>
      </c>
      <c r="F800" s="635"/>
    </row>
    <row r="801" spans="1:6" ht="15">
      <c r="A801" s="633" t="s">
        <v>19344</v>
      </c>
      <c r="B801" s="626">
        <v>105706</v>
      </c>
      <c r="C801" s="628" t="s">
        <v>19384</v>
      </c>
      <c r="D801" s="626" t="s">
        <v>482</v>
      </c>
      <c r="E801" s="634">
        <v>0</v>
      </c>
      <c r="F801" s="635"/>
    </row>
    <row r="802" spans="1:6" ht="15">
      <c r="A802" s="633" t="s">
        <v>19344</v>
      </c>
      <c r="B802" s="626">
        <v>105708</v>
      </c>
      <c r="C802" s="628" t="s">
        <v>19385</v>
      </c>
      <c r="D802" s="626" t="s">
        <v>482</v>
      </c>
      <c r="E802" s="634">
        <v>0</v>
      </c>
      <c r="F802" s="635"/>
    </row>
    <row r="803" spans="1:6" ht="15">
      <c r="A803" s="633" t="s">
        <v>19344</v>
      </c>
      <c r="B803" s="626">
        <v>105690</v>
      </c>
      <c r="C803" s="628" t="s">
        <v>19386</v>
      </c>
      <c r="D803" s="626" t="s">
        <v>482</v>
      </c>
      <c r="E803" s="634">
        <v>144.01</v>
      </c>
      <c r="F803" s="635">
        <v>0</v>
      </c>
    </row>
    <row r="804" spans="1:6" ht="15">
      <c r="A804" s="633" t="s">
        <v>19344</v>
      </c>
      <c r="B804" s="626">
        <v>100569</v>
      </c>
      <c r="C804" s="628" t="s">
        <v>19387</v>
      </c>
      <c r="D804" s="626" t="s">
        <v>482</v>
      </c>
      <c r="E804" s="634">
        <v>136</v>
      </c>
      <c r="F804" s="635">
        <v>0</v>
      </c>
    </row>
    <row r="805" spans="1:6" ht="15">
      <c r="A805" s="633" t="s">
        <v>19344</v>
      </c>
      <c r="B805" s="626">
        <v>105699</v>
      </c>
      <c r="C805" s="628" t="s">
        <v>19388</v>
      </c>
      <c r="D805" s="626" t="s">
        <v>482</v>
      </c>
      <c r="E805" s="634">
        <v>131.97</v>
      </c>
      <c r="F805" s="635">
        <v>0</v>
      </c>
    </row>
    <row r="806" spans="1:6" ht="15">
      <c r="A806" s="633" t="s">
        <v>19344</v>
      </c>
      <c r="B806" s="626">
        <v>105672</v>
      </c>
      <c r="C806" s="628" t="s">
        <v>19389</v>
      </c>
      <c r="D806" s="626" t="s">
        <v>482</v>
      </c>
      <c r="E806" s="634">
        <v>0</v>
      </c>
      <c r="F806" s="635"/>
    </row>
    <row r="807" spans="1:6" ht="15">
      <c r="A807" s="633" t="s">
        <v>19344</v>
      </c>
      <c r="B807" s="626">
        <v>105678</v>
      </c>
      <c r="C807" s="628" t="s">
        <v>19390</v>
      </c>
      <c r="D807" s="626" t="s">
        <v>482</v>
      </c>
      <c r="E807" s="634">
        <v>0</v>
      </c>
      <c r="F807" s="635"/>
    </row>
    <row r="808" spans="1:6" ht="15">
      <c r="A808" s="633" t="s">
        <v>19344</v>
      </c>
      <c r="B808" s="626">
        <v>105684</v>
      </c>
      <c r="C808" s="628" t="s">
        <v>19391</v>
      </c>
      <c r="D808" s="626" t="s">
        <v>482</v>
      </c>
      <c r="E808" s="634">
        <v>0</v>
      </c>
      <c r="F808" s="635"/>
    </row>
    <row r="809" spans="1:6" ht="15">
      <c r="A809" s="633" t="s">
        <v>19344</v>
      </c>
      <c r="B809" s="626">
        <v>105691</v>
      </c>
      <c r="C809" s="628" t="s">
        <v>19392</v>
      </c>
      <c r="D809" s="626" t="s">
        <v>482</v>
      </c>
      <c r="E809" s="634">
        <v>170</v>
      </c>
      <c r="F809" s="635">
        <v>0</v>
      </c>
    </row>
    <row r="810" spans="1:6" ht="15">
      <c r="A810" s="633" t="s">
        <v>19344</v>
      </c>
      <c r="B810" s="626">
        <v>100570</v>
      </c>
      <c r="C810" s="628" t="s">
        <v>19393</v>
      </c>
      <c r="D810" s="626" t="s">
        <v>482</v>
      </c>
      <c r="E810" s="634">
        <v>161.99</v>
      </c>
      <c r="F810" s="635">
        <v>0</v>
      </c>
    </row>
    <row r="811" spans="1:6" ht="15">
      <c r="A811" s="633" t="s">
        <v>19344</v>
      </c>
      <c r="B811" s="626">
        <v>105700</v>
      </c>
      <c r="C811" s="628" t="s">
        <v>19394</v>
      </c>
      <c r="D811" s="626" t="s">
        <v>482</v>
      </c>
      <c r="E811" s="634">
        <v>157.96</v>
      </c>
      <c r="F811" s="635">
        <v>0</v>
      </c>
    </row>
    <row r="812" spans="1:6" ht="15">
      <c r="A812" s="633" t="s">
        <v>19344</v>
      </c>
      <c r="B812" s="626">
        <v>105673</v>
      </c>
      <c r="C812" s="628" t="s">
        <v>19395</v>
      </c>
      <c r="D812" s="626" t="s">
        <v>482</v>
      </c>
      <c r="E812" s="634">
        <v>0</v>
      </c>
      <c r="F812" s="635"/>
    </row>
    <row r="813" spans="1:6" ht="15">
      <c r="A813" s="633" t="s">
        <v>19344</v>
      </c>
      <c r="B813" s="626">
        <v>105679</v>
      </c>
      <c r="C813" s="628" t="s">
        <v>19396</v>
      </c>
      <c r="D813" s="626" t="s">
        <v>482</v>
      </c>
      <c r="E813" s="634">
        <v>0</v>
      </c>
      <c r="F813" s="635"/>
    </row>
    <row r="814" spans="1:6" ht="15">
      <c r="A814" s="633" t="s">
        <v>19344</v>
      </c>
      <c r="B814" s="626">
        <v>105685</v>
      </c>
      <c r="C814" s="628" t="s">
        <v>19397</v>
      </c>
      <c r="D814" s="626" t="s">
        <v>482</v>
      </c>
      <c r="E814" s="634">
        <v>0</v>
      </c>
      <c r="F814" s="635"/>
    </row>
    <row r="815" spans="1:6" ht="15">
      <c r="A815" s="633" t="s">
        <v>19344</v>
      </c>
      <c r="B815" s="626">
        <v>105692</v>
      </c>
      <c r="C815" s="628" t="s">
        <v>19398</v>
      </c>
      <c r="D815" s="626" t="s">
        <v>482</v>
      </c>
      <c r="E815" s="634">
        <v>195.63</v>
      </c>
      <c r="F815" s="635">
        <v>0</v>
      </c>
    </row>
    <row r="816" spans="1:6" ht="15">
      <c r="A816" s="633" t="s">
        <v>19344</v>
      </c>
      <c r="B816" s="626">
        <v>100571</v>
      </c>
      <c r="C816" s="628" t="s">
        <v>19399</v>
      </c>
      <c r="D816" s="626" t="s">
        <v>482</v>
      </c>
      <c r="E816" s="634">
        <v>187.62</v>
      </c>
      <c r="F816" s="635">
        <v>0</v>
      </c>
    </row>
    <row r="817" spans="1:6" ht="15">
      <c r="A817" s="633" t="s">
        <v>19344</v>
      </c>
      <c r="B817" s="626">
        <v>105701</v>
      </c>
      <c r="C817" s="628" t="s">
        <v>19400</v>
      </c>
      <c r="D817" s="626" t="s">
        <v>482</v>
      </c>
      <c r="E817" s="634">
        <v>183.59</v>
      </c>
      <c r="F817" s="635">
        <v>0</v>
      </c>
    </row>
    <row r="818" spans="1:6" ht="15">
      <c r="A818" s="633" t="s">
        <v>19344</v>
      </c>
      <c r="B818" s="626">
        <v>105674</v>
      </c>
      <c r="C818" s="628" t="s">
        <v>19401</v>
      </c>
      <c r="D818" s="626" t="s">
        <v>482</v>
      </c>
      <c r="E818" s="634">
        <v>0</v>
      </c>
      <c r="F818" s="635"/>
    </row>
    <row r="819" spans="1:6" ht="15">
      <c r="A819" s="633" t="s">
        <v>19344</v>
      </c>
      <c r="B819" s="626">
        <v>105680</v>
      </c>
      <c r="C819" s="628" t="s">
        <v>19402</v>
      </c>
      <c r="D819" s="626" t="s">
        <v>482</v>
      </c>
      <c r="E819" s="634">
        <v>0</v>
      </c>
      <c r="F819" s="635"/>
    </row>
    <row r="820" spans="1:6" ht="15">
      <c r="A820" s="633" t="s">
        <v>19344</v>
      </c>
      <c r="B820" s="626">
        <v>105686</v>
      </c>
      <c r="C820" s="628" t="s">
        <v>19403</v>
      </c>
      <c r="D820" s="626" t="s">
        <v>482</v>
      </c>
      <c r="E820" s="634">
        <v>0</v>
      </c>
      <c r="F820" s="635"/>
    </row>
    <row r="821" spans="1:6" ht="15">
      <c r="A821" s="633" t="s">
        <v>19344</v>
      </c>
      <c r="B821" s="626">
        <v>105718</v>
      </c>
      <c r="C821" s="628" t="s">
        <v>19404</v>
      </c>
      <c r="D821" s="626" t="s">
        <v>482</v>
      </c>
      <c r="E821" s="634">
        <v>88.57</v>
      </c>
      <c r="F821" s="635">
        <v>0</v>
      </c>
    </row>
    <row r="822" spans="1:6" ht="15">
      <c r="A822" s="633" t="s">
        <v>19344</v>
      </c>
      <c r="B822" s="626">
        <v>100565</v>
      </c>
      <c r="C822" s="628" t="s">
        <v>19405</v>
      </c>
      <c r="D822" s="626" t="s">
        <v>482</v>
      </c>
      <c r="E822" s="634">
        <v>80.56</v>
      </c>
      <c r="F822" s="635">
        <v>0</v>
      </c>
    </row>
    <row r="823" spans="1:6" ht="15">
      <c r="A823" s="633" t="s">
        <v>19344</v>
      </c>
      <c r="B823" s="626">
        <v>105581</v>
      </c>
      <c r="C823" s="628" t="s">
        <v>19406</v>
      </c>
      <c r="D823" s="626" t="s">
        <v>482</v>
      </c>
      <c r="E823" s="634">
        <v>76.53</v>
      </c>
      <c r="F823" s="635">
        <v>0</v>
      </c>
    </row>
    <row r="824" spans="1:6" ht="15">
      <c r="A824" s="633" t="s">
        <v>19344</v>
      </c>
      <c r="B824" s="626">
        <v>105713</v>
      </c>
      <c r="C824" s="628" t="s">
        <v>19407</v>
      </c>
      <c r="D824" s="626" t="s">
        <v>482</v>
      </c>
      <c r="E824" s="634">
        <v>0</v>
      </c>
      <c r="F824" s="635"/>
    </row>
    <row r="825" spans="1:6" ht="15">
      <c r="A825" s="633" t="s">
        <v>19344</v>
      </c>
      <c r="B825" s="626">
        <v>105714</v>
      </c>
      <c r="C825" s="628" t="s">
        <v>19408</v>
      </c>
      <c r="D825" s="626" t="s">
        <v>482</v>
      </c>
      <c r="E825" s="634">
        <v>0</v>
      </c>
      <c r="F825" s="635"/>
    </row>
    <row r="826" spans="1:6" ht="15">
      <c r="A826" s="633" t="s">
        <v>19344</v>
      </c>
      <c r="B826" s="626">
        <v>105716</v>
      </c>
      <c r="C826" s="628" t="s">
        <v>19409</v>
      </c>
      <c r="D826" s="626" t="s">
        <v>482</v>
      </c>
      <c r="E826" s="634">
        <v>0</v>
      </c>
      <c r="F826" s="635"/>
    </row>
    <row r="827" spans="1:6" ht="15">
      <c r="A827" s="633" t="s">
        <v>19344</v>
      </c>
      <c r="B827" s="626">
        <v>105624</v>
      </c>
      <c r="C827" s="628" t="s">
        <v>19410</v>
      </c>
      <c r="D827" s="626" t="s">
        <v>482</v>
      </c>
      <c r="E827" s="634">
        <v>106.13</v>
      </c>
      <c r="F827" s="635">
        <v>0</v>
      </c>
    </row>
    <row r="828" spans="1:6" ht="15">
      <c r="A828" s="633" t="s">
        <v>19344</v>
      </c>
      <c r="B828" s="626">
        <v>96391</v>
      </c>
      <c r="C828" s="628" t="s">
        <v>19411</v>
      </c>
      <c r="D828" s="626" t="s">
        <v>482</v>
      </c>
      <c r="E828" s="634">
        <v>99.69</v>
      </c>
      <c r="F828" s="635">
        <v>0</v>
      </c>
    </row>
    <row r="829" spans="1:6" ht="15">
      <c r="A829" s="633" t="s">
        <v>19344</v>
      </c>
      <c r="B829" s="626">
        <v>105632</v>
      </c>
      <c r="C829" s="628" t="s">
        <v>19412</v>
      </c>
      <c r="D829" s="626" t="s">
        <v>482</v>
      </c>
      <c r="E829" s="634">
        <v>98.71</v>
      </c>
      <c r="F829" s="635">
        <v>0</v>
      </c>
    </row>
    <row r="830" spans="1:6" ht="15">
      <c r="A830" s="633" t="s">
        <v>19344</v>
      </c>
      <c r="B830" s="626">
        <v>105601</v>
      </c>
      <c r="C830" s="628" t="s">
        <v>19413</v>
      </c>
      <c r="D830" s="626" t="s">
        <v>482</v>
      </c>
      <c r="E830" s="634">
        <v>0</v>
      </c>
      <c r="F830" s="635"/>
    </row>
    <row r="831" spans="1:6" ht="15">
      <c r="A831" s="633" t="s">
        <v>19344</v>
      </c>
      <c r="B831" s="626">
        <v>105609</v>
      </c>
      <c r="C831" s="628" t="s">
        <v>19414</v>
      </c>
      <c r="D831" s="626" t="s">
        <v>482</v>
      </c>
      <c r="E831" s="634">
        <v>0</v>
      </c>
      <c r="F831" s="635"/>
    </row>
    <row r="832" spans="1:6" ht="15">
      <c r="A832" s="633" t="s">
        <v>19344</v>
      </c>
      <c r="B832" s="626">
        <v>105617</v>
      </c>
      <c r="C832" s="628" t="s">
        <v>19415</v>
      </c>
      <c r="D832" s="626" t="s">
        <v>482</v>
      </c>
      <c r="E832" s="634">
        <v>0</v>
      </c>
      <c r="F832" s="635"/>
    </row>
    <row r="833" spans="1:6" ht="15">
      <c r="A833" s="633" t="s">
        <v>19344</v>
      </c>
      <c r="B833" s="626">
        <v>105625</v>
      </c>
      <c r="C833" s="628" t="s">
        <v>19416</v>
      </c>
      <c r="D833" s="626" t="s">
        <v>482</v>
      </c>
      <c r="E833" s="634">
        <v>132.83000000000001</v>
      </c>
      <c r="F833" s="635">
        <v>0</v>
      </c>
    </row>
    <row r="834" spans="1:6" ht="15">
      <c r="A834" s="633" t="s">
        <v>19344</v>
      </c>
      <c r="B834" s="626">
        <v>96392</v>
      </c>
      <c r="C834" s="628" t="s">
        <v>19417</v>
      </c>
      <c r="D834" s="626" t="s">
        <v>482</v>
      </c>
      <c r="E834" s="634">
        <v>126.39</v>
      </c>
      <c r="F834" s="635">
        <v>0</v>
      </c>
    </row>
    <row r="835" spans="1:6" ht="15">
      <c r="A835" s="633" t="s">
        <v>19344</v>
      </c>
      <c r="B835" s="626">
        <v>105633</v>
      </c>
      <c r="C835" s="628" t="s">
        <v>19418</v>
      </c>
      <c r="D835" s="626" t="s">
        <v>482</v>
      </c>
      <c r="E835" s="634">
        <v>125.41</v>
      </c>
      <c r="F835" s="635">
        <v>0</v>
      </c>
    </row>
    <row r="836" spans="1:6" ht="15">
      <c r="A836" s="633" t="s">
        <v>19344</v>
      </c>
      <c r="B836" s="626">
        <v>105602</v>
      </c>
      <c r="C836" s="628" t="s">
        <v>19419</v>
      </c>
      <c r="D836" s="626" t="s">
        <v>482</v>
      </c>
      <c r="E836" s="634">
        <v>0</v>
      </c>
      <c r="F836" s="635"/>
    </row>
    <row r="837" spans="1:6" ht="15">
      <c r="A837" s="633" t="s">
        <v>19344</v>
      </c>
      <c r="B837" s="626">
        <v>105610</v>
      </c>
      <c r="C837" s="628" t="s">
        <v>19420</v>
      </c>
      <c r="D837" s="626" t="s">
        <v>482</v>
      </c>
      <c r="E837" s="634">
        <v>0</v>
      </c>
      <c r="F837" s="635"/>
    </row>
    <row r="838" spans="1:6" ht="15">
      <c r="A838" s="633" t="s">
        <v>19344</v>
      </c>
      <c r="B838" s="626">
        <v>105618</v>
      </c>
      <c r="C838" s="628" t="s">
        <v>19421</v>
      </c>
      <c r="D838" s="626" t="s">
        <v>482</v>
      </c>
      <c r="E838" s="634">
        <v>0</v>
      </c>
      <c r="F838" s="635"/>
    </row>
    <row r="839" spans="1:6" ht="15">
      <c r="A839" s="633" t="s">
        <v>19344</v>
      </c>
      <c r="B839" s="626">
        <v>105571</v>
      </c>
      <c r="C839" s="628" t="s">
        <v>19422</v>
      </c>
      <c r="D839" s="626" t="s">
        <v>482</v>
      </c>
      <c r="E839" s="634">
        <v>51.26</v>
      </c>
      <c r="F839" s="635">
        <v>0</v>
      </c>
    </row>
    <row r="840" spans="1:6" ht="15">
      <c r="A840" s="633" t="s">
        <v>19344</v>
      </c>
      <c r="B840" s="626">
        <v>96389</v>
      </c>
      <c r="C840" s="628" t="s">
        <v>19423</v>
      </c>
      <c r="D840" s="626" t="s">
        <v>482</v>
      </c>
      <c r="E840" s="634">
        <v>44.82</v>
      </c>
      <c r="F840" s="635">
        <v>0</v>
      </c>
    </row>
    <row r="841" spans="1:6" ht="15">
      <c r="A841" s="633" t="s">
        <v>19344</v>
      </c>
      <c r="B841" s="626">
        <v>105575</v>
      </c>
      <c r="C841" s="628" t="s">
        <v>19424</v>
      </c>
      <c r="D841" s="626" t="s">
        <v>482</v>
      </c>
      <c r="E841" s="634">
        <v>43.84</v>
      </c>
      <c r="F841" s="635">
        <v>0</v>
      </c>
    </row>
    <row r="842" spans="1:6" ht="15">
      <c r="A842" s="633" t="s">
        <v>19344</v>
      </c>
      <c r="B842" s="626">
        <v>105599</v>
      </c>
      <c r="C842" s="628" t="s">
        <v>19425</v>
      </c>
      <c r="D842" s="626" t="s">
        <v>482</v>
      </c>
      <c r="E842" s="634">
        <v>0</v>
      </c>
      <c r="F842" s="635"/>
    </row>
    <row r="843" spans="1:6" ht="15">
      <c r="A843" s="633" t="s">
        <v>19344</v>
      </c>
      <c r="B843" s="626">
        <v>105607</v>
      </c>
      <c r="C843" s="628" t="s">
        <v>19426</v>
      </c>
      <c r="D843" s="626" t="s">
        <v>482</v>
      </c>
      <c r="E843" s="634">
        <v>0</v>
      </c>
      <c r="F843" s="635"/>
    </row>
    <row r="844" spans="1:6" ht="15">
      <c r="A844" s="633" t="s">
        <v>19344</v>
      </c>
      <c r="B844" s="626">
        <v>105615</v>
      </c>
      <c r="C844" s="628" t="s">
        <v>19427</v>
      </c>
      <c r="D844" s="626" t="s">
        <v>482</v>
      </c>
      <c r="E844" s="634">
        <v>0</v>
      </c>
      <c r="F844" s="635"/>
    </row>
    <row r="845" spans="1:6" ht="15">
      <c r="A845" s="633" t="s">
        <v>19344</v>
      </c>
      <c r="B845" s="626">
        <v>105623</v>
      </c>
      <c r="C845" s="628" t="s">
        <v>19428</v>
      </c>
      <c r="D845" s="626" t="s">
        <v>482</v>
      </c>
      <c r="E845" s="634">
        <v>79.069999999999993</v>
      </c>
      <c r="F845" s="635">
        <v>0</v>
      </c>
    </row>
    <row r="846" spans="1:6" ht="15">
      <c r="A846" s="633" t="s">
        <v>19344</v>
      </c>
      <c r="B846" s="626">
        <v>96390</v>
      </c>
      <c r="C846" s="628" t="s">
        <v>19429</v>
      </c>
      <c r="D846" s="626" t="s">
        <v>482</v>
      </c>
      <c r="E846" s="634">
        <v>72.63</v>
      </c>
      <c r="F846" s="635">
        <v>0</v>
      </c>
    </row>
    <row r="847" spans="1:6" ht="15">
      <c r="A847" s="633" t="s">
        <v>19344</v>
      </c>
      <c r="B847" s="626">
        <v>105631</v>
      </c>
      <c r="C847" s="628" t="s">
        <v>19430</v>
      </c>
      <c r="D847" s="626" t="s">
        <v>482</v>
      </c>
      <c r="E847" s="634">
        <v>71.650000000000006</v>
      </c>
      <c r="F847" s="635">
        <v>0</v>
      </c>
    </row>
    <row r="848" spans="1:6" ht="15">
      <c r="A848" s="633" t="s">
        <v>19344</v>
      </c>
      <c r="B848" s="626">
        <v>105600</v>
      </c>
      <c r="C848" s="628" t="s">
        <v>19431</v>
      </c>
      <c r="D848" s="626" t="s">
        <v>482</v>
      </c>
      <c r="E848" s="634">
        <v>0</v>
      </c>
      <c r="F848" s="635"/>
    </row>
    <row r="849" spans="1:6" ht="15">
      <c r="A849" s="633" t="s">
        <v>19344</v>
      </c>
      <c r="B849" s="626">
        <v>105608</v>
      </c>
      <c r="C849" s="628" t="s">
        <v>19432</v>
      </c>
      <c r="D849" s="626" t="s">
        <v>482</v>
      </c>
      <c r="E849" s="634">
        <v>0</v>
      </c>
      <c r="F849" s="635"/>
    </row>
    <row r="850" spans="1:6" ht="15">
      <c r="A850" s="633" t="s">
        <v>19344</v>
      </c>
      <c r="B850" s="626">
        <v>105616</v>
      </c>
      <c r="C850" s="628" t="s">
        <v>19433</v>
      </c>
      <c r="D850" s="626" t="s">
        <v>482</v>
      </c>
      <c r="E850" s="634">
        <v>0</v>
      </c>
      <c r="F850" s="635"/>
    </row>
    <row r="851" spans="1:6" ht="15">
      <c r="A851" s="633" t="s">
        <v>19344</v>
      </c>
      <c r="B851" s="626">
        <v>105585</v>
      </c>
      <c r="C851" s="628" t="s">
        <v>19434</v>
      </c>
      <c r="D851" s="626" t="s">
        <v>482</v>
      </c>
      <c r="E851" s="634">
        <v>108.29</v>
      </c>
      <c r="F851" s="635">
        <v>0</v>
      </c>
    </row>
    <row r="852" spans="1:6" ht="15">
      <c r="A852" s="633" t="s">
        <v>19344</v>
      </c>
      <c r="B852" s="626">
        <v>100572</v>
      </c>
      <c r="C852" s="628" t="s">
        <v>19435</v>
      </c>
      <c r="D852" s="626" t="s">
        <v>482</v>
      </c>
      <c r="E852" s="634">
        <v>97.3</v>
      </c>
      <c r="F852" s="635">
        <v>0</v>
      </c>
    </row>
    <row r="853" spans="1:6" ht="15">
      <c r="A853" s="633" t="s">
        <v>19344</v>
      </c>
      <c r="B853" s="626">
        <v>105588</v>
      </c>
      <c r="C853" s="628" t="s">
        <v>19436</v>
      </c>
      <c r="D853" s="626" t="s">
        <v>482</v>
      </c>
      <c r="E853" s="634">
        <v>96.2</v>
      </c>
      <c r="F853" s="635">
        <v>0</v>
      </c>
    </row>
    <row r="854" spans="1:6" ht="15">
      <c r="A854" s="633" t="s">
        <v>19344</v>
      </c>
      <c r="B854" s="626">
        <v>105583</v>
      </c>
      <c r="C854" s="628" t="s">
        <v>19437</v>
      </c>
      <c r="D854" s="626" t="s">
        <v>482</v>
      </c>
      <c r="E854" s="634">
        <v>0</v>
      </c>
      <c r="F854" s="635"/>
    </row>
    <row r="855" spans="1:6" ht="15">
      <c r="A855" s="633" t="s">
        <v>19344</v>
      </c>
      <c r="B855" s="626">
        <v>105719</v>
      </c>
      <c r="C855" s="628" t="s">
        <v>19438</v>
      </c>
      <c r="D855" s="626" t="s">
        <v>482</v>
      </c>
      <c r="E855" s="634">
        <v>0</v>
      </c>
      <c r="F855" s="635"/>
    </row>
    <row r="856" spans="1:6" ht="15">
      <c r="A856" s="633" t="s">
        <v>19344</v>
      </c>
      <c r="B856" s="626">
        <v>105721</v>
      </c>
      <c r="C856" s="628" t="s">
        <v>19439</v>
      </c>
      <c r="D856" s="626" t="s">
        <v>482</v>
      </c>
      <c r="E856" s="634">
        <v>0</v>
      </c>
      <c r="F856" s="635"/>
    </row>
    <row r="857" spans="1:6" ht="15">
      <c r="A857" s="633" t="s">
        <v>19344</v>
      </c>
      <c r="B857" s="626">
        <v>105592</v>
      </c>
      <c r="C857" s="628" t="s">
        <v>19440</v>
      </c>
      <c r="D857" s="626" t="s">
        <v>482</v>
      </c>
      <c r="E857" s="634">
        <v>97.59</v>
      </c>
      <c r="F857" s="635">
        <v>0</v>
      </c>
    </row>
    <row r="858" spans="1:6" ht="15">
      <c r="A858" s="633" t="s">
        <v>19344</v>
      </c>
      <c r="B858" s="626">
        <v>100573</v>
      </c>
      <c r="C858" s="628" t="s">
        <v>19441</v>
      </c>
      <c r="D858" s="626" t="s">
        <v>482</v>
      </c>
      <c r="E858" s="634">
        <v>86.6</v>
      </c>
      <c r="F858" s="635">
        <v>0</v>
      </c>
    </row>
    <row r="859" spans="1:6" ht="15">
      <c r="A859" s="633" t="s">
        <v>19344</v>
      </c>
      <c r="B859" s="626">
        <v>105595</v>
      </c>
      <c r="C859" s="628" t="s">
        <v>19442</v>
      </c>
      <c r="D859" s="626" t="s">
        <v>482</v>
      </c>
      <c r="E859" s="634">
        <v>85.5</v>
      </c>
      <c r="F859" s="635">
        <v>0</v>
      </c>
    </row>
    <row r="860" spans="1:6" ht="15">
      <c r="A860" s="633" t="s">
        <v>19344</v>
      </c>
      <c r="B860" s="626">
        <v>105590</v>
      </c>
      <c r="C860" s="628" t="s">
        <v>19443</v>
      </c>
      <c r="D860" s="626" t="s">
        <v>482</v>
      </c>
      <c r="E860" s="634">
        <v>0</v>
      </c>
      <c r="F860" s="635"/>
    </row>
    <row r="861" spans="1:6" ht="15">
      <c r="A861" s="633" t="s">
        <v>19344</v>
      </c>
      <c r="B861" s="626">
        <v>105723</v>
      </c>
      <c r="C861" s="628" t="s">
        <v>19444</v>
      </c>
      <c r="D861" s="626" t="s">
        <v>482</v>
      </c>
      <c r="E861" s="634">
        <v>0</v>
      </c>
      <c r="F861" s="635"/>
    </row>
    <row r="862" spans="1:6" ht="15">
      <c r="A862" s="633" t="s">
        <v>19344</v>
      </c>
      <c r="B862" s="626">
        <v>105725</v>
      </c>
      <c r="C862" s="628" t="s">
        <v>19445</v>
      </c>
      <c r="D862" s="626" t="s">
        <v>482</v>
      </c>
      <c r="E862" s="634">
        <v>0</v>
      </c>
      <c r="F862" s="635"/>
    </row>
    <row r="863" spans="1:6" ht="15">
      <c r="A863" s="633" t="s">
        <v>19344</v>
      </c>
      <c r="B863" s="626">
        <v>105566</v>
      </c>
      <c r="C863" s="628" t="s">
        <v>19446</v>
      </c>
      <c r="D863" s="626" t="s">
        <v>482</v>
      </c>
      <c r="E863" s="634">
        <v>12.16</v>
      </c>
      <c r="F863" s="635">
        <v>0</v>
      </c>
    </row>
    <row r="864" spans="1:6" ht="15">
      <c r="A864" s="633" t="s">
        <v>19344</v>
      </c>
      <c r="B864" s="626">
        <v>96388</v>
      </c>
      <c r="C864" s="628" t="s">
        <v>19447</v>
      </c>
      <c r="D864" s="626" t="s">
        <v>482</v>
      </c>
      <c r="E864" s="634">
        <v>9.73</v>
      </c>
      <c r="F864" s="635">
        <v>0</v>
      </c>
    </row>
    <row r="865" spans="1:6" ht="15">
      <c r="A865" s="633" t="s">
        <v>19344</v>
      </c>
      <c r="B865" s="626">
        <v>105569</v>
      </c>
      <c r="C865" s="628" t="s">
        <v>19448</v>
      </c>
      <c r="D865" s="626" t="s">
        <v>482</v>
      </c>
      <c r="E865" s="634">
        <v>8.06</v>
      </c>
      <c r="F865" s="635">
        <v>0</v>
      </c>
    </row>
    <row r="866" spans="1:6" ht="15">
      <c r="A866" s="633" t="s">
        <v>19344</v>
      </c>
      <c r="B866" s="626">
        <v>101767</v>
      </c>
      <c r="C866" s="628" t="s">
        <v>19449</v>
      </c>
      <c r="D866" s="626" t="s">
        <v>482</v>
      </c>
      <c r="E866" s="634">
        <v>33.44</v>
      </c>
      <c r="F866" s="635">
        <v>0</v>
      </c>
    </row>
    <row r="867" spans="1:6" ht="15">
      <c r="A867" s="633" t="s">
        <v>19344</v>
      </c>
      <c r="B867" s="626">
        <v>101768</v>
      </c>
      <c r="C867" s="628" t="s">
        <v>19450</v>
      </c>
      <c r="D867" s="626" t="s">
        <v>482</v>
      </c>
      <c r="E867" s="634">
        <v>28.14</v>
      </c>
      <c r="F867" s="635">
        <v>0</v>
      </c>
    </row>
    <row r="868" spans="1:6" ht="15">
      <c r="A868" s="633" t="s">
        <v>19344</v>
      </c>
      <c r="B868" s="626">
        <v>100574</v>
      </c>
      <c r="C868" s="628" t="s">
        <v>19451</v>
      </c>
      <c r="D868" s="626" t="s">
        <v>482</v>
      </c>
      <c r="E868" s="634">
        <v>1.54</v>
      </c>
      <c r="F868" s="635">
        <v>0</v>
      </c>
    </row>
    <row r="869" spans="1:6" ht="15">
      <c r="A869" s="633" t="s">
        <v>19344</v>
      </c>
      <c r="B869" s="626">
        <v>102470</v>
      </c>
      <c r="C869" s="628" t="s">
        <v>19452</v>
      </c>
      <c r="D869" s="626" t="s">
        <v>135</v>
      </c>
      <c r="E869" s="634">
        <v>0</v>
      </c>
      <c r="F869" s="635"/>
    </row>
    <row r="870" spans="1:6" ht="15">
      <c r="A870" s="633" t="s">
        <v>19344</v>
      </c>
      <c r="B870" s="626">
        <v>105756</v>
      </c>
      <c r="C870" s="628" t="s">
        <v>19453</v>
      </c>
      <c r="D870" s="626" t="s">
        <v>135</v>
      </c>
      <c r="E870" s="634">
        <v>0</v>
      </c>
      <c r="F870" s="635"/>
    </row>
    <row r="871" spans="1:6" ht="15">
      <c r="A871" s="633" t="s">
        <v>19344</v>
      </c>
      <c r="B871" s="626">
        <v>104375</v>
      </c>
      <c r="C871" s="628" t="s">
        <v>19454</v>
      </c>
      <c r="D871" s="626" t="s">
        <v>135</v>
      </c>
      <c r="E871" s="634">
        <v>0</v>
      </c>
      <c r="F871" s="635"/>
    </row>
    <row r="872" spans="1:6" ht="15">
      <c r="A872" s="633" t="s">
        <v>19344</v>
      </c>
      <c r="B872" s="626">
        <v>105757</v>
      </c>
      <c r="C872" s="628" t="s">
        <v>19455</v>
      </c>
      <c r="D872" s="626" t="s">
        <v>135</v>
      </c>
      <c r="E872" s="634">
        <v>0</v>
      </c>
      <c r="F872" s="635"/>
    </row>
    <row r="873" spans="1:6" ht="15">
      <c r="A873" s="633" t="s">
        <v>19344</v>
      </c>
      <c r="B873" s="626">
        <v>105562</v>
      </c>
      <c r="C873" s="628" t="s">
        <v>19456</v>
      </c>
      <c r="D873" s="626" t="s">
        <v>482</v>
      </c>
      <c r="E873" s="634">
        <v>8.91</v>
      </c>
      <c r="F873" s="635">
        <v>0</v>
      </c>
    </row>
    <row r="874" spans="1:6" ht="15">
      <c r="A874" s="633" t="s">
        <v>19344</v>
      </c>
      <c r="B874" s="626">
        <v>105563</v>
      </c>
      <c r="C874" s="628" t="s">
        <v>19457</v>
      </c>
      <c r="D874" s="626" t="s">
        <v>482</v>
      </c>
      <c r="E874" s="634">
        <v>7.16</v>
      </c>
      <c r="F874" s="635">
        <v>0</v>
      </c>
    </row>
    <row r="875" spans="1:6" ht="15">
      <c r="A875" s="633" t="s">
        <v>19344</v>
      </c>
      <c r="B875" s="626">
        <v>105565</v>
      </c>
      <c r="C875" s="628" t="s">
        <v>19458</v>
      </c>
      <c r="D875" s="626" t="s">
        <v>482</v>
      </c>
      <c r="E875" s="634">
        <v>6.66</v>
      </c>
      <c r="F875" s="635">
        <v>0</v>
      </c>
    </row>
    <row r="876" spans="1:6" ht="15">
      <c r="A876" s="633" t="s">
        <v>19344</v>
      </c>
      <c r="B876" s="626">
        <v>105557</v>
      </c>
      <c r="C876" s="628" t="s">
        <v>19459</v>
      </c>
      <c r="D876" s="626" t="s">
        <v>482</v>
      </c>
      <c r="E876" s="634">
        <v>17.22</v>
      </c>
      <c r="F876" s="635">
        <v>0</v>
      </c>
    </row>
    <row r="877" spans="1:6" ht="15">
      <c r="A877" s="633" t="s">
        <v>19344</v>
      </c>
      <c r="B877" s="626">
        <v>105558</v>
      </c>
      <c r="C877" s="628" t="s">
        <v>19460</v>
      </c>
      <c r="D877" s="626" t="s">
        <v>482</v>
      </c>
      <c r="E877" s="634">
        <v>14.85</v>
      </c>
      <c r="F877" s="635">
        <v>0</v>
      </c>
    </row>
    <row r="878" spans="1:6" ht="15">
      <c r="A878" s="633" t="s">
        <v>19344</v>
      </c>
      <c r="B878" s="626">
        <v>105560</v>
      </c>
      <c r="C878" s="628" t="s">
        <v>19461</v>
      </c>
      <c r="D878" s="626" t="s">
        <v>482</v>
      </c>
      <c r="E878" s="634">
        <v>13.55</v>
      </c>
      <c r="F878" s="635">
        <v>0</v>
      </c>
    </row>
    <row r="879" spans="1:6" ht="15">
      <c r="A879" s="633" t="s">
        <v>19344</v>
      </c>
      <c r="B879" s="626">
        <v>96386</v>
      </c>
      <c r="C879" s="628" t="s">
        <v>19462</v>
      </c>
      <c r="D879" s="626" t="s">
        <v>482</v>
      </c>
      <c r="E879" s="634">
        <v>7.11</v>
      </c>
      <c r="F879" s="635">
        <v>0</v>
      </c>
    </row>
    <row r="880" spans="1:6" ht="15">
      <c r="A880" s="633" t="s">
        <v>19344</v>
      </c>
      <c r="B880" s="626">
        <v>105564</v>
      </c>
      <c r="C880" s="628" t="s">
        <v>19463</v>
      </c>
      <c r="D880" s="626" t="s">
        <v>482</v>
      </c>
      <c r="E880" s="634">
        <v>6.61</v>
      </c>
      <c r="F880" s="635">
        <v>0</v>
      </c>
    </row>
    <row r="881" spans="1:6" ht="15">
      <c r="A881" s="633" t="s">
        <v>19344</v>
      </c>
      <c r="B881" s="626">
        <v>105561</v>
      </c>
      <c r="C881" s="628" t="s">
        <v>19464</v>
      </c>
      <c r="D881" s="626" t="s">
        <v>482</v>
      </c>
      <c r="E881" s="634">
        <v>8.73</v>
      </c>
      <c r="F881" s="635">
        <v>0</v>
      </c>
    </row>
    <row r="882" spans="1:6" ht="15">
      <c r="A882" s="633" t="s">
        <v>19344</v>
      </c>
      <c r="B882" s="626">
        <v>96385</v>
      </c>
      <c r="C882" s="628" t="s">
        <v>19465</v>
      </c>
      <c r="D882" s="626" t="s">
        <v>482</v>
      </c>
      <c r="E882" s="634">
        <v>13.39</v>
      </c>
      <c r="F882" s="635">
        <v>0</v>
      </c>
    </row>
    <row r="883" spans="1:6" ht="15">
      <c r="A883" s="633" t="s">
        <v>19344</v>
      </c>
      <c r="B883" s="626">
        <v>105556</v>
      </c>
      <c r="C883" s="628" t="s">
        <v>19466</v>
      </c>
      <c r="D883" s="626" t="s">
        <v>482</v>
      </c>
      <c r="E883" s="634">
        <v>15.04</v>
      </c>
      <c r="F883" s="635">
        <v>0</v>
      </c>
    </row>
    <row r="884" spans="1:6" ht="15">
      <c r="A884" s="633" t="s">
        <v>19344</v>
      </c>
      <c r="B884" s="626">
        <v>105559</v>
      </c>
      <c r="C884" s="628" t="s">
        <v>19467</v>
      </c>
      <c r="D884" s="626" t="s">
        <v>482</v>
      </c>
      <c r="E884" s="634">
        <v>11.36</v>
      </c>
      <c r="F884" s="635">
        <v>0</v>
      </c>
    </row>
    <row r="885" spans="1:6" ht="15">
      <c r="A885" s="633" t="s">
        <v>19344</v>
      </c>
      <c r="B885" s="626">
        <v>105733</v>
      </c>
      <c r="C885" s="628" t="s">
        <v>19468</v>
      </c>
      <c r="D885" s="626" t="s">
        <v>482</v>
      </c>
      <c r="E885" s="634">
        <v>208.53</v>
      </c>
      <c r="F885" s="635">
        <v>0</v>
      </c>
    </row>
    <row r="886" spans="1:6" ht="15">
      <c r="A886" s="633" t="s">
        <v>19344</v>
      </c>
      <c r="B886" s="626">
        <v>105734</v>
      </c>
      <c r="C886" s="628" t="s">
        <v>19469</v>
      </c>
      <c r="D886" s="626" t="s">
        <v>482</v>
      </c>
      <c r="E886" s="634">
        <v>201.8</v>
      </c>
      <c r="F886" s="635">
        <v>0</v>
      </c>
    </row>
    <row r="887" spans="1:6" ht="15">
      <c r="A887" s="633" t="s">
        <v>19344</v>
      </c>
      <c r="B887" s="626">
        <v>105736</v>
      </c>
      <c r="C887" s="628" t="s">
        <v>19470</v>
      </c>
      <c r="D887" s="626" t="s">
        <v>482</v>
      </c>
      <c r="E887" s="634">
        <v>198.41</v>
      </c>
      <c r="F887" s="635">
        <v>0</v>
      </c>
    </row>
    <row r="888" spans="1:6" ht="15">
      <c r="A888" s="633" t="s">
        <v>19344</v>
      </c>
      <c r="B888" s="626">
        <v>105728</v>
      </c>
      <c r="C888" s="628" t="s">
        <v>19471</v>
      </c>
      <c r="D888" s="626" t="s">
        <v>482</v>
      </c>
      <c r="E888" s="634">
        <v>151.74</v>
      </c>
      <c r="F888" s="635">
        <v>0</v>
      </c>
    </row>
    <row r="889" spans="1:6" ht="15">
      <c r="A889" s="633" t="s">
        <v>19344</v>
      </c>
      <c r="B889" s="626">
        <v>105729</v>
      </c>
      <c r="C889" s="628" t="s">
        <v>19472</v>
      </c>
      <c r="D889" s="626" t="s">
        <v>482</v>
      </c>
      <c r="E889" s="634">
        <v>146.59</v>
      </c>
      <c r="F889" s="635">
        <v>0</v>
      </c>
    </row>
    <row r="890" spans="1:6" ht="15">
      <c r="A890" s="633" t="s">
        <v>19344</v>
      </c>
      <c r="B890" s="626">
        <v>105731</v>
      </c>
      <c r="C890" s="628" t="s">
        <v>19473</v>
      </c>
      <c r="D890" s="626" t="s">
        <v>482</v>
      </c>
      <c r="E890" s="634">
        <v>143.99</v>
      </c>
      <c r="F890" s="635">
        <v>0</v>
      </c>
    </row>
    <row r="891" spans="1:6" ht="15">
      <c r="A891" s="633" t="s">
        <v>19344</v>
      </c>
      <c r="B891" s="626">
        <v>105738</v>
      </c>
      <c r="C891" s="628" t="s">
        <v>19474</v>
      </c>
      <c r="D891" s="626" t="s">
        <v>482</v>
      </c>
      <c r="E891" s="634">
        <v>276.7</v>
      </c>
      <c r="F891" s="635">
        <v>0</v>
      </c>
    </row>
    <row r="892" spans="1:6" ht="15">
      <c r="A892" s="633" t="s">
        <v>19344</v>
      </c>
      <c r="B892" s="626">
        <v>105739</v>
      </c>
      <c r="C892" s="628" t="s">
        <v>19475</v>
      </c>
      <c r="D892" s="626" t="s">
        <v>482</v>
      </c>
      <c r="E892" s="634">
        <v>271.64</v>
      </c>
      <c r="F892" s="635">
        <v>0</v>
      </c>
    </row>
    <row r="893" spans="1:6" ht="15">
      <c r="A893" s="633" t="s">
        <v>19344</v>
      </c>
      <c r="B893" s="626">
        <v>105741</v>
      </c>
      <c r="C893" s="628" t="s">
        <v>19476</v>
      </c>
      <c r="D893" s="626" t="s">
        <v>482</v>
      </c>
      <c r="E893" s="634">
        <v>268.99</v>
      </c>
      <c r="F893" s="635">
        <v>0</v>
      </c>
    </row>
    <row r="894" spans="1:6" ht="15">
      <c r="A894" s="633" t="s">
        <v>19344</v>
      </c>
      <c r="B894" s="626">
        <v>105750</v>
      </c>
      <c r="C894" s="628" t="s">
        <v>19477</v>
      </c>
      <c r="D894" s="626" t="s">
        <v>482</v>
      </c>
      <c r="E894" s="634">
        <v>144.79</v>
      </c>
      <c r="F894" s="635">
        <v>0</v>
      </c>
    </row>
    <row r="895" spans="1:6" ht="15">
      <c r="A895" s="633" t="s">
        <v>19344</v>
      </c>
      <c r="B895" s="626">
        <v>105751</v>
      </c>
      <c r="C895" s="628" t="s">
        <v>19478</v>
      </c>
      <c r="D895" s="626" t="s">
        <v>482</v>
      </c>
      <c r="E895" s="634">
        <v>142.18</v>
      </c>
      <c r="F895" s="635">
        <v>0</v>
      </c>
    </row>
    <row r="896" spans="1:6" ht="15">
      <c r="A896" s="633" t="s">
        <v>19344</v>
      </c>
      <c r="B896" s="626">
        <v>105753</v>
      </c>
      <c r="C896" s="628" t="s">
        <v>19479</v>
      </c>
      <c r="D896" s="626" t="s">
        <v>482</v>
      </c>
      <c r="E896" s="634">
        <v>139.79</v>
      </c>
      <c r="F896" s="635">
        <v>0</v>
      </c>
    </row>
    <row r="897" spans="1:6" ht="15">
      <c r="A897" s="633" t="s">
        <v>19344</v>
      </c>
      <c r="B897" s="626">
        <v>105755</v>
      </c>
      <c r="C897" s="628" t="s">
        <v>19480</v>
      </c>
      <c r="D897" s="626" t="s">
        <v>482</v>
      </c>
      <c r="E897" s="634">
        <v>137.5</v>
      </c>
      <c r="F897" s="635">
        <v>0</v>
      </c>
    </row>
    <row r="898" spans="1:6" ht="15">
      <c r="A898" s="633" t="s">
        <v>19344</v>
      </c>
      <c r="B898" s="626">
        <v>105743</v>
      </c>
      <c r="C898" s="628" t="s">
        <v>19481</v>
      </c>
      <c r="D898" s="626" t="s">
        <v>482</v>
      </c>
      <c r="E898" s="634">
        <v>109.54</v>
      </c>
      <c r="F898" s="635">
        <v>0</v>
      </c>
    </row>
    <row r="899" spans="1:6" ht="15">
      <c r="A899" s="633" t="s">
        <v>19344</v>
      </c>
      <c r="B899" s="626">
        <v>105744</v>
      </c>
      <c r="C899" s="628" t="s">
        <v>19482</v>
      </c>
      <c r="D899" s="626" t="s">
        <v>482</v>
      </c>
      <c r="E899" s="634">
        <v>106.94</v>
      </c>
      <c r="F899" s="635">
        <v>0</v>
      </c>
    </row>
    <row r="900" spans="1:6" ht="15">
      <c r="A900" s="633" t="s">
        <v>19344</v>
      </c>
      <c r="B900" s="626">
        <v>105746</v>
      </c>
      <c r="C900" s="628" t="s">
        <v>19483</v>
      </c>
      <c r="D900" s="626" t="s">
        <v>482</v>
      </c>
      <c r="E900" s="634">
        <v>104.33</v>
      </c>
      <c r="F900" s="635">
        <v>0</v>
      </c>
    </row>
    <row r="901" spans="1:6" ht="15">
      <c r="A901" s="633" t="s">
        <v>19344</v>
      </c>
      <c r="B901" s="626">
        <v>105748</v>
      </c>
      <c r="C901" s="628" t="s">
        <v>19484</v>
      </c>
      <c r="D901" s="626" t="s">
        <v>482</v>
      </c>
      <c r="E901" s="634">
        <v>101.72</v>
      </c>
      <c r="F901" s="635">
        <v>0</v>
      </c>
    </row>
    <row r="902" spans="1:6" ht="15">
      <c r="A902" s="633" t="s">
        <v>19344</v>
      </c>
      <c r="B902" s="626">
        <v>105660</v>
      </c>
      <c r="C902" s="628" t="s">
        <v>19485</v>
      </c>
      <c r="D902" s="626" t="s">
        <v>482</v>
      </c>
      <c r="E902" s="634">
        <v>167.85</v>
      </c>
      <c r="F902" s="635">
        <v>0</v>
      </c>
    </row>
    <row r="903" spans="1:6" ht="15">
      <c r="A903" s="633" t="s">
        <v>19344</v>
      </c>
      <c r="B903" s="626">
        <v>105663</v>
      </c>
      <c r="C903" s="628" t="s">
        <v>19486</v>
      </c>
      <c r="D903" s="626" t="s">
        <v>482</v>
      </c>
      <c r="E903" s="634">
        <v>156.62</v>
      </c>
      <c r="F903" s="635">
        <v>0</v>
      </c>
    </row>
    <row r="904" spans="1:6" ht="15">
      <c r="A904" s="633" t="s">
        <v>19344</v>
      </c>
      <c r="B904" s="626">
        <v>105669</v>
      </c>
      <c r="C904" s="628" t="s">
        <v>19487</v>
      </c>
      <c r="D904" s="626" t="s">
        <v>482</v>
      </c>
      <c r="E904" s="634">
        <v>150.99</v>
      </c>
      <c r="F904" s="635">
        <v>0</v>
      </c>
    </row>
    <row r="905" spans="1:6" ht="15">
      <c r="A905" s="633" t="s">
        <v>19344</v>
      </c>
      <c r="B905" s="626">
        <v>105642</v>
      </c>
      <c r="C905" s="628" t="s">
        <v>19488</v>
      </c>
      <c r="D905" s="626" t="s">
        <v>482</v>
      </c>
      <c r="E905" s="634">
        <v>0</v>
      </c>
      <c r="F905" s="635"/>
    </row>
    <row r="906" spans="1:6" ht="15">
      <c r="A906" s="633" t="s">
        <v>19344</v>
      </c>
      <c r="B906" s="626">
        <v>105648</v>
      </c>
      <c r="C906" s="628" t="s">
        <v>19489</v>
      </c>
      <c r="D906" s="626" t="s">
        <v>482</v>
      </c>
      <c r="E906" s="634">
        <v>0</v>
      </c>
      <c r="F906" s="635"/>
    </row>
    <row r="907" spans="1:6" ht="15">
      <c r="A907" s="633" t="s">
        <v>19344</v>
      </c>
      <c r="B907" s="626">
        <v>105654</v>
      </c>
      <c r="C907" s="628" t="s">
        <v>19490</v>
      </c>
      <c r="D907" s="626" t="s">
        <v>482</v>
      </c>
      <c r="E907" s="634">
        <v>0</v>
      </c>
      <c r="F907" s="635"/>
    </row>
    <row r="908" spans="1:6" ht="15">
      <c r="A908" s="633" t="s">
        <v>19344</v>
      </c>
      <c r="B908" s="626">
        <v>105661</v>
      </c>
      <c r="C908" s="628" t="s">
        <v>19491</v>
      </c>
      <c r="D908" s="626" t="s">
        <v>482</v>
      </c>
      <c r="E908" s="634">
        <v>193.63</v>
      </c>
      <c r="F908" s="635">
        <v>0</v>
      </c>
    </row>
    <row r="909" spans="1:6" ht="15">
      <c r="A909" s="633" t="s">
        <v>19344</v>
      </c>
      <c r="B909" s="626">
        <v>105664</v>
      </c>
      <c r="C909" s="628" t="s">
        <v>19492</v>
      </c>
      <c r="D909" s="626" t="s">
        <v>482</v>
      </c>
      <c r="E909" s="634">
        <v>182.4</v>
      </c>
      <c r="F909" s="635">
        <v>0</v>
      </c>
    </row>
    <row r="910" spans="1:6" ht="15">
      <c r="A910" s="633" t="s">
        <v>19344</v>
      </c>
      <c r="B910" s="626">
        <v>105670</v>
      </c>
      <c r="C910" s="628" t="s">
        <v>19493</v>
      </c>
      <c r="D910" s="626" t="s">
        <v>482</v>
      </c>
      <c r="E910" s="634">
        <v>176.77</v>
      </c>
      <c r="F910" s="635">
        <v>0</v>
      </c>
    </row>
    <row r="911" spans="1:6" ht="15">
      <c r="A911" s="633" t="s">
        <v>19344</v>
      </c>
      <c r="B911" s="626">
        <v>105643</v>
      </c>
      <c r="C911" s="628" t="s">
        <v>19494</v>
      </c>
      <c r="D911" s="626" t="s">
        <v>482</v>
      </c>
      <c r="E911" s="634">
        <v>0</v>
      </c>
      <c r="F911" s="635"/>
    </row>
    <row r="912" spans="1:6" ht="15">
      <c r="A912" s="633" t="s">
        <v>19344</v>
      </c>
      <c r="B912" s="626">
        <v>105649</v>
      </c>
      <c r="C912" s="628" t="s">
        <v>19495</v>
      </c>
      <c r="D912" s="626" t="s">
        <v>482</v>
      </c>
      <c r="E912" s="634">
        <v>0</v>
      </c>
      <c r="F912" s="635"/>
    </row>
    <row r="913" spans="1:6" ht="15">
      <c r="A913" s="633" t="s">
        <v>19344</v>
      </c>
      <c r="B913" s="626">
        <v>105655</v>
      </c>
      <c r="C913" s="628" t="s">
        <v>19496</v>
      </c>
      <c r="D913" s="626" t="s">
        <v>482</v>
      </c>
      <c r="E913" s="634">
        <v>0</v>
      </c>
      <c r="F913" s="635"/>
    </row>
    <row r="914" spans="1:6" ht="15">
      <c r="A914" s="633" t="s">
        <v>19344</v>
      </c>
      <c r="B914" s="626">
        <v>105662</v>
      </c>
      <c r="C914" s="628" t="s">
        <v>19497</v>
      </c>
      <c r="D914" s="626" t="s">
        <v>482</v>
      </c>
      <c r="E914" s="634">
        <v>219.04</v>
      </c>
      <c r="F914" s="635">
        <v>0</v>
      </c>
    </row>
    <row r="915" spans="1:6" ht="15">
      <c r="A915" s="633" t="s">
        <v>19344</v>
      </c>
      <c r="B915" s="626">
        <v>105665</v>
      </c>
      <c r="C915" s="628" t="s">
        <v>19498</v>
      </c>
      <c r="D915" s="626" t="s">
        <v>482</v>
      </c>
      <c r="E915" s="634">
        <v>207.81</v>
      </c>
      <c r="F915" s="635">
        <v>0</v>
      </c>
    </row>
    <row r="916" spans="1:6" ht="15">
      <c r="A916" s="633" t="s">
        <v>19344</v>
      </c>
      <c r="B916" s="626">
        <v>105671</v>
      </c>
      <c r="C916" s="628" t="s">
        <v>19499</v>
      </c>
      <c r="D916" s="626" t="s">
        <v>482</v>
      </c>
      <c r="E916" s="634">
        <v>202.18</v>
      </c>
      <c r="F916" s="635">
        <v>0</v>
      </c>
    </row>
    <row r="917" spans="1:6" ht="15">
      <c r="A917" s="633" t="s">
        <v>19344</v>
      </c>
      <c r="B917" s="626">
        <v>105644</v>
      </c>
      <c r="C917" s="628" t="s">
        <v>19500</v>
      </c>
      <c r="D917" s="626" t="s">
        <v>482</v>
      </c>
      <c r="E917" s="634">
        <v>0</v>
      </c>
      <c r="F917" s="635"/>
    </row>
    <row r="918" spans="1:6" ht="15">
      <c r="A918" s="633" t="s">
        <v>19344</v>
      </c>
      <c r="B918" s="626">
        <v>105650</v>
      </c>
      <c r="C918" s="628" t="s">
        <v>19501</v>
      </c>
      <c r="D918" s="626" t="s">
        <v>482</v>
      </c>
      <c r="E918" s="634">
        <v>0</v>
      </c>
      <c r="F918" s="635"/>
    </row>
    <row r="919" spans="1:6" ht="15">
      <c r="A919" s="633" t="s">
        <v>19344</v>
      </c>
      <c r="B919" s="626">
        <v>105656</v>
      </c>
      <c r="C919" s="628" t="s">
        <v>19502</v>
      </c>
      <c r="D919" s="626" t="s">
        <v>482</v>
      </c>
      <c r="E919" s="634">
        <v>0</v>
      </c>
      <c r="F919" s="635"/>
    </row>
    <row r="920" spans="1:6" ht="15">
      <c r="A920" s="633" t="s">
        <v>19344</v>
      </c>
      <c r="B920" s="626">
        <v>105577</v>
      </c>
      <c r="C920" s="628" t="s">
        <v>19503</v>
      </c>
      <c r="D920" s="626" t="s">
        <v>482</v>
      </c>
      <c r="E920" s="634">
        <v>112.84</v>
      </c>
      <c r="F920" s="635">
        <v>0</v>
      </c>
    </row>
    <row r="921" spans="1:6" ht="15">
      <c r="A921" s="633" t="s">
        <v>19344</v>
      </c>
      <c r="B921" s="626">
        <v>105578</v>
      </c>
      <c r="C921" s="628" t="s">
        <v>19504</v>
      </c>
      <c r="D921" s="626" t="s">
        <v>482</v>
      </c>
      <c r="E921" s="634">
        <v>101.6</v>
      </c>
      <c r="F921" s="635">
        <v>0</v>
      </c>
    </row>
    <row r="922" spans="1:6" ht="15">
      <c r="A922" s="633" t="s">
        <v>19344</v>
      </c>
      <c r="B922" s="626">
        <v>105712</v>
      </c>
      <c r="C922" s="628" t="s">
        <v>19505</v>
      </c>
      <c r="D922" s="626" t="s">
        <v>482</v>
      </c>
      <c r="E922" s="634">
        <v>95.98</v>
      </c>
      <c r="F922" s="635">
        <v>0</v>
      </c>
    </row>
    <row r="923" spans="1:6" ht="15">
      <c r="A923" s="633" t="s">
        <v>19344</v>
      </c>
      <c r="B923" s="626">
        <v>105637</v>
      </c>
      <c r="C923" s="628" t="s">
        <v>19506</v>
      </c>
      <c r="D923" s="626" t="s">
        <v>482</v>
      </c>
      <c r="E923" s="634">
        <v>0</v>
      </c>
      <c r="F923" s="635"/>
    </row>
    <row r="924" spans="1:6" ht="15">
      <c r="A924" s="633" t="s">
        <v>19344</v>
      </c>
      <c r="B924" s="626">
        <v>105707</v>
      </c>
      <c r="C924" s="628" t="s">
        <v>19507</v>
      </c>
      <c r="D924" s="626" t="s">
        <v>482</v>
      </c>
      <c r="E924" s="634">
        <v>0</v>
      </c>
      <c r="F924" s="635"/>
    </row>
    <row r="925" spans="1:6" ht="15">
      <c r="A925" s="633" t="s">
        <v>19344</v>
      </c>
      <c r="B925" s="626">
        <v>105709</v>
      </c>
      <c r="C925" s="628" t="s">
        <v>19508</v>
      </c>
      <c r="D925" s="626" t="s">
        <v>482</v>
      </c>
      <c r="E925" s="634">
        <v>0</v>
      </c>
      <c r="F925" s="635"/>
    </row>
    <row r="926" spans="1:6" ht="15">
      <c r="A926" s="633" t="s">
        <v>19344</v>
      </c>
      <c r="B926" s="626">
        <v>105693</v>
      </c>
      <c r="C926" s="628" t="s">
        <v>19509</v>
      </c>
      <c r="D926" s="626" t="s">
        <v>482</v>
      </c>
      <c r="E926" s="634">
        <v>157.58000000000001</v>
      </c>
      <c r="F926" s="635">
        <v>0</v>
      </c>
    </row>
    <row r="927" spans="1:6" ht="15">
      <c r="A927" s="633" t="s">
        <v>19344</v>
      </c>
      <c r="B927" s="626">
        <v>105696</v>
      </c>
      <c r="C927" s="628" t="s">
        <v>19510</v>
      </c>
      <c r="D927" s="626" t="s">
        <v>482</v>
      </c>
      <c r="E927" s="634">
        <v>146.35</v>
      </c>
      <c r="F927" s="635">
        <v>0</v>
      </c>
    </row>
    <row r="928" spans="1:6" ht="15">
      <c r="A928" s="633" t="s">
        <v>19344</v>
      </c>
      <c r="B928" s="626">
        <v>105702</v>
      </c>
      <c r="C928" s="628" t="s">
        <v>19511</v>
      </c>
      <c r="D928" s="626" t="s">
        <v>482</v>
      </c>
      <c r="E928" s="634">
        <v>140.72</v>
      </c>
      <c r="F928" s="635">
        <v>0</v>
      </c>
    </row>
    <row r="929" spans="1:6" ht="15">
      <c r="A929" s="633" t="s">
        <v>19344</v>
      </c>
      <c r="B929" s="626">
        <v>105675</v>
      </c>
      <c r="C929" s="628" t="s">
        <v>19512</v>
      </c>
      <c r="D929" s="626" t="s">
        <v>482</v>
      </c>
      <c r="E929" s="634">
        <v>0</v>
      </c>
      <c r="F929" s="635"/>
    </row>
    <row r="930" spans="1:6" ht="15">
      <c r="A930" s="633" t="s">
        <v>19344</v>
      </c>
      <c r="B930" s="626">
        <v>105681</v>
      </c>
      <c r="C930" s="628" t="s">
        <v>19513</v>
      </c>
      <c r="D930" s="626" t="s">
        <v>482</v>
      </c>
      <c r="E930" s="634">
        <v>0</v>
      </c>
      <c r="F930" s="635"/>
    </row>
    <row r="931" spans="1:6" ht="15">
      <c r="A931" s="633" t="s">
        <v>19344</v>
      </c>
      <c r="B931" s="626">
        <v>105687</v>
      </c>
      <c r="C931" s="628" t="s">
        <v>19514</v>
      </c>
      <c r="D931" s="626" t="s">
        <v>482</v>
      </c>
      <c r="E931" s="634">
        <v>0</v>
      </c>
      <c r="F931" s="635"/>
    </row>
    <row r="932" spans="1:6" ht="15">
      <c r="A932" s="633" t="s">
        <v>19344</v>
      </c>
      <c r="B932" s="626">
        <v>105694</v>
      </c>
      <c r="C932" s="628" t="s">
        <v>19515</v>
      </c>
      <c r="D932" s="626" t="s">
        <v>482</v>
      </c>
      <c r="E932" s="634">
        <v>183.57</v>
      </c>
      <c r="F932" s="635">
        <v>0</v>
      </c>
    </row>
    <row r="933" spans="1:6" ht="15">
      <c r="A933" s="633" t="s">
        <v>19344</v>
      </c>
      <c r="B933" s="626">
        <v>105697</v>
      </c>
      <c r="C933" s="628" t="s">
        <v>19516</v>
      </c>
      <c r="D933" s="626" t="s">
        <v>482</v>
      </c>
      <c r="E933" s="634">
        <v>172.34</v>
      </c>
      <c r="F933" s="635">
        <v>0</v>
      </c>
    </row>
    <row r="934" spans="1:6" ht="15">
      <c r="A934" s="633" t="s">
        <v>19344</v>
      </c>
      <c r="B934" s="626">
        <v>105703</v>
      </c>
      <c r="C934" s="628" t="s">
        <v>19517</v>
      </c>
      <c r="D934" s="626" t="s">
        <v>482</v>
      </c>
      <c r="E934" s="634">
        <v>166.71</v>
      </c>
      <c r="F934" s="635">
        <v>0</v>
      </c>
    </row>
    <row r="935" spans="1:6" ht="15">
      <c r="A935" s="633" t="s">
        <v>19344</v>
      </c>
      <c r="B935" s="626">
        <v>105676</v>
      </c>
      <c r="C935" s="628" t="s">
        <v>19518</v>
      </c>
      <c r="D935" s="626" t="s">
        <v>482</v>
      </c>
      <c r="E935" s="634">
        <v>0</v>
      </c>
      <c r="F935" s="635"/>
    </row>
    <row r="936" spans="1:6" ht="15">
      <c r="A936" s="633" t="s">
        <v>19344</v>
      </c>
      <c r="B936" s="626">
        <v>105682</v>
      </c>
      <c r="C936" s="628" t="s">
        <v>19519</v>
      </c>
      <c r="D936" s="626" t="s">
        <v>482</v>
      </c>
      <c r="E936" s="634">
        <v>0</v>
      </c>
      <c r="F936" s="635"/>
    </row>
    <row r="937" spans="1:6" ht="15">
      <c r="A937" s="633" t="s">
        <v>19344</v>
      </c>
      <c r="B937" s="626">
        <v>105688</v>
      </c>
      <c r="C937" s="628" t="s">
        <v>19520</v>
      </c>
      <c r="D937" s="626" t="s">
        <v>482</v>
      </c>
      <c r="E937" s="634">
        <v>0</v>
      </c>
      <c r="F937" s="635"/>
    </row>
    <row r="938" spans="1:6" ht="15">
      <c r="A938" s="633" t="s">
        <v>19344</v>
      </c>
      <c r="B938" s="626">
        <v>105695</v>
      </c>
      <c r="C938" s="628" t="s">
        <v>19521</v>
      </c>
      <c r="D938" s="626" t="s">
        <v>482</v>
      </c>
      <c r="E938" s="634">
        <v>209.2</v>
      </c>
      <c r="F938" s="635">
        <v>0</v>
      </c>
    </row>
    <row r="939" spans="1:6" ht="15">
      <c r="A939" s="633" t="s">
        <v>19344</v>
      </c>
      <c r="B939" s="626">
        <v>105698</v>
      </c>
      <c r="C939" s="628" t="s">
        <v>19522</v>
      </c>
      <c r="D939" s="626" t="s">
        <v>482</v>
      </c>
      <c r="E939" s="634">
        <v>197.97</v>
      </c>
      <c r="F939" s="635">
        <v>0</v>
      </c>
    </row>
    <row r="940" spans="1:6" ht="15">
      <c r="A940" s="633" t="s">
        <v>19344</v>
      </c>
      <c r="B940" s="626">
        <v>105704</v>
      </c>
      <c r="C940" s="628" t="s">
        <v>19523</v>
      </c>
      <c r="D940" s="626" t="s">
        <v>482</v>
      </c>
      <c r="E940" s="634">
        <v>192.34</v>
      </c>
      <c r="F940" s="635">
        <v>0</v>
      </c>
    </row>
    <row r="941" spans="1:6" ht="15">
      <c r="A941" s="633" t="s">
        <v>19344</v>
      </c>
      <c r="B941" s="626">
        <v>105677</v>
      </c>
      <c r="C941" s="628" t="s">
        <v>19524</v>
      </c>
      <c r="D941" s="626" t="s">
        <v>482</v>
      </c>
      <c r="E941" s="634">
        <v>0</v>
      </c>
      <c r="F941" s="635"/>
    </row>
    <row r="942" spans="1:6" ht="15">
      <c r="A942" s="633" t="s">
        <v>19344</v>
      </c>
      <c r="B942" s="626">
        <v>105683</v>
      </c>
      <c r="C942" s="628" t="s">
        <v>19525</v>
      </c>
      <c r="D942" s="626" t="s">
        <v>482</v>
      </c>
      <c r="E942" s="634">
        <v>0</v>
      </c>
      <c r="F942" s="635"/>
    </row>
    <row r="943" spans="1:6" ht="15">
      <c r="A943" s="633" t="s">
        <v>19344</v>
      </c>
      <c r="B943" s="626">
        <v>105689</v>
      </c>
      <c r="C943" s="628" t="s">
        <v>19526</v>
      </c>
      <c r="D943" s="626" t="s">
        <v>482</v>
      </c>
      <c r="E943" s="634">
        <v>0</v>
      </c>
      <c r="F943" s="635"/>
    </row>
    <row r="944" spans="1:6" ht="15">
      <c r="A944" s="633" t="s">
        <v>19344</v>
      </c>
      <c r="B944" s="626">
        <v>105579</v>
      </c>
      <c r="C944" s="628" t="s">
        <v>19527</v>
      </c>
      <c r="D944" s="626" t="s">
        <v>482</v>
      </c>
      <c r="E944" s="634">
        <v>102.14</v>
      </c>
      <c r="F944" s="635">
        <v>0</v>
      </c>
    </row>
    <row r="945" spans="1:6" ht="15">
      <c r="A945" s="633" t="s">
        <v>19344</v>
      </c>
      <c r="B945" s="626">
        <v>105580</v>
      </c>
      <c r="C945" s="628" t="s">
        <v>19528</v>
      </c>
      <c r="D945" s="626" t="s">
        <v>482</v>
      </c>
      <c r="E945" s="634">
        <v>90.9</v>
      </c>
      <c r="F945" s="635">
        <v>0</v>
      </c>
    </row>
    <row r="946" spans="1:6" ht="15">
      <c r="A946" s="633" t="s">
        <v>19344</v>
      </c>
      <c r="B946" s="626">
        <v>105582</v>
      </c>
      <c r="C946" s="628" t="s">
        <v>19529</v>
      </c>
      <c r="D946" s="626" t="s">
        <v>482</v>
      </c>
      <c r="E946" s="634">
        <v>85.28</v>
      </c>
      <c r="F946" s="635">
        <v>0</v>
      </c>
    </row>
    <row r="947" spans="1:6" ht="15">
      <c r="A947" s="633" t="s">
        <v>19344</v>
      </c>
      <c r="B947" s="626">
        <v>105638</v>
      </c>
      <c r="C947" s="628" t="s">
        <v>19530</v>
      </c>
      <c r="D947" s="626" t="s">
        <v>482</v>
      </c>
      <c r="E947" s="634">
        <v>0</v>
      </c>
      <c r="F947" s="635"/>
    </row>
    <row r="948" spans="1:6" ht="15">
      <c r="A948" s="633" t="s">
        <v>19344</v>
      </c>
      <c r="B948" s="626">
        <v>105715</v>
      </c>
      <c r="C948" s="628" t="s">
        <v>19531</v>
      </c>
      <c r="D948" s="626" t="s">
        <v>482</v>
      </c>
      <c r="E948" s="634">
        <v>0</v>
      </c>
      <c r="F948" s="635"/>
    </row>
    <row r="949" spans="1:6" ht="15">
      <c r="A949" s="633" t="s">
        <v>19344</v>
      </c>
      <c r="B949" s="626">
        <v>105717</v>
      </c>
      <c r="C949" s="628" t="s">
        <v>19532</v>
      </c>
      <c r="D949" s="626" t="s">
        <v>482</v>
      </c>
      <c r="E949" s="634">
        <v>0</v>
      </c>
      <c r="F949" s="635"/>
    </row>
    <row r="950" spans="1:6" ht="15">
      <c r="A950" s="633" t="s">
        <v>19344</v>
      </c>
      <c r="B950" s="626">
        <v>105626</v>
      </c>
      <c r="C950" s="628" t="s">
        <v>19533</v>
      </c>
      <c r="D950" s="626" t="s">
        <v>482</v>
      </c>
      <c r="E950" s="634">
        <v>113.89</v>
      </c>
      <c r="F950" s="635">
        <v>0</v>
      </c>
    </row>
    <row r="951" spans="1:6" ht="15">
      <c r="A951" s="633" t="s">
        <v>19344</v>
      </c>
      <c r="B951" s="626">
        <v>105629</v>
      </c>
      <c r="C951" s="628" t="s">
        <v>19534</v>
      </c>
      <c r="D951" s="626" t="s">
        <v>482</v>
      </c>
      <c r="E951" s="634">
        <v>104.88</v>
      </c>
      <c r="F951" s="635">
        <v>0</v>
      </c>
    </row>
    <row r="952" spans="1:6" ht="15">
      <c r="A952" s="633" t="s">
        <v>19344</v>
      </c>
      <c r="B952" s="626">
        <v>105635</v>
      </c>
      <c r="C952" s="628" t="s">
        <v>19535</v>
      </c>
      <c r="D952" s="626" t="s">
        <v>482</v>
      </c>
      <c r="E952" s="634">
        <v>103.65</v>
      </c>
      <c r="F952" s="635">
        <v>0</v>
      </c>
    </row>
    <row r="953" spans="1:6" ht="15">
      <c r="A953" s="633" t="s">
        <v>19344</v>
      </c>
      <c r="B953" s="626">
        <v>105605</v>
      </c>
      <c r="C953" s="628" t="s">
        <v>19536</v>
      </c>
      <c r="D953" s="626" t="s">
        <v>482</v>
      </c>
      <c r="E953" s="634">
        <v>0</v>
      </c>
      <c r="F953" s="635"/>
    </row>
    <row r="954" spans="1:6" ht="15">
      <c r="A954" s="633" t="s">
        <v>19344</v>
      </c>
      <c r="B954" s="626">
        <v>105613</v>
      </c>
      <c r="C954" s="628" t="s">
        <v>19537</v>
      </c>
      <c r="D954" s="626" t="s">
        <v>482</v>
      </c>
      <c r="E954" s="634">
        <v>0</v>
      </c>
      <c r="F954" s="635"/>
    </row>
    <row r="955" spans="1:6" ht="15">
      <c r="A955" s="633" t="s">
        <v>19344</v>
      </c>
      <c r="B955" s="626">
        <v>105621</v>
      </c>
      <c r="C955" s="628" t="s">
        <v>19538</v>
      </c>
      <c r="D955" s="626" t="s">
        <v>482</v>
      </c>
      <c r="E955" s="634">
        <v>0</v>
      </c>
      <c r="F955" s="635"/>
    </row>
    <row r="956" spans="1:6" ht="15">
      <c r="A956" s="633" t="s">
        <v>19344</v>
      </c>
      <c r="B956" s="626">
        <v>105627</v>
      </c>
      <c r="C956" s="628" t="s">
        <v>19539</v>
      </c>
      <c r="D956" s="626" t="s">
        <v>482</v>
      </c>
      <c r="E956" s="634">
        <v>140.59</v>
      </c>
      <c r="F956" s="635">
        <v>0</v>
      </c>
    </row>
    <row r="957" spans="1:6" ht="15">
      <c r="A957" s="633" t="s">
        <v>19344</v>
      </c>
      <c r="B957" s="626">
        <v>105630</v>
      </c>
      <c r="C957" s="628" t="s">
        <v>19540</v>
      </c>
      <c r="D957" s="626" t="s">
        <v>482</v>
      </c>
      <c r="E957" s="634">
        <v>131.58000000000001</v>
      </c>
      <c r="F957" s="635">
        <v>0</v>
      </c>
    </row>
    <row r="958" spans="1:6" ht="15">
      <c r="A958" s="633" t="s">
        <v>19344</v>
      </c>
      <c r="B958" s="626">
        <v>105636</v>
      </c>
      <c r="C958" s="628" t="s">
        <v>19541</v>
      </c>
      <c r="D958" s="626" t="s">
        <v>482</v>
      </c>
      <c r="E958" s="634">
        <v>130.35</v>
      </c>
      <c r="F958" s="635">
        <v>0</v>
      </c>
    </row>
    <row r="959" spans="1:6" ht="15">
      <c r="A959" s="633" t="s">
        <v>19344</v>
      </c>
      <c r="B959" s="626">
        <v>105606</v>
      </c>
      <c r="C959" s="628" t="s">
        <v>19542</v>
      </c>
      <c r="D959" s="626" t="s">
        <v>482</v>
      </c>
      <c r="E959" s="634">
        <v>0</v>
      </c>
      <c r="F959" s="635"/>
    </row>
    <row r="960" spans="1:6" ht="15">
      <c r="A960" s="633" t="s">
        <v>19344</v>
      </c>
      <c r="B960" s="626">
        <v>105614</v>
      </c>
      <c r="C960" s="628" t="s">
        <v>19543</v>
      </c>
      <c r="D960" s="626" t="s">
        <v>482</v>
      </c>
      <c r="E960" s="634">
        <v>0</v>
      </c>
      <c r="F960" s="635"/>
    </row>
    <row r="961" spans="1:6" ht="15">
      <c r="A961" s="633" t="s">
        <v>19344</v>
      </c>
      <c r="B961" s="626">
        <v>105622</v>
      </c>
      <c r="C961" s="628" t="s">
        <v>19544</v>
      </c>
      <c r="D961" s="626" t="s">
        <v>482</v>
      </c>
      <c r="E961" s="634">
        <v>0</v>
      </c>
      <c r="F961" s="635"/>
    </row>
    <row r="962" spans="1:6" ht="15">
      <c r="A962" s="633" t="s">
        <v>19344</v>
      </c>
      <c r="B962" s="626">
        <v>105572</v>
      </c>
      <c r="C962" s="628" t="s">
        <v>19545</v>
      </c>
      <c r="D962" s="626" t="s">
        <v>482</v>
      </c>
      <c r="E962" s="634">
        <v>59.02</v>
      </c>
      <c r="F962" s="635">
        <v>0</v>
      </c>
    </row>
    <row r="963" spans="1:6" ht="15">
      <c r="A963" s="633" t="s">
        <v>19344</v>
      </c>
      <c r="B963" s="626">
        <v>105574</v>
      </c>
      <c r="C963" s="628" t="s">
        <v>19546</v>
      </c>
      <c r="D963" s="626" t="s">
        <v>482</v>
      </c>
      <c r="E963" s="634">
        <v>50.01</v>
      </c>
      <c r="F963" s="635">
        <v>0</v>
      </c>
    </row>
    <row r="964" spans="1:6" ht="15">
      <c r="A964" s="633" t="s">
        <v>19344</v>
      </c>
      <c r="B964" s="626">
        <v>105576</v>
      </c>
      <c r="C964" s="628" t="s">
        <v>19547</v>
      </c>
      <c r="D964" s="626" t="s">
        <v>482</v>
      </c>
      <c r="E964" s="634">
        <v>48.78</v>
      </c>
      <c r="F964" s="635">
        <v>0</v>
      </c>
    </row>
    <row r="965" spans="1:6" ht="15">
      <c r="A965" s="633" t="s">
        <v>19344</v>
      </c>
      <c r="B965" s="626">
        <v>105603</v>
      </c>
      <c r="C965" s="628" t="s">
        <v>19548</v>
      </c>
      <c r="D965" s="626" t="s">
        <v>482</v>
      </c>
      <c r="E965" s="634">
        <v>0</v>
      </c>
      <c r="F965" s="635"/>
    </row>
    <row r="966" spans="1:6" ht="15">
      <c r="A966" s="633" t="s">
        <v>19344</v>
      </c>
      <c r="B966" s="626">
        <v>105611</v>
      </c>
      <c r="C966" s="628" t="s">
        <v>19549</v>
      </c>
      <c r="D966" s="626" t="s">
        <v>482</v>
      </c>
      <c r="E966" s="634">
        <v>0</v>
      </c>
      <c r="F966" s="635"/>
    </row>
    <row r="967" spans="1:6" ht="15">
      <c r="A967" s="633" t="s">
        <v>19344</v>
      </c>
      <c r="B967" s="626">
        <v>105619</v>
      </c>
      <c r="C967" s="628" t="s">
        <v>19550</v>
      </c>
      <c r="D967" s="626" t="s">
        <v>482</v>
      </c>
      <c r="E967" s="634">
        <v>0</v>
      </c>
      <c r="F967" s="635"/>
    </row>
    <row r="968" spans="1:6" ht="15">
      <c r="A968" s="633" t="s">
        <v>19344</v>
      </c>
      <c r="B968" s="626">
        <v>105573</v>
      </c>
      <c r="C968" s="628" t="s">
        <v>19551</v>
      </c>
      <c r="D968" s="626" t="s">
        <v>482</v>
      </c>
      <c r="E968" s="634">
        <v>86.83</v>
      </c>
      <c r="F968" s="635">
        <v>0</v>
      </c>
    </row>
    <row r="969" spans="1:6" ht="15">
      <c r="A969" s="633" t="s">
        <v>19344</v>
      </c>
      <c r="B969" s="626">
        <v>105628</v>
      </c>
      <c r="C969" s="628" t="s">
        <v>19552</v>
      </c>
      <c r="D969" s="626" t="s">
        <v>482</v>
      </c>
      <c r="E969" s="634">
        <v>77.819999999999993</v>
      </c>
      <c r="F969" s="635">
        <v>0</v>
      </c>
    </row>
    <row r="970" spans="1:6" ht="15">
      <c r="A970" s="633" t="s">
        <v>19344</v>
      </c>
      <c r="B970" s="626">
        <v>105634</v>
      </c>
      <c r="C970" s="628" t="s">
        <v>19553</v>
      </c>
      <c r="D970" s="626" t="s">
        <v>482</v>
      </c>
      <c r="E970" s="634">
        <v>76.59</v>
      </c>
      <c r="F970" s="635">
        <v>0</v>
      </c>
    </row>
    <row r="971" spans="1:6" ht="15">
      <c r="A971" s="633" t="s">
        <v>19344</v>
      </c>
      <c r="B971" s="626">
        <v>105604</v>
      </c>
      <c r="C971" s="628" t="s">
        <v>19554</v>
      </c>
      <c r="D971" s="626" t="s">
        <v>482</v>
      </c>
      <c r="E971" s="634">
        <v>0</v>
      </c>
      <c r="F971" s="635"/>
    </row>
    <row r="972" spans="1:6" ht="15">
      <c r="A972" s="633" t="s">
        <v>19344</v>
      </c>
      <c r="B972" s="626">
        <v>105612</v>
      </c>
      <c r="C972" s="628" t="s">
        <v>19555</v>
      </c>
      <c r="D972" s="626" t="s">
        <v>482</v>
      </c>
      <c r="E972" s="634">
        <v>0</v>
      </c>
      <c r="F972" s="635"/>
    </row>
    <row r="973" spans="1:6" ht="15">
      <c r="A973" s="633" t="s">
        <v>19344</v>
      </c>
      <c r="B973" s="626">
        <v>105620</v>
      </c>
      <c r="C973" s="628" t="s">
        <v>19556</v>
      </c>
      <c r="D973" s="626" t="s">
        <v>482</v>
      </c>
      <c r="E973" s="634">
        <v>0</v>
      </c>
      <c r="F973" s="635"/>
    </row>
    <row r="974" spans="1:6" ht="15">
      <c r="A974" s="633" t="s">
        <v>19344</v>
      </c>
      <c r="B974" s="626">
        <v>105586</v>
      </c>
      <c r="C974" s="628" t="s">
        <v>19557</v>
      </c>
      <c r="D974" s="626" t="s">
        <v>482</v>
      </c>
      <c r="E974" s="634">
        <v>125.8</v>
      </c>
      <c r="F974" s="635">
        <v>0</v>
      </c>
    </row>
    <row r="975" spans="1:6" ht="15">
      <c r="A975" s="633" t="s">
        <v>19344</v>
      </c>
      <c r="B975" s="626">
        <v>105587</v>
      </c>
      <c r="C975" s="628" t="s">
        <v>19558</v>
      </c>
      <c r="D975" s="626" t="s">
        <v>482</v>
      </c>
      <c r="E975" s="634">
        <v>110.27</v>
      </c>
      <c r="F975" s="635">
        <v>0</v>
      </c>
    </row>
    <row r="976" spans="1:6" ht="15">
      <c r="A976" s="633" t="s">
        <v>19344</v>
      </c>
      <c r="B976" s="626">
        <v>105589</v>
      </c>
      <c r="C976" s="628" t="s">
        <v>19559</v>
      </c>
      <c r="D976" s="626" t="s">
        <v>482</v>
      </c>
      <c r="E976" s="634">
        <v>108.85</v>
      </c>
      <c r="F976" s="635">
        <v>0</v>
      </c>
    </row>
    <row r="977" spans="1:6" ht="15">
      <c r="A977" s="633" t="s">
        <v>19344</v>
      </c>
      <c r="B977" s="626">
        <v>105584</v>
      </c>
      <c r="C977" s="628" t="s">
        <v>19560</v>
      </c>
      <c r="D977" s="626" t="s">
        <v>482</v>
      </c>
      <c r="E977" s="634">
        <v>0</v>
      </c>
      <c r="F977" s="635"/>
    </row>
    <row r="978" spans="1:6" ht="15">
      <c r="A978" s="633" t="s">
        <v>19344</v>
      </c>
      <c r="B978" s="626">
        <v>105720</v>
      </c>
      <c r="C978" s="628" t="s">
        <v>19561</v>
      </c>
      <c r="D978" s="626" t="s">
        <v>482</v>
      </c>
      <c r="E978" s="634">
        <v>0</v>
      </c>
      <c r="F978" s="635"/>
    </row>
    <row r="979" spans="1:6" ht="15">
      <c r="A979" s="633" t="s">
        <v>19344</v>
      </c>
      <c r="B979" s="626">
        <v>105722</v>
      </c>
      <c r="C979" s="628" t="s">
        <v>19562</v>
      </c>
      <c r="D979" s="626" t="s">
        <v>482</v>
      </c>
      <c r="E979" s="634">
        <v>0</v>
      </c>
      <c r="F979" s="635"/>
    </row>
    <row r="980" spans="1:6" ht="15">
      <c r="A980" s="633" t="s">
        <v>19344</v>
      </c>
      <c r="B980" s="626">
        <v>105593</v>
      </c>
      <c r="C980" s="628" t="s">
        <v>19563</v>
      </c>
      <c r="D980" s="626" t="s">
        <v>482</v>
      </c>
      <c r="E980" s="634">
        <v>115.1</v>
      </c>
      <c r="F980" s="635">
        <v>0</v>
      </c>
    </row>
    <row r="981" spans="1:6" ht="15">
      <c r="A981" s="633" t="s">
        <v>19344</v>
      </c>
      <c r="B981" s="626">
        <v>105594</v>
      </c>
      <c r="C981" s="628" t="s">
        <v>19564</v>
      </c>
      <c r="D981" s="626" t="s">
        <v>482</v>
      </c>
      <c r="E981" s="634">
        <v>99.57</v>
      </c>
      <c r="F981" s="635">
        <v>0</v>
      </c>
    </row>
    <row r="982" spans="1:6" ht="15">
      <c r="A982" s="633" t="s">
        <v>19344</v>
      </c>
      <c r="B982" s="626">
        <v>105596</v>
      </c>
      <c r="C982" s="628" t="s">
        <v>19565</v>
      </c>
      <c r="D982" s="626" t="s">
        <v>482</v>
      </c>
      <c r="E982" s="634">
        <v>98.15</v>
      </c>
      <c r="F982" s="635">
        <v>0</v>
      </c>
    </row>
    <row r="983" spans="1:6" ht="15">
      <c r="A983" s="633" t="s">
        <v>19344</v>
      </c>
      <c r="B983" s="626">
        <v>105591</v>
      </c>
      <c r="C983" s="628" t="s">
        <v>19566</v>
      </c>
      <c r="D983" s="626" t="s">
        <v>482</v>
      </c>
      <c r="E983" s="634">
        <v>0</v>
      </c>
      <c r="F983" s="635"/>
    </row>
    <row r="984" spans="1:6" ht="15">
      <c r="A984" s="633" t="s">
        <v>19344</v>
      </c>
      <c r="B984" s="626">
        <v>105724</v>
      </c>
      <c r="C984" s="628" t="s">
        <v>19567</v>
      </c>
      <c r="D984" s="626" t="s">
        <v>482</v>
      </c>
      <c r="E984" s="634">
        <v>0</v>
      </c>
      <c r="F984" s="635"/>
    </row>
    <row r="985" spans="1:6" ht="15">
      <c r="A985" s="633" t="s">
        <v>19344</v>
      </c>
      <c r="B985" s="626">
        <v>105726</v>
      </c>
      <c r="C985" s="628" t="s">
        <v>19568</v>
      </c>
      <c r="D985" s="626" t="s">
        <v>482</v>
      </c>
      <c r="E985" s="634">
        <v>0</v>
      </c>
      <c r="F985" s="635"/>
    </row>
    <row r="986" spans="1:6" ht="15">
      <c r="A986" s="633" t="s">
        <v>19344</v>
      </c>
      <c r="B986" s="626">
        <v>105567</v>
      </c>
      <c r="C986" s="628" t="s">
        <v>19569</v>
      </c>
      <c r="D986" s="626" t="s">
        <v>482</v>
      </c>
      <c r="E986" s="634">
        <v>16.22</v>
      </c>
      <c r="F986" s="635">
        <v>0</v>
      </c>
    </row>
    <row r="987" spans="1:6" ht="15">
      <c r="A987" s="633" t="s">
        <v>19344</v>
      </c>
      <c r="B987" s="626">
        <v>105568</v>
      </c>
      <c r="C987" s="628" t="s">
        <v>19570</v>
      </c>
      <c r="D987" s="626" t="s">
        <v>482</v>
      </c>
      <c r="E987" s="634">
        <v>12.9</v>
      </c>
      <c r="F987" s="635">
        <v>0</v>
      </c>
    </row>
    <row r="988" spans="1:6" ht="15">
      <c r="A988" s="633" t="s">
        <v>19344</v>
      </c>
      <c r="B988" s="626">
        <v>105570</v>
      </c>
      <c r="C988" s="628" t="s">
        <v>19571</v>
      </c>
      <c r="D988" s="626" t="s">
        <v>482</v>
      </c>
      <c r="E988" s="634">
        <v>10.62</v>
      </c>
      <c r="F988" s="635">
        <v>0</v>
      </c>
    </row>
    <row r="989" spans="1:6" ht="15">
      <c r="A989" s="633" t="s">
        <v>19344</v>
      </c>
      <c r="B989" s="626">
        <v>100575</v>
      </c>
      <c r="C989" s="628" t="s">
        <v>19572</v>
      </c>
      <c r="D989" s="626" t="s">
        <v>135</v>
      </c>
      <c r="E989" s="634">
        <v>0.65</v>
      </c>
      <c r="F989" s="635">
        <v>0</v>
      </c>
    </row>
    <row r="990" spans="1:6" ht="15">
      <c r="A990" s="633" t="s">
        <v>19344</v>
      </c>
      <c r="B990" s="626">
        <v>100577</v>
      </c>
      <c r="C990" s="628" t="s">
        <v>19573</v>
      </c>
      <c r="D990" s="626" t="s">
        <v>135</v>
      </c>
      <c r="E990" s="634">
        <v>1.56</v>
      </c>
      <c r="F990" s="635">
        <v>0</v>
      </c>
    </row>
    <row r="991" spans="1:6" ht="15">
      <c r="A991" s="633" t="s">
        <v>19344</v>
      </c>
      <c r="B991" s="626">
        <v>105598</v>
      </c>
      <c r="C991" s="628" t="s">
        <v>19574</v>
      </c>
      <c r="D991" s="626" t="s">
        <v>135</v>
      </c>
      <c r="E991" s="634">
        <v>2.08</v>
      </c>
      <c r="F991" s="635">
        <v>0</v>
      </c>
    </row>
    <row r="992" spans="1:6" ht="15">
      <c r="A992" s="633" t="s">
        <v>19344</v>
      </c>
      <c r="B992" s="626">
        <v>100576</v>
      </c>
      <c r="C992" s="628" t="s">
        <v>19575</v>
      </c>
      <c r="D992" s="626" t="s">
        <v>135</v>
      </c>
      <c r="E992" s="634">
        <v>3.1</v>
      </c>
      <c r="F992" s="635">
        <v>0</v>
      </c>
    </row>
    <row r="993" spans="1:6" ht="15">
      <c r="A993" s="633" t="s">
        <v>19344</v>
      </c>
      <c r="B993" s="626">
        <v>105597</v>
      </c>
      <c r="C993" s="628" t="s">
        <v>19576</v>
      </c>
      <c r="D993" s="626" t="s">
        <v>135</v>
      </c>
      <c r="E993" s="634">
        <v>4.26</v>
      </c>
      <c r="F993" s="635">
        <v>0</v>
      </c>
    </row>
    <row r="994" spans="1:6" ht="15">
      <c r="A994" s="633" t="s">
        <v>19577</v>
      </c>
      <c r="B994" s="626">
        <v>102730</v>
      </c>
      <c r="C994" s="628" t="s">
        <v>19578</v>
      </c>
      <c r="D994" s="626" t="s">
        <v>908</v>
      </c>
      <c r="E994" s="634">
        <v>11.51</v>
      </c>
      <c r="F994" s="635">
        <v>0</v>
      </c>
    </row>
    <row r="995" spans="1:6" ht="15">
      <c r="A995" s="633" t="s">
        <v>19577</v>
      </c>
      <c r="B995" s="626">
        <v>102731</v>
      </c>
      <c r="C995" s="628" t="s">
        <v>19579</v>
      </c>
      <c r="D995" s="626" t="s">
        <v>908</v>
      </c>
      <c r="E995" s="634">
        <v>9.52</v>
      </c>
      <c r="F995" s="635">
        <v>0</v>
      </c>
    </row>
    <row r="996" spans="1:6" ht="15">
      <c r="A996" s="633" t="s">
        <v>19577</v>
      </c>
      <c r="B996" s="626">
        <v>102732</v>
      </c>
      <c r="C996" s="628" t="s">
        <v>19580</v>
      </c>
      <c r="D996" s="626" t="s">
        <v>908</v>
      </c>
      <c r="E996" s="634">
        <v>8.73</v>
      </c>
      <c r="F996" s="635">
        <v>0</v>
      </c>
    </row>
    <row r="997" spans="1:6" ht="15">
      <c r="A997" s="633" t="s">
        <v>19577</v>
      </c>
      <c r="B997" s="626">
        <v>102733</v>
      </c>
      <c r="C997" s="628" t="s">
        <v>19581</v>
      </c>
      <c r="D997" s="626" t="s">
        <v>908</v>
      </c>
      <c r="E997" s="634">
        <v>9.4600000000000009</v>
      </c>
      <c r="F997" s="635">
        <v>0</v>
      </c>
    </row>
    <row r="998" spans="1:6" ht="15">
      <c r="A998" s="633" t="s">
        <v>19577</v>
      </c>
      <c r="B998" s="626">
        <v>102728</v>
      </c>
      <c r="C998" s="628" t="s">
        <v>19582</v>
      </c>
      <c r="D998" s="626" t="s">
        <v>908</v>
      </c>
      <c r="E998" s="634">
        <v>14.81</v>
      </c>
      <c r="F998" s="635">
        <v>0</v>
      </c>
    </row>
    <row r="999" spans="1:6" ht="15">
      <c r="A999" s="633" t="s">
        <v>19577</v>
      </c>
      <c r="B999" s="626">
        <v>102729</v>
      </c>
      <c r="C999" s="628" t="s">
        <v>19583</v>
      </c>
      <c r="D999" s="626" t="s">
        <v>908</v>
      </c>
      <c r="E999" s="634">
        <v>13.24</v>
      </c>
      <c r="F999" s="635">
        <v>0</v>
      </c>
    </row>
    <row r="1000" spans="1:6" ht="15">
      <c r="A1000" s="633" t="s">
        <v>19577</v>
      </c>
      <c r="B1000" s="626">
        <v>102734</v>
      </c>
      <c r="C1000" s="628" t="s">
        <v>19584</v>
      </c>
      <c r="D1000" s="626" t="s">
        <v>908</v>
      </c>
      <c r="E1000" s="634">
        <v>13.52</v>
      </c>
      <c r="F1000" s="635">
        <v>0</v>
      </c>
    </row>
    <row r="1001" spans="1:6" ht="15">
      <c r="A1001" s="633" t="s">
        <v>19577</v>
      </c>
      <c r="B1001" s="626">
        <v>102735</v>
      </c>
      <c r="C1001" s="628" t="s">
        <v>19585</v>
      </c>
      <c r="D1001" s="626" t="s">
        <v>908</v>
      </c>
      <c r="E1001" s="634">
        <v>12.14</v>
      </c>
      <c r="F1001" s="635">
        <v>0</v>
      </c>
    </row>
    <row r="1002" spans="1:6" ht="15">
      <c r="A1002" s="633" t="s">
        <v>19577</v>
      </c>
      <c r="B1002" s="626">
        <v>102765</v>
      </c>
      <c r="C1002" s="628" t="s">
        <v>19586</v>
      </c>
      <c r="D1002" s="626" t="s">
        <v>351</v>
      </c>
      <c r="E1002" s="634">
        <v>15950.33</v>
      </c>
      <c r="F1002" s="635">
        <v>0</v>
      </c>
    </row>
    <row r="1003" spans="1:6" ht="15">
      <c r="A1003" s="633" t="s">
        <v>19577</v>
      </c>
      <c r="B1003" s="626">
        <v>102795</v>
      </c>
      <c r="C1003" s="628" t="s">
        <v>19587</v>
      </c>
      <c r="D1003" s="626" t="s">
        <v>351</v>
      </c>
      <c r="E1003" s="634">
        <v>32486.38</v>
      </c>
      <c r="F1003" s="635">
        <v>0</v>
      </c>
    </row>
    <row r="1004" spans="1:6" ht="15">
      <c r="A1004" s="633" t="s">
        <v>19577</v>
      </c>
      <c r="B1004" s="626">
        <v>102766</v>
      </c>
      <c r="C1004" s="628" t="s">
        <v>19588</v>
      </c>
      <c r="D1004" s="626" t="s">
        <v>351</v>
      </c>
      <c r="E1004" s="634">
        <v>23829.599999999999</v>
      </c>
      <c r="F1004" s="635">
        <v>0</v>
      </c>
    </row>
    <row r="1005" spans="1:6" ht="15">
      <c r="A1005" s="633" t="s">
        <v>19577</v>
      </c>
      <c r="B1005" s="626">
        <v>102796</v>
      </c>
      <c r="C1005" s="628" t="s">
        <v>19589</v>
      </c>
      <c r="D1005" s="626" t="s">
        <v>351</v>
      </c>
      <c r="E1005" s="634">
        <v>52062.74</v>
      </c>
      <c r="F1005" s="635">
        <v>0</v>
      </c>
    </row>
    <row r="1006" spans="1:6" ht="15">
      <c r="A1006" s="633" t="s">
        <v>19577</v>
      </c>
      <c r="B1006" s="626">
        <v>102767</v>
      </c>
      <c r="C1006" s="628" t="s">
        <v>19590</v>
      </c>
      <c r="D1006" s="626" t="s">
        <v>351</v>
      </c>
      <c r="E1006" s="634">
        <v>33192.78</v>
      </c>
      <c r="F1006" s="635">
        <v>0</v>
      </c>
    </row>
    <row r="1007" spans="1:6" ht="15">
      <c r="A1007" s="633" t="s">
        <v>19577</v>
      </c>
      <c r="B1007" s="626">
        <v>102797</v>
      </c>
      <c r="C1007" s="628" t="s">
        <v>19591</v>
      </c>
      <c r="D1007" s="626" t="s">
        <v>351</v>
      </c>
      <c r="E1007" s="634">
        <v>73683.3</v>
      </c>
      <c r="F1007" s="635">
        <v>0</v>
      </c>
    </row>
    <row r="1008" spans="1:6" ht="15">
      <c r="A1008" s="633" t="s">
        <v>19577</v>
      </c>
      <c r="B1008" s="626">
        <v>102768</v>
      </c>
      <c r="C1008" s="628" t="s">
        <v>19592</v>
      </c>
      <c r="D1008" s="626" t="s">
        <v>351</v>
      </c>
      <c r="E1008" s="634">
        <v>45995.75</v>
      </c>
      <c r="F1008" s="635">
        <v>0</v>
      </c>
    </row>
    <row r="1009" spans="1:6" ht="15">
      <c r="A1009" s="633" t="s">
        <v>19577</v>
      </c>
      <c r="B1009" s="626">
        <v>102798</v>
      </c>
      <c r="C1009" s="628" t="s">
        <v>19593</v>
      </c>
      <c r="D1009" s="626" t="s">
        <v>351</v>
      </c>
      <c r="E1009" s="634">
        <v>89983.360000000001</v>
      </c>
      <c r="F1009" s="635">
        <v>0</v>
      </c>
    </row>
    <row r="1010" spans="1:6" ht="15">
      <c r="A1010" s="633" t="s">
        <v>19577</v>
      </c>
      <c r="B1010" s="626">
        <v>102744</v>
      </c>
      <c r="C1010" s="628" t="s">
        <v>19594</v>
      </c>
      <c r="D1010" s="626" t="s">
        <v>351</v>
      </c>
      <c r="E1010" s="634">
        <v>6640.47</v>
      </c>
      <c r="F1010" s="635">
        <v>0</v>
      </c>
    </row>
    <row r="1011" spans="1:6" ht="15">
      <c r="A1011" s="633" t="s">
        <v>19577</v>
      </c>
      <c r="B1011" s="626">
        <v>102755</v>
      </c>
      <c r="C1011" s="628" t="s">
        <v>19595</v>
      </c>
      <c r="D1011" s="626" t="s">
        <v>351</v>
      </c>
      <c r="E1011" s="634">
        <v>10222.620000000001</v>
      </c>
      <c r="F1011" s="635">
        <v>0</v>
      </c>
    </row>
    <row r="1012" spans="1:6" ht="15">
      <c r="A1012" s="633" t="s">
        <v>19577</v>
      </c>
      <c r="B1012" s="626">
        <v>102782</v>
      </c>
      <c r="C1012" s="628" t="s">
        <v>19596</v>
      </c>
      <c r="D1012" s="626" t="s">
        <v>351</v>
      </c>
      <c r="E1012" s="634">
        <v>15867.02</v>
      </c>
      <c r="F1012" s="635">
        <v>0</v>
      </c>
    </row>
    <row r="1013" spans="1:6" ht="15">
      <c r="A1013" s="633" t="s">
        <v>19577</v>
      </c>
      <c r="B1013" s="626">
        <v>102745</v>
      </c>
      <c r="C1013" s="628" t="s">
        <v>19597</v>
      </c>
      <c r="D1013" s="626" t="s">
        <v>351</v>
      </c>
      <c r="E1013" s="634">
        <v>9307.15</v>
      </c>
      <c r="F1013" s="635">
        <v>0</v>
      </c>
    </row>
    <row r="1014" spans="1:6" ht="15">
      <c r="A1014" s="633" t="s">
        <v>19577</v>
      </c>
      <c r="B1014" s="626">
        <v>102756</v>
      </c>
      <c r="C1014" s="628" t="s">
        <v>19598</v>
      </c>
      <c r="D1014" s="626" t="s">
        <v>351</v>
      </c>
      <c r="E1014" s="634">
        <v>15130.48</v>
      </c>
      <c r="F1014" s="635">
        <v>0</v>
      </c>
    </row>
    <row r="1015" spans="1:6" ht="15">
      <c r="A1015" s="633" t="s">
        <v>19577</v>
      </c>
      <c r="B1015" s="626">
        <v>102783</v>
      </c>
      <c r="C1015" s="628" t="s">
        <v>19599</v>
      </c>
      <c r="D1015" s="626" t="s">
        <v>351</v>
      </c>
      <c r="E1015" s="634">
        <v>21026.35</v>
      </c>
      <c r="F1015" s="635">
        <v>0</v>
      </c>
    </row>
    <row r="1016" spans="1:6" ht="15">
      <c r="A1016" s="633" t="s">
        <v>19577</v>
      </c>
      <c r="B1016" s="626">
        <v>102746</v>
      </c>
      <c r="C1016" s="628" t="s">
        <v>19600</v>
      </c>
      <c r="D1016" s="626" t="s">
        <v>351</v>
      </c>
      <c r="E1016" s="634">
        <v>16089.78</v>
      </c>
      <c r="F1016" s="635">
        <v>0</v>
      </c>
    </row>
    <row r="1017" spans="1:6" ht="15">
      <c r="A1017" s="633" t="s">
        <v>19577</v>
      </c>
      <c r="B1017" s="626">
        <v>102757</v>
      </c>
      <c r="C1017" s="628" t="s">
        <v>19601</v>
      </c>
      <c r="D1017" s="626" t="s">
        <v>351</v>
      </c>
      <c r="E1017" s="634">
        <v>28063.47</v>
      </c>
      <c r="F1017" s="635">
        <v>0</v>
      </c>
    </row>
    <row r="1018" spans="1:6" ht="15">
      <c r="A1018" s="633" t="s">
        <v>19577</v>
      </c>
      <c r="B1018" s="626">
        <v>102784</v>
      </c>
      <c r="C1018" s="628" t="s">
        <v>19602</v>
      </c>
      <c r="D1018" s="626" t="s">
        <v>351</v>
      </c>
      <c r="E1018" s="634">
        <v>31922.25</v>
      </c>
      <c r="F1018" s="635">
        <v>0</v>
      </c>
    </row>
    <row r="1019" spans="1:6" ht="15">
      <c r="A1019" s="633" t="s">
        <v>19577</v>
      </c>
      <c r="B1019" s="626">
        <v>102779</v>
      </c>
      <c r="C1019" s="628" t="s">
        <v>19603</v>
      </c>
      <c r="D1019" s="626" t="s">
        <v>351</v>
      </c>
      <c r="E1019" s="634">
        <v>8443.2800000000007</v>
      </c>
      <c r="F1019" s="635">
        <v>0</v>
      </c>
    </row>
    <row r="1020" spans="1:6" ht="15">
      <c r="A1020" s="633" t="s">
        <v>19577</v>
      </c>
      <c r="B1020" s="626">
        <v>102780</v>
      </c>
      <c r="C1020" s="628" t="s">
        <v>19604</v>
      </c>
      <c r="D1020" s="626" t="s">
        <v>351</v>
      </c>
      <c r="E1020" s="634">
        <v>9719.19</v>
      </c>
      <c r="F1020" s="635">
        <v>0</v>
      </c>
    </row>
    <row r="1021" spans="1:6" ht="15">
      <c r="A1021" s="633" t="s">
        <v>19577</v>
      </c>
      <c r="B1021" s="626">
        <v>102743</v>
      </c>
      <c r="C1021" s="628" t="s">
        <v>19605</v>
      </c>
      <c r="D1021" s="626" t="s">
        <v>351</v>
      </c>
      <c r="E1021" s="634">
        <v>4446.45</v>
      </c>
      <c r="F1021" s="635">
        <v>0</v>
      </c>
    </row>
    <row r="1022" spans="1:6" ht="15">
      <c r="A1022" s="633" t="s">
        <v>19577</v>
      </c>
      <c r="B1022" s="626">
        <v>102781</v>
      </c>
      <c r="C1022" s="628" t="s">
        <v>19606</v>
      </c>
      <c r="D1022" s="626" t="s">
        <v>351</v>
      </c>
      <c r="E1022" s="634">
        <v>14362.58</v>
      </c>
      <c r="F1022" s="635">
        <v>0</v>
      </c>
    </row>
    <row r="1023" spans="1:6" ht="15">
      <c r="A1023" s="633" t="s">
        <v>19577</v>
      </c>
      <c r="B1023" s="626">
        <v>102761</v>
      </c>
      <c r="C1023" s="628" t="s">
        <v>19607</v>
      </c>
      <c r="D1023" s="626" t="s">
        <v>351</v>
      </c>
      <c r="E1023" s="634">
        <v>12798.26</v>
      </c>
      <c r="F1023" s="635">
        <v>0</v>
      </c>
    </row>
    <row r="1024" spans="1:6" ht="15">
      <c r="A1024" s="633" t="s">
        <v>19577</v>
      </c>
      <c r="B1024" s="626">
        <v>102791</v>
      </c>
      <c r="C1024" s="628" t="s">
        <v>19608</v>
      </c>
      <c r="D1024" s="626" t="s">
        <v>351</v>
      </c>
      <c r="E1024" s="634">
        <v>30414.35</v>
      </c>
      <c r="F1024" s="635">
        <v>0</v>
      </c>
    </row>
    <row r="1025" spans="1:6" ht="15">
      <c r="A1025" s="633" t="s">
        <v>19577</v>
      </c>
      <c r="B1025" s="626">
        <v>102762</v>
      </c>
      <c r="C1025" s="628" t="s">
        <v>19609</v>
      </c>
      <c r="D1025" s="626" t="s">
        <v>351</v>
      </c>
      <c r="E1025" s="634">
        <v>19599.509999999998</v>
      </c>
      <c r="F1025" s="635">
        <v>0</v>
      </c>
    </row>
    <row r="1026" spans="1:6" ht="15">
      <c r="A1026" s="633" t="s">
        <v>19577</v>
      </c>
      <c r="B1026" s="626">
        <v>102792</v>
      </c>
      <c r="C1026" s="628" t="s">
        <v>19610</v>
      </c>
      <c r="D1026" s="626" t="s">
        <v>351</v>
      </c>
      <c r="E1026" s="634">
        <v>49202.46</v>
      </c>
      <c r="F1026" s="635">
        <v>0</v>
      </c>
    </row>
    <row r="1027" spans="1:6" ht="15">
      <c r="A1027" s="633" t="s">
        <v>19577</v>
      </c>
      <c r="B1027" s="626">
        <v>102763</v>
      </c>
      <c r="C1027" s="628" t="s">
        <v>19611</v>
      </c>
      <c r="D1027" s="626" t="s">
        <v>351</v>
      </c>
      <c r="E1027" s="634">
        <v>27148.63</v>
      </c>
      <c r="F1027" s="635">
        <v>0</v>
      </c>
    </row>
    <row r="1028" spans="1:6" ht="15">
      <c r="A1028" s="633" t="s">
        <v>19577</v>
      </c>
      <c r="B1028" s="626">
        <v>102793</v>
      </c>
      <c r="C1028" s="628" t="s">
        <v>19612</v>
      </c>
      <c r="D1028" s="626" t="s">
        <v>351</v>
      </c>
      <c r="E1028" s="634">
        <v>65876.06</v>
      </c>
      <c r="F1028" s="635">
        <v>0</v>
      </c>
    </row>
    <row r="1029" spans="1:6" ht="15">
      <c r="A1029" s="633" t="s">
        <v>19577</v>
      </c>
      <c r="B1029" s="626">
        <v>102764</v>
      </c>
      <c r="C1029" s="628" t="s">
        <v>19613</v>
      </c>
      <c r="D1029" s="626" t="s">
        <v>351</v>
      </c>
      <c r="E1029" s="634">
        <v>37973.660000000003</v>
      </c>
      <c r="F1029" s="635">
        <v>0</v>
      </c>
    </row>
    <row r="1030" spans="1:6" ht="15">
      <c r="A1030" s="633" t="s">
        <v>19577</v>
      </c>
      <c r="B1030" s="626">
        <v>102794</v>
      </c>
      <c r="C1030" s="628" t="s">
        <v>19614</v>
      </c>
      <c r="D1030" s="626" t="s">
        <v>351</v>
      </c>
      <c r="E1030" s="634">
        <v>94076.39</v>
      </c>
      <c r="F1030" s="635">
        <v>0</v>
      </c>
    </row>
    <row r="1031" spans="1:6" ht="15">
      <c r="A1031" s="633" t="s">
        <v>19577</v>
      </c>
      <c r="B1031" s="626">
        <v>102740</v>
      </c>
      <c r="C1031" s="628" t="s">
        <v>19615</v>
      </c>
      <c r="D1031" s="626" t="s">
        <v>351</v>
      </c>
      <c r="E1031" s="634">
        <v>5479.38</v>
      </c>
      <c r="F1031" s="635">
        <v>0</v>
      </c>
    </row>
    <row r="1032" spans="1:6" ht="15">
      <c r="A1032" s="633" t="s">
        <v>19577</v>
      </c>
      <c r="B1032" s="626">
        <v>102752</v>
      </c>
      <c r="C1032" s="628" t="s">
        <v>19616</v>
      </c>
      <c r="D1032" s="626" t="s">
        <v>351</v>
      </c>
      <c r="E1032" s="634">
        <v>7331.85</v>
      </c>
      <c r="F1032" s="635">
        <v>0</v>
      </c>
    </row>
    <row r="1033" spans="1:6" ht="15">
      <c r="A1033" s="633" t="s">
        <v>19577</v>
      </c>
      <c r="B1033" s="626">
        <v>102776</v>
      </c>
      <c r="C1033" s="628" t="s">
        <v>19617</v>
      </c>
      <c r="D1033" s="626" t="s">
        <v>351</v>
      </c>
      <c r="E1033" s="634">
        <v>12570.74</v>
      </c>
      <c r="F1033" s="635">
        <v>0</v>
      </c>
    </row>
    <row r="1034" spans="1:6" ht="15">
      <c r="A1034" s="633" t="s">
        <v>19577</v>
      </c>
      <c r="B1034" s="626">
        <v>102741</v>
      </c>
      <c r="C1034" s="628" t="s">
        <v>19618</v>
      </c>
      <c r="D1034" s="626" t="s">
        <v>351</v>
      </c>
      <c r="E1034" s="634">
        <v>7670.57</v>
      </c>
      <c r="F1034" s="635">
        <v>0</v>
      </c>
    </row>
    <row r="1035" spans="1:6" ht="15">
      <c r="A1035" s="633" t="s">
        <v>19577</v>
      </c>
      <c r="B1035" s="626">
        <v>102753</v>
      </c>
      <c r="C1035" s="628" t="s">
        <v>19619</v>
      </c>
      <c r="D1035" s="626" t="s">
        <v>351</v>
      </c>
      <c r="E1035" s="634">
        <v>10818.17</v>
      </c>
      <c r="F1035" s="635">
        <v>0</v>
      </c>
    </row>
    <row r="1036" spans="1:6" ht="15">
      <c r="A1036" s="633" t="s">
        <v>19577</v>
      </c>
      <c r="B1036" s="626">
        <v>102777</v>
      </c>
      <c r="C1036" s="628" t="s">
        <v>19620</v>
      </c>
      <c r="D1036" s="626" t="s">
        <v>351</v>
      </c>
      <c r="E1036" s="634">
        <v>19005.97</v>
      </c>
      <c r="F1036" s="635">
        <v>0</v>
      </c>
    </row>
    <row r="1037" spans="1:6" ht="15">
      <c r="A1037" s="633" t="s">
        <v>19577</v>
      </c>
      <c r="B1037" s="626">
        <v>102742</v>
      </c>
      <c r="C1037" s="628" t="s">
        <v>19621</v>
      </c>
      <c r="D1037" s="626" t="s">
        <v>351</v>
      </c>
      <c r="E1037" s="634">
        <v>13246.92</v>
      </c>
      <c r="F1037" s="635">
        <v>0</v>
      </c>
    </row>
    <row r="1038" spans="1:6" ht="15">
      <c r="A1038" s="633" t="s">
        <v>19577</v>
      </c>
      <c r="B1038" s="626">
        <v>102754</v>
      </c>
      <c r="C1038" s="628" t="s">
        <v>19622</v>
      </c>
      <c r="D1038" s="626" t="s">
        <v>351</v>
      </c>
      <c r="E1038" s="634">
        <v>20504.95</v>
      </c>
      <c r="F1038" s="635">
        <v>0</v>
      </c>
    </row>
    <row r="1039" spans="1:6" ht="15">
      <c r="A1039" s="633" t="s">
        <v>19577</v>
      </c>
      <c r="B1039" s="626">
        <v>102778</v>
      </c>
      <c r="C1039" s="628" t="s">
        <v>19623</v>
      </c>
      <c r="D1039" s="626" t="s">
        <v>351</v>
      </c>
      <c r="E1039" s="634">
        <v>27616.82</v>
      </c>
      <c r="F1039" s="635">
        <v>0</v>
      </c>
    </row>
    <row r="1040" spans="1:6" ht="15">
      <c r="A1040" s="633" t="s">
        <v>19577</v>
      </c>
      <c r="B1040" s="626">
        <v>102737</v>
      </c>
      <c r="C1040" s="628" t="s">
        <v>19624</v>
      </c>
      <c r="D1040" s="626" t="s">
        <v>351</v>
      </c>
      <c r="E1040" s="634">
        <v>1078.01</v>
      </c>
      <c r="F1040" s="635">
        <v>0</v>
      </c>
    </row>
    <row r="1041" spans="1:6" ht="15">
      <c r="A1041" s="633" t="s">
        <v>19577</v>
      </c>
      <c r="B1041" s="626">
        <v>102773</v>
      </c>
      <c r="C1041" s="628" t="s">
        <v>19625</v>
      </c>
      <c r="D1041" s="626" t="s">
        <v>351</v>
      </c>
      <c r="E1041" s="634">
        <v>8443.2800000000007</v>
      </c>
      <c r="F1041" s="635">
        <v>0</v>
      </c>
    </row>
    <row r="1042" spans="1:6" ht="15">
      <c r="A1042" s="633" t="s">
        <v>19577</v>
      </c>
      <c r="B1042" s="626">
        <v>102738</v>
      </c>
      <c r="C1042" s="628" t="s">
        <v>19626</v>
      </c>
      <c r="D1042" s="626" t="s">
        <v>351</v>
      </c>
      <c r="E1042" s="634">
        <v>2196.13</v>
      </c>
      <c r="F1042" s="635">
        <v>0</v>
      </c>
    </row>
    <row r="1043" spans="1:6" ht="15">
      <c r="A1043" s="633" t="s">
        <v>19577</v>
      </c>
      <c r="B1043" s="626">
        <v>102750</v>
      </c>
      <c r="C1043" s="628" t="s">
        <v>19627</v>
      </c>
      <c r="D1043" s="626" t="s">
        <v>351</v>
      </c>
      <c r="E1043" s="634">
        <v>2672.75</v>
      </c>
      <c r="F1043" s="635">
        <v>0</v>
      </c>
    </row>
    <row r="1044" spans="1:6" ht="15">
      <c r="A1044" s="633" t="s">
        <v>19577</v>
      </c>
      <c r="B1044" s="626">
        <v>102774</v>
      </c>
      <c r="C1044" s="628" t="s">
        <v>19628</v>
      </c>
      <c r="D1044" s="626" t="s">
        <v>351</v>
      </c>
      <c r="E1044" s="634">
        <v>8443.2800000000007</v>
      </c>
      <c r="F1044" s="635">
        <v>0</v>
      </c>
    </row>
    <row r="1045" spans="1:6" ht="15">
      <c r="A1045" s="633" t="s">
        <v>19577</v>
      </c>
      <c r="B1045" s="626">
        <v>102739</v>
      </c>
      <c r="C1045" s="628" t="s">
        <v>19629</v>
      </c>
      <c r="D1045" s="626" t="s">
        <v>351</v>
      </c>
      <c r="E1045" s="634">
        <v>3666.15</v>
      </c>
      <c r="F1045" s="635">
        <v>0</v>
      </c>
    </row>
    <row r="1046" spans="1:6" ht="15">
      <c r="A1046" s="633" t="s">
        <v>19577</v>
      </c>
      <c r="B1046" s="626">
        <v>102751</v>
      </c>
      <c r="C1046" s="628" t="s">
        <v>19630</v>
      </c>
      <c r="D1046" s="626" t="s">
        <v>351</v>
      </c>
      <c r="E1046" s="634">
        <v>4619.51</v>
      </c>
      <c r="F1046" s="635">
        <v>0</v>
      </c>
    </row>
    <row r="1047" spans="1:6" ht="15">
      <c r="A1047" s="633" t="s">
        <v>19577</v>
      </c>
      <c r="B1047" s="626">
        <v>102775</v>
      </c>
      <c r="C1047" s="628" t="s">
        <v>19631</v>
      </c>
      <c r="D1047" s="626" t="s">
        <v>351</v>
      </c>
      <c r="E1047" s="634">
        <v>12570.74</v>
      </c>
      <c r="F1047" s="635">
        <v>0</v>
      </c>
    </row>
    <row r="1048" spans="1:6" ht="15">
      <c r="A1048" s="633" t="s">
        <v>19577</v>
      </c>
      <c r="B1048" s="626">
        <v>102769</v>
      </c>
      <c r="C1048" s="628" t="s">
        <v>19632</v>
      </c>
      <c r="D1048" s="626" t="s">
        <v>351</v>
      </c>
      <c r="E1048" s="634">
        <v>18433.3</v>
      </c>
      <c r="F1048" s="635">
        <v>0</v>
      </c>
    </row>
    <row r="1049" spans="1:6" ht="15">
      <c r="A1049" s="633" t="s">
        <v>19577</v>
      </c>
      <c r="B1049" s="626">
        <v>102799</v>
      </c>
      <c r="C1049" s="628" t="s">
        <v>19633</v>
      </c>
      <c r="D1049" s="626" t="s">
        <v>351</v>
      </c>
      <c r="E1049" s="634">
        <v>33174.29</v>
      </c>
      <c r="F1049" s="635">
        <v>0</v>
      </c>
    </row>
    <row r="1050" spans="1:6" ht="15">
      <c r="A1050" s="633" t="s">
        <v>19577</v>
      </c>
      <c r="B1050" s="626">
        <v>102770</v>
      </c>
      <c r="C1050" s="628" t="s">
        <v>19634</v>
      </c>
      <c r="D1050" s="626" t="s">
        <v>351</v>
      </c>
      <c r="E1050" s="634">
        <v>28106.74</v>
      </c>
      <c r="F1050" s="635">
        <v>0</v>
      </c>
    </row>
    <row r="1051" spans="1:6" ht="15">
      <c r="A1051" s="633" t="s">
        <v>19577</v>
      </c>
      <c r="B1051" s="626">
        <v>102800</v>
      </c>
      <c r="C1051" s="628" t="s">
        <v>19635</v>
      </c>
      <c r="D1051" s="626" t="s">
        <v>351</v>
      </c>
      <c r="E1051" s="634">
        <v>57194.66</v>
      </c>
      <c r="F1051" s="635">
        <v>0</v>
      </c>
    </row>
    <row r="1052" spans="1:6" ht="15">
      <c r="A1052" s="633" t="s">
        <v>19577</v>
      </c>
      <c r="B1052" s="626">
        <v>102771</v>
      </c>
      <c r="C1052" s="628" t="s">
        <v>19636</v>
      </c>
      <c r="D1052" s="626" t="s">
        <v>351</v>
      </c>
      <c r="E1052" s="634">
        <v>39133.07</v>
      </c>
      <c r="F1052" s="635">
        <v>0</v>
      </c>
    </row>
    <row r="1053" spans="1:6" ht="15">
      <c r="A1053" s="633" t="s">
        <v>19577</v>
      </c>
      <c r="B1053" s="626">
        <v>102801</v>
      </c>
      <c r="C1053" s="628" t="s">
        <v>19637</v>
      </c>
      <c r="D1053" s="626" t="s">
        <v>351</v>
      </c>
      <c r="E1053" s="634">
        <v>79875.58</v>
      </c>
      <c r="F1053" s="635">
        <v>0</v>
      </c>
    </row>
    <row r="1054" spans="1:6" ht="15">
      <c r="A1054" s="633" t="s">
        <v>19577</v>
      </c>
      <c r="B1054" s="626">
        <v>102772</v>
      </c>
      <c r="C1054" s="628" t="s">
        <v>19638</v>
      </c>
      <c r="D1054" s="626" t="s">
        <v>351</v>
      </c>
      <c r="E1054" s="634">
        <v>54538.92</v>
      </c>
      <c r="F1054" s="635">
        <v>0</v>
      </c>
    </row>
    <row r="1055" spans="1:6" ht="15">
      <c r="A1055" s="633" t="s">
        <v>19577</v>
      </c>
      <c r="B1055" s="626">
        <v>102802</v>
      </c>
      <c r="C1055" s="628" t="s">
        <v>19639</v>
      </c>
      <c r="D1055" s="626" t="s">
        <v>351</v>
      </c>
      <c r="E1055" s="634">
        <v>95675.65</v>
      </c>
      <c r="F1055" s="635">
        <v>0</v>
      </c>
    </row>
    <row r="1056" spans="1:6" ht="15">
      <c r="A1056" s="633" t="s">
        <v>19577</v>
      </c>
      <c r="B1056" s="626">
        <v>102747</v>
      </c>
      <c r="C1056" s="628" t="s">
        <v>19640</v>
      </c>
      <c r="D1056" s="626" t="s">
        <v>351</v>
      </c>
      <c r="E1056" s="634">
        <v>8238.61</v>
      </c>
      <c r="F1056" s="635">
        <v>0</v>
      </c>
    </row>
    <row r="1057" spans="1:6" ht="15">
      <c r="A1057" s="633" t="s">
        <v>19577</v>
      </c>
      <c r="B1057" s="626">
        <v>102758</v>
      </c>
      <c r="C1057" s="628" t="s">
        <v>19641</v>
      </c>
      <c r="D1057" s="626" t="s">
        <v>351</v>
      </c>
      <c r="E1057" s="634">
        <v>13127.74</v>
      </c>
      <c r="F1057" s="635">
        <v>0</v>
      </c>
    </row>
    <row r="1058" spans="1:6" ht="15">
      <c r="A1058" s="633" t="s">
        <v>19577</v>
      </c>
      <c r="B1058" s="626">
        <v>102788</v>
      </c>
      <c r="C1058" s="628" t="s">
        <v>19642</v>
      </c>
      <c r="D1058" s="626" t="s">
        <v>351</v>
      </c>
      <c r="E1058" s="634">
        <v>17317.57</v>
      </c>
      <c r="F1058" s="635">
        <v>0</v>
      </c>
    </row>
    <row r="1059" spans="1:6" ht="15">
      <c r="A1059" s="633" t="s">
        <v>19577</v>
      </c>
      <c r="B1059" s="626">
        <v>102748</v>
      </c>
      <c r="C1059" s="628" t="s">
        <v>19643</v>
      </c>
      <c r="D1059" s="626" t="s">
        <v>351</v>
      </c>
      <c r="E1059" s="634">
        <v>11498.14</v>
      </c>
      <c r="F1059" s="635">
        <v>0</v>
      </c>
    </row>
    <row r="1060" spans="1:6" ht="15">
      <c r="A1060" s="633" t="s">
        <v>19577</v>
      </c>
      <c r="B1060" s="626">
        <v>102759</v>
      </c>
      <c r="C1060" s="628" t="s">
        <v>19644</v>
      </c>
      <c r="D1060" s="626" t="s">
        <v>351</v>
      </c>
      <c r="E1060" s="634">
        <v>19464.59</v>
      </c>
      <c r="F1060" s="635">
        <v>0</v>
      </c>
    </row>
    <row r="1061" spans="1:6" ht="15">
      <c r="A1061" s="633" t="s">
        <v>19577</v>
      </c>
      <c r="B1061" s="626">
        <v>102789</v>
      </c>
      <c r="C1061" s="628" t="s">
        <v>19645</v>
      </c>
      <c r="D1061" s="626" t="s">
        <v>351</v>
      </c>
      <c r="E1061" s="634">
        <v>22723.4</v>
      </c>
      <c r="F1061" s="635">
        <v>0</v>
      </c>
    </row>
    <row r="1062" spans="1:6" ht="15">
      <c r="A1062" s="633" t="s">
        <v>19577</v>
      </c>
      <c r="B1062" s="626">
        <v>102749</v>
      </c>
      <c r="C1062" s="628" t="s">
        <v>19646</v>
      </c>
      <c r="D1062" s="626" t="s">
        <v>351</v>
      </c>
      <c r="E1062" s="634">
        <v>19687.310000000001</v>
      </c>
      <c r="F1062" s="635">
        <v>0</v>
      </c>
    </row>
    <row r="1063" spans="1:6" ht="15">
      <c r="A1063" s="633" t="s">
        <v>19577</v>
      </c>
      <c r="B1063" s="626">
        <v>102760</v>
      </c>
      <c r="C1063" s="628" t="s">
        <v>19647</v>
      </c>
      <c r="D1063" s="626" t="s">
        <v>351</v>
      </c>
      <c r="E1063" s="634">
        <v>35770.269999999997</v>
      </c>
      <c r="F1063" s="635">
        <v>0</v>
      </c>
    </row>
    <row r="1064" spans="1:6" ht="15">
      <c r="A1064" s="633" t="s">
        <v>19577</v>
      </c>
      <c r="B1064" s="626">
        <v>102790</v>
      </c>
      <c r="C1064" s="628" t="s">
        <v>19648</v>
      </c>
      <c r="D1064" s="626" t="s">
        <v>351</v>
      </c>
      <c r="E1064" s="634">
        <v>37125.800000000003</v>
      </c>
      <c r="F1064" s="635">
        <v>0</v>
      </c>
    </row>
    <row r="1065" spans="1:6" ht="15">
      <c r="A1065" s="633" t="s">
        <v>19577</v>
      </c>
      <c r="B1065" s="626">
        <v>102785</v>
      </c>
      <c r="C1065" s="628" t="s">
        <v>19649</v>
      </c>
      <c r="D1065" s="626" t="s">
        <v>351</v>
      </c>
      <c r="E1065" s="634">
        <v>9719.19</v>
      </c>
      <c r="F1065" s="635">
        <v>0</v>
      </c>
    </row>
    <row r="1066" spans="1:6" ht="15">
      <c r="A1066" s="633" t="s">
        <v>19577</v>
      </c>
      <c r="B1066" s="626">
        <v>102786</v>
      </c>
      <c r="C1066" s="628" t="s">
        <v>19650</v>
      </c>
      <c r="D1066" s="626" t="s">
        <v>351</v>
      </c>
      <c r="E1066" s="634">
        <v>10707.7</v>
      </c>
      <c r="F1066" s="635">
        <v>0</v>
      </c>
    </row>
    <row r="1067" spans="1:6" ht="15">
      <c r="A1067" s="633" t="s">
        <v>19577</v>
      </c>
      <c r="B1067" s="626">
        <v>102787</v>
      </c>
      <c r="C1067" s="628" t="s">
        <v>19651</v>
      </c>
      <c r="D1067" s="626" t="s">
        <v>351</v>
      </c>
      <c r="E1067" s="634">
        <v>15867.02</v>
      </c>
      <c r="F1067" s="635">
        <v>0</v>
      </c>
    </row>
    <row r="1068" spans="1:6" ht="15">
      <c r="A1068" s="633" t="s">
        <v>19577</v>
      </c>
      <c r="B1068" s="626">
        <v>102736</v>
      </c>
      <c r="C1068" s="628" t="s">
        <v>19652</v>
      </c>
      <c r="D1068" s="626" t="s">
        <v>482</v>
      </c>
      <c r="E1068" s="634">
        <v>586.27</v>
      </c>
      <c r="F1068" s="635">
        <v>0</v>
      </c>
    </row>
    <row r="1069" spans="1:6" ht="15">
      <c r="A1069" s="633" t="s">
        <v>19577</v>
      </c>
      <c r="B1069" s="626">
        <v>102727</v>
      </c>
      <c r="C1069" s="628" t="s">
        <v>19653</v>
      </c>
      <c r="D1069" s="626" t="s">
        <v>135</v>
      </c>
      <c r="E1069" s="634">
        <v>103.85</v>
      </c>
      <c r="F1069" s="635">
        <v>0</v>
      </c>
    </row>
    <row r="1070" spans="1:6" ht="15">
      <c r="A1070" s="633" t="s">
        <v>19654</v>
      </c>
      <c r="B1070" s="626">
        <v>102112</v>
      </c>
      <c r="C1070" s="628" t="s">
        <v>19655</v>
      </c>
      <c r="D1070" s="626" t="s">
        <v>351</v>
      </c>
      <c r="E1070" s="634">
        <v>203.22</v>
      </c>
      <c r="F1070" s="635">
        <v>0</v>
      </c>
    </row>
    <row r="1071" spans="1:6" ht="15">
      <c r="A1071" s="633" t="s">
        <v>19654</v>
      </c>
      <c r="B1071" s="626">
        <v>102111</v>
      </c>
      <c r="C1071" s="628" t="s">
        <v>19656</v>
      </c>
      <c r="D1071" s="626" t="s">
        <v>351</v>
      </c>
      <c r="E1071" s="634">
        <v>1128.53</v>
      </c>
      <c r="F1071" s="635">
        <v>0</v>
      </c>
    </row>
    <row r="1072" spans="1:6" ht="15">
      <c r="A1072" s="633" t="s">
        <v>19654</v>
      </c>
      <c r="B1072" s="626">
        <v>102114</v>
      </c>
      <c r="C1072" s="628" t="s">
        <v>19657</v>
      </c>
      <c r="D1072" s="626" t="s">
        <v>351</v>
      </c>
      <c r="E1072" s="634">
        <v>208.39</v>
      </c>
      <c r="F1072" s="635">
        <v>0</v>
      </c>
    </row>
    <row r="1073" spans="1:6" ht="15">
      <c r="A1073" s="633" t="s">
        <v>19654</v>
      </c>
      <c r="B1073" s="626">
        <v>102113</v>
      </c>
      <c r="C1073" s="628" t="s">
        <v>19658</v>
      </c>
      <c r="D1073" s="626" t="s">
        <v>351</v>
      </c>
      <c r="E1073" s="634">
        <v>1768.16</v>
      </c>
      <c r="F1073" s="635">
        <v>0</v>
      </c>
    </row>
    <row r="1074" spans="1:6" ht="15">
      <c r="A1074" s="633" t="s">
        <v>19654</v>
      </c>
      <c r="B1074" s="626">
        <v>102117</v>
      </c>
      <c r="C1074" s="628" t="s">
        <v>19659</v>
      </c>
      <c r="D1074" s="626" t="s">
        <v>351</v>
      </c>
      <c r="E1074" s="634">
        <v>214.65</v>
      </c>
      <c r="F1074" s="635">
        <v>0</v>
      </c>
    </row>
    <row r="1075" spans="1:6" ht="15">
      <c r="A1075" s="633" t="s">
        <v>19654</v>
      </c>
      <c r="B1075" s="626">
        <v>102116</v>
      </c>
      <c r="C1075" s="628" t="s">
        <v>19660</v>
      </c>
      <c r="D1075" s="626" t="s">
        <v>351</v>
      </c>
      <c r="E1075" s="634">
        <v>1886.72</v>
      </c>
      <c r="F1075" s="635">
        <v>0</v>
      </c>
    </row>
    <row r="1076" spans="1:6" ht="15">
      <c r="A1076" s="633" t="s">
        <v>19654</v>
      </c>
      <c r="B1076" s="626">
        <v>102132</v>
      </c>
      <c r="C1076" s="628" t="s">
        <v>19661</v>
      </c>
      <c r="D1076" s="626" t="s">
        <v>351</v>
      </c>
      <c r="E1076" s="634">
        <v>0</v>
      </c>
      <c r="F1076" s="635"/>
    </row>
    <row r="1077" spans="1:6" ht="15">
      <c r="A1077" s="633" t="s">
        <v>19654</v>
      </c>
      <c r="B1077" s="626">
        <v>102115</v>
      </c>
      <c r="C1077" s="628" t="s">
        <v>19662</v>
      </c>
      <c r="D1077" s="626" t="s">
        <v>351</v>
      </c>
      <c r="E1077" s="634">
        <v>3067.25</v>
      </c>
      <c r="F1077" s="635">
        <v>0</v>
      </c>
    </row>
    <row r="1078" spans="1:6" ht="15">
      <c r="A1078" s="633" t="s">
        <v>19654</v>
      </c>
      <c r="B1078" s="626">
        <v>102123</v>
      </c>
      <c r="C1078" s="628" t="s">
        <v>19663</v>
      </c>
      <c r="D1078" s="626" t="s">
        <v>351</v>
      </c>
      <c r="E1078" s="634">
        <v>292.5</v>
      </c>
      <c r="F1078" s="635">
        <v>0</v>
      </c>
    </row>
    <row r="1079" spans="1:6" ht="15">
      <c r="A1079" s="633" t="s">
        <v>19654</v>
      </c>
      <c r="B1079" s="626">
        <v>102122</v>
      </c>
      <c r="C1079" s="628" t="s">
        <v>19664</v>
      </c>
      <c r="D1079" s="626" t="s">
        <v>351</v>
      </c>
      <c r="E1079" s="634">
        <v>8520.8799999999992</v>
      </c>
      <c r="F1079" s="635">
        <v>0</v>
      </c>
    </row>
    <row r="1080" spans="1:6" ht="15">
      <c r="A1080" s="633" t="s">
        <v>19654</v>
      </c>
      <c r="B1080" s="626">
        <v>102119</v>
      </c>
      <c r="C1080" s="628" t="s">
        <v>19665</v>
      </c>
      <c r="D1080" s="626" t="s">
        <v>351</v>
      </c>
      <c r="E1080" s="634">
        <v>220.04</v>
      </c>
      <c r="F1080" s="635">
        <v>0</v>
      </c>
    </row>
    <row r="1081" spans="1:6" ht="15">
      <c r="A1081" s="633" t="s">
        <v>19654</v>
      </c>
      <c r="B1081" s="626">
        <v>102118</v>
      </c>
      <c r="C1081" s="628" t="s">
        <v>19666</v>
      </c>
      <c r="D1081" s="626" t="s">
        <v>351</v>
      </c>
      <c r="E1081" s="634">
        <v>2553.11</v>
      </c>
      <c r="F1081" s="635">
        <v>0</v>
      </c>
    </row>
    <row r="1082" spans="1:6" ht="15">
      <c r="A1082" s="633" t="s">
        <v>19654</v>
      </c>
      <c r="B1082" s="626">
        <v>102133</v>
      </c>
      <c r="C1082" s="628" t="s">
        <v>19667</v>
      </c>
      <c r="D1082" s="626" t="s">
        <v>351</v>
      </c>
      <c r="E1082" s="634">
        <v>0</v>
      </c>
      <c r="F1082" s="635"/>
    </row>
    <row r="1083" spans="1:6" ht="15">
      <c r="A1083" s="633" t="s">
        <v>19654</v>
      </c>
      <c r="B1083" s="626">
        <v>102127</v>
      </c>
      <c r="C1083" s="628" t="s">
        <v>19668</v>
      </c>
      <c r="D1083" s="626" t="s">
        <v>351</v>
      </c>
      <c r="E1083" s="634">
        <v>729.1</v>
      </c>
      <c r="F1083" s="635">
        <v>0</v>
      </c>
    </row>
    <row r="1084" spans="1:6" ht="15">
      <c r="A1084" s="633" t="s">
        <v>19654</v>
      </c>
      <c r="B1084" s="626">
        <v>102126</v>
      </c>
      <c r="C1084" s="628" t="s">
        <v>19669</v>
      </c>
      <c r="D1084" s="626" t="s">
        <v>351</v>
      </c>
      <c r="E1084" s="634">
        <v>10507.22</v>
      </c>
      <c r="F1084" s="635">
        <v>0</v>
      </c>
    </row>
    <row r="1085" spans="1:6" ht="15">
      <c r="A1085" s="633" t="s">
        <v>19654</v>
      </c>
      <c r="B1085" s="626">
        <v>102137</v>
      </c>
      <c r="C1085" s="628" t="s">
        <v>19670</v>
      </c>
      <c r="D1085" s="626" t="s">
        <v>351</v>
      </c>
      <c r="E1085" s="634">
        <v>92.81</v>
      </c>
      <c r="F1085" s="635">
        <v>0</v>
      </c>
    </row>
    <row r="1086" spans="1:6" ht="15">
      <c r="A1086" s="633" t="s">
        <v>19654</v>
      </c>
      <c r="B1086" s="626">
        <v>102136</v>
      </c>
      <c r="C1086" s="628" t="s">
        <v>19671</v>
      </c>
      <c r="D1086" s="626" t="s">
        <v>351</v>
      </c>
      <c r="E1086" s="634">
        <v>109.54</v>
      </c>
      <c r="F1086" s="635">
        <v>0</v>
      </c>
    </row>
    <row r="1087" spans="1:6" ht="15">
      <c r="A1087" s="633" t="s">
        <v>19654</v>
      </c>
      <c r="B1087" s="626">
        <v>102121</v>
      </c>
      <c r="C1087" s="628" t="s">
        <v>19672</v>
      </c>
      <c r="D1087" s="626" t="s">
        <v>351</v>
      </c>
      <c r="E1087" s="634">
        <v>276.43</v>
      </c>
      <c r="F1087" s="635">
        <v>0</v>
      </c>
    </row>
    <row r="1088" spans="1:6" ht="15">
      <c r="A1088" s="633" t="s">
        <v>19654</v>
      </c>
      <c r="B1088" s="626">
        <v>102120</v>
      </c>
      <c r="C1088" s="628" t="s">
        <v>19673</v>
      </c>
      <c r="D1088" s="626" t="s">
        <v>351</v>
      </c>
      <c r="E1088" s="634">
        <v>0</v>
      </c>
      <c r="F1088" s="635"/>
    </row>
    <row r="1089" spans="1:6" ht="15">
      <c r="A1089" s="633" t="s">
        <v>19654</v>
      </c>
      <c r="B1089" s="626">
        <v>102138</v>
      </c>
      <c r="C1089" s="628" t="s">
        <v>19674</v>
      </c>
      <c r="D1089" s="626" t="s">
        <v>351</v>
      </c>
      <c r="E1089" s="634">
        <v>318.64999999999998</v>
      </c>
      <c r="F1089" s="635">
        <v>0</v>
      </c>
    </row>
    <row r="1090" spans="1:6" ht="15">
      <c r="A1090" s="633" t="s">
        <v>19654</v>
      </c>
      <c r="B1090" s="626">
        <v>102334</v>
      </c>
      <c r="C1090" s="628" t="s">
        <v>19675</v>
      </c>
      <c r="D1090" s="626" t="s">
        <v>351</v>
      </c>
      <c r="E1090" s="634">
        <v>0</v>
      </c>
      <c r="F1090" s="635"/>
    </row>
    <row r="1091" spans="1:6" ht="15">
      <c r="A1091" s="633" t="s">
        <v>19654</v>
      </c>
      <c r="B1091" s="626">
        <v>102129</v>
      </c>
      <c r="C1091" s="628" t="s">
        <v>19676</v>
      </c>
      <c r="D1091" s="626" t="s">
        <v>351</v>
      </c>
      <c r="E1091" s="634">
        <v>1096.3699999999999</v>
      </c>
      <c r="F1091" s="635">
        <v>0</v>
      </c>
    </row>
    <row r="1092" spans="1:6" ht="15">
      <c r="A1092" s="633" t="s">
        <v>19654</v>
      </c>
      <c r="B1092" s="626">
        <v>102128</v>
      </c>
      <c r="C1092" s="628" t="s">
        <v>19677</v>
      </c>
      <c r="D1092" s="626" t="s">
        <v>351</v>
      </c>
      <c r="E1092" s="634">
        <v>0</v>
      </c>
      <c r="F1092" s="635"/>
    </row>
    <row r="1093" spans="1:6" ht="15">
      <c r="A1093" s="633" t="s">
        <v>19654</v>
      </c>
      <c r="B1093" s="626">
        <v>102131</v>
      </c>
      <c r="C1093" s="628" t="s">
        <v>19678</v>
      </c>
      <c r="D1093" s="626" t="s">
        <v>351</v>
      </c>
      <c r="E1093" s="634">
        <v>1096.3699999999999</v>
      </c>
      <c r="F1093" s="635">
        <v>0</v>
      </c>
    </row>
    <row r="1094" spans="1:6" ht="15">
      <c r="A1094" s="633" t="s">
        <v>19654</v>
      </c>
      <c r="B1094" s="626">
        <v>102130</v>
      </c>
      <c r="C1094" s="628" t="s">
        <v>19679</v>
      </c>
      <c r="D1094" s="626" t="s">
        <v>351</v>
      </c>
      <c r="E1094" s="634">
        <v>0</v>
      </c>
      <c r="F1094" s="635"/>
    </row>
    <row r="1095" spans="1:6" ht="15">
      <c r="A1095" s="633" t="s">
        <v>19654</v>
      </c>
      <c r="B1095" s="626">
        <v>102134</v>
      </c>
      <c r="C1095" s="628" t="s">
        <v>19680</v>
      </c>
      <c r="D1095" s="626" t="s">
        <v>351</v>
      </c>
      <c r="E1095" s="634">
        <v>0</v>
      </c>
      <c r="F1095" s="635"/>
    </row>
    <row r="1096" spans="1:6" ht="15">
      <c r="A1096" s="633" t="s">
        <v>19654</v>
      </c>
      <c r="B1096" s="626">
        <v>102135</v>
      </c>
      <c r="C1096" s="628" t="s">
        <v>19681</v>
      </c>
      <c r="D1096" s="626" t="s">
        <v>351</v>
      </c>
      <c r="E1096" s="634">
        <v>0</v>
      </c>
      <c r="F1096" s="635"/>
    </row>
    <row r="1097" spans="1:6" ht="15">
      <c r="A1097" s="633" t="s">
        <v>19682</v>
      </c>
      <c r="B1097" s="626">
        <v>104941</v>
      </c>
      <c r="C1097" s="628" t="s">
        <v>19683</v>
      </c>
      <c r="D1097" s="626" t="s">
        <v>135</v>
      </c>
      <c r="E1097" s="634">
        <v>0</v>
      </c>
      <c r="F1097" s="635"/>
    </row>
    <row r="1098" spans="1:6" ht="15">
      <c r="A1098" s="633" t="s">
        <v>19682</v>
      </c>
      <c r="B1098" s="626">
        <v>104942</v>
      </c>
      <c r="C1098" s="628" t="s">
        <v>19684</v>
      </c>
      <c r="D1098" s="626" t="s">
        <v>135</v>
      </c>
      <c r="E1098" s="634">
        <v>0</v>
      </c>
      <c r="F1098" s="635"/>
    </row>
    <row r="1099" spans="1:6" ht="15">
      <c r="A1099" s="633" t="s">
        <v>19682</v>
      </c>
      <c r="B1099" s="626">
        <v>104940</v>
      </c>
      <c r="C1099" s="628" t="s">
        <v>19685</v>
      </c>
      <c r="D1099" s="626" t="s">
        <v>351</v>
      </c>
      <c r="E1099" s="634">
        <v>0</v>
      </c>
      <c r="F1099" s="635"/>
    </row>
    <row r="1100" spans="1:6" ht="15">
      <c r="A1100" s="633" t="s">
        <v>19682</v>
      </c>
      <c r="B1100" s="626">
        <v>104943</v>
      </c>
      <c r="C1100" s="628" t="s">
        <v>19686</v>
      </c>
      <c r="D1100" s="626" t="s">
        <v>135</v>
      </c>
      <c r="E1100" s="634">
        <v>0</v>
      </c>
      <c r="F1100" s="635"/>
    </row>
    <row r="1101" spans="1:6" ht="15">
      <c r="A1101" s="633" t="s">
        <v>19687</v>
      </c>
      <c r="B1101" s="626">
        <v>101801</v>
      </c>
      <c r="C1101" s="628" t="s">
        <v>19688</v>
      </c>
      <c r="D1101" s="626" t="s">
        <v>351</v>
      </c>
      <c r="E1101" s="634">
        <v>1125.5999999999999</v>
      </c>
      <c r="F1101" s="635">
        <v>0</v>
      </c>
    </row>
    <row r="1102" spans="1:6" ht="15">
      <c r="A1102" s="633" t="s">
        <v>19687</v>
      </c>
      <c r="B1102" s="626">
        <v>101800</v>
      </c>
      <c r="C1102" s="628" t="s">
        <v>19689</v>
      </c>
      <c r="D1102" s="626" t="s">
        <v>351</v>
      </c>
      <c r="E1102" s="634">
        <v>1537.9</v>
      </c>
      <c r="F1102" s="635">
        <v>0</v>
      </c>
    </row>
    <row r="1103" spans="1:6" ht="15">
      <c r="A1103" s="633" t="s">
        <v>19687</v>
      </c>
      <c r="B1103" s="626">
        <v>98108</v>
      </c>
      <c r="C1103" s="628" t="s">
        <v>19690</v>
      </c>
      <c r="D1103" s="626" t="s">
        <v>351</v>
      </c>
      <c r="E1103" s="634">
        <v>564.49</v>
      </c>
      <c r="F1103" s="635">
        <v>0</v>
      </c>
    </row>
    <row r="1104" spans="1:6" ht="15">
      <c r="A1104" s="633" t="s">
        <v>19687</v>
      </c>
      <c r="B1104" s="626">
        <v>98105</v>
      </c>
      <c r="C1104" s="628" t="s">
        <v>19691</v>
      </c>
      <c r="D1104" s="626" t="s">
        <v>351</v>
      </c>
      <c r="E1104" s="634">
        <v>721.75</v>
      </c>
      <c r="F1104" s="635">
        <v>0</v>
      </c>
    </row>
    <row r="1105" spans="1:6" ht="15">
      <c r="A1105" s="633" t="s">
        <v>19687</v>
      </c>
      <c r="B1105" s="626">
        <v>98109</v>
      </c>
      <c r="C1105" s="628" t="s">
        <v>19692</v>
      </c>
      <c r="D1105" s="626" t="s">
        <v>351</v>
      </c>
      <c r="E1105" s="634">
        <v>916.76</v>
      </c>
      <c r="F1105" s="635">
        <v>0</v>
      </c>
    </row>
    <row r="1106" spans="1:6" ht="15">
      <c r="A1106" s="633" t="s">
        <v>19687</v>
      </c>
      <c r="B1106" s="626">
        <v>98106</v>
      </c>
      <c r="C1106" s="628" t="s">
        <v>19693</v>
      </c>
      <c r="D1106" s="626" t="s">
        <v>351</v>
      </c>
      <c r="E1106" s="634">
        <v>1189.19</v>
      </c>
      <c r="F1106" s="635">
        <v>0</v>
      </c>
    </row>
    <row r="1107" spans="1:6" ht="15">
      <c r="A1107" s="633" t="s">
        <v>19687</v>
      </c>
      <c r="B1107" s="626">
        <v>98110</v>
      </c>
      <c r="C1107" s="628" t="s">
        <v>19694</v>
      </c>
      <c r="D1107" s="626" t="s">
        <v>351</v>
      </c>
      <c r="E1107" s="634">
        <v>382.84</v>
      </c>
      <c r="F1107" s="635">
        <v>0</v>
      </c>
    </row>
    <row r="1108" spans="1:6" ht="15">
      <c r="A1108" s="633" t="s">
        <v>19687</v>
      </c>
      <c r="B1108" s="626">
        <v>98107</v>
      </c>
      <c r="C1108" s="628" t="s">
        <v>19695</v>
      </c>
      <c r="D1108" s="626" t="s">
        <v>351</v>
      </c>
      <c r="E1108" s="634">
        <v>315.86</v>
      </c>
      <c r="F1108" s="635">
        <v>0</v>
      </c>
    </row>
    <row r="1109" spans="1:6" ht="15">
      <c r="A1109" s="633" t="s">
        <v>19687</v>
      </c>
      <c r="B1109" s="626">
        <v>98104</v>
      </c>
      <c r="C1109" s="628" t="s">
        <v>19696</v>
      </c>
      <c r="D1109" s="626" t="s">
        <v>351</v>
      </c>
      <c r="E1109" s="634">
        <v>413.26</v>
      </c>
      <c r="F1109" s="635">
        <v>0</v>
      </c>
    </row>
    <row r="1110" spans="1:6" ht="15">
      <c r="A1110" s="633" t="s">
        <v>19687</v>
      </c>
      <c r="B1110" s="626">
        <v>98102</v>
      </c>
      <c r="C1110" s="628" t="s">
        <v>19697</v>
      </c>
      <c r="D1110" s="626" t="s">
        <v>351</v>
      </c>
      <c r="E1110" s="634">
        <v>202.45</v>
      </c>
      <c r="F1110" s="635">
        <v>0</v>
      </c>
    </row>
    <row r="1111" spans="1:6" ht="15">
      <c r="A1111" s="633" t="s">
        <v>19687</v>
      </c>
      <c r="B1111" s="626">
        <v>98111</v>
      </c>
      <c r="C1111" s="628" t="s">
        <v>19698</v>
      </c>
      <c r="D1111" s="626" t="s">
        <v>351</v>
      </c>
      <c r="E1111" s="634">
        <v>53.69</v>
      </c>
      <c r="F1111" s="635">
        <v>0</v>
      </c>
    </row>
    <row r="1112" spans="1:6" ht="15">
      <c r="A1112" s="633" t="s">
        <v>19687</v>
      </c>
      <c r="B1112" s="626">
        <v>97891</v>
      </c>
      <c r="C1112" s="628" t="s">
        <v>19699</v>
      </c>
      <c r="D1112" s="626" t="s">
        <v>351</v>
      </c>
      <c r="E1112" s="634">
        <v>235.75</v>
      </c>
      <c r="F1112" s="635">
        <v>0</v>
      </c>
    </row>
    <row r="1113" spans="1:6" ht="15">
      <c r="A1113" s="633" t="s">
        <v>19687</v>
      </c>
      <c r="B1113" s="626">
        <v>97892</v>
      </c>
      <c r="C1113" s="628" t="s">
        <v>19700</v>
      </c>
      <c r="D1113" s="626" t="s">
        <v>351</v>
      </c>
      <c r="E1113" s="634">
        <v>439.19</v>
      </c>
      <c r="F1113" s="635">
        <v>0</v>
      </c>
    </row>
    <row r="1114" spans="1:6" ht="15">
      <c r="A1114" s="633" t="s">
        <v>19687</v>
      </c>
      <c r="B1114" s="626">
        <v>97893</v>
      </c>
      <c r="C1114" s="628" t="s">
        <v>19701</v>
      </c>
      <c r="D1114" s="626" t="s">
        <v>351</v>
      </c>
      <c r="E1114" s="634">
        <v>606.23</v>
      </c>
      <c r="F1114" s="635">
        <v>0</v>
      </c>
    </row>
    <row r="1115" spans="1:6" ht="15">
      <c r="A1115" s="633" t="s">
        <v>19687</v>
      </c>
      <c r="B1115" s="626">
        <v>97894</v>
      </c>
      <c r="C1115" s="628" t="s">
        <v>19702</v>
      </c>
      <c r="D1115" s="626" t="s">
        <v>351</v>
      </c>
      <c r="E1115" s="634">
        <v>655.29999999999995</v>
      </c>
      <c r="F1115" s="635">
        <v>0</v>
      </c>
    </row>
    <row r="1116" spans="1:6" ht="15">
      <c r="A1116" s="633" t="s">
        <v>19687</v>
      </c>
      <c r="B1116" s="626">
        <v>97886</v>
      </c>
      <c r="C1116" s="628" t="s">
        <v>19703</v>
      </c>
      <c r="D1116" s="626" t="s">
        <v>351</v>
      </c>
      <c r="E1116" s="634">
        <v>188.33</v>
      </c>
      <c r="F1116" s="635">
        <v>0</v>
      </c>
    </row>
    <row r="1117" spans="1:6" ht="15">
      <c r="A1117" s="633" t="s">
        <v>19687</v>
      </c>
      <c r="B1117" s="626">
        <v>97887</v>
      </c>
      <c r="C1117" s="628" t="s">
        <v>19704</v>
      </c>
      <c r="D1117" s="626" t="s">
        <v>351</v>
      </c>
      <c r="E1117" s="634">
        <v>296.56</v>
      </c>
      <c r="F1117" s="635">
        <v>0</v>
      </c>
    </row>
    <row r="1118" spans="1:6" ht="15">
      <c r="A1118" s="633" t="s">
        <v>19687</v>
      </c>
      <c r="B1118" s="626">
        <v>97888</v>
      </c>
      <c r="C1118" s="628" t="s">
        <v>19705</v>
      </c>
      <c r="D1118" s="626" t="s">
        <v>351</v>
      </c>
      <c r="E1118" s="634">
        <v>567.79</v>
      </c>
      <c r="F1118" s="635">
        <v>0</v>
      </c>
    </row>
    <row r="1119" spans="1:6" ht="15">
      <c r="A1119" s="633" t="s">
        <v>19687</v>
      </c>
      <c r="B1119" s="626">
        <v>97889</v>
      </c>
      <c r="C1119" s="628" t="s">
        <v>19706</v>
      </c>
      <c r="D1119" s="626" t="s">
        <v>351</v>
      </c>
      <c r="E1119" s="634">
        <v>770.26</v>
      </c>
      <c r="F1119" s="635">
        <v>0</v>
      </c>
    </row>
    <row r="1120" spans="1:6" ht="15">
      <c r="A1120" s="633" t="s">
        <v>19687</v>
      </c>
      <c r="B1120" s="626">
        <v>97890</v>
      </c>
      <c r="C1120" s="628" t="s">
        <v>19707</v>
      </c>
      <c r="D1120" s="626" t="s">
        <v>351</v>
      </c>
      <c r="E1120" s="634">
        <v>854.05</v>
      </c>
      <c r="F1120" s="635">
        <v>0</v>
      </c>
    </row>
    <row r="1121" spans="1:6" ht="15">
      <c r="A1121" s="633" t="s">
        <v>19687</v>
      </c>
      <c r="B1121" s="626">
        <v>97881</v>
      </c>
      <c r="C1121" s="628" t="s">
        <v>19708</v>
      </c>
      <c r="D1121" s="626" t="s">
        <v>351</v>
      </c>
      <c r="E1121" s="634">
        <v>155.30000000000001</v>
      </c>
      <c r="F1121" s="635">
        <v>0</v>
      </c>
    </row>
    <row r="1122" spans="1:6" ht="15">
      <c r="A1122" s="633" t="s">
        <v>19687</v>
      </c>
      <c r="B1122" s="626">
        <v>97882</v>
      </c>
      <c r="C1122" s="628" t="s">
        <v>19709</v>
      </c>
      <c r="D1122" s="626" t="s">
        <v>351</v>
      </c>
      <c r="E1122" s="634">
        <v>245.97</v>
      </c>
      <c r="F1122" s="635">
        <v>0</v>
      </c>
    </row>
    <row r="1123" spans="1:6" ht="15">
      <c r="A1123" s="633" t="s">
        <v>19687</v>
      </c>
      <c r="B1123" s="626">
        <v>97883</v>
      </c>
      <c r="C1123" s="628" t="s">
        <v>19710</v>
      </c>
      <c r="D1123" s="626" t="s">
        <v>351</v>
      </c>
      <c r="E1123" s="634">
        <v>473.2</v>
      </c>
      <c r="F1123" s="635">
        <v>0</v>
      </c>
    </row>
    <row r="1124" spans="1:6" ht="15">
      <c r="A1124" s="633" t="s">
        <v>19687</v>
      </c>
      <c r="B1124" s="626">
        <v>97884</v>
      </c>
      <c r="C1124" s="628" t="s">
        <v>19711</v>
      </c>
      <c r="D1124" s="626" t="s">
        <v>351</v>
      </c>
      <c r="E1124" s="634">
        <v>930.11</v>
      </c>
      <c r="F1124" s="635">
        <v>0</v>
      </c>
    </row>
    <row r="1125" spans="1:6" ht="15">
      <c r="A1125" s="633" t="s">
        <v>19687</v>
      </c>
      <c r="B1125" s="626">
        <v>97885</v>
      </c>
      <c r="C1125" s="628" t="s">
        <v>19712</v>
      </c>
      <c r="D1125" s="626" t="s">
        <v>351</v>
      </c>
      <c r="E1125" s="634">
        <v>1430.12</v>
      </c>
      <c r="F1125" s="635">
        <v>0</v>
      </c>
    </row>
    <row r="1126" spans="1:6" ht="15">
      <c r="A1126" s="633" t="s">
        <v>19687</v>
      </c>
      <c r="B1126" s="626">
        <v>99250</v>
      </c>
      <c r="C1126" s="628" t="s">
        <v>19713</v>
      </c>
      <c r="D1126" s="626" t="s">
        <v>351</v>
      </c>
      <c r="E1126" s="634">
        <v>204.89</v>
      </c>
      <c r="F1126" s="635">
        <v>0</v>
      </c>
    </row>
    <row r="1127" spans="1:6" ht="15">
      <c r="A1127" s="633" t="s">
        <v>19687</v>
      </c>
      <c r="B1127" s="626">
        <v>97900</v>
      </c>
      <c r="C1127" s="628" t="s">
        <v>19714</v>
      </c>
      <c r="D1127" s="626" t="s">
        <v>351</v>
      </c>
      <c r="E1127" s="634">
        <v>209.29</v>
      </c>
      <c r="F1127" s="635">
        <v>0</v>
      </c>
    </row>
    <row r="1128" spans="1:6" ht="15">
      <c r="A1128" s="633" t="s">
        <v>19687</v>
      </c>
      <c r="B1128" s="626">
        <v>99251</v>
      </c>
      <c r="C1128" s="628" t="s">
        <v>19715</v>
      </c>
      <c r="D1128" s="626" t="s">
        <v>351</v>
      </c>
      <c r="E1128" s="634">
        <v>321.05</v>
      </c>
      <c r="F1128" s="635">
        <v>0</v>
      </c>
    </row>
    <row r="1129" spans="1:6" ht="15">
      <c r="A1129" s="633" t="s">
        <v>19687</v>
      </c>
      <c r="B1129" s="626">
        <v>97901</v>
      </c>
      <c r="C1129" s="628" t="s">
        <v>19716</v>
      </c>
      <c r="D1129" s="626" t="s">
        <v>351</v>
      </c>
      <c r="E1129" s="634">
        <v>328.6</v>
      </c>
      <c r="F1129" s="635">
        <v>0</v>
      </c>
    </row>
    <row r="1130" spans="1:6" ht="15">
      <c r="A1130" s="633" t="s">
        <v>19687</v>
      </c>
      <c r="B1130" s="626">
        <v>99253</v>
      </c>
      <c r="C1130" s="628" t="s">
        <v>19717</v>
      </c>
      <c r="D1130" s="626" t="s">
        <v>351</v>
      </c>
      <c r="E1130" s="634">
        <v>616.41999999999996</v>
      </c>
      <c r="F1130" s="635">
        <v>0</v>
      </c>
    </row>
    <row r="1131" spans="1:6" ht="15">
      <c r="A1131" s="633" t="s">
        <v>19687</v>
      </c>
      <c r="B1131" s="626">
        <v>97902</v>
      </c>
      <c r="C1131" s="628" t="s">
        <v>19718</v>
      </c>
      <c r="D1131" s="626" t="s">
        <v>351</v>
      </c>
      <c r="E1131" s="634">
        <v>633.37</v>
      </c>
      <c r="F1131" s="635">
        <v>0</v>
      </c>
    </row>
    <row r="1132" spans="1:6" ht="15">
      <c r="A1132" s="633" t="s">
        <v>19687</v>
      </c>
      <c r="B1132" s="626">
        <v>99255</v>
      </c>
      <c r="C1132" s="628" t="s">
        <v>19719</v>
      </c>
      <c r="D1132" s="626" t="s">
        <v>351</v>
      </c>
      <c r="E1132" s="634">
        <v>857.69</v>
      </c>
      <c r="F1132" s="635">
        <v>0</v>
      </c>
    </row>
    <row r="1133" spans="1:6" ht="15">
      <c r="A1133" s="633" t="s">
        <v>19687</v>
      </c>
      <c r="B1133" s="626">
        <v>97903</v>
      </c>
      <c r="C1133" s="628" t="s">
        <v>19720</v>
      </c>
      <c r="D1133" s="626" t="s">
        <v>351</v>
      </c>
      <c r="E1133" s="634">
        <v>880.93</v>
      </c>
      <c r="F1133" s="635">
        <v>0</v>
      </c>
    </row>
    <row r="1134" spans="1:6" ht="15">
      <c r="A1134" s="633" t="s">
        <v>19687</v>
      </c>
      <c r="B1134" s="626">
        <v>99257</v>
      </c>
      <c r="C1134" s="628" t="s">
        <v>19721</v>
      </c>
      <c r="D1134" s="626" t="s">
        <v>351</v>
      </c>
      <c r="E1134" s="634">
        <v>988.23</v>
      </c>
      <c r="F1134" s="635">
        <v>0</v>
      </c>
    </row>
    <row r="1135" spans="1:6" ht="15">
      <c r="A1135" s="633" t="s">
        <v>19687</v>
      </c>
      <c r="B1135" s="626">
        <v>97904</v>
      </c>
      <c r="C1135" s="628" t="s">
        <v>19722</v>
      </c>
      <c r="D1135" s="626" t="s">
        <v>351</v>
      </c>
      <c r="E1135" s="634">
        <v>1018.28</v>
      </c>
      <c r="F1135" s="635">
        <v>0</v>
      </c>
    </row>
    <row r="1136" spans="1:6" ht="15">
      <c r="A1136" s="633" t="s">
        <v>19687</v>
      </c>
      <c r="B1136" s="626">
        <v>99258</v>
      </c>
      <c r="C1136" s="628" t="s">
        <v>19723</v>
      </c>
      <c r="D1136" s="626" t="s">
        <v>351</v>
      </c>
      <c r="E1136" s="634">
        <v>270.32</v>
      </c>
      <c r="F1136" s="635">
        <v>0</v>
      </c>
    </row>
    <row r="1137" spans="1:6" ht="15">
      <c r="A1137" s="633" t="s">
        <v>19687</v>
      </c>
      <c r="B1137" s="626">
        <v>97905</v>
      </c>
      <c r="C1137" s="628" t="s">
        <v>19724</v>
      </c>
      <c r="D1137" s="626" t="s">
        <v>351</v>
      </c>
      <c r="E1137" s="634">
        <v>275.12</v>
      </c>
      <c r="F1137" s="635">
        <v>0</v>
      </c>
    </row>
    <row r="1138" spans="1:6" ht="15">
      <c r="A1138" s="633" t="s">
        <v>19687</v>
      </c>
      <c r="B1138" s="626">
        <v>99260</v>
      </c>
      <c r="C1138" s="628" t="s">
        <v>19725</v>
      </c>
      <c r="D1138" s="626" t="s">
        <v>351</v>
      </c>
      <c r="E1138" s="634">
        <v>496.87</v>
      </c>
      <c r="F1138" s="635">
        <v>0</v>
      </c>
    </row>
    <row r="1139" spans="1:6" ht="15">
      <c r="A1139" s="633" t="s">
        <v>19687</v>
      </c>
      <c r="B1139" s="626">
        <v>97906</v>
      </c>
      <c r="C1139" s="628" t="s">
        <v>19726</v>
      </c>
      <c r="D1139" s="626" t="s">
        <v>351</v>
      </c>
      <c r="E1139" s="634">
        <v>507.54</v>
      </c>
      <c r="F1139" s="635">
        <v>0</v>
      </c>
    </row>
    <row r="1140" spans="1:6" ht="15">
      <c r="A1140" s="633" t="s">
        <v>19687</v>
      </c>
      <c r="B1140" s="626">
        <v>99262</v>
      </c>
      <c r="C1140" s="628" t="s">
        <v>19727</v>
      </c>
      <c r="D1140" s="626" t="s">
        <v>351</v>
      </c>
      <c r="E1140" s="634">
        <v>705.15</v>
      </c>
      <c r="F1140" s="635">
        <v>0</v>
      </c>
    </row>
    <row r="1141" spans="1:6" ht="15">
      <c r="A1141" s="633" t="s">
        <v>19687</v>
      </c>
      <c r="B1141" s="626">
        <v>97907</v>
      </c>
      <c r="C1141" s="628" t="s">
        <v>19728</v>
      </c>
      <c r="D1141" s="626" t="s">
        <v>351</v>
      </c>
      <c r="E1141" s="634">
        <v>720.38</v>
      </c>
      <c r="F1141" s="635">
        <v>0</v>
      </c>
    </row>
    <row r="1142" spans="1:6" ht="15">
      <c r="A1142" s="633" t="s">
        <v>19687</v>
      </c>
      <c r="B1142" s="626">
        <v>99264</v>
      </c>
      <c r="C1142" s="628" t="s">
        <v>19729</v>
      </c>
      <c r="D1142" s="626" t="s">
        <v>351</v>
      </c>
      <c r="E1142" s="634">
        <v>807.7</v>
      </c>
      <c r="F1142" s="635">
        <v>0</v>
      </c>
    </row>
    <row r="1143" spans="1:6" ht="15">
      <c r="A1143" s="633" t="s">
        <v>19687</v>
      </c>
      <c r="B1143" s="626">
        <v>97908</v>
      </c>
      <c r="C1143" s="628" t="s">
        <v>19730</v>
      </c>
      <c r="D1143" s="626" t="s">
        <v>351</v>
      </c>
      <c r="E1143" s="634">
        <v>828.28</v>
      </c>
      <c r="F1143" s="635">
        <v>0</v>
      </c>
    </row>
    <row r="1144" spans="1:6" ht="15">
      <c r="A1144" s="633" t="s">
        <v>19687</v>
      </c>
      <c r="B1144" s="626">
        <v>97895</v>
      </c>
      <c r="C1144" s="628" t="s">
        <v>19731</v>
      </c>
      <c r="D1144" s="626" t="s">
        <v>351</v>
      </c>
      <c r="E1144" s="634">
        <v>213.05</v>
      </c>
      <c r="F1144" s="635">
        <v>0</v>
      </c>
    </row>
    <row r="1145" spans="1:6" ht="15">
      <c r="A1145" s="633" t="s">
        <v>19687</v>
      </c>
      <c r="B1145" s="626">
        <v>97896</v>
      </c>
      <c r="C1145" s="628" t="s">
        <v>19732</v>
      </c>
      <c r="D1145" s="626" t="s">
        <v>351</v>
      </c>
      <c r="E1145" s="634">
        <v>395.13</v>
      </c>
      <c r="F1145" s="635">
        <v>0</v>
      </c>
    </row>
    <row r="1146" spans="1:6" ht="15">
      <c r="A1146" s="633" t="s">
        <v>19687</v>
      </c>
      <c r="B1146" s="626">
        <v>97897</v>
      </c>
      <c r="C1146" s="628" t="s">
        <v>19733</v>
      </c>
      <c r="D1146" s="626" t="s">
        <v>351</v>
      </c>
      <c r="E1146" s="634">
        <v>512.51</v>
      </c>
      <c r="F1146" s="635">
        <v>0</v>
      </c>
    </row>
    <row r="1147" spans="1:6" ht="15">
      <c r="A1147" s="633" t="s">
        <v>19687</v>
      </c>
      <c r="B1147" s="626">
        <v>97898</v>
      </c>
      <c r="C1147" s="628" t="s">
        <v>19734</v>
      </c>
      <c r="D1147" s="626" t="s">
        <v>351</v>
      </c>
      <c r="E1147" s="634">
        <v>985.27</v>
      </c>
      <c r="F1147" s="635">
        <v>0</v>
      </c>
    </row>
    <row r="1148" spans="1:6" ht="15">
      <c r="A1148" s="633" t="s">
        <v>19687</v>
      </c>
      <c r="B1148" s="626">
        <v>97899</v>
      </c>
      <c r="C1148" s="628" t="s">
        <v>19735</v>
      </c>
      <c r="D1148" s="626" t="s">
        <v>351</v>
      </c>
      <c r="E1148" s="634">
        <v>0</v>
      </c>
      <c r="F1148" s="635"/>
    </row>
    <row r="1149" spans="1:6" ht="15">
      <c r="A1149" s="633" t="s">
        <v>19687</v>
      </c>
      <c r="B1149" s="626">
        <v>101795</v>
      </c>
      <c r="C1149" s="628" t="s">
        <v>19736</v>
      </c>
      <c r="D1149" s="626" t="s">
        <v>351</v>
      </c>
      <c r="E1149" s="634">
        <v>647.80999999999995</v>
      </c>
      <c r="F1149" s="635">
        <v>0</v>
      </c>
    </row>
    <row r="1150" spans="1:6" ht="15">
      <c r="A1150" s="633" t="s">
        <v>19687</v>
      </c>
      <c r="B1150" s="626">
        <v>101796</v>
      </c>
      <c r="C1150" s="628" t="s">
        <v>19737</v>
      </c>
      <c r="D1150" s="626" t="s">
        <v>351</v>
      </c>
      <c r="E1150" s="634">
        <v>0</v>
      </c>
      <c r="F1150" s="635"/>
    </row>
    <row r="1151" spans="1:6" ht="15">
      <c r="A1151" s="633" t="s">
        <v>19687</v>
      </c>
      <c r="B1151" s="626">
        <v>101797</v>
      </c>
      <c r="C1151" s="628" t="s">
        <v>19738</v>
      </c>
      <c r="D1151" s="626" t="s">
        <v>351</v>
      </c>
      <c r="E1151" s="634">
        <v>0</v>
      </c>
      <c r="F1151" s="635"/>
    </row>
    <row r="1152" spans="1:6" ht="15">
      <c r="A1152" s="633" t="s">
        <v>19687</v>
      </c>
      <c r="B1152" s="626">
        <v>101802</v>
      </c>
      <c r="C1152" s="628" t="s">
        <v>19739</v>
      </c>
      <c r="D1152" s="626" t="s">
        <v>351</v>
      </c>
      <c r="E1152" s="634">
        <v>1883.8</v>
      </c>
      <c r="F1152" s="635">
        <v>0</v>
      </c>
    </row>
    <row r="1153" spans="1:6" ht="15">
      <c r="A1153" s="633" t="s">
        <v>19687</v>
      </c>
      <c r="B1153" s="626">
        <v>101803</v>
      </c>
      <c r="C1153" s="628" t="s">
        <v>19740</v>
      </c>
      <c r="D1153" s="626" t="s">
        <v>351</v>
      </c>
      <c r="E1153" s="634">
        <v>1219.03</v>
      </c>
      <c r="F1153" s="635">
        <v>0</v>
      </c>
    </row>
    <row r="1154" spans="1:6" ht="15">
      <c r="A1154" s="633" t="s">
        <v>19687</v>
      </c>
      <c r="B1154" s="626">
        <v>101804</v>
      </c>
      <c r="C1154" s="628" t="s">
        <v>19741</v>
      </c>
      <c r="D1154" s="626" t="s">
        <v>351</v>
      </c>
      <c r="E1154" s="634">
        <v>1512.44</v>
      </c>
      <c r="F1154" s="635">
        <v>0</v>
      </c>
    </row>
    <row r="1155" spans="1:6" ht="15">
      <c r="A1155" s="633" t="s">
        <v>19687</v>
      </c>
      <c r="B1155" s="626">
        <v>101805</v>
      </c>
      <c r="C1155" s="628" t="s">
        <v>19742</v>
      </c>
      <c r="D1155" s="626" t="s">
        <v>351</v>
      </c>
      <c r="E1155" s="634">
        <v>1920.99</v>
      </c>
      <c r="F1155" s="635">
        <v>0</v>
      </c>
    </row>
    <row r="1156" spans="1:6" ht="15">
      <c r="A1156" s="633" t="s">
        <v>19687</v>
      </c>
      <c r="B1156" s="626">
        <v>98115</v>
      </c>
      <c r="C1156" s="628" t="s">
        <v>19743</v>
      </c>
      <c r="D1156" s="626" t="s">
        <v>351</v>
      </c>
      <c r="E1156" s="634">
        <v>112.67</v>
      </c>
      <c r="F1156" s="635">
        <v>0</v>
      </c>
    </row>
    <row r="1157" spans="1:6" ht="15">
      <c r="A1157" s="633" t="s">
        <v>19687</v>
      </c>
      <c r="B1157" s="626">
        <v>98114</v>
      </c>
      <c r="C1157" s="628" t="s">
        <v>19744</v>
      </c>
      <c r="D1157" s="626" t="s">
        <v>351</v>
      </c>
      <c r="E1157" s="634">
        <v>641.78</v>
      </c>
      <c r="F1157" s="635">
        <v>0</v>
      </c>
    </row>
    <row r="1158" spans="1:6" ht="15">
      <c r="A1158" s="633" t="s">
        <v>19687</v>
      </c>
      <c r="B1158" s="626">
        <v>98112</v>
      </c>
      <c r="C1158" s="628" t="s">
        <v>19745</v>
      </c>
      <c r="D1158" s="626" t="s">
        <v>351</v>
      </c>
      <c r="E1158" s="634">
        <v>107.52</v>
      </c>
      <c r="F1158" s="635">
        <v>0</v>
      </c>
    </row>
    <row r="1159" spans="1:6" ht="15">
      <c r="A1159" s="633" t="s">
        <v>19687</v>
      </c>
      <c r="B1159" s="626">
        <v>100128</v>
      </c>
      <c r="C1159" s="628" t="s">
        <v>19746</v>
      </c>
      <c r="D1159" s="626" t="s">
        <v>351</v>
      </c>
      <c r="E1159" s="634">
        <v>1690.46</v>
      </c>
      <c r="F1159" s="635">
        <v>0</v>
      </c>
    </row>
    <row r="1160" spans="1:6" ht="15">
      <c r="A1160" s="633" t="s">
        <v>19747</v>
      </c>
      <c r="B1160" s="626">
        <v>102623</v>
      </c>
      <c r="C1160" s="628" t="s">
        <v>19748</v>
      </c>
      <c r="D1160" s="626" t="s">
        <v>351</v>
      </c>
      <c r="E1160" s="634">
        <v>883.32</v>
      </c>
      <c r="F1160" s="635">
        <v>0</v>
      </c>
    </row>
    <row r="1161" spans="1:6" ht="15">
      <c r="A1161" s="633" t="s">
        <v>19747</v>
      </c>
      <c r="B1161" s="626">
        <v>102607</v>
      </c>
      <c r="C1161" s="628" t="s">
        <v>19749</v>
      </c>
      <c r="D1161" s="626" t="s">
        <v>351</v>
      </c>
      <c r="E1161" s="634">
        <v>455.7</v>
      </c>
      <c r="F1161" s="635">
        <v>0</v>
      </c>
    </row>
    <row r="1162" spans="1:6" ht="15">
      <c r="A1162" s="633" t="s">
        <v>19747</v>
      </c>
      <c r="B1162" s="626">
        <v>102608</v>
      </c>
      <c r="C1162" s="628" t="s">
        <v>19750</v>
      </c>
      <c r="D1162" s="626" t="s">
        <v>351</v>
      </c>
      <c r="E1162" s="634">
        <v>1041.28</v>
      </c>
      <c r="F1162" s="635">
        <v>0</v>
      </c>
    </row>
    <row r="1163" spans="1:6" ht="15">
      <c r="A1163" s="633" t="s">
        <v>19747</v>
      </c>
      <c r="B1163" s="626">
        <v>102609</v>
      </c>
      <c r="C1163" s="628" t="s">
        <v>19751</v>
      </c>
      <c r="D1163" s="626" t="s">
        <v>351</v>
      </c>
      <c r="E1163" s="634">
        <v>1184.0999999999999</v>
      </c>
      <c r="F1163" s="635">
        <v>0</v>
      </c>
    </row>
    <row r="1164" spans="1:6" ht="15">
      <c r="A1164" s="633" t="s">
        <v>19747</v>
      </c>
      <c r="B1164" s="626">
        <v>102610</v>
      </c>
      <c r="C1164" s="628" t="s">
        <v>19752</v>
      </c>
      <c r="D1164" s="626" t="s">
        <v>351</v>
      </c>
      <c r="E1164" s="634">
        <v>2032.28</v>
      </c>
      <c r="F1164" s="635">
        <v>0</v>
      </c>
    </row>
    <row r="1165" spans="1:6" ht="15">
      <c r="A1165" s="633" t="s">
        <v>19747</v>
      </c>
      <c r="B1165" s="626">
        <v>102622</v>
      </c>
      <c r="C1165" s="628" t="s">
        <v>19753</v>
      </c>
      <c r="D1165" s="626" t="s">
        <v>351</v>
      </c>
      <c r="E1165" s="634">
        <v>648.83000000000004</v>
      </c>
      <c r="F1165" s="635">
        <v>0</v>
      </c>
    </row>
    <row r="1166" spans="1:6" ht="15">
      <c r="A1166" s="633" t="s">
        <v>19747</v>
      </c>
      <c r="B1166" s="626">
        <v>102605</v>
      </c>
      <c r="C1166" s="628" t="s">
        <v>19754</v>
      </c>
      <c r="D1166" s="626" t="s">
        <v>351</v>
      </c>
      <c r="E1166" s="634">
        <v>276.57</v>
      </c>
      <c r="F1166" s="635">
        <v>0</v>
      </c>
    </row>
    <row r="1167" spans="1:6" ht="15">
      <c r="A1167" s="633" t="s">
        <v>19747</v>
      </c>
      <c r="B1167" s="626">
        <v>102606</v>
      </c>
      <c r="C1167" s="628" t="s">
        <v>19755</v>
      </c>
      <c r="D1167" s="626" t="s">
        <v>351</v>
      </c>
      <c r="E1167" s="634">
        <v>425.45</v>
      </c>
      <c r="F1167" s="635">
        <v>0</v>
      </c>
    </row>
    <row r="1168" spans="1:6" ht="15">
      <c r="A1168" s="633" t="s">
        <v>19747</v>
      </c>
      <c r="B1168" s="626">
        <v>102613</v>
      </c>
      <c r="C1168" s="628" t="s">
        <v>19756</v>
      </c>
      <c r="D1168" s="626" t="s">
        <v>351</v>
      </c>
      <c r="E1168" s="634">
        <v>637.5</v>
      </c>
      <c r="F1168" s="635">
        <v>0</v>
      </c>
    </row>
    <row r="1169" spans="1:6" ht="15">
      <c r="A1169" s="633" t="s">
        <v>19747</v>
      </c>
      <c r="B1169" s="626">
        <v>102619</v>
      </c>
      <c r="C1169" s="628" t="s">
        <v>19757</v>
      </c>
      <c r="D1169" s="626" t="s">
        <v>351</v>
      </c>
      <c r="E1169" s="634">
        <v>5457.49</v>
      </c>
      <c r="F1169" s="635">
        <v>0</v>
      </c>
    </row>
    <row r="1170" spans="1:6" ht="15">
      <c r="A1170" s="633" t="s">
        <v>19747</v>
      </c>
      <c r="B1170" s="626">
        <v>102614</v>
      </c>
      <c r="C1170" s="628" t="s">
        <v>19758</v>
      </c>
      <c r="D1170" s="626" t="s">
        <v>351</v>
      </c>
      <c r="E1170" s="634">
        <v>979.37</v>
      </c>
      <c r="F1170" s="635">
        <v>0</v>
      </c>
    </row>
    <row r="1171" spans="1:6" ht="15">
      <c r="A1171" s="633" t="s">
        <v>19747</v>
      </c>
      <c r="B1171" s="626">
        <v>102620</v>
      </c>
      <c r="C1171" s="628" t="s">
        <v>19759</v>
      </c>
      <c r="D1171" s="626" t="s">
        <v>351</v>
      </c>
      <c r="E1171" s="634">
        <v>7904.31</v>
      </c>
      <c r="F1171" s="635">
        <v>0</v>
      </c>
    </row>
    <row r="1172" spans="1:6" ht="15">
      <c r="A1172" s="633" t="s">
        <v>19747</v>
      </c>
      <c r="B1172" s="626">
        <v>102615</v>
      </c>
      <c r="C1172" s="628" t="s">
        <v>19760</v>
      </c>
      <c r="D1172" s="626" t="s">
        <v>351</v>
      </c>
      <c r="E1172" s="634">
        <v>1229.08</v>
      </c>
      <c r="F1172" s="635">
        <v>0</v>
      </c>
    </row>
    <row r="1173" spans="1:6" ht="15">
      <c r="A1173" s="633" t="s">
        <v>19747</v>
      </c>
      <c r="B1173" s="626">
        <v>102621</v>
      </c>
      <c r="C1173" s="628" t="s">
        <v>19761</v>
      </c>
      <c r="D1173" s="626" t="s">
        <v>351</v>
      </c>
      <c r="E1173" s="634">
        <v>12120.82</v>
      </c>
      <c r="F1173" s="635">
        <v>0</v>
      </c>
    </row>
    <row r="1174" spans="1:6" ht="15">
      <c r="A1174" s="633" t="s">
        <v>19747</v>
      </c>
      <c r="B1174" s="626">
        <v>102616</v>
      </c>
      <c r="C1174" s="628" t="s">
        <v>19762</v>
      </c>
      <c r="D1174" s="626" t="s">
        <v>351</v>
      </c>
      <c r="E1174" s="634">
        <v>1818.51</v>
      </c>
      <c r="F1174" s="635">
        <v>0</v>
      </c>
    </row>
    <row r="1175" spans="1:6" ht="15">
      <c r="A1175" s="633" t="s">
        <v>19747</v>
      </c>
      <c r="B1175" s="626">
        <v>102611</v>
      </c>
      <c r="C1175" s="628" t="s">
        <v>19763</v>
      </c>
      <c r="D1175" s="626" t="s">
        <v>351</v>
      </c>
      <c r="E1175" s="634">
        <v>458.17</v>
      </c>
      <c r="F1175" s="635">
        <v>0</v>
      </c>
    </row>
    <row r="1176" spans="1:6" ht="15">
      <c r="A1176" s="633" t="s">
        <v>19747</v>
      </c>
      <c r="B1176" s="626">
        <v>102617</v>
      </c>
      <c r="C1176" s="628" t="s">
        <v>19764</v>
      </c>
      <c r="D1176" s="626" t="s">
        <v>351</v>
      </c>
      <c r="E1176" s="634">
        <v>3399.8</v>
      </c>
      <c r="F1176" s="635">
        <v>0</v>
      </c>
    </row>
    <row r="1177" spans="1:6" ht="15">
      <c r="A1177" s="633" t="s">
        <v>19747</v>
      </c>
      <c r="B1177" s="626">
        <v>102618</v>
      </c>
      <c r="C1177" s="628" t="s">
        <v>19765</v>
      </c>
      <c r="D1177" s="626" t="s">
        <v>351</v>
      </c>
      <c r="E1177" s="634">
        <v>4079.17</v>
      </c>
      <c r="F1177" s="635">
        <v>0</v>
      </c>
    </row>
    <row r="1178" spans="1:6" ht="15">
      <c r="A1178" s="633" t="s">
        <v>19747</v>
      </c>
      <c r="B1178" s="626">
        <v>102612</v>
      </c>
      <c r="C1178" s="628" t="s">
        <v>19766</v>
      </c>
      <c r="D1178" s="626" t="s">
        <v>351</v>
      </c>
      <c r="E1178" s="634">
        <v>656.95</v>
      </c>
      <c r="F1178" s="635">
        <v>0</v>
      </c>
    </row>
    <row r="1179" spans="1:6" ht="15">
      <c r="A1179" s="633" t="s">
        <v>19747</v>
      </c>
      <c r="B1179" s="626">
        <v>102603</v>
      </c>
      <c r="C1179" s="628" t="s">
        <v>19767</v>
      </c>
      <c r="D1179" s="626" t="s">
        <v>351</v>
      </c>
      <c r="E1179" s="634">
        <v>14.6</v>
      </c>
      <c r="F1179" s="635">
        <v>0</v>
      </c>
    </row>
    <row r="1180" spans="1:6" ht="15">
      <c r="A1180" s="633" t="s">
        <v>19747</v>
      </c>
      <c r="B1180" s="626">
        <v>102587</v>
      </c>
      <c r="C1180" s="628" t="s">
        <v>19768</v>
      </c>
      <c r="D1180" s="626" t="s">
        <v>351</v>
      </c>
      <c r="E1180" s="634">
        <v>5.01</v>
      </c>
      <c r="F1180" s="635">
        <v>0</v>
      </c>
    </row>
    <row r="1181" spans="1:6" ht="15">
      <c r="A1181" s="633" t="s">
        <v>19747</v>
      </c>
      <c r="B1181" s="626">
        <v>102589</v>
      </c>
      <c r="C1181" s="628" t="s">
        <v>19769</v>
      </c>
      <c r="D1181" s="626" t="s">
        <v>351</v>
      </c>
      <c r="E1181" s="634">
        <v>5.56</v>
      </c>
      <c r="F1181" s="635">
        <v>0</v>
      </c>
    </row>
    <row r="1182" spans="1:6" ht="15">
      <c r="A1182" s="633" t="s">
        <v>19747</v>
      </c>
      <c r="B1182" s="626">
        <v>102591</v>
      </c>
      <c r="C1182" s="628" t="s">
        <v>19770</v>
      </c>
      <c r="D1182" s="626" t="s">
        <v>351</v>
      </c>
      <c r="E1182" s="634">
        <v>6.13</v>
      </c>
      <c r="F1182" s="635">
        <v>0</v>
      </c>
    </row>
    <row r="1183" spans="1:6" ht="15">
      <c r="A1183" s="633" t="s">
        <v>19747</v>
      </c>
      <c r="B1183" s="626">
        <v>102593</v>
      </c>
      <c r="C1183" s="628" t="s">
        <v>19771</v>
      </c>
      <c r="D1183" s="626" t="s">
        <v>351</v>
      </c>
      <c r="E1183" s="634">
        <v>6.92</v>
      </c>
      <c r="F1183" s="635">
        <v>0</v>
      </c>
    </row>
    <row r="1184" spans="1:6" ht="15">
      <c r="A1184" s="633" t="s">
        <v>19747</v>
      </c>
      <c r="B1184" s="626">
        <v>102595</v>
      </c>
      <c r="C1184" s="628" t="s">
        <v>19772</v>
      </c>
      <c r="D1184" s="626" t="s">
        <v>351</v>
      </c>
      <c r="E1184" s="634">
        <v>7.82</v>
      </c>
      <c r="F1184" s="635">
        <v>0</v>
      </c>
    </row>
    <row r="1185" spans="1:6" ht="15">
      <c r="A1185" s="633" t="s">
        <v>19747</v>
      </c>
      <c r="B1185" s="626">
        <v>102597</v>
      </c>
      <c r="C1185" s="628" t="s">
        <v>19773</v>
      </c>
      <c r="D1185" s="626" t="s">
        <v>351</v>
      </c>
      <c r="E1185" s="634">
        <v>8.9499999999999993</v>
      </c>
      <c r="F1185" s="635">
        <v>0</v>
      </c>
    </row>
    <row r="1186" spans="1:6" ht="15">
      <c r="A1186" s="633" t="s">
        <v>19747</v>
      </c>
      <c r="B1186" s="626">
        <v>102599</v>
      </c>
      <c r="C1186" s="628" t="s">
        <v>19774</v>
      </c>
      <c r="D1186" s="626" t="s">
        <v>351</v>
      </c>
      <c r="E1186" s="634">
        <v>10.07</v>
      </c>
      <c r="F1186" s="635">
        <v>0</v>
      </c>
    </row>
    <row r="1187" spans="1:6" ht="15">
      <c r="A1187" s="633" t="s">
        <v>19747</v>
      </c>
      <c r="B1187" s="626">
        <v>102601</v>
      </c>
      <c r="C1187" s="628" t="s">
        <v>19775</v>
      </c>
      <c r="D1187" s="626" t="s">
        <v>351</v>
      </c>
      <c r="E1187" s="634">
        <v>11.77</v>
      </c>
      <c r="F1187" s="635">
        <v>0</v>
      </c>
    </row>
    <row r="1188" spans="1:6" ht="15">
      <c r="A1188" s="633" t="s">
        <v>19747</v>
      </c>
      <c r="B1188" s="626">
        <v>102604</v>
      </c>
      <c r="C1188" s="628" t="s">
        <v>19776</v>
      </c>
      <c r="D1188" s="626" t="s">
        <v>351</v>
      </c>
      <c r="E1188" s="634">
        <v>16.82</v>
      </c>
      <c r="F1188" s="635">
        <v>0</v>
      </c>
    </row>
    <row r="1189" spans="1:6" ht="15">
      <c r="A1189" s="633" t="s">
        <v>19747</v>
      </c>
      <c r="B1189" s="626">
        <v>102588</v>
      </c>
      <c r="C1189" s="628" t="s">
        <v>19777</v>
      </c>
      <c r="D1189" s="626" t="s">
        <v>351</v>
      </c>
      <c r="E1189" s="634">
        <v>7.24</v>
      </c>
      <c r="F1189" s="635">
        <v>0</v>
      </c>
    </row>
    <row r="1190" spans="1:6" ht="15">
      <c r="A1190" s="633" t="s">
        <v>19747</v>
      </c>
      <c r="B1190" s="626">
        <v>102590</v>
      </c>
      <c r="C1190" s="628" t="s">
        <v>19778</v>
      </c>
      <c r="D1190" s="626" t="s">
        <v>351</v>
      </c>
      <c r="E1190" s="634">
        <v>7.8</v>
      </c>
      <c r="F1190" s="635">
        <v>0</v>
      </c>
    </row>
    <row r="1191" spans="1:6" ht="15">
      <c r="A1191" s="633" t="s">
        <v>19747</v>
      </c>
      <c r="B1191" s="626">
        <v>102592</v>
      </c>
      <c r="C1191" s="628" t="s">
        <v>19779</v>
      </c>
      <c r="D1191" s="626" t="s">
        <v>351</v>
      </c>
      <c r="E1191" s="634">
        <v>8.36</v>
      </c>
      <c r="F1191" s="635">
        <v>0</v>
      </c>
    </row>
    <row r="1192" spans="1:6" ht="15">
      <c r="A1192" s="633" t="s">
        <v>19747</v>
      </c>
      <c r="B1192" s="626">
        <v>102594</v>
      </c>
      <c r="C1192" s="628" t="s">
        <v>19780</v>
      </c>
      <c r="D1192" s="626" t="s">
        <v>351</v>
      </c>
      <c r="E1192" s="634">
        <v>9.16</v>
      </c>
      <c r="F1192" s="635">
        <v>0</v>
      </c>
    </row>
    <row r="1193" spans="1:6" ht="15">
      <c r="A1193" s="633" t="s">
        <v>19747</v>
      </c>
      <c r="B1193" s="626">
        <v>102596</v>
      </c>
      <c r="C1193" s="628" t="s">
        <v>19781</v>
      </c>
      <c r="D1193" s="626" t="s">
        <v>351</v>
      </c>
      <c r="E1193" s="634">
        <v>10.06</v>
      </c>
      <c r="F1193" s="635">
        <v>0</v>
      </c>
    </row>
    <row r="1194" spans="1:6" ht="15">
      <c r="A1194" s="633" t="s">
        <v>19747</v>
      </c>
      <c r="B1194" s="626">
        <v>102598</v>
      </c>
      <c r="C1194" s="628" t="s">
        <v>19782</v>
      </c>
      <c r="D1194" s="626" t="s">
        <v>351</v>
      </c>
      <c r="E1194" s="634">
        <v>11.19</v>
      </c>
      <c r="F1194" s="635">
        <v>0</v>
      </c>
    </row>
    <row r="1195" spans="1:6" ht="15">
      <c r="A1195" s="633" t="s">
        <v>19747</v>
      </c>
      <c r="B1195" s="626">
        <v>102600</v>
      </c>
      <c r="C1195" s="628" t="s">
        <v>19783</v>
      </c>
      <c r="D1195" s="626" t="s">
        <v>351</v>
      </c>
      <c r="E1195" s="634">
        <v>12.31</v>
      </c>
      <c r="F1195" s="635">
        <v>0</v>
      </c>
    </row>
    <row r="1196" spans="1:6" ht="15">
      <c r="A1196" s="633" t="s">
        <v>19747</v>
      </c>
      <c r="B1196" s="626">
        <v>102602</v>
      </c>
      <c r="C1196" s="628" t="s">
        <v>19784</v>
      </c>
      <c r="D1196" s="626" t="s">
        <v>351</v>
      </c>
      <c r="E1196" s="634">
        <v>14.01</v>
      </c>
      <c r="F1196" s="635">
        <v>0</v>
      </c>
    </row>
    <row r="1197" spans="1:6" ht="15">
      <c r="A1197" s="633" t="s">
        <v>19785</v>
      </c>
      <c r="B1197" s="626">
        <v>103005</v>
      </c>
      <c r="C1197" s="628" t="s">
        <v>19786</v>
      </c>
      <c r="D1197" s="626" t="s">
        <v>351</v>
      </c>
      <c r="E1197" s="634">
        <v>643.72</v>
      </c>
      <c r="F1197" s="635">
        <v>0</v>
      </c>
    </row>
    <row r="1198" spans="1:6" ht="15">
      <c r="A1198" s="633" t="s">
        <v>19785</v>
      </c>
      <c r="B1198" s="626">
        <v>103006</v>
      </c>
      <c r="C1198" s="628" t="s">
        <v>19787</v>
      </c>
      <c r="D1198" s="626" t="s">
        <v>351</v>
      </c>
      <c r="E1198" s="634">
        <v>816.7</v>
      </c>
      <c r="F1198" s="635">
        <v>0</v>
      </c>
    </row>
    <row r="1199" spans="1:6" ht="15">
      <c r="A1199" s="633" t="s">
        <v>19785</v>
      </c>
      <c r="B1199" s="626">
        <v>103007</v>
      </c>
      <c r="C1199" s="628" t="s">
        <v>19788</v>
      </c>
      <c r="D1199" s="626" t="s">
        <v>351</v>
      </c>
      <c r="E1199" s="634">
        <v>1079.69</v>
      </c>
      <c r="F1199" s="635">
        <v>0</v>
      </c>
    </row>
    <row r="1200" spans="1:6" ht="15">
      <c r="A1200" s="633" t="s">
        <v>19785</v>
      </c>
      <c r="B1200" s="626">
        <v>103004</v>
      </c>
      <c r="C1200" s="628" t="s">
        <v>19789</v>
      </c>
      <c r="D1200" s="626" t="s">
        <v>143</v>
      </c>
      <c r="E1200" s="634">
        <v>0</v>
      </c>
      <c r="F1200" s="635"/>
    </row>
    <row r="1201" spans="1:6" ht="15">
      <c r="A1201" s="633" t="s">
        <v>19785</v>
      </c>
      <c r="B1201" s="626">
        <v>102989</v>
      </c>
      <c r="C1201" s="628" t="s">
        <v>19790</v>
      </c>
      <c r="D1201" s="626" t="s">
        <v>143</v>
      </c>
      <c r="E1201" s="634">
        <v>45.41</v>
      </c>
      <c r="F1201" s="635">
        <v>0</v>
      </c>
    </row>
    <row r="1202" spans="1:6" ht="15">
      <c r="A1202" s="633" t="s">
        <v>19785</v>
      </c>
      <c r="B1202" s="626">
        <v>102990</v>
      </c>
      <c r="C1202" s="628" t="s">
        <v>19791</v>
      </c>
      <c r="D1202" s="626" t="s">
        <v>143</v>
      </c>
      <c r="E1202" s="634">
        <v>57.15</v>
      </c>
      <c r="F1202" s="635">
        <v>0</v>
      </c>
    </row>
    <row r="1203" spans="1:6" ht="15">
      <c r="A1203" s="633" t="s">
        <v>19785</v>
      </c>
      <c r="B1203" s="626">
        <v>102991</v>
      </c>
      <c r="C1203" s="628" t="s">
        <v>19792</v>
      </c>
      <c r="D1203" s="626" t="s">
        <v>143</v>
      </c>
      <c r="E1203" s="634">
        <v>75.22</v>
      </c>
      <c r="F1203" s="635">
        <v>0</v>
      </c>
    </row>
    <row r="1204" spans="1:6" ht="15">
      <c r="A1204" s="633" t="s">
        <v>19785</v>
      </c>
      <c r="B1204" s="626">
        <v>102992</v>
      </c>
      <c r="C1204" s="628" t="s">
        <v>19793</v>
      </c>
      <c r="D1204" s="626" t="s">
        <v>143</v>
      </c>
      <c r="E1204" s="634">
        <v>108.56</v>
      </c>
      <c r="F1204" s="635">
        <v>0</v>
      </c>
    </row>
    <row r="1205" spans="1:6" ht="15">
      <c r="A1205" s="633" t="s">
        <v>19785</v>
      </c>
      <c r="B1205" s="626">
        <v>102993</v>
      </c>
      <c r="C1205" s="628" t="s">
        <v>19794</v>
      </c>
      <c r="D1205" s="626" t="s">
        <v>143</v>
      </c>
      <c r="E1205" s="634">
        <v>141.22999999999999</v>
      </c>
      <c r="F1205" s="635">
        <v>0</v>
      </c>
    </row>
    <row r="1206" spans="1:6" ht="15">
      <c r="A1206" s="633" t="s">
        <v>19785</v>
      </c>
      <c r="B1206" s="626">
        <v>102994</v>
      </c>
      <c r="C1206" s="628" t="s">
        <v>19795</v>
      </c>
      <c r="D1206" s="626" t="s">
        <v>143</v>
      </c>
      <c r="E1206" s="634">
        <v>263.83</v>
      </c>
      <c r="F1206" s="635">
        <v>0</v>
      </c>
    </row>
    <row r="1207" spans="1:6" ht="15">
      <c r="A1207" s="633" t="s">
        <v>19785</v>
      </c>
      <c r="B1207" s="626">
        <v>106017</v>
      </c>
      <c r="C1207" s="628" t="s">
        <v>19796</v>
      </c>
      <c r="D1207" s="626" t="s">
        <v>351</v>
      </c>
      <c r="E1207" s="634">
        <v>0</v>
      </c>
      <c r="F1207" s="635"/>
    </row>
    <row r="1208" spans="1:6" ht="15">
      <c r="A1208" s="633" t="s">
        <v>19785</v>
      </c>
      <c r="B1208" s="626">
        <v>105944</v>
      </c>
      <c r="C1208" s="628" t="s">
        <v>19797</v>
      </c>
      <c r="D1208" s="626" t="s">
        <v>482</v>
      </c>
      <c r="E1208" s="634">
        <v>779.36</v>
      </c>
      <c r="F1208" s="635">
        <v>0</v>
      </c>
    </row>
    <row r="1209" spans="1:6" ht="15">
      <c r="A1209" s="633" t="s">
        <v>19785</v>
      </c>
      <c r="B1209" s="626">
        <v>106004</v>
      </c>
      <c r="C1209" s="628" t="s">
        <v>19798</v>
      </c>
      <c r="D1209" s="626" t="s">
        <v>143</v>
      </c>
      <c r="E1209" s="634">
        <v>189.14</v>
      </c>
      <c r="F1209" s="635">
        <v>0</v>
      </c>
    </row>
    <row r="1210" spans="1:6" ht="15">
      <c r="A1210" s="633" t="s">
        <v>19785</v>
      </c>
      <c r="B1210" s="626">
        <v>106005</v>
      </c>
      <c r="C1210" s="628" t="s">
        <v>19799</v>
      </c>
      <c r="D1210" s="626" t="s">
        <v>143</v>
      </c>
      <c r="E1210" s="634">
        <v>223.67</v>
      </c>
      <c r="F1210" s="635">
        <v>0</v>
      </c>
    </row>
    <row r="1211" spans="1:6" ht="15">
      <c r="A1211" s="633" t="s">
        <v>19785</v>
      </c>
      <c r="B1211" s="626">
        <v>106006</v>
      </c>
      <c r="C1211" s="628" t="s">
        <v>19800</v>
      </c>
      <c r="D1211" s="626" t="s">
        <v>143</v>
      </c>
      <c r="E1211" s="634">
        <v>266.58</v>
      </c>
      <c r="F1211" s="635">
        <v>0</v>
      </c>
    </row>
    <row r="1212" spans="1:6" ht="15">
      <c r="A1212" s="633" t="s">
        <v>19785</v>
      </c>
      <c r="B1212" s="626">
        <v>106007</v>
      </c>
      <c r="C1212" s="628" t="s">
        <v>19801</v>
      </c>
      <c r="D1212" s="626" t="s">
        <v>143</v>
      </c>
      <c r="E1212" s="634">
        <v>303.92</v>
      </c>
      <c r="F1212" s="635">
        <v>0</v>
      </c>
    </row>
    <row r="1213" spans="1:6" ht="15">
      <c r="A1213" s="633" t="s">
        <v>19785</v>
      </c>
      <c r="B1213" s="626">
        <v>106008</v>
      </c>
      <c r="C1213" s="628" t="s">
        <v>19802</v>
      </c>
      <c r="D1213" s="626" t="s">
        <v>143</v>
      </c>
      <c r="E1213" s="634">
        <v>341.24</v>
      </c>
      <c r="F1213" s="635">
        <v>0</v>
      </c>
    </row>
    <row r="1214" spans="1:6" ht="15">
      <c r="A1214" s="633" t="s">
        <v>19785</v>
      </c>
      <c r="B1214" s="626">
        <v>106009</v>
      </c>
      <c r="C1214" s="628" t="s">
        <v>19803</v>
      </c>
      <c r="D1214" s="626" t="s">
        <v>143</v>
      </c>
      <c r="E1214" s="634">
        <v>421.48</v>
      </c>
      <c r="F1214" s="635">
        <v>0</v>
      </c>
    </row>
    <row r="1215" spans="1:6" ht="15">
      <c r="A1215" s="633" t="s">
        <v>19785</v>
      </c>
      <c r="B1215" s="626">
        <v>106010</v>
      </c>
      <c r="C1215" s="628" t="s">
        <v>19804</v>
      </c>
      <c r="D1215" s="626" t="s">
        <v>143</v>
      </c>
      <c r="E1215" s="634">
        <v>493.35</v>
      </c>
      <c r="F1215" s="635">
        <v>0</v>
      </c>
    </row>
    <row r="1216" spans="1:6" ht="15">
      <c r="A1216" s="633" t="s">
        <v>19785</v>
      </c>
      <c r="B1216" s="626">
        <v>106011</v>
      </c>
      <c r="C1216" s="628" t="s">
        <v>19805</v>
      </c>
      <c r="D1216" s="626" t="s">
        <v>143</v>
      </c>
      <c r="E1216" s="634">
        <v>863.9</v>
      </c>
      <c r="F1216" s="635">
        <v>0</v>
      </c>
    </row>
    <row r="1217" spans="1:6" ht="15">
      <c r="A1217" s="633" t="s">
        <v>19785</v>
      </c>
      <c r="B1217" s="626">
        <v>106013</v>
      </c>
      <c r="C1217" s="628" t="s">
        <v>19806</v>
      </c>
      <c r="D1217" s="626" t="s">
        <v>143</v>
      </c>
      <c r="E1217" s="634">
        <v>1080.76</v>
      </c>
      <c r="F1217" s="635">
        <v>0</v>
      </c>
    </row>
    <row r="1218" spans="1:6" ht="15">
      <c r="A1218" s="633" t="s">
        <v>19785</v>
      </c>
      <c r="B1218" s="626">
        <v>106012</v>
      </c>
      <c r="C1218" s="628" t="s">
        <v>19807</v>
      </c>
      <c r="D1218" s="626" t="s">
        <v>143</v>
      </c>
      <c r="E1218" s="634">
        <v>951.83</v>
      </c>
      <c r="F1218" s="635">
        <v>0</v>
      </c>
    </row>
    <row r="1219" spans="1:6" ht="15">
      <c r="A1219" s="633" t="s">
        <v>19785</v>
      </c>
      <c r="B1219" s="626">
        <v>106014</v>
      </c>
      <c r="C1219" s="628" t="s">
        <v>19808</v>
      </c>
      <c r="D1219" s="626" t="s">
        <v>143</v>
      </c>
      <c r="E1219" s="634">
        <v>1226.4100000000001</v>
      </c>
      <c r="F1219" s="635">
        <v>0</v>
      </c>
    </row>
    <row r="1220" spans="1:6" ht="15">
      <c r="A1220" s="633" t="s">
        <v>19785</v>
      </c>
      <c r="B1220" s="626">
        <v>106015</v>
      </c>
      <c r="C1220" s="628" t="s">
        <v>19809</v>
      </c>
      <c r="D1220" s="626" t="s">
        <v>143</v>
      </c>
      <c r="E1220" s="634">
        <v>1465.5</v>
      </c>
      <c r="F1220" s="635">
        <v>0</v>
      </c>
    </row>
    <row r="1221" spans="1:6" ht="15">
      <c r="A1221" s="633" t="s">
        <v>19785</v>
      </c>
      <c r="B1221" s="626">
        <v>106016</v>
      </c>
      <c r="C1221" s="628" t="s">
        <v>19810</v>
      </c>
      <c r="D1221" s="626" t="s">
        <v>143</v>
      </c>
      <c r="E1221" s="634">
        <v>1719.34</v>
      </c>
      <c r="F1221" s="635">
        <v>0</v>
      </c>
    </row>
    <row r="1222" spans="1:6" ht="15">
      <c r="A1222" s="633" t="s">
        <v>19785</v>
      </c>
      <c r="B1222" s="626">
        <v>106003</v>
      </c>
      <c r="C1222" s="628" t="s">
        <v>19811</v>
      </c>
      <c r="D1222" s="626" t="s">
        <v>143</v>
      </c>
      <c r="E1222" s="634">
        <v>168.55</v>
      </c>
      <c r="F1222" s="635">
        <v>0</v>
      </c>
    </row>
    <row r="1223" spans="1:6" ht="15">
      <c r="A1223" s="633" t="s">
        <v>19785</v>
      </c>
      <c r="B1223" s="626">
        <v>105997</v>
      </c>
      <c r="C1223" s="628" t="s">
        <v>19812</v>
      </c>
      <c r="D1223" s="626" t="s">
        <v>143</v>
      </c>
      <c r="E1223" s="634">
        <v>92.3</v>
      </c>
      <c r="F1223" s="635">
        <v>0</v>
      </c>
    </row>
    <row r="1224" spans="1:6" ht="15">
      <c r="A1224" s="633" t="s">
        <v>19785</v>
      </c>
      <c r="B1224" s="626">
        <v>105998</v>
      </c>
      <c r="C1224" s="628" t="s">
        <v>19813</v>
      </c>
      <c r="D1224" s="626" t="s">
        <v>143</v>
      </c>
      <c r="E1224" s="634">
        <v>102.26</v>
      </c>
      <c r="F1224" s="635">
        <v>0</v>
      </c>
    </row>
    <row r="1225" spans="1:6" ht="15">
      <c r="A1225" s="633" t="s">
        <v>19785</v>
      </c>
      <c r="B1225" s="626">
        <v>105999</v>
      </c>
      <c r="C1225" s="628" t="s">
        <v>19814</v>
      </c>
      <c r="D1225" s="626" t="s">
        <v>143</v>
      </c>
      <c r="E1225" s="634">
        <v>116.34</v>
      </c>
      <c r="F1225" s="635">
        <v>0</v>
      </c>
    </row>
    <row r="1226" spans="1:6" ht="15">
      <c r="A1226" s="633" t="s">
        <v>19785</v>
      </c>
      <c r="B1226" s="626">
        <v>106000</v>
      </c>
      <c r="C1226" s="628" t="s">
        <v>19815</v>
      </c>
      <c r="D1226" s="626" t="s">
        <v>143</v>
      </c>
      <c r="E1226" s="634">
        <v>130.43</v>
      </c>
      <c r="F1226" s="635">
        <v>0</v>
      </c>
    </row>
    <row r="1227" spans="1:6" ht="15">
      <c r="A1227" s="633" t="s">
        <v>19785</v>
      </c>
      <c r="B1227" s="626">
        <v>106001</v>
      </c>
      <c r="C1227" s="628" t="s">
        <v>19816</v>
      </c>
      <c r="D1227" s="626" t="s">
        <v>143</v>
      </c>
      <c r="E1227" s="634">
        <v>140.38999999999999</v>
      </c>
      <c r="F1227" s="635">
        <v>0</v>
      </c>
    </row>
    <row r="1228" spans="1:6" ht="15">
      <c r="A1228" s="633" t="s">
        <v>19785</v>
      </c>
      <c r="B1228" s="626">
        <v>106002</v>
      </c>
      <c r="C1228" s="628" t="s">
        <v>19817</v>
      </c>
      <c r="D1228" s="626" t="s">
        <v>143</v>
      </c>
      <c r="E1228" s="634">
        <v>154.47</v>
      </c>
      <c r="F1228" s="635">
        <v>0</v>
      </c>
    </row>
    <row r="1229" spans="1:6" ht="15">
      <c r="A1229" s="633" t="s">
        <v>19785</v>
      </c>
      <c r="B1229" s="626">
        <v>105992</v>
      </c>
      <c r="C1229" s="628" t="s">
        <v>19818</v>
      </c>
      <c r="D1229" s="626" t="s">
        <v>143</v>
      </c>
      <c r="E1229" s="634">
        <v>101.88</v>
      </c>
      <c r="F1229" s="635">
        <v>0</v>
      </c>
    </row>
    <row r="1230" spans="1:6" ht="15">
      <c r="A1230" s="633" t="s">
        <v>19785</v>
      </c>
      <c r="B1230" s="626">
        <v>105993</v>
      </c>
      <c r="C1230" s="628" t="s">
        <v>19819</v>
      </c>
      <c r="D1230" s="626" t="s">
        <v>143</v>
      </c>
      <c r="E1230" s="634">
        <v>122.24</v>
      </c>
      <c r="F1230" s="635">
        <v>0</v>
      </c>
    </row>
    <row r="1231" spans="1:6" ht="15">
      <c r="A1231" s="633" t="s">
        <v>19785</v>
      </c>
      <c r="B1231" s="626">
        <v>105994</v>
      </c>
      <c r="C1231" s="628" t="s">
        <v>19820</v>
      </c>
      <c r="D1231" s="626" t="s">
        <v>143</v>
      </c>
      <c r="E1231" s="634">
        <v>149.79</v>
      </c>
      <c r="F1231" s="635">
        <v>0</v>
      </c>
    </row>
    <row r="1232" spans="1:6" ht="15">
      <c r="A1232" s="633" t="s">
        <v>19785</v>
      </c>
      <c r="B1232" s="626">
        <v>105995</v>
      </c>
      <c r="C1232" s="628" t="s">
        <v>19821</v>
      </c>
      <c r="D1232" s="626" t="s">
        <v>143</v>
      </c>
      <c r="E1232" s="634">
        <v>177.43</v>
      </c>
      <c r="F1232" s="635">
        <v>0</v>
      </c>
    </row>
    <row r="1233" spans="1:6" ht="15">
      <c r="A1233" s="633" t="s">
        <v>19785</v>
      </c>
      <c r="B1233" s="626">
        <v>105996</v>
      </c>
      <c r="C1233" s="628" t="s">
        <v>19822</v>
      </c>
      <c r="D1233" s="626" t="s">
        <v>143</v>
      </c>
      <c r="E1233" s="634">
        <v>191.83</v>
      </c>
      <c r="F1233" s="635">
        <v>0</v>
      </c>
    </row>
    <row r="1234" spans="1:6" ht="15">
      <c r="A1234" s="633" t="s">
        <v>19785</v>
      </c>
      <c r="B1234" s="626">
        <v>105988</v>
      </c>
      <c r="C1234" s="628" t="s">
        <v>19823</v>
      </c>
      <c r="D1234" s="626" t="s">
        <v>143</v>
      </c>
      <c r="E1234" s="634">
        <v>67.13</v>
      </c>
      <c r="F1234" s="635">
        <v>0</v>
      </c>
    </row>
    <row r="1235" spans="1:6" ht="15">
      <c r="A1235" s="633" t="s">
        <v>19785</v>
      </c>
      <c r="B1235" s="626">
        <v>105989</v>
      </c>
      <c r="C1235" s="628" t="s">
        <v>19824</v>
      </c>
      <c r="D1235" s="626" t="s">
        <v>143</v>
      </c>
      <c r="E1235" s="634">
        <v>74.319999999999993</v>
      </c>
      <c r="F1235" s="635">
        <v>0</v>
      </c>
    </row>
    <row r="1236" spans="1:6" ht="15">
      <c r="A1236" s="633" t="s">
        <v>19785</v>
      </c>
      <c r="B1236" s="626">
        <v>105990</v>
      </c>
      <c r="C1236" s="628" t="s">
        <v>19825</v>
      </c>
      <c r="D1236" s="626" t="s">
        <v>143</v>
      </c>
      <c r="E1236" s="634">
        <v>84.5</v>
      </c>
      <c r="F1236" s="635">
        <v>0</v>
      </c>
    </row>
    <row r="1237" spans="1:6" ht="15">
      <c r="A1237" s="633" t="s">
        <v>19785</v>
      </c>
      <c r="B1237" s="626">
        <v>105991</v>
      </c>
      <c r="C1237" s="628" t="s">
        <v>19826</v>
      </c>
      <c r="D1237" s="626" t="s">
        <v>143</v>
      </c>
      <c r="E1237" s="634">
        <v>94.69</v>
      </c>
      <c r="F1237" s="635">
        <v>0</v>
      </c>
    </row>
    <row r="1238" spans="1:6" ht="15">
      <c r="A1238" s="633" t="s">
        <v>19785</v>
      </c>
      <c r="B1238" s="626">
        <v>105987</v>
      </c>
      <c r="C1238" s="628" t="s">
        <v>19827</v>
      </c>
      <c r="D1238" s="626" t="s">
        <v>143</v>
      </c>
      <c r="E1238" s="634">
        <v>116.28</v>
      </c>
      <c r="F1238" s="635">
        <v>0</v>
      </c>
    </row>
    <row r="1239" spans="1:6" ht="15">
      <c r="A1239" s="633" t="s">
        <v>19785</v>
      </c>
      <c r="B1239" s="626">
        <v>105986</v>
      </c>
      <c r="C1239" s="628" t="s">
        <v>19828</v>
      </c>
      <c r="D1239" s="626" t="s">
        <v>143</v>
      </c>
      <c r="E1239" s="634">
        <v>145.09</v>
      </c>
      <c r="F1239" s="635">
        <v>0</v>
      </c>
    </row>
    <row r="1240" spans="1:6" ht="15">
      <c r="A1240" s="633" t="s">
        <v>19785</v>
      </c>
      <c r="B1240" s="626">
        <v>106019</v>
      </c>
      <c r="C1240" s="628" t="s">
        <v>19829</v>
      </c>
      <c r="D1240" s="626" t="s">
        <v>351</v>
      </c>
      <c r="E1240" s="634">
        <v>0</v>
      </c>
      <c r="F1240" s="635"/>
    </row>
    <row r="1241" spans="1:6" ht="15">
      <c r="A1241" s="633" t="s">
        <v>19785</v>
      </c>
      <c r="B1241" s="626">
        <v>103001</v>
      </c>
      <c r="C1241" s="628" t="s">
        <v>19830</v>
      </c>
      <c r="D1241" s="626" t="s">
        <v>351</v>
      </c>
      <c r="E1241" s="634">
        <v>209.44</v>
      </c>
      <c r="F1241" s="635">
        <v>0</v>
      </c>
    </row>
    <row r="1242" spans="1:6" ht="15">
      <c r="A1242" s="633" t="s">
        <v>19785</v>
      </c>
      <c r="B1242" s="626">
        <v>103002</v>
      </c>
      <c r="C1242" s="628" t="s">
        <v>19831</v>
      </c>
      <c r="D1242" s="626" t="s">
        <v>351</v>
      </c>
      <c r="E1242" s="634">
        <v>261.67</v>
      </c>
      <c r="F1242" s="635">
        <v>0</v>
      </c>
    </row>
    <row r="1243" spans="1:6" ht="15">
      <c r="A1243" s="633" t="s">
        <v>19785</v>
      </c>
      <c r="B1243" s="626">
        <v>103003</v>
      </c>
      <c r="C1243" s="628" t="s">
        <v>19832</v>
      </c>
      <c r="D1243" s="626" t="s">
        <v>351</v>
      </c>
      <c r="E1243" s="634">
        <v>366.1</v>
      </c>
      <c r="F1243" s="635">
        <v>0</v>
      </c>
    </row>
    <row r="1244" spans="1:6" ht="15">
      <c r="A1244" s="633" t="s">
        <v>19785</v>
      </c>
      <c r="B1244" s="626">
        <v>106018</v>
      </c>
      <c r="C1244" s="628" t="s">
        <v>19833</v>
      </c>
      <c r="D1244" s="626" t="s">
        <v>351</v>
      </c>
      <c r="E1244" s="634">
        <v>0</v>
      </c>
      <c r="F1244" s="635"/>
    </row>
    <row r="1245" spans="1:6" ht="15">
      <c r="A1245" s="633" t="s">
        <v>19785</v>
      </c>
      <c r="B1245" s="626">
        <v>105945</v>
      </c>
      <c r="C1245" s="628" t="s">
        <v>19834</v>
      </c>
      <c r="D1245" s="626" t="s">
        <v>135</v>
      </c>
      <c r="E1245" s="634">
        <v>9.64</v>
      </c>
      <c r="F1245" s="635">
        <v>0</v>
      </c>
    </row>
    <row r="1246" spans="1:6" ht="15">
      <c r="A1246" s="633" t="s">
        <v>19835</v>
      </c>
      <c r="B1246" s="626">
        <v>98522</v>
      </c>
      <c r="C1246" s="628" t="s">
        <v>19836</v>
      </c>
      <c r="D1246" s="626" t="s">
        <v>143</v>
      </c>
      <c r="E1246" s="634">
        <v>182.09</v>
      </c>
      <c r="F1246" s="635">
        <v>0</v>
      </c>
    </row>
    <row r="1247" spans="1:6" ht="15">
      <c r="A1247" s="633" t="s">
        <v>19835</v>
      </c>
      <c r="B1247" s="626">
        <v>98523</v>
      </c>
      <c r="C1247" s="628" t="s">
        <v>19837</v>
      </c>
      <c r="D1247" s="626" t="s">
        <v>143</v>
      </c>
      <c r="E1247" s="634">
        <v>0</v>
      </c>
      <c r="F1247" s="635"/>
    </row>
    <row r="1248" spans="1:6" ht="15">
      <c r="A1248" s="633" t="s">
        <v>19835</v>
      </c>
      <c r="B1248" s="626">
        <v>102364</v>
      </c>
      <c r="C1248" s="628" t="s">
        <v>19838</v>
      </c>
      <c r="D1248" s="626" t="s">
        <v>135</v>
      </c>
      <c r="E1248" s="634">
        <v>213.89</v>
      </c>
      <c r="F1248" s="635">
        <v>0</v>
      </c>
    </row>
    <row r="1249" spans="1:6" ht="15">
      <c r="A1249" s="633" t="s">
        <v>19835</v>
      </c>
      <c r="B1249" s="626">
        <v>102363</v>
      </c>
      <c r="C1249" s="628" t="s">
        <v>19839</v>
      </c>
      <c r="D1249" s="626" t="s">
        <v>135</v>
      </c>
      <c r="E1249" s="634">
        <v>191.8</v>
      </c>
      <c r="F1249" s="635">
        <v>0</v>
      </c>
    </row>
    <row r="1250" spans="1:6" ht="15">
      <c r="A1250" s="633" t="s">
        <v>19835</v>
      </c>
      <c r="B1250" s="626">
        <v>102362</v>
      </c>
      <c r="C1250" s="628" t="s">
        <v>19840</v>
      </c>
      <c r="D1250" s="626" t="s">
        <v>135</v>
      </c>
      <c r="E1250" s="634">
        <v>179.92</v>
      </c>
      <c r="F1250" s="635">
        <v>0</v>
      </c>
    </row>
    <row r="1251" spans="1:6" ht="15">
      <c r="A1251" s="633" t="s">
        <v>19835</v>
      </c>
      <c r="B1251" s="626">
        <v>101196</v>
      </c>
      <c r="C1251" s="628" t="s">
        <v>19841</v>
      </c>
      <c r="D1251" s="626" t="s">
        <v>143</v>
      </c>
      <c r="E1251" s="634">
        <v>0</v>
      </c>
      <c r="F1251" s="635"/>
    </row>
    <row r="1252" spans="1:6" ht="15">
      <c r="A1252" s="633" t="s">
        <v>19835</v>
      </c>
      <c r="B1252" s="626">
        <v>101195</v>
      </c>
      <c r="C1252" s="628" t="s">
        <v>19842</v>
      </c>
      <c r="D1252" s="626" t="s">
        <v>143</v>
      </c>
      <c r="E1252" s="634">
        <v>0</v>
      </c>
      <c r="F1252" s="635"/>
    </row>
    <row r="1253" spans="1:6" ht="15">
      <c r="A1253" s="633" t="s">
        <v>19835</v>
      </c>
      <c r="B1253" s="626">
        <v>101193</v>
      </c>
      <c r="C1253" s="628" t="s">
        <v>19843</v>
      </c>
      <c r="D1253" s="626" t="s">
        <v>143</v>
      </c>
      <c r="E1253" s="634">
        <v>68.88</v>
      </c>
      <c r="F1253" s="635">
        <v>0</v>
      </c>
    </row>
    <row r="1254" spans="1:6" ht="15">
      <c r="A1254" s="633" t="s">
        <v>19835</v>
      </c>
      <c r="B1254" s="626">
        <v>101192</v>
      </c>
      <c r="C1254" s="628" t="s">
        <v>19844</v>
      </c>
      <c r="D1254" s="626" t="s">
        <v>143</v>
      </c>
      <c r="E1254" s="634">
        <v>75.14</v>
      </c>
      <c r="F1254" s="635">
        <v>0</v>
      </c>
    </row>
    <row r="1255" spans="1:6" ht="15">
      <c r="A1255" s="633" t="s">
        <v>19835</v>
      </c>
      <c r="B1255" s="626">
        <v>101194</v>
      </c>
      <c r="C1255" s="628" t="s">
        <v>19845</v>
      </c>
      <c r="D1255" s="626" t="s">
        <v>143</v>
      </c>
      <c r="E1255" s="634">
        <v>69.209999999999994</v>
      </c>
      <c r="F1255" s="635">
        <v>0</v>
      </c>
    </row>
    <row r="1256" spans="1:6" ht="15">
      <c r="A1256" s="633" t="s">
        <v>19835</v>
      </c>
      <c r="B1256" s="626">
        <v>101190</v>
      </c>
      <c r="C1256" s="628" t="s">
        <v>19846</v>
      </c>
      <c r="D1256" s="626" t="s">
        <v>143</v>
      </c>
      <c r="E1256" s="634">
        <v>74.47</v>
      </c>
      <c r="F1256" s="635">
        <v>0</v>
      </c>
    </row>
    <row r="1257" spans="1:6" ht="15">
      <c r="A1257" s="633" t="s">
        <v>19835</v>
      </c>
      <c r="B1257" s="626">
        <v>101189</v>
      </c>
      <c r="C1257" s="628" t="s">
        <v>19847</v>
      </c>
      <c r="D1257" s="626" t="s">
        <v>143</v>
      </c>
      <c r="E1257" s="634">
        <v>75.14</v>
      </c>
      <c r="F1257" s="635">
        <v>0</v>
      </c>
    </row>
    <row r="1258" spans="1:6" ht="15">
      <c r="A1258" s="633" t="s">
        <v>19835</v>
      </c>
      <c r="B1258" s="626">
        <v>101191</v>
      </c>
      <c r="C1258" s="628" t="s">
        <v>19848</v>
      </c>
      <c r="D1258" s="626" t="s">
        <v>143</v>
      </c>
      <c r="E1258" s="634">
        <v>74.8</v>
      </c>
      <c r="F1258" s="635">
        <v>0</v>
      </c>
    </row>
    <row r="1259" spans="1:6" ht="15">
      <c r="A1259" s="633" t="s">
        <v>19835</v>
      </c>
      <c r="B1259" s="626">
        <v>101198</v>
      </c>
      <c r="C1259" s="628" t="s">
        <v>19849</v>
      </c>
      <c r="D1259" s="626" t="s">
        <v>143</v>
      </c>
      <c r="E1259" s="634">
        <v>104.38</v>
      </c>
      <c r="F1259" s="635">
        <v>0</v>
      </c>
    </row>
    <row r="1260" spans="1:6" ht="15">
      <c r="A1260" s="633" t="s">
        <v>19835</v>
      </c>
      <c r="B1260" s="626">
        <v>101197</v>
      </c>
      <c r="C1260" s="628" t="s">
        <v>19850</v>
      </c>
      <c r="D1260" s="626" t="s">
        <v>143</v>
      </c>
      <c r="E1260" s="634">
        <v>136.04</v>
      </c>
      <c r="F1260" s="635">
        <v>0</v>
      </c>
    </row>
    <row r="1261" spans="1:6" ht="15">
      <c r="A1261" s="633" t="s">
        <v>19835</v>
      </c>
      <c r="B1261" s="626">
        <v>101199</v>
      </c>
      <c r="C1261" s="628" t="s">
        <v>19851</v>
      </c>
      <c r="D1261" s="626" t="s">
        <v>143</v>
      </c>
      <c r="E1261" s="634">
        <v>105.2</v>
      </c>
      <c r="F1261" s="635">
        <v>0</v>
      </c>
    </row>
    <row r="1262" spans="1:6" ht="15">
      <c r="A1262" s="633" t="s">
        <v>19835</v>
      </c>
      <c r="B1262" s="626">
        <v>101203</v>
      </c>
      <c r="C1262" s="628" t="s">
        <v>19852</v>
      </c>
      <c r="D1262" s="626" t="s">
        <v>143</v>
      </c>
      <c r="E1262" s="634">
        <v>51.28</v>
      </c>
      <c r="F1262" s="635">
        <v>0</v>
      </c>
    </row>
    <row r="1263" spans="1:6" ht="15">
      <c r="A1263" s="633" t="s">
        <v>19835</v>
      </c>
      <c r="B1263" s="626">
        <v>101202</v>
      </c>
      <c r="C1263" s="628" t="s">
        <v>19853</v>
      </c>
      <c r="D1263" s="626" t="s">
        <v>143</v>
      </c>
      <c r="E1263" s="634">
        <v>52.11</v>
      </c>
      <c r="F1263" s="635">
        <v>0</v>
      </c>
    </row>
    <row r="1264" spans="1:6" ht="15">
      <c r="A1264" s="633" t="s">
        <v>19835</v>
      </c>
      <c r="B1264" s="626">
        <v>101204</v>
      </c>
      <c r="C1264" s="628" t="s">
        <v>19854</v>
      </c>
      <c r="D1264" s="626" t="s">
        <v>143</v>
      </c>
      <c r="E1264" s="634">
        <v>51.61</v>
      </c>
      <c r="F1264" s="635">
        <v>0</v>
      </c>
    </row>
    <row r="1265" spans="1:6" ht="15">
      <c r="A1265" s="633" t="s">
        <v>19835</v>
      </c>
      <c r="B1265" s="626">
        <v>101200</v>
      </c>
      <c r="C1265" s="628" t="s">
        <v>19855</v>
      </c>
      <c r="D1265" s="626" t="s">
        <v>143</v>
      </c>
      <c r="E1265" s="634">
        <v>68.319999999999993</v>
      </c>
      <c r="F1265" s="635">
        <v>0</v>
      </c>
    </row>
    <row r="1266" spans="1:6" ht="15">
      <c r="A1266" s="633" t="s">
        <v>19835</v>
      </c>
      <c r="B1266" s="626">
        <v>101201</v>
      </c>
      <c r="C1266" s="628" t="s">
        <v>19856</v>
      </c>
      <c r="D1266" s="626" t="s">
        <v>143</v>
      </c>
      <c r="E1266" s="634">
        <v>83.73</v>
      </c>
      <c r="F1266" s="635">
        <v>0</v>
      </c>
    </row>
    <row r="1267" spans="1:6" ht="15">
      <c r="A1267" s="633" t="s">
        <v>19835</v>
      </c>
      <c r="B1267" s="626">
        <v>101205</v>
      </c>
      <c r="C1267" s="628" t="s">
        <v>19857</v>
      </c>
      <c r="D1267" s="626" t="s">
        <v>143</v>
      </c>
      <c r="E1267" s="634">
        <v>52.11</v>
      </c>
      <c r="F1267" s="635">
        <v>0</v>
      </c>
    </row>
    <row r="1268" spans="1:6" ht="15">
      <c r="A1268" s="633" t="s">
        <v>19835</v>
      </c>
      <c r="B1268" s="626">
        <v>101188</v>
      </c>
      <c r="C1268" s="628" t="s">
        <v>19858</v>
      </c>
      <c r="D1268" s="626" t="s">
        <v>143</v>
      </c>
      <c r="E1268" s="634">
        <v>7.6</v>
      </c>
      <c r="F1268" s="635">
        <v>0</v>
      </c>
    </row>
    <row r="1269" spans="1:6" ht="15">
      <c r="A1269" s="633" t="s">
        <v>2226</v>
      </c>
      <c r="B1269" s="626">
        <v>87905</v>
      </c>
      <c r="C1269" s="628" t="s">
        <v>19859</v>
      </c>
      <c r="D1269" s="626" t="s">
        <v>135</v>
      </c>
      <c r="E1269" s="634">
        <v>9.6999999999999993</v>
      </c>
      <c r="F1269" s="635">
        <v>0</v>
      </c>
    </row>
    <row r="1270" spans="1:6" ht="15">
      <c r="A1270" s="633" t="s">
        <v>2226</v>
      </c>
      <c r="B1270" s="626">
        <v>87904</v>
      </c>
      <c r="C1270" s="628" t="s">
        <v>19860</v>
      </c>
      <c r="D1270" s="626" t="s">
        <v>135</v>
      </c>
      <c r="E1270" s="634">
        <v>10.41</v>
      </c>
      <c r="F1270" s="635">
        <v>0</v>
      </c>
    </row>
    <row r="1271" spans="1:6" ht="15">
      <c r="A1271" s="633" t="s">
        <v>2226</v>
      </c>
      <c r="B1271" s="626">
        <v>87908</v>
      </c>
      <c r="C1271" s="628" t="s">
        <v>19861</v>
      </c>
      <c r="D1271" s="626" t="s">
        <v>135</v>
      </c>
      <c r="E1271" s="634">
        <v>7.02</v>
      </c>
      <c r="F1271" s="635">
        <v>0</v>
      </c>
    </row>
    <row r="1272" spans="1:6" ht="15">
      <c r="A1272" s="633" t="s">
        <v>2226</v>
      </c>
      <c r="B1272" s="626">
        <v>87907</v>
      </c>
      <c r="C1272" s="628" t="s">
        <v>19862</v>
      </c>
      <c r="D1272" s="626" t="s">
        <v>135</v>
      </c>
      <c r="E1272" s="634">
        <v>7.73</v>
      </c>
      <c r="F1272" s="635">
        <v>0</v>
      </c>
    </row>
    <row r="1273" spans="1:6" ht="15">
      <c r="A1273" s="633" t="s">
        <v>2226</v>
      </c>
      <c r="B1273" s="626">
        <v>87903</v>
      </c>
      <c r="C1273" s="628" t="s">
        <v>19863</v>
      </c>
      <c r="D1273" s="626" t="s">
        <v>135</v>
      </c>
      <c r="E1273" s="634">
        <v>12.97</v>
      </c>
      <c r="F1273" s="635">
        <v>0</v>
      </c>
    </row>
    <row r="1274" spans="1:6" ht="15">
      <c r="A1274" s="633" t="s">
        <v>2226</v>
      </c>
      <c r="B1274" s="626">
        <v>87902</v>
      </c>
      <c r="C1274" s="628" t="s">
        <v>19864</v>
      </c>
      <c r="D1274" s="626" t="s">
        <v>135</v>
      </c>
      <c r="E1274" s="634">
        <v>13.51</v>
      </c>
      <c r="F1274" s="635">
        <v>0</v>
      </c>
    </row>
    <row r="1275" spans="1:6" ht="15">
      <c r="A1275" s="633" t="s">
        <v>2226</v>
      </c>
      <c r="B1275" s="626">
        <v>87900</v>
      </c>
      <c r="C1275" s="628" t="s">
        <v>19865</v>
      </c>
      <c r="D1275" s="626" t="s">
        <v>135</v>
      </c>
      <c r="E1275" s="634">
        <v>10.210000000000001</v>
      </c>
      <c r="F1275" s="635">
        <v>0</v>
      </c>
    </row>
    <row r="1276" spans="1:6" ht="15">
      <c r="A1276" s="633" t="s">
        <v>2226</v>
      </c>
      <c r="B1276" s="626">
        <v>87899</v>
      </c>
      <c r="C1276" s="628" t="s">
        <v>19866</v>
      </c>
      <c r="D1276" s="626" t="s">
        <v>135</v>
      </c>
      <c r="E1276" s="634">
        <v>10.45</v>
      </c>
      <c r="F1276" s="635">
        <v>0</v>
      </c>
    </row>
    <row r="1277" spans="1:6" ht="15">
      <c r="A1277" s="633" t="s">
        <v>2226</v>
      </c>
      <c r="B1277" s="626">
        <v>87894</v>
      </c>
      <c r="C1277" s="628" t="s">
        <v>19867</v>
      </c>
      <c r="D1277" s="626" t="s">
        <v>135</v>
      </c>
      <c r="E1277" s="634">
        <v>8.18</v>
      </c>
      <c r="F1277" s="635">
        <v>0</v>
      </c>
    </row>
    <row r="1278" spans="1:6" ht="15">
      <c r="A1278" s="633" t="s">
        <v>2226</v>
      </c>
      <c r="B1278" s="626">
        <v>87893</v>
      </c>
      <c r="C1278" s="628" t="s">
        <v>19868</v>
      </c>
      <c r="D1278" s="626" t="s">
        <v>135</v>
      </c>
      <c r="E1278" s="634">
        <v>8.89</v>
      </c>
      <c r="F1278" s="635">
        <v>0</v>
      </c>
    </row>
    <row r="1279" spans="1:6" ht="15">
      <c r="A1279" s="633" t="s">
        <v>2226</v>
      </c>
      <c r="B1279" s="626">
        <v>87897</v>
      </c>
      <c r="C1279" s="628" t="s">
        <v>19869</v>
      </c>
      <c r="D1279" s="626" t="s">
        <v>135</v>
      </c>
      <c r="E1279" s="634">
        <v>5.67</v>
      </c>
      <c r="F1279" s="635">
        <v>0</v>
      </c>
    </row>
    <row r="1280" spans="1:6" ht="15">
      <c r="A1280" s="633" t="s">
        <v>2226</v>
      </c>
      <c r="B1280" s="626">
        <v>87896</v>
      </c>
      <c r="C1280" s="628" t="s">
        <v>19870</v>
      </c>
      <c r="D1280" s="626" t="s">
        <v>135</v>
      </c>
      <c r="E1280" s="634">
        <v>6.38</v>
      </c>
      <c r="F1280" s="635">
        <v>0</v>
      </c>
    </row>
    <row r="1281" spans="1:6" ht="15">
      <c r="A1281" s="633" t="s">
        <v>2226</v>
      </c>
      <c r="B1281" s="626">
        <v>87892</v>
      </c>
      <c r="C1281" s="628" t="s">
        <v>19871</v>
      </c>
      <c r="D1281" s="626" t="s">
        <v>135</v>
      </c>
      <c r="E1281" s="634">
        <v>12.01</v>
      </c>
      <c r="F1281" s="635">
        <v>0</v>
      </c>
    </row>
    <row r="1282" spans="1:6" ht="15">
      <c r="A1282" s="633" t="s">
        <v>2226</v>
      </c>
      <c r="B1282" s="626">
        <v>87891</v>
      </c>
      <c r="C1282" s="628" t="s">
        <v>19872</v>
      </c>
      <c r="D1282" s="626" t="s">
        <v>135</v>
      </c>
      <c r="E1282" s="634">
        <v>12.55</v>
      </c>
      <c r="F1282" s="635">
        <v>0</v>
      </c>
    </row>
    <row r="1283" spans="1:6" ht="15">
      <c r="A1283" s="633" t="s">
        <v>2226</v>
      </c>
      <c r="B1283" s="626">
        <v>87889</v>
      </c>
      <c r="C1283" s="628" t="s">
        <v>19873</v>
      </c>
      <c r="D1283" s="626" t="s">
        <v>135</v>
      </c>
      <c r="E1283" s="634">
        <v>9.25</v>
      </c>
      <c r="F1283" s="635">
        <v>0</v>
      </c>
    </row>
    <row r="1284" spans="1:6" ht="15">
      <c r="A1284" s="633" t="s">
        <v>2226</v>
      </c>
      <c r="B1284" s="626">
        <v>87888</v>
      </c>
      <c r="C1284" s="628" t="s">
        <v>19874</v>
      </c>
      <c r="D1284" s="626" t="s">
        <v>135</v>
      </c>
      <c r="E1284" s="634">
        <v>9.49</v>
      </c>
      <c r="F1284" s="635">
        <v>0</v>
      </c>
    </row>
    <row r="1285" spans="1:6" ht="15">
      <c r="A1285" s="633" t="s">
        <v>2226</v>
      </c>
      <c r="B1285" s="626">
        <v>104411</v>
      </c>
      <c r="C1285" s="628" t="s">
        <v>19875</v>
      </c>
      <c r="D1285" s="626" t="s">
        <v>135</v>
      </c>
      <c r="E1285" s="634">
        <v>5.74</v>
      </c>
      <c r="F1285" s="635">
        <v>0</v>
      </c>
    </row>
    <row r="1286" spans="1:6" ht="15">
      <c r="A1286" s="633" t="s">
        <v>2226</v>
      </c>
      <c r="B1286" s="626">
        <v>104410</v>
      </c>
      <c r="C1286" s="628" t="s">
        <v>19876</v>
      </c>
      <c r="D1286" s="626" t="s">
        <v>135</v>
      </c>
      <c r="E1286" s="634">
        <v>5.74</v>
      </c>
      <c r="F1286" s="635">
        <v>0</v>
      </c>
    </row>
    <row r="1287" spans="1:6" ht="15">
      <c r="A1287" s="633" t="s">
        <v>2226</v>
      </c>
      <c r="B1287" s="626">
        <v>87879</v>
      </c>
      <c r="C1287" s="628" t="s">
        <v>19877</v>
      </c>
      <c r="D1287" s="626" t="s">
        <v>135</v>
      </c>
      <c r="E1287" s="634">
        <v>5.01</v>
      </c>
      <c r="F1287" s="635">
        <v>0</v>
      </c>
    </row>
    <row r="1288" spans="1:6" ht="15">
      <c r="A1288" s="633" t="s">
        <v>2226</v>
      </c>
      <c r="B1288" s="626">
        <v>87878</v>
      </c>
      <c r="C1288" s="628" t="s">
        <v>19878</v>
      </c>
      <c r="D1288" s="626" t="s">
        <v>135</v>
      </c>
      <c r="E1288" s="634">
        <v>5.72</v>
      </c>
      <c r="F1288" s="635">
        <v>0</v>
      </c>
    </row>
    <row r="1289" spans="1:6" ht="15">
      <c r="A1289" s="633" t="s">
        <v>2226</v>
      </c>
      <c r="B1289" s="626">
        <v>87885</v>
      </c>
      <c r="C1289" s="628" t="s">
        <v>19879</v>
      </c>
      <c r="D1289" s="626" t="s">
        <v>135</v>
      </c>
      <c r="E1289" s="634">
        <v>9.8699999999999992</v>
      </c>
      <c r="F1289" s="635">
        <v>0</v>
      </c>
    </row>
    <row r="1290" spans="1:6" ht="15">
      <c r="A1290" s="633" t="s">
        <v>2226</v>
      </c>
      <c r="B1290" s="626">
        <v>87884</v>
      </c>
      <c r="C1290" s="628" t="s">
        <v>19880</v>
      </c>
      <c r="D1290" s="626" t="s">
        <v>135</v>
      </c>
      <c r="E1290" s="634">
        <v>10.41</v>
      </c>
      <c r="F1290" s="635">
        <v>0</v>
      </c>
    </row>
    <row r="1291" spans="1:6" ht="15">
      <c r="A1291" s="633" t="s">
        <v>2226</v>
      </c>
      <c r="B1291" s="626">
        <v>87882</v>
      </c>
      <c r="C1291" s="628" t="s">
        <v>19881</v>
      </c>
      <c r="D1291" s="626" t="s">
        <v>135</v>
      </c>
      <c r="E1291" s="634">
        <v>7.11</v>
      </c>
      <c r="F1291" s="635">
        <v>0</v>
      </c>
    </row>
    <row r="1292" spans="1:6" ht="15">
      <c r="A1292" s="633" t="s">
        <v>2226</v>
      </c>
      <c r="B1292" s="626">
        <v>87881</v>
      </c>
      <c r="C1292" s="628" t="s">
        <v>19882</v>
      </c>
      <c r="D1292" s="626" t="s">
        <v>135</v>
      </c>
      <c r="E1292" s="634">
        <v>7.35</v>
      </c>
      <c r="F1292" s="635">
        <v>0</v>
      </c>
    </row>
    <row r="1293" spans="1:6" ht="15">
      <c r="A1293" s="633" t="s">
        <v>2226</v>
      </c>
      <c r="B1293" s="626">
        <v>87887</v>
      </c>
      <c r="C1293" s="628" t="s">
        <v>19883</v>
      </c>
      <c r="D1293" s="626" t="s">
        <v>135</v>
      </c>
      <c r="E1293" s="634">
        <v>17.62</v>
      </c>
      <c r="F1293" s="635">
        <v>0</v>
      </c>
    </row>
    <row r="1294" spans="1:6" ht="15">
      <c r="A1294" s="633" t="s">
        <v>2226</v>
      </c>
      <c r="B1294" s="626">
        <v>87886</v>
      </c>
      <c r="C1294" s="628" t="s">
        <v>19884</v>
      </c>
      <c r="D1294" s="626" t="s">
        <v>135</v>
      </c>
      <c r="E1294" s="634">
        <v>18.79</v>
      </c>
      <c r="F1294" s="635">
        <v>0</v>
      </c>
    </row>
    <row r="1295" spans="1:6" ht="15">
      <c r="A1295" s="633" t="s">
        <v>2226</v>
      </c>
      <c r="B1295" s="626">
        <v>87911</v>
      </c>
      <c r="C1295" s="628" t="s">
        <v>19885</v>
      </c>
      <c r="D1295" s="626" t="s">
        <v>135</v>
      </c>
      <c r="E1295" s="634">
        <v>24.77</v>
      </c>
      <c r="F1295" s="635">
        <v>0</v>
      </c>
    </row>
    <row r="1296" spans="1:6" ht="15">
      <c r="A1296" s="633" t="s">
        <v>2226</v>
      </c>
      <c r="B1296" s="626">
        <v>87910</v>
      </c>
      <c r="C1296" s="628" t="s">
        <v>19886</v>
      </c>
      <c r="D1296" s="626" t="s">
        <v>135</v>
      </c>
      <c r="E1296" s="634">
        <v>25.94</v>
      </c>
      <c r="F1296" s="635">
        <v>0</v>
      </c>
    </row>
    <row r="1297" spans="1:6" ht="15">
      <c r="A1297" s="633" t="s">
        <v>19887</v>
      </c>
      <c r="B1297" s="626">
        <v>103686</v>
      </c>
      <c r="C1297" s="628" t="s">
        <v>19888</v>
      </c>
      <c r="D1297" s="626" t="s">
        <v>482</v>
      </c>
      <c r="E1297" s="634">
        <v>680.61</v>
      </c>
      <c r="F1297" s="635">
        <v>0</v>
      </c>
    </row>
    <row r="1298" spans="1:6" ht="15">
      <c r="A1298" s="633" t="s">
        <v>19887</v>
      </c>
      <c r="B1298" s="626">
        <v>103685</v>
      </c>
      <c r="C1298" s="628" t="s">
        <v>19889</v>
      </c>
      <c r="D1298" s="626" t="s">
        <v>482</v>
      </c>
      <c r="E1298" s="634">
        <v>603.48</v>
      </c>
      <c r="F1298" s="635">
        <v>0</v>
      </c>
    </row>
    <row r="1299" spans="1:6" ht="15">
      <c r="A1299" s="633" t="s">
        <v>19887</v>
      </c>
      <c r="B1299" s="626">
        <v>103669</v>
      </c>
      <c r="C1299" s="628" t="s">
        <v>19890</v>
      </c>
      <c r="D1299" s="626" t="s">
        <v>482</v>
      </c>
      <c r="E1299" s="634">
        <v>976.26</v>
      </c>
      <c r="F1299" s="635">
        <v>0</v>
      </c>
    </row>
    <row r="1300" spans="1:6" ht="15">
      <c r="A1300" s="633" t="s">
        <v>19887</v>
      </c>
      <c r="B1300" s="626">
        <v>103672</v>
      </c>
      <c r="C1300" s="628" t="s">
        <v>19891</v>
      </c>
      <c r="D1300" s="626" t="s">
        <v>482</v>
      </c>
      <c r="E1300" s="634">
        <v>597.92999999999995</v>
      </c>
      <c r="F1300" s="635">
        <v>0</v>
      </c>
    </row>
    <row r="1301" spans="1:6" ht="15">
      <c r="A1301" s="633" t="s">
        <v>19887</v>
      </c>
      <c r="B1301" s="626">
        <v>103671</v>
      </c>
      <c r="C1301" s="628" t="s">
        <v>19892</v>
      </c>
      <c r="D1301" s="626" t="s">
        <v>482</v>
      </c>
      <c r="E1301" s="634">
        <v>638.88</v>
      </c>
      <c r="F1301" s="635">
        <v>0</v>
      </c>
    </row>
    <row r="1302" spans="1:6" ht="15">
      <c r="A1302" s="633" t="s">
        <v>19887</v>
      </c>
      <c r="B1302" s="626">
        <v>103688</v>
      </c>
      <c r="C1302" s="628" t="s">
        <v>19893</v>
      </c>
      <c r="D1302" s="626" t="s">
        <v>482</v>
      </c>
      <c r="E1302" s="634">
        <v>814.7</v>
      </c>
      <c r="F1302" s="635">
        <v>0</v>
      </c>
    </row>
    <row r="1303" spans="1:6" ht="15">
      <c r="A1303" s="633" t="s">
        <v>19887</v>
      </c>
      <c r="B1303" s="626">
        <v>103687</v>
      </c>
      <c r="C1303" s="628" t="s">
        <v>19894</v>
      </c>
      <c r="D1303" s="626" t="s">
        <v>482</v>
      </c>
      <c r="E1303" s="634">
        <v>1145.99</v>
      </c>
      <c r="F1303" s="635">
        <v>0</v>
      </c>
    </row>
    <row r="1304" spans="1:6" ht="15">
      <c r="A1304" s="633" t="s">
        <v>19887</v>
      </c>
      <c r="B1304" s="626">
        <v>103684</v>
      </c>
      <c r="C1304" s="628" t="s">
        <v>19895</v>
      </c>
      <c r="D1304" s="626" t="s">
        <v>482</v>
      </c>
      <c r="E1304" s="634">
        <v>620.53</v>
      </c>
      <c r="F1304" s="635">
        <v>0</v>
      </c>
    </row>
    <row r="1305" spans="1:6" ht="15">
      <c r="A1305" s="633" t="s">
        <v>19887</v>
      </c>
      <c r="B1305" s="626">
        <v>103681</v>
      </c>
      <c r="C1305" s="628" t="s">
        <v>19896</v>
      </c>
      <c r="D1305" s="626" t="s">
        <v>482</v>
      </c>
      <c r="E1305" s="634">
        <v>672.44</v>
      </c>
      <c r="F1305" s="635">
        <v>0</v>
      </c>
    </row>
    <row r="1306" spans="1:6" ht="15">
      <c r="A1306" s="633" t="s">
        <v>19887</v>
      </c>
      <c r="B1306" s="626">
        <v>103679</v>
      </c>
      <c r="C1306" s="628" t="s">
        <v>19897</v>
      </c>
      <c r="D1306" s="626" t="s">
        <v>482</v>
      </c>
      <c r="E1306" s="634">
        <v>766.89</v>
      </c>
      <c r="F1306" s="635">
        <v>0</v>
      </c>
    </row>
    <row r="1307" spans="1:6" ht="15">
      <c r="A1307" s="633" t="s">
        <v>19887</v>
      </c>
      <c r="B1307" s="626">
        <v>103677</v>
      </c>
      <c r="C1307" s="628" t="s">
        <v>19898</v>
      </c>
      <c r="D1307" s="626" t="s">
        <v>482</v>
      </c>
      <c r="E1307" s="634">
        <v>824.27</v>
      </c>
      <c r="F1307" s="635">
        <v>0</v>
      </c>
    </row>
    <row r="1308" spans="1:6" ht="15">
      <c r="A1308" s="633" t="s">
        <v>19887</v>
      </c>
      <c r="B1308" s="626">
        <v>103675</v>
      </c>
      <c r="C1308" s="628" t="s">
        <v>19899</v>
      </c>
      <c r="D1308" s="626" t="s">
        <v>482</v>
      </c>
      <c r="E1308" s="634">
        <v>597.36</v>
      </c>
      <c r="F1308" s="635">
        <v>0</v>
      </c>
    </row>
    <row r="1309" spans="1:6" ht="15">
      <c r="A1309" s="633" t="s">
        <v>19887</v>
      </c>
      <c r="B1309" s="626">
        <v>103680</v>
      </c>
      <c r="C1309" s="628" t="s">
        <v>19900</v>
      </c>
      <c r="D1309" s="626" t="s">
        <v>482</v>
      </c>
      <c r="E1309" s="634">
        <v>824.48</v>
      </c>
      <c r="F1309" s="635">
        <v>0</v>
      </c>
    </row>
    <row r="1310" spans="1:6" ht="15">
      <c r="A1310" s="633" t="s">
        <v>19887</v>
      </c>
      <c r="B1310" s="626">
        <v>103678</v>
      </c>
      <c r="C1310" s="628" t="s">
        <v>19901</v>
      </c>
      <c r="D1310" s="626" t="s">
        <v>482</v>
      </c>
      <c r="E1310" s="634">
        <v>927.68</v>
      </c>
      <c r="F1310" s="635">
        <v>0</v>
      </c>
    </row>
    <row r="1311" spans="1:6" ht="15">
      <c r="A1311" s="633" t="s">
        <v>19887</v>
      </c>
      <c r="B1311" s="626">
        <v>103676</v>
      </c>
      <c r="C1311" s="628" t="s">
        <v>19902</v>
      </c>
      <c r="D1311" s="626" t="s">
        <v>482</v>
      </c>
      <c r="E1311" s="634">
        <v>1057.1300000000001</v>
      </c>
      <c r="F1311" s="635">
        <v>0</v>
      </c>
    </row>
    <row r="1312" spans="1:6" ht="15">
      <c r="A1312" s="633" t="s">
        <v>19887</v>
      </c>
      <c r="B1312" s="626">
        <v>103674</v>
      </c>
      <c r="C1312" s="628" t="s">
        <v>19903</v>
      </c>
      <c r="D1312" s="626" t="s">
        <v>482</v>
      </c>
      <c r="E1312" s="634">
        <v>623.89</v>
      </c>
      <c r="F1312" s="635">
        <v>0</v>
      </c>
    </row>
    <row r="1313" spans="1:6" ht="15">
      <c r="A1313" s="633" t="s">
        <v>19887</v>
      </c>
      <c r="B1313" s="626">
        <v>103683</v>
      </c>
      <c r="C1313" s="628" t="s">
        <v>19904</v>
      </c>
      <c r="D1313" s="626" t="s">
        <v>482</v>
      </c>
      <c r="E1313" s="634">
        <v>1394.49</v>
      </c>
      <c r="F1313" s="635">
        <v>0</v>
      </c>
    </row>
    <row r="1314" spans="1:6" ht="15">
      <c r="A1314" s="633" t="s">
        <v>19887</v>
      </c>
      <c r="B1314" s="626">
        <v>103682</v>
      </c>
      <c r="C1314" s="628" t="s">
        <v>19905</v>
      </c>
      <c r="D1314" s="626" t="s">
        <v>482</v>
      </c>
      <c r="E1314" s="634">
        <v>1002.18</v>
      </c>
      <c r="F1314" s="635">
        <v>0</v>
      </c>
    </row>
    <row r="1315" spans="1:6" ht="15">
      <c r="A1315" s="633" t="s">
        <v>19887</v>
      </c>
      <c r="B1315" s="626">
        <v>103670</v>
      </c>
      <c r="C1315" s="628" t="s">
        <v>19906</v>
      </c>
      <c r="D1315" s="626" t="s">
        <v>482</v>
      </c>
      <c r="E1315" s="634">
        <v>402.67</v>
      </c>
      <c r="F1315" s="635">
        <v>0</v>
      </c>
    </row>
    <row r="1316" spans="1:6" ht="15">
      <c r="A1316" s="633" t="s">
        <v>19887</v>
      </c>
      <c r="B1316" s="626">
        <v>103673</v>
      </c>
      <c r="C1316" s="628" t="s">
        <v>19907</v>
      </c>
      <c r="D1316" s="626" t="s">
        <v>482</v>
      </c>
      <c r="E1316" s="634">
        <v>57.35</v>
      </c>
      <c r="F1316" s="635">
        <v>0</v>
      </c>
    </row>
    <row r="1317" spans="1:6" ht="15">
      <c r="A1317" s="633" t="s">
        <v>19908</v>
      </c>
      <c r="B1317" s="626">
        <v>91084</v>
      </c>
      <c r="C1317" s="628" t="s">
        <v>19909</v>
      </c>
      <c r="D1317" s="626" t="s">
        <v>135</v>
      </c>
      <c r="E1317" s="634">
        <v>283.45</v>
      </c>
      <c r="F1317" s="635">
        <v>0</v>
      </c>
    </row>
    <row r="1318" spans="1:6" ht="15">
      <c r="A1318" s="633" t="s">
        <v>19908</v>
      </c>
      <c r="B1318" s="626">
        <v>91080</v>
      </c>
      <c r="C1318" s="628" t="s">
        <v>19910</v>
      </c>
      <c r="D1318" s="626" t="s">
        <v>135</v>
      </c>
      <c r="E1318" s="634">
        <v>216</v>
      </c>
      <c r="F1318" s="635">
        <v>0</v>
      </c>
    </row>
    <row r="1319" spans="1:6" ht="15">
      <c r="A1319" s="633" t="s">
        <v>19908</v>
      </c>
      <c r="B1319" s="626">
        <v>91101</v>
      </c>
      <c r="C1319" s="628" t="s">
        <v>19911</v>
      </c>
      <c r="D1319" s="626" t="s">
        <v>135</v>
      </c>
      <c r="E1319" s="634">
        <v>260.93</v>
      </c>
      <c r="F1319" s="635">
        <v>0</v>
      </c>
    </row>
    <row r="1320" spans="1:6" ht="15">
      <c r="A1320" s="633" t="s">
        <v>19908</v>
      </c>
      <c r="B1320" s="626">
        <v>91097</v>
      </c>
      <c r="C1320" s="628" t="s">
        <v>19912</v>
      </c>
      <c r="D1320" s="626" t="s">
        <v>135</v>
      </c>
      <c r="E1320" s="634">
        <v>207.46</v>
      </c>
      <c r="F1320" s="635">
        <v>0</v>
      </c>
    </row>
    <row r="1321" spans="1:6" ht="15">
      <c r="A1321" s="633" t="s">
        <v>19908</v>
      </c>
      <c r="B1321" s="626">
        <v>91082</v>
      </c>
      <c r="C1321" s="628" t="s">
        <v>19913</v>
      </c>
      <c r="D1321" s="626" t="s">
        <v>135</v>
      </c>
      <c r="E1321" s="634">
        <v>251.6</v>
      </c>
      <c r="F1321" s="635">
        <v>0</v>
      </c>
    </row>
    <row r="1322" spans="1:6" ht="15">
      <c r="A1322" s="633" t="s">
        <v>19908</v>
      </c>
      <c r="B1322" s="626">
        <v>91078</v>
      </c>
      <c r="C1322" s="628" t="s">
        <v>19914</v>
      </c>
      <c r="D1322" s="626" t="s">
        <v>135</v>
      </c>
      <c r="E1322" s="634">
        <v>201.22</v>
      </c>
      <c r="F1322" s="635">
        <v>0</v>
      </c>
    </row>
    <row r="1323" spans="1:6" ht="15">
      <c r="A1323" s="633" t="s">
        <v>19908</v>
      </c>
      <c r="B1323" s="626">
        <v>91099</v>
      </c>
      <c r="C1323" s="628" t="s">
        <v>19915</v>
      </c>
      <c r="D1323" s="626" t="s">
        <v>135</v>
      </c>
      <c r="E1323" s="634">
        <v>235.66</v>
      </c>
      <c r="F1323" s="635">
        <v>0</v>
      </c>
    </row>
    <row r="1324" spans="1:6" ht="15">
      <c r="A1324" s="633" t="s">
        <v>19908</v>
      </c>
      <c r="B1324" s="626">
        <v>91095</v>
      </c>
      <c r="C1324" s="628" t="s">
        <v>19916</v>
      </c>
      <c r="D1324" s="626" t="s">
        <v>135</v>
      </c>
      <c r="E1324" s="634">
        <v>194.48</v>
      </c>
      <c r="F1324" s="635">
        <v>0</v>
      </c>
    </row>
    <row r="1325" spans="1:6" ht="15">
      <c r="A1325" s="633" t="s">
        <v>19908</v>
      </c>
      <c r="B1325" s="626">
        <v>91076</v>
      </c>
      <c r="C1325" s="628" t="s">
        <v>19917</v>
      </c>
      <c r="D1325" s="626" t="s">
        <v>135</v>
      </c>
      <c r="E1325" s="634">
        <v>415.84</v>
      </c>
      <c r="F1325" s="635">
        <v>0</v>
      </c>
    </row>
    <row r="1326" spans="1:6" ht="15">
      <c r="A1326" s="633" t="s">
        <v>19908</v>
      </c>
      <c r="B1326" s="626">
        <v>91072</v>
      </c>
      <c r="C1326" s="628" t="s">
        <v>19918</v>
      </c>
      <c r="D1326" s="626" t="s">
        <v>135</v>
      </c>
      <c r="E1326" s="634">
        <v>362.51</v>
      </c>
      <c r="F1326" s="635">
        <v>0</v>
      </c>
    </row>
    <row r="1327" spans="1:6" ht="15">
      <c r="A1327" s="633" t="s">
        <v>19908</v>
      </c>
      <c r="B1327" s="626">
        <v>91093</v>
      </c>
      <c r="C1327" s="628" t="s">
        <v>19919</v>
      </c>
      <c r="D1327" s="626" t="s">
        <v>135</v>
      </c>
      <c r="E1327" s="634">
        <v>434.58</v>
      </c>
      <c r="F1327" s="635">
        <v>0</v>
      </c>
    </row>
    <row r="1328" spans="1:6" ht="15">
      <c r="A1328" s="633" t="s">
        <v>19908</v>
      </c>
      <c r="B1328" s="626">
        <v>91089</v>
      </c>
      <c r="C1328" s="628" t="s">
        <v>19920</v>
      </c>
      <c r="D1328" s="626" t="s">
        <v>135</v>
      </c>
      <c r="E1328" s="634">
        <v>390.94</v>
      </c>
      <c r="F1328" s="635">
        <v>0</v>
      </c>
    </row>
    <row r="1329" spans="1:6" ht="15">
      <c r="A1329" s="633" t="s">
        <v>19908</v>
      </c>
      <c r="B1329" s="626">
        <v>91074</v>
      </c>
      <c r="C1329" s="628" t="s">
        <v>19921</v>
      </c>
      <c r="D1329" s="626" t="s">
        <v>135</v>
      </c>
      <c r="E1329" s="634">
        <v>255.55</v>
      </c>
      <c r="F1329" s="635">
        <v>0</v>
      </c>
    </row>
    <row r="1330" spans="1:6" ht="15">
      <c r="A1330" s="633" t="s">
        <v>19908</v>
      </c>
      <c r="B1330" s="626">
        <v>91070</v>
      </c>
      <c r="C1330" s="628" t="s">
        <v>19922</v>
      </c>
      <c r="D1330" s="626" t="s">
        <v>135</v>
      </c>
      <c r="E1330" s="634">
        <v>214.75</v>
      </c>
      <c r="F1330" s="635">
        <v>0</v>
      </c>
    </row>
    <row r="1331" spans="1:6" ht="15">
      <c r="A1331" s="633" t="s">
        <v>19908</v>
      </c>
      <c r="B1331" s="626">
        <v>91091</v>
      </c>
      <c r="C1331" s="628" t="s">
        <v>19923</v>
      </c>
      <c r="D1331" s="626" t="s">
        <v>135</v>
      </c>
      <c r="E1331" s="634">
        <v>275.69</v>
      </c>
      <c r="F1331" s="635">
        <v>0</v>
      </c>
    </row>
    <row r="1332" spans="1:6" ht="15">
      <c r="A1332" s="633" t="s">
        <v>19908</v>
      </c>
      <c r="B1332" s="626">
        <v>91087</v>
      </c>
      <c r="C1332" s="628" t="s">
        <v>19924</v>
      </c>
      <c r="D1332" s="626" t="s">
        <v>135</v>
      </c>
      <c r="E1332" s="634">
        <v>241.64</v>
      </c>
      <c r="F1332" s="635">
        <v>0</v>
      </c>
    </row>
    <row r="1333" spans="1:6" ht="15">
      <c r="A1333" s="633" t="s">
        <v>19908</v>
      </c>
      <c r="B1333" s="626">
        <v>91083</v>
      </c>
      <c r="C1333" s="628" t="s">
        <v>19925</v>
      </c>
      <c r="D1333" s="626" t="s">
        <v>135</v>
      </c>
      <c r="E1333" s="634">
        <v>363.55</v>
      </c>
      <c r="F1333" s="635">
        <v>0</v>
      </c>
    </row>
    <row r="1334" spans="1:6" ht="15">
      <c r="A1334" s="633" t="s">
        <v>19908</v>
      </c>
      <c r="B1334" s="626">
        <v>91079</v>
      </c>
      <c r="C1334" s="628" t="s">
        <v>19926</v>
      </c>
      <c r="D1334" s="626" t="s">
        <v>135</v>
      </c>
      <c r="E1334" s="634">
        <v>205.28</v>
      </c>
      <c r="F1334" s="635">
        <v>0</v>
      </c>
    </row>
    <row r="1335" spans="1:6" ht="15">
      <c r="A1335" s="633" t="s">
        <v>19908</v>
      </c>
      <c r="B1335" s="626">
        <v>91100</v>
      </c>
      <c r="C1335" s="628" t="s">
        <v>19927</v>
      </c>
      <c r="D1335" s="626" t="s">
        <v>135</v>
      </c>
      <c r="E1335" s="634">
        <v>297.13</v>
      </c>
      <c r="F1335" s="635">
        <v>0</v>
      </c>
    </row>
    <row r="1336" spans="1:6" ht="15">
      <c r="A1336" s="633" t="s">
        <v>19908</v>
      </c>
      <c r="B1336" s="626">
        <v>91096</v>
      </c>
      <c r="C1336" s="628" t="s">
        <v>19928</v>
      </c>
      <c r="D1336" s="626" t="s">
        <v>135</v>
      </c>
      <c r="E1336" s="634">
        <v>192.38</v>
      </c>
      <c r="F1336" s="635">
        <v>0</v>
      </c>
    </row>
    <row r="1337" spans="1:6" ht="15">
      <c r="A1337" s="633" t="s">
        <v>19908</v>
      </c>
      <c r="B1337" s="626">
        <v>91081</v>
      </c>
      <c r="C1337" s="628" t="s">
        <v>19929</v>
      </c>
      <c r="D1337" s="626" t="s">
        <v>135</v>
      </c>
      <c r="E1337" s="634">
        <v>284.12</v>
      </c>
      <c r="F1337" s="635">
        <v>0</v>
      </c>
    </row>
    <row r="1338" spans="1:6" ht="15">
      <c r="A1338" s="633" t="s">
        <v>19908</v>
      </c>
      <c r="B1338" s="626">
        <v>91077</v>
      </c>
      <c r="C1338" s="628" t="s">
        <v>19930</v>
      </c>
      <c r="D1338" s="626" t="s">
        <v>135</v>
      </c>
      <c r="E1338" s="634">
        <v>186.12</v>
      </c>
      <c r="F1338" s="635">
        <v>0</v>
      </c>
    </row>
    <row r="1339" spans="1:6" ht="15">
      <c r="A1339" s="633" t="s">
        <v>19908</v>
      </c>
      <c r="B1339" s="626">
        <v>91098</v>
      </c>
      <c r="C1339" s="628" t="s">
        <v>19931</v>
      </c>
      <c r="D1339" s="626" t="s">
        <v>135</v>
      </c>
      <c r="E1339" s="634">
        <v>246.73</v>
      </c>
      <c r="F1339" s="635">
        <v>0</v>
      </c>
    </row>
    <row r="1340" spans="1:6" ht="15">
      <c r="A1340" s="633" t="s">
        <v>19908</v>
      </c>
      <c r="B1340" s="626">
        <v>91094</v>
      </c>
      <c r="C1340" s="628" t="s">
        <v>19932</v>
      </c>
      <c r="D1340" s="626" t="s">
        <v>135</v>
      </c>
      <c r="E1340" s="634">
        <v>176.62</v>
      </c>
      <c r="F1340" s="635">
        <v>0</v>
      </c>
    </row>
    <row r="1341" spans="1:6" ht="15">
      <c r="A1341" s="633" t="s">
        <v>19908</v>
      </c>
      <c r="B1341" s="626">
        <v>91075</v>
      </c>
      <c r="C1341" s="628" t="s">
        <v>19933</v>
      </c>
      <c r="D1341" s="626" t="s">
        <v>135</v>
      </c>
      <c r="E1341" s="634">
        <v>458.68</v>
      </c>
      <c r="F1341" s="635">
        <v>0</v>
      </c>
    </row>
    <row r="1342" spans="1:6" ht="15">
      <c r="A1342" s="633" t="s">
        <v>19908</v>
      </c>
      <c r="B1342" s="626">
        <v>91071</v>
      </c>
      <c r="C1342" s="628" t="s">
        <v>19934</v>
      </c>
      <c r="D1342" s="626" t="s">
        <v>135</v>
      </c>
      <c r="E1342" s="634">
        <v>355.76</v>
      </c>
      <c r="F1342" s="635">
        <v>0</v>
      </c>
    </row>
    <row r="1343" spans="1:6" ht="15">
      <c r="A1343" s="633" t="s">
        <v>19908</v>
      </c>
      <c r="B1343" s="626">
        <v>91092</v>
      </c>
      <c r="C1343" s="628" t="s">
        <v>19935</v>
      </c>
      <c r="D1343" s="626" t="s">
        <v>135</v>
      </c>
      <c r="E1343" s="634">
        <v>455.2</v>
      </c>
      <c r="F1343" s="635">
        <v>0</v>
      </c>
    </row>
    <row r="1344" spans="1:6" ht="15">
      <c r="A1344" s="633" t="s">
        <v>19908</v>
      </c>
      <c r="B1344" s="626">
        <v>91088</v>
      </c>
      <c r="C1344" s="628" t="s">
        <v>19936</v>
      </c>
      <c r="D1344" s="626" t="s">
        <v>135</v>
      </c>
      <c r="E1344" s="634">
        <v>381.34</v>
      </c>
      <c r="F1344" s="635">
        <v>0</v>
      </c>
    </row>
    <row r="1345" spans="1:6" ht="15">
      <c r="A1345" s="633" t="s">
        <v>19908</v>
      </c>
      <c r="B1345" s="626">
        <v>91073</v>
      </c>
      <c r="C1345" s="628" t="s">
        <v>19937</v>
      </c>
      <c r="D1345" s="626" t="s">
        <v>135</v>
      </c>
      <c r="E1345" s="634">
        <v>274.41000000000003</v>
      </c>
      <c r="F1345" s="635">
        <v>0</v>
      </c>
    </row>
    <row r="1346" spans="1:6" ht="15">
      <c r="A1346" s="633" t="s">
        <v>19908</v>
      </c>
      <c r="B1346" s="626">
        <v>91069</v>
      </c>
      <c r="C1346" s="628" t="s">
        <v>19938</v>
      </c>
      <c r="D1346" s="626" t="s">
        <v>135</v>
      </c>
      <c r="E1346" s="634">
        <v>205.32</v>
      </c>
      <c r="F1346" s="635">
        <v>0</v>
      </c>
    </row>
    <row r="1347" spans="1:6" ht="15">
      <c r="A1347" s="633" t="s">
        <v>19908</v>
      </c>
      <c r="B1347" s="626">
        <v>91090</v>
      </c>
      <c r="C1347" s="628" t="s">
        <v>19939</v>
      </c>
      <c r="D1347" s="626" t="s">
        <v>135</v>
      </c>
      <c r="E1347" s="634">
        <v>282.51</v>
      </c>
      <c r="F1347" s="635">
        <v>0</v>
      </c>
    </row>
    <row r="1348" spans="1:6" ht="15">
      <c r="A1348" s="633" t="s">
        <v>19908</v>
      </c>
      <c r="B1348" s="626">
        <v>91086</v>
      </c>
      <c r="C1348" s="628" t="s">
        <v>19940</v>
      </c>
      <c r="D1348" s="626" t="s">
        <v>135</v>
      </c>
      <c r="E1348" s="634">
        <v>230.35</v>
      </c>
      <c r="F1348" s="635">
        <v>0</v>
      </c>
    </row>
    <row r="1349" spans="1:6" ht="15">
      <c r="A1349" s="633" t="s">
        <v>19908</v>
      </c>
      <c r="B1349" s="626">
        <v>105522</v>
      </c>
      <c r="C1349" s="628" t="s">
        <v>19941</v>
      </c>
      <c r="D1349" s="626" t="s">
        <v>135</v>
      </c>
      <c r="E1349" s="634">
        <v>0</v>
      </c>
      <c r="F1349" s="635"/>
    </row>
    <row r="1350" spans="1:6" ht="15">
      <c r="A1350" s="633" t="s">
        <v>19942</v>
      </c>
      <c r="B1350" s="626">
        <v>104281</v>
      </c>
      <c r="C1350" s="628" t="s">
        <v>19943</v>
      </c>
      <c r="D1350" s="626" t="s">
        <v>351</v>
      </c>
      <c r="E1350" s="634">
        <v>0</v>
      </c>
      <c r="F1350" s="635"/>
    </row>
    <row r="1351" spans="1:6" ht="15">
      <c r="A1351" s="633" t="s">
        <v>19942</v>
      </c>
      <c r="B1351" s="626">
        <v>104287</v>
      </c>
      <c r="C1351" s="628" t="s">
        <v>19944</v>
      </c>
      <c r="D1351" s="626" t="s">
        <v>351</v>
      </c>
      <c r="E1351" s="634">
        <v>0</v>
      </c>
      <c r="F1351" s="635"/>
    </row>
    <row r="1352" spans="1:6" ht="15">
      <c r="A1352" s="633" t="s">
        <v>19942</v>
      </c>
      <c r="B1352" s="626">
        <v>104286</v>
      </c>
      <c r="C1352" s="628" t="s">
        <v>19945</v>
      </c>
      <c r="D1352" s="626" t="s">
        <v>351</v>
      </c>
      <c r="E1352" s="634">
        <v>0</v>
      </c>
      <c r="F1352" s="635"/>
    </row>
    <row r="1353" spans="1:6" ht="15">
      <c r="A1353" s="633" t="s">
        <v>19942</v>
      </c>
      <c r="B1353" s="626">
        <v>104292</v>
      </c>
      <c r="C1353" s="628" t="s">
        <v>19946</v>
      </c>
      <c r="D1353" s="626" t="s">
        <v>351</v>
      </c>
      <c r="E1353" s="634">
        <v>0</v>
      </c>
      <c r="F1353" s="635"/>
    </row>
    <row r="1354" spans="1:6" ht="15">
      <c r="A1354" s="633" t="s">
        <v>19942</v>
      </c>
      <c r="B1354" s="626">
        <v>104282</v>
      </c>
      <c r="C1354" s="628" t="s">
        <v>19947</v>
      </c>
      <c r="D1354" s="626" t="s">
        <v>351</v>
      </c>
      <c r="E1354" s="634">
        <v>0</v>
      </c>
      <c r="F1354" s="635"/>
    </row>
    <row r="1355" spans="1:6" ht="15">
      <c r="A1355" s="633" t="s">
        <v>19942</v>
      </c>
      <c r="B1355" s="626">
        <v>104288</v>
      </c>
      <c r="C1355" s="628" t="s">
        <v>19948</v>
      </c>
      <c r="D1355" s="626" t="s">
        <v>351</v>
      </c>
      <c r="E1355" s="634">
        <v>0</v>
      </c>
      <c r="F1355" s="635"/>
    </row>
    <row r="1356" spans="1:6" ht="15">
      <c r="A1356" s="633" t="s">
        <v>19942</v>
      </c>
      <c r="B1356" s="626">
        <v>104283</v>
      </c>
      <c r="C1356" s="628" t="s">
        <v>19949</v>
      </c>
      <c r="D1356" s="626" t="s">
        <v>351</v>
      </c>
      <c r="E1356" s="634">
        <v>0</v>
      </c>
      <c r="F1356" s="635"/>
    </row>
    <row r="1357" spans="1:6" ht="15">
      <c r="A1357" s="633" t="s">
        <v>19942</v>
      </c>
      <c r="B1357" s="626">
        <v>104289</v>
      </c>
      <c r="C1357" s="628" t="s">
        <v>19950</v>
      </c>
      <c r="D1357" s="626" t="s">
        <v>351</v>
      </c>
      <c r="E1357" s="634">
        <v>0</v>
      </c>
      <c r="F1357" s="635"/>
    </row>
    <row r="1358" spans="1:6" ht="15">
      <c r="A1358" s="633" t="s">
        <v>19942</v>
      </c>
      <c r="B1358" s="626">
        <v>104284</v>
      </c>
      <c r="C1358" s="628" t="s">
        <v>19951</v>
      </c>
      <c r="D1358" s="626" t="s">
        <v>351</v>
      </c>
      <c r="E1358" s="634">
        <v>0</v>
      </c>
      <c r="F1358" s="635"/>
    </row>
    <row r="1359" spans="1:6" ht="15">
      <c r="A1359" s="633" t="s">
        <v>19942</v>
      </c>
      <c r="B1359" s="626">
        <v>104290</v>
      </c>
      <c r="C1359" s="628" t="s">
        <v>19952</v>
      </c>
      <c r="D1359" s="626" t="s">
        <v>351</v>
      </c>
      <c r="E1359" s="634">
        <v>0</v>
      </c>
      <c r="F1359" s="635"/>
    </row>
    <row r="1360" spans="1:6" ht="15">
      <c r="A1360" s="633" t="s">
        <v>19942</v>
      </c>
      <c r="B1360" s="626">
        <v>104285</v>
      </c>
      <c r="C1360" s="628" t="s">
        <v>19953</v>
      </c>
      <c r="D1360" s="626" t="s">
        <v>351</v>
      </c>
      <c r="E1360" s="634">
        <v>0</v>
      </c>
      <c r="F1360" s="635"/>
    </row>
    <row r="1361" spans="1:6" ht="15">
      <c r="A1361" s="633" t="s">
        <v>19942</v>
      </c>
      <c r="B1361" s="626">
        <v>104291</v>
      </c>
      <c r="C1361" s="628" t="s">
        <v>19954</v>
      </c>
      <c r="D1361" s="626" t="s">
        <v>351</v>
      </c>
      <c r="E1361" s="634">
        <v>0</v>
      </c>
      <c r="F1361" s="635"/>
    </row>
    <row r="1362" spans="1:6" ht="15">
      <c r="A1362" s="633" t="s">
        <v>19942</v>
      </c>
      <c r="B1362" s="626">
        <v>104267</v>
      </c>
      <c r="C1362" s="628" t="s">
        <v>19955</v>
      </c>
      <c r="D1362" s="626" t="s">
        <v>351</v>
      </c>
      <c r="E1362" s="634">
        <v>0</v>
      </c>
      <c r="F1362" s="635"/>
    </row>
    <row r="1363" spans="1:6" ht="15">
      <c r="A1363" s="633" t="s">
        <v>19942</v>
      </c>
      <c r="B1363" s="626">
        <v>104268</v>
      </c>
      <c r="C1363" s="628" t="s">
        <v>19956</v>
      </c>
      <c r="D1363" s="626" t="s">
        <v>351</v>
      </c>
      <c r="E1363" s="634">
        <v>0</v>
      </c>
      <c r="F1363" s="635"/>
    </row>
    <row r="1364" spans="1:6" ht="15">
      <c r="A1364" s="633" t="s">
        <v>19942</v>
      </c>
      <c r="B1364" s="626">
        <v>104269</v>
      </c>
      <c r="C1364" s="628" t="s">
        <v>19957</v>
      </c>
      <c r="D1364" s="626" t="s">
        <v>351</v>
      </c>
      <c r="E1364" s="634">
        <v>0</v>
      </c>
      <c r="F1364" s="635"/>
    </row>
    <row r="1365" spans="1:6" ht="15">
      <c r="A1365" s="633" t="s">
        <v>19942</v>
      </c>
      <c r="B1365" s="626">
        <v>104270</v>
      </c>
      <c r="C1365" s="628" t="s">
        <v>19958</v>
      </c>
      <c r="D1365" s="626" t="s">
        <v>351</v>
      </c>
      <c r="E1365" s="634">
        <v>0</v>
      </c>
      <c r="F1365" s="635"/>
    </row>
    <row r="1366" spans="1:6" ht="15">
      <c r="A1366" s="633" t="s">
        <v>19942</v>
      </c>
      <c r="B1366" s="626">
        <v>104276</v>
      </c>
      <c r="C1366" s="628" t="s">
        <v>19959</v>
      </c>
      <c r="D1366" s="626" t="s">
        <v>351</v>
      </c>
      <c r="E1366" s="634">
        <v>0</v>
      </c>
      <c r="F1366" s="635"/>
    </row>
    <row r="1367" spans="1:6" ht="15">
      <c r="A1367" s="633" t="s">
        <v>19942</v>
      </c>
      <c r="B1367" s="626">
        <v>104280</v>
      </c>
      <c r="C1367" s="628" t="s">
        <v>19960</v>
      </c>
      <c r="D1367" s="626" t="s">
        <v>351</v>
      </c>
      <c r="E1367" s="634">
        <v>0</v>
      </c>
      <c r="F1367" s="635"/>
    </row>
    <row r="1368" spans="1:6" ht="15">
      <c r="A1368" s="633" t="s">
        <v>19942</v>
      </c>
      <c r="B1368" s="626">
        <v>104271</v>
      </c>
      <c r="C1368" s="628" t="s">
        <v>19961</v>
      </c>
      <c r="D1368" s="626" t="s">
        <v>351</v>
      </c>
      <c r="E1368" s="634">
        <v>0</v>
      </c>
      <c r="F1368" s="635"/>
    </row>
    <row r="1369" spans="1:6" ht="15">
      <c r="A1369" s="633" t="s">
        <v>19942</v>
      </c>
      <c r="B1369" s="626">
        <v>104272</v>
      </c>
      <c r="C1369" s="628" t="s">
        <v>19962</v>
      </c>
      <c r="D1369" s="626" t="s">
        <v>351</v>
      </c>
      <c r="E1369" s="634">
        <v>0</v>
      </c>
      <c r="F1369" s="635"/>
    </row>
    <row r="1370" spans="1:6" ht="15">
      <c r="A1370" s="633" t="s">
        <v>19942</v>
      </c>
      <c r="B1370" s="626">
        <v>104273</v>
      </c>
      <c r="C1370" s="628" t="s">
        <v>19963</v>
      </c>
      <c r="D1370" s="626" t="s">
        <v>351</v>
      </c>
      <c r="E1370" s="634">
        <v>0</v>
      </c>
      <c r="F1370" s="635"/>
    </row>
    <row r="1371" spans="1:6" ht="15">
      <c r="A1371" s="633" t="s">
        <v>19942</v>
      </c>
      <c r="B1371" s="626">
        <v>104277</v>
      </c>
      <c r="C1371" s="628" t="s">
        <v>19964</v>
      </c>
      <c r="D1371" s="626" t="s">
        <v>351</v>
      </c>
      <c r="E1371" s="634">
        <v>0</v>
      </c>
      <c r="F1371" s="635"/>
    </row>
    <row r="1372" spans="1:6" ht="15">
      <c r="A1372" s="633" t="s">
        <v>19942</v>
      </c>
      <c r="B1372" s="626">
        <v>104274</v>
      </c>
      <c r="C1372" s="628" t="s">
        <v>19965</v>
      </c>
      <c r="D1372" s="626" t="s">
        <v>351</v>
      </c>
      <c r="E1372" s="634">
        <v>0</v>
      </c>
      <c r="F1372" s="635"/>
    </row>
    <row r="1373" spans="1:6" ht="15">
      <c r="A1373" s="633" t="s">
        <v>19942</v>
      </c>
      <c r="B1373" s="626">
        <v>104278</v>
      </c>
      <c r="C1373" s="628" t="s">
        <v>19966</v>
      </c>
      <c r="D1373" s="626" t="s">
        <v>351</v>
      </c>
      <c r="E1373" s="634">
        <v>0</v>
      </c>
      <c r="F1373" s="635"/>
    </row>
    <row r="1374" spans="1:6" ht="15">
      <c r="A1374" s="633" t="s">
        <v>19942</v>
      </c>
      <c r="B1374" s="626">
        <v>104275</v>
      </c>
      <c r="C1374" s="628" t="s">
        <v>19967</v>
      </c>
      <c r="D1374" s="626" t="s">
        <v>351</v>
      </c>
      <c r="E1374" s="634">
        <v>0</v>
      </c>
      <c r="F1374" s="635"/>
    </row>
    <row r="1375" spans="1:6" ht="15">
      <c r="A1375" s="633" t="s">
        <v>19942</v>
      </c>
      <c r="B1375" s="626">
        <v>104279</v>
      </c>
      <c r="C1375" s="628" t="s">
        <v>19968</v>
      </c>
      <c r="D1375" s="626" t="s">
        <v>351</v>
      </c>
      <c r="E1375" s="634">
        <v>0</v>
      </c>
      <c r="F1375" s="635"/>
    </row>
    <row r="1376" spans="1:6" ht="15">
      <c r="A1376" s="633" t="s">
        <v>19942</v>
      </c>
      <c r="B1376" s="626">
        <v>104265</v>
      </c>
      <c r="C1376" s="628" t="s">
        <v>19969</v>
      </c>
      <c r="D1376" s="626" t="s">
        <v>351</v>
      </c>
      <c r="E1376" s="634">
        <v>0</v>
      </c>
      <c r="F1376" s="635"/>
    </row>
    <row r="1377" spans="1:6" ht="15">
      <c r="A1377" s="633" t="s">
        <v>19942</v>
      </c>
      <c r="B1377" s="626">
        <v>104266</v>
      </c>
      <c r="C1377" s="628" t="s">
        <v>19970</v>
      </c>
      <c r="D1377" s="626" t="s">
        <v>351</v>
      </c>
      <c r="E1377" s="634">
        <v>0</v>
      </c>
      <c r="F1377" s="635"/>
    </row>
    <row r="1378" spans="1:6" ht="15">
      <c r="A1378" s="633" t="s">
        <v>19942</v>
      </c>
      <c r="B1378" s="626">
        <v>104305</v>
      </c>
      <c r="C1378" s="628" t="s">
        <v>19971</v>
      </c>
      <c r="D1378" s="626" t="s">
        <v>143</v>
      </c>
      <c r="E1378" s="634">
        <v>0</v>
      </c>
      <c r="F1378" s="635"/>
    </row>
    <row r="1379" spans="1:6" ht="15">
      <c r="A1379" s="633" t="s">
        <v>19942</v>
      </c>
      <c r="B1379" s="626">
        <v>104306</v>
      </c>
      <c r="C1379" s="628" t="s">
        <v>19972</v>
      </c>
      <c r="D1379" s="626" t="s">
        <v>143</v>
      </c>
      <c r="E1379" s="634">
        <v>0</v>
      </c>
      <c r="F1379" s="635"/>
    </row>
    <row r="1380" spans="1:6" ht="15">
      <c r="A1380" s="633" t="s">
        <v>19942</v>
      </c>
      <c r="B1380" s="626">
        <v>104307</v>
      </c>
      <c r="C1380" s="628" t="s">
        <v>19973</v>
      </c>
      <c r="D1380" s="626" t="s">
        <v>143</v>
      </c>
      <c r="E1380" s="634">
        <v>0</v>
      </c>
      <c r="F1380" s="635"/>
    </row>
    <row r="1381" spans="1:6" ht="15">
      <c r="A1381" s="633" t="s">
        <v>19942</v>
      </c>
      <c r="B1381" s="626">
        <v>104308</v>
      </c>
      <c r="C1381" s="628" t="s">
        <v>19974</v>
      </c>
      <c r="D1381" s="626" t="s">
        <v>143</v>
      </c>
      <c r="E1381" s="634">
        <v>0</v>
      </c>
      <c r="F1381" s="635"/>
    </row>
    <row r="1382" spans="1:6" ht="15">
      <c r="A1382" s="633" t="s">
        <v>19942</v>
      </c>
      <c r="B1382" s="626">
        <v>104309</v>
      </c>
      <c r="C1382" s="628" t="s">
        <v>19975</v>
      </c>
      <c r="D1382" s="626" t="s">
        <v>143</v>
      </c>
      <c r="E1382" s="634">
        <v>0</v>
      </c>
      <c r="F1382" s="635"/>
    </row>
    <row r="1383" spans="1:6" ht="15">
      <c r="A1383" s="633" t="s">
        <v>19942</v>
      </c>
      <c r="B1383" s="626">
        <v>104310</v>
      </c>
      <c r="C1383" s="628" t="s">
        <v>19976</v>
      </c>
      <c r="D1383" s="626" t="s">
        <v>143</v>
      </c>
      <c r="E1383" s="634">
        <v>0</v>
      </c>
      <c r="F1383" s="635"/>
    </row>
    <row r="1384" spans="1:6" ht="15">
      <c r="A1384" s="633" t="s">
        <v>19942</v>
      </c>
      <c r="B1384" s="626">
        <v>104311</v>
      </c>
      <c r="C1384" s="628" t="s">
        <v>19977</v>
      </c>
      <c r="D1384" s="626" t="s">
        <v>143</v>
      </c>
      <c r="E1384" s="634">
        <v>0</v>
      </c>
      <c r="F1384" s="635"/>
    </row>
    <row r="1385" spans="1:6" ht="15">
      <c r="A1385" s="633" t="s">
        <v>19942</v>
      </c>
      <c r="B1385" s="626">
        <v>104301</v>
      </c>
      <c r="C1385" s="628" t="s">
        <v>19978</v>
      </c>
      <c r="D1385" s="626" t="s">
        <v>908</v>
      </c>
      <c r="E1385" s="634">
        <v>0</v>
      </c>
      <c r="F1385" s="635"/>
    </row>
    <row r="1386" spans="1:6" ht="15">
      <c r="A1386" s="633" t="s">
        <v>19942</v>
      </c>
      <c r="B1386" s="626">
        <v>104302</v>
      </c>
      <c r="C1386" s="628" t="s">
        <v>19979</v>
      </c>
      <c r="D1386" s="626" t="s">
        <v>908</v>
      </c>
      <c r="E1386" s="634">
        <v>0</v>
      </c>
      <c r="F1386" s="635"/>
    </row>
    <row r="1387" spans="1:6" ht="15">
      <c r="A1387" s="633" t="s">
        <v>19942</v>
      </c>
      <c r="B1387" s="626">
        <v>104303</v>
      </c>
      <c r="C1387" s="628" t="s">
        <v>19980</v>
      </c>
      <c r="D1387" s="626" t="s">
        <v>908</v>
      </c>
      <c r="E1387" s="634">
        <v>0</v>
      </c>
      <c r="F1387" s="635"/>
    </row>
    <row r="1388" spans="1:6" ht="15">
      <c r="A1388" s="633" t="s">
        <v>19942</v>
      </c>
      <c r="B1388" s="626">
        <v>104304</v>
      </c>
      <c r="C1388" s="628" t="s">
        <v>19981</v>
      </c>
      <c r="D1388" s="626" t="s">
        <v>908</v>
      </c>
      <c r="E1388" s="634">
        <v>0</v>
      </c>
      <c r="F1388" s="635"/>
    </row>
    <row r="1389" spans="1:6" ht="15">
      <c r="A1389" s="633" t="s">
        <v>19942</v>
      </c>
      <c r="B1389" s="626">
        <v>104293</v>
      </c>
      <c r="C1389" s="628" t="s">
        <v>19982</v>
      </c>
      <c r="D1389" s="626" t="s">
        <v>908</v>
      </c>
      <c r="E1389" s="634">
        <v>0</v>
      </c>
      <c r="F1389" s="635"/>
    </row>
    <row r="1390" spans="1:6" ht="15">
      <c r="A1390" s="633" t="s">
        <v>19942</v>
      </c>
      <c r="B1390" s="626">
        <v>104297</v>
      </c>
      <c r="C1390" s="628" t="s">
        <v>19983</v>
      </c>
      <c r="D1390" s="626" t="s">
        <v>908</v>
      </c>
      <c r="E1390" s="634">
        <v>0</v>
      </c>
      <c r="F1390" s="635"/>
    </row>
    <row r="1391" spans="1:6" ht="15">
      <c r="A1391" s="633" t="s">
        <v>19942</v>
      </c>
      <c r="B1391" s="626">
        <v>104295</v>
      </c>
      <c r="C1391" s="628" t="s">
        <v>19984</v>
      </c>
      <c r="D1391" s="626" t="s">
        <v>908</v>
      </c>
      <c r="E1391" s="634">
        <v>0</v>
      </c>
      <c r="F1391" s="635"/>
    </row>
    <row r="1392" spans="1:6" ht="15">
      <c r="A1392" s="633" t="s">
        <v>19942</v>
      </c>
      <c r="B1392" s="626">
        <v>104299</v>
      </c>
      <c r="C1392" s="628" t="s">
        <v>19985</v>
      </c>
      <c r="D1392" s="626" t="s">
        <v>908</v>
      </c>
      <c r="E1392" s="634">
        <v>0</v>
      </c>
      <c r="F1392" s="635"/>
    </row>
    <row r="1393" spans="1:6" ht="15">
      <c r="A1393" s="633" t="s">
        <v>19942</v>
      </c>
      <c r="B1393" s="626">
        <v>104294</v>
      </c>
      <c r="C1393" s="628" t="s">
        <v>19986</v>
      </c>
      <c r="D1393" s="626" t="s">
        <v>908</v>
      </c>
      <c r="E1393" s="634">
        <v>0</v>
      </c>
      <c r="F1393" s="635"/>
    </row>
    <row r="1394" spans="1:6" ht="15">
      <c r="A1394" s="633" t="s">
        <v>19942</v>
      </c>
      <c r="B1394" s="626">
        <v>104298</v>
      </c>
      <c r="C1394" s="628" t="s">
        <v>19987</v>
      </c>
      <c r="D1394" s="626" t="s">
        <v>908</v>
      </c>
      <c r="E1394" s="634">
        <v>0</v>
      </c>
      <c r="F1394" s="635"/>
    </row>
    <row r="1395" spans="1:6" ht="15">
      <c r="A1395" s="633" t="s">
        <v>19942</v>
      </c>
      <c r="B1395" s="626">
        <v>104296</v>
      </c>
      <c r="C1395" s="628" t="s">
        <v>19988</v>
      </c>
      <c r="D1395" s="626" t="s">
        <v>908</v>
      </c>
      <c r="E1395" s="634">
        <v>0</v>
      </c>
      <c r="F1395" s="635"/>
    </row>
    <row r="1396" spans="1:6" ht="15">
      <c r="A1396" s="633" t="s">
        <v>19942</v>
      </c>
      <c r="B1396" s="626">
        <v>104300</v>
      </c>
      <c r="C1396" s="628" t="s">
        <v>19989</v>
      </c>
      <c r="D1396" s="626" t="s">
        <v>908</v>
      </c>
      <c r="E1396" s="634">
        <v>0</v>
      </c>
      <c r="F1396" s="635"/>
    </row>
    <row r="1397" spans="1:6" ht="15">
      <c r="A1397" s="633" t="s">
        <v>19990</v>
      </c>
      <c r="B1397" s="626">
        <v>90944</v>
      </c>
      <c r="C1397" s="628" t="s">
        <v>19991</v>
      </c>
      <c r="D1397" s="626" t="s">
        <v>135</v>
      </c>
      <c r="E1397" s="634">
        <v>203.56</v>
      </c>
      <c r="F1397" s="635">
        <v>0</v>
      </c>
    </row>
    <row r="1398" spans="1:6" ht="15">
      <c r="A1398" s="633" t="s">
        <v>19990</v>
      </c>
      <c r="B1398" s="626">
        <v>90934</v>
      </c>
      <c r="C1398" s="628" t="s">
        <v>19992</v>
      </c>
      <c r="D1398" s="626" t="s">
        <v>135</v>
      </c>
      <c r="E1398" s="634">
        <v>188.51</v>
      </c>
      <c r="F1398" s="635">
        <v>0</v>
      </c>
    </row>
    <row r="1399" spans="1:6" ht="15">
      <c r="A1399" s="633" t="s">
        <v>19990</v>
      </c>
      <c r="B1399" s="626">
        <v>90954</v>
      </c>
      <c r="C1399" s="628" t="s">
        <v>19993</v>
      </c>
      <c r="D1399" s="626" t="s">
        <v>135</v>
      </c>
      <c r="E1399" s="634">
        <v>231.1</v>
      </c>
      <c r="F1399" s="635">
        <v>0</v>
      </c>
    </row>
    <row r="1400" spans="1:6" ht="15">
      <c r="A1400" s="633" t="s">
        <v>19990</v>
      </c>
      <c r="B1400" s="626">
        <v>90933</v>
      </c>
      <c r="C1400" s="628" t="s">
        <v>19994</v>
      </c>
      <c r="D1400" s="626" t="s">
        <v>135</v>
      </c>
      <c r="E1400" s="634">
        <v>169.92</v>
      </c>
      <c r="F1400" s="635">
        <v>0</v>
      </c>
    </row>
    <row r="1401" spans="1:6" ht="15">
      <c r="A1401" s="633" t="s">
        <v>19990</v>
      </c>
      <c r="B1401" s="626">
        <v>90943</v>
      </c>
      <c r="C1401" s="628" t="s">
        <v>19995</v>
      </c>
      <c r="D1401" s="626" t="s">
        <v>135</v>
      </c>
      <c r="E1401" s="634">
        <v>183.31</v>
      </c>
      <c r="F1401" s="635">
        <v>0</v>
      </c>
    </row>
    <row r="1402" spans="1:6" ht="15">
      <c r="A1402" s="633" t="s">
        <v>19990</v>
      </c>
      <c r="B1402" s="626">
        <v>90953</v>
      </c>
      <c r="C1402" s="628" t="s">
        <v>19996</v>
      </c>
      <c r="D1402" s="626" t="s">
        <v>135</v>
      </c>
      <c r="E1402" s="634">
        <v>207.82</v>
      </c>
      <c r="F1402" s="635">
        <v>0</v>
      </c>
    </row>
    <row r="1403" spans="1:6" ht="15">
      <c r="A1403" s="633" t="s">
        <v>19990</v>
      </c>
      <c r="B1403" s="626">
        <v>90932</v>
      </c>
      <c r="C1403" s="628" t="s">
        <v>19997</v>
      </c>
      <c r="D1403" s="626" t="s">
        <v>135</v>
      </c>
      <c r="E1403" s="634">
        <v>91.52</v>
      </c>
      <c r="F1403" s="635">
        <v>0</v>
      </c>
    </row>
    <row r="1404" spans="1:6" ht="15">
      <c r="A1404" s="633" t="s">
        <v>19990</v>
      </c>
      <c r="B1404" s="626">
        <v>90942</v>
      </c>
      <c r="C1404" s="628" t="s">
        <v>19998</v>
      </c>
      <c r="D1404" s="626" t="s">
        <v>135</v>
      </c>
      <c r="E1404" s="634">
        <v>97.94</v>
      </c>
      <c r="F1404" s="635">
        <v>0</v>
      </c>
    </row>
    <row r="1405" spans="1:6" ht="15">
      <c r="A1405" s="633" t="s">
        <v>19990</v>
      </c>
      <c r="B1405" s="626">
        <v>90952</v>
      </c>
      <c r="C1405" s="628" t="s">
        <v>19999</v>
      </c>
      <c r="D1405" s="626" t="s">
        <v>135</v>
      </c>
      <c r="E1405" s="634">
        <v>109.66</v>
      </c>
      <c r="F1405" s="635">
        <v>0</v>
      </c>
    </row>
    <row r="1406" spans="1:6" ht="15">
      <c r="A1406" s="633" t="s">
        <v>19990</v>
      </c>
      <c r="B1406" s="626">
        <v>90930</v>
      </c>
      <c r="C1406" s="628" t="s">
        <v>20000</v>
      </c>
      <c r="D1406" s="626" t="s">
        <v>135</v>
      </c>
      <c r="E1406" s="634">
        <v>80.97</v>
      </c>
      <c r="F1406" s="635">
        <v>0</v>
      </c>
    </row>
    <row r="1407" spans="1:6" ht="15">
      <c r="A1407" s="633" t="s">
        <v>19990</v>
      </c>
      <c r="B1407" s="626">
        <v>90940</v>
      </c>
      <c r="C1407" s="628" t="s">
        <v>20001</v>
      </c>
      <c r="D1407" s="626" t="s">
        <v>135</v>
      </c>
      <c r="E1407" s="634">
        <v>86.45</v>
      </c>
      <c r="F1407" s="635">
        <v>0</v>
      </c>
    </row>
    <row r="1408" spans="1:6" ht="15">
      <c r="A1408" s="633" t="s">
        <v>19990</v>
      </c>
      <c r="B1408" s="626">
        <v>90950</v>
      </c>
      <c r="C1408" s="628" t="s">
        <v>20002</v>
      </c>
      <c r="D1408" s="626" t="s">
        <v>135</v>
      </c>
      <c r="E1408" s="634">
        <v>96.45</v>
      </c>
      <c r="F1408" s="635">
        <v>0</v>
      </c>
    </row>
    <row r="1409" spans="1:6" ht="15">
      <c r="A1409" s="633" t="s">
        <v>19990</v>
      </c>
      <c r="B1409" s="626">
        <v>88476</v>
      </c>
      <c r="C1409" s="628" t="s">
        <v>20003</v>
      </c>
      <c r="D1409" s="626" t="s">
        <v>135</v>
      </c>
      <c r="E1409" s="634">
        <v>21.03</v>
      </c>
      <c r="F1409" s="635">
        <v>0</v>
      </c>
    </row>
    <row r="1410" spans="1:6" ht="15">
      <c r="A1410" s="633" t="s">
        <v>19990</v>
      </c>
      <c r="B1410" s="626">
        <v>88477</v>
      </c>
      <c r="C1410" s="628" t="s">
        <v>20004</v>
      </c>
      <c r="D1410" s="626" t="s">
        <v>135</v>
      </c>
      <c r="E1410" s="634">
        <v>29.2</v>
      </c>
      <c r="F1410" s="635">
        <v>0</v>
      </c>
    </row>
    <row r="1411" spans="1:6" ht="15">
      <c r="A1411" s="633" t="s">
        <v>19990</v>
      </c>
      <c r="B1411" s="626">
        <v>88478</v>
      </c>
      <c r="C1411" s="628" t="s">
        <v>20005</v>
      </c>
      <c r="D1411" s="626" t="s">
        <v>135</v>
      </c>
      <c r="E1411" s="634">
        <v>35.950000000000003</v>
      </c>
      <c r="F1411" s="635">
        <v>0</v>
      </c>
    </row>
    <row r="1412" spans="1:6" ht="15">
      <c r="A1412" s="633" t="s">
        <v>19990</v>
      </c>
      <c r="B1412" s="626">
        <v>88470</v>
      </c>
      <c r="C1412" s="628" t="s">
        <v>20006</v>
      </c>
      <c r="D1412" s="626" t="s">
        <v>135</v>
      </c>
      <c r="E1412" s="634">
        <v>24.88</v>
      </c>
      <c r="F1412" s="635">
        <v>0</v>
      </c>
    </row>
    <row r="1413" spans="1:6" ht="15">
      <c r="A1413" s="633" t="s">
        <v>19990</v>
      </c>
      <c r="B1413" s="626">
        <v>88471</v>
      </c>
      <c r="C1413" s="628" t="s">
        <v>20007</v>
      </c>
      <c r="D1413" s="626" t="s">
        <v>135</v>
      </c>
      <c r="E1413" s="634">
        <v>31.31</v>
      </c>
      <c r="F1413" s="635">
        <v>0</v>
      </c>
    </row>
    <row r="1414" spans="1:6" ht="15">
      <c r="A1414" s="633" t="s">
        <v>19990</v>
      </c>
      <c r="B1414" s="626">
        <v>88472</v>
      </c>
      <c r="C1414" s="628" t="s">
        <v>20008</v>
      </c>
      <c r="D1414" s="626" t="s">
        <v>135</v>
      </c>
      <c r="E1414" s="634">
        <v>36.409999999999997</v>
      </c>
      <c r="F1414" s="635">
        <v>0</v>
      </c>
    </row>
    <row r="1415" spans="1:6" ht="15">
      <c r="A1415" s="633" t="s">
        <v>19990</v>
      </c>
      <c r="B1415" s="626">
        <v>87759</v>
      </c>
      <c r="C1415" s="628" t="s">
        <v>20009</v>
      </c>
      <c r="D1415" s="626" t="s">
        <v>135</v>
      </c>
      <c r="E1415" s="634">
        <v>130.85</v>
      </c>
      <c r="F1415" s="635">
        <v>0</v>
      </c>
    </row>
    <row r="1416" spans="1:6" ht="15">
      <c r="A1416" s="633" t="s">
        <v>19990</v>
      </c>
      <c r="B1416" s="626">
        <v>87769</v>
      </c>
      <c r="C1416" s="628" t="s">
        <v>20010</v>
      </c>
      <c r="D1416" s="626" t="s">
        <v>135</v>
      </c>
      <c r="E1416" s="634">
        <v>155.34</v>
      </c>
      <c r="F1416" s="635">
        <v>0</v>
      </c>
    </row>
    <row r="1417" spans="1:6" ht="15">
      <c r="A1417" s="633" t="s">
        <v>19990</v>
      </c>
      <c r="B1417" s="626">
        <v>87739</v>
      </c>
      <c r="C1417" s="628" t="s">
        <v>20011</v>
      </c>
      <c r="D1417" s="626" t="s">
        <v>135</v>
      </c>
      <c r="E1417" s="634">
        <v>103.07</v>
      </c>
      <c r="F1417" s="635">
        <v>0</v>
      </c>
    </row>
    <row r="1418" spans="1:6" ht="15">
      <c r="A1418" s="633" t="s">
        <v>19990</v>
      </c>
      <c r="B1418" s="626">
        <v>87749</v>
      </c>
      <c r="C1418" s="628" t="s">
        <v>20012</v>
      </c>
      <c r="D1418" s="626" t="s">
        <v>135</v>
      </c>
      <c r="E1418" s="634">
        <v>132.91</v>
      </c>
      <c r="F1418" s="635">
        <v>0</v>
      </c>
    </row>
    <row r="1419" spans="1:6" ht="15">
      <c r="A1419" s="633" t="s">
        <v>19990</v>
      </c>
      <c r="B1419" s="626">
        <v>87624</v>
      </c>
      <c r="C1419" s="628" t="s">
        <v>20013</v>
      </c>
      <c r="D1419" s="626" t="s">
        <v>135</v>
      </c>
      <c r="E1419" s="634">
        <v>87</v>
      </c>
      <c r="F1419" s="635">
        <v>0</v>
      </c>
    </row>
    <row r="1420" spans="1:6" ht="15">
      <c r="A1420" s="633" t="s">
        <v>19990</v>
      </c>
      <c r="B1420" s="626">
        <v>87634</v>
      </c>
      <c r="C1420" s="628" t="s">
        <v>20014</v>
      </c>
      <c r="D1420" s="626" t="s">
        <v>135</v>
      </c>
      <c r="E1420" s="634">
        <v>116.84</v>
      </c>
      <c r="F1420" s="635">
        <v>0</v>
      </c>
    </row>
    <row r="1421" spans="1:6" ht="15">
      <c r="A1421" s="633" t="s">
        <v>19990</v>
      </c>
      <c r="B1421" s="626">
        <v>87644</v>
      </c>
      <c r="C1421" s="628" t="s">
        <v>20015</v>
      </c>
      <c r="D1421" s="626" t="s">
        <v>135</v>
      </c>
      <c r="E1421" s="634">
        <v>141.27000000000001</v>
      </c>
      <c r="F1421" s="635">
        <v>0</v>
      </c>
    </row>
    <row r="1422" spans="1:6" ht="15">
      <c r="A1422" s="633" t="s">
        <v>19990</v>
      </c>
      <c r="B1422" s="626">
        <v>87684</v>
      </c>
      <c r="C1422" s="628" t="s">
        <v>20016</v>
      </c>
      <c r="D1422" s="626" t="s">
        <v>135</v>
      </c>
      <c r="E1422" s="634">
        <v>136.29</v>
      </c>
      <c r="F1422" s="635">
        <v>0</v>
      </c>
    </row>
    <row r="1423" spans="1:6" ht="15">
      <c r="A1423" s="633" t="s">
        <v>19990</v>
      </c>
      <c r="B1423" s="626">
        <v>87694</v>
      </c>
      <c r="C1423" s="628" t="s">
        <v>20017</v>
      </c>
      <c r="D1423" s="626" t="s">
        <v>135</v>
      </c>
      <c r="E1423" s="634">
        <v>156.12</v>
      </c>
      <c r="F1423" s="635">
        <v>0</v>
      </c>
    </row>
    <row r="1424" spans="1:6" ht="15">
      <c r="A1424" s="633" t="s">
        <v>19990</v>
      </c>
      <c r="B1424" s="626">
        <v>87704</v>
      </c>
      <c r="C1424" s="628" t="s">
        <v>20018</v>
      </c>
      <c r="D1424" s="626" t="s">
        <v>135</v>
      </c>
      <c r="E1424" s="634">
        <v>169.43</v>
      </c>
      <c r="F1424" s="635">
        <v>0</v>
      </c>
    </row>
    <row r="1425" spans="1:6" ht="15">
      <c r="A1425" s="633" t="s">
        <v>19990</v>
      </c>
      <c r="B1425" s="626">
        <v>87758</v>
      </c>
      <c r="C1425" s="628" t="s">
        <v>20019</v>
      </c>
      <c r="D1425" s="626" t="s">
        <v>135</v>
      </c>
      <c r="E1425" s="634">
        <v>117.64</v>
      </c>
      <c r="F1425" s="635">
        <v>0</v>
      </c>
    </row>
    <row r="1426" spans="1:6" ht="15">
      <c r="A1426" s="633" t="s">
        <v>19990</v>
      </c>
      <c r="B1426" s="626">
        <v>87768</v>
      </c>
      <c r="C1426" s="628" t="s">
        <v>20020</v>
      </c>
      <c r="D1426" s="626" t="s">
        <v>135</v>
      </c>
      <c r="E1426" s="634">
        <v>139.1</v>
      </c>
      <c r="F1426" s="635">
        <v>0</v>
      </c>
    </row>
    <row r="1427" spans="1:6" ht="15">
      <c r="A1427" s="633" t="s">
        <v>19990</v>
      </c>
      <c r="B1427" s="626">
        <v>87738</v>
      </c>
      <c r="C1427" s="628" t="s">
        <v>20021</v>
      </c>
      <c r="D1427" s="626" t="s">
        <v>135</v>
      </c>
      <c r="E1427" s="634">
        <v>93.58</v>
      </c>
      <c r="F1427" s="635">
        <v>0</v>
      </c>
    </row>
    <row r="1428" spans="1:6" ht="15">
      <c r="A1428" s="633" t="s">
        <v>19990</v>
      </c>
      <c r="B1428" s="626">
        <v>87748</v>
      </c>
      <c r="C1428" s="628" t="s">
        <v>20022</v>
      </c>
      <c r="D1428" s="626" t="s">
        <v>135</v>
      </c>
      <c r="E1428" s="634">
        <v>119.7</v>
      </c>
      <c r="F1428" s="635">
        <v>0</v>
      </c>
    </row>
    <row r="1429" spans="1:6" ht="15">
      <c r="A1429" s="633" t="s">
        <v>19990</v>
      </c>
      <c r="B1429" s="626">
        <v>87623</v>
      </c>
      <c r="C1429" s="628" t="s">
        <v>20023</v>
      </c>
      <c r="D1429" s="626" t="s">
        <v>135</v>
      </c>
      <c r="E1429" s="634">
        <v>77.510000000000005</v>
      </c>
      <c r="F1429" s="635">
        <v>0</v>
      </c>
    </row>
    <row r="1430" spans="1:6" ht="15">
      <c r="A1430" s="633" t="s">
        <v>19990</v>
      </c>
      <c r="B1430" s="626">
        <v>87633</v>
      </c>
      <c r="C1430" s="628" t="s">
        <v>20024</v>
      </c>
      <c r="D1430" s="626" t="s">
        <v>135</v>
      </c>
      <c r="E1430" s="634">
        <v>103.63</v>
      </c>
      <c r="F1430" s="635">
        <v>0</v>
      </c>
    </row>
    <row r="1431" spans="1:6" ht="15">
      <c r="A1431" s="633" t="s">
        <v>19990</v>
      </c>
      <c r="B1431" s="626">
        <v>87643</v>
      </c>
      <c r="C1431" s="628" t="s">
        <v>20025</v>
      </c>
      <c r="D1431" s="626" t="s">
        <v>135</v>
      </c>
      <c r="E1431" s="634">
        <v>125.03</v>
      </c>
      <c r="F1431" s="635">
        <v>0</v>
      </c>
    </row>
    <row r="1432" spans="1:6" ht="15">
      <c r="A1432" s="633" t="s">
        <v>19990</v>
      </c>
      <c r="B1432" s="626">
        <v>87683</v>
      </c>
      <c r="C1432" s="628" t="s">
        <v>20026</v>
      </c>
      <c r="D1432" s="626" t="s">
        <v>135</v>
      </c>
      <c r="E1432" s="634">
        <v>120.05</v>
      </c>
      <c r="F1432" s="635">
        <v>0</v>
      </c>
    </row>
    <row r="1433" spans="1:6" ht="15">
      <c r="A1433" s="633" t="s">
        <v>19990</v>
      </c>
      <c r="B1433" s="626">
        <v>87703</v>
      </c>
      <c r="C1433" s="628" t="s">
        <v>20027</v>
      </c>
      <c r="D1433" s="626" t="s">
        <v>135</v>
      </c>
      <c r="E1433" s="634">
        <v>149.18</v>
      </c>
      <c r="F1433" s="635">
        <v>0</v>
      </c>
    </row>
    <row r="1434" spans="1:6" ht="15">
      <c r="A1434" s="633" t="s">
        <v>19990</v>
      </c>
      <c r="B1434" s="626">
        <v>87693</v>
      </c>
      <c r="C1434" s="628" t="s">
        <v>20028</v>
      </c>
      <c r="D1434" s="626" t="s">
        <v>135</v>
      </c>
      <c r="E1434" s="634">
        <v>137.53</v>
      </c>
      <c r="F1434" s="635">
        <v>0</v>
      </c>
    </row>
    <row r="1435" spans="1:6" ht="15">
      <c r="A1435" s="633" t="s">
        <v>19990</v>
      </c>
      <c r="B1435" s="626">
        <v>87757</v>
      </c>
      <c r="C1435" s="628" t="s">
        <v>20029</v>
      </c>
      <c r="D1435" s="626" t="s">
        <v>135</v>
      </c>
      <c r="E1435" s="634">
        <v>61.98</v>
      </c>
      <c r="F1435" s="635">
        <v>0</v>
      </c>
    </row>
    <row r="1436" spans="1:6" ht="15">
      <c r="A1436" s="633" t="s">
        <v>19990</v>
      </c>
      <c r="B1436" s="626">
        <v>87767</v>
      </c>
      <c r="C1436" s="628" t="s">
        <v>20030</v>
      </c>
      <c r="D1436" s="626" t="s">
        <v>135</v>
      </c>
      <c r="E1436" s="634">
        <v>70.650000000000006</v>
      </c>
      <c r="F1436" s="635">
        <v>0</v>
      </c>
    </row>
    <row r="1437" spans="1:6" ht="15">
      <c r="A1437" s="633" t="s">
        <v>19990</v>
      </c>
      <c r="B1437" s="626">
        <v>87737</v>
      </c>
      <c r="C1437" s="628" t="s">
        <v>20031</v>
      </c>
      <c r="D1437" s="626" t="s">
        <v>135</v>
      </c>
      <c r="E1437" s="634">
        <v>53.54</v>
      </c>
      <c r="F1437" s="635">
        <v>0</v>
      </c>
    </row>
    <row r="1438" spans="1:6" ht="15">
      <c r="A1438" s="633" t="s">
        <v>19990</v>
      </c>
      <c r="B1438" s="626">
        <v>87747</v>
      </c>
      <c r="C1438" s="628" t="s">
        <v>20032</v>
      </c>
      <c r="D1438" s="626" t="s">
        <v>135</v>
      </c>
      <c r="E1438" s="634">
        <v>64.040000000000006</v>
      </c>
      <c r="F1438" s="635">
        <v>0</v>
      </c>
    </row>
    <row r="1439" spans="1:6" ht="15">
      <c r="A1439" s="633" t="s">
        <v>19990</v>
      </c>
      <c r="B1439" s="626">
        <v>87622</v>
      </c>
      <c r="C1439" s="628" t="s">
        <v>20033</v>
      </c>
      <c r="D1439" s="626" t="s">
        <v>135</v>
      </c>
      <c r="E1439" s="634">
        <v>37.47</v>
      </c>
      <c r="F1439" s="635">
        <v>0</v>
      </c>
    </row>
    <row r="1440" spans="1:6" ht="15">
      <c r="A1440" s="633" t="s">
        <v>19990</v>
      </c>
      <c r="B1440" s="626">
        <v>87632</v>
      </c>
      <c r="C1440" s="628" t="s">
        <v>20034</v>
      </c>
      <c r="D1440" s="626" t="s">
        <v>135</v>
      </c>
      <c r="E1440" s="634">
        <v>47.97</v>
      </c>
      <c r="F1440" s="635">
        <v>0</v>
      </c>
    </row>
    <row r="1441" spans="1:6" ht="15">
      <c r="A1441" s="633" t="s">
        <v>19990</v>
      </c>
      <c r="B1441" s="626">
        <v>87642</v>
      </c>
      <c r="C1441" s="628" t="s">
        <v>20035</v>
      </c>
      <c r="D1441" s="626" t="s">
        <v>135</v>
      </c>
      <c r="E1441" s="634">
        <v>56.58</v>
      </c>
      <c r="F1441" s="635">
        <v>0</v>
      </c>
    </row>
    <row r="1442" spans="1:6" ht="15">
      <c r="A1442" s="633" t="s">
        <v>19990</v>
      </c>
      <c r="B1442" s="626">
        <v>87682</v>
      </c>
      <c r="C1442" s="628" t="s">
        <v>20036</v>
      </c>
      <c r="D1442" s="626" t="s">
        <v>135</v>
      </c>
      <c r="E1442" s="634">
        <v>51.6</v>
      </c>
      <c r="F1442" s="635">
        <v>0</v>
      </c>
    </row>
    <row r="1443" spans="1:6" ht="15">
      <c r="A1443" s="633" t="s">
        <v>19990</v>
      </c>
      <c r="B1443" s="626">
        <v>87692</v>
      </c>
      <c r="C1443" s="628" t="s">
        <v>20037</v>
      </c>
      <c r="D1443" s="626" t="s">
        <v>135</v>
      </c>
      <c r="E1443" s="634">
        <v>59.13</v>
      </c>
      <c r="F1443" s="635">
        <v>0</v>
      </c>
    </row>
    <row r="1444" spans="1:6" ht="15">
      <c r="A1444" s="633" t="s">
        <v>19990</v>
      </c>
      <c r="B1444" s="626">
        <v>87702</v>
      </c>
      <c r="C1444" s="628" t="s">
        <v>20038</v>
      </c>
      <c r="D1444" s="626" t="s">
        <v>135</v>
      </c>
      <c r="E1444" s="634">
        <v>63.81</v>
      </c>
      <c r="F1444" s="635">
        <v>0</v>
      </c>
    </row>
    <row r="1445" spans="1:6" ht="15">
      <c r="A1445" s="633" t="s">
        <v>19990</v>
      </c>
      <c r="B1445" s="626">
        <v>87755</v>
      </c>
      <c r="C1445" s="628" t="s">
        <v>20039</v>
      </c>
      <c r="D1445" s="626" t="s">
        <v>135</v>
      </c>
      <c r="E1445" s="634">
        <v>54.48</v>
      </c>
      <c r="F1445" s="635">
        <v>0</v>
      </c>
    </row>
    <row r="1446" spans="1:6" ht="15">
      <c r="A1446" s="633" t="s">
        <v>19990</v>
      </c>
      <c r="B1446" s="626">
        <v>87765</v>
      </c>
      <c r="C1446" s="628" t="s">
        <v>20040</v>
      </c>
      <c r="D1446" s="626" t="s">
        <v>135</v>
      </c>
      <c r="E1446" s="634">
        <v>61.43</v>
      </c>
      <c r="F1446" s="635">
        <v>0</v>
      </c>
    </row>
    <row r="1447" spans="1:6" ht="15">
      <c r="A1447" s="633" t="s">
        <v>19990</v>
      </c>
      <c r="B1447" s="626">
        <v>87735</v>
      </c>
      <c r="C1447" s="628" t="s">
        <v>20041</v>
      </c>
      <c r="D1447" s="626" t="s">
        <v>135</v>
      </c>
      <c r="E1447" s="634">
        <v>48.15</v>
      </c>
      <c r="F1447" s="635">
        <v>0</v>
      </c>
    </row>
    <row r="1448" spans="1:6" ht="15">
      <c r="A1448" s="633" t="s">
        <v>19990</v>
      </c>
      <c r="B1448" s="626">
        <v>87745</v>
      </c>
      <c r="C1448" s="628" t="s">
        <v>20042</v>
      </c>
      <c r="D1448" s="626" t="s">
        <v>135</v>
      </c>
      <c r="E1448" s="634">
        <v>56.54</v>
      </c>
      <c r="F1448" s="635">
        <v>0</v>
      </c>
    </row>
    <row r="1449" spans="1:6" ht="15">
      <c r="A1449" s="633" t="s">
        <v>19990</v>
      </c>
      <c r="B1449" s="626">
        <v>87620</v>
      </c>
      <c r="C1449" s="628" t="s">
        <v>20043</v>
      </c>
      <c r="D1449" s="626" t="s">
        <v>135</v>
      </c>
      <c r="E1449" s="634">
        <v>32.08</v>
      </c>
      <c r="F1449" s="635">
        <v>0</v>
      </c>
    </row>
    <row r="1450" spans="1:6" ht="15">
      <c r="A1450" s="633" t="s">
        <v>19990</v>
      </c>
      <c r="B1450" s="626">
        <v>87630</v>
      </c>
      <c r="C1450" s="628" t="s">
        <v>20044</v>
      </c>
      <c r="D1450" s="626" t="s">
        <v>135</v>
      </c>
      <c r="E1450" s="634">
        <v>40.47</v>
      </c>
      <c r="F1450" s="635">
        <v>0</v>
      </c>
    </row>
    <row r="1451" spans="1:6" ht="15">
      <c r="A1451" s="633" t="s">
        <v>19990</v>
      </c>
      <c r="B1451" s="626">
        <v>87640</v>
      </c>
      <c r="C1451" s="628" t="s">
        <v>20045</v>
      </c>
      <c r="D1451" s="626" t="s">
        <v>135</v>
      </c>
      <c r="E1451" s="634">
        <v>47.36</v>
      </c>
      <c r="F1451" s="635">
        <v>0</v>
      </c>
    </row>
    <row r="1452" spans="1:6" ht="15">
      <c r="A1452" s="633" t="s">
        <v>19990</v>
      </c>
      <c r="B1452" s="626">
        <v>87680</v>
      </c>
      <c r="C1452" s="628" t="s">
        <v>20046</v>
      </c>
      <c r="D1452" s="626" t="s">
        <v>135</v>
      </c>
      <c r="E1452" s="634">
        <v>42.38</v>
      </c>
      <c r="F1452" s="635">
        <v>0</v>
      </c>
    </row>
    <row r="1453" spans="1:6" ht="15">
      <c r="A1453" s="633" t="s">
        <v>19990</v>
      </c>
      <c r="B1453" s="626">
        <v>87690</v>
      </c>
      <c r="C1453" s="628" t="s">
        <v>20047</v>
      </c>
      <c r="D1453" s="626" t="s">
        <v>135</v>
      </c>
      <c r="E1453" s="634">
        <v>48.58</v>
      </c>
      <c r="F1453" s="635">
        <v>0</v>
      </c>
    </row>
    <row r="1454" spans="1:6" ht="15">
      <c r="A1454" s="633" t="s">
        <v>19990</v>
      </c>
      <c r="B1454" s="626">
        <v>87700</v>
      </c>
      <c r="C1454" s="628" t="s">
        <v>20048</v>
      </c>
      <c r="D1454" s="626" t="s">
        <v>135</v>
      </c>
      <c r="E1454" s="634">
        <v>52.32</v>
      </c>
      <c r="F1454" s="635">
        <v>0</v>
      </c>
    </row>
    <row r="1455" spans="1:6" ht="15">
      <c r="A1455" s="633" t="s">
        <v>19990</v>
      </c>
      <c r="B1455" s="626">
        <v>102803</v>
      </c>
      <c r="C1455" s="628" t="s">
        <v>20049</v>
      </c>
      <c r="D1455" s="626" t="s">
        <v>135</v>
      </c>
      <c r="E1455" s="634">
        <v>2.95</v>
      </c>
      <c r="F1455" s="635">
        <v>0</v>
      </c>
    </row>
    <row r="1456" spans="1:6" ht="15">
      <c r="A1456" s="633" t="s">
        <v>20050</v>
      </c>
      <c r="B1456" s="626">
        <v>92717</v>
      </c>
      <c r="C1456" s="628" t="s">
        <v>20051</v>
      </c>
      <c r="D1456" s="626" t="s">
        <v>20052</v>
      </c>
      <c r="E1456" s="634">
        <v>0.26</v>
      </c>
      <c r="F1456" s="635">
        <v>0</v>
      </c>
    </row>
    <row r="1457" spans="1:6" ht="15">
      <c r="A1457" s="633" t="s">
        <v>20050</v>
      </c>
      <c r="B1457" s="626">
        <v>92716</v>
      </c>
      <c r="C1457" s="628" t="s">
        <v>20053</v>
      </c>
      <c r="D1457" s="626" t="s">
        <v>20054</v>
      </c>
      <c r="E1457" s="634">
        <v>109.53</v>
      </c>
      <c r="F1457" s="635">
        <v>0</v>
      </c>
    </row>
    <row r="1458" spans="1:6" ht="15">
      <c r="A1458" s="633" t="s">
        <v>20050</v>
      </c>
      <c r="B1458" s="626">
        <v>103668</v>
      </c>
      <c r="C1458" s="628" t="s">
        <v>20055</v>
      </c>
      <c r="D1458" s="626" t="s">
        <v>20052</v>
      </c>
      <c r="E1458" s="634">
        <v>0</v>
      </c>
      <c r="F1458" s="635"/>
    </row>
    <row r="1459" spans="1:6" ht="15">
      <c r="A1459" s="633" t="s">
        <v>20050</v>
      </c>
      <c r="B1459" s="626">
        <v>103667</v>
      </c>
      <c r="C1459" s="628" t="s">
        <v>20056</v>
      </c>
      <c r="D1459" s="626" t="s">
        <v>20054</v>
      </c>
      <c r="E1459" s="634">
        <v>0</v>
      </c>
      <c r="F1459" s="635"/>
    </row>
    <row r="1460" spans="1:6" ht="15">
      <c r="A1460" s="633" t="s">
        <v>20050</v>
      </c>
      <c r="B1460" s="626">
        <v>89218</v>
      </c>
      <c r="C1460" s="628" t="s">
        <v>20057</v>
      </c>
      <c r="D1460" s="626" t="s">
        <v>20052</v>
      </c>
      <c r="E1460" s="634">
        <v>113.64</v>
      </c>
      <c r="F1460" s="635">
        <v>0</v>
      </c>
    </row>
    <row r="1461" spans="1:6" ht="15">
      <c r="A1461" s="633" t="s">
        <v>20050</v>
      </c>
      <c r="B1461" s="626">
        <v>89843</v>
      </c>
      <c r="C1461" s="628" t="s">
        <v>20058</v>
      </c>
      <c r="D1461" s="626" t="s">
        <v>20054</v>
      </c>
      <c r="E1461" s="634">
        <v>234.38</v>
      </c>
      <c r="F1461" s="635">
        <v>0</v>
      </c>
    </row>
    <row r="1462" spans="1:6" ht="15">
      <c r="A1462" s="633" t="s">
        <v>20050</v>
      </c>
      <c r="B1462" s="626">
        <v>87446</v>
      </c>
      <c r="C1462" s="628" t="s">
        <v>20059</v>
      </c>
      <c r="D1462" s="626" t="s">
        <v>20052</v>
      </c>
      <c r="E1462" s="634">
        <v>0.53</v>
      </c>
      <c r="F1462" s="635">
        <v>0</v>
      </c>
    </row>
    <row r="1463" spans="1:6" ht="15">
      <c r="A1463" s="633" t="s">
        <v>20050</v>
      </c>
      <c r="B1463" s="626">
        <v>87445</v>
      </c>
      <c r="C1463" s="628" t="s">
        <v>20060</v>
      </c>
      <c r="D1463" s="626" t="s">
        <v>20054</v>
      </c>
      <c r="E1463" s="634">
        <v>5.25</v>
      </c>
      <c r="F1463" s="635">
        <v>0</v>
      </c>
    </row>
    <row r="1464" spans="1:6" ht="15">
      <c r="A1464" s="633" t="s">
        <v>20050</v>
      </c>
      <c r="B1464" s="626">
        <v>93234</v>
      </c>
      <c r="C1464" s="628" t="s">
        <v>20061</v>
      </c>
      <c r="D1464" s="626" t="s">
        <v>20052</v>
      </c>
      <c r="E1464" s="634">
        <v>0.48</v>
      </c>
      <c r="F1464" s="635">
        <v>0</v>
      </c>
    </row>
    <row r="1465" spans="1:6" ht="15">
      <c r="A1465" s="633" t="s">
        <v>20050</v>
      </c>
      <c r="B1465" s="626">
        <v>93233</v>
      </c>
      <c r="C1465" s="628" t="s">
        <v>20062</v>
      </c>
      <c r="D1465" s="626" t="s">
        <v>20054</v>
      </c>
      <c r="E1465" s="634">
        <v>5.64</v>
      </c>
      <c r="F1465" s="635">
        <v>0</v>
      </c>
    </row>
    <row r="1466" spans="1:6" ht="15">
      <c r="A1466" s="633" t="s">
        <v>20050</v>
      </c>
      <c r="B1466" s="626">
        <v>102953</v>
      </c>
      <c r="C1466" s="628" t="s">
        <v>20063</v>
      </c>
      <c r="D1466" s="626" t="s">
        <v>20052</v>
      </c>
      <c r="E1466" s="634">
        <v>0</v>
      </c>
      <c r="F1466" s="635"/>
    </row>
    <row r="1467" spans="1:6" ht="15">
      <c r="A1467" s="633" t="s">
        <v>20050</v>
      </c>
      <c r="B1467" s="626">
        <v>102952</v>
      </c>
      <c r="C1467" s="628" t="s">
        <v>20064</v>
      </c>
      <c r="D1467" s="626" t="s">
        <v>20054</v>
      </c>
      <c r="E1467" s="634">
        <v>0</v>
      </c>
      <c r="F1467" s="635"/>
    </row>
    <row r="1468" spans="1:6" ht="15">
      <c r="A1468" s="633" t="s">
        <v>20050</v>
      </c>
      <c r="B1468" s="626">
        <v>88831</v>
      </c>
      <c r="C1468" s="628" t="s">
        <v>20065</v>
      </c>
      <c r="D1468" s="626" t="s">
        <v>20052</v>
      </c>
      <c r="E1468" s="634">
        <v>0.38</v>
      </c>
      <c r="F1468" s="635">
        <v>0</v>
      </c>
    </row>
    <row r="1469" spans="1:6" ht="15">
      <c r="A1469" s="633" t="s">
        <v>20050</v>
      </c>
      <c r="B1469" s="626">
        <v>88830</v>
      </c>
      <c r="C1469" s="628" t="s">
        <v>20066</v>
      </c>
      <c r="D1469" s="626" t="s">
        <v>20054</v>
      </c>
      <c r="E1469" s="634">
        <v>1.69</v>
      </c>
      <c r="F1469" s="635">
        <v>0</v>
      </c>
    </row>
    <row r="1470" spans="1:6" ht="15">
      <c r="A1470" s="633" t="s">
        <v>20050</v>
      </c>
      <c r="B1470" s="626">
        <v>89226</v>
      </c>
      <c r="C1470" s="628" t="s">
        <v>20067</v>
      </c>
      <c r="D1470" s="626" t="s">
        <v>20052</v>
      </c>
      <c r="E1470" s="634">
        <v>1.58</v>
      </c>
      <c r="F1470" s="635">
        <v>0</v>
      </c>
    </row>
    <row r="1471" spans="1:6" ht="15">
      <c r="A1471" s="633" t="s">
        <v>20050</v>
      </c>
      <c r="B1471" s="626">
        <v>89225</v>
      </c>
      <c r="C1471" s="628" t="s">
        <v>20068</v>
      </c>
      <c r="D1471" s="626" t="s">
        <v>20054</v>
      </c>
      <c r="E1471" s="634">
        <v>4.9400000000000004</v>
      </c>
      <c r="F1471" s="635">
        <v>0</v>
      </c>
    </row>
    <row r="1472" spans="1:6" ht="15">
      <c r="A1472" s="633" t="s">
        <v>20050</v>
      </c>
      <c r="B1472" s="626">
        <v>89279</v>
      </c>
      <c r="C1472" s="628" t="s">
        <v>20069</v>
      </c>
      <c r="D1472" s="626" t="s">
        <v>20052</v>
      </c>
      <c r="E1472" s="634">
        <v>1.93</v>
      </c>
      <c r="F1472" s="635">
        <v>0</v>
      </c>
    </row>
    <row r="1473" spans="1:6" ht="15">
      <c r="A1473" s="633" t="s">
        <v>20050</v>
      </c>
      <c r="B1473" s="626">
        <v>89278</v>
      </c>
      <c r="C1473" s="628" t="s">
        <v>20070</v>
      </c>
      <c r="D1473" s="626" t="s">
        <v>20054</v>
      </c>
      <c r="E1473" s="634">
        <v>12.26</v>
      </c>
      <c r="F1473" s="635">
        <v>0</v>
      </c>
    </row>
    <row r="1474" spans="1:6" ht="15">
      <c r="A1474" s="633" t="s">
        <v>20050</v>
      </c>
      <c r="B1474" s="626">
        <v>90651</v>
      </c>
      <c r="C1474" s="628" t="s">
        <v>20071</v>
      </c>
      <c r="D1474" s="626" t="s">
        <v>20052</v>
      </c>
      <c r="E1474" s="634">
        <v>1.07</v>
      </c>
      <c r="F1474" s="635">
        <v>0</v>
      </c>
    </row>
    <row r="1475" spans="1:6" ht="15">
      <c r="A1475" s="633" t="s">
        <v>20050</v>
      </c>
      <c r="B1475" s="626">
        <v>90650</v>
      </c>
      <c r="C1475" s="628" t="s">
        <v>20072</v>
      </c>
      <c r="D1475" s="626" t="s">
        <v>20054</v>
      </c>
      <c r="E1475" s="634">
        <v>9.6300000000000008</v>
      </c>
      <c r="F1475" s="635">
        <v>0</v>
      </c>
    </row>
    <row r="1476" spans="1:6" ht="15">
      <c r="A1476" s="633" t="s">
        <v>20050</v>
      </c>
      <c r="B1476" s="626">
        <v>90657</v>
      </c>
      <c r="C1476" s="628" t="s">
        <v>20073</v>
      </c>
      <c r="D1476" s="626" t="s">
        <v>20052</v>
      </c>
      <c r="E1476" s="634">
        <v>4.7699999999999996</v>
      </c>
      <c r="F1476" s="635">
        <v>0</v>
      </c>
    </row>
    <row r="1477" spans="1:6" ht="15">
      <c r="A1477" s="633" t="s">
        <v>20050</v>
      </c>
      <c r="B1477" s="626">
        <v>90656</v>
      </c>
      <c r="C1477" s="628" t="s">
        <v>20074</v>
      </c>
      <c r="D1477" s="626" t="s">
        <v>20054</v>
      </c>
      <c r="E1477" s="634">
        <v>14.01</v>
      </c>
      <c r="F1477" s="635">
        <v>0</v>
      </c>
    </row>
    <row r="1478" spans="1:6" ht="15">
      <c r="A1478" s="633" t="s">
        <v>20050</v>
      </c>
      <c r="B1478" s="626">
        <v>90663</v>
      </c>
      <c r="C1478" s="628" t="s">
        <v>20075</v>
      </c>
      <c r="D1478" s="626" t="s">
        <v>20052</v>
      </c>
      <c r="E1478" s="634">
        <v>5.1100000000000003</v>
      </c>
      <c r="F1478" s="635">
        <v>0</v>
      </c>
    </row>
    <row r="1479" spans="1:6" ht="15">
      <c r="A1479" s="633" t="s">
        <v>20050</v>
      </c>
      <c r="B1479" s="626">
        <v>90662</v>
      </c>
      <c r="C1479" s="628" t="s">
        <v>20076</v>
      </c>
      <c r="D1479" s="626" t="s">
        <v>20054</v>
      </c>
      <c r="E1479" s="634">
        <v>14.65</v>
      </c>
      <c r="F1479" s="635">
        <v>0</v>
      </c>
    </row>
    <row r="1480" spans="1:6" ht="15">
      <c r="A1480" s="633" t="s">
        <v>20050</v>
      </c>
      <c r="B1480" s="626">
        <v>89022</v>
      </c>
      <c r="C1480" s="628" t="s">
        <v>20077</v>
      </c>
      <c r="D1480" s="626" t="s">
        <v>20052</v>
      </c>
      <c r="E1480" s="634">
        <v>0.48</v>
      </c>
      <c r="F1480" s="635">
        <v>0</v>
      </c>
    </row>
    <row r="1481" spans="1:6" ht="15">
      <c r="A1481" s="633" t="s">
        <v>20050</v>
      </c>
      <c r="B1481" s="626">
        <v>89021</v>
      </c>
      <c r="C1481" s="628" t="s">
        <v>20078</v>
      </c>
      <c r="D1481" s="626" t="s">
        <v>20054</v>
      </c>
      <c r="E1481" s="634">
        <v>2.41</v>
      </c>
      <c r="F1481" s="635">
        <v>0</v>
      </c>
    </row>
    <row r="1482" spans="1:6" ht="15">
      <c r="A1482" s="633" t="s">
        <v>20050</v>
      </c>
      <c r="B1482" s="626">
        <v>90644</v>
      </c>
      <c r="C1482" s="628" t="s">
        <v>20079</v>
      </c>
      <c r="D1482" s="626" t="s">
        <v>20052</v>
      </c>
      <c r="E1482" s="634">
        <v>7.33</v>
      </c>
      <c r="F1482" s="635">
        <v>0</v>
      </c>
    </row>
    <row r="1483" spans="1:6" ht="15">
      <c r="A1483" s="633" t="s">
        <v>20050</v>
      </c>
      <c r="B1483" s="626">
        <v>90643</v>
      </c>
      <c r="C1483" s="628" t="s">
        <v>20080</v>
      </c>
      <c r="D1483" s="626" t="s">
        <v>20054</v>
      </c>
      <c r="E1483" s="634">
        <v>26.39</v>
      </c>
      <c r="F1483" s="635">
        <v>0</v>
      </c>
    </row>
    <row r="1484" spans="1:6" ht="15">
      <c r="A1484" s="633" t="s">
        <v>20050</v>
      </c>
      <c r="B1484" s="626">
        <v>102811</v>
      </c>
      <c r="C1484" s="628" t="s">
        <v>20081</v>
      </c>
      <c r="D1484" s="626" t="s">
        <v>20052</v>
      </c>
      <c r="E1484" s="634">
        <v>0</v>
      </c>
      <c r="F1484" s="635"/>
    </row>
    <row r="1485" spans="1:6" ht="15">
      <c r="A1485" s="633" t="s">
        <v>20050</v>
      </c>
      <c r="B1485" s="626">
        <v>102810</v>
      </c>
      <c r="C1485" s="628" t="s">
        <v>20082</v>
      </c>
      <c r="D1485" s="626" t="s">
        <v>20054</v>
      </c>
      <c r="E1485" s="634">
        <v>0</v>
      </c>
      <c r="F1485" s="635"/>
    </row>
    <row r="1486" spans="1:6" ht="15">
      <c r="A1486" s="633" t="s">
        <v>20050</v>
      </c>
      <c r="B1486" s="626">
        <v>92146</v>
      </c>
      <c r="C1486" s="628" t="s">
        <v>20083</v>
      </c>
      <c r="D1486" s="626" t="s">
        <v>20052</v>
      </c>
      <c r="E1486" s="634">
        <v>39.340000000000003</v>
      </c>
      <c r="F1486" s="635">
        <v>0</v>
      </c>
    </row>
    <row r="1487" spans="1:6" ht="15">
      <c r="A1487" s="633" t="s">
        <v>20050</v>
      </c>
      <c r="B1487" s="626">
        <v>92145</v>
      </c>
      <c r="C1487" s="628" t="s">
        <v>20084</v>
      </c>
      <c r="D1487" s="626" t="s">
        <v>20054</v>
      </c>
      <c r="E1487" s="634">
        <v>86.05</v>
      </c>
      <c r="F1487" s="635">
        <v>0</v>
      </c>
    </row>
    <row r="1488" spans="1:6" ht="15">
      <c r="A1488" s="633" t="s">
        <v>20050</v>
      </c>
      <c r="B1488" s="626">
        <v>92139</v>
      </c>
      <c r="C1488" s="628" t="s">
        <v>20085</v>
      </c>
      <c r="D1488" s="626" t="s">
        <v>20052</v>
      </c>
      <c r="E1488" s="634">
        <v>51.46</v>
      </c>
      <c r="F1488" s="635">
        <v>0</v>
      </c>
    </row>
    <row r="1489" spans="1:6" ht="15">
      <c r="A1489" s="633" t="s">
        <v>20050</v>
      </c>
      <c r="B1489" s="626">
        <v>92138</v>
      </c>
      <c r="C1489" s="628" t="s">
        <v>20086</v>
      </c>
      <c r="D1489" s="626" t="s">
        <v>20054</v>
      </c>
      <c r="E1489" s="634">
        <v>103.37</v>
      </c>
      <c r="F1489" s="635">
        <v>0</v>
      </c>
    </row>
    <row r="1490" spans="1:6" ht="15">
      <c r="A1490" s="633" t="s">
        <v>20050</v>
      </c>
      <c r="B1490" s="626">
        <v>91387</v>
      </c>
      <c r="C1490" s="628" t="s">
        <v>20087</v>
      </c>
      <c r="D1490" s="626" t="s">
        <v>20052</v>
      </c>
      <c r="E1490" s="634">
        <v>83.51</v>
      </c>
      <c r="F1490" s="635">
        <v>0</v>
      </c>
    </row>
    <row r="1491" spans="1:6" ht="15">
      <c r="A1491" s="633" t="s">
        <v>20050</v>
      </c>
      <c r="B1491" s="626">
        <v>91386</v>
      </c>
      <c r="C1491" s="628" t="s">
        <v>20088</v>
      </c>
      <c r="D1491" s="626" t="s">
        <v>20054</v>
      </c>
      <c r="E1491" s="634">
        <v>277.94</v>
      </c>
      <c r="F1491" s="635">
        <v>0</v>
      </c>
    </row>
    <row r="1492" spans="1:6" ht="15">
      <c r="A1492" s="633" t="s">
        <v>20050</v>
      </c>
      <c r="B1492" s="626">
        <v>96036</v>
      </c>
      <c r="C1492" s="628" t="s">
        <v>20089</v>
      </c>
      <c r="D1492" s="626" t="s">
        <v>20052</v>
      </c>
      <c r="E1492" s="634">
        <v>92.15</v>
      </c>
      <c r="F1492" s="635">
        <v>0</v>
      </c>
    </row>
    <row r="1493" spans="1:6" ht="15">
      <c r="A1493" s="633" t="s">
        <v>20050</v>
      </c>
      <c r="B1493" s="626">
        <v>96035</v>
      </c>
      <c r="C1493" s="628" t="s">
        <v>20090</v>
      </c>
      <c r="D1493" s="626" t="s">
        <v>20054</v>
      </c>
      <c r="E1493" s="634">
        <v>292.19</v>
      </c>
      <c r="F1493" s="635">
        <v>0</v>
      </c>
    </row>
    <row r="1494" spans="1:6" ht="15">
      <c r="A1494" s="633" t="s">
        <v>20050</v>
      </c>
      <c r="B1494" s="626">
        <v>89877</v>
      </c>
      <c r="C1494" s="628" t="s">
        <v>20091</v>
      </c>
      <c r="D1494" s="626" t="s">
        <v>20052</v>
      </c>
      <c r="E1494" s="634">
        <v>97.69</v>
      </c>
      <c r="F1494" s="635">
        <v>0</v>
      </c>
    </row>
    <row r="1495" spans="1:6" ht="15">
      <c r="A1495" s="633" t="s">
        <v>20050</v>
      </c>
      <c r="B1495" s="626">
        <v>89876</v>
      </c>
      <c r="C1495" s="628" t="s">
        <v>20092</v>
      </c>
      <c r="D1495" s="626" t="s">
        <v>20054</v>
      </c>
      <c r="E1495" s="634">
        <v>341.74</v>
      </c>
      <c r="F1495" s="635">
        <v>0</v>
      </c>
    </row>
    <row r="1496" spans="1:6" ht="15">
      <c r="A1496" s="633" t="s">
        <v>20050</v>
      </c>
      <c r="B1496" s="626">
        <v>89884</v>
      </c>
      <c r="C1496" s="628" t="s">
        <v>20093</v>
      </c>
      <c r="D1496" s="626" t="s">
        <v>20052</v>
      </c>
      <c r="E1496" s="634">
        <v>101.55</v>
      </c>
      <c r="F1496" s="635">
        <v>0</v>
      </c>
    </row>
    <row r="1497" spans="1:6" ht="15">
      <c r="A1497" s="633" t="s">
        <v>20050</v>
      </c>
      <c r="B1497" s="626">
        <v>89883</v>
      </c>
      <c r="C1497" s="628" t="s">
        <v>20094</v>
      </c>
      <c r="D1497" s="626" t="s">
        <v>20054</v>
      </c>
      <c r="E1497" s="634">
        <v>376.82</v>
      </c>
      <c r="F1497" s="635">
        <v>0</v>
      </c>
    </row>
    <row r="1498" spans="1:6" ht="15">
      <c r="A1498" s="633" t="s">
        <v>20050</v>
      </c>
      <c r="B1498" s="626">
        <v>67827</v>
      </c>
      <c r="C1498" s="628" t="s">
        <v>20095</v>
      </c>
      <c r="D1498" s="626" t="s">
        <v>20052</v>
      </c>
      <c r="E1498" s="634">
        <v>73.91</v>
      </c>
      <c r="F1498" s="635">
        <v>0</v>
      </c>
    </row>
    <row r="1499" spans="1:6" ht="15">
      <c r="A1499" s="633" t="s">
        <v>20050</v>
      </c>
      <c r="B1499" s="626">
        <v>67826</v>
      </c>
      <c r="C1499" s="628" t="s">
        <v>20096</v>
      </c>
      <c r="D1499" s="626" t="s">
        <v>20054</v>
      </c>
      <c r="E1499" s="634">
        <v>196.87</v>
      </c>
      <c r="F1499" s="635">
        <v>0</v>
      </c>
    </row>
    <row r="1500" spans="1:6" ht="15">
      <c r="A1500" s="633" t="s">
        <v>20050</v>
      </c>
      <c r="B1500" s="626">
        <v>5961</v>
      </c>
      <c r="C1500" s="628" t="s">
        <v>20097</v>
      </c>
      <c r="D1500" s="626" t="s">
        <v>20052</v>
      </c>
      <c r="E1500" s="634">
        <v>72.7</v>
      </c>
      <c r="F1500" s="635">
        <v>0</v>
      </c>
    </row>
    <row r="1501" spans="1:6" ht="15">
      <c r="A1501" s="633" t="s">
        <v>20050</v>
      </c>
      <c r="B1501" s="626">
        <v>5811</v>
      </c>
      <c r="C1501" s="628" t="s">
        <v>20098</v>
      </c>
      <c r="D1501" s="626" t="s">
        <v>20054</v>
      </c>
      <c r="E1501" s="634">
        <v>214.07</v>
      </c>
      <c r="F1501" s="635">
        <v>0</v>
      </c>
    </row>
    <row r="1502" spans="1:6" ht="15">
      <c r="A1502" s="633" t="s">
        <v>20050</v>
      </c>
      <c r="B1502" s="626">
        <v>92243</v>
      </c>
      <c r="C1502" s="628" t="s">
        <v>20099</v>
      </c>
      <c r="D1502" s="626" t="s">
        <v>20052</v>
      </c>
      <c r="E1502" s="634">
        <v>90.75</v>
      </c>
      <c r="F1502" s="635">
        <v>0</v>
      </c>
    </row>
    <row r="1503" spans="1:6" ht="15">
      <c r="A1503" s="633" t="s">
        <v>20050</v>
      </c>
      <c r="B1503" s="626">
        <v>92242</v>
      </c>
      <c r="C1503" s="628" t="s">
        <v>20100</v>
      </c>
      <c r="D1503" s="626" t="s">
        <v>20054</v>
      </c>
      <c r="E1503" s="634">
        <v>419.78</v>
      </c>
      <c r="F1503" s="635">
        <v>0</v>
      </c>
    </row>
    <row r="1504" spans="1:6" ht="15">
      <c r="A1504" s="633" t="s">
        <v>20050</v>
      </c>
      <c r="B1504" s="626">
        <v>91646</v>
      </c>
      <c r="C1504" s="628" t="s">
        <v>20101</v>
      </c>
      <c r="D1504" s="626" t="s">
        <v>20052</v>
      </c>
      <c r="E1504" s="634">
        <v>108.08</v>
      </c>
      <c r="F1504" s="635">
        <v>0</v>
      </c>
    </row>
    <row r="1505" spans="1:6" ht="15">
      <c r="A1505" s="633" t="s">
        <v>20050</v>
      </c>
      <c r="B1505" s="626">
        <v>91645</v>
      </c>
      <c r="C1505" s="628" t="s">
        <v>20102</v>
      </c>
      <c r="D1505" s="626" t="s">
        <v>20054</v>
      </c>
      <c r="E1505" s="634">
        <v>482.3</v>
      </c>
      <c r="F1505" s="635">
        <v>0</v>
      </c>
    </row>
    <row r="1506" spans="1:6" ht="15">
      <c r="A1506" s="633" t="s">
        <v>20050</v>
      </c>
      <c r="B1506" s="626">
        <v>92107</v>
      </c>
      <c r="C1506" s="628" t="s">
        <v>20103</v>
      </c>
      <c r="D1506" s="626" t="s">
        <v>20052</v>
      </c>
      <c r="E1506" s="634">
        <v>101.95</v>
      </c>
      <c r="F1506" s="635">
        <v>0</v>
      </c>
    </row>
    <row r="1507" spans="1:6" ht="15">
      <c r="A1507" s="633" t="s">
        <v>20050</v>
      </c>
      <c r="B1507" s="626">
        <v>92106</v>
      </c>
      <c r="C1507" s="628" t="s">
        <v>20104</v>
      </c>
      <c r="D1507" s="626" t="s">
        <v>20054</v>
      </c>
      <c r="E1507" s="634">
        <v>365.16</v>
      </c>
      <c r="F1507" s="635">
        <v>0</v>
      </c>
    </row>
    <row r="1508" spans="1:6" ht="15">
      <c r="A1508" s="633" t="s">
        <v>20050</v>
      </c>
      <c r="B1508" s="626">
        <v>5903</v>
      </c>
      <c r="C1508" s="628" t="s">
        <v>20105</v>
      </c>
      <c r="D1508" s="626" t="s">
        <v>20052</v>
      </c>
      <c r="E1508" s="634">
        <v>82.29</v>
      </c>
      <c r="F1508" s="635">
        <v>0</v>
      </c>
    </row>
    <row r="1509" spans="1:6" ht="15">
      <c r="A1509" s="633" t="s">
        <v>20050</v>
      </c>
      <c r="B1509" s="626">
        <v>5901</v>
      </c>
      <c r="C1509" s="628" t="s">
        <v>20106</v>
      </c>
      <c r="D1509" s="626" t="s">
        <v>20054</v>
      </c>
      <c r="E1509" s="634">
        <v>326.37</v>
      </c>
      <c r="F1509" s="635">
        <v>0</v>
      </c>
    </row>
    <row r="1510" spans="1:6" ht="15">
      <c r="A1510" s="633" t="s">
        <v>20050</v>
      </c>
      <c r="B1510" s="626">
        <v>6260</v>
      </c>
      <c r="C1510" s="628" t="s">
        <v>20107</v>
      </c>
      <c r="D1510" s="626" t="s">
        <v>20052</v>
      </c>
      <c r="E1510" s="634">
        <v>69.62</v>
      </c>
      <c r="F1510" s="635">
        <v>0</v>
      </c>
    </row>
    <row r="1511" spans="1:6" ht="15">
      <c r="A1511" s="633" t="s">
        <v>20050</v>
      </c>
      <c r="B1511" s="626">
        <v>6259</v>
      </c>
      <c r="C1511" s="628" t="s">
        <v>20108</v>
      </c>
      <c r="D1511" s="626" t="s">
        <v>20054</v>
      </c>
      <c r="E1511" s="634">
        <v>264.66000000000003</v>
      </c>
      <c r="F1511" s="635">
        <v>0</v>
      </c>
    </row>
    <row r="1512" spans="1:6" ht="15">
      <c r="A1512" s="633" t="s">
        <v>20050</v>
      </c>
      <c r="B1512" s="626">
        <v>104705</v>
      </c>
      <c r="C1512" s="628" t="s">
        <v>20109</v>
      </c>
      <c r="D1512" s="626" t="s">
        <v>20052</v>
      </c>
      <c r="E1512" s="634">
        <v>0</v>
      </c>
      <c r="F1512" s="635"/>
    </row>
    <row r="1513" spans="1:6" ht="15">
      <c r="A1513" s="633" t="s">
        <v>20050</v>
      </c>
      <c r="B1513" s="626">
        <v>104704</v>
      </c>
      <c r="C1513" s="628" t="s">
        <v>20110</v>
      </c>
      <c r="D1513" s="626" t="s">
        <v>20054</v>
      </c>
      <c r="E1513" s="634">
        <v>0</v>
      </c>
      <c r="F1513" s="635"/>
    </row>
    <row r="1514" spans="1:6" ht="15">
      <c r="A1514" s="633" t="s">
        <v>20050</v>
      </c>
      <c r="B1514" s="626">
        <v>91395</v>
      </c>
      <c r="C1514" s="628" t="s">
        <v>20111</v>
      </c>
      <c r="D1514" s="626" t="s">
        <v>20052</v>
      </c>
      <c r="E1514" s="634">
        <v>67.39</v>
      </c>
      <c r="F1514" s="635">
        <v>0</v>
      </c>
    </row>
    <row r="1515" spans="1:6" ht="15">
      <c r="A1515" s="633" t="s">
        <v>20050</v>
      </c>
      <c r="B1515" s="626">
        <v>73467</v>
      </c>
      <c r="C1515" s="628" t="s">
        <v>20112</v>
      </c>
      <c r="D1515" s="626" t="s">
        <v>20054</v>
      </c>
      <c r="E1515" s="634">
        <v>257.29000000000002</v>
      </c>
      <c r="F1515" s="635">
        <v>0</v>
      </c>
    </row>
    <row r="1516" spans="1:6" ht="15">
      <c r="A1516" s="633" t="s">
        <v>20050</v>
      </c>
      <c r="B1516" s="626">
        <v>5826</v>
      </c>
      <c r="C1516" s="628" t="s">
        <v>20113</v>
      </c>
      <c r="D1516" s="626" t="s">
        <v>20052</v>
      </c>
      <c r="E1516" s="634">
        <v>70.28</v>
      </c>
      <c r="F1516" s="635">
        <v>0</v>
      </c>
    </row>
    <row r="1517" spans="1:6" ht="15">
      <c r="A1517" s="633" t="s">
        <v>20050</v>
      </c>
      <c r="B1517" s="626">
        <v>5824</v>
      </c>
      <c r="C1517" s="628" t="s">
        <v>20114</v>
      </c>
      <c r="D1517" s="626" t="s">
        <v>20054</v>
      </c>
      <c r="E1517" s="634">
        <v>225.31</v>
      </c>
      <c r="F1517" s="635">
        <v>0</v>
      </c>
    </row>
    <row r="1518" spans="1:6" ht="15">
      <c r="A1518" s="633" t="s">
        <v>20050</v>
      </c>
      <c r="B1518" s="626">
        <v>5892</v>
      </c>
      <c r="C1518" s="628" t="s">
        <v>20115</v>
      </c>
      <c r="D1518" s="626" t="s">
        <v>20052</v>
      </c>
      <c r="E1518" s="634">
        <v>65.14</v>
      </c>
      <c r="F1518" s="635">
        <v>0</v>
      </c>
    </row>
    <row r="1519" spans="1:6" ht="15">
      <c r="A1519" s="633" t="s">
        <v>20050</v>
      </c>
      <c r="B1519" s="626">
        <v>5890</v>
      </c>
      <c r="C1519" s="628" t="s">
        <v>20116</v>
      </c>
      <c r="D1519" s="626" t="s">
        <v>20054</v>
      </c>
      <c r="E1519" s="634">
        <v>212.24</v>
      </c>
      <c r="F1519" s="635">
        <v>0</v>
      </c>
    </row>
    <row r="1520" spans="1:6" ht="15">
      <c r="A1520" s="633" t="s">
        <v>20050</v>
      </c>
      <c r="B1520" s="626">
        <v>5896</v>
      </c>
      <c r="C1520" s="628" t="s">
        <v>20117</v>
      </c>
      <c r="D1520" s="626" t="s">
        <v>20052</v>
      </c>
      <c r="E1520" s="634">
        <v>67.87</v>
      </c>
      <c r="F1520" s="635">
        <v>0</v>
      </c>
    </row>
    <row r="1521" spans="1:6" ht="15">
      <c r="A1521" s="633" t="s">
        <v>20050</v>
      </c>
      <c r="B1521" s="626">
        <v>5894</v>
      </c>
      <c r="C1521" s="628" t="s">
        <v>20118</v>
      </c>
      <c r="D1521" s="626" t="s">
        <v>20054</v>
      </c>
      <c r="E1521" s="634">
        <v>220.68</v>
      </c>
      <c r="F1521" s="635">
        <v>0</v>
      </c>
    </row>
    <row r="1522" spans="1:6" ht="15">
      <c r="A1522" s="633" t="s">
        <v>20050</v>
      </c>
      <c r="B1522" s="626">
        <v>91032</v>
      </c>
      <c r="C1522" s="628" t="s">
        <v>20119</v>
      </c>
      <c r="D1522" s="626" t="s">
        <v>20052</v>
      </c>
      <c r="E1522" s="634">
        <v>76.099999999999994</v>
      </c>
      <c r="F1522" s="635">
        <v>0</v>
      </c>
    </row>
    <row r="1523" spans="1:6" ht="15">
      <c r="A1523" s="633" t="s">
        <v>20050</v>
      </c>
      <c r="B1523" s="626">
        <v>91031</v>
      </c>
      <c r="C1523" s="628" t="s">
        <v>20120</v>
      </c>
      <c r="D1523" s="626" t="s">
        <v>20054</v>
      </c>
      <c r="E1523" s="634">
        <v>268.27</v>
      </c>
      <c r="F1523" s="635">
        <v>0</v>
      </c>
    </row>
    <row r="1524" spans="1:6" ht="15">
      <c r="A1524" s="633" t="s">
        <v>20050</v>
      </c>
      <c r="B1524" s="626">
        <v>102817</v>
      </c>
      <c r="C1524" s="628" t="s">
        <v>20121</v>
      </c>
      <c r="D1524" s="626" t="s">
        <v>20052</v>
      </c>
      <c r="E1524" s="634">
        <v>0</v>
      </c>
      <c r="F1524" s="635"/>
    </row>
    <row r="1525" spans="1:6" ht="15">
      <c r="A1525" s="633" t="s">
        <v>20050</v>
      </c>
      <c r="B1525" s="626">
        <v>102816</v>
      </c>
      <c r="C1525" s="628" t="s">
        <v>20122</v>
      </c>
      <c r="D1525" s="626" t="s">
        <v>20054</v>
      </c>
      <c r="E1525" s="634">
        <v>0</v>
      </c>
      <c r="F1525" s="635"/>
    </row>
    <row r="1526" spans="1:6" ht="15">
      <c r="A1526" s="633" t="s">
        <v>20050</v>
      </c>
      <c r="B1526" s="626">
        <v>91534</v>
      </c>
      <c r="C1526" s="628" t="s">
        <v>20123</v>
      </c>
      <c r="D1526" s="626" t="s">
        <v>20052</v>
      </c>
      <c r="E1526" s="634">
        <v>38.1</v>
      </c>
      <c r="F1526" s="635">
        <v>0</v>
      </c>
    </row>
    <row r="1527" spans="1:6" ht="15">
      <c r="A1527" s="633" t="s">
        <v>20050</v>
      </c>
      <c r="B1527" s="626">
        <v>91533</v>
      </c>
      <c r="C1527" s="628" t="s">
        <v>20124</v>
      </c>
      <c r="D1527" s="626" t="s">
        <v>20054</v>
      </c>
      <c r="E1527" s="634">
        <v>45.34</v>
      </c>
      <c r="F1527" s="635">
        <v>0</v>
      </c>
    </row>
    <row r="1528" spans="1:6" ht="15">
      <c r="A1528" s="633" t="s">
        <v>20050</v>
      </c>
      <c r="B1528" s="626">
        <v>95265</v>
      </c>
      <c r="C1528" s="628" t="s">
        <v>20125</v>
      </c>
      <c r="D1528" s="626" t="s">
        <v>20052</v>
      </c>
      <c r="E1528" s="634">
        <v>0.81</v>
      </c>
      <c r="F1528" s="635">
        <v>0</v>
      </c>
    </row>
    <row r="1529" spans="1:6" ht="15">
      <c r="A1529" s="633" t="s">
        <v>20050</v>
      </c>
      <c r="B1529" s="626">
        <v>95264</v>
      </c>
      <c r="C1529" s="628" t="s">
        <v>20126</v>
      </c>
      <c r="D1529" s="626" t="s">
        <v>20054</v>
      </c>
      <c r="E1529" s="634">
        <v>6.34</v>
      </c>
      <c r="F1529" s="635">
        <v>0</v>
      </c>
    </row>
    <row r="1530" spans="1:6" ht="15">
      <c r="A1530" s="633" t="s">
        <v>20050</v>
      </c>
      <c r="B1530" s="626">
        <v>90973</v>
      </c>
      <c r="C1530" s="628" t="s">
        <v>20127</v>
      </c>
      <c r="D1530" s="626" t="s">
        <v>20052</v>
      </c>
      <c r="E1530" s="634">
        <v>8.44</v>
      </c>
      <c r="F1530" s="635">
        <v>0</v>
      </c>
    </row>
    <row r="1531" spans="1:6" ht="15">
      <c r="A1531" s="633" t="s">
        <v>20050</v>
      </c>
      <c r="B1531" s="626">
        <v>90972</v>
      </c>
      <c r="C1531" s="628" t="s">
        <v>20128</v>
      </c>
      <c r="D1531" s="626" t="s">
        <v>20054</v>
      </c>
      <c r="E1531" s="634">
        <v>77.349999999999994</v>
      </c>
      <c r="F1531" s="635">
        <v>0</v>
      </c>
    </row>
    <row r="1532" spans="1:6" ht="15">
      <c r="A1532" s="633" t="s">
        <v>20050</v>
      </c>
      <c r="B1532" s="626">
        <v>91001</v>
      </c>
      <c r="C1532" s="628" t="s">
        <v>20129</v>
      </c>
      <c r="D1532" s="626" t="s">
        <v>20052</v>
      </c>
      <c r="E1532" s="634">
        <v>10.02</v>
      </c>
      <c r="F1532" s="635">
        <v>0</v>
      </c>
    </row>
    <row r="1533" spans="1:6" ht="15">
      <c r="A1533" s="633" t="s">
        <v>20050</v>
      </c>
      <c r="B1533" s="626">
        <v>90999</v>
      </c>
      <c r="C1533" s="628" t="s">
        <v>20130</v>
      </c>
      <c r="D1533" s="626" t="s">
        <v>20054</v>
      </c>
      <c r="E1533" s="634">
        <v>102.19</v>
      </c>
      <c r="F1533" s="635">
        <v>0</v>
      </c>
    </row>
    <row r="1534" spans="1:6" ht="15">
      <c r="A1534" s="633" t="s">
        <v>20050</v>
      </c>
      <c r="B1534" s="626">
        <v>5954</v>
      </c>
      <c r="C1534" s="628" t="s">
        <v>20131</v>
      </c>
      <c r="D1534" s="626" t="s">
        <v>20052</v>
      </c>
      <c r="E1534" s="634">
        <v>6.3</v>
      </c>
      <c r="F1534" s="635">
        <v>0</v>
      </c>
    </row>
    <row r="1535" spans="1:6" ht="15">
      <c r="A1535" s="633" t="s">
        <v>20050</v>
      </c>
      <c r="B1535" s="626">
        <v>5953</v>
      </c>
      <c r="C1535" s="628" t="s">
        <v>20132</v>
      </c>
      <c r="D1535" s="626" t="s">
        <v>20054</v>
      </c>
      <c r="E1535" s="634">
        <v>59.64</v>
      </c>
      <c r="F1535" s="635">
        <v>0</v>
      </c>
    </row>
    <row r="1536" spans="1:6" ht="15">
      <c r="A1536" s="633" t="s">
        <v>20050</v>
      </c>
      <c r="B1536" s="626">
        <v>90982</v>
      </c>
      <c r="C1536" s="628" t="s">
        <v>20133</v>
      </c>
      <c r="D1536" s="626" t="s">
        <v>20052</v>
      </c>
      <c r="E1536" s="634">
        <v>21.46</v>
      </c>
      <c r="F1536" s="635">
        <v>0</v>
      </c>
    </row>
    <row r="1537" spans="1:6" ht="15">
      <c r="A1537" s="633" t="s">
        <v>20050</v>
      </c>
      <c r="B1537" s="626">
        <v>90979</v>
      </c>
      <c r="C1537" s="628" t="s">
        <v>20134</v>
      </c>
      <c r="D1537" s="626" t="s">
        <v>20054</v>
      </c>
      <c r="E1537" s="634">
        <v>199.78</v>
      </c>
      <c r="F1537" s="635">
        <v>0</v>
      </c>
    </row>
    <row r="1538" spans="1:6" ht="15">
      <c r="A1538" s="633" t="s">
        <v>20050</v>
      </c>
      <c r="B1538" s="626">
        <v>90965</v>
      </c>
      <c r="C1538" s="628" t="s">
        <v>20135</v>
      </c>
      <c r="D1538" s="626" t="s">
        <v>20052</v>
      </c>
      <c r="E1538" s="634">
        <v>8.42</v>
      </c>
      <c r="F1538" s="635">
        <v>0</v>
      </c>
    </row>
    <row r="1539" spans="1:6" ht="15">
      <c r="A1539" s="633" t="s">
        <v>20050</v>
      </c>
      <c r="B1539" s="626">
        <v>90964</v>
      </c>
      <c r="C1539" s="628" t="s">
        <v>20136</v>
      </c>
      <c r="D1539" s="626" t="s">
        <v>20054</v>
      </c>
      <c r="E1539" s="634">
        <v>31.68</v>
      </c>
      <c r="F1539" s="635">
        <v>0</v>
      </c>
    </row>
    <row r="1540" spans="1:6" ht="15">
      <c r="A1540" s="633" t="s">
        <v>20050</v>
      </c>
      <c r="B1540" s="626">
        <v>102970</v>
      </c>
      <c r="C1540" s="628" t="s">
        <v>20137</v>
      </c>
      <c r="D1540" s="626" t="s">
        <v>20052</v>
      </c>
      <c r="E1540" s="634">
        <v>0</v>
      </c>
      <c r="F1540" s="635"/>
    </row>
    <row r="1541" spans="1:6" ht="15">
      <c r="A1541" s="633" t="s">
        <v>20050</v>
      </c>
      <c r="B1541" s="626">
        <v>102971</v>
      </c>
      <c r="C1541" s="628" t="s">
        <v>20138</v>
      </c>
      <c r="D1541" s="626" t="s">
        <v>20054</v>
      </c>
      <c r="E1541" s="634">
        <v>0</v>
      </c>
      <c r="F1541" s="635"/>
    </row>
    <row r="1542" spans="1:6" ht="15">
      <c r="A1542" s="633" t="s">
        <v>20050</v>
      </c>
      <c r="B1542" s="626">
        <v>102822</v>
      </c>
      <c r="C1542" s="628" t="s">
        <v>20139</v>
      </c>
      <c r="D1542" s="626" t="s">
        <v>20052</v>
      </c>
      <c r="E1542" s="634">
        <v>0</v>
      </c>
      <c r="F1542" s="635"/>
    </row>
    <row r="1543" spans="1:6" ht="15">
      <c r="A1543" s="633" t="s">
        <v>20050</v>
      </c>
      <c r="B1543" s="626">
        <v>102821</v>
      </c>
      <c r="C1543" s="628" t="s">
        <v>20140</v>
      </c>
      <c r="D1543" s="626" t="s">
        <v>20054</v>
      </c>
      <c r="E1543" s="634">
        <v>0</v>
      </c>
      <c r="F1543" s="635"/>
    </row>
    <row r="1544" spans="1:6" ht="15">
      <c r="A1544" s="633" t="s">
        <v>20050</v>
      </c>
      <c r="B1544" s="626">
        <v>102828</v>
      </c>
      <c r="C1544" s="628" t="s">
        <v>20141</v>
      </c>
      <c r="D1544" s="626" t="s">
        <v>20052</v>
      </c>
      <c r="E1544" s="634">
        <v>0</v>
      </c>
      <c r="F1544" s="635"/>
    </row>
    <row r="1545" spans="1:6" ht="15">
      <c r="A1545" s="633" t="s">
        <v>20050</v>
      </c>
      <c r="B1545" s="626">
        <v>102827</v>
      </c>
      <c r="C1545" s="628" t="s">
        <v>20142</v>
      </c>
      <c r="D1545" s="626" t="s">
        <v>20054</v>
      </c>
      <c r="E1545" s="634">
        <v>0</v>
      </c>
      <c r="F1545" s="635"/>
    </row>
    <row r="1546" spans="1:6" ht="15">
      <c r="A1546" s="633" t="s">
        <v>20050</v>
      </c>
      <c r="B1546" s="626">
        <v>103939</v>
      </c>
      <c r="C1546" s="628" t="s">
        <v>20143</v>
      </c>
      <c r="D1546" s="626" t="s">
        <v>20052</v>
      </c>
      <c r="E1546" s="634">
        <v>0</v>
      </c>
      <c r="F1546" s="635"/>
    </row>
    <row r="1547" spans="1:6" ht="15">
      <c r="A1547" s="633" t="s">
        <v>20050</v>
      </c>
      <c r="B1547" s="626">
        <v>103938</v>
      </c>
      <c r="C1547" s="628" t="s">
        <v>20144</v>
      </c>
      <c r="D1547" s="626" t="s">
        <v>20054</v>
      </c>
      <c r="E1547" s="634">
        <v>0</v>
      </c>
      <c r="F1547" s="635"/>
    </row>
    <row r="1548" spans="1:6" ht="15">
      <c r="A1548" s="633" t="s">
        <v>20050</v>
      </c>
      <c r="B1548" s="626">
        <v>103945</v>
      </c>
      <c r="C1548" s="628" t="s">
        <v>20145</v>
      </c>
      <c r="D1548" s="626" t="s">
        <v>20052</v>
      </c>
      <c r="E1548" s="634">
        <v>0</v>
      </c>
      <c r="F1548" s="635"/>
    </row>
    <row r="1549" spans="1:6" ht="15">
      <c r="A1549" s="633" t="s">
        <v>20050</v>
      </c>
      <c r="B1549" s="626">
        <v>103944</v>
      </c>
      <c r="C1549" s="628" t="s">
        <v>20146</v>
      </c>
      <c r="D1549" s="626" t="s">
        <v>20054</v>
      </c>
      <c r="E1549" s="634">
        <v>0</v>
      </c>
      <c r="F1549" s="635"/>
    </row>
    <row r="1550" spans="1:6" ht="15">
      <c r="A1550" s="633" t="s">
        <v>20050</v>
      </c>
      <c r="B1550" s="626">
        <v>91285</v>
      </c>
      <c r="C1550" s="628" t="s">
        <v>20147</v>
      </c>
      <c r="D1550" s="626" t="s">
        <v>20052</v>
      </c>
      <c r="E1550" s="634">
        <v>1.05</v>
      </c>
      <c r="F1550" s="635">
        <v>0</v>
      </c>
    </row>
    <row r="1551" spans="1:6" ht="15">
      <c r="A1551" s="633" t="s">
        <v>20050</v>
      </c>
      <c r="B1551" s="626">
        <v>91283</v>
      </c>
      <c r="C1551" s="628" t="s">
        <v>20148</v>
      </c>
      <c r="D1551" s="626" t="s">
        <v>20054</v>
      </c>
      <c r="E1551" s="634">
        <v>10.94</v>
      </c>
      <c r="F1551" s="635">
        <v>0</v>
      </c>
    </row>
    <row r="1552" spans="1:6" ht="15">
      <c r="A1552" s="633" t="s">
        <v>20050</v>
      </c>
      <c r="B1552" s="626">
        <v>95283</v>
      </c>
      <c r="C1552" s="628" t="s">
        <v>20149</v>
      </c>
      <c r="D1552" s="626" t="s">
        <v>20052</v>
      </c>
      <c r="E1552" s="634">
        <v>0.91</v>
      </c>
      <c r="F1552" s="635">
        <v>0</v>
      </c>
    </row>
    <row r="1553" spans="1:6" ht="15">
      <c r="A1553" s="633" t="s">
        <v>20050</v>
      </c>
      <c r="B1553" s="626">
        <v>95282</v>
      </c>
      <c r="C1553" s="628" t="s">
        <v>20150</v>
      </c>
      <c r="D1553" s="626" t="s">
        <v>20054</v>
      </c>
      <c r="E1553" s="634">
        <v>10.39</v>
      </c>
      <c r="F1553" s="635">
        <v>0</v>
      </c>
    </row>
    <row r="1554" spans="1:6" ht="15">
      <c r="A1554" s="633" t="s">
        <v>20050</v>
      </c>
      <c r="B1554" s="626">
        <v>95128</v>
      </c>
      <c r="C1554" s="628" t="s">
        <v>20151</v>
      </c>
      <c r="D1554" s="626" t="s">
        <v>20052</v>
      </c>
      <c r="E1554" s="634">
        <v>61.41</v>
      </c>
      <c r="F1554" s="635">
        <v>0</v>
      </c>
    </row>
    <row r="1555" spans="1:6" ht="15">
      <c r="A1555" s="633" t="s">
        <v>20050</v>
      </c>
      <c r="B1555" s="626">
        <v>95127</v>
      </c>
      <c r="C1555" s="628" t="s">
        <v>20152</v>
      </c>
      <c r="D1555" s="626" t="s">
        <v>20054</v>
      </c>
      <c r="E1555" s="634">
        <v>228.9</v>
      </c>
      <c r="F1555" s="635">
        <v>0</v>
      </c>
    </row>
    <row r="1556" spans="1:6" ht="15">
      <c r="A1556" s="633" t="s">
        <v>20050</v>
      </c>
      <c r="B1556" s="626">
        <v>92044</v>
      </c>
      <c r="C1556" s="628" t="s">
        <v>20153</v>
      </c>
      <c r="D1556" s="626" t="s">
        <v>20052</v>
      </c>
      <c r="E1556" s="634">
        <v>8.11</v>
      </c>
      <c r="F1556" s="635">
        <v>0</v>
      </c>
    </row>
    <row r="1557" spans="1:6" ht="15">
      <c r="A1557" s="633" t="s">
        <v>20050</v>
      </c>
      <c r="B1557" s="626">
        <v>92043</v>
      </c>
      <c r="C1557" s="628" t="s">
        <v>20154</v>
      </c>
      <c r="D1557" s="626" t="s">
        <v>20054</v>
      </c>
      <c r="E1557" s="634">
        <v>13.72</v>
      </c>
      <c r="F1557" s="635">
        <v>0</v>
      </c>
    </row>
    <row r="1558" spans="1:6" ht="15">
      <c r="A1558" s="633" t="s">
        <v>20050</v>
      </c>
      <c r="B1558" s="626">
        <v>102834</v>
      </c>
      <c r="C1558" s="628" t="s">
        <v>20155</v>
      </c>
      <c r="D1558" s="626" t="s">
        <v>20052</v>
      </c>
      <c r="E1558" s="634">
        <v>0</v>
      </c>
      <c r="F1558" s="635"/>
    </row>
    <row r="1559" spans="1:6" ht="15">
      <c r="A1559" s="633" t="s">
        <v>20050</v>
      </c>
      <c r="B1559" s="626">
        <v>102833</v>
      </c>
      <c r="C1559" s="628" t="s">
        <v>20156</v>
      </c>
      <c r="D1559" s="626" t="s">
        <v>20054</v>
      </c>
      <c r="E1559" s="634">
        <v>0</v>
      </c>
      <c r="F1559" s="635"/>
    </row>
    <row r="1560" spans="1:6" ht="15">
      <c r="A1560" s="633" t="s">
        <v>20050</v>
      </c>
      <c r="B1560" s="626">
        <v>92119</v>
      </c>
      <c r="C1560" s="628" t="s">
        <v>20157</v>
      </c>
      <c r="D1560" s="626" t="s">
        <v>20052</v>
      </c>
      <c r="E1560" s="634">
        <v>0.27</v>
      </c>
      <c r="F1560" s="635">
        <v>0</v>
      </c>
    </row>
    <row r="1561" spans="1:6" ht="15">
      <c r="A1561" s="633" t="s">
        <v>20050</v>
      </c>
      <c r="B1561" s="626">
        <v>92118</v>
      </c>
      <c r="C1561" s="628" t="s">
        <v>20158</v>
      </c>
      <c r="D1561" s="626" t="s">
        <v>20054</v>
      </c>
      <c r="E1561" s="634">
        <v>0.43</v>
      </c>
      <c r="F1561" s="635">
        <v>0</v>
      </c>
    </row>
    <row r="1562" spans="1:6" ht="15">
      <c r="A1562" s="633" t="s">
        <v>20050</v>
      </c>
      <c r="B1562" s="626">
        <v>102917</v>
      </c>
      <c r="C1562" s="628" t="s">
        <v>20159</v>
      </c>
      <c r="D1562" s="626" t="s">
        <v>20052</v>
      </c>
      <c r="E1562" s="634">
        <v>0</v>
      </c>
      <c r="F1562" s="635"/>
    </row>
    <row r="1563" spans="1:6" ht="15">
      <c r="A1563" s="633" t="s">
        <v>20050</v>
      </c>
      <c r="B1563" s="626">
        <v>102916</v>
      </c>
      <c r="C1563" s="628" t="s">
        <v>20160</v>
      </c>
      <c r="D1563" s="626" t="s">
        <v>20054</v>
      </c>
      <c r="E1563" s="634">
        <v>0</v>
      </c>
      <c r="F1563" s="635"/>
    </row>
    <row r="1564" spans="1:6" ht="15">
      <c r="A1564" s="633" t="s">
        <v>20050</v>
      </c>
      <c r="B1564" s="626">
        <v>95721</v>
      </c>
      <c r="C1564" s="628" t="s">
        <v>20161</v>
      </c>
      <c r="D1564" s="626" t="s">
        <v>20052</v>
      </c>
      <c r="E1564" s="634">
        <v>127.58</v>
      </c>
      <c r="F1564" s="635">
        <v>0</v>
      </c>
    </row>
    <row r="1565" spans="1:6" ht="15">
      <c r="A1565" s="633" t="s">
        <v>20050</v>
      </c>
      <c r="B1565" s="626">
        <v>95720</v>
      </c>
      <c r="C1565" s="628" t="s">
        <v>20162</v>
      </c>
      <c r="D1565" s="626" t="s">
        <v>20054</v>
      </c>
      <c r="E1565" s="634">
        <v>299.83999999999997</v>
      </c>
      <c r="F1565" s="635">
        <v>0</v>
      </c>
    </row>
    <row r="1566" spans="1:6" ht="15">
      <c r="A1566" s="633" t="s">
        <v>20050</v>
      </c>
      <c r="B1566" s="626">
        <v>104717</v>
      </c>
      <c r="C1566" s="628" t="s">
        <v>20163</v>
      </c>
      <c r="D1566" s="626" t="s">
        <v>20052</v>
      </c>
      <c r="E1566" s="634">
        <v>122.57</v>
      </c>
      <c r="F1566" s="635">
        <v>0</v>
      </c>
    </row>
    <row r="1567" spans="1:6" ht="15">
      <c r="A1567" s="633" t="s">
        <v>20050</v>
      </c>
      <c r="B1567" s="626">
        <v>104716</v>
      </c>
      <c r="C1567" s="628" t="s">
        <v>20164</v>
      </c>
      <c r="D1567" s="626" t="s">
        <v>20054</v>
      </c>
      <c r="E1567" s="634">
        <v>289.87</v>
      </c>
      <c r="F1567" s="635">
        <v>0</v>
      </c>
    </row>
    <row r="1568" spans="1:6" ht="15">
      <c r="A1568" s="633" t="s">
        <v>20050</v>
      </c>
      <c r="B1568" s="626">
        <v>102899</v>
      </c>
      <c r="C1568" s="628" t="s">
        <v>20165</v>
      </c>
      <c r="D1568" s="626" t="s">
        <v>20052</v>
      </c>
      <c r="E1568" s="634">
        <v>0</v>
      </c>
      <c r="F1568" s="635"/>
    </row>
    <row r="1569" spans="1:6" ht="15">
      <c r="A1569" s="633" t="s">
        <v>20050</v>
      </c>
      <c r="B1569" s="626">
        <v>102898</v>
      </c>
      <c r="C1569" s="628" t="s">
        <v>20166</v>
      </c>
      <c r="D1569" s="626" t="s">
        <v>20054</v>
      </c>
      <c r="E1569" s="634">
        <v>0</v>
      </c>
      <c r="F1569" s="635"/>
    </row>
    <row r="1570" spans="1:6" ht="15">
      <c r="A1570" s="633" t="s">
        <v>20050</v>
      </c>
      <c r="B1570" s="626">
        <v>5632</v>
      </c>
      <c r="C1570" s="628" t="s">
        <v>20167</v>
      </c>
      <c r="D1570" s="626" t="s">
        <v>20052</v>
      </c>
      <c r="E1570" s="634">
        <v>104.43</v>
      </c>
      <c r="F1570" s="635">
        <v>0</v>
      </c>
    </row>
    <row r="1571" spans="1:6" ht="15">
      <c r="A1571" s="633" t="s">
        <v>20050</v>
      </c>
      <c r="B1571" s="626">
        <v>5631</v>
      </c>
      <c r="C1571" s="628" t="s">
        <v>20168</v>
      </c>
      <c r="D1571" s="626" t="s">
        <v>20054</v>
      </c>
      <c r="E1571" s="634">
        <v>228.33</v>
      </c>
      <c r="F1571" s="635">
        <v>0</v>
      </c>
    </row>
    <row r="1572" spans="1:6" ht="15">
      <c r="A1572" s="633" t="s">
        <v>20050</v>
      </c>
      <c r="B1572" s="626">
        <v>88908</v>
      </c>
      <c r="C1572" s="628" t="s">
        <v>20169</v>
      </c>
      <c r="D1572" s="626" t="s">
        <v>20052</v>
      </c>
      <c r="E1572" s="634">
        <v>112.34</v>
      </c>
      <c r="F1572" s="635">
        <v>0</v>
      </c>
    </row>
    <row r="1573" spans="1:6" ht="15">
      <c r="A1573" s="633" t="s">
        <v>20050</v>
      </c>
      <c r="B1573" s="626">
        <v>88907</v>
      </c>
      <c r="C1573" s="628" t="s">
        <v>20170</v>
      </c>
      <c r="D1573" s="626" t="s">
        <v>20054</v>
      </c>
      <c r="E1573" s="634">
        <v>269.52999999999997</v>
      </c>
      <c r="F1573" s="635">
        <v>0</v>
      </c>
    </row>
    <row r="1574" spans="1:6" ht="15">
      <c r="A1574" s="633" t="s">
        <v>20050</v>
      </c>
      <c r="B1574" s="626">
        <v>5911</v>
      </c>
      <c r="C1574" s="628" t="s">
        <v>20171</v>
      </c>
      <c r="D1574" s="626" t="s">
        <v>20052</v>
      </c>
      <c r="E1574" s="634">
        <v>35.92</v>
      </c>
      <c r="F1574" s="635">
        <v>0</v>
      </c>
    </row>
    <row r="1575" spans="1:6" ht="15">
      <c r="A1575" s="633" t="s">
        <v>20050</v>
      </c>
      <c r="B1575" s="626">
        <v>5909</v>
      </c>
      <c r="C1575" s="628" t="s">
        <v>20172</v>
      </c>
      <c r="D1575" s="626" t="s">
        <v>20054</v>
      </c>
      <c r="E1575" s="634">
        <v>43.65</v>
      </c>
      <c r="F1575" s="635">
        <v>0</v>
      </c>
    </row>
    <row r="1576" spans="1:6" ht="15">
      <c r="A1576" s="633" t="s">
        <v>20050</v>
      </c>
      <c r="B1576" s="626">
        <v>91486</v>
      </c>
      <c r="C1576" s="628" t="s">
        <v>20173</v>
      </c>
      <c r="D1576" s="626" t="s">
        <v>20052</v>
      </c>
      <c r="E1576" s="634">
        <v>77.31</v>
      </c>
      <c r="F1576" s="635">
        <v>0</v>
      </c>
    </row>
    <row r="1577" spans="1:6" ht="15">
      <c r="A1577" s="633" t="s">
        <v>20050</v>
      </c>
      <c r="B1577" s="626">
        <v>83362</v>
      </c>
      <c r="C1577" s="628" t="s">
        <v>20174</v>
      </c>
      <c r="D1577" s="626" t="s">
        <v>20054</v>
      </c>
      <c r="E1577" s="634">
        <v>275.32</v>
      </c>
      <c r="F1577" s="635">
        <v>0</v>
      </c>
    </row>
    <row r="1578" spans="1:6" ht="15">
      <c r="A1578" s="633" t="s">
        <v>20050</v>
      </c>
      <c r="B1578" s="626">
        <v>102839</v>
      </c>
      <c r="C1578" s="628" t="s">
        <v>20175</v>
      </c>
      <c r="D1578" s="626" t="s">
        <v>20052</v>
      </c>
      <c r="E1578" s="634">
        <v>0</v>
      </c>
      <c r="F1578" s="635"/>
    </row>
    <row r="1579" spans="1:6" ht="15">
      <c r="A1579" s="633" t="s">
        <v>20050</v>
      </c>
      <c r="B1579" s="626">
        <v>102838</v>
      </c>
      <c r="C1579" s="628" t="s">
        <v>20176</v>
      </c>
      <c r="D1579" s="626" t="s">
        <v>20054</v>
      </c>
      <c r="E1579" s="634">
        <v>0</v>
      </c>
      <c r="F1579" s="635"/>
    </row>
    <row r="1580" spans="1:6" ht="15">
      <c r="A1580" s="633" t="s">
        <v>20050</v>
      </c>
      <c r="B1580" s="626">
        <v>89235</v>
      </c>
      <c r="C1580" s="628" t="s">
        <v>20177</v>
      </c>
      <c r="D1580" s="626" t="s">
        <v>20052</v>
      </c>
      <c r="E1580" s="634">
        <v>187.98</v>
      </c>
      <c r="F1580" s="635">
        <v>0</v>
      </c>
    </row>
    <row r="1581" spans="1:6" ht="15">
      <c r="A1581" s="633" t="s">
        <v>20050</v>
      </c>
      <c r="B1581" s="626">
        <v>89234</v>
      </c>
      <c r="C1581" s="628" t="s">
        <v>20178</v>
      </c>
      <c r="D1581" s="626" t="s">
        <v>20054</v>
      </c>
      <c r="E1581" s="634">
        <v>563.9</v>
      </c>
      <c r="F1581" s="635">
        <v>0</v>
      </c>
    </row>
    <row r="1582" spans="1:6" ht="15">
      <c r="A1582" s="633" t="s">
        <v>20050</v>
      </c>
      <c r="B1582" s="626">
        <v>89243</v>
      </c>
      <c r="C1582" s="628" t="s">
        <v>20179</v>
      </c>
      <c r="D1582" s="626" t="s">
        <v>20052</v>
      </c>
      <c r="E1582" s="634">
        <v>392.36</v>
      </c>
      <c r="F1582" s="635">
        <v>0</v>
      </c>
    </row>
    <row r="1583" spans="1:6" ht="15">
      <c r="A1583" s="633" t="s">
        <v>20050</v>
      </c>
      <c r="B1583" s="626">
        <v>89242</v>
      </c>
      <c r="C1583" s="628" t="s">
        <v>20180</v>
      </c>
      <c r="D1583" s="626" t="s">
        <v>20054</v>
      </c>
      <c r="E1583" s="634">
        <v>1322.04</v>
      </c>
      <c r="F1583" s="635">
        <v>0</v>
      </c>
    </row>
    <row r="1584" spans="1:6" ht="15">
      <c r="A1584" s="633" t="s">
        <v>20050</v>
      </c>
      <c r="B1584" s="626">
        <v>102935</v>
      </c>
      <c r="C1584" s="628" t="s">
        <v>20181</v>
      </c>
      <c r="D1584" s="626" t="s">
        <v>20052</v>
      </c>
      <c r="E1584" s="634">
        <v>0</v>
      </c>
      <c r="F1584" s="635"/>
    </row>
    <row r="1585" spans="1:6" ht="15">
      <c r="A1585" s="633" t="s">
        <v>20050</v>
      </c>
      <c r="B1585" s="626">
        <v>102934</v>
      </c>
      <c r="C1585" s="628" t="s">
        <v>20182</v>
      </c>
      <c r="D1585" s="626" t="s">
        <v>20054</v>
      </c>
      <c r="E1585" s="634">
        <v>0</v>
      </c>
      <c r="F1585" s="635"/>
    </row>
    <row r="1586" spans="1:6" ht="15">
      <c r="A1586" s="633" t="s">
        <v>20050</v>
      </c>
      <c r="B1586" s="626">
        <v>93416</v>
      </c>
      <c r="C1586" s="628" t="s">
        <v>20183</v>
      </c>
      <c r="D1586" s="626" t="s">
        <v>20052</v>
      </c>
      <c r="E1586" s="634">
        <v>0.51</v>
      </c>
      <c r="F1586" s="635">
        <v>0</v>
      </c>
    </row>
    <row r="1587" spans="1:6" ht="15">
      <c r="A1587" s="633" t="s">
        <v>20050</v>
      </c>
      <c r="B1587" s="626">
        <v>93415</v>
      </c>
      <c r="C1587" s="628" t="s">
        <v>20184</v>
      </c>
      <c r="D1587" s="626" t="s">
        <v>20054</v>
      </c>
      <c r="E1587" s="634">
        <v>11.89</v>
      </c>
      <c r="F1587" s="635">
        <v>0</v>
      </c>
    </row>
    <row r="1588" spans="1:6" ht="15">
      <c r="A1588" s="633" t="s">
        <v>20050</v>
      </c>
      <c r="B1588" s="626">
        <v>5689</v>
      </c>
      <c r="C1588" s="628" t="s">
        <v>20185</v>
      </c>
      <c r="D1588" s="626" t="s">
        <v>20054</v>
      </c>
      <c r="E1588" s="634">
        <v>6.55</v>
      </c>
      <c r="F1588" s="635">
        <v>0</v>
      </c>
    </row>
    <row r="1589" spans="1:6" ht="15">
      <c r="A1589" s="633" t="s">
        <v>20050</v>
      </c>
      <c r="B1589" s="626">
        <v>5690</v>
      </c>
      <c r="C1589" s="628" t="s">
        <v>20186</v>
      </c>
      <c r="D1589" s="626" t="s">
        <v>20052</v>
      </c>
      <c r="E1589" s="634">
        <v>4.24</v>
      </c>
      <c r="F1589" s="635">
        <v>0</v>
      </c>
    </row>
    <row r="1590" spans="1:6" ht="15">
      <c r="A1590" s="633" t="s">
        <v>20050</v>
      </c>
      <c r="B1590" s="626">
        <v>5923</v>
      </c>
      <c r="C1590" s="628" t="s">
        <v>20187</v>
      </c>
      <c r="D1590" s="626" t="s">
        <v>20052</v>
      </c>
      <c r="E1590" s="634">
        <v>3.32</v>
      </c>
      <c r="F1590" s="635">
        <v>0</v>
      </c>
    </row>
    <row r="1591" spans="1:6" ht="15">
      <c r="A1591" s="633" t="s">
        <v>20050</v>
      </c>
      <c r="B1591" s="626">
        <v>5921</v>
      </c>
      <c r="C1591" s="628" t="s">
        <v>20188</v>
      </c>
      <c r="D1591" s="626" t="s">
        <v>20054</v>
      </c>
      <c r="E1591" s="634">
        <v>5.13</v>
      </c>
      <c r="F1591" s="635">
        <v>0</v>
      </c>
    </row>
    <row r="1592" spans="1:6" ht="15">
      <c r="A1592" s="633" t="s">
        <v>20050</v>
      </c>
      <c r="B1592" s="626">
        <v>95212</v>
      </c>
      <c r="C1592" s="628" t="s">
        <v>20189</v>
      </c>
      <c r="D1592" s="626" t="s">
        <v>20054</v>
      </c>
      <c r="E1592" s="634">
        <v>166.23</v>
      </c>
      <c r="F1592" s="635">
        <v>0</v>
      </c>
    </row>
    <row r="1593" spans="1:6" ht="15">
      <c r="A1593" s="633" t="s">
        <v>20050</v>
      </c>
      <c r="B1593" s="626">
        <v>95213</v>
      </c>
      <c r="C1593" s="628" t="s">
        <v>20190</v>
      </c>
      <c r="D1593" s="626" t="s">
        <v>20052</v>
      </c>
      <c r="E1593" s="634">
        <v>100.2</v>
      </c>
      <c r="F1593" s="635">
        <v>0</v>
      </c>
    </row>
    <row r="1594" spans="1:6" ht="15">
      <c r="A1594" s="633" t="s">
        <v>20050</v>
      </c>
      <c r="B1594" s="626">
        <v>93272</v>
      </c>
      <c r="C1594" s="628" t="s">
        <v>20191</v>
      </c>
      <c r="D1594" s="626" t="s">
        <v>20054</v>
      </c>
      <c r="E1594" s="634">
        <v>103.94</v>
      </c>
      <c r="F1594" s="635">
        <v>0</v>
      </c>
    </row>
    <row r="1595" spans="1:6" ht="15">
      <c r="A1595" s="633" t="s">
        <v>20050</v>
      </c>
      <c r="B1595" s="626">
        <v>93274</v>
      </c>
      <c r="C1595" s="628" t="s">
        <v>20192</v>
      </c>
      <c r="D1595" s="626" t="s">
        <v>20052</v>
      </c>
      <c r="E1595" s="634">
        <v>70.73</v>
      </c>
      <c r="F1595" s="635">
        <v>0</v>
      </c>
    </row>
    <row r="1596" spans="1:6" ht="15">
      <c r="A1596" s="633" t="s">
        <v>20050</v>
      </c>
      <c r="B1596" s="626">
        <v>83766</v>
      </c>
      <c r="C1596" s="628" t="s">
        <v>20193</v>
      </c>
      <c r="D1596" s="626" t="s">
        <v>20052</v>
      </c>
      <c r="E1596" s="634">
        <v>53.76</v>
      </c>
      <c r="F1596" s="635">
        <v>0</v>
      </c>
    </row>
    <row r="1597" spans="1:6" ht="15">
      <c r="A1597" s="633" t="s">
        <v>20050</v>
      </c>
      <c r="B1597" s="626">
        <v>83765</v>
      </c>
      <c r="C1597" s="628" t="s">
        <v>20194</v>
      </c>
      <c r="D1597" s="626" t="s">
        <v>20054</v>
      </c>
      <c r="E1597" s="634">
        <v>113.36</v>
      </c>
      <c r="F1597" s="635">
        <v>0</v>
      </c>
    </row>
    <row r="1598" spans="1:6" ht="15">
      <c r="A1598" s="633" t="s">
        <v>20050</v>
      </c>
      <c r="B1598" s="626">
        <v>95873</v>
      </c>
      <c r="C1598" s="628" t="s">
        <v>20195</v>
      </c>
      <c r="D1598" s="626" t="s">
        <v>20052</v>
      </c>
      <c r="E1598" s="634">
        <v>15.27</v>
      </c>
      <c r="F1598" s="635">
        <v>0</v>
      </c>
    </row>
    <row r="1599" spans="1:6" ht="15">
      <c r="A1599" s="633" t="s">
        <v>20050</v>
      </c>
      <c r="B1599" s="626">
        <v>95872</v>
      </c>
      <c r="C1599" s="628" t="s">
        <v>20196</v>
      </c>
      <c r="D1599" s="626" t="s">
        <v>20054</v>
      </c>
      <c r="E1599" s="634">
        <v>298.26</v>
      </c>
      <c r="F1599" s="635">
        <v>0</v>
      </c>
    </row>
    <row r="1600" spans="1:6" ht="15">
      <c r="A1600" s="633" t="s">
        <v>20050</v>
      </c>
      <c r="B1600" s="626">
        <v>104689</v>
      </c>
      <c r="C1600" s="628" t="s">
        <v>20197</v>
      </c>
      <c r="D1600" s="626" t="s">
        <v>20052</v>
      </c>
      <c r="E1600" s="634">
        <v>0</v>
      </c>
      <c r="F1600" s="635"/>
    </row>
    <row r="1601" spans="1:6" ht="15">
      <c r="A1601" s="633" t="s">
        <v>20050</v>
      </c>
      <c r="B1601" s="626">
        <v>104688</v>
      </c>
      <c r="C1601" s="628" t="s">
        <v>20198</v>
      </c>
      <c r="D1601" s="626" t="s">
        <v>20054</v>
      </c>
      <c r="E1601" s="634">
        <v>0</v>
      </c>
      <c r="F1601" s="635"/>
    </row>
    <row r="1602" spans="1:6" ht="15">
      <c r="A1602" s="633" t="s">
        <v>20050</v>
      </c>
      <c r="B1602" s="626">
        <v>73395</v>
      </c>
      <c r="C1602" s="628" t="s">
        <v>20199</v>
      </c>
      <c r="D1602" s="626" t="s">
        <v>20052</v>
      </c>
      <c r="E1602" s="634">
        <v>10.72</v>
      </c>
      <c r="F1602" s="635">
        <v>0</v>
      </c>
    </row>
    <row r="1603" spans="1:6" ht="15">
      <c r="A1603" s="633" t="s">
        <v>20050</v>
      </c>
      <c r="B1603" s="626">
        <v>73417</v>
      </c>
      <c r="C1603" s="628" t="s">
        <v>20200</v>
      </c>
      <c r="D1603" s="626" t="s">
        <v>20054</v>
      </c>
      <c r="E1603" s="634">
        <v>193.03</v>
      </c>
      <c r="F1603" s="635">
        <v>0</v>
      </c>
    </row>
    <row r="1604" spans="1:6" ht="15">
      <c r="A1604" s="633" t="s">
        <v>20050</v>
      </c>
      <c r="B1604" s="626">
        <v>93428</v>
      </c>
      <c r="C1604" s="628" t="s">
        <v>20201</v>
      </c>
      <c r="D1604" s="626" t="s">
        <v>20052</v>
      </c>
      <c r="E1604" s="634">
        <v>9.5500000000000007</v>
      </c>
      <c r="F1604" s="635">
        <v>0</v>
      </c>
    </row>
    <row r="1605" spans="1:6" ht="15">
      <c r="A1605" s="633" t="s">
        <v>20050</v>
      </c>
      <c r="B1605" s="626">
        <v>93427</v>
      </c>
      <c r="C1605" s="628" t="s">
        <v>20202</v>
      </c>
      <c r="D1605" s="626" t="s">
        <v>20054</v>
      </c>
      <c r="E1605" s="634">
        <v>176.05</v>
      </c>
      <c r="F1605" s="635">
        <v>0</v>
      </c>
    </row>
    <row r="1606" spans="1:6" ht="15">
      <c r="A1606" s="633" t="s">
        <v>20050</v>
      </c>
      <c r="B1606" s="626">
        <v>93422</v>
      </c>
      <c r="C1606" s="628" t="s">
        <v>20203</v>
      </c>
      <c r="D1606" s="626" t="s">
        <v>20052</v>
      </c>
      <c r="E1606" s="634">
        <v>6.75</v>
      </c>
      <c r="F1606" s="635">
        <v>0</v>
      </c>
    </row>
    <row r="1607" spans="1:6" ht="15">
      <c r="A1607" s="633" t="s">
        <v>20050</v>
      </c>
      <c r="B1607" s="626">
        <v>93421</v>
      </c>
      <c r="C1607" s="628" t="s">
        <v>20204</v>
      </c>
      <c r="D1607" s="626" t="s">
        <v>20054</v>
      </c>
      <c r="E1607" s="634">
        <v>78.23</v>
      </c>
      <c r="F1607" s="635">
        <v>0</v>
      </c>
    </row>
    <row r="1608" spans="1:6" ht="15">
      <c r="A1608" s="633" t="s">
        <v>20050</v>
      </c>
      <c r="B1608" s="626">
        <v>93282</v>
      </c>
      <c r="C1608" s="628" t="s">
        <v>20205</v>
      </c>
      <c r="D1608" s="626" t="s">
        <v>20052</v>
      </c>
      <c r="E1608" s="634">
        <v>33.549999999999997</v>
      </c>
      <c r="F1608" s="635">
        <v>0</v>
      </c>
    </row>
    <row r="1609" spans="1:6" ht="15">
      <c r="A1609" s="633" t="s">
        <v>20050</v>
      </c>
      <c r="B1609" s="626">
        <v>93281</v>
      </c>
      <c r="C1609" s="628" t="s">
        <v>20206</v>
      </c>
      <c r="D1609" s="626" t="s">
        <v>20054</v>
      </c>
      <c r="E1609" s="634">
        <v>34.43</v>
      </c>
      <c r="F1609" s="635">
        <v>0</v>
      </c>
    </row>
    <row r="1610" spans="1:6" ht="15">
      <c r="A1610" s="633" t="s">
        <v>20050</v>
      </c>
      <c r="B1610" s="626">
        <v>104914</v>
      </c>
      <c r="C1610" s="628" t="s">
        <v>20207</v>
      </c>
      <c r="D1610" s="626" t="s">
        <v>20052</v>
      </c>
      <c r="E1610" s="634">
        <v>0</v>
      </c>
      <c r="F1610" s="635"/>
    </row>
    <row r="1611" spans="1:6" ht="15">
      <c r="A1611" s="633" t="s">
        <v>20050</v>
      </c>
      <c r="B1611" s="626">
        <v>104913</v>
      </c>
      <c r="C1611" s="628" t="s">
        <v>20208</v>
      </c>
      <c r="D1611" s="626" t="s">
        <v>20054</v>
      </c>
      <c r="E1611" s="634">
        <v>0</v>
      </c>
      <c r="F1611" s="635"/>
    </row>
    <row r="1612" spans="1:6" ht="15">
      <c r="A1612" s="633" t="s">
        <v>20050</v>
      </c>
      <c r="B1612" s="626">
        <v>102845</v>
      </c>
      <c r="C1612" s="628" t="s">
        <v>20209</v>
      </c>
      <c r="D1612" s="626" t="s">
        <v>20052</v>
      </c>
      <c r="E1612" s="634">
        <v>0</v>
      </c>
      <c r="F1612" s="635"/>
    </row>
    <row r="1613" spans="1:6" ht="15">
      <c r="A1613" s="633" t="s">
        <v>20050</v>
      </c>
      <c r="B1613" s="626">
        <v>102844</v>
      </c>
      <c r="C1613" s="628" t="s">
        <v>20210</v>
      </c>
      <c r="D1613" s="626" t="s">
        <v>20054</v>
      </c>
      <c r="E1613" s="634">
        <v>0</v>
      </c>
      <c r="F1613" s="635"/>
    </row>
    <row r="1614" spans="1:6" ht="15">
      <c r="A1614" s="633" t="s">
        <v>20050</v>
      </c>
      <c r="B1614" s="626">
        <v>89273</v>
      </c>
      <c r="C1614" s="628" t="s">
        <v>20211</v>
      </c>
      <c r="D1614" s="626" t="s">
        <v>20052</v>
      </c>
      <c r="E1614" s="634">
        <v>111.52</v>
      </c>
      <c r="F1614" s="635">
        <v>0</v>
      </c>
    </row>
    <row r="1615" spans="1:6" ht="15">
      <c r="A1615" s="633" t="s">
        <v>20050</v>
      </c>
      <c r="B1615" s="626">
        <v>89272</v>
      </c>
      <c r="C1615" s="628" t="s">
        <v>20212</v>
      </c>
      <c r="D1615" s="626" t="s">
        <v>20054</v>
      </c>
      <c r="E1615" s="634">
        <v>223.81</v>
      </c>
      <c r="F1615" s="635">
        <v>0</v>
      </c>
    </row>
    <row r="1616" spans="1:6" ht="15">
      <c r="A1616" s="633" t="s">
        <v>20050</v>
      </c>
      <c r="B1616" s="626">
        <v>93288</v>
      </c>
      <c r="C1616" s="628" t="s">
        <v>20213</v>
      </c>
      <c r="D1616" s="626" t="s">
        <v>20052</v>
      </c>
      <c r="E1616" s="634">
        <v>183.02</v>
      </c>
      <c r="F1616" s="635">
        <v>0</v>
      </c>
    </row>
    <row r="1617" spans="1:6" ht="15">
      <c r="A1617" s="633" t="s">
        <v>20050</v>
      </c>
      <c r="B1617" s="626">
        <v>93287</v>
      </c>
      <c r="C1617" s="628" t="s">
        <v>20214</v>
      </c>
      <c r="D1617" s="626" t="s">
        <v>20054</v>
      </c>
      <c r="E1617" s="634">
        <v>353.33</v>
      </c>
      <c r="F1617" s="635">
        <v>0</v>
      </c>
    </row>
    <row r="1618" spans="1:6" ht="15">
      <c r="A1618" s="633" t="s">
        <v>20050</v>
      </c>
      <c r="B1618" s="626">
        <v>104711</v>
      </c>
      <c r="C1618" s="628" t="s">
        <v>20215</v>
      </c>
      <c r="D1618" s="626" t="s">
        <v>20052</v>
      </c>
      <c r="E1618" s="634">
        <v>0</v>
      </c>
      <c r="F1618" s="635"/>
    </row>
    <row r="1619" spans="1:6" ht="15">
      <c r="A1619" s="633" t="s">
        <v>20050</v>
      </c>
      <c r="B1619" s="626">
        <v>104710</v>
      </c>
      <c r="C1619" s="628" t="s">
        <v>20216</v>
      </c>
      <c r="D1619" s="626" t="s">
        <v>20054</v>
      </c>
      <c r="E1619" s="634">
        <v>0</v>
      </c>
      <c r="F1619" s="635"/>
    </row>
    <row r="1620" spans="1:6" ht="15">
      <c r="A1620" s="633" t="s">
        <v>20050</v>
      </c>
      <c r="B1620" s="626">
        <v>104908</v>
      </c>
      <c r="C1620" s="628" t="s">
        <v>20217</v>
      </c>
      <c r="D1620" s="626" t="s">
        <v>20052</v>
      </c>
      <c r="E1620" s="634">
        <v>0</v>
      </c>
      <c r="F1620" s="635"/>
    </row>
    <row r="1621" spans="1:6" ht="15">
      <c r="A1621" s="633" t="s">
        <v>20050</v>
      </c>
      <c r="B1621" s="626">
        <v>104907</v>
      </c>
      <c r="C1621" s="628" t="s">
        <v>20218</v>
      </c>
      <c r="D1621" s="626" t="s">
        <v>20054</v>
      </c>
      <c r="E1621" s="634">
        <v>0</v>
      </c>
      <c r="F1621" s="635"/>
    </row>
    <row r="1622" spans="1:6" ht="15">
      <c r="A1622" s="633" t="s">
        <v>20050</v>
      </c>
      <c r="B1622" s="626">
        <v>102851</v>
      </c>
      <c r="C1622" s="628" t="s">
        <v>20219</v>
      </c>
      <c r="D1622" s="626" t="s">
        <v>20052</v>
      </c>
      <c r="E1622" s="634">
        <v>0</v>
      </c>
      <c r="F1622" s="635"/>
    </row>
    <row r="1623" spans="1:6" ht="15">
      <c r="A1623" s="633" t="s">
        <v>20050</v>
      </c>
      <c r="B1623" s="626">
        <v>102850</v>
      </c>
      <c r="C1623" s="628" t="s">
        <v>20220</v>
      </c>
      <c r="D1623" s="626" t="s">
        <v>20054</v>
      </c>
      <c r="E1623" s="634">
        <v>0</v>
      </c>
      <c r="F1623" s="635"/>
    </row>
    <row r="1624" spans="1:6" ht="15">
      <c r="A1624" s="633" t="s">
        <v>20050</v>
      </c>
      <c r="B1624" s="626">
        <v>102857</v>
      </c>
      <c r="C1624" s="628" t="s">
        <v>20221</v>
      </c>
      <c r="D1624" s="626" t="s">
        <v>20052</v>
      </c>
      <c r="E1624" s="634">
        <v>0</v>
      </c>
      <c r="F1624" s="635"/>
    </row>
    <row r="1625" spans="1:6" ht="15">
      <c r="A1625" s="633" t="s">
        <v>20050</v>
      </c>
      <c r="B1625" s="626">
        <v>102856</v>
      </c>
      <c r="C1625" s="628" t="s">
        <v>20222</v>
      </c>
      <c r="D1625" s="626" t="s">
        <v>20054</v>
      </c>
      <c r="E1625" s="634">
        <v>0</v>
      </c>
      <c r="F1625" s="635"/>
    </row>
    <row r="1626" spans="1:6" ht="15">
      <c r="A1626" s="633" t="s">
        <v>20050</v>
      </c>
      <c r="B1626" s="626">
        <v>93403</v>
      </c>
      <c r="C1626" s="628" t="s">
        <v>20223</v>
      </c>
      <c r="D1626" s="626" t="s">
        <v>20052</v>
      </c>
      <c r="E1626" s="634">
        <v>79.5</v>
      </c>
      <c r="F1626" s="635">
        <v>0</v>
      </c>
    </row>
    <row r="1627" spans="1:6" ht="15">
      <c r="A1627" s="633" t="s">
        <v>20050</v>
      </c>
      <c r="B1627" s="626">
        <v>93402</v>
      </c>
      <c r="C1627" s="628" t="s">
        <v>20224</v>
      </c>
      <c r="D1627" s="626" t="s">
        <v>20054</v>
      </c>
      <c r="E1627" s="634">
        <v>280.97000000000003</v>
      </c>
      <c r="F1627" s="635">
        <v>0</v>
      </c>
    </row>
    <row r="1628" spans="1:6" ht="15">
      <c r="A1628" s="633" t="s">
        <v>20050</v>
      </c>
      <c r="B1628" s="626">
        <v>5930</v>
      </c>
      <c r="C1628" s="628" t="s">
        <v>20225</v>
      </c>
      <c r="D1628" s="626" t="s">
        <v>20052</v>
      </c>
      <c r="E1628" s="634">
        <v>82.63</v>
      </c>
      <c r="F1628" s="635">
        <v>0</v>
      </c>
    </row>
    <row r="1629" spans="1:6" ht="15">
      <c r="A1629" s="633" t="s">
        <v>20050</v>
      </c>
      <c r="B1629" s="626">
        <v>5928</v>
      </c>
      <c r="C1629" s="628" t="s">
        <v>20226</v>
      </c>
      <c r="D1629" s="626" t="s">
        <v>20054</v>
      </c>
      <c r="E1629" s="634">
        <v>286.95999999999998</v>
      </c>
      <c r="F1629" s="635">
        <v>0</v>
      </c>
    </row>
    <row r="1630" spans="1:6" ht="15">
      <c r="A1630" s="633" t="s">
        <v>20050</v>
      </c>
      <c r="B1630" s="626">
        <v>105845</v>
      </c>
      <c r="C1630" s="628" t="s">
        <v>20227</v>
      </c>
      <c r="D1630" s="626" t="s">
        <v>20052</v>
      </c>
      <c r="E1630" s="634">
        <v>0</v>
      </c>
      <c r="F1630" s="635"/>
    </row>
    <row r="1631" spans="1:6" ht="15">
      <c r="A1631" s="633" t="s">
        <v>20050</v>
      </c>
      <c r="B1631" s="626">
        <v>105844</v>
      </c>
      <c r="C1631" s="628" t="s">
        <v>20228</v>
      </c>
      <c r="D1631" s="626" t="s">
        <v>20054</v>
      </c>
      <c r="E1631" s="634">
        <v>0</v>
      </c>
      <c r="F1631" s="635"/>
    </row>
    <row r="1632" spans="1:6" ht="15">
      <c r="A1632" s="633" t="s">
        <v>20050</v>
      </c>
      <c r="B1632" s="626">
        <v>91635</v>
      </c>
      <c r="C1632" s="628" t="s">
        <v>20229</v>
      </c>
      <c r="D1632" s="626" t="s">
        <v>20052</v>
      </c>
      <c r="E1632" s="634">
        <v>74.16</v>
      </c>
      <c r="F1632" s="635">
        <v>0</v>
      </c>
    </row>
    <row r="1633" spans="1:6" ht="15">
      <c r="A1633" s="633" t="s">
        <v>20050</v>
      </c>
      <c r="B1633" s="626">
        <v>91634</v>
      </c>
      <c r="C1633" s="628" t="s">
        <v>20230</v>
      </c>
      <c r="D1633" s="626" t="s">
        <v>20054</v>
      </c>
      <c r="E1633" s="634">
        <v>244.99</v>
      </c>
      <c r="F1633" s="635">
        <v>0</v>
      </c>
    </row>
    <row r="1634" spans="1:6" ht="15">
      <c r="A1634" s="633" t="s">
        <v>20050</v>
      </c>
      <c r="B1634" s="626">
        <v>105985</v>
      </c>
      <c r="C1634" s="628" t="s">
        <v>20231</v>
      </c>
      <c r="D1634" s="626" t="s">
        <v>20052</v>
      </c>
      <c r="E1634" s="634">
        <v>105.94</v>
      </c>
      <c r="F1634" s="635">
        <v>0</v>
      </c>
    </row>
    <row r="1635" spans="1:6" ht="15">
      <c r="A1635" s="633" t="s">
        <v>20050</v>
      </c>
      <c r="B1635" s="626">
        <v>105984</v>
      </c>
      <c r="C1635" s="628" t="s">
        <v>20232</v>
      </c>
      <c r="D1635" s="626" t="s">
        <v>20054</v>
      </c>
      <c r="E1635" s="634">
        <v>332.88</v>
      </c>
      <c r="F1635" s="635">
        <v>0</v>
      </c>
    </row>
    <row r="1636" spans="1:6" ht="15">
      <c r="A1636" s="633" t="s">
        <v>20050</v>
      </c>
      <c r="B1636" s="626">
        <v>98765</v>
      </c>
      <c r="C1636" s="628" t="s">
        <v>20233</v>
      </c>
      <c r="D1636" s="626" t="s">
        <v>20052</v>
      </c>
      <c r="E1636" s="634">
        <v>0.06</v>
      </c>
      <c r="F1636" s="635">
        <v>0</v>
      </c>
    </row>
    <row r="1637" spans="1:6" ht="15">
      <c r="A1637" s="633" t="s">
        <v>20050</v>
      </c>
      <c r="B1637" s="626">
        <v>98764</v>
      </c>
      <c r="C1637" s="628" t="s">
        <v>20234</v>
      </c>
      <c r="D1637" s="626" t="s">
        <v>20054</v>
      </c>
      <c r="E1637" s="634">
        <v>3.71</v>
      </c>
      <c r="F1637" s="635">
        <v>0</v>
      </c>
    </row>
    <row r="1638" spans="1:6" ht="15">
      <c r="A1638" s="633" t="s">
        <v>20050</v>
      </c>
      <c r="B1638" s="626">
        <v>99834</v>
      </c>
      <c r="C1638" s="628" t="s">
        <v>20235</v>
      </c>
      <c r="D1638" s="626" t="s">
        <v>20052</v>
      </c>
      <c r="E1638" s="634">
        <v>0.21</v>
      </c>
      <c r="F1638" s="635">
        <v>0</v>
      </c>
    </row>
    <row r="1639" spans="1:6" ht="15">
      <c r="A1639" s="633" t="s">
        <v>20050</v>
      </c>
      <c r="B1639" s="626">
        <v>99833</v>
      </c>
      <c r="C1639" s="628" t="s">
        <v>20236</v>
      </c>
      <c r="D1639" s="626" t="s">
        <v>20054</v>
      </c>
      <c r="E1639" s="634">
        <v>3.77</v>
      </c>
      <c r="F1639" s="635">
        <v>0</v>
      </c>
    </row>
    <row r="1640" spans="1:6" ht="15">
      <c r="A1640" s="633" t="s">
        <v>20050</v>
      </c>
      <c r="B1640" s="626">
        <v>104521</v>
      </c>
      <c r="C1640" s="628" t="s">
        <v>20237</v>
      </c>
      <c r="D1640" s="626" t="s">
        <v>20052</v>
      </c>
      <c r="E1640" s="634">
        <v>0</v>
      </c>
      <c r="F1640" s="635"/>
    </row>
    <row r="1641" spans="1:6" ht="15">
      <c r="A1641" s="633" t="s">
        <v>20050</v>
      </c>
      <c r="B1641" s="626">
        <v>104520</v>
      </c>
      <c r="C1641" s="628" t="s">
        <v>20238</v>
      </c>
      <c r="D1641" s="626" t="s">
        <v>20054</v>
      </c>
      <c r="E1641" s="634">
        <v>0</v>
      </c>
      <c r="F1641" s="635"/>
    </row>
    <row r="1642" spans="1:6" ht="15">
      <c r="A1642" s="633" t="s">
        <v>20050</v>
      </c>
      <c r="B1642" s="626">
        <v>90687</v>
      </c>
      <c r="C1642" s="628" t="s">
        <v>20239</v>
      </c>
      <c r="D1642" s="626" t="s">
        <v>20052</v>
      </c>
      <c r="E1642" s="634">
        <v>83.86</v>
      </c>
      <c r="F1642" s="635">
        <v>0</v>
      </c>
    </row>
    <row r="1643" spans="1:6" ht="15">
      <c r="A1643" s="633" t="s">
        <v>20050</v>
      </c>
      <c r="B1643" s="626">
        <v>90686</v>
      </c>
      <c r="C1643" s="628" t="s">
        <v>20240</v>
      </c>
      <c r="D1643" s="626" t="s">
        <v>20054</v>
      </c>
      <c r="E1643" s="634">
        <v>184.12</v>
      </c>
      <c r="F1643" s="635">
        <v>0</v>
      </c>
    </row>
    <row r="1644" spans="1:6" ht="15">
      <c r="A1644" s="633" t="s">
        <v>20050</v>
      </c>
      <c r="B1644" s="626">
        <v>5952</v>
      </c>
      <c r="C1644" s="628" t="s">
        <v>20241</v>
      </c>
      <c r="D1644" s="626" t="s">
        <v>20052</v>
      </c>
      <c r="E1644" s="634">
        <v>34.880000000000003</v>
      </c>
      <c r="F1644" s="635">
        <v>0</v>
      </c>
    </row>
    <row r="1645" spans="1:6" ht="15">
      <c r="A1645" s="633" t="s">
        <v>20050</v>
      </c>
      <c r="B1645" s="626">
        <v>5795</v>
      </c>
      <c r="C1645" s="628" t="s">
        <v>20242</v>
      </c>
      <c r="D1645" s="626" t="s">
        <v>20054</v>
      </c>
      <c r="E1645" s="634">
        <v>36.82</v>
      </c>
      <c r="F1645" s="635">
        <v>0</v>
      </c>
    </row>
    <row r="1646" spans="1:6" ht="15">
      <c r="A1646" s="633" t="s">
        <v>20050</v>
      </c>
      <c r="B1646" s="626">
        <v>104657</v>
      </c>
      <c r="C1646" s="628" t="s">
        <v>20243</v>
      </c>
      <c r="D1646" s="626" t="s">
        <v>20052</v>
      </c>
      <c r="E1646" s="634">
        <v>0</v>
      </c>
      <c r="F1646" s="635"/>
    </row>
    <row r="1647" spans="1:6" ht="15">
      <c r="A1647" s="633" t="s">
        <v>20050</v>
      </c>
      <c r="B1647" s="626">
        <v>104656</v>
      </c>
      <c r="C1647" s="628" t="s">
        <v>20244</v>
      </c>
      <c r="D1647" s="626" t="s">
        <v>20054</v>
      </c>
      <c r="E1647" s="634">
        <v>0</v>
      </c>
      <c r="F1647" s="635"/>
    </row>
    <row r="1648" spans="1:6" ht="15">
      <c r="A1648" s="633" t="s">
        <v>20050</v>
      </c>
      <c r="B1648" s="626">
        <v>102274</v>
      </c>
      <c r="C1648" s="628" t="s">
        <v>20245</v>
      </c>
      <c r="D1648" s="626" t="s">
        <v>20052</v>
      </c>
      <c r="E1648" s="634">
        <v>33.81</v>
      </c>
      <c r="F1648" s="635">
        <v>0</v>
      </c>
    </row>
    <row r="1649" spans="1:6" ht="15">
      <c r="A1649" s="633" t="s">
        <v>20050</v>
      </c>
      <c r="B1649" s="626">
        <v>102275</v>
      </c>
      <c r="C1649" s="628" t="s">
        <v>20246</v>
      </c>
      <c r="D1649" s="626" t="s">
        <v>20054</v>
      </c>
      <c r="E1649" s="634">
        <v>35.979999999999997</v>
      </c>
      <c r="F1649" s="635">
        <v>0</v>
      </c>
    </row>
    <row r="1650" spans="1:6" ht="15">
      <c r="A1650" s="633" t="s">
        <v>20050</v>
      </c>
      <c r="B1650" s="626">
        <v>95259</v>
      </c>
      <c r="C1650" s="628" t="s">
        <v>20247</v>
      </c>
      <c r="D1650" s="626" t="s">
        <v>20052</v>
      </c>
      <c r="E1650" s="634">
        <v>34.67</v>
      </c>
      <c r="F1650" s="635">
        <v>0</v>
      </c>
    </row>
    <row r="1651" spans="1:6" ht="15">
      <c r="A1651" s="633" t="s">
        <v>20050</v>
      </c>
      <c r="B1651" s="626">
        <v>95258</v>
      </c>
      <c r="C1651" s="628" t="s">
        <v>20248</v>
      </c>
      <c r="D1651" s="626" t="s">
        <v>20054</v>
      </c>
      <c r="E1651" s="634">
        <v>36.39</v>
      </c>
      <c r="F1651" s="635">
        <v>0</v>
      </c>
    </row>
    <row r="1652" spans="1:6" ht="15">
      <c r="A1652" s="633" t="s">
        <v>20050</v>
      </c>
      <c r="B1652" s="626">
        <v>105917</v>
      </c>
      <c r="C1652" s="628" t="s">
        <v>20249</v>
      </c>
      <c r="D1652" s="626" t="s">
        <v>20052</v>
      </c>
      <c r="E1652" s="634">
        <v>0</v>
      </c>
      <c r="F1652" s="635"/>
    </row>
    <row r="1653" spans="1:6" ht="15">
      <c r="A1653" s="633" t="s">
        <v>20050</v>
      </c>
      <c r="B1653" s="626">
        <v>105916</v>
      </c>
      <c r="C1653" s="628" t="s">
        <v>20250</v>
      </c>
      <c r="D1653" s="626" t="s">
        <v>20054</v>
      </c>
      <c r="E1653" s="634">
        <v>0</v>
      </c>
      <c r="F1653" s="635"/>
    </row>
    <row r="1654" spans="1:6" ht="15">
      <c r="A1654" s="633" t="s">
        <v>20050</v>
      </c>
      <c r="B1654" s="626">
        <v>92967</v>
      </c>
      <c r="C1654" s="628" t="s">
        <v>20251</v>
      </c>
      <c r="D1654" s="626" t="s">
        <v>20052</v>
      </c>
      <c r="E1654" s="634">
        <v>34.93</v>
      </c>
      <c r="F1654" s="635">
        <v>0</v>
      </c>
    </row>
    <row r="1655" spans="1:6" ht="15">
      <c r="A1655" s="633" t="s">
        <v>20050</v>
      </c>
      <c r="B1655" s="626">
        <v>92966</v>
      </c>
      <c r="C1655" s="628" t="s">
        <v>20252</v>
      </c>
      <c r="D1655" s="626" t="s">
        <v>20054</v>
      </c>
      <c r="E1655" s="634">
        <v>36.92</v>
      </c>
      <c r="F1655" s="635">
        <v>0</v>
      </c>
    </row>
    <row r="1656" spans="1:6" ht="15">
      <c r="A1656" s="633" t="s">
        <v>20050</v>
      </c>
      <c r="B1656" s="626">
        <v>103794</v>
      </c>
      <c r="C1656" s="628" t="s">
        <v>20253</v>
      </c>
      <c r="D1656" s="626" t="s">
        <v>20052</v>
      </c>
      <c r="E1656" s="634">
        <v>0</v>
      </c>
      <c r="F1656" s="635"/>
    </row>
    <row r="1657" spans="1:6" ht="15">
      <c r="A1657" s="633" t="s">
        <v>20050</v>
      </c>
      <c r="B1657" s="626">
        <v>103793</v>
      </c>
      <c r="C1657" s="628" t="s">
        <v>20254</v>
      </c>
      <c r="D1657" s="626" t="s">
        <v>20054</v>
      </c>
      <c r="E1657" s="634">
        <v>0</v>
      </c>
      <c r="F1657" s="635"/>
    </row>
    <row r="1658" spans="1:6" ht="15">
      <c r="A1658" s="633" t="s">
        <v>20050</v>
      </c>
      <c r="B1658" s="626">
        <v>96156</v>
      </c>
      <c r="C1658" s="628" t="s">
        <v>20255</v>
      </c>
      <c r="D1658" s="626" t="s">
        <v>20052</v>
      </c>
      <c r="E1658" s="634">
        <v>71.709999999999994</v>
      </c>
      <c r="F1658" s="635">
        <v>0</v>
      </c>
    </row>
    <row r="1659" spans="1:6" ht="15">
      <c r="A1659" s="633" t="s">
        <v>20050</v>
      </c>
      <c r="B1659" s="626">
        <v>96158</v>
      </c>
      <c r="C1659" s="628" t="s">
        <v>20256</v>
      </c>
      <c r="D1659" s="626" t="s">
        <v>20054</v>
      </c>
      <c r="E1659" s="634">
        <v>149.58000000000001</v>
      </c>
      <c r="F1659" s="635">
        <v>0</v>
      </c>
    </row>
    <row r="1660" spans="1:6" ht="15">
      <c r="A1660" s="633" t="s">
        <v>20050</v>
      </c>
      <c r="B1660" s="626">
        <v>90693</v>
      </c>
      <c r="C1660" s="628" t="s">
        <v>20257</v>
      </c>
      <c r="D1660" s="626" t="s">
        <v>20052</v>
      </c>
      <c r="E1660" s="634">
        <v>66.86</v>
      </c>
      <c r="F1660" s="635">
        <v>0</v>
      </c>
    </row>
    <row r="1661" spans="1:6" ht="15">
      <c r="A1661" s="633" t="s">
        <v>20050</v>
      </c>
      <c r="B1661" s="626">
        <v>90692</v>
      </c>
      <c r="C1661" s="628" t="s">
        <v>20258</v>
      </c>
      <c r="D1661" s="626" t="s">
        <v>20054</v>
      </c>
      <c r="E1661" s="634">
        <v>139.93</v>
      </c>
      <c r="F1661" s="635">
        <v>0</v>
      </c>
    </row>
    <row r="1662" spans="1:6" ht="15">
      <c r="A1662" s="633" t="s">
        <v>20050</v>
      </c>
      <c r="B1662" s="626">
        <v>96246</v>
      </c>
      <c r="C1662" s="628" t="s">
        <v>20259</v>
      </c>
      <c r="D1662" s="626" t="s">
        <v>20052</v>
      </c>
      <c r="E1662" s="634">
        <v>79.98</v>
      </c>
      <c r="F1662" s="635">
        <v>0</v>
      </c>
    </row>
    <row r="1663" spans="1:6" ht="15">
      <c r="A1663" s="633" t="s">
        <v>20050</v>
      </c>
      <c r="B1663" s="626">
        <v>96245</v>
      </c>
      <c r="C1663" s="628" t="s">
        <v>20260</v>
      </c>
      <c r="D1663" s="626" t="s">
        <v>20054</v>
      </c>
      <c r="E1663" s="634">
        <v>132.71</v>
      </c>
      <c r="F1663" s="635">
        <v>0</v>
      </c>
    </row>
    <row r="1664" spans="1:6" ht="15">
      <c r="A1664" s="633" t="s">
        <v>20050</v>
      </c>
      <c r="B1664" s="626">
        <v>88404</v>
      </c>
      <c r="C1664" s="628" t="s">
        <v>20261</v>
      </c>
      <c r="D1664" s="626" t="s">
        <v>20052</v>
      </c>
      <c r="E1664" s="634">
        <v>0.97</v>
      </c>
      <c r="F1664" s="635">
        <v>0</v>
      </c>
    </row>
    <row r="1665" spans="1:6" ht="15">
      <c r="A1665" s="633" t="s">
        <v>20050</v>
      </c>
      <c r="B1665" s="626">
        <v>88399</v>
      </c>
      <c r="C1665" s="628" t="s">
        <v>20262</v>
      </c>
      <c r="D1665" s="626" t="s">
        <v>20054</v>
      </c>
      <c r="E1665" s="634">
        <v>3.3</v>
      </c>
      <c r="F1665" s="635">
        <v>0</v>
      </c>
    </row>
    <row r="1666" spans="1:6" ht="15">
      <c r="A1666" s="633" t="s">
        <v>20050</v>
      </c>
      <c r="B1666" s="626">
        <v>88392</v>
      </c>
      <c r="C1666" s="628" t="s">
        <v>20263</v>
      </c>
      <c r="D1666" s="626" t="s">
        <v>20052</v>
      </c>
      <c r="E1666" s="634">
        <v>1.03</v>
      </c>
      <c r="F1666" s="635">
        <v>0</v>
      </c>
    </row>
    <row r="1667" spans="1:6" ht="15">
      <c r="A1667" s="633" t="s">
        <v>20050</v>
      </c>
      <c r="B1667" s="626">
        <v>88386</v>
      </c>
      <c r="C1667" s="628" t="s">
        <v>20264</v>
      </c>
      <c r="D1667" s="626" t="s">
        <v>20054</v>
      </c>
      <c r="E1667" s="634">
        <v>4.3899999999999997</v>
      </c>
      <c r="F1667" s="635">
        <v>0</v>
      </c>
    </row>
    <row r="1668" spans="1:6" ht="15">
      <c r="A1668" s="633" t="s">
        <v>20050</v>
      </c>
      <c r="B1668" s="626">
        <v>88398</v>
      </c>
      <c r="C1668" s="628" t="s">
        <v>20265</v>
      </c>
      <c r="D1668" s="626" t="s">
        <v>20052</v>
      </c>
      <c r="E1668" s="634">
        <v>1.23</v>
      </c>
      <c r="F1668" s="635">
        <v>0</v>
      </c>
    </row>
    <row r="1669" spans="1:6" ht="15">
      <c r="A1669" s="633" t="s">
        <v>20050</v>
      </c>
      <c r="B1669" s="626">
        <v>88393</v>
      </c>
      <c r="C1669" s="628" t="s">
        <v>20266</v>
      </c>
      <c r="D1669" s="626" t="s">
        <v>20054</v>
      </c>
      <c r="E1669" s="634">
        <v>5.97</v>
      </c>
      <c r="F1669" s="635">
        <v>0</v>
      </c>
    </row>
    <row r="1670" spans="1:6" ht="15">
      <c r="A1670" s="633" t="s">
        <v>20050</v>
      </c>
      <c r="B1670" s="626">
        <v>90638</v>
      </c>
      <c r="C1670" s="628" t="s">
        <v>20267</v>
      </c>
      <c r="D1670" s="626" t="s">
        <v>20052</v>
      </c>
      <c r="E1670" s="634">
        <v>4.91</v>
      </c>
      <c r="F1670" s="635">
        <v>0</v>
      </c>
    </row>
    <row r="1671" spans="1:6" ht="15">
      <c r="A1671" s="633" t="s">
        <v>20050</v>
      </c>
      <c r="B1671" s="626">
        <v>90637</v>
      </c>
      <c r="C1671" s="628" t="s">
        <v>20268</v>
      </c>
      <c r="D1671" s="626" t="s">
        <v>20054</v>
      </c>
      <c r="E1671" s="634">
        <v>14.15</v>
      </c>
      <c r="F1671" s="635">
        <v>0</v>
      </c>
    </row>
    <row r="1672" spans="1:6" ht="15">
      <c r="A1672" s="633" t="s">
        <v>20050</v>
      </c>
      <c r="B1672" s="626">
        <v>103243</v>
      </c>
      <c r="C1672" s="628" t="s">
        <v>20269</v>
      </c>
      <c r="D1672" s="626" t="s">
        <v>20052</v>
      </c>
      <c r="E1672" s="634">
        <v>0</v>
      </c>
      <c r="F1672" s="635"/>
    </row>
    <row r="1673" spans="1:6" ht="15">
      <c r="A1673" s="633" t="s">
        <v>20050</v>
      </c>
      <c r="B1673" s="626">
        <v>103242</v>
      </c>
      <c r="C1673" s="628" t="s">
        <v>20270</v>
      </c>
      <c r="D1673" s="626" t="s">
        <v>20054</v>
      </c>
      <c r="E1673" s="634">
        <v>0</v>
      </c>
      <c r="F1673" s="635"/>
    </row>
    <row r="1674" spans="1:6" ht="15">
      <c r="A1674" s="633" t="s">
        <v>20050</v>
      </c>
      <c r="B1674" s="626">
        <v>5806</v>
      </c>
      <c r="C1674" s="628" t="s">
        <v>20271</v>
      </c>
      <c r="D1674" s="626" t="s">
        <v>20052</v>
      </c>
      <c r="E1674" s="634">
        <v>0.3</v>
      </c>
      <c r="F1674" s="635">
        <v>0</v>
      </c>
    </row>
    <row r="1675" spans="1:6" ht="15">
      <c r="A1675" s="633" t="s">
        <v>20050</v>
      </c>
      <c r="B1675" s="626">
        <v>73536</v>
      </c>
      <c r="C1675" s="628" t="s">
        <v>20272</v>
      </c>
      <c r="D1675" s="626" t="s">
        <v>20054</v>
      </c>
      <c r="E1675" s="634">
        <v>21.45</v>
      </c>
      <c r="F1675" s="635">
        <v>0</v>
      </c>
    </row>
    <row r="1676" spans="1:6" ht="15">
      <c r="A1676" s="633" t="s">
        <v>20050</v>
      </c>
      <c r="B1676" s="626">
        <v>7043</v>
      </c>
      <c r="C1676" s="628" t="s">
        <v>20273</v>
      </c>
      <c r="D1676" s="626" t="s">
        <v>20052</v>
      </c>
      <c r="E1676" s="634">
        <v>0.37</v>
      </c>
      <c r="F1676" s="635">
        <v>0</v>
      </c>
    </row>
    <row r="1677" spans="1:6" ht="15">
      <c r="A1677" s="633" t="s">
        <v>20050</v>
      </c>
      <c r="B1677" s="626">
        <v>7042</v>
      </c>
      <c r="C1677" s="628" t="s">
        <v>20274</v>
      </c>
      <c r="D1677" s="626" t="s">
        <v>20054</v>
      </c>
      <c r="E1677" s="634">
        <v>25.34</v>
      </c>
      <c r="F1677" s="635">
        <v>0</v>
      </c>
    </row>
    <row r="1678" spans="1:6" ht="15">
      <c r="A1678" s="633" t="s">
        <v>20050</v>
      </c>
      <c r="B1678" s="626">
        <v>5934</v>
      </c>
      <c r="C1678" s="628" t="s">
        <v>20275</v>
      </c>
      <c r="D1678" s="626" t="s">
        <v>20052</v>
      </c>
      <c r="E1678" s="634">
        <v>107.65</v>
      </c>
      <c r="F1678" s="635">
        <v>0</v>
      </c>
    </row>
    <row r="1679" spans="1:6" ht="15">
      <c r="A1679" s="633" t="s">
        <v>20050</v>
      </c>
      <c r="B1679" s="626">
        <v>5932</v>
      </c>
      <c r="C1679" s="628" t="s">
        <v>20276</v>
      </c>
      <c r="D1679" s="626" t="s">
        <v>20054</v>
      </c>
      <c r="E1679" s="634">
        <v>265.25</v>
      </c>
      <c r="F1679" s="635">
        <v>0</v>
      </c>
    </row>
    <row r="1680" spans="1:6" ht="15">
      <c r="A1680" s="633" t="s">
        <v>20050</v>
      </c>
      <c r="B1680" s="626">
        <v>96159</v>
      </c>
      <c r="C1680" s="628" t="s">
        <v>20277</v>
      </c>
      <c r="D1680" s="626" t="s">
        <v>20052</v>
      </c>
      <c r="E1680" s="634">
        <v>102.84</v>
      </c>
      <c r="F1680" s="635">
        <v>0</v>
      </c>
    </row>
    <row r="1681" spans="1:6" ht="15">
      <c r="A1681" s="633" t="s">
        <v>20050</v>
      </c>
      <c r="B1681" s="626">
        <v>95133</v>
      </c>
      <c r="C1681" s="628" t="s">
        <v>20278</v>
      </c>
      <c r="D1681" s="626" t="s">
        <v>20054</v>
      </c>
      <c r="E1681" s="634">
        <v>193.67</v>
      </c>
      <c r="F1681" s="635">
        <v>0</v>
      </c>
    </row>
    <row r="1682" spans="1:6" ht="15">
      <c r="A1682" s="633" t="s">
        <v>20050</v>
      </c>
      <c r="B1682" s="626">
        <v>102986</v>
      </c>
      <c r="C1682" s="628" t="s">
        <v>20279</v>
      </c>
      <c r="D1682" s="626" t="s">
        <v>20052</v>
      </c>
      <c r="E1682" s="634">
        <v>0</v>
      </c>
      <c r="F1682" s="635"/>
    </row>
    <row r="1683" spans="1:6" ht="15">
      <c r="A1683" s="633" t="s">
        <v>20050</v>
      </c>
      <c r="B1683" s="626">
        <v>102987</v>
      </c>
      <c r="C1683" s="628" t="s">
        <v>20280</v>
      </c>
      <c r="D1683" s="626" t="s">
        <v>20054</v>
      </c>
      <c r="E1683" s="634">
        <v>0</v>
      </c>
      <c r="F1683" s="635"/>
    </row>
    <row r="1684" spans="1:6" ht="15">
      <c r="A1684" s="633" t="s">
        <v>20050</v>
      </c>
      <c r="B1684" s="626">
        <v>92961</v>
      </c>
      <c r="C1684" s="628" t="s">
        <v>20281</v>
      </c>
      <c r="D1684" s="626" t="s">
        <v>20052</v>
      </c>
      <c r="E1684" s="634">
        <v>5.38</v>
      </c>
      <c r="F1684" s="635">
        <v>0</v>
      </c>
    </row>
    <row r="1685" spans="1:6" ht="15">
      <c r="A1685" s="633" t="s">
        <v>20050</v>
      </c>
      <c r="B1685" s="626">
        <v>92960</v>
      </c>
      <c r="C1685" s="628" t="s">
        <v>20282</v>
      </c>
      <c r="D1685" s="626" t="s">
        <v>20054</v>
      </c>
      <c r="E1685" s="634">
        <v>19.43</v>
      </c>
      <c r="F1685" s="635">
        <v>0</v>
      </c>
    </row>
    <row r="1686" spans="1:6" ht="15">
      <c r="A1686" s="633" t="s">
        <v>20050</v>
      </c>
      <c r="B1686" s="626">
        <v>102863</v>
      </c>
      <c r="C1686" s="628" t="s">
        <v>20283</v>
      </c>
      <c r="D1686" s="626" t="s">
        <v>20052</v>
      </c>
      <c r="E1686" s="634">
        <v>0</v>
      </c>
      <c r="F1686" s="635"/>
    </row>
    <row r="1687" spans="1:6" ht="15">
      <c r="A1687" s="633" t="s">
        <v>20050</v>
      </c>
      <c r="B1687" s="626">
        <v>102862</v>
      </c>
      <c r="C1687" s="628" t="s">
        <v>20284</v>
      </c>
      <c r="D1687" s="626" t="s">
        <v>20054</v>
      </c>
      <c r="E1687" s="634">
        <v>0</v>
      </c>
      <c r="F1687" s="635"/>
    </row>
    <row r="1688" spans="1:6" ht="15">
      <c r="A1688" s="633" t="s">
        <v>20050</v>
      </c>
      <c r="B1688" s="626">
        <v>93409</v>
      </c>
      <c r="C1688" s="628" t="s">
        <v>20285</v>
      </c>
      <c r="D1688" s="626" t="s">
        <v>20052</v>
      </c>
      <c r="E1688" s="634">
        <v>37.26</v>
      </c>
      <c r="F1688" s="635">
        <v>0</v>
      </c>
    </row>
    <row r="1689" spans="1:6" ht="15">
      <c r="A1689" s="633" t="s">
        <v>20050</v>
      </c>
      <c r="B1689" s="626">
        <v>93408</v>
      </c>
      <c r="C1689" s="628" t="s">
        <v>20286</v>
      </c>
      <c r="D1689" s="626" t="s">
        <v>20054</v>
      </c>
      <c r="E1689" s="634">
        <v>93.18</v>
      </c>
      <c r="F1689" s="635">
        <v>0</v>
      </c>
    </row>
    <row r="1690" spans="1:6" ht="15">
      <c r="A1690" s="633" t="s">
        <v>20050</v>
      </c>
      <c r="B1690" s="626">
        <v>102941</v>
      </c>
      <c r="C1690" s="628" t="s">
        <v>20287</v>
      </c>
      <c r="D1690" s="626" t="s">
        <v>20052</v>
      </c>
      <c r="E1690" s="634">
        <v>0</v>
      </c>
      <c r="F1690" s="635"/>
    </row>
    <row r="1691" spans="1:6" ht="15">
      <c r="A1691" s="633" t="s">
        <v>20050</v>
      </c>
      <c r="B1691" s="626">
        <v>102940</v>
      </c>
      <c r="C1691" s="628" t="s">
        <v>20288</v>
      </c>
      <c r="D1691" s="626" t="s">
        <v>20054</v>
      </c>
      <c r="E1691" s="634">
        <v>0</v>
      </c>
      <c r="F1691" s="635"/>
    </row>
    <row r="1692" spans="1:6" ht="15">
      <c r="A1692" s="633" t="s">
        <v>20050</v>
      </c>
      <c r="B1692" s="626">
        <v>103164</v>
      </c>
      <c r="C1692" s="628" t="s">
        <v>20289</v>
      </c>
      <c r="D1692" s="626" t="s">
        <v>20052</v>
      </c>
      <c r="E1692" s="634">
        <v>0</v>
      </c>
      <c r="F1692" s="635"/>
    </row>
    <row r="1693" spans="1:6" ht="15">
      <c r="A1693" s="633" t="s">
        <v>20050</v>
      </c>
      <c r="B1693" s="626">
        <v>103163</v>
      </c>
      <c r="C1693" s="628" t="s">
        <v>20290</v>
      </c>
      <c r="D1693" s="626" t="s">
        <v>20054</v>
      </c>
      <c r="E1693" s="634">
        <v>0</v>
      </c>
      <c r="F1693" s="635"/>
    </row>
    <row r="1694" spans="1:6" ht="15">
      <c r="A1694" s="633" t="s">
        <v>20050</v>
      </c>
      <c r="B1694" s="626">
        <v>103158</v>
      </c>
      <c r="C1694" s="628" t="s">
        <v>20291</v>
      </c>
      <c r="D1694" s="626" t="s">
        <v>20052</v>
      </c>
      <c r="E1694" s="634">
        <v>0</v>
      </c>
      <c r="F1694" s="635"/>
    </row>
    <row r="1695" spans="1:6" ht="15">
      <c r="A1695" s="633" t="s">
        <v>20050</v>
      </c>
      <c r="B1695" s="626">
        <v>103157</v>
      </c>
      <c r="C1695" s="628" t="s">
        <v>20292</v>
      </c>
      <c r="D1695" s="626" t="s">
        <v>20054</v>
      </c>
      <c r="E1695" s="634">
        <v>0</v>
      </c>
      <c r="F1695" s="635"/>
    </row>
    <row r="1696" spans="1:6" ht="15">
      <c r="A1696" s="633" t="s">
        <v>20050</v>
      </c>
      <c r="B1696" s="626">
        <v>103176</v>
      </c>
      <c r="C1696" s="628" t="s">
        <v>20293</v>
      </c>
      <c r="D1696" s="626" t="s">
        <v>20052</v>
      </c>
      <c r="E1696" s="634">
        <v>0</v>
      </c>
      <c r="F1696" s="635"/>
    </row>
    <row r="1697" spans="1:6" ht="15">
      <c r="A1697" s="633" t="s">
        <v>20050</v>
      </c>
      <c r="B1697" s="626">
        <v>103175</v>
      </c>
      <c r="C1697" s="628" t="s">
        <v>20294</v>
      </c>
      <c r="D1697" s="626" t="s">
        <v>20054</v>
      </c>
      <c r="E1697" s="634">
        <v>0</v>
      </c>
      <c r="F1697" s="635"/>
    </row>
    <row r="1698" spans="1:6" ht="15">
      <c r="A1698" s="633" t="s">
        <v>20050</v>
      </c>
      <c r="B1698" s="626">
        <v>103182</v>
      </c>
      <c r="C1698" s="628" t="s">
        <v>20295</v>
      </c>
      <c r="D1698" s="626" t="s">
        <v>20052</v>
      </c>
      <c r="E1698" s="634">
        <v>0</v>
      </c>
      <c r="F1698" s="635"/>
    </row>
    <row r="1699" spans="1:6" ht="15">
      <c r="A1699" s="633" t="s">
        <v>20050</v>
      </c>
      <c r="B1699" s="626">
        <v>103181</v>
      </c>
      <c r="C1699" s="628" t="s">
        <v>20296</v>
      </c>
      <c r="D1699" s="626" t="s">
        <v>20054</v>
      </c>
      <c r="E1699" s="634">
        <v>0</v>
      </c>
      <c r="F1699" s="635"/>
    </row>
    <row r="1700" spans="1:6" ht="15">
      <c r="A1700" s="633" t="s">
        <v>20050</v>
      </c>
      <c r="B1700" s="626">
        <v>103170</v>
      </c>
      <c r="C1700" s="628" t="s">
        <v>20297</v>
      </c>
      <c r="D1700" s="626" t="s">
        <v>20052</v>
      </c>
      <c r="E1700" s="634">
        <v>0</v>
      </c>
      <c r="F1700" s="635"/>
    </row>
    <row r="1701" spans="1:6" ht="15">
      <c r="A1701" s="633" t="s">
        <v>20050</v>
      </c>
      <c r="B1701" s="626">
        <v>103169</v>
      </c>
      <c r="C1701" s="628" t="s">
        <v>20298</v>
      </c>
      <c r="D1701" s="626" t="s">
        <v>20054</v>
      </c>
      <c r="E1701" s="634">
        <v>0</v>
      </c>
      <c r="F1701" s="635"/>
    </row>
    <row r="1702" spans="1:6" ht="15">
      <c r="A1702" s="633" t="s">
        <v>20050</v>
      </c>
      <c r="B1702" s="626">
        <v>102869</v>
      </c>
      <c r="C1702" s="628" t="s">
        <v>20299</v>
      </c>
      <c r="D1702" s="626" t="s">
        <v>20052</v>
      </c>
      <c r="E1702" s="634">
        <v>0</v>
      </c>
      <c r="F1702" s="635"/>
    </row>
    <row r="1703" spans="1:6" ht="15">
      <c r="A1703" s="633" t="s">
        <v>20050</v>
      </c>
      <c r="B1703" s="626">
        <v>102868</v>
      </c>
      <c r="C1703" s="628" t="s">
        <v>20300</v>
      </c>
      <c r="D1703" s="626" t="s">
        <v>20054</v>
      </c>
      <c r="E1703" s="634">
        <v>0</v>
      </c>
      <c r="F1703" s="635"/>
    </row>
    <row r="1704" spans="1:6" ht="15">
      <c r="A1704" s="633" t="s">
        <v>20050</v>
      </c>
      <c r="B1704" s="626">
        <v>92113</v>
      </c>
      <c r="C1704" s="628" t="s">
        <v>20301</v>
      </c>
      <c r="D1704" s="626" t="s">
        <v>20052</v>
      </c>
      <c r="E1704" s="634">
        <v>1.1399999999999999</v>
      </c>
      <c r="F1704" s="635">
        <v>0</v>
      </c>
    </row>
    <row r="1705" spans="1:6" ht="15">
      <c r="A1705" s="633" t="s">
        <v>20050</v>
      </c>
      <c r="B1705" s="626">
        <v>92112</v>
      </c>
      <c r="C1705" s="628" t="s">
        <v>20302</v>
      </c>
      <c r="D1705" s="626" t="s">
        <v>20054</v>
      </c>
      <c r="E1705" s="634">
        <v>3.27</v>
      </c>
      <c r="F1705" s="635">
        <v>0</v>
      </c>
    </row>
    <row r="1706" spans="1:6" ht="15">
      <c r="A1706" s="633" t="s">
        <v>20050</v>
      </c>
      <c r="B1706" s="626">
        <v>90675</v>
      </c>
      <c r="C1706" s="628" t="s">
        <v>20303</v>
      </c>
      <c r="D1706" s="626" t="s">
        <v>20052</v>
      </c>
      <c r="E1706" s="634">
        <v>347.69</v>
      </c>
      <c r="F1706" s="635">
        <v>0</v>
      </c>
    </row>
    <row r="1707" spans="1:6" ht="15">
      <c r="A1707" s="633" t="s">
        <v>20050</v>
      </c>
      <c r="B1707" s="626">
        <v>90674</v>
      </c>
      <c r="C1707" s="628" t="s">
        <v>20304</v>
      </c>
      <c r="D1707" s="626" t="s">
        <v>20054</v>
      </c>
      <c r="E1707" s="634">
        <v>773.68</v>
      </c>
      <c r="F1707" s="635">
        <v>0</v>
      </c>
    </row>
    <row r="1708" spans="1:6" ht="15">
      <c r="A1708" s="633" t="s">
        <v>20050</v>
      </c>
      <c r="B1708" s="626">
        <v>93225</v>
      </c>
      <c r="C1708" s="628" t="s">
        <v>20305</v>
      </c>
      <c r="D1708" s="626" t="s">
        <v>20052</v>
      </c>
      <c r="E1708" s="634">
        <v>513.34</v>
      </c>
      <c r="F1708" s="635">
        <v>0</v>
      </c>
    </row>
    <row r="1709" spans="1:6" ht="15">
      <c r="A1709" s="633" t="s">
        <v>20050</v>
      </c>
      <c r="B1709" s="626">
        <v>93224</v>
      </c>
      <c r="C1709" s="628" t="s">
        <v>20306</v>
      </c>
      <c r="D1709" s="626" t="s">
        <v>20054</v>
      </c>
      <c r="E1709" s="634">
        <v>1139.3699999999999</v>
      </c>
      <c r="F1709" s="635">
        <v>0</v>
      </c>
    </row>
    <row r="1710" spans="1:6" ht="15">
      <c r="A1710" s="633" t="s">
        <v>20050</v>
      </c>
      <c r="B1710" s="626">
        <v>104696</v>
      </c>
      <c r="C1710" s="628" t="s">
        <v>20307</v>
      </c>
      <c r="D1710" s="626" t="s">
        <v>20052</v>
      </c>
      <c r="E1710" s="634">
        <v>38.29</v>
      </c>
      <c r="F1710" s="635">
        <v>0</v>
      </c>
    </row>
    <row r="1711" spans="1:6" ht="15">
      <c r="A1711" s="633" t="s">
        <v>20050</v>
      </c>
      <c r="B1711" s="626">
        <v>104695</v>
      </c>
      <c r="C1711" s="628" t="s">
        <v>20308</v>
      </c>
      <c r="D1711" s="626" t="s">
        <v>20054</v>
      </c>
      <c r="E1711" s="634">
        <v>41.17</v>
      </c>
      <c r="F1711" s="635">
        <v>0</v>
      </c>
    </row>
    <row r="1712" spans="1:6" ht="15">
      <c r="A1712" s="633" t="s">
        <v>20050</v>
      </c>
      <c r="B1712" s="626">
        <v>90681</v>
      </c>
      <c r="C1712" s="628" t="s">
        <v>20309</v>
      </c>
      <c r="D1712" s="626" t="s">
        <v>20052</v>
      </c>
      <c r="E1712" s="634">
        <v>178.89</v>
      </c>
      <c r="F1712" s="635">
        <v>0</v>
      </c>
    </row>
    <row r="1713" spans="1:6" ht="15">
      <c r="A1713" s="633" t="s">
        <v>20050</v>
      </c>
      <c r="B1713" s="626">
        <v>90680</v>
      </c>
      <c r="C1713" s="628" t="s">
        <v>20310</v>
      </c>
      <c r="D1713" s="626" t="s">
        <v>20054</v>
      </c>
      <c r="E1713" s="634">
        <v>409.65</v>
      </c>
      <c r="F1713" s="635">
        <v>0</v>
      </c>
    </row>
    <row r="1714" spans="1:6" ht="15">
      <c r="A1714" s="633" t="s">
        <v>20050</v>
      </c>
      <c r="B1714" s="626">
        <v>102875</v>
      </c>
      <c r="C1714" s="628" t="s">
        <v>20311</v>
      </c>
      <c r="D1714" s="626" t="s">
        <v>20052</v>
      </c>
      <c r="E1714" s="634">
        <v>490.72</v>
      </c>
      <c r="F1714" s="635">
        <v>0</v>
      </c>
    </row>
    <row r="1715" spans="1:6" ht="15">
      <c r="A1715" s="633" t="s">
        <v>20050</v>
      </c>
      <c r="B1715" s="626">
        <v>102874</v>
      </c>
      <c r="C1715" s="628" t="s">
        <v>20312</v>
      </c>
      <c r="D1715" s="626" t="s">
        <v>20054</v>
      </c>
      <c r="E1715" s="634">
        <v>1057.19</v>
      </c>
      <c r="F1715" s="635">
        <v>0</v>
      </c>
    </row>
    <row r="1716" spans="1:6" ht="15">
      <c r="A1716" s="633" t="s">
        <v>20050</v>
      </c>
      <c r="B1716" s="626">
        <v>102965</v>
      </c>
      <c r="C1716" s="628" t="s">
        <v>20313</v>
      </c>
      <c r="D1716" s="626" t="s">
        <v>20052</v>
      </c>
      <c r="E1716" s="634">
        <v>257.24</v>
      </c>
      <c r="F1716" s="635">
        <v>0</v>
      </c>
    </row>
    <row r="1717" spans="1:6" ht="15">
      <c r="A1717" s="633" t="s">
        <v>20050</v>
      </c>
      <c r="B1717" s="626">
        <v>102964</v>
      </c>
      <c r="C1717" s="628" t="s">
        <v>20314</v>
      </c>
      <c r="D1717" s="626" t="s">
        <v>20054</v>
      </c>
      <c r="E1717" s="634">
        <v>504.56</v>
      </c>
      <c r="F1717" s="635">
        <v>0</v>
      </c>
    </row>
    <row r="1718" spans="1:6" ht="15">
      <c r="A1718" s="633" t="s">
        <v>20050</v>
      </c>
      <c r="B1718" s="626">
        <v>95703</v>
      </c>
      <c r="C1718" s="628" t="s">
        <v>20315</v>
      </c>
      <c r="D1718" s="626" t="s">
        <v>20052</v>
      </c>
      <c r="E1718" s="634">
        <v>42.74</v>
      </c>
      <c r="F1718" s="635">
        <v>0</v>
      </c>
    </row>
    <row r="1719" spans="1:6" ht="15">
      <c r="A1719" s="633" t="s">
        <v>20050</v>
      </c>
      <c r="B1719" s="626">
        <v>95702</v>
      </c>
      <c r="C1719" s="628" t="s">
        <v>20316</v>
      </c>
      <c r="D1719" s="626" t="s">
        <v>20054</v>
      </c>
      <c r="E1719" s="634">
        <v>50.91</v>
      </c>
      <c r="F1719" s="635">
        <v>0</v>
      </c>
    </row>
    <row r="1720" spans="1:6" ht="15">
      <c r="A1720" s="633" t="s">
        <v>20050</v>
      </c>
      <c r="B1720" s="626">
        <v>90626</v>
      </c>
      <c r="C1720" s="628" t="s">
        <v>20317</v>
      </c>
      <c r="D1720" s="626" t="s">
        <v>20052</v>
      </c>
      <c r="E1720" s="634">
        <v>2.5299999999999998</v>
      </c>
      <c r="F1720" s="635">
        <v>0</v>
      </c>
    </row>
    <row r="1721" spans="1:6" ht="15">
      <c r="A1721" s="633" t="s">
        <v>20050</v>
      </c>
      <c r="B1721" s="626">
        <v>90625</v>
      </c>
      <c r="C1721" s="628" t="s">
        <v>20318</v>
      </c>
      <c r="D1721" s="626" t="s">
        <v>20054</v>
      </c>
      <c r="E1721" s="634">
        <v>7.55</v>
      </c>
      <c r="F1721" s="635">
        <v>0</v>
      </c>
    </row>
    <row r="1722" spans="1:6" ht="15">
      <c r="A1722" s="633" t="s">
        <v>20050</v>
      </c>
      <c r="B1722" s="626">
        <v>102881</v>
      </c>
      <c r="C1722" s="628" t="s">
        <v>20319</v>
      </c>
      <c r="D1722" s="626" t="s">
        <v>20052</v>
      </c>
      <c r="E1722" s="634">
        <v>667.49</v>
      </c>
      <c r="F1722" s="635">
        <v>0</v>
      </c>
    </row>
    <row r="1723" spans="1:6" ht="15">
      <c r="A1723" s="633" t="s">
        <v>20050</v>
      </c>
      <c r="B1723" s="626">
        <v>102880</v>
      </c>
      <c r="C1723" s="628" t="s">
        <v>20320</v>
      </c>
      <c r="D1723" s="626" t="s">
        <v>20054</v>
      </c>
      <c r="E1723" s="634">
        <v>1467.98</v>
      </c>
      <c r="F1723" s="635">
        <v>0</v>
      </c>
    </row>
    <row r="1724" spans="1:6" ht="15">
      <c r="A1724" s="633" t="s">
        <v>20050</v>
      </c>
      <c r="B1724" s="626">
        <v>103225</v>
      </c>
      <c r="C1724" s="628" t="s">
        <v>20321</v>
      </c>
      <c r="D1724" s="626" t="s">
        <v>20052</v>
      </c>
      <c r="E1724" s="634">
        <v>229.88</v>
      </c>
      <c r="F1724" s="635">
        <v>0</v>
      </c>
    </row>
    <row r="1725" spans="1:6" ht="15">
      <c r="A1725" s="633" t="s">
        <v>20050</v>
      </c>
      <c r="B1725" s="626">
        <v>103224</v>
      </c>
      <c r="C1725" s="628" t="s">
        <v>20322</v>
      </c>
      <c r="D1725" s="626" t="s">
        <v>20054</v>
      </c>
      <c r="E1725" s="634">
        <v>454.86</v>
      </c>
      <c r="F1725" s="635">
        <v>0</v>
      </c>
    </row>
    <row r="1726" spans="1:6" ht="15">
      <c r="A1726" s="633" t="s">
        <v>20050</v>
      </c>
      <c r="B1726" s="626">
        <v>103237</v>
      </c>
      <c r="C1726" s="628" t="s">
        <v>20323</v>
      </c>
      <c r="D1726" s="626" t="s">
        <v>20052</v>
      </c>
      <c r="E1726" s="634">
        <v>641.95000000000005</v>
      </c>
      <c r="F1726" s="635">
        <v>0</v>
      </c>
    </row>
    <row r="1727" spans="1:6" ht="15">
      <c r="A1727" s="633" t="s">
        <v>20050</v>
      </c>
      <c r="B1727" s="626">
        <v>103236</v>
      </c>
      <c r="C1727" s="628" t="s">
        <v>20324</v>
      </c>
      <c r="D1727" s="626" t="s">
        <v>20054</v>
      </c>
      <c r="E1727" s="634">
        <v>1369.95</v>
      </c>
      <c r="F1727" s="635">
        <v>0</v>
      </c>
    </row>
    <row r="1728" spans="1:6" ht="15">
      <c r="A1728" s="633" t="s">
        <v>20050</v>
      </c>
      <c r="B1728" s="626">
        <v>103231</v>
      </c>
      <c r="C1728" s="628" t="s">
        <v>20325</v>
      </c>
      <c r="D1728" s="626" t="s">
        <v>20052</v>
      </c>
      <c r="E1728" s="634">
        <v>479.39</v>
      </c>
      <c r="F1728" s="635">
        <v>0</v>
      </c>
    </row>
    <row r="1729" spans="1:6" ht="15">
      <c r="A1729" s="633" t="s">
        <v>20050</v>
      </c>
      <c r="B1729" s="626">
        <v>103230</v>
      </c>
      <c r="C1729" s="628" t="s">
        <v>20326</v>
      </c>
      <c r="D1729" s="626" t="s">
        <v>20054</v>
      </c>
      <c r="E1729" s="634">
        <v>1002.15</v>
      </c>
      <c r="F1729" s="635">
        <v>0</v>
      </c>
    </row>
    <row r="1730" spans="1:6" ht="15">
      <c r="A1730" s="633" t="s">
        <v>20050</v>
      </c>
      <c r="B1730" s="626">
        <v>95621</v>
      </c>
      <c r="C1730" s="628" t="s">
        <v>20327</v>
      </c>
      <c r="D1730" s="626" t="s">
        <v>20052</v>
      </c>
      <c r="E1730" s="634">
        <v>34.369999999999997</v>
      </c>
      <c r="F1730" s="635">
        <v>0</v>
      </c>
    </row>
    <row r="1731" spans="1:6" ht="15">
      <c r="A1731" s="633" t="s">
        <v>20050</v>
      </c>
      <c r="B1731" s="626">
        <v>95620</v>
      </c>
      <c r="C1731" s="628" t="s">
        <v>20328</v>
      </c>
      <c r="D1731" s="626" t="s">
        <v>20054</v>
      </c>
      <c r="E1731" s="634">
        <v>35.78</v>
      </c>
      <c r="F1731" s="635">
        <v>0</v>
      </c>
    </row>
    <row r="1732" spans="1:6" ht="15">
      <c r="A1732" s="633" t="s">
        <v>20050</v>
      </c>
      <c r="B1732" s="626">
        <v>102975</v>
      </c>
      <c r="C1732" s="628" t="s">
        <v>20329</v>
      </c>
      <c r="D1732" s="626" t="s">
        <v>20052</v>
      </c>
      <c r="E1732" s="634">
        <v>155.29</v>
      </c>
      <c r="F1732" s="635">
        <v>0</v>
      </c>
    </row>
    <row r="1733" spans="1:6" ht="15">
      <c r="A1733" s="633" t="s">
        <v>20050</v>
      </c>
      <c r="B1733" s="626">
        <v>102976</v>
      </c>
      <c r="C1733" s="628" t="s">
        <v>20330</v>
      </c>
      <c r="D1733" s="626" t="s">
        <v>20054</v>
      </c>
      <c r="E1733" s="634">
        <v>291.16000000000003</v>
      </c>
      <c r="F1733" s="635">
        <v>0</v>
      </c>
    </row>
    <row r="1734" spans="1:6" ht="15">
      <c r="A1734" s="633" t="s">
        <v>20050</v>
      </c>
      <c r="B1734" s="626">
        <v>90632</v>
      </c>
      <c r="C1734" s="628" t="s">
        <v>20331</v>
      </c>
      <c r="D1734" s="626" t="s">
        <v>20052</v>
      </c>
      <c r="E1734" s="634">
        <v>105.94</v>
      </c>
      <c r="F1734" s="635">
        <v>0</v>
      </c>
    </row>
    <row r="1735" spans="1:6" ht="15">
      <c r="A1735" s="633" t="s">
        <v>20050</v>
      </c>
      <c r="B1735" s="626">
        <v>90631</v>
      </c>
      <c r="C1735" s="628" t="s">
        <v>20332</v>
      </c>
      <c r="D1735" s="626" t="s">
        <v>20054</v>
      </c>
      <c r="E1735" s="634">
        <v>175.03</v>
      </c>
      <c r="F1735" s="635">
        <v>0</v>
      </c>
    </row>
    <row r="1736" spans="1:6" ht="15">
      <c r="A1736" s="633" t="s">
        <v>20050</v>
      </c>
      <c r="B1736" s="626">
        <v>95709</v>
      </c>
      <c r="C1736" s="628" t="s">
        <v>20333</v>
      </c>
      <c r="D1736" s="626" t="s">
        <v>20052</v>
      </c>
      <c r="E1736" s="634">
        <v>106.61</v>
      </c>
      <c r="F1736" s="635">
        <v>0</v>
      </c>
    </row>
    <row r="1737" spans="1:6" ht="15">
      <c r="A1737" s="633" t="s">
        <v>20050</v>
      </c>
      <c r="B1737" s="626">
        <v>95708</v>
      </c>
      <c r="C1737" s="628" t="s">
        <v>20334</v>
      </c>
      <c r="D1737" s="626" t="s">
        <v>20054</v>
      </c>
      <c r="E1737" s="634">
        <v>178.39</v>
      </c>
      <c r="F1737" s="635">
        <v>0</v>
      </c>
    </row>
    <row r="1738" spans="1:6" ht="15">
      <c r="A1738" s="633" t="s">
        <v>20050</v>
      </c>
      <c r="B1738" s="626">
        <v>91278</v>
      </c>
      <c r="C1738" s="628" t="s">
        <v>20335</v>
      </c>
      <c r="D1738" s="626" t="s">
        <v>20052</v>
      </c>
      <c r="E1738" s="634">
        <v>0.67</v>
      </c>
      <c r="F1738" s="635">
        <v>0</v>
      </c>
    </row>
    <row r="1739" spans="1:6" ht="15">
      <c r="A1739" s="633" t="s">
        <v>20050</v>
      </c>
      <c r="B1739" s="626">
        <v>91277</v>
      </c>
      <c r="C1739" s="628" t="s">
        <v>20336</v>
      </c>
      <c r="D1739" s="626" t="s">
        <v>20054</v>
      </c>
      <c r="E1739" s="634">
        <v>10.08</v>
      </c>
      <c r="F1739" s="635">
        <v>0</v>
      </c>
    </row>
    <row r="1740" spans="1:6" ht="15">
      <c r="A1740" s="633" t="s">
        <v>20050</v>
      </c>
      <c r="B1740" s="626">
        <v>102887</v>
      </c>
      <c r="C1740" s="628" t="s">
        <v>20337</v>
      </c>
      <c r="D1740" s="626" t="s">
        <v>20052</v>
      </c>
      <c r="E1740" s="634">
        <v>0</v>
      </c>
      <c r="F1740" s="635"/>
    </row>
    <row r="1741" spans="1:6" ht="15">
      <c r="A1741" s="633" t="s">
        <v>20050</v>
      </c>
      <c r="B1741" s="626">
        <v>102886</v>
      </c>
      <c r="C1741" s="628" t="s">
        <v>20338</v>
      </c>
      <c r="D1741" s="626" t="s">
        <v>20054</v>
      </c>
      <c r="E1741" s="634">
        <v>0</v>
      </c>
      <c r="F1741" s="635"/>
    </row>
    <row r="1742" spans="1:6" ht="15">
      <c r="A1742" s="633" t="s">
        <v>20050</v>
      </c>
      <c r="B1742" s="626">
        <v>95277</v>
      </c>
      <c r="C1742" s="628" t="s">
        <v>20339</v>
      </c>
      <c r="D1742" s="626" t="s">
        <v>20052</v>
      </c>
      <c r="E1742" s="634">
        <v>0.76</v>
      </c>
      <c r="F1742" s="635">
        <v>0</v>
      </c>
    </row>
    <row r="1743" spans="1:6" ht="15">
      <c r="A1743" s="633" t="s">
        <v>20050</v>
      </c>
      <c r="B1743" s="626">
        <v>95276</v>
      </c>
      <c r="C1743" s="628" t="s">
        <v>20340</v>
      </c>
      <c r="D1743" s="626" t="s">
        <v>20054</v>
      </c>
      <c r="E1743" s="634">
        <v>3.22</v>
      </c>
      <c r="F1743" s="635">
        <v>0</v>
      </c>
    </row>
    <row r="1744" spans="1:6" ht="15">
      <c r="A1744" s="633" t="s">
        <v>20050</v>
      </c>
      <c r="B1744" s="626">
        <v>88430</v>
      </c>
      <c r="C1744" s="628" t="s">
        <v>20341</v>
      </c>
      <c r="D1744" s="626" t="s">
        <v>20052</v>
      </c>
      <c r="E1744" s="634">
        <v>6.39</v>
      </c>
      <c r="F1744" s="635">
        <v>0</v>
      </c>
    </row>
    <row r="1745" spans="1:6" ht="15">
      <c r="A1745" s="633" t="s">
        <v>20050</v>
      </c>
      <c r="B1745" s="626">
        <v>88418</v>
      </c>
      <c r="C1745" s="628" t="s">
        <v>20342</v>
      </c>
      <c r="D1745" s="626" t="s">
        <v>20054</v>
      </c>
      <c r="E1745" s="634">
        <v>13.69</v>
      </c>
      <c r="F1745" s="635">
        <v>0</v>
      </c>
    </row>
    <row r="1746" spans="1:6" ht="15">
      <c r="A1746" s="633" t="s">
        <v>20050</v>
      </c>
      <c r="B1746" s="626">
        <v>88438</v>
      </c>
      <c r="C1746" s="628" t="s">
        <v>20343</v>
      </c>
      <c r="D1746" s="626" t="s">
        <v>20052</v>
      </c>
      <c r="E1746" s="634">
        <v>8.4700000000000006</v>
      </c>
      <c r="F1746" s="635">
        <v>0</v>
      </c>
    </row>
    <row r="1747" spans="1:6" ht="15">
      <c r="A1747" s="633" t="s">
        <v>20050</v>
      </c>
      <c r="B1747" s="626">
        <v>88433</v>
      </c>
      <c r="C1747" s="628" t="s">
        <v>20344</v>
      </c>
      <c r="D1747" s="626" t="s">
        <v>20054</v>
      </c>
      <c r="E1747" s="634">
        <v>17.89</v>
      </c>
      <c r="F1747" s="635">
        <v>0</v>
      </c>
    </row>
    <row r="1748" spans="1:6" ht="15">
      <c r="A1748" s="633" t="s">
        <v>20050</v>
      </c>
      <c r="B1748" s="626">
        <v>90669</v>
      </c>
      <c r="C1748" s="628" t="s">
        <v>20345</v>
      </c>
      <c r="D1748" s="626" t="s">
        <v>20052</v>
      </c>
      <c r="E1748" s="634">
        <v>8.4600000000000009</v>
      </c>
      <c r="F1748" s="635">
        <v>0</v>
      </c>
    </row>
    <row r="1749" spans="1:6" ht="15">
      <c r="A1749" s="633" t="s">
        <v>20050</v>
      </c>
      <c r="B1749" s="626">
        <v>90668</v>
      </c>
      <c r="C1749" s="628" t="s">
        <v>20346</v>
      </c>
      <c r="D1749" s="626" t="s">
        <v>20054</v>
      </c>
      <c r="E1749" s="634">
        <v>31.77</v>
      </c>
      <c r="F1749" s="635">
        <v>0</v>
      </c>
    </row>
    <row r="1750" spans="1:6" ht="15">
      <c r="A1750" s="633" t="s">
        <v>20050</v>
      </c>
      <c r="B1750" s="626">
        <v>102980</v>
      </c>
      <c r="C1750" s="628" t="s">
        <v>20347</v>
      </c>
      <c r="D1750" s="626" t="s">
        <v>20052</v>
      </c>
      <c r="E1750" s="634">
        <v>0</v>
      </c>
      <c r="F1750" s="635"/>
    </row>
    <row r="1751" spans="1:6" ht="15">
      <c r="A1751" s="633" t="s">
        <v>20050</v>
      </c>
      <c r="B1751" s="626">
        <v>102981</v>
      </c>
      <c r="C1751" s="628" t="s">
        <v>20348</v>
      </c>
      <c r="D1751" s="626" t="s">
        <v>20054</v>
      </c>
      <c r="E1751" s="634">
        <v>0</v>
      </c>
      <c r="F1751" s="635"/>
    </row>
    <row r="1752" spans="1:6" ht="15">
      <c r="A1752" s="633" t="s">
        <v>20050</v>
      </c>
      <c r="B1752" s="626">
        <v>5946</v>
      </c>
      <c r="C1752" s="628" t="s">
        <v>20349</v>
      </c>
      <c r="D1752" s="626" t="s">
        <v>20052</v>
      </c>
      <c r="E1752" s="634">
        <v>100.28</v>
      </c>
      <c r="F1752" s="635">
        <v>0</v>
      </c>
    </row>
    <row r="1753" spans="1:6" ht="15">
      <c r="A1753" s="633" t="s">
        <v>20050</v>
      </c>
      <c r="B1753" s="626">
        <v>5944</v>
      </c>
      <c r="C1753" s="628" t="s">
        <v>20350</v>
      </c>
      <c r="D1753" s="626" t="s">
        <v>20054</v>
      </c>
      <c r="E1753" s="634">
        <v>235.14</v>
      </c>
      <c r="F1753" s="635">
        <v>0</v>
      </c>
    </row>
    <row r="1754" spans="1:6" ht="15">
      <c r="A1754" s="633" t="s">
        <v>20050</v>
      </c>
      <c r="B1754" s="626">
        <v>5942</v>
      </c>
      <c r="C1754" s="628" t="s">
        <v>20351</v>
      </c>
      <c r="D1754" s="626" t="s">
        <v>20052</v>
      </c>
      <c r="E1754" s="634">
        <v>82.09</v>
      </c>
      <c r="F1754" s="635">
        <v>0</v>
      </c>
    </row>
    <row r="1755" spans="1:6" ht="15">
      <c r="A1755" s="633" t="s">
        <v>20050</v>
      </c>
      <c r="B1755" s="626">
        <v>5940</v>
      </c>
      <c r="C1755" s="628" t="s">
        <v>20352</v>
      </c>
      <c r="D1755" s="626" t="s">
        <v>20054</v>
      </c>
      <c r="E1755" s="634">
        <v>174.32</v>
      </c>
      <c r="F1755" s="635">
        <v>0</v>
      </c>
    </row>
    <row r="1756" spans="1:6" ht="15">
      <c r="A1756" s="633" t="s">
        <v>20050</v>
      </c>
      <c r="B1756" s="626">
        <v>102893</v>
      </c>
      <c r="C1756" s="628" t="s">
        <v>20353</v>
      </c>
      <c r="D1756" s="626" t="s">
        <v>20052</v>
      </c>
      <c r="E1756" s="634">
        <v>0</v>
      </c>
      <c r="F1756" s="635"/>
    </row>
    <row r="1757" spans="1:6" ht="15">
      <c r="A1757" s="633" t="s">
        <v>20050</v>
      </c>
      <c r="B1757" s="626">
        <v>102892</v>
      </c>
      <c r="C1757" s="628" t="s">
        <v>20354</v>
      </c>
      <c r="D1757" s="626" t="s">
        <v>20054</v>
      </c>
      <c r="E1757" s="634">
        <v>0</v>
      </c>
      <c r="F1757" s="635"/>
    </row>
    <row r="1758" spans="1:6" ht="15">
      <c r="A1758" s="633" t="s">
        <v>20050</v>
      </c>
      <c r="B1758" s="626">
        <v>89251</v>
      </c>
      <c r="C1758" s="628" t="s">
        <v>20355</v>
      </c>
      <c r="D1758" s="626" t="s">
        <v>20052</v>
      </c>
      <c r="E1758" s="634">
        <v>345.53</v>
      </c>
      <c r="F1758" s="635">
        <v>0</v>
      </c>
    </row>
    <row r="1759" spans="1:6" ht="15">
      <c r="A1759" s="633" t="s">
        <v>20050</v>
      </c>
      <c r="B1759" s="626">
        <v>89250</v>
      </c>
      <c r="C1759" s="628" t="s">
        <v>20356</v>
      </c>
      <c r="D1759" s="626" t="s">
        <v>20054</v>
      </c>
      <c r="E1759" s="634">
        <v>1146.07</v>
      </c>
      <c r="F1759" s="635">
        <v>0</v>
      </c>
    </row>
    <row r="1760" spans="1:6" ht="15">
      <c r="A1760" s="633" t="s">
        <v>20050</v>
      </c>
      <c r="B1760" s="626">
        <v>102959</v>
      </c>
      <c r="C1760" s="628" t="s">
        <v>20357</v>
      </c>
      <c r="D1760" s="626" t="s">
        <v>20052</v>
      </c>
      <c r="E1760" s="634">
        <v>0</v>
      </c>
      <c r="F1760" s="635"/>
    </row>
    <row r="1761" spans="1:6" ht="15">
      <c r="A1761" s="633" t="s">
        <v>20050</v>
      </c>
      <c r="B1761" s="626">
        <v>102958</v>
      </c>
      <c r="C1761" s="628" t="s">
        <v>20358</v>
      </c>
      <c r="D1761" s="626" t="s">
        <v>20054</v>
      </c>
      <c r="E1761" s="634">
        <v>0</v>
      </c>
      <c r="F1761" s="635"/>
    </row>
    <row r="1762" spans="1:6" ht="15">
      <c r="A1762" s="633" t="s">
        <v>20050</v>
      </c>
      <c r="B1762" s="626">
        <v>5681</v>
      </c>
      <c r="C1762" s="628" t="s">
        <v>20359</v>
      </c>
      <c r="D1762" s="626" t="s">
        <v>20052</v>
      </c>
      <c r="E1762" s="634">
        <v>73.62</v>
      </c>
      <c r="F1762" s="635">
        <v>0</v>
      </c>
    </row>
    <row r="1763" spans="1:6" ht="15">
      <c r="A1763" s="633" t="s">
        <v>20050</v>
      </c>
      <c r="B1763" s="626">
        <v>5680</v>
      </c>
      <c r="C1763" s="628" t="s">
        <v>20360</v>
      </c>
      <c r="D1763" s="626" t="s">
        <v>20054</v>
      </c>
      <c r="E1763" s="634">
        <v>148.46</v>
      </c>
      <c r="F1763" s="635">
        <v>0</v>
      </c>
    </row>
    <row r="1764" spans="1:6" ht="15">
      <c r="A1764" s="633" t="s">
        <v>20050</v>
      </c>
      <c r="B1764" s="626">
        <v>5877</v>
      </c>
      <c r="C1764" s="628" t="s">
        <v>20361</v>
      </c>
      <c r="D1764" s="626" t="s">
        <v>20052</v>
      </c>
      <c r="E1764" s="634">
        <v>76.11</v>
      </c>
      <c r="F1764" s="635">
        <v>0</v>
      </c>
    </row>
    <row r="1765" spans="1:6" ht="15">
      <c r="A1765" s="633" t="s">
        <v>20050</v>
      </c>
      <c r="B1765" s="626">
        <v>5875</v>
      </c>
      <c r="C1765" s="628" t="s">
        <v>20362</v>
      </c>
      <c r="D1765" s="626" t="s">
        <v>20054</v>
      </c>
      <c r="E1765" s="634">
        <v>149.35</v>
      </c>
      <c r="F1765" s="635">
        <v>0</v>
      </c>
    </row>
    <row r="1766" spans="1:6" ht="15">
      <c r="A1766" s="633" t="s">
        <v>20050</v>
      </c>
      <c r="B1766" s="626">
        <v>5679</v>
      </c>
      <c r="C1766" s="628" t="s">
        <v>20363</v>
      </c>
      <c r="D1766" s="626" t="s">
        <v>20052</v>
      </c>
      <c r="E1766" s="634">
        <v>77.27</v>
      </c>
      <c r="F1766" s="635">
        <v>0</v>
      </c>
    </row>
    <row r="1767" spans="1:6" ht="15">
      <c r="A1767" s="633" t="s">
        <v>20050</v>
      </c>
      <c r="B1767" s="626">
        <v>5678</v>
      </c>
      <c r="C1767" s="628" t="s">
        <v>20364</v>
      </c>
      <c r="D1767" s="626" t="s">
        <v>20054</v>
      </c>
      <c r="E1767" s="634">
        <v>160.91999999999999</v>
      </c>
      <c r="F1767" s="635">
        <v>0</v>
      </c>
    </row>
    <row r="1768" spans="1:6" ht="15">
      <c r="A1768" s="633" t="s">
        <v>20050</v>
      </c>
      <c r="B1768" s="626">
        <v>6880</v>
      </c>
      <c r="C1768" s="628" t="s">
        <v>20365</v>
      </c>
      <c r="D1768" s="626" t="s">
        <v>20052</v>
      </c>
      <c r="E1768" s="634">
        <v>99.02</v>
      </c>
      <c r="F1768" s="635">
        <v>0</v>
      </c>
    </row>
    <row r="1769" spans="1:6" ht="15">
      <c r="A1769" s="633" t="s">
        <v>20050</v>
      </c>
      <c r="B1769" s="626">
        <v>6879</v>
      </c>
      <c r="C1769" s="628" t="s">
        <v>20366</v>
      </c>
      <c r="D1769" s="626" t="s">
        <v>20054</v>
      </c>
      <c r="E1769" s="634">
        <v>226.11</v>
      </c>
      <c r="F1769" s="635">
        <v>0</v>
      </c>
    </row>
    <row r="1770" spans="1:6" ht="15">
      <c r="A1770" s="633" t="s">
        <v>20050</v>
      </c>
      <c r="B1770" s="626">
        <v>96464</v>
      </c>
      <c r="C1770" s="628" t="s">
        <v>20367</v>
      </c>
      <c r="D1770" s="626" t="s">
        <v>20052</v>
      </c>
      <c r="E1770" s="634">
        <v>102.92</v>
      </c>
      <c r="F1770" s="635">
        <v>0</v>
      </c>
    </row>
    <row r="1771" spans="1:6" ht="15">
      <c r="A1771" s="633" t="s">
        <v>20050</v>
      </c>
      <c r="B1771" s="626">
        <v>96463</v>
      </c>
      <c r="C1771" s="628" t="s">
        <v>20368</v>
      </c>
      <c r="D1771" s="626" t="s">
        <v>20054</v>
      </c>
      <c r="E1771" s="634">
        <v>233.27</v>
      </c>
      <c r="F1771" s="635">
        <v>0</v>
      </c>
    </row>
    <row r="1772" spans="1:6" ht="15">
      <c r="A1772" s="633" t="s">
        <v>20050</v>
      </c>
      <c r="B1772" s="626">
        <v>7050</v>
      </c>
      <c r="C1772" s="628" t="s">
        <v>20369</v>
      </c>
      <c r="D1772" s="626" t="s">
        <v>20052</v>
      </c>
      <c r="E1772" s="634">
        <v>91.91</v>
      </c>
      <c r="F1772" s="635">
        <v>0</v>
      </c>
    </row>
    <row r="1773" spans="1:6" ht="15">
      <c r="A1773" s="633" t="s">
        <v>20050</v>
      </c>
      <c r="B1773" s="626">
        <v>7049</v>
      </c>
      <c r="C1773" s="628" t="s">
        <v>20370</v>
      </c>
      <c r="D1773" s="626" t="s">
        <v>20054</v>
      </c>
      <c r="E1773" s="634">
        <v>236.74</v>
      </c>
      <c r="F1773" s="635">
        <v>0</v>
      </c>
    </row>
    <row r="1774" spans="1:6" ht="15">
      <c r="A1774" s="633" t="s">
        <v>20050</v>
      </c>
      <c r="B1774" s="626">
        <v>95632</v>
      </c>
      <c r="C1774" s="628" t="s">
        <v>20371</v>
      </c>
      <c r="D1774" s="626" t="s">
        <v>20052</v>
      </c>
      <c r="E1774" s="634">
        <v>96.29</v>
      </c>
      <c r="F1774" s="635">
        <v>0</v>
      </c>
    </row>
    <row r="1775" spans="1:6" ht="15">
      <c r="A1775" s="633" t="s">
        <v>20050</v>
      </c>
      <c r="B1775" s="626">
        <v>95631</v>
      </c>
      <c r="C1775" s="628" t="s">
        <v>20372</v>
      </c>
      <c r="D1775" s="626" t="s">
        <v>20054</v>
      </c>
      <c r="E1775" s="634">
        <v>245.52</v>
      </c>
      <c r="F1775" s="635">
        <v>0</v>
      </c>
    </row>
    <row r="1776" spans="1:6" ht="15">
      <c r="A1776" s="633" t="s">
        <v>20050</v>
      </c>
      <c r="B1776" s="626">
        <v>5685</v>
      </c>
      <c r="C1776" s="628" t="s">
        <v>20373</v>
      </c>
      <c r="D1776" s="626" t="s">
        <v>20052</v>
      </c>
      <c r="E1776" s="634">
        <v>76.13</v>
      </c>
      <c r="F1776" s="635">
        <v>0</v>
      </c>
    </row>
    <row r="1777" spans="1:6" ht="15">
      <c r="A1777" s="633" t="s">
        <v>20050</v>
      </c>
      <c r="B1777" s="626">
        <v>5684</v>
      </c>
      <c r="C1777" s="628" t="s">
        <v>20374</v>
      </c>
      <c r="D1777" s="626" t="s">
        <v>20054</v>
      </c>
      <c r="E1777" s="634">
        <v>173.34</v>
      </c>
      <c r="F1777" s="635">
        <v>0</v>
      </c>
    </row>
    <row r="1778" spans="1:6" ht="15">
      <c r="A1778" s="633" t="s">
        <v>20050</v>
      </c>
      <c r="B1778" s="626">
        <v>93244</v>
      </c>
      <c r="C1778" s="628" t="s">
        <v>20375</v>
      </c>
      <c r="D1778" s="626" t="s">
        <v>20052</v>
      </c>
      <c r="E1778" s="634">
        <v>77.81</v>
      </c>
      <c r="F1778" s="635">
        <v>0</v>
      </c>
    </row>
    <row r="1779" spans="1:6" ht="15">
      <c r="A1779" s="633" t="s">
        <v>20050</v>
      </c>
      <c r="B1779" s="626">
        <v>73436</v>
      </c>
      <c r="C1779" s="628" t="s">
        <v>20376</v>
      </c>
      <c r="D1779" s="626" t="s">
        <v>20054</v>
      </c>
      <c r="E1779" s="634">
        <v>176.62</v>
      </c>
      <c r="F1779" s="635">
        <v>0</v>
      </c>
    </row>
    <row r="1780" spans="1:6" ht="15">
      <c r="A1780" s="633" t="s">
        <v>20050</v>
      </c>
      <c r="B1780" s="626">
        <v>5881</v>
      </c>
      <c r="C1780" s="628" t="s">
        <v>20377</v>
      </c>
      <c r="D1780" s="626" t="s">
        <v>20052</v>
      </c>
      <c r="E1780" s="634">
        <v>91.03</v>
      </c>
      <c r="F1780" s="635">
        <v>0</v>
      </c>
    </row>
    <row r="1781" spans="1:6" ht="15">
      <c r="A1781" s="633" t="s">
        <v>20050</v>
      </c>
      <c r="B1781" s="626">
        <v>5879</v>
      </c>
      <c r="C1781" s="628" t="s">
        <v>20378</v>
      </c>
      <c r="D1781" s="626" t="s">
        <v>20054</v>
      </c>
      <c r="E1781" s="634">
        <v>157.80000000000001</v>
      </c>
      <c r="F1781" s="635">
        <v>0</v>
      </c>
    </row>
    <row r="1782" spans="1:6" ht="15">
      <c r="A1782" s="633" t="s">
        <v>20050</v>
      </c>
      <c r="B1782" s="626">
        <v>5865</v>
      </c>
      <c r="C1782" s="628" t="s">
        <v>20379</v>
      </c>
      <c r="D1782" s="626" t="s">
        <v>20052</v>
      </c>
      <c r="E1782" s="634">
        <v>12.26</v>
      </c>
      <c r="F1782" s="635">
        <v>0</v>
      </c>
    </row>
    <row r="1783" spans="1:6" ht="15">
      <c r="A1783" s="633" t="s">
        <v>20050</v>
      </c>
      <c r="B1783" s="626">
        <v>5863</v>
      </c>
      <c r="C1783" s="628" t="s">
        <v>20380</v>
      </c>
      <c r="D1783" s="626" t="s">
        <v>20054</v>
      </c>
      <c r="E1783" s="634">
        <v>24.36</v>
      </c>
      <c r="F1783" s="635">
        <v>0</v>
      </c>
    </row>
    <row r="1784" spans="1:6" ht="15">
      <c r="A1784" s="633" t="s">
        <v>20050</v>
      </c>
      <c r="B1784" s="626">
        <v>5869</v>
      </c>
      <c r="C1784" s="628" t="s">
        <v>20381</v>
      </c>
      <c r="D1784" s="626" t="s">
        <v>20052</v>
      </c>
      <c r="E1784" s="634">
        <v>85.4</v>
      </c>
      <c r="F1784" s="635">
        <v>0</v>
      </c>
    </row>
    <row r="1785" spans="1:6" ht="15">
      <c r="A1785" s="633" t="s">
        <v>20050</v>
      </c>
      <c r="B1785" s="626">
        <v>5867</v>
      </c>
      <c r="C1785" s="628" t="s">
        <v>20382</v>
      </c>
      <c r="D1785" s="626" t="s">
        <v>20054</v>
      </c>
      <c r="E1785" s="634">
        <v>175.5</v>
      </c>
      <c r="F1785" s="635">
        <v>0</v>
      </c>
    </row>
    <row r="1786" spans="1:6" ht="15">
      <c r="A1786" s="633" t="s">
        <v>20050</v>
      </c>
      <c r="B1786" s="626">
        <v>95271</v>
      </c>
      <c r="C1786" s="628" t="s">
        <v>20383</v>
      </c>
      <c r="D1786" s="626" t="s">
        <v>20052</v>
      </c>
      <c r="E1786" s="634">
        <v>0.77</v>
      </c>
      <c r="F1786" s="635">
        <v>0</v>
      </c>
    </row>
    <row r="1787" spans="1:6" ht="15">
      <c r="A1787" s="633" t="s">
        <v>20050</v>
      </c>
      <c r="B1787" s="626">
        <v>95270</v>
      </c>
      <c r="C1787" s="628" t="s">
        <v>20384</v>
      </c>
      <c r="D1787" s="626" t="s">
        <v>20054</v>
      </c>
      <c r="E1787" s="634">
        <v>10.130000000000001</v>
      </c>
      <c r="F1787" s="635">
        <v>0</v>
      </c>
    </row>
    <row r="1788" spans="1:6" ht="15">
      <c r="A1788" s="633" t="s">
        <v>20050</v>
      </c>
      <c r="B1788" s="626">
        <v>91693</v>
      </c>
      <c r="C1788" s="628" t="s">
        <v>20385</v>
      </c>
      <c r="D1788" s="626" t="s">
        <v>20052</v>
      </c>
      <c r="E1788" s="634">
        <v>37.22</v>
      </c>
      <c r="F1788" s="635">
        <v>0</v>
      </c>
    </row>
    <row r="1789" spans="1:6" ht="15">
      <c r="A1789" s="633" t="s">
        <v>20050</v>
      </c>
      <c r="B1789" s="626">
        <v>91692</v>
      </c>
      <c r="C1789" s="628" t="s">
        <v>20386</v>
      </c>
      <c r="D1789" s="626" t="s">
        <v>20054</v>
      </c>
      <c r="E1789" s="634">
        <v>38.35</v>
      </c>
      <c r="F1789" s="635">
        <v>0</v>
      </c>
    </row>
    <row r="1790" spans="1:6" ht="15">
      <c r="A1790" s="633" t="s">
        <v>20050</v>
      </c>
      <c r="B1790" s="626">
        <v>102929</v>
      </c>
      <c r="C1790" s="628" t="s">
        <v>20387</v>
      </c>
      <c r="D1790" s="626" t="s">
        <v>20052</v>
      </c>
      <c r="E1790" s="634">
        <v>0</v>
      </c>
      <c r="F1790" s="635"/>
    </row>
    <row r="1791" spans="1:6" ht="15">
      <c r="A1791" s="633" t="s">
        <v>20050</v>
      </c>
      <c r="B1791" s="626">
        <v>102928</v>
      </c>
      <c r="C1791" s="628" t="s">
        <v>20388</v>
      </c>
      <c r="D1791" s="626" t="s">
        <v>20054</v>
      </c>
      <c r="E1791" s="634">
        <v>0</v>
      </c>
      <c r="F1791" s="635"/>
    </row>
    <row r="1792" spans="1:6" ht="15">
      <c r="A1792" s="633" t="s">
        <v>20050</v>
      </c>
      <c r="B1792" s="626">
        <v>95140</v>
      </c>
      <c r="C1792" s="628" t="s">
        <v>20389</v>
      </c>
      <c r="D1792" s="626" t="s">
        <v>20052</v>
      </c>
      <c r="E1792" s="634">
        <v>0.04</v>
      </c>
      <c r="F1792" s="635">
        <v>0</v>
      </c>
    </row>
    <row r="1793" spans="1:6" ht="15">
      <c r="A1793" s="633" t="s">
        <v>20050</v>
      </c>
      <c r="B1793" s="626">
        <v>95139</v>
      </c>
      <c r="C1793" s="628" t="s">
        <v>20390</v>
      </c>
      <c r="D1793" s="626" t="s">
        <v>20054</v>
      </c>
      <c r="E1793" s="634">
        <v>0.06</v>
      </c>
      <c r="F1793" s="635">
        <v>0</v>
      </c>
    </row>
    <row r="1794" spans="1:6" ht="15">
      <c r="A1794" s="633" t="s">
        <v>20050</v>
      </c>
      <c r="B1794" s="626">
        <v>89027</v>
      </c>
      <c r="C1794" s="628" t="s">
        <v>20391</v>
      </c>
      <c r="D1794" s="626" t="s">
        <v>20052</v>
      </c>
      <c r="E1794" s="634">
        <v>5.14</v>
      </c>
      <c r="F1794" s="635">
        <v>0</v>
      </c>
    </row>
    <row r="1795" spans="1:6" ht="15">
      <c r="A1795" s="633" t="s">
        <v>20050</v>
      </c>
      <c r="B1795" s="626">
        <v>89028</v>
      </c>
      <c r="C1795" s="628" t="s">
        <v>20392</v>
      </c>
      <c r="D1795" s="626" t="s">
        <v>20054</v>
      </c>
      <c r="E1795" s="634">
        <v>180.79</v>
      </c>
      <c r="F1795" s="635">
        <v>0</v>
      </c>
    </row>
    <row r="1796" spans="1:6" ht="15">
      <c r="A1796" s="633" t="s">
        <v>20050</v>
      </c>
      <c r="B1796" s="626">
        <v>7031</v>
      </c>
      <c r="C1796" s="628" t="s">
        <v>20393</v>
      </c>
      <c r="D1796" s="626" t="s">
        <v>20052</v>
      </c>
      <c r="E1796" s="634">
        <v>6.33</v>
      </c>
      <c r="F1796" s="635">
        <v>0</v>
      </c>
    </row>
    <row r="1797" spans="1:6" ht="15">
      <c r="A1797" s="633" t="s">
        <v>20050</v>
      </c>
      <c r="B1797" s="626">
        <v>7030</v>
      </c>
      <c r="C1797" s="628" t="s">
        <v>20394</v>
      </c>
      <c r="D1797" s="626" t="s">
        <v>20054</v>
      </c>
      <c r="E1797" s="634">
        <v>268.52</v>
      </c>
      <c r="F1797" s="635">
        <v>0</v>
      </c>
    </row>
    <row r="1798" spans="1:6" ht="15">
      <c r="A1798" s="633" t="s">
        <v>20050</v>
      </c>
      <c r="B1798" s="626">
        <v>102947</v>
      </c>
      <c r="C1798" s="628" t="s">
        <v>20395</v>
      </c>
      <c r="D1798" s="626" t="s">
        <v>20052</v>
      </c>
      <c r="E1798" s="634">
        <v>0</v>
      </c>
      <c r="F1798" s="635"/>
    </row>
    <row r="1799" spans="1:6" ht="15">
      <c r="A1799" s="633" t="s">
        <v>20050</v>
      </c>
      <c r="B1799" s="626">
        <v>102946</v>
      </c>
      <c r="C1799" s="628" t="s">
        <v>20396</v>
      </c>
      <c r="D1799" s="626" t="s">
        <v>20054</v>
      </c>
      <c r="E1799" s="634">
        <v>0</v>
      </c>
      <c r="F1799" s="635"/>
    </row>
    <row r="1800" spans="1:6" ht="15">
      <c r="A1800" s="633" t="s">
        <v>20050</v>
      </c>
      <c r="B1800" s="626">
        <v>104092</v>
      </c>
      <c r="C1800" s="628" t="s">
        <v>20397</v>
      </c>
      <c r="D1800" s="626" t="s">
        <v>20052</v>
      </c>
      <c r="E1800" s="634">
        <v>7.0000000000000007E-2</v>
      </c>
      <c r="F1800" s="635">
        <v>0</v>
      </c>
    </row>
    <row r="1801" spans="1:6" ht="15">
      <c r="A1801" s="633" t="s">
        <v>20050</v>
      </c>
      <c r="B1801" s="626">
        <v>104091</v>
      </c>
      <c r="C1801" s="628" t="s">
        <v>20398</v>
      </c>
      <c r="D1801" s="626" t="s">
        <v>20054</v>
      </c>
      <c r="E1801" s="634">
        <v>0.68</v>
      </c>
      <c r="F1801" s="635">
        <v>0</v>
      </c>
    </row>
    <row r="1802" spans="1:6" ht="15">
      <c r="A1802" s="633" t="s">
        <v>20050</v>
      </c>
      <c r="B1802" s="626">
        <v>104098</v>
      </c>
      <c r="C1802" s="628" t="s">
        <v>20399</v>
      </c>
      <c r="D1802" s="626" t="s">
        <v>20052</v>
      </c>
      <c r="E1802" s="634">
        <v>0.11</v>
      </c>
      <c r="F1802" s="635">
        <v>0</v>
      </c>
    </row>
    <row r="1803" spans="1:6" ht="15">
      <c r="A1803" s="633" t="s">
        <v>20050</v>
      </c>
      <c r="B1803" s="626">
        <v>104097</v>
      </c>
      <c r="C1803" s="628" t="s">
        <v>20400</v>
      </c>
      <c r="D1803" s="626" t="s">
        <v>20054</v>
      </c>
      <c r="E1803" s="634">
        <v>0.96</v>
      </c>
      <c r="F1803" s="635">
        <v>0</v>
      </c>
    </row>
    <row r="1804" spans="1:6" ht="15">
      <c r="A1804" s="633" t="s">
        <v>20050</v>
      </c>
      <c r="B1804" s="626">
        <v>102905</v>
      </c>
      <c r="C1804" s="628" t="s">
        <v>20401</v>
      </c>
      <c r="D1804" s="626" t="s">
        <v>20052</v>
      </c>
      <c r="E1804" s="634">
        <v>0</v>
      </c>
      <c r="F1804" s="635"/>
    </row>
    <row r="1805" spans="1:6" ht="15">
      <c r="A1805" s="633" t="s">
        <v>20050</v>
      </c>
      <c r="B1805" s="626">
        <v>102904</v>
      </c>
      <c r="C1805" s="628" t="s">
        <v>20402</v>
      </c>
      <c r="D1805" s="626" t="s">
        <v>20054</v>
      </c>
      <c r="E1805" s="634">
        <v>0</v>
      </c>
      <c r="F1805" s="635"/>
    </row>
    <row r="1806" spans="1:6" ht="15">
      <c r="A1806" s="633" t="s">
        <v>20050</v>
      </c>
      <c r="B1806" s="626">
        <v>89031</v>
      </c>
      <c r="C1806" s="628" t="s">
        <v>20403</v>
      </c>
      <c r="D1806" s="626" t="s">
        <v>20052</v>
      </c>
      <c r="E1806" s="634">
        <v>85.47</v>
      </c>
      <c r="F1806" s="635">
        <v>0</v>
      </c>
    </row>
    <row r="1807" spans="1:6" ht="15">
      <c r="A1807" s="633" t="s">
        <v>20050</v>
      </c>
      <c r="B1807" s="626">
        <v>89032</v>
      </c>
      <c r="C1807" s="628" t="s">
        <v>20404</v>
      </c>
      <c r="D1807" s="626" t="s">
        <v>20054</v>
      </c>
      <c r="E1807" s="634">
        <v>207.94</v>
      </c>
      <c r="F1807" s="635">
        <v>0</v>
      </c>
    </row>
    <row r="1808" spans="1:6" ht="15">
      <c r="A1808" s="633" t="s">
        <v>20050</v>
      </c>
      <c r="B1808" s="626">
        <v>88844</v>
      </c>
      <c r="C1808" s="628" t="s">
        <v>20405</v>
      </c>
      <c r="D1808" s="626" t="s">
        <v>20052</v>
      </c>
      <c r="E1808" s="634">
        <v>87.73</v>
      </c>
      <c r="F1808" s="635">
        <v>0</v>
      </c>
    </row>
    <row r="1809" spans="1:6" ht="15">
      <c r="A1809" s="633" t="s">
        <v>20050</v>
      </c>
      <c r="B1809" s="626">
        <v>88843</v>
      </c>
      <c r="C1809" s="628" t="s">
        <v>20406</v>
      </c>
      <c r="D1809" s="626" t="s">
        <v>20054</v>
      </c>
      <c r="E1809" s="634">
        <v>228.66</v>
      </c>
      <c r="F1809" s="635">
        <v>0</v>
      </c>
    </row>
    <row r="1810" spans="1:6" ht="15">
      <c r="A1810" s="633" t="s">
        <v>20050</v>
      </c>
      <c r="B1810" s="626">
        <v>5853</v>
      </c>
      <c r="C1810" s="628" t="s">
        <v>20407</v>
      </c>
      <c r="D1810" s="626" t="s">
        <v>20052</v>
      </c>
      <c r="E1810" s="634">
        <v>99.82</v>
      </c>
      <c r="F1810" s="635">
        <v>0</v>
      </c>
    </row>
    <row r="1811" spans="1:6" ht="15">
      <c r="A1811" s="633" t="s">
        <v>20050</v>
      </c>
      <c r="B1811" s="626">
        <v>5851</v>
      </c>
      <c r="C1811" s="628" t="s">
        <v>20408</v>
      </c>
      <c r="D1811" s="626" t="s">
        <v>20054</v>
      </c>
      <c r="E1811" s="634">
        <v>271.36</v>
      </c>
      <c r="F1811" s="635">
        <v>0</v>
      </c>
    </row>
    <row r="1812" spans="1:6" ht="15">
      <c r="A1812" s="633" t="s">
        <v>20050</v>
      </c>
      <c r="B1812" s="626">
        <v>5849</v>
      </c>
      <c r="C1812" s="628" t="s">
        <v>20409</v>
      </c>
      <c r="D1812" s="626" t="s">
        <v>20052</v>
      </c>
      <c r="E1812" s="634">
        <v>99.43</v>
      </c>
      <c r="F1812" s="635">
        <v>0</v>
      </c>
    </row>
    <row r="1813" spans="1:6" ht="15">
      <c r="A1813" s="633" t="s">
        <v>20050</v>
      </c>
      <c r="B1813" s="626">
        <v>5847</v>
      </c>
      <c r="C1813" s="628" t="s">
        <v>20410</v>
      </c>
      <c r="D1813" s="626" t="s">
        <v>20054</v>
      </c>
      <c r="E1813" s="634">
        <v>282.99</v>
      </c>
      <c r="F1813" s="635">
        <v>0</v>
      </c>
    </row>
    <row r="1814" spans="1:6" ht="15">
      <c r="A1814" s="633" t="s">
        <v>20050</v>
      </c>
      <c r="B1814" s="626">
        <v>5857</v>
      </c>
      <c r="C1814" s="628" t="s">
        <v>20411</v>
      </c>
      <c r="D1814" s="626" t="s">
        <v>20052</v>
      </c>
      <c r="E1814" s="634">
        <v>242.53</v>
      </c>
      <c r="F1814" s="635">
        <v>0</v>
      </c>
    </row>
    <row r="1815" spans="1:6" ht="15">
      <c r="A1815" s="633" t="s">
        <v>20050</v>
      </c>
      <c r="B1815" s="626">
        <v>5855</v>
      </c>
      <c r="C1815" s="628" t="s">
        <v>20412</v>
      </c>
      <c r="D1815" s="626" t="s">
        <v>20054</v>
      </c>
      <c r="E1815" s="634">
        <v>714.2</v>
      </c>
      <c r="F1815" s="635">
        <v>0</v>
      </c>
    </row>
    <row r="1816" spans="1:6" ht="15">
      <c r="A1816" s="633" t="s">
        <v>20050</v>
      </c>
      <c r="B1816" s="626">
        <v>96021</v>
      </c>
      <c r="C1816" s="628" t="s">
        <v>20413</v>
      </c>
      <c r="D1816" s="626" t="s">
        <v>20052</v>
      </c>
      <c r="E1816" s="634">
        <v>65.91</v>
      </c>
      <c r="F1816" s="635">
        <v>0</v>
      </c>
    </row>
    <row r="1817" spans="1:6" ht="15">
      <c r="A1817" s="633" t="s">
        <v>20050</v>
      </c>
      <c r="B1817" s="626">
        <v>96020</v>
      </c>
      <c r="C1817" s="628" t="s">
        <v>20414</v>
      </c>
      <c r="D1817" s="626" t="s">
        <v>20054</v>
      </c>
      <c r="E1817" s="634">
        <v>187.39</v>
      </c>
      <c r="F1817" s="635">
        <v>0</v>
      </c>
    </row>
    <row r="1818" spans="1:6" ht="15">
      <c r="A1818" s="633" t="s">
        <v>20050</v>
      </c>
      <c r="B1818" s="626">
        <v>96014</v>
      </c>
      <c r="C1818" s="628" t="s">
        <v>20415</v>
      </c>
      <c r="D1818" s="626" t="s">
        <v>20052</v>
      </c>
      <c r="E1818" s="634">
        <v>66.180000000000007</v>
      </c>
      <c r="F1818" s="635">
        <v>0</v>
      </c>
    </row>
    <row r="1819" spans="1:6" ht="15">
      <c r="A1819" s="633" t="s">
        <v>20050</v>
      </c>
      <c r="B1819" s="626">
        <v>96013</v>
      </c>
      <c r="C1819" s="628" t="s">
        <v>20416</v>
      </c>
      <c r="D1819" s="626" t="s">
        <v>20054</v>
      </c>
      <c r="E1819" s="634">
        <v>187.89</v>
      </c>
      <c r="F1819" s="635">
        <v>0</v>
      </c>
    </row>
    <row r="1820" spans="1:6" ht="15">
      <c r="A1820" s="633" t="s">
        <v>20050</v>
      </c>
      <c r="B1820" s="626">
        <v>96029</v>
      </c>
      <c r="C1820" s="628" t="s">
        <v>20417</v>
      </c>
      <c r="D1820" s="626" t="s">
        <v>20052</v>
      </c>
      <c r="E1820" s="634">
        <v>59.37</v>
      </c>
      <c r="F1820" s="635">
        <v>0</v>
      </c>
    </row>
    <row r="1821" spans="1:6" ht="15">
      <c r="A1821" s="633" t="s">
        <v>20050</v>
      </c>
      <c r="B1821" s="626">
        <v>96028</v>
      </c>
      <c r="C1821" s="628" t="s">
        <v>20418</v>
      </c>
      <c r="D1821" s="626" t="s">
        <v>20054</v>
      </c>
      <c r="E1821" s="634">
        <v>145.91</v>
      </c>
      <c r="F1821" s="635">
        <v>0</v>
      </c>
    </row>
    <row r="1822" spans="1:6" ht="15">
      <c r="A1822" s="633" t="s">
        <v>20050</v>
      </c>
      <c r="B1822" s="626">
        <v>96155</v>
      </c>
      <c r="C1822" s="628" t="s">
        <v>20419</v>
      </c>
      <c r="D1822" s="626" t="s">
        <v>20052</v>
      </c>
      <c r="E1822" s="634">
        <v>59.64</v>
      </c>
      <c r="F1822" s="635">
        <v>0</v>
      </c>
    </row>
    <row r="1823" spans="1:6" ht="15">
      <c r="A1823" s="633" t="s">
        <v>20050</v>
      </c>
      <c r="B1823" s="626">
        <v>96157</v>
      </c>
      <c r="C1823" s="628" t="s">
        <v>20420</v>
      </c>
      <c r="D1823" s="626" t="s">
        <v>20054</v>
      </c>
      <c r="E1823" s="634">
        <v>146.41</v>
      </c>
      <c r="F1823" s="635">
        <v>0</v>
      </c>
    </row>
    <row r="1824" spans="1:6" ht="15">
      <c r="A1824" s="633" t="s">
        <v>20050</v>
      </c>
      <c r="B1824" s="626">
        <v>5845</v>
      </c>
      <c r="C1824" s="628" t="s">
        <v>20421</v>
      </c>
      <c r="D1824" s="626" t="s">
        <v>20052</v>
      </c>
      <c r="E1824" s="634">
        <v>61.57</v>
      </c>
      <c r="F1824" s="635">
        <v>0</v>
      </c>
    </row>
    <row r="1825" spans="1:6" ht="15">
      <c r="A1825" s="633" t="s">
        <v>20050</v>
      </c>
      <c r="B1825" s="626">
        <v>5843</v>
      </c>
      <c r="C1825" s="628" t="s">
        <v>20422</v>
      </c>
      <c r="D1825" s="626" t="s">
        <v>20054</v>
      </c>
      <c r="E1825" s="634">
        <v>179.28</v>
      </c>
      <c r="F1825" s="635">
        <v>0</v>
      </c>
    </row>
    <row r="1826" spans="1:6" ht="15">
      <c r="A1826" s="633" t="s">
        <v>20050</v>
      </c>
      <c r="B1826" s="626">
        <v>89036</v>
      </c>
      <c r="C1826" s="628" t="s">
        <v>20423</v>
      </c>
      <c r="D1826" s="626" t="s">
        <v>20052</v>
      </c>
      <c r="E1826" s="634">
        <v>55</v>
      </c>
      <c r="F1826" s="635">
        <v>0</v>
      </c>
    </row>
    <row r="1827" spans="1:6" ht="15">
      <c r="A1827" s="633" t="s">
        <v>20050</v>
      </c>
      <c r="B1827" s="626">
        <v>89035</v>
      </c>
      <c r="C1827" s="628" t="s">
        <v>20424</v>
      </c>
      <c r="D1827" s="626" t="s">
        <v>20054</v>
      </c>
      <c r="E1827" s="634">
        <v>137.77000000000001</v>
      </c>
      <c r="F1827" s="635">
        <v>0</v>
      </c>
    </row>
    <row r="1828" spans="1:6" ht="15">
      <c r="A1828" s="633" t="s">
        <v>20050</v>
      </c>
      <c r="B1828" s="626">
        <v>102911</v>
      </c>
      <c r="C1828" s="628" t="s">
        <v>20425</v>
      </c>
      <c r="D1828" s="626" t="s">
        <v>20052</v>
      </c>
      <c r="E1828" s="634">
        <v>0</v>
      </c>
      <c r="F1828" s="635"/>
    </row>
    <row r="1829" spans="1:6" ht="15">
      <c r="A1829" s="633" t="s">
        <v>20050</v>
      </c>
      <c r="B1829" s="626">
        <v>102910</v>
      </c>
      <c r="C1829" s="628" t="s">
        <v>20426</v>
      </c>
      <c r="D1829" s="626" t="s">
        <v>20054</v>
      </c>
      <c r="E1829" s="634">
        <v>0</v>
      </c>
      <c r="F1829" s="635"/>
    </row>
    <row r="1830" spans="1:6" ht="15">
      <c r="A1830" s="633" t="s">
        <v>20050</v>
      </c>
      <c r="B1830" s="626">
        <v>93440</v>
      </c>
      <c r="C1830" s="628" t="s">
        <v>20427</v>
      </c>
      <c r="D1830" s="626" t="s">
        <v>20052</v>
      </c>
      <c r="E1830" s="634">
        <v>180.53</v>
      </c>
      <c r="F1830" s="635">
        <v>0</v>
      </c>
    </row>
    <row r="1831" spans="1:6" ht="15">
      <c r="A1831" s="633" t="s">
        <v>20050</v>
      </c>
      <c r="B1831" s="626">
        <v>93439</v>
      </c>
      <c r="C1831" s="628" t="s">
        <v>20428</v>
      </c>
      <c r="D1831" s="626" t="s">
        <v>20054</v>
      </c>
      <c r="E1831" s="634">
        <v>302.91000000000003</v>
      </c>
      <c r="F1831" s="635">
        <v>0</v>
      </c>
    </row>
    <row r="1832" spans="1:6" ht="15">
      <c r="A1832" s="633" t="s">
        <v>20050</v>
      </c>
      <c r="B1832" s="626">
        <v>100648</v>
      </c>
      <c r="C1832" s="628" t="s">
        <v>20429</v>
      </c>
      <c r="D1832" s="626" t="s">
        <v>20052</v>
      </c>
      <c r="E1832" s="634">
        <v>607.59</v>
      </c>
      <c r="F1832" s="635">
        <v>0</v>
      </c>
    </row>
    <row r="1833" spans="1:6" ht="15">
      <c r="A1833" s="633" t="s">
        <v>20050</v>
      </c>
      <c r="B1833" s="626">
        <v>100647</v>
      </c>
      <c r="C1833" s="628" t="s">
        <v>20430</v>
      </c>
      <c r="D1833" s="626" t="s">
        <v>20054</v>
      </c>
      <c r="E1833" s="634">
        <v>6657.74</v>
      </c>
      <c r="F1833" s="635">
        <v>0</v>
      </c>
    </row>
    <row r="1834" spans="1:6" ht="15">
      <c r="A1834" s="633" t="s">
        <v>20050</v>
      </c>
      <c r="B1834" s="626">
        <v>5829</v>
      </c>
      <c r="C1834" s="628" t="s">
        <v>20431</v>
      </c>
      <c r="D1834" s="626" t="s">
        <v>20052</v>
      </c>
      <c r="E1834" s="634">
        <v>210.99</v>
      </c>
      <c r="F1834" s="635">
        <v>0</v>
      </c>
    </row>
    <row r="1835" spans="1:6" ht="15">
      <c r="A1835" s="633" t="s">
        <v>20050</v>
      </c>
      <c r="B1835" s="626">
        <v>5823</v>
      </c>
      <c r="C1835" s="628" t="s">
        <v>20432</v>
      </c>
      <c r="D1835" s="626" t="s">
        <v>20054</v>
      </c>
      <c r="E1835" s="634">
        <v>265.17</v>
      </c>
      <c r="F1835" s="635">
        <v>0</v>
      </c>
    </row>
    <row r="1836" spans="1:6" ht="15">
      <c r="A1836" s="633" t="s">
        <v>20050</v>
      </c>
      <c r="B1836" s="626">
        <v>5884</v>
      </c>
      <c r="C1836" s="628" t="s">
        <v>20433</v>
      </c>
      <c r="D1836" s="626" t="s">
        <v>20052</v>
      </c>
      <c r="E1836" s="634">
        <v>64.2</v>
      </c>
      <c r="F1836" s="635">
        <v>0</v>
      </c>
    </row>
    <row r="1837" spans="1:6" ht="15">
      <c r="A1837" s="633" t="s">
        <v>20050</v>
      </c>
      <c r="B1837" s="626">
        <v>5882</v>
      </c>
      <c r="C1837" s="628" t="s">
        <v>20434</v>
      </c>
      <c r="D1837" s="626" t="s">
        <v>20054</v>
      </c>
      <c r="E1837" s="634">
        <v>136.22</v>
      </c>
      <c r="F1837" s="635">
        <v>0</v>
      </c>
    </row>
    <row r="1838" spans="1:6" ht="15">
      <c r="A1838" s="633" t="s">
        <v>20050</v>
      </c>
      <c r="B1838" s="626">
        <v>100642</v>
      </c>
      <c r="C1838" s="628" t="s">
        <v>20435</v>
      </c>
      <c r="D1838" s="626" t="s">
        <v>20052</v>
      </c>
      <c r="E1838" s="634">
        <v>310.64</v>
      </c>
      <c r="F1838" s="635">
        <v>0</v>
      </c>
    </row>
    <row r="1839" spans="1:6" ht="15">
      <c r="A1839" s="633" t="s">
        <v>20050</v>
      </c>
      <c r="B1839" s="626">
        <v>100641</v>
      </c>
      <c r="C1839" s="628" t="s">
        <v>20436</v>
      </c>
      <c r="D1839" s="626" t="s">
        <v>20054</v>
      </c>
      <c r="E1839" s="634">
        <v>4870</v>
      </c>
      <c r="F1839" s="635">
        <v>0</v>
      </c>
    </row>
    <row r="1840" spans="1:6" ht="15">
      <c r="A1840" s="633" t="s">
        <v>20050</v>
      </c>
      <c r="B1840" s="626">
        <v>93434</v>
      </c>
      <c r="C1840" s="628" t="s">
        <v>20437</v>
      </c>
      <c r="D1840" s="626" t="s">
        <v>20052</v>
      </c>
      <c r="E1840" s="634">
        <v>384.3</v>
      </c>
      <c r="F1840" s="635">
        <v>0</v>
      </c>
    </row>
    <row r="1841" spans="1:6" ht="15">
      <c r="A1841" s="633" t="s">
        <v>20050</v>
      </c>
      <c r="B1841" s="626">
        <v>93433</v>
      </c>
      <c r="C1841" s="628" t="s">
        <v>20438</v>
      </c>
      <c r="D1841" s="626" t="s">
        <v>20054</v>
      </c>
      <c r="E1841" s="634">
        <v>2743.69</v>
      </c>
      <c r="F1841" s="635">
        <v>0</v>
      </c>
    </row>
    <row r="1842" spans="1:6" ht="15">
      <c r="A1842" s="633" t="s">
        <v>20050</v>
      </c>
      <c r="B1842" s="626">
        <v>95122</v>
      </c>
      <c r="C1842" s="628" t="s">
        <v>20439</v>
      </c>
      <c r="D1842" s="626" t="s">
        <v>20052</v>
      </c>
      <c r="E1842" s="634">
        <v>267.5</v>
      </c>
      <c r="F1842" s="635">
        <v>0</v>
      </c>
    </row>
    <row r="1843" spans="1:6" ht="15">
      <c r="A1843" s="633" t="s">
        <v>20050</v>
      </c>
      <c r="B1843" s="626">
        <v>95121</v>
      </c>
      <c r="C1843" s="628" t="s">
        <v>20440</v>
      </c>
      <c r="D1843" s="626" t="s">
        <v>20054</v>
      </c>
      <c r="E1843" s="634">
        <v>400.08</v>
      </c>
      <c r="F1843" s="635">
        <v>0</v>
      </c>
    </row>
    <row r="1844" spans="1:6" ht="15">
      <c r="A1844" s="633" t="s">
        <v>20050</v>
      </c>
      <c r="B1844" s="626">
        <v>103662</v>
      </c>
      <c r="C1844" s="628" t="s">
        <v>20441</v>
      </c>
      <c r="D1844" s="626" t="s">
        <v>20052</v>
      </c>
      <c r="E1844" s="634">
        <v>0</v>
      </c>
      <c r="F1844" s="635"/>
    </row>
    <row r="1845" spans="1:6" ht="15">
      <c r="A1845" s="633" t="s">
        <v>20050</v>
      </c>
      <c r="B1845" s="626">
        <v>103661</v>
      </c>
      <c r="C1845" s="628" t="s">
        <v>20442</v>
      </c>
      <c r="D1845" s="626" t="s">
        <v>20054</v>
      </c>
      <c r="E1845" s="634">
        <v>0</v>
      </c>
      <c r="F1845" s="635"/>
    </row>
    <row r="1846" spans="1:6" ht="15">
      <c r="A1846" s="633" t="s">
        <v>20050</v>
      </c>
      <c r="B1846" s="626">
        <v>5841</v>
      </c>
      <c r="C1846" s="628" t="s">
        <v>20443</v>
      </c>
      <c r="D1846" s="626" t="s">
        <v>20052</v>
      </c>
      <c r="E1846" s="634">
        <v>4.8499999999999996</v>
      </c>
      <c r="F1846" s="635">
        <v>0</v>
      </c>
    </row>
    <row r="1847" spans="1:6" ht="15">
      <c r="A1847" s="633" t="s">
        <v>20050</v>
      </c>
      <c r="B1847" s="626">
        <v>5839</v>
      </c>
      <c r="C1847" s="628" t="s">
        <v>20444</v>
      </c>
      <c r="D1847" s="626" t="s">
        <v>20054</v>
      </c>
      <c r="E1847" s="634">
        <v>9.65</v>
      </c>
      <c r="F1847" s="635">
        <v>0</v>
      </c>
    </row>
    <row r="1848" spans="1:6" ht="15">
      <c r="A1848" s="633" t="s">
        <v>20050</v>
      </c>
      <c r="B1848" s="626">
        <v>90587</v>
      </c>
      <c r="C1848" s="628" t="s">
        <v>20445</v>
      </c>
      <c r="D1848" s="626" t="s">
        <v>20052</v>
      </c>
      <c r="E1848" s="634">
        <v>0.54</v>
      </c>
      <c r="F1848" s="635">
        <v>0</v>
      </c>
    </row>
    <row r="1849" spans="1:6" ht="15">
      <c r="A1849" s="633" t="s">
        <v>20050</v>
      </c>
      <c r="B1849" s="626">
        <v>90586</v>
      </c>
      <c r="C1849" s="628" t="s">
        <v>20446</v>
      </c>
      <c r="D1849" s="626" t="s">
        <v>20054</v>
      </c>
      <c r="E1849" s="634">
        <v>1.28</v>
      </c>
      <c r="F1849" s="635">
        <v>0</v>
      </c>
    </row>
    <row r="1850" spans="1:6" ht="15">
      <c r="A1850" s="633" t="s">
        <v>20050</v>
      </c>
      <c r="B1850" s="626">
        <v>5837</v>
      </c>
      <c r="C1850" s="628" t="s">
        <v>20447</v>
      </c>
      <c r="D1850" s="626" t="s">
        <v>20052</v>
      </c>
      <c r="E1850" s="634">
        <v>148.56</v>
      </c>
      <c r="F1850" s="635">
        <v>0</v>
      </c>
    </row>
    <row r="1851" spans="1:6" ht="15">
      <c r="A1851" s="633" t="s">
        <v>20050</v>
      </c>
      <c r="B1851" s="626">
        <v>5835</v>
      </c>
      <c r="C1851" s="628" t="s">
        <v>20448</v>
      </c>
      <c r="D1851" s="626" t="s">
        <v>20054</v>
      </c>
      <c r="E1851" s="634">
        <v>372.5</v>
      </c>
      <c r="F1851" s="635">
        <v>0</v>
      </c>
    </row>
    <row r="1852" spans="1:6" ht="15">
      <c r="A1852" s="633" t="s">
        <v>20050</v>
      </c>
      <c r="B1852" s="626">
        <v>89257</v>
      </c>
      <c r="C1852" s="628" t="s">
        <v>20449</v>
      </c>
      <c r="D1852" s="626" t="s">
        <v>20054</v>
      </c>
      <c r="E1852" s="634">
        <v>323.39</v>
      </c>
      <c r="F1852" s="635">
        <v>0</v>
      </c>
    </row>
    <row r="1853" spans="1:6" ht="15">
      <c r="A1853" s="633" t="s">
        <v>20050</v>
      </c>
      <c r="B1853" s="626">
        <v>89258</v>
      </c>
      <c r="C1853" s="628" t="s">
        <v>20450</v>
      </c>
      <c r="D1853" s="626" t="s">
        <v>20052</v>
      </c>
      <c r="E1853" s="634">
        <v>128.06</v>
      </c>
      <c r="F1853" s="635">
        <v>0</v>
      </c>
    </row>
    <row r="1854" spans="1:6" ht="15">
      <c r="A1854" s="633" t="s">
        <v>20451</v>
      </c>
      <c r="B1854" s="626">
        <v>97621</v>
      </c>
      <c r="C1854" s="628" t="s">
        <v>20452</v>
      </c>
      <c r="D1854" s="626" t="s">
        <v>482</v>
      </c>
      <c r="E1854" s="634">
        <v>164.32</v>
      </c>
      <c r="F1854" s="635">
        <v>0</v>
      </c>
    </row>
    <row r="1855" spans="1:6" ht="15">
      <c r="A1855" s="633" t="s">
        <v>20451</v>
      </c>
      <c r="B1855" s="626">
        <v>97622</v>
      </c>
      <c r="C1855" s="628" t="s">
        <v>20453</v>
      </c>
      <c r="D1855" s="626" t="s">
        <v>482</v>
      </c>
      <c r="E1855" s="634">
        <v>80.08</v>
      </c>
      <c r="F1855" s="635">
        <v>0</v>
      </c>
    </row>
    <row r="1856" spans="1:6" ht="15">
      <c r="A1856" s="633" t="s">
        <v>20451</v>
      </c>
      <c r="B1856" s="626">
        <v>97623</v>
      </c>
      <c r="C1856" s="628" t="s">
        <v>20454</v>
      </c>
      <c r="D1856" s="626" t="s">
        <v>482</v>
      </c>
      <c r="E1856" s="634">
        <v>245.32</v>
      </c>
      <c r="F1856" s="635">
        <v>0</v>
      </c>
    </row>
    <row r="1857" spans="1:6" ht="15">
      <c r="A1857" s="633" t="s">
        <v>20451</v>
      </c>
      <c r="B1857" s="626">
        <v>97624</v>
      </c>
      <c r="C1857" s="628" t="s">
        <v>20455</v>
      </c>
      <c r="D1857" s="626" t="s">
        <v>482</v>
      </c>
      <c r="E1857" s="634">
        <v>150.56</v>
      </c>
      <c r="F1857" s="635">
        <v>0</v>
      </c>
    </row>
    <row r="1858" spans="1:6" ht="15">
      <c r="A1858" s="633" t="s">
        <v>20451</v>
      </c>
      <c r="B1858" s="626">
        <v>97625</v>
      </c>
      <c r="C1858" s="628" t="s">
        <v>20456</v>
      </c>
      <c r="D1858" s="626" t="s">
        <v>482</v>
      </c>
      <c r="E1858" s="634">
        <v>53.27</v>
      </c>
      <c r="F1858" s="635">
        <v>0</v>
      </c>
    </row>
    <row r="1859" spans="1:6" ht="15">
      <c r="A1859" s="633" t="s">
        <v>20451</v>
      </c>
      <c r="B1859" s="626">
        <v>104791</v>
      </c>
      <c r="C1859" s="628" t="s">
        <v>20457</v>
      </c>
      <c r="D1859" s="626" t="s">
        <v>135</v>
      </c>
      <c r="E1859" s="634">
        <v>8.3000000000000007</v>
      </c>
      <c r="F1859" s="635">
        <v>0</v>
      </c>
    </row>
    <row r="1860" spans="1:6" ht="15">
      <c r="A1860" s="633" t="s">
        <v>20451</v>
      </c>
      <c r="B1860" s="626">
        <v>97631</v>
      </c>
      <c r="C1860" s="628" t="s">
        <v>20458</v>
      </c>
      <c r="D1860" s="626" t="s">
        <v>135</v>
      </c>
      <c r="E1860" s="634">
        <v>15.99</v>
      </c>
      <c r="F1860" s="635">
        <v>0</v>
      </c>
    </row>
    <row r="1861" spans="1:6" ht="15">
      <c r="A1861" s="633" t="s">
        <v>20451</v>
      </c>
      <c r="B1861" s="626">
        <v>97630</v>
      </c>
      <c r="C1861" s="628" t="s">
        <v>20459</v>
      </c>
      <c r="D1861" s="626" t="s">
        <v>482</v>
      </c>
      <c r="E1861" s="634">
        <v>0</v>
      </c>
      <c r="F1861" s="635"/>
    </row>
    <row r="1862" spans="1:6" ht="15">
      <c r="A1862" s="633" t="s">
        <v>20451</v>
      </c>
      <c r="B1862" s="626">
        <v>104796</v>
      </c>
      <c r="C1862" s="628" t="s">
        <v>20460</v>
      </c>
      <c r="D1862" s="626" t="s">
        <v>143</v>
      </c>
      <c r="E1862" s="634">
        <v>17.53</v>
      </c>
      <c r="F1862" s="635">
        <v>0</v>
      </c>
    </row>
    <row r="1863" spans="1:6" ht="15">
      <c r="A1863" s="633" t="s">
        <v>20451</v>
      </c>
      <c r="B1863" s="626">
        <v>97628</v>
      </c>
      <c r="C1863" s="628" t="s">
        <v>20461</v>
      </c>
      <c r="D1863" s="626" t="s">
        <v>482</v>
      </c>
      <c r="E1863" s="634">
        <v>374.85</v>
      </c>
      <c r="F1863" s="635">
        <v>0</v>
      </c>
    </row>
    <row r="1864" spans="1:6" ht="15">
      <c r="A1864" s="633" t="s">
        <v>20451</v>
      </c>
      <c r="B1864" s="626">
        <v>97629</v>
      </c>
      <c r="C1864" s="628" t="s">
        <v>20462</v>
      </c>
      <c r="D1864" s="626" t="s">
        <v>482</v>
      </c>
      <c r="E1864" s="634">
        <v>115.23</v>
      </c>
      <c r="F1864" s="635">
        <v>0</v>
      </c>
    </row>
    <row r="1865" spans="1:6" ht="15">
      <c r="A1865" s="633" t="s">
        <v>20451</v>
      </c>
      <c r="B1865" s="626">
        <v>97626</v>
      </c>
      <c r="C1865" s="628" t="s">
        <v>20463</v>
      </c>
      <c r="D1865" s="626" t="s">
        <v>482</v>
      </c>
      <c r="E1865" s="634">
        <v>804.84</v>
      </c>
      <c r="F1865" s="635">
        <v>0</v>
      </c>
    </row>
    <row r="1866" spans="1:6" ht="15">
      <c r="A1866" s="633" t="s">
        <v>20451</v>
      </c>
      <c r="B1866" s="626">
        <v>97627</v>
      </c>
      <c r="C1866" s="628" t="s">
        <v>20464</v>
      </c>
      <c r="D1866" s="626" t="s">
        <v>482</v>
      </c>
      <c r="E1866" s="634">
        <v>247.46</v>
      </c>
      <c r="F1866" s="635">
        <v>0</v>
      </c>
    </row>
    <row r="1867" spans="1:6" ht="15">
      <c r="A1867" s="633" t="s">
        <v>20451</v>
      </c>
      <c r="B1867" s="626">
        <v>104789</v>
      </c>
      <c r="C1867" s="628" t="s">
        <v>20465</v>
      </c>
      <c r="D1867" s="626" t="s">
        <v>482</v>
      </c>
      <c r="E1867" s="634">
        <v>281.83999999999997</v>
      </c>
      <c r="F1867" s="635">
        <v>0</v>
      </c>
    </row>
    <row r="1868" spans="1:6" ht="15">
      <c r="A1868" s="633" t="s">
        <v>20451</v>
      </c>
      <c r="B1868" s="626">
        <v>104790</v>
      </c>
      <c r="C1868" s="628" t="s">
        <v>20466</v>
      </c>
      <c r="D1868" s="626" t="s">
        <v>482</v>
      </c>
      <c r="E1868" s="634">
        <v>131.84</v>
      </c>
      <c r="F1868" s="635">
        <v>0</v>
      </c>
    </row>
    <row r="1869" spans="1:6" ht="15">
      <c r="A1869" s="633" t="s">
        <v>20451</v>
      </c>
      <c r="B1869" s="626">
        <v>97633</v>
      </c>
      <c r="C1869" s="628" t="s">
        <v>20467</v>
      </c>
      <c r="D1869" s="626" t="s">
        <v>135</v>
      </c>
      <c r="E1869" s="634">
        <v>31.93</v>
      </c>
      <c r="F1869" s="635">
        <v>0</v>
      </c>
    </row>
    <row r="1870" spans="1:6" ht="15">
      <c r="A1870" s="633" t="s">
        <v>20451</v>
      </c>
      <c r="B1870" s="626">
        <v>97634</v>
      </c>
      <c r="C1870" s="628" t="s">
        <v>20468</v>
      </c>
      <c r="D1870" s="626" t="s">
        <v>135</v>
      </c>
      <c r="E1870" s="634">
        <v>9.33</v>
      </c>
      <c r="F1870" s="635">
        <v>0</v>
      </c>
    </row>
    <row r="1871" spans="1:6" ht="15">
      <c r="A1871" s="633" t="s">
        <v>20451</v>
      </c>
      <c r="B1871" s="626">
        <v>97632</v>
      </c>
      <c r="C1871" s="628" t="s">
        <v>20469</v>
      </c>
      <c r="D1871" s="626" t="s">
        <v>143</v>
      </c>
      <c r="E1871" s="634">
        <v>3.65</v>
      </c>
      <c r="F1871" s="635">
        <v>0</v>
      </c>
    </row>
    <row r="1872" spans="1:6" ht="15">
      <c r="A1872" s="633" t="s">
        <v>20451</v>
      </c>
      <c r="B1872" s="626">
        <v>97636</v>
      </c>
      <c r="C1872" s="628" t="s">
        <v>20470</v>
      </c>
      <c r="D1872" s="626" t="s">
        <v>135</v>
      </c>
      <c r="E1872" s="634">
        <v>26.09</v>
      </c>
      <c r="F1872" s="635">
        <v>0</v>
      </c>
    </row>
    <row r="1873" spans="1:6" ht="15">
      <c r="A1873" s="633" t="s">
        <v>20451</v>
      </c>
      <c r="B1873" s="626">
        <v>104797</v>
      </c>
      <c r="C1873" s="628" t="s">
        <v>20471</v>
      </c>
      <c r="D1873" s="626" t="s">
        <v>143</v>
      </c>
      <c r="E1873" s="634">
        <v>21.91</v>
      </c>
      <c r="F1873" s="635">
        <v>0</v>
      </c>
    </row>
    <row r="1874" spans="1:6" ht="15">
      <c r="A1874" s="633" t="s">
        <v>20451</v>
      </c>
      <c r="B1874" s="626">
        <v>104803</v>
      </c>
      <c r="C1874" s="628" t="s">
        <v>20472</v>
      </c>
      <c r="D1874" s="626" t="s">
        <v>143</v>
      </c>
      <c r="E1874" s="634">
        <v>6.32</v>
      </c>
      <c r="F1874" s="635">
        <v>0</v>
      </c>
    </row>
    <row r="1875" spans="1:6" ht="15">
      <c r="A1875" s="633" t="s">
        <v>20451</v>
      </c>
      <c r="B1875" s="626">
        <v>97664</v>
      </c>
      <c r="C1875" s="628" t="s">
        <v>20473</v>
      </c>
      <c r="D1875" s="626" t="s">
        <v>351</v>
      </c>
      <c r="E1875" s="634">
        <v>2.27</v>
      </c>
      <c r="F1875" s="635">
        <v>0</v>
      </c>
    </row>
    <row r="1876" spans="1:6" ht="15">
      <c r="A1876" s="633" t="s">
        <v>20451</v>
      </c>
      <c r="B1876" s="626">
        <v>104801</v>
      </c>
      <c r="C1876" s="628" t="s">
        <v>20474</v>
      </c>
      <c r="D1876" s="626" t="s">
        <v>135</v>
      </c>
      <c r="E1876" s="634">
        <v>19.5</v>
      </c>
      <c r="F1876" s="635">
        <v>0</v>
      </c>
    </row>
    <row r="1877" spans="1:6" ht="15">
      <c r="A1877" s="633" t="s">
        <v>20451</v>
      </c>
      <c r="B1877" s="626">
        <v>97661</v>
      </c>
      <c r="C1877" s="628" t="s">
        <v>20475</v>
      </c>
      <c r="D1877" s="626" t="s">
        <v>143</v>
      </c>
      <c r="E1877" s="634">
        <v>1.05</v>
      </c>
      <c r="F1877" s="635">
        <v>0</v>
      </c>
    </row>
    <row r="1878" spans="1:6" ht="15">
      <c r="A1878" s="633" t="s">
        <v>20451</v>
      </c>
      <c r="B1878" s="626">
        <v>104794</v>
      </c>
      <c r="C1878" s="628" t="s">
        <v>20476</v>
      </c>
      <c r="D1878" s="626" t="s">
        <v>143</v>
      </c>
      <c r="E1878" s="634">
        <v>1.43</v>
      </c>
      <c r="F1878" s="635">
        <v>0</v>
      </c>
    </row>
    <row r="1879" spans="1:6" ht="15">
      <c r="A1879" s="633" t="s">
        <v>20451</v>
      </c>
      <c r="B1879" s="626">
        <v>104795</v>
      </c>
      <c r="C1879" s="628" t="s">
        <v>20477</v>
      </c>
      <c r="D1879" s="626" t="s">
        <v>143</v>
      </c>
      <c r="E1879" s="634">
        <v>2</v>
      </c>
      <c r="F1879" s="635">
        <v>0</v>
      </c>
    </row>
    <row r="1880" spans="1:6" ht="15">
      <c r="A1880" s="633" t="s">
        <v>20451</v>
      </c>
      <c r="B1880" s="626">
        <v>104792</v>
      </c>
      <c r="C1880" s="628" t="s">
        <v>20478</v>
      </c>
      <c r="D1880" s="626" t="s">
        <v>143</v>
      </c>
      <c r="E1880" s="634">
        <v>0.57999999999999996</v>
      </c>
      <c r="F1880" s="635">
        <v>0</v>
      </c>
    </row>
    <row r="1881" spans="1:6" ht="15">
      <c r="A1881" s="633" t="s">
        <v>20451</v>
      </c>
      <c r="B1881" s="626">
        <v>104793</v>
      </c>
      <c r="C1881" s="628" t="s">
        <v>20479</v>
      </c>
      <c r="D1881" s="626" t="s">
        <v>143</v>
      </c>
      <c r="E1881" s="634">
        <v>0.81</v>
      </c>
      <c r="F1881" s="635">
        <v>0</v>
      </c>
    </row>
    <row r="1882" spans="1:6" ht="15">
      <c r="A1882" s="633" t="s">
        <v>20451</v>
      </c>
      <c r="B1882" s="626">
        <v>104800</v>
      </c>
      <c r="C1882" s="628" t="s">
        <v>20480</v>
      </c>
      <c r="D1882" s="626" t="s">
        <v>143</v>
      </c>
      <c r="E1882" s="634">
        <v>12.71</v>
      </c>
      <c r="F1882" s="635">
        <v>0</v>
      </c>
    </row>
    <row r="1883" spans="1:6" ht="15">
      <c r="A1883" s="633" t="s">
        <v>20451</v>
      </c>
      <c r="B1883" s="626">
        <v>97638</v>
      </c>
      <c r="C1883" s="628" t="s">
        <v>20481</v>
      </c>
      <c r="D1883" s="626" t="s">
        <v>135</v>
      </c>
      <c r="E1883" s="634">
        <v>11.73</v>
      </c>
      <c r="F1883" s="635">
        <v>0</v>
      </c>
    </row>
    <row r="1884" spans="1:6" ht="15">
      <c r="A1884" s="633" t="s">
        <v>20451</v>
      </c>
      <c r="B1884" s="626">
        <v>97641</v>
      </c>
      <c r="C1884" s="628" t="s">
        <v>20482</v>
      </c>
      <c r="D1884" s="626" t="s">
        <v>135</v>
      </c>
      <c r="E1884" s="634">
        <v>4.0999999999999996</v>
      </c>
      <c r="F1884" s="635">
        <v>0</v>
      </c>
    </row>
    <row r="1885" spans="1:6" ht="15">
      <c r="A1885" s="633" t="s">
        <v>20451</v>
      </c>
      <c r="B1885" s="626">
        <v>97640</v>
      </c>
      <c r="C1885" s="628" t="s">
        <v>20483</v>
      </c>
      <c r="D1885" s="626" t="s">
        <v>135</v>
      </c>
      <c r="E1885" s="634">
        <v>2.73</v>
      </c>
      <c r="F1885" s="635">
        <v>0</v>
      </c>
    </row>
    <row r="1886" spans="1:6" ht="15">
      <c r="A1886" s="633" t="s">
        <v>20451</v>
      </c>
      <c r="B1886" s="626">
        <v>97660</v>
      </c>
      <c r="C1886" s="628" t="s">
        <v>20484</v>
      </c>
      <c r="D1886" s="626" t="s">
        <v>351</v>
      </c>
      <c r="E1886" s="634">
        <v>0.99</v>
      </c>
      <c r="F1886" s="635">
        <v>0</v>
      </c>
    </row>
    <row r="1887" spans="1:6" ht="15">
      <c r="A1887" s="633" t="s">
        <v>20451</v>
      </c>
      <c r="B1887" s="626">
        <v>97645</v>
      </c>
      <c r="C1887" s="628" t="s">
        <v>20485</v>
      </c>
      <c r="D1887" s="626" t="s">
        <v>135</v>
      </c>
      <c r="E1887" s="634">
        <v>34.369999999999997</v>
      </c>
      <c r="F1887" s="635">
        <v>0</v>
      </c>
    </row>
    <row r="1888" spans="1:6" ht="15">
      <c r="A1888" s="633" t="s">
        <v>20451</v>
      </c>
      <c r="B1888" s="626">
        <v>97663</v>
      </c>
      <c r="C1888" s="628" t="s">
        <v>20486</v>
      </c>
      <c r="D1888" s="626" t="s">
        <v>351</v>
      </c>
      <c r="E1888" s="634">
        <v>18.239999999999998</v>
      </c>
      <c r="F1888" s="635">
        <v>0</v>
      </c>
    </row>
    <row r="1889" spans="1:6" ht="15">
      <c r="A1889" s="633" t="s">
        <v>20451</v>
      </c>
      <c r="B1889" s="626">
        <v>97665</v>
      </c>
      <c r="C1889" s="628" t="s">
        <v>20487</v>
      </c>
      <c r="D1889" s="626" t="s">
        <v>351</v>
      </c>
      <c r="E1889" s="634">
        <v>2.68</v>
      </c>
      <c r="F1889" s="635">
        <v>0</v>
      </c>
    </row>
    <row r="1890" spans="1:6" ht="15">
      <c r="A1890" s="633" t="s">
        <v>20451</v>
      </c>
      <c r="B1890" s="626">
        <v>97666</v>
      </c>
      <c r="C1890" s="628" t="s">
        <v>20488</v>
      </c>
      <c r="D1890" s="626" t="s">
        <v>351</v>
      </c>
      <c r="E1890" s="634">
        <v>13.29</v>
      </c>
      <c r="F1890" s="635">
        <v>0</v>
      </c>
    </row>
    <row r="1891" spans="1:6" ht="15">
      <c r="A1891" s="633" t="s">
        <v>20451</v>
      </c>
      <c r="B1891" s="626">
        <v>97635</v>
      </c>
      <c r="C1891" s="628" t="s">
        <v>20489</v>
      </c>
      <c r="D1891" s="626" t="s">
        <v>135</v>
      </c>
      <c r="E1891" s="634">
        <v>23.49</v>
      </c>
      <c r="F1891" s="635">
        <v>0</v>
      </c>
    </row>
    <row r="1892" spans="1:6" ht="15">
      <c r="A1892" s="633" t="s">
        <v>20451</v>
      </c>
      <c r="B1892" s="626">
        <v>97643</v>
      </c>
      <c r="C1892" s="628" t="s">
        <v>20490</v>
      </c>
      <c r="D1892" s="626" t="s">
        <v>135</v>
      </c>
      <c r="E1892" s="634">
        <v>35.26</v>
      </c>
      <c r="F1892" s="635">
        <v>0</v>
      </c>
    </row>
    <row r="1893" spans="1:6" ht="15">
      <c r="A1893" s="633" t="s">
        <v>20451</v>
      </c>
      <c r="B1893" s="626">
        <v>104799</v>
      </c>
      <c r="C1893" s="628" t="s">
        <v>20491</v>
      </c>
      <c r="D1893" s="626" t="s">
        <v>135</v>
      </c>
      <c r="E1893" s="634">
        <v>15.15</v>
      </c>
      <c r="F1893" s="635">
        <v>0</v>
      </c>
    </row>
    <row r="1894" spans="1:6" ht="15">
      <c r="A1894" s="633" t="s">
        <v>20451</v>
      </c>
      <c r="B1894" s="626">
        <v>97639</v>
      </c>
      <c r="C1894" s="628" t="s">
        <v>20492</v>
      </c>
      <c r="D1894" s="626" t="s">
        <v>135</v>
      </c>
      <c r="E1894" s="634">
        <v>28.74</v>
      </c>
      <c r="F1894" s="635">
        <v>0</v>
      </c>
    </row>
    <row r="1895" spans="1:6" ht="15">
      <c r="A1895" s="633" t="s">
        <v>20451</v>
      </c>
      <c r="B1895" s="626">
        <v>97644</v>
      </c>
      <c r="C1895" s="628" t="s">
        <v>20493</v>
      </c>
      <c r="D1895" s="626" t="s">
        <v>135</v>
      </c>
      <c r="E1895" s="634">
        <v>13.31</v>
      </c>
      <c r="F1895" s="635">
        <v>0</v>
      </c>
    </row>
    <row r="1896" spans="1:6" ht="15">
      <c r="A1896" s="633" t="s">
        <v>20451</v>
      </c>
      <c r="B1896" s="626">
        <v>97648</v>
      </c>
      <c r="C1896" s="628" t="s">
        <v>20494</v>
      </c>
      <c r="D1896" s="626" t="s">
        <v>135</v>
      </c>
      <c r="E1896" s="634">
        <v>2.86</v>
      </c>
      <c r="F1896" s="635">
        <v>0</v>
      </c>
    </row>
    <row r="1897" spans="1:6" ht="15">
      <c r="A1897" s="633" t="s">
        <v>20451</v>
      </c>
      <c r="B1897" s="626">
        <v>104798</v>
      </c>
      <c r="C1897" s="628" t="s">
        <v>20495</v>
      </c>
      <c r="D1897" s="626" t="s">
        <v>351</v>
      </c>
      <c r="E1897" s="634">
        <v>19.3</v>
      </c>
      <c r="F1897" s="635">
        <v>0</v>
      </c>
    </row>
    <row r="1898" spans="1:6" ht="15">
      <c r="A1898" s="633" t="s">
        <v>20451</v>
      </c>
      <c r="B1898" s="626">
        <v>97637</v>
      </c>
      <c r="C1898" s="628" t="s">
        <v>20496</v>
      </c>
      <c r="D1898" s="626" t="s">
        <v>135</v>
      </c>
      <c r="E1898" s="634">
        <v>4.03</v>
      </c>
      <c r="F1898" s="635">
        <v>0</v>
      </c>
    </row>
    <row r="1899" spans="1:6" ht="15">
      <c r="A1899" s="633" t="s">
        <v>20451</v>
      </c>
      <c r="B1899" s="626">
        <v>104802</v>
      </c>
      <c r="C1899" s="628" t="s">
        <v>20497</v>
      </c>
      <c r="D1899" s="626" t="s">
        <v>135</v>
      </c>
      <c r="E1899" s="634">
        <v>12.97</v>
      </c>
      <c r="F1899" s="635">
        <v>0</v>
      </c>
    </row>
    <row r="1900" spans="1:6" ht="15">
      <c r="A1900" s="633" t="s">
        <v>20451</v>
      </c>
      <c r="B1900" s="626">
        <v>97647</v>
      </c>
      <c r="C1900" s="628" t="s">
        <v>20498</v>
      </c>
      <c r="D1900" s="626" t="s">
        <v>135</v>
      </c>
      <c r="E1900" s="634">
        <v>4.97</v>
      </c>
      <c r="F1900" s="635">
        <v>0</v>
      </c>
    </row>
    <row r="1901" spans="1:6" ht="15">
      <c r="A1901" s="633" t="s">
        <v>20451</v>
      </c>
      <c r="B1901" s="626">
        <v>97649</v>
      </c>
      <c r="C1901" s="628" t="s">
        <v>20499</v>
      </c>
      <c r="D1901" s="626" t="s">
        <v>135</v>
      </c>
      <c r="E1901" s="634">
        <v>6.03</v>
      </c>
      <c r="F1901" s="635">
        <v>0</v>
      </c>
    </row>
    <row r="1902" spans="1:6" ht="15">
      <c r="A1902" s="633" t="s">
        <v>20451</v>
      </c>
      <c r="B1902" s="626">
        <v>97652</v>
      </c>
      <c r="C1902" s="628" t="s">
        <v>20500</v>
      </c>
      <c r="D1902" s="626" t="s">
        <v>351</v>
      </c>
      <c r="E1902" s="634">
        <v>264.77999999999997</v>
      </c>
      <c r="F1902" s="635">
        <v>0</v>
      </c>
    </row>
    <row r="1903" spans="1:6" ht="15">
      <c r="A1903" s="633" t="s">
        <v>20451</v>
      </c>
      <c r="B1903" s="626">
        <v>97654</v>
      </c>
      <c r="C1903" s="628" t="s">
        <v>20501</v>
      </c>
      <c r="D1903" s="626" t="s">
        <v>351</v>
      </c>
      <c r="E1903" s="634">
        <v>204.11</v>
      </c>
      <c r="F1903" s="635">
        <v>0</v>
      </c>
    </row>
    <row r="1904" spans="1:6" ht="15">
      <c r="A1904" s="633" t="s">
        <v>20451</v>
      </c>
      <c r="B1904" s="626">
        <v>97651</v>
      </c>
      <c r="C1904" s="628" t="s">
        <v>20502</v>
      </c>
      <c r="D1904" s="626" t="s">
        <v>351</v>
      </c>
      <c r="E1904" s="634">
        <v>116.8</v>
      </c>
      <c r="F1904" s="635">
        <v>0</v>
      </c>
    </row>
    <row r="1905" spans="1:6" ht="15">
      <c r="A1905" s="633" t="s">
        <v>20451</v>
      </c>
      <c r="B1905" s="626">
        <v>97653</v>
      </c>
      <c r="C1905" s="628" t="s">
        <v>20503</v>
      </c>
      <c r="D1905" s="626" t="s">
        <v>351</v>
      </c>
      <c r="E1905" s="634">
        <v>155.66999999999999</v>
      </c>
      <c r="F1905" s="635">
        <v>0</v>
      </c>
    </row>
    <row r="1906" spans="1:6" ht="15">
      <c r="A1906" s="633" t="s">
        <v>20451</v>
      </c>
      <c r="B1906" s="626">
        <v>97657</v>
      </c>
      <c r="C1906" s="628" t="s">
        <v>20504</v>
      </c>
      <c r="D1906" s="626" t="s">
        <v>351</v>
      </c>
      <c r="E1906" s="634">
        <v>822.57</v>
      </c>
      <c r="F1906" s="635">
        <v>0</v>
      </c>
    </row>
    <row r="1907" spans="1:6" ht="15">
      <c r="A1907" s="633" t="s">
        <v>20451</v>
      </c>
      <c r="B1907" s="626">
        <v>97659</v>
      </c>
      <c r="C1907" s="628" t="s">
        <v>20505</v>
      </c>
      <c r="D1907" s="626" t="s">
        <v>351</v>
      </c>
      <c r="E1907" s="634">
        <v>360.86</v>
      </c>
      <c r="F1907" s="635">
        <v>0</v>
      </c>
    </row>
    <row r="1908" spans="1:6" ht="15">
      <c r="A1908" s="633" t="s">
        <v>20451</v>
      </c>
      <c r="B1908" s="626">
        <v>97656</v>
      </c>
      <c r="C1908" s="628" t="s">
        <v>20506</v>
      </c>
      <c r="D1908" s="626" t="s">
        <v>351</v>
      </c>
      <c r="E1908" s="634">
        <v>415</v>
      </c>
      <c r="F1908" s="635">
        <v>0</v>
      </c>
    </row>
    <row r="1909" spans="1:6" ht="15">
      <c r="A1909" s="633" t="s">
        <v>20451</v>
      </c>
      <c r="B1909" s="626">
        <v>97658</v>
      </c>
      <c r="C1909" s="628" t="s">
        <v>20507</v>
      </c>
      <c r="D1909" s="626" t="s">
        <v>351</v>
      </c>
      <c r="E1909" s="634">
        <v>252.15</v>
      </c>
      <c r="F1909" s="635">
        <v>0</v>
      </c>
    </row>
    <row r="1910" spans="1:6" ht="15">
      <c r="A1910" s="633" t="s">
        <v>20451</v>
      </c>
      <c r="B1910" s="626">
        <v>97650</v>
      </c>
      <c r="C1910" s="628" t="s">
        <v>20508</v>
      </c>
      <c r="D1910" s="626" t="s">
        <v>135</v>
      </c>
      <c r="E1910" s="634">
        <v>10.72</v>
      </c>
      <c r="F1910" s="635">
        <v>0</v>
      </c>
    </row>
    <row r="1911" spans="1:6" ht="15">
      <c r="A1911" s="633" t="s">
        <v>20451</v>
      </c>
      <c r="B1911" s="626">
        <v>97642</v>
      </c>
      <c r="C1911" s="628" t="s">
        <v>20509</v>
      </c>
      <c r="D1911" s="626" t="s">
        <v>135</v>
      </c>
      <c r="E1911" s="634">
        <v>3.92</v>
      </c>
      <c r="F1911" s="635">
        <v>0</v>
      </c>
    </row>
    <row r="1912" spans="1:6" ht="15">
      <c r="A1912" s="633" t="s">
        <v>20451</v>
      </c>
      <c r="B1912" s="626">
        <v>97655</v>
      </c>
      <c r="C1912" s="628" t="s">
        <v>20510</v>
      </c>
      <c r="D1912" s="626" t="s">
        <v>135</v>
      </c>
      <c r="E1912" s="634">
        <v>44.64</v>
      </c>
      <c r="F1912" s="635">
        <v>0</v>
      </c>
    </row>
    <row r="1913" spans="1:6" ht="15">
      <c r="A1913" s="633" t="s">
        <v>20451</v>
      </c>
      <c r="B1913" s="626">
        <v>97662</v>
      </c>
      <c r="C1913" s="628" t="s">
        <v>20511</v>
      </c>
      <c r="D1913" s="626" t="s">
        <v>143</v>
      </c>
      <c r="E1913" s="634">
        <v>0.74</v>
      </c>
      <c r="F1913" s="635">
        <v>0</v>
      </c>
    </row>
    <row r="1914" spans="1:6" ht="15">
      <c r="A1914" s="633" t="s">
        <v>20451</v>
      </c>
      <c r="B1914" s="626">
        <v>97646</v>
      </c>
      <c r="C1914" s="628" t="s">
        <v>20512</v>
      </c>
      <c r="D1914" s="626" t="s">
        <v>135</v>
      </c>
      <c r="E1914" s="634">
        <v>0</v>
      </c>
      <c r="F1914" s="635"/>
    </row>
    <row r="1915" spans="1:6" ht="15">
      <c r="A1915" s="633" t="s">
        <v>20513</v>
      </c>
      <c r="B1915" s="626">
        <v>92712</v>
      </c>
      <c r="C1915" s="628" t="s">
        <v>20514</v>
      </c>
      <c r="D1915" s="626" t="s">
        <v>648</v>
      </c>
      <c r="E1915" s="634">
        <v>0.21</v>
      </c>
      <c r="F1915" s="635">
        <v>0</v>
      </c>
    </row>
    <row r="1916" spans="1:6" ht="15">
      <c r="A1916" s="633" t="s">
        <v>20513</v>
      </c>
      <c r="B1916" s="626">
        <v>92713</v>
      </c>
      <c r="C1916" s="628" t="s">
        <v>20515</v>
      </c>
      <c r="D1916" s="626" t="s">
        <v>648</v>
      </c>
      <c r="E1916" s="634">
        <v>0.05</v>
      </c>
      <c r="F1916" s="635">
        <v>0</v>
      </c>
    </row>
    <row r="1917" spans="1:6" ht="15">
      <c r="A1917" s="633" t="s">
        <v>20513</v>
      </c>
      <c r="B1917" s="626">
        <v>92714</v>
      </c>
      <c r="C1917" s="628" t="s">
        <v>20516</v>
      </c>
      <c r="D1917" s="626" t="s">
        <v>648</v>
      </c>
      <c r="E1917" s="634">
        <v>0.27</v>
      </c>
      <c r="F1917" s="635">
        <v>0</v>
      </c>
    </row>
    <row r="1918" spans="1:6" ht="15">
      <c r="A1918" s="633" t="s">
        <v>20513</v>
      </c>
      <c r="B1918" s="626">
        <v>92715</v>
      </c>
      <c r="C1918" s="628" t="s">
        <v>20517</v>
      </c>
      <c r="D1918" s="626" t="s">
        <v>648</v>
      </c>
      <c r="E1918" s="634">
        <v>109</v>
      </c>
      <c r="F1918" s="635">
        <v>0</v>
      </c>
    </row>
    <row r="1919" spans="1:6" ht="15">
      <c r="A1919" s="633" t="s">
        <v>20513</v>
      </c>
      <c r="B1919" s="626">
        <v>103663</v>
      </c>
      <c r="C1919" s="628" t="s">
        <v>20518</v>
      </c>
      <c r="D1919" s="626" t="s">
        <v>648</v>
      </c>
      <c r="E1919" s="634">
        <v>0</v>
      </c>
      <c r="F1919" s="635"/>
    </row>
    <row r="1920" spans="1:6" ht="15">
      <c r="A1920" s="633" t="s">
        <v>20513</v>
      </c>
      <c r="B1920" s="626">
        <v>104390</v>
      </c>
      <c r="C1920" s="628" t="s">
        <v>20519</v>
      </c>
      <c r="D1920" s="626" t="s">
        <v>648</v>
      </c>
      <c r="E1920" s="634">
        <v>0</v>
      </c>
      <c r="F1920" s="635"/>
    </row>
    <row r="1921" spans="1:6" ht="15">
      <c r="A1921" s="633" t="s">
        <v>20513</v>
      </c>
      <c r="B1921" s="626">
        <v>103664</v>
      </c>
      <c r="C1921" s="628" t="s">
        <v>20520</v>
      </c>
      <c r="D1921" s="626" t="s">
        <v>648</v>
      </c>
      <c r="E1921" s="634">
        <v>0</v>
      </c>
      <c r="F1921" s="635"/>
    </row>
    <row r="1922" spans="1:6" ht="15">
      <c r="A1922" s="633" t="s">
        <v>20513</v>
      </c>
      <c r="B1922" s="626">
        <v>104451</v>
      </c>
      <c r="C1922" s="628" t="s">
        <v>20521</v>
      </c>
      <c r="D1922" s="626" t="s">
        <v>648</v>
      </c>
      <c r="E1922" s="634">
        <v>0</v>
      </c>
      <c r="F1922" s="635"/>
    </row>
    <row r="1923" spans="1:6" ht="15">
      <c r="A1923" s="633" t="s">
        <v>20513</v>
      </c>
      <c r="B1923" s="626">
        <v>103666</v>
      </c>
      <c r="C1923" s="628" t="s">
        <v>20522</v>
      </c>
      <c r="D1923" s="626" t="s">
        <v>648</v>
      </c>
      <c r="E1923" s="634">
        <v>135.62</v>
      </c>
      <c r="F1923" s="635">
        <v>0</v>
      </c>
    </row>
    <row r="1924" spans="1:6" ht="15">
      <c r="A1924" s="633" t="s">
        <v>20513</v>
      </c>
      <c r="B1924" s="626">
        <v>89212</v>
      </c>
      <c r="C1924" s="628" t="s">
        <v>20523</v>
      </c>
      <c r="D1924" s="626" t="s">
        <v>648</v>
      </c>
      <c r="E1924" s="634">
        <v>29.76</v>
      </c>
      <c r="F1924" s="635">
        <v>0</v>
      </c>
    </row>
    <row r="1925" spans="1:6" ht="15">
      <c r="A1925" s="633" t="s">
        <v>20513</v>
      </c>
      <c r="B1925" s="626">
        <v>89213</v>
      </c>
      <c r="C1925" s="628" t="s">
        <v>20524</v>
      </c>
      <c r="D1925" s="626" t="s">
        <v>648</v>
      </c>
      <c r="E1925" s="634">
        <v>9.18</v>
      </c>
      <c r="F1925" s="635">
        <v>0</v>
      </c>
    </row>
    <row r="1926" spans="1:6" ht="15">
      <c r="A1926" s="633" t="s">
        <v>20513</v>
      </c>
      <c r="B1926" s="626">
        <v>89214</v>
      </c>
      <c r="C1926" s="628" t="s">
        <v>20525</v>
      </c>
      <c r="D1926" s="626" t="s">
        <v>648</v>
      </c>
      <c r="E1926" s="634">
        <v>27.94</v>
      </c>
      <c r="F1926" s="635">
        <v>0</v>
      </c>
    </row>
    <row r="1927" spans="1:6" ht="15">
      <c r="A1927" s="633" t="s">
        <v>20513</v>
      </c>
      <c r="B1927" s="626">
        <v>89215</v>
      </c>
      <c r="C1927" s="628" t="s">
        <v>20526</v>
      </c>
      <c r="D1927" s="626" t="s">
        <v>648</v>
      </c>
      <c r="E1927" s="634">
        <v>92.8</v>
      </c>
      <c r="F1927" s="635">
        <v>0</v>
      </c>
    </row>
    <row r="1928" spans="1:6" ht="15">
      <c r="A1928" s="633" t="s">
        <v>20513</v>
      </c>
      <c r="B1928" s="626">
        <v>87441</v>
      </c>
      <c r="C1928" s="628" t="s">
        <v>20527</v>
      </c>
      <c r="D1928" s="626" t="s">
        <v>648</v>
      </c>
      <c r="E1928" s="634">
        <v>0.43</v>
      </c>
      <c r="F1928" s="635">
        <v>0</v>
      </c>
    </row>
    <row r="1929" spans="1:6" ht="15">
      <c r="A1929" s="633" t="s">
        <v>20513</v>
      </c>
      <c r="B1929" s="626">
        <v>87442</v>
      </c>
      <c r="C1929" s="628" t="s">
        <v>20528</v>
      </c>
      <c r="D1929" s="626" t="s">
        <v>648</v>
      </c>
      <c r="E1929" s="634">
        <v>0.1</v>
      </c>
      <c r="F1929" s="635">
        <v>0</v>
      </c>
    </row>
    <row r="1930" spans="1:6" ht="15">
      <c r="A1930" s="633" t="s">
        <v>20513</v>
      </c>
      <c r="B1930" s="626">
        <v>87443</v>
      </c>
      <c r="C1930" s="628" t="s">
        <v>20529</v>
      </c>
      <c r="D1930" s="626" t="s">
        <v>648</v>
      </c>
      <c r="E1930" s="634">
        <v>0.54</v>
      </c>
      <c r="F1930" s="635">
        <v>0</v>
      </c>
    </row>
    <row r="1931" spans="1:6" ht="15">
      <c r="A1931" s="633" t="s">
        <v>20513</v>
      </c>
      <c r="B1931" s="626">
        <v>87444</v>
      </c>
      <c r="C1931" s="628" t="s">
        <v>20530</v>
      </c>
      <c r="D1931" s="626" t="s">
        <v>648</v>
      </c>
      <c r="E1931" s="634">
        <v>4.18</v>
      </c>
      <c r="F1931" s="635">
        <v>0</v>
      </c>
    </row>
    <row r="1932" spans="1:6" ht="15">
      <c r="A1932" s="633" t="s">
        <v>20513</v>
      </c>
      <c r="B1932" s="626">
        <v>93229</v>
      </c>
      <c r="C1932" s="628" t="s">
        <v>20531</v>
      </c>
      <c r="D1932" s="626" t="s">
        <v>648</v>
      </c>
      <c r="E1932" s="634">
        <v>0.39</v>
      </c>
      <c r="F1932" s="635">
        <v>0</v>
      </c>
    </row>
    <row r="1933" spans="1:6" ht="15">
      <c r="A1933" s="633" t="s">
        <v>20513</v>
      </c>
      <c r="B1933" s="626">
        <v>93230</v>
      </c>
      <c r="C1933" s="628" t="s">
        <v>20532</v>
      </c>
      <c r="D1933" s="626" t="s">
        <v>648</v>
      </c>
      <c r="E1933" s="634">
        <v>0.09</v>
      </c>
      <c r="F1933" s="635">
        <v>0</v>
      </c>
    </row>
    <row r="1934" spans="1:6" ht="15">
      <c r="A1934" s="633" t="s">
        <v>20513</v>
      </c>
      <c r="B1934" s="626">
        <v>93231</v>
      </c>
      <c r="C1934" s="628" t="s">
        <v>20533</v>
      </c>
      <c r="D1934" s="626" t="s">
        <v>648</v>
      </c>
      <c r="E1934" s="634">
        <v>0.49</v>
      </c>
      <c r="F1934" s="635">
        <v>0</v>
      </c>
    </row>
    <row r="1935" spans="1:6" ht="15">
      <c r="A1935" s="633" t="s">
        <v>20513</v>
      </c>
      <c r="B1935" s="626">
        <v>93232</v>
      </c>
      <c r="C1935" s="628" t="s">
        <v>20534</v>
      </c>
      <c r="D1935" s="626" t="s">
        <v>648</v>
      </c>
      <c r="E1935" s="634">
        <v>4.67</v>
      </c>
      <c r="F1935" s="635">
        <v>0</v>
      </c>
    </row>
    <row r="1936" spans="1:6" ht="15">
      <c r="A1936" s="633" t="s">
        <v>20513</v>
      </c>
      <c r="B1936" s="626">
        <v>102948</v>
      </c>
      <c r="C1936" s="628" t="s">
        <v>20535</v>
      </c>
      <c r="D1936" s="626" t="s">
        <v>648</v>
      </c>
      <c r="E1936" s="634">
        <v>0</v>
      </c>
      <c r="F1936" s="635"/>
    </row>
    <row r="1937" spans="1:6" ht="15">
      <c r="A1937" s="633" t="s">
        <v>20513</v>
      </c>
      <c r="B1937" s="626">
        <v>102949</v>
      </c>
      <c r="C1937" s="628" t="s">
        <v>20536</v>
      </c>
      <c r="D1937" s="626" t="s">
        <v>648</v>
      </c>
      <c r="E1937" s="634">
        <v>0</v>
      </c>
      <c r="F1937" s="635"/>
    </row>
    <row r="1938" spans="1:6" ht="15">
      <c r="A1938" s="633" t="s">
        <v>20513</v>
      </c>
      <c r="B1938" s="626">
        <v>102950</v>
      </c>
      <c r="C1938" s="628" t="s">
        <v>20537</v>
      </c>
      <c r="D1938" s="626" t="s">
        <v>648</v>
      </c>
      <c r="E1938" s="634">
        <v>0</v>
      </c>
      <c r="F1938" s="635"/>
    </row>
    <row r="1939" spans="1:6" ht="15">
      <c r="A1939" s="633" t="s">
        <v>20513</v>
      </c>
      <c r="B1939" s="626">
        <v>102951</v>
      </c>
      <c r="C1939" s="628" t="s">
        <v>20538</v>
      </c>
      <c r="D1939" s="626" t="s">
        <v>648</v>
      </c>
      <c r="E1939" s="634">
        <v>0.49</v>
      </c>
      <c r="F1939" s="635">
        <v>0</v>
      </c>
    </row>
    <row r="1940" spans="1:6" ht="15">
      <c r="A1940" s="633" t="s">
        <v>20513</v>
      </c>
      <c r="B1940" s="626">
        <v>88826</v>
      </c>
      <c r="C1940" s="628" t="s">
        <v>20539</v>
      </c>
      <c r="D1940" s="626" t="s">
        <v>648</v>
      </c>
      <c r="E1940" s="634">
        <v>0.31</v>
      </c>
      <c r="F1940" s="635">
        <v>0</v>
      </c>
    </row>
    <row r="1941" spans="1:6" ht="15">
      <c r="A1941" s="633" t="s">
        <v>20513</v>
      </c>
      <c r="B1941" s="626">
        <v>88827</v>
      </c>
      <c r="C1941" s="628" t="s">
        <v>20540</v>
      </c>
      <c r="D1941" s="626" t="s">
        <v>648</v>
      </c>
      <c r="E1941" s="634">
        <v>7.0000000000000007E-2</v>
      </c>
      <c r="F1941" s="635">
        <v>0</v>
      </c>
    </row>
    <row r="1942" spans="1:6" ht="15">
      <c r="A1942" s="633" t="s">
        <v>20513</v>
      </c>
      <c r="B1942" s="626">
        <v>88828</v>
      </c>
      <c r="C1942" s="628" t="s">
        <v>20541</v>
      </c>
      <c r="D1942" s="626" t="s">
        <v>648</v>
      </c>
      <c r="E1942" s="634">
        <v>0.34</v>
      </c>
      <c r="F1942" s="635">
        <v>0</v>
      </c>
    </row>
    <row r="1943" spans="1:6" ht="15">
      <c r="A1943" s="633" t="s">
        <v>20513</v>
      </c>
      <c r="B1943" s="626">
        <v>88829</v>
      </c>
      <c r="C1943" s="628" t="s">
        <v>20542</v>
      </c>
      <c r="D1943" s="626" t="s">
        <v>648</v>
      </c>
      <c r="E1943" s="634">
        <v>0.97</v>
      </c>
      <c r="F1943" s="635">
        <v>0</v>
      </c>
    </row>
    <row r="1944" spans="1:6" ht="15">
      <c r="A1944" s="633" t="s">
        <v>20513</v>
      </c>
      <c r="B1944" s="626">
        <v>89221</v>
      </c>
      <c r="C1944" s="628" t="s">
        <v>20543</v>
      </c>
      <c r="D1944" s="626" t="s">
        <v>648</v>
      </c>
      <c r="E1944" s="634">
        <v>1.29</v>
      </c>
      <c r="F1944" s="635">
        <v>0</v>
      </c>
    </row>
    <row r="1945" spans="1:6" ht="15">
      <c r="A1945" s="633" t="s">
        <v>20513</v>
      </c>
      <c r="B1945" s="626">
        <v>89222</v>
      </c>
      <c r="C1945" s="628" t="s">
        <v>20544</v>
      </c>
      <c r="D1945" s="626" t="s">
        <v>648</v>
      </c>
      <c r="E1945" s="634">
        <v>0.28999999999999998</v>
      </c>
      <c r="F1945" s="635">
        <v>0</v>
      </c>
    </row>
    <row r="1946" spans="1:6" ht="15">
      <c r="A1946" s="633" t="s">
        <v>20513</v>
      </c>
      <c r="B1946" s="626">
        <v>89223</v>
      </c>
      <c r="C1946" s="628" t="s">
        <v>20545</v>
      </c>
      <c r="D1946" s="626" t="s">
        <v>648</v>
      </c>
      <c r="E1946" s="634">
        <v>1.41</v>
      </c>
      <c r="F1946" s="635">
        <v>0</v>
      </c>
    </row>
    <row r="1947" spans="1:6" ht="15">
      <c r="A1947" s="633" t="s">
        <v>20513</v>
      </c>
      <c r="B1947" s="626">
        <v>89224</v>
      </c>
      <c r="C1947" s="628" t="s">
        <v>20546</v>
      </c>
      <c r="D1947" s="626" t="s">
        <v>648</v>
      </c>
      <c r="E1947" s="634">
        <v>1.95</v>
      </c>
      <c r="F1947" s="635">
        <v>0</v>
      </c>
    </row>
    <row r="1948" spans="1:6" ht="15">
      <c r="A1948" s="633" t="s">
        <v>20513</v>
      </c>
      <c r="B1948" s="626">
        <v>89274</v>
      </c>
      <c r="C1948" s="628" t="s">
        <v>20547</v>
      </c>
      <c r="D1948" s="626" t="s">
        <v>648</v>
      </c>
      <c r="E1948" s="634">
        <v>1.57</v>
      </c>
      <c r="F1948" s="635">
        <v>0</v>
      </c>
    </row>
    <row r="1949" spans="1:6" ht="15">
      <c r="A1949" s="633" t="s">
        <v>20513</v>
      </c>
      <c r="B1949" s="626">
        <v>89275</v>
      </c>
      <c r="C1949" s="628" t="s">
        <v>20548</v>
      </c>
      <c r="D1949" s="626" t="s">
        <v>648</v>
      </c>
      <c r="E1949" s="634">
        <v>0.36</v>
      </c>
      <c r="F1949" s="635">
        <v>0</v>
      </c>
    </row>
    <row r="1950" spans="1:6" ht="15">
      <c r="A1950" s="633" t="s">
        <v>20513</v>
      </c>
      <c r="B1950" s="626">
        <v>89276</v>
      </c>
      <c r="C1950" s="628" t="s">
        <v>20549</v>
      </c>
      <c r="D1950" s="626" t="s">
        <v>648</v>
      </c>
      <c r="E1950" s="634">
        <v>1.96</v>
      </c>
      <c r="F1950" s="635">
        <v>0</v>
      </c>
    </row>
    <row r="1951" spans="1:6" ht="15">
      <c r="A1951" s="633" t="s">
        <v>20513</v>
      </c>
      <c r="B1951" s="626">
        <v>89277</v>
      </c>
      <c r="C1951" s="628" t="s">
        <v>20550</v>
      </c>
      <c r="D1951" s="626" t="s">
        <v>648</v>
      </c>
      <c r="E1951" s="634">
        <v>8.3699999999999992</v>
      </c>
      <c r="F1951" s="635">
        <v>0</v>
      </c>
    </row>
    <row r="1952" spans="1:6" ht="15">
      <c r="A1952" s="633" t="s">
        <v>20513</v>
      </c>
      <c r="B1952" s="626">
        <v>90646</v>
      </c>
      <c r="C1952" s="628" t="s">
        <v>20551</v>
      </c>
      <c r="D1952" s="626" t="s">
        <v>648</v>
      </c>
      <c r="E1952" s="634">
        <v>0.87</v>
      </c>
      <c r="F1952" s="635">
        <v>0</v>
      </c>
    </row>
    <row r="1953" spans="1:6" ht="15">
      <c r="A1953" s="633" t="s">
        <v>20513</v>
      </c>
      <c r="B1953" s="626">
        <v>90647</v>
      </c>
      <c r="C1953" s="628" t="s">
        <v>20552</v>
      </c>
      <c r="D1953" s="626" t="s">
        <v>648</v>
      </c>
      <c r="E1953" s="634">
        <v>0.2</v>
      </c>
      <c r="F1953" s="635">
        <v>0</v>
      </c>
    </row>
    <row r="1954" spans="1:6" ht="15">
      <c r="A1954" s="633" t="s">
        <v>20513</v>
      </c>
      <c r="B1954" s="626">
        <v>90648</v>
      </c>
      <c r="C1954" s="628" t="s">
        <v>20553</v>
      </c>
      <c r="D1954" s="626" t="s">
        <v>648</v>
      </c>
      <c r="E1954" s="634">
        <v>0.96</v>
      </c>
      <c r="F1954" s="635">
        <v>0</v>
      </c>
    </row>
    <row r="1955" spans="1:6" ht="15">
      <c r="A1955" s="633" t="s">
        <v>20513</v>
      </c>
      <c r="B1955" s="626">
        <v>90649</v>
      </c>
      <c r="C1955" s="628" t="s">
        <v>20554</v>
      </c>
      <c r="D1955" s="626" t="s">
        <v>648</v>
      </c>
      <c r="E1955" s="634">
        <v>7.6</v>
      </c>
      <c r="F1955" s="635">
        <v>0</v>
      </c>
    </row>
    <row r="1956" spans="1:6" ht="15">
      <c r="A1956" s="633" t="s">
        <v>20513</v>
      </c>
      <c r="B1956" s="626">
        <v>90652</v>
      </c>
      <c r="C1956" s="628" t="s">
        <v>20555</v>
      </c>
      <c r="D1956" s="626" t="s">
        <v>648</v>
      </c>
      <c r="E1956" s="634">
        <v>3.88</v>
      </c>
      <c r="F1956" s="635">
        <v>0</v>
      </c>
    </row>
    <row r="1957" spans="1:6" ht="15">
      <c r="A1957" s="633" t="s">
        <v>20513</v>
      </c>
      <c r="B1957" s="626">
        <v>90653</v>
      </c>
      <c r="C1957" s="628" t="s">
        <v>20556</v>
      </c>
      <c r="D1957" s="626" t="s">
        <v>648</v>
      </c>
      <c r="E1957" s="634">
        <v>0.89</v>
      </c>
      <c r="F1957" s="635">
        <v>0</v>
      </c>
    </row>
    <row r="1958" spans="1:6" ht="15">
      <c r="A1958" s="633" t="s">
        <v>20513</v>
      </c>
      <c r="B1958" s="626">
        <v>90654</v>
      </c>
      <c r="C1958" s="628" t="s">
        <v>20557</v>
      </c>
      <c r="D1958" s="626" t="s">
        <v>648</v>
      </c>
      <c r="E1958" s="634">
        <v>4.24</v>
      </c>
      <c r="F1958" s="635">
        <v>0</v>
      </c>
    </row>
    <row r="1959" spans="1:6" ht="15">
      <c r="A1959" s="633" t="s">
        <v>20513</v>
      </c>
      <c r="B1959" s="626">
        <v>90655</v>
      </c>
      <c r="C1959" s="628" t="s">
        <v>20558</v>
      </c>
      <c r="D1959" s="626" t="s">
        <v>648</v>
      </c>
      <c r="E1959" s="634">
        <v>5</v>
      </c>
      <c r="F1959" s="635">
        <v>0</v>
      </c>
    </row>
    <row r="1960" spans="1:6" ht="15">
      <c r="A1960" s="633" t="s">
        <v>20513</v>
      </c>
      <c r="B1960" s="626">
        <v>90658</v>
      </c>
      <c r="C1960" s="628" t="s">
        <v>20559</v>
      </c>
      <c r="D1960" s="626" t="s">
        <v>648</v>
      </c>
      <c r="E1960" s="634">
        <v>4.1500000000000004</v>
      </c>
      <c r="F1960" s="635">
        <v>0</v>
      </c>
    </row>
    <row r="1961" spans="1:6" ht="15">
      <c r="A1961" s="633" t="s">
        <v>20513</v>
      </c>
      <c r="B1961" s="626">
        <v>90659</v>
      </c>
      <c r="C1961" s="628" t="s">
        <v>20560</v>
      </c>
      <c r="D1961" s="626" t="s">
        <v>648</v>
      </c>
      <c r="E1961" s="634">
        <v>0.96</v>
      </c>
      <c r="F1961" s="635">
        <v>0</v>
      </c>
    </row>
    <row r="1962" spans="1:6" ht="15">
      <c r="A1962" s="633" t="s">
        <v>20513</v>
      </c>
      <c r="B1962" s="626">
        <v>90660</v>
      </c>
      <c r="C1962" s="628" t="s">
        <v>20561</v>
      </c>
      <c r="D1962" s="626" t="s">
        <v>648</v>
      </c>
      <c r="E1962" s="634">
        <v>4.54</v>
      </c>
      <c r="F1962" s="635">
        <v>0</v>
      </c>
    </row>
    <row r="1963" spans="1:6" ht="15">
      <c r="A1963" s="633" t="s">
        <v>20513</v>
      </c>
      <c r="B1963" s="626">
        <v>90661</v>
      </c>
      <c r="C1963" s="628" t="s">
        <v>20562</v>
      </c>
      <c r="D1963" s="626" t="s">
        <v>648</v>
      </c>
      <c r="E1963" s="634">
        <v>5</v>
      </c>
      <c r="F1963" s="635">
        <v>0</v>
      </c>
    </row>
    <row r="1964" spans="1:6" ht="15">
      <c r="A1964" s="633" t="s">
        <v>20513</v>
      </c>
      <c r="B1964" s="626">
        <v>89019</v>
      </c>
      <c r="C1964" s="628" t="s">
        <v>20563</v>
      </c>
      <c r="D1964" s="626" t="s">
        <v>648</v>
      </c>
      <c r="E1964" s="634">
        <v>0.39</v>
      </c>
      <c r="F1964" s="635">
        <v>0</v>
      </c>
    </row>
    <row r="1965" spans="1:6" ht="15">
      <c r="A1965" s="633" t="s">
        <v>20513</v>
      </c>
      <c r="B1965" s="626">
        <v>89020</v>
      </c>
      <c r="C1965" s="628" t="s">
        <v>20564</v>
      </c>
      <c r="D1965" s="626" t="s">
        <v>648</v>
      </c>
      <c r="E1965" s="634">
        <v>0.09</v>
      </c>
      <c r="F1965" s="635">
        <v>0</v>
      </c>
    </row>
    <row r="1966" spans="1:6" ht="15">
      <c r="A1966" s="633" t="s">
        <v>20513</v>
      </c>
      <c r="B1966" s="626">
        <v>5800</v>
      </c>
      <c r="C1966" s="628" t="s">
        <v>20565</v>
      </c>
      <c r="D1966" s="626" t="s">
        <v>648</v>
      </c>
      <c r="E1966" s="634">
        <v>0.43</v>
      </c>
      <c r="F1966" s="635">
        <v>0</v>
      </c>
    </row>
    <row r="1967" spans="1:6" ht="15">
      <c r="A1967" s="633" t="s">
        <v>20513</v>
      </c>
      <c r="B1967" s="626">
        <v>53866</v>
      </c>
      <c r="C1967" s="628" t="s">
        <v>20566</v>
      </c>
      <c r="D1967" s="626" t="s">
        <v>648</v>
      </c>
      <c r="E1967" s="634">
        <v>1.5</v>
      </c>
      <c r="F1967" s="635">
        <v>0</v>
      </c>
    </row>
    <row r="1968" spans="1:6" ht="15">
      <c r="A1968" s="633" t="s">
        <v>20513</v>
      </c>
      <c r="B1968" s="626">
        <v>90639</v>
      </c>
      <c r="C1968" s="628" t="s">
        <v>20567</v>
      </c>
      <c r="D1968" s="626" t="s">
        <v>648</v>
      </c>
      <c r="E1968" s="634">
        <v>5.96</v>
      </c>
      <c r="F1968" s="635">
        <v>0</v>
      </c>
    </row>
    <row r="1969" spans="1:6" ht="15">
      <c r="A1969" s="633" t="s">
        <v>20513</v>
      </c>
      <c r="B1969" s="626">
        <v>90640</v>
      </c>
      <c r="C1969" s="628" t="s">
        <v>20568</v>
      </c>
      <c r="D1969" s="626" t="s">
        <v>648</v>
      </c>
      <c r="E1969" s="634">
        <v>1.37</v>
      </c>
      <c r="F1969" s="635">
        <v>0</v>
      </c>
    </row>
    <row r="1970" spans="1:6" ht="15">
      <c r="A1970" s="633" t="s">
        <v>20513</v>
      </c>
      <c r="B1970" s="626">
        <v>90641</v>
      </c>
      <c r="C1970" s="628" t="s">
        <v>20569</v>
      </c>
      <c r="D1970" s="626" t="s">
        <v>648</v>
      </c>
      <c r="E1970" s="634">
        <v>6.51</v>
      </c>
      <c r="F1970" s="635">
        <v>0</v>
      </c>
    </row>
    <row r="1971" spans="1:6" ht="15">
      <c r="A1971" s="633" t="s">
        <v>20513</v>
      </c>
      <c r="B1971" s="626">
        <v>90642</v>
      </c>
      <c r="C1971" s="628" t="s">
        <v>20570</v>
      </c>
      <c r="D1971" s="626" t="s">
        <v>648</v>
      </c>
      <c r="E1971" s="634">
        <v>12.55</v>
      </c>
      <c r="F1971" s="635">
        <v>0</v>
      </c>
    </row>
    <row r="1972" spans="1:6" ht="15">
      <c r="A1972" s="633" t="s">
        <v>20513</v>
      </c>
      <c r="B1972" s="626">
        <v>102806</v>
      </c>
      <c r="C1972" s="628" t="s">
        <v>20571</v>
      </c>
      <c r="D1972" s="626" t="s">
        <v>648</v>
      </c>
      <c r="E1972" s="634">
        <v>0</v>
      </c>
      <c r="F1972" s="635"/>
    </row>
    <row r="1973" spans="1:6" ht="15">
      <c r="A1973" s="633" t="s">
        <v>20513</v>
      </c>
      <c r="B1973" s="626">
        <v>102807</v>
      </c>
      <c r="C1973" s="628" t="s">
        <v>20572</v>
      </c>
      <c r="D1973" s="626" t="s">
        <v>648</v>
      </c>
      <c r="E1973" s="634">
        <v>0</v>
      </c>
      <c r="F1973" s="635"/>
    </row>
    <row r="1974" spans="1:6" ht="15">
      <c r="A1974" s="633" t="s">
        <v>20513</v>
      </c>
      <c r="B1974" s="626">
        <v>102808</v>
      </c>
      <c r="C1974" s="628" t="s">
        <v>20573</v>
      </c>
      <c r="D1974" s="626" t="s">
        <v>648</v>
      </c>
      <c r="E1974" s="634">
        <v>0</v>
      </c>
      <c r="F1974" s="635"/>
    </row>
    <row r="1975" spans="1:6" ht="15">
      <c r="A1975" s="633" t="s">
        <v>20513</v>
      </c>
      <c r="B1975" s="626">
        <v>102809</v>
      </c>
      <c r="C1975" s="628" t="s">
        <v>20574</v>
      </c>
      <c r="D1975" s="626" t="s">
        <v>648</v>
      </c>
      <c r="E1975" s="634">
        <v>17.93</v>
      </c>
      <c r="F1975" s="635">
        <v>0</v>
      </c>
    </row>
    <row r="1976" spans="1:6" ht="15">
      <c r="A1976" s="633" t="s">
        <v>20513</v>
      </c>
      <c r="B1976" s="626">
        <v>92140</v>
      </c>
      <c r="C1976" s="628" t="s">
        <v>20575</v>
      </c>
      <c r="D1976" s="626" t="s">
        <v>648</v>
      </c>
      <c r="E1976" s="634">
        <v>4.8899999999999997</v>
      </c>
      <c r="F1976" s="635">
        <v>0</v>
      </c>
    </row>
    <row r="1977" spans="1:6" ht="15">
      <c r="A1977" s="633" t="s">
        <v>20513</v>
      </c>
      <c r="B1977" s="626">
        <v>92142</v>
      </c>
      <c r="C1977" s="628" t="s">
        <v>20576</v>
      </c>
      <c r="D1977" s="626" t="s">
        <v>648</v>
      </c>
      <c r="E1977" s="634">
        <v>0.61</v>
      </c>
      <c r="F1977" s="635">
        <v>0</v>
      </c>
    </row>
    <row r="1978" spans="1:6" ht="15">
      <c r="A1978" s="633" t="s">
        <v>20513</v>
      </c>
      <c r="B1978" s="626">
        <v>92141</v>
      </c>
      <c r="C1978" s="628" t="s">
        <v>20577</v>
      </c>
      <c r="D1978" s="626" t="s">
        <v>648</v>
      </c>
      <c r="E1978" s="634">
        <v>1.5</v>
      </c>
      <c r="F1978" s="635">
        <v>0</v>
      </c>
    </row>
    <row r="1979" spans="1:6" ht="15">
      <c r="A1979" s="633" t="s">
        <v>20513</v>
      </c>
      <c r="B1979" s="626">
        <v>92143</v>
      </c>
      <c r="C1979" s="628" t="s">
        <v>20578</v>
      </c>
      <c r="D1979" s="626" t="s">
        <v>648</v>
      </c>
      <c r="E1979" s="634">
        <v>6.11</v>
      </c>
      <c r="F1979" s="635">
        <v>0</v>
      </c>
    </row>
    <row r="1980" spans="1:6" ht="15">
      <c r="A1980" s="633" t="s">
        <v>20513</v>
      </c>
      <c r="B1980" s="626">
        <v>92144</v>
      </c>
      <c r="C1980" s="628" t="s">
        <v>20579</v>
      </c>
      <c r="D1980" s="626" t="s">
        <v>648</v>
      </c>
      <c r="E1980" s="634">
        <v>40.6</v>
      </c>
      <c r="F1980" s="635">
        <v>0</v>
      </c>
    </row>
    <row r="1981" spans="1:6" ht="15">
      <c r="A1981" s="633" t="s">
        <v>20513</v>
      </c>
      <c r="B1981" s="626">
        <v>92133</v>
      </c>
      <c r="C1981" s="628" t="s">
        <v>20580</v>
      </c>
      <c r="D1981" s="626" t="s">
        <v>648</v>
      </c>
      <c r="E1981" s="634">
        <v>13.35</v>
      </c>
      <c r="F1981" s="635">
        <v>0</v>
      </c>
    </row>
    <row r="1982" spans="1:6" ht="15">
      <c r="A1982" s="633" t="s">
        <v>20513</v>
      </c>
      <c r="B1982" s="626">
        <v>92135</v>
      </c>
      <c r="C1982" s="628" t="s">
        <v>20581</v>
      </c>
      <c r="D1982" s="626" t="s">
        <v>648</v>
      </c>
      <c r="E1982" s="634">
        <v>1.66</v>
      </c>
      <c r="F1982" s="635">
        <v>0</v>
      </c>
    </row>
    <row r="1983" spans="1:6" ht="15">
      <c r="A1983" s="633" t="s">
        <v>20513</v>
      </c>
      <c r="B1983" s="626">
        <v>92134</v>
      </c>
      <c r="C1983" s="628" t="s">
        <v>20582</v>
      </c>
      <c r="D1983" s="626" t="s">
        <v>648</v>
      </c>
      <c r="E1983" s="634">
        <v>4.1100000000000003</v>
      </c>
      <c r="F1983" s="635">
        <v>0</v>
      </c>
    </row>
    <row r="1984" spans="1:6" ht="15">
      <c r="A1984" s="633" t="s">
        <v>20513</v>
      </c>
      <c r="B1984" s="626">
        <v>92136</v>
      </c>
      <c r="C1984" s="628" t="s">
        <v>20583</v>
      </c>
      <c r="D1984" s="626" t="s">
        <v>648</v>
      </c>
      <c r="E1984" s="634">
        <v>16.690000000000001</v>
      </c>
      <c r="F1984" s="635">
        <v>0</v>
      </c>
    </row>
    <row r="1985" spans="1:6" ht="15">
      <c r="A1985" s="633" t="s">
        <v>20513</v>
      </c>
      <c r="B1985" s="626">
        <v>92137</v>
      </c>
      <c r="C1985" s="628" t="s">
        <v>20584</v>
      </c>
      <c r="D1985" s="626" t="s">
        <v>648</v>
      </c>
      <c r="E1985" s="634">
        <v>35.22</v>
      </c>
      <c r="F1985" s="635">
        <v>0</v>
      </c>
    </row>
    <row r="1986" spans="1:6" ht="15">
      <c r="A1986" s="633" t="s">
        <v>20513</v>
      </c>
      <c r="B1986" s="626">
        <v>91380</v>
      </c>
      <c r="C1986" s="628" t="s">
        <v>20585</v>
      </c>
      <c r="D1986" s="626" t="s">
        <v>648</v>
      </c>
      <c r="E1986" s="634">
        <v>29.3</v>
      </c>
      <c r="F1986" s="635">
        <v>0</v>
      </c>
    </row>
    <row r="1987" spans="1:6" ht="15">
      <c r="A1987" s="633" t="s">
        <v>20513</v>
      </c>
      <c r="B1987" s="626">
        <v>91382</v>
      </c>
      <c r="C1987" s="628" t="s">
        <v>20586</v>
      </c>
      <c r="D1987" s="626" t="s">
        <v>648</v>
      </c>
      <c r="E1987" s="634">
        <v>4.54</v>
      </c>
      <c r="F1987" s="635">
        <v>0</v>
      </c>
    </row>
    <row r="1988" spans="1:6" ht="15">
      <c r="A1988" s="633" t="s">
        <v>20513</v>
      </c>
      <c r="B1988" s="626">
        <v>91381</v>
      </c>
      <c r="C1988" s="628" t="s">
        <v>20587</v>
      </c>
      <c r="D1988" s="626" t="s">
        <v>648</v>
      </c>
      <c r="E1988" s="634">
        <v>11.24</v>
      </c>
      <c r="F1988" s="635">
        <v>0</v>
      </c>
    </row>
    <row r="1989" spans="1:6" ht="15">
      <c r="A1989" s="633" t="s">
        <v>20513</v>
      </c>
      <c r="B1989" s="626">
        <v>91383</v>
      </c>
      <c r="C1989" s="628" t="s">
        <v>20588</v>
      </c>
      <c r="D1989" s="626" t="s">
        <v>648</v>
      </c>
      <c r="E1989" s="634">
        <v>52.71</v>
      </c>
      <c r="F1989" s="635">
        <v>0</v>
      </c>
    </row>
    <row r="1990" spans="1:6" ht="15">
      <c r="A1990" s="633" t="s">
        <v>20513</v>
      </c>
      <c r="B1990" s="626">
        <v>91384</v>
      </c>
      <c r="C1990" s="628" t="s">
        <v>20589</v>
      </c>
      <c r="D1990" s="626" t="s">
        <v>648</v>
      </c>
      <c r="E1990" s="634">
        <v>141.72</v>
      </c>
      <c r="F1990" s="635">
        <v>0</v>
      </c>
    </row>
    <row r="1991" spans="1:6" ht="15">
      <c r="A1991" s="633" t="s">
        <v>20513</v>
      </c>
      <c r="B1991" s="626">
        <v>96030</v>
      </c>
      <c r="C1991" s="628" t="s">
        <v>20590</v>
      </c>
      <c r="D1991" s="626" t="s">
        <v>648</v>
      </c>
      <c r="E1991" s="634">
        <v>36.03</v>
      </c>
      <c r="F1991" s="635">
        <v>0</v>
      </c>
    </row>
    <row r="1992" spans="1:6" ht="15">
      <c r="A1992" s="633" t="s">
        <v>20513</v>
      </c>
      <c r="B1992" s="626">
        <v>96032</v>
      </c>
      <c r="C1992" s="628" t="s">
        <v>20591</v>
      </c>
      <c r="D1992" s="626" t="s">
        <v>648</v>
      </c>
      <c r="E1992" s="634">
        <v>5.07</v>
      </c>
      <c r="F1992" s="635">
        <v>0</v>
      </c>
    </row>
    <row r="1993" spans="1:6" ht="15">
      <c r="A1993" s="633" t="s">
        <v>20513</v>
      </c>
      <c r="B1993" s="626">
        <v>96031</v>
      </c>
      <c r="C1993" s="628" t="s">
        <v>20592</v>
      </c>
      <c r="D1993" s="626" t="s">
        <v>648</v>
      </c>
      <c r="E1993" s="634">
        <v>12.62</v>
      </c>
      <c r="F1993" s="635">
        <v>0</v>
      </c>
    </row>
    <row r="1994" spans="1:6" ht="15">
      <c r="A1994" s="633" t="s">
        <v>20513</v>
      </c>
      <c r="B1994" s="626">
        <v>96033</v>
      </c>
      <c r="C1994" s="628" t="s">
        <v>20593</v>
      </c>
      <c r="D1994" s="626" t="s">
        <v>648</v>
      </c>
      <c r="E1994" s="634">
        <v>58.32</v>
      </c>
      <c r="F1994" s="635">
        <v>0</v>
      </c>
    </row>
    <row r="1995" spans="1:6" ht="15">
      <c r="A1995" s="633" t="s">
        <v>20513</v>
      </c>
      <c r="B1995" s="626">
        <v>96034</v>
      </c>
      <c r="C1995" s="628" t="s">
        <v>20594</v>
      </c>
      <c r="D1995" s="626" t="s">
        <v>648</v>
      </c>
      <c r="E1995" s="634">
        <v>141.72</v>
      </c>
      <c r="F1995" s="635">
        <v>0</v>
      </c>
    </row>
    <row r="1996" spans="1:6" ht="15">
      <c r="A1996" s="633" t="s">
        <v>20513</v>
      </c>
      <c r="B1996" s="626">
        <v>89870</v>
      </c>
      <c r="C1996" s="628" t="s">
        <v>20595</v>
      </c>
      <c r="D1996" s="626" t="s">
        <v>648</v>
      </c>
      <c r="E1996" s="634">
        <v>39.71</v>
      </c>
      <c r="F1996" s="635">
        <v>0</v>
      </c>
    </row>
    <row r="1997" spans="1:6" ht="15">
      <c r="A1997" s="633" t="s">
        <v>20513</v>
      </c>
      <c r="B1997" s="626">
        <v>89872</v>
      </c>
      <c r="C1997" s="628" t="s">
        <v>20596</v>
      </c>
      <c r="D1997" s="626" t="s">
        <v>648</v>
      </c>
      <c r="E1997" s="634">
        <v>5.62</v>
      </c>
      <c r="F1997" s="635">
        <v>0</v>
      </c>
    </row>
    <row r="1998" spans="1:6" ht="15">
      <c r="A1998" s="633" t="s">
        <v>20513</v>
      </c>
      <c r="B1998" s="626">
        <v>89871</v>
      </c>
      <c r="C1998" s="628" t="s">
        <v>20597</v>
      </c>
      <c r="D1998" s="626" t="s">
        <v>648</v>
      </c>
      <c r="E1998" s="634">
        <v>13.93</v>
      </c>
      <c r="F1998" s="635">
        <v>0</v>
      </c>
    </row>
    <row r="1999" spans="1:6" ht="15">
      <c r="A1999" s="633" t="s">
        <v>20513</v>
      </c>
      <c r="B1999" s="626">
        <v>89873</v>
      </c>
      <c r="C1999" s="628" t="s">
        <v>20598</v>
      </c>
      <c r="D1999" s="626" t="s">
        <v>648</v>
      </c>
      <c r="E1999" s="634">
        <v>67.819999999999993</v>
      </c>
      <c r="F1999" s="635">
        <v>0</v>
      </c>
    </row>
    <row r="2000" spans="1:6" ht="15">
      <c r="A2000" s="633" t="s">
        <v>20513</v>
      </c>
      <c r="B2000" s="626">
        <v>89874</v>
      </c>
      <c r="C2000" s="628" t="s">
        <v>20599</v>
      </c>
      <c r="D2000" s="626" t="s">
        <v>648</v>
      </c>
      <c r="E2000" s="634">
        <v>176.23</v>
      </c>
      <c r="F2000" s="635">
        <v>0</v>
      </c>
    </row>
    <row r="2001" spans="1:6" ht="15">
      <c r="A2001" s="633" t="s">
        <v>20513</v>
      </c>
      <c r="B2001" s="626">
        <v>89878</v>
      </c>
      <c r="C2001" s="628" t="s">
        <v>20600</v>
      </c>
      <c r="D2001" s="626" t="s">
        <v>648</v>
      </c>
      <c r="E2001" s="634">
        <v>42.54</v>
      </c>
      <c r="F2001" s="635">
        <v>0</v>
      </c>
    </row>
    <row r="2002" spans="1:6" ht="15">
      <c r="A2002" s="633" t="s">
        <v>20513</v>
      </c>
      <c r="B2002" s="626">
        <v>89880</v>
      </c>
      <c r="C2002" s="628" t="s">
        <v>20601</v>
      </c>
      <c r="D2002" s="626" t="s">
        <v>648</v>
      </c>
      <c r="E2002" s="634">
        <v>5.92</v>
      </c>
      <c r="F2002" s="635">
        <v>0</v>
      </c>
    </row>
    <row r="2003" spans="1:6" ht="15">
      <c r="A2003" s="633" t="s">
        <v>20513</v>
      </c>
      <c r="B2003" s="626">
        <v>89879</v>
      </c>
      <c r="C2003" s="628" t="s">
        <v>20602</v>
      </c>
      <c r="D2003" s="626" t="s">
        <v>648</v>
      </c>
      <c r="E2003" s="634">
        <v>14.66</v>
      </c>
      <c r="F2003" s="635">
        <v>0</v>
      </c>
    </row>
    <row r="2004" spans="1:6" ht="15">
      <c r="A2004" s="633" t="s">
        <v>20513</v>
      </c>
      <c r="B2004" s="626">
        <v>89881</v>
      </c>
      <c r="C2004" s="628" t="s">
        <v>20603</v>
      </c>
      <c r="D2004" s="626" t="s">
        <v>648</v>
      </c>
      <c r="E2004" s="634">
        <v>71.95</v>
      </c>
      <c r="F2004" s="635">
        <v>0</v>
      </c>
    </row>
    <row r="2005" spans="1:6" ht="15">
      <c r="A2005" s="633" t="s">
        <v>20513</v>
      </c>
      <c r="B2005" s="626">
        <v>89882</v>
      </c>
      <c r="C2005" s="628" t="s">
        <v>20604</v>
      </c>
      <c r="D2005" s="626" t="s">
        <v>648</v>
      </c>
      <c r="E2005" s="634">
        <v>203.32</v>
      </c>
      <c r="F2005" s="635">
        <v>0</v>
      </c>
    </row>
    <row r="2006" spans="1:6" ht="15">
      <c r="A2006" s="633" t="s">
        <v>20513</v>
      </c>
      <c r="B2006" s="626">
        <v>7058</v>
      </c>
      <c r="C2006" s="628" t="s">
        <v>20605</v>
      </c>
      <c r="D2006" s="626" t="s">
        <v>648</v>
      </c>
      <c r="E2006" s="634">
        <v>23.04</v>
      </c>
      <c r="F2006" s="635">
        <v>0</v>
      </c>
    </row>
    <row r="2007" spans="1:6" ht="15">
      <c r="A2007" s="633" t="s">
        <v>20513</v>
      </c>
      <c r="B2007" s="626">
        <v>91402</v>
      </c>
      <c r="C2007" s="628" t="s">
        <v>20606</v>
      </c>
      <c r="D2007" s="626" t="s">
        <v>648</v>
      </c>
      <c r="E2007" s="634">
        <v>3.58</v>
      </c>
      <c r="F2007" s="635">
        <v>0</v>
      </c>
    </row>
    <row r="2008" spans="1:6" ht="15">
      <c r="A2008" s="633" t="s">
        <v>20513</v>
      </c>
      <c r="B2008" s="626">
        <v>7059</v>
      </c>
      <c r="C2008" s="628" t="s">
        <v>20607</v>
      </c>
      <c r="D2008" s="626" t="s">
        <v>648</v>
      </c>
      <c r="E2008" s="634">
        <v>8.86</v>
      </c>
      <c r="F2008" s="635">
        <v>0</v>
      </c>
    </row>
    <row r="2009" spans="1:6" ht="15">
      <c r="A2009" s="633" t="s">
        <v>20513</v>
      </c>
      <c r="B2009" s="626">
        <v>7060</v>
      </c>
      <c r="C2009" s="628" t="s">
        <v>20608</v>
      </c>
      <c r="D2009" s="626" t="s">
        <v>648</v>
      </c>
      <c r="E2009" s="634">
        <v>41.52</v>
      </c>
      <c r="F2009" s="635">
        <v>0</v>
      </c>
    </row>
    <row r="2010" spans="1:6" ht="15">
      <c r="A2010" s="633" t="s">
        <v>20513</v>
      </c>
      <c r="B2010" s="626">
        <v>7061</v>
      </c>
      <c r="C2010" s="628" t="s">
        <v>20609</v>
      </c>
      <c r="D2010" s="626" t="s">
        <v>648</v>
      </c>
      <c r="E2010" s="634">
        <v>81.44</v>
      </c>
      <c r="F2010" s="635">
        <v>0</v>
      </c>
    </row>
    <row r="2011" spans="1:6" ht="15">
      <c r="A2011" s="633" t="s">
        <v>20513</v>
      </c>
      <c r="B2011" s="626">
        <v>91367</v>
      </c>
      <c r="C2011" s="628" t="s">
        <v>20610</v>
      </c>
      <c r="D2011" s="626" t="s">
        <v>648</v>
      </c>
      <c r="E2011" s="634">
        <v>22.27</v>
      </c>
      <c r="F2011" s="635">
        <v>0</v>
      </c>
    </row>
    <row r="2012" spans="1:6" ht="15">
      <c r="A2012" s="633" t="s">
        <v>20513</v>
      </c>
      <c r="B2012" s="626">
        <v>91369</v>
      </c>
      <c r="C2012" s="628" t="s">
        <v>20611</v>
      </c>
      <c r="D2012" s="626" t="s">
        <v>648</v>
      </c>
      <c r="E2012" s="634">
        <v>3.45</v>
      </c>
      <c r="F2012" s="635">
        <v>0</v>
      </c>
    </row>
    <row r="2013" spans="1:6" ht="15">
      <c r="A2013" s="633" t="s">
        <v>20513</v>
      </c>
      <c r="B2013" s="626">
        <v>91368</v>
      </c>
      <c r="C2013" s="628" t="s">
        <v>20612</v>
      </c>
      <c r="D2013" s="626" t="s">
        <v>648</v>
      </c>
      <c r="E2013" s="634">
        <v>8.5500000000000007</v>
      </c>
      <c r="F2013" s="635">
        <v>0</v>
      </c>
    </row>
    <row r="2014" spans="1:6" ht="15">
      <c r="A2014" s="633" t="s">
        <v>20513</v>
      </c>
      <c r="B2014" s="626">
        <v>5695</v>
      </c>
      <c r="C2014" s="628" t="s">
        <v>20613</v>
      </c>
      <c r="D2014" s="626" t="s">
        <v>648</v>
      </c>
      <c r="E2014" s="634">
        <v>40.130000000000003</v>
      </c>
      <c r="F2014" s="635">
        <v>0</v>
      </c>
    </row>
    <row r="2015" spans="1:6" ht="15">
      <c r="A2015" s="633" t="s">
        <v>20513</v>
      </c>
      <c r="B2015" s="626">
        <v>53792</v>
      </c>
      <c r="C2015" s="628" t="s">
        <v>20614</v>
      </c>
      <c r="D2015" s="626" t="s">
        <v>648</v>
      </c>
      <c r="E2015" s="634">
        <v>101.24</v>
      </c>
      <c r="F2015" s="635">
        <v>0</v>
      </c>
    </row>
    <row r="2016" spans="1:6" ht="15">
      <c r="A2016" s="633" t="s">
        <v>20513</v>
      </c>
      <c r="B2016" s="626">
        <v>92237</v>
      </c>
      <c r="C2016" s="628" t="s">
        <v>20615</v>
      </c>
      <c r="D2016" s="626" t="s">
        <v>648</v>
      </c>
      <c r="E2016" s="634">
        <v>29.57</v>
      </c>
      <c r="F2016" s="635">
        <v>0</v>
      </c>
    </row>
    <row r="2017" spans="1:6" ht="15">
      <c r="A2017" s="633" t="s">
        <v>20513</v>
      </c>
      <c r="B2017" s="626">
        <v>92239</v>
      </c>
      <c r="C2017" s="628" t="s">
        <v>20616</v>
      </c>
      <c r="D2017" s="626" t="s">
        <v>648</v>
      </c>
      <c r="E2017" s="634">
        <v>4.8099999999999996</v>
      </c>
      <c r="F2017" s="635">
        <v>0</v>
      </c>
    </row>
    <row r="2018" spans="1:6" ht="15">
      <c r="A2018" s="633" t="s">
        <v>20513</v>
      </c>
      <c r="B2018" s="626">
        <v>92238</v>
      </c>
      <c r="C2018" s="628" t="s">
        <v>20617</v>
      </c>
      <c r="D2018" s="626" t="s">
        <v>648</v>
      </c>
      <c r="E2018" s="634">
        <v>11.9</v>
      </c>
      <c r="F2018" s="635">
        <v>0</v>
      </c>
    </row>
    <row r="2019" spans="1:6" ht="15">
      <c r="A2019" s="633" t="s">
        <v>20513</v>
      </c>
      <c r="B2019" s="626">
        <v>92240</v>
      </c>
      <c r="C2019" s="628" t="s">
        <v>20618</v>
      </c>
      <c r="D2019" s="626" t="s">
        <v>648</v>
      </c>
      <c r="E2019" s="634">
        <v>53.06</v>
      </c>
      <c r="F2019" s="635">
        <v>0</v>
      </c>
    </row>
    <row r="2020" spans="1:6" ht="15">
      <c r="A2020" s="633" t="s">
        <v>20513</v>
      </c>
      <c r="B2020" s="626">
        <v>92241</v>
      </c>
      <c r="C2020" s="628" t="s">
        <v>20619</v>
      </c>
      <c r="D2020" s="626" t="s">
        <v>648</v>
      </c>
      <c r="E2020" s="634">
        <v>275.97000000000003</v>
      </c>
      <c r="F2020" s="635">
        <v>0</v>
      </c>
    </row>
    <row r="2021" spans="1:6" ht="15">
      <c r="A2021" s="633" t="s">
        <v>20513</v>
      </c>
      <c r="B2021" s="626">
        <v>91640</v>
      </c>
      <c r="C2021" s="628" t="s">
        <v>20620</v>
      </c>
      <c r="D2021" s="626" t="s">
        <v>648</v>
      </c>
      <c r="E2021" s="634">
        <v>40.6</v>
      </c>
      <c r="F2021" s="635">
        <v>0</v>
      </c>
    </row>
    <row r="2022" spans="1:6" ht="15">
      <c r="A2022" s="633" t="s">
        <v>20513</v>
      </c>
      <c r="B2022" s="626">
        <v>91642</v>
      </c>
      <c r="C2022" s="628" t="s">
        <v>20621</v>
      </c>
      <c r="D2022" s="626" t="s">
        <v>648</v>
      </c>
      <c r="E2022" s="634">
        <v>6.62</v>
      </c>
      <c r="F2022" s="635">
        <v>0</v>
      </c>
    </row>
    <row r="2023" spans="1:6" ht="15">
      <c r="A2023" s="633" t="s">
        <v>20513</v>
      </c>
      <c r="B2023" s="626">
        <v>91641</v>
      </c>
      <c r="C2023" s="628" t="s">
        <v>20622</v>
      </c>
      <c r="D2023" s="626" t="s">
        <v>648</v>
      </c>
      <c r="E2023" s="634">
        <v>16.39</v>
      </c>
      <c r="F2023" s="635">
        <v>0</v>
      </c>
    </row>
    <row r="2024" spans="1:6" ht="15">
      <c r="A2024" s="633" t="s">
        <v>20513</v>
      </c>
      <c r="B2024" s="626">
        <v>91643</v>
      </c>
      <c r="C2024" s="628" t="s">
        <v>20623</v>
      </c>
      <c r="D2024" s="626" t="s">
        <v>648</v>
      </c>
      <c r="E2024" s="634">
        <v>73.19</v>
      </c>
      <c r="F2024" s="635">
        <v>0</v>
      </c>
    </row>
    <row r="2025" spans="1:6" ht="15">
      <c r="A2025" s="633" t="s">
        <v>20513</v>
      </c>
      <c r="B2025" s="626">
        <v>91644</v>
      </c>
      <c r="C2025" s="628" t="s">
        <v>20624</v>
      </c>
      <c r="D2025" s="626" t="s">
        <v>648</v>
      </c>
      <c r="E2025" s="634">
        <v>301.02999999999997</v>
      </c>
      <c r="F2025" s="635">
        <v>0</v>
      </c>
    </row>
    <row r="2026" spans="1:6" ht="15">
      <c r="A2026" s="633" t="s">
        <v>20513</v>
      </c>
      <c r="B2026" s="626">
        <v>92105</v>
      </c>
      <c r="C2026" s="628" t="s">
        <v>20625</v>
      </c>
      <c r="D2026" s="626" t="s">
        <v>648</v>
      </c>
      <c r="E2026" s="634">
        <v>192.31</v>
      </c>
      <c r="F2026" s="635">
        <v>0</v>
      </c>
    </row>
    <row r="2027" spans="1:6" ht="15">
      <c r="A2027" s="633" t="s">
        <v>20513</v>
      </c>
      <c r="B2027" s="626">
        <v>92101</v>
      </c>
      <c r="C2027" s="628" t="s">
        <v>20626</v>
      </c>
      <c r="D2027" s="626" t="s">
        <v>648</v>
      </c>
      <c r="E2027" s="634">
        <v>44.89</v>
      </c>
      <c r="F2027" s="635">
        <v>0</v>
      </c>
    </row>
    <row r="2028" spans="1:6" ht="15">
      <c r="A2028" s="633" t="s">
        <v>20513</v>
      </c>
      <c r="B2028" s="626">
        <v>92103</v>
      </c>
      <c r="C2028" s="628" t="s">
        <v>20627</v>
      </c>
      <c r="D2028" s="626" t="s">
        <v>648</v>
      </c>
      <c r="E2028" s="634">
        <v>5.7</v>
      </c>
      <c r="F2028" s="635">
        <v>0</v>
      </c>
    </row>
    <row r="2029" spans="1:6" ht="15">
      <c r="A2029" s="633" t="s">
        <v>20513</v>
      </c>
      <c r="B2029" s="626">
        <v>92102</v>
      </c>
      <c r="C2029" s="628" t="s">
        <v>20628</v>
      </c>
      <c r="D2029" s="626" t="s">
        <v>648</v>
      </c>
      <c r="E2029" s="634">
        <v>14.08</v>
      </c>
      <c r="F2029" s="635">
        <v>0</v>
      </c>
    </row>
    <row r="2030" spans="1:6" ht="15">
      <c r="A2030" s="633" t="s">
        <v>20513</v>
      </c>
      <c r="B2030" s="626">
        <v>92104</v>
      </c>
      <c r="C2030" s="628" t="s">
        <v>20629</v>
      </c>
      <c r="D2030" s="626" t="s">
        <v>648</v>
      </c>
      <c r="E2030" s="634">
        <v>70.900000000000006</v>
      </c>
      <c r="F2030" s="635">
        <v>0</v>
      </c>
    </row>
    <row r="2031" spans="1:6" ht="15">
      <c r="A2031" s="633" t="s">
        <v>20513</v>
      </c>
      <c r="B2031" s="626">
        <v>91396</v>
      </c>
      <c r="C2031" s="628" t="s">
        <v>20630</v>
      </c>
      <c r="D2031" s="626" t="s">
        <v>648</v>
      </c>
      <c r="E2031" s="634">
        <v>29.18</v>
      </c>
      <c r="F2031" s="635">
        <v>0</v>
      </c>
    </row>
    <row r="2032" spans="1:6" ht="15">
      <c r="A2032" s="633" t="s">
        <v>20513</v>
      </c>
      <c r="B2032" s="626">
        <v>91398</v>
      </c>
      <c r="C2032" s="628" t="s">
        <v>20631</v>
      </c>
      <c r="D2032" s="626" t="s">
        <v>648</v>
      </c>
      <c r="E2032" s="634">
        <v>4.55</v>
      </c>
      <c r="F2032" s="635">
        <v>0</v>
      </c>
    </row>
    <row r="2033" spans="1:6" ht="15">
      <c r="A2033" s="633" t="s">
        <v>20513</v>
      </c>
      <c r="B2033" s="626">
        <v>91397</v>
      </c>
      <c r="C2033" s="628" t="s">
        <v>20632</v>
      </c>
      <c r="D2033" s="626" t="s">
        <v>648</v>
      </c>
      <c r="E2033" s="634">
        <v>11.28</v>
      </c>
      <c r="F2033" s="635">
        <v>0</v>
      </c>
    </row>
    <row r="2034" spans="1:6" ht="15">
      <c r="A2034" s="633" t="s">
        <v>20513</v>
      </c>
      <c r="B2034" s="626">
        <v>5763</v>
      </c>
      <c r="C2034" s="628" t="s">
        <v>20633</v>
      </c>
      <c r="D2034" s="626" t="s">
        <v>648</v>
      </c>
      <c r="E2034" s="634">
        <v>51.77</v>
      </c>
      <c r="F2034" s="635">
        <v>0</v>
      </c>
    </row>
    <row r="2035" spans="1:6" ht="15">
      <c r="A2035" s="633" t="s">
        <v>20513</v>
      </c>
      <c r="B2035" s="626">
        <v>53831</v>
      </c>
      <c r="C2035" s="628" t="s">
        <v>20634</v>
      </c>
      <c r="D2035" s="626" t="s">
        <v>648</v>
      </c>
      <c r="E2035" s="634">
        <v>192.31</v>
      </c>
      <c r="F2035" s="635">
        <v>0</v>
      </c>
    </row>
    <row r="2036" spans="1:6" ht="15">
      <c r="A2036" s="633" t="s">
        <v>20513</v>
      </c>
      <c r="B2036" s="626">
        <v>91359</v>
      </c>
      <c r="C2036" s="628" t="s">
        <v>20635</v>
      </c>
      <c r="D2036" s="626" t="s">
        <v>648</v>
      </c>
      <c r="E2036" s="634">
        <v>21.04</v>
      </c>
      <c r="F2036" s="635">
        <v>0</v>
      </c>
    </row>
    <row r="2037" spans="1:6" ht="15">
      <c r="A2037" s="633" t="s">
        <v>20513</v>
      </c>
      <c r="B2037" s="626">
        <v>91361</v>
      </c>
      <c r="C2037" s="628" t="s">
        <v>20636</v>
      </c>
      <c r="D2037" s="626" t="s">
        <v>648</v>
      </c>
      <c r="E2037" s="634">
        <v>3.25</v>
      </c>
      <c r="F2037" s="635">
        <v>0</v>
      </c>
    </row>
    <row r="2038" spans="1:6" ht="15">
      <c r="A2038" s="633" t="s">
        <v>20513</v>
      </c>
      <c r="B2038" s="626">
        <v>91360</v>
      </c>
      <c r="C2038" s="628" t="s">
        <v>20637</v>
      </c>
      <c r="D2038" s="626" t="s">
        <v>648</v>
      </c>
      <c r="E2038" s="634">
        <v>8.0500000000000007</v>
      </c>
      <c r="F2038" s="635">
        <v>0</v>
      </c>
    </row>
    <row r="2039" spans="1:6" ht="15">
      <c r="A2039" s="633" t="s">
        <v>20513</v>
      </c>
      <c r="B2039" s="626">
        <v>53882</v>
      </c>
      <c r="C2039" s="628" t="s">
        <v>20638</v>
      </c>
      <c r="D2039" s="626" t="s">
        <v>648</v>
      </c>
      <c r="E2039" s="634">
        <v>36.99</v>
      </c>
      <c r="F2039" s="635">
        <v>0</v>
      </c>
    </row>
    <row r="2040" spans="1:6" ht="15">
      <c r="A2040" s="633" t="s">
        <v>20513</v>
      </c>
      <c r="B2040" s="626">
        <v>5747</v>
      </c>
      <c r="C2040" s="628" t="s">
        <v>20639</v>
      </c>
      <c r="D2040" s="626" t="s">
        <v>648</v>
      </c>
      <c r="E2040" s="634">
        <v>158.05000000000001</v>
      </c>
      <c r="F2040" s="635">
        <v>0</v>
      </c>
    </row>
    <row r="2041" spans="1:6" ht="15">
      <c r="A2041" s="633" t="s">
        <v>20513</v>
      </c>
      <c r="B2041" s="626">
        <v>104699</v>
      </c>
      <c r="C2041" s="628" t="s">
        <v>20640</v>
      </c>
      <c r="D2041" s="626" t="s">
        <v>648</v>
      </c>
      <c r="E2041" s="634">
        <v>0</v>
      </c>
      <c r="F2041" s="635"/>
    </row>
    <row r="2042" spans="1:6" ht="15">
      <c r="A2042" s="633" t="s">
        <v>20513</v>
      </c>
      <c r="B2042" s="626">
        <v>104702</v>
      </c>
      <c r="C2042" s="628" t="s">
        <v>20641</v>
      </c>
      <c r="D2042" s="626" t="s">
        <v>648</v>
      </c>
      <c r="E2042" s="634">
        <v>0</v>
      </c>
      <c r="F2042" s="635"/>
    </row>
    <row r="2043" spans="1:6" ht="15">
      <c r="A2043" s="633" t="s">
        <v>20513</v>
      </c>
      <c r="B2043" s="626">
        <v>104700</v>
      </c>
      <c r="C2043" s="628" t="s">
        <v>20642</v>
      </c>
      <c r="D2043" s="626" t="s">
        <v>648</v>
      </c>
      <c r="E2043" s="634">
        <v>0</v>
      </c>
      <c r="F2043" s="635"/>
    </row>
    <row r="2044" spans="1:6" ht="15">
      <c r="A2044" s="633" t="s">
        <v>20513</v>
      </c>
      <c r="B2044" s="626">
        <v>104701</v>
      </c>
      <c r="C2044" s="628" t="s">
        <v>20643</v>
      </c>
      <c r="D2044" s="626" t="s">
        <v>648</v>
      </c>
      <c r="E2044" s="634">
        <v>0</v>
      </c>
      <c r="F2044" s="635"/>
    </row>
    <row r="2045" spans="1:6" ht="15">
      <c r="A2045" s="633" t="s">
        <v>20513</v>
      </c>
      <c r="B2045" s="626">
        <v>104703</v>
      </c>
      <c r="C2045" s="628" t="s">
        <v>20644</v>
      </c>
      <c r="D2045" s="626" t="s">
        <v>648</v>
      </c>
      <c r="E2045" s="634">
        <v>92.45</v>
      </c>
      <c r="F2045" s="635">
        <v>0</v>
      </c>
    </row>
    <row r="2046" spans="1:6" ht="15">
      <c r="A2046" s="633" t="s">
        <v>20513</v>
      </c>
      <c r="B2046" s="626">
        <v>91390</v>
      </c>
      <c r="C2046" s="628" t="s">
        <v>20645</v>
      </c>
      <c r="D2046" s="626" t="s">
        <v>648</v>
      </c>
      <c r="E2046" s="634">
        <v>19.32</v>
      </c>
      <c r="F2046" s="635">
        <v>0</v>
      </c>
    </row>
    <row r="2047" spans="1:6" ht="15">
      <c r="A2047" s="633" t="s">
        <v>20513</v>
      </c>
      <c r="B2047" s="626">
        <v>91392</v>
      </c>
      <c r="C2047" s="628" t="s">
        <v>20646</v>
      </c>
      <c r="D2047" s="626" t="s">
        <v>648</v>
      </c>
      <c r="E2047" s="634">
        <v>3.1</v>
      </c>
      <c r="F2047" s="635">
        <v>0</v>
      </c>
    </row>
    <row r="2048" spans="1:6" ht="15">
      <c r="A2048" s="633" t="s">
        <v>20513</v>
      </c>
      <c r="B2048" s="626">
        <v>91391</v>
      </c>
      <c r="C2048" s="628" t="s">
        <v>20647</v>
      </c>
      <c r="D2048" s="626" t="s">
        <v>648</v>
      </c>
      <c r="E2048" s="634">
        <v>7.69</v>
      </c>
      <c r="F2048" s="635">
        <v>0</v>
      </c>
    </row>
    <row r="2049" spans="1:6" ht="15">
      <c r="A2049" s="633" t="s">
        <v>20513</v>
      </c>
      <c r="B2049" s="626">
        <v>73335</v>
      </c>
      <c r="C2049" s="628" t="s">
        <v>20648</v>
      </c>
      <c r="D2049" s="626" t="s">
        <v>648</v>
      </c>
      <c r="E2049" s="634">
        <v>35.200000000000003</v>
      </c>
      <c r="F2049" s="635">
        <v>0</v>
      </c>
    </row>
    <row r="2050" spans="1:6" ht="15">
      <c r="A2050" s="633" t="s">
        <v>20513</v>
      </c>
      <c r="B2050" s="626">
        <v>73340</v>
      </c>
      <c r="C2050" s="628" t="s">
        <v>20649</v>
      </c>
      <c r="D2050" s="626" t="s">
        <v>648</v>
      </c>
      <c r="E2050" s="634">
        <v>154.69999999999999</v>
      </c>
      <c r="F2050" s="635">
        <v>0</v>
      </c>
    </row>
    <row r="2051" spans="1:6" ht="15">
      <c r="A2051" s="633" t="s">
        <v>20513</v>
      </c>
      <c r="B2051" s="626">
        <v>89264</v>
      </c>
      <c r="C2051" s="628" t="s">
        <v>20650</v>
      </c>
      <c r="D2051" s="626" t="s">
        <v>648</v>
      </c>
      <c r="E2051" s="634">
        <v>21.17</v>
      </c>
      <c r="F2051" s="635">
        <v>0</v>
      </c>
    </row>
    <row r="2052" spans="1:6" ht="15">
      <c r="A2052" s="633" t="s">
        <v>20513</v>
      </c>
      <c r="B2052" s="626">
        <v>89266</v>
      </c>
      <c r="C2052" s="628" t="s">
        <v>20651</v>
      </c>
      <c r="D2052" s="626" t="s">
        <v>648</v>
      </c>
      <c r="E2052" s="634">
        <v>3.4</v>
      </c>
      <c r="F2052" s="635">
        <v>0</v>
      </c>
    </row>
    <row r="2053" spans="1:6" ht="15">
      <c r="A2053" s="633" t="s">
        <v>20513</v>
      </c>
      <c r="B2053" s="626">
        <v>89265</v>
      </c>
      <c r="C2053" s="628" t="s">
        <v>20652</v>
      </c>
      <c r="D2053" s="626" t="s">
        <v>648</v>
      </c>
      <c r="E2053" s="634">
        <v>8.43</v>
      </c>
      <c r="F2053" s="635">
        <v>0</v>
      </c>
    </row>
    <row r="2054" spans="1:6" ht="15">
      <c r="A2054" s="633" t="s">
        <v>20513</v>
      </c>
      <c r="B2054" s="626">
        <v>5705</v>
      </c>
      <c r="C2054" s="628" t="s">
        <v>20653</v>
      </c>
      <c r="D2054" s="626" t="s">
        <v>648</v>
      </c>
      <c r="E2054" s="634">
        <v>38.6</v>
      </c>
      <c r="F2054" s="635">
        <v>0</v>
      </c>
    </row>
    <row r="2055" spans="1:6" ht="15">
      <c r="A2055" s="633" t="s">
        <v>20513</v>
      </c>
      <c r="B2055" s="626">
        <v>53797</v>
      </c>
      <c r="C2055" s="628" t="s">
        <v>20654</v>
      </c>
      <c r="D2055" s="626" t="s">
        <v>648</v>
      </c>
      <c r="E2055" s="634">
        <v>116.43</v>
      </c>
      <c r="F2055" s="635">
        <v>0</v>
      </c>
    </row>
    <row r="2056" spans="1:6" ht="15">
      <c r="A2056" s="633" t="s">
        <v>20513</v>
      </c>
      <c r="B2056" s="626">
        <v>91354</v>
      </c>
      <c r="C2056" s="628" t="s">
        <v>20655</v>
      </c>
      <c r="D2056" s="626" t="s">
        <v>648</v>
      </c>
      <c r="E2056" s="634">
        <v>17.670000000000002</v>
      </c>
      <c r="F2056" s="635">
        <v>0</v>
      </c>
    </row>
    <row r="2057" spans="1:6" ht="15">
      <c r="A2057" s="633" t="s">
        <v>20513</v>
      </c>
      <c r="B2057" s="626">
        <v>91356</v>
      </c>
      <c r="C2057" s="628" t="s">
        <v>20656</v>
      </c>
      <c r="D2057" s="626" t="s">
        <v>648</v>
      </c>
      <c r="E2057" s="634">
        <v>2.93</v>
      </c>
      <c r="F2057" s="635">
        <v>0</v>
      </c>
    </row>
    <row r="2058" spans="1:6" ht="15">
      <c r="A2058" s="633" t="s">
        <v>20513</v>
      </c>
      <c r="B2058" s="626">
        <v>91355</v>
      </c>
      <c r="C2058" s="628" t="s">
        <v>20657</v>
      </c>
      <c r="D2058" s="626" t="s">
        <v>648</v>
      </c>
      <c r="E2058" s="634">
        <v>7.26</v>
      </c>
      <c r="F2058" s="635">
        <v>0</v>
      </c>
    </row>
    <row r="2059" spans="1:6" ht="15">
      <c r="A2059" s="633" t="s">
        <v>20513</v>
      </c>
      <c r="B2059" s="626">
        <v>5751</v>
      </c>
      <c r="C2059" s="628" t="s">
        <v>20658</v>
      </c>
      <c r="D2059" s="626" t="s">
        <v>648</v>
      </c>
      <c r="E2059" s="634">
        <v>33.130000000000003</v>
      </c>
      <c r="F2059" s="635">
        <v>0</v>
      </c>
    </row>
    <row r="2060" spans="1:6" ht="15">
      <c r="A2060" s="633" t="s">
        <v>20513</v>
      </c>
      <c r="B2060" s="626">
        <v>53827</v>
      </c>
      <c r="C2060" s="628" t="s">
        <v>20659</v>
      </c>
      <c r="D2060" s="626" t="s">
        <v>648</v>
      </c>
      <c r="E2060" s="634">
        <v>113.97</v>
      </c>
      <c r="F2060" s="635">
        <v>0</v>
      </c>
    </row>
    <row r="2061" spans="1:6" ht="15">
      <c r="A2061" s="633" t="s">
        <v>20513</v>
      </c>
      <c r="B2061" s="626">
        <v>91375</v>
      </c>
      <c r="C2061" s="628" t="s">
        <v>20660</v>
      </c>
      <c r="D2061" s="626" t="s">
        <v>648</v>
      </c>
      <c r="E2061" s="634">
        <v>19.399999999999999</v>
      </c>
      <c r="F2061" s="635">
        <v>0</v>
      </c>
    </row>
    <row r="2062" spans="1:6" ht="15">
      <c r="A2062" s="633" t="s">
        <v>20513</v>
      </c>
      <c r="B2062" s="626">
        <v>91377</v>
      </c>
      <c r="C2062" s="628" t="s">
        <v>20661</v>
      </c>
      <c r="D2062" s="626" t="s">
        <v>648</v>
      </c>
      <c r="E2062" s="634">
        <v>3.22</v>
      </c>
      <c r="F2062" s="635">
        <v>0</v>
      </c>
    </row>
    <row r="2063" spans="1:6" ht="15">
      <c r="A2063" s="633" t="s">
        <v>20513</v>
      </c>
      <c r="B2063" s="626">
        <v>91376</v>
      </c>
      <c r="C2063" s="628" t="s">
        <v>20662</v>
      </c>
      <c r="D2063" s="626" t="s">
        <v>648</v>
      </c>
      <c r="E2063" s="634">
        <v>7.97</v>
      </c>
      <c r="F2063" s="635">
        <v>0</v>
      </c>
    </row>
    <row r="2064" spans="1:6" ht="15">
      <c r="A2064" s="633" t="s">
        <v>20513</v>
      </c>
      <c r="B2064" s="626">
        <v>5754</v>
      </c>
      <c r="C2064" s="628" t="s">
        <v>20663</v>
      </c>
      <c r="D2064" s="626" t="s">
        <v>648</v>
      </c>
      <c r="E2064" s="634">
        <v>36.380000000000003</v>
      </c>
      <c r="F2064" s="635">
        <v>0</v>
      </c>
    </row>
    <row r="2065" spans="1:6" ht="15">
      <c r="A2065" s="633" t="s">
        <v>20513</v>
      </c>
      <c r="B2065" s="626">
        <v>53829</v>
      </c>
      <c r="C2065" s="628" t="s">
        <v>20664</v>
      </c>
      <c r="D2065" s="626" t="s">
        <v>648</v>
      </c>
      <c r="E2065" s="634">
        <v>116.43</v>
      </c>
      <c r="F2065" s="635">
        <v>0</v>
      </c>
    </row>
    <row r="2066" spans="1:6" ht="15">
      <c r="A2066" s="633" t="s">
        <v>20513</v>
      </c>
      <c r="B2066" s="626">
        <v>91026</v>
      </c>
      <c r="C2066" s="628" t="s">
        <v>20665</v>
      </c>
      <c r="D2066" s="626" t="s">
        <v>648</v>
      </c>
      <c r="E2066" s="634">
        <v>24.84</v>
      </c>
      <c r="F2066" s="635">
        <v>0</v>
      </c>
    </row>
    <row r="2067" spans="1:6" ht="15">
      <c r="A2067" s="633" t="s">
        <v>20513</v>
      </c>
      <c r="B2067" s="626">
        <v>91028</v>
      </c>
      <c r="C2067" s="628" t="s">
        <v>20666</v>
      </c>
      <c r="D2067" s="626" t="s">
        <v>648</v>
      </c>
      <c r="E2067" s="634">
        <v>4.0199999999999996</v>
      </c>
      <c r="F2067" s="635">
        <v>0</v>
      </c>
    </row>
    <row r="2068" spans="1:6" ht="15">
      <c r="A2068" s="633" t="s">
        <v>20513</v>
      </c>
      <c r="B2068" s="626">
        <v>91027</v>
      </c>
      <c r="C2068" s="628" t="s">
        <v>20667</v>
      </c>
      <c r="D2068" s="626" t="s">
        <v>648</v>
      </c>
      <c r="E2068" s="634">
        <v>9.9600000000000009</v>
      </c>
      <c r="F2068" s="635">
        <v>0</v>
      </c>
    </row>
    <row r="2069" spans="1:6" ht="15">
      <c r="A2069" s="633" t="s">
        <v>20513</v>
      </c>
      <c r="B2069" s="626">
        <v>91029</v>
      </c>
      <c r="C2069" s="628" t="s">
        <v>20668</v>
      </c>
      <c r="D2069" s="626" t="s">
        <v>648</v>
      </c>
      <c r="E2069" s="634">
        <v>45.55</v>
      </c>
      <c r="F2069" s="635">
        <v>0</v>
      </c>
    </row>
    <row r="2070" spans="1:6" ht="15">
      <c r="A2070" s="633" t="s">
        <v>20513</v>
      </c>
      <c r="B2070" s="626">
        <v>91030</v>
      </c>
      <c r="C2070" s="628" t="s">
        <v>20669</v>
      </c>
      <c r="D2070" s="626" t="s">
        <v>648</v>
      </c>
      <c r="E2070" s="634">
        <v>146.62</v>
      </c>
      <c r="F2070" s="635">
        <v>0</v>
      </c>
    </row>
    <row r="2071" spans="1:6" ht="15">
      <c r="A2071" s="633" t="s">
        <v>20513</v>
      </c>
      <c r="B2071" s="626">
        <v>102812</v>
      </c>
      <c r="C2071" s="628" t="s">
        <v>20670</v>
      </c>
      <c r="D2071" s="626" t="s">
        <v>648</v>
      </c>
      <c r="E2071" s="634">
        <v>0</v>
      </c>
      <c r="F2071" s="635"/>
    </row>
    <row r="2072" spans="1:6" ht="15">
      <c r="A2072" s="633" t="s">
        <v>20513</v>
      </c>
      <c r="B2072" s="626">
        <v>102813</v>
      </c>
      <c r="C2072" s="628" t="s">
        <v>20671</v>
      </c>
      <c r="D2072" s="626" t="s">
        <v>648</v>
      </c>
      <c r="E2072" s="634">
        <v>0</v>
      </c>
      <c r="F2072" s="635"/>
    </row>
    <row r="2073" spans="1:6" ht="15">
      <c r="A2073" s="633" t="s">
        <v>20513</v>
      </c>
      <c r="B2073" s="626">
        <v>102814</v>
      </c>
      <c r="C2073" s="628" t="s">
        <v>20672</v>
      </c>
      <c r="D2073" s="626" t="s">
        <v>648</v>
      </c>
      <c r="E2073" s="634">
        <v>0</v>
      </c>
      <c r="F2073" s="635"/>
    </row>
    <row r="2074" spans="1:6" ht="15">
      <c r="A2074" s="633" t="s">
        <v>20513</v>
      </c>
      <c r="B2074" s="626">
        <v>102815</v>
      </c>
      <c r="C2074" s="628" t="s">
        <v>20673</v>
      </c>
      <c r="D2074" s="626" t="s">
        <v>648</v>
      </c>
      <c r="E2074" s="634">
        <v>2.65</v>
      </c>
      <c r="F2074" s="635">
        <v>0</v>
      </c>
    </row>
    <row r="2075" spans="1:6" ht="15">
      <c r="A2075" s="633" t="s">
        <v>20513</v>
      </c>
      <c r="B2075" s="626">
        <v>91529</v>
      </c>
      <c r="C2075" s="628" t="s">
        <v>20674</v>
      </c>
      <c r="D2075" s="626" t="s">
        <v>648</v>
      </c>
      <c r="E2075" s="634">
        <v>0.79</v>
      </c>
      <c r="F2075" s="635">
        <v>0</v>
      </c>
    </row>
    <row r="2076" spans="1:6" ht="15">
      <c r="A2076" s="633" t="s">
        <v>20513</v>
      </c>
      <c r="B2076" s="626">
        <v>91530</v>
      </c>
      <c r="C2076" s="628" t="s">
        <v>20675</v>
      </c>
      <c r="D2076" s="626" t="s">
        <v>648</v>
      </c>
      <c r="E2076" s="634">
        <v>0.21</v>
      </c>
      <c r="F2076" s="635">
        <v>0</v>
      </c>
    </row>
    <row r="2077" spans="1:6" ht="15">
      <c r="A2077" s="633" t="s">
        <v>20513</v>
      </c>
      <c r="B2077" s="626">
        <v>91531</v>
      </c>
      <c r="C2077" s="628" t="s">
        <v>20676</v>
      </c>
      <c r="D2077" s="626" t="s">
        <v>648</v>
      </c>
      <c r="E2077" s="634">
        <v>0.99</v>
      </c>
      <c r="F2077" s="635">
        <v>0</v>
      </c>
    </row>
    <row r="2078" spans="1:6" ht="15">
      <c r="A2078" s="633" t="s">
        <v>20513</v>
      </c>
      <c r="B2078" s="626">
        <v>91532</v>
      </c>
      <c r="C2078" s="628" t="s">
        <v>20677</v>
      </c>
      <c r="D2078" s="626" t="s">
        <v>648</v>
      </c>
      <c r="E2078" s="634">
        <v>6.25</v>
      </c>
      <c r="F2078" s="635">
        <v>0</v>
      </c>
    </row>
    <row r="2079" spans="1:6" ht="15">
      <c r="A2079" s="633" t="s">
        <v>20513</v>
      </c>
      <c r="B2079" s="626">
        <v>95260</v>
      </c>
      <c r="C2079" s="628" t="s">
        <v>20678</v>
      </c>
      <c r="D2079" s="626" t="s">
        <v>648</v>
      </c>
      <c r="E2079" s="634">
        <v>0.64</v>
      </c>
      <c r="F2079" s="635">
        <v>0</v>
      </c>
    </row>
    <row r="2080" spans="1:6" ht="15">
      <c r="A2080" s="633" t="s">
        <v>20513</v>
      </c>
      <c r="B2080" s="626">
        <v>95261</v>
      </c>
      <c r="C2080" s="628" t="s">
        <v>20679</v>
      </c>
      <c r="D2080" s="626" t="s">
        <v>648</v>
      </c>
      <c r="E2080" s="634">
        <v>0.17</v>
      </c>
      <c r="F2080" s="635">
        <v>0</v>
      </c>
    </row>
    <row r="2081" spans="1:6" ht="15">
      <c r="A2081" s="633" t="s">
        <v>20513</v>
      </c>
      <c r="B2081" s="626">
        <v>95262</v>
      </c>
      <c r="C2081" s="628" t="s">
        <v>20680</v>
      </c>
      <c r="D2081" s="626" t="s">
        <v>648</v>
      </c>
      <c r="E2081" s="634">
        <v>0.8</v>
      </c>
      <c r="F2081" s="635">
        <v>0</v>
      </c>
    </row>
    <row r="2082" spans="1:6" ht="15">
      <c r="A2082" s="633" t="s">
        <v>20513</v>
      </c>
      <c r="B2082" s="626">
        <v>95263</v>
      </c>
      <c r="C2082" s="628" t="s">
        <v>20681</v>
      </c>
      <c r="D2082" s="626" t="s">
        <v>648</v>
      </c>
      <c r="E2082" s="634">
        <v>4.7300000000000004</v>
      </c>
      <c r="F2082" s="635">
        <v>0</v>
      </c>
    </row>
    <row r="2083" spans="1:6" ht="15">
      <c r="A2083" s="633" t="s">
        <v>20513</v>
      </c>
      <c r="B2083" s="626">
        <v>90968</v>
      </c>
      <c r="C2083" s="628" t="s">
        <v>20682</v>
      </c>
      <c r="D2083" s="626" t="s">
        <v>648</v>
      </c>
      <c r="E2083" s="634">
        <v>6.66</v>
      </c>
      <c r="F2083" s="635">
        <v>0</v>
      </c>
    </row>
    <row r="2084" spans="1:6" ht="15">
      <c r="A2084" s="633" t="s">
        <v>20513</v>
      </c>
      <c r="B2084" s="626">
        <v>90969</v>
      </c>
      <c r="C2084" s="628" t="s">
        <v>20683</v>
      </c>
      <c r="D2084" s="626" t="s">
        <v>648</v>
      </c>
      <c r="E2084" s="634">
        <v>1.78</v>
      </c>
      <c r="F2084" s="635">
        <v>0</v>
      </c>
    </row>
    <row r="2085" spans="1:6" ht="15">
      <c r="A2085" s="633" t="s">
        <v>20513</v>
      </c>
      <c r="B2085" s="626">
        <v>90970</v>
      </c>
      <c r="C2085" s="628" t="s">
        <v>20684</v>
      </c>
      <c r="D2085" s="626" t="s">
        <v>648</v>
      </c>
      <c r="E2085" s="634">
        <v>8.34</v>
      </c>
      <c r="F2085" s="635">
        <v>0</v>
      </c>
    </row>
    <row r="2086" spans="1:6" ht="15">
      <c r="A2086" s="633" t="s">
        <v>20513</v>
      </c>
      <c r="B2086" s="626">
        <v>90971</v>
      </c>
      <c r="C2086" s="628" t="s">
        <v>20685</v>
      </c>
      <c r="D2086" s="626" t="s">
        <v>648</v>
      </c>
      <c r="E2086" s="634">
        <v>60.57</v>
      </c>
      <c r="F2086" s="635">
        <v>0</v>
      </c>
    </row>
    <row r="2087" spans="1:6" ht="15">
      <c r="A2087" s="633" t="s">
        <v>20513</v>
      </c>
      <c r="B2087" s="626">
        <v>90992</v>
      </c>
      <c r="C2087" s="628" t="s">
        <v>20686</v>
      </c>
      <c r="D2087" s="626" t="s">
        <v>648</v>
      </c>
      <c r="E2087" s="634">
        <v>7.9</v>
      </c>
      <c r="F2087" s="635">
        <v>0</v>
      </c>
    </row>
    <row r="2088" spans="1:6" ht="15">
      <c r="A2088" s="633" t="s">
        <v>20513</v>
      </c>
      <c r="B2088" s="626">
        <v>90993</v>
      </c>
      <c r="C2088" s="628" t="s">
        <v>20687</v>
      </c>
      <c r="D2088" s="626" t="s">
        <v>648</v>
      </c>
      <c r="E2088" s="634">
        <v>2.12</v>
      </c>
      <c r="F2088" s="635">
        <v>0</v>
      </c>
    </row>
    <row r="2089" spans="1:6" ht="15">
      <c r="A2089" s="633" t="s">
        <v>20513</v>
      </c>
      <c r="B2089" s="626">
        <v>90994</v>
      </c>
      <c r="C2089" s="628" t="s">
        <v>20688</v>
      </c>
      <c r="D2089" s="626" t="s">
        <v>648</v>
      </c>
      <c r="E2089" s="634">
        <v>9.89</v>
      </c>
      <c r="F2089" s="635">
        <v>0</v>
      </c>
    </row>
    <row r="2090" spans="1:6" ht="15">
      <c r="A2090" s="633" t="s">
        <v>20513</v>
      </c>
      <c r="B2090" s="626">
        <v>90995</v>
      </c>
      <c r="C2090" s="628" t="s">
        <v>20689</v>
      </c>
      <c r="D2090" s="626" t="s">
        <v>648</v>
      </c>
      <c r="E2090" s="634">
        <v>82.28</v>
      </c>
      <c r="F2090" s="635">
        <v>0</v>
      </c>
    </row>
    <row r="2091" spans="1:6" ht="15">
      <c r="A2091" s="633" t="s">
        <v>20513</v>
      </c>
      <c r="B2091" s="626">
        <v>90957</v>
      </c>
      <c r="C2091" s="628" t="s">
        <v>20690</v>
      </c>
      <c r="D2091" s="626" t="s">
        <v>648</v>
      </c>
      <c r="E2091" s="634">
        <v>4.97</v>
      </c>
      <c r="F2091" s="635">
        <v>0</v>
      </c>
    </row>
    <row r="2092" spans="1:6" ht="15">
      <c r="A2092" s="633" t="s">
        <v>20513</v>
      </c>
      <c r="B2092" s="626">
        <v>90958</v>
      </c>
      <c r="C2092" s="628" t="s">
        <v>20691</v>
      </c>
      <c r="D2092" s="626" t="s">
        <v>648</v>
      </c>
      <c r="E2092" s="634">
        <v>1.33</v>
      </c>
      <c r="F2092" s="635">
        <v>0</v>
      </c>
    </row>
    <row r="2093" spans="1:6" ht="15">
      <c r="A2093" s="633" t="s">
        <v>20513</v>
      </c>
      <c r="B2093" s="626">
        <v>5797</v>
      </c>
      <c r="C2093" s="628" t="s">
        <v>20692</v>
      </c>
      <c r="D2093" s="626" t="s">
        <v>648</v>
      </c>
      <c r="E2093" s="634">
        <v>6.22</v>
      </c>
      <c r="F2093" s="635">
        <v>0</v>
      </c>
    </row>
    <row r="2094" spans="1:6" ht="15">
      <c r="A2094" s="633" t="s">
        <v>20513</v>
      </c>
      <c r="B2094" s="626">
        <v>53865</v>
      </c>
      <c r="C2094" s="628" t="s">
        <v>20693</v>
      </c>
      <c r="D2094" s="626" t="s">
        <v>648</v>
      </c>
      <c r="E2094" s="634">
        <v>47.12</v>
      </c>
      <c r="F2094" s="635">
        <v>0</v>
      </c>
    </row>
    <row r="2095" spans="1:6" ht="15">
      <c r="A2095" s="633" t="s">
        <v>20513</v>
      </c>
      <c r="B2095" s="626">
        <v>90975</v>
      </c>
      <c r="C2095" s="628" t="s">
        <v>20694</v>
      </c>
      <c r="D2095" s="626" t="s">
        <v>648</v>
      </c>
      <c r="E2095" s="634">
        <v>16.920000000000002</v>
      </c>
      <c r="F2095" s="635">
        <v>0</v>
      </c>
    </row>
    <row r="2096" spans="1:6" ht="15">
      <c r="A2096" s="633" t="s">
        <v>20513</v>
      </c>
      <c r="B2096" s="626">
        <v>90976</v>
      </c>
      <c r="C2096" s="628" t="s">
        <v>20695</v>
      </c>
      <c r="D2096" s="626" t="s">
        <v>648</v>
      </c>
      <c r="E2096" s="634">
        <v>4.54</v>
      </c>
      <c r="F2096" s="635">
        <v>0</v>
      </c>
    </row>
    <row r="2097" spans="1:6" ht="15">
      <c r="A2097" s="633" t="s">
        <v>20513</v>
      </c>
      <c r="B2097" s="626">
        <v>90977</v>
      </c>
      <c r="C2097" s="628" t="s">
        <v>20696</v>
      </c>
      <c r="D2097" s="626" t="s">
        <v>648</v>
      </c>
      <c r="E2097" s="634">
        <v>21.17</v>
      </c>
      <c r="F2097" s="635">
        <v>0</v>
      </c>
    </row>
    <row r="2098" spans="1:6" ht="15">
      <c r="A2098" s="633" t="s">
        <v>20513</v>
      </c>
      <c r="B2098" s="626">
        <v>90978</v>
      </c>
      <c r="C2098" s="628" t="s">
        <v>20697</v>
      </c>
      <c r="D2098" s="626" t="s">
        <v>648</v>
      </c>
      <c r="E2098" s="634">
        <v>157.15</v>
      </c>
      <c r="F2098" s="635">
        <v>0</v>
      </c>
    </row>
    <row r="2099" spans="1:6" ht="15">
      <c r="A2099" s="633" t="s">
        <v>20513</v>
      </c>
      <c r="B2099" s="626">
        <v>90960</v>
      </c>
      <c r="C2099" s="628" t="s">
        <v>20698</v>
      </c>
      <c r="D2099" s="626" t="s">
        <v>648</v>
      </c>
      <c r="E2099" s="634">
        <v>6.64</v>
      </c>
      <c r="F2099" s="635">
        <v>0</v>
      </c>
    </row>
    <row r="2100" spans="1:6" ht="15">
      <c r="A2100" s="633" t="s">
        <v>20513</v>
      </c>
      <c r="B2100" s="626">
        <v>90961</v>
      </c>
      <c r="C2100" s="628" t="s">
        <v>20699</v>
      </c>
      <c r="D2100" s="626" t="s">
        <v>648</v>
      </c>
      <c r="E2100" s="634">
        <v>1.78</v>
      </c>
      <c r="F2100" s="635">
        <v>0</v>
      </c>
    </row>
    <row r="2101" spans="1:6" ht="15">
      <c r="A2101" s="633" t="s">
        <v>20513</v>
      </c>
      <c r="B2101" s="626">
        <v>90962</v>
      </c>
      <c r="C2101" s="628" t="s">
        <v>20700</v>
      </c>
      <c r="D2101" s="626" t="s">
        <v>648</v>
      </c>
      <c r="E2101" s="634">
        <v>8.31</v>
      </c>
      <c r="F2101" s="635">
        <v>0</v>
      </c>
    </row>
    <row r="2102" spans="1:6" ht="15">
      <c r="A2102" s="633" t="s">
        <v>20513</v>
      </c>
      <c r="B2102" s="626">
        <v>90963</v>
      </c>
      <c r="C2102" s="628" t="s">
        <v>20701</v>
      </c>
      <c r="D2102" s="626" t="s">
        <v>648</v>
      </c>
      <c r="E2102" s="634">
        <v>14.95</v>
      </c>
      <c r="F2102" s="635">
        <v>0</v>
      </c>
    </row>
    <row r="2103" spans="1:6" ht="15">
      <c r="A2103" s="633" t="s">
        <v>20513</v>
      </c>
      <c r="B2103" s="626">
        <v>102966</v>
      </c>
      <c r="C2103" s="628" t="s">
        <v>20702</v>
      </c>
      <c r="D2103" s="626" t="s">
        <v>648</v>
      </c>
      <c r="E2103" s="634">
        <v>0</v>
      </c>
      <c r="F2103" s="635"/>
    </row>
    <row r="2104" spans="1:6" ht="15">
      <c r="A2104" s="633" t="s">
        <v>20513</v>
      </c>
      <c r="B2104" s="626">
        <v>102967</v>
      </c>
      <c r="C2104" s="628" t="s">
        <v>20703</v>
      </c>
      <c r="D2104" s="626" t="s">
        <v>648</v>
      </c>
      <c r="E2104" s="634">
        <v>0</v>
      </c>
      <c r="F2104" s="635"/>
    </row>
    <row r="2105" spans="1:6" ht="15">
      <c r="A2105" s="633" t="s">
        <v>20513</v>
      </c>
      <c r="B2105" s="626">
        <v>102968</v>
      </c>
      <c r="C2105" s="628" t="s">
        <v>20704</v>
      </c>
      <c r="D2105" s="626" t="s">
        <v>648</v>
      </c>
      <c r="E2105" s="634">
        <v>0</v>
      </c>
      <c r="F2105" s="635"/>
    </row>
    <row r="2106" spans="1:6" ht="15">
      <c r="A2106" s="633" t="s">
        <v>20513</v>
      </c>
      <c r="B2106" s="626">
        <v>102969</v>
      </c>
      <c r="C2106" s="628" t="s">
        <v>20705</v>
      </c>
      <c r="D2106" s="626" t="s">
        <v>648</v>
      </c>
      <c r="E2106" s="634">
        <v>0.11</v>
      </c>
      <c r="F2106" s="635">
        <v>0</v>
      </c>
    </row>
    <row r="2107" spans="1:6" ht="15">
      <c r="A2107" s="633" t="s">
        <v>20513</v>
      </c>
      <c r="B2107" s="626">
        <v>102818</v>
      </c>
      <c r="C2107" s="628" t="s">
        <v>20706</v>
      </c>
      <c r="D2107" s="626" t="s">
        <v>648</v>
      </c>
      <c r="E2107" s="634">
        <v>0</v>
      </c>
      <c r="F2107" s="635"/>
    </row>
    <row r="2108" spans="1:6" ht="15">
      <c r="A2108" s="633" t="s">
        <v>20513</v>
      </c>
      <c r="B2108" s="626">
        <v>102819</v>
      </c>
      <c r="C2108" s="628" t="s">
        <v>20707</v>
      </c>
      <c r="D2108" s="626" t="s">
        <v>648</v>
      </c>
      <c r="E2108" s="634">
        <v>0</v>
      </c>
      <c r="F2108" s="635"/>
    </row>
    <row r="2109" spans="1:6" ht="15">
      <c r="A2109" s="633" t="s">
        <v>20513</v>
      </c>
      <c r="B2109" s="626">
        <v>102820</v>
      </c>
      <c r="C2109" s="628" t="s">
        <v>20708</v>
      </c>
      <c r="D2109" s="626" t="s">
        <v>648</v>
      </c>
      <c r="E2109" s="634">
        <v>0</v>
      </c>
      <c r="F2109" s="635"/>
    </row>
    <row r="2110" spans="1:6" ht="15">
      <c r="A2110" s="633" t="s">
        <v>20513</v>
      </c>
      <c r="B2110" s="626">
        <v>102832</v>
      </c>
      <c r="C2110" s="628" t="s">
        <v>20709</v>
      </c>
      <c r="D2110" s="626" t="s">
        <v>648</v>
      </c>
      <c r="E2110" s="634">
        <v>6.63</v>
      </c>
      <c r="F2110" s="635">
        <v>0</v>
      </c>
    </row>
    <row r="2111" spans="1:6" ht="15">
      <c r="A2111" s="633" t="s">
        <v>20513</v>
      </c>
      <c r="B2111" s="626">
        <v>102823</v>
      </c>
      <c r="C2111" s="628" t="s">
        <v>20710</v>
      </c>
      <c r="D2111" s="626" t="s">
        <v>648</v>
      </c>
      <c r="E2111" s="634">
        <v>0</v>
      </c>
      <c r="F2111" s="635"/>
    </row>
    <row r="2112" spans="1:6" ht="15">
      <c r="A2112" s="633" t="s">
        <v>20513</v>
      </c>
      <c r="B2112" s="626">
        <v>102824</v>
      </c>
      <c r="C2112" s="628" t="s">
        <v>20711</v>
      </c>
      <c r="D2112" s="626" t="s">
        <v>648</v>
      </c>
      <c r="E2112" s="634">
        <v>0</v>
      </c>
      <c r="F2112" s="635"/>
    </row>
    <row r="2113" spans="1:6" ht="15">
      <c r="A2113" s="633" t="s">
        <v>20513</v>
      </c>
      <c r="B2113" s="626">
        <v>102825</v>
      </c>
      <c r="C2113" s="628" t="s">
        <v>20712</v>
      </c>
      <c r="D2113" s="626" t="s">
        <v>648</v>
      </c>
      <c r="E2113" s="634">
        <v>0</v>
      </c>
      <c r="F2113" s="635"/>
    </row>
    <row r="2114" spans="1:6" ht="15">
      <c r="A2114" s="633" t="s">
        <v>20513</v>
      </c>
      <c r="B2114" s="626">
        <v>102826</v>
      </c>
      <c r="C2114" s="628" t="s">
        <v>20713</v>
      </c>
      <c r="D2114" s="626" t="s">
        <v>648</v>
      </c>
      <c r="E2114" s="634">
        <v>4.97</v>
      </c>
      <c r="F2114" s="635">
        <v>0</v>
      </c>
    </row>
    <row r="2115" spans="1:6" ht="15">
      <c r="A2115" s="633" t="s">
        <v>20513</v>
      </c>
      <c r="B2115" s="626">
        <v>103934</v>
      </c>
      <c r="C2115" s="628" t="s">
        <v>20714</v>
      </c>
      <c r="D2115" s="626" t="s">
        <v>648</v>
      </c>
      <c r="E2115" s="634">
        <v>0</v>
      </c>
      <c r="F2115" s="635"/>
    </row>
    <row r="2116" spans="1:6" ht="15">
      <c r="A2116" s="633" t="s">
        <v>20513</v>
      </c>
      <c r="B2116" s="626">
        <v>103935</v>
      </c>
      <c r="C2116" s="628" t="s">
        <v>20715</v>
      </c>
      <c r="D2116" s="626" t="s">
        <v>648</v>
      </c>
      <c r="E2116" s="634">
        <v>0</v>
      </c>
      <c r="F2116" s="635"/>
    </row>
    <row r="2117" spans="1:6" ht="15">
      <c r="A2117" s="633" t="s">
        <v>20513</v>
      </c>
      <c r="B2117" s="626">
        <v>103936</v>
      </c>
      <c r="C2117" s="628" t="s">
        <v>20716</v>
      </c>
      <c r="D2117" s="626" t="s">
        <v>648</v>
      </c>
      <c r="E2117" s="634">
        <v>0</v>
      </c>
      <c r="F2117" s="635"/>
    </row>
    <row r="2118" spans="1:6" ht="15">
      <c r="A2118" s="633" t="s">
        <v>20513</v>
      </c>
      <c r="B2118" s="626">
        <v>103937</v>
      </c>
      <c r="C2118" s="628" t="s">
        <v>20717</v>
      </c>
      <c r="D2118" s="626" t="s">
        <v>648</v>
      </c>
      <c r="E2118" s="634">
        <v>1.19</v>
      </c>
      <c r="F2118" s="635">
        <v>0</v>
      </c>
    </row>
    <row r="2119" spans="1:6" ht="15">
      <c r="A2119" s="633" t="s">
        <v>20513</v>
      </c>
      <c r="B2119" s="626">
        <v>103940</v>
      </c>
      <c r="C2119" s="628" t="s">
        <v>20718</v>
      </c>
      <c r="D2119" s="626" t="s">
        <v>648</v>
      </c>
      <c r="E2119" s="634">
        <v>0</v>
      </c>
      <c r="F2119" s="635"/>
    </row>
    <row r="2120" spans="1:6" ht="15">
      <c r="A2120" s="633" t="s">
        <v>20513</v>
      </c>
      <c r="B2120" s="626">
        <v>103941</v>
      </c>
      <c r="C2120" s="628" t="s">
        <v>20719</v>
      </c>
      <c r="D2120" s="626" t="s">
        <v>648</v>
      </c>
      <c r="E2120" s="634">
        <v>0</v>
      </c>
      <c r="F2120" s="635"/>
    </row>
    <row r="2121" spans="1:6" ht="15">
      <c r="A2121" s="633" t="s">
        <v>20513</v>
      </c>
      <c r="B2121" s="626">
        <v>103942</v>
      </c>
      <c r="C2121" s="628" t="s">
        <v>20720</v>
      </c>
      <c r="D2121" s="626" t="s">
        <v>648</v>
      </c>
      <c r="E2121" s="634">
        <v>0</v>
      </c>
      <c r="F2121" s="635"/>
    </row>
    <row r="2122" spans="1:6" ht="15">
      <c r="A2122" s="633" t="s">
        <v>20513</v>
      </c>
      <c r="B2122" s="626">
        <v>103943</v>
      </c>
      <c r="C2122" s="628" t="s">
        <v>20721</v>
      </c>
      <c r="D2122" s="626" t="s">
        <v>648</v>
      </c>
      <c r="E2122" s="634">
        <v>1.19</v>
      </c>
      <c r="F2122" s="635">
        <v>0</v>
      </c>
    </row>
    <row r="2123" spans="1:6" ht="15">
      <c r="A2123" s="633" t="s">
        <v>20513</v>
      </c>
      <c r="B2123" s="626">
        <v>91279</v>
      </c>
      <c r="C2123" s="628" t="s">
        <v>20722</v>
      </c>
      <c r="D2123" s="626" t="s">
        <v>648</v>
      </c>
      <c r="E2123" s="634">
        <v>0.86</v>
      </c>
      <c r="F2123" s="635">
        <v>0</v>
      </c>
    </row>
    <row r="2124" spans="1:6" ht="15">
      <c r="A2124" s="633" t="s">
        <v>20513</v>
      </c>
      <c r="B2124" s="626">
        <v>91280</v>
      </c>
      <c r="C2124" s="628" t="s">
        <v>20723</v>
      </c>
      <c r="D2124" s="626" t="s">
        <v>648</v>
      </c>
      <c r="E2124" s="634">
        <v>0.19</v>
      </c>
      <c r="F2124" s="635">
        <v>0</v>
      </c>
    </row>
    <row r="2125" spans="1:6" ht="15">
      <c r="A2125" s="633" t="s">
        <v>20513</v>
      </c>
      <c r="B2125" s="626">
        <v>91281</v>
      </c>
      <c r="C2125" s="628" t="s">
        <v>20724</v>
      </c>
      <c r="D2125" s="626" t="s">
        <v>648</v>
      </c>
      <c r="E2125" s="634">
        <v>1.0900000000000001</v>
      </c>
      <c r="F2125" s="635">
        <v>0</v>
      </c>
    </row>
    <row r="2126" spans="1:6" ht="15">
      <c r="A2126" s="633" t="s">
        <v>20513</v>
      </c>
      <c r="B2126" s="626">
        <v>91282</v>
      </c>
      <c r="C2126" s="628" t="s">
        <v>20725</v>
      </c>
      <c r="D2126" s="626" t="s">
        <v>648</v>
      </c>
      <c r="E2126" s="634">
        <v>8.8000000000000007</v>
      </c>
      <c r="F2126" s="635">
        <v>0</v>
      </c>
    </row>
    <row r="2127" spans="1:6" ht="15">
      <c r="A2127" s="633" t="s">
        <v>20513</v>
      </c>
      <c r="B2127" s="626">
        <v>95278</v>
      </c>
      <c r="C2127" s="628" t="s">
        <v>20726</v>
      </c>
      <c r="D2127" s="626" t="s">
        <v>648</v>
      </c>
      <c r="E2127" s="634">
        <v>0.76</v>
      </c>
      <c r="F2127" s="635">
        <v>0</v>
      </c>
    </row>
    <row r="2128" spans="1:6" ht="15">
      <c r="A2128" s="633" t="s">
        <v>20513</v>
      </c>
      <c r="B2128" s="626">
        <v>95279</v>
      </c>
      <c r="C2128" s="628" t="s">
        <v>20727</v>
      </c>
      <c r="D2128" s="626" t="s">
        <v>648</v>
      </c>
      <c r="E2128" s="634">
        <v>0.15</v>
      </c>
      <c r="F2128" s="635">
        <v>0</v>
      </c>
    </row>
    <row r="2129" spans="1:6" ht="15">
      <c r="A2129" s="633" t="s">
        <v>20513</v>
      </c>
      <c r="B2129" s="626">
        <v>95280</v>
      </c>
      <c r="C2129" s="628" t="s">
        <v>20728</v>
      </c>
      <c r="D2129" s="626" t="s">
        <v>648</v>
      </c>
      <c r="E2129" s="634">
        <v>0.74</v>
      </c>
      <c r="F2129" s="635">
        <v>0</v>
      </c>
    </row>
    <row r="2130" spans="1:6" ht="15">
      <c r="A2130" s="633" t="s">
        <v>20513</v>
      </c>
      <c r="B2130" s="626">
        <v>95281</v>
      </c>
      <c r="C2130" s="628" t="s">
        <v>20729</v>
      </c>
      <c r="D2130" s="626" t="s">
        <v>648</v>
      </c>
      <c r="E2130" s="634">
        <v>8.74</v>
      </c>
      <c r="F2130" s="635">
        <v>0</v>
      </c>
    </row>
    <row r="2131" spans="1:6" ht="15">
      <c r="A2131" s="633" t="s">
        <v>20513</v>
      </c>
      <c r="B2131" s="626">
        <v>95124</v>
      </c>
      <c r="C2131" s="628" t="s">
        <v>20730</v>
      </c>
      <c r="D2131" s="626" t="s">
        <v>648</v>
      </c>
      <c r="E2131" s="634">
        <v>5.73</v>
      </c>
      <c r="F2131" s="635">
        <v>0</v>
      </c>
    </row>
    <row r="2132" spans="1:6" ht="15">
      <c r="A2132" s="633" t="s">
        <v>20513</v>
      </c>
      <c r="B2132" s="626">
        <v>95123</v>
      </c>
      <c r="C2132" s="628" t="s">
        <v>20731</v>
      </c>
      <c r="D2132" s="626" t="s">
        <v>648</v>
      </c>
      <c r="E2132" s="634">
        <v>18.579999999999998</v>
      </c>
      <c r="F2132" s="635">
        <v>0</v>
      </c>
    </row>
    <row r="2133" spans="1:6" ht="15">
      <c r="A2133" s="633" t="s">
        <v>20513</v>
      </c>
      <c r="B2133" s="626">
        <v>95125</v>
      </c>
      <c r="C2133" s="628" t="s">
        <v>20732</v>
      </c>
      <c r="D2133" s="626" t="s">
        <v>648</v>
      </c>
      <c r="E2133" s="634">
        <v>20.329999999999998</v>
      </c>
      <c r="F2133" s="635">
        <v>0</v>
      </c>
    </row>
    <row r="2134" spans="1:6" ht="15">
      <c r="A2134" s="633" t="s">
        <v>20513</v>
      </c>
      <c r="B2134" s="626">
        <v>95126</v>
      </c>
      <c r="C2134" s="628" t="s">
        <v>20733</v>
      </c>
      <c r="D2134" s="626" t="s">
        <v>648</v>
      </c>
      <c r="E2134" s="634">
        <v>147.16</v>
      </c>
      <c r="F2134" s="635">
        <v>0</v>
      </c>
    </row>
    <row r="2135" spans="1:6" ht="15">
      <c r="A2135" s="633" t="s">
        <v>20513</v>
      </c>
      <c r="B2135" s="626">
        <v>92040</v>
      </c>
      <c r="C2135" s="628" t="s">
        <v>20734</v>
      </c>
      <c r="D2135" s="626" t="s">
        <v>648</v>
      </c>
      <c r="E2135" s="634">
        <v>6.73</v>
      </c>
      <c r="F2135" s="635">
        <v>0</v>
      </c>
    </row>
    <row r="2136" spans="1:6" ht="15">
      <c r="A2136" s="633" t="s">
        <v>20513</v>
      </c>
      <c r="B2136" s="626">
        <v>92041</v>
      </c>
      <c r="C2136" s="628" t="s">
        <v>20735</v>
      </c>
      <c r="D2136" s="626" t="s">
        <v>648</v>
      </c>
      <c r="E2136" s="634">
        <v>1.38</v>
      </c>
      <c r="F2136" s="635">
        <v>0</v>
      </c>
    </row>
    <row r="2137" spans="1:6" ht="15">
      <c r="A2137" s="633" t="s">
        <v>20513</v>
      </c>
      <c r="B2137" s="626">
        <v>92042</v>
      </c>
      <c r="C2137" s="628" t="s">
        <v>20736</v>
      </c>
      <c r="D2137" s="626" t="s">
        <v>648</v>
      </c>
      <c r="E2137" s="634">
        <v>5.61</v>
      </c>
      <c r="F2137" s="635">
        <v>0</v>
      </c>
    </row>
    <row r="2138" spans="1:6" ht="15">
      <c r="A2138" s="633" t="s">
        <v>20513</v>
      </c>
      <c r="B2138" s="626">
        <v>102829</v>
      </c>
      <c r="C2138" s="628" t="s">
        <v>20737</v>
      </c>
      <c r="D2138" s="626" t="s">
        <v>648</v>
      </c>
      <c r="E2138" s="634">
        <v>0</v>
      </c>
      <c r="F2138" s="635"/>
    </row>
    <row r="2139" spans="1:6" ht="15">
      <c r="A2139" s="633" t="s">
        <v>20513</v>
      </c>
      <c r="B2139" s="626">
        <v>102830</v>
      </c>
      <c r="C2139" s="628" t="s">
        <v>20738</v>
      </c>
      <c r="D2139" s="626" t="s">
        <v>648</v>
      </c>
      <c r="E2139" s="634">
        <v>0</v>
      </c>
      <c r="F2139" s="635"/>
    </row>
    <row r="2140" spans="1:6" ht="15">
      <c r="A2140" s="633" t="s">
        <v>20513</v>
      </c>
      <c r="B2140" s="626">
        <v>102831</v>
      </c>
      <c r="C2140" s="628" t="s">
        <v>20739</v>
      </c>
      <c r="D2140" s="626" t="s">
        <v>648</v>
      </c>
      <c r="E2140" s="634">
        <v>0</v>
      </c>
      <c r="F2140" s="635"/>
    </row>
    <row r="2141" spans="1:6" ht="15">
      <c r="A2141" s="633" t="s">
        <v>20513</v>
      </c>
      <c r="B2141" s="626">
        <v>92114</v>
      </c>
      <c r="C2141" s="628" t="s">
        <v>20740</v>
      </c>
      <c r="D2141" s="626" t="s">
        <v>648</v>
      </c>
      <c r="E2141" s="634">
        <v>0.23</v>
      </c>
      <c r="F2141" s="635">
        <v>0</v>
      </c>
    </row>
    <row r="2142" spans="1:6" ht="15">
      <c r="A2142" s="633" t="s">
        <v>20513</v>
      </c>
      <c r="B2142" s="626">
        <v>92115</v>
      </c>
      <c r="C2142" s="628" t="s">
        <v>20741</v>
      </c>
      <c r="D2142" s="626" t="s">
        <v>648</v>
      </c>
      <c r="E2142" s="634">
        <v>0.04</v>
      </c>
      <c r="F2142" s="635">
        <v>0</v>
      </c>
    </row>
    <row r="2143" spans="1:6" ht="15">
      <c r="A2143" s="633" t="s">
        <v>20513</v>
      </c>
      <c r="B2143" s="626">
        <v>92116</v>
      </c>
      <c r="C2143" s="628" t="s">
        <v>20742</v>
      </c>
      <c r="D2143" s="626" t="s">
        <v>648</v>
      </c>
      <c r="E2143" s="634">
        <v>0.16</v>
      </c>
      <c r="F2143" s="635">
        <v>0</v>
      </c>
    </row>
    <row r="2144" spans="1:6" ht="15">
      <c r="A2144" s="633" t="s">
        <v>20513</v>
      </c>
      <c r="B2144" s="626">
        <v>102912</v>
      </c>
      <c r="C2144" s="628" t="s">
        <v>20743</v>
      </c>
      <c r="D2144" s="626" t="s">
        <v>648</v>
      </c>
      <c r="E2144" s="634">
        <v>0</v>
      </c>
      <c r="F2144" s="635"/>
    </row>
    <row r="2145" spans="1:6" ht="15">
      <c r="A2145" s="633" t="s">
        <v>20513</v>
      </c>
      <c r="B2145" s="626">
        <v>102913</v>
      </c>
      <c r="C2145" s="628" t="s">
        <v>20744</v>
      </c>
      <c r="D2145" s="626" t="s">
        <v>648</v>
      </c>
      <c r="E2145" s="634">
        <v>0</v>
      </c>
      <c r="F2145" s="635"/>
    </row>
    <row r="2146" spans="1:6" ht="15">
      <c r="A2146" s="633" t="s">
        <v>20513</v>
      </c>
      <c r="B2146" s="626">
        <v>102914</v>
      </c>
      <c r="C2146" s="628" t="s">
        <v>20745</v>
      </c>
      <c r="D2146" s="626" t="s">
        <v>648</v>
      </c>
      <c r="E2146" s="634">
        <v>0</v>
      </c>
      <c r="F2146" s="635"/>
    </row>
    <row r="2147" spans="1:6" ht="15">
      <c r="A2147" s="633" t="s">
        <v>20513</v>
      </c>
      <c r="B2147" s="626">
        <v>102915</v>
      </c>
      <c r="C2147" s="628" t="s">
        <v>20746</v>
      </c>
      <c r="D2147" s="626" t="s">
        <v>648</v>
      </c>
      <c r="E2147" s="634">
        <v>0.49</v>
      </c>
      <c r="F2147" s="635">
        <v>0</v>
      </c>
    </row>
    <row r="2148" spans="1:6" ht="15">
      <c r="A2148" s="633" t="s">
        <v>20513</v>
      </c>
      <c r="B2148" s="626">
        <v>95716</v>
      </c>
      <c r="C2148" s="628" t="s">
        <v>20747</v>
      </c>
      <c r="D2148" s="626" t="s">
        <v>648</v>
      </c>
      <c r="E2148" s="634">
        <v>65.91</v>
      </c>
      <c r="F2148" s="635">
        <v>0</v>
      </c>
    </row>
    <row r="2149" spans="1:6" ht="15">
      <c r="A2149" s="633" t="s">
        <v>20513</v>
      </c>
      <c r="B2149" s="626">
        <v>95717</v>
      </c>
      <c r="C2149" s="628" t="s">
        <v>20748</v>
      </c>
      <c r="D2149" s="626" t="s">
        <v>648</v>
      </c>
      <c r="E2149" s="634">
        <v>17.420000000000002</v>
      </c>
      <c r="F2149" s="635">
        <v>0</v>
      </c>
    </row>
    <row r="2150" spans="1:6" ht="15">
      <c r="A2150" s="633" t="s">
        <v>20513</v>
      </c>
      <c r="B2150" s="626">
        <v>95718</v>
      </c>
      <c r="C2150" s="628" t="s">
        <v>20749</v>
      </c>
      <c r="D2150" s="626" t="s">
        <v>648</v>
      </c>
      <c r="E2150" s="634">
        <v>82.39</v>
      </c>
      <c r="F2150" s="635">
        <v>0</v>
      </c>
    </row>
    <row r="2151" spans="1:6" ht="15">
      <c r="A2151" s="633" t="s">
        <v>20513</v>
      </c>
      <c r="B2151" s="626">
        <v>95719</v>
      </c>
      <c r="C2151" s="628" t="s">
        <v>20750</v>
      </c>
      <c r="D2151" s="626" t="s">
        <v>648</v>
      </c>
      <c r="E2151" s="634">
        <v>89.87</v>
      </c>
      <c r="F2151" s="635">
        <v>0</v>
      </c>
    </row>
    <row r="2152" spans="1:6" ht="15">
      <c r="A2152" s="633" t="s">
        <v>20513</v>
      </c>
      <c r="B2152" s="626">
        <v>104712</v>
      </c>
      <c r="C2152" s="628" t="s">
        <v>20751</v>
      </c>
      <c r="D2152" s="626" t="s">
        <v>648</v>
      </c>
      <c r="E2152" s="634">
        <v>61.95</v>
      </c>
      <c r="F2152" s="635">
        <v>0</v>
      </c>
    </row>
    <row r="2153" spans="1:6" ht="15">
      <c r="A2153" s="633" t="s">
        <v>20513</v>
      </c>
      <c r="B2153" s="626">
        <v>104713</v>
      </c>
      <c r="C2153" s="628" t="s">
        <v>20752</v>
      </c>
      <c r="D2153" s="626" t="s">
        <v>648</v>
      </c>
      <c r="E2153" s="634">
        <v>16.37</v>
      </c>
      <c r="F2153" s="635">
        <v>0</v>
      </c>
    </row>
    <row r="2154" spans="1:6" ht="15">
      <c r="A2154" s="633" t="s">
        <v>20513</v>
      </c>
      <c r="B2154" s="626">
        <v>104714</v>
      </c>
      <c r="C2154" s="628" t="s">
        <v>20753</v>
      </c>
      <c r="D2154" s="626" t="s">
        <v>648</v>
      </c>
      <c r="E2154" s="634">
        <v>77.430000000000007</v>
      </c>
      <c r="F2154" s="635">
        <v>0</v>
      </c>
    </row>
    <row r="2155" spans="1:6" ht="15">
      <c r="A2155" s="633" t="s">
        <v>20513</v>
      </c>
      <c r="B2155" s="626">
        <v>104715</v>
      </c>
      <c r="C2155" s="628" t="s">
        <v>20754</v>
      </c>
      <c r="D2155" s="626" t="s">
        <v>648</v>
      </c>
      <c r="E2155" s="634">
        <v>89.87</v>
      </c>
      <c r="F2155" s="635">
        <v>0</v>
      </c>
    </row>
    <row r="2156" spans="1:6" ht="15">
      <c r="A2156" s="633" t="s">
        <v>20513</v>
      </c>
      <c r="B2156" s="626">
        <v>102894</v>
      </c>
      <c r="C2156" s="628" t="s">
        <v>20755</v>
      </c>
      <c r="D2156" s="626" t="s">
        <v>648</v>
      </c>
      <c r="E2156" s="634">
        <v>0</v>
      </c>
      <c r="F2156" s="635"/>
    </row>
    <row r="2157" spans="1:6" ht="15">
      <c r="A2157" s="633" t="s">
        <v>20513</v>
      </c>
      <c r="B2157" s="626">
        <v>104161</v>
      </c>
      <c r="C2157" s="628" t="s">
        <v>20756</v>
      </c>
      <c r="D2157" s="626" t="s">
        <v>648</v>
      </c>
      <c r="E2157" s="634">
        <v>0</v>
      </c>
      <c r="F2157" s="635"/>
    </row>
    <row r="2158" spans="1:6" ht="15">
      <c r="A2158" s="633" t="s">
        <v>20513</v>
      </c>
      <c r="B2158" s="626">
        <v>102896</v>
      </c>
      <c r="C2158" s="628" t="s">
        <v>20757</v>
      </c>
      <c r="D2158" s="626" t="s">
        <v>648</v>
      </c>
      <c r="E2158" s="634">
        <v>0</v>
      </c>
      <c r="F2158" s="635"/>
    </row>
    <row r="2159" spans="1:6" ht="15">
      <c r="A2159" s="633" t="s">
        <v>20513</v>
      </c>
      <c r="B2159" s="626">
        <v>102897</v>
      </c>
      <c r="C2159" s="628" t="s">
        <v>20758</v>
      </c>
      <c r="D2159" s="626" t="s">
        <v>648</v>
      </c>
      <c r="E2159" s="634">
        <v>89.87</v>
      </c>
      <c r="F2159" s="635">
        <v>0</v>
      </c>
    </row>
    <row r="2160" spans="1:6" ht="15">
      <c r="A2160" s="633" t="s">
        <v>20513</v>
      </c>
      <c r="B2160" s="626">
        <v>5627</v>
      </c>
      <c r="C2160" s="628" t="s">
        <v>20759</v>
      </c>
      <c r="D2160" s="626" t="s">
        <v>648</v>
      </c>
      <c r="E2160" s="634">
        <v>47.6</v>
      </c>
      <c r="F2160" s="635">
        <v>0</v>
      </c>
    </row>
    <row r="2161" spans="1:6" ht="15">
      <c r="A2161" s="633" t="s">
        <v>20513</v>
      </c>
      <c r="B2161" s="626">
        <v>5628</v>
      </c>
      <c r="C2161" s="628" t="s">
        <v>20760</v>
      </c>
      <c r="D2161" s="626" t="s">
        <v>648</v>
      </c>
      <c r="E2161" s="634">
        <v>12.58</v>
      </c>
      <c r="F2161" s="635">
        <v>0</v>
      </c>
    </row>
    <row r="2162" spans="1:6" ht="15">
      <c r="A2162" s="633" t="s">
        <v>20513</v>
      </c>
      <c r="B2162" s="626">
        <v>5629</v>
      </c>
      <c r="C2162" s="628" t="s">
        <v>20761</v>
      </c>
      <c r="D2162" s="626" t="s">
        <v>648</v>
      </c>
      <c r="E2162" s="634">
        <v>59.5</v>
      </c>
      <c r="F2162" s="635">
        <v>0</v>
      </c>
    </row>
    <row r="2163" spans="1:6" ht="15">
      <c r="A2163" s="633" t="s">
        <v>20513</v>
      </c>
      <c r="B2163" s="626">
        <v>5630</v>
      </c>
      <c r="C2163" s="628" t="s">
        <v>20762</v>
      </c>
      <c r="D2163" s="626" t="s">
        <v>648</v>
      </c>
      <c r="E2163" s="634">
        <v>64.400000000000006</v>
      </c>
      <c r="F2163" s="635">
        <v>0</v>
      </c>
    </row>
    <row r="2164" spans="1:6" ht="15">
      <c r="A2164" s="633" t="s">
        <v>20513</v>
      </c>
      <c r="B2164" s="626">
        <v>88900</v>
      </c>
      <c r="C2164" s="628" t="s">
        <v>20763</v>
      </c>
      <c r="D2164" s="626" t="s">
        <v>648</v>
      </c>
      <c r="E2164" s="634">
        <v>53.86</v>
      </c>
      <c r="F2164" s="635">
        <v>0</v>
      </c>
    </row>
    <row r="2165" spans="1:6" ht="15">
      <c r="A2165" s="633" t="s">
        <v>20513</v>
      </c>
      <c r="B2165" s="626">
        <v>88902</v>
      </c>
      <c r="C2165" s="628" t="s">
        <v>20764</v>
      </c>
      <c r="D2165" s="626" t="s">
        <v>648</v>
      </c>
      <c r="E2165" s="634">
        <v>14.23</v>
      </c>
      <c r="F2165" s="635">
        <v>0</v>
      </c>
    </row>
    <row r="2166" spans="1:6" ht="15">
      <c r="A2166" s="633" t="s">
        <v>20513</v>
      </c>
      <c r="B2166" s="626">
        <v>88903</v>
      </c>
      <c r="C2166" s="628" t="s">
        <v>20765</v>
      </c>
      <c r="D2166" s="626" t="s">
        <v>648</v>
      </c>
      <c r="E2166" s="634">
        <v>67.319999999999993</v>
      </c>
      <c r="F2166" s="635">
        <v>0</v>
      </c>
    </row>
    <row r="2167" spans="1:6" ht="15">
      <c r="A2167" s="633" t="s">
        <v>20513</v>
      </c>
      <c r="B2167" s="626">
        <v>88904</v>
      </c>
      <c r="C2167" s="628" t="s">
        <v>20766</v>
      </c>
      <c r="D2167" s="626" t="s">
        <v>648</v>
      </c>
      <c r="E2167" s="634">
        <v>89.87</v>
      </c>
      <c r="F2167" s="635">
        <v>0</v>
      </c>
    </row>
    <row r="2168" spans="1:6" ht="15">
      <c r="A2168" s="633" t="s">
        <v>20513</v>
      </c>
      <c r="B2168" s="626">
        <v>88569</v>
      </c>
      <c r="C2168" s="628" t="s">
        <v>20767</v>
      </c>
      <c r="D2168" s="626" t="s">
        <v>648</v>
      </c>
      <c r="E2168" s="634">
        <v>3.85</v>
      </c>
      <c r="F2168" s="635">
        <v>0</v>
      </c>
    </row>
    <row r="2169" spans="1:6" ht="15">
      <c r="A2169" s="633" t="s">
        <v>20513</v>
      </c>
      <c r="B2169" s="626">
        <v>88570</v>
      </c>
      <c r="C2169" s="628" t="s">
        <v>20768</v>
      </c>
      <c r="D2169" s="626" t="s">
        <v>648</v>
      </c>
      <c r="E2169" s="634">
        <v>1.33</v>
      </c>
      <c r="F2169" s="635">
        <v>0</v>
      </c>
    </row>
    <row r="2170" spans="1:6" ht="15">
      <c r="A2170" s="633" t="s">
        <v>20513</v>
      </c>
      <c r="B2170" s="626">
        <v>5765</v>
      </c>
      <c r="C2170" s="628" t="s">
        <v>20769</v>
      </c>
      <c r="D2170" s="626" t="s">
        <v>648</v>
      </c>
      <c r="E2170" s="634">
        <v>4.82</v>
      </c>
      <c r="F2170" s="635">
        <v>0</v>
      </c>
    </row>
    <row r="2171" spans="1:6" ht="15">
      <c r="A2171" s="633" t="s">
        <v>20513</v>
      </c>
      <c r="B2171" s="626">
        <v>5766</v>
      </c>
      <c r="C2171" s="628" t="s">
        <v>20770</v>
      </c>
      <c r="D2171" s="626" t="s">
        <v>648</v>
      </c>
      <c r="E2171" s="634">
        <v>2.91</v>
      </c>
      <c r="F2171" s="635">
        <v>0</v>
      </c>
    </row>
    <row r="2172" spans="1:6" ht="15">
      <c r="A2172" s="633" t="s">
        <v>20513</v>
      </c>
      <c r="B2172" s="626">
        <v>91468</v>
      </c>
      <c r="C2172" s="628" t="s">
        <v>20771</v>
      </c>
      <c r="D2172" s="626" t="s">
        <v>648</v>
      </c>
      <c r="E2172" s="634">
        <v>25.85</v>
      </c>
      <c r="F2172" s="635">
        <v>0</v>
      </c>
    </row>
    <row r="2173" spans="1:6" ht="15">
      <c r="A2173" s="633" t="s">
        <v>20513</v>
      </c>
      <c r="B2173" s="626">
        <v>91484</v>
      </c>
      <c r="C2173" s="628" t="s">
        <v>20772</v>
      </c>
      <c r="D2173" s="626" t="s">
        <v>648</v>
      </c>
      <c r="E2173" s="634">
        <v>4.08</v>
      </c>
      <c r="F2173" s="635">
        <v>0</v>
      </c>
    </row>
    <row r="2174" spans="1:6" ht="15">
      <c r="A2174" s="633" t="s">
        <v>20513</v>
      </c>
      <c r="B2174" s="626">
        <v>91469</v>
      </c>
      <c r="C2174" s="628" t="s">
        <v>20773</v>
      </c>
      <c r="D2174" s="626" t="s">
        <v>648</v>
      </c>
      <c r="E2174" s="634">
        <v>10.1</v>
      </c>
      <c r="F2174" s="635">
        <v>0</v>
      </c>
    </row>
    <row r="2175" spans="1:6" ht="15">
      <c r="A2175" s="633" t="s">
        <v>20513</v>
      </c>
      <c r="B2175" s="626">
        <v>83361</v>
      </c>
      <c r="C2175" s="628" t="s">
        <v>20774</v>
      </c>
      <c r="D2175" s="626" t="s">
        <v>648</v>
      </c>
      <c r="E2175" s="634">
        <v>43.31</v>
      </c>
      <c r="F2175" s="635">
        <v>0</v>
      </c>
    </row>
    <row r="2176" spans="1:6" ht="15">
      <c r="A2176" s="633" t="s">
        <v>20513</v>
      </c>
      <c r="B2176" s="626">
        <v>91485</v>
      </c>
      <c r="C2176" s="628" t="s">
        <v>20775</v>
      </c>
      <c r="D2176" s="626" t="s">
        <v>648</v>
      </c>
      <c r="E2176" s="634">
        <v>154.69999999999999</v>
      </c>
      <c r="F2176" s="635">
        <v>0</v>
      </c>
    </row>
    <row r="2177" spans="1:6" ht="15">
      <c r="A2177" s="633" t="s">
        <v>20513</v>
      </c>
      <c r="B2177" s="626">
        <v>102835</v>
      </c>
      <c r="C2177" s="628" t="s">
        <v>20776</v>
      </c>
      <c r="D2177" s="626" t="s">
        <v>648</v>
      </c>
      <c r="E2177" s="634">
        <v>0</v>
      </c>
      <c r="F2177" s="635"/>
    </row>
    <row r="2178" spans="1:6" ht="15">
      <c r="A2178" s="633" t="s">
        <v>20513</v>
      </c>
      <c r="B2178" s="626">
        <v>102836</v>
      </c>
      <c r="C2178" s="628" t="s">
        <v>20777</v>
      </c>
      <c r="D2178" s="626" t="s">
        <v>648</v>
      </c>
      <c r="E2178" s="634">
        <v>0</v>
      </c>
      <c r="F2178" s="635"/>
    </row>
    <row r="2179" spans="1:6" ht="15">
      <c r="A2179" s="633" t="s">
        <v>20513</v>
      </c>
      <c r="B2179" s="626">
        <v>102837</v>
      </c>
      <c r="C2179" s="628" t="s">
        <v>20778</v>
      </c>
      <c r="D2179" s="626" t="s">
        <v>648</v>
      </c>
      <c r="E2179" s="634">
        <v>0</v>
      </c>
      <c r="F2179" s="635"/>
    </row>
    <row r="2180" spans="1:6" ht="15">
      <c r="A2180" s="633" t="s">
        <v>20513</v>
      </c>
      <c r="B2180" s="626">
        <v>89230</v>
      </c>
      <c r="C2180" s="628" t="s">
        <v>20779</v>
      </c>
      <c r="D2180" s="626" t="s">
        <v>648</v>
      </c>
      <c r="E2180" s="634">
        <v>117.11</v>
      </c>
      <c r="F2180" s="635">
        <v>0</v>
      </c>
    </row>
    <row r="2181" spans="1:6" ht="15">
      <c r="A2181" s="633" t="s">
        <v>20513</v>
      </c>
      <c r="B2181" s="626">
        <v>89231</v>
      </c>
      <c r="C2181" s="628" t="s">
        <v>20780</v>
      </c>
      <c r="D2181" s="626" t="s">
        <v>648</v>
      </c>
      <c r="E2181" s="634">
        <v>35.86</v>
      </c>
      <c r="F2181" s="635">
        <v>0</v>
      </c>
    </row>
    <row r="2182" spans="1:6" ht="15">
      <c r="A2182" s="633" t="s">
        <v>20513</v>
      </c>
      <c r="B2182" s="626">
        <v>89232</v>
      </c>
      <c r="C2182" s="628" t="s">
        <v>20781</v>
      </c>
      <c r="D2182" s="626" t="s">
        <v>648</v>
      </c>
      <c r="E2182" s="634">
        <v>208.9</v>
      </c>
      <c r="F2182" s="635">
        <v>0</v>
      </c>
    </row>
    <row r="2183" spans="1:6" ht="15">
      <c r="A2183" s="633" t="s">
        <v>20513</v>
      </c>
      <c r="B2183" s="626">
        <v>89233</v>
      </c>
      <c r="C2183" s="628" t="s">
        <v>20782</v>
      </c>
      <c r="D2183" s="626" t="s">
        <v>648</v>
      </c>
      <c r="E2183" s="634">
        <v>167.02</v>
      </c>
      <c r="F2183" s="635">
        <v>0</v>
      </c>
    </row>
    <row r="2184" spans="1:6" ht="15">
      <c r="A2184" s="633" t="s">
        <v>20513</v>
      </c>
      <c r="B2184" s="626">
        <v>89236</v>
      </c>
      <c r="C2184" s="628" t="s">
        <v>20783</v>
      </c>
      <c r="D2184" s="626" t="s">
        <v>648</v>
      </c>
      <c r="E2184" s="634">
        <v>273.58</v>
      </c>
      <c r="F2184" s="635">
        <v>0</v>
      </c>
    </row>
    <row r="2185" spans="1:6" ht="15">
      <c r="A2185" s="633" t="s">
        <v>20513</v>
      </c>
      <c r="B2185" s="626">
        <v>89237</v>
      </c>
      <c r="C2185" s="628" t="s">
        <v>20784</v>
      </c>
      <c r="D2185" s="626" t="s">
        <v>648</v>
      </c>
      <c r="E2185" s="634">
        <v>83.77</v>
      </c>
      <c r="F2185" s="635">
        <v>0</v>
      </c>
    </row>
    <row r="2186" spans="1:6" ht="15">
      <c r="A2186" s="633" t="s">
        <v>20513</v>
      </c>
      <c r="B2186" s="626">
        <v>89238</v>
      </c>
      <c r="C2186" s="628" t="s">
        <v>20785</v>
      </c>
      <c r="D2186" s="626" t="s">
        <v>648</v>
      </c>
      <c r="E2186" s="634">
        <v>488</v>
      </c>
      <c r="F2186" s="635">
        <v>0</v>
      </c>
    </row>
    <row r="2187" spans="1:6" ht="15">
      <c r="A2187" s="633" t="s">
        <v>20513</v>
      </c>
      <c r="B2187" s="626">
        <v>89239</v>
      </c>
      <c r="C2187" s="628" t="s">
        <v>20786</v>
      </c>
      <c r="D2187" s="626" t="s">
        <v>648</v>
      </c>
      <c r="E2187" s="634">
        <v>441.68</v>
      </c>
      <c r="F2187" s="635">
        <v>0</v>
      </c>
    </row>
    <row r="2188" spans="1:6" ht="15">
      <c r="A2188" s="633" t="s">
        <v>20513</v>
      </c>
      <c r="B2188" s="626">
        <v>102930</v>
      </c>
      <c r="C2188" s="628" t="s">
        <v>20787</v>
      </c>
      <c r="D2188" s="626" t="s">
        <v>648</v>
      </c>
      <c r="E2188" s="634">
        <v>0</v>
      </c>
      <c r="F2188" s="635"/>
    </row>
    <row r="2189" spans="1:6" ht="15">
      <c r="A2189" s="633" t="s">
        <v>20513</v>
      </c>
      <c r="B2189" s="626">
        <v>102931</v>
      </c>
      <c r="C2189" s="628" t="s">
        <v>20788</v>
      </c>
      <c r="D2189" s="626" t="s">
        <v>648</v>
      </c>
      <c r="E2189" s="634">
        <v>0</v>
      </c>
      <c r="F2189" s="635"/>
    </row>
    <row r="2190" spans="1:6" ht="15">
      <c r="A2190" s="633" t="s">
        <v>20513</v>
      </c>
      <c r="B2190" s="626">
        <v>102932</v>
      </c>
      <c r="C2190" s="628" t="s">
        <v>20789</v>
      </c>
      <c r="D2190" s="626" t="s">
        <v>648</v>
      </c>
      <c r="E2190" s="634">
        <v>0</v>
      </c>
      <c r="F2190" s="635"/>
    </row>
    <row r="2191" spans="1:6" ht="15">
      <c r="A2191" s="633" t="s">
        <v>20513</v>
      </c>
      <c r="B2191" s="626">
        <v>102933</v>
      </c>
      <c r="C2191" s="628" t="s">
        <v>20790</v>
      </c>
      <c r="D2191" s="626" t="s">
        <v>648</v>
      </c>
      <c r="E2191" s="634">
        <v>0.73</v>
      </c>
      <c r="F2191" s="635">
        <v>0</v>
      </c>
    </row>
    <row r="2192" spans="1:6" ht="15">
      <c r="A2192" s="633" t="s">
        <v>20513</v>
      </c>
      <c r="B2192" s="626">
        <v>93411</v>
      </c>
      <c r="C2192" s="628" t="s">
        <v>20791</v>
      </c>
      <c r="D2192" s="626" t="s">
        <v>648</v>
      </c>
      <c r="E2192" s="634">
        <v>0.38</v>
      </c>
      <c r="F2192" s="635">
        <v>0</v>
      </c>
    </row>
    <row r="2193" spans="1:6" ht="15">
      <c r="A2193" s="633" t="s">
        <v>20513</v>
      </c>
      <c r="B2193" s="626">
        <v>93412</v>
      </c>
      <c r="C2193" s="628" t="s">
        <v>20792</v>
      </c>
      <c r="D2193" s="626" t="s">
        <v>648</v>
      </c>
      <c r="E2193" s="634">
        <v>0.13</v>
      </c>
      <c r="F2193" s="635">
        <v>0</v>
      </c>
    </row>
    <row r="2194" spans="1:6" ht="15">
      <c r="A2194" s="633" t="s">
        <v>20513</v>
      </c>
      <c r="B2194" s="626">
        <v>93413</v>
      </c>
      <c r="C2194" s="628" t="s">
        <v>20793</v>
      </c>
      <c r="D2194" s="626" t="s">
        <v>648</v>
      </c>
      <c r="E2194" s="634">
        <v>0.34</v>
      </c>
      <c r="F2194" s="635">
        <v>0</v>
      </c>
    </row>
    <row r="2195" spans="1:6" ht="15">
      <c r="A2195" s="633" t="s">
        <v>20513</v>
      </c>
      <c r="B2195" s="626">
        <v>93414</v>
      </c>
      <c r="C2195" s="628" t="s">
        <v>20794</v>
      </c>
      <c r="D2195" s="626" t="s">
        <v>648</v>
      </c>
      <c r="E2195" s="634">
        <v>11.04</v>
      </c>
      <c r="F2195" s="635">
        <v>0</v>
      </c>
    </row>
    <row r="2196" spans="1:6" ht="15">
      <c r="A2196" s="633" t="s">
        <v>20513</v>
      </c>
      <c r="B2196" s="626">
        <v>88855</v>
      </c>
      <c r="C2196" s="628" t="s">
        <v>20795</v>
      </c>
      <c r="D2196" s="626" t="s">
        <v>648</v>
      </c>
      <c r="E2196" s="634">
        <v>3.33</v>
      </c>
      <c r="F2196" s="635">
        <v>0</v>
      </c>
    </row>
    <row r="2197" spans="1:6" ht="15">
      <c r="A2197" s="633" t="s">
        <v>20513</v>
      </c>
      <c r="B2197" s="626">
        <v>88856</v>
      </c>
      <c r="C2197" s="628" t="s">
        <v>20796</v>
      </c>
      <c r="D2197" s="626" t="s">
        <v>648</v>
      </c>
      <c r="E2197" s="634">
        <v>0.91</v>
      </c>
      <c r="F2197" s="635">
        <v>0</v>
      </c>
    </row>
    <row r="2198" spans="1:6" ht="15">
      <c r="A2198" s="633" t="s">
        <v>20513</v>
      </c>
      <c r="B2198" s="626">
        <v>5658</v>
      </c>
      <c r="C2198" s="628" t="s">
        <v>20797</v>
      </c>
      <c r="D2198" s="626" t="s">
        <v>648</v>
      </c>
      <c r="E2198" s="634">
        <v>2.31</v>
      </c>
      <c r="F2198" s="635">
        <v>0</v>
      </c>
    </row>
    <row r="2199" spans="1:6" ht="15">
      <c r="A2199" s="633" t="s">
        <v>20513</v>
      </c>
      <c r="B2199" s="626">
        <v>53840</v>
      </c>
      <c r="C2199" s="628" t="s">
        <v>20798</v>
      </c>
      <c r="D2199" s="626" t="s">
        <v>648</v>
      </c>
      <c r="E2199" s="634">
        <v>2.61</v>
      </c>
      <c r="F2199" s="635">
        <v>0</v>
      </c>
    </row>
    <row r="2200" spans="1:6" ht="15">
      <c r="A2200" s="633" t="s">
        <v>20513</v>
      </c>
      <c r="B2200" s="626">
        <v>87026</v>
      </c>
      <c r="C2200" s="628" t="s">
        <v>20799</v>
      </c>
      <c r="D2200" s="626" t="s">
        <v>648</v>
      </c>
      <c r="E2200" s="634">
        <v>0.71</v>
      </c>
      <c r="F2200" s="635">
        <v>0</v>
      </c>
    </row>
    <row r="2201" spans="1:6" ht="15">
      <c r="A2201" s="633" t="s">
        <v>20513</v>
      </c>
      <c r="B2201" s="626">
        <v>53841</v>
      </c>
      <c r="C2201" s="628" t="s">
        <v>20800</v>
      </c>
      <c r="D2201" s="626" t="s">
        <v>648</v>
      </c>
      <c r="E2201" s="634">
        <v>1.81</v>
      </c>
      <c r="F2201" s="635">
        <v>0</v>
      </c>
    </row>
    <row r="2202" spans="1:6" ht="15">
      <c r="A2202" s="633" t="s">
        <v>20513</v>
      </c>
      <c r="B2202" s="626">
        <v>95209</v>
      </c>
      <c r="C2202" s="628" t="s">
        <v>20801</v>
      </c>
      <c r="D2202" s="626" t="s">
        <v>648</v>
      </c>
      <c r="E2202" s="634">
        <v>12.42</v>
      </c>
      <c r="F2202" s="635">
        <v>0</v>
      </c>
    </row>
    <row r="2203" spans="1:6" ht="15">
      <c r="A2203" s="633" t="s">
        <v>20513</v>
      </c>
      <c r="B2203" s="626">
        <v>95210</v>
      </c>
      <c r="C2203" s="628" t="s">
        <v>20802</v>
      </c>
      <c r="D2203" s="626" t="s">
        <v>648</v>
      </c>
      <c r="E2203" s="634">
        <v>58.74</v>
      </c>
      <c r="F2203" s="635">
        <v>0</v>
      </c>
    </row>
    <row r="2204" spans="1:6" ht="15">
      <c r="A2204" s="633" t="s">
        <v>20513</v>
      </c>
      <c r="B2204" s="626">
        <v>95211</v>
      </c>
      <c r="C2204" s="628" t="s">
        <v>20803</v>
      </c>
      <c r="D2204" s="626" t="s">
        <v>648</v>
      </c>
      <c r="E2204" s="634">
        <v>7.29</v>
      </c>
      <c r="F2204" s="635">
        <v>0</v>
      </c>
    </row>
    <row r="2205" spans="1:6" ht="15">
      <c r="A2205" s="633" t="s">
        <v>20513</v>
      </c>
      <c r="B2205" s="626">
        <v>93267</v>
      </c>
      <c r="C2205" s="628" t="s">
        <v>20804</v>
      </c>
      <c r="D2205" s="626" t="s">
        <v>648</v>
      </c>
      <c r="E2205" s="634">
        <v>26.66</v>
      </c>
      <c r="F2205" s="635">
        <v>0</v>
      </c>
    </row>
    <row r="2206" spans="1:6" ht="15">
      <c r="A2206" s="633" t="s">
        <v>20513</v>
      </c>
      <c r="B2206" s="626">
        <v>93269</v>
      </c>
      <c r="C2206" s="628" t="s">
        <v>20805</v>
      </c>
      <c r="D2206" s="626" t="s">
        <v>648</v>
      </c>
      <c r="E2206" s="634">
        <v>10</v>
      </c>
      <c r="F2206" s="635">
        <v>0</v>
      </c>
    </row>
    <row r="2207" spans="1:6" ht="15">
      <c r="A2207" s="633" t="s">
        <v>20513</v>
      </c>
      <c r="B2207" s="626">
        <v>93270</v>
      </c>
      <c r="C2207" s="628" t="s">
        <v>20806</v>
      </c>
      <c r="D2207" s="626" t="s">
        <v>648</v>
      </c>
      <c r="E2207" s="634">
        <v>25.92</v>
      </c>
      <c r="F2207" s="635">
        <v>0</v>
      </c>
    </row>
    <row r="2208" spans="1:6" ht="15">
      <c r="A2208" s="633" t="s">
        <v>20513</v>
      </c>
      <c r="B2208" s="626">
        <v>93271</v>
      </c>
      <c r="C2208" s="628" t="s">
        <v>20807</v>
      </c>
      <c r="D2208" s="626" t="s">
        <v>648</v>
      </c>
      <c r="E2208" s="634">
        <v>7.29</v>
      </c>
      <c r="F2208" s="635">
        <v>0</v>
      </c>
    </row>
    <row r="2209" spans="1:6" ht="15">
      <c r="A2209" s="633" t="s">
        <v>20513</v>
      </c>
      <c r="B2209" s="626">
        <v>95208</v>
      </c>
      <c r="C2209" s="628" t="s">
        <v>20808</v>
      </c>
      <c r="D2209" s="626" t="s">
        <v>648</v>
      </c>
      <c r="E2209" s="634">
        <v>53.71</v>
      </c>
      <c r="F2209" s="635">
        <v>0</v>
      </c>
    </row>
    <row r="2210" spans="1:6" ht="15">
      <c r="A2210" s="633" t="s">
        <v>20513</v>
      </c>
      <c r="B2210" s="626">
        <v>83761</v>
      </c>
      <c r="C2210" s="628" t="s">
        <v>20809</v>
      </c>
      <c r="D2210" s="626" t="s">
        <v>648</v>
      </c>
      <c r="E2210" s="634">
        <v>10.57</v>
      </c>
      <c r="F2210" s="635">
        <v>0</v>
      </c>
    </row>
    <row r="2211" spans="1:6" ht="15">
      <c r="A2211" s="633" t="s">
        <v>20513</v>
      </c>
      <c r="B2211" s="626">
        <v>83764</v>
      </c>
      <c r="C2211" s="628" t="s">
        <v>20810</v>
      </c>
      <c r="D2211" s="626" t="s">
        <v>648</v>
      </c>
      <c r="E2211" s="634">
        <v>3.72</v>
      </c>
      <c r="F2211" s="635">
        <v>0</v>
      </c>
    </row>
    <row r="2212" spans="1:6" ht="15">
      <c r="A2212" s="633" t="s">
        <v>20513</v>
      </c>
      <c r="B2212" s="626">
        <v>83762</v>
      </c>
      <c r="C2212" s="628" t="s">
        <v>20811</v>
      </c>
      <c r="D2212" s="626" t="s">
        <v>648</v>
      </c>
      <c r="E2212" s="634">
        <v>9.43</v>
      </c>
      <c r="F2212" s="635">
        <v>0</v>
      </c>
    </row>
    <row r="2213" spans="1:6" ht="15">
      <c r="A2213" s="633" t="s">
        <v>20513</v>
      </c>
      <c r="B2213" s="626">
        <v>83763</v>
      </c>
      <c r="C2213" s="628" t="s">
        <v>20812</v>
      </c>
      <c r="D2213" s="626" t="s">
        <v>648</v>
      </c>
      <c r="E2213" s="634">
        <v>50.17</v>
      </c>
      <c r="F2213" s="635">
        <v>0</v>
      </c>
    </row>
    <row r="2214" spans="1:6" ht="15">
      <c r="A2214" s="633" t="s">
        <v>20513</v>
      </c>
      <c r="B2214" s="626">
        <v>95874</v>
      </c>
      <c r="C2214" s="628" t="s">
        <v>20813</v>
      </c>
      <c r="D2214" s="626" t="s">
        <v>648</v>
      </c>
      <c r="E2214" s="634">
        <v>11.29</v>
      </c>
      <c r="F2214" s="635">
        <v>0</v>
      </c>
    </row>
    <row r="2215" spans="1:6" ht="15">
      <c r="A2215" s="633" t="s">
        <v>20513</v>
      </c>
      <c r="B2215" s="626">
        <v>95869</v>
      </c>
      <c r="C2215" s="628" t="s">
        <v>20814</v>
      </c>
      <c r="D2215" s="626" t="s">
        <v>648</v>
      </c>
      <c r="E2215" s="634">
        <v>3.98</v>
      </c>
      <c r="F2215" s="635">
        <v>0</v>
      </c>
    </row>
    <row r="2216" spans="1:6" ht="15">
      <c r="A2216" s="633" t="s">
        <v>20513</v>
      </c>
      <c r="B2216" s="626">
        <v>95870</v>
      </c>
      <c r="C2216" s="628" t="s">
        <v>20815</v>
      </c>
      <c r="D2216" s="626" t="s">
        <v>648</v>
      </c>
      <c r="E2216" s="634">
        <v>10.07</v>
      </c>
      <c r="F2216" s="635">
        <v>0</v>
      </c>
    </row>
    <row r="2217" spans="1:6" ht="15">
      <c r="A2217" s="633" t="s">
        <v>20513</v>
      </c>
      <c r="B2217" s="626">
        <v>95871</v>
      </c>
      <c r="C2217" s="628" t="s">
        <v>20816</v>
      </c>
      <c r="D2217" s="626" t="s">
        <v>648</v>
      </c>
      <c r="E2217" s="634">
        <v>272.92</v>
      </c>
      <c r="F2217" s="635">
        <v>0</v>
      </c>
    </row>
    <row r="2218" spans="1:6" ht="15">
      <c r="A2218" s="633" t="s">
        <v>20513</v>
      </c>
      <c r="B2218" s="626">
        <v>104684</v>
      </c>
      <c r="C2218" s="628" t="s">
        <v>20817</v>
      </c>
      <c r="D2218" s="626" t="s">
        <v>648</v>
      </c>
      <c r="E2218" s="634">
        <v>0</v>
      </c>
      <c r="F2218" s="635"/>
    </row>
    <row r="2219" spans="1:6" ht="15">
      <c r="A2219" s="633" t="s">
        <v>20513</v>
      </c>
      <c r="B2219" s="626">
        <v>104685</v>
      </c>
      <c r="C2219" s="628" t="s">
        <v>20818</v>
      </c>
      <c r="D2219" s="626" t="s">
        <v>648</v>
      </c>
      <c r="E2219" s="634">
        <v>0</v>
      </c>
      <c r="F2219" s="635"/>
    </row>
    <row r="2220" spans="1:6" ht="15">
      <c r="A2220" s="633" t="s">
        <v>20513</v>
      </c>
      <c r="B2220" s="626">
        <v>104686</v>
      </c>
      <c r="C2220" s="628" t="s">
        <v>20819</v>
      </c>
      <c r="D2220" s="626" t="s">
        <v>648</v>
      </c>
      <c r="E2220" s="634">
        <v>0</v>
      </c>
      <c r="F2220" s="635"/>
    </row>
    <row r="2221" spans="1:6" ht="15">
      <c r="A2221" s="633" t="s">
        <v>20513</v>
      </c>
      <c r="B2221" s="626">
        <v>104687</v>
      </c>
      <c r="C2221" s="628" t="s">
        <v>20820</v>
      </c>
      <c r="D2221" s="626" t="s">
        <v>648</v>
      </c>
      <c r="E2221" s="634">
        <v>449.21</v>
      </c>
      <c r="F2221" s="635">
        <v>0</v>
      </c>
    </row>
    <row r="2222" spans="1:6" ht="15">
      <c r="A2222" s="633" t="s">
        <v>20513</v>
      </c>
      <c r="B2222" s="626">
        <v>73303</v>
      </c>
      <c r="C2222" s="628" t="s">
        <v>20821</v>
      </c>
      <c r="D2222" s="626" t="s">
        <v>648</v>
      </c>
      <c r="E2222" s="634">
        <v>7.93</v>
      </c>
      <c r="F2222" s="635">
        <v>0</v>
      </c>
    </row>
    <row r="2223" spans="1:6" ht="15">
      <c r="A2223" s="633" t="s">
        <v>20513</v>
      </c>
      <c r="B2223" s="626">
        <v>93235</v>
      </c>
      <c r="C2223" s="628" t="s">
        <v>20822</v>
      </c>
      <c r="D2223" s="626" t="s">
        <v>648</v>
      </c>
      <c r="E2223" s="634">
        <v>2.79</v>
      </c>
      <c r="F2223" s="635">
        <v>0</v>
      </c>
    </row>
    <row r="2224" spans="1:6" ht="15">
      <c r="A2224" s="633" t="s">
        <v>20513</v>
      </c>
      <c r="B2224" s="626">
        <v>73307</v>
      </c>
      <c r="C2224" s="628" t="s">
        <v>20823</v>
      </c>
      <c r="D2224" s="626" t="s">
        <v>648</v>
      </c>
      <c r="E2224" s="634">
        <v>7.08</v>
      </c>
      <c r="F2224" s="635">
        <v>0</v>
      </c>
    </row>
    <row r="2225" spans="1:6" ht="15">
      <c r="A2225" s="633" t="s">
        <v>20513</v>
      </c>
      <c r="B2225" s="626">
        <v>73311</v>
      </c>
      <c r="C2225" s="628" t="s">
        <v>20824</v>
      </c>
      <c r="D2225" s="626" t="s">
        <v>648</v>
      </c>
      <c r="E2225" s="634">
        <v>178.02</v>
      </c>
      <c r="F2225" s="635">
        <v>0</v>
      </c>
    </row>
    <row r="2226" spans="1:6" ht="15">
      <c r="A2226" s="633" t="s">
        <v>20513</v>
      </c>
      <c r="B2226" s="626">
        <v>93423</v>
      </c>
      <c r="C2226" s="628" t="s">
        <v>20825</v>
      </c>
      <c r="D2226" s="626" t="s">
        <v>648</v>
      </c>
      <c r="E2226" s="634">
        <v>7.06</v>
      </c>
      <c r="F2226" s="635">
        <v>0</v>
      </c>
    </row>
    <row r="2227" spans="1:6" ht="15">
      <c r="A2227" s="633" t="s">
        <v>20513</v>
      </c>
      <c r="B2227" s="626">
        <v>93424</v>
      </c>
      <c r="C2227" s="628" t="s">
        <v>20826</v>
      </c>
      <c r="D2227" s="626" t="s">
        <v>648</v>
      </c>
      <c r="E2227" s="634">
        <v>2.4900000000000002</v>
      </c>
      <c r="F2227" s="635">
        <v>0</v>
      </c>
    </row>
    <row r="2228" spans="1:6" ht="15">
      <c r="A2228" s="633" t="s">
        <v>20513</v>
      </c>
      <c r="B2228" s="626">
        <v>93425</v>
      </c>
      <c r="C2228" s="628" t="s">
        <v>20827</v>
      </c>
      <c r="D2228" s="626" t="s">
        <v>648</v>
      </c>
      <c r="E2228" s="634">
        <v>6.3</v>
      </c>
      <c r="F2228" s="635">
        <v>0</v>
      </c>
    </row>
    <row r="2229" spans="1:6" ht="15">
      <c r="A2229" s="633" t="s">
        <v>20513</v>
      </c>
      <c r="B2229" s="626">
        <v>93426</v>
      </c>
      <c r="C2229" s="628" t="s">
        <v>20828</v>
      </c>
      <c r="D2229" s="626" t="s">
        <v>648</v>
      </c>
      <c r="E2229" s="634">
        <v>160.19999999999999</v>
      </c>
      <c r="F2229" s="635">
        <v>0</v>
      </c>
    </row>
    <row r="2230" spans="1:6" ht="15">
      <c r="A2230" s="633" t="s">
        <v>20513</v>
      </c>
      <c r="B2230" s="626">
        <v>93417</v>
      </c>
      <c r="C2230" s="628" t="s">
        <v>20829</v>
      </c>
      <c r="D2230" s="626" t="s">
        <v>648</v>
      </c>
      <c r="E2230" s="634">
        <v>4.99</v>
      </c>
      <c r="F2230" s="635">
        <v>0</v>
      </c>
    </row>
    <row r="2231" spans="1:6" ht="15">
      <c r="A2231" s="633" t="s">
        <v>20513</v>
      </c>
      <c r="B2231" s="626">
        <v>93418</v>
      </c>
      <c r="C2231" s="628" t="s">
        <v>20830</v>
      </c>
      <c r="D2231" s="626" t="s">
        <v>648</v>
      </c>
      <c r="E2231" s="634">
        <v>1.76</v>
      </c>
      <c r="F2231" s="635">
        <v>0</v>
      </c>
    </row>
    <row r="2232" spans="1:6" ht="15">
      <c r="A2232" s="633" t="s">
        <v>20513</v>
      </c>
      <c r="B2232" s="626">
        <v>93419</v>
      </c>
      <c r="C2232" s="628" t="s">
        <v>20831</v>
      </c>
      <c r="D2232" s="626" t="s">
        <v>648</v>
      </c>
      <c r="E2232" s="634">
        <v>4.45</v>
      </c>
      <c r="F2232" s="635">
        <v>0</v>
      </c>
    </row>
    <row r="2233" spans="1:6" ht="15">
      <c r="A2233" s="633" t="s">
        <v>20513</v>
      </c>
      <c r="B2233" s="626">
        <v>93420</v>
      </c>
      <c r="C2233" s="628" t="s">
        <v>20832</v>
      </c>
      <c r="D2233" s="626" t="s">
        <v>648</v>
      </c>
      <c r="E2233" s="634">
        <v>67.03</v>
      </c>
      <c r="F2233" s="635">
        <v>0</v>
      </c>
    </row>
    <row r="2234" spans="1:6" ht="15">
      <c r="A2234" s="633" t="s">
        <v>20513</v>
      </c>
      <c r="B2234" s="626">
        <v>93277</v>
      </c>
      <c r="C2234" s="628" t="s">
        <v>20833</v>
      </c>
      <c r="D2234" s="626" t="s">
        <v>648</v>
      </c>
      <c r="E2234" s="634">
        <v>0.3</v>
      </c>
      <c r="F2234" s="635">
        <v>0</v>
      </c>
    </row>
    <row r="2235" spans="1:6" ht="15">
      <c r="A2235" s="633" t="s">
        <v>20513</v>
      </c>
      <c r="B2235" s="626">
        <v>93278</v>
      </c>
      <c r="C2235" s="628" t="s">
        <v>20834</v>
      </c>
      <c r="D2235" s="626" t="s">
        <v>648</v>
      </c>
      <c r="E2235" s="634">
        <v>7.0000000000000007E-2</v>
      </c>
      <c r="F2235" s="635">
        <v>0</v>
      </c>
    </row>
    <row r="2236" spans="1:6" ht="15">
      <c r="A2236" s="633" t="s">
        <v>20513</v>
      </c>
      <c r="B2236" s="626">
        <v>93279</v>
      </c>
      <c r="C2236" s="628" t="s">
        <v>20835</v>
      </c>
      <c r="D2236" s="626" t="s">
        <v>648</v>
      </c>
      <c r="E2236" s="634">
        <v>0.28000000000000003</v>
      </c>
      <c r="F2236" s="635">
        <v>0</v>
      </c>
    </row>
    <row r="2237" spans="1:6" ht="15">
      <c r="A2237" s="633" t="s">
        <v>20513</v>
      </c>
      <c r="B2237" s="626">
        <v>93280</v>
      </c>
      <c r="C2237" s="628" t="s">
        <v>20836</v>
      </c>
      <c r="D2237" s="626" t="s">
        <v>648</v>
      </c>
      <c r="E2237" s="634">
        <v>0.6</v>
      </c>
      <c r="F2237" s="635">
        <v>0</v>
      </c>
    </row>
    <row r="2238" spans="1:6" ht="15">
      <c r="A2238" s="633" t="s">
        <v>20513</v>
      </c>
      <c r="B2238" s="626">
        <v>104909</v>
      </c>
      <c r="C2238" s="628" t="s">
        <v>20837</v>
      </c>
      <c r="D2238" s="626" t="s">
        <v>648</v>
      </c>
      <c r="E2238" s="634">
        <v>0</v>
      </c>
      <c r="F2238" s="635"/>
    </row>
    <row r="2239" spans="1:6" ht="15">
      <c r="A2239" s="633" t="s">
        <v>20513</v>
      </c>
      <c r="B2239" s="626">
        <v>104910</v>
      </c>
      <c r="C2239" s="628" t="s">
        <v>20838</v>
      </c>
      <c r="D2239" s="626" t="s">
        <v>648</v>
      </c>
      <c r="E2239" s="634">
        <v>0</v>
      </c>
      <c r="F2239" s="635"/>
    </row>
    <row r="2240" spans="1:6" ht="15">
      <c r="A2240" s="633" t="s">
        <v>20513</v>
      </c>
      <c r="B2240" s="626">
        <v>104911</v>
      </c>
      <c r="C2240" s="628" t="s">
        <v>20839</v>
      </c>
      <c r="D2240" s="626" t="s">
        <v>648</v>
      </c>
      <c r="E2240" s="634">
        <v>0</v>
      </c>
      <c r="F2240" s="635"/>
    </row>
    <row r="2241" spans="1:6" ht="15">
      <c r="A2241" s="633" t="s">
        <v>20513</v>
      </c>
      <c r="B2241" s="626">
        <v>104912</v>
      </c>
      <c r="C2241" s="628" t="s">
        <v>20840</v>
      </c>
      <c r="D2241" s="626" t="s">
        <v>648</v>
      </c>
      <c r="E2241" s="634">
        <v>29.83</v>
      </c>
      <c r="F2241" s="635">
        <v>0</v>
      </c>
    </row>
    <row r="2242" spans="1:6" ht="15">
      <c r="A2242" s="633" t="s">
        <v>20513</v>
      </c>
      <c r="B2242" s="626">
        <v>102840</v>
      </c>
      <c r="C2242" s="628" t="s">
        <v>20841</v>
      </c>
      <c r="D2242" s="626" t="s">
        <v>648</v>
      </c>
      <c r="E2242" s="634">
        <v>0</v>
      </c>
      <c r="F2242" s="635"/>
    </row>
    <row r="2243" spans="1:6" ht="15">
      <c r="A2243" s="633" t="s">
        <v>20513</v>
      </c>
      <c r="B2243" s="626">
        <v>102841</v>
      </c>
      <c r="C2243" s="628" t="s">
        <v>20842</v>
      </c>
      <c r="D2243" s="626" t="s">
        <v>648</v>
      </c>
      <c r="E2243" s="634">
        <v>0</v>
      </c>
      <c r="F2243" s="635"/>
    </row>
    <row r="2244" spans="1:6" ht="15">
      <c r="A2244" s="633" t="s">
        <v>20513</v>
      </c>
      <c r="B2244" s="626">
        <v>102842</v>
      </c>
      <c r="C2244" s="628" t="s">
        <v>20843</v>
      </c>
      <c r="D2244" s="626" t="s">
        <v>648</v>
      </c>
      <c r="E2244" s="634">
        <v>0</v>
      </c>
      <c r="F2244" s="635"/>
    </row>
    <row r="2245" spans="1:6" ht="15">
      <c r="A2245" s="633" t="s">
        <v>20513</v>
      </c>
      <c r="B2245" s="626">
        <v>102843</v>
      </c>
      <c r="C2245" s="628" t="s">
        <v>20844</v>
      </c>
      <c r="D2245" s="626" t="s">
        <v>648</v>
      </c>
      <c r="E2245" s="634">
        <v>134.55000000000001</v>
      </c>
      <c r="F2245" s="635">
        <v>0</v>
      </c>
    </row>
    <row r="2246" spans="1:6" ht="15">
      <c r="A2246" s="633" t="s">
        <v>20513</v>
      </c>
      <c r="B2246" s="626">
        <v>89267</v>
      </c>
      <c r="C2246" s="628" t="s">
        <v>20845</v>
      </c>
      <c r="D2246" s="626" t="s">
        <v>648</v>
      </c>
      <c r="E2246" s="634">
        <v>51.81</v>
      </c>
      <c r="F2246" s="635">
        <v>0</v>
      </c>
    </row>
    <row r="2247" spans="1:6" ht="15">
      <c r="A2247" s="633" t="s">
        <v>20513</v>
      </c>
      <c r="B2247" s="626">
        <v>89269</v>
      </c>
      <c r="C2247" s="628" t="s">
        <v>20846</v>
      </c>
      <c r="D2247" s="626" t="s">
        <v>648</v>
      </c>
      <c r="E2247" s="634">
        <v>7.38</v>
      </c>
      <c r="F2247" s="635">
        <v>0</v>
      </c>
    </row>
    <row r="2248" spans="1:6" ht="15">
      <c r="A2248" s="633" t="s">
        <v>20513</v>
      </c>
      <c r="B2248" s="626">
        <v>89268</v>
      </c>
      <c r="C2248" s="628" t="s">
        <v>20847</v>
      </c>
      <c r="D2248" s="626" t="s">
        <v>648</v>
      </c>
      <c r="E2248" s="634">
        <v>18.260000000000002</v>
      </c>
      <c r="F2248" s="635">
        <v>0</v>
      </c>
    </row>
    <row r="2249" spans="1:6" ht="15">
      <c r="A2249" s="633" t="s">
        <v>20513</v>
      </c>
      <c r="B2249" s="626">
        <v>89270</v>
      </c>
      <c r="C2249" s="628" t="s">
        <v>20848</v>
      </c>
      <c r="D2249" s="626" t="s">
        <v>648</v>
      </c>
      <c r="E2249" s="634">
        <v>83.29</v>
      </c>
      <c r="F2249" s="635">
        <v>0</v>
      </c>
    </row>
    <row r="2250" spans="1:6" ht="15">
      <c r="A2250" s="633" t="s">
        <v>20513</v>
      </c>
      <c r="B2250" s="626">
        <v>89271</v>
      </c>
      <c r="C2250" s="628" t="s">
        <v>20849</v>
      </c>
      <c r="D2250" s="626" t="s">
        <v>648</v>
      </c>
      <c r="E2250" s="634">
        <v>29</v>
      </c>
      <c r="F2250" s="635">
        <v>0</v>
      </c>
    </row>
    <row r="2251" spans="1:6" ht="15">
      <c r="A2251" s="633" t="s">
        <v>20513</v>
      </c>
      <c r="B2251" s="626">
        <v>93283</v>
      </c>
      <c r="C2251" s="628" t="s">
        <v>20850</v>
      </c>
      <c r="D2251" s="626" t="s">
        <v>648</v>
      </c>
      <c r="E2251" s="634">
        <v>99.64</v>
      </c>
      <c r="F2251" s="635">
        <v>0</v>
      </c>
    </row>
    <row r="2252" spans="1:6" ht="15">
      <c r="A2252" s="633" t="s">
        <v>20513</v>
      </c>
      <c r="B2252" s="626">
        <v>93296</v>
      </c>
      <c r="C2252" s="628" t="s">
        <v>20851</v>
      </c>
      <c r="D2252" s="626" t="s">
        <v>648</v>
      </c>
      <c r="E2252" s="634">
        <v>14.19</v>
      </c>
      <c r="F2252" s="635">
        <v>0</v>
      </c>
    </row>
    <row r="2253" spans="1:6" ht="15">
      <c r="A2253" s="633" t="s">
        <v>20513</v>
      </c>
      <c r="B2253" s="626">
        <v>93284</v>
      </c>
      <c r="C2253" s="628" t="s">
        <v>20852</v>
      </c>
      <c r="D2253" s="626" t="s">
        <v>648</v>
      </c>
      <c r="E2253" s="634">
        <v>35.119999999999997</v>
      </c>
      <c r="F2253" s="635">
        <v>0</v>
      </c>
    </row>
    <row r="2254" spans="1:6" ht="15">
      <c r="A2254" s="633" t="s">
        <v>20513</v>
      </c>
      <c r="B2254" s="626">
        <v>93285</v>
      </c>
      <c r="C2254" s="628" t="s">
        <v>20853</v>
      </c>
      <c r="D2254" s="626" t="s">
        <v>648</v>
      </c>
      <c r="E2254" s="634">
        <v>160.16999999999999</v>
      </c>
      <c r="F2254" s="635">
        <v>0</v>
      </c>
    </row>
    <row r="2255" spans="1:6" ht="15">
      <c r="A2255" s="633" t="s">
        <v>20513</v>
      </c>
      <c r="B2255" s="626">
        <v>93286</v>
      </c>
      <c r="C2255" s="628" t="s">
        <v>20854</v>
      </c>
      <c r="D2255" s="626" t="s">
        <v>648</v>
      </c>
      <c r="E2255" s="634">
        <v>10.14</v>
      </c>
      <c r="F2255" s="635">
        <v>0</v>
      </c>
    </row>
    <row r="2256" spans="1:6" ht="15">
      <c r="A2256" s="633" t="s">
        <v>20513</v>
      </c>
      <c r="B2256" s="626">
        <v>104706</v>
      </c>
      <c r="C2256" s="628" t="s">
        <v>20855</v>
      </c>
      <c r="D2256" s="626" t="s">
        <v>648</v>
      </c>
      <c r="E2256" s="634">
        <v>0</v>
      </c>
      <c r="F2256" s="635"/>
    </row>
    <row r="2257" spans="1:6" ht="15">
      <c r="A2257" s="633" t="s">
        <v>20513</v>
      </c>
      <c r="B2257" s="626">
        <v>104707</v>
      </c>
      <c r="C2257" s="628" t="s">
        <v>20856</v>
      </c>
      <c r="D2257" s="626" t="s">
        <v>648</v>
      </c>
      <c r="E2257" s="634">
        <v>0</v>
      </c>
      <c r="F2257" s="635"/>
    </row>
    <row r="2258" spans="1:6" ht="15">
      <c r="A2258" s="633" t="s">
        <v>20513</v>
      </c>
      <c r="B2258" s="626">
        <v>104708</v>
      </c>
      <c r="C2258" s="628" t="s">
        <v>20857</v>
      </c>
      <c r="D2258" s="626" t="s">
        <v>648</v>
      </c>
      <c r="E2258" s="634">
        <v>0</v>
      </c>
      <c r="F2258" s="635"/>
    </row>
    <row r="2259" spans="1:6" ht="15">
      <c r="A2259" s="633" t="s">
        <v>20513</v>
      </c>
      <c r="B2259" s="626">
        <v>104709</v>
      </c>
      <c r="C2259" s="628" t="s">
        <v>20858</v>
      </c>
      <c r="D2259" s="626" t="s">
        <v>648</v>
      </c>
      <c r="E2259" s="634">
        <v>1169.0899999999999</v>
      </c>
      <c r="F2259" s="635">
        <v>0</v>
      </c>
    </row>
    <row r="2260" spans="1:6" ht="15">
      <c r="A2260" s="633" t="s">
        <v>20513</v>
      </c>
      <c r="B2260" s="626">
        <v>104903</v>
      </c>
      <c r="C2260" s="628" t="s">
        <v>20859</v>
      </c>
      <c r="D2260" s="626" t="s">
        <v>648</v>
      </c>
      <c r="E2260" s="634">
        <v>0</v>
      </c>
      <c r="F2260" s="635"/>
    </row>
    <row r="2261" spans="1:6" ht="15">
      <c r="A2261" s="633" t="s">
        <v>20513</v>
      </c>
      <c r="B2261" s="626">
        <v>104904</v>
      </c>
      <c r="C2261" s="628" t="s">
        <v>20860</v>
      </c>
      <c r="D2261" s="626" t="s">
        <v>648</v>
      </c>
      <c r="E2261" s="634">
        <v>0</v>
      </c>
      <c r="F2261" s="635"/>
    </row>
    <row r="2262" spans="1:6" ht="15">
      <c r="A2262" s="633" t="s">
        <v>20513</v>
      </c>
      <c r="B2262" s="626">
        <v>104905</v>
      </c>
      <c r="C2262" s="628" t="s">
        <v>20861</v>
      </c>
      <c r="D2262" s="626" t="s">
        <v>648</v>
      </c>
      <c r="E2262" s="634">
        <v>0</v>
      </c>
      <c r="F2262" s="635"/>
    </row>
    <row r="2263" spans="1:6" ht="15">
      <c r="A2263" s="633" t="s">
        <v>20513</v>
      </c>
      <c r="B2263" s="626">
        <v>104906</v>
      </c>
      <c r="C2263" s="628" t="s">
        <v>20862</v>
      </c>
      <c r="D2263" s="626" t="s">
        <v>648</v>
      </c>
      <c r="E2263" s="634">
        <v>98.67</v>
      </c>
      <c r="F2263" s="635">
        <v>0</v>
      </c>
    </row>
    <row r="2264" spans="1:6" ht="15">
      <c r="A2264" s="633" t="s">
        <v>20513</v>
      </c>
      <c r="B2264" s="626">
        <v>102846</v>
      </c>
      <c r="C2264" s="628" t="s">
        <v>20863</v>
      </c>
      <c r="D2264" s="626" t="s">
        <v>648</v>
      </c>
      <c r="E2264" s="634">
        <v>0</v>
      </c>
      <c r="F2264" s="635"/>
    </row>
    <row r="2265" spans="1:6" ht="15">
      <c r="A2265" s="633" t="s">
        <v>20513</v>
      </c>
      <c r="B2265" s="626">
        <v>102847</v>
      </c>
      <c r="C2265" s="628" t="s">
        <v>20864</v>
      </c>
      <c r="D2265" s="626" t="s">
        <v>648</v>
      </c>
      <c r="E2265" s="634">
        <v>0</v>
      </c>
      <c r="F2265" s="635"/>
    </row>
    <row r="2266" spans="1:6" ht="15">
      <c r="A2266" s="633" t="s">
        <v>20513</v>
      </c>
      <c r="B2266" s="626">
        <v>102848</v>
      </c>
      <c r="C2266" s="628" t="s">
        <v>20865</v>
      </c>
      <c r="D2266" s="626" t="s">
        <v>648</v>
      </c>
      <c r="E2266" s="634">
        <v>0</v>
      </c>
      <c r="F2266" s="635"/>
    </row>
    <row r="2267" spans="1:6" ht="15">
      <c r="A2267" s="633" t="s">
        <v>20513</v>
      </c>
      <c r="B2267" s="626">
        <v>102849</v>
      </c>
      <c r="C2267" s="628" t="s">
        <v>20866</v>
      </c>
      <c r="D2267" s="626" t="s">
        <v>648</v>
      </c>
      <c r="E2267" s="634">
        <v>65.78</v>
      </c>
      <c r="F2267" s="635">
        <v>0</v>
      </c>
    </row>
    <row r="2268" spans="1:6" ht="15">
      <c r="A2268" s="633" t="s">
        <v>20513</v>
      </c>
      <c r="B2268" s="626">
        <v>102852</v>
      </c>
      <c r="C2268" s="628" t="s">
        <v>20867</v>
      </c>
      <c r="D2268" s="626" t="s">
        <v>648</v>
      </c>
      <c r="E2268" s="634">
        <v>0</v>
      </c>
      <c r="F2268" s="635"/>
    </row>
    <row r="2269" spans="1:6" ht="15">
      <c r="A2269" s="633" t="s">
        <v>20513</v>
      </c>
      <c r="B2269" s="626">
        <v>102853</v>
      </c>
      <c r="C2269" s="628" t="s">
        <v>20868</v>
      </c>
      <c r="D2269" s="626" t="s">
        <v>648</v>
      </c>
      <c r="E2269" s="634">
        <v>0</v>
      </c>
      <c r="F2269" s="635"/>
    </row>
    <row r="2270" spans="1:6" ht="15">
      <c r="A2270" s="633" t="s">
        <v>20513</v>
      </c>
      <c r="B2270" s="626">
        <v>102854</v>
      </c>
      <c r="C2270" s="628" t="s">
        <v>20869</v>
      </c>
      <c r="D2270" s="626" t="s">
        <v>648</v>
      </c>
      <c r="E2270" s="634">
        <v>0</v>
      </c>
      <c r="F2270" s="635"/>
    </row>
    <row r="2271" spans="1:6" ht="15">
      <c r="A2271" s="633" t="s">
        <v>20513</v>
      </c>
      <c r="B2271" s="626">
        <v>102855</v>
      </c>
      <c r="C2271" s="628" t="s">
        <v>20870</v>
      </c>
      <c r="D2271" s="626" t="s">
        <v>648</v>
      </c>
      <c r="E2271" s="634">
        <v>65.78</v>
      </c>
      <c r="F2271" s="635">
        <v>0</v>
      </c>
    </row>
    <row r="2272" spans="1:6" ht="15">
      <c r="A2272" s="633" t="s">
        <v>20513</v>
      </c>
      <c r="B2272" s="626">
        <v>93397</v>
      </c>
      <c r="C2272" s="628" t="s">
        <v>20871</v>
      </c>
      <c r="D2272" s="626" t="s">
        <v>648</v>
      </c>
      <c r="E2272" s="634">
        <v>25.03</v>
      </c>
      <c r="F2272" s="635">
        <v>0</v>
      </c>
    </row>
    <row r="2273" spans="1:6" ht="15">
      <c r="A2273" s="633" t="s">
        <v>20513</v>
      </c>
      <c r="B2273" s="626">
        <v>93399</v>
      </c>
      <c r="C2273" s="628" t="s">
        <v>20872</v>
      </c>
      <c r="D2273" s="626" t="s">
        <v>648</v>
      </c>
      <c r="E2273" s="634">
        <v>3.81</v>
      </c>
      <c r="F2273" s="635">
        <v>0</v>
      </c>
    </row>
    <row r="2274" spans="1:6" ht="15">
      <c r="A2274" s="633" t="s">
        <v>20513</v>
      </c>
      <c r="B2274" s="626">
        <v>93398</v>
      </c>
      <c r="C2274" s="628" t="s">
        <v>20873</v>
      </c>
      <c r="D2274" s="626" t="s">
        <v>648</v>
      </c>
      <c r="E2274" s="634">
        <v>9.44</v>
      </c>
      <c r="F2274" s="635">
        <v>0</v>
      </c>
    </row>
    <row r="2275" spans="1:6" ht="15">
      <c r="A2275" s="633" t="s">
        <v>20513</v>
      </c>
      <c r="B2275" s="626">
        <v>93400</v>
      </c>
      <c r="C2275" s="628" t="s">
        <v>20874</v>
      </c>
      <c r="D2275" s="626" t="s">
        <v>648</v>
      </c>
      <c r="E2275" s="634">
        <v>43.42</v>
      </c>
      <c r="F2275" s="635">
        <v>0</v>
      </c>
    </row>
    <row r="2276" spans="1:6" ht="15">
      <c r="A2276" s="633" t="s">
        <v>20513</v>
      </c>
      <c r="B2276" s="626">
        <v>93401</v>
      </c>
      <c r="C2276" s="628" t="s">
        <v>20875</v>
      </c>
      <c r="D2276" s="626" t="s">
        <v>648</v>
      </c>
      <c r="E2276" s="634">
        <v>158.05000000000001</v>
      </c>
      <c r="F2276" s="635">
        <v>0</v>
      </c>
    </row>
    <row r="2277" spans="1:6" ht="15">
      <c r="A2277" s="633" t="s">
        <v>20513</v>
      </c>
      <c r="B2277" s="626">
        <v>89259</v>
      </c>
      <c r="C2277" s="628" t="s">
        <v>20876</v>
      </c>
      <c r="D2277" s="626" t="s">
        <v>648</v>
      </c>
      <c r="E2277" s="634">
        <v>27.32</v>
      </c>
      <c r="F2277" s="635">
        <v>0</v>
      </c>
    </row>
    <row r="2278" spans="1:6" ht="15">
      <c r="A2278" s="633" t="s">
        <v>20513</v>
      </c>
      <c r="B2278" s="626">
        <v>91466</v>
      </c>
      <c r="C2278" s="628" t="s">
        <v>20877</v>
      </c>
      <c r="D2278" s="626" t="s">
        <v>648</v>
      </c>
      <c r="E2278" s="634">
        <v>4.05</v>
      </c>
      <c r="F2278" s="635">
        <v>0</v>
      </c>
    </row>
    <row r="2279" spans="1:6" ht="15">
      <c r="A2279" s="633" t="s">
        <v>20513</v>
      </c>
      <c r="B2279" s="626">
        <v>89260</v>
      </c>
      <c r="C2279" s="628" t="s">
        <v>20878</v>
      </c>
      <c r="D2279" s="626" t="s">
        <v>648</v>
      </c>
      <c r="E2279" s="634">
        <v>10.039999999999999</v>
      </c>
      <c r="F2279" s="635">
        <v>0</v>
      </c>
    </row>
    <row r="2280" spans="1:6" ht="15">
      <c r="A2280" s="633" t="s">
        <v>20513</v>
      </c>
      <c r="B2280" s="626">
        <v>89262</v>
      </c>
      <c r="C2280" s="628" t="s">
        <v>20879</v>
      </c>
      <c r="D2280" s="626" t="s">
        <v>648</v>
      </c>
      <c r="E2280" s="634">
        <v>46.28</v>
      </c>
      <c r="F2280" s="635">
        <v>0</v>
      </c>
    </row>
    <row r="2281" spans="1:6" ht="15">
      <c r="A2281" s="633" t="s">
        <v>20513</v>
      </c>
      <c r="B2281" s="626">
        <v>91467</v>
      </c>
      <c r="C2281" s="628" t="s">
        <v>20880</v>
      </c>
      <c r="D2281" s="626" t="s">
        <v>648</v>
      </c>
      <c r="E2281" s="634">
        <v>158.05000000000001</v>
      </c>
      <c r="F2281" s="635">
        <v>0</v>
      </c>
    </row>
    <row r="2282" spans="1:6" ht="15">
      <c r="A2282" s="633" t="s">
        <v>20513</v>
      </c>
      <c r="B2282" s="626">
        <v>105839</v>
      </c>
      <c r="C2282" s="628" t="s">
        <v>20881</v>
      </c>
      <c r="D2282" s="626" t="s">
        <v>648</v>
      </c>
      <c r="E2282" s="634">
        <v>0</v>
      </c>
      <c r="F2282" s="635"/>
    </row>
    <row r="2283" spans="1:6" ht="15">
      <c r="A2283" s="633" t="s">
        <v>20513</v>
      </c>
      <c r="B2283" s="626">
        <v>105842</v>
      </c>
      <c r="C2283" s="628" t="s">
        <v>20882</v>
      </c>
      <c r="D2283" s="626" t="s">
        <v>648</v>
      </c>
      <c r="E2283" s="634">
        <v>0</v>
      </c>
      <c r="F2283" s="635"/>
    </row>
    <row r="2284" spans="1:6" ht="15">
      <c r="A2284" s="633" t="s">
        <v>20513</v>
      </c>
      <c r="B2284" s="626">
        <v>105840</v>
      </c>
      <c r="C2284" s="628" t="s">
        <v>20883</v>
      </c>
      <c r="D2284" s="626" t="s">
        <v>648</v>
      </c>
      <c r="E2284" s="634">
        <v>0</v>
      </c>
      <c r="F2284" s="635"/>
    </row>
    <row r="2285" spans="1:6" ht="15">
      <c r="A2285" s="633" t="s">
        <v>20513</v>
      </c>
      <c r="B2285" s="626">
        <v>105841</v>
      </c>
      <c r="C2285" s="628" t="s">
        <v>20884</v>
      </c>
      <c r="D2285" s="626" t="s">
        <v>648</v>
      </c>
      <c r="E2285" s="634">
        <v>0</v>
      </c>
      <c r="F2285" s="635"/>
    </row>
    <row r="2286" spans="1:6" ht="15">
      <c r="A2286" s="633" t="s">
        <v>20513</v>
      </c>
      <c r="B2286" s="626">
        <v>105843</v>
      </c>
      <c r="C2286" s="628" t="s">
        <v>20885</v>
      </c>
      <c r="D2286" s="626" t="s">
        <v>648</v>
      </c>
      <c r="E2286" s="634">
        <v>83.18</v>
      </c>
      <c r="F2286" s="635">
        <v>0</v>
      </c>
    </row>
    <row r="2287" spans="1:6" ht="15">
      <c r="A2287" s="633" t="s">
        <v>20513</v>
      </c>
      <c r="B2287" s="626">
        <v>91629</v>
      </c>
      <c r="C2287" s="628" t="s">
        <v>20886</v>
      </c>
      <c r="D2287" s="626" t="s">
        <v>648</v>
      </c>
      <c r="E2287" s="634">
        <v>21.64</v>
      </c>
      <c r="F2287" s="635">
        <v>0</v>
      </c>
    </row>
    <row r="2288" spans="1:6" ht="15">
      <c r="A2288" s="633" t="s">
        <v>20513</v>
      </c>
      <c r="B2288" s="626">
        <v>91631</v>
      </c>
      <c r="C2288" s="628" t="s">
        <v>20887</v>
      </c>
      <c r="D2288" s="626" t="s">
        <v>648</v>
      </c>
      <c r="E2288" s="634">
        <v>3.25</v>
      </c>
      <c r="F2288" s="635">
        <v>0</v>
      </c>
    </row>
    <row r="2289" spans="1:6" ht="15">
      <c r="A2289" s="633" t="s">
        <v>20513</v>
      </c>
      <c r="B2289" s="626">
        <v>91630</v>
      </c>
      <c r="C2289" s="628" t="s">
        <v>20888</v>
      </c>
      <c r="D2289" s="626" t="s">
        <v>648</v>
      </c>
      <c r="E2289" s="634">
        <v>8.0500000000000007</v>
      </c>
      <c r="F2289" s="635">
        <v>0</v>
      </c>
    </row>
    <row r="2290" spans="1:6" ht="15">
      <c r="A2290" s="633" t="s">
        <v>20513</v>
      </c>
      <c r="B2290" s="626">
        <v>91632</v>
      </c>
      <c r="C2290" s="628" t="s">
        <v>20889</v>
      </c>
      <c r="D2290" s="626" t="s">
        <v>648</v>
      </c>
      <c r="E2290" s="634">
        <v>37.06</v>
      </c>
      <c r="F2290" s="635">
        <v>0</v>
      </c>
    </row>
    <row r="2291" spans="1:6" ht="15">
      <c r="A2291" s="633" t="s">
        <v>20513</v>
      </c>
      <c r="B2291" s="626">
        <v>91633</v>
      </c>
      <c r="C2291" s="628" t="s">
        <v>20890</v>
      </c>
      <c r="D2291" s="626" t="s">
        <v>648</v>
      </c>
      <c r="E2291" s="634">
        <v>133.77000000000001</v>
      </c>
      <c r="F2291" s="635">
        <v>0</v>
      </c>
    </row>
    <row r="2292" spans="1:6" ht="15">
      <c r="A2292" s="633" t="s">
        <v>20513</v>
      </c>
      <c r="B2292" s="626">
        <v>105979</v>
      </c>
      <c r="C2292" s="628" t="s">
        <v>20891</v>
      </c>
      <c r="D2292" s="626" t="s">
        <v>648</v>
      </c>
      <c r="E2292" s="634">
        <v>43.75</v>
      </c>
      <c r="F2292" s="635">
        <v>0</v>
      </c>
    </row>
    <row r="2293" spans="1:6" ht="15">
      <c r="A2293" s="633" t="s">
        <v>20513</v>
      </c>
      <c r="B2293" s="626">
        <v>105982</v>
      </c>
      <c r="C2293" s="628" t="s">
        <v>20892</v>
      </c>
      <c r="D2293" s="626" t="s">
        <v>648</v>
      </c>
      <c r="E2293" s="634">
        <v>6.04</v>
      </c>
      <c r="F2293" s="635">
        <v>0</v>
      </c>
    </row>
    <row r="2294" spans="1:6" ht="15">
      <c r="A2294" s="633" t="s">
        <v>20513</v>
      </c>
      <c r="B2294" s="626">
        <v>105980</v>
      </c>
      <c r="C2294" s="628" t="s">
        <v>20893</v>
      </c>
      <c r="D2294" s="626" t="s">
        <v>648</v>
      </c>
      <c r="E2294" s="634">
        <v>14.93</v>
      </c>
      <c r="F2294" s="635">
        <v>0</v>
      </c>
    </row>
    <row r="2295" spans="1:6" ht="15">
      <c r="A2295" s="633" t="s">
        <v>20513</v>
      </c>
      <c r="B2295" s="626">
        <v>105981</v>
      </c>
      <c r="C2295" s="628" t="s">
        <v>20894</v>
      </c>
      <c r="D2295" s="626" t="s">
        <v>648</v>
      </c>
      <c r="E2295" s="634">
        <v>69.19</v>
      </c>
      <c r="F2295" s="635">
        <v>0</v>
      </c>
    </row>
    <row r="2296" spans="1:6" ht="15">
      <c r="A2296" s="633" t="s">
        <v>20513</v>
      </c>
      <c r="B2296" s="626">
        <v>105983</v>
      </c>
      <c r="C2296" s="628" t="s">
        <v>20895</v>
      </c>
      <c r="D2296" s="626" t="s">
        <v>648</v>
      </c>
      <c r="E2296" s="634">
        <v>157.75</v>
      </c>
      <c r="F2296" s="635">
        <v>0</v>
      </c>
    </row>
    <row r="2297" spans="1:6" ht="15">
      <c r="A2297" s="633" t="s">
        <v>20513</v>
      </c>
      <c r="B2297" s="626">
        <v>98760</v>
      </c>
      <c r="C2297" s="628" t="s">
        <v>20896</v>
      </c>
      <c r="D2297" s="626" t="s">
        <v>648</v>
      </c>
      <c r="E2297" s="634">
        <v>0.05</v>
      </c>
      <c r="F2297" s="635">
        <v>0</v>
      </c>
    </row>
    <row r="2298" spans="1:6" ht="15">
      <c r="A2298" s="633" t="s">
        <v>20513</v>
      </c>
      <c r="B2298" s="626">
        <v>98761</v>
      </c>
      <c r="C2298" s="628" t="s">
        <v>20897</v>
      </c>
      <c r="D2298" s="626" t="s">
        <v>648</v>
      </c>
      <c r="E2298" s="634">
        <v>0.01</v>
      </c>
      <c r="F2298" s="635">
        <v>0</v>
      </c>
    </row>
    <row r="2299" spans="1:6" ht="15">
      <c r="A2299" s="633" t="s">
        <v>20513</v>
      </c>
      <c r="B2299" s="626">
        <v>98762</v>
      </c>
      <c r="C2299" s="628" t="s">
        <v>20898</v>
      </c>
      <c r="D2299" s="626" t="s">
        <v>648</v>
      </c>
      <c r="E2299" s="634">
        <v>7.0000000000000007E-2</v>
      </c>
      <c r="F2299" s="635">
        <v>0</v>
      </c>
    </row>
    <row r="2300" spans="1:6" ht="15">
      <c r="A2300" s="633" t="s">
        <v>20513</v>
      </c>
      <c r="B2300" s="626">
        <v>98763</v>
      </c>
      <c r="C2300" s="628" t="s">
        <v>20899</v>
      </c>
      <c r="D2300" s="626" t="s">
        <v>648</v>
      </c>
      <c r="E2300" s="634">
        <v>3.58</v>
      </c>
      <c r="F2300" s="635">
        <v>0</v>
      </c>
    </row>
    <row r="2301" spans="1:6" ht="15">
      <c r="A2301" s="633" t="s">
        <v>20513</v>
      </c>
      <c r="B2301" s="626">
        <v>99829</v>
      </c>
      <c r="C2301" s="628" t="s">
        <v>20900</v>
      </c>
      <c r="D2301" s="626" t="s">
        <v>648</v>
      </c>
      <c r="E2301" s="634">
        <v>0.18</v>
      </c>
      <c r="F2301" s="635">
        <v>0</v>
      </c>
    </row>
    <row r="2302" spans="1:6" ht="15">
      <c r="A2302" s="633" t="s">
        <v>20513</v>
      </c>
      <c r="B2302" s="626">
        <v>99830</v>
      </c>
      <c r="C2302" s="628" t="s">
        <v>20901</v>
      </c>
      <c r="D2302" s="626" t="s">
        <v>648</v>
      </c>
      <c r="E2302" s="634">
        <v>0.03</v>
      </c>
      <c r="F2302" s="635">
        <v>0</v>
      </c>
    </row>
    <row r="2303" spans="1:6" ht="15">
      <c r="A2303" s="633" t="s">
        <v>20513</v>
      </c>
      <c r="B2303" s="626">
        <v>99831</v>
      </c>
      <c r="C2303" s="628" t="s">
        <v>20902</v>
      </c>
      <c r="D2303" s="626" t="s">
        <v>648</v>
      </c>
      <c r="E2303" s="634">
        <v>0.12</v>
      </c>
      <c r="F2303" s="635">
        <v>0</v>
      </c>
    </row>
    <row r="2304" spans="1:6" ht="15">
      <c r="A2304" s="633" t="s">
        <v>20513</v>
      </c>
      <c r="B2304" s="626">
        <v>99832</v>
      </c>
      <c r="C2304" s="628" t="s">
        <v>20903</v>
      </c>
      <c r="D2304" s="626" t="s">
        <v>648</v>
      </c>
      <c r="E2304" s="634">
        <v>3.44</v>
      </c>
      <c r="F2304" s="635">
        <v>0</v>
      </c>
    </row>
    <row r="2305" spans="1:6" ht="15">
      <c r="A2305" s="633" t="s">
        <v>20513</v>
      </c>
      <c r="B2305" s="626">
        <v>104516</v>
      </c>
      <c r="C2305" s="628" t="s">
        <v>20904</v>
      </c>
      <c r="D2305" s="626" t="s">
        <v>648</v>
      </c>
      <c r="E2305" s="634">
        <v>0</v>
      </c>
      <c r="F2305" s="635"/>
    </row>
    <row r="2306" spans="1:6" ht="15">
      <c r="A2306" s="633" t="s">
        <v>20513</v>
      </c>
      <c r="B2306" s="626">
        <v>104517</v>
      </c>
      <c r="C2306" s="628" t="s">
        <v>20905</v>
      </c>
      <c r="D2306" s="626" t="s">
        <v>648</v>
      </c>
      <c r="E2306" s="634">
        <v>0</v>
      </c>
      <c r="F2306" s="635"/>
    </row>
    <row r="2307" spans="1:6" ht="15">
      <c r="A2307" s="633" t="s">
        <v>20513</v>
      </c>
      <c r="B2307" s="626">
        <v>104518</v>
      </c>
      <c r="C2307" s="628" t="s">
        <v>20906</v>
      </c>
      <c r="D2307" s="626" t="s">
        <v>648</v>
      </c>
      <c r="E2307" s="634">
        <v>0</v>
      </c>
      <c r="F2307" s="635"/>
    </row>
    <row r="2308" spans="1:6" ht="15">
      <c r="A2308" s="633" t="s">
        <v>20513</v>
      </c>
      <c r="B2308" s="626">
        <v>104519</v>
      </c>
      <c r="C2308" s="628" t="s">
        <v>20907</v>
      </c>
      <c r="D2308" s="626" t="s">
        <v>648</v>
      </c>
      <c r="E2308" s="634">
        <v>0.49</v>
      </c>
      <c r="F2308" s="635">
        <v>0</v>
      </c>
    </row>
    <row r="2309" spans="1:6" ht="15">
      <c r="A2309" s="633" t="s">
        <v>20513</v>
      </c>
      <c r="B2309" s="626">
        <v>90682</v>
      </c>
      <c r="C2309" s="628" t="s">
        <v>20908</v>
      </c>
      <c r="D2309" s="626" t="s">
        <v>648</v>
      </c>
      <c r="E2309" s="634">
        <v>39.68</v>
      </c>
      <c r="F2309" s="635">
        <v>0</v>
      </c>
    </row>
    <row r="2310" spans="1:6" ht="15">
      <c r="A2310" s="633" t="s">
        <v>20513</v>
      </c>
      <c r="B2310" s="626">
        <v>90683</v>
      </c>
      <c r="C2310" s="628" t="s">
        <v>20909</v>
      </c>
      <c r="D2310" s="626" t="s">
        <v>648</v>
      </c>
      <c r="E2310" s="634">
        <v>9.17</v>
      </c>
      <c r="F2310" s="635">
        <v>0</v>
      </c>
    </row>
    <row r="2311" spans="1:6" ht="15">
      <c r="A2311" s="633" t="s">
        <v>20513</v>
      </c>
      <c r="B2311" s="626">
        <v>90684</v>
      </c>
      <c r="C2311" s="628" t="s">
        <v>20910</v>
      </c>
      <c r="D2311" s="626" t="s">
        <v>648</v>
      </c>
      <c r="E2311" s="634">
        <v>43.4</v>
      </c>
      <c r="F2311" s="635">
        <v>0</v>
      </c>
    </row>
    <row r="2312" spans="1:6" ht="15">
      <c r="A2312" s="633" t="s">
        <v>20513</v>
      </c>
      <c r="B2312" s="626">
        <v>90685</v>
      </c>
      <c r="C2312" s="628" t="s">
        <v>20911</v>
      </c>
      <c r="D2312" s="626" t="s">
        <v>648</v>
      </c>
      <c r="E2312" s="634">
        <v>56.86</v>
      </c>
      <c r="F2312" s="635">
        <v>0</v>
      </c>
    </row>
    <row r="2313" spans="1:6" ht="15">
      <c r="A2313" s="633" t="s">
        <v>20513</v>
      </c>
      <c r="B2313" s="626">
        <v>95114</v>
      </c>
      <c r="C2313" s="628" t="s">
        <v>20912</v>
      </c>
      <c r="D2313" s="626" t="s">
        <v>648</v>
      </c>
      <c r="E2313" s="634">
        <v>1.55</v>
      </c>
      <c r="F2313" s="635">
        <v>0</v>
      </c>
    </row>
    <row r="2314" spans="1:6" ht="15">
      <c r="A2314" s="633" t="s">
        <v>20513</v>
      </c>
      <c r="B2314" s="626">
        <v>95115</v>
      </c>
      <c r="C2314" s="628" t="s">
        <v>20913</v>
      </c>
      <c r="D2314" s="626" t="s">
        <v>648</v>
      </c>
      <c r="E2314" s="634">
        <v>0.35</v>
      </c>
      <c r="F2314" s="635">
        <v>0</v>
      </c>
    </row>
    <row r="2315" spans="1:6" ht="15">
      <c r="A2315" s="633" t="s">
        <v>20513</v>
      </c>
      <c r="B2315" s="626">
        <v>53863</v>
      </c>
      <c r="C2315" s="628" t="s">
        <v>20914</v>
      </c>
      <c r="D2315" s="626" t="s">
        <v>648</v>
      </c>
      <c r="E2315" s="634">
        <v>1.94</v>
      </c>
      <c r="F2315" s="635">
        <v>0</v>
      </c>
    </row>
    <row r="2316" spans="1:6" ht="15">
      <c r="A2316" s="633" t="s">
        <v>20513</v>
      </c>
      <c r="B2316" s="626">
        <v>104652</v>
      </c>
      <c r="C2316" s="628" t="s">
        <v>20915</v>
      </c>
      <c r="D2316" s="626" t="s">
        <v>648</v>
      </c>
      <c r="E2316" s="634">
        <v>0</v>
      </c>
      <c r="F2316" s="635"/>
    </row>
    <row r="2317" spans="1:6" ht="15">
      <c r="A2317" s="633" t="s">
        <v>20513</v>
      </c>
      <c r="B2317" s="626">
        <v>104653</v>
      </c>
      <c r="C2317" s="628" t="s">
        <v>20916</v>
      </c>
      <c r="D2317" s="626" t="s">
        <v>648</v>
      </c>
      <c r="E2317" s="634">
        <v>0</v>
      </c>
      <c r="F2317" s="635"/>
    </row>
    <row r="2318" spans="1:6" ht="15">
      <c r="A2318" s="633" t="s">
        <v>20513</v>
      </c>
      <c r="B2318" s="626">
        <v>104654</v>
      </c>
      <c r="C2318" s="628" t="s">
        <v>20917</v>
      </c>
      <c r="D2318" s="626" t="s">
        <v>648</v>
      </c>
      <c r="E2318" s="634">
        <v>0</v>
      </c>
      <c r="F2318" s="635"/>
    </row>
    <row r="2319" spans="1:6" ht="15">
      <c r="A2319" s="633" t="s">
        <v>20513</v>
      </c>
      <c r="B2319" s="626">
        <v>104655</v>
      </c>
      <c r="C2319" s="628" t="s">
        <v>20918</v>
      </c>
      <c r="D2319" s="626" t="s">
        <v>648</v>
      </c>
      <c r="E2319" s="634">
        <v>0.53</v>
      </c>
      <c r="F2319" s="635">
        <v>0</v>
      </c>
    </row>
    <row r="2320" spans="1:6" ht="15">
      <c r="A2320" s="633" t="s">
        <v>20513</v>
      </c>
      <c r="B2320" s="626">
        <v>102270</v>
      </c>
      <c r="C2320" s="628" t="s">
        <v>20919</v>
      </c>
      <c r="D2320" s="626" t="s">
        <v>648</v>
      </c>
      <c r="E2320" s="634">
        <v>0.68</v>
      </c>
      <c r="F2320" s="635">
        <v>0</v>
      </c>
    </row>
    <row r="2321" spans="1:6" ht="15">
      <c r="A2321" s="633" t="s">
        <v>20513</v>
      </c>
      <c r="B2321" s="626">
        <v>102271</v>
      </c>
      <c r="C2321" s="628" t="s">
        <v>20920</v>
      </c>
      <c r="D2321" s="626" t="s">
        <v>648</v>
      </c>
      <c r="E2321" s="634">
        <v>0.15</v>
      </c>
      <c r="F2321" s="635">
        <v>0</v>
      </c>
    </row>
    <row r="2322" spans="1:6" ht="15">
      <c r="A2322" s="633" t="s">
        <v>20513</v>
      </c>
      <c r="B2322" s="626">
        <v>102272</v>
      </c>
      <c r="C2322" s="628" t="s">
        <v>20921</v>
      </c>
      <c r="D2322" s="626" t="s">
        <v>648</v>
      </c>
      <c r="E2322" s="634">
        <v>0.85</v>
      </c>
      <c r="F2322" s="635">
        <v>0</v>
      </c>
    </row>
    <row r="2323" spans="1:6" ht="15">
      <c r="A2323" s="633" t="s">
        <v>20513</v>
      </c>
      <c r="B2323" s="626">
        <v>102273</v>
      </c>
      <c r="C2323" s="628" t="s">
        <v>20922</v>
      </c>
      <c r="D2323" s="626" t="s">
        <v>648</v>
      </c>
      <c r="E2323" s="634">
        <v>1.32</v>
      </c>
      <c r="F2323" s="635">
        <v>0</v>
      </c>
    </row>
    <row r="2324" spans="1:6" ht="15">
      <c r="A2324" s="633" t="s">
        <v>20513</v>
      </c>
      <c r="B2324" s="626">
        <v>95255</v>
      </c>
      <c r="C2324" s="628" t="s">
        <v>20923</v>
      </c>
      <c r="D2324" s="626" t="s">
        <v>648</v>
      </c>
      <c r="E2324" s="634">
        <v>1.38</v>
      </c>
      <c r="F2324" s="635">
        <v>0</v>
      </c>
    </row>
    <row r="2325" spans="1:6" ht="15">
      <c r="A2325" s="633" t="s">
        <v>20513</v>
      </c>
      <c r="B2325" s="626">
        <v>95256</v>
      </c>
      <c r="C2325" s="628" t="s">
        <v>20924</v>
      </c>
      <c r="D2325" s="626" t="s">
        <v>648</v>
      </c>
      <c r="E2325" s="634">
        <v>0.31</v>
      </c>
      <c r="F2325" s="635">
        <v>0</v>
      </c>
    </row>
    <row r="2326" spans="1:6" ht="15">
      <c r="A2326" s="633" t="s">
        <v>20513</v>
      </c>
      <c r="B2326" s="626">
        <v>95257</v>
      </c>
      <c r="C2326" s="628" t="s">
        <v>20925</v>
      </c>
      <c r="D2326" s="626" t="s">
        <v>648</v>
      </c>
      <c r="E2326" s="634">
        <v>1.72</v>
      </c>
      <c r="F2326" s="635">
        <v>0</v>
      </c>
    </row>
    <row r="2327" spans="1:6" ht="15">
      <c r="A2327" s="633" t="s">
        <v>20513</v>
      </c>
      <c r="B2327" s="626">
        <v>105913</v>
      </c>
      <c r="C2327" s="628" t="s">
        <v>20926</v>
      </c>
      <c r="D2327" s="626" t="s">
        <v>648</v>
      </c>
      <c r="E2327" s="634">
        <v>0</v>
      </c>
      <c r="F2327" s="635"/>
    </row>
    <row r="2328" spans="1:6" ht="15">
      <c r="A2328" s="633" t="s">
        <v>20513</v>
      </c>
      <c r="B2328" s="626">
        <v>105914</v>
      </c>
      <c r="C2328" s="628" t="s">
        <v>20927</v>
      </c>
      <c r="D2328" s="626" t="s">
        <v>648</v>
      </c>
      <c r="E2328" s="634">
        <v>0</v>
      </c>
      <c r="F2328" s="635"/>
    </row>
    <row r="2329" spans="1:6" ht="15">
      <c r="A2329" s="633" t="s">
        <v>20513</v>
      </c>
      <c r="B2329" s="626">
        <v>105915</v>
      </c>
      <c r="C2329" s="628" t="s">
        <v>20928</v>
      </c>
      <c r="D2329" s="626" t="s">
        <v>648</v>
      </c>
      <c r="E2329" s="634">
        <v>0</v>
      </c>
      <c r="F2329" s="635"/>
    </row>
    <row r="2330" spans="1:6" ht="15">
      <c r="A2330" s="633" t="s">
        <v>20513</v>
      </c>
      <c r="B2330" s="626">
        <v>92963</v>
      </c>
      <c r="C2330" s="628" t="s">
        <v>20929</v>
      </c>
      <c r="D2330" s="626" t="s">
        <v>648</v>
      </c>
      <c r="E2330" s="634">
        <v>1.59</v>
      </c>
      <c r="F2330" s="635">
        <v>0</v>
      </c>
    </row>
    <row r="2331" spans="1:6" ht="15">
      <c r="A2331" s="633" t="s">
        <v>20513</v>
      </c>
      <c r="B2331" s="626">
        <v>92964</v>
      </c>
      <c r="C2331" s="628" t="s">
        <v>20930</v>
      </c>
      <c r="D2331" s="626" t="s">
        <v>648</v>
      </c>
      <c r="E2331" s="634">
        <v>0.36</v>
      </c>
      <c r="F2331" s="635">
        <v>0</v>
      </c>
    </row>
    <row r="2332" spans="1:6" ht="15">
      <c r="A2332" s="633" t="s">
        <v>20513</v>
      </c>
      <c r="B2332" s="626">
        <v>92965</v>
      </c>
      <c r="C2332" s="628" t="s">
        <v>20931</v>
      </c>
      <c r="D2332" s="626" t="s">
        <v>648</v>
      </c>
      <c r="E2332" s="634">
        <v>1.99</v>
      </c>
      <c r="F2332" s="635">
        <v>0</v>
      </c>
    </row>
    <row r="2333" spans="1:6" ht="15">
      <c r="A2333" s="633" t="s">
        <v>20513</v>
      </c>
      <c r="B2333" s="626">
        <v>103792</v>
      </c>
      <c r="C2333" s="628" t="s">
        <v>20932</v>
      </c>
      <c r="D2333" s="626" t="s">
        <v>648</v>
      </c>
      <c r="E2333" s="634">
        <v>3.65</v>
      </c>
      <c r="F2333" s="635">
        <v>0</v>
      </c>
    </row>
    <row r="2334" spans="1:6" ht="15">
      <c r="A2334" s="633" t="s">
        <v>20513</v>
      </c>
      <c r="B2334" s="626">
        <v>103789</v>
      </c>
      <c r="C2334" s="628" t="s">
        <v>20933</v>
      </c>
      <c r="D2334" s="626" t="s">
        <v>648</v>
      </c>
      <c r="E2334" s="634">
        <v>0</v>
      </c>
      <c r="F2334" s="635"/>
    </row>
    <row r="2335" spans="1:6" ht="15">
      <c r="A2335" s="633" t="s">
        <v>20513</v>
      </c>
      <c r="B2335" s="626">
        <v>103790</v>
      </c>
      <c r="C2335" s="628" t="s">
        <v>20934</v>
      </c>
      <c r="D2335" s="626" t="s">
        <v>648</v>
      </c>
      <c r="E2335" s="634">
        <v>0</v>
      </c>
      <c r="F2335" s="635"/>
    </row>
    <row r="2336" spans="1:6" ht="15">
      <c r="A2336" s="633" t="s">
        <v>20513</v>
      </c>
      <c r="B2336" s="626">
        <v>103791</v>
      </c>
      <c r="C2336" s="628" t="s">
        <v>20935</v>
      </c>
      <c r="D2336" s="626" t="s">
        <v>648</v>
      </c>
      <c r="E2336" s="634">
        <v>0</v>
      </c>
      <c r="F2336" s="635"/>
    </row>
    <row r="2337" spans="1:6" ht="15">
      <c r="A2337" s="633" t="s">
        <v>20513</v>
      </c>
      <c r="B2337" s="626">
        <v>96054</v>
      </c>
      <c r="C2337" s="628" t="s">
        <v>20936</v>
      </c>
      <c r="D2337" s="626" t="s">
        <v>648</v>
      </c>
      <c r="E2337" s="634">
        <v>30.44</v>
      </c>
      <c r="F2337" s="635">
        <v>0</v>
      </c>
    </row>
    <row r="2338" spans="1:6" ht="15">
      <c r="A2338" s="633" t="s">
        <v>20513</v>
      </c>
      <c r="B2338" s="626">
        <v>96060</v>
      </c>
      <c r="C2338" s="628" t="s">
        <v>20937</v>
      </c>
      <c r="D2338" s="626" t="s">
        <v>648</v>
      </c>
      <c r="E2338" s="634">
        <v>6.26</v>
      </c>
      <c r="F2338" s="635">
        <v>0</v>
      </c>
    </row>
    <row r="2339" spans="1:6" ht="15">
      <c r="A2339" s="633" t="s">
        <v>20513</v>
      </c>
      <c r="B2339" s="626">
        <v>96061</v>
      </c>
      <c r="C2339" s="628" t="s">
        <v>20938</v>
      </c>
      <c r="D2339" s="626" t="s">
        <v>648</v>
      </c>
      <c r="E2339" s="634">
        <v>38.049999999999997</v>
      </c>
      <c r="F2339" s="635">
        <v>0</v>
      </c>
    </row>
    <row r="2340" spans="1:6" ht="15">
      <c r="A2340" s="633" t="s">
        <v>20513</v>
      </c>
      <c r="B2340" s="626">
        <v>96062</v>
      </c>
      <c r="C2340" s="628" t="s">
        <v>20939</v>
      </c>
      <c r="D2340" s="626" t="s">
        <v>648</v>
      </c>
      <c r="E2340" s="634">
        <v>39.82</v>
      </c>
      <c r="F2340" s="635">
        <v>0</v>
      </c>
    </row>
    <row r="2341" spans="1:6" ht="15">
      <c r="A2341" s="633" t="s">
        <v>20513</v>
      </c>
      <c r="B2341" s="626">
        <v>90688</v>
      </c>
      <c r="C2341" s="628" t="s">
        <v>20940</v>
      </c>
      <c r="D2341" s="626" t="s">
        <v>648</v>
      </c>
      <c r="E2341" s="634">
        <v>26.6</v>
      </c>
      <c r="F2341" s="635">
        <v>0</v>
      </c>
    </row>
    <row r="2342" spans="1:6" ht="15">
      <c r="A2342" s="633" t="s">
        <v>20513</v>
      </c>
      <c r="B2342" s="626">
        <v>90689</v>
      </c>
      <c r="C2342" s="628" t="s">
        <v>20941</v>
      </c>
      <c r="D2342" s="626" t="s">
        <v>648</v>
      </c>
      <c r="E2342" s="634">
        <v>5.25</v>
      </c>
      <c r="F2342" s="635">
        <v>0</v>
      </c>
    </row>
    <row r="2343" spans="1:6" ht="15">
      <c r="A2343" s="633" t="s">
        <v>20513</v>
      </c>
      <c r="B2343" s="626">
        <v>90690</v>
      </c>
      <c r="C2343" s="628" t="s">
        <v>20942</v>
      </c>
      <c r="D2343" s="626" t="s">
        <v>648</v>
      </c>
      <c r="E2343" s="634">
        <v>33.25</v>
      </c>
      <c r="F2343" s="635">
        <v>0</v>
      </c>
    </row>
    <row r="2344" spans="1:6" ht="15">
      <c r="A2344" s="633" t="s">
        <v>20513</v>
      </c>
      <c r="B2344" s="626">
        <v>90691</v>
      </c>
      <c r="C2344" s="628" t="s">
        <v>20943</v>
      </c>
      <c r="D2344" s="626" t="s">
        <v>648</v>
      </c>
      <c r="E2344" s="634">
        <v>39.82</v>
      </c>
      <c r="F2344" s="635">
        <v>0</v>
      </c>
    </row>
    <row r="2345" spans="1:6" ht="15">
      <c r="A2345" s="633" t="s">
        <v>20513</v>
      </c>
      <c r="B2345" s="626">
        <v>96241</v>
      </c>
      <c r="C2345" s="628" t="s">
        <v>20944</v>
      </c>
      <c r="D2345" s="626" t="s">
        <v>648</v>
      </c>
      <c r="E2345" s="634">
        <v>28.26</v>
      </c>
      <c r="F2345" s="635">
        <v>0</v>
      </c>
    </row>
    <row r="2346" spans="1:6" ht="15">
      <c r="A2346" s="633" t="s">
        <v>20513</v>
      </c>
      <c r="B2346" s="626">
        <v>96242</v>
      </c>
      <c r="C2346" s="628" t="s">
        <v>20945</v>
      </c>
      <c r="D2346" s="626" t="s">
        <v>648</v>
      </c>
      <c r="E2346" s="634">
        <v>7.47</v>
      </c>
      <c r="F2346" s="635">
        <v>0</v>
      </c>
    </row>
    <row r="2347" spans="1:6" ht="15">
      <c r="A2347" s="633" t="s">
        <v>20513</v>
      </c>
      <c r="B2347" s="626">
        <v>96243</v>
      </c>
      <c r="C2347" s="628" t="s">
        <v>20946</v>
      </c>
      <c r="D2347" s="626" t="s">
        <v>648</v>
      </c>
      <c r="E2347" s="634">
        <v>35.33</v>
      </c>
      <c r="F2347" s="635">
        <v>0</v>
      </c>
    </row>
    <row r="2348" spans="1:6" ht="15">
      <c r="A2348" s="633" t="s">
        <v>20513</v>
      </c>
      <c r="B2348" s="626">
        <v>96244</v>
      </c>
      <c r="C2348" s="628" t="s">
        <v>20947</v>
      </c>
      <c r="D2348" s="626" t="s">
        <v>648</v>
      </c>
      <c r="E2348" s="634">
        <v>17.399999999999999</v>
      </c>
      <c r="F2348" s="635">
        <v>0</v>
      </c>
    </row>
    <row r="2349" spans="1:6" ht="15">
      <c r="A2349" s="633" t="s">
        <v>20513</v>
      </c>
      <c r="B2349" s="626">
        <v>88400</v>
      </c>
      <c r="C2349" s="628" t="s">
        <v>20948</v>
      </c>
      <c r="D2349" s="626" t="s">
        <v>648</v>
      </c>
      <c r="E2349" s="634">
        <v>0.79</v>
      </c>
      <c r="F2349" s="635">
        <v>0</v>
      </c>
    </row>
    <row r="2350" spans="1:6" ht="15">
      <c r="A2350" s="633" t="s">
        <v>20513</v>
      </c>
      <c r="B2350" s="626">
        <v>88401</v>
      </c>
      <c r="C2350" s="628" t="s">
        <v>20949</v>
      </c>
      <c r="D2350" s="626" t="s">
        <v>648</v>
      </c>
      <c r="E2350" s="634">
        <v>0.18</v>
      </c>
      <c r="F2350" s="635">
        <v>0</v>
      </c>
    </row>
    <row r="2351" spans="1:6" ht="15">
      <c r="A2351" s="633" t="s">
        <v>20513</v>
      </c>
      <c r="B2351" s="626">
        <v>88402</v>
      </c>
      <c r="C2351" s="628" t="s">
        <v>20950</v>
      </c>
      <c r="D2351" s="626" t="s">
        <v>648</v>
      </c>
      <c r="E2351" s="634">
        <v>0.87</v>
      </c>
      <c r="F2351" s="635">
        <v>0</v>
      </c>
    </row>
    <row r="2352" spans="1:6" ht="15">
      <c r="A2352" s="633" t="s">
        <v>20513</v>
      </c>
      <c r="B2352" s="626">
        <v>88403</v>
      </c>
      <c r="C2352" s="628" t="s">
        <v>20951</v>
      </c>
      <c r="D2352" s="626" t="s">
        <v>648</v>
      </c>
      <c r="E2352" s="634">
        <v>1.46</v>
      </c>
      <c r="F2352" s="635">
        <v>0</v>
      </c>
    </row>
    <row r="2353" spans="1:6" ht="15">
      <c r="A2353" s="633" t="s">
        <v>20513</v>
      </c>
      <c r="B2353" s="626">
        <v>88387</v>
      </c>
      <c r="C2353" s="628" t="s">
        <v>20952</v>
      </c>
      <c r="D2353" s="626" t="s">
        <v>648</v>
      </c>
      <c r="E2353" s="634">
        <v>0.84</v>
      </c>
      <c r="F2353" s="635">
        <v>0</v>
      </c>
    </row>
    <row r="2354" spans="1:6" ht="15">
      <c r="A2354" s="633" t="s">
        <v>20513</v>
      </c>
      <c r="B2354" s="626">
        <v>88389</v>
      </c>
      <c r="C2354" s="628" t="s">
        <v>20953</v>
      </c>
      <c r="D2354" s="626" t="s">
        <v>648</v>
      </c>
      <c r="E2354" s="634">
        <v>0.19</v>
      </c>
      <c r="F2354" s="635">
        <v>0</v>
      </c>
    </row>
    <row r="2355" spans="1:6" ht="15">
      <c r="A2355" s="633" t="s">
        <v>20513</v>
      </c>
      <c r="B2355" s="626">
        <v>88390</v>
      </c>
      <c r="C2355" s="628" t="s">
        <v>20954</v>
      </c>
      <c r="D2355" s="626" t="s">
        <v>648</v>
      </c>
      <c r="E2355" s="634">
        <v>0.92</v>
      </c>
      <c r="F2355" s="635">
        <v>0</v>
      </c>
    </row>
    <row r="2356" spans="1:6" ht="15">
      <c r="A2356" s="633" t="s">
        <v>20513</v>
      </c>
      <c r="B2356" s="626">
        <v>88391</v>
      </c>
      <c r="C2356" s="628" t="s">
        <v>20955</v>
      </c>
      <c r="D2356" s="626" t="s">
        <v>648</v>
      </c>
      <c r="E2356" s="634">
        <v>2.44</v>
      </c>
      <c r="F2356" s="635">
        <v>0</v>
      </c>
    </row>
    <row r="2357" spans="1:6" ht="15">
      <c r="A2357" s="633" t="s">
        <v>20513</v>
      </c>
      <c r="B2357" s="626">
        <v>88394</v>
      </c>
      <c r="C2357" s="628" t="s">
        <v>20956</v>
      </c>
      <c r="D2357" s="626" t="s">
        <v>648</v>
      </c>
      <c r="E2357" s="634">
        <v>1</v>
      </c>
      <c r="F2357" s="635">
        <v>0</v>
      </c>
    </row>
    <row r="2358" spans="1:6" ht="15">
      <c r="A2358" s="633" t="s">
        <v>20513</v>
      </c>
      <c r="B2358" s="626">
        <v>88395</v>
      </c>
      <c r="C2358" s="628" t="s">
        <v>20957</v>
      </c>
      <c r="D2358" s="626" t="s">
        <v>648</v>
      </c>
      <c r="E2358" s="634">
        <v>0.23</v>
      </c>
      <c r="F2358" s="635">
        <v>0</v>
      </c>
    </row>
    <row r="2359" spans="1:6" ht="15">
      <c r="A2359" s="633" t="s">
        <v>20513</v>
      </c>
      <c r="B2359" s="626">
        <v>88396</v>
      </c>
      <c r="C2359" s="628" t="s">
        <v>20958</v>
      </c>
      <c r="D2359" s="626" t="s">
        <v>648</v>
      </c>
      <c r="E2359" s="634">
        <v>1.0900000000000001</v>
      </c>
      <c r="F2359" s="635">
        <v>0</v>
      </c>
    </row>
    <row r="2360" spans="1:6" ht="15">
      <c r="A2360" s="633" t="s">
        <v>20513</v>
      </c>
      <c r="B2360" s="626">
        <v>88397</v>
      </c>
      <c r="C2360" s="628" t="s">
        <v>20959</v>
      </c>
      <c r="D2360" s="626" t="s">
        <v>648</v>
      </c>
      <c r="E2360" s="634">
        <v>3.65</v>
      </c>
      <c r="F2360" s="635">
        <v>0</v>
      </c>
    </row>
    <row r="2361" spans="1:6" ht="15">
      <c r="A2361" s="633" t="s">
        <v>20513</v>
      </c>
      <c r="B2361" s="626">
        <v>90633</v>
      </c>
      <c r="C2361" s="628" t="s">
        <v>20960</v>
      </c>
      <c r="D2361" s="626" t="s">
        <v>648</v>
      </c>
      <c r="E2361" s="634">
        <v>3.99</v>
      </c>
      <c r="F2361" s="635">
        <v>0</v>
      </c>
    </row>
    <row r="2362" spans="1:6" ht="15">
      <c r="A2362" s="633" t="s">
        <v>20513</v>
      </c>
      <c r="B2362" s="626">
        <v>90634</v>
      </c>
      <c r="C2362" s="628" t="s">
        <v>20961</v>
      </c>
      <c r="D2362" s="626" t="s">
        <v>648</v>
      </c>
      <c r="E2362" s="634">
        <v>0.92</v>
      </c>
      <c r="F2362" s="635">
        <v>0</v>
      </c>
    </row>
    <row r="2363" spans="1:6" ht="15">
      <c r="A2363" s="633" t="s">
        <v>20513</v>
      </c>
      <c r="B2363" s="626">
        <v>90635</v>
      </c>
      <c r="C2363" s="628" t="s">
        <v>20962</v>
      </c>
      <c r="D2363" s="626" t="s">
        <v>648</v>
      </c>
      <c r="E2363" s="634">
        <v>4.3600000000000003</v>
      </c>
      <c r="F2363" s="635">
        <v>0</v>
      </c>
    </row>
    <row r="2364" spans="1:6" ht="15">
      <c r="A2364" s="633" t="s">
        <v>20513</v>
      </c>
      <c r="B2364" s="626">
        <v>90636</v>
      </c>
      <c r="C2364" s="628" t="s">
        <v>20963</v>
      </c>
      <c r="D2364" s="626" t="s">
        <v>648</v>
      </c>
      <c r="E2364" s="634">
        <v>4.88</v>
      </c>
      <c r="F2364" s="635">
        <v>0</v>
      </c>
    </row>
    <row r="2365" spans="1:6" ht="15">
      <c r="A2365" s="633" t="s">
        <v>20513</v>
      </c>
      <c r="B2365" s="626">
        <v>103238</v>
      </c>
      <c r="C2365" s="628" t="s">
        <v>20964</v>
      </c>
      <c r="D2365" s="626" t="s">
        <v>648</v>
      </c>
      <c r="E2365" s="634">
        <v>0</v>
      </c>
      <c r="F2365" s="635"/>
    </row>
    <row r="2366" spans="1:6" ht="15">
      <c r="A2366" s="633" t="s">
        <v>20513</v>
      </c>
      <c r="B2366" s="626">
        <v>103239</v>
      </c>
      <c r="C2366" s="628" t="s">
        <v>20965</v>
      </c>
      <c r="D2366" s="626" t="s">
        <v>648</v>
      </c>
      <c r="E2366" s="634">
        <v>0</v>
      </c>
      <c r="F2366" s="635"/>
    </row>
    <row r="2367" spans="1:6" ht="15">
      <c r="A2367" s="633" t="s">
        <v>20513</v>
      </c>
      <c r="B2367" s="626">
        <v>103240</v>
      </c>
      <c r="C2367" s="628" t="s">
        <v>20966</v>
      </c>
      <c r="D2367" s="626" t="s">
        <v>648</v>
      </c>
      <c r="E2367" s="634">
        <v>0</v>
      </c>
      <c r="F2367" s="635"/>
    </row>
    <row r="2368" spans="1:6" ht="15">
      <c r="A2368" s="633" t="s">
        <v>20513</v>
      </c>
      <c r="B2368" s="626">
        <v>103241</v>
      </c>
      <c r="C2368" s="628" t="s">
        <v>20967</v>
      </c>
      <c r="D2368" s="626" t="s">
        <v>648</v>
      </c>
      <c r="E2368" s="634">
        <v>9.14</v>
      </c>
      <c r="F2368" s="635">
        <v>0</v>
      </c>
    </row>
    <row r="2369" spans="1:6" ht="15">
      <c r="A2369" s="633" t="s">
        <v>20513</v>
      </c>
      <c r="B2369" s="626">
        <v>88853</v>
      </c>
      <c r="C2369" s="628" t="s">
        <v>20968</v>
      </c>
      <c r="D2369" s="626" t="s">
        <v>648</v>
      </c>
      <c r="E2369" s="634">
        <v>0.25</v>
      </c>
      <c r="F2369" s="635">
        <v>0</v>
      </c>
    </row>
    <row r="2370" spans="1:6" ht="15">
      <c r="A2370" s="633" t="s">
        <v>20513</v>
      </c>
      <c r="B2370" s="626">
        <v>88854</v>
      </c>
      <c r="C2370" s="628" t="s">
        <v>20969</v>
      </c>
      <c r="D2370" s="626" t="s">
        <v>648</v>
      </c>
      <c r="E2370" s="634">
        <v>0.05</v>
      </c>
      <c r="F2370" s="635">
        <v>0</v>
      </c>
    </row>
    <row r="2371" spans="1:6" ht="15">
      <c r="A2371" s="633" t="s">
        <v>20513</v>
      </c>
      <c r="B2371" s="626">
        <v>5692</v>
      </c>
      <c r="C2371" s="628" t="s">
        <v>20970</v>
      </c>
      <c r="D2371" s="626" t="s">
        <v>648</v>
      </c>
      <c r="E2371" s="634">
        <v>0.27</v>
      </c>
      <c r="F2371" s="635">
        <v>0</v>
      </c>
    </row>
    <row r="2372" spans="1:6" ht="15">
      <c r="A2372" s="633" t="s">
        <v>20513</v>
      </c>
      <c r="B2372" s="626">
        <v>5693</v>
      </c>
      <c r="C2372" s="628" t="s">
        <v>20971</v>
      </c>
      <c r="D2372" s="626" t="s">
        <v>648</v>
      </c>
      <c r="E2372" s="634">
        <v>20.88</v>
      </c>
      <c r="F2372" s="635">
        <v>0</v>
      </c>
    </row>
    <row r="2373" spans="1:6" ht="15">
      <c r="A2373" s="633" t="s">
        <v>20513</v>
      </c>
      <c r="B2373" s="626">
        <v>7044</v>
      </c>
      <c r="C2373" s="628" t="s">
        <v>20972</v>
      </c>
      <c r="D2373" s="626" t="s">
        <v>648</v>
      </c>
      <c r="E2373" s="634">
        <v>0.3</v>
      </c>
      <c r="F2373" s="635">
        <v>0</v>
      </c>
    </row>
    <row r="2374" spans="1:6" ht="15">
      <c r="A2374" s="633" t="s">
        <v>20513</v>
      </c>
      <c r="B2374" s="626">
        <v>7045</v>
      </c>
      <c r="C2374" s="628" t="s">
        <v>20973</v>
      </c>
      <c r="D2374" s="626" t="s">
        <v>648</v>
      </c>
      <c r="E2374" s="634">
        <v>7.0000000000000007E-2</v>
      </c>
      <c r="F2374" s="635">
        <v>0</v>
      </c>
    </row>
    <row r="2375" spans="1:6" ht="15">
      <c r="A2375" s="633" t="s">
        <v>20513</v>
      </c>
      <c r="B2375" s="626">
        <v>7046</v>
      </c>
      <c r="C2375" s="628" t="s">
        <v>20974</v>
      </c>
      <c r="D2375" s="626" t="s">
        <v>648</v>
      </c>
      <c r="E2375" s="634">
        <v>0.33</v>
      </c>
      <c r="F2375" s="635">
        <v>0</v>
      </c>
    </row>
    <row r="2376" spans="1:6" ht="15">
      <c r="A2376" s="633" t="s">
        <v>20513</v>
      </c>
      <c r="B2376" s="626">
        <v>7047</v>
      </c>
      <c r="C2376" s="628" t="s">
        <v>20975</v>
      </c>
      <c r="D2376" s="626" t="s">
        <v>648</v>
      </c>
      <c r="E2376" s="634">
        <v>24.64</v>
      </c>
      <c r="F2376" s="635">
        <v>0</v>
      </c>
    </row>
    <row r="2377" spans="1:6" ht="15">
      <c r="A2377" s="633" t="s">
        <v>20513</v>
      </c>
      <c r="B2377" s="626">
        <v>89228</v>
      </c>
      <c r="C2377" s="628" t="s">
        <v>20976</v>
      </c>
      <c r="D2377" s="626" t="s">
        <v>648</v>
      </c>
      <c r="E2377" s="634">
        <v>46</v>
      </c>
      <c r="F2377" s="635">
        <v>0</v>
      </c>
    </row>
    <row r="2378" spans="1:6" ht="15">
      <c r="A2378" s="633" t="s">
        <v>20513</v>
      </c>
      <c r="B2378" s="626">
        <v>89229</v>
      </c>
      <c r="C2378" s="628" t="s">
        <v>20977</v>
      </c>
      <c r="D2378" s="626" t="s">
        <v>648</v>
      </c>
      <c r="E2378" s="634">
        <v>16.21</v>
      </c>
      <c r="F2378" s="635">
        <v>0</v>
      </c>
    </row>
    <row r="2379" spans="1:6" ht="15">
      <c r="A2379" s="633" t="s">
        <v>20513</v>
      </c>
      <c r="B2379" s="626">
        <v>5779</v>
      </c>
      <c r="C2379" s="628" t="s">
        <v>20978</v>
      </c>
      <c r="D2379" s="626" t="s">
        <v>648</v>
      </c>
      <c r="E2379" s="634">
        <v>73.94</v>
      </c>
      <c r="F2379" s="635">
        <v>0</v>
      </c>
    </row>
    <row r="2380" spans="1:6" ht="15">
      <c r="A2380" s="633" t="s">
        <v>20513</v>
      </c>
      <c r="B2380" s="626">
        <v>53849</v>
      </c>
      <c r="C2380" s="628" t="s">
        <v>20979</v>
      </c>
      <c r="D2380" s="626" t="s">
        <v>648</v>
      </c>
      <c r="E2380" s="634">
        <v>83.66</v>
      </c>
      <c r="F2380" s="635">
        <v>0</v>
      </c>
    </row>
    <row r="2381" spans="1:6" ht="15">
      <c r="A2381" s="633" t="s">
        <v>20513</v>
      </c>
      <c r="B2381" s="626">
        <v>95129</v>
      </c>
      <c r="C2381" s="628" t="s">
        <v>20980</v>
      </c>
      <c r="D2381" s="626" t="s">
        <v>648</v>
      </c>
      <c r="E2381" s="634">
        <v>49.78</v>
      </c>
      <c r="F2381" s="635">
        <v>0</v>
      </c>
    </row>
    <row r="2382" spans="1:6" ht="15">
      <c r="A2382" s="633" t="s">
        <v>20513</v>
      </c>
      <c r="B2382" s="626">
        <v>95130</v>
      </c>
      <c r="C2382" s="628" t="s">
        <v>20981</v>
      </c>
      <c r="D2382" s="626" t="s">
        <v>648</v>
      </c>
      <c r="E2382" s="634">
        <v>18.05</v>
      </c>
      <c r="F2382" s="635">
        <v>0</v>
      </c>
    </row>
    <row r="2383" spans="1:6" ht="15">
      <c r="A2383" s="633" t="s">
        <v>20513</v>
      </c>
      <c r="B2383" s="626">
        <v>95131</v>
      </c>
      <c r="C2383" s="628" t="s">
        <v>20982</v>
      </c>
      <c r="D2383" s="626" t="s">
        <v>648</v>
      </c>
      <c r="E2383" s="634">
        <v>58.6</v>
      </c>
      <c r="F2383" s="635">
        <v>0</v>
      </c>
    </row>
    <row r="2384" spans="1:6" ht="15">
      <c r="A2384" s="633" t="s">
        <v>20513</v>
      </c>
      <c r="B2384" s="626">
        <v>95132</v>
      </c>
      <c r="C2384" s="628" t="s">
        <v>20983</v>
      </c>
      <c r="D2384" s="626" t="s">
        <v>648</v>
      </c>
      <c r="E2384" s="634">
        <v>32.229999999999997</v>
      </c>
      <c r="F2384" s="635">
        <v>0</v>
      </c>
    </row>
    <row r="2385" spans="1:6" ht="15">
      <c r="A2385" s="633" t="s">
        <v>20513</v>
      </c>
      <c r="B2385" s="626">
        <v>102982</v>
      </c>
      <c r="C2385" s="628" t="s">
        <v>20984</v>
      </c>
      <c r="D2385" s="626" t="s">
        <v>648</v>
      </c>
      <c r="E2385" s="634">
        <v>0</v>
      </c>
      <c r="F2385" s="635"/>
    </row>
    <row r="2386" spans="1:6" ht="15">
      <c r="A2386" s="633" t="s">
        <v>20513</v>
      </c>
      <c r="B2386" s="626">
        <v>102983</v>
      </c>
      <c r="C2386" s="628" t="s">
        <v>20985</v>
      </c>
      <c r="D2386" s="626" t="s">
        <v>648</v>
      </c>
      <c r="E2386" s="634">
        <v>0</v>
      </c>
      <c r="F2386" s="635"/>
    </row>
    <row r="2387" spans="1:6" ht="15">
      <c r="A2387" s="633" t="s">
        <v>20513</v>
      </c>
      <c r="B2387" s="626">
        <v>102984</v>
      </c>
      <c r="C2387" s="628" t="s">
        <v>20986</v>
      </c>
      <c r="D2387" s="626" t="s">
        <v>648</v>
      </c>
      <c r="E2387" s="634">
        <v>0</v>
      </c>
      <c r="F2387" s="635"/>
    </row>
    <row r="2388" spans="1:6" ht="15">
      <c r="A2388" s="633" t="s">
        <v>20513</v>
      </c>
      <c r="B2388" s="626">
        <v>102985</v>
      </c>
      <c r="C2388" s="628" t="s">
        <v>20987</v>
      </c>
      <c r="D2388" s="626" t="s">
        <v>648</v>
      </c>
      <c r="E2388" s="634">
        <v>14.95</v>
      </c>
      <c r="F2388" s="635">
        <v>0</v>
      </c>
    </row>
    <row r="2389" spans="1:6" ht="15">
      <c r="A2389" s="633" t="s">
        <v>20513</v>
      </c>
      <c r="B2389" s="626">
        <v>92956</v>
      </c>
      <c r="C2389" s="628" t="s">
        <v>20988</v>
      </c>
      <c r="D2389" s="626" t="s">
        <v>648</v>
      </c>
      <c r="E2389" s="634">
        <v>4.37</v>
      </c>
      <c r="F2389" s="635">
        <v>0</v>
      </c>
    </row>
    <row r="2390" spans="1:6" ht="15">
      <c r="A2390" s="633" t="s">
        <v>20513</v>
      </c>
      <c r="B2390" s="626">
        <v>92957</v>
      </c>
      <c r="C2390" s="628" t="s">
        <v>20989</v>
      </c>
      <c r="D2390" s="626" t="s">
        <v>648</v>
      </c>
      <c r="E2390" s="634">
        <v>1.01</v>
      </c>
      <c r="F2390" s="635">
        <v>0</v>
      </c>
    </row>
    <row r="2391" spans="1:6" ht="15">
      <c r="A2391" s="633" t="s">
        <v>20513</v>
      </c>
      <c r="B2391" s="626">
        <v>92958</v>
      </c>
      <c r="C2391" s="628" t="s">
        <v>20990</v>
      </c>
      <c r="D2391" s="626" t="s">
        <v>648</v>
      </c>
      <c r="E2391" s="634">
        <v>4.79</v>
      </c>
      <c r="F2391" s="635">
        <v>0</v>
      </c>
    </row>
    <row r="2392" spans="1:6" ht="15">
      <c r="A2392" s="633" t="s">
        <v>20513</v>
      </c>
      <c r="B2392" s="626">
        <v>92959</v>
      </c>
      <c r="C2392" s="628" t="s">
        <v>20991</v>
      </c>
      <c r="D2392" s="626" t="s">
        <v>648</v>
      </c>
      <c r="E2392" s="634">
        <v>9.26</v>
      </c>
      <c r="F2392" s="635">
        <v>0</v>
      </c>
    </row>
    <row r="2393" spans="1:6" ht="15">
      <c r="A2393" s="633" t="s">
        <v>20513</v>
      </c>
      <c r="B2393" s="626">
        <v>102858</v>
      </c>
      <c r="C2393" s="628" t="s">
        <v>20992</v>
      </c>
      <c r="D2393" s="626" t="s">
        <v>648</v>
      </c>
      <c r="E2393" s="634">
        <v>0</v>
      </c>
      <c r="F2393" s="635"/>
    </row>
    <row r="2394" spans="1:6" ht="15">
      <c r="A2394" s="633" t="s">
        <v>20513</v>
      </c>
      <c r="B2394" s="626">
        <v>102859</v>
      </c>
      <c r="C2394" s="628" t="s">
        <v>20993</v>
      </c>
      <c r="D2394" s="626" t="s">
        <v>648</v>
      </c>
      <c r="E2394" s="634">
        <v>0</v>
      </c>
      <c r="F2394" s="635"/>
    </row>
    <row r="2395" spans="1:6" ht="15">
      <c r="A2395" s="633" t="s">
        <v>20513</v>
      </c>
      <c r="B2395" s="626">
        <v>102860</v>
      </c>
      <c r="C2395" s="628" t="s">
        <v>20994</v>
      </c>
      <c r="D2395" s="626" t="s">
        <v>648</v>
      </c>
      <c r="E2395" s="634">
        <v>0</v>
      </c>
      <c r="F2395" s="635"/>
    </row>
    <row r="2396" spans="1:6" ht="15">
      <c r="A2396" s="633" t="s">
        <v>20513</v>
      </c>
      <c r="B2396" s="626">
        <v>102861</v>
      </c>
      <c r="C2396" s="628" t="s">
        <v>20995</v>
      </c>
      <c r="D2396" s="626" t="s">
        <v>648</v>
      </c>
      <c r="E2396" s="634">
        <v>0.97</v>
      </c>
      <c r="F2396" s="635">
        <v>0</v>
      </c>
    </row>
    <row r="2397" spans="1:6" ht="15">
      <c r="A2397" s="633" t="s">
        <v>20513</v>
      </c>
      <c r="B2397" s="626">
        <v>93404</v>
      </c>
      <c r="C2397" s="628" t="s">
        <v>20996</v>
      </c>
      <c r="D2397" s="626" t="s">
        <v>648</v>
      </c>
      <c r="E2397" s="634">
        <v>7.33</v>
      </c>
      <c r="F2397" s="635">
        <v>0</v>
      </c>
    </row>
    <row r="2398" spans="1:6" ht="15">
      <c r="A2398" s="633" t="s">
        <v>20513</v>
      </c>
      <c r="B2398" s="626">
        <v>93405</v>
      </c>
      <c r="C2398" s="628" t="s">
        <v>20997</v>
      </c>
      <c r="D2398" s="626" t="s">
        <v>648</v>
      </c>
      <c r="E2398" s="634">
        <v>1.87</v>
      </c>
      <c r="F2398" s="635">
        <v>0</v>
      </c>
    </row>
    <row r="2399" spans="1:6" ht="15">
      <c r="A2399" s="633" t="s">
        <v>20513</v>
      </c>
      <c r="B2399" s="626">
        <v>93406</v>
      </c>
      <c r="C2399" s="628" t="s">
        <v>20998</v>
      </c>
      <c r="D2399" s="626" t="s">
        <v>648</v>
      </c>
      <c r="E2399" s="634">
        <v>8.8000000000000007</v>
      </c>
      <c r="F2399" s="635">
        <v>0</v>
      </c>
    </row>
    <row r="2400" spans="1:6" ht="15">
      <c r="A2400" s="633" t="s">
        <v>20513</v>
      </c>
      <c r="B2400" s="626">
        <v>93407</v>
      </c>
      <c r="C2400" s="628" t="s">
        <v>20999</v>
      </c>
      <c r="D2400" s="626" t="s">
        <v>648</v>
      </c>
      <c r="E2400" s="634">
        <v>47.12</v>
      </c>
      <c r="F2400" s="635">
        <v>0</v>
      </c>
    </row>
    <row r="2401" spans="1:6" ht="15">
      <c r="A2401" s="633" t="s">
        <v>20513</v>
      </c>
      <c r="B2401" s="626">
        <v>102936</v>
      </c>
      <c r="C2401" s="628" t="s">
        <v>21000</v>
      </c>
      <c r="D2401" s="626" t="s">
        <v>648</v>
      </c>
      <c r="E2401" s="634">
        <v>0</v>
      </c>
      <c r="F2401" s="635"/>
    </row>
    <row r="2402" spans="1:6" ht="15">
      <c r="A2402" s="633" t="s">
        <v>20513</v>
      </c>
      <c r="B2402" s="626">
        <v>102937</v>
      </c>
      <c r="C2402" s="628" t="s">
        <v>21001</v>
      </c>
      <c r="D2402" s="626" t="s">
        <v>648</v>
      </c>
      <c r="E2402" s="634">
        <v>0</v>
      </c>
      <c r="F2402" s="635"/>
    </row>
    <row r="2403" spans="1:6" ht="15">
      <c r="A2403" s="633" t="s">
        <v>20513</v>
      </c>
      <c r="B2403" s="626">
        <v>102938</v>
      </c>
      <c r="C2403" s="628" t="s">
        <v>21002</v>
      </c>
      <c r="D2403" s="626" t="s">
        <v>648</v>
      </c>
      <c r="E2403" s="634">
        <v>0</v>
      </c>
      <c r="F2403" s="635"/>
    </row>
    <row r="2404" spans="1:6" ht="15">
      <c r="A2404" s="633" t="s">
        <v>20513</v>
      </c>
      <c r="B2404" s="626">
        <v>102939</v>
      </c>
      <c r="C2404" s="628" t="s">
        <v>21003</v>
      </c>
      <c r="D2404" s="626" t="s">
        <v>648</v>
      </c>
      <c r="E2404" s="634">
        <v>7.29</v>
      </c>
      <c r="F2404" s="635">
        <v>0</v>
      </c>
    </row>
    <row r="2405" spans="1:6" ht="15">
      <c r="A2405" s="633" t="s">
        <v>20513</v>
      </c>
      <c r="B2405" s="626">
        <v>103159</v>
      </c>
      <c r="C2405" s="628" t="s">
        <v>21004</v>
      </c>
      <c r="D2405" s="626" t="s">
        <v>648</v>
      </c>
      <c r="E2405" s="634">
        <v>0</v>
      </c>
      <c r="F2405" s="635"/>
    </row>
    <row r="2406" spans="1:6" ht="15">
      <c r="A2406" s="633" t="s">
        <v>20513</v>
      </c>
      <c r="B2406" s="626">
        <v>103160</v>
      </c>
      <c r="C2406" s="628" t="s">
        <v>21005</v>
      </c>
      <c r="D2406" s="626" t="s">
        <v>648</v>
      </c>
      <c r="E2406" s="634">
        <v>0</v>
      </c>
      <c r="F2406" s="635"/>
    </row>
    <row r="2407" spans="1:6" ht="15">
      <c r="A2407" s="633" t="s">
        <v>20513</v>
      </c>
      <c r="B2407" s="626">
        <v>103161</v>
      </c>
      <c r="C2407" s="628" t="s">
        <v>21006</v>
      </c>
      <c r="D2407" s="626" t="s">
        <v>648</v>
      </c>
      <c r="E2407" s="634">
        <v>0</v>
      </c>
      <c r="F2407" s="635"/>
    </row>
    <row r="2408" spans="1:6" ht="15">
      <c r="A2408" s="633" t="s">
        <v>20513</v>
      </c>
      <c r="B2408" s="626">
        <v>103162</v>
      </c>
      <c r="C2408" s="628" t="s">
        <v>21007</v>
      </c>
      <c r="D2408" s="626" t="s">
        <v>648</v>
      </c>
      <c r="E2408" s="634">
        <v>0.52</v>
      </c>
      <c r="F2408" s="635">
        <v>0</v>
      </c>
    </row>
    <row r="2409" spans="1:6" ht="15">
      <c r="A2409" s="633" t="s">
        <v>20513</v>
      </c>
      <c r="B2409" s="626">
        <v>103153</v>
      </c>
      <c r="C2409" s="628" t="s">
        <v>21008</v>
      </c>
      <c r="D2409" s="626" t="s">
        <v>648</v>
      </c>
      <c r="E2409" s="634">
        <v>0</v>
      </c>
      <c r="F2409" s="635"/>
    </row>
    <row r="2410" spans="1:6" ht="15">
      <c r="A2410" s="633" t="s">
        <v>20513</v>
      </c>
      <c r="B2410" s="626">
        <v>103154</v>
      </c>
      <c r="C2410" s="628" t="s">
        <v>21009</v>
      </c>
      <c r="D2410" s="626" t="s">
        <v>648</v>
      </c>
      <c r="E2410" s="634">
        <v>0</v>
      </c>
      <c r="F2410" s="635"/>
    </row>
    <row r="2411" spans="1:6" ht="15">
      <c r="A2411" s="633" t="s">
        <v>20513</v>
      </c>
      <c r="B2411" s="626">
        <v>103155</v>
      </c>
      <c r="C2411" s="628" t="s">
        <v>21010</v>
      </c>
      <c r="D2411" s="626" t="s">
        <v>648</v>
      </c>
      <c r="E2411" s="634">
        <v>0</v>
      </c>
      <c r="F2411" s="635"/>
    </row>
    <row r="2412" spans="1:6" ht="15">
      <c r="A2412" s="633" t="s">
        <v>20513</v>
      </c>
      <c r="B2412" s="626">
        <v>103156</v>
      </c>
      <c r="C2412" s="628" t="s">
        <v>21011</v>
      </c>
      <c r="D2412" s="626" t="s">
        <v>648</v>
      </c>
      <c r="E2412" s="634">
        <v>1.85</v>
      </c>
      <c r="F2412" s="635">
        <v>0</v>
      </c>
    </row>
    <row r="2413" spans="1:6" ht="15">
      <c r="A2413" s="633" t="s">
        <v>20513</v>
      </c>
      <c r="B2413" s="626">
        <v>103171</v>
      </c>
      <c r="C2413" s="628" t="s">
        <v>21012</v>
      </c>
      <c r="D2413" s="626" t="s">
        <v>648</v>
      </c>
      <c r="E2413" s="634">
        <v>0</v>
      </c>
      <c r="F2413" s="635"/>
    </row>
    <row r="2414" spans="1:6" ht="15">
      <c r="A2414" s="633" t="s">
        <v>20513</v>
      </c>
      <c r="B2414" s="626">
        <v>103172</v>
      </c>
      <c r="C2414" s="628" t="s">
        <v>21013</v>
      </c>
      <c r="D2414" s="626" t="s">
        <v>648</v>
      </c>
      <c r="E2414" s="634">
        <v>0</v>
      </c>
      <c r="F2414" s="635"/>
    </row>
    <row r="2415" spans="1:6" ht="15">
      <c r="A2415" s="633" t="s">
        <v>20513</v>
      </c>
      <c r="B2415" s="626">
        <v>103173</v>
      </c>
      <c r="C2415" s="628" t="s">
        <v>21014</v>
      </c>
      <c r="D2415" s="626" t="s">
        <v>648</v>
      </c>
      <c r="E2415" s="634">
        <v>0</v>
      </c>
      <c r="F2415" s="635"/>
    </row>
    <row r="2416" spans="1:6" ht="15">
      <c r="A2416" s="633" t="s">
        <v>20513</v>
      </c>
      <c r="B2416" s="626">
        <v>103174</v>
      </c>
      <c r="C2416" s="628" t="s">
        <v>21015</v>
      </c>
      <c r="D2416" s="626" t="s">
        <v>648</v>
      </c>
      <c r="E2416" s="634">
        <v>1.48</v>
      </c>
      <c r="F2416" s="635">
        <v>0</v>
      </c>
    </row>
    <row r="2417" spans="1:6" ht="15">
      <c r="A2417" s="633" t="s">
        <v>20513</v>
      </c>
      <c r="B2417" s="626">
        <v>103177</v>
      </c>
      <c r="C2417" s="628" t="s">
        <v>21016</v>
      </c>
      <c r="D2417" s="626" t="s">
        <v>648</v>
      </c>
      <c r="E2417" s="634">
        <v>0</v>
      </c>
      <c r="F2417" s="635"/>
    </row>
    <row r="2418" spans="1:6" ht="15">
      <c r="A2418" s="633" t="s">
        <v>20513</v>
      </c>
      <c r="B2418" s="626">
        <v>103178</v>
      </c>
      <c r="C2418" s="628" t="s">
        <v>21017</v>
      </c>
      <c r="D2418" s="626" t="s">
        <v>648</v>
      </c>
      <c r="E2418" s="634">
        <v>0</v>
      </c>
      <c r="F2418" s="635"/>
    </row>
    <row r="2419" spans="1:6" ht="15">
      <c r="A2419" s="633" t="s">
        <v>20513</v>
      </c>
      <c r="B2419" s="626">
        <v>103179</v>
      </c>
      <c r="C2419" s="628" t="s">
        <v>21018</v>
      </c>
      <c r="D2419" s="626" t="s">
        <v>648</v>
      </c>
      <c r="E2419" s="634">
        <v>0</v>
      </c>
      <c r="F2419" s="635"/>
    </row>
    <row r="2420" spans="1:6" ht="15">
      <c r="A2420" s="633" t="s">
        <v>20513</v>
      </c>
      <c r="B2420" s="626">
        <v>103180</v>
      </c>
      <c r="C2420" s="628" t="s">
        <v>21019</v>
      </c>
      <c r="D2420" s="626" t="s">
        <v>648</v>
      </c>
      <c r="E2420" s="634">
        <v>3.4</v>
      </c>
      <c r="F2420" s="635">
        <v>0</v>
      </c>
    </row>
    <row r="2421" spans="1:6" ht="15">
      <c r="A2421" s="633" t="s">
        <v>20513</v>
      </c>
      <c r="B2421" s="626">
        <v>103165</v>
      </c>
      <c r="C2421" s="628" t="s">
        <v>21020</v>
      </c>
      <c r="D2421" s="626" t="s">
        <v>648</v>
      </c>
      <c r="E2421" s="634">
        <v>0</v>
      </c>
      <c r="F2421" s="635"/>
    </row>
    <row r="2422" spans="1:6" ht="15">
      <c r="A2422" s="633" t="s">
        <v>20513</v>
      </c>
      <c r="B2422" s="626">
        <v>103166</v>
      </c>
      <c r="C2422" s="628" t="s">
        <v>21021</v>
      </c>
      <c r="D2422" s="626" t="s">
        <v>648</v>
      </c>
      <c r="E2422" s="634">
        <v>0</v>
      </c>
      <c r="F2422" s="635"/>
    </row>
    <row r="2423" spans="1:6" ht="15">
      <c r="A2423" s="633" t="s">
        <v>20513</v>
      </c>
      <c r="B2423" s="626">
        <v>103167</v>
      </c>
      <c r="C2423" s="628" t="s">
        <v>21022</v>
      </c>
      <c r="D2423" s="626" t="s">
        <v>648</v>
      </c>
      <c r="E2423" s="634">
        <v>0</v>
      </c>
      <c r="F2423" s="635"/>
    </row>
    <row r="2424" spans="1:6" ht="15">
      <c r="A2424" s="633" t="s">
        <v>20513</v>
      </c>
      <c r="B2424" s="626">
        <v>103168</v>
      </c>
      <c r="C2424" s="628" t="s">
        <v>21023</v>
      </c>
      <c r="D2424" s="626" t="s">
        <v>648</v>
      </c>
      <c r="E2424" s="634">
        <v>0.59</v>
      </c>
      <c r="F2424" s="635">
        <v>0</v>
      </c>
    </row>
    <row r="2425" spans="1:6" ht="15">
      <c r="A2425" s="633" t="s">
        <v>20513</v>
      </c>
      <c r="B2425" s="626">
        <v>102864</v>
      </c>
      <c r="C2425" s="628" t="s">
        <v>21024</v>
      </c>
      <c r="D2425" s="626" t="s">
        <v>648</v>
      </c>
      <c r="E2425" s="634">
        <v>0</v>
      </c>
      <c r="F2425" s="635"/>
    </row>
    <row r="2426" spans="1:6" ht="15">
      <c r="A2426" s="633" t="s">
        <v>20513</v>
      </c>
      <c r="B2426" s="626">
        <v>102865</v>
      </c>
      <c r="C2426" s="628" t="s">
        <v>21025</v>
      </c>
      <c r="D2426" s="626" t="s">
        <v>648</v>
      </c>
      <c r="E2426" s="634">
        <v>0</v>
      </c>
      <c r="F2426" s="635"/>
    </row>
    <row r="2427" spans="1:6" ht="15">
      <c r="A2427" s="633" t="s">
        <v>20513</v>
      </c>
      <c r="B2427" s="626">
        <v>102866</v>
      </c>
      <c r="C2427" s="628" t="s">
        <v>21026</v>
      </c>
      <c r="D2427" s="626" t="s">
        <v>648</v>
      </c>
      <c r="E2427" s="634">
        <v>0</v>
      </c>
      <c r="F2427" s="635"/>
    </row>
    <row r="2428" spans="1:6" ht="15">
      <c r="A2428" s="633" t="s">
        <v>20513</v>
      </c>
      <c r="B2428" s="626">
        <v>102867</v>
      </c>
      <c r="C2428" s="628" t="s">
        <v>21027</v>
      </c>
      <c r="D2428" s="626" t="s">
        <v>648</v>
      </c>
      <c r="E2428" s="634">
        <v>0.53</v>
      </c>
      <c r="F2428" s="635">
        <v>0</v>
      </c>
    </row>
    <row r="2429" spans="1:6" ht="15">
      <c r="A2429" s="633" t="s">
        <v>20513</v>
      </c>
      <c r="B2429" s="626">
        <v>92108</v>
      </c>
      <c r="C2429" s="628" t="s">
        <v>21028</v>
      </c>
      <c r="D2429" s="626" t="s">
        <v>648</v>
      </c>
      <c r="E2429" s="634">
        <v>0.93</v>
      </c>
      <c r="F2429" s="635">
        <v>0</v>
      </c>
    </row>
    <row r="2430" spans="1:6" ht="15">
      <c r="A2430" s="633" t="s">
        <v>20513</v>
      </c>
      <c r="B2430" s="626">
        <v>92109</v>
      </c>
      <c r="C2430" s="628" t="s">
        <v>21029</v>
      </c>
      <c r="D2430" s="626" t="s">
        <v>648</v>
      </c>
      <c r="E2430" s="634">
        <v>0.21</v>
      </c>
      <c r="F2430" s="635">
        <v>0</v>
      </c>
    </row>
    <row r="2431" spans="1:6" ht="15">
      <c r="A2431" s="633" t="s">
        <v>20513</v>
      </c>
      <c r="B2431" s="626">
        <v>92110</v>
      </c>
      <c r="C2431" s="628" t="s">
        <v>21030</v>
      </c>
      <c r="D2431" s="626" t="s">
        <v>648</v>
      </c>
      <c r="E2431" s="634">
        <v>1.1599999999999999</v>
      </c>
      <c r="F2431" s="635">
        <v>0</v>
      </c>
    </row>
    <row r="2432" spans="1:6" ht="15">
      <c r="A2432" s="633" t="s">
        <v>20513</v>
      </c>
      <c r="B2432" s="626">
        <v>92111</v>
      </c>
      <c r="C2432" s="628" t="s">
        <v>21031</v>
      </c>
      <c r="D2432" s="626" t="s">
        <v>648</v>
      </c>
      <c r="E2432" s="634">
        <v>0.97</v>
      </c>
      <c r="F2432" s="635">
        <v>0</v>
      </c>
    </row>
    <row r="2433" spans="1:6" ht="15">
      <c r="A2433" s="633" t="s">
        <v>20513</v>
      </c>
      <c r="B2433" s="626">
        <v>90670</v>
      </c>
      <c r="C2433" s="628" t="s">
        <v>21032</v>
      </c>
      <c r="D2433" s="626" t="s">
        <v>648</v>
      </c>
      <c r="E2433" s="634">
        <v>244.89</v>
      </c>
      <c r="F2433" s="635">
        <v>0</v>
      </c>
    </row>
    <row r="2434" spans="1:6" ht="15">
      <c r="A2434" s="633" t="s">
        <v>20513</v>
      </c>
      <c r="B2434" s="626">
        <v>90671</v>
      </c>
      <c r="C2434" s="628" t="s">
        <v>21033</v>
      </c>
      <c r="D2434" s="626" t="s">
        <v>648</v>
      </c>
      <c r="E2434" s="634">
        <v>65.7</v>
      </c>
      <c r="F2434" s="635">
        <v>0</v>
      </c>
    </row>
    <row r="2435" spans="1:6" ht="15">
      <c r="A2435" s="633" t="s">
        <v>20513</v>
      </c>
      <c r="B2435" s="626">
        <v>90672</v>
      </c>
      <c r="C2435" s="628" t="s">
        <v>21034</v>
      </c>
      <c r="D2435" s="626" t="s">
        <v>648</v>
      </c>
      <c r="E2435" s="634">
        <v>306.45</v>
      </c>
      <c r="F2435" s="635">
        <v>0</v>
      </c>
    </row>
    <row r="2436" spans="1:6" ht="15">
      <c r="A2436" s="633" t="s">
        <v>20513</v>
      </c>
      <c r="B2436" s="626">
        <v>90673</v>
      </c>
      <c r="C2436" s="628" t="s">
        <v>21035</v>
      </c>
      <c r="D2436" s="626" t="s">
        <v>648</v>
      </c>
      <c r="E2436" s="634">
        <v>119.54</v>
      </c>
      <c r="F2436" s="635">
        <v>0</v>
      </c>
    </row>
    <row r="2437" spans="1:6" ht="15">
      <c r="A2437" s="633" t="s">
        <v>20513</v>
      </c>
      <c r="B2437" s="626">
        <v>93220</v>
      </c>
      <c r="C2437" s="628" t="s">
        <v>21036</v>
      </c>
      <c r="D2437" s="626" t="s">
        <v>648</v>
      </c>
      <c r="E2437" s="634">
        <v>375.5</v>
      </c>
      <c r="F2437" s="635">
        <v>0</v>
      </c>
    </row>
    <row r="2438" spans="1:6" ht="15">
      <c r="A2438" s="633" t="s">
        <v>20513</v>
      </c>
      <c r="B2438" s="626">
        <v>93221</v>
      </c>
      <c r="C2438" s="628" t="s">
        <v>21037</v>
      </c>
      <c r="D2438" s="626" t="s">
        <v>648</v>
      </c>
      <c r="E2438" s="634">
        <v>100.74</v>
      </c>
      <c r="F2438" s="635">
        <v>0</v>
      </c>
    </row>
    <row r="2439" spans="1:6" ht="15">
      <c r="A2439" s="633" t="s">
        <v>20513</v>
      </c>
      <c r="B2439" s="626">
        <v>93222</v>
      </c>
      <c r="C2439" s="628" t="s">
        <v>21038</v>
      </c>
      <c r="D2439" s="626" t="s">
        <v>648</v>
      </c>
      <c r="E2439" s="634">
        <v>469.9</v>
      </c>
      <c r="F2439" s="635">
        <v>0</v>
      </c>
    </row>
    <row r="2440" spans="1:6" ht="15">
      <c r="A2440" s="633" t="s">
        <v>20513</v>
      </c>
      <c r="B2440" s="626">
        <v>93223</v>
      </c>
      <c r="C2440" s="628" t="s">
        <v>21039</v>
      </c>
      <c r="D2440" s="626" t="s">
        <v>648</v>
      </c>
      <c r="E2440" s="634">
        <v>156.13</v>
      </c>
      <c r="F2440" s="635">
        <v>0</v>
      </c>
    </row>
    <row r="2441" spans="1:6" ht="15">
      <c r="A2441" s="633" t="s">
        <v>20513</v>
      </c>
      <c r="B2441" s="626">
        <v>104691</v>
      </c>
      <c r="C2441" s="628" t="s">
        <v>21040</v>
      </c>
      <c r="D2441" s="626" t="s">
        <v>648</v>
      </c>
      <c r="E2441" s="634">
        <v>0.97</v>
      </c>
      <c r="F2441" s="635">
        <v>0</v>
      </c>
    </row>
    <row r="2442" spans="1:6" ht="15">
      <c r="A2442" s="633" t="s">
        <v>20513</v>
      </c>
      <c r="B2442" s="626">
        <v>104692</v>
      </c>
      <c r="C2442" s="628" t="s">
        <v>21041</v>
      </c>
      <c r="D2442" s="626" t="s">
        <v>648</v>
      </c>
      <c r="E2442" s="634">
        <v>0.22</v>
      </c>
      <c r="F2442" s="635">
        <v>0</v>
      </c>
    </row>
    <row r="2443" spans="1:6" ht="15">
      <c r="A2443" s="633" t="s">
        <v>20513</v>
      </c>
      <c r="B2443" s="626">
        <v>104693</v>
      </c>
      <c r="C2443" s="628" t="s">
        <v>21042</v>
      </c>
      <c r="D2443" s="626" t="s">
        <v>648</v>
      </c>
      <c r="E2443" s="634">
        <v>1.22</v>
      </c>
      <c r="F2443" s="635">
        <v>0</v>
      </c>
    </row>
    <row r="2444" spans="1:6" ht="15">
      <c r="A2444" s="633" t="s">
        <v>20513</v>
      </c>
      <c r="B2444" s="626">
        <v>104694</v>
      </c>
      <c r="C2444" s="628" t="s">
        <v>21043</v>
      </c>
      <c r="D2444" s="626" t="s">
        <v>648</v>
      </c>
      <c r="E2444" s="634">
        <v>1.66</v>
      </c>
      <c r="F2444" s="635">
        <v>0</v>
      </c>
    </row>
    <row r="2445" spans="1:6" ht="15">
      <c r="A2445" s="633" t="s">
        <v>20513</v>
      </c>
      <c r="B2445" s="626">
        <v>90676</v>
      </c>
      <c r="C2445" s="628" t="s">
        <v>21044</v>
      </c>
      <c r="D2445" s="626" t="s">
        <v>648</v>
      </c>
      <c r="E2445" s="634">
        <v>99.58</v>
      </c>
      <c r="F2445" s="635">
        <v>0</v>
      </c>
    </row>
    <row r="2446" spans="1:6" ht="15">
      <c r="A2446" s="633" t="s">
        <v>20513</v>
      </c>
      <c r="B2446" s="626">
        <v>91021</v>
      </c>
      <c r="C2446" s="628" t="s">
        <v>21045</v>
      </c>
      <c r="D2446" s="626" t="s">
        <v>648</v>
      </c>
      <c r="E2446" s="634">
        <v>12.17</v>
      </c>
      <c r="F2446" s="635">
        <v>0</v>
      </c>
    </row>
    <row r="2447" spans="1:6" ht="15">
      <c r="A2447" s="633" t="s">
        <v>20513</v>
      </c>
      <c r="B2447" s="626">
        <v>90677</v>
      </c>
      <c r="C2447" s="628" t="s">
        <v>21046</v>
      </c>
      <c r="D2447" s="626" t="s">
        <v>648</v>
      </c>
      <c r="E2447" s="634">
        <v>30.04</v>
      </c>
      <c r="F2447" s="635">
        <v>0</v>
      </c>
    </row>
    <row r="2448" spans="1:6" ht="15">
      <c r="A2448" s="633" t="s">
        <v>20513</v>
      </c>
      <c r="B2448" s="626">
        <v>90678</v>
      </c>
      <c r="C2448" s="628" t="s">
        <v>21047</v>
      </c>
      <c r="D2448" s="626" t="s">
        <v>648</v>
      </c>
      <c r="E2448" s="634">
        <v>139.09</v>
      </c>
      <c r="F2448" s="635">
        <v>0</v>
      </c>
    </row>
    <row r="2449" spans="1:6" ht="15">
      <c r="A2449" s="633" t="s">
        <v>20513</v>
      </c>
      <c r="B2449" s="626">
        <v>90679</v>
      </c>
      <c r="C2449" s="628" t="s">
        <v>21048</v>
      </c>
      <c r="D2449" s="626" t="s">
        <v>648</v>
      </c>
      <c r="E2449" s="634">
        <v>91.67</v>
      </c>
      <c r="F2449" s="635">
        <v>0</v>
      </c>
    </row>
    <row r="2450" spans="1:6" ht="15">
      <c r="A2450" s="633" t="s">
        <v>20513</v>
      </c>
      <c r="B2450" s="626">
        <v>102870</v>
      </c>
      <c r="C2450" s="628" t="s">
        <v>21049</v>
      </c>
      <c r="D2450" s="626" t="s">
        <v>648</v>
      </c>
      <c r="E2450" s="634">
        <v>357.14</v>
      </c>
      <c r="F2450" s="635">
        <v>0</v>
      </c>
    </row>
    <row r="2451" spans="1:6" ht="15">
      <c r="A2451" s="633" t="s">
        <v>20513</v>
      </c>
      <c r="B2451" s="626">
        <v>102871</v>
      </c>
      <c r="C2451" s="628" t="s">
        <v>21050</v>
      </c>
      <c r="D2451" s="626" t="s">
        <v>648</v>
      </c>
      <c r="E2451" s="634">
        <v>96.48</v>
      </c>
      <c r="F2451" s="635">
        <v>0</v>
      </c>
    </row>
    <row r="2452" spans="1:6" ht="15">
      <c r="A2452" s="633" t="s">
        <v>20513</v>
      </c>
      <c r="B2452" s="626">
        <v>102872</v>
      </c>
      <c r="C2452" s="628" t="s">
        <v>21051</v>
      </c>
      <c r="D2452" s="626" t="s">
        <v>648</v>
      </c>
      <c r="E2452" s="634">
        <v>446.93</v>
      </c>
      <c r="F2452" s="635">
        <v>0</v>
      </c>
    </row>
    <row r="2453" spans="1:6" ht="15">
      <c r="A2453" s="633" t="s">
        <v>20513</v>
      </c>
      <c r="B2453" s="626">
        <v>102873</v>
      </c>
      <c r="C2453" s="628" t="s">
        <v>21052</v>
      </c>
      <c r="D2453" s="626" t="s">
        <v>648</v>
      </c>
      <c r="E2453" s="634">
        <v>119.54</v>
      </c>
      <c r="F2453" s="635">
        <v>0</v>
      </c>
    </row>
    <row r="2454" spans="1:6" ht="15">
      <c r="A2454" s="633" t="s">
        <v>20513</v>
      </c>
      <c r="B2454" s="626">
        <v>102960</v>
      </c>
      <c r="C2454" s="628" t="s">
        <v>21053</v>
      </c>
      <c r="D2454" s="626" t="s">
        <v>648</v>
      </c>
      <c r="E2454" s="634">
        <v>173.32</v>
      </c>
      <c r="F2454" s="635">
        <v>0</v>
      </c>
    </row>
    <row r="2455" spans="1:6" ht="15">
      <c r="A2455" s="633" t="s">
        <v>20513</v>
      </c>
      <c r="B2455" s="626">
        <v>102961</v>
      </c>
      <c r="C2455" s="628" t="s">
        <v>21054</v>
      </c>
      <c r="D2455" s="626" t="s">
        <v>648</v>
      </c>
      <c r="E2455" s="634">
        <v>46.82</v>
      </c>
      <c r="F2455" s="635">
        <v>0</v>
      </c>
    </row>
    <row r="2456" spans="1:6" ht="15">
      <c r="A2456" s="633" t="s">
        <v>20513</v>
      </c>
      <c r="B2456" s="626">
        <v>102962</v>
      </c>
      <c r="C2456" s="628" t="s">
        <v>21055</v>
      </c>
      <c r="D2456" s="626" t="s">
        <v>648</v>
      </c>
      <c r="E2456" s="634">
        <v>162.59</v>
      </c>
      <c r="F2456" s="635">
        <v>0</v>
      </c>
    </row>
    <row r="2457" spans="1:6" ht="15">
      <c r="A2457" s="633" t="s">
        <v>20513</v>
      </c>
      <c r="B2457" s="626">
        <v>102963</v>
      </c>
      <c r="C2457" s="628" t="s">
        <v>21056</v>
      </c>
      <c r="D2457" s="626" t="s">
        <v>648</v>
      </c>
      <c r="E2457" s="634">
        <v>84.73</v>
      </c>
      <c r="F2457" s="635">
        <v>0</v>
      </c>
    </row>
    <row r="2458" spans="1:6" ht="15">
      <c r="A2458" s="633" t="s">
        <v>20513</v>
      </c>
      <c r="B2458" s="626">
        <v>95698</v>
      </c>
      <c r="C2458" s="628" t="s">
        <v>21057</v>
      </c>
      <c r="D2458" s="626" t="s">
        <v>648</v>
      </c>
      <c r="E2458" s="634">
        <v>4.58</v>
      </c>
      <c r="F2458" s="635">
        <v>0</v>
      </c>
    </row>
    <row r="2459" spans="1:6" ht="15">
      <c r="A2459" s="633" t="s">
        <v>20513</v>
      </c>
      <c r="B2459" s="626">
        <v>95699</v>
      </c>
      <c r="C2459" s="628" t="s">
        <v>21058</v>
      </c>
      <c r="D2459" s="626" t="s">
        <v>648</v>
      </c>
      <c r="E2459" s="634">
        <v>1.06</v>
      </c>
      <c r="F2459" s="635">
        <v>0</v>
      </c>
    </row>
    <row r="2460" spans="1:6" ht="15">
      <c r="A2460" s="633" t="s">
        <v>20513</v>
      </c>
      <c r="B2460" s="626">
        <v>95700</v>
      </c>
      <c r="C2460" s="628" t="s">
        <v>21059</v>
      </c>
      <c r="D2460" s="626" t="s">
        <v>648</v>
      </c>
      <c r="E2460" s="634">
        <v>5.73</v>
      </c>
      <c r="F2460" s="635">
        <v>0</v>
      </c>
    </row>
    <row r="2461" spans="1:6" ht="15">
      <c r="A2461" s="633" t="s">
        <v>20513</v>
      </c>
      <c r="B2461" s="626">
        <v>95701</v>
      </c>
      <c r="C2461" s="628" t="s">
        <v>21060</v>
      </c>
      <c r="D2461" s="626" t="s">
        <v>648</v>
      </c>
      <c r="E2461" s="634">
        <v>2.44</v>
      </c>
      <c r="F2461" s="635">
        <v>0</v>
      </c>
    </row>
    <row r="2462" spans="1:6" ht="15">
      <c r="A2462" s="633" t="s">
        <v>20513</v>
      </c>
      <c r="B2462" s="626">
        <v>90621</v>
      </c>
      <c r="C2462" s="628" t="s">
        <v>21061</v>
      </c>
      <c r="D2462" s="626" t="s">
        <v>648</v>
      </c>
      <c r="E2462" s="634">
        <v>2.06</v>
      </c>
      <c r="F2462" s="635">
        <v>0</v>
      </c>
    </row>
    <row r="2463" spans="1:6" ht="15">
      <c r="A2463" s="633" t="s">
        <v>20513</v>
      </c>
      <c r="B2463" s="626">
        <v>90622</v>
      </c>
      <c r="C2463" s="628" t="s">
        <v>21062</v>
      </c>
      <c r="D2463" s="626" t="s">
        <v>648</v>
      </c>
      <c r="E2463" s="634">
        <v>0.47</v>
      </c>
      <c r="F2463" s="635">
        <v>0</v>
      </c>
    </row>
    <row r="2464" spans="1:6" ht="15">
      <c r="A2464" s="633" t="s">
        <v>20513</v>
      </c>
      <c r="B2464" s="626">
        <v>90623</v>
      </c>
      <c r="C2464" s="628" t="s">
        <v>21063</v>
      </c>
      <c r="D2464" s="626" t="s">
        <v>648</v>
      </c>
      <c r="E2464" s="634">
        <v>2.58</v>
      </c>
      <c r="F2464" s="635">
        <v>0</v>
      </c>
    </row>
    <row r="2465" spans="1:6" ht="15">
      <c r="A2465" s="633" t="s">
        <v>20513</v>
      </c>
      <c r="B2465" s="626">
        <v>90624</v>
      </c>
      <c r="C2465" s="628" t="s">
        <v>21064</v>
      </c>
      <c r="D2465" s="626" t="s">
        <v>648</v>
      </c>
      <c r="E2465" s="634">
        <v>2.44</v>
      </c>
      <c r="F2465" s="635">
        <v>0</v>
      </c>
    </row>
    <row r="2466" spans="1:6" ht="15">
      <c r="A2466" s="633" t="s">
        <v>20513</v>
      </c>
      <c r="B2466" s="626">
        <v>102876</v>
      </c>
      <c r="C2466" s="628" t="s">
        <v>21065</v>
      </c>
      <c r="D2466" s="626" t="s">
        <v>648</v>
      </c>
      <c r="E2466" s="634">
        <v>496.31</v>
      </c>
      <c r="F2466" s="635">
        <v>0</v>
      </c>
    </row>
    <row r="2467" spans="1:6" ht="15">
      <c r="A2467" s="633" t="s">
        <v>20513</v>
      </c>
      <c r="B2467" s="626">
        <v>102877</v>
      </c>
      <c r="C2467" s="628" t="s">
        <v>21066</v>
      </c>
      <c r="D2467" s="626" t="s">
        <v>648</v>
      </c>
      <c r="E2467" s="634">
        <v>134.08000000000001</v>
      </c>
      <c r="F2467" s="635">
        <v>0</v>
      </c>
    </row>
    <row r="2468" spans="1:6" ht="15">
      <c r="A2468" s="633" t="s">
        <v>20513</v>
      </c>
      <c r="B2468" s="626">
        <v>102878</v>
      </c>
      <c r="C2468" s="628" t="s">
        <v>21067</v>
      </c>
      <c r="D2468" s="626" t="s">
        <v>648</v>
      </c>
      <c r="E2468" s="634">
        <v>621.09</v>
      </c>
      <c r="F2468" s="635">
        <v>0</v>
      </c>
    </row>
    <row r="2469" spans="1:6" ht="15">
      <c r="A2469" s="633" t="s">
        <v>20513</v>
      </c>
      <c r="B2469" s="626">
        <v>102879</v>
      </c>
      <c r="C2469" s="628" t="s">
        <v>21068</v>
      </c>
      <c r="D2469" s="626" t="s">
        <v>648</v>
      </c>
      <c r="E2469" s="634">
        <v>179.4</v>
      </c>
      <c r="F2469" s="635">
        <v>0</v>
      </c>
    </row>
    <row r="2470" spans="1:6" ht="15">
      <c r="A2470" s="633" t="s">
        <v>20513</v>
      </c>
      <c r="B2470" s="626">
        <v>103220</v>
      </c>
      <c r="C2470" s="628" t="s">
        <v>21069</v>
      </c>
      <c r="D2470" s="626" t="s">
        <v>648</v>
      </c>
      <c r="E2470" s="634">
        <v>151.78</v>
      </c>
      <c r="F2470" s="635">
        <v>0</v>
      </c>
    </row>
    <row r="2471" spans="1:6" ht="15">
      <c r="A2471" s="633" t="s">
        <v>20513</v>
      </c>
      <c r="B2471" s="626">
        <v>103221</v>
      </c>
      <c r="C2471" s="628" t="s">
        <v>21070</v>
      </c>
      <c r="D2471" s="626" t="s">
        <v>648</v>
      </c>
      <c r="E2471" s="634">
        <v>41</v>
      </c>
      <c r="F2471" s="635">
        <v>0</v>
      </c>
    </row>
    <row r="2472" spans="1:6" ht="15">
      <c r="A2472" s="633" t="s">
        <v>20513</v>
      </c>
      <c r="B2472" s="626">
        <v>103222</v>
      </c>
      <c r="C2472" s="628" t="s">
        <v>21071</v>
      </c>
      <c r="D2472" s="626" t="s">
        <v>648</v>
      </c>
      <c r="E2472" s="634">
        <v>189.94</v>
      </c>
      <c r="F2472" s="635">
        <v>0</v>
      </c>
    </row>
    <row r="2473" spans="1:6" ht="15">
      <c r="A2473" s="633" t="s">
        <v>20513</v>
      </c>
      <c r="B2473" s="626">
        <v>103223</v>
      </c>
      <c r="C2473" s="628" t="s">
        <v>21072</v>
      </c>
      <c r="D2473" s="626" t="s">
        <v>648</v>
      </c>
      <c r="E2473" s="634">
        <v>35.04</v>
      </c>
      <c r="F2473" s="635">
        <v>0</v>
      </c>
    </row>
    <row r="2474" spans="1:6" ht="15">
      <c r="A2474" s="633" t="s">
        <v>20513</v>
      </c>
      <c r="B2474" s="626">
        <v>103232</v>
      </c>
      <c r="C2474" s="628" t="s">
        <v>21073</v>
      </c>
      <c r="D2474" s="626" t="s">
        <v>648</v>
      </c>
      <c r="E2474" s="634">
        <v>476.2</v>
      </c>
      <c r="F2474" s="635">
        <v>0</v>
      </c>
    </row>
    <row r="2475" spans="1:6" ht="15">
      <c r="A2475" s="633" t="s">
        <v>20513</v>
      </c>
      <c r="B2475" s="626">
        <v>103233</v>
      </c>
      <c r="C2475" s="628" t="s">
        <v>21074</v>
      </c>
      <c r="D2475" s="626" t="s">
        <v>648</v>
      </c>
      <c r="E2475" s="634">
        <v>128.65</v>
      </c>
      <c r="F2475" s="635">
        <v>0</v>
      </c>
    </row>
    <row r="2476" spans="1:6" ht="15">
      <c r="A2476" s="633" t="s">
        <v>20513</v>
      </c>
      <c r="B2476" s="626">
        <v>103234</v>
      </c>
      <c r="C2476" s="628" t="s">
        <v>21075</v>
      </c>
      <c r="D2476" s="626" t="s">
        <v>648</v>
      </c>
      <c r="E2476" s="634">
        <v>625.4</v>
      </c>
      <c r="F2476" s="635">
        <v>0</v>
      </c>
    </row>
    <row r="2477" spans="1:6" ht="15">
      <c r="A2477" s="633" t="s">
        <v>20513</v>
      </c>
      <c r="B2477" s="626">
        <v>103235</v>
      </c>
      <c r="C2477" s="628" t="s">
        <v>21076</v>
      </c>
      <c r="D2477" s="626" t="s">
        <v>648</v>
      </c>
      <c r="E2477" s="634">
        <v>102.6</v>
      </c>
      <c r="F2477" s="635">
        <v>0</v>
      </c>
    </row>
    <row r="2478" spans="1:6" ht="15">
      <c r="A2478" s="633" t="s">
        <v>20513</v>
      </c>
      <c r="B2478" s="626">
        <v>103228</v>
      </c>
      <c r="C2478" s="628" t="s">
        <v>21077</v>
      </c>
      <c r="D2478" s="626" t="s">
        <v>648</v>
      </c>
      <c r="E2478" s="634">
        <v>435.76</v>
      </c>
      <c r="F2478" s="635">
        <v>0</v>
      </c>
    </row>
    <row r="2479" spans="1:6" ht="15">
      <c r="A2479" s="633" t="s">
        <v>20513</v>
      </c>
      <c r="B2479" s="626">
        <v>103226</v>
      </c>
      <c r="C2479" s="628" t="s">
        <v>21078</v>
      </c>
      <c r="D2479" s="626" t="s">
        <v>648</v>
      </c>
      <c r="E2479" s="634">
        <v>348.22</v>
      </c>
      <c r="F2479" s="635">
        <v>0</v>
      </c>
    </row>
    <row r="2480" spans="1:6" ht="15">
      <c r="A2480" s="633" t="s">
        <v>20513</v>
      </c>
      <c r="B2480" s="626">
        <v>103227</v>
      </c>
      <c r="C2480" s="628" t="s">
        <v>21079</v>
      </c>
      <c r="D2480" s="626" t="s">
        <v>648</v>
      </c>
      <c r="E2480" s="634">
        <v>94.07</v>
      </c>
      <c r="F2480" s="635">
        <v>0</v>
      </c>
    </row>
    <row r="2481" spans="1:6" ht="15">
      <c r="A2481" s="633" t="s">
        <v>20513</v>
      </c>
      <c r="B2481" s="626">
        <v>103229</v>
      </c>
      <c r="C2481" s="628" t="s">
        <v>21080</v>
      </c>
      <c r="D2481" s="626" t="s">
        <v>648</v>
      </c>
      <c r="E2481" s="634">
        <v>87</v>
      </c>
      <c r="F2481" s="635">
        <v>0</v>
      </c>
    </row>
    <row r="2482" spans="1:6" ht="15">
      <c r="A2482" s="633" t="s">
        <v>20513</v>
      </c>
      <c r="B2482" s="626">
        <v>95617</v>
      </c>
      <c r="C2482" s="628" t="s">
        <v>21081</v>
      </c>
      <c r="D2482" s="626" t="s">
        <v>648</v>
      </c>
      <c r="E2482" s="634">
        <v>1.1299999999999999</v>
      </c>
      <c r="F2482" s="635">
        <v>0</v>
      </c>
    </row>
    <row r="2483" spans="1:6" ht="15">
      <c r="A2483" s="633" t="s">
        <v>20513</v>
      </c>
      <c r="B2483" s="626">
        <v>95618</v>
      </c>
      <c r="C2483" s="628" t="s">
        <v>21082</v>
      </c>
      <c r="D2483" s="626" t="s">
        <v>648</v>
      </c>
      <c r="E2483" s="634">
        <v>0.26</v>
      </c>
      <c r="F2483" s="635">
        <v>0</v>
      </c>
    </row>
    <row r="2484" spans="1:6" ht="15">
      <c r="A2484" s="633" t="s">
        <v>20513</v>
      </c>
      <c r="B2484" s="626">
        <v>95619</v>
      </c>
      <c r="C2484" s="628" t="s">
        <v>21083</v>
      </c>
      <c r="D2484" s="626" t="s">
        <v>648</v>
      </c>
      <c r="E2484" s="634">
        <v>1.41</v>
      </c>
      <c r="F2484" s="635">
        <v>0</v>
      </c>
    </row>
    <row r="2485" spans="1:6" ht="15">
      <c r="A2485" s="633" t="s">
        <v>20513</v>
      </c>
      <c r="B2485" s="626">
        <v>102972</v>
      </c>
      <c r="C2485" s="628" t="s">
        <v>21084</v>
      </c>
      <c r="D2485" s="626" t="s">
        <v>648</v>
      </c>
      <c r="E2485" s="634">
        <v>92.51</v>
      </c>
      <c r="F2485" s="635">
        <v>0</v>
      </c>
    </row>
    <row r="2486" spans="1:6" ht="15">
      <c r="A2486" s="633" t="s">
        <v>20513</v>
      </c>
      <c r="B2486" s="626">
        <v>102973</v>
      </c>
      <c r="C2486" s="628" t="s">
        <v>21085</v>
      </c>
      <c r="D2486" s="626" t="s">
        <v>648</v>
      </c>
      <c r="E2486" s="634">
        <v>25.68</v>
      </c>
      <c r="F2486" s="635">
        <v>0</v>
      </c>
    </row>
    <row r="2487" spans="1:6" ht="15">
      <c r="A2487" s="633" t="s">
        <v>20513</v>
      </c>
      <c r="B2487" s="626">
        <v>102974</v>
      </c>
      <c r="C2487" s="628" t="s">
        <v>21086</v>
      </c>
      <c r="D2487" s="626" t="s">
        <v>648</v>
      </c>
      <c r="E2487" s="634">
        <v>86.78</v>
      </c>
      <c r="F2487" s="635">
        <v>0</v>
      </c>
    </row>
    <row r="2488" spans="1:6" ht="15">
      <c r="A2488" s="633" t="s">
        <v>20513</v>
      </c>
      <c r="B2488" s="626">
        <v>96301</v>
      </c>
      <c r="C2488" s="628" t="s">
        <v>21087</v>
      </c>
      <c r="D2488" s="626" t="s">
        <v>648</v>
      </c>
      <c r="E2488" s="634">
        <v>49.09</v>
      </c>
      <c r="F2488" s="635">
        <v>0</v>
      </c>
    </row>
    <row r="2489" spans="1:6" ht="15">
      <c r="A2489" s="633" t="s">
        <v>20513</v>
      </c>
      <c r="B2489" s="626">
        <v>90627</v>
      </c>
      <c r="C2489" s="628" t="s">
        <v>21088</v>
      </c>
      <c r="D2489" s="626" t="s">
        <v>648</v>
      </c>
      <c r="E2489" s="634">
        <v>54.28</v>
      </c>
      <c r="F2489" s="635">
        <v>0</v>
      </c>
    </row>
    <row r="2490" spans="1:6" ht="15">
      <c r="A2490" s="633" t="s">
        <v>20513</v>
      </c>
      <c r="B2490" s="626">
        <v>90628</v>
      </c>
      <c r="C2490" s="628" t="s">
        <v>21089</v>
      </c>
      <c r="D2490" s="626" t="s">
        <v>648</v>
      </c>
      <c r="E2490" s="634">
        <v>14.56</v>
      </c>
      <c r="F2490" s="635">
        <v>0</v>
      </c>
    </row>
    <row r="2491" spans="1:6" ht="15">
      <c r="A2491" s="633" t="s">
        <v>20513</v>
      </c>
      <c r="B2491" s="626">
        <v>90629</v>
      </c>
      <c r="C2491" s="628" t="s">
        <v>21090</v>
      </c>
      <c r="D2491" s="626" t="s">
        <v>648</v>
      </c>
      <c r="E2491" s="634">
        <v>67.930000000000007</v>
      </c>
      <c r="F2491" s="635">
        <v>0</v>
      </c>
    </row>
    <row r="2492" spans="1:6" ht="15">
      <c r="A2492" s="633" t="s">
        <v>20513</v>
      </c>
      <c r="B2492" s="626">
        <v>90630</v>
      </c>
      <c r="C2492" s="628" t="s">
        <v>21091</v>
      </c>
      <c r="D2492" s="626" t="s">
        <v>648</v>
      </c>
      <c r="E2492" s="634">
        <v>1.1599999999999999</v>
      </c>
      <c r="F2492" s="635">
        <v>0</v>
      </c>
    </row>
    <row r="2493" spans="1:6" ht="15">
      <c r="A2493" s="633" t="s">
        <v>20513</v>
      </c>
      <c r="B2493" s="626">
        <v>95704</v>
      </c>
      <c r="C2493" s="628" t="s">
        <v>21092</v>
      </c>
      <c r="D2493" s="626" t="s">
        <v>648</v>
      </c>
      <c r="E2493" s="634">
        <v>54.81</v>
      </c>
      <c r="F2493" s="635">
        <v>0</v>
      </c>
    </row>
    <row r="2494" spans="1:6" ht="15">
      <c r="A2494" s="633" t="s">
        <v>20513</v>
      </c>
      <c r="B2494" s="626">
        <v>95705</v>
      </c>
      <c r="C2494" s="628" t="s">
        <v>21093</v>
      </c>
      <c r="D2494" s="626" t="s">
        <v>648</v>
      </c>
      <c r="E2494" s="634">
        <v>14.7</v>
      </c>
      <c r="F2494" s="635">
        <v>0</v>
      </c>
    </row>
    <row r="2495" spans="1:6" ht="15">
      <c r="A2495" s="633" t="s">
        <v>20513</v>
      </c>
      <c r="B2495" s="626">
        <v>95706</v>
      </c>
      <c r="C2495" s="628" t="s">
        <v>21094</v>
      </c>
      <c r="D2495" s="626" t="s">
        <v>648</v>
      </c>
      <c r="E2495" s="634">
        <v>68.59</v>
      </c>
      <c r="F2495" s="635">
        <v>0</v>
      </c>
    </row>
    <row r="2496" spans="1:6" ht="15">
      <c r="A2496" s="633" t="s">
        <v>20513</v>
      </c>
      <c r="B2496" s="626">
        <v>95707</v>
      </c>
      <c r="C2496" s="628" t="s">
        <v>21095</v>
      </c>
      <c r="D2496" s="626" t="s">
        <v>648</v>
      </c>
      <c r="E2496" s="634">
        <v>3.19</v>
      </c>
      <c r="F2496" s="635">
        <v>0</v>
      </c>
    </row>
    <row r="2497" spans="1:6" ht="15">
      <c r="A2497" s="633" t="s">
        <v>20513</v>
      </c>
      <c r="B2497" s="626">
        <v>91273</v>
      </c>
      <c r="C2497" s="628" t="s">
        <v>21096</v>
      </c>
      <c r="D2497" s="626" t="s">
        <v>648</v>
      </c>
      <c r="E2497" s="634">
        <v>0.53</v>
      </c>
      <c r="F2497" s="635">
        <v>0</v>
      </c>
    </row>
    <row r="2498" spans="1:6" ht="15">
      <c r="A2498" s="633" t="s">
        <v>20513</v>
      </c>
      <c r="B2498" s="626">
        <v>91274</v>
      </c>
      <c r="C2498" s="628" t="s">
        <v>21097</v>
      </c>
      <c r="D2498" s="626" t="s">
        <v>648</v>
      </c>
      <c r="E2498" s="634">
        <v>0.14000000000000001</v>
      </c>
      <c r="F2498" s="635">
        <v>0</v>
      </c>
    </row>
    <row r="2499" spans="1:6" ht="15">
      <c r="A2499" s="633" t="s">
        <v>20513</v>
      </c>
      <c r="B2499" s="626">
        <v>91275</v>
      </c>
      <c r="C2499" s="628" t="s">
        <v>21098</v>
      </c>
      <c r="D2499" s="626" t="s">
        <v>648</v>
      </c>
      <c r="E2499" s="634">
        <v>0.67</v>
      </c>
      <c r="F2499" s="635">
        <v>0</v>
      </c>
    </row>
    <row r="2500" spans="1:6" ht="15">
      <c r="A2500" s="633" t="s">
        <v>20513</v>
      </c>
      <c r="B2500" s="626">
        <v>91276</v>
      </c>
      <c r="C2500" s="628" t="s">
        <v>21099</v>
      </c>
      <c r="D2500" s="626" t="s">
        <v>648</v>
      </c>
      <c r="E2500" s="634">
        <v>8.74</v>
      </c>
      <c r="F2500" s="635">
        <v>0</v>
      </c>
    </row>
    <row r="2501" spans="1:6" ht="15">
      <c r="A2501" s="633" t="s">
        <v>20513</v>
      </c>
      <c r="B2501" s="626">
        <v>102882</v>
      </c>
      <c r="C2501" s="628" t="s">
        <v>21100</v>
      </c>
      <c r="D2501" s="626" t="s">
        <v>648</v>
      </c>
      <c r="E2501" s="634">
        <v>0</v>
      </c>
      <c r="F2501" s="635"/>
    </row>
    <row r="2502" spans="1:6" ht="15">
      <c r="A2502" s="633" t="s">
        <v>20513</v>
      </c>
      <c r="B2502" s="626">
        <v>102883</v>
      </c>
      <c r="C2502" s="628" t="s">
        <v>21101</v>
      </c>
      <c r="D2502" s="626" t="s">
        <v>648</v>
      </c>
      <c r="E2502" s="634">
        <v>0</v>
      </c>
      <c r="F2502" s="635"/>
    </row>
    <row r="2503" spans="1:6" ht="15">
      <c r="A2503" s="633" t="s">
        <v>20513</v>
      </c>
      <c r="B2503" s="626">
        <v>102884</v>
      </c>
      <c r="C2503" s="628" t="s">
        <v>21102</v>
      </c>
      <c r="D2503" s="626" t="s">
        <v>648</v>
      </c>
      <c r="E2503" s="634">
        <v>0</v>
      </c>
      <c r="F2503" s="635"/>
    </row>
    <row r="2504" spans="1:6" ht="15">
      <c r="A2504" s="633" t="s">
        <v>20513</v>
      </c>
      <c r="B2504" s="626">
        <v>102885</v>
      </c>
      <c r="C2504" s="628" t="s">
        <v>21103</v>
      </c>
      <c r="D2504" s="626" t="s">
        <v>648</v>
      </c>
      <c r="E2504" s="634">
        <v>0.99</v>
      </c>
      <c r="F2504" s="635">
        <v>0</v>
      </c>
    </row>
    <row r="2505" spans="1:6" ht="15">
      <c r="A2505" s="633" t="s">
        <v>20513</v>
      </c>
      <c r="B2505" s="626">
        <v>95272</v>
      </c>
      <c r="C2505" s="628" t="s">
        <v>21104</v>
      </c>
      <c r="D2505" s="626" t="s">
        <v>648</v>
      </c>
      <c r="E2505" s="634">
        <v>0.62</v>
      </c>
      <c r="F2505" s="635">
        <v>0</v>
      </c>
    </row>
    <row r="2506" spans="1:6" ht="15">
      <c r="A2506" s="633" t="s">
        <v>20513</v>
      </c>
      <c r="B2506" s="626">
        <v>95273</v>
      </c>
      <c r="C2506" s="628" t="s">
        <v>21105</v>
      </c>
      <c r="D2506" s="626" t="s">
        <v>648</v>
      </c>
      <c r="E2506" s="634">
        <v>0.14000000000000001</v>
      </c>
      <c r="F2506" s="635">
        <v>0</v>
      </c>
    </row>
    <row r="2507" spans="1:6" ht="15">
      <c r="A2507" s="633" t="s">
        <v>20513</v>
      </c>
      <c r="B2507" s="626">
        <v>95274</v>
      </c>
      <c r="C2507" s="628" t="s">
        <v>21106</v>
      </c>
      <c r="D2507" s="626" t="s">
        <v>648</v>
      </c>
      <c r="E2507" s="634">
        <v>0.48</v>
      </c>
      <c r="F2507" s="635">
        <v>0</v>
      </c>
    </row>
    <row r="2508" spans="1:6" ht="15">
      <c r="A2508" s="633" t="s">
        <v>20513</v>
      </c>
      <c r="B2508" s="626">
        <v>95275</v>
      </c>
      <c r="C2508" s="628" t="s">
        <v>21107</v>
      </c>
      <c r="D2508" s="626" t="s">
        <v>648</v>
      </c>
      <c r="E2508" s="634">
        <v>1.98</v>
      </c>
      <c r="F2508" s="635">
        <v>0</v>
      </c>
    </row>
    <row r="2509" spans="1:6" ht="15">
      <c r="A2509" s="633" t="s">
        <v>20513</v>
      </c>
      <c r="B2509" s="626">
        <v>88419</v>
      </c>
      <c r="C2509" s="628" t="s">
        <v>21108</v>
      </c>
      <c r="D2509" s="626" t="s">
        <v>648</v>
      </c>
      <c r="E2509" s="634">
        <v>5.19</v>
      </c>
      <c r="F2509" s="635">
        <v>0</v>
      </c>
    </row>
    <row r="2510" spans="1:6" ht="15">
      <c r="A2510" s="633" t="s">
        <v>20513</v>
      </c>
      <c r="B2510" s="626">
        <v>88422</v>
      </c>
      <c r="C2510" s="628" t="s">
        <v>21109</v>
      </c>
      <c r="D2510" s="626" t="s">
        <v>648</v>
      </c>
      <c r="E2510" s="634">
        <v>1.2</v>
      </c>
      <c r="F2510" s="635">
        <v>0</v>
      </c>
    </row>
    <row r="2511" spans="1:6" ht="15">
      <c r="A2511" s="633" t="s">
        <v>20513</v>
      </c>
      <c r="B2511" s="626">
        <v>88425</v>
      </c>
      <c r="C2511" s="628" t="s">
        <v>21110</v>
      </c>
      <c r="D2511" s="626" t="s">
        <v>648</v>
      </c>
      <c r="E2511" s="634">
        <v>6.48</v>
      </c>
      <c r="F2511" s="635">
        <v>0</v>
      </c>
    </row>
    <row r="2512" spans="1:6" ht="15">
      <c r="A2512" s="633" t="s">
        <v>20513</v>
      </c>
      <c r="B2512" s="626">
        <v>88427</v>
      </c>
      <c r="C2512" s="628" t="s">
        <v>21111</v>
      </c>
      <c r="D2512" s="626" t="s">
        <v>648</v>
      </c>
      <c r="E2512" s="634">
        <v>0.82</v>
      </c>
      <c r="F2512" s="635">
        <v>0</v>
      </c>
    </row>
    <row r="2513" spans="1:6" ht="15">
      <c r="A2513" s="633" t="s">
        <v>20513</v>
      </c>
      <c r="B2513" s="626">
        <v>88434</v>
      </c>
      <c r="C2513" s="628" t="s">
        <v>21112</v>
      </c>
      <c r="D2513" s="626" t="s">
        <v>648</v>
      </c>
      <c r="E2513" s="634">
        <v>6.88</v>
      </c>
      <c r="F2513" s="635">
        <v>0</v>
      </c>
    </row>
    <row r="2514" spans="1:6" ht="15">
      <c r="A2514" s="633" t="s">
        <v>20513</v>
      </c>
      <c r="B2514" s="626">
        <v>88435</v>
      </c>
      <c r="C2514" s="628" t="s">
        <v>21113</v>
      </c>
      <c r="D2514" s="626" t="s">
        <v>648</v>
      </c>
      <c r="E2514" s="634">
        <v>1.59</v>
      </c>
      <c r="F2514" s="635">
        <v>0</v>
      </c>
    </row>
    <row r="2515" spans="1:6" ht="15">
      <c r="A2515" s="633" t="s">
        <v>20513</v>
      </c>
      <c r="B2515" s="626">
        <v>88436</v>
      </c>
      <c r="C2515" s="628" t="s">
        <v>21114</v>
      </c>
      <c r="D2515" s="626" t="s">
        <v>648</v>
      </c>
      <c r="E2515" s="634">
        <v>8.6</v>
      </c>
      <c r="F2515" s="635">
        <v>0</v>
      </c>
    </row>
    <row r="2516" spans="1:6" ht="15">
      <c r="A2516" s="633" t="s">
        <v>20513</v>
      </c>
      <c r="B2516" s="626">
        <v>88437</v>
      </c>
      <c r="C2516" s="628" t="s">
        <v>21115</v>
      </c>
      <c r="D2516" s="626" t="s">
        <v>648</v>
      </c>
      <c r="E2516" s="634">
        <v>0.82</v>
      </c>
      <c r="F2516" s="635">
        <v>0</v>
      </c>
    </row>
    <row r="2517" spans="1:6" ht="15">
      <c r="A2517" s="633" t="s">
        <v>20513</v>
      </c>
      <c r="B2517" s="626">
        <v>90664</v>
      </c>
      <c r="C2517" s="628" t="s">
        <v>21116</v>
      </c>
      <c r="D2517" s="626" t="s">
        <v>648</v>
      </c>
      <c r="E2517" s="634">
        <v>6.68</v>
      </c>
      <c r="F2517" s="635">
        <v>0</v>
      </c>
    </row>
    <row r="2518" spans="1:6" ht="15">
      <c r="A2518" s="633" t="s">
        <v>20513</v>
      </c>
      <c r="B2518" s="626">
        <v>90665</v>
      </c>
      <c r="C2518" s="628" t="s">
        <v>21117</v>
      </c>
      <c r="D2518" s="626" t="s">
        <v>648</v>
      </c>
      <c r="E2518" s="634">
        <v>1.78</v>
      </c>
      <c r="F2518" s="635">
        <v>0</v>
      </c>
    </row>
    <row r="2519" spans="1:6" ht="15">
      <c r="A2519" s="633" t="s">
        <v>20513</v>
      </c>
      <c r="B2519" s="626">
        <v>90666</v>
      </c>
      <c r="C2519" s="628" t="s">
        <v>21118</v>
      </c>
      <c r="D2519" s="626" t="s">
        <v>648</v>
      </c>
      <c r="E2519" s="634">
        <v>8.36</v>
      </c>
      <c r="F2519" s="635">
        <v>0</v>
      </c>
    </row>
    <row r="2520" spans="1:6" ht="15">
      <c r="A2520" s="633" t="s">
        <v>20513</v>
      </c>
      <c r="B2520" s="626">
        <v>90667</v>
      </c>
      <c r="C2520" s="628" t="s">
        <v>21119</v>
      </c>
      <c r="D2520" s="626" t="s">
        <v>648</v>
      </c>
      <c r="E2520" s="634">
        <v>14.95</v>
      </c>
      <c r="F2520" s="635">
        <v>0</v>
      </c>
    </row>
    <row r="2521" spans="1:6" ht="15">
      <c r="A2521" s="633" t="s">
        <v>20513</v>
      </c>
      <c r="B2521" s="626">
        <v>102977</v>
      </c>
      <c r="C2521" s="628" t="s">
        <v>21120</v>
      </c>
      <c r="D2521" s="626" t="s">
        <v>648</v>
      </c>
      <c r="E2521" s="634">
        <v>0</v>
      </c>
      <c r="F2521" s="635"/>
    </row>
    <row r="2522" spans="1:6" ht="15">
      <c r="A2522" s="633" t="s">
        <v>20513</v>
      </c>
      <c r="B2522" s="626">
        <v>102978</v>
      </c>
      <c r="C2522" s="628" t="s">
        <v>21121</v>
      </c>
      <c r="D2522" s="626" t="s">
        <v>648</v>
      </c>
      <c r="E2522" s="634">
        <v>0</v>
      </c>
      <c r="F2522" s="635"/>
    </row>
    <row r="2523" spans="1:6" ht="15">
      <c r="A2523" s="633" t="s">
        <v>20513</v>
      </c>
      <c r="B2523" s="626">
        <v>102979</v>
      </c>
      <c r="C2523" s="628" t="s">
        <v>21122</v>
      </c>
      <c r="D2523" s="626" t="s">
        <v>648</v>
      </c>
      <c r="E2523" s="634">
        <v>0</v>
      </c>
      <c r="F2523" s="635"/>
    </row>
    <row r="2524" spans="1:6" ht="15">
      <c r="A2524" s="633" t="s">
        <v>20513</v>
      </c>
      <c r="B2524" s="626">
        <v>95217</v>
      </c>
      <c r="C2524" s="628" t="s">
        <v>21123</v>
      </c>
      <c r="D2524" s="626" t="s">
        <v>648</v>
      </c>
      <c r="E2524" s="634">
        <v>0.49</v>
      </c>
      <c r="F2524" s="635">
        <v>0</v>
      </c>
    </row>
    <row r="2525" spans="1:6" ht="15">
      <c r="A2525" s="633" t="s">
        <v>20513</v>
      </c>
      <c r="B2525" s="626">
        <v>89130</v>
      </c>
      <c r="C2525" s="628" t="s">
        <v>21124</v>
      </c>
      <c r="D2525" s="626" t="s">
        <v>648</v>
      </c>
      <c r="E2525" s="634">
        <v>51.63</v>
      </c>
      <c r="F2525" s="635">
        <v>0</v>
      </c>
    </row>
    <row r="2526" spans="1:6" ht="15">
      <c r="A2526" s="633" t="s">
        <v>20513</v>
      </c>
      <c r="B2526" s="626">
        <v>89131</v>
      </c>
      <c r="C2526" s="628" t="s">
        <v>21125</v>
      </c>
      <c r="D2526" s="626" t="s">
        <v>648</v>
      </c>
      <c r="E2526" s="634">
        <v>13.64</v>
      </c>
      <c r="F2526" s="635">
        <v>0</v>
      </c>
    </row>
    <row r="2527" spans="1:6" ht="15">
      <c r="A2527" s="633" t="s">
        <v>20513</v>
      </c>
      <c r="B2527" s="626">
        <v>53861</v>
      </c>
      <c r="C2527" s="628" t="s">
        <v>21126</v>
      </c>
      <c r="D2527" s="626" t="s">
        <v>648</v>
      </c>
      <c r="E2527" s="634">
        <v>64.540000000000006</v>
      </c>
      <c r="F2527" s="635">
        <v>0</v>
      </c>
    </row>
    <row r="2528" spans="1:6" ht="15">
      <c r="A2528" s="633" t="s">
        <v>20513</v>
      </c>
      <c r="B2528" s="626">
        <v>5787</v>
      </c>
      <c r="C2528" s="628" t="s">
        <v>21127</v>
      </c>
      <c r="D2528" s="626" t="s">
        <v>648</v>
      </c>
      <c r="E2528" s="634">
        <v>70.319999999999993</v>
      </c>
      <c r="F2528" s="635">
        <v>0</v>
      </c>
    </row>
    <row r="2529" spans="1:6" ht="15">
      <c r="A2529" s="633" t="s">
        <v>20513</v>
      </c>
      <c r="B2529" s="626">
        <v>89128</v>
      </c>
      <c r="C2529" s="628" t="s">
        <v>21128</v>
      </c>
      <c r="D2529" s="626" t="s">
        <v>648</v>
      </c>
      <c r="E2529" s="634">
        <v>37.24</v>
      </c>
      <c r="F2529" s="635">
        <v>0</v>
      </c>
    </row>
    <row r="2530" spans="1:6" ht="15">
      <c r="A2530" s="633" t="s">
        <v>20513</v>
      </c>
      <c r="B2530" s="626">
        <v>89129</v>
      </c>
      <c r="C2530" s="628" t="s">
        <v>21129</v>
      </c>
      <c r="D2530" s="626" t="s">
        <v>648</v>
      </c>
      <c r="E2530" s="634">
        <v>9.84</v>
      </c>
      <c r="F2530" s="635">
        <v>0</v>
      </c>
    </row>
    <row r="2531" spans="1:6" ht="15">
      <c r="A2531" s="633" t="s">
        <v>20513</v>
      </c>
      <c r="B2531" s="626">
        <v>53857</v>
      </c>
      <c r="C2531" s="628" t="s">
        <v>21130</v>
      </c>
      <c r="D2531" s="626" t="s">
        <v>648</v>
      </c>
      <c r="E2531" s="634">
        <v>46.55</v>
      </c>
      <c r="F2531" s="635">
        <v>0</v>
      </c>
    </row>
    <row r="2532" spans="1:6" ht="15">
      <c r="A2532" s="633" t="s">
        <v>20513</v>
      </c>
      <c r="B2532" s="626">
        <v>53858</v>
      </c>
      <c r="C2532" s="628" t="s">
        <v>21131</v>
      </c>
      <c r="D2532" s="626" t="s">
        <v>648</v>
      </c>
      <c r="E2532" s="634">
        <v>45.68</v>
      </c>
      <c r="F2532" s="635">
        <v>0</v>
      </c>
    </row>
    <row r="2533" spans="1:6" ht="15">
      <c r="A2533" s="633" t="s">
        <v>20513</v>
      </c>
      <c r="B2533" s="626">
        <v>102888</v>
      </c>
      <c r="C2533" s="628" t="s">
        <v>21132</v>
      </c>
      <c r="D2533" s="626" t="s">
        <v>648</v>
      </c>
      <c r="E2533" s="634">
        <v>0</v>
      </c>
      <c r="F2533" s="635"/>
    </row>
    <row r="2534" spans="1:6" ht="15">
      <c r="A2534" s="633" t="s">
        <v>20513</v>
      </c>
      <c r="B2534" s="626">
        <v>102889</v>
      </c>
      <c r="C2534" s="628" t="s">
        <v>21133</v>
      </c>
      <c r="D2534" s="626" t="s">
        <v>648</v>
      </c>
      <c r="E2534" s="634">
        <v>0</v>
      </c>
      <c r="F2534" s="635"/>
    </row>
    <row r="2535" spans="1:6" ht="15">
      <c r="A2535" s="633" t="s">
        <v>20513</v>
      </c>
      <c r="B2535" s="626">
        <v>102890</v>
      </c>
      <c r="C2535" s="628" t="s">
        <v>21134</v>
      </c>
      <c r="D2535" s="626" t="s">
        <v>648</v>
      </c>
      <c r="E2535" s="634">
        <v>0</v>
      </c>
      <c r="F2535" s="635"/>
    </row>
    <row r="2536" spans="1:6" ht="15">
      <c r="A2536" s="633" t="s">
        <v>20513</v>
      </c>
      <c r="B2536" s="626">
        <v>102891</v>
      </c>
      <c r="C2536" s="628" t="s">
        <v>21135</v>
      </c>
      <c r="D2536" s="626" t="s">
        <v>648</v>
      </c>
      <c r="E2536" s="634">
        <v>0.99</v>
      </c>
      <c r="F2536" s="635">
        <v>0</v>
      </c>
    </row>
    <row r="2537" spans="1:6" ht="15">
      <c r="A2537" s="633" t="s">
        <v>20513</v>
      </c>
      <c r="B2537" s="626">
        <v>89246</v>
      </c>
      <c r="C2537" s="628" t="s">
        <v>21136</v>
      </c>
      <c r="D2537" s="626" t="s">
        <v>648</v>
      </c>
      <c r="E2537" s="634">
        <v>237.73</v>
      </c>
      <c r="F2537" s="635">
        <v>0</v>
      </c>
    </row>
    <row r="2538" spans="1:6" ht="15">
      <c r="A2538" s="633" t="s">
        <v>20513</v>
      </c>
      <c r="B2538" s="626">
        <v>89247</v>
      </c>
      <c r="C2538" s="628" t="s">
        <v>21137</v>
      </c>
      <c r="D2538" s="626" t="s">
        <v>648</v>
      </c>
      <c r="E2538" s="634">
        <v>72.790000000000006</v>
      </c>
      <c r="F2538" s="635">
        <v>0</v>
      </c>
    </row>
    <row r="2539" spans="1:6" ht="15">
      <c r="A2539" s="633" t="s">
        <v>20513</v>
      </c>
      <c r="B2539" s="626">
        <v>89248</v>
      </c>
      <c r="C2539" s="628" t="s">
        <v>21138</v>
      </c>
      <c r="D2539" s="626" t="s">
        <v>648</v>
      </c>
      <c r="E2539" s="634">
        <v>424.04</v>
      </c>
      <c r="F2539" s="635">
        <v>0</v>
      </c>
    </row>
    <row r="2540" spans="1:6" ht="15">
      <c r="A2540" s="633" t="s">
        <v>20513</v>
      </c>
      <c r="B2540" s="626">
        <v>89249</v>
      </c>
      <c r="C2540" s="628" t="s">
        <v>21139</v>
      </c>
      <c r="D2540" s="626" t="s">
        <v>648</v>
      </c>
      <c r="E2540" s="634">
        <v>376.5</v>
      </c>
      <c r="F2540" s="635">
        <v>0</v>
      </c>
    </row>
    <row r="2541" spans="1:6" ht="15">
      <c r="A2541" s="633" t="s">
        <v>20513</v>
      </c>
      <c r="B2541" s="626">
        <v>102954</v>
      </c>
      <c r="C2541" s="628" t="s">
        <v>21140</v>
      </c>
      <c r="D2541" s="626" t="s">
        <v>648</v>
      </c>
      <c r="E2541" s="634">
        <v>0</v>
      </c>
      <c r="F2541" s="635"/>
    </row>
    <row r="2542" spans="1:6" ht="15">
      <c r="A2542" s="633" t="s">
        <v>20513</v>
      </c>
      <c r="B2542" s="626">
        <v>104727</v>
      </c>
      <c r="C2542" s="628" t="s">
        <v>21141</v>
      </c>
      <c r="D2542" s="626" t="s">
        <v>648</v>
      </c>
      <c r="E2542" s="634">
        <v>0</v>
      </c>
      <c r="F2542" s="635"/>
    </row>
    <row r="2543" spans="1:6" ht="15">
      <c r="A2543" s="633" t="s">
        <v>20513</v>
      </c>
      <c r="B2543" s="626">
        <v>102956</v>
      </c>
      <c r="C2543" s="628" t="s">
        <v>21142</v>
      </c>
      <c r="D2543" s="626" t="s">
        <v>648</v>
      </c>
      <c r="E2543" s="634">
        <v>0</v>
      </c>
      <c r="F2543" s="635"/>
    </row>
    <row r="2544" spans="1:6" ht="15">
      <c r="A2544" s="633" t="s">
        <v>20513</v>
      </c>
      <c r="B2544" s="626">
        <v>102957</v>
      </c>
      <c r="C2544" s="628" t="s">
        <v>21143</v>
      </c>
      <c r="D2544" s="626" t="s">
        <v>648</v>
      </c>
      <c r="E2544" s="634">
        <v>39.28</v>
      </c>
      <c r="F2544" s="635">
        <v>0</v>
      </c>
    </row>
    <row r="2545" spans="1:6" ht="15">
      <c r="A2545" s="633" t="s">
        <v>20513</v>
      </c>
      <c r="B2545" s="626">
        <v>88859</v>
      </c>
      <c r="C2545" s="628" t="s">
        <v>21144</v>
      </c>
      <c r="D2545" s="626" t="s">
        <v>648</v>
      </c>
      <c r="E2545" s="634">
        <v>23.23</v>
      </c>
      <c r="F2545" s="635">
        <v>0</v>
      </c>
    </row>
    <row r="2546" spans="1:6" ht="15">
      <c r="A2546" s="633" t="s">
        <v>20513</v>
      </c>
      <c r="B2546" s="626">
        <v>88860</v>
      </c>
      <c r="C2546" s="628" t="s">
        <v>21145</v>
      </c>
      <c r="D2546" s="626" t="s">
        <v>648</v>
      </c>
      <c r="E2546" s="634">
        <v>6.14</v>
      </c>
      <c r="F2546" s="635">
        <v>0</v>
      </c>
    </row>
    <row r="2547" spans="1:6" ht="15">
      <c r="A2547" s="633" t="s">
        <v>20513</v>
      </c>
      <c r="B2547" s="626">
        <v>5667</v>
      </c>
      <c r="C2547" s="628" t="s">
        <v>21146</v>
      </c>
      <c r="D2547" s="626" t="s">
        <v>648</v>
      </c>
      <c r="E2547" s="634">
        <v>29.04</v>
      </c>
      <c r="F2547" s="635">
        <v>0</v>
      </c>
    </row>
    <row r="2548" spans="1:6" ht="15">
      <c r="A2548" s="633" t="s">
        <v>20513</v>
      </c>
      <c r="B2548" s="626">
        <v>5668</v>
      </c>
      <c r="C2548" s="628" t="s">
        <v>21147</v>
      </c>
      <c r="D2548" s="626" t="s">
        <v>648</v>
      </c>
      <c r="E2548" s="634">
        <v>45.8</v>
      </c>
      <c r="F2548" s="635">
        <v>0</v>
      </c>
    </row>
    <row r="2549" spans="1:6" ht="15">
      <c r="A2549" s="633" t="s">
        <v>20513</v>
      </c>
      <c r="B2549" s="626">
        <v>89011</v>
      </c>
      <c r="C2549" s="628" t="s">
        <v>21148</v>
      </c>
      <c r="D2549" s="626" t="s">
        <v>648</v>
      </c>
      <c r="E2549" s="634">
        <v>25.2</v>
      </c>
      <c r="F2549" s="635">
        <v>0</v>
      </c>
    </row>
    <row r="2550" spans="1:6" ht="15">
      <c r="A2550" s="633" t="s">
        <v>20513</v>
      </c>
      <c r="B2550" s="626">
        <v>89012</v>
      </c>
      <c r="C2550" s="628" t="s">
        <v>21149</v>
      </c>
      <c r="D2550" s="626" t="s">
        <v>648</v>
      </c>
      <c r="E2550" s="634">
        <v>6.66</v>
      </c>
      <c r="F2550" s="635">
        <v>0</v>
      </c>
    </row>
    <row r="2551" spans="1:6" ht="15">
      <c r="A2551" s="633" t="s">
        <v>20513</v>
      </c>
      <c r="B2551" s="626">
        <v>5735</v>
      </c>
      <c r="C2551" s="628" t="s">
        <v>21150</v>
      </c>
      <c r="D2551" s="626" t="s">
        <v>648</v>
      </c>
      <c r="E2551" s="634">
        <v>31.5</v>
      </c>
      <c r="F2551" s="635">
        <v>0</v>
      </c>
    </row>
    <row r="2552" spans="1:6" ht="15">
      <c r="A2552" s="633" t="s">
        <v>20513</v>
      </c>
      <c r="B2552" s="626">
        <v>5736</v>
      </c>
      <c r="C2552" s="628" t="s">
        <v>21151</v>
      </c>
      <c r="D2552" s="626" t="s">
        <v>648</v>
      </c>
      <c r="E2552" s="634">
        <v>41.74</v>
      </c>
      <c r="F2552" s="635">
        <v>0</v>
      </c>
    </row>
    <row r="2553" spans="1:6" ht="15">
      <c r="A2553" s="633" t="s">
        <v>20513</v>
      </c>
      <c r="B2553" s="626">
        <v>88857</v>
      </c>
      <c r="C2553" s="628" t="s">
        <v>21152</v>
      </c>
      <c r="D2553" s="626" t="s">
        <v>648</v>
      </c>
      <c r="E2553" s="634">
        <v>26.12</v>
      </c>
      <c r="F2553" s="635">
        <v>0</v>
      </c>
    </row>
    <row r="2554" spans="1:6" ht="15">
      <c r="A2554" s="633" t="s">
        <v>20513</v>
      </c>
      <c r="B2554" s="626">
        <v>88858</v>
      </c>
      <c r="C2554" s="628" t="s">
        <v>21153</v>
      </c>
      <c r="D2554" s="626" t="s">
        <v>648</v>
      </c>
      <c r="E2554" s="634">
        <v>6.9</v>
      </c>
      <c r="F2554" s="635">
        <v>0</v>
      </c>
    </row>
    <row r="2555" spans="1:6" ht="15">
      <c r="A2555" s="633" t="s">
        <v>20513</v>
      </c>
      <c r="B2555" s="626">
        <v>5664</v>
      </c>
      <c r="C2555" s="628" t="s">
        <v>21154</v>
      </c>
      <c r="D2555" s="626" t="s">
        <v>648</v>
      </c>
      <c r="E2555" s="634">
        <v>32.65</v>
      </c>
      <c r="F2555" s="635">
        <v>0</v>
      </c>
    </row>
    <row r="2556" spans="1:6" ht="15">
      <c r="A2556" s="633" t="s">
        <v>20513</v>
      </c>
      <c r="B2556" s="626">
        <v>53786</v>
      </c>
      <c r="C2556" s="628" t="s">
        <v>21155</v>
      </c>
      <c r="D2556" s="626" t="s">
        <v>648</v>
      </c>
      <c r="E2556" s="634">
        <v>51</v>
      </c>
      <c r="F2556" s="635">
        <v>0</v>
      </c>
    </row>
    <row r="2557" spans="1:6" ht="15">
      <c r="A2557" s="633" t="s">
        <v>20513</v>
      </c>
      <c r="B2557" s="626">
        <v>7038</v>
      </c>
      <c r="C2557" s="628" t="s">
        <v>21156</v>
      </c>
      <c r="D2557" s="626" t="s">
        <v>648</v>
      </c>
      <c r="E2557" s="634">
        <v>50.1</v>
      </c>
      <c r="F2557" s="635">
        <v>0</v>
      </c>
    </row>
    <row r="2558" spans="1:6" ht="15">
      <c r="A2558" s="633" t="s">
        <v>20513</v>
      </c>
      <c r="B2558" s="626">
        <v>7039</v>
      </c>
      <c r="C2558" s="628" t="s">
        <v>21157</v>
      </c>
      <c r="D2558" s="626" t="s">
        <v>648</v>
      </c>
      <c r="E2558" s="634">
        <v>13.44</v>
      </c>
      <c r="F2558" s="635">
        <v>0</v>
      </c>
    </row>
    <row r="2559" spans="1:6" ht="15">
      <c r="A2559" s="633" t="s">
        <v>20513</v>
      </c>
      <c r="B2559" s="626">
        <v>7040</v>
      </c>
      <c r="C2559" s="628" t="s">
        <v>21158</v>
      </c>
      <c r="D2559" s="626" t="s">
        <v>648</v>
      </c>
      <c r="E2559" s="634">
        <v>62.69</v>
      </c>
      <c r="F2559" s="635">
        <v>0</v>
      </c>
    </row>
    <row r="2560" spans="1:6" ht="15">
      <c r="A2560" s="633" t="s">
        <v>20513</v>
      </c>
      <c r="B2560" s="626">
        <v>55263</v>
      </c>
      <c r="C2560" s="628" t="s">
        <v>21159</v>
      </c>
      <c r="D2560" s="626" t="s">
        <v>648</v>
      </c>
      <c r="E2560" s="634">
        <v>64.400000000000006</v>
      </c>
      <c r="F2560" s="635">
        <v>0</v>
      </c>
    </row>
    <row r="2561" spans="1:6" ht="15">
      <c r="A2561" s="633" t="s">
        <v>20513</v>
      </c>
      <c r="B2561" s="626">
        <v>96460</v>
      </c>
      <c r="C2561" s="628" t="s">
        <v>21160</v>
      </c>
      <c r="D2561" s="626" t="s">
        <v>648</v>
      </c>
      <c r="E2561" s="634">
        <v>53.18</v>
      </c>
      <c r="F2561" s="635">
        <v>0</v>
      </c>
    </row>
    <row r="2562" spans="1:6" ht="15">
      <c r="A2562" s="633" t="s">
        <v>20513</v>
      </c>
      <c r="B2562" s="626">
        <v>96459</v>
      </c>
      <c r="C2562" s="628" t="s">
        <v>21161</v>
      </c>
      <c r="D2562" s="626" t="s">
        <v>648</v>
      </c>
      <c r="E2562" s="634">
        <v>14.26</v>
      </c>
      <c r="F2562" s="635">
        <v>0</v>
      </c>
    </row>
    <row r="2563" spans="1:6" ht="15">
      <c r="A2563" s="633" t="s">
        <v>20513</v>
      </c>
      <c r="B2563" s="626">
        <v>96458</v>
      </c>
      <c r="C2563" s="628" t="s">
        <v>21162</v>
      </c>
      <c r="D2563" s="626" t="s">
        <v>648</v>
      </c>
      <c r="E2563" s="634">
        <v>66.55</v>
      </c>
      <c r="F2563" s="635">
        <v>0</v>
      </c>
    </row>
    <row r="2564" spans="1:6" ht="15">
      <c r="A2564" s="633" t="s">
        <v>20513</v>
      </c>
      <c r="B2564" s="626">
        <v>96457</v>
      </c>
      <c r="C2564" s="628" t="s">
        <v>21163</v>
      </c>
      <c r="D2564" s="626" t="s">
        <v>648</v>
      </c>
      <c r="E2564" s="634">
        <v>63.8</v>
      </c>
      <c r="F2564" s="635">
        <v>0</v>
      </c>
    </row>
    <row r="2565" spans="1:6" ht="15">
      <c r="A2565" s="633" t="s">
        <v>20513</v>
      </c>
      <c r="B2565" s="626">
        <v>7051</v>
      </c>
      <c r="C2565" s="628" t="s">
        <v>21164</v>
      </c>
      <c r="D2565" s="626" t="s">
        <v>648</v>
      </c>
      <c r="E2565" s="634">
        <v>44.43</v>
      </c>
      <c r="F2565" s="635">
        <v>0</v>
      </c>
    </row>
    <row r="2566" spans="1:6" ht="15">
      <c r="A2566" s="633" t="s">
        <v>20513</v>
      </c>
      <c r="B2566" s="626">
        <v>7052</v>
      </c>
      <c r="C2566" s="628" t="s">
        <v>21165</v>
      </c>
      <c r="D2566" s="626" t="s">
        <v>648</v>
      </c>
      <c r="E2566" s="634">
        <v>12</v>
      </c>
      <c r="F2566" s="635">
        <v>0</v>
      </c>
    </row>
    <row r="2567" spans="1:6" ht="15">
      <c r="A2567" s="633" t="s">
        <v>20513</v>
      </c>
      <c r="B2567" s="626">
        <v>7053</v>
      </c>
      <c r="C2567" s="628" t="s">
        <v>21166</v>
      </c>
      <c r="D2567" s="626" t="s">
        <v>648</v>
      </c>
      <c r="E2567" s="634">
        <v>55.61</v>
      </c>
      <c r="F2567" s="635">
        <v>0</v>
      </c>
    </row>
    <row r="2568" spans="1:6" ht="15">
      <c r="A2568" s="633" t="s">
        <v>20513</v>
      </c>
      <c r="B2568" s="626">
        <v>7054</v>
      </c>
      <c r="C2568" s="628" t="s">
        <v>21167</v>
      </c>
      <c r="D2568" s="626" t="s">
        <v>648</v>
      </c>
      <c r="E2568" s="634">
        <v>89.22</v>
      </c>
      <c r="F2568" s="635">
        <v>0</v>
      </c>
    </row>
    <row r="2569" spans="1:6" ht="15">
      <c r="A2569" s="633" t="s">
        <v>20513</v>
      </c>
      <c r="B2569" s="626">
        <v>95627</v>
      </c>
      <c r="C2569" s="628" t="s">
        <v>21168</v>
      </c>
      <c r="D2569" s="626" t="s">
        <v>648</v>
      </c>
      <c r="E2569" s="634">
        <v>47.95</v>
      </c>
      <c r="F2569" s="635">
        <v>0</v>
      </c>
    </row>
    <row r="2570" spans="1:6" ht="15">
      <c r="A2570" s="633" t="s">
        <v>20513</v>
      </c>
      <c r="B2570" s="626">
        <v>95628</v>
      </c>
      <c r="C2570" s="628" t="s">
        <v>21169</v>
      </c>
      <c r="D2570" s="626" t="s">
        <v>648</v>
      </c>
      <c r="E2570" s="634">
        <v>12.86</v>
      </c>
      <c r="F2570" s="635">
        <v>0</v>
      </c>
    </row>
    <row r="2571" spans="1:6" ht="15">
      <c r="A2571" s="633" t="s">
        <v>20513</v>
      </c>
      <c r="B2571" s="626">
        <v>95629</v>
      </c>
      <c r="C2571" s="628" t="s">
        <v>21170</v>
      </c>
      <c r="D2571" s="626" t="s">
        <v>648</v>
      </c>
      <c r="E2571" s="634">
        <v>60.01</v>
      </c>
      <c r="F2571" s="635">
        <v>0</v>
      </c>
    </row>
    <row r="2572" spans="1:6" ht="15">
      <c r="A2572" s="633" t="s">
        <v>20513</v>
      </c>
      <c r="B2572" s="626">
        <v>95630</v>
      </c>
      <c r="C2572" s="628" t="s">
        <v>21171</v>
      </c>
      <c r="D2572" s="626" t="s">
        <v>648</v>
      </c>
      <c r="E2572" s="634">
        <v>89.22</v>
      </c>
      <c r="F2572" s="635">
        <v>0</v>
      </c>
    </row>
    <row r="2573" spans="1:6" ht="15">
      <c r="A2573" s="633" t="s">
        <v>20513</v>
      </c>
      <c r="B2573" s="626">
        <v>89210</v>
      </c>
      <c r="C2573" s="628" t="s">
        <v>21172</v>
      </c>
      <c r="D2573" s="626" t="s">
        <v>648</v>
      </c>
      <c r="E2573" s="634">
        <v>32.049999999999997</v>
      </c>
      <c r="F2573" s="635">
        <v>0</v>
      </c>
    </row>
    <row r="2574" spans="1:6" ht="15">
      <c r="A2574" s="633" t="s">
        <v>20513</v>
      </c>
      <c r="B2574" s="626">
        <v>89211</v>
      </c>
      <c r="C2574" s="628" t="s">
        <v>21173</v>
      </c>
      <c r="D2574" s="626" t="s">
        <v>648</v>
      </c>
      <c r="E2574" s="634">
        <v>8.6</v>
      </c>
      <c r="F2574" s="635">
        <v>0</v>
      </c>
    </row>
    <row r="2575" spans="1:6" ht="15">
      <c r="A2575" s="633" t="s">
        <v>20513</v>
      </c>
      <c r="B2575" s="626">
        <v>5674</v>
      </c>
      <c r="C2575" s="628" t="s">
        <v>21174</v>
      </c>
      <c r="D2575" s="626" t="s">
        <v>648</v>
      </c>
      <c r="E2575" s="634">
        <v>40.11</v>
      </c>
      <c r="F2575" s="635">
        <v>0</v>
      </c>
    </row>
    <row r="2576" spans="1:6" ht="15">
      <c r="A2576" s="633" t="s">
        <v>20513</v>
      </c>
      <c r="B2576" s="626">
        <v>53788</v>
      </c>
      <c r="C2576" s="628" t="s">
        <v>21175</v>
      </c>
      <c r="D2576" s="626" t="s">
        <v>648</v>
      </c>
      <c r="E2576" s="634">
        <v>57.1</v>
      </c>
      <c r="F2576" s="635">
        <v>0</v>
      </c>
    </row>
    <row r="2577" spans="1:6" ht="15">
      <c r="A2577" s="633" t="s">
        <v>20513</v>
      </c>
      <c r="B2577" s="626">
        <v>73309</v>
      </c>
      <c r="C2577" s="628" t="s">
        <v>21176</v>
      </c>
      <c r="D2577" s="626" t="s">
        <v>648</v>
      </c>
      <c r="E2577" s="634">
        <v>33.33</v>
      </c>
      <c r="F2577" s="635">
        <v>0</v>
      </c>
    </row>
    <row r="2578" spans="1:6" ht="15">
      <c r="A2578" s="633" t="s">
        <v>20513</v>
      </c>
      <c r="B2578" s="626">
        <v>73313</v>
      </c>
      <c r="C2578" s="628" t="s">
        <v>21177</v>
      </c>
      <c r="D2578" s="626" t="s">
        <v>648</v>
      </c>
      <c r="E2578" s="634">
        <v>9</v>
      </c>
      <c r="F2578" s="635">
        <v>0</v>
      </c>
    </row>
    <row r="2579" spans="1:6" ht="15">
      <c r="A2579" s="633" t="s">
        <v>20513</v>
      </c>
      <c r="B2579" s="626">
        <v>5089</v>
      </c>
      <c r="C2579" s="628" t="s">
        <v>21178</v>
      </c>
      <c r="D2579" s="626" t="s">
        <v>648</v>
      </c>
      <c r="E2579" s="634">
        <v>41.71</v>
      </c>
      <c r="F2579" s="635">
        <v>0</v>
      </c>
    </row>
    <row r="2580" spans="1:6" ht="15">
      <c r="A2580" s="633" t="s">
        <v>20513</v>
      </c>
      <c r="B2580" s="626">
        <v>73315</v>
      </c>
      <c r="C2580" s="628" t="s">
        <v>21179</v>
      </c>
      <c r="D2580" s="626" t="s">
        <v>648</v>
      </c>
      <c r="E2580" s="634">
        <v>57.1</v>
      </c>
      <c r="F2580" s="635">
        <v>0</v>
      </c>
    </row>
    <row r="2581" spans="1:6" ht="15">
      <c r="A2581" s="633" t="s">
        <v>20513</v>
      </c>
      <c r="B2581" s="626">
        <v>5738</v>
      </c>
      <c r="C2581" s="628" t="s">
        <v>21180</v>
      </c>
      <c r="D2581" s="626" t="s">
        <v>648</v>
      </c>
      <c r="E2581" s="634">
        <v>43.8</v>
      </c>
      <c r="F2581" s="635">
        <v>0</v>
      </c>
    </row>
    <row r="2582" spans="1:6" ht="15">
      <c r="A2582" s="633" t="s">
        <v>20513</v>
      </c>
      <c r="B2582" s="626">
        <v>93239</v>
      </c>
      <c r="C2582" s="628" t="s">
        <v>21181</v>
      </c>
      <c r="D2582" s="626" t="s">
        <v>648</v>
      </c>
      <c r="E2582" s="634">
        <v>11.75</v>
      </c>
      <c r="F2582" s="635">
        <v>0</v>
      </c>
    </row>
    <row r="2583" spans="1:6" ht="15">
      <c r="A2583" s="633" t="s">
        <v>20513</v>
      </c>
      <c r="B2583" s="626">
        <v>5739</v>
      </c>
      <c r="C2583" s="628" t="s">
        <v>21182</v>
      </c>
      <c r="D2583" s="626" t="s">
        <v>648</v>
      </c>
      <c r="E2583" s="634">
        <v>54.81</v>
      </c>
      <c r="F2583" s="635">
        <v>0</v>
      </c>
    </row>
    <row r="2584" spans="1:6" ht="15">
      <c r="A2584" s="633" t="s">
        <v>20513</v>
      </c>
      <c r="B2584" s="626">
        <v>93240</v>
      </c>
      <c r="C2584" s="628" t="s">
        <v>21183</v>
      </c>
      <c r="D2584" s="626" t="s">
        <v>648</v>
      </c>
      <c r="E2584" s="634">
        <v>11.96</v>
      </c>
      <c r="F2584" s="635">
        <v>0</v>
      </c>
    </row>
    <row r="2585" spans="1:6" ht="15">
      <c r="A2585" s="633" t="s">
        <v>20513</v>
      </c>
      <c r="B2585" s="626">
        <v>53818</v>
      </c>
      <c r="C2585" s="628" t="s">
        <v>21184</v>
      </c>
      <c r="D2585" s="626" t="s">
        <v>648</v>
      </c>
      <c r="E2585" s="634">
        <v>9.67</v>
      </c>
      <c r="F2585" s="635">
        <v>0</v>
      </c>
    </row>
    <row r="2586" spans="1:6" ht="15">
      <c r="A2586" s="633" t="s">
        <v>20513</v>
      </c>
      <c r="B2586" s="626">
        <v>93238</v>
      </c>
      <c r="C2586" s="628" t="s">
        <v>21185</v>
      </c>
      <c r="D2586" s="626" t="s">
        <v>648</v>
      </c>
      <c r="E2586" s="634">
        <v>2.59</v>
      </c>
      <c r="F2586" s="635">
        <v>0</v>
      </c>
    </row>
    <row r="2587" spans="1:6" ht="15">
      <c r="A2587" s="633" t="s">
        <v>20513</v>
      </c>
      <c r="B2587" s="626">
        <v>5727</v>
      </c>
      <c r="C2587" s="628" t="s">
        <v>21186</v>
      </c>
      <c r="D2587" s="626" t="s">
        <v>648</v>
      </c>
      <c r="E2587" s="634">
        <v>12.1</v>
      </c>
      <c r="F2587" s="635">
        <v>0</v>
      </c>
    </row>
    <row r="2588" spans="1:6" ht="15">
      <c r="A2588" s="633" t="s">
        <v>20513</v>
      </c>
      <c r="B2588" s="626">
        <v>89280</v>
      </c>
      <c r="C2588" s="628" t="s">
        <v>21187</v>
      </c>
      <c r="D2588" s="626" t="s">
        <v>648</v>
      </c>
      <c r="E2588" s="634">
        <v>39.36</v>
      </c>
      <c r="F2588" s="635">
        <v>0</v>
      </c>
    </row>
    <row r="2589" spans="1:6" ht="15">
      <c r="A2589" s="633" t="s">
        <v>20513</v>
      </c>
      <c r="B2589" s="626">
        <v>89281</v>
      </c>
      <c r="C2589" s="628" t="s">
        <v>21188</v>
      </c>
      <c r="D2589" s="626" t="s">
        <v>648</v>
      </c>
      <c r="E2589" s="634">
        <v>10.56</v>
      </c>
      <c r="F2589" s="635">
        <v>0</v>
      </c>
    </row>
    <row r="2590" spans="1:6" ht="15">
      <c r="A2590" s="633" t="s">
        <v>20513</v>
      </c>
      <c r="B2590" s="626">
        <v>5729</v>
      </c>
      <c r="C2590" s="628" t="s">
        <v>21189</v>
      </c>
      <c r="D2590" s="626" t="s">
        <v>648</v>
      </c>
      <c r="E2590" s="634">
        <v>49.26</v>
      </c>
      <c r="F2590" s="635">
        <v>0</v>
      </c>
    </row>
    <row r="2591" spans="1:6" ht="15">
      <c r="A2591" s="633" t="s">
        <v>20513</v>
      </c>
      <c r="B2591" s="626">
        <v>5730</v>
      </c>
      <c r="C2591" s="628" t="s">
        <v>21190</v>
      </c>
      <c r="D2591" s="626" t="s">
        <v>648</v>
      </c>
      <c r="E2591" s="634">
        <v>40.840000000000003</v>
      </c>
      <c r="F2591" s="635">
        <v>0</v>
      </c>
    </row>
    <row r="2592" spans="1:6" ht="15">
      <c r="A2592" s="633" t="s">
        <v>20513</v>
      </c>
      <c r="B2592" s="626">
        <v>95266</v>
      </c>
      <c r="C2592" s="628" t="s">
        <v>21191</v>
      </c>
      <c r="D2592" s="626" t="s">
        <v>648</v>
      </c>
      <c r="E2592" s="634">
        <v>0.64</v>
      </c>
      <c r="F2592" s="635">
        <v>0</v>
      </c>
    </row>
    <row r="2593" spans="1:6" ht="15">
      <c r="A2593" s="633" t="s">
        <v>20513</v>
      </c>
      <c r="B2593" s="626">
        <v>95267</v>
      </c>
      <c r="C2593" s="628" t="s">
        <v>21192</v>
      </c>
      <c r="D2593" s="626" t="s">
        <v>648</v>
      </c>
      <c r="E2593" s="634">
        <v>0.13</v>
      </c>
      <c r="F2593" s="635">
        <v>0</v>
      </c>
    </row>
    <row r="2594" spans="1:6" ht="15">
      <c r="A2594" s="633" t="s">
        <v>20513</v>
      </c>
      <c r="B2594" s="626">
        <v>95268</v>
      </c>
      <c r="C2594" s="628" t="s">
        <v>21193</v>
      </c>
      <c r="D2594" s="626" t="s">
        <v>648</v>
      </c>
      <c r="E2594" s="634">
        <v>0.62</v>
      </c>
      <c r="F2594" s="635">
        <v>0</v>
      </c>
    </row>
    <row r="2595" spans="1:6" ht="15">
      <c r="A2595" s="633" t="s">
        <v>20513</v>
      </c>
      <c r="B2595" s="626">
        <v>95269</v>
      </c>
      <c r="C2595" s="628" t="s">
        <v>21194</v>
      </c>
      <c r="D2595" s="626" t="s">
        <v>648</v>
      </c>
      <c r="E2595" s="634">
        <v>8.74</v>
      </c>
      <c r="F2595" s="635">
        <v>0</v>
      </c>
    </row>
    <row r="2596" spans="1:6" ht="15">
      <c r="A2596" s="633" t="s">
        <v>20513</v>
      </c>
      <c r="B2596" s="626">
        <v>91688</v>
      </c>
      <c r="C2596" s="628" t="s">
        <v>21195</v>
      </c>
      <c r="D2596" s="626" t="s">
        <v>648</v>
      </c>
      <c r="E2596" s="634">
        <v>0.1</v>
      </c>
      <c r="F2596" s="635">
        <v>0</v>
      </c>
    </row>
    <row r="2597" spans="1:6" ht="15">
      <c r="A2597" s="633" t="s">
        <v>20513</v>
      </c>
      <c r="B2597" s="626">
        <v>91689</v>
      </c>
      <c r="C2597" s="628" t="s">
        <v>21196</v>
      </c>
      <c r="D2597" s="626" t="s">
        <v>648</v>
      </c>
      <c r="E2597" s="634">
        <v>0.02</v>
      </c>
      <c r="F2597" s="635">
        <v>0</v>
      </c>
    </row>
    <row r="2598" spans="1:6" ht="15">
      <c r="A2598" s="633" t="s">
        <v>20513</v>
      </c>
      <c r="B2598" s="626">
        <v>91690</v>
      </c>
      <c r="C2598" s="628" t="s">
        <v>21197</v>
      </c>
      <c r="D2598" s="626" t="s">
        <v>648</v>
      </c>
      <c r="E2598" s="634">
        <v>7.0000000000000007E-2</v>
      </c>
      <c r="F2598" s="635">
        <v>0</v>
      </c>
    </row>
    <row r="2599" spans="1:6" ht="15">
      <c r="A2599" s="633" t="s">
        <v>20513</v>
      </c>
      <c r="B2599" s="626">
        <v>91691</v>
      </c>
      <c r="C2599" s="628" t="s">
        <v>21198</v>
      </c>
      <c r="D2599" s="626" t="s">
        <v>648</v>
      </c>
      <c r="E2599" s="634">
        <v>1.06</v>
      </c>
      <c r="F2599" s="635">
        <v>0</v>
      </c>
    </row>
    <row r="2600" spans="1:6" ht="15">
      <c r="A2600" s="633" t="s">
        <v>20513</v>
      </c>
      <c r="B2600" s="626">
        <v>102924</v>
      </c>
      <c r="C2600" s="628" t="s">
        <v>21199</v>
      </c>
      <c r="D2600" s="626" t="s">
        <v>648</v>
      </c>
      <c r="E2600" s="634">
        <v>0</v>
      </c>
      <c r="F2600" s="635"/>
    </row>
    <row r="2601" spans="1:6" ht="15">
      <c r="A2601" s="633" t="s">
        <v>20513</v>
      </c>
      <c r="B2601" s="626">
        <v>102925</v>
      </c>
      <c r="C2601" s="628" t="s">
        <v>21200</v>
      </c>
      <c r="D2601" s="626" t="s">
        <v>648</v>
      </c>
      <c r="E2601" s="634">
        <v>0</v>
      </c>
      <c r="F2601" s="635"/>
    </row>
    <row r="2602" spans="1:6" ht="15">
      <c r="A2602" s="633" t="s">
        <v>20513</v>
      </c>
      <c r="B2602" s="626">
        <v>102926</v>
      </c>
      <c r="C2602" s="628" t="s">
        <v>21201</v>
      </c>
      <c r="D2602" s="626" t="s">
        <v>648</v>
      </c>
      <c r="E2602" s="634">
        <v>0</v>
      </c>
      <c r="F2602" s="635"/>
    </row>
    <row r="2603" spans="1:6" ht="15">
      <c r="A2603" s="633" t="s">
        <v>20513</v>
      </c>
      <c r="B2603" s="626">
        <v>102927</v>
      </c>
      <c r="C2603" s="628" t="s">
        <v>21202</v>
      </c>
      <c r="D2603" s="626" t="s">
        <v>648</v>
      </c>
      <c r="E2603" s="634">
        <v>0.73</v>
      </c>
      <c r="F2603" s="635">
        <v>0</v>
      </c>
    </row>
    <row r="2604" spans="1:6" ht="15">
      <c r="A2604" s="633" t="s">
        <v>20513</v>
      </c>
      <c r="B2604" s="626">
        <v>95136</v>
      </c>
      <c r="C2604" s="628" t="s">
        <v>21203</v>
      </c>
      <c r="D2604" s="626" t="s">
        <v>648</v>
      </c>
      <c r="E2604" s="634">
        <v>0.03</v>
      </c>
      <c r="F2604" s="635">
        <v>0</v>
      </c>
    </row>
    <row r="2605" spans="1:6" ht="15">
      <c r="A2605" s="633" t="s">
        <v>20513</v>
      </c>
      <c r="B2605" s="626">
        <v>95137</v>
      </c>
      <c r="C2605" s="628" t="s">
        <v>21204</v>
      </c>
      <c r="D2605" s="626" t="s">
        <v>648</v>
      </c>
      <c r="E2605" s="634">
        <v>0.01</v>
      </c>
      <c r="F2605" s="635">
        <v>0</v>
      </c>
    </row>
    <row r="2606" spans="1:6" ht="15">
      <c r="A2606" s="633" t="s">
        <v>20513</v>
      </c>
      <c r="B2606" s="626">
        <v>95138</v>
      </c>
      <c r="C2606" s="628" t="s">
        <v>21205</v>
      </c>
      <c r="D2606" s="626" t="s">
        <v>648</v>
      </c>
      <c r="E2606" s="634">
        <v>0.02</v>
      </c>
      <c r="F2606" s="635">
        <v>0</v>
      </c>
    </row>
    <row r="2607" spans="1:6" ht="15">
      <c r="A2607" s="633" t="s">
        <v>20513</v>
      </c>
      <c r="B2607" s="626">
        <v>89023</v>
      </c>
      <c r="C2607" s="628" t="s">
        <v>21206</v>
      </c>
      <c r="D2607" s="626" t="s">
        <v>648</v>
      </c>
      <c r="E2607" s="634">
        <v>3.82</v>
      </c>
      <c r="F2607" s="635">
        <v>0</v>
      </c>
    </row>
    <row r="2608" spans="1:6" ht="15">
      <c r="A2608" s="633" t="s">
        <v>20513</v>
      </c>
      <c r="B2608" s="626">
        <v>89024</v>
      </c>
      <c r="C2608" s="628" t="s">
        <v>21207</v>
      </c>
      <c r="D2608" s="626" t="s">
        <v>648</v>
      </c>
      <c r="E2608" s="634">
        <v>1.32</v>
      </c>
      <c r="F2608" s="635">
        <v>0</v>
      </c>
    </row>
    <row r="2609" spans="1:6" ht="15">
      <c r="A2609" s="633" t="s">
        <v>20513</v>
      </c>
      <c r="B2609" s="626">
        <v>89025</v>
      </c>
      <c r="C2609" s="628" t="s">
        <v>21208</v>
      </c>
      <c r="D2609" s="626" t="s">
        <v>648</v>
      </c>
      <c r="E2609" s="634">
        <v>4.78</v>
      </c>
      <c r="F2609" s="635">
        <v>0</v>
      </c>
    </row>
    <row r="2610" spans="1:6" ht="15">
      <c r="A2610" s="633" t="s">
        <v>20513</v>
      </c>
      <c r="B2610" s="626">
        <v>89026</v>
      </c>
      <c r="C2610" s="628" t="s">
        <v>21209</v>
      </c>
      <c r="D2610" s="626" t="s">
        <v>648</v>
      </c>
      <c r="E2610" s="634">
        <v>170.87</v>
      </c>
      <c r="F2610" s="635">
        <v>0</v>
      </c>
    </row>
    <row r="2611" spans="1:6" ht="15">
      <c r="A2611" s="633" t="s">
        <v>20513</v>
      </c>
      <c r="B2611" s="626">
        <v>7032</v>
      </c>
      <c r="C2611" s="628" t="s">
        <v>21210</v>
      </c>
      <c r="D2611" s="626" t="s">
        <v>648</v>
      </c>
      <c r="E2611" s="634">
        <v>4.7</v>
      </c>
      <c r="F2611" s="635">
        <v>0</v>
      </c>
    </row>
    <row r="2612" spans="1:6" ht="15">
      <c r="A2612" s="633" t="s">
        <v>20513</v>
      </c>
      <c r="B2612" s="626">
        <v>7033</v>
      </c>
      <c r="C2612" s="628" t="s">
        <v>21211</v>
      </c>
      <c r="D2612" s="626" t="s">
        <v>648</v>
      </c>
      <c r="E2612" s="634">
        <v>1.63</v>
      </c>
      <c r="F2612" s="635">
        <v>0</v>
      </c>
    </row>
    <row r="2613" spans="1:6" ht="15">
      <c r="A2613" s="633" t="s">
        <v>20513</v>
      </c>
      <c r="B2613" s="626">
        <v>7034</v>
      </c>
      <c r="C2613" s="628" t="s">
        <v>21212</v>
      </c>
      <c r="D2613" s="626" t="s">
        <v>648</v>
      </c>
      <c r="E2613" s="634">
        <v>5.88</v>
      </c>
      <c r="F2613" s="635">
        <v>0</v>
      </c>
    </row>
    <row r="2614" spans="1:6" ht="15">
      <c r="A2614" s="633" t="s">
        <v>20513</v>
      </c>
      <c r="B2614" s="626">
        <v>7035</v>
      </c>
      <c r="C2614" s="628" t="s">
        <v>21213</v>
      </c>
      <c r="D2614" s="626" t="s">
        <v>648</v>
      </c>
      <c r="E2614" s="634">
        <v>256.31</v>
      </c>
      <c r="F2614" s="635">
        <v>0</v>
      </c>
    </row>
    <row r="2615" spans="1:6" ht="15">
      <c r="A2615" s="633" t="s">
        <v>20513</v>
      </c>
      <c r="B2615" s="626">
        <v>102942</v>
      </c>
      <c r="C2615" s="628" t="s">
        <v>21214</v>
      </c>
      <c r="D2615" s="626" t="s">
        <v>648</v>
      </c>
      <c r="E2615" s="634">
        <v>0</v>
      </c>
      <c r="F2615" s="635"/>
    </row>
    <row r="2616" spans="1:6" ht="15">
      <c r="A2616" s="633" t="s">
        <v>20513</v>
      </c>
      <c r="B2616" s="626">
        <v>102943</v>
      </c>
      <c r="C2616" s="628" t="s">
        <v>21215</v>
      </c>
      <c r="D2616" s="626" t="s">
        <v>648</v>
      </c>
      <c r="E2616" s="634">
        <v>0</v>
      </c>
      <c r="F2616" s="635"/>
    </row>
    <row r="2617" spans="1:6" ht="15">
      <c r="A2617" s="633" t="s">
        <v>20513</v>
      </c>
      <c r="B2617" s="626">
        <v>102944</v>
      </c>
      <c r="C2617" s="628" t="s">
        <v>21216</v>
      </c>
      <c r="D2617" s="626" t="s">
        <v>648</v>
      </c>
      <c r="E2617" s="634">
        <v>0</v>
      </c>
      <c r="F2617" s="635"/>
    </row>
    <row r="2618" spans="1:6" ht="15">
      <c r="A2618" s="633" t="s">
        <v>20513</v>
      </c>
      <c r="B2618" s="626">
        <v>102945</v>
      </c>
      <c r="C2618" s="628" t="s">
        <v>21217</v>
      </c>
      <c r="D2618" s="626" t="s">
        <v>648</v>
      </c>
      <c r="E2618" s="634">
        <v>0.01</v>
      </c>
      <c r="F2618" s="635">
        <v>0</v>
      </c>
    </row>
    <row r="2619" spans="1:6" ht="15">
      <c r="A2619" s="633" t="s">
        <v>20513</v>
      </c>
      <c r="B2619" s="626">
        <v>104087</v>
      </c>
      <c r="C2619" s="628" t="s">
        <v>21218</v>
      </c>
      <c r="D2619" s="626" t="s">
        <v>648</v>
      </c>
      <c r="E2619" s="634">
        <v>0.06</v>
      </c>
      <c r="F2619" s="635">
        <v>0</v>
      </c>
    </row>
    <row r="2620" spans="1:6" ht="15">
      <c r="A2620" s="633" t="s">
        <v>20513</v>
      </c>
      <c r="B2620" s="626">
        <v>104088</v>
      </c>
      <c r="C2620" s="628" t="s">
        <v>21219</v>
      </c>
      <c r="D2620" s="626" t="s">
        <v>648</v>
      </c>
      <c r="E2620" s="634">
        <v>0.01</v>
      </c>
      <c r="F2620" s="635">
        <v>0</v>
      </c>
    </row>
    <row r="2621" spans="1:6" ht="15">
      <c r="A2621" s="633" t="s">
        <v>20513</v>
      </c>
      <c r="B2621" s="626">
        <v>104089</v>
      </c>
      <c r="C2621" s="628" t="s">
        <v>21220</v>
      </c>
      <c r="D2621" s="626" t="s">
        <v>648</v>
      </c>
      <c r="E2621" s="634">
        <v>0.08</v>
      </c>
      <c r="F2621" s="635">
        <v>0</v>
      </c>
    </row>
    <row r="2622" spans="1:6" ht="15">
      <c r="A2622" s="633" t="s">
        <v>20513</v>
      </c>
      <c r="B2622" s="626">
        <v>104090</v>
      </c>
      <c r="C2622" s="628" t="s">
        <v>21221</v>
      </c>
      <c r="D2622" s="626" t="s">
        <v>648</v>
      </c>
      <c r="E2622" s="634">
        <v>0.53</v>
      </c>
      <c r="F2622" s="635">
        <v>0</v>
      </c>
    </row>
    <row r="2623" spans="1:6" ht="15">
      <c r="A2623" s="633" t="s">
        <v>20513</v>
      </c>
      <c r="B2623" s="626">
        <v>104093</v>
      </c>
      <c r="C2623" s="628" t="s">
        <v>21222</v>
      </c>
      <c r="D2623" s="626" t="s">
        <v>648</v>
      </c>
      <c r="E2623" s="634">
        <v>0.09</v>
      </c>
      <c r="F2623" s="635">
        <v>0</v>
      </c>
    </row>
    <row r="2624" spans="1:6" ht="15">
      <c r="A2624" s="633" t="s">
        <v>20513</v>
      </c>
      <c r="B2624" s="626">
        <v>104094</v>
      </c>
      <c r="C2624" s="628" t="s">
        <v>21223</v>
      </c>
      <c r="D2624" s="626" t="s">
        <v>648</v>
      </c>
      <c r="E2624" s="634">
        <v>0.02</v>
      </c>
      <c r="F2624" s="635">
        <v>0</v>
      </c>
    </row>
    <row r="2625" spans="1:6" ht="15">
      <c r="A2625" s="633" t="s">
        <v>20513</v>
      </c>
      <c r="B2625" s="626">
        <v>104095</v>
      </c>
      <c r="C2625" s="628" t="s">
        <v>21224</v>
      </c>
      <c r="D2625" s="626" t="s">
        <v>648</v>
      </c>
      <c r="E2625" s="634">
        <v>0.12</v>
      </c>
      <c r="F2625" s="635">
        <v>0</v>
      </c>
    </row>
    <row r="2626" spans="1:6" ht="15">
      <c r="A2626" s="633" t="s">
        <v>20513</v>
      </c>
      <c r="B2626" s="626">
        <v>104096</v>
      </c>
      <c r="C2626" s="628" t="s">
        <v>21225</v>
      </c>
      <c r="D2626" s="626" t="s">
        <v>648</v>
      </c>
      <c r="E2626" s="634">
        <v>0.73</v>
      </c>
      <c r="F2626" s="635">
        <v>0</v>
      </c>
    </row>
    <row r="2627" spans="1:6" ht="15">
      <c r="A2627" s="633" t="s">
        <v>20513</v>
      </c>
      <c r="B2627" s="626">
        <v>102900</v>
      </c>
      <c r="C2627" s="628" t="s">
        <v>21226</v>
      </c>
      <c r="D2627" s="626" t="s">
        <v>648</v>
      </c>
      <c r="E2627" s="634">
        <v>0</v>
      </c>
      <c r="F2627" s="635"/>
    </row>
    <row r="2628" spans="1:6" ht="15">
      <c r="A2628" s="633" t="s">
        <v>20513</v>
      </c>
      <c r="B2628" s="626">
        <v>102901</v>
      </c>
      <c r="C2628" s="628" t="s">
        <v>21227</v>
      </c>
      <c r="D2628" s="626" t="s">
        <v>648</v>
      </c>
      <c r="E2628" s="634">
        <v>0</v>
      </c>
      <c r="F2628" s="635"/>
    </row>
    <row r="2629" spans="1:6" ht="15">
      <c r="A2629" s="633" t="s">
        <v>20513</v>
      </c>
      <c r="B2629" s="626">
        <v>102902</v>
      </c>
      <c r="C2629" s="628" t="s">
        <v>21228</v>
      </c>
      <c r="D2629" s="626" t="s">
        <v>648</v>
      </c>
      <c r="E2629" s="634">
        <v>0</v>
      </c>
      <c r="F2629" s="635"/>
    </row>
    <row r="2630" spans="1:6" ht="15">
      <c r="A2630" s="633" t="s">
        <v>20513</v>
      </c>
      <c r="B2630" s="626">
        <v>102903</v>
      </c>
      <c r="C2630" s="628" t="s">
        <v>21229</v>
      </c>
      <c r="D2630" s="626" t="s">
        <v>648</v>
      </c>
      <c r="E2630" s="634">
        <v>11.66</v>
      </c>
      <c r="F2630" s="635">
        <v>0</v>
      </c>
    </row>
    <row r="2631" spans="1:6" ht="15">
      <c r="A2631" s="633" t="s">
        <v>20513</v>
      </c>
      <c r="B2631" s="626">
        <v>89029</v>
      </c>
      <c r="C2631" s="628" t="s">
        <v>21230</v>
      </c>
      <c r="D2631" s="626" t="s">
        <v>648</v>
      </c>
      <c r="E2631" s="634">
        <v>33.58</v>
      </c>
      <c r="F2631" s="635">
        <v>0</v>
      </c>
    </row>
    <row r="2632" spans="1:6" ht="15">
      <c r="A2632" s="633" t="s">
        <v>20513</v>
      </c>
      <c r="B2632" s="626">
        <v>89030</v>
      </c>
      <c r="C2632" s="628" t="s">
        <v>21231</v>
      </c>
      <c r="D2632" s="626" t="s">
        <v>648</v>
      </c>
      <c r="E2632" s="634">
        <v>14.79</v>
      </c>
      <c r="F2632" s="635">
        <v>0</v>
      </c>
    </row>
    <row r="2633" spans="1:6" ht="15">
      <c r="A2633" s="633" t="s">
        <v>20513</v>
      </c>
      <c r="B2633" s="626">
        <v>5724</v>
      </c>
      <c r="C2633" s="628" t="s">
        <v>21232</v>
      </c>
      <c r="D2633" s="626" t="s">
        <v>648</v>
      </c>
      <c r="E2633" s="634">
        <v>60.04</v>
      </c>
      <c r="F2633" s="635">
        <v>0</v>
      </c>
    </row>
    <row r="2634" spans="1:6" ht="15">
      <c r="A2634" s="633" t="s">
        <v>20513</v>
      </c>
      <c r="B2634" s="626">
        <v>53817</v>
      </c>
      <c r="C2634" s="628" t="s">
        <v>21233</v>
      </c>
      <c r="D2634" s="626" t="s">
        <v>648</v>
      </c>
      <c r="E2634" s="634">
        <v>62.43</v>
      </c>
      <c r="F2634" s="635">
        <v>0</v>
      </c>
    </row>
    <row r="2635" spans="1:6" ht="15">
      <c r="A2635" s="633" t="s">
        <v>20513</v>
      </c>
      <c r="B2635" s="626">
        <v>88839</v>
      </c>
      <c r="C2635" s="628" t="s">
        <v>21234</v>
      </c>
      <c r="D2635" s="626" t="s">
        <v>648</v>
      </c>
      <c r="E2635" s="634">
        <v>35.15</v>
      </c>
      <c r="F2635" s="635">
        <v>0</v>
      </c>
    </row>
    <row r="2636" spans="1:6" ht="15">
      <c r="A2636" s="633" t="s">
        <v>20513</v>
      </c>
      <c r="B2636" s="626">
        <v>88840</v>
      </c>
      <c r="C2636" s="628" t="s">
        <v>21235</v>
      </c>
      <c r="D2636" s="626" t="s">
        <v>648</v>
      </c>
      <c r="E2636" s="634">
        <v>15.48</v>
      </c>
      <c r="F2636" s="635">
        <v>0</v>
      </c>
    </row>
    <row r="2637" spans="1:6" ht="15">
      <c r="A2637" s="633" t="s">
        <v>20513</v>
      </c>
      <c r="B2637" s="626">
        <v>88841</v>
      </c>
      <c r="C2637" s="628" t="s">
        <v>21236</v>
      </c>
      <c r="D2637" s="626" t="s">
        <v>648</v>
      </c>
      <c r="E2637" s="634">
        <v>62.84</v>
      </c>
      <c r="F2637" s="635">
        <v>0</v>
      </c>
    </row>
    <row r="2638" spans="1:6" ht="15">
      <c r="A2638" s="633" t="s">
        <v>20513</v>
      </c>
      <c r="B2638" s="626">
        <v>88842</v>
      </c>
      <c r="C2638" s="628" t="s">
        <v>21237</v>
      </c>
      <c r="D2638" s="626" t="s">
        <v>648</v>
      </c>
      <c r="E2638" s="634">
        <v>78.09</v>
      </c>
      <c r="F2638" s="635">
        <v>0</v>
      </c>
    </row>
    <row r="2639" spans="1:6" ht="15">
      <c r="A2639" s="633" t="s">
        <v>20513</v>
      </c>
      <c r="B2639" s="626">
        <v>89009</v>
      </c>
      <c r="C2639" s="628" t="s">
        <v>21238</v>
      </c>
      <c r="D2639" s="626" t="s">
        <v>648</v>
      </c>
      <c r="E2639" s="634">
        <v>43.54</v>
      </c>
      <c r="F2639" s="635">
        <v>0</v>
      </c>
    </row>
    <row r="2640" spans="1:6" ht="15">
      <c r="A2640" s="633" t="s">
        <v>20513</v>
      </c>
      <c r="B2640" s="626">
        <v>89010</v>
      </c>
      <c r="C2640" s="628" t="s">
        <v>21239</v>
      </c>
      <c r="D2640" s="626" t="s">
        <v>648</v>
      </c>
      <c r="E2640" s="634">
        <v>19.18</v>
      </c>
      <c r="F2640" s="635">
        <v>0</v>
      </c>
    </row>
    <row r="2641" spans="1:6" ht="15">
      <c r="A2641" s="633" t="s">
        <v>20513</v>
      </c>
      <c r="B2641" s="626">
        <v>53810</v>
      </c>
      <c r="C2641" s="628" t="s">
        <v>21240</v>
      </c>
      <c r="D2641" s="626" t="s">
        <v>648</v>
      </c>
      <c r="E2641" s="634">
        <v>77.84</v>
      </c>
      <c r="F2641" s="635">
        <v>0</v>
      </c>
    </row>
    <row r="2642" spans="1:6" ht="15">
      <c r="A2642" s="633" t="s">
        <v>20513</v>
      </c>
      <c r="B2642" s="626">
        <v>5721</v>
      </c>
      <c r="C2642" s="628" t="s">
        <v>21241</v>
      </c>
      <c r="D2642" s="626" t="s">
        <v>648</v>
      </c>
      <c r="E2642" s="634">
        <v>93.7</v>
      </c>
      <c r="F2642" s="635">
        <v>0</v>
      </c>
    </row>
    <row r="2643" spans="1:6" ht="15">
      <c r="A2643" s="633" t="s">
        <v>20513</v>
      </c>
      <c r="B2643" s="626">
        <v>89017</v>
      </c>
      <c r="C2643" s="628" t="s">
        <v>21242</v>
      </c>
      <c r="D2643" s="626" t="s">
        <v>648</v>
      </c>
      <c r="E2643" s="634">
        <v>43.27</v>
      </c>
      <c r="F2643" s="635">
        <v>0</v>
      </c>
    </row>
    <row r="2644" spans="1:6" ht="15">
      <c r="A2644" s="633" t="s">
        <v>20513</v>
      </c>
      <c r="B2644" s="626">
        <v>89018</v>
      </c>
      <c r="C2644" s="628" t="s">
        <v>21243</v>
      </c>
      <c r="D2644" s="626" t="s">
        <v>648</v>
      </c>
      <c r="E2644" s="634">
        <v>19.059999999999999</v>
      </c>
      <c r="F2644" s="635">
        <v>0</v>
      </c>
    </row>
    <row r="2645" spans="1:6" ht="15">
      <c r="A2645" s="633" t="s">
        <v>20513</v>
      </c>
      <c r="B2645" s="626">
        <v>53806</v>
      </c>
      <c r="C2645" s="628" t="s">
        <v>21244</v>
      </c>
      <c r="D2645" s="626" t="s">
        <v>648</v>
      </c>
      <c r="E2645" s="634">
        <v>77.36</v>
      </c>
      <c r="F2645" s="635">
        <v>0</v>
      </c>
    </row>
    <row r="2646" spans="1:6" ht="15">
      <c r="A2646" s="633" t="s">
        <v>20513</v>
      </c>
      <c r="B2646" s="626">
        <v>5718</v>
      </c>
      <c r="C2646" s="628" t="s">
        <v>21245</v>
      </c>
      <c r="D2646" s="626" t="s">
        <v>648</v>
      </c>
      <c r="E2646" s="634">
        <v>106.2</v>
      </c>
      <c r="F2646" s="635">
        <v>0</v>
      </c>
    </row>
    <row r="2647" spans="1:6" ht="15">
      <c r="A2647" s="633" t="s">
        <v>20513</v>
      </c>
      <c r="B2647" s="626">
        <v>89013</v>
      </c>
      <c r="C2647" s="628" t="s">
        <v>21246</v>
      </c>
      <c r="D2647" s="626" t="s">
        <v>648</v>
      </c>
      <c r="E2647" s="634">
        <v>142.61000000000001</v>
      </c>
      <c r="F2647" s="635">
        <v>0</v>
      </c>
    </row>
    <row r="2648" spans="1:6" ht="15">
      <c r="A2648" s="633" t="s">
        <v>20513</v>
      </c>
      <c r="B2648" s="626">
        <v>89014</v>
      </c>
      <c r="C2648" s="628" t="s">
        <v>21247</v>
      </c>
      <c r="D2648" s="626" t="s">
        <v>648</v>
      </c>
      <c r="E2648" s="634">
        <v>62.82</v>
      </c>
      <c r="F2648" s="635">
        <v>0</v>
      </c>
    </row>
    <row r="2649" spans="1:6" ht="15">
      <c r="A2649" s="633" t="s">
        <v>20513</v>
      </c>
      <c r="B2649" s="626">
        <v>53814</v>
      </c>
      <c r="C2649" s="628" t="s">
        <v>21248</v>
      </c>
      <c r="D2649" s="626" t="s">
        <v>648</v>
      </c>
      <c r="E2649" s="634">
        <v>254.96</v>
      </c>
      <c r="F2649" s="635">
        <v>0</v>
      </c>
    </row>
    <row r="2650" spans="1:6" ht="15">
      <c r="A2650" s="633" t="s">
        <v>20513</v>
      </c>
      <c r="B2650" s="626">
        <v>5722</v>
      </c>
      <c r="C2650" s="628" t="s">
        <v>21249</v>
      </c>
      <c r="D2650" s="626" t="s">
        <v>648</v>
      </c>
      <c r="E2650" s="634">
        <v>216.71</v>
      </c>
      <c r="F2650" s="635">
        <v>0</v>
      </c>
    </row>
    <row r="2651" spans="1:6" ht="15">
      <c r="A2651" s="633" t="s">
        <v>20513</v>
      </c>
      <c r="B2651" s="626">
        <v>96015</v>
      </c>
      <c r="C2651" s="628" t="s">
        <v>21250</v>
      </c>
      <c r="D2651" s="626" t="s">
        <v>648</v>
      </c>
      <c r="E2651" s="634">
        <v>22.72</v>
      </c>
      <c r="F2651" s="635">
        <v>0</v>
      </c>
    </row>
    <row r="2652" spans="1:6" ht="15">
      <c r="A2652" s="633" t="s">
        <v>20513</v>
      </c>
      <c r="B2652" s="626">
        <v>96016</v>
      </c>
      <c r="C2652" s="628" t="s">
        <v>21251</v>
      </c>
      <c r="D2652" s="626" t="s">
        <v>648</v>
      </c>
      <c r="E2652" s="634">
        <v>6.09</v>
      </c>
      <c r="F2652" s="635">
        <v>0</v>
      </c>
    </row>
    <row r="2653" spans="1:6" ht="15">
      <c r="A2653" s="633" t="s">
        <v>20513</v>
      </c>
      <c r="B2653" s="626">
        <v>96018</v>
      </c>
      <c r="C2653" s="628" t="s">
        <v>21252</v>
      </c>
      <c r="D2653" s="626" t="s">
        <v>648</v>
      </c>
      <c r="E2653" s="634">
        <v>24.85</v>
      </c>
      <c r="F2653" s="635">
        <v>0</v>
      </c>
    </row>
    <row r="2654" spans="1:6" ht="15">
      <c r="A2654" s="633" t="s">
        <v>20513</v>
      </c>
      <c r="B2654" s="626">
        <v>96019</v>
      </c>
      <c r="C2654" s="628" t="s">
        <v>21253</v>
      </c>
      <c r="D2654" s="626" t="s">
        <v>648</v>
      </c>
      <c r="E2654" s="634">
        <v>96.63</v>
      </c>
      <c r="F2654" s="635">
        <v>0</v>
      </c>
    </row>
    <row r="2655" spans="1:6" ht="15">
      <c r="A2655" s="633" t="s">
        <v>20513</v>
      </c>
      <c r="B2655" s="626">
        <v>96008</v>
      </c>
      <c r="C2655" s="628" t="s">
        <v>21254</v>
      </c>
      <c r="D2655" s="626" t="s">
        <v>648</v>
      </c>
      <c r="E2655" s="634">
        <v>22.93</v>
      </c>
      <c r="F2655" s="635">
        <v>0</v>
      </c>
    </row>
    <row r="2656" spans="1:6" ht="15">
      <c r="A2656" s="633" t="s">
        <v>20513</v>
      </c>
      <c r="B2656" s="626">
        <v>96009</v>
      </c>
      <c r="C2656" s="628" t="s">
        <v>21255</v>
      </c>
      <c r="D2656" s="626" t="s">
        <v>648</v>
      </c>
      <c r="E2656" s="634">
        <v>6.15</v>
      </c>
      <c r="F2656" s="635">
        <v>0</v>
      </c>
    </row>
    <row r="2657" spans="1:6" ht="15">
      <c r="A2657" s="633" t="s">
        <v>20513</v>
      </c>
      <c r="B2657" s="626">
        <v>96011</v>
      </c>
      <c r="C2657" s="628" t="s">
        <v>21256</v>
      </c>
      <c r="D2657" s="626" t="s">
        <v>648</v>
      </c>
      <c r="E2657" s="634">
        <v>25.08</v>
      </c>
      <c r="F2657" s="635">
        <v>0</v>
      </c>
    </row>
    <row r="2658" spans="1:6" ht="15">
      <c r="A2658" s="633" t="s">
        <v>20513</v>
      </c>
      <c r="B2658" s="626">
        <v>96012</v>
      </c>
      <c r="C2658" s="628" t="s">
        <v>21257</v>
      </c>
      <c r="D2658" s="626" t="s">
        <v>648</v>
      </c>
      <c r="E2658" s="634">
        <v>96.63</v>
      </c>
      <c r="F2658" s="635">
        <v>0</v>
      </c>
    </row>
    <row r="2659" spans="1:6" ht="15">
      <c r="A2659" s="633" t="s">
        <v>20513</v>
      </c>
      <c r="B2659" s="626">
        <v>96023</v>
      </c>
      <c r="C2659" s="628" t="s">
        <v>21258</v>
      </c>
      <c r="D2659" s="626" t="s">
        <v>648</v>
      </c>
      <c r="E2659" s="634">
        <v>17.57</v>
      </c>
      <c r="F2659" s="635">
        <v>0</v>
      </c>
    </row>
    <row r="2660" spans="1:6" ht="15">
      <c r="A2660" s="633" t="s">
        <v>20513</v>
      </c>
      <c r="B2660" s="626">
        <v>96024</v>
      </c>
      <c r="C2660" s="628" t="s">
        <v>21259</v>
      </c>
      <c r="D2660" s="626" t="s">
        <v>648</v>
      </c>
      <c r="E2660" s="634">
        <v>4.7</v>
      </c>
      <c r="F2660" s="635">
        <v>0</v>
      </c>
    </row>
    <row r="2661" spans="1:6" ht="15">
      <c r="A2661" s="633" t="s">
        <v>20513</v>
      </c>
      <c r="B2661" s="626">
        <v>96026</v>
      </c>
      <c r="C2661" s="628" t="s">
        <v>21260</v>
      </c>
      <c r="D2661" s="626" t="s">
        <v>648</v>
      </c>
      <c r="E2661" s="634">
        <v>19.21</v>
      </c>
      <c r="F2661" s="635">
        <v>0</v>
      </c>
    </row>
    <row r="2662" spans="1:6" ht="15">
      <c r="A2662" s="633" t="s">
        <v>20513</v>
      </c>
      <c r="B2662" s="626">
        <v>96027</v>
      </c>
      <c r="C2662" s="628" t="s">
        <v>21261</v>
      </c>
      <c r="D2662" s="626" t="s">
        <v>648</v>
      </c>
      <c r="E2662" s="634">
        <v>67.33</v>
      </c>
      <c r="F2662" s="635">
        <v>0</v>
      </c>
    </row>
    <row r="2663" spans="1:6" ht="15">
      <c r="A2663" s="633" t="s">
        <v>20513</v>
      </c>
      <c r="B2663" s="626">
        <v>96053</v>
      </c>
      <c r="C2663" s="628" t="s">
        <v>21262</v>
      </c>
      <c r="D2663" s="626" t="s">
        <v>648</v>
      </c>
      <c r="E2663" s="634">
        <v>17.78</v>
      </c>
      <c r="F2663" s="635">
        <v>0</v>
      </c>
    </row>
    <row r="2664" spans="1:6" ht="15">
      <c r="A2664" s="633" t="s">
        <v>20513</v>
      </c>
      <c r="B2664" s="626">
        <v>96055</v>
      </c>
      <c r="C2664" s="628" t="s">
        <v>21263</v>
      </c>
      <c r="D2664" s="626" t="s">
        <v>648</v>
      </c>
      <c r="E2664" s="634">
        <v>4.76</v>
      </c>
      <c r="F2664" s="635">
        <v>0</v>
      </c>
    </row>
    <row r="2665" spans="1:6" ht="15">
      <c r="A2665" s="633" t="s">
        <v>20513</v>
      </c>
      <c r="B2665" s="626">
        <v>96056</v>
      </c>
      <c r="C2665" s="628" t="s">
        <v>21264</v>
      </c>
      <c r="D2665" s="626" t="s">
        <v>648</v>
      </c>
      <c r="E2665" s="634">
        <v>19.440000000000001</v>
      </c>
      <c r="F2665" s="635">
        <v>0</v>
      </c>
    </row>
    <row r="2666" spans="1:6" ht="15">
      <c r="A2666" s="633" t="s">
        <v>20513</v>
      </c>
      <c r="B2666" s="626">
        <v>96057</v>
      </c>
      <c r="C2666" s="628" t="s">
        <v>21265</v>
      </c>
      <c r="D2666" s="626" t="s">
        <v>648</v>
      </c>
      <c r="E2666" s="634">
        <v>67.33</v>
      </c>
      <c r="F2666" s="635">
        <v>0</v>
      </c>
    </row>
    <row r="2667" spans="1:6" ht="15">
      <c r="A2667" s="633" t="s">
        <v>20513</v>
      </c>
      <c r="B2667" s="626">
        <v>7063</v>
      </c>
      <c r="C2667" s="628" t="s">
        <v>21266</v>
      </c>
      <c r="D2667" s="626" t="s">
        <v>648</v>
      </c>
      <c r="E2667" s="634">
        <v>19.27</v>
      </c>
      <c r="F2667" s="635">
        <v>0</v>
      </c>
    </row>
    <row r="2668" spans="1:6" ht="15">
      <c r="A2668" s="633" t="s">
        <v>20513</v>
      </c>
      <c r="B2668" s="626">
        <v>7064</v>
      </c>
      <c r="C2668" s="628" t="s">
        <v>21267</v>
      </c>
      <c r="D2668" s="626" t="s">
        <v>648</v>
      </c>
      <c r="E2668" s="634">
        <v>5.2</v>
      </c>
      <c r="F2668" s="635">
        <v>0</v>
      </c>
    </row>
    <row r="2669" spans="1:6" ht="15">
      <c r="A2669" s="633" t="s">
        <v>20513</v>
      </c>
      <c r="B2669" s="626">
        <v>7065</v>
      </c>
      <c r="C2669" s="628" t="s">
        <v>21268</v>
      </c>
      <c r="D2669" s="626" t="s">
        <v>648</v>
      </c>
      <c r="E2669" s="634">
        <v>21.08</v>
      </c>
      <c r="F2669" s="635">
        <v>0</v>
      </c>
    </row>
    <row r="2670" spans="1:6" ht="15">
      <c r="A2670" s="633" t="s">
        <v>20513</v>
      </c>
      <c r="B2670" s="626">
        <v>7066</v>
      </c>
      <c r="C2670" s="628" t="s">
        <v>21269</v>
      </c>
      <c r="D2670" s="626" t="s">
        <v>648</v>
      </c>
      <c r="E2670" s="634">
        <v>96.63</v>
      </c>
      <c r="F2670" s="635">
        <v>0</v>
      </c>
    </row>
    <row r="2671" spans="1:6" ht="15">
      <c r="A2671" s="633" t="s">
        <v>20513</v>
      </c>
      <c r="B2671" s="626">
        <v>89033</v>
      </c>
      <c r="C2671" s="628" t="s">
        <v>21270</v>
      </c>
      <c r="D2671" s="626" t="s">
        <v>648</v>
      </c>
      <c r="E2671" s="634">
        <v>14.12</v>
      </c>
      <c r="F2671" s="635">
        <v>0</v>
      </c>
    </row>
    <row r="2672" spans="1:6" ht="15">
      <c r="A2672" s="633" t="s">
        <v>20513</v>
      </c>
      <c r="B2672" s="626">
        <v>89034</v>
      </c>
      <c r="C2672" s="628" t="s">
        <v>21271</v>
      </c>
      <c r="D2672" s="626" t="s">
        <v>648</v>
      </c>
      <c r="E2672" s="634">
        <v>3.78</v>
      </c>
      <c r="F2672" s="635">
        <v>0</v>
      </c>
    </row>
    <row r="2673" spans="1:6" ht="15">
      <c r="A2673" s="633" t="s">
        <v>20513</v>
      </c>
      <c r="B2673" s="626">
        <v>5714</v>
      </c>
      <c r="C2673" s="628" t="s">
        <v>21272</v>
      </c>
      <c r="D2673" s="626" t="s">
        <v>648</v>
      </c>
      <c r="E2673" s="634">
        <v>15.44</v>
      </c>
      <c r="F2673" s="635">
        <v>0</v>
      </c>
    </row>
    <row r="2674" spans="1:6" ht="15">
      <c r="A2674" s="633" t="s">
        <v>20513</v>
      </c>
      <c r="B2674" s="626">
        <v>5715</v>
      </c>
      <c r="C2674" s="628" t="s">
        <v>21273</v>
      </c>
      <c r="D2674" s="626" t="s">
        <v>648</v>
      </c>
      <c r="E2674" s="634">
        <v>67.33</v>
      </c>
      <c r="F2674" s="635">
        <v>0</v>
      </c>
    </row>
    <row r="2675" spans="1:6" ht="15">
      <c r="A2675" s="633" t="s">
        <v>20513</v>
      </c>
      <c r="B2675" s="626">
        <v>102906</v>
      </c>
      <c r="C2675" s="628" t="s">
        <v>21274</v>
      </c>
      <c r="D2675" s="626" t="s">
        <v>648</v>
      </c>
      <c r="E2675" s="634">
        <v>0</v>
      </c>
      <c r="F2675" s="635"/>
    </row>
    <row r="2676" spans="1:6" ht="15">
      <c r="A2676" s="633" t="s">
        <v>20513</v>
      </c>
      <c r="B2676" s="626">
        <v>102907</v>
      </c>
      <c r="C2676" s="628" t="s">
        <v>21275</v>
      </c>
      <c r="D2676" s="626" t="s">
        <v>648</v>
      </c>
      <c r="E2676" s="634">
        <v>0</v>
      </c>
      <c r="F2676" s="635"/>
    </row>
    <row r="2677" spans="1:6" ht="15">
      <c r="A2677" s="633" t="s">
        <v>20513</v>
      </c>
      <c r="B2677" s="626">
        <v>102908</v>
      </c>
      <c r="C2677" s="628" t="s">
        <v>21276</v>
      </c>
      <c r="D2677" s="626" t="s">
        <v>648</v>
      </c>
      <c r="E2677" s="634">
        <v>0</v>
      </c>
      <c r="F2677" s="635"/>
    </row>
    <row r="2678" spans="1:6" ht="15">
      <c r="A2678" s="633" t="s">
        <v>20513</v>
      </c>
      <c r="B2678" s="626">
        <v>102909</v>
      </c>
      <c r="C2678" s="628" t="s">
        <v>21277</v>
      </c>
      <c r="D2678" s="626" t="s">
        <v>648</v>
      </c>
      <c r="E2678" s="634">
        <v>3.18</v>
      </c>
      <c r="F2678" s="635">
        <v>0</v>
      </c>
    </row>
    <row r="2679" spans="1:6" ht="15">
      <c r="A2679" s="633" t="s">
        <v>20513</v>
      </c>
      <c r="B2679" s="626">
        <v>93435</v>
      </c>
      <c r="C2679" s="628" t="s">
        <v>21278</v>
      </c>
      <c r="D2679" s="626" t="s">
        <v>648</v>
      </c>
      <c r="E2679" s="634">
        <v>9.27</v>
      </c>
      <c r="F2679" s="635">
        <v>0</v>
      </c>
    </row>
    <row r="2680" spans="1:6" ht="15">
      <c r="A2680" s="633" t="s">
        <v>20513</v>
      </c>
      <c r="B2680" s="626">
        <v>93436</v>
      </c>
      <c r="C2680" s="628" t="s">
        <v>21279</v>
      </c>
      <c r="D2680" s="626" t="s">
        <v>648</v>
      </c>
      <c r="E2680" s="634">
        <v>2.86</v>
      </c>
      <c r="F2680" s="635">
        <v>0</v>
      </c>
    </row>
    <row r="2681" spans="1:6" ht="15">
      <c r="A2681" s="633" t="s">
        <v>20513</v>
      </c>
      <c r="B2681" s="626">
        <v>93437</v>
      </c>
      <c r="C2681" s="628" t="s">
        <v>21280</v>
      </c>
      <c r="D2681" s="626" t="s">
        <v>648</v>
      </c>
      <c r="E2681" s="634">
        <v>10.14</v>
      </c>
      <c r="F2681" s="635">
        <v>0</v>
      </c>
    </row>
    <row r="2682" spans="1:6" ht="15">
      <c r="A2682" s="633" t="s">
        <v>20513</v>
      </c>
      <c r="B2682" s="626">
        <v>93438</v>
      </c>
      <c r="C2682" s="628" t="s">
        <v>21281</v>
      </c>
      <c r="D2682" s="626" t="s">
        <v>648</v>
      </c>
      <c r="E2682" s="634">
        <v>112.24</v>
      </c>
      <c r="F2682" s="635">
        <v>0</v>
      </c>
    </row>
    <row r="2683" spans="1:6" ht="15">
      <c r="A2683" s="633" t="s">
        <v>20513</v>
      </c>
      <c r="B2683" s="626">
        <v>100643</v>
      </c>
      <c r="C2683" s="628" t="s">
        <v>21282</v>
      </c>
      <c r="D2683" s="626" t="s">
        <v>648</v>
      </c>
      <c r="E2683" s="634">
        <v>415.64</v>
      </c>
      <c r="F2683" s="635">
        <v>0</v>
      </c>
    </row>
    <row r="2684" spans="1:6" ht="15">
      <c r="A2684" s="633" t="s">
        <v>20513</v>
      </c>
      <c r="B2684" s="626">
        <v>100644</v>
      </c>
      <c r="C2684" s="628" t="s">
        <v>21283</v>
      </c>
      <c r="D2684" s="626" t="s">
        <v>648</v>
      </c>
      <c r="E2684" s="634">
        <v>146.51</v>
      </c>
      <c r="F2684" s="635">
        <v>0</v>
      </c>
    </row>
    <row r="2685" spans="1:6" ht="15">
      <c r="A2685" s="633" t="s">
        <v>20513</v>
      </c>
      <c r="B2685" s="626">
        <v>100645</v>
      </c>
      <c r="C2685" s="628" t="s">
        <v>21284</v>
      </c>
      <c r="D2685" s="626" t="s">
        <v>648</v>
      </c>
      <c r="E2685" s="634">
        <v>668.15</v>
      </c>
      <c r="F2685" s="635">
        <v>0</v>
      </c>
    </row>
    <row r="2686" spans="1:6" ht="15">
      <c r="A2686" s="633" t="s">
        <v>20513</v>
      </c>
      <c r="B2686" s="626">
        <v>100646</v>
      </c>
      <c r="C2686" s="628" t="s">
        <v>21285</v>
      </c>
      <c r="D2686" s="626" t="s">
        <v>648</v>
      </c>
      <c r="E2686" s="634">
        <v>5382</v>
      </c>
      <c r="F2686" s="635">
        <v>0</v>
      </c>
    </row>
    <row r="2687" spans="1:6" ht="15">
      <c r="A2687" s="633" t="s">
        <v>20513</v>
      </c>
      <c r="B2687" s="626">
        <v>95116</v>
      </c>
      <c r="C2687" s="628" t="s">
        <v>21286</v>
      </c>
      <c r="D2687" s="626" t="s">
        <v>648</v>
      </c>
      <c r="E2687" s="634">
        <v>32.549999999999997</v>
      </c>
      <c r="F2687" s="635">
        <v>0</v>
      </c>
    </row>
    <row r="2688" spans="1:6" ht="15">
      <c r="A2688" s="633" t="s">
        <v>20513</v>
      </c>
      <c r="B2688" s="626">
        <v>95117</v>
      </c>
      <c r="C2688" s="628" t="s">
        <v>21287</v>
      </c>
      <c r="D2688" s="626" t="s">
        <v>648</v>
      </c>
      <c r="E2688" s="634">
        <v>10.039999999999999</v>
      </c>
      <c r="F2688" s="635">
        <v>0</v>
      </c>
    </row>
    <row r="2689" spans="1:6" ht="15">
      <c r="A2689" s="633" t="s">
        <v>20513</v>
      </c>
      <c r="B2689" s="626">
        <v>53794</v>
      </c>
      <c r="C2689" s="628" t="s">
        <v>21288</v>
      </c>
      <c r="D2689" s="626" t="s">
        <v>648</v>
      </c>
      <c r="E2689" s="634">
        <v>35.619999999999997</v>
      </c>
      <c r="F2689" s="635">
        <v>0</v>
      </c>
    </row>
    <row r="2690" spans="1:6" ht="15">
      <c r="A2690" s="633" t="s">
        <v>20513</v>
      </c>
      <c r="B2690" s="626">
        <v>5703</v>
      </c>
      <c r="C2690" s="628" t="s">
        <v>21289</v>
      </c>
      <c r="D2690" s="626" t="s">
        <v>648</v>
      </c>
      <c r="E2690" s="634">
        <v>18.559999999999999</v>
      </c>
      <c r="F2690" s="635">
        <v>0</v>
      </c>
    </row>
    <row r="2691" spans="1:6" ht="15">
      <c r="A2691" s="633" t="s">
        <v>20513</v>
      </c>
      <c r="B2691" s="626">
        <v>88847</v>
      </c>
      <c r="C2691" s="628" t="s">
        <v>21290</v>
      </c>
      <c r="D2691" s="626" t="s">
        <v>648</v>
      </c>
      <c r="E2691" s="634">
        <v>23.71</v>
      </c>
      <c r="F2691" s="635">
        <v>0</v>
      </c>
    </row>
    <row r="2692" spans="1:6" ht="15">
      <c r="A2692" s="633" t="s">
        <v>20513</v>
      </c>
      <c r="B2692" s="626">
        <v>88848</v>
      </c>
      <c r="C2692" s="628" t="s">
        <v>21291</v>
      </c>
      <c r="D2692" s="626" t="s">
        <v>648</v>
      </c>
      <c r="E2692" s="634">
        <v>9.75</v>
      </c>
      <c r="F2692" s="635">
        <v>0</v>
      </c>
    </row>
    <row r="2693" spans="1:6" ht="15">
      <c r="A2693" s="633" t="s">
        <v>20513</v>
      </c>
      <c r="B2693" s="626">
        <v>5741</v>
      </c>
      <c r="C2693" s="628" t="s">
        <v>21292</v>
      </c>
      <c r="D2693" s="626" t="s">
        <v>648</v>
      </c>
      <c r="E2693" s="634">
        <v>44.46</v>
      </c>
      <c r="F2693" s="635">
        <v>0</v>
      </c>
    </row>
    <row r="2694" spans="1:6" ht="15">
      <c r="A2694" s="633" t="s">
        <v>20513</v>
      </c>
      <c r="B2694" s="626">
        <v>5742</v>
      </c>
      <c r="C2694" s="628" t="s">
        <v>21293</v>
      </c>
      <c r="D2694" s="626" t="s">
        <v>648</v>
      </c>
      <c r="E2694" s="634">
        <v>27.56</v>
      </c>
      <c r="F2694" s="635">
        <v>0</v>
      </c>
    </row>
    <row r="2695" spans="1:6" ht="15">
      <c r="A2695" s="633" t="s">
        <v>20513</v>
      </c>
      <c r="B2695" s="626">
        <v>100637</v>
      </c>
      <c r="C2695" s="628" t="s">
        <v>21294</v>
      </c>
      <c r="D2695" s="626" t="s">
        <v>648</v>
      </c>
      <c r="E2695" s="634">
        <v>202.85</v>
      </c>
      <c r="F2695" s="635">
        <v>0</v>
      </c>
    </row>
    <row r="2696" spans="1:6" ht="15">
      <c r="A2696" s="633" t="s">
        <v>20513</v>
      </c>
      <c r="B2696" s="626">
        <v>100638</v>
      </c>
      <c r="C2696" s="628" t="s">
        <v>21295</v>
      </c>
      <c r="D2696" s="626" t="s">
        <v>648</v>
      </c>
      <c r="E2696" s="634">
        <v>62.35</v>
      </c>
      <c r="F2696" s="635">
        <v>0</v>
      </c>
    </row>
    <row r="2697" spans="1:6" ht="15">
      <c r="A2697" s="633" t="s">
        <v>20513</v>
      </c>
      <c r="B2697" s="626">
        <v>100639</v>
      </c>
      <c r="C2697" s="628" t="s">
        <v>21296</v>
      </c>
      <c r="D2697" s="626" t="s">
        <v>648</v>
      </c>
      <c r="E2697" s="634">
        <v>253.76</v>
      </c>
      <c r="F2697" s="635">
        <v>0</v>
      </c>
    </row>
    <row r="2698" spans="1:6" ht="15">
      <c r="A2698" s="633" t="s">
        <v>20513</v>
      </c>
      <c r="B2698" s="626">
        <v>100640</v>
      </c>
      <c r="C2698" s="628" t="s">
        <v>21297</v>
      </c>
      <c r="D2698" s="626" t="s">
        <v>648</v>
      </c>
      <c r="E2698" s="634">
        <v>4305.6000000000004</v>
      </c>
      <c r="F2698" s="635">
        <v>0</v>
      </c>
    </row>
    <row r="2699" spans="1:6" ht="15">
      <c r="A2699" s="633" t="s">
        <v>20513</v>
      </c>
      <c r="B2699" s="626">
        <v>93429</v>
      </c>
      <c r="C2699" s="628" t="s">
        <v>21298</v>
      </c>
      <c r="D2699" s="626" t="s">
        <v>648</v>
      </c>
      <c r="E2699" s="634">
        <v>165.14</v>
      </c>
      <c r="F2699" s="635">
        <v>0</v>
      </c>
    </row>
    <row r="2700" spans="1:6" ht="15">
      <c r="A2700" s="633" t="s">
        <v>20513</v>
      </c>
      <c r="B2700" s="626">
        <v>93430</v>
      </c>
      <c r="C2700" s="628" t="s">
        <v>21299</v>
      </c>
      <c r="D2700" s="626" t="s">
        <v>648</v>
      </c>
      <c r="E2700" s="634">
        <v>50.76</v>
      </c>
      <c r="F2700" s="635">
        <v>0</v>
      </c>
    </row>
    <row r="2701" spans="1:6" ht="15">
      <c r="A2701" s="633" t="s">
        <v>20513</v>
      </c>
      <c r="B2701" s="626">
        <v>93431</v>
      </c>
      <c r="C2701" s="628" t="s">
        <v>21300</v>
      </c>
      <c r="D2701" s="626" t="s">
        <v>648</v>
      </c>
      <c r="E2701" s="634">
        <v>206.59</v>
      </c>
      <c r="F2701" s="635">
        <v>0</v>
      </c>
    </row>
    <row r="2702" spans="1:6" ht="15">
      <c r="A2702" s="633" t="s">
        <v>20513</v>
      </c>
      <c r="B2702" s="626">
        <v>93432</v>
      </c>
      <c r="C2702" s="628" t="s">
        <v>21301</v>
      </c>
      <c r="D2702" s="626" t="s">
        <v>648</v>
      </c>
      <c r="E2702" s="634">
        <v>2152.8000000000002</v>
      </c>
      <c r="F2702" s="635">
        <v>0</v>
      </c>
    </row>
    <row r="2703" spans="1:6" ht="15">
      <c r="A2703" s="633" t="s">
        <v>20513</v>
      </c>
      <c r="B2703" s="626">
        <v>95118</v>
      </c>
      <c r="C2703" s="628" t="s">
        <v>21302</v>
      </c>
      <c r="D2703" s="626" t="s">
        <v>648</v>
      </c>
      <c r="E2703" s="634">
        <v>75.739999999999995</v>
      </c>
      <c r="F2703" s="635">
        <v>0</v>
      </c>
    </row>
    <row r="2704" spans="1:6" ht="15">
      <c r="A2704" s="633" t="s">
        <v>20513</v>
      </c>
      <c r="B2704" s="626">
        <v>95119</v>
      </c>
      <c r="C2704" s="628" t="s">
        <v>21303</v>
      </c>
      <c r="D2704" s="626" t="s">
        <v>648</v>
      </c>
      <c r="E2704" s="634">
        <v>23.36</v>
      </c>
      <c r="F2704" s="635">
        <v>0</v>
      </c>
    </row>
    <row r="2705" spans="1:6" ht="15">
      <c r="A2705" s="633" t="s">
        <v>20513</v>
      </c>
      <c r="B2705" s="626">
        <v>5707</v>
      </c>
      <c r="C2705" s="628" t="s">
        <v>21304</v>
      </c>
      <c r="D2705" s="626" t="s">
        <v>648</v>
      </c>
      <c r="E2705" s="634">
        <v>82.86</v>
      </c>
      <c r="F2705" s="635">
        <v>0</v>
      </c>
    </row>
    <row r="2706" spans="1:6" ht="15">
      <c r="A2706" s="633" t="s">
        <v>20513</v>
      </c>
      <c r="B2706" s="626">
        <v>95120</v>
      </c>
      <c r="C2706" s="628" t="s">
        <v>21305</v>
      </c>
      <c r="D2706" s="626" t="s">
        <v>648</v>
      </c>
      <c r="E2706" s="634">
        <v>49.72</v>
      </c>
      <c r="F2706" s="635">
        <v>0</v>
      </c>
    </row>
    <row r="2707" spans="1:6" ht="15">
      <c r="A2707" s="633" t="s">
        <v>20513</v>
      </c>
      <c r="B2707" s="626">
        <v>103657</v>
      </c>
      <c r="C2707" s="628" t="s">
        <v>21306</v>
      </c>
      <c r="D2707" s="626" t="s">
        <v>648</v>
      </c>
      <c r="E2707" s="634">
        <v>0</v>
      </c>
      <c r="F2707" s="635"/>
    </row>
    <row r="2708" spans="1:6" ht="15">
      <c r="A2708" s="633" t="s">
        <v>20513</v>
      </c>
      <c r="B2708" s="626">
        <v>103658</v>
      </c>
      <c r="C2708" s="628" t="s">
        <v>21307</v>
      </c>
      <c r="D2708" s="626" t="s">
        <v>648</v>
      </c>
      <c r="E2708" s="634">
        <v>0</v>
      </c>
      <c r="F2708" s="635"/>
    </row>
    <row r="2709" spans="1:6" ht="15">
      <c r="A2709" s="633" t="s">
        <v>20513</v>
      </c>
      <c r="B2709" s="626">
        <v>103659</v>
      </c>
      <c r="C2709" s="628" t="s">
        <v>21308</v>
      </c>
      <c r="D2709" s="626" t="s">
        <v>648</v>
      </c>
      <c r="E2709" s="634">
        <v>0</v>
      </c>
      <c r="F2709" s="635"/>
    </row>
    <row r="2710" spans="1:6" ht="15">
      <c r="A2710" s="633" t="s">
        <v>20513</v>
      </c>
      <c r="B2710" s="626">
        <v>103660</v>
      </c>
      <c r="C2710" s="628" t="s">
        <v>21309</v>
      </c>
      <c r="D2710" s="626" t="s">
        <v>648</v>
      </c>
      <c r="E2710" s="634">
        <v>11.77</v>
      </c>
      <c r="F2710" s="635">
        <v>0</v>
      </c>
    </row>
    <row r="2711" spans="1:6" ht="15">
      <c r="A2711" s="633" t="s">
        <v>20513</v>
      </c>
      <c r="B2711" s="626">
        <v>89015</v>
      </c>
      <c r="C2711" s="628" t="s">
        <v>21310</v>
      </c>
      <c r="D2711" s="626" t="s">
        <v>648</v>
      </c>
      <c r="E2711" s="634">
        <v>3.84</v>
      </c>
      <c r="F2711" s="635">
        <v>0</v>
      </c>
    </row>
    <row r="2712" spans="1:6" ht="15">
      <c r="A2712" s="633" t="s">
        <v>20513</v>
      </c>
      <c r="B2712" s="626">
        <v>89016</v>
      </c>
      <c r="C2712" s="628" t="s">
        <v>21311</v>
      </c>
      <c r="D2712" s="626" t="s">
        <v>648</v>
      </c>
      <c r="E2712" s="634">
        <v>1.01</v>
      </c>
      <c r="F2712" s="635">
        <v>0</v>
      </c>
    </row>
    <row r="2713" spans="1:6" ht="15">
      <c r="A2713" s="633" t="s">
        <v>20513</v>
      </c>
      <c r="B2713" s="626">
        <v>53804</v>
      </c>
      <c r="C2713" s="628" t="s">
        <v>21312</v>
      </c>
      <c r="D2713" s="626" t="s">
        <v>648</v>
      </c>
      <c r="E2713" s="634">
        <v>4.8</v>
      </c>
      <c r="F2713" s="635">
        <v>0</v>
      </c>
    </row>
    <row r="2714" spans="1:6" ht="15">
      <c r="A2714" s="633" t="s">
        <v>20513</v>
      </c>
      <c r="B2714" s="626">
        <v>90582</v>
      </c>
      <c r="C2714" s="628" t="s">
        <v>21313</v>
      </c>
      <c r="D2714" s="626" t="s">
        <v>648</v>
      </c>
      <c r="E2714" s="634">
        <v>0.44</v>
      </c>
      <c r="F2714" s="635">
        <v>0</v>
      </c>
    </row>
    <row r="2715" spans="1:6" ht="15">
      <c r="A2715" s="633" t="s">
        <v>20513</v>
      </c>
      <c r="B2715" s="626">
        <v>90583</v>
      </c>
      <c r="C2715" s="628" t="s">
        <v>21314</v>
      </c>
      <c r="D2715" s="626" t="s">
        <v>648</v>
      </c>
      <c r="E2715" s="634">
        <v>0.1</v>
      </c>
      <c r="F2715" s="635">
        <v>0</v>
      </c>
    </row>
    <row r="2716" spans="1:6" ht="15">
      <c r="A2716" s="633" t="s">
        <v>20513</v>
      </c>
      <c r="B2716" s="626">
        <v>90584</v>
      </c>
      <c r="C2716" s="628" t="s">
        <v>21315</v>
      </c>
      <c r="D2716" s="626" t="s">
        <v>648</v>
      </c>
      <c r="E2716" s="634">
        <v>0.34</v>
      </c>
      <c r="F2716" s="635">
        <v>0</v>
      </c>
    </row>
    <row r="2717" spans="1:6" ht="15">
      <c r="A2717" s="633" t="s">
        <v>20513</v>
      </c>
      <c r="B2717" s="626">
        <v>90585</v>
      </c>
      <c r="C2717" s="628" t="s">
        <v>21316</v>
      </c>
      <c r="D2717" s="626" t="s">
        <v>648</v>
      </c>
      <c r="E2717" s="634">
        <v>0.4</v>
      </c>
      <c r="F2717" s="635">
        <v>0</v>
      </c>
    </row>
    <row r="2718" spans="1:6" ht="15">
      <c r="A2718" s="633" t="s">
        <v>20513</v>
      </c>
      <c r="B2718" s="626">
        <v>89240</v>
      </c>
      <c r="C2718" s="628" t="s">
        <v>21317</v>
      </c>
      <c r="D2718" s="626" t="s">
        <v>648</v>
      </c>
      <c r="E2718" s="634">
        <v>83.96</v>
      </c>
      <c r="F2718" s="635">
        <v>0</v>
      </c>
    </row>
    <row r="2719" spans="1:6" ht="15">
      <c r="A2719" s="633" t="s">
        <v>20513</v>
      </c>
      <c r="B2719" s="626">
        <v>89241</v>
      </c>
      <c r="C2719" s="628" t="s">
        <v>21318</v>
      </c>
      <c r="D2719" s="626" t="s">
        <v>648</v>
      </c>
      <c r="E2719" s="634">
        <v>29.59</v>
      </c>
      <c r="F2719" s="635">
        <v>0</v>
      </c>
    </row>
    <row r="2720" spans="1:6" ht="15">
      <c r="A2720" s="633" t="s">
        <v>20513</v>
      </c>
      <c r="B2720" s="626">
        <v>5710</v>
      </c>
      <c r="C2720" s="628" t="s">
        <v>21319</v>
      </c>
      <c r="D2720" s="626" t="s">
        <v>648</v>
      </c>
      <c r="E2720" s="634">
        <v>134.96</v>
      </c>
      <c r="F2720" s="635">
        <v>0</v>
      </c>
    </row>
    <row r="2721" spans="1:6" ht="15">
      <c r="A2721" s="633" t="s">
        <v>20513</v>
      </c>
      <c r="B2721" s="626">
        <v>5711</v>
      </c>
      <c r="C2721" s="628" t="s">
        <v>21320</v>
      </c>
      <c r="D2721" s="626" t="s">
        <v>648</v>
      </c>
      <c r="E2721" s="634">
        <v>88.98</v>
      </c>
      <c r="F2721" s="635">
        <v>0</v>
      </c>
    </row>
    <row r="2722" spans="1:6" ht="15">
      <c r="A2722" s="633" t="s">
        <v>20513</v>
      </c>
      <c r="B2722" s="626">
        <v>89253</v>
      </c>
      <c r="C2722" s="628" t="s">
        <v>21321</v>
      </c>
      <c r="D2722" s="626" t="s">
        <v>648</v>
      </c>
      <c r="E2722" s="634">
        <v>68.8</v>
      </c>
      <c r="F2722" s="635">
        <v>0</v>
      </c>
    </row>
    <row r="2723" spans="1:6" ht="15">
      <c r="A2723" s="633" t="s">
        <v>20513</v>
      </c>
      <c r="B2723" s="626">
        <v>89254</v>
      </c>
      <c r="C2723" s="628" t="s">
        <v>21322</v>
      </c>
      <c r="D2723" s="626" t="s">
        <v>648</v>
      </c>
      <c r="E2723" s="634">
        <v>24.25</v>
      </c>
      <c r="F2723" s="635">
        <v>0</v>
      </c>
    </row>
    <row r="2724" spans="1:6" ht="15">
      <c r="A2724" s="633" t="s">
        <v>20513</v>
      </c>
      <c r="B2724" s="626">
        <v>89255</v>
      </c>
      <c r="C2724" s="628" t="s">
        <v>21323</v>
      </c>
      <c r="D2724" s="626" t="s">
        <v>648</v>
      </c>
      <c r="E2724" s="634">
        <v>110.6</v>
      </c>
      <c r="F2724" s="635">
        <v>0</v>
      </c>
    </row>
    <row r="2725" spans="1:6" ht="15">
      <c r="A2725" s="633" t="s">
        <v>20513</v>
      </c>
      <c r="B2725" s="626">
        <v>89256</v>
      </c>
      <c r="C2725" s="628" t="s">
        <v>21324</v>
      </c>
      <c r="D2725" s="626" t="s">
        <v>648</v>
      </c>
      <c r="E2725" s="634">
        <v>84.73</v>
      </c>
      <c r="F2725" s="635">
        <v>0</v>
      </c>
    </row>
    <row r="2726" spans="1:6" ht="15">
      <c r="A2726" s="633" t="s">
        <v>21325</v>
      </c>
      <c r="B2726" s="626">
        <v>103797</v>
      </c>
      <c r="C2726" s="628" t="s">
        <v>21326</v>
      </c>
      <c r="D2726" s="626" t="s">
        <v>908</v>
      </c>
      <c r="E2726" s="634">
        <v>17.559999999999999</v>
      </c>
      <c r="F2726" s="635">
        <v>0</v>
      </c>
    </row>
    <row r="2727" spans="1:6" ht="15">
      <c r="A2727" s="633" t="s">
        <v>21325</v>
      </c>
      <c r="B2727" s="626">
        <v>103930</v>
      </c>
      <c r="C2727" s="628" t="s">
        <v>21327</v>
      </c>
      <c r="D2727" s="626" t="s">
        <v>482</v>
      </c>
      <c r="E2727" s="634">
        <v>783.02</v>
      </c>
      <c r="F2727" s="635">
        <v>0</v>
      </c>
    </row>
    <row r="2728" spans="1:6" ht="15">
      <c r="A2728" s="633" t="s">
        <v>21325</v>
      </c>
      <c r="B2728" s="626">
        <v>103931</v>
      </c>
      <c r="C2728" s="628" t="s">
        <v>21328</v>
      </c>
      <c r="D2728" s="626" t="s">
        <v>482</v>
      </c>
      <c r="E2728" s="634">
        <v>573.26</v>
      </c>
      <c r="F2728" s="635">
        <v>0</v>
      </c>
    </row>
    <row r="2729" spans="1:6" ht="15">
      <c r="A2729" s="633" t="s">
        <v>21325</v>
      </c>
      <c r="B2729" s="626">
        <v>103932</v>
      </c>
      <c r="C2729" s="628" t="s">
        <v>21329</v>
      </c>
      <c r="D2729" s="626" t="s">
        <v>482</v>
      </c>
      <c r="E2729" s="634">
        <v>542.53</v>
      </c>
      <c r="F2729" s="635">
        <v>0</v>
      </c>
    </row>
    <row r="2730" spans="1:6" ht="15">
      <c r="A2730" s="633" t="s">
        <v>21325</v>
      </c>
      <c r="B2730" s="626">
        <v>103929</v>
      </c>
      <c r="C2730" s="628" t="s">
        <v>21330</v>
      </c>
      <c r="D2730" s="626" t="s">
        <v>482</v>
      </c>
      <c r="E2730" s="634">
        <v>1266.1099999999999</v>
      </c>
      <c r="F2730" s="635">
        <v>0</v>
      </c>
    </row>
    <row r="2731" spans="1:6" ht="15">
      <c r="A2731" s="633" t="s">
        <v>21325</v>
      </c>
      <c r="B2731" s="626">
        <v>103928</v>
      </c>
      <c r="C2731" s="628" t="s">
        <v>21331</v>
      </c>
      <c r="D2731" s="626" t="s">
        <v>482</v>
      </c>
      <c r="E2731" s="634">
        <v>529.05999999999995</v>
      </c>
      <c r="F2731" s="635">
        <v>0</v>
      </c>
    </row>
    <row r="2732" spans="1:6" ht="15">
      <c r="A2732" s="633" t="s">
        <v>21325</v>
      </c>
      <c r="B2732" s="626">
        <v>103798</v>
      </c>
      <c r="C2732" s="628" t="s">
        <v>21332</v>
      </c>
      <c r="D2732" s="626" t="s">
        <v>482</v>
      </c>
      <c r="E2732" s="634">
        <v>610.80999999999995</v>
      </c>
      <c r="F2732" s="635">
        <v>0</v>
      </c>
    </row>
    <row r="2733" spans="1:6" ht="15">
      <c r="A2733" s="633" t="s">
        <v>21325</v>
      </c>
      <c r="B2733" s="626">
        <v>103801</v>
      </c>
      <c r="C2733" s="628" t="s">
        <v>21333</v>
      </c>
      <c r="D2733" s="626" t="s">
        <v>482</v>
      </c>
      <c r="E2733" s="634">
        <v>643.25</v>
      </c>
      <c r="F2733" s="635">
        <v>0</v>
      </c>
    </row>
    <row r="2734" spans="1:6" ht="15">
      <c r="A2734" s="633" t="s">
        <v>21325</v>
      </c>
      <c r="B2734" s="626">
        <v>103933</v>
      </c>
      <c r="C2734" s="628" t="s">
        <v>21334</v>
      </c>
      <c r="D2734" s="626" t="s">
        <v>482</v>
      </c>
      <c r="E2734" s="634">
        <v>1552.95</v>
      </c>
      <c r="F2734" s="635">
        <v>0</v>
      </c>
    </row>
    <row r="2735" spans="1:6" ht="15">
      <c r="A2735" s="633" t="s">
        <v>21325</v>
      </c>
      <c r="B2735" s="626">
        <v>103925</v>
      </c>
      <c r="C2735" s="628" t="s">
        <v>21335</v>
      </c>
      <c r="D2735" s="626" t="s">
        <v>482</v>
      </c>
      <c r="E2735" s="634">
        <v>1747.68</v>
      </c>
      <c r="F2735" s="635">
        <v>0</v>
      </c>
    </row>
    <row r="2736" spans="1:6" ht="15">
      <c r="A2736" s="633" t="s">
        <v>21325</v>
      </c>
      <c r="B2736" s="626">
        <v>103926</v>
      </c>
      <c r="C2736" s="628" t="s">
        <v>21336</v>
      </c>
      <c r="D2736" s="626" t="s">
        <v>482</v>
      </c>
      <c r="E2736" s="634">
        <v>1393.89</v>
      </c>
      <c r="F2736" s="635">
        <v>0</v>
      </c>
    </row>
    <row r="2737" spans="1:6" ht="15">
      <c r="A2737" s="633" t="s">
        <v>21325</v>
      </c>
      <c r="B2737" s="626">
        <v>103796</v>
      </c>
      <c r="C2737" s="628" t="s">
        <v>21337</v>
      </c>
      <c r="D2737" s="626" t="s">
        <v>135</v>
      </c>
      <c r="E2737" s="634">
        <v>62.28</v>
      </c>
      <c r="F2737" s="635">
        <v>0</v>
      </c>
    </row>
    <row r="2738" spans="1:6" ht="15">
      <c r="A2738" s="633" t="s">
        <v>21325</v>
      </c>
      <c r="B2738" s="626">
        <v>103795</v>
      </c>
      <c r="C2738" s="628" t="s">
        <v>21338</v>
      </c>
      <c r="D2738" s="626" t="s">
        <v>135</v>
      </c>
      <c r="E2738" s="634">
        <v>93.39</v>
      </c>
      <c r="F2738" s="635">
        <v>0</v>
      </c>
    </row>
    <row r="2739" spans="1:6" ht="15">
      <c r="A2739" s="633" t="s">
        <v>21325</v>
      </c>
      <c r="B2739" s="626">
        <v>103800</v>
      </c>
      <c r="C2739" s="628" t="s">
        <v>21339</v>
      </c>
      <c r="D2739" s="626" t="s">
        <v>482</v>
      </c>
      <c r="E2739" s="634">
        <v>529.05999999999995</v>
      </c>
      <c r="F2739" s="635">
        <v>0</v>
      </c>
    </row>
    <row r="2740" spans="1:6" ht="15">
      <c r="A2740" s="633" t="s">
        <v>21325</v>
      </c>
      <c r="B2740" s="626">
        <v>103799</v>
      </c>
      <c r="C2740" s="628" t="s">
        <v>21340</v>
      </c>
      <c r="D2740" s="626" t="s">
        <v>482</v>
      </c>
      <c r="E2740" s="634">
        <v>425.99</v>
      </c>
      <c r="F2740" s="635">
        <v>0</v>
      </c>
    </row>
    <row r="2741" spans="1:6" ht="15">
      <c r="A2741" s="633" t="s">
        <v>21341</v>
      </c>
      <c r="B2741" s="626">
        <v>104950</v>
      </c>
      <c r="C2741" s="628" t="s">
        <v>21342</v>
      </c>
      <c r="D2741" s="626" t="s">
        <v>482</v>
      </c>
      <c r="E2741" s="634">
        <v>0</v>
      </c>
      <c r="F2741" s="635"/>
    </row>
    <row r="2742" spans="1:6" ht="15">
      <c r="A2742" s="633" t="s">
        <v>21341</v>
      </c>
      <c r="B2742" s="626">
        <v>104948</v>
      </c>
      <c r="C2742" s="628" t="s">
        <v>21343</v>
      </c>
      <c r="D2742" s="626" t="s">
        <v>482</v>
      </c>
      <c r="E2742" s="634">
        <v>5.94</v>
      </c>
      <c r="F2742" s="635">
        <v>0</v>
      </c>
    </row>
    <row r="2743" spans="1:6" ht="15">
      <c r="A2743" s="633" t="s">
        <v>21341</v>
      </c>
      <c r="B2743" s="626">
        <v>104949</v>
      </c>
      <c r="C2743" s="628" t="s">
        <v>21344</v>
      </c>
      <c r="D2743" s="626" t="s">
        <v>482</v>
      </c>
      <c r="E2743" s="634">
        <v>10.91</v>
      </c>
      <c r="F2743" s="635">
        <v>0</v>
      </c>
    </row>
    <row r="2744" spans="1:6" ht="15">
      <c r="A2744" s="633" t="s">
        <v>21341</v>
      </c>
      <c r="B2744" s="626">
        <v>104947</v>
      </c>
      <c r="C2744" s="628" t="s">
        <v>21345</v>
      </c>
      <c r="D2744" s="626" t="s">
        <v>482</v>
      </c>
      <c r="E2744" s="634">
        <v>14.04</v>
      </c>
      <c r="F2744" s="635">
        <v>0</v>
      </c>
    </row>
    <row r="2745" spans="1:6" ht="15">
      <c r="A2745" s="633" t="s">
        <v>21346</v>
      </c>
      <c r="B2745" s="626">
        <v>104325</v>
      </c>
      <c r="C2745" s="628" t="s">
        <v>21347</v>
      </c>
      <c r="D2745" s="626" t="s">
        <v>351</v>
      </c>
      <c r="E2745" s="634">
        <v>0</v>
      </c>
      <c r="F2745" s="635"/>
    </row>
    <row r="2746" spans="1:6" ht="15">
      <c r="A2746" s="633" t="s">
        <v>21346</v>
      </c>
      <c r="B2746" s="626">
        <v>104318</v>
      </c>
      <c r="C2746" s="628" t="s">
        <v>21348</v>
      </c>
      <c r="D2746" s="626" t="s">
        <v>351</v>
      </c>
      <c r="E2746" s="634">
        <v>9.42</v>
      </c>
      <c r="F2746" s="635">
        <v>0</v>
      </c>
    </row>
    <row r="2747" spans="1:6" ht="15">
      <c r="A2747" s="633" t="s">
        <v>21346</v>
      </c>
      <c r="B2747" s="626">
        <v>89867</v>
      </c>
      <c r="C2747" s="628" t="s">
        <v>21349</v>
      </c>
      <c r="D2747" s="626" t="s">
        <v>351</v>
      </c>
      <c r="E2747" s="634">
        <v>10.39</v>
      </c>
      <c r="F2747" s="635">
        <v>0</v>
      </c>
    </row>
    <row r="2748" spans="1:6" ht="15">
      <c r="A2748" s="633" t="s">
        <v>21346</v>
      </c>
      <c r="B2748" s="626">
        <v>104320</v>
      </c>
      <c r="C2748" s="628" t="s">
        <v>21350</v>
      </c>
      <c r="D2748" s="626" t="s">
        <v>351</v>
      </c>
      <c r="E2748" s="634">
        <v>14.01</v>
      </c>
      <c r="F2748" s="635">
        <v>0</v>
      </c>
    </row>
    <row r="2749" spans="1:6" ht="15">
      <c r="A2749" s="633" t="s">
        <v>21346</v>
      </c>
      <c r="B2749" s="626">
        <v>104317</v>
      </c>
      <c r="C2749" s="628" t="s">
        <v>21351</v>
      </c>
      <c r="D2749" s="626" t="s">
        <v>351</v>
      </c>
      <c r="E2749" s="634">
        <v>8.86</v>
      </c>
      <c r="F2749" s="635">
        <v>0</v>
      </c>
    </row>
    <row r="2750" spans="1:6" ht="15">
      <c r="A2750" s="633" t="s">
        <v>21346</v>
      </c>
      <c r="B2750" s="626">
        <v>89866</v>
      </c>
      <c r="C2750" s="628" t="s">
        <v>21352</v>
      </c>
      <c r="D2750" s="626" t="s">
        <v>351</v>
      </c>
      <c r="E2750" s="634">
        <v>9.59</v>
      </c>
      <c r="F2750" s="635">
        <v>0</v>
      </c>
    </row>
    <row r="2751" spans="1:6" ht="15">
      <c r="A2751" s="633" t="s">
        <v>21346</v>
      </c>
      <c r="B2751" s="626">
        <v>104319</v>
      </c>
      <c r="C2751" s="628" t="s">
        <v>21353</v>
      </c>
      <c r="D2751" s="626" t="s">
        <v>351</v>
      </c>
      <c r="E2751" s="634">
        <v>12.22</v>
      </c>
      <c r="F2751" s="635">
        <v>0</v>
      </c>
    </row>
    <row r="2752" spans="1:6" ht="15">
      <c r="A2752" s="633" t="s">
        <v>21346</v>
      </c>
      <c r="B2752" s="626">
        <v>104321</v>
      </c>
      <c r="C2752" s="628" t="s">
        <v>21354</v>
      </c>
      <c r="D2752" s="626" t="s">
        <v>351</v>
      </c>
      <c r="E2752" s="634">
        <v>6.53</v>
      </c>
      <c r="F2752" s="635">
        <v>0</v>
      </c>
    </row>
    <row r="2753" spans="1:6" ht="15">
      <c r="A2753" s="633" t="s">
        <v>21346</v>
      </c>
      <c r="B2753" s="626">
        <v>89868</v>
      </c>
      <c r="C2753" s="628" t="s">
        <v>21355</v>
      </c>
      <c r="D2753" s="626" t="s">
        <v>351</v>
      </c>
      <c r="E2753" s="634">
        <v>7.04</v>
      </c>
      <c r="F2753" s="635">
        <v>0</v>
      </c>
    </row>
    <row r="2754" spans="1:6" ht="15">
      <c r="A2754" s="633" t="s">
        <v>21346</v>
      </c>
      <c r="B2754" s="626">
        <v>104322</v>
      </c>
      <c r="C2754" s="628" t="s">
        <v>21356</v>
      </c>
      <c r="D2754" s="626" t="s">
        <v>351</v>
      </c>
      <c r="E2754" s="634">
        <v>8.9499999999999993</v>
      </c>
      <c r="F2754" s="635">
        <v>0</v>
      </c>
    </row>
    <row r="2755" spans="1:6" ht="15">
      <c r="A2755" s="633" t="s">
        <v>21346</v>
      </c>
      <c r="B2755" s="626">
        <v>104323</v>
      </c>
      <c r="C2755" s="628" t="s">
        <v>21357</v>
      </c>
      <c r="D2755" s="626" t="s">
        <v>351</v>
      </c>
      <c r="E2755" s="634">
        <v>12.22</v>
      </c>
      <c r="F2755" s="635">
        <v>0</v>
      </c>
    </row>
    <row r="2756" spans="1:6" ht="15">
      <c r="A2756" s="633" t="s">
        <v>21346</v>
      </c>
      <c r="B2756" s="626">
        <v>89869</v>
      </c>
      <c r="C2756" s="628" t="s">
        <v>21358</v>
      </c>
      <c r="D2756" s="626" t="s">
        <v>351</v>
      </c>
      <c r="E2756" s="634">
        <v>13.19</v>
      </c>
      <c r="F2756" s="635">
        <v>0</v>
      </c>
    </row>
    <row r="2757" spans="1:6" ht="15">
      <c r="A2757" s="633" t="s">
        <v>21346</v>
      </c>
      <c r="B2757" s="626">
        <v>104324</v>
      </c>
      <c r="C2757" s="628" t="s">
        <v>21359</v>
      </c>
      <c r="D2757" s="626" t="s">
        <v>351</v>
      </c>
      <c r="E2757" s="634">
        <v>17.079999999999998</v>
      </c>
      <c r="F2757" s="635">
        <v>0</v>
      </c>
    </row>
    <row r="2758" spans="1:6" ht="15">
      <c r="A2758" s="633" t="s">
        <v>21346</v>
      </c>
      <c r="B2758" s="626">
        <v>104315</v>
      </c>
      <c r="C2758" s="628" t="s">
        <v>21360</v>
      </c>
      <c r="D2758" s="626" t="s">
        <v>143</v>
      </c>
      <c r="E2758" s="634">
        <v>21.43</v>
      </c>
      <c r="F2758" s="635">
        <v>0</v>
      </c>
    </row>
    <row r="2759" spans="1:6" ht="15">
      <c r="A2759" s="633" t="s">
        <v>21346</v>
      </c>
      <c r="B2759" s="626">
        <v>89865</v>
      </c>
      <c r="C2759" s="628" t="s">
        <v>21361</v>
      </c>
      <c r="D2759" s="626" t="s">
        <v>143</v>
      </c>
      <c r="E2759" s="634">
        <v>22.85</v>
      </c>
      <c r="F2759" s="635">
        <v>0</v>
      </c>
    </row>
    <row r="2760" spans="1:6" ht="15">
      <c r="A2760" s="633" t="s">
        <v>21346</v>
      </c>
      <c r="B2760" s="626">
        <v>104316</v>
      </c>
      <c r="C2760" s="628" t="s">
        <v>21362</v>
      </c>
      <c r="D2760" s="626" t="s">
        <v>143</v>
      </c>
      <c r="E2760" s="634">
        <v>29.39</v>
      </c>
      <c r="F2760" s="635">
        <v>0</v>
      </c>
    </row>
    <row r="2761" spans="1:6" ht="15">
      <c r="A2761" s="633" t="s">
        <v>21363</v>
      </c>
      <c r="B2761" s="626">
        <v>102724</v>
      </c>
      <c r="C2761" s="628" t="s">
        <v>21364</v>
      </c>
      <c r="D2761" s="626" t="s">
        <v>351</v>
      </c>
      <c r="E2761" s="634">
        <v>33.619999999999997</v>
      </c>
      <c r="F2761" s="635">
        <v>0</v>
      </c>
    </row>
    <row r="2762" spans="1:6" ht="15">
      <c r="A2762" s="633" t="s">
        <v>21363</v>
      </c>
      <c r="B2762" s="626">
        <v>102726</v>
      </c>
      <c r="C2762" s="628" t="s">
        <v>21365</v>
      </c>
      <c r="D2762" s="626" t="s">
        <v>351</v>
      </c>
      <c r="E2762" s="634">
        <v>30.91</v>
      </c>
      <c r="F2762" s="635">
        <v>0</v>
      </c>
    </row>
    <row r="2763" spans="1:6" ht="15">
      <c r="A2763" s="633" t="s">
        <v>21363</v>
      </c>
      <c r="B2763" s="626">
        <v>102725</v>
      </c>
      <c r="C2763" s="628" t="s">
        <v>21366</v>
      </c>
      <c r="D2763" s="626" t="s">
        <v>351</v>
      </c>
      <c r="E2763" s="634">
        <v>32.950000000000003</v>
      </c>
      <c r="F2763" s="635">
        <v>0</v>
      </c>
    </row>
    <row r="2764" spans="1:6" ht="15">
      <c r="A2764" s="633" t="s">
        <v>21363</v>
      </c>
      <c r="B2764" s="626">
        <v>102722</v>
      </c>
      <c r="C2764" s="628" t="s">
        <v>21367</v>
      </c>
      <c r="D2764" s="626" t="s">
        <v>143</v>
      </c>
      <c r="E2764" s="634">
        <v>56.07</v>
      </c>
      <c r="F2764" s="635">
        <v>0</v>
      </c>
    </row>
    <row r="2765" spans="1:6" ht="15">
      <c r="A2765" s="633" t="s">
        <v>21363</v>
      </c>
      <c r="B2765" s="626">
        <v>102721</v>
      </c>
      <c r="C2765" s="628" t="s">
        <v>21368</v>
      </c>
      <c r="D2765" s="626" t="s">
        <v>143</v>
      </c>
      <c r="E2765" s="634">
        <v>0</v>
      </c>
      <c r="F2765" s="635"/>
    </row>
    <row r="2766" spans="1:6" ht="15">
      <c r="A2766" s="633" t="s">
        <v>21363</v>
      </c>
      <c r="B2766" s="626">
        <v>102723</v>
      </c>
      <c r="C2766" s="628" t="s">
        <v>21369</v>
      </c>
      <c r="D2766" s="626" t="s">
        <v>143</v>
      </c>
      <c r="E2766" s="634">
        <v>109.89</v>
      </c>
      <c r="F2766" s="635">
        <v>0</v>
      </c>
    </row>
    <row r="2767" spans="1:6" ht="15">
      <c r="A2767" s="633" t="s">
        <v>21363</v>
      </c>
      <c r="B2767" s="626">
        <v>102690</v>
      </c>
      <c r="C2767" s="628" t="s">
        <v>21370</v>
      </c>
      <c r="D2767" s="626" t="s">
        <v>143</v>
      </c>
      <c r="E2767" s="634">
        <v>64.650000000000006</v>
      </c>
      <c r="F2767" s="635">
        <v>0</v>
      </c>
    </row>
    <row r="2768" spans="1:6" ht="15">
      <c r="A2768" s="633" t="s">
        <v>21363</v>
      </c>
      <c r="B2768" s="626">
        <v>102688</v>
      </c>
      <c r="C2768" s="628" t="s">
        <v>21371</v>
      </c>
      <c r="D2768" s="626" t="s">
        <v>143</v>
      </c>
      <c r="E2768" s="634">
        <v>43.95</v>
      </c>
      <c r="F2768" s="635">
        <v>0</v>
      </c>
    </row>
    <row r="2769" spans="1:6" ht="15">
      <c r="A2769" s="633" t="s">
        <v>21363</v>
      </c>
      <c r="B2769" s="626">
        <v>102689</v>
      </c>
      <c r="C2769" s="628" t="s">
        <v>21372</v>
      </c>
      <c r="D2769" s="626" t="s">
        <v>143</v>
      </c>
      <c r="E2769" s="634">
        <v>99.25</v>
      </c>
      <c r="F2769" s="635">
        <v>0</v>
      </c>
    </row>
    <row r="2770" spans="1:6" ht="15">
      <c r="A2770" s="633" t="s">
        <v>21363</v>
      </c>
      <c r="B2770" s="626">
        <v>102693</v>
      </c>
      <c r="C2770" s="628" t="s">
        <v>21373</v>
      </c>
      <c r="D2770" s="626" t="s">
        <v>143</v>
      </c>
      <c r="E2770" s="634">
        <v>119.97</v>
      </c>
      <c r="F2770" s="635">
        <v>0</v>
      </c>
    </row>
    <row r="2771" spans="1:6" ht="15">
      <c r="A2771" s="633" t="s">
        <v>21363</v>
      </c>
      <c r="B2771" s="626">
        <v>102694</v>
      </c>
      <c r="C2771" s="628" t="s">
        <v>21374</v>
      </c>
      <c r="D2771" s="626" t="s">
        <v>143</v>
      </c>
      <c r="E2771" s="634">
        <v>77.89</v>
      </c>
      <c r="F2771" s="635">
        <v>0</v>
      </c>
    </row>
    <row r="2772" spans="1:6" ht="15">
      <c r="A2772" s="633" t="s">
        <v>21363</v>
      </c>
      <c r="B2772" s="626">
        <v>102697</v>
      </c>
      <c r="C2772" s="628" t="s">
        <v>21375</v>
      </c>
      <c r="D2772" s="626" t="s">
        <v>143</v>
      </c>
      <c r="E2772" s="634">
        <v>104.81</v>
      </c>
      <c r="F2772" s="635">
        <v>0</v>
      </c>
    </row>
    <row r="2773" spans="1:6" ht="15">
      <c r="A2773" s="633" t="s">
        <v>21363</v>
      </c>
      <c r="B2773" s="626">
        <v>102696</v>
      </c>
      <c r="C2773" s="628" t="s">
        <v>21376</v>
      </c>
      <c r="D2773" s="626" t="s">
        <v>143</v>
      </c>
      <c r="E2773" s="634">
        <v>133.35</v>
      </c>
      <c r="F2773" s="635">
        <v>0</v>
      </c>
    </row>
    <row r="2774" spans="1:6" ht="15">
      <c r="A2774" s="633" t="s">
        <v>21363</v>
      </c>
      <c r="B2774" s="626">
        <v>102703</v>
      </c>
      <c r="C2774" s="628" t="s">
        <v>21377</v>
      </c>
      <c r="D2774" s="626" t="s">
        <v>143</v>
      </c>
      <c r="E2774" s="634">
        <v>160.27000000000001</v>
      </c>
      <c r="F2774" s="635">
        <v>0</v>
      </c>
    </row>
    <row r="2775" spans="1:6" ht="15">
      <c r="A2775" s="633" t="s">
        <v>21363</v>
      </c>
      <c r="B2775" s="626">
        <v>102678</v>
      </c>
      <c r="C2775" s="628" t="s">
        <v>21378</v>
      </c>
      <c r="D2775" s="626" t="s">
        <v>143</v>
      </c>
      <c r="E2775" s="634">
        <v>123.89</v>
      </c>
      <c r="F2775" s="635">
        <v>0</v>
      </c>
    </row>
    <row r="2776" spans="1:6" ht="15">
      <c r="A2776" s="633" t="s">
        <v>21363</v>
      </c>
      <c r="B2776" s="626">
        <v>102679</v>
      </c>
      <c r="C2776" s="628" t="s">
        <v>21379</v>
      </c>
      <c r="D2776" s="626" t="s">
        <v>143</v>
      </c>
      <c r="E2776" s="634">
        <v>133.16999999999999</v>
      </c>
      <c r="F2776" s="635">
        <v>0</v>
      </c>
    </row>
    <row r="2777" spans="1:6" ht="15">
      <c r="A2777" s="633" t="s">
        <v>21363</v>
      </c>
      <c r="B2777" s="626">
        <v>102673</v>
      </c>
      <c r="C2777" s="628" t="s">
        <v>21380</v>
      </c>
      <c r="D2777" s="626" t="s">
        <v>143</v>
      </c>
      <c r="E2777" s="634">
        <v>168.52</v>
      </c>
      <c r="F2777" s="635">
        <v>0</v>
      </c>
    </row>
    <row r="2778" spans="1:6" ht="15">
      <c r="A2778" s="633" t="s">
        <v>21363</v>
      </c>
      <c r="B2778" s="626">
        <v>102677</v>
      </c>
      <c r="C2778" s="628" t="s">
        <v>21381</v>
      </c>
      <c r="D2778" s="626" t="s">
        <v>143</v>
      </c>
      <c r="E2778" s="634">
        <v>151.13999999999999</v>
      </c>
      <c r="F2778" s="635">
        <v>0</v>
      </c>
    </row>
    <row r="2779" spans="1:6" ht="15">
      <c r="A2779" s="633" t="s">
        <v>21363</v>
      </c>
      <c r="B2779" s="626">
        <v>102683</v>
      </c>
      <c r="C2779" s="628" t="s">
        <v>21382</v>
      </c>
      <c r="D2779" s="626" t="s">
        <v>143</v>
      </c>
      <c r="E2779" s="634">
        <v>184.53</v>
      </c>
      <c r="F2779" s="635">
        <v>0</v>
      </c>
    </row>
    <row r="2780" spans="1:6" ht="15">
      <c r="A2780" s="633" t="s">
        <v>21363</v>
      </c>
      <c r="B2780" s="626">
        <v>102687</v>
      </c>
      <c r="C2780" s="628" t="s">
        <v>21383</v>
      </c>
      <c r="D2780" s="626" t="s">
        <v>143</v>
      </c>
      <c r="E2780" s="634">
        <v>189.08</v>
      </c>
      <c r="F2780" s="635">
        <v>0</v>
      </c>
    </row>
    <row r="2781" spans="1:6" ht="15">
      <c r="A2781" s="633" t="s">
        <v>21363</v>
      </c>
      <c r="B2781" s="626">
        <v>102670</v>
      </c>
      <c r="C2781" s="628" t="s">
        <v>21384</v>
      </c>
      <c r="D2781" s="626" t="s">
        <v>143</v>
      </c>
      <c r="E2781" s="634">
        <v>100.91</v>
      </c>
      <c r="F2781" s="635">
        <v>0</v>
      </c>
    </row>
    <row r="2782" spans="1:6" ht="15">
      <c r="A2782" s="633" t="s">
        <v>21363</v>
      </c>
      <c r="B2782" s="626">
        <v>102674</v>
      </c>
      <c r="C2782" s="628" t="s">
        <v>21385</v>
      </c>
      <c r="D2782" s="626" t="s">
        <v>143</v>
      </c>
      <c r="E2782" s="634">
        <v>109.21</v>
      </c>
      <c r="F2782" s="635">
        <v>0</v>
      </c>
    </row>
    <row r="2783" spans="1:6" ht="15">
      <c r="A2783" s="633" t="s">
        <v>21363</v>
      </c>
      <c r="B2783" s="626">
        <v>102680</v>
      </c>
      <c r="C2783" s="628" t="s">
        <v>21386</v>
      </c>
      <c r="D2783" s="626" t="s">
        <v>143</v>
      </c>
      <c r="E2783" s="634">
        <v>137.68</v>
      </c>
      <c r="F2783" s="635">
        <v>0</v>
      </c>
    </row>
    <row r="2784" spans="1:6" ht="15">
      <c r="A2784" s="633" t="s">
        <v>21363</v>
      </c>
      <c r="B2784" s="626">
        <v>102684</v>
      </c>
      <c r="C2784" s="628" t="s">
        <v>21387</v>
      </c>
      <c r="D2784" s="626" t="s">
        <v>143</v>
      </c>
      <c r="E2784" s="634">
        <v>146.94999999999999</v>
      </c>
      <c r="F2784" s="635">
        <v>0</v>
      </c>
    </row>
    <row r="2785" spans="1:6" ht="15">
      <c r="A2785" s="633" t="s">
        <v>21363</v>
      </c>
      <c r="B2785" s="626">
        <v>102672</v>
      </c>
      <c r="C2785" s="628" t="s">
        <v>21388</v>
      </c>
      <c r="D2785" s="626" t="s">
        <v>143</v>
      </c>
      <c r="E2785" s="634">
        <v>176.28</v>
      </c>
      <c r="F2785" s="635">
        <v>0</v>
      </c>
    </row>
    <row r="2786" spans="1:6" ht="15">
      <c r="A2786" s="633" t="s">
        <v>21363</v>
      </c>
      <c r="B2786" s="626">
        <v>102676</v>
      </c>
      <c r="C2786" s="628" t="s">
        <v>21389</v>
      </c>
      <c r="D2786" s="626" t="s">
        <v>143</v>
      </c>
      <c r="E2786" s="634">
        <v>172.12</v>
      </c>
      <c r="F2786" s="635">
        <v>0</v>
      </c>
    </row>
    <row r="2787" spans="1:6" ht="15">
      <c r="A2787" s="633" t="s">
        <v>21363</v>
      </c>
      <c r="B2787" s="626">
        <v>102681</v>
      </c>
      <c r="C2787" s="628" t="s">
        <v>21390</v>
      </c>
      <c r="D2787" s="626" t="s">
        <v>143</v>
      </c>
      <c r="E2787" s="634">
        <v>200.59</v>
      </c>
      <c r="F2787" s="635">
        <v>0</v>
      </c>
    </row>
    <row r="2788" spans="1:6" ht="15">
      <c r="A2788" s="633" t="s">
        <v>21363</v>
      </c>
      <c r="B2788" s="626">
        <v>102685</v>
      </c>
      <c r="C2788" s="628" t="s">
        <v>21391</v>
      </c>
      <c r="D2788" s="626" t="s">
        <v>143</v>
      </c>
      <c r="E2788" s="634">
        <v>209.86</v>
      </c>
      <c r="F2788" s="635">
        <v>0</v>
      </c>
    </row>
    <row r="2789" spans="1:6" ht="15">
      <c r="A2789" s="633" t="s">
        <v>21363</v>
      </c>
      <c r="B2789" s="626">
        <v>102664</v>
      </c>
      <c r="C2789" s="628" t="s">
        <v>21392</v>
      </c>
      <c r="D2789" s="626" t="s">
        <v>143</v>
      </c>
      <c r="E2789" s="634">
        <v>44.91</v>
      </c>
      <c r="F2789" s="635">
        <v>0</v>
      </c>
    </row>
    <row r="2790" spans="1:6" ht="15">
      <c r="A2790" s="633" t="s">
        <v>21363</v>
      </c>
      <c r="B2790" s="626">
        <v>102665</v>
      </c>
      <c r="C2790" s="628" t="s">
        <v>21393</v>
      </c>
      <c r="D2790" s="626" t="s">
        <v>143</v>
      </c>
      <c r="E2790" s="634">
        <v>22.87</v>
      </c>
      <c r="F2790" s="635">
        <v>0</v>
      </c>
    </row>
    <row r="2791" spans="1:6" ht="15">
      <c r="A2791" s="633" t="s">
        <v>21363</v>
      </c>
      <c r="B2791" s="626">
        <v>102663</v>
      </c>
      <c r="C2791" s="628" t="s">
        <v>21394</v>
      </c>
      <c r="D2791" s="626" t="s">
        <v>143</v>
      </c>
      <c r="E2791" s="634">
        <v>70.760000000000005</v>
      </c>
      <c r="F2791" s="635">
        <v>0</v>
      </c>
    </row>
    <row r="2792" spans="1:6" ht="15">
      <c r="A2792" s="633" t="s">
        <v>21363</v>
      </c>
      <c r="B2792" s="626">
        <v>102669</v>
      </c>
      <c r="C2792" s="628" t="s">
        <v>21395</v>
      </c>
      <c r="D2792" s="626" t="s">
        <v>143</v>
      </c>
      <c r="E2792" s="634">
        <v>91.68</v>
      </c>
      <c r="F2792" s="635">
        <v>0</v>
      </c>
    </row>
    <row r="2793" spans="1:6" ht="15">
      <c r="A2793" s="633" t="s">
        <v>21363</v>
      </c>
      <c r="B2793" s="626">
        <v>102661</v>
      </c>
      <c r="C2793" s="628" t="s">
        <v>21396</v>
      </c>
      <c r="D2793" s="626" t="s">
        <v>143</v>
      </c>
      <c r="E2793" s="634">
        <v>36.42</v>
      </c>
      <c r="F2793" s="635">
        <v>0</v>
      </c>
    </row>
    <row r="2794" spans="1:6" ht="15">
      <c r="A2794" s="633" t="s">
        <v>21363</v>
      </c>
      <c r="B2794" s="626">
        <v>102666</v>
      </c>
      <c r="C2794" s="628" t="s">
        <v>21397</v>
      </c>
      <c r="D2794" s="626" t="s">
        <v>143</v>
      </c>
      <c r="E2794" s="634">
        <v>57.14</v>
      </c>
      <c r="F2794" s="635">
        <v>0</v>
      </c>
    </row>
    <row r="2795" spans="1:6" ht="15">
      <c r="A2795" s="633" t="s">
        <v>21363</v>
      </c>
      <c r="B2795" s="626">
        <v>102662</v>
      </c>
      <c r="C2795" s="628" t="s">
        <v>21398</v>
      </c>
      <c r="D2795" s="626" t="s">
        <v>143</v>
      </c>
      <c r="E2795" s="634">
        <v>95</v>
      </c>
      <c r="F2795" s="635">
        <v>0</v>
      </c>
    </row>
    <row r="2796" spans="1:6" ht="15">
      <c r="A2796" s="633" t="s">
        <v>21363</v>
      </c>
      <c r="B2796" s="626">
        <v>102668</v>
      </c>
      <c r="C2796" s="628" t="s">
        <v>21399</v>
      </c>
      <c r="D2796" s="626" t="s">
        <v>143</v>
      </c>
      <c r="E2796" s="634">
        <v>115.71</v>
      </c>
      <c r="F2796" s="635">
        <v>0</v>
      </c>
    </row>
    <row r="2797" spans="1:6" ht="15">
      <c r="A2797" s="633" t="s">
        <v>21363</v>
      </c>
      <c r="B2797" s="626">
        <v>102718</v>
      </c>
      <c r="C2797" s="628" t="s">
        <v>21400</v>
      </c>
      <c r="D2797" s="626" t="s">
        <v>482</v>
      </c>
      <c r="E2797" s="634">
        <v>142.13999999999999</v>
      </c>
      <c r="F2797" s="635">
        <v>0</v>
      </c>
    </row>
    <row r="2798" spans="1:6" ht="15">
      <c r="A2798" s="633" t="s">
        <v>21363</v>
      </c>
      <c r="B2798" s="626">
        <v>102716</v>
      </c>
      <c r="C2798" s="628" t="s">
        <v>21401</v>
      </c>
      <c r="D2798" s="626" t="s">
        <v>482</v>
      </c>
      <c r="E2798" s="634">
        <v>125.21</v>
      </c>
      <c r="F2798" s="635">
        <v>0</v>
      </c>
    </row>
    <row r="2799" spans="1:6" ht="15">
      <c r="A2799" s="633" t="s">
        <v>21363</v>
      </c>
      <c r="B2799" s="626">
        <v>102719</v>
      </c>
      <c r="C2799" s="628" t="s">
        <v>21402</v>
      </c>
      <c r="D2799" s="626" t="s">
        <v>482</v>
      </c>
      <c r="E2799" s="634">
        <v>133.41999999999999</v>
      </c>
      <c r="F2799" s="635">
        <v>0</v>
      </c>
    </row>
    <row r="2800" spans="1:6" ht="15">
      <c r="A2800" s="633" t="s">
        <v>21363</v>
      </c>
      <c r="B2800" s="626">
        <v>102717</v>
      </c>
      <c r="C2800" s="628" t="s">
        <v>21403</v>
      </c>
      <c r="D2800" s="626" t="s">
        <v>482</v>
      </c>
      <c r="E2800" s="634">
        <v>116.49</v>
      </c>
      <c r="F2800" s="635">
        <v>0</v>
      </c>
    </row>
    <row r="2801" spans="1:6" ht="15">
      <c r="A2801" s="633" t="s">
        <v>21363</v>
      </c>
      <c r="B2801" s="626">
        <v>102720</v>
      </c>
      <c r="C2801" s="628" t="s">
        <v>21404</v>
      </c>
      <c r="D2801" s="626" t="s">
        <v>135</v>
      </c>
      <c r="E2801" s="634">
        <v>0</v>
      </c>
      <c r="F2801" s="635"/>
    </row>
    <row r="2802" spans="1:6" ht="15">
      <c r="A2802" s="633" t="s">
        <v>21363</v>
      </c>
      <c r="B2802" s="626">
        <v>102713</v>
      </c>
      <c r="C2802" s="628" t="s">
        <v>21405</v>
      </c>
      <c r="D2802" s="626" t="s">
        <v>135</v>
      </c>
      <c r="E2802" s="634">
        <v>11.88</v>
      </c>
      <c r="F2802" s="635">
        <v>0</v>
      </c>
    </row>
    <row r="2803" spans="1:6" ht="15">
      <c r="A2803" s="633" t="s">
        <v>21363</v>
      </c>
      <c r="B2803" s="626">
        <v>102715</v>
      </c>
      <c r="C2803" s="628" t="s">
        <v>21406</v>
      </c>
      <c r="D2803" s="626" t="s">
        <v>135</v>
      </c>
      <c r="E2803" s="634">
        <v>23.32</v>
      </c>
      <c r="F2803" s="635">
        <v>0</v>
      </c>
    </row>
    <row r="2804" spans="1:6" ht="15">
      <c r="A2804" s="633" t="s">
        <v>21363</v>
      </c>
      <c r="B2804" s="626">
        <v>103653</v>
      </c>
      <c r="C2804" s="628" t="s">
        <v>21407</v>
      </c>
      <c r="D2804" s="626" t="s">
        <v>135</v>
      </c>
      <c r="E2804" s="634">
        <v>27.81</v>
      </c>
      <c r="F2804" s="635">
        <v>0</v>
      </c>
    </row>
    <row r="2805" spans="1:6" ht="15">
      <c r="A2805" s="633" t="s">
        <v>21363</v>
      </c>
      <c r="B2805" s="626">
        <v>102712</v>
      </c>
      <c r="C2805" s="628" t="s">
        <v>21408</v>
      </c>
      <c r="D2805" s="626" t="s">
        <v>135</v>
      </c>
      <c r="E2805" s="634">
        <v>8.6999999999999993</v>
      </c>
      <c r="F2805" s="635">
        <v>0</v>
      </c>
    </row>
    <row r="2806" spans="1:6" ht="15">
      <c r="A2806" s="633" t="s">
        <v>21363</v>
      </c>
      <c r="B2806" s="626">
        <v>102711</v>
      </c>
      <c r="C2806" s="628" t="s">
        <v>21409</v>
      </c>
      <c r="D2806" s="626" t="s">
        <v>351</v>
      </c>
      <c r="E2806" s="634">
        <v>93.93</v>
      </c>
      <c r="F2806" s="635">
        <v>0</v>
      </c>
    </row>
    <row r="2807" spans="1:6" ht="15">
      <c r="A2807" s="633" t="s">
        <v>21363</v>
      </c>
      <c r="B2807" s="626">
        <v>102710</v>
      </c>
      <c r="C2807" s="628" t="s">
        <v>21410</v>
      </c>
      <c r="D2807" s="626" t="s">
        <v>351</v>
      </c>
      <c r="E2807" s="634">
        <v>74.7</v>
      </c>
      <c r="F2807" s="635">
        <v>0</v>
      </c>
    </row>
    <row r="2808" spans="1:6" ht="15">
      <c r="A2808" s="633" t="s">
        <v>21363</v>
      </c>
      <c r="B2808" s="626">
        <v>102709</v>
      </c>
      <c r="C2808" s="628" t="s">
        <v>21411</v>
      </c>
      <c r="D2808" s="626" t="s">
        <v>351</v>
      </c>
      <c r="E2808" s="634">
        <v>0</v>
      </c>
      <c r="F2808" s="635"/>
    </row>
    <row r="2809" spans="1:6" ht="15">
      <c r="A2809" s="633" t="s">
        <v>21363</v>
      </c>
      <c r="B2809" s="626">
        <v>102708</v>
      </c>
      <c r="C2809" s="628" t="s">
        <v>21412</v>
      </c>
      <c r="D2809" s="626" t="s">
        <v>351</v>
      </c>
      <c r="E2809" s="634">
        <v>31.47</v>
      </c>
      <c r="F2809" s="635">
        <v>0</v>
      </c>
    </row>
    <row r="2810" spans="1:6" ht="15">
      <c r="A2810" s="633" t="s">
        <v>21363</v>
      </c>
      <c r="B2810" s="626">
        <v>102707</v>
      </c>
      <c r="C2810" s="628" t="s">
        <v>21413</v>
      </c>
      <c r="D2810" s="626" t="s">
        <v>143</v>
      </c>
      <c r="E2810" s="634">
        <v>50.96</v>
      </c>
      <c r="F2810" s="635">
        <v>0</v>
      </c>
    </row>
    <row r="2811" spans="1:6" ht="15">
      <c r="A2811" s="633" t="s">
        <v>21363</v>
      </c>
      <c r="B2811" s="626">
        <v>102704</v>
      </c>
      <c r="C2811" s="628" t="s">
        <v>21414</v>
      </c>
      <c r="D2811" s="626" t="s">
        <v>143</v>
      </c>
      <c r="E2811" s="634">
        <v>12.78</v>
      </c>
      <c r="F2811" s="635">
        <v>0</v>
      </c>
    </row>
    <row r="2812" spans="1:6" ht="15">
      <c r="A2812" s="633" t="s">
        <v>21363</v>
      </c>
      <c r="B2812" s="626">
        <v>102705</v>
      </c>
      <c r="C2812" s="628" t="s">
        <v>21415</v>
      </c>
      <c r="D2812" s="626" t="s">
        <v>143</v>
      </c>
      <c r="E2812" s="634">
        <v>66.599999999999994</v>
      </c>
      <c r="F2812" s="635">
        <v>0</v>
      </c>
    </row>
    <row r="2813" spans="1:6" ht="15">
      <c r="A2813" s="633" t="s">
        <v>21416</v>
      </c>
      <c r="B2813" s="626">
        <v>98333</v>
      </c>
      <c r="C2813" s="628" t="s">
        <v>21417</v>
      </c>
      <c r="D2813" s="626" t="s">
        <v>135</v>
      </c>
      <c r="E2813" s="634">
        <v>0</v>
      </c>
      <c r="F2813" s="635"/>
    </row>
    <row r="2814" spans="1:6" ht="15">
      <c r="A2814" s="633" t="s">
        <v>21416</v>
      </c>
      <c r="B2814" s="626">
        <v>98332</v>
      </c>
      <c r="C2814" s="628" t="s">
        <v>21418</v>
      </c>
      <c r="D2814" s="626" t="s">
        <v>135</v>
      </c>
      <c r="E2814" s="634">
        <v>0</v>
      </c>
      <c r="F2814" s="635"/>
    </row>
    <row r="2815" spans="1:6" ht="15">
      <c r="A2815" s="633" t="s">
        <v>21416</v>
      </c>
      <c r="B2815" s="626">
        <v>98331</v>
      </c>
      <c r="C2815" s="628" t="s">
        <v>21419</v>
      </c>
      <c r="D2815" s="626" t="s">
        <v>135</v>
      </c>
      <c r="E2815" s="634">
        <v>0</v>
      </c>
      <c r="F2815" s="635"/>
    </row>
    <row r="2816" spans="1:6" ht="15">
      <c r="A2816" s="633" t="s">
        <v>21416</v>
      </c>
      <c r="B2816" s="626">
        <v>98327</v>
      </c>
      <c r="C2816" s="628" t="s">
        <v>21420</v>
      </c>
      <c r="D2816" s="626" t="s">
        <v>135</v>
      </c>
      <c r="E2816" s="634">
        <v>0</v>
      </c>
      <c r="F2816" s="635"/>
    </row>
    <row r="2817" spans="1:6" ht="15">
      <c r="A2817" s="633" t="s">
        <v>21416</v>
      </c>
      <c r="B2817" s="626">
        <v>98326</v>
      </c>
      <c r="C2817" s="628" t="s">
        <v>21421</v>
      </c>
      <c r="D2817" s="626" t="s">
        <v>135</v>
      </c>
      <c r="E2817" s="634">
        <v>0</v>
      </c>
      <c r="F2817" s="635"/>
    </row>
    <row r="2818" spans="1:6" ht="15">
      <c r="A2818" s="633" t="s">
        <v>21416</v>
      </c>
      <c r="B2818" s="626">
        <v>98325</v>
      </c>
      <c r="C2818" s="628" t="s">
        <v>21422</v>
      </c>
      <c r="D2818" s="626" t="s">
        <v>135</v>
      </c>
      <c r="E2818" s="634">
        <v>0</v>
      </c>
      <c r="F2818" s="635"/>
    </row>
    <row r="2819" spans="1:6" ht="15">
      <c r="A2819" s="633" t="s">
        <v>21416</v>
      </c>
      <c r="B2819" s="626">
        <v>98370</v>
      </c>
      <c r="C2819" s="628" t="s">
        <v>21423</v>
      </c>
      <c r="D2819" s="626" t="s">
        <v>135</v>
      </c>
      <c r="E2819" s="634">
        <v>0</v>
      </c>
      <c r="F2819" s="635"/>
    </row>
    <row r="2820" spans="1:6" ht="15">
      <c r="A2820" s="633" t="s">
        <v>21416</v>
      </c>
      <c r="B2820" s="626">
        <v>98389</v>
      </c>
      <c r="C2820" s="628" t="s">
        <v>21424</v>
      </c>
      <c r="D2820" s="626" t="s">
        <v>351</v>
      </c>
      <c r="E2820" s="634">
        <v>0</v>
      </c>
      <c r="F2820" s="635"/>
    </row>
    <row r="2821" spans="1:6" ht="15">
      <c r="A2821" s="633" t="s">
        <v>21416</v>
      </c>
      <c r="B2821" s="626">
        <v>98390</v>
      </c>
      <c r="C2821" s="628" t="s">
        <v>21425</v>
      </c>
      <c r="D2821" s="626" t="s">
        <v>351</v>
      </c>
      <c r="E2821" s="634">
        <v>0</v>
      </c>
      <c r="F2821" s="635"/>
    </row>
    <row r="2822" spans="1:6" ht="15">
      <c r="A2822" s="633" t="s">
        <v>21416</v>
      </c>
      <c r="B2822" s="626">
        <v>98391</v>
      </c>
      <c r="C2822" s="628" t="s">
        <v>21426</v>
      </c>
      <c r="D2822" s="626" t="s">
        <v>351</v>
      </c>
      <c r="E2822" s="634">
        <v>0</v>
      </c>
      <c r="F2822" s="635"/>
    </row>
    <row r="2823" spans="1:6" ht="15">
      <c r="A2823" s="633" t="s">
        <v>21416</v>
      </c>
      <c r="B2823" s="626">
        <v>98392</v>
      </c>
      <c r="C2823" s="628" t="s">
        <v>21427</v>
      </c>
      <c r="D2823" s="626" t="s">
        <v>351</v>
      </c>
      <c r="E2823" s="634">
        <v>0</v>
      </c>
      <c r="F2823" s="635"/>
    </row>
    <row r="2824" spans="1:6" ht="15">
      <c r="A2824" s="633" t="s">
        <v>21416</v>
      </c>
      <c r="B2824" s="626">
        <v>98393</v>
      </c>
      <c r="C2824" s="628" t="s">
        <v>21428</v>
      </c>
      <c r="D2824" s="626" t="s">
        <v>351</v>
      </c>
      <c r="E2824" s="634">
        <v>0</v>
      </c>
      <c r="F2824" s="635"/>
    </row>
    <row r="2825" spans="1:6" ht="15">
      <c r="A2825" s="633" t="s">
        <v>21416</v>
      </c>
      <c r="B2825" s="626">
        <v>98394</v>
      </c>
      <c r="C2825" s="628" t="s">
        <v>21429</v>
      </c>
      <c r="D2825" s="626" t="s">
        <v>351</v>
      </c>
      <c r="E2825" s="634">
        <v>0</v>
      </c>
      <c r="F2825" s="635"/>
    </row>
    <row r="2826" spans="1:6" ht="15">
      <c r="A2826" s="633" t="s">
        <v>21416</v>
      </c>
      <c r="B2826" s="626">
        <v>98395</v>
      </c>
      <c r="C2826" s="628" t="s">
        <v>21430</v>
      </c>
      <c r="D2826" s="626" t="s">
        <v>351</v>
      </c>
      <c r="E2826" s="634">
        <v>0</v>
      </c>
      <c r="F2826" s="635"/>
    </row>
    <row r="2827" spans="1:6" ht="15">
      <c r="A2827" s="633" t="s">
        <v>21416</v>
      </c>
      <c r="B2827" s="626">
        <v>98396</v>
      </c>
      <c r="C2827" s="628" t="s">
        <v>21431</v>
      </c>
      <c r="D2827" s="626" t="s">
        <v>351</v>
      </c>
      <c r="E2827" s="634">
        <v>0</v>
      </c>
      <c r="F2827" s="635"/>
    </row>
    <row r="2828" spans="1:6" ht="15">
      <c r="A2828" s="633" t="s">
        <v>21416</v>
      </c>
      <c r="B2828" s="626">
        <v>98369</v>
      </c>
      <c r="C2828" s="628" t="s">
        <v>21432</v>
      </c>
      <c r="D2828" s="626" t="s">
        <v>135</v>
      </c>
      <c r="E2828" s="634">
        <v>0</v>
      </c>
      <c r="F2828" s="635"/>
    </row>
    <row r="2829" spans="1:6" ht="15">
      <c r="A2829" s="633" t="s">
        <v>21416</v>
      </c>
      <c r="B2829" s="626">
        <v>98360</v>
      </c>
      <c r="C2829" s="628" t="s">
        <v>21433</v>
      </c>
      <c r="D2829" s="626" t="s">
        <v>135</v>
      </c>
      <c r="E2829" s="634">
        <v>0</v>
      </c>
      <c r="F2829" s="635"/>
    </row>
    <row r="2830" spans="1:6" ht="15">
      <c r="A2830" s="633" t="s">
        <v>21416</v>
      </c>
      <c r="B2830" s="626">
        <v>98368</v>
      </c>
      <c r="C2830" s="628" t="s">
        <v>21434</v>
      </c>
      <c r="D2830" s="626" t="s">
        <v>135</v>
      </c>
      <c r="E2830" s="634">
        <v>0</v>
      </c>
      <c r="F2830" s="635"/>
    </row>
    <row r="2831" spans="1:6" ht="15">
      <c r="A2831" s="633" t="s">
        <v>21416</v>
      </c>
      <c r="B2831" s="626">
        <v>98359</v>
      </c>
      <c r="C2831" s="628" t="s">
        <v>21435</v>
      </c>
      <c r="D2831" s="626" t="s">
        <v>135</v>
      </c>
      <c r="E2831" s="634">
        <v>0</v>
      </c>
      <c r="F2831" s="635"/>
    </row>
    <row r="2832" spans="1:6" ht="15">
      <c r="A2832" s="633" t="s">
        <v>21416</v>
      </c>
      <c r="B2832" s="626">
        <v>98367</v>
      </c>
      <c r="C2832" s="628" t="s">
        <v>21436</v>
      </c>
      <c r="D2832" s="626" t="s">
        <v>135</v>
      </c>
      <c r="E2832" s="634">
        <v>0</v>
      </c>
      <c r="F2832" s="635"/>
    </row>
    <row r="2833" spans="1:6" ht="15">
      <c r="A2833" s="633" t="s">
        <v>21416</v>
      </c>
      <c r="B2833" s="626">
        <v>98358</v>
      </c>
      <c r="C2833" s="628" t="s">
        <v>21437</v>
      </c>
      <c r="D2833" s="626" t="s">
        <v>135</v>
      </c>
      <c r="E2833" s="634">
        <v>0</v>
      </c>
      <c r="F2833" s="635"/>
    </row>
    <row r="2834" spans="1:6" ht="15">
      <c r="A2834" s="633" t="s">
        <v>21416</v>
      </c>
      <c r="B2834" s="626">
        <v>98352</v>
      </c>
      <c r="C2834" s="628" t="s">
        <v>21438</v>
      </c>
      <c r="D2834" s="626" t="s">
        <v>135</v>
      </c>
      <c r="E2834" s="634">
        <v>0</v>
      </c>
      <c r="F2834" s="635"/>
    </row>
    <row r="2835" spans="1:6" ht="15">
      <c r="A2835" s="633" t="s">
        <v>21416</v>
      </c>
      <c r="B2835" s="626">
        <v>98343</v>
      </c>
      <c r="C2835" s="628" t="s">
        <v>21439</v>
      </c>
      <c r="D2835" s="626" t="s">
        <v>135</v>
      </c>
      <c r="E2835" s="634">
        <v>0</v>
      </c>
      <c r="F2835" s="635"/>
    </row>
    <row r="2836" spans="1:6" ht="15">
      <c r="A2836" s="633" t="s">
        <v>21416</v>
      </c>
      <c r="B2836" s="626">
        <v>98351</v>
      </c>
      <c r="C2836" s="628" t="s">
        <v>21440</v>
      </c>
      <c r="D2836" s="626" t="s">
        <v>135</v>
      </c>
      <c r="E2836" s="634">
        <v>0</v>
      </c>
      <c r="F2836" s="635"/>
    </row>
    <row r="2837" spans="1:6" ht="15">
      <c r="A2837" s="633" t="s">
        <v>21416</v>
      </c>
      <c r="B2837" s="626">
        <v>98342</v>
      </c>
      <c r="C2837" s="628" t="s">
        <v>21441</v>
      </c>
      <c r="D2837" s="626" t="s">
        <v>135</v>
      </c>
      <c r="E2837" s="634">
        <v>0</v>
      </c>
      <c r="F2837" s="635"/>
    </row>
    <row r="2838" spans="1:6" ht="15">
      <c r="A2838" s="633" t="s">
        <v>21416</v>
      </c>
      <c r="B2838" s="626">
        <v>98350</v>
      </c>
      <c r="C2838" s="628" t="s">
        <v>21442</v>
      </c>
      <c r="D2838" s="626" t="s">
        <v>135</v>
      </c>
      <c r="E2838" s="634">
        <v>0</v>
      </c>
      <c r="F2838" s="635"/>
    </row>
    <row r="2839" spans="1:6" ht="15">
      <c r="A2839" s="633" t="s">
        <v>21416</v>
      </c>
      <c r="B2839" s="626">
        <v>98341</v>
      </c>
      <c r="C2839" s="628" t="s">
        <v>21443</v>
      </c>
      <c r="D2839" s="626" t="s">
        <v>135</v>
      </c>
      <c r="E2839" s="634">
        <v>0</v>
      </c>
      <c r="F2839" s="635"/>
    </row>
    <row r="2840" spans="1:6" ht="15">
      <c r="A2840" s="633" t="s">
        <v>21416</v>
      </c>
      <c r="B2840" s="626">
        <v>98381</v>
      </c>
      <c r="C2840" s="628" t="s">
        <v>21444</v>
      </c>
      <c r="D2840" s="626" t="s">
        <v>143</v>
      </c>
      <c r="E2840" s="634">
        <v>0</v>
      </c>
      <c r="F2840" s="635"/>
    </row>
    <row r="2841" spans="1:6" ht="15">
      <c r="A2841" s="633" t="s">
        <v>21416</v>
      </c>
      <c r="B2841" s="626">
        <v>98382</v>
      </c>
      <c r="C2841" s="628" t="s">
        <v>21445</v>
      </c>
      <c r="D2841" s="626" t="s">
        <v>143</v>
      </c>
      <c r="E2841" s="634">
        <v>0</v>
      </c>
      <c r="F2841" s="635"/>
    </row>
    <row r="2842" spans="1:6" ht="15">
      <c r="A2842" s="633" t="s">
        <v>21416</v>
      </c>
      <c r="B2842" s="626">
        <v>98383</v>
      </c>
      <c r="C2842" s="628" t="s">
        <v>21446</v>
      </c>
      <c r="D2842" s="626" t="s">
        <v>143</v>
      </c>
      <c r="E2842" s="634">
        <v>0</v>
      </c>
      <c r="F2842" s="635"/>
    </row>
    <row r="2843" spans="1:6" ht="15">
      <c r="A2843" s="633" t="s">
        <v>21416</v>
      </c>
      <c r="B2843" s="626">
        <v>98384</v>
      </c>
      <c r="C2843" s="628" t="s">
        <v>21447</v>
      </c>
      <c r="D2843" s="626" t="s">
        <v>143</v>
      </c>
      <c r="E2843" s="634">
        <v>0</v>
      </c>
      <c r="F2843" s="635"/>
    </row>
    <row r="2844" spans="1:6" ht="15">
      <c r="A2844" s="633" t="s">
        <v>21416</v>
      </c>
      <c r="B2844" s="626">
        <v>98385</v>
      </c>
      <c r="C2844" s="628" t="s">
        <v>21448</v>
      </c>
      <c r="D2844" s="626" t="s">
        <v>143</v>
      </c>
      <c r="E2844" s="634">
        <v>0</v>
      </c>
      <c r="F2844" s="635"/>
    </row>
    <row r="2845" spans="1:6" ht="15">
      <c r="A2845" s="633" t="s">
        <v>21416</v>
      </c>
      <c r="B2845" s="626">
        <v>98386</v>
      </c>
      <c r="C2845" s="628" t="s">
        <v>21449</v>
      </c>
      <c r="D2845" s="626" t="s">
        <v>143</v>
      </c>
      <c r="E2845" s="634">
        <v>0</v>
      </c>
      <c r="F2845" s="635"/>
    </row>
    <row r="2846" spans="1:6" ht="15">
      <c r="A2846" s="633" t="s">
        <v>21416</v>
      </c>
      <c r="B2846" s="626">
        <v>98387</v>
      </c>
      <c r="C2846" s="628" t="s">
        <v>21450</v>
      </c>
      <c r="D2846" s="626" t="s">
        <v>143</v>
      </c>
      <c r="E2846" s="634">
        <v>0</v>
      </c>
      <c r="F2846" s="635"/>
    </row>
    <row r="2847" spans="1:6" ht="15">
      <c r="A2847" s="633" t="s">
        <v>21416</v>
      </c>
      <c r="B2847" s="626">
        <v>98388</v>
      </c>
      <c r="C2847" s="628" t="s">
        <v>21451</v>
      </c>
      <c r="D2847" s="626" t="s">
        <v>143</v>
      </c>
      <c r="E2847" s="634">
        <v>0</v>
      </c>
      <c r="F2847" s="635"/>
    </row>
    <row r="2848" spans="1:6" ht="15">
      <c r="A2848" s="633" t="s">
        <v>21416</v>
      </c>
      <c r="B2848" s="626">
        <v>98346</v>
      </c>
      <c r="C2848" s="628" t="s">
        <v>21452</v>
      </c>
      <c r="D2848" s="626" t="s">
        <v>135</v>
      </c>
      <c r="E2848" s="634">
        <v>0</v>
      </c>
      <c r="F2848" s="635"/>
    </row>
    <row r="2849" spans="1:6" ht="15">
      <c r="A2849" s="633" t="s">
        <v>21416</v>
      </c>
      <c r="B2849" s="626">
        <v>98363</v>
      </c>
      <c r="C2849" s="628" t="s">
        <v>21453</v>
      </c>
      <c r="D2849" s="626" t="s">
        <v>135</v>
      </c>
      <c r="E2849" s="634">
        <v>0</v>
      </c>
      <c r="F2849" s="635"/>
    </row>
    <row r="2850" spans="1:6" ht="15">
      <c r="A2850" s="633" t="s">
        <v>21416</v>
      </c>
      <c r="B2850" s="626">
        <v>98354</v>
      </c>
      <c r="C2850" s="628" t="s">
        <v>21454</v>
      </c>
      <c r="D2850" s="626" t="s">
        <v>135</v>
      </c>
      <c r="E2850" s="634">
        <v>0</v>
      </c>
      <c r="F2850" s="635"/>
    </row>
    <row r="2851" spans="1:6" ht="15">
      <c r="A2851" s="633" t="s">
        <v>21416</v>
      </c>
      <c r="B2851" s="626">
        <v>98337</v>
      </c>
      <c r="C2851" s="628" t="s">
        <v>21455</v>
      </c>
      <c r="D2851" s="626" t="s">
        <v>135</v>
      </c>
      <c r="E2851" s="634">
        <v>0</v>
      </c>
      <c r="F2851" s="635"/>
    </row>
    <row r="2852" spans="1:6" ht="15">
      <c r="A2852" s="633" t="s">
        <v>21416</v>
      </c>
      <c r="B2852" s="626">
        <v>98345</v>
      </c>
      <c r="C2852" s="628" t="s">
        <v>21456</v>
      </c>
      <c r="D2852" s="626" t="s">
        <v>135</v>
      </c>
      <c r="E2852" s="634">
        <v>0</v>
      </c>
      <c r="F2852" s="635"/>
    </row>
    <row r="2853" spans="1:6" ht="15">
      <c r="A2853" s="633" t="s">
        <v>21416</v>
      </c>
      <c r="B2853" s="626">
        <v>98362</v>
      </c>
      <c r="C2853" s="628" t="s">
        <v>21457</v>
      </c>
      <c r="D2853" s="626" t="s">
        <v>135</v>
      </c>
      <c r="E2853" s="634">
        <v>0</v>
      </c>
      <c r="F2853" s="635"/>
    </row>
    <row r="2854" spans="1:6" ht="15">
      <c r="A2854" s="633" t="s">
        <v>21416</v>
      </c>
      <c r="B2854" s="626">
        <v>98403</v>
      </c>
      <c r="C2854" s="628" t="s">
        <v>21458</v>
      </c>
      <c r="D2854" s="626" t="s">
        <v>135</v>
      </c>
      <c r="E2854" s="634">
        <v>0</v>
      </c>
      <c r="F2854" s="635"/>
    </row>
    <row r="2855" spans="1:6" ht="15">
      <c r="A2855" s="633" t="s">
        <v>21416</v>
      </c>
      <c r="B2855" s="626">
        <v>98335</v>
      </c>
      <c r="C2855" s="628" t="s">
        <v>21459</v>
      </c>
      <c r="D2855" s="626" t="s">
        <v>135</v>
      </c>
      <c r="E2855" s="634">
        <v>0</v>
      </c>
      <c r="F2855" s="635"/>
    </row>
    <row r="2856" spans="1:6" ht="15">
      <c r="A2856" s="633" t="s">
        <v>21416</v>
      </c>
      <c r="B2856" s="626">
        <v>98344</v>
      </c>
      <c r="C2856" s="628" t="s">
        <v>21460</v>
      </c>
      <c r="D2856" s="626" t="s">
        <v>135</v>
      </c>
      <c r="E2856" s="634">
        <v>0</v>
      </c>
      <c r="F2856" s="635"/>
    </row>
    <row r="2857" spans="1:6" ht="15">
      <c r="A2857" s="633" t="s">
        <v>21416</v>
      </c>
      <c r="B2857" s="626">
        <v>98361</v>
      </c>
      <c r="C2857" s="628" t="s">
        <v>21461</v>
      </c>
      <c r="D2857" s="626" t="s">
        <v>135</v>
      </c>
      <c r="E2857" s="634">
        <v>0</v>
      </c>
      <c r="F2857" s="635"/>
    </row>
    <row r="2858" spans="1:6" ht="15">
      <c r="A2858" s="633" t="s">
        <v>21416</v>
      </c>
      <c r="B2858" s="626">
        <v>98353</v>
      </c>
      <c r="C2858" s="628" t="s">
        <v>21462</v>
      </c>
      <c r="D2858" s="626" t="s">
        <v>135</v>
      </c>
      <c r="E2858" s="634">
        <v>0</v>
      </c>
      <c r="F2858" s="635"/>
    </row>
    <row r="2859" spans="1:6" ht="15">
      <c r="A2859" s="633" t="s">
        <v>21416</v>
      </c>
      <c r="B2859" s="626">
        <v>98334</v>
      </c>
      <c r="C2859" s="628" t="s">
        <v>21463</v>
      </c>
      <c r="D2859" s="626" t="s">
        <v>135</v>
      </c>
      <c r="E2859" s="634">
        <v>0</v>
      </c>
      <c r="F2859" s="635"/>
    </row>
    <row r="2860" spans="1:6" ht="15">
      <c r="A2860" s="633" t="s">
        <v>21416</v>
      </c>
      <c r="B2860" s="626">
        <v>98371</v>
      </c>
      <c r="C2860" s="628" t="s">
        <v>21464</v>
      </c>
      <c r="D2860" s="626" t="s">
        <v>135</v>
      </c>
      <c r="E2860" s="634">
        <v>0</v>
      </c>
      <c r="F2860" s="635"/>
    </row>
    <row r="2861" spans="1:6" ht="15">
      <c r="A2861" s="633" t="s">
        <v>21416</v>
      </c>
      <c r="B2861" s="626">
        <v>98397</v>
      </c>
      <c r="C2861" s="628" t="s">
        <v>21465</v>
      </c>
      <c r="D2861" s="626" t="s">
        <v>135</v>
      </c>
      <c r="E2861" s="634">
        <v>15.42</v>
      </c>
      <c r="F2861" s="635">
        <v>0</v>
      </c>
    </row>
    <row r="2862" spans="1:6" ht="15">
      <c r="A2862" s="633" t="s">
        <v>21466</v>
      </c>
      <c r="B2862" s="626">
        <v>97280</v>
      </c>
      <c r="C2862" s="628" t="s">
        <v>21467</v>
      </c>
      <c r="D2862" s="626" t="s">
        <v>351</v>
      </c>
      <c r="E2862" s="634">
        <v>0</v>
      </c>
      <c r="F2862" s="635"/>
    </row>
    <row r="2863" spans="1:6" ht="15">
      <c r="A2863" s="633" t="s">
        <v>21466</v>
      </c>
      <c r="B2863" s="626">
        <v>97275</v>
      </c>
      <c r="C2863" s="628" t="s">
        <v>21468</v>
      </c>
      <c r="D2863" s="626" t="s">
        <v>351</v>
      </c>
      <c r="E2863" s="634">
        <v>0</v>
      </c>
      <c r="F2863" s="635"/>
    </row>
    <row r="2864" spans="1:6" ht="15">
      <c r="A2864" s="633" t="s">
        <v>21466</v>
      </c>
      <c r="B2864" s="626">
        <v>97279</v>
      </c>
      <c r="C2864" s="628" t="s">
        <v>21469</v>
      </c>
      <c r="D2864" s="626" t="s">
        <v>351</v>
      </c>
      <c r="E2864" s="634">
        <v>0</v>
      </c>
      <c r="F2864" s="635"/>
    </row>
    <row r="2865" spans="1:6" ht="15">
      <c r="A2865" s="633" t="s">
        <v>21466</v>
      </c>
      <c r="B2865" s="626">
        <v>97285</v>
      </c>
      <c r="C2865" s="628" t="s">
        <v>21470</v>
      </c>
      <c r="D2865" s="626" t="s">
        <v>351</v>
      </c>
      <c r="E2865" s="634">
        <v>0</v>
      </c>
      <c r="F2865" s="635"/>
    </row>
    <row r="2866" spans="1:6" ht="15">
      <c r="A2866" s="633" t="s">
        <v>21466</v>
      </c>
      <c r="B2866" s="626">
        <v>97286</v>
      </c>
      <c r="C2866" s="628" t="s">
        <v>21471</v>
      </c>
      <c r="D2866" s="626" t="s">
        <v>351</v>
      </c>
      <c r="E2866" s="634">
        <v>0</v>
      </c>
      <c r="F2866" s="635"/>
    </row>
    <row r="2867" spans="1:6" ht="15">
      <c r="A2867" s="633" t="s">
        <v>21466</v>
      </c>
      <c r="B2867" s="626">
        <v>97291</v>
      </c>
      <c r="C2867" s="628" t="s">
        <v>21472</v>
      </c>
      <c r="D2867" s="626" t="s">
        <v>351</v>
      </c>
      <c r="E2867" s="634">
        <v>0</v>
      </c>
      <c r="F2867" s="635"/>
    </row>
    <row r="2868" spans="1:6" ht="15">
      <c r="A2868" s="633" t="s">
        <v>21466</v>
      </c>
      <c r="B2868" s="626">
        <v>97292</v>
      </c>
      <c r="C2868" s="628" t="s">
        <v>21473</v>
      </c>
      <c r="D2868" s="626" t="s">
        <v>351</v>
      </c>
      <c r="E2868" s="634">
        <v>0</v>
      </c>
      <c r="F2868" s="635"/>
    </row>
    <row r="2869" spans="1:6" ht="15">
      <c r="A2869" s="633" t="s">
        <v>21466</v>
      </c>
      <c r="B2869" s="626">
        <v>97297</v>
      </c>
      <c r="C2869" s="628" t="s">
        <v>21474</v>
      </c>
      <c r="D2869" s="626" t="s">
        <v>351</v>
      </c>
      <c r="E2869" s="634">
        <v>0</v>
      </c>
      <c r="F2869" s="635"/>
    </row>
    <row r="2870" spans="1:6" ht="15">
      <c r="A2870" s="633" t="s">
        <v>21466</v>
      </c>
      <c r="B2870" s="626">
        <v>97298</v>
      </c>
      <c r="C2870" s="628" t="s">
        <v>21475</v>
      </c>
      <c r="D2870" s="626" t="s">
        <v>351</v>
      </c>
      <c r="E2870" s="634">
        <v>0</v>
      </c>
      <c r="F2870" s="635"/>
    </row>
    <row r="2871" spans="1:6" ht="15">
      <c r="A2871" s="633" t="s">
        <v>21466</v>
      </c>
      <c r="B2871" s="626">
        <v>97303</v>
      </c>
      <c r="C2871" s="628" t="s">
        <v>21476</v>
      </c>
      <c r="D2871" s="626" t="s">
        <v>351</v>
      </c>
      <c r="E2871" s="634">
        <v>0</v>
      </c>
      <c r="F2871" s="635"/>
    </row>
    <row r="2872" spans="1:6" ht="15">
      <c r="A2872" s="633" t="s">
        <v>21466</v>
      </c>
      <c r="B2872" s="626">
        <v>97304</v>
      </c>
      <c r="C2872" s="628" t="s">
        <v>21477</v>
      </c>
      <c r="D2872" s="626" t="s">
        <v>351</v>
      </c>
      <c r="E2872" s="634">
        <v>0</v>
      </c>
      <c r="F2872" s="635"/>
    </row>
    <row r="2873" spans="1:6" ht="15">
      <c r="A2873" s="633" t="s">
        <v>21466</v>
      </c>
      <c r="B2873" s="626">
        <v>97309</v>
      </c>
      <c r="C2873" s="628" t="s">
        <v>21478</v>
      </c>
      <c r="D2873" s="626" t="s">
        <v>351</v>
      </c>
      <c r="E2873" s="634">
        <v>0</v>
      </c>
      <c r="F2873" s="635"/>
    </row>
    <row r="2874" spans="1:6" ht="15">
      <c r="A2874" s="633" t="s">
        <v>21466</v>
      </c>
      <c r="B2874" s="626">
        <v>97310</v>
      </c>
      <c r="C2874" s="628" t="s">
        <v>21479</v>
      </c>
      <c r="D2874" s="626" t="s">
        <v>351</v>
      </c>
      <c r="E2874" s="634">
        <v>0</v>
      </c>
      <c r="F2874" s="635"/>
    </row>
    <row r="2875" spans="1:6" ht="15">
      <c r="A2875" s="633" t="s">
        <v>21466</v>
      </c>
      <c r="B2875" s="626">
        <v>97282</v>
      </c>
      <c r="C2875" s="628" t="s">
        <v>21480</v>
      </c>
      <c r="D2875" s="626" t="s">
        <v>351</v>
      </c>
      <c r="E2875" s="634">
        <v>0</v>
      </c>
      <c r="F2875" s="635"/>
    </row>
    <row r="2876" spans="1:6" ht="15">
      <c r="A2876" s="633" t="s">
        <v>21466</v>
      </c>
      <c r="B2876" s="626">
        <v>97276</v>
      </c>
      <c r="C2876" s="628" t="s">
        <v>21481</v>
      </c>
      <c r="D2876" s="626" t="s">
        <v>351</v>
      </c>
      <c r="E2876" s="634">
        <v>0</v>
      </c>
      <c r="F2876" s="635"/>
    </row>
    <row r="2877" spans="1:6" ht="15">
      <c r="A2877" s="633" t="s">
        <v>21466</v>
      </c>
      <c r="B2877" s="626">
        <v>97281</v>
      </c>
      <c r="C2877" s="628" t="s">
        <v>21482</v>
      </c>
      <c r="D2877" s="626" t="s">
        <v>351</v>
      </c>
      <c r="E2877" s="634">
        <v>0</v>
      </c>
      <c r="F2877" s="635"/>
    </row>
    <row r="2878" spans="1:6" ht="15">
      <c r="A2878" s="633" t="s">
        <v>21466</v>
      </c>
      <c r="B2878" s="626">
        <v>97287</v>
      </c>
      <c r="C2878" s="628" t="s">
        <v>21483</v>
      </c>
      <c r="D2878" s="626" t="s">
        <v>351</v>
      </c>
      <c r="E2878" s="634">
        <v>0</v>
      </c>
      <c r="F2878" s="635"/>
    </row>
    <row r="2879" spans="1:6" ht="15">
      <c r="A2879" s="633" t="s">
        <v>21466</v>
      </c>
      <c r="B2879" s="626">
        <v>97288</v>
      </c>
      <c r="C2879" s="628" t="s">
        <v>21484</v>
      </c>
      <c r="D2879" s="626" t="s">
        <v>351</v>
      </c>
      <c r="E2879" s="634">
        <v>0</v>
      </c>
      <c r="F2879" s="635"/>
    </row>
    <row r="2880" spans="1:6" ht="15">
      <c r="A2880" s="633" t="s">
        <v>21466</v>
      </c>
      <c r="B2880" s="626">
        <v>97293</v>
      </c>
      <c r="C2880" s="628" t="s">
        <v>21485</v>
      </c>
      <c r="D2880" s="626" t="s">
        <v>351</v>
      </c>
      <c r="E2880" s="634">
        <v>0</v>
      </c>
      <c r="F2880" s="635"/>
    </row>
    <row r="2881" spans="1:6" ht="15">
      <c r="A2881" s="633" t="s">
        <v>21466</v>
      </c>
      <c r="B2881" s="626">
        <v>97294</v>
      </c>
      <c r="C2881" s="628" t="s">
        <v>21486</v>
      </c>
      <c r="D2881" s="626" t="s">
        <v>351</v>
      </c>
      <c r="E2881" s="634">
        <v>0</v>
      </c>
      <c r="F2881" s="635"/>
    </row>
    <row r="2882" spans="1:6" ht="15">
      <c r="A2882" s="633" t="s">
        <v>21466</v>
      </c>
      <c r="B2882" s="626">
        <v>97299</v>
      </c>
      <c r="C2882" s="628" t="s">
        <v>21487</v>
      </c>
      <c r="D2882" s="626" t="s">
        <v>351</v>
      </c>
      <c r="E2882" s="634">
        <v>0</v>
      </c>
      <c r="F2882" s="635"/>
    </row>
    <row r="2883" spans="1:6" ht="15">
      <c r="A2883" s="633" t="s">
        <v>21466</v>
      </c>
      <c r="B2883" s="626">
        <v>97300</v>
      </c>
      <c r="C2883" s="628" t="s">
        <v>21488</v>
      </c>
      <c r="D2883" s="626" t="s">
        <v>351</v>
      </c>
      <c r="E2883" s="634">
        <v>0</v>
      </c>
      <c r="F2883" s="635"/>
    </row>
    <row r="2884" spans="1:6" ht="15">
      <c r="A2884" s="633" t="s">
        <v>21466</v>
      </c>
      <c r="B2884" s="626">
        <v>97305</v>
      </c>
      <c r="C2884" s="628" t="s">
        <v>21489</v>
      </c>
      <c r="D2884" s="626" t="s">
        <v>351</v>
      </c>
      <c r="E2884" s="634">
        <v>0</v>
      </c>
      <c r="F2884" s="635"/>
    </row>
    <row r="2885" spans="1:6" ht="15">
      <c r="A2885" s="633" t="s">
        <v>21466</v>
      </c>
      <c r="B2885" s="626">
        <v>97306</v>
      </c>
      <c r="C2885" s="628" t="s">
        <v>21490</v>
      </c>
      <c r="D2885" s="626" t="s">
        <v>351</v>
      </c>
      <c r="E2885" s="634">
        <v>0</v>
      </c>
      <c r="F2885" s="635"/>
    </row>
    <row r="2886" spans="1:6" ht="15">
      <c r="A2886" s="633" t="s">
        <v>21466</v>
      </c>
      <c r="B2886" s="626">
        <v>97311</v>
      </c>
      <c r="C2886" s="628" t="s">
        <v>21491</v>
      </c>
      <c r="D2886" s="626" t="s">
        <v>351</v>
      </c>
      <c r="E2886" s="634">
        <v>0</v>
      </c>
      <c r="F2886" s="635"/>
    </row>
    <row r="2887" spans="1:6" ht="15">
      <c r="A2887" s="633" t="s">
        <v>21466</v>
      </c>
      <c r="B2887" s="626">
        <v>97312</v>
      </c>
      <c r="C2887" s="628" t="s">
        <v>21492</v>
      </c>
      <c r="D2887" s="626" t="s">
        <v>351</v>
      </c>
      <c r="E2887" s="634">
        <v>0</v>
      </c>
      <c r="F2887" s="635"/>
    </row>
    <row r="2888" spans="1:6" ht="15">
      <c r="A2888" s="633" t="s">
        <v>21466</v>
      </c>
      <c r="B2888" s="626">
        <v>97278</v>
      </c>
      <c r="C2888" s="628" t="s">
        <v>21493</v>
      </c>
      <c r="D2888" s="626" t="s">
        <v>351</v>
      </c>
      <c r="E2888" s="634">
        <v>0</v>
      </c>
      <c r="F2888" s="635"/>
    </row>
    <row r="2889" spans="1:6" ht="15">
      <c r="A2889" s="633" t="s">
        <v>21466</v>
      </c>
      <c r="B2889" s="626">
        <v>97274</v>
      </c>
      <c r="C2889" s="628" t="s">
        <v>21494</v>
      </c>
      <c r="D2889" s="626" t="s">
        <v>351</v>
      </c>
      <c r="E2889" s="634">
        <v>0</v>
      </c>
      <c r="F2889" s="635"/>
    </row>
    <row r="2890" spans="1:6" ht="15">
      <c r="A2890" s="633" t="s">
        <v>21466</v>
      </c>
      <c r="B2890" s="626">
        <v>97283</v>
      </c>
      <c r="C2890" s="628" t="s">
        <v>21495</v>
      </c>
      <c r="D2890" s="626" t="s">
        <v>351</v>
      </c>
      <c r="E2890" s="634">
        <v>0</v>
      </c>
      <c r="F2890" s="635"/>
    </row>
    <row r="2891" spans="1:6" ht="15">
      <c r="A2891" s="633" t="s">
        <v>21466</v>
      </c>
      <c r="B2891" s="626">
        <v>97284</v>
      </c>
      <c r="C2891" s="628" t="s">
        <v>21496</v>
      </c>
      <c r="D2891" s="626" t="s">
        <v>351</v>
      </c>
      <c r="E2891" s="634">
        <v>0</v>
      </c>
      <c r="F2891" s="635"/>
    </row>
    <row r="2892" spans="1:6" ht="15">
      <c r="A2892" s="633" t="s">
        <v>21466</v>
      </c>
      <c r="B2892" s="626">
        <v>97289</v>
      </c>
      <c r="C2892" s="628" t="s">
        <v>21497</v>
      </c>
      <c r="D2892" s="626" t="s">
        <v>351</v>
      </c>
      <c r="E2892" s="634">
        <v>0</v>
      </c>
      <c r="F2892" s="635"/>
    </row>
    <row r="2893" spans="1:6" ht="15">
      <c r="A2893" s="633" t="s">
        <v>21466</v>
      </c>
      <c r="B2893" s="626">
        <v>97290</v>
      </c>
      <c r="C2893" s="628" t="s">
        <v>21498</v>
      </c>
      <c r="D2893" s="626" t="s">
        <v>351</v>
      </c>
      <c r="E2893" s="634">
        <v>0</v>
      </c>
      <c r="F2893" s="635"/>
    </row>
    <row r="2894" spans="1:6" ht="15">
      <c r="A2894" s="633" t="s">
        <v>21466</v>
      </c>
      <c r="B2894" s="626">
        <v>97295</v>
      </c>
      <c r="C2894" s="628" t="s">
        <v>21499</v>
      </c>
      <c r="D2894" s="626" t="s">
        <v>351</v>
      </c>
      <c r="E2894" s="634">
        <v>0</v>
      </c>
      <c r="F2894" s="635"/>
    </row>
    <row r="2895" spans="1:6" ht="15">
      <c r="A2895" s="633" t="s">
        <v>21466</v>
      </c>
      <c r="B2895" s="626">
        <v>97296</v>
      </c>
      <c r="C2895" s="628" t="s">
        <v>21500</v>
      </c>
      <c r="D2895" s="626" t="s">
        <v>351</v>
      </c>
      <c r="E2895" s="634">
        <v>0</v>
      </c>
      <c r="F2895" s="635"/>
    </row>
    <row r="2896" spans="1:6" ht="15">
      <c r="A2896" s="633" t="s">
        <v>21466</v>
      </c>
      <c r="B2896" s="626">
        <v>97301</v>
      </c>
      <c r="C2896" s="628" t="s">
        <v>21501</v>
      </c>
      <c r="D2896" s="626" t="s">
        <v>351</v>
      </c>
      <c r="E2896" s="634">
        <v>0</v>
      </c>
      <c r="F2896" s="635"/>
    </row>
    <row r="2897" spans="1:6" ht="15">
      <c r="A2897" s="633" t="s">
        <v>21466</v>
      </c>
      <c r="B2897" s="626">
        <v>97302</v>
      </c>
      <c r="C2897" s="628" t="s">
        <v>21502</v>
      </c>
      <c r="D2897" s="626" t="s">
        <v>351</v>
      </c>
      <c r="E2897" s="634">
        <v>0</v>
      </c>
      <c r="F2897" s="635"/>
    </row>
    <row r="2898" spans="1:6" ht="15">
      <c r="A2898" s="633" t="s">
        <v>21466</v>
      </c>
      <c r="B2898" s="626">
        <v>97307</v>
      </c>
      <c r="C2898" s="628" t="s">
        <v>21503</v>
      </c>
      <c r="D2898" s="626" t="s">
        <v>351</v>
      </c>
      <c r="E2898" s="634">
        <v>0</v>
      </c>
      <c r="F2898" s="635"/>
    </row>
    <row r="2899" spans="1:6" ht="15">
      <c r="A2899" s="633" t="s">
        <v>21466</v>
      </c>
      <c r="B2899" s="626">
        <v>97277</v>
      </c>
      <c r="C2899" s="628" t="s">
        <v>21504</v>
      </c>
      <c r="D2899" s="626" t="s">
        <v>351</v>
      </c>
      <c r="E2899" s="634">
        <v>0</v>
      </c>
      <c r="F2899" s="635"/>
    </row>
    <row r="2900" spans="1:6" ht="15">
      <c r="A2900" s="633" t="s">
        <v>21466</v>
      </c>
      <c r="B2900" s="626">
        <v>97308</v>
      </c>
      <c r="C2900" s="628" t="s">
        <v>21505</v>
      </c>
      <c r="D2900" s="626" t="s">
        <v>351</v>
      </c>
      <c r="E2900" s="634">
        <v>0</v>
      </c>
      <c r="F2900" s="635"/>
    </row>
    <row r="2901" spans="1:6" ht="15">
      <c r="A2901" s="633" t="s">
        <v>21466</v>
      </c>
      <c r="B2901" s="626">
        <v>97238</v>
      </c>
      <c r="C2901" s="628" t="s">
        <v>21506</v>
      </c>
      <c r="D2901" s="626" t="s">
        <v>143</v>
      </c>
      <c r="E2901" s="634">
        <v>0</v>
      </c>
      <c r="F2901" s="635"/>
    </row>
    <row r="2902" spans="1:6" ht="15">
      <c r="A2902" s="633" t="s">
        <v>21466</v>
      </c>
      <c r="B2902" s="626">
        <v>97239</v>
      </c>
      <c r="C2902" s="628" t="s">
        <v>21507</v>
      </c>
      <c r="D2902" s="626" t="s">
        <v>143</v>
      </c>
      <c r="E2902" s="634">
        <v>0</v>
      </c>
      <c r="F2902" s="635"/>
    </row>
    <row r="2903" spans="1:6" ht="15">
      <c r="A2903" s="633" t="s">
        <v>21466</v>
      </c>
      <c r="B2903" s="626">
        <v>97240</v>
      </c>
      <c r="C2903" s="628" t="s">
        <v>21508</v>
      </c>
      <c r="D2903" s="626" t="s">
        <v>143</v>
      </c>
      <c r="E2903" s="634">
        <v>0</v>
      </c>
      <c r="F2903" s="635"/>
    </row>
    <row r="2904" spans="1:6" ht="15">
      <c r="A2904" s="633" t="s">
        <v>21466</v>
      </c>
      <c r="B2904" s="626">
        <v>97241</v>
      </c>
      <c r="C2904" s="628" t="s">
        <v>21509</v>
      </c>
      <c r="D2904" s="626" t="s">
        <v>143</v>
      </c>
      <c r="E2904" s="634">
        <v>0</v>
      </c>
      <c r="F2904" s="635"/>
    </row>
    <row r="2905" spans="1:6" ht="15">
      <c r="A2905" s="633" t="s">
        <v>21466</v>
      </c>
      <c r="B2905" s="626">
        <v>97242</v>
      </c>
      <c r="C2905" s="628" t="s">
        <v>21510</v>
      </c>
      <c r="D2905" s="626" t="s">
        <v>143</v>
      </c>
      <c r="E2905" s="634">
        <v>0</v>
      </c>
      <c r="F2905" s="635"/>
    </row>
    <row r="2906" spans="1:6" ht="15">
      <c r="A2906" s="633" t="s">
        <v>21466</v>
      </c>
      <c r="B2906" s="626">
        <v>97243</v>
      </c>
      <c r="C2906" s="628" t="s">
        <v>21511</v>
      </c>
      <c r="D2906" s="626" t="s">
        <v>143</v>
      </c>
      <c r="E2906" s="634">
        <v>0</v>
      </c>
      <c r="F2906" s="635"/>
    </row>
    <row r="2907" spans="1:6" ht="15">
      <c r="A2907" s="633" t="s">
        <v>21466</v>
      </c>
      <c r="B2907" s="626">
        <v>97244</v>
      </c>
      <c r="C2907" s="628" t="s">
        <v>21512</v>
      </c>
      <c r="D2907" s="626" t="s">
        <v>143</v>
      </c>
      <c r="E2907" s="634">
        <v>0</v>
      </c>
      <c r="F2907" s="635"/>
    </row>
    <row r="2908" spans="1:6" ht="15">
      <c r="A2908" s="633" t="s">
        <v>21466</v>
      </c>
      <c r="B2908" s="626">
        <v>97245</v>
      </c>
      <c r="C2908" s="628" t="s">
        <v>21513</v>
      </c>
      <c r="D2908" s="626" t="s">
        <v>143</v>
      </c>
      <c r="E2908" s="634">
        <v>0</v>
      </c>
      <c r="F2908" s="635"/>
    </row>
    <row r="2909" spans="1:6" ht="15">
      <c r="A2909" s="633" t="s">
        <v>21466</v>
      </c>
      <c r="B2909" s="626">
        <v>97236</v>
      </c>
      <c r="C2909" s="628" t="s">
        <v>21514</v>
      </c>
      <c r="D2909" s="626" t="s">
        <v>143</v>
      </c>
      <c r="E2909" s="634">
        <v>0</v>
      </c>
      <c r="F2909" s="635"/>
    </row>
    <row r="2910" spans="1:6" ht="15">
      <c r="A2910" s="633" t="s">
        <v>21466</v>
      </c>
      <c r="B2910" s="626">
        <v>97246</v>
      </c>
      <c r="C2910" s="628" t="s">
        <v>21515</v>
      </c>
      <c r="D2910" s="626" t="s">
        <v>143</v>
      </c>
      <c r="E2910" s="634">
        <v>0</v>
      </c>
      <c r="F2910" s="635"/>
    </row>
    <row r="2911" spans="1:6" ht="15">
      <c r="A2911" s="633" t="s">
        <v>21466</v>
      </c>
      <c r="B2911" s="626">
        <v>97247</v>
      </c>
      <c r="C2911" s="628" t="s">
        <v>21516</v>
      </c>
      <c r="D2911" s="626" t="s">
        <v>143</v>
      </c>
      <c r="E2911" s="634">
        <v>0</v>
      </c>
      <c r="F2911" s="635"/>
    </row>
    <row r="2912" spans="1:6" ht="15">
      <c r="A2912" s="633" t="s">
        <v>21466</v>
      </c>
      <c r="B2912" s="626">
        <v>97237</v>
      </c>
      <c r="C2912" s="628" t="s">
        <v>21517</v>
      </c>
      <c r="D2912" s="626" t="s">
        <v>143</v>
      </c>
      <c r="E2912" s="634">
        <v>0</v>
      </c>
      <c r="F2912" s="635"/>
    </row>
    <row r="2913" spans="1:6" ht="15">
      <c r="A2913" s="633" t="s">
        <v>21466</v>
      </c>
      <c r="B2913" s="626">
        <v>97248</v>
      </c>
      <c r="C2913" s="628" t="s">
        <v>21518</v>
      </c>
      <c r="D2913" s="626" t="s">
        <v>143</v>
      </c>
      <c r="E2913" s="634">
        <v>0</v>
      </c>
      <c r="F2913" s="635"/>
    </row>
    <row r="2914" spans="1:6" ht="15">
      <c r="A2914" s="633" t="s">
        <v>21466</v>
      </c>
      <c r="B2914" s="626">
        <v>97251</v>
      </c>
      <c r="C2914" s="628" t="s">
        <v>21519</v>
      </c>
      <c r="D2914" s="626" t="s">
        <v>351</v>
      </c>
      <c r="E2914" s="634">
        <v>0</v>
      </c>
      <c r="F2914" s="635"/>
    </row>
    <row r="2915" spans="1:6" ht="15">
      <c r="A2915" s="633" t="s">
        <v>21466</v>
      </c>
      <c r="B2915" s="626">
        <v>97254</v>
      </c>
      <c r="C2915" s="628" t="s">
        <v>21520</v>
      </c>
      <c r="D2915" s="626" t="s">
        <v>351</v>
      </c>
      <c r="E2915" s="634">
        <v>0</v>
      </c>
      <c r="F2915" s="635"/>
    </row>
    <row r="2916" spans="1:6" ht="15">
      <c r="A2916" s="633" t="s">
        <v>21466</v>
      </c>
      <c r="B2916" s="626">
        <v>97255</v>
      </c>
      <c r="C2916" s="628" t="s">
        <v>21521</v>
      </c>
      <c r="D2916" s="626" t="s">
        <v>351</v>
      </c>
      <c r="E2916" s="634">
        <v>0</v>
      </c>
      <c r="F2916" s="635"/>
    </row>
    <row r="2917" spans="1:6" ht="15">
      <c r="A2917" s="633" t="s">
        <v>21466</v>
      </c>
      <c r="B2917" s="626">
        <v>97249</v>
      </c>
      <c r="C2917" s="628" t="s">
        <v>21522</v>
      </c>
      <c r="D2917" s="626" t="s">
        <v>351</v>
      </c>
      <c r="E2917" s="634">
        <v>0</v>
      </c>
      <c r="F2917" s="635"/>
    </row>
    <row r="2918" spans="1:6" ht="15">
      <c r="A2918" s="633" t="s">
        <v>21466</v>
      </c>
      <c r="B2918" s="626">
        <v>97250</v>
      </c>
      <c r="C2918" s="628" t="s">
        <v>21523</v>
      </c>
      <c r="D2918" s="626" t="s">
        <v>351</v>
      </c>
      <c r="E2918" s="634">
        <v>0</v>
      </c>
      <c r="F2918" s="635"/>
    </row>
    <row r="2919" spans="1:6" ht="15">
      <c r="A2919" s="633" t="s">
        <v>21466</v>
      </c>
      <c r="B2919" s="626">
        <v>97258</v>
      </c>
      <c r="C2919" s="628" t="s">
        <v>21524</v>
      </c>
      <c r="D2919" s="626" t="s">
        <v>351</v>
      </c>
      <c r="E2919" s="634">
        <v>0</v>
      </c>
      <c r="F2919" s="635"/>
    </row>
    <row r="2920" spans="1:6" ht="15">
      <c r="A2920" s="633" t="s">
        <v>21466</v>
      </c>
      <c r="B2920" s="626">
        <v>97259</v>
      </c>
      <c r="C2920" s="628" t="s">
        <v>21525</v>
      </c>
      <c r="D2920" s="626" t="s">
        <v>351</v>
      </c>
      <c r="E2920" s="634">
        <v>0</v>
      </c>
      <c r="F2920" s="635"/>
    </row>
    <row r="2921" spans="1:6" ht="15">
      <c r="A2921" s="633" t="s">
        <v>21466</v>
      </c>
      <c r="B2921" s="626">
        <v>97262</v>
      </c>
      <c r="C2921" s="628" t="s">
        <v>21526</v>
      </c>
      <c r="D2921" s="626" t="s">
        <v>351</v>
      </c>
      <c r="E2921" s="634">
        <v>0</v>
      </c>
      <c r="F2921" s="635"/>
    </row>
    <row r="2922" spans="1:6" ht="15">
      <c r="A2922" s="633" t="s">
        <v>21466</v>
      </c>
      <c r="B2922" s="626">
        <v>97263</v>
      </c>
      <c r="C2922" s="628" t="s">
        <v>21527</v>
      </c>
      <c r="D2922" s="626" t="s">
        <v>351</v>
      </c>
      <c r="E2922" s="634">
        <v>0</v>
      </c>
      <c r="F2922" s="635"/>
    </row>
    <row r="2923" spans="1:6" ht="15">
      <c r="A2923" s="633" t="s">
        <v>21466</v>
      </c>
      <c r="B2923" s="626">
        <v>97266</v>
      </c>
      <c r="C2923" s="628" t="s">
        <v>21528</v>
      </c>
      <c r="D2923" s="626" t="s">
        <v>351</v>
      </c>
      <c r="E2923" s="634">
        <v>0</v>
      </c>
      <c r="F2923" s="635"/>
    </row>
    <row r="2924" spans="1:6" ht="15">
      <c r="A2924" s="633" t="s">
        <v>21466</v>
      </c>
      <c r="B2924" s="626">
        <v>97267</v>
      </c>
      <c r="C2924" s="628" t="s">
        <v>21529</v>
      </c>
      <c r="D2924" s="626" t="s">
        <v>351</v>
      </c>
      <c r="E2924" s="634">
        <v>0</v>
      </c>
      <c r="F2924" s="635"/>
    </row>
    <row r="2925" spans="1:6" ht="15">
      <c r="A2925" s="633" t="s">
        <v>21466</v>
      </c>
      <c r="B2925" s="626">
        <v>97270</v>
      </c>
      <c r="C2925" s="628" t="s">
        <v>21530</v>
      </c>
      <c r="D2925" s="626" t="s">
        <v>351</v>
      </c>
      <c r="E2925" s="634">
        <v>0</v>
      </c>
      <c r="F2925" s="635"/>
    </row>
    <row r="2926" spans="1:6" ht="15">
      <c r="A2926" s="633" t="s">
        <v>21466</v>
      </c>
      <c r="B2926" s="626">
        <v>97271</v>
      </c>
      <c r="C2926" s="628" t="s">
        <v>21531</v>
      </c>
      <c r="D2926" s="626" t="s">
        <v>351</v>
      </c>
      <c r="E2926" s="634">
        <v>0</v>
      </c>
      <c r="F2926" s="635"/>
    </row>
    <row r="2927" spans="1:6" ht="15">
      <c r="A2927" s="633" t="s">
        <v>21466</v>
      </c>
      <c r="B2927" s="626">
        <v>97252</v>
      </c>
      <c r="C2927" s="628" t="s">
        <v>21532</v>
      </c>
      <c r="D2927" s="626" t="s">
        <v>351</v>
      </c>
      <c r="E2927" s="634">
        <v>0</v>
      </c>
      <c r="F2927" s="635"/>
    </row>
    <row r="2928" spans="1:6" ht="15">
      <c r="A2928" s="633" t="s">
        <v>21466</v>
      </c>
      <c r="B2928" s="626">
        <v>97257</v>
      </c>
      <c r="C2928" s="628" t="s">
        <v>21533</v>
      </c>
      <c r="D2928" s="626" t="s">
        <v>351</v>
      </c>
      <c r="E2928" s="634">
        <v>0</v>
      </c>
      <c r="F2928" s="635"/>
    </row>
    <row r="2929" spans="1:6" ht="15">
      <c r="A2929" s="633" t="s">
        <v>21466</v>
      </c>
      <c r="B2929" s="626">
        <v>97256</v>
      </c>
      <c r="C2929" s="628" t="s">
        <v>21534</v>
      </c>
      <c r="D2929" s="626" t="s">
        <v>351</v>
      </c>
      <c r="E2929" s="634">
        <v>0</v>
      </c>
      <c r="F2929" s="635"/>
    </row>
    <row r="2930" spans="1:6" ht="15">
      <c r="A2930" s="633" t="s">
        <v>21466</v>
      </c>
      <c r="B2930" s="626">
        <v>97253</v>
      </c>
      <c r="C2930" s="628" t="s">
        <v>21535</v>
      </c>
      <c r="D2930" s="626" t="s">
        <v>351</v>
      </c>
      <c r="E2930" s="634">
        <v>0</v>
      </c>
      <c r="F2930" s="635"/>
    </row>
    <row r="2931" spans="1:6" ht="15">
      <c r="A2931" s="633" t="s">
        <v>21466</v>
      </c>
      <c r="B2931" s="626">
        <v>97261</v>
      </c>
      <c r="C2931" s="628" t="s">
        <v>21536</v>
      </c>
      <c r="D2931" s="626" t="s">
        <v>351</v>
      </c>
      <c r="E2931" s="634">
        <v>0</v>
      </c>
      <c r="F2931" s="635"/>
    </row>
    <row r="2932" spans="1:6" ht="15">
      <c r="A2932" s="633" t="s">
        <v>21466</v>
      </c>
      <c r="B2932" s="626">
        <v>97260</v>
      </c>
      <c r="C2932" s="628" t="s">
        <v>21537</v>
      </c>
      <c r="D2932" s="626" t="s">
        <v>351</v>
      </c>
      <c r="E2932" s="634">
        <v>0</v>
      </c>
      <c r="F2932" s="635"/>
    </row>
    <row r="2933" spans="1:6" ht="15">
      <c r="A2933" s="633" t="s">
        <v>21466</v>
      </c>
      <c r="B2933" s="626">
        <v>97265</v>
      </c>
      <c r="C2933" s="628" t="s">
        <v>21538</v>
      </c>
      <c r="D2933" s="626" t="s">
        <v>351</v>
      </c>
      <c r="E2933" s="634">
        <v>0</v>
      </c>
      <c r="F2933" s="635"/>
    </row>
    <row r="2934" spans="1:6" ht="15">
      <c r="A2934" s="633" t="s">
        <v>21466</v>
      </c>
      <c r="B2934" s="626">
        <v>97264</v>
      </c>
      <c r="C2934" s="628" t="s">
        <v>21539</v>
      </c>
      <c r="D2934" s="626" t="s">
        <v>351</v>
      </c>
      <c r="E2934" s="634">
        <v>0</v>
      </c>
      <c r="F2934" s="635"/>
    </row>
    <row r="2935" spans="1:6" ht="15">
      <c r="A2935" s="633" t="s">
        <v>21466</v>
      </c>
      <c r="B2935" s="626">
        <v>97269</v>
      </c>
      <c r="C2935" s="628" t="s">
        <v>21540</v>
      </c>
      <c r="D2935" s="626" t="s">
        <v>351</v>
      </c>
      <c r="E2935" s="634">
        <v>0</v>
      </c>
      <c r="F2935" s="635"/>
    </row>
    <row r="2936" spans="1:6" ht="15">
      <c r="A2936" s="633" t="s">
        <v>21466</v>
      </c>
      <c r="B2936" s="626">
        <v>97268</v>
      </c>
      <c r="C2936" s="628" t="s">
        <v>21541</v>
      </c>
      <c r="D2936" s="626" t="s">
        <v>351</v>
      </c>
      <c r="E2936" s="634">
        <v>0</v>
      </c>
      <c r="F2936" s="635"/>
    </row>
    <row r="2937" spans="1:6" ht="15">
      <c r="A2937" s="633" t="s">
        <v>21466</v>
      </c>
      <c r="B2937" s="626">
        <v>97273</v>
      </c>
      <c r="C2937" s="628" t="s">
        <v>21542</v>
      </c>
      <c r="D2937" s="626" t="s">
        <v>351</v>
      </c>
      <c r="E2937" s="634">
        <v>0</v>
      </c>
      <c r="F2937" s="635"/>
    </row>
    <row r="2938" spans="1:6" ht="15">
      <c r="A2938" s="633" t="s">
        <v>21466</v>
      </c>
      <c r="B2938" s="626">
        <v>97272</v>
      </c>
      <c r="C2938" s="628" t="s">
        <v>21543</v>
      </c>
      <c r="D2938" s="626" t="s">
        <v>351</v>
      </c>
      <c r="E2938" s="634">
        <v>0</v>
      </c>
      <c r="F2938" s="635"/>
    </row>
    <row r="2939" spans="1:6" ht="15">
      <c r="A2939" s="633" t="s">
        <v>21466</v>
      </c>
      <c r="B2939" s="626">
        <v>97315</v>
      </c>
      <c r="C2939" s="628" t="s">
        <v>21544</v>
      </c>
      <c r="D2939" s="626" t="s">
        <v>351</v>
      </c>
      <c r="E2939" s="634">
        <v>0</v>
      </c>
      <c r="F2939" s="635"/>
    </row>
    <row r="2940" spans="1:6" ht="15">
      <c r="A2940" s="633" t="s">
        <v>21466</v>
      </c>
      <c r="B2940" s="626">
        <v>97316</v>
      </c>
      <c r="C2940" s="628" t="s">
        <v>21545</v>
      </c>
      <c r="D2940" s="626" t="s">
        <v>351</v>
      </c>
      <c r="E2940" s="634">
        <v>0</v>
      </c>
      <c r="F2940" s="635"/>
    </row>
    <row r="2941" spans="1:6" ht="15">
      <c r="A2941" s="633" t="s">
        <v>21466</v>
      </c>
      <c r="B2941" s="626">
        <v>97317</v>
      </c>
      <c r="C2941" s="628" t="s">
        <v>21546</v>
      </c>
      <c r="D2941" s="626" t="s">
        <v>351</v>
      </c>
      <c r="E2941" s="634">
        <v>0</v>
      </c>
      <c r="F2941" s="635"/>
    </row>
    <row r="2942" spans="1:6" ht="15">
      <c r="A2942" s="633" t="s">
        <v>21466</v>
      </c>
      <c r="B2942" s="626">
        <v>97318</v>
      </c>
      <c r="C2942" s="628" t="s">
        <v>21547</v>
      </c>
      <c r="D2942" s="626" t="s">
        <v>351</v>
      </c>
      <c r="E2942" s="634">
        <v>0</v>
      </c>
      <c r="F2942" s="635"/>
    </row>
    <row r="2943" spans="1:6" ht="15">
      <c r="A2943" s="633" t="s">
        <v>21466</v>
      </c>
      <c r="B2943" s="626">
        <v>97319</v>
      </c>
      <c r="C2943" s="628" t="s">
        <v>21548</v>
      </c>
      <c r="D2943" s="626" t="s">
        <v>351</v>
      </c>
      <c r="E2943" s="634">
        <v>0</v>
      </c>
      <c r="F2943" s="635"/>
    </row>
    <row r="2944" spans="1:6" ht="15">
      <c r="A2944" s="633" t="s">
        <v>21466</v>
      </c>
      <c r="B2944" s="626">
        <v>97320</v>
      </c>
      <c r="C2944" s="628" t="s">
        <v>21549</v>
      </c>
      <c r="D2944" s="626" t="s">
        <v>351</v>
      </c>
      <c r="E2944" s="634">
        <v>0</v>
      </c>
      <c r="F2944" s="635"/>
    </row>
    <row r="2945" spans="1:6" ht="15">
      <c r="A2945" s="633" t="s">
        <v>21466</v>
      </c>
      <c r="B2945" s="626">
        <v>97321</v>
      </c>
      <c r="C2945" s="628" t="s">
        <v>21550</v>
      </c>
      <c r="D2945" s="626" t="s">
        <v>351</v>
      </c>
      <c r="E2945" s="634">
        <v>0</v>
      </c>
      <c r="F2945" s="635"/>
    </row>
    <row r="2946" spans="1:6" ht="15">
      <c r="A2946" s="633" t="s">
        <v>21466</v>
      </c>
      <c r="B2946" s="626">
        <v>97322</v>
      </c>
      <c r="C2946" s="628" t="s">
        <v>21551</v>
      </c>
      <c r="D2946" s="626" t="s">
        <v>351</v>
      </c>
      <c r="E2946" s="634">
        <v>0</v>
      </c>
      <c r="F2946" s="635"/>
    </row>
    <row r="2947" spans="1:6" ht="15">
      <c r="A2947" s="633" t="s">
        <v>21466</v>
      </c>
      <c r="B2947" s="626">
        <v>97313</v>
      </c>
      <c r="C2947" s="628" t="s">
        <v>21552</v>
      </c>
      <c r="D2947" s="626" t="s">
        <v>351</v>
      </c>
      <c r="E2947" s="634">
        <v>0</v>
      </c>
      <c r="F2947" s="635"/>
    </row>
    <row r="2948" spans="1:6" ht="15">
      <c r="A2948" s="633" t="s">
        <v>21466</v>
      </c>
      <c r="B2948" s="626">
        <v>97323</v>
      </c>
      <c r="C2948" s="628" t="s">
        <v>21553</v>
      </c>
      <c r="D2948" s="626" t="s">
        <v>351</v>
      </c>
      <c r="E2948" s="634">
        <v>0</v>
      </c>
      <c r="F2948" s="635"/>
    </row>
    <row r="2949" spans="1:6" ht="15">
      <c r="A2949" s="633" t="s">
        <v>21466</v>
      </c>
      <c r="B2949" s="626">
        <v>97324</v>
      </c>
      <c r="C2949" s="628" t="s">
        <v>21554</v>
      </c>
      <c r="D2949" s="626" t="s">
        <v>351</v>
      </c>
      <c r="E2949" s="634">
        <v>0</v>
      </c>
      <c r="F2949" s="635"/>
    </row>
    <row r="2950" spans="1:6" ht="15">
      <c r="A2950" s="633" t="s">
        <v>21466</v>
      </c>
      <c r="B2950" s="626">
        <v>97314</v>
      </c>
      <c r="C2950" s="628" t="s">
        <v>21555</v>
      </c>
      <c r="D2950" s="626" t="s">
        <v>351</v>
      </c>
      <c r="E2950" s="634">
        <v>0</v>
      </c>
      <c r="F2950" s="635"/>
    </row>
    <row r="2951" spans="1:6" ht="15">
      <c r="A2951" s="633" t="s">
        <v>21466</v>
      </c>
      <c r="B2951" s="626">
        <v>97325</v>
      </c>
      <c r="C2951" s="628" t="s">
        <v>21556</v>
      </c>
      <c r="D2951" s="626" t="s">
        <v>351</v>
      </c>
      <c r="E2951" s="634">
        <v>0</v>
      </c>
      <c r="F2951" s="635"/>
    </row>
    <row r="2952" spans="1:6" ht="15">
      <c r="A2952" s="633" t="s">
        <v>21557</v>
      </c>
      <c r="B2952" s="626">
        <v>103517</v>
      </c>
      <c r="C2952" s="628" t="s">
        <v>21558</v>
      </c>
      <c r="D2952" s="626" t="s">
        <v>351</v>
      </c>
      <c r="E2952" s="634">
        <v>3161.69</v>
      </c>
      <c r="F2952" s="635">
        <v>0</v>
      </c>
    </row>
    <row r="2953" spans="1:6" ht="15">
      <c r="A2953" s="633" t="s">
        <v>21557</v>
      </c>
      <c r="B2953" s="626">
        <v>103518</v>
      </c>
      <c r="C2953" s="628" t="s">
        <v>21559</v>
      </c>
      <c r="D2953" s="626" t="s">
        <v>351</v>
      </c>
      <c r="E2953" s="634">
        <v>0</v>
      </c>
      <c r="F2953" s="635"/>
    </row>
    <row r="2954" spans="1:6" ht="15">
      <c r="A2954" s="633" t="s">
        <v>21557</v>
      </c>
      <c r="B2954" s="626">
        <v>103519</v>
      </c>
      <c r="C2954" s="628" t="s">
        <v>21560</v>
      </c>
      <c r="D2954" s="626" t="s">
        <v>351</v>
      </c>
      <c r="E2954" s="634">
        <v>12.18</v>
      </c>
      <c r="F2954" s="635">
        <v>0</v>
      </c>
    </row>
    <row r="2955" spans="1:6" ht="15">
      <c r="A2955" s="633" t="s">
        <v>21557</v>
      </c>
      <c r="B2955" s="626">
        <v>103515</v>
      </c>
      <c r="C2955" s="628" t="s">
        <v>21561</v>
      </c>
      <c r="D2955" s="626" t="s">
        <v>351</v>
      </c>
      <c r="E2955" s="634">
        <v>0</v>
      </c>
      <c r="F2955" s="635"/>
    </row>
    <row r="2956" spans="1:6" ht="15">
      <c r="A2956" s="633" t="s">
        <v>21557</v>
      </c>
      <c r="B2956" s="626">
        <v>103502</v>
      </c>
      <c r="C2956" s="628" t="s">
        <v>21562</v>
      </c>
      <c r="D2956" s="626" t="s">
        <v>143</v>
      </c>
      <c r="E2956" s="634">
        <v>0</v>
      </c>
      <c r="F2956" s="635"/>
    </row>
    <row r="2957" spans="1:6" ht="15">
      <c r="A2957" s="633" t="s">
        <v>21557</v>
      </c>
      <c r="B2957" s="626">
        <v>103504</v>
      </c>
      <c r="C2957" s="628" t="s">
        <v>21563</v>
      </c>
      <c r="D2957" s="626" t="s">
        <v>143</v>
      </c>
      <c r="E2957" s="634">
        <v>0</v>
      </c>
      <c r="F2957" s="635"/>
    </row>
    <row r="2958" spans="1:6" ht="15">
      <c r="A2958" s="633" t="s">
        <v>21557</v>
      </c>
      <c r="B2958" s="626">
        <v>103503</v>
      </c>
      <c r="C2958" s="628" t="s">
        <v>21564</v>
      </c>
      <c r="D2958" s="626" t="s">
        <v>143</v>
      </c>
      <c r="E2958" s="634">
        <v>0</v>
      </c>
      <c r="F2958" s="635"/>
    </row>
    <row r="2959" spans="1:6" ht="15">
      <c r="A2959" s="633" t="s">
        <v>21557</v>
      </c>
      <c r="B2959" s="626">
        <v>103505</v>
      </c>
      <c r="C2959" s="628" t="s">
        <v>21565</v>
      </c>
      <c r="D2959" s="626" t="s">
        <v>143</v>
      </c>
      <c r="E2959" s="634">
        <v>0</v>
      </c>
      <c r="F2959" s="635"/>
    </row>
    <row r="2960" spans="1:6" ht="15">
      <c r="A2960" s="633" t="s">
        <v>21557</v>
      </c>
      <c r="B2960" s="626">
        <v>103499</v>
      </c>
      <c r="C2960" s="628" t="s">
        <v>21566</v>
      </c>
      <c r="D2960" s="626" t="s">
        <v>351</v>
      </c>
      <c r="E2960" s="634">
        <v>0</v>
      </c>
      <c r="F2960" s="635"/>
    </row>
    <row r="2961" spans="1:6" ht="15">
      <c r="A2961" s="633" t="s">
        <v>21557</v>
      </c>
      <c r="B2961" s="626">
        <v>103501</v>
      </c>
      <c r="C2961" s="628" t="s">
        <v>21567</v>
      </c>
      <c r="D2961" s="626" t="s">
        <v>351</v>
      </c>
      <c r="E2961" s="634">
        <v>0</v>
      </c>
      <c r="F2961" s="635"/>
    </row>
    <row r="2962" spans="1:6" ht="15">
      <c r="A2962" s="633" t="s">
        <v>21557</v>
      </c>
      <c r="B2962" s="626">
        <v>103500</v>
      </c>
      <c r="C2962" s="628" t="s">
        <v>21568</v>
      </c>
      <c r="D2962" s="626" t="s">
        <v>351</v>
      </c>
      <c r="E2962" s="634">
        <v>0</v>
      </c>
      <c r="F2962" s="635"/>
    </row>
    <row r="2963" spans="1:6" ht="15">
      <c r="A2963" s="633" t="s">
        <v>21557</v>
      </c>
      <c r="B2963" s="626">
        <v>103496</v>
      </c>
      <c r="C2963" s="628" t="s">
        <v>21569</v>
      </c>
      <c r="D2963" s="626" t="s">
        <v>351</v>
      </c>
      <c r="E2963" s="634">
        <v>0</v>
      </c>
      <c r="F2963" s="635"/>
    </row>
    <row r="2964" spans="1:6" ht="15">
      <c r="A2964" s="633" t="s">
        <v>21557</v>
      </c>
      <c r="B2964" s="626">
        <v>103498</v>
      </c>
      <c r="C2964" s="628" t="s">
        <v>21570</v>
      </c>
      <c r="D2964" s="626" t="s">
        <v>351</v>
      </c>
      <c r="E2964" s="634">
        <v>0</v>
      </c>
      <c r="F2964" s="635"/>
    </row>
    <row r="2965" spans="1:6" ht="15">
      <c r="A2965" s="633" t="s">
        <v>21557</v>
      </c>
      <c r="B2965" s="626">
        <v>103497</v>
      </c>
      <c r="C2965" s="628" t="s">
        <v>21571</v>
      </c>
      <c r="D2965" s="626" t="s">
        <v>351</v>
      </c>
      <c r="E2965" s="634">
        <v>0</v>
      </c>
      <c r="F2965" s="635"/>
    </row>
    <row r="2966" spans="1:6" ht="15">
      <c r="A2966" s="633" t="s">
        <v>21557</v>
      </c>
      <c r="B2966" s="626">
        <v>103516</v>
      </c>
      <c r="C2966" s="628" t="s">
        <v>21572</v>
      </c>
      <c r="D2966" s="626" t="s">
        <v>351</v>
      </c>
      <c r="E2966" s="634">
        <v>0</v>
      </c>
      <c r="F2966" s="635"/>
    </row>
    <row r="2967" spans="1:6" ht="15">
      <c r="A2967" s="633" t="s">
        <v>21557</v>
      </c>
      <c r="B2967" s="626">
        <v>103506</v>
      </c>
      <c r="C2967" s="628" t="s">
        <v>21573</v>
      </c>
      <c r="D2967" s="626" t="s">
        <v>351</v>
      </c>
      <c r="E2967" s="634">
        <v>0</v>
      </c>
      <c r="F2967" s="635"/>
    </row>
    <row r="2968" spans="1:6" ht="15">
      <c r="A2968" s="633" t="s">
        <v>21557</v>
      </c>
      <c r="B2968" s="626">
        <v>103507</v>
      </c>
      <c r="C2968" s="628" t="s">
        <v>21574</v>
      </c>
      <c r="D2968" s="626" t="s">
        <v>351</v>
      </c>
      <c r="E2968" s="634">
        <v>0</v>
      </c>
      <c r="F2968" s="635"/>
    </row>
    <row r="2969" spans="1:6" ht="15">
      <c r="A2969" s="633" t="s">
        <v>21557</v>
      </c>
      <c r="B2969" s="626">
        <v>103493</v>
      </c>
      <c r="C2969" s="628" t="s">
        <v>21575</v>
      </c>
      <c r="D2969" s="626" t="s">
        <v>351</v>
      </c>
      <c r="E2969" s="634">
        <v>0</v>
      </c>
      <c r="F2969" s="635"/>
    </row>
    <row r="2970" spans="1:6" ht="15">
      <c r="A2970" s="633" t="s">
        <v>21557</v>
      </c>
      <c r="B2970" s="626">
        <v>103495</v>
      </c>
      <c r="C2970" s="628" t="s">
        <v>21576</v>
      </c>
      <c r="D2970" s="626" t="s">
        <v>351</v>
      </c>
      <c r="E2970" s="634">
        <v>0</v>
      </c>
      <c r="F2970" s="635"/>
    </row>
    <row r="2971" spans="1:6" ht="15">
      <c r="A2971" s="633" t="s">
        <v>21557</v>
      </c>
      <c r="B2971" s="626">
        <v>103494</v>
      </c>
      <c r="C2971" s="628" t="s">
        <v>21577</v>
      </c>
      <c r="D2971" s="626" t="s">
        <v>351</v>
      </c>
      <c r="E2971" s="634">
        <v>0</v>
      </c>
      <c r="F2971" s="635"/>
    </row>
    <row r="2972" spans="1:6" ht="15">
      <c r="A2972" s="633" t="s">
        <v>21557</v>
      </c>
      <c r="B2972" s="626">
        <v>103513</v>
      </c>
      <c r="C2972" s="628" t="s">
        <v>21578</v>
      </c>
      <c r="D2972" s="626" t="s">
        <v>351</v>
      </c>
      <c r="E2972" s="634">
        <v>0</v>
      </c>
      <c r="F2972" s="635"/>
    </row>
    <row r="2973" spans="1:6" ht="15">
      <c r="A2973" s="633" t="s">
        <v>21557</v>
      </c>
      <c r="B2973" s="626">
        <v>103523</v>
      </c>
      <c r="C2973" s="628" t="s">
        <v>21579</v>
      </c>
      <c r="D2973" s="626" t="s">
        <v>351</v>
      </c>
      <c r="E2973" s="634">
        <v>10464.700000000001</v>
      </c>
      <c r="F2973" s="635">
        <v>0</v>
      </c>
    </row>
    <row r="2974" spans="1:6" ht="15">
      <c r="A2974" s="633" t="s">
        <v>21557</v>
      </c>
      <c r="B2974" s="626">
        <v>103509</v>
      </c>
      <c r="C2974" s="628" t="s">
        <v>21580</v>
      </c>
      <c r="D2974" s="626" t="s">
        <v>351</v>
      </c>
      <c r="E2974" s="634">
        <v>0</v>
      </c>
      <c r="F2974" s="635"/>
    </row>
    <row r="2975" spans="1:6" ht="15">
      <c r="A2975" s="633" t="s">
        <v>21557</v>
      </c>
      <c r="B2975" s="626">
        <v>103514</v>
      </c>
      <c r="C2975" s="628" t="s">
        <v>21581</v>
      </c>
      <c r="D2975" s="626" t="s">
        <v>351</v>
      </c>
      <c r="E2975" s="634">
        <v>0</v>
      </c>
      <c r="F2975" s="635"/>
    </row>
    <row r="2976" spans="1:6" ht="15">
      <c r="A2976" s="633" t="s">
        <v>21557</v>
      </c>
      <c r="B2976" s="626">
        <v>103510</v>
      </c>
      <c r="C2976" s="628" t="s">
        <v>21582</v>
      </c>
      <c r="D2976" s="626" t="s">
        <v>351</v>
      </c>
      <c r="E2976" s="634">
        <v>0</v>
      </c>
      <c r="F2976" s="635"/>
    </row>
    <row r="2977" spans="1:6" ht="15">
      <c r="A2977" s="633" t="s">
        <v>21557</v>
      </c>
      <c r="B2977" s="626">
        <v>103520</v>
      </c>
      <c r="C2977" s="628" t="s">
        <v>21583</v>
      </c>
      <c r="D2977" s="626" t="s">
        <v>351</v>
      </c>
      <c r="E2977" s="634">
        <v>5129.8500000000004</v>
      </c>
      <c r="F2977" s="635">
        <v>0</v>
      </c>
    </row>
    <row r="2978" spans="1:6" ht="15">
      <c r="A2978" s="633" t="s">
        <v>21557</v>
      </c>
      <c r="B2978" s="626">
        <v>103511</v>
      </c>
      <c r="C2978" s="628" t="s">
        <v>21584</v>
      </c>
      <c r="D2978" s="626" t="s">
        <v>351</v>
      </c>
      <c r="E2978" s="634">
        <v>0</v>
      </c>
      <c r="F2978" s="635"/>
    </row>
    <row r="2979" spans="1:6" ht="15">
      <c r="A2979" s="633" t="s">
        <v>21557</v>
      </c>
      <c r="B2979" s="626">
        <v>103521</v>
      </c>
      <c r="C2979" s="628" t="s">
        <v>21585</v>
      </c>
      <c r="D2979" s="626" t="s">
        <v>351</v>
      </c>
      <c r="E2979" s="634">
        <v>6813.2</v>
      </c>
      <c r="F2979" s="635">
        <v>0</v>
      </c>
    </row>
    <row r="2980" spans="1:6" ht="15">
      <c r="A2980" s="633" t="s">
        <v>21557</v>
      </c>
      <c r="B2980" s="626">
        <v>103512</v>
      </c>
      <c r="C2980" s="628" t="s">
        <v>21586</v>
      </c>
      <c r="D2980" s="626" t="s">
        <v>351</v>
      </c>
      <c r="E2980" s="634">
        <v>0</v>
      </c>
      <c r="F2980" s="635"/>
    </row>
    <row r="2981" spans="1:6" ht="15">
      <c r="A2981" s="633" t="s">
        <v>21557</v>
      </c>
      <c r="B2981" s="626">
        <v>103522</v>
      </c>
      <c r="C2981" s="628" t="s">
        <v>21587</v>
      </c>
      <c r="D2981" s="626" t="s">
        <v>351</v>
      </c>
      <c r="E2981" s="634">
        <v>7005.14</v>
      </c>
      <c r="F2981" s="635">
        <v>0</v>
      </c>
    </row>
    <row r="2982" spans="1:6" ht="15">
      <c r="A2982" s="633" t="s">
        <v>21557</v>
      </c>
      <c r="B2982" s="626">
        <v>103508</v>
      </c>
      <c r="C2982" s="628" t="s">
        <v>21588</v>
      </c>
      <c r="D2982" s="626" t="s">
        <v>351</v>
      </c>
      <c r="E2982" s="634">
        <v>0</v>
      </c>
      <c r="F2982" s="635"/>
    </row>
    <row r="2983" spans="1:6" ht="15">
      <c r="A2983" s="633" t="s">
        <v>21557</v>
      </c>
      <c r="B2983" s="626">
        <v>103524</v>
      </c>
      <c r="C2983" s="628" t="s">
        <v>21589</v>
      </c>
      <c r="D2983" s="626" t="s">
        <v>351</v>
      </c>
      <c r="E2983" s="634">
        <v>0</v>
      </c>
      <c r="F2983" s="635"/>
    </row>
    <row r="2984" spans="1:6" ht="15">
      <c r="A2984" s="633" t="s">
        <v>21557</v>
      </c>
      <c r="B2984" s="626">
        <v>103526</v>
      </c>
      <c r="C2984" s="628" t="s">
        <v>21590</v>
      </c>
      <c r="D2984" s="626" t="s">
        <v>351</v>
      </c>
      <c r="E2984" s="634">
        <v>0</v>
      </c>
      <c r="F2984" s="635"/>
    </row>
    <row r="2985" spans="1:6" ht="15">
      <c r="A2985" s="633" t="s">
        <v>21557</v>
      </c>
      <c r="B2985" s="626">
        <v>103525</v>
      </c>
      <c r="C2985" s="628" t="s">
        <v>21591</v>
      </c>
      <c r="D2985" s="626" t="s">
        <v>351</v>
      </c>
      <c r="E2985" s="634">
        <v>0</v>
      </c>
      <c r="F2985" s="635"/>
    </row>
    <row r="2986" spans="1:6" ht="15">
      <c r="A2986" s="633" t="s">
        <v>21592</v>
      </c>
      <c r="B2986" s="626">
        <v>97062</v>
      </c>
      <c r="C2986" s="628" t="s">
        <v>21593</v>
      </c>
      <c r="D2986" s="626" t="s">
        <v>135</v>
      </c>
      <c r="E2986" s="634">
        <v>7.15</v>
      </c>
      <c r="F2986" s="635">
        <v>0</v>
      </c>
    </row>
    <row r="2987" spans="1:6" ht="15">
      <c r="A2987" s="633" t="s">
        <v>21592</v>
      </c>
      <c r="B2987" s="626">
        <v>97061</v>
      </c>
      <c r="C2987" s="628" t="s">
        <v>21594</v>
      </c>
      <c r="D2987" s="626" t="s">
        <v>135</v>
      </c>
      <c r="E2987" s="634">
        <v>0</v>
      </c>
      <c r="F2987" s="635"/>
    </row>
    <row r="2988" spans="1:6" ht="15">
      <c r="A2988" s="633" t="s">
        <v>21592</v>
      </c>
      <c r="B2988" s="626">
        <v>104988</v>
      </c>
      <c r="C2988" s="628" t="s">
        <v>21595</v>
      </c>
      <c r="D2988" s="626" t="s">
        <v>135</v>
      </c>
      <c r="E2988" s="634">
        <v>0</v>
      </c>
      <c r="F2988" s="635"/>
    </row>
    <row r="2989" spans="1:6" ht="15">
      <c r="A2989" s="633" t="s">
        <v>21592</v>
      </c>
      <c r="B2989" s="626">
        <v>104979</v>
      </c>
      <c r="C2989" s="628" t="s">
        <v>21596</v>
      </c>
      <c r="D2989" s="626" t="s">
        <v>135</v>
      </c>
      <c r="E2989" s="634">
        <v>0</v>
      </c>
      <c r="F2989" s="635"/>
    </row>
    <row r="2990" spans="1:6" ht="15">
      <c r="A2990" s="633" t="s">
        <v>21592</v>
      </c>
      <c r="B2990" s="626">
        <v>97040</v>
      </c>
      <c r="C2990" s="628" t="s">
        <v>21597</v>
      </c>
      <c r="D2990" s="626" t="s">
        <v>135</v>
      </c>
      <c r="E2990" s="634">
        <v>21.43</v>
      </c>
      <c r="F2990" s="635">
        <v>0</v>
      </c>
    </row>
    <row r="2991" spans="1:6" ht="15">
      <c r="A2991" s="633" t="s">
        <v>21592</v>
      </c>
      <c r="B2991" s="626">
        <v>97041</v>
      </c>
      <c r="C2991" s="628" t="s">
        <v>21598</v>
      </c>
      <c r="D2991" s="626" t="s">
        <v>135</v>
      </c>
      <c r="E2991" s="634">
        <v>152.47999999999999</v>
      </c>
      <c r="F2991" s="635">
        <v>0</v>
      </c>
    </row>
    <row r="2992" spans="1:6" ht="15">
      <c r="A2992" s="633" t="s">
        <v>21592</v>
      </c>
      <c r="B2992" s="626">
        <v>97039</v>
      </c>
      <c r="C2992" s="628" t="s">
        <v>21599</v>
      </c>
      <c r="D2992" s="626" t="s">
        <v>135</v>
      </c>
      <c r="E2992" s="634">
        <v>76.42</v>
      </c>
      <c r="F2992" s="635">
        <v>0</v>
      </c>
    </row>
    <row r="2993" spans="1:6" ht="15">
      <c r="A2993" s="633" t="s">
        <v>21592</v>
      </c>
      <c r="B2993" s="626">
        <v>102655</v>
      </c>
      <c r="C2993" s="628" t="s">
        <v>21600</v>
      </c>
      <c r="D2993" s="626" t="s">
        <v>143</v>
      </c>
      <c r="E2993" s="634">
        <v>0</v>
      </c>
      <c r="F2993" s="635"/>
    </row>
    <row r="2994" spans="1:6" ht="15">
      <c r="A2994" s="633" t="s">
        <v>21592</v>
      </c>
      <c r="B2994" s="626">
        <v>104987</v>
      </c>
      <c r="C2994" s="628" t="s">
        <v>21601</v>
      </c>
      <c r="D2994" s="626" t="s">
        <v>143</v>
      </c>
      <c r="E2994" s="634">
        <v>0</v>
      </c>
      <c r="F2994" s="635"/>
    </row>
    <row r="2995" spans="1:6" ht="15">
      <c r="A2995" s="633" t="s">
        <v>21592</v>
      </c>
      <c r="B2995" s="626">
        <v>104986</v>
      </c>
      <c r="C2995" s="628" t="s">
        <v>21602</v>
      </c>
      <c r="D2995" s="626" t="s">
        <v>143</v>
      </c>
      <c r="E2995" s="634">
        <v>0</v>
      </c>
      <c r="F2995" s="635"/>
    </row>
    <row r="2996" spans="1:6" ht="15">
      <c r="A2996" s="633" t="s">
        <v>21592</v>
      </c>
      <c r="B2996" s="626">
        <v>104984</v>
      </c>
      <c r="C2996" s="628" t="s">
        <v>21603</v>
      </c>
      <c r="D2996" s="626" t="s">
        <v>143</v>
      </c>
      <c r="E2996" s="634">
        <v>0</v>
      </c>
      <c r="F2996" s="635"/>
    </row>
    <row r="2997" spans="1:6" ht="15">
      <c r="A2997" s="633" t="s">
        <v>21592</v>
      </c>
      <c r="B2997" s="626">
        <v>104985</v>
      </c>
      <c r="C2997" s="628" t="s">
        <v>21604</v>
      </c>
      <c r="D2997" s="626" t="s">
        <v>143</v>
      </c>
      <c r="E2997" s="634">
        <v>0</v>
      </c>
      <c r="F2997" s="635"/>
    </row>
    <row r="2998" spans="1:6" ht="15">
      <c r="A2998" s="633" t="s">
        <v>21592</v>
      </c>
      <c r="B2998" s="626">
        <v>97026</v>
      </c>
      <c r="C2998" s="628" t="s">
        <v>21605</v>
      </c>
      <c r="D2998" s="626" t="s">
        <v>143</v>
      </c>
      <c r="E2998" s="634">
        <v>0</v>
      </c>
      <c r="F2998" s="635"/>
    </row>
    <row r="2999" spans="1:6" ht="15">
      <c r="A2999" s="633" t="s">
        <v>21592</v>
      </c>
      <c r="B2999" s="626">
        <v>97025</v>
      </c>
      <c r="C2999" s="628" t="s">
        <v>21606</v>
      </c>
      <c r="D2999" s="626" t="s">
        <v>143</v>
      </c>
      <c r="E2999" s="634">
        <v>0</v>
      </c>
      <c r="F2999" s="635"/>
    </row>
    <row r="3000" spans="1:6" ht="15">
      <c r="A3000" s="633" t="s">
        <v>21592</v>
      </c>
      <c r="B3000" s="626">
        <v>97032</v>
      </c>
      <c r="C3000" s="628" t="s">
        <v>21607</v>
      </c>
      <c r="D3000" s="626" t="s">
        <v>143</v>
      </c>
      <c r="E3000" s="634">
        <v>65.77</v>
      </c>
      <c r="F3000" s="635">
        <v>0</v>
      </c>
    </row>
    <row r="3001" spans="1:6" ht="15">
      <c r="A3001" s="633" t="s">
        <v>21592</v>
      </c>
      <c r="B3001" s="626">
        <v>97031</v>
      </c>
      <c r="C3001" s="628" t="s">
        <v>21608</v>
      </c>
      <c r="D3001" s="626" t="s">
        <v>143</v>
      </c>
      <c r="E3001" s="634">
        <v>104.97</v>
      </c>
      <c r="F3001" s="635">
        <v>0</v>
      </c>
    </row>
    <row r="3002" spans="1:6" ht="15">
      <c r="A3002" s="633" t="s">
        <v>21592</v>
      </c>
      <c r="B3002" s="626">
        <v>97036</v>
      </c>
      <c r="C3002" s="628" t="s">
        <v>21609</v>
      </c>
      <c r="D3002" s="626" t="s">
        <v>143</v>
      </c>
      <c r="E3002" s="634">
        <v>0</v>
      </c>
      <c r="F3002" s="635"/>
    </row>
    <row r="3003" spans="1:6" ht="15">
      <c r="A3003" s="633" t="s">
        <v>21592</v>
      </c>
      <c r="B3003" s="626">
        <v>97035</v>
      </c>
      <c r="C3003" s="628" t="s">
        <v>21610</v>
      </c>
      <c r="D3003" s="626" t="s">
        <v>143</v>
      </c>
      <c r="E3003" s="634">
        <v>0</v>
      </c>
      <c r="F3003" s="635"/>
    </row>
    <row r="3004" spans="1:6" ht="15">
      <c r="A3004" s="633" t="s">
        <v>21592</v>
      </c>
      <c r="B3004" s="626">
        <v>97034</v>
      </c>
      <c r="C3004" s="628" t="s">
        <v>21611</v>
      </c>
      <c r="D3004" s="626" t="s">
        <v>143</v>
      </c>
      <c r="E3004" s="634">
        <v>67.45</v>
      </c>
      <c r="F3004" s="635">
        <v>0</v>
      </c>
    </row>
    <row r="3005" spans="1:6" ht="15">
      <c r="A3005" s="633" t="s">
        <v>21592</v>
      </c>
      <c r="B3005" s="626">
        <v>97033</v>
      </c>
      <c r="C3005" s="628" t="s">
        <v>21612</v>
      </c>
      <c r="D3005" s="626" t="s">
        <v>143</v>
      </c>
      <c r="E3005" s="634">
        <v>101.12</v>
      </c>
      <c r="F3005" s="635">
        <v>0</v>
      </c>
    </row>
    <row r="3006" spans="1:6" ht="15">
      <c r="A3006" s="633" t="s">
        <v>21592</v>
      </c>
      <c r="B3006" s="626">
        <v>97030</v>
      </c>
      <c r="C3006" s="628" t="s">
        <v>21613</v>
      </c>
      <c r="D3006" s="626" t="s">
        <v>143</v>
      </c>
      <c r="E3006" s="634">
        <v>0</v>
      </c>
      <c r="F3006" s="635"/>
    </row>
    <row r="3007" spans="1:6" ht="15">
      <c r="A3007" s="633" t="s">
        <v>21592</v>
      </c>
      <c r="B3007" s="626">
        <v>97029</v>
      </c>
      <c r="C3007" s="628" t="s">
        <v>21614</v>
      </c>
      <c r="D3007" s="626" t="s">
        <v>143</v>
      </c>
      <c r="E3007" s="634">
        <v>0</v>
      </c>
      <c r="F3007" s="635"/>
    </row>
    <row r="3008" spans="1:6" ht="15">
      <c r="A3008" s="633" t="s">
        <v>21592</v>
      </c>
      <c r="B3008" s="626">
        <v>97028</v>
      </c>
      <c r="C3008" s="628" t="s">
        <v>21615</v>
      </c>
      <c r="D3008" s="626" t="s">
        <v>143</v>
      </c>
      <c r="E3008" s="634">
        <v>0</v>
      </c>
      <c r="F3008" s="635"/>
    </row>
    <row r="3009" spans="1:6" ht="15">
      <c r="A3009" s="633" t="s">
        <v>21592</v>
      </c>
      <c r="B3009" s="626">
        <v>97027</v>
      </c>
      <c r="C3009" s="628" t="s">
        <v>21616</v>
      </c>
      <c r="D3009" s="626" t="s">
        <v>143</v>
      </c>
      <c r="E3009" s="634">
        <v>0</v>
      </c>
      <c r="F3009" s="635"/>
    </row>
    <row r="3010" spans="1:6" ht="15">
      <c r="A3010" s="633" t="s">
        <v>21592</v>
      </c>
      <c r="B3010" s="626">
        <v>97038</v>
      </c>
      <c r="C3010" s="628" t="s">
        <v>21617</v>
      </c>
      <c r="D3010" s="626" t="s">
        <v>143</v>
      </c>
      <c r="E3010" s="634">
        <v>0</v>
      </c>
      <c r="F3010" s="635"/>
    </row>
    <row r="3011" spans="1:6" ht="15">
      <c r="A3011" s="633" t="s">
        <v>21592</v>
      </c>
      <c r="B3011" s="626">
        <v>97037</v>
      </c>
      <c r="C3011" s="628" t="s">
        <v>21618</v>
      </c>
      <c r="D3011" s="626" t="s">
        <v>143</v>
      </c>
      <c r="E3011" s="634">
        <v>0</v>
      </c>
      <c r="F3011" s="635"/>
    </row>
    <row r="3012" spans="1:6" ht="15">
      <c r="A3012" s="633" t="s">
        <v>21592</v>
      </c>
      <c r="B3012" s="626">
        <v>97014</v>
      </c>
      <c r="C3012" s="628" t="s">
        <v>21619</v>
      </c>
      <c r="D3012" s="626" t="s">
        <v>143</v>
      </c>
      <c r="E3012" s="634">
        <v>66.790000000000006</v>
      </c>
      <c r="F3012" s="635">
        <v>0</v>
      </c>
    </row>
    <row r="3013" spans="1:6" ht="15">
      <c r="A3013" s="633" t="s">
        <v>21592</v>
      </c>
      <c r="B3013" s="626">
        <v>97015</v>
      </c>
      <c r="C3013" s="628" t="s">
        <v>21620</v>
      </c>
      <c r="D3013" s="626" t="s">
        <v>143</v>
      </c>
      <c r="E3013" s="634">
        <v>56.3</v>
      </c>
      <c r="F3013" s="635">
        <v>0</v>
      </c>
    </row>
    <row r="3014" spans="1:6" ht="15">
      <c r="A3014" s="633" t="s">
        <v>21592</v>
      </c>
      <c r="B3014" s="626">
        <v>97013</v>
      </c>
      <c r="C3014" s="628" t="s">
        <v>21621</v>
      </c>
      <c r="D3014" s="626" t="s">
        <v>143</v>
      </c>
      <c r="E3014" s="634">
        <v>87.78</v>
      </c>
      <c r="F3014" s="635">
        <v>0</v>
      </c>
    </row>
    <row r="3015" spans="1:6" ht="15">
      <c r="A3015" s="633" t="s">
        <v>21592</v>
      </c>
      <c r="B3015" s="626">
        <v>97017</v>
      </c>
      <c r="C3015" s="628" t="s">
        <v>21622</v>
      </c>
      <c r="D3015" s="626" t="s">
        <v>143</v>
      </c>
      <c r="E3015" s="634">
        <v>53.82</v>
      </c>
      <c r="F3015" s="635">
        <v>0</v>
      </c>
    </row>
    <row r="3016" spans="1:6" ht="15">
      <c r="A3016" s="633" t="s">
        <v>21592</v>
      </c>
      <c r="B3016" s="626">
        <v>97018</v>
      </c>
      <c r="C3016" s="628" t="s">
        <v>21623</v>
      </c>
      <c r="D3016" s="626" t="s">
        <v>143</v>
      </c>
      <c r="E3016" s="634">
        <v>45.22</v>
      </c>
      <c r="F3016" s="635">
        <v>0</v>
      </c>
    </row>
    <row r="3017" spans="1:6" ht="15">
      <c r="A3017" s="633" t="s">
        <v>21592</v>
      </c>
      <c r="B3017" s="626">
        <v>97016</v>
      </c>
      <c r="C3017" s="628" t="s">
        <v>21624</v>
      </c>
      <c r="D3017" s="626" t="s">
        <v>143</v>
      </c>
      <c r="E3017" s="634">
        <v>71.14</v>
      </c>
      <c r="F3017" s="635">
        <v>0</v>
      </c>
    </row>
    <row r="3018" spans="1:6" ht="15">
      <c r="A3018" s="633" t="s">
        <v>21592</v>
      </c>
      <c r="B3018" s="626">
        <v>97024</v>
      </c>
      <c r="C3018" s="628" t="s">
        <v>21625</v>
      </c>
      <c r="D3018" s="626" t="s">
        <v>143</v>
      </c>
      <c r="E3018" s="634">
        <v>0</v>
      </c>
      <c r="F3018" s="635"/>
    </row>
    <row r="3019" spans="1:6" ht="15">
      <c r="A3019" s="633" t="s">
        <v>21592</v>
      </c>
      <c r="B3019" s="626">
        <v>97023</v>
      </c>
      <c r="C3019" s="628" t="s">
        <v>21626</v>
      </c>
      <c r="D3019" s="626" t="s">
        <v>143</v>
      </c>
      <c r="E3019" s="634">
        <v>0</v>
      </c>
      <c r="F3019" s="635"/>
    </row>
    <row r="3020" spans="1:6" ht="15">
      <c r="A3020" s="633" t="s">
        <v>21592</v>
      </c>
      <c r="B3020" s="626">
        <v>105804</v>
      </c>
      <c r="C3020" s="628" t="s">
        <v>21627</v>
      </c>
      <c r="D3020" s="626" t="s">
        <v>143</v>
      </c>
      <c r="E3020" s="634">
        <v>0</v>
      </c>
      <c r="F3020" s="635"/>
    </row>
    <row r="3021" spans="1:6" ht="15">
      <c r="A3021" s="633" t="s">
        <v>21592</v>
      </c>
      <c r="B3021" s="626">
        <v>104990</v>
      </c>
      <c r="C3021" s="628" t="s">
        <v>21628</v>
      </c>
      <c r="D3021" s="626" t="s">
        <v>143</v>
      </c>
      <c r="E3021" s="634">
        <v>13.1</v>
      </c>
      <c r="F3021" s="635">
        <v>0</v>
      </c>
    </row>
    <row r="3022" spans="1:6" ht="15">
      <c r="A3022" s="633" t="s">
        <v>21592</v>
      </c>
      <c r="B3022" s="626">
        <v>97052</v>
      </c>
      <c r="C3022" s="628" t="s">
        <v>21629</v>
      </c>
      <c r="D3022" s="626" t="s">
        <v>351</v>
      </c>
      <c r="E3022" s="634">
        <v>0</v>
      </c>
      <c r="F3022" s="635"/>
    </row>
    <row r="3023" spans="1:6" ht="15">
      <c r="A3023" s="633" t="s">
        <v>21592</v>
      </c>
      <c r="B3023" s="626">
        <v>97054</v>
      </c>
      <c r="C3023" s="628" t="s">
        <v>21630</v>
      </c>
      <c r="D3023" s="626" t="s">
        <v>351</v>
      </c>
      <c r="E3023" s="634">
        <v>32.31</v>
      </c>
      <c r="F3023" s="635">
        <v>0</v>
      </c>
    </row>
    <row r="3024" spans="1:6" ht="15">
      <c r="A3024" s="633" t="s">
        <v>21592</v>
      </c>
      <c r="B3024" s="626">
        <v>104981</v>
      </c>
      <c r="C3024" s="628" t="s">
        <v>21631</v>
      </c>
      <c r="D3024" s="626" t="s">
        <v>143</v>
      </c>
      <c r="E3024" s="634">
        <v>0</v>
      </c>
      <c r="F3024" s="635"/>
    </row>
    <row r="3025" spans="1:6" ht="15">
      <c r="A3025" s="633" t="s">
        <v>21592</v>
      </c>
      <c r="B3025" s="626">
        <v>104980</v>
      </c>
      <c r="C3025" s="628" t="s">
        <v>21632</v>
      </c>
      <c r="D3025" s="626" t="s">
        <v>143</v>
      </c>
      <c r="E3025" s="634">
        <v>0</v>
      </c>
      <c r="F3025" s="635"/>
    </row>
    <row r="3026" spans="1:6" ht="15">
      <c r="A3026" s="633" t="s">
        <v>21592</v>
      </c>
      <c r="B3026" s="626">
        <v>97042</v>
      </c>
      <c r="C3026" s="628" t="s">
        <v>21633</v>
      </c>
      <c r="D3026" s="626" t="s">
        <v>143</v>
      </c>
      <c r="E3026" s="634">
        <v>0</v>
      </c>
      <c r="F3026" s="635"/>
    </row>
    <row r="3027" spans="1:6" ht="15">
      <c r="A3027" s="633" t="s">
        <v>21592</v>
      </c>
      <c r="B3027" s="626">
        <v>97045</v>
      </c>
      <c r="C3027" s="628" t="s">
        <v>21634</v>
      </c>
      <c r="D3027" s="626" t="s">
        <v>143</v>
      </c>
      <c r="E3027" s="634">
        <v>0</v>
      </c>
      <c r="F3027" s="635"/>
    </row>
    <row r="3028" spans="1:6" ht="15">
      <c r="A3028" s="633" t="s">
        <v>21592</v>
      </c>
      <c r="B3028" s="626">
        <v>97044</v>
      </c>
      <c r="C3028" s="628" t="s">
        <v>21635</v>
      </c>
      <c r="D3028" s="626" t="s">
        <v>143</v>
      </c>
      <c r="E3028" s="634">
        <v>0</v>
      </c>
      <c r="F3028" s="635"/>
    </row>
    <row r="3029" spans="1:6" ht="15">
      <c r="A3029" s="633" t="s">
        <v>21592</v>
      </c>
      <c r="B3029" s="626">
        <v>97043</v>
      </c>
      <c r="C3029" s="628" t="s">
        <v>21636</v>
      </c>
      <c r="D3029" s="626" t="s">
        <v>143</v>
      </c>
      <c r="E3029" s="634">
        <v>0</v>
      </c>
      <c r="F3029" s="635"/>
    </row>
    <row r="3030" spans="1:6" ht="15">
      <c r="A3030" s="633" t="s">
        <v>21592</v>
      </c>
      <c r="B3030" s="626">
        <v>97063</v>
      </c>
      <c r="C3030" s="628" t="s">
        <v>21637</v>
      </c>
      <c r="D3030" s="626" t="s">
        <v>135</v>
      </c>
      <c r="E3030" s="634">
        <v>24.72</v>
      </c>
      <c r="F3030" s="635">
        <v>0</v>
      </c>
    </row>
    <row r="3031" spans="1:6" ht="15">
      <c r="A3031" s="633" t="s">
        <v>21592</v>
      </c>
      <c r="B3031" s="626">
        <v>97065</v>
      </c>
      <c r="C3031" s="628" t="s">
        <v>21638</v>
      </c>
      <c r="D3031" s="626" t="s">
        <v>482</v>
      </c>
      <c r="E3031" s="634">
        <v>16.68</v>
      </c>
      <c r="F3031" s="635">
        <v>0</v>
      </c>
    </row>
    <row r="3032" spans="1:6" ht="15">
      <c r="A3032" s="633" t="s">
        <v>21592</v>
      </c>
      <c r="B3032" s="626">
        <v>97064</v>
      </c>
      <c r="C3032" s="628" t="s">
        <v>21639</v>
      </c>
      <c r="D3032" s="626" t="s">
        <v>143</v>
      </c>
      <c r="E3032" s="634">
        <v>34.700000000000003</v>
      </c>
      <c r="F3032" s="635">
        <v>0</v>
      </c>
    </row>
    <row r="3033" spans="1:6" ht="15">
      <c r="A3033" s="633" t="s">
        <v>21592</v>
      </c>
      <c r="B3033" s="626">
        <v>97049</v>
      </c>
      <c r="C3033" s="628" t="s">
        <v>21640</v>
      </c>
      <c r="D3033" s="626" t="s">
        <v>135</v>
      </c>
      <c r="E3033" s="634">
        <v>0</v>
      </c>
      <c r="F3033" s="635"/>
    </row>
    <row r="3034" spans="1:6" ht="15">
      <c r="A3034" s="633" t="s">
        <v>21592</v>
      </c>
      <c r="B3034" s="626">
        <v>96997</v>
      </c>
      <c r="C3034" s="628" t="s">
        <v>21641</v>
      </c>
      <c r="D3034" s="626" t="s">
        <v>143</v>
      </c>
      <c r="E3034" s="634">
        <v>0</v>
      </c>
      <c r="F3034" s="635"/>
    </row>
    <row r="3035" spans="1:6" ht="15">
      <c r="A3035" s="633" t="s">
        <v>21592</v>
      </c>
      <c r="B3035" s="626">
        <v>96999</v>
      </c>
      <c r="C3035" s="628" t="s">
        <v>21642</v>
      </c>
      <c r="D3035" s="626" t="s">
        <v>143</v>
      </c>
      <c r="E3035" s="634">
        <v>0</v>
      </c>
      <c r="F3035" s="635"/>
    </row>
    <row r="3036" spans="1:6" ht="15">
      <c r="A3036" s="633" t="s">
        <v>21592</v>
      </c>
      <c r="B3036" s="626">
        <v>96996</v>
      </c>
      <c r="C3036" s="628" t="s">
        <v>21643</v>
      </c>
      <c r="D3036" s="626" t="s">
        <v>143</v>
      </c>
      <c r="E3036" s="634">
        <v>0</v>
      </c>
      <c r="F3036" s="635"/>
    </row>
    <row r="3037" spans="1:6" ht="15">
      <c r="A3037" s="633" t="s">
        <v>21592</v>
      </c>
      <c r="B3037" s="626">
        <v>96998</v>
      </c>
      <c r="C3037" s="628" t="s">
        <v>21644</v>
      </c>
      <c r="D3037" s="626" t="s">
        <v>143</v>
      </c>
      <c r="E3037" s="634">
        <v>0</v>
      </c>
      <c r="F3037" s="635"/>
    </row>
    <row r="3038" spans="1:6" ht="15">
      <c r="A3038" s="633" t="s">
        <v>21592</v>
      </c>
      <c r="B3038" s="626">
        <v>97067</v>
      </c>
      <c r="C3038" s="628" t="s">
        <v>21645</v>
      </c>
      <c r="D3038" s="626" t="s">
        <v>143</v>
      </c>
      <c r="E3038" s="634">
        <v>737.61</v>
      </c>
      <c r="F3038" s="635">
        <v>0</v>
      </c>
    </row>
    <row r="3039" spans="1:6" ht="15">
      <c r="A3039" s="633" t="s">
        <v>21592</v>
      </c>
      <c r="B3039" s="626">
        <v>97001</v>
      </c>
      <c r="C3039" s="628" t="s">
        <v>21646</v>
      </c>
      <c r="D3039" s="626" t="s">
        <v>143</v>
      </c>
      <c r="E3039" s="634">
        <v>0</v>
      </c>
      <c r="F3039" s="635"/>
    </row>
    <row r="3040" spans="1:6" ht="15">
      <c r="A3040" s="633" t="s">
        <v>21592</v>
      </c>
      <c r="B3040" s="626">
        <v>97003</v>
      </c>
      <c r="C3040" s="628" t="s">
        <v>21647</v>
      </c>
      <c r="D3040" s="626" t="s">
        <v>143</v>
      </c>
      <c r="E3040" s="634">
        <v>0</v>
      </c>
      <c r="F3040" s="635"/>
    </row>
    <row r="3041" spans="1:6" ht="15">
      <c r="A3041" s="633" t="s">
        <v>21592</v>
      </c>
      <c r="B3041" s="626">
        <v>97005</v>
      </c>
      <c r="C3041" s="628" t="s">
        <v>21648</v>
      </c>
      <c r="D3041" s="626" t="s">
        <v>143</v>
      </c>
      <c r="E3041" s="634">
        <v>0</v>
      </c>
      <c r="F3041" s="635"/>
    </row>
    <row r="3042" spans="1:6" ht="15">
      <c r="A3042" s="633" t="s">
        <v>21592</v>
      </c>
      <c r="B3042" s="626">
        <v>97000</v>
      </c>
      <c r="C3042" s="628" t="s">
        <v>21649</v>
      </c>
      <c r="D3042" s="626" t="s">
        <v>143</v>
      </c>
      <c r="E3042" s="634">
        <v>0</v>
      </c>
      <c r="F3042" s="635"/>
    </row>
    <row r="3043" spans="1:6" ht="15">
      <c r="A3043" s="633" t="s">
        <v>21592</v>
      </c>
      <c r="B3043" s="626">
        <v>97002</v>
      </c>
      <c r="C3043" s="628" t="s">
        <v>21650</v>
      </c>
      <c r="D3043" s="626" t="s">
        <v>143</v>
      </c>
      <c r="E3043" s="634">
        <v>0</v>
      </c>
      <c r="F3043" s="635"/>
    </row>
    <row r="3044" spans="1:6" ht="15">
      <c r="A3044" s="633" t="s">
        <v>21592</v>
      </c>
      <c r="B3044" s="626">
        <v>97004</v>
      </c>
      <c r="C3044" s="628" t="s">
        <v>21651</v>
      </c>
      <c r="D3044" s="626" t="s">
        <v>143</v>
      </c>
      <c r="E3044" s="634">
        <v>0</v>
      </c>
      <c r="F3044" s="635"/>
    </row>
    <row r="3045" spans="1:6" ht="15">
      <c r="A3045" s="633" t="s">
        <v>21592</v>
      </c>
      <c r="B3045" s="626">
        <v>97007</v>
      </c>
      <c r="C3045" s="628" t="s">
        <v>21652</v>
      </c>
      <c r="D3045" s="626" t="s">
        <v>143</v>
      </c>
      <c r="E3045" s="634">
        <v>0</v>
      </c>
      <c r="F3045" s="635"/>
    </row>
    <row r="3046" spans="1:6" ht="15">
      <c r="A3046" s="633" t="s">
        <v>21592</v>
      </c>
      <c r="B3046" s="626">
        <v>97009</v>
      </c>
      <c r="C3046" s="628" t="s">
        <v>21653</v>
      </c>
      <c r="D3046" s="626" t="s">
        <v>143</v>
      </c>
      <c r="E3046" s="634">
        <v>0</v>
      </c>
      <c r="F3046" s="635"/>
    </row>
    <row r="3047" spans="1:6" ht="15">
      <c r="A3047" s="633" t="s">
        <v>21592</v>
      </c>
      <c r="B3047" s="626">
        <v>97006</v>
      </c>
      <c r="C3047" s="628" t="s">
        <v>21654</v>
      </c>
      <c r="D3047" s="626" t="s">
        <v>143</v>
      </c>
      <c r="E3047" s="634">
        <v>0</v>
      </c>
      <c r="F3047" s="635"/>
    </row>
    <row r="3048" spans="1:6" ht="15">
      <c r="A3048" s="633" t="s">
        <v>21592</v>
      </c>
      <c r="B3048" s="626">
        <v>97008</v>
      </c>
      <c r="C3048" s="628" t="s">
        <v>21655</v>
      </c>
      <c r="D3048" s="626" t="s">
        <v>143</v>
      </c>
      <c r="E3048" s="634">
        <v>0</v>
      </c>
      <c r="F3048" s="635"/>
    </row>
    <row r="3049" spans="1:6" ht="15">
      <c r="A3049" s="633" t="s">
        <v>21592</v>
      </c>
      <c r="B3049" s="626">
        <v>97048</v>
      </c>
      <c r="C3049" s="628" t="s">
        <v>21656</v>
      </c>
      <c r="D3049" s="626" t="s">
        <v>135</v>
      </c>
      <c r="E3049" s="634">
        <v>0.1</v>
      </c>
      <c r="F3049" s="635">
        <v>0</v>
      </c>
    </row>
    <row r="3050" spans="1:6" ht="15">
      <c r="A3050" s="633" t="s">
        <v>21592</v>
      </c>
      <c r="B3050" s="626">
        <v>97047</v>
      </c>
      <c r="C3050" s="628" t="s">
        <v>21657</v>
      </c>
      <c r="D3050" s="626" t="s">
        <v>135</v>
      </c>
      <c r="E3050" s="634">
        <v>0.14000000000000001</v>
      </c>
      <c r="F3050" s="635">
        <v>0</v>
      </c>
    </row>
    <row r="3051" spans="1:6" ht="15">
      <c r="A3051" s="633" t="s">
        <v>21592</v>
      </c>
      <c r="B3051" s="626">
        <v>97046</v>
      </c>
      <c r="C3051" s="628" t="s">
        <v>21658</v>
      </c>
      <c r="D3051" s="626" t="s">
        <v>135</v>
      </c>
      <c r="E3051" s="634">
        <v>0.38</v>
      </c>
      <c r="F3051" s="635">
        <v>0</v>
      </c>
    </row>
    <row r="3052" spans="1:6" ht="15">
      <c r="A3052" s="633" t="s">
        <v>21592</v>
      </c>
      <c r="B3052" s="626">
        <v>104989</v>
      </c>
      <c r="C3052" s="628" t="s">
        <v>21659</v>
      </c>
      <c r="D3052" s="626" t="s">
        <v>351</v>
      </c>
      <c r="E3052" s="634">
        <v>48.45</v>
      </c>
      <c r="F3052" s="635">
        <v>0</v>
      </c>
    </row>
    <row r="3053" spans="1:6" ht="15">
      <c r="A3053" s="633" t="s">
        <v>21592</v>
      </c>
      <c r="B3053" s="626">
        <v>97066</v>
      </c>
      <c r="C3053" s="628" t="s">
        <v>21660</v>
      </c>
      <c r="D3053" s="626" t="s">
        <v>135</v>
      </c>
      <c r="E3053" s="634">
        <v>357.02</v>
      </c>
      <c r="F3053" s="635">
        <v>0</v>
      </c>
    </row>
    <row r="3054" spans="1:6" ht="15">
      <c r="A3054" s="633" t="s">
        <v>21592</v>
      </c>
      <c r="B3054" s="626">
        <v>104982</v>
      </c>
      <c r="C3054" s="628" t="s">
        <v>21661</v>
      </c>
      <c r="D3054" s="626" t="s">
        <v>143</v>
      </c>
      <c r="E3054" s="634">
        <v>0</v>
      </c>
      <c r="F3054" s="635"/>
    </row>
    <row r="3055" spans="1:6" ht="15">
      <c r="A3055" s="633" t="s">
        <v>21592</v>
      </c>
      <c r="B3055" s="626">
        <v>97060</v>
      </c>
      <c r="C3055" s="628" t="s">
        <v>21662</v>
      </c>
      <c r="D3055" s="626" t="s">
        <v>143</v>
      </c>
      <c r="E3055" s="634">
        <v>0</v>
      </c>
      <c r="F3055" s="635"/>
    </row>
    <row r="3056" spans="1:6" ht="15">
      <c r="A3056" s="633" t="s">
        <v>21592</v>
      </c>
      <c r="B3056" s="626">
        <v>97059</v>
      </c>
      <c r="C3056" s="628" t="s">
        <v>21663</v>
      </c>
      <c r="D3056" s="626" t="s">
        <v>143</v>
      </c>
      <c r="E3056" s="634">
        <v>0</v>
      </c>
      <c r="F3056" s="635"/>
    </row>
    <row r="3057" spans="1:6" ht="15">
      <c r="A3057" s="633" t="s">
        <v>21592</v>
      </c>
      <c r="B3057" s="626">
        <v>97058</v>
      </c>
      <c r="C3057" s="628" t="s">
        <v>21664</v>
      </c>
      <c r="D3057" s="626" t="s">
        <v>143</v>
      </c>
      <c r="E3057" s="634">
        <v>0</v>
      </c>
      <c r="F3057" s="635"/>
    </row>
    <row r="3058" spans="1:6" ht="15">
      <c r="A3058" s="633" t="s">
        <v>21592</v>
      </c>
      <c r="B3058" s="626">
        <v>97056</v>
      </c>
      <c r="C3058" s="628" t="s">
        <v>21665</v>
      </c>
      <c r="D3058" s="626" t="s">
        <v>143</v>
      </c>
      <c r="E3058" s="634">
        <v>0</v>
      </c>
      <c r="F3058" s="635"/>
    </row>
    <row r="3059" spans="1:6" ht="15">
      <c r="A3059" s="633" t="s">
        <v>21592</v>
      </c>
      <c r="B3059" s="626">
        <v>97057</v>
      </c>
      <c r="C3059" s="628" t="s">
        <v>21666</v>
      </c>
      <c r="D3059" s="626" t="s">
        <v>143</v>
      </c>
      <c r="E3059" s="634">
        <v>0</v>
      </c>
      <c r="F3059" s="635"/>
    </row>
    <row r="3060" spans="1:6" ht="15">
      <c r="A3060" s="633" t="s">
        <v>21592</v>
      </c>
      <c r="B3060" s="626">
        <v>97055</v>
      </c>
      <c r="C3060" s="628" t="s">
        <v>21667</v>
      </c>
      <c r="D3060" s="626" t="s">
        <v>143</v>
      </c>
      <c r="E3060" s="634">
        <v>0</v>
      </c>
      <c r="F3060" s="635"/>
    </row>
    <row r="3061" spans="1:6" ht="15">
      <c r="A3061" s="633" t="s">
        <v>21592</v>
      </c>
      <c r="B3061" s="626">
        <v>102656</v>
      </c>
      <c r="C3061" s="628" t="s">
        <v>21668</v>
      </c>
      <c r="D3061" s="626" t="s">
        <v>143</v>
      </c>
      <c r="E3061" s="634">
        <v>0</v>
      </c>
      <c r="F3061" s="635"/>
    </row>
    <row r="3062" spans="1:6" ht="15">
      <c r="A3062" s="633" t="s">
        <v>21592</v>
      </c>
      <c r="B3062" s="626">
        <v>104983</v>
      </c>
      <c r="C3062" s="628" t="s">
        <v>21669</v>
      </c>
      <c r="D3062" s="626" t="s">
        <v>351</v>
      </c>
      <c r="E3062" s="634">
        <v>0</v>
      </c>
      <c r="F3062" s="635"/>
    </row>
    <row r="3063" spans="1:6" ht="15">
      <c r="A3063" s="633" t="s">
        <v>21592</v>
      </c>
      <c r="B3063" s="626">
        <v>97050</v>
      </c>
      <c r="C3063" s="628" t="s">
        <v>21670</v>
      </c>
      <c r="D3063" s="626" t="s">
        <v>135</v>
      </c>
      <c r="E3063" s="634">
        <v>0</v>
      </c>
      <c r="F3063" s="635"/>
    </row>
    <row r="3064" spans="1:6" ht="15">
      <c r="A3064" s="633" t="s">
        <v>21671</v>
      </c>
      <c r="B3064" s="626">
        <v>95946</v>
      </c>
      <c r="C3064" s="628" t="s">
        <v>21672</v>
      </c>
      <c r="D3064" s="626" t="s">
        <v>908</v>
      </c>
      <c r="E3064" s="634">
        <v>12.57</v>
      </c>
      <c r="F3064" s="635">
        <v>0</v>
      </c>
    </row>
    <row r="3065" spans="1:6" ht="15">
      <c r="A3065" s="633" t="s">
        <v>21671</v>
      </c>
      <c r="B3065" s="626">
        <v>95947</v>
      </c>
      <c r="C3065" s="628" t="s">
        <v>21673</v>
      </c>
      <c r="D3065" s="626" t="s">
        <v>908</v>
      </c>
      <c r="E3065" s="634">
        <v>9.2200000000000006</v>
      </c>
      <c r="F3065" s="635">
        <v>0</v>
      </c>
    </row>
    <row r="3066" spans="1:6" ht="15">
      <c r="A3066" s="633" t="s">
        <v>21671</v>
      </c>
      <c r="B3066" s="626">
        <v>95948</v>
      </c>
      <c r="C3066" s="628" t="s">
        <v>21674</v>
      </c>
      <c r="D3066" s="626" t="s">
        <v>908</v>
      </c>
      <c r="E3066" s="634">
        <v>7.65</v>
      </c>
      <c r="F3066" s="635">
        <v>0</v>
      </c>
    </row>
    <row r="3067" spans="1:6" ht="15">
      <c r="A3067" s="633" t="s">
        <v>21671</v>
      </c>
      <c r="B3067" s="626">
        <v>95944</v>
      </c>
      <c r="C3067" s="628" t="s">
        <v>21675</v>
      </c>
      <c r="D3067" s="626" t="s">
        <v>908</v>
      </c>
      <c r="E3067" s="634">
        <v>21.91</v>
      </c>
      <c r="F3067" s="635">
        <v>0</v>
      </c>
    </row>
    <row r="3068" spans="1:6" ht="15">
      <c r="A3068" s="633" t="s">
        <v>21671</v>
      </c>
      <c r="B3068" s="626">
        <v>95945</v>
      </c>
      <c r="C3068" s="628" t="s">
        <v>21676</v>
      </c>
      <c r="D3068" s="626" t="s">
        <v>908</v>
      </c>
      <c r="E3068" s="634">
        <v>16.66</v>
      </c>
      <c r="F3068" s="635">
        <v>0</v>
      </c>
    </row>
    <row r="3069" spans="1:6" ht="15">
      <c r="A3069" s="633" t="s">
        <v>21671</v>
      </c>
      <c r="B3069" s="626">
        <v>95943</v>
      </c>
      <c r="C3069" s="628" t="s">
        <v>21677</v>
      </c>
      <c r="D3069" s="626" t="s">
        <v>908</v>
      </c>
      <c r="E3069" s="634">
        <v>25.05</v>
      </c>
      <c r="F3069" s="635">
        <v>0</v>
      </c>
    </row>
    <row r="3070" spans="1:6" ht="15">
      <c r="A3070" s="633" t="s">
        <v>21671</v>
      </c>
      <c r="B3070" s="626">
        <v>102077</v>
      </c>
      <c r="C3070" s="628" t="s">
        <v>21678</v>
      </c>
      <c r="D3070" s="626" t="s">
        <v>482</v>
      </c>
      <c r="E3070" s="634">
        <v>5346</v>
      </c>
      <c r="F3070" s="635">
        <v>0</v>
      </c>
    </row>
    <row r="3071" spans="1:6" ht="15">
      <c r="A3071" s="633" t="s">
        <v>21671</v>
      </c>
      <c r="B3071" s="626">
        <v>102073</v>
      </c>
      <c r="C3071" s="628" t="s">
        <v>21679</v>
      </c>
      <c r="D3071" s="626" t="s">
        <v>482</v>
      </c>
      <c r="E3071" s="634">
        <v>3895.18</v>
      </c>
      <c r="F3071" s="635">
        <v>0</v>
      </c>
    </row>
    <row r="3072" spans="1:6" ht="15">
      <c r="A3072" s="633" t="s">
        <v>21671</v>
      </c>
      <c r="B3072" s="626">
        <v>102079</v>
      </c>
      <c r="C3072" s="628" t="s">
        <v>21680</v>
      </c>
      <c r="D3072" s="626" t="s">
        <v>482</v>
      </c>
      <c r="E3072" s="634">
        <v>5245.98</v>
      </c>
      <c r="F3072" s="635">
        <v>0</v>
      </c>
    </row>
    <row r="3073" spans="1:6" ht="15">
      <c r="A3073" s="633" t="s">
        <v>21671</v>
      </c>
      <c r="B3073" s="626">
        <v>102075</v>
      </c>
      <c r="C3073" s="628" t="s">
        <v>21681</v>
      </c>
      <c r="D3073" s="626" t="s">
        <v>482</v>
      </c>
      <c r="E3073" s="634">
        <v>4776.01</v>
      </c>
      <c r="F3073" s="635">
        <v>0</v>
      </c>
    </row>
    <row r="3074" spans="1:6" ht="15">
      <c r="A3074" s="633" t="s">
        <v>21671</v>
      </c>
      <c r="B3074" s="626">
        <v>102078</v>
      </c>
      <c r="C3074" s="628" t="s">
        <v>21682</v>
      </c>
      <c r="D3074" s="626" t="s">
        <v>482</v>
      </c>
      <c r="E3074" s="634">
        <v>5482.9</v>
      </c>
      <c r="F3074" s="635">
        <v>0</v>
      </c>
    </row>
    <row r="3075" spans="1:6" ht="15">
      <c r="A3075" s="633" t="s">
        <v>21671</v>
      </c>
      <c r="B3075" s="626">
        <v>102074</v>
      </c>
      <c r="C3075" s="628" t="s">
        <v>21683</v>
      </c>
      <c r="D3075" s="626" t="s">
        <v>482</v>
      </c>
      <c r="E3075" s="634">
        <v>4618.18</v>
      </c>
      <c r="F3075" s="635">
        <v>0</v>
      </c>
    </row>
    <row r="3076" spans="1:6" ht="15">
      <c r="A3076" s="633" t="s">
        <v>21671</v>
      </c>
      <c r="B3076" s="626">
        <v>102080</v>
      </c>
      <c r="C3076" s="628" t="s">
        <v>21684</v>
      </c>
      <c r="D3076" s="626" t="s">
        <v>482</v>
      </c>
      <c r="E3076" s="634">
        <v>4531.8100000000004</v>
      </c>
      <c r="F3076" s="635">
        <v>0</v>
      </c>
    </row>
    <row r="3077" spans="1:6" ht="15">
      <c r="A3077" s="633" t="s">
        <v>21671</v>
      </c>
      <c r="B3077" s="626">
        <v>102076</v>
      </c>
      <c r="C3077" s="628" t="s">
        <v>21685</v>
      </c>
      <c r="D3077" s="626" t="s">
        <v>482</v>
      </c>
      <c r="E3077" s="634">
        <v>4877.63</v>
      </c>
      <c r="F3077" s="635">
        <v>0</v>
      </c>
    </row>
    <row r="3078" spans="1:6" ht="15">
      <c r="A3078" s="633" t="s">
        <v>21671</v>
      </c>
      <c r="B3078" s="626">
        <v>102084</v>
      </c>
      <c r="C3078" s="628" t="s">
        <v>21686</v>
      </c>
      <c r="D3078" s="626" t="s">
        <v>143</v>
      </c>
      <c r="E3078" s="634">
        <v>0</v>
      </c>
      <c r="F3078" s="635"/>
    </row>
    <row r="3079" spans="1:6" ht="15">
      <c r="A3079" s="633" t="s">
        <v>21671</v>
      </c>
      <c r="B3079" s="626">
        <v>102082</v>
      </c>
      <c r="C3079" s="628" t="s">
        <v>21687</v>
      </c>
      <c r="D3079" s="626" t="s">
        <v>143</v>
      </c>
      <c r="E3079" s="634">
        <v>0</v>
      </c>
      <c r="F3079" s="635"/>
    </row>
    <row r="3080" spans="1:6" ht="15">
      <c r="A3080" s="633" t="s">
        <v>21671</v>
      </c>
      <c r="B3080" s="626">
        <v>102081</v>
      </c>
      <c r="C3080" s="628" t="s">
        <v>21688</v>
      </c>
      <c r="D3080" s="626" t="s">
        <v>143</v>
      </c>
      <c r="E3080" s="634">
        <v>0</v>
      </c>
      <c r="F3080" s="635"/>
    </row>
    <row r="3081" spans="1:6" ht="15">
      <c r="A3081" s="633" t="s">
        <v>21671</v>
      </c>
      <c r="B3081" s="626">
        <v>102092</v>
      </c>
      <c r="C3081" s="628" t="s">
        <v>21689</v>
      </c>
      <c r="D3081" s="626" t="s">
        <v>143</v>
      </c>
      <c r="E3081" s="634">
        <v>0</v>
      </c>
      <c r="F3081" s="635"/>
    </row>
    <row r="3082" spans="1:6" ht="15">
      <c r="A3082" s="633" t="s">
        <v>21671</v>
      </c>
      <c r="B3082" s="626">
        <v>102089</v>
      </c>
      <c r="C3082" s="628" t="s">
        <v>21690</v>
      </c>
      <c r="D3082" s="626" t="s">
        <v>135</v>
      </c>
      <c r="E3082" s="634">
        <v>170.44</v>
      </c>
      <c r="F3082" s="635">
        <v>0</v>
      </c>
    </row>
    <row r="3083" spans="1:6" ht="15">
      <c r="A3083" s="633" t="s">
        <v>21671</v>
      </c>
      <c r="B3083" s="626">
        <v>102090</v>
      </c>
      <c r="C3083" s="628" t="s">
        <v>21691</v>
      </c>
      <c r="D3083" s="626" t="s">
        <v>135</v>
      </c>
      <c r="E3083" s="634">
        <v>133.34</v>
      </c>
      <c r="F3083" s="635">
        <v>0</v>
      </c>
    </row>
    <row r="3084" spans="1:6" ht="15">
      <c r="A3084" s="633" t="s">
        <v>21671</v>
      </c>
      <c r="B3084" s="626">
        <v>102086</v>
      </c>
      <c r="C3084" s="628" t="s">
        <v>21692</v>
      </c>
      <c r="D3084" s="626" t="s">
        <v>135</v>
      </c>
      <c r="E3084" s="634">
        <v>184.86</v>
      </c>
      <c r="F3084" s="635">
        <v>0</v>
      </c>
    </row>
    <row r="3085" spans="1:6" ht="15">
      <c r="A3085" s="633" t="s">
        <v>21671</v>
      </c>
      <c r="B3085" s="626">
        <v>102087</v>
      </c>
      <c r="C3085" s="628" t="s">
        <v>21693</v>
      </c>
      <c r="D3085" s="626" t="s">
        <v>135</v>
      </c>
      <c r="E3085" s="634">
        <v>152.16</v>
      </c>
      <c r="F3085" s="635">
        <v>0</v>
      </c>
    </row>
    <row r="3086" spans="1:6" ht="15">
      <c r="A3086" s="633" t="s">
        <v>21671</v>
      </c>
      <c r="B3086" s="626">
        <v>102091</v>
      </c>
      <c r="C3086" s="628" t="s">
        <v>21694</v>
      </c>
      <c r="D3086" s="626" t="s">
        <v>135</v>
      </c>
      <c r="E3086" s="634">
        <v>295.82</v>
      </c>
      <c r="F3086" s="635">
        <v>0</v>
      </c>
    </row>
    <row r="3087" spans="1:6" ht="15">
      <c r="A3087" s="633" t="s">
        <v>21671</v>
      </c>
      <c r="B3087" s="626">
        <v>102088</v>
      </c>
      <c r="C3087" s="628" t="s">
        <v>21695</v>
      </c>
      <c r="D3087" s="626" t="s">
        <v>135</v>
      </c>
      <c r="E3087" s="634">
        <v>254.31</v>
      </c>
      <c r="F3087" s="635">
        <v>0</v>
      </c>
    </row>
    <row r="3088" spans="1:6" ht="15">
      <c r="A3088" s="633" t="s">
        <v>21671</v>
      </c>
      <c r="B3088" s="626">
        <v>101997</v>
      </c>
      <c r="C3088" s="628" t="s">
        <v>21696</v>
      </c>
      <c r="D3088" s="626" t="s">
        <v>135</v>
      </c>
      <c r="E3088" s="634">
        <v>179.96</v>
      </c>
      <c r="F3088" s="635">
        <v>0</v>
      </c>
    </row>
    <row r="3089" spans="1:6" ht="15">
      <c r="A3089" s="633" t="s">
        <v>21671</v>
      </c>
      <c r="B3089" s="626">
        <v>101998</v>
      </c>
      <c r="C3089" s="628" t="s">
        <v>21697</v>
      </c>
      <c r="D3089" s="626" t="s">
        <v>135</v>
      </c>
      <c r="E3089" s="634">
        <v>140.76</v>
      </c>
      <c r="F3089" s="635">
        <v>0</v>
      </c>
    </row>
    <row r="3090" spans="1:6" ht="15">
      <c r="A3090" s="633" t="s">
        <v>21671</v>
      </c>
      <c r="B3090" s="626">
        <v>101999</v>
      </c>
      <c r="C3090" s="628" t="s">
        <v>21698</v>
      </c>
      <c r="D3090" s="626" t="s">
        <v>135</v>
      </c>
      <c r="E3090" s="634">
        <v>348.61</v>
      </c>
      <c r="F3090" s="635">
        <v>0</v>
      </c>
    </row>
    <row r="3091" spans="1:6" ht="15">
      <c r="A3091" s="633" t="s">
        <v>21671</v>
      </c>
      <c r="B3091" s="626">
        <v>101994</v>
      </c>
      <c r="C3091" s="628" t="s">
        <v>21699</v>
      </c>
      <c r="D3091" s="626" t="s">
        <v>135</v>
      </c>
      <c r="E3091" s="634">
        <v>191.63</v>
      </c>
      <c r="F3091" s="635">
        <v>0</v>
      </c>
    </row>
    <row r="3092" spans="1:6" ht="15">
      <c r="A3092" s="633" t="s">
        <v>21671</v>
      </c>
      <c r="B3092" s="626">
        <v>101995</v>
      </c>
      <c r="C3092" s="628" t="s">
        <v>21700</v>
      </c>
      <c r="D3092" s="626" t="s">
        <v>135</v>
      </c>
      <c r="E3092" s="634">
        <v>156.66999999999999</v>
      </c>
      <c r="F3092" s="635">
        <v>0</v>
      </c>
    </row>
    <row r="3093" spans="1:6" ht="15">
      <c r="A3093" s="633" t="s">
        <v>21671</v>
      </c>
      <c r="B3093" s="626">
        <v>101996</v>
      </c>
      <c r="C3093" s="628" t="s">
        <v>21701</v>
      </c>
      <c r="D3093" s="626" t="s">
        <v>135</v>
      </c>
      <c r="E3093" s="634">
        <v>272.72000000000003</v>
      </c>
      <c r="F3093" s="635">
        <v>0</v>
      </c>
    </row>
    <row r="3094" spans="1:6" ht="15">
      <c r="A3094" s="633" t="s">
        <v>21671</v>
      </c>
      <c r="B3094" s="626">
        <v>101991</v>
      </c>
      <c r="C3094" s="628" t="s">
        <v>21702</v>
      </c>
      <c r="D3094" s="626" t="s">
        <v>135</v>
      </c>
      <c r="E3094" s="634">
        <v>181.05</v>
      </c>
      <c r="F3094" s="635">
        <v>0</v>
      </c>
    </row>
    <row r="3095" spans="1:6" ht="15">
      <c r="A3095" s="633" t="s">
        <v>21671</v>
      </c>
      <c r="B3095" s="626">
        <v>101992</v>
      </c>
      <c r="C3095" s="628" t="s">
        <v>21703</v>
      </c>
      <c r="D3095" s="626" t="s">
        <v>135</v>
      </c>
      <c r="E3095" s="634">
        <v>142.71</v>
      </c>
      <c r="F3095" s="635">
        <v>0</v>
      </c>
    </row>
    <row r="3096" spans="1:6" ht="15">
      <c r="A3096" s="633" t="s">
        <v>21671</v>
      </c>
      <c r="B3096" s="626">
        <v>101993</v>
      </c>
      <c r="C3096" s="628" t="s">
        <v>21704</v>
      </c>
      <c r="D3096" s="626" t="s">
        <v>135</v>
      </c>
      <c r="E3096" s="634">
        <v>325.64999999999998</v>
      </c>
      <c r="F3096" s="635">
        <v>0</v>
      </c>
    </row>
    <row r="3097" spans="1:6" ht="15">
      <c r="A3097" s="633" t="s">
        <v>21671</v>
      </c>
      <c r="B3097" s="626">
        <v>101988</v>
      </c>
      <c r="C3097" s="628" t="s">
        <v>21705</v>
      </c>
      <c r="D3097" s="626" t="s">
        <v>135</v>
      </c>
      <c r="E3097" s="634">
        <v>183.43</v>
      </c>
      <c r="F3097" s="635">
        <v>0</v>
      </c>
    </row>
    <row r="3098" spans="1:6" ht="15">
      <c r="A3098" s="633" t="s">
        <v>21671</v>
      </c>
      <c r="B3098" s="626">
        <v>101989</v>
      </c>
      <c r="C3098" s="628" t="s">
        <v>21706</v>
      </c>
      <c r="D3098" s="626" t="s">
        <v>135</v>
      </c>
      <c r="E3098" s="634">
        <v>152.28</v>
      </c>
      <c r="F3098" s="635">
        <v>0</v>
      </c>
    </row>
    <row r="3099" spans="1:6" ht="15">
      <c r="A3099" s="633" t="s">
        <v>21671</v>
      </c>
      <c r="B3099" s="626">
        <v>101990</v>
      </c>
      <c r="C3099" s="628" t="s">
        <v>21707</v>
      </c>
      <c r="D3099" s="626" t="s">
        <v>135</v>
      </c>
      <c r="E3099" s="634">
        <v>254.21</v>
      </c>
      <c r="F3099" s="635">
        <v>0</v>
      </c>
    </row>
    <row r="3100" spans="1:6" ht="15">
      <c r="A3100" s="633" t="s">
        <v>21671</v>
      </c>
      <c r="B3100" s="626">
        <v>101985</v>
      </c>
      <c r="C3100" s="628" t="s">
        <v>21708</v>
      </c>
      <c r="D3100" s="626" t="s">
        <v>135</v>
      </c>
      <c r="E3100" s="634">
        <v>177.74</v>
      </c>
      <c r="F3100" s="635">
        <v>0</v>
      </c>
    </row>
    <row r="3101" spans="1:6" ht="15">
      <c r="A3101" s="633" t="s">
        <v>21671</v>
      </c>
      <c r="B3101" s="626">
        <v>101986</v>
      </c>
      <c r="C3101" s="628" t="s">
        <v>21709</v>
      </c>
      <c r="D3101" s="626" t="s">
        <v>135</v>
      </c>
      <c r="E3101" s="634">
        <v>137.63999999999999</v>
      </c>
      <c r="F3101" s="635">
        <v>0</v>
      </c>
    </row>
    <row r="3102" spans="1:6" ht="15">
      <c r="A3102" s="633" t="s">
        <v>21671</v>
      </c>
      <c r="B3102" s="626">
        <v>101987</v>
      </c>
      <c r="C3102" s="628" t="s">
        <v>21710</v>
      </c>
      <c r="D3102" s="626" t="s">
        <v>135</v>
      </c>
      <c r="E3102" s="634">
        <v>277.83</v>
      </c>
      <c r="F3102" s="635">
        <v>0</v>
      </c>
    </row>
    <row r="3103" spans="1:6" ht="15">
      <c r="A3103" s="633" t="s">
        <v>21671</v>
      </c>
      <c r="B3103" s="626">
        <v>101969</v>
      </c>
      <c r="C3103" s="628" t="s">
        <v>21711</v>
      </c>
      <c r="D3103" s="626" t="s">
        <v>135</v>
      </c>
      <c r="E3103" s="634">
        <v>173.87</v>
      </c>
      <c r="F3103" s="635">
        <v>0</v>
      </c>
    </row>
    <row r="3104" spans="1:6" ht="15">
      <c r="A3104" s="633" t="s">
        <v>21671</v>
      </c>
      <c r="B3104" s="626">
        <v>101971</v>
      </c>
      <c r="C3104" s="628" t="s">
        <v>21712</v>
      </c>
      <c r="D3104" s="626" t="s">
        <v>135</v>
      </c>
      <c r="E3104" s="634">
        <v>142.33000000000001</v>
      </c>
      <c r="F3104" s="635">
        <v>0</v>
      </c>
    </row>
    <row r="3105" spans="1:6" ht="15">
      <c r="A3105" s="633" t="s">
        <v>21671</v>
      </c>
      <c r="B3105" s="626">
        <v>101973</v>
      </c>
      <c r="C3105" s="628" t="s">
        <v>21713</v>
      </c>
      <c r="D3105" s="626" t="s">
        <v>135</v>
      </c>
      <c r="E3105" s="634">
        <v>236.1</v>
      </c>
      <c r="F3105" s="635">
        <v>0</v>
      </c>
    </row>
    <row r="3106" spans="1:6" ht="15">
      <c r="A3106" s="633" t="s">
        <v>21671</v>
      </c>
      <c r="B3106" s="626">
        <v>102072</v>
      </c>
      <c r="C3106" s="628" t="s">
        <v>21714</v>
      </c>
      <c r="D3106" s="626" t="s">
        <v>135</v>
      </c>
      <c r="E3106" s="634">
        <v>200.12</v>
      </c>
      <c r="F3106" s="635">
        <v>0</v>
      </c>
    </row>
    <row r="3107" spans="1:6" ht="15">
      <c r="A3107" s="633" t="s">
        <v>21671</v>
      </c>
      <c r="B3107" s="626">
        <v>102070</v>
      </c>
      <c r="C3107" s="628" t="s">
        <v>21715</v>
      </c>
      <c r="D3107" s="626" t="s">
        <v>135</v>
      </c>
      <c r="E3107" s="634">
        <v>233.4</v>
      </c>
      <c r="F3107" s="635">
        <v>0</v>
      </c>
    </row>
    <row r="3108" spans="1:6" ht="15">
      <c r="A3108" s="633" t="s">
        <v>21671</v>
      </c>
      <c r="B3108" s="626">
        <v>102071</v>
      </c>
      <c r="C3108" s="628" t="s">
        <v>21716</v>
      </c>
      <c r="D3108" s="626" t="s">
        <v>135</v>
      </c>
      <c r="E3108" s="634">
        <v>208.67</v>
      </c>
      <c r="F3108" s="635">
        <v>0</v>
      </c>
    </row>
    <row r="3109" spans="1:6" ht="15">
      <c r="A3109" s="633" t="s">
        <v>21671</v>
      </c>
      <c r="B3109" s="626">
        <v>102068</v>
      </c>
      <c r="C3109" s="628" t="s">
        <v>21717</v>
      </c>
      <c r="D3109" s="626" t="s">
        <v>135</v>
      </c>
      <c r="E3109" s="634">
        <v>298.14</v>
      </c>
      <c r="F3109" s="635">
        <v>0</v>
      </c>
    </row>
    <row r="3110" spans="1:6" ht="15">
      <c r="A3110" s="633" t="s">
        <v>21671</v>
      </c>
      <c r="B3110" s="626">
        <v>102069</v>
      </c>
      <c r="C3110" s="628" t="s">
        <v>21718</v>
      </c>
      <c r="D3110" s="626" t="s">
        <v>135</v>
      </c>
      <c r="E3110" s="634">
        <v>271.27</v>
      </c>
      <c r="F3110" s="635">
        <v>0</v>
      </c>
    </row>
    <row r="3111" spans="1:6" ht="15">
      <c r="A3111" s="633" t="s">
        <v>21671</v>
      </c>
      <c r="B3111" s="626">
        <v>102066</v>
      </c>
      <c r="C3111" s="628" t="s">
        <v>21719</v>
      </c>
      <c r="D3111" s="626" t="s">
        <v>135</v>
      </c>
      <c r="E3111" s="634">
        <v>576.70000000000005</v>
      </c>
      <c r="F3111" s="635">
        <v>0</v>
      </c>
    </row>
    <row r="3112" spans="1:6" ht="15">
      <c r="A3112" s="633" t="s">
        <v>21671</v>
      </c>
      <c r="B3112" s="626">
        <v>102067</v>
      </c>
      <c r="C3112" s="628" t="s">
        <v>21720</v>
      </c>
      <c r="D3112" s="626" t="s">
        <v>135</v>
      </c>
      <c r="E3112" s="634">
        <v>490.63</v>
      </c>
      <c r="F3112" s="635">
        <v>0</v>
      </c>
    </row>
    <row r="3113" spans="1:6" ht="15">
      <c r="A3113" s="633" t="s">
        <v>21671</v>
      </c>
      <c r="B3113" s="626">
        <v>102065</v>
      </c>
      <c r="C3113" s="628" t="s">
        <v>21721</v>
      </c>
      <c r="D3113" s="626" t="s">
        <v>135</v>
      </c>
      <c r="E3113" s="634">
        <v>211.2</v>
      </c>
      <c r="F3113" s="635">
        <v>0</v>
      </c>
    </row>
    <row r="3114" spans="1:6" ht="15">
      <c r="A3114" s="633" t="s">
        <v>21671</v>
      </c>
      <c r="B3114" s="626">
        <v>102063</v>
      </c>
      <c r="C3114" s="628" t="s">
        <v>21722</v>
      </c>
      <c r="D3114" s="626" t="s">
        <v>135</v>
      </c>
      <c r="E3114" s="634">
        <v>252.2</v>
      </c>
      <c r="F3114" s="635">
        <v>0</v>
      </c>
    </row>
    <row r="3115" spans="1:6" ht="15">
      <c r="A3115" s="633" t="s">
        <v>21671</v>
      </c>
      <c r="B3115" s="626">
        <v>102064</v>
      </c>
      <c r="C3115" s="628" t="s">
        <v>21723</v>
      </c>
      <c r="D3115" s="626" t="s">
        <v>135</v>
      </c>
      <c r="E3115" s="634">
        <v>225.88</v>
      </c>
      <c r="F3115" s="635">
        <v>0</v>
      </c>
    </row>
    <row r="3116" spans="1:6" ht="15">
      <c r="A3116" s="633" t="s">
        <v>21671</v>
      </c>
      <c r="B3116" s="626">
        <v>102061</v>
      </c>
      <c r="C3116" s="628" t="s">
        <v>21724</v>
      </c>
      <c r="D3116" s="626" t="s">
        <v>135</v>
      </c>
      <c r="E3116" s="634">
        <v>322.29000000000002</v>
      </c>
      <c r="F3116" s="635">
        <v>0</v>
      </c>
    </row>
    <row r="3117" spans="1:6" ht="15">
      <c r="A3117" s="633" t="s">
        <v>21671</v>
      </c>
      <c r="B3117" s="626">
        <v>102062</v>
      </c>
      <c r="C3117" s="628" t="s">
        <v>21725</v>
      </c>
      <c r="D3117" s="626" t="s">
        <v>135</v>
      </c>
      <c r="E3117" s="634">
        <v>296.73</v>
      </c>
      <c r="F3117" s="635">
        <v>0</v>
      </c>
    </row>
    <row r="3118" spans="1:6" ht="15">
      <c r="A3118" s="633" t="s">
        <v>21671</v>
      </c>
      <c r="B3118" s="626">
        <v>102059</v>
      </c>
      <c r="C3118" s="628" t="s">
        <v>21726</v>
      </c>
      <c r="D3118" s="626" t="s">
        <v>135</v>
      </c>
      <c r="E3118" s="634">
        <v>551.32000000000005</v>
      </c>
      <c r="F3118" s="635">
        <v>0</v>
      </c>
    </row>
    <row r="3119" spans="1:6" ht="15">
      <c r="A3119" s="633" t="s">
        <v>21671</v>
      </c>
      <c r="B3119" s="626">
        <v>102060</v>
      </c>
      <c r="C3119" s="628" t="s">
        <v>21727</v>
      </c>
      <c r="D3119" s="626" t="s">
        <v>135</v>
      </c>
      <c r="E3119" s="634">
        <v>460.21</v>
      </c>
      <c r="F3119" s="635">
        <v>0</v>
      </c>
    </row>
    <row r="3120" spans="1:6" ht="15">
      <c r="A3120" s="633" t="s">
        <v>21671</v>
      </c>
      <c r="B3120" s="626">
        <v>102052</v>
      </c>
      <c r="C3120" s="628" t="s">
        <v>21728</v>
      </c>
      <c r="D3120" s="626" t="s">
        <v>135</v>
      </c>
      <c r="E3120" s="634">
        <v>206.19</v>
      </c>
      <c r="F3120" s="635">
        <v>0</v>
      </c>
    </row>
    <row r="3121" spans="1:6" ht="15">
      <c r="A3121" s="633" t="s">
        <v>21671</v>
      </c>
      <c r="B3121" s="626">
        <v>102050</v>
      </c>
      <c r="C3121" s="628" t="s">
        <v>21729</v>
      </c>
      <c r="D3121" s="626" t="s">
        <v>135</v>
      </c>
      <c r="E3121" s="634">
        <v>248.2</v>
      </c>
      <c r="F3121" s="635">
        <v>0</v>
      </c>
    </row>
    <row r="3122" spans="1:6" ht="15">
      <c r="A3122" s="633" t="s">
        <v>21671</v>
      </c>
      <c r="B3122" s="626">
        <v>102051</v>
      </c>
      <c r="C3122" s="628" t="s">
        <v>21730</v>
      </c>
      <c r="D3122" s="626" t="s">
        <v>135</v>
      </c>
      <c r="E3122" s="634">
        <v>221.28</v>
      </c>
      <c r="F3122" s="635">
        <v>0</v>
      </c>
    </row>
    <row r="3123" spans="1:6" ht="15">
      <c r="A3123" s="633" t="s">
        <v>21671</v>
      </c>
      <c r="B3123" s="626">
        <v>102048</v>
      </c>
      <c r="C3123" s="628" t="s">
        <v>21731</v>
      </c>
      <c r="D3123" s="626" t="s">
        <v>135</v>
      </c>
      <c r="E3123" s="634">
        <v>326.92</v>
      </c>
      <c r="F3123" s="635">
        <v>0</v>
      </c>
    </row>
    <row r="3124" spans="1:6" ht="15">
      <c r="A3124" s="633" t="s">
        <v>21671</v>
      </c>
      <c r="B3124" s="626">
        <v>102049</v>
      </c>
      <c r="C3124" s="628" t="s">
        <v>21732</v>
      </c>
      <c r="D3124" s="626" t="s">
        <v>135</v>
      </c>
      <c r="E3124" s="634">
        <v>288.81</v>
      </c>
      <c r="F3124" s="635">
        <v>0</v>
      </c>
    </row>
    <row r="3125" spans="1:6" ht="15">
      <c r="A3125" s="633" t="s">
        <v>21671</v>
      </c>
      <c r="B3125" s="626">
        <v>102046</v>
      </c>
      <c r="C3125" s="628" t="s">
        <v>21733</v>
      </c>
      <c r="D3125" s="626" t="s">
        <v>135</v>
      </c>
      <c r="E3125" s="634">
        <v>649.09</v>
      </c>
      <c r="F3125" s="635">
        <v>0</v>
      </c>
    </row>
    <row r="3126" spans="1:6" ht="15">
      <c r="A3126" s="633" t="s">
        <v>21671</v>
      </c>
      <c r="B3126" s="626">
        <v>102047</v>
      </c>
      <c r="C3126" s="628" t="s">
        <v>21734</v>
      </c>
      <c r="D3126" s="626" t="s">
        <v>135</v>
      </c>
      <c r="E3126" s="634">
        <v>549.54</v>
      </c>
      <c r="F3126" s="635">
        <v>0</v>
      </c>
    </row>
    <row r="3127" spans="1:6" ht="15">
      <c r="A3127" s="633" t="s">
        <v>21671</v>
      </c>
      <c r="B3127" s="626">
        <v>102045</v>
      </c>
      <c r="C3127" s="628" t="s">
        <v>21735</v>
      </c>
      <c r="D3127" s="626" t="s">
        <v>135</v>
      </c>
      <c r="E3127" s="634">
        <v>225.78</v>
      </c>
      <c r="F3127" s="635">
        <v>0</v>
      </c>
    </row>
    <row r="3128" spans="1:6" ht="15">
      <c r="A3128" s="633" t="s">
        <v>21671</v>
      </c>
      <c r="B3128" s="626">
        <v>102043</v>
      </c>
      <c r="C3128" s="628" t="s">
        <v>21736</v>
      </c>
      <c r="D3128" s="626" t="s">
        <v>135</v>
      </c>
      <c r="E3128" s="634">
        <v>267.86</v>
      </c>
      <c r="F3128" s="635">
        <v>0</v>
      </c>
    </row>
    <row r="3129" spans="1:6" ht="15">
      <c r="A3129" s="633" t="s">
        <v>21671</v>
      </c>
      <c r="B3129" s="626">
        <v>102044</v>
      </c>
      <c r="C3129" s="628" t="s">
        <v>21737</v>
      </c>
      <c r="D3129" s="626" t="s">
        <v>135</v>
      </c>
      <c r="E3129" s="634">
        <v>241.57</v>
      </c>
      <c r="F3129" s="635">
        <v>0</v>
      </c>
    </row>
    <row r="3130" spans="1:6" ht="15">
      <c r="A3130" s="633" t="s">
        <v>21671</v>
      </c>
      <c r="B3130" s="626">
        <v>102041</v>
      </c>
      <c r="C3130" s="628" t="s">
        <v>21738</v>
      </c>
      <c r="D3130" s="626" t="s">
        <v>135</v>
      </c>
      <c r="E3130" s="634">
        <v>349.78</v>
      </c>
      <c r="F3130" s="635">
        <v>0</v>
      </c>
    </row>
    <row r="3131" spans="1:6" ht="15">
      <c r="A3131" s="633" t="s">
        <v>21671</v>
      </c>
      <c r="B3131" s="626">
        <v>102042</v>
      </c>
      <c r="C3131" s="628" t="s">
        <v>21739</v>
      </c>
      <c r="D3131" s="626" t="s">
        <v>135</v>
      </c>
      <c r="E3131" s="634">
        <v>314.13</v>
      </c>
      <c r="F3131" s="635">
        <v>0</v>
      </c>
    </row>
    <row r="3132" spans="1:6" ht="15">
      <c r="A3132" s="633" t="s">
        <v>21671</v>
      </c>
      <c r="B3132" s="626">
        <v>102039</v>
      </c>
      <c r="C3132" s="628" t="s">
        <v>21740</v>
      </c>
      <c r="D3132" s="626" t="s">
        <v>135</v>
      </c>
      <c r="E3132" s="634">
        <v>594.75</v>
      </c>
      <c r="F3132" s="635">
        <v>0</v>
      </c>
    </row>
    <row r="3133" spans="1:6" ht="15">
      <c r="A3133" s="633" t="s">
        <v>21671</v>
      </c>
      <c r="B3133" s="626">
        <v>102040</v>
      </c>
      <c r="C3133" s="628" t="s">
        <v>21741</v>
      </c>
      <c r="D3133" s="626" t="s">
        <v>135</v>
      </c>
      <c r="E3133" s="634">
        <v>492.21</v>
      </c>
      <c r="F3133" s="635">
        <v>0</v>
      </c>
    </row>
    <row r="3134" spans="1:6" ht="15">
      <c r="A3134" s="633" t="s">
        <v>21671</v>
      </c>
      <c r="B3134" s="626">
        <v>102038</v>
      </c>
      <c r="C3134" s="628" t="s">
        <v>21742</v>
      </c>
      <c r="D3134" s="626" t="s">
        <v>135</v>
      </c>
      <c r="E3134" s="634">
        <v>217.76</v>
      </c>
      <c r="F3134" s="635">
        <v>0</v>
      </c>
    </row>
    <row r="3135" spans="1:6" ht="15">
      <c r="A3135" s="633" t="s">
        <v>21671</v>
      </c>
      <c r="B3135" s="626">
        <v>102036</v>
      </c>
      <c r="C3135" s="628" t="s">
        <v>21743</v>
      </c>
      <c r="D3135" s="626" t="s">
        <v>135</v>
      </c>
      <c r="E3135" s="634">
        <v>259.95999999999998</v>
      </c>
      <c r="F3135" s="635">
        <v>0</v>
      </c>
    </row>
    <row r="3136" spans="1:6" ht="15">
      <c r="A3136" s="633" t="s">
        <v>21671</v>
      </c>
      <c r="B3136" s="626">
        <v>102037</v>
      </c>
      <c r="C3136" s="628" t="s">
        <v>21744</v>
      </c>
      <c r="D3136" s="626" t="s">
        <v>135</v>
      </c>
      <c r="E3136" s="634">
        <v>232.92</v>
      </c>
      <c r="F3136" s="635">
        <v>0</v>
      </c>
    </row>
    <row r="3137" spans="1:6" ht="15">
      <c r="A3137" s="633" t="s">
        <v>21671</v>
      </c>
      <c r="B3137" s="626">
        <v>102016</v>
      </c>
      <c r="C3137" s="628" t="s">
        <v>21745</v>
      </c>
      <c r="D3137" s="626" t="s">
        <v>135</v>
      </c>
      <c r="E3137" s="634">
        <v>336.58</v>
      </c>
      <c r="F3137" s="635">
        <v>0</v>
      </c>
    </row>
    <row r="3138" spans="1:6" ht="15">
      <c r="A3138" s="633" t="s">
        <v>21671</v>
      </c>
      <c r="B3138" s="626">
        <v>102017</v>
      </c>
      <c r="C3138" s="628" t="s">
        <v>21746</v>
      </c>
      <c r="D3138" s="626" t="s">
        <v>135</v>
      </c>
      <c r="E3138" s="634">
        <v>302.75</v>
      </c>
      <c r="F3138" s="635">
        <v>0</v>
      </c>
    </row>
    <row r="3139" spans="1:6" ht="15">
      <c r="A3139" s="633" t="s">
        <v>21671</v>
      </c>
      <c r="B3139" s="626">
        <v>102014</v>
      </c>
      <c r="C3139" s="628" t="s">
        <v>21747</v>
      </c>
      <c r="D3139" s="626" t="s">
        <v>135</v>
      </c>
      <c r="E3139" s="634">
        <v>637.12</v>
      </c>
      <c r="F3139" s="635">
        <v>0</v>
      </c>
    </row>
    <row r="3140" spans="1:6" ht="15">
      <c r="A3140" s="633" t="s">
        <v>21671</v>
      </c>
      <c r="B3140" s="626">
        <v>102015</v>
      </c>
      <c r="C3140" s="628" t="s">
        <v>21748</v>
      </c>
      <c r="D3140" s="626" t="s">
        <v>135</v>
      </c>
      <c r="E3140" s="634">
        <v>530.84</v>
      </c>
      <c r="F3140" s="635">
        <v>0</v>
      </c>
    </row>
    <row r="3141" spans="1:6" ht="15">
      <c r="A3141" s="633" t="s">
        <v>21671</v>
      </c>
      <c r="B3141" s="626">
        <v>102013</v>
      </c>
      <c r="C3141" s="628" t="s">
        <v>21749</v>
      </c>
      <c r="D3141" s="626" t="s">
        <v>135</v>
      </c>
      <c r="E3141" s="634">
        <v>229.41</v>
      </c>
      <c r="F3141" s="635">
        <v>0</v>
      </c>
    </row>
    <row r="3142" spans="1:6" ht="15">
      <c r="A3142" s="633" t="s">
        <v>21671</v>
      </c>
      <c r="B3142" s="626">
        <v>102011</v>
      </c>
      <c r="C3142" s="628" t="s">
        <v>21750</v>
      </c>
      <c r="D3142" s="626" t="s">
        <v>135</v>
      </c>
      <c r="E3142" s="634">
        <v>272.02</v>
      </c>
      <c r="F3142" s="635">
        <v>0</v>
      </c>
    </row>
    <row r="3143" spans="1:6" ht="15">
      <c r="A3143" s="633" t="s">
        <v>21671</v>
      </c>
      <c r="B3143" s="626">
        <v>102012</v>
      </c>
      <c r="C3143" s="628" t="s">
        <v>21751</v>
      </c>
      <c r="D3143" s="626" t="s">
        <v>135</v>
      </c>
      <c r="E3143" s="634">
        <v>244.71</v>
      </c>
      <c r="F3143" s="635">
        <v>0</v>
      </c>
    </row>
    <row r="3144" spans="1:6" ht="15">
      <c r="A3144" s="633" t="s">
        <v>21671</v>
      </c>
      <c r="B3144" s="626">
        <v>102009</v>
      </c>
      <c r="C3144" s="628" t="s">
        <v>21752</v>
      </c>
      <c r="D3144" s="626" t="s">
        <v>135</v>
      </c>
      <c r="E3144" s="634">
        <v>352.27</v>
      </c>
      <c r="F3144" s="635">
        <v>0</v>
      </c>
    </row>
    <row r="3145" spans="1:6" ht="15">
      <c r="A3145" s="633" t="s">
        <v>21671</v>
      </c>
      <c r="B3145" s="626">
        <v>102010</v>
      </c>
      <c r="C3145" s="628" t="s">
        <v>21753</v>
      </c>
      <c r="D3145" s="626" t="s">
        <v>135</v>
      </c>
      <c r="E3145" s="634">
        <v>319.76</v>
      </c>
      <c r="F3145" s="635">
        <v>0</v>
      </c>
    </row>
    <row r="3146" spans="1:6" ht="15">
      <c r="A3146" s="633" t="s">
        <v>21671</v>
      </c>
      <c r="B3146" s="626">
        <v>102007</v>
      </c>
      <c r="C3146" s="628" t="s">
        <v>21754</v>
      </c>
      <c r="D3146" s="626" t="s">
        <v>135</v>
      </c>
      <c r="E3146" s="634">
        <v>570.19000000000005</v>
      </c>
      <c r="F3146" s="635">
        <v>0</v>
      </c>
    </row>
    <row r="3147" spans="1:6" ht="15">
      <c r="A3147" s="633" t="s">
        <v>21671</v>
      </c>
      <c r="B3147" s="626">
        <v>102008</v>
      </c>
      <c r="C3147" s="628" t="s">
        <v>21755</v>
      </c>
      <c r="D3147" s="626" t="s">
        <v>135</v>
      </c>
      <c r="E3147" s="634">
        <v>473.17</v>
      </c>
      <c r="F3147" s="635">
        <v>0</v>
      </c>
    </row>
    <row r="3148" spans="1:6" ht="15">
      <c r="A3148" s="633" t="s">
        <v>21671</v>
      </c>
      <c r="B3148" s="626">
        <v>102006</v>
      </c>
      <c r="C3148" s="628" t="s">
        <v>21756</v>
      </c>
      <c r="D3148" s="626" t="s">
        <v>135</v>
      </c>
      <c r="E3148" s="634">
        <v>221</v>
      </c>
      <c r="F3148" s="635">
        <v>0</v>
      </c>
    </row>
    <row r="3149" spans="1:6" ht="15">
      <c r="A3149" s="633" t="s">
        <v>21671</v>
      </c>
      <c r="B3149" s="626">
        <v>102004</v>
      </c>
      <c r="C3149" s="628" t="s">
        <v>21757</v>
      </c>
      <c r="D3149" s="626" t="s">
        <v>135</v>
      </c>
      <c r="E3149" s="634">
        <v>264.41000000000003</v>
      </c>
      <c r="F3149" s="635">
        <v>0</v>
      </c>
    </row>
    <row r="3150" spans="1:6" ht="15">
      <c r="A3150" s="633" t="s">
        <v>21671</v>
      </c>
      <c r="B3150" s="626">
        <v>102005</v>
      </c>
      <c r="C3150" s="628" t="s">
        <v>21758</v>
      </c>
      <c r="D3150" s="626" t="s">
        <v>135</v>
      </c>
      <c r="E3150" s="634">
        <v>237.73</v>
      </c>
      <c r="F3150" s="635">
        <v>0</v>
      </c>
    </row>
    <row r="3151" spans="1:6" ht="15">
      <c r="A3151" s="633" t="s">
        <v>21671</v>
      </c>
      <c r="B3151" s="626">
        <v>102002</v>
      </c>
      <c r="C3151" s="628" t="s">
        <v>21759</v>
      </c>
      <c r="D3151" s="626" t="s">
        <v>135</v>
      </c>
      <c r="E3151" s="634">
        <v>336.62</v>
      </c>
      <c r="F3151" s="635">
        <v>0</v>
      </c>
    </row>
    <row r="3152" spans="1:6" ht="15">
      <c r="A3152" s="633" t="s">
        <v>21671</v>
      </c>
      <c r="B3152" s="626">
        <v>102003</v>
      </c>
      <c r="C3152" s="628" t="s">
        <v>21760</v>
      </c>
      <c r="D3152" s="626" t="s">
        <v>135</v>
      </c>
      <c r="E3152" s="634">
        <v>305.02</v>
      </c>
      <c r="F3152" s="635">
        <v>0</v>
      </c>
    </row>
    <row r="3153" spans="1:6" ht="15">
      <c r="A3153" s="633" t="s">
        <v>21671</v>
      </c>
      <c r="B3153" s="626">
        <v>102000</v>
      </c>
      <c r="C3153" s="628" t="s">
        <v>21761</v>
      </c>
      <c r="D3153" s="626" t="s">
        <v>135</v>
      </c>
      <c r="E3153" s="634">
        <v>589.38</v>
      </c>
      <c r="F3153" s="635">
        <v>0</v>
      </c>
    </row>
    <row r="3154" spans="1:6" ht="15">
      <c r="A3154" s="633" t="s">
        <v>21671</v>
      </c>
      <c r="B3154" s="626">
        <v>102001</v>
      </c>
      <c r="C3154" s="628" t="s">
        <v>21762</v>
      </c>
      <c r="D3154" s="626" t="s">
        <v>135</v>
      </c>
      <c r="E3154" s="634">
        <v>503.63</v>
      </c>
      <c r="F3154" s="635">
        <v>0</v>
      </c>
    </row>
    <row r="3155" spans="1:6" ht="15">
      <c r="A3155" s="633" t="s">
        <v>21671</v>
      </c>
      <c r="B3155" s="626">
        <v>101983</v>
      </c>
      <c r="C3155" s="628" t="s">
        <v>21763</v>
      </c>
      <c r="D3155" s="626" t="s">
        <v>135</v>
      </c>
      <c r="E3155" s="634">
        <v>232.65</v>
      </c>
      <c r="F3155" s="635">
        <v>0</v>
      </c>
    </row>
    <row r="3156" spans="1:6" ht="15">
      <c r="A3156" s="633" t="s">
        <v>21671</v>
      </c>
      <c r="B3156" s="626">
        <v>101981</v>
      </c>
      <c r="C3156" s="628" t="s">
        <v>21764</v>
      </c>
      <c r="D3156" s="626" t="s">
        <v>135</v>
      </c>
      <c r="E3156" s="634">
        <v>275.36</v>
      </c>
      <c r="F3156" s="635">
        <v>0</v>
      </c>
    </row>
    <row r="3157" spans="1:6" ht="15">
      <c r="A3157" s="633" t="s">
        <v>21671</v>
      </c>
      <c r="B3157" s="626">
        <v>101982</v>
      </c>
      <c r="C3157" s="628" t="s">
        <v>21765</v>
      </c>
      <c r="D3157" s="626" t="s">
        <v>135</v>
      </c>
      <c r="E3157" s="634">
        <v>249.11</v>
      </c>
      <c r="F3157" s="635">
        <v>0</v>
      </c>
    </row>
    <row r="3158" spans="1:6" ht="15">
      <c r="A3158" s="633" t="s">
        <v>21671</v>
      </c>
      <c r="B3158" s="626">
        <v>101977</v>
      </c>
      <c r="C3158" s="628" t="s">
        <v>21766</v>
      </c>
      <c r="D3158" s="626" t="s">
        <v>135</v>
      </c>
      <c r="E3158" s="634">
        <v>349.75</v>
      </c>
      <c r="F3158" s="635">
        <v>0</v>
      </c>
    </row>
    <row r="3159" spans="1:6" ht="15">
      <c r="A3159" s="633" t="s">
        <v>21671</v>
      </c>
      <c r="B3159" s="626">
        <v>101980</v>
      </c>
      <c r="C3159" s="628" t="s">
        <v>21767</v>
      </c>
      <c r="D3159" s="626" t="s">
        <v>135</v>
      </c>
      <c r="E3159" s="634">
        <v>320.39999999999998</v>
      </c>
      <c r="F3159" s="635">
        <v>0</v>
      </c>
    </row>
    <row r="3160" spans="1:6" ht="15">
      <c r="A3160" s="633" t="s">
        <v>21671</v>
      </c>
      <c r="B3160" s="626">
        <v>101974</v>
      </c>
      <c r="C3160" s="628" t="s">
        <v>21768</v>
      </c>
      <c r="D3160" s="626" t="s">
        <v>135</v>
      </c>
      <c r="E3160" s="634">
        <v>575.46</v>
      </c>
      <c r="F3160" s="635">
        <v>0</v>
      </c>
    </row>
    <row r="3161" spans="1:6" ht="15">
      <c r="A3161" s="633" t="s">
        <v>21671</v>
      </c>
      <c r="B3161" s="626">
        <v>101975</v>
      </c>
      <c r="C3161" s="628" t="s">
        <v>21769</v>
      </c>
      <c r="D3161" s="626" t="s">
        <v>135</v>
      </c>
      <c r="E3161" s="634">
        <v>485.7</v>
      </c>
      <c r="F3161" s="635">
        <v>0</v>
      </c>
    </row>
    <row r="3162" spans="1:6" ht="15">
      <c r="A3162" s="633" t="s">
        <v>21770</v>
      </c>
      <c r="B3162" s="626">
        <v>101114</v>
      </c>
      <c r="C3162" s="628" t="s">
        <v>21771</v>
      </c>
      <c r="D3162" s="626" t="s">
        <v>482</v>
      </c>
      <c r="E3162" s="634">
        <v>5</v>
      </c>
      <c r="F3162" s="635">
        <v>0</v>
      </c>
    </row>
    <row r="3163" spans="1:6" ht="15">
      <c r="A3163" s="633" t="s">
        <v>21770</v>
      </c>
      <c r="B3163" s="626">
        <v>101118</v>
      </c>
      <c r="C3163" s="628" t="s">
        <v>21772</v>
      </c>
      <c r="D3163" s="626" t="s">
        <v>482</v>
      </c>
      <c r="E3163" s="634">
        <v>4.2699999999999996</v>
      </c>
      <c r="F3163" s="635">
        <v>0</v>
      </c>
    </row>
    <row r="3164" spans="1:6" ht="15">
      <c r="A3164" s="633" t="s">
        <v>21770</v>
      </c>
      <c r="B3164" s="626">
        <v>101115</v>
      </c>
      <c r="C3164" s="628" t="s">
        <v>21773</v>
      </c>
      <c r="D3164" s="626" t="s">
        <v>482</v>
      </c>
      <c r="E3164" s="634">
        <v>4.12</v>
      </c>
      <c r="F3164" s="635">
        <v>0</v>
      </c>
    </row>
    <row r="3165" spans="1:6" ht="15">
      <c r="A3165" s="633" t="s">
        <v>21770</v>
      </c>
      <c r="B3165" s="626">
        <v>101116</v>
      </c>
      <c r="C3165" s="628" t="s">
        <v>21774</v>
      </c>
      <c r="D3165" s="626" t="s">
        <v>482</v>
      </c>
      <c r="E3165" s="634">
        <v>2.56</v>
      </c>
      <c r="F3165" s="635">
        <v>0</v>
      </c>
    </row>
    <row r="3166" spans="1:6" ht="15">
      <c r="A3166" s="633" t="s">
        <v>21770</v>
      </c>
      <c r="B3166" s="626">
        <v>101117</v>
      </c>
      <c r="C3166" s="628" t="s">
        <v>21775</v>
      </c>
      <c r="D3166" s="626" t="s">
        <v>482</v>
      </c>
      <c r="E3166" s="634">
        <v>3.48</v>
      </c>
      <c r="F3166" s="635">
        <v>0</v>
      </c>
    </row>
    <row r="3167" spans="1:6" ht="15">
      <c r="A3167" s="633" t="s">
        <v>21770</v>
      </c>
      <c r="B3167" s="626">
        <v>101124</v>
      </c>
      <c r="C3167" s="628" t="s">
        <v>21776</v>
      </c>
      <c r="D3167" s="626" t="s">
        <v>482</v>
      </c>
      <c r="E3167" s="634">
        <v>16.18</v>
      </c>
      <c r="F3167" s="635">
        <v>0</v>
      </c>
    </row>
    <row r="3168" spans="1:6" ht="15">
      <c r="A3168" s="633" t="s">
        <v>21770</v>
      </c>
      <c r="B3168" s="626">
        <v>101128</v>
      </c>
      <c r="C3168" s="628" t="s">
        <v>21777</v>
      </c>
      <c r="D3168" s="626" t="s">
        <v>482</v>
      </c>
      <c r="E3168" s="634">
        <v>15.45</v>
      </c>
      <c r="F3168" s="635">
        <v>0</v>
      </c>
    </row>
    <row r="3169" spans="1:6" ht="15">
      <c r="A3169" s="633" t="s">
        <v>21770</v>
      </c>
      <c r="B3169" s="626">
        <v>101125</v>
      </c>
      <c r="C3169" s="628" t="s">
        <v>21778</v>
      </c>
      <c r="D3169" s="626" t="s">
        <v>482</v>
      </c>
      <c r="E3169" s="634">
        <v>15.3</v>
      </c>
      <c r="F3169" s="635">
        <v>0</v>
      </c>
    </row>
    <row r="3170" spans="1:6" ht="15">
      <c r="A3170" s="633" t="s">
        <v>21770</v>
      </c>
      <c r="B3170" s="626">
        <v>101126</v>
      </c>
      <c r="C3170" s="628" t="s">
        <v>21779</v>
      </c>
      <c r="D3170" s="626" t="s">
        <v>482</v>
      </c>
      <c r="E3170" s="634">
        <v>13.73</v>
      </c>
      <c r="F3170" s="635">
        <v>0</v>
      </c>
    </row>
    <row r="3171" spans="1:6" ht="15">
      <c r="A3171" s="633" t="s">
        <v>21770</v>
      </c>
      <c r="B3171" s="626">
        <v>101127</v>
      </c>
      <c r="C3171" s="628" t="s">
        <v>21780</v>
      </c>
      <c r="D3171" s="626" t="s">
        <v>482</v>
      </c>
      <c r="E3171" s="634">
        <v>14.66</v>
      </c>
      <c r="F3171" s="635">
        <v>0</v>
      </c>
    </row>
    <row r="3172" spans="1:6" ht="15">
      <c r="A3172" s="633" t="s">
        <v>21770</v>
      </c>
      <c r="B3172" s="626">
        <v>101134</v>
      </c>
      <c r="C3172" s="628" t="s">
        <v>21781</v>
      </c>
      <c r="D3172" s="626" t="s">
        <v>482</v>
      </c>
      <c r="E3172" s="634">
        <v>16.88</v>
      </c>
      <c r="F3172" s="635">
        <v>0</v>
      </c>
    </row>
    <row r="3173" spans="1:6" ht="15">
      <c r="A3173" s="633" t="s">
        <v>21770</v>
      </c>
      <c r="B3173" s="626">
        <v>101144</v>
      </c>
      <c r="C3173" s="628" t="s">
        <v>21782</v>
      </c>
      <c r="D3173" s="626" t="s">
        <v>482</v>
      </c>
      <c r="E3173" s="634">
        <v>16.829999999999998</v>
      </c>
      <c r="F3173" s="635">
        <v>0</v>
      </c>
    </row>
    <row r="3174" spans="1:6" ht="15">
      <c r="A3174" s="633" t="s">
        <v>21770</v>
      </c>
      <c r="B3174" s="626">
        <v>101138</v>
      </c>
      <c r="C3174" s="628" t="s">
        <v>21783</v>
      </c>
      <c r="D3174" s="626" t="s">
        <v>482</v>
      </c>
      <c r="E3174" s="634">
        <v>16.149999999999999</v>
      </c>
      <c r="F3174" s="635">
        <v>0</v>
      </c>
    </row>
    <row r="3175" spans="1:6" ht="15">
      <c r="A3175" s="633" t="s">
        <v>21770</v>
      </c>
      <c r="B3175" s="626">
        <v>101148</v>
      </c>
      <c r="C3175" s="628" t="s">
        <v>21784</v>
      </c>
      <c r="D3175" s="626" t="s">
        <v>482</v>
      </c>
      <c r="E3175" s="634">
        <v>16.100000000000001</v>
      </c>
      <c r="F3175" s="635">
        <v>0</v>
      </c>
    </row>
    <row r="3176" spans="1:6" ht="15">
      <c r="A3176" s="633" t="s">
        <v>21770</v>
      </c>
      <c r="B3176" s="626">
        <v>101135</v>
      </c>
      <c r="C3176" s="628" t="s">
        <v>21785</v>
      </c>
      <c r="D3176" s="626" t="s">
        <v>482</v>
      </c>
      <c r="E3176" s="634">
        <v>16</v>
      </c>
      <c r="F3176" s="635">
        <v>0</v>
      </c>
    </row>
    <row r="3177" spans="1:6" ht="15">
      <c r="A3177" s="633" t="s">
        <v>21770</v>
      </c>
      <c r="B3177" s="626">
        <v>101145</v>
      </c>
      <c r="C3177" s="628" t="s">
        <v>21786</v>
      </c>
      <c r="D3177" s="626" t="s">
        <v>482</v>
      </c>
      <c r="E3177" s="634">
        <v>15.95</v>
      </c>
      <c r="F3177" s="635">
        <v>0</v>
      </c>
    </row>
    <row r="3178" spans="1:6" ht="15">
      <c r="A3178" s="633" t="s">
        <v>21770</v>
      </c>
      <c r="B3178" s="626">
        <v>101136</v>
      </c>
      <c r="C3178" s="628" t="s">
        <v>21787</v>
      </c>
      <c r="D3178" s="626" t="s">
        <v>482</v>
      </c>
      <c r="E3178" s="634">
        <v>14.44</v>
      </c>
      <c r="F3178" s="635">
        <v>0</v>
      </c>
    </row>
    <row r="3179" spans="1:6" ht="15">
      <c r="A3179" s="633" t="s">
        <v>21770</v>
      </c>
      <c r="B3179" s="626">
        <v>101146</v>
      </c>
      <c r="C3179" s="628" t="s">
        <v>21788</v>
      </c>
      <c r="D3179" s="626" t="s">
        <v>482</v>
      </c>
      <c r="E3179" s="634">
        <v>14.39</v>
      </c>
      <c r="F3179" s="635">
        <v>0</v>
      </c>
    </row>
    <row r="3180" spans="1:6" ht="15">
      <c r="A3180" s="633" t="s">
        <v>21770</v>
      </c>
      <c r="B3180" s="626">
        <v>101137</v>
      </c>
      <c r="C3180" s="628" t="s">
        <v>21789</v>
      </c>
      <c r="D3180" s="626" t="s">
        <v>482</v>
      </c>
      <c r="E3180" s="634">
        <v>15.36</v>
      </c>
      <c r="F3180" s="635">
        <v>0</v>
      </c>
    </row>
    <row r="3181" spans="1:6" ht="15">
      <c r="A3181" s="633" t="s">
        <v>21770</v>
      </c>
      <c r="B3181" s="626">
        <v>101147</v>
      </c>
      <c r="C3181" s="628" t="s">
        <v>21790</v>
      </c>
      <c r="D3181" s="626" t="s">
        <v>482</v>
      </c>
      <c r="E3181" s="634">
        <v>15.31</v>
      </c>
      <c r="F3181" s="635">
        <v>0</v>
      </c>
    </row>
    <row r="3182" spans="1:6" ht="15">
      <c r="A3182" s="633" t="s">
        <v>21770</v>
      </c>
      <c r="B3182" s="626">
        <v>101119</v>
      </c>
      <c r="C3182" s="628" t="s">
        <v>21791</v>
      </c>
      <c r="D3182" s="626" t="s">
        <v>482</v>
      </c>
      <c r="E3182" s="634">
        <v>9.5299999999999994</v>
      </c>
      <c r="F3182" s="635">
        <v>0</v>
      </c>
    </row>
    <row r="3183" spans="1:6" ht="15">
      <c r="A3183" s="633" t="s">
        <v>21770</v>
      </c>
      <c r="B3183" s="626">
        <v>101123</v>
      </c>
      <c r="C3183" s="628" t="s">
        <v>21792</v>
      </c>
      <c r="D3183" s="626" t="s">
        <v>482</v>
      </c>
      <c r="E3183" s="634">
        <v>8.15</v>
      </c>
      <c r="F3183" s="635">
        <v>0</v>
      </c>
    </row>
    <row r="3184" spans="1:6" ht="15">
      <c r="A3184" s="633" t="s">
        <v>21770</v>
      </c>
      <c r="B3184" s="626">
        <v>101120</v>
      </c>
      <c r="C3184" s="628" t="s">
        <v>21793</v>
      </c>
      <c r="D3184" s="626" t="s">
        <v>482</v>
      </c>
      <c r="E3184" s="634">
        <v>7.89</v>
      </c>
      <c r="F3184" s="635">
        <v>0</v>
      </c>
    </row>
    <row r="3185" spans="1:6" ht="15">
      <c r="A3185" s="633" t="s">
        <v>21770</v>
      </c>
      <c r="B3185" s="626">
        <v>101121</v>
      </c>
      <c r="C3185" s="628" t="s">
        <v>21794</v>
      </c>
      <c r="D3185" s="626" t="s">
        <v>482</v>
      </c>
      <c r="E3185" s="634">
        <v>4.92</v>
      </c>
      <c r="F3185" s="635">
        <v>0</v>
      </c>
    </row>
    <row r="3186" spans="1:6" ht="15">
      <c r="A3186" s="633" t="s">
        <v>21770</v>
      </c>
      <c r="B3186" s="626">
        <v>101122</v>
      </c>
      <c r="C3186" s="628" t="s">
        <v>21795</v>
      </c>
      <c r="D3186" s="626" t="s">
        <v>482</v>
      </c>
      <c r="E3186" s="634">
        <v>6.64</v>
      </c>
      <c r="F3186" s="635">
        <v>0</v>
      </c>
    </row>
    <row r="3187" spans="1:6" ht="15">
      <c r="A3187" s="633" t="s">
        <v>21770</v>
      </c>
      <c r="B3187" s="626">
        <v>101129</v>
      </c>
      <c r="C3187" s="628" t="s">
        <v>21796</v>
      </c>
      <c r="D3187" s="626" t="s">
        <v>482</v>
      </c>
      <c r="E3187" s="634">
        <v>21.16</v>
      </c>
      <c r="F3187" s="635">
        <v>0</v>
      </c>
    </row>
    <row r="3188" spans="1:6" ht="15">
      <c r="A3188" s="633" t="s">
        <v>21770</v>
      </c>
      <c r="B3188" s="626">
        <v>101133</v>
      </c>
      <c r="C3188" s="628" t="s">
        <v>21797</v>
      </c>
      <c r="D3188" s="626" t="s">
        <v>482</v>
      </c>
      <c r="E3188" s="634">
        <v>19.78</v>
      </c>
      <c r="F3188" s="635">
        <v>0</v>
      </c>
    </row>
    <row r="3189" spans="1:6" ht="15">
      <c r="A3189" s="633" t="s">
        <v>21770</v>
      </c>
      <c r="B3189" s="626">
        <v>101130</v>
      </c>
      <c r="C3189" s="628" t="s">
        <v>21798</v>
      </c>
      <c r="D3189" s="626" t="s">
        <v>482</v>
      </c>
      <c r="E3189" s="634">
        <v>19.52</v>
      </c>
      <c r="F3189" s="635">
        <v>0</v>
      </c>
    </row>
    <row r="3190" spans="1:6" ht="15">
      <c r="A3190" s="633" t="s">
        <v>21770</v>
      </c>
      <c r="B3190" s="626">
        <v>101131</v>
      </c>
      <c r="C3190" s="628" t="s">
        <v>21799</v>
      </c>
      <c r="D3190" s="626" t="s">
        <v>482</v>
      </c>
      <c r="E3190" s="634">
        <v>16.55</v>
      </c>
      <c r="F3190" s="635">
        <v>0</v>
      </c>
    </row>
    <row r="3191" spans="1:6" ht="15">
      <c r="A3191" s="633" t="s">
        <v>21770</v>
      </c>
      <c r="B3191" s="626">
        <v>101132</v>
      </c>
      <c r="C3191" s="628" t="s">
        <v>21800</v>
      </c>
      <c r="D3191" s="626" t="s">
        <v>482</v>
      </c>
      <c r="E3191" s="634">
        <v>18.27</v>
      </c>
      <c r="F3191" s="635">
        <v>0</v>
      </c>
    </row>
    <row r="3192" spans="1:6" ht="15">
      <c r="A3192" s="633" t="s">
        <v>21770</v>
      </c>
      <c r="B3192" s="626">
        <v>101139</v>
      </c>
      <c r="C3192" s="628" t="s">
        <v>21801</v>
      </c>
      <c r="D3192" s="626" t="s">
        <v>482</v>
      </c>
      <c r="E3192" s="634">
        <v>21.89</v>
      </c>
      <c r="F3192" s="635">
        <v>0</v>
      </c>
    </row>
    <row r="3193" spans="1:6" ht="15">
      <c r="A3193" s="633" t="s">
        <v>21770</v>
      </c>
      <c r="B3193" s="626">
        <v>101149</v>
      </c>
      <c r="C3193" s="628" t="s">
        <v>21802</v>
      </c>
      <c r="D3193" s="626" t="s">
        <v>482</v>
      </c>
      <c r="E3193" s="634">
        <v>21.83</v>
      </c>
      <c r="F3193" s="635">
        <v>0</v>
      </c>
    </row>
    <row r="3194" spans="1:6" ht="15">
      <c r="A3194" s="633" t="s">
        <v>21770</v>
      </c>
      <c r="B3194" s="626">
        <v>101143</v>
      </c>
      <c r="C3194" s="628" t="s">
        <v>21803</v>
      </c>
      <c r="D3194" s="626" t="s">
        <v>482</v>
      </c>
      <c r="E3194" s="634">
        <v>20.51</v>
      </c>
      <c r="F3194" s="635">
        <v>0</v>
      </c>
    </row>
    <row r="3195" spans="1:6" ht="15">
      <c r="A3195" s="633" t="s">
        <v>21770</v>
      </c>
      <c r="B3195" s="626">
        <v>101153</v>
      </c>
      <c r="C3195" s="628" t="s">
        <v>21804</v>
      </c>
      <c r="D3195" s="626" t="s">
        <v>482</v>
      </c>
      <c r="E3195" s="634">
        <v>20.45</v>
      </c>
      <c r="F3195" s="635">
        <v>0</v>
      </c>
    </row>
    <row r="3196" spans="1:6" ht="15">
      <c r="A3196" s="633" t="s">
        <v>21770</v>
      </c>
      <c r="B3196" s="626">
        <v>101140</v>
      </c>
      <c r="C3196" s="628" t="s">
        <v>21805</v>
      </c>
      <c r="D3196" s="626" t="s">
        <v>482</v>
      </c>
      <c r="E3196" s="634">
        <v>20.25</v>
      </c>
      <c r="F3196" s="635">
        <v>0</v>
      </c>
    </row>
    <row r="3197" spans="1:6" ht="15">
      <c r="A3197" s="633" t="s">
        <v>21770</v>
      </c>
      <c r="B3197" s="626">
        <v>101150</v>
      </c>
      <c r="C3197" s="628" t="s">
        <v>21806</v>
      </c>
      <c r="D3197" s="626" t="s">
        <v>482</v>
      </c>
      <c r="E3197" s="634">
        <v>20.190000000000001</v>
      </c>
      <c r="F3197" s="635">
        <v>0</v>
      </c>
    </row>
    <row r="3198" spans="1:6" ht="15">
      <c r="A3198" s="633" t="s">
        <v>21770</v>
      </c>
      <c r="B3198" s="626">
        <v>101141</v>
      </c>
      <c r="C3198" s="628" t="s">
        <v>21807</v>
      </c>
      <c r="D3198" s="626" t="s">
        <v>482</v>
      </c>
      <c r="E3198" s="634">
        <v>17.28</v>
      </c>
      <c r="F3198" s="635">
        <v>0</v>
      </c>
    </row>
    <row r="3199" spans="1:6" ht="15">
      <c r="A3199" s="633" t="s">
        <v>21770</v>
      </c>
      <c r="B3199" s="626">
        <v>101151</v>
      </c>
      <c r="C3199" s="628" t="s">
        <v>21808</v>
      </c>
      <c r="D3199" s="626" t="s">
        <v>482</v>
      </c>
      <c r="E3199" s="634">
        <v>17.22</v>
      </c>
      <c r="F3199" s="635">
        <v>0</v>
      </c>
    </row>
    <row r="3200" spans="1:6" ht="15">
      <c r="A3200" s="633" t="s">
        <v>21770</v>
      </c>
      <c r="B3200" s="626">
        <v>101142</v>
      </c>
      <c r="C3200" s="628" t="s">
        <v>21809</v>
      </c>
      <c r="D3200" s="626" t="s">
        <v>482</v>
      </c>
      <c r="E3200" s="634">
        <v>19</v>
      </c>
      <c r="F3200" s="635">
        <v>0</v>
      </c>
    </row>
    <row r="3201" spans="1:6" ht="15">
      <c r="A3201" s="633" t="s">
        <v>21770</v>
      </c>
      <c r="B3201" s="626">
        <v>101152</v>
      </c>
      <c r="C3201" s="628" t="s">
        <v>21810</v>
      </c>
      <c r="D3201" s="626" t="s">
        <v>482</v>
      </c>
      <c r="E3201" s="634">
        <v>18.940000000000001</v>
      </c>
      <c r="F3201" s="635">
        <v>0</v>
      </c>
    </row>
    <row r="3202" spans="1:6" ht="15">
      <c r="A3202" s="633" t="s">
        <v>21811</v>
      </c>
      <c r="B3202" s="626">
        <v>101207</v>
      </c>
      <c r="C3202" s="628" t="s">
        <v>21812</v>
      </c>
      <c r="D3202" s="626" t="s">
        <v>482</v>
      </c>
      <c r="E3202" s="634">
        <v>11.58</v>
      </c>
      <c r="F3202" s="635">
        <v>0</v>
      </c>
    </row>
    <row r="3203" spans="1:6" ht="15">
      <c r="A3203" s="633" t="s">
        <v>21811</v>
      </c>
      <c r="B3203" s="626">
        <v>101206</v>
      </c>
      <c r="C3203" s="628" t="s">
        <v>21813</v>
      </c>
      <c r="D3203" s="626" t="s">
        <v>482</v>
      </c>
      <c r="E3203" s="634">
        <v>13.5</v>
      </c>
      <c r="F3203" s="635">
        <v>0</v>
      </c>
    </row>
    <row r="3204" spans="1:6" ht="15">
      <c r="A3204" s="633" t="s">
        <v>21811</v>
      </c>
      <c r="B3204" s="626">
        <v>101210</v>
      </c>
      <c r="C3204" s="628" t="s">
        <v>21814</v>
      </c>
      <c r="D3204" s="626" t="s">
        <v>482</v>
      </c>
      <c r="E3204" s="634">
        <v>18.66</v>
      </c>
      <c r="F3204" s="635">
        <v>0</v>
      </c>
    </row>
    <row r="3205" spans="1:6" ht="15">
      <c r="A3205" s="633" t="s">
        <v>21811</v>
      </c>
      <c r="B3205" s="626">
        <v>101211</v>
      </c>
      <c r="C3205" s="628" t="s">
        <v>21815</v>
      </c>
      <c r="D3205" s="626" t="s">
        <v>482</v>
      </c>
      <c r="E3205" s="634">
        <v>20</v>
      </c>
      <c r="F3205" s="635">
        <v>0</v>
      </c>
    </row>
    <row r="3206" spans="1:6" ht="15">
      <c r="A3206" s="633" t="s">
        <v>21811</v>
      </c>
      <c r="B3206" s="626">
        <v>101215</v>
      </c>
      <c r="C3206" s="628" t="s">
        <v>21816</v>
      </c>
      <c r="D3206" s="626" t="s">
        <v>482</v>
      </c>
      <c r="E3206" s="634">
        <v>17.96</v>
      </c>
      <c r="F3206" s="635">
        <v>0</v>
      </c>
    </row>
    <row r="3207" spans="1:6" ht="15">
      <c r="A3207" s="633" t="s">
        <v>21811</v>
      </c>
      <c r="B3207" s="626">
        <v>101216</v>
      </c>
      <c r="C3207" s="628" t="s">
        <v>21817</v>
      </c>
      <c r="D3207" s="626" t="s">
        <v>482</v>
      </c>
      <c r="E3207" s="634">
        <v>18.79</v>
      </c>
      <c r="F3207" s="635">
        <v>0</v>
      </c>
    </row>
    <row r="3208" spans="1:6" ht="15">
      <c r="A3208" s="633" t="s">
        <v>21811</v>
      </c>
      <c r="B3208" s="626">
        <v>101212</v>
      </c>
      <c r="C3208" s="628" t="s">
        <v>21818</v>
      </c>
      <c r="D3208" s="626" t="s">
        <v>482</v>
      </c>
      <c r="E3208" s="634">
        <v>23.34</v>
      </c>
      <c r="F3208" s="635">
        <v>0</v>
      </c>
    </row>
    <row r="3209" spans="1:6" ht="15">
      <c r="A3209" s="633" t="s">
        <v>21811</v>
      </c>
      <c r="B3209" s="626">
        <v>101217</v>
      </c>
      <c r="C3209" s="628" t="s">
        <v>21819</v>
      </c>
      <c r="D3209" s="626" t="s">
        <v>482</v>
      </c>
      <c r="E3209" s="634">
        <v>21.89</v>
      </c>
      <c r="F3209" s="635">
        <v>0</v>
      </c>
    </row>
    <row r="3210" spans="1:6" ht="15">
      <c r="A3210" s="633" t="s">
        <v>21811</v>
      </c>
      <c r="B3210" s="626">
        <v>101218</v>
      </c>
      <c r="C3210" s="628" t="s">
        <v>21820</v>
      </c>
      <c r="D3210" s="626" t="s">
        <v>482</v>
      </c>
      <c r="E3210" s="634">
        <v>23.09</v>
      </c>
      <c r="F3210" s="635">
        <v>0</v>
      </c>
    </row>
    <row r="3211" spans="1:6" ht="15">
      <c r="A3211" s="633" t="s">
        <v>21811</v>
      </c>
      <c r="B3211" s="626">
        <v>101213</v>
      </c>
      <c r="C3211" s="628" t="s">
        <v>21821</v>
      </c>
      <c r="D3211" s="626" t="s">
        <v>482</v>
      </c>
      <c r="E3211" s="634">
        <v>26.13</v>
      </c>
      <c r="F3211" s="635">
        <v>0</v>
      </c>
    </row>
    <row r="3212" spans="1:6" ht="15">
      <c r="A3212" s="633" t="s">
        <v>21811</v>
      </c>
      <c r="B3212" s="626">
        <v>101219</v>
      </c>
      <c r="C3212" s="628" t="s">
        <v>21822</v>
      </c>
      <c r="D3212" s="626" t="s">
        <v>482</v>
      </c>
      <c r="E3212" s="634">
        <v>27.93</v>
      </c>
      <c r="F3212" s="635">
        <v>0</v>
      </c>
    </row>
    <row r="3213" spans="1:6" ht="15">
      <c r="A3213" s="633" t="s">
        <v>21811</v>
      </c>
      <c r="B3213" s="626">
        <v>101214</v>
      </c>
      <c r="C3213" s="628" t="s">
        <v>21823</v>
      </c>
      <c r="D3213" s="626" t="s">
        <v>482</v>
      </c>
      <c r="E3213" s="634">
        <v>31.47</v>
      </c>
      <c r="F3213" s="635">
        <v>0</v>
      </c>
    </row>
    <row r="3214" spans="1:6" ht="15">
      <c r="A3214" s="633" t="s">
        <v>21811</v>
      </c>
      <c r="B3214" s="626">
        <v>101254</v>
      </c>
      <c r="C3214" s="628" t="s">
        <v>21824</v>
      </c>
      <c r="D3214" s="626" t="s">
        <v>482</v>
      </c>
      <c r="E3214" s="634">
        <v>13.71</v>
      </c>
      <c r="F3214" s="635">
        <v>0</v>
      </c>
    </row>
    <row r="3215" spans="1:6" ht="15">
      <c r="A3215" s="633" t="s">
        <v>21811</v>
      </c>
      <c r="B3215" s="626">
        <v>101256</v>
      </c>
      <c r="C3215" s="628" t="s">
        <v>21825</v>
      </c>
      <c r="D3215" s="626" t="s">
        <v>482</v>
      </c>
      <c r="E3215" s="634">
        <v>21.01</v>
      </c>
      <c r="F3215" s="635">
        <v>0</v>
      </c>
    </row>
    <row r="3216" spans="1:6" ht="15">
      <c r="A3216" s="633" t="s">
        <v>21811</v>
      </c>
      <c r="B3216" s="626">
        <v>101257</v>
      </c>
      <c r="C3216" s="628" t="s">
        <v>21826</v>
      </c>
      <c r="D3216" s="626" t="s">
        <v>482</v>
      </c>
      <c r="E3216" s="634">
        <v>22.08</v>
      </c>
      <c r="F3216" s="635">
        <v>0</v>
      </c>
    </row>
    <row r="3217" spans="1:6" ht="15">
      <c r="A3217" s="633" t="s">
        <v>21811</v>
      </c>
      <c r="B3217" s="626">
        <v>101258</v>
      </c>
      <c r="C3217" s="628" t="s">
        <v>21827</v>
      </c>
      <c r="D3217" s="626" t="s">
        <v>482</v>
      </c>
      <c r="E3217" s="634">
        <v>25.59</v>
      </c>
      <c r="F3217" s="635">
        <v>0</v>
      </c>
    </row>
    <row r="3218" spans="1:6" ht="15">
      <c r="A3218" s="633" t="s">
        <v>21811</v>
      </c>
      <c r="B3218" s="626">
        <v>101259</v>
      </c>
      <c r="C3218" s="628" t="s">
        <v>21828</v>
      </c>
      <c r="D3218" s="626" t="s">
        <v>482</v>
      </c>
      <c r="E3218" s="634">
        <v>28.45</v>
      </c>
      <c r="F3218" s="635">
        <v>0</v>
      </c>
    </row>
    <row r="3219" spans="1:6" ht="15">
      <c r="A3219" s="633" t="s">
        <v>21811</v>
      </c>
      <c r="B3219" s="626">
        <v>101260</v>
      </c>
      <c r="C3219" s="628" t="s">
        <v>21829</v>
      </c>
      <c r="D3219" s="626" t="s">
        <v>482</v>
      </c>
      <c r="E3219" s="634">
        <v>35.51</v>
      </c>
      <c r="F3219" s="635">
        <v>0</v>
      </c>
    </row>
    <row r="3220" spans="1:6" ht="15">
      <c r="A3220" s="633" t="s">
        <v>21811</v>
      </c>
      <c r="B3220" s="626">
        <v>101208</v>
      </c>
      <c r="C3220" s="628" t="s">
        <v>21830</v>
      </c>
      <c r="D3220" s="626" t="s">
        <v>482</v>
      </c>
      <c r="E3220" s="634">
        <v>11.34</v>
      </c>
      <c r="F3220" s="635">
        <v>0</v>
      </c>
    </row>
    <row r="3221" spans="1:6" ht="15">
      <c r="A3221" s="633" t="s">
        <v>21811</v>
      </c>
      <c r="B3221" s="626">
        <v>101209</v>
      </c>
      <c r="C3221" s="628" t="s">
        <v>21831</v>
      </c>
      <c r="D3221" s="626" t="s">
        <v>482</v>
      </c>
      <c r="E3221" s="634">
        <v>10.52</v>
      </c>
      <c r="F3221" s="635">
        <v>0</v>
      </c>
    </row>
    <row r="3222" spans="1:6" ht="15">
      <c r="A3222" s="633" t="s">
        <v>21811</v>
      </c>
      <c r="B3222" s="626">
        <v>101220</v>
      </c>
      <c r="C3222" s="628" t="s">
        <v>21832</v>
      </c>
      <c r="D3222" s="626" t="s">
        <v>482</v>
      </c>
      <c r="E3222" s="634">
        <v>17.59</v>
      </c>
      <c r="F3222" s="635">
        <v>0</v>
      </c>
    </row>
    <row r="3223" spans="1:6" ht="15">
      <c r="A3223" s="633" t="s">
        <v>21811</v>
      </c>
      <c r="B3223" s="626">
        <v>101221</v>
      </c>
      <c r="C3223" s="628" t="s">
        <v>21833</v>
      </c>
      <c r="D3223" s="626" t="s">
        <v>482</v>
      </c>
      <c r="E3223" s="634">
        <v>18.55</v>
      </c>
      <c r="F3223" s="635">
        <v>0</v>
      </c>
    </row>
    <row r="3224" spans="1:6" ht="15">
      <c r="A3224" s="633" t="s">
        <v>21811</v>
      </c>
      <c r="B3224" s="626">
        <v>101225</v>
      </c>
      <c r="C3224" s="628" t="s">
        <v>21834</v>
      </c>
      <c r="D3224" s="626" t="s">
        <v>482</v>
      </c>
      <c r="E3224" s="634">
        <v>16.149999999999999</v>
      </c>
      <c r="F3224" s="635">
        <v>0</v>
      </c>
    </row>
    <row r="3225" spans="1:6" ht="15">
      <c r="A3225" s="633" t="s">
        <v>21811</v>
      </c>
      <c r="B3225" s="626">
        <v>101226</v>
      </c>
      <c r="C3225" s="628" t="s">
        <v>21835</v>
      </c>
      <c r="D3225" s="626" t="s">
        <v>482</v>
      </c>
      <c r="E3225" s="634">
        <v>16.98</v>
      </c>
      <c r="F3225" s="635">
        <v>0</v>
      </c>
    </row>
    <row r="3226" spans="1:6" ht="15">
      <c r="A3226" s="633" t="s">
        <v>21811</v>
      </c>
      <c r="B3226" s="626">
        <v>101222</v>
      </c>
      <c r="C3226" s="628" t="s">
        <v>21836</v>
      </c>
      <c r="D3226" s="626" t="s">
        <v>482</v>
      </c>
      <c r="E3226" s="634">
        <v>21.54</v>
      </c>
      <c r="F3226" s="635">
        <v>0</v>
      </c>
    </row>
    <row r="3227" spans="1:6" ht="15">
      <c r="A3227" s="633" t="s">
        <v>21811</v>
      </c>
      <c r="B3227" s="626">
        <v>101227</v>
      </c>
      <c r="C3227" s="628" t="s">
        <v>21837</v>
      </c>
      <c r="D3227" s="626" t="s">
        <v>482</v>
      </c>
      <c r="E3227" s="634">
        <v>19.670000000000002</v>
      </c>
      <c r="F3227" s="635">
        <v>0</v>
      </c>
    </row>
    <row r="3228" spans="1:6" ht="15">
      <c r="A3228" s="633" t="s">
        <v>21811</v>
      </c>
      <c r="B3228" s="626">
        <v>101228</v>
      </c>
      <c r="C3228" s="628" t="s">
        <v>21838</v>
      </c>
      <c r="D3228" s="626" t="s">
        <v>482</v>
      </c>
      <c r="E3228" s="634">
        <v>20.92</v>
      </c>
      <c r="F3228" s="635">
        <v>0</v>
      </c>
    </row>
    <row r="3229" spans="1:6" ht="15">
      <c r="A3229" s="633" t="s">
        <v>21811</v>
      </c>
      <c r="B3229" s="626">
        <v>101223</v>
      </c>
      <c r="C3229" s="628" t="s">
        <v>21839</v>
      </c>
      <c r="D3229" s="626" t="s">
        <v>482</v>
      </c>
      <c r="E3229" s="634">
        <v>23.99</v>
      </c>
      <c r="F3229" s="635">
        <v>0</v>
      </c>
    </row>
    <row r="3230" spans="1:6" ht="15">
      <c r="A3230" s="633" t="s">
        <v>21811</v>
      </c>
      <c r="B3230" s="626">
        <v>101229</v>
      </c>
      <c r="C3230" s="628" t="s">
        <v>21840</v>
      </c>
      <c r="D3230" s="626" t="s">
        <v>482</v>
      </c>
      <c r="E3230" s="634">
        <v>26.37</v>
      </c>
      <c r="F3230" s="635">
        <v>0</v>
      </c>
    </row>
    <row r="3231" spans="1:6" ht="15">
      <c r="A3231" s="633" t="s">
        <v>21811</v>
      </c>
      <c r="B3231" s="626">
        <v>101224</v>
      </c>
      <c r="C3231" s="628" t="s">
        <v>21841</v>
      </c>
      <c r="D3231" s="626" t="s">
        <v>482</v>
      </c>
      <c r="E3231" s="634">
        <v>30.05</v>
      </c>
      <c r="F3231" s="635">
        <v>0</v>
      </c>
    </row>
    <row r="3232" spans="1:6" ht="15">
      <c r="A3232" s="633" t="s">
        <v>21811</v>
      </c>
      <c r="B3232" s="626">
        <v>101265</v>
      </c>
      <c r="C3232" s="628" t="s">
        <v>21842</v>
      </c>
      <c r="D3232" s="626" t="s">
        <v>482</v>
      </c>
      <c r="E3232" s="634">
        <v>33.270000000000003</v>
      </c>
      <c r="F3232" s="635">
        <v>0</v>
      </c>
    </row>
    <row r="3233" spans="1:6" ht="15">
      <c r="A3233" s="633" t="s">
        <v>21811</v>
      </c>
      <c r="B3233" s="626">
        <v>101255</v>
      </c>
      <c r="C3233" s="628" t="s">
        <v>21843</v>
      </c>
      <c r="D3233" s="626" t="s">
        <v>482</v>
      </c>
      <c r="E3233" s="634">
        <v>12.07</v>
      </c>
      <c r="F3233" s="635">
        <v>0</v>
      </c>
    </row>
    <row r="3234" spans="1:6" ht="15">
      <c r="A3234" s="633" t="s">
        <v>21811</v>
      </c>
      <c r="B3234" s="626">
        <v>101261</v>
      </c>
      <c r="C3234" s="628" t="s">
        <v>21844</v>
      </c>
      <c r="D3234" s="626" t="s">
        <v>482</v>
      </c>
      <c r="E3234" s="634">
        <v>19.87</v>
      </c>
      <c r="F3234" s="635">
        <v>0</v>
      </c>
    </row>
    <row r="3235" spans="1:6" ht="15">
      <c r="A3235" s="633" t="s">
        <v>21811</v>
      </c>
      <c r="B3235" s="626">
        <v>101262</v>
      </c>
      <c r="C3235" s="628" t="s">
        <v>21845</v>
      </c>
      <c r="D3235" s="626" t="s">
        <v>482</v>
      </c>
      <c r="E3235" s="634">
        <v>20.91</v>
      </c>
      <c r="F3235" s="635">
        <v>0</v>
      </c>
    </row>
    <row r="3236" spans="1:6" ht="15">
      <c r="A3236" s="633" t="s">
        <v>21811</v>
      </c>
      <c r="B3236" s="626">
        <v>101263</v>
      </c>
      <c r="C3236" s="628" t="s">
        <v>21846</v>
      </c>
      <c r="D3236" s="626" t="s">
        <v>482</v>
      </c>
      <c r="E3236" s="634">
        <v>24.14</v>
      </c>
      <c r="F3236" s="635">
        <v>0</v>
      </c>
    </row>
    <row r="3237" spans="1:6" ht="15">
      <c r="A3237" s="633" t="s">
        <v>21811</v>
      </c>
      <c r="B3237" s="626">
        <v>101264</v>
      </c>
      <c r="C3237" s="628" t="s">
        <v>21847</v>
      </c>
      <c r="D3237" s="626" t="s">
        <v>482</v>
      </c>
      <c r="E3237" s="634">
        <v>26.76</v>
      </c>
      <c r="F3237" s="635">
        <v>0</v>
      </c>
    </row>
    <row r="3238" spans="1:6" ht="15">
      <c r="A3238" s="633" t="s">
        <v>21811</v>
      </c>
      <c r="B3238" s="626">
        <v>101230</v>
      </c>
      <c r="C3238" s="628" t="s">
        <v>21848</v>
      </c>
      <c r="D3238" s="626" t="s">
        <v>482</v>
      </c>
      <c r="E3238" s="634">
        <v>11.87</v>
      </c>
      <c r="F3238" s="635">
        <v>0</v>
      </c>
    </row>
    <row r="3239" spans="1:6" ht="15">
      <c r="A3239" s="633" t="s">
        <v>21811</v>
      </c>
      <c r="B3239" s="626">
        <v>101231</v>
      </c>
      <c r="C3239" s="628" t="s">
        <v>21849</v>
      </c>
      <c r="D3239" s="626" t="s">
        <v>482</v>
      </c>
      <c r="E3239" s="634">
        <v>11.28</v>
      </c>
      <c r="F3239" s="635">
        <v>0</v>
      </c>
    </row>
    <row r="3240" spans="1:6" ht="15">
      <c r="A3240" s="633" t="s">
        <v>21811</v>
      </c>
      <c r="B3240" s="626">
        <v>101272</v>
      </c>
      <c r="C3240" s="628" t="s">
        <v>21850</v>
      </c>
      <c r="D3240" s="626" t="s">
        <v>482</v>
      </c>
      <c r="E3240" s="634">
        <v>33.86</v>
      </c>
      <c r="F3240" s="635">
        <v>0</v>
      </c>
    </row>
    <row r="3241" spans="1:6" ht="15">
      <c r="A3241" s="633" t="s">
        <v>21811</v>
      </c>
      <c r="B3241" s="626">
        <v>101266</v>
      </c>
      <c r="C3241" s="628" t="s">
        <v>21851</v>
      </c>
      <c r="D3241" s="626" t="s">
        <v>482</v>
      </c>
      <c r="E3241" s="634">
        <v>12.16</v>
      </c>
      <c r="F3241" s="635">
        <v>0</v>
      </c>
    </row>
    <row r="3242" spans="1:6" ht="15">
      <c r="A3242" s="633" t="s">
        <v>21811</v>
      </c>
      <c r="B3242" s="626">
        <v>101239</v>
      </c>
      <c r="C3242" s="628" t="s">
        <v>21852</v>
      </c>
      <c r="D3242" s="626" t="s">
        <v>482</v>
      </c>
      <c r="E3242" s="634">
        <v>16.03</v>
      </c>
      <c r="F3242" s="635">
        <v>0</v>
      </c>
    </row>
    <row r="3243" spans="1:6" ht="15">
      <c r="A3243" s="633" t="s">
        <v>21811</v>
      </c>
      <c r="B3243" s="626">
        <v>101240</v>
      </c>
      <c r="C3243" s="628" t="s">
        <v>21853</v>
      </c>
      <c r="D3243" s="626" t="s">
        <v>482</v>
      </c>
      <c r="E3243" s="634">
        <v>16.88</v>
      </c>
      <c r="F3243" s="635">
        <v>0</v>
      </c>
    </row>
    <row r="3244" spans="1:6" ht="15">
      <c r="A3244" s="633" t="s">
        <v>21811</v>
      </c>
      <c r="B3244" s="626">
        <v>101268</v>
      </c>
      <c r="C3244" s="628" t="s">
        <v>21854</v>
      </c>
      <c r="D3244" s="626" t="s">
        <v>482</v>
      </c>
      <c r="E3244" s="634">
        <v>19.03</v>
      </c>
      <c r="F3244" s="635">
        <v>0</v>
      </c>
    </row>
    <row r="3245" spans="1:6" ht="15">
      <c r="A3245" s="633" t="s">
        <v>21811</v>
      </c>
      <c r="B3245" s="626">
        <v>101234</v>
      </c>
      <c r="C3245" s="628" t="s">
        <v>21855</v>
      </c>
      <c r="D3245" s="626" t="s">
        <v>482</v>
      </c>
      <c r="E3245" s="634">
        <v>18.36</v>
      </c>
      <c r="F3245" s="635">
        <v>0</v>
      </c>
    </row>
    <row r="3246" spans="1:6" ht="15">
      <c r="A3246" s="633" t="s">
        <v>21811</v>
      </c>
      <c r="B3246" s="626">
        <v>101235</v>
      </c>
      <c r="C3246" s="628" t="s">
        <v>21856</v>
      </c>
      <c r="D3246" s="626" t="s">
        <v>482</v>
      </c>
      <c r="E3246" s="634">
        <v>19.27</v>
      </c>
      <c r="F3246" s="635">
        <v>0</v>
      </c>
    </row>
    <row r="3247" spans="1:6" ht="15">
      <c r="A3247" s="633" t="s">
        <v>21811</v>
      </c>
      <c r="B3247" s="626">
        <v>101241</v>
      </c>
      <c r="C3247" s="628" t="s">
        <v>21857</v>
      </c>
      <c r="D3247" s="626" t="s">
        <v>482</v>
      </c>
      <c r="E3247" s="634">
        <v>19.739999999999998</v>
      </c>
      <c r="F3247" s="635">
        <v>0</v>
      </c>
    </row>
    <row r="3248" spans="1:6" ht="15">
      <c r="A3248" s="633" t="s">
        <v>21811</v>
      </c>
      <c r="B3248" s="626">
        <v>101269</v>
      </c>
      <c r="C3248" s="628" t="s">
        <v>21858</v>
      </c>
      <c r="D3248" s="626" t="s">
        <v>482</v>
      </c>
      <c r="E3248" s="634">
        <v>21.2</v>
      </c>
      <c r="F3248" s="635">
        <v>0</v>
      </c>
    </row>
    <row r="3249" spans="1:6" ht="15">
      <c r="A3249" s="633" t="s">
        <v>21811</v>
      </c>
      <c r="B3249" s="626">
        <v>101236</v>
      </c>
      <c r="C3249" s="628" t="s">
        <v>21859</v>
      </c>
      <c r="D3249" s="626" t="s">
        <v>482</v>
      </c>
      <c r="E3249" s="634">
        <v>22.43</v>
      </c>
      <c r="F3249" s="635">
        <v>0</v>
      </c>
    </row>
    <row r="3250" spans="1:6" ht="15">
      <c r="A3250" s="633" t="s">
        <v>21811</v>
      </c>
      <c r="B3250" s="626">
        <v>101237</v>
      </c>
      <c r="C3250" s="628" t="s">
        <v>21860</v>
      </c>
      <c r="D3250" s="626" t="s">
        <v>482</v>
      </c>
      <c r="E3250" s="634">
        <v>23.82</v>
      </c>
      <c r="F3250" s="635">
        <v>0</v>
      </c>
    </row>
    <row r="3251" spans="1:6" ht="15">
      <c r="A3251" s="633" t="s">
        <v>21811</v>
      </c>
      <c r="B3251" s="626">
        <v>101242</v>
      </c>
      <c r="C3251" s="628" t="s">
        <v>21861</v>
      </c>
      <c r="D3251" s="626" t="s">
        <v>482</v>
      </c>
      <c r="E3251" s="634">
        <v>22.09</v>
      </c>
      <c r="F3251" s="635">
        <v>0</v>
      </c>
    </row>
    <row r="3252" spans="1:6" ht="15">
      <c r="A3252" s="633" t="s">
        <v>21811</v>
      </c>
      <c r="B3252" s="626">
        <v>101270</v>
      </c>
      <c r="C3252" s="628" t="s">
        <v>21862</v>
      </c>
      <c r="D3252" s="626" t="s">
        <v>482</v>
      </c>
      <c r="E3252" s="634">
        <v>24.52</v>
      </c>
      <c r="F3252" s="635">
        <v>0</v>
      </c>
    </row>
    <row r="3253" spans="1:6" ht="15">
      <c r="A3253" s="633" t="s">
        <v>21811</v>
      </c>
      <c r="B3253" s="626">
        <v>101243</v>
      </c>
      <c r="C3253" s="628" t="s">
        <v>21863</v>
      </c>
      <c r="D3253" s="626" t="s">
        <v>482</v>
      </c>
      <c r="E3253" s="634">
        <v>26.68</v>
      </c>
      <c r="F3253" s="635">
        <v>0</v>
      </c>
    </row>
    <row r="3254" spans="1:6" ht="15">
      <c r="A3254" s="633" t="s">
        <v>21811</v>
      </c>
      <c r="B3254" s="626">
        <v>101271</v>
      </c>
      <c r="C3254" s="628" t="s">
        <v>21864</v>
      </c>
      <c r="D3254" s="626" t="s">
        <v>482</v>
      </c>
      <c r="E3254" s="634">
        <v>27.2</v>
      </c>
      <c r="F3254" s="635">
        <v>0</v>
      </c>
    </row>
    <row r="3255" spans="1:6" ht="15">
      <c r="A3255" s="633" t="s">
        <v>21811</v>
      </c>
      <c r="B3255" s="626">
        <v>101238</v>
      </c>
      <c r="C3255" s="628" t="s">
        <v>21865</v>
      </c>
      <c r="D3255" s="626" t="s">
        <v>482</v>
      </c>
      <c r="E3255" s="634">
        <v>30.12</v>
      </c>
      <c r="F3255" s="635">
        <v>0</v>
      </c>
    </row>
    <row r="3256" spans="1:6" ht="15">
      <c r="A3256" s="633" t="s">
        <v>21811</v>
      </c>
      <c r="B3256" s="626">
        <v>101232</v>
      </c>
      <c r="C3256" s="628" t="s">
        <v>21866</v>
      </c>
      <c r="D3256" s="626" t="s">
        <v>482</v>
      </c>
      <c r="E3256" s="634">
        <v>10.1</v>
      </c>
      <c r="F3256" s="635">
        <v>0</v>
      </c>
    </row>
    <row r="3257" spans="1:6" ht="15">
      <c r="A3257" s="633" t="s">
        <v>21811</v>
      </c>
      <c r="B3257" s="626">
        <v>101233</v>
      </c>
      <c r="C3257" s="628" t="s">
        <v>21867</v>
      </c>
      <c r="D3257" s="626" t="s">
        <v>482</v>
      </c>
      <c r="E3257" s="634">
        <v>9.31</v>
      </c>
      <c r="F3257" s="635">
        <v>0</v>
      </c>
    </row>
    <row r="3258" spans="1:6" ht="15">
      <c r="A3258" s="633" t="s">
        <v>21811</v>
      </c>
      <c r="B3258" s="626">
        <v>101248</v>
      </c>
      <c r="C3258" s="628" t="s">
        <v>21868</v>
      </c>
      <c r="D3258" s="626" t="s">
        <v>482</v>
      </c>
      <c r="E3258" s="634">
        <v>28.72</v>
      </c>
      <c r="F3258" s="635">
        <v>0</v>
      </c>
    </row>
    <row r="3259" spans="1:6" ht="15">
      <c r="A3259" s="633" t="s">
        <v>21811</v>
      </c>
      <c r="B3259" s="626">
        <v>101277</v>
      </c>
      <c r="C3259" s="628" t="s">
        <v>21869</v>
      </c>
      <c r="D3259" s="626" t="s">
        <v>482</v>
      </c>
      <c r="E3259" s="634">
        <v>32.72</v>
      </c>
      <c r="F3259" s="635">
        <v>0</v>
      </c>
    </row>
    <row r="3260" spans="1:6" ht="15">
      <c r="A3260" s="633" t="s">
        <v>21811</v>
      </c>
      <c r="B3260" s="626">
        <v>101267</v>
      </c>
      <c r="C3260" s="628" t="s">
        <v>21870</v>
      </c>
      <c r="D3260" s="626" t="s">
        <v>482</v>
      </c>
      <c r="E3260" s="634">
        <v>11.69</v>
      </c>
      <c r="F3260" s="635">
        <v>0</v>
      </c>
    </row>
    <row r="3261" spans="1:6" ht="15">
      <c r="A3261" s="633" t="s">
        <v>21811</v>
      </c>
      <c r="B3261" s="626">
        <v>101249</v>
      </c>
      <c r="C3261" s="628" t="s">
        <v>21871</v>
      </c>
      <c r="D3261" s="626" t="s">
        <v>482</v>
      </c>
      <c r="E3261" s="634">
        <v>14.64</v>
      </c>
      <c r="F3261" s="635">
        <v>0</v>
      </c>
    </row>
    <row r="3262" spans="1:6" ht="15">
      <c r="A3262" s="633" t="s">
        <v>21811</v>
      </c>
      <c r="B3262" s="626">
        <v>101273</v>
      </c>
      <c r="C3262" s="628" t="s">
        <v>21872</v>
      </c>
      <c r="D3262" s="626" t="s">
        <v>482</v>
      </c>
      <c r="E3262" s="634">
        <v>18.14</v>
      </c>
      <c r="F3262" s="635">
        <v>0</v>
      </c>
    </row>
    <row r="3263" spans="1:6" ht="15">
      <c r="A3263" s="633" t="s">
        <v>21811</v>
      </c>
      <c r="B3263" s="626">
        <v>101245</v>
      </c>
      <c r="C3263" s="628" t="s">
        <v>21873</v>
      </c>
      <c r="D3263" s="626" t="s">
        <v>482</v>
      </c>
      <c r="E3263" s="634">
        <v>17.84</v>
      </c>
      <c r="F3263" s="635">
        <v>0</v>
      </c>
    </row>
    <row r="3264" spans="1:6" ht="15">
      <c r="A3264" s="633" t="s">
        <v>21811</v>
      </c>
      <c r="B3264" s="626">
        <v>101250</v>
      </c>
      <c r="C3264" s="628" t="s">
        <v>21874</v>
      </c>
      <c r="D3264" s="626" t="s">
        <v>482</v>
      </c>
      <c r="E3264" s="634">
        <v>16.28</v>
      </c>
      <c r="F3264" s="635">
        <v>0</v>
      </c>
    </row>
    <row r="3265" spans="1:6" ht="15">
      <c r="A3265" s="633" t="s">
        <v>21811</v>
      </c>
      <c r="B3265" s="626">
        <v>101251</v>
      </c>
      <c r="C3265" s="628" t="s">
        <v>21875</v>
      </c>
      <c r="D3265" s="626" t="s">
        <v>482</v>
      </c>
      <c r="E3265" s="634">
        <v>18.489999999999998</v>
      </c>
      <c r="F3265" s="635">
        <v>0</v>
      </c>
    </row>
    <row r="3266" spans="1:6" ht="15">
      <c r="A3266" s="633" t="s">
        <v>21811</v>
      </c>
      <c r="B3266" s="626">
        <v>101274</v>
      </c>
      <c r="C3266" s="628" t="s">
        <v>21876</v>
      </c>
      <c r="D3266" s="626" t="s">
        <v>482</v>
      </c>
      <c r="E3266" s="634">
        <v>20.07</v>
      </c>
      <c r="F3266" s="635">
        <v>0</v>
      </c>
    </row>
    <row r="3267" spans="1:6" ht="15">
      <c r="A3267" s="633" t="s">
        <v>21811</v>
      </c>
      <c r="B3267" s="626">
        <v>101246</v>
      </c>
      <c r="C3267" s="628" t="s">
        <v>21877</v>
      </c>
      <c r="D3267" s="626" t="s">
        <v>482</v>
      </c>
      <c r="E3267" s="634">
        <v>20.71</v>
      </c>
      <c r="F3267" s="635">
        <v>0</v>
      </c>
    </row>
    <row r="3268" spans="1:6" ht="15">
      <c r="A3268" s="633" t="s">
        <v>21811</v>
      </c>
      <c r="B3268" s="626">
        <v>101252</v>
      </c>
      <c r="C3268" s="628" t="s">
        <v>21878</v>
      </c>
      <c r="D3268" s="626" t="s">
        <v>482</v>
      </c>
      <c r="E3268" s="634">
        <v>20.04</v>
      </c>
      <c r="F3268" s="635">
        <v>0</v>
      </c>
    </row>
    <row r="3269" spans="1:6" ht="15">
      <c r="A3269" s="633" t="s">
        <v>21811</v>
      </c>
      <c r="B3269" s="626">
        <v>101275</v>
      </c>
      <c r="C3269" s="628" t="s">
        <v>21879</v>
      </c>
      <c r="D3269" s="626" t="s">
        <v>482</v>
      </c>
      <c r="E3269" s="634">
        <v>23.18</v>
      </c>
      <c r="F3269" s="635">
        <v>0</v>
      </c>
    </row>
    <row r="3270" spans="1:6" ht="15">
      <c r="A3270" s="633" t="s">
        <v>21811</v>
      </c>
      <c r="B3270" s="626">
        <v>101247</v>
      </c>
      <c r="C3270" s="628" t="s">
        <v>21880</v>
      </c>
      <c r="D3270" s="626" t="s">
        <v>482</v>
      </c>
      <c r="E3270" s="634">
        <v>22.98</v>
      </c>
      <c r="F3270" s="635">
        <v>0</v>
      </c>
    </row>
    <row r="3271" spans="1:6" ht="15">
      <c r="A3271" s="633" t="s">
        <v>21811</v>
      </c>
      <c r="B3271" s="626">
        <v>101276</v>
      </c>
      <c r="C3271" s="628" t="s">
        <v>21881</v>
      </c>
      <c r="D3271" s="626" t="s">
        <v>482</v>
      </c>
      <c r="E3271" s="634">
        <v>25.62</v>
      </c>
      <c r="F3271" s="635">
        <v>0</v>
      </c>
    </row>
    <row r="3272" spans="1:6" ht="15">
      <c r="A3272" s="633" t="s">
        <v>21811</v>
      </c>
      <c r="B3272" s="626">
        <v>101253</v>
      </c>
      <c r="C3272" s="628" t="s">
        <v>21882</v>
      </c>
      <c r="D3272" s="626" t="s">
        <v>482</v>
      </c>
      <c r="E3272" s="634">
        <v>25.21</v>
      </c>
      <c r="F3272" s="635">
        <v>0</v>
      </c>
    </row>
    <row r="3273" spans="1:6" ht="15">
      <c r="A3273" s="633" t="s">
        <v>21811</v>
      </c>
      <c r="B3273" s="626">
        <v>101244</v>
      </c>
      <c r="C3273" s="628" t="s">
        <v>21883</v>
      </c>
      <c r="D3273" s="626" t="s">
        <v>482</v>
      </c>
      <c r="E3273" s="634">
        <v>16.920000000000002</v>
      </c>
      <c r="F3273" s="635">
        <v>0</v>
      </c>
    </row>
    <row r="3274" spans="1:6" ht="15">
      <c r="A3274" s="633" t="s">
        <v>21884</v>
      </c>
      <c r="B3274" s="626">
        <v>93358</v>
      </c>
      <c r="C3274" s="628" t="s">
        <v>21885</v>
      </c>
      <c r="D3274" s="626" t="s">
        <v>482</v>
      </c>
      <c r="E3274" s="634">
        <v>121.6</v>
      </c>
      <c r="F3274" s="635">
        <v>0</v>
      </c>
    </row>
    <row r="3275" spans="1:6" ht="15">
      <c r="A3275" s="633" t="s">
        <v>21884</v>
      </c>
      <c r="B3275" s="626">
        <v>90082</v>
      </c>
      <c r="C3275" s="628" t="s">
        <v>21886</v>
      </c>
      <c r="D3275" s="626" t="s">
        <v>482</v>
      </c>
      <c r="E3275" s="634">
        <v>10.78</v>
      </c>
      <c r="F3275" s="635">
        <v>0</v>
      </c>
    </row>
    <row r="3276" spans="1:6" ht="15">
      <c r="A3276" s="633" t="s">
        <v>21884</v>
      </c>
      <c r="B3276" s="626">
        <v>90091</v>
      </c>
      <c r="C3276" s="628" t="s">
        <v>21887</v>
      </c>
      <c r="D3276" s="626" t="s">
        <v>482</v>
      </c>
      <c r="E3276" s="634">
        <v>6.79</v>
      </c>
      <c r="F3276" s="635">
        <v>0</v>
      </c>
    </row>
    <row r="3277" spans="1:6" ht="15">
      <c r="A3277" s="633" t="s">
        <v>21884</v>
      </c>
      <c r="B3277" s="626">
        <v>102307</v>
      </c>
      <c r="C3277" s="628" t="s">
        <v>21888</v>
      </c>
      <c r="D3277" s="626" t="s">
        <v>482</v>
      </c>
      <c r="E3277" s="634">
        <v>13.47</v>
      </c>
      <c r="F3277" s="635">
        <v>0</v>
      </c>
    </row>
    <row r="3278" spans="1:6" ht="15">
      <c r="A3278" s="633" t="s">
        <v>21884</v>
      </c>
      <c r="B3278" s="626">
        <v>102315</v>
      </c>
      <c r="C3278" s="628" t="s">
        <v>21889</v>
      </c>
      <c r="D3278" s="626" t="s">
        <v>482</v>
      </c>
      <c r="E3278" s="634">
        <v>8.49</v>
      </c>
      <c r="F3278" s="635">
        <v>0</v>
      </c>
    </row>
    <row r="3279" spans="1:6" ht="15">
      <c r="A3279" s="633" t="s">
        <v>21884</v>
      </c>
      <c r="B3279" s="626">
        <v>102283</v>
      </c>
      <c r="C3279" s="628" t="s">
        <v>21890</v>
      </c>
      <c r="D3279" s="626" t="s">
        <v>482</v>
      </c>
      <c r="E3279" s="634">
        <v>14.1</v>
      </c>
      <c r="F3279" s="635">
        <v>0</v>
      </c>
    </row>
    <row r="3280" spans="1:6" ht="15">
      <c r="A3280" s="633" t="s">
        <v>21884</v>
      </c>
      <c r="B3280" s="626">
        <v>102291</v>
      </c>
      <c r="C3280" s="628" t="s">
        <v>21891</v>
      </c>
      <c r="D3280" s="626" t="s">
        <v>482</v>
      </c>
      <c r="E3280" s="634">
        <v>8.8800000000000008</v>
      </c>
      <c r="F3280" s="635">
        <v>0</v>
      </c>
    </row>
    <row r="3281" spans="1:6" ht="15">
      <c r="A3281" s="633" t="s">
        <v>21884</v>
      </c>
      <c r="B3281" s="626">
        <v>102276</v>
      </c>
      <c r="C3281" s="628" t="s">
        <v>21892</v>
      </c>
      <c r="D3281" s="626" t="s">
        <v>482</v>
      </c>
      <c r="E3281" s="634">
        <v>12.13</v>
      </c>
      <c r="F3281" s="635">
        <v>0</v>
      </c>
    </row>
    <row r="3282" spans="1:6" ht="15">
      <c r="A3282" s="633" t="s">
        <v>21884</v>
      </c>
      <c r="B3282" s="626">
        <v>102306</v>
      </c>
      <c r="C3282" s="628" t="s">
        <v>21893</v>
      </c>
      <c r="D3282" s="626" t="s">
        <v>482</v>
      </c>
      <c r="E3282" s="634">
        <v>15.17</v>
      </c>
      <c r="F3282" s="635">
        <v>0</v>
      </c>
    </row>
    <row r="3283" spans="1:6" ht="15">
      <c r="A3283" s="633" t="s">
        <v>21884</v>
      </c>
      <c r="B3283" s="626">
        <v>102279</v>
      </c>
      <c r="C3283" s="628" t="s">
        <v>21894</v>
      </c>
      <c r="D3283" s="626" t="s">
        <v>482</v>
      </c>
      <c r="E3283" s="634">
        <v>7.65</v>
      </c>
      <c r="F3283" s="635">
        <v>0</v>
      </c>
    </row>
    <row r="3284" spans="1:6" ht="15">
      <c r="A3284" s="633" t="s">
        <v>21884</v>
      </c>
      <c r="B3284" s="626">
        <v>102282</v>
      </c>
      <c r="C3284" s="628" t="s">
        <v>21895</v>
      </c>
      <c r="D3284" s="626" t="s">
        <v>482</v>
      </c>
      <c r="E3284" s="634">
        <v>15.87</v>
      </c>
      <c r="F3284" s="635">
        <v>0</v>
      </c>
    </row>
    <row r="3285" spans="1:6" ht="15">
      <c r="A3285" s="633" t="s">
        <v>21884</v>
      </c>
      <c r="B3285" s="626">
        <v>102290</v>
      </c>
      <c r="C3285" s="628" t="s">
        <v>21896</v>
      </c>
      <c r="D3285" s="626" t="s">
        <v>482</v>
      </c>
      <c r="E3285" s="634">
        <v>10</v>
      </c>
      <c r="F3285" s="635">
        <v>0</v>
      </c>
    </row>
    <row r="3286" spans="1:6" ht="15">
      <c r="A3286" s="633" t="s">
        <v>21884</v>
      </c>
      <c r="B3286" s="626">
        <v>90100</v>
      </c>
      <c r="C3286" s="628" t="s">
        <v>21897</v>
      </c>
      <c r="D3286" s="626" t="s">
        <v>482</v>
      </c>
      <c r="E3286" s="634">
        <v>15.25</v>
      </c>
      <c r="F3286" s="635">
        <v>0</v>
      </c>
    </row>
    <row r="3287" spans="1:6" ht="15">
      <c r="A3287" s="633" t="s">
        <v>21884</v>
      </c>
      <c r="B3287" s="626">
        <v>102323</v>
      </c>
      <c r="C3287" s="628" t="s">
        <v>21898</v>
      </c>
      <c r="D3287" s="626" t="s">
        <v>482</v>
      </c>
      <c r="E3287" s="634">
        <v>19.07</v>
      </c>
      <c r="F3287" s="635">
        <v>0</v>
      </c>
    </row>
    <row r="3288" spans="1:6" ht="15">
      <c r="A3288" s="633" t="s">
        <v>21884</v>
      </c>
      <c r="B3288" s="626">
        <v>102327</v>
      </c>
      <c r="C3288" s="628" t="s">
        <v>21899</v>
      </c>
      <c r="D3288" s="626" t="s">
        <v>482</v>
      </c>
      <c r="E3288" s="634">
        <v>12.01</v>
      </c>
      <c r="F3288" s="635">
        <v>0</v>
      </c>
    </row>
    <row r="3289" spans="1:6" ht="15">
      <c r="A3289" s="633" t="s">
        <v>21884</v>
      </c>
      <c r="B3289" s="626">
        <v>102299</v>
      </c>
      <c r="C3289" s="628" t="s">
        <v>21900</v>
      </c>
      <c r="D3289" s="626" t="s">
        <v>482</v>
      </c>
      <c r="E3289" s="634">
        <v>19.96</v>
      </c>
      <c r="F3289" s="635">
        <v>0</v>
      </c>
    </row>
    <row r="3290" spans="1:6" ht="15">
      <c r="A3290" s="633" t="s">
        <v>21884</v>
      </c>
      <c r="B3290" s="626">
        <v>102303</v>
      </c>
      <c r="C3290" s="628" t="s">
        <v>21901</v>
      </c>
      <c r="D3290" s="626" t="s">
        <v>482</v>
      </c>
      <c r="E3290" s="634">
        <v>12.57</v>
      </c>
      <c r="F3290" s="635">
        <v>0</v>
      </c>
    </row>
    <row r="3291" spans="1:6" ht="15">
      <c r="A3291" s="633" t="s">
        <v>21884</v>
      </c>
      <c r="B3291" s="626">
        <v>90099</v>
      </c>
      <c r="C3291" s="628" t="s">
        <v>21902</v>
      </c>
      <c r="D3291" s="626" t="s">
        <v>482</v>
      </c>
      <c r="E3291" s="634">
        <v>17.8</v>
      </c>
      <c r="F3291" s="635">
        <v>0</v>
      </c>
    </row>
    <row r="3292" spans="1:6" ht="15">
      <c r="A3292" s="633" t="s">
        <v>21884</v>
      </c>
      <c r="B3292" s="626">
        <v>102322</v>
      </c>
      <c r="C3292" s="628" t="s">
        <v>21903</v>
      </c>
      <c r="D3292" s="626" t="s">
        <v>482</v>
      </c>
      <c r="E3292" s="634">
        <v>22.25</v>
      </c>
      <c r="F3292" s="635">
        <v>0</v>
      </c>
    </row>
    <row r="3293" spans="1:6" ht="15">
      <c r="A3293" s="633" t="s">
        <v>21884</v>
      </c>
      <c r="B3293" s="626">
        <v>102298</v>
      </c>
      <c r="C3293" s="628" t="s">
        <v>21904</v>
      </c>
      <c r="D3293" s="626" t="s">
        <v>482</v>
      </c>
      <c r="E3293" s="634">
        <v>23.29</v>
      </c>
      <c r="F3293" s="635">
        <v>0</v>
      </c>
    </row>
    <row r="3294" spans="1:6" ht="15">
      <c r="A3294" s="633" t="s">
        <v>21884</v>
      </c>
      <c r="B3294" s="626">
        <v>102302</v>
      </c>
      <c r="C3294" s="628" t="s">
        <v>21905</v>
      </c>
      <c r="D3294" s="626" t="s">
        <v>482</v>
      </c>
      <c r="E3294" s="634">
        <v>14.67</v>
      </c>
      <c r="F3294" s="635">
        <v>0</v>
      </c>
    </row>
    <row r="3295" spans="1:6" ht="15">
      <c r="A3295" s="633" t="s">
        <v>21884</v>
      </c>
      <c r="B3295" s="626">
        <v>102326</v>
      </c>
      <c r="C3295" s="628" t="s">
        <v>21906</v>
      </c>
      <c r="D3295" s="626" t="s">
        <v>482</v>
      </c>
      <c r="E3295" s="634">
        <v>14.02</v>
      </c>
      <c r="F3295" s="635">
        <v>0</v>
      </c>
    </row>
    <row r="3296" spans="1:6" ht="15">
      <c r="A3296" s="633" t="s">
        <v>21884</v>
      </c>
      <c r="B3296" s="626">
        <v>102314</v>
      </c>
      <c r="C3296" s="628" t="s">
        <v>21907</v>
      </c>
      <c r="D3296" s="626" t="s">
        <v>482</v>
      </c>
      <c r="E3296" s="634">
        <v>9.5500000000000007</v>
      </c>
      <c r="F3296" s="635">
        <v>0</v>
      </c>
    </row>
    <row r="3297" spans="1:6" ht="15">
      <c r="A3297" s="633" t="s">
        <v>21884</v>
      </c>
      <c r="B3297" s="626">
        <v>102312</v>
      </c>
      <c r="C3297" s="628" t="s">
        <v>21908</v>
      </c>
      <c r="D3297" s="626" t="s">
        <v>482</v>
      </c>
      <c r="E3297" s="634">
        <v>11.99</v>
      </c>
      <c r="F3297" s="635">
        <v>0</v>
      </c>
    </row>
    <row r="3298" spans="1:6" ht="15">
      <c r="A3298" s="633" t="s">
        <v>21884</v>
      </c>
      <c r="B3298" s="626">
        <v>102288</v>
      </c>
      <c r="C3298" s="628" t="s">
        <v>21909</v>
      </c>
      <c r="D3298" s="626" t="s">
        <v>482</v>
      </c>
      <c r="E3298" s="634">
        <v>12.56</v>
      </c>
      <c r="F3298" s="635">
        <v>0</v>
      </c>
    </row>
    <row r="3299" spans="1:6" ht="15">
      <c r="A3299" s="633" t="s">
        <v>21884</v>
      </c>
      <c r="B3299" s="626">
        <v>90087</v>
      </c>
      <c r="C3299" s="628" t="s">
        <v>21910</v>
      </c>
      <c r="D3299" s="626" t="s">
        <v>482</v>
      </c>
      <c r="E3299" s="634">
        <v>9.59</v>
      </c>
      <c r="F3299" s="635">
        <v>0</v>
      </c>
    </row>
    <row r="3300" spans="1:6" ht="15">
      <c r="A3300" s="633" t="s">
        <v>21884</v>
      </c>
      <c r="B3300" s="626">
        <v>102308</v>
      </c>
      <c r="C3300" s="628" t="s">
        <v>21911</v>
      </c>
      <c r="D3300" s="626" t="s">
        <v>482</v>
      </c>
      <c r="E3300" s="634">
        <v>13.06</v>
      </c>
      <c r="F3300" s="635">
        <v>0</v>
      </c>
    </row>
    <row r="3301" spans="1:6" ht="15">
      <c r="A3301" s="633" t="s">
        <v>21884</v>
      </c>
      <c r="B3301" s="626">
        <v>90084</v>
      </c>
      <c r="C3301" s="628" t="s">
        <v>21912</v>
      </c>
      <c r="D3301" s="626" t="s">
        <v>482</v>
      </c>
      <c r="E3301" s="634">
        <v>10.44</v>
      </c>
      <c r="F3301" s="635">
        <v>0</v>
      </c>
    </row>
    <row r="3302" spans="1:6" ht="15">
      <c r="A3302" s="633" t="s">
        <v>21884</v>
      </c>
      <c r="B3302" s="626">
        <v>102284</v>
      </c>
      <c r="C3302" s="628" t="s">
        <v>21913</v>
      </c>
      <c r="D3302" s="626" t="s">
        <v>482</v>
      </c>
      <c r="E3302" s="634">
        <v>13.66</v>
      </c>
      <c r="F3302" s="635">
        <v>0</v>
      </c>
    </row>
    <row r="3303" spans="1:6" ht="15">
      <c r="A3303" s="633" t="s">
        <v>21884</v>
      </c>
      <c r="B3303" s="626">
        <v>102325</v>
      </c>
      <c r="C3303" s="628" t="s">
        <v>21914</v>
      </c>
      <c r="D3303" s="626" t="s">
        <v>482</v>
      </c>
      <c r="E3303" s="634">
        <v>17.25</v>
      </c>
      <c r="F3303" s="635">
        <v>0</v>
      </c>
    </row>
    <row r="3304" spans="1:6" ht="15">
      <c r="A3304" s="633" t="s">
        <v>21884</v>
      </c>
      <c r="B3304" s="626">
        <v>102329</v>
      </c>
      <c r="C3304" s="628" t="s">
        <v>21915</v>
      </c>
      <c r="D3304" s="626" t="s">
        <v>482</v>
      </c>
      <c r="E3304" s="634">
        <v>10.87</v>
      </c>
      <c r="F3304" s="635">
        <v>0</v>
      </c>
    </row>
    <row r="3305" spans="1:6" ht="15">
      <c r="A3305" s="633" t="s">
        <v>21884</v>
      </c>
      <c r="B3305" s="626">
        <v>102301</v>
      </c>
      <c r="C3305" s="628" t="s">
        <v>21916</v>
      </c>
      <c r="D3305" s="626" t="s">
        <v>482</v>
      </c>
      <c r="E3305" s="634">
        <v>18.05</v>
      </c>
      <c r="F3305" s="635">
        <v>0</v>
      </c>
    </row>
    <row r="3306" spans="1:6" ht="15">
      <c r="A3306" s="633" t="s">
        <v>21884</v>
      </c>
      <c r="B3306" s="626">
        <v>102305</v>
      </c>
      <c r="C3306" s="628" t="s">
        <v>21917</v>
      </c>
      <c r="D3306" s="626" t="s">
        <v>482</v>
      </c>
      <c r="E3306" s="634">
        <v>11.37</v>
      </c>
      <c r="F3306" s="635">
        <v>0</v>
      </c>
    </row>
    <row r="3307" spans="1:6" ht="15">
      <c r="A3307" s="633" t="s">
        <v>21884</v>
      </c>
      <c r="B3307" s="626">
        <v>90101</v>
      </c>
      <c r="C3307" s="628" t="s">
        <v>21918</v>
      </c>
      <c r="D3307" s="626" t="s">
        <v>482</v>
      </c>
      <c r="E3307" s="634">
        <v>15.07</v>
      </c>
      <c r="F3307" s="635">
        <v>0</v>
      </c>
    </row>
    <row r="3308" spans="1:6" ht="15">
      <c r="A3308" s="633" t="s">
        <v>21884</v>
      </c>
      <c r="B3308" s="626">
        <v>102324</v>
      </c>
      <c r="C3308" s="628" t="s">
        <v>21919</v>
      </c>
      <c r="D3308" s="626" t="s">
        <v>482</v>
      </c>
      <c r="E3308" s="634">
        <v>18.84</v>
      </c>
      <c r="F3308" s="635">
        <v>0</v>
      </c>
    </row>
    <row r="3309" spans="1:6" ht="15">
      <c r="A3309" s="633" t="s">
        <v>21884</v>
      </c>
      <c r="B3309" s="626">
        <v>102300</v>
      </c>
      <c r="C3309" s="628" t="s">
        <v>21920</v>
      </c>
      <c r="D3309" s="626" t="s">
        <v>482</v>
      </c>
      <c r="E3309" s="634">
        <v>19.71</v>
      </c>
      <c r="F3309" s="635">
        <v>0</v>
      </c>
    </row>
    <row r="3310" spans="1:6" ht="15">
      <c r="A3310" s="633" t="s">
        <v>21884</v>
      </c>
      <c r="B3310" s="626">
        <v>90102</v>
      </c>
      <c r="C3310" s="628" t="s">
        <v>21921</v>
      </c>
      <c r="D3310" s="626" t="s">
        <v>482</v>
      </c>
      <c r="E3310" s="634">
        <v>13.79</v>
      </c>
      <c r="F3310" s="635">
        <v>0</v>
      </c>
    </row>
    <row r="3311" spans="1:6" ht="15">
      <c r="A3311" s="633" t="s">
        <v>21884</v>
      </c>
      <c r="B3311" s="626">
        <v>102328</v>
      </c>
      <c r="C3311" s="628" t="s">
        <v>21922</v>
      </c>
      <c r="D3311" s="626" t="s">
        <v>482</v>
      </c>
      <c r="E3311" s="634">
        <v>11.87</v>
      </c>
      <c r="F3311" s="635">
        <v>0</v>
      </c>
    </row>
    <row r="3312" spans="1:6" ht="15">
      <c r="A3312" s="633" t="s">
        <v>21884</v>
      </c>
      <c r="B3312" s="626">
        <v>102304</v>
      </c>
      <c r="C3312" s="628" t="s">
        <v>21923</v>
      </c>
      <c r="D3312" s="626" t="s">
        <v>482</v>
      </c>
      <c r="E3312" s="634">
        <v>12.42</v>
      </c>
      <c r="F3312" s="635">
        <v>0</v>
      </c>
    </row>
    <row r="3313" spans="1:6" ht="15">
      <c r="A3313" s="633" t="s">
        <v>21884</v>
      </c>
      <c r="B3313" s="626">
        <v>102295</v>
      </c>
      <c r="C3313" s="628" t="s">
        <v>21924</v>
      </c>
      <c r="D3313" s="626" t="s">
        <v>482</v>
      </c>
      <c r="E3313" s="634">
        <v>8.2200000000000006</v>
      </c>
      <c r="F3313" s="635">
        <v>0</v>
      </c>
    </row>
    <row r="3314" spans="1:6" ht="15">
      <c r="A3314" s="633" t="s">
        <v>21884</v>
      </c>
      <c r="B3314" s="626">
        <v>102281</v>
      </c>
      <c r="C3314" s="628" t="s">
        <v>21925</v>
      </c>
      <c r="D3314" s="626" t="s">
        <v>482</v>
      </c>
      <c r="E3314" s="634">
        <v>6.28</v>
      </c>
      <c r="F3314" s="635">
        <v>0</v>
      </c>
    </row>
    <row r="3315" spans="1:6" ht="15">
      <c r="A3315" s="633" t="s">
        <v>21884</v>
      </c>
      <c r="B3315" s="626">
        <v>102311</v>
      </c>
      <c r="C3315" s="628" t="s">
        <v>21926</v>
      </c>
      <c r="D3315" s="626" t="s">
        <v>482</v>
      </c>
      <c r="E3315" s="634">
        <v>12.48</v>
      </c>
      <c r="F3315" s="635">
        <v>0</v>
      </c>
    </row>
    <row r="3316" spans="1:6" ht="15">
      <c r="A3316" s="633" t="s">
        <v>21884</v>
      </c>
      <c r="B3316" s="626">
        <v>102319</v>
      </c>
      <c r="C3316" s="628" t="s">
        <v>21927</v>
      </c>
      <c r="D3316" s="626" t="s">
        <v>482</v>
      </c>
      <c r="E3316" s="634">
        <v>7.85</v>
      </c>
      <c r="F3316" s="635">
        <v>0</v>
      </c>
    </row>
    <row r="3317" spans="1:6" ht="15">
      <c r="A3317" s="633" t="s">
        <v>21884</v>
      </c>
      <c r="B3317" s="626">
        <v>102287</v>
      </c>
      <c r="C3317" s="628" t="s">
        <v>21928</v>
      </c>
      <c r="D3317" s="626" t="s">
        <v>482</v>
      </c>
      <c r="E3317" s="634">
        <v>13.06</v>
      </c>
      <c r="F3317" s="635">
        <v>0</v>
      </c>
    </row>
    <row r="3318" spans="1:6" ht="15">
      <c r="A3318" s="633" t="s">
        <v>21884</v>
      </c>
      <c r="B3318" s="626">
        <v>102316</v>
      </c>
      <c r="C3318" s="628" t="s">
        <v>21929</v>
      </c>
      <c r="D3318" s="626" t="s">
        <v>482</v>
      </c>
      <c r="E3318" s="634">
        <v>8.2200000000000006</v>
      </c>
      <c r="F3318" s="635">
        <v>0</v>
      </c>
    </row>
    <row r="3319" spans="1:6" ht="15">
      <c r="A3319" s="633" t="s">
        <v>21884</v>
      </c>
      <c r="B3319" s="626">
        <v>102292</v>
      </c>
      <c r="C3319" s="628" t="s">
        <v>21930</v>
      </c>
      <c r="D3319" s="626" t="s">
        <v>482</v>
      </c>
      <c r="E3319" s="634">
        <v>8.6</v>
      </c>
      <c r="F3319" s="635">
        <v>0</v>
      </c>
    </row>
    <row r="3320" spans="1:6" ht="15">
      <c r="A3320" s="633" t="s">
        <v>21884</v>
      </c>
      <c r="B3320" s="626">
        <v>90092</v>
      </c>
      <c r="C3320" s="628" t="s">
        <v>21931</v>
      </c>
      <c r="D3320" s="626" t="s">
        <v>482</v>
      </c>
      <c r="E3320" s="634">
        <v>6.58</v>
      </c>
      <c r="F3320" s="635">
        <v>0</v>
      </c>
    </row>
    <row r="3321" spans="1:6" ht="15">
      <c r="A3321" s="633" t="s">
        <v>21884</v>
      </c>
      <c r="B3321" s="626">
        <v>102278</v>
      </c>
      <c r="C3321" s="628" t="s">
        <v>21932</v>
      </c>
      <c r="D3321" s="626" t="s">
        <v>482</v>
      </c>
      <c r="E3321" s="634">
        <v>9.98</v>
      </c>
      <c r="F3321" s="635">
        <v>0</v>
      </c>
    </row>
    <row r="3322" spans="1:6" ht="15">
      <c r="A3322" s="633" t="s">
        <v>21884</v>
      </c>
      <c r="B3322" s="626">
        <v>90094</v>
      </c>
      <c r="C3322" s="628" t="s">
        <v>21933</v>
      </c>
      <c r="D3322" s="626" t="s">
        <v>482</v>
      </c>
      <c r="E3322" s="634">
        <v>6.22</v>
      </c>
      <c r="F3322" s="635">
        <v>0</v>
      </c>
    </row>
    <row r="3323" spans="1:6" ht="15">
      <c r="A3323" s="633" t="s">
        <v>21884</v>
      </c>
      <c r="B3323" s="626">
        <v>102309</v>
      </c>
      <c r="C3323" s="628" t="s">
        <v>21934</v>
      </c>
      <c r="D3323" s="626" t="s">
        <v>482</v>
      </c>
      <c r="E3323" s="634">
        <v>12.35</v>
      </c>
      <c r="F3323" s="635">
        <v>0</v>
      </c>
    </row>
    <row r="3324" spans="1:6" ht="15">
      <c r="A3324" s="633" t="s">
        <v>21884</v>
      </c>
      <c r="B3324" s="626">
        <v>102285</v>
      </c>
      <c r="C3324" s="628" t="s">
        <v>21935</v>
      </c>
      <c r="D3324" s="626" t="s">
        <v>482</v>
      </c>
      <c r="E3324" s="634">
        <v>12.93</v>
      </c>
      <c r="F3324" s="635">
        <v>0</v>
      </c>
    </row>
    <row r="3325" spans="1:6" ht="15">
      <c r="A3325" s="633" t="s">
        <v>21884</v>
      </c>
      <c r="B3325" s="626">
        <v>90095</v>
      </c>
      <c r="C3325" s="628" t="s">
        <v>21936</v>
      </c>
      <c r="D3325" s="626" t="s">
        <v>482</v>
      </c>
      <c r="E3325" s="634">
        <v>6.04</v>
      </c>
      <c r="F3325" s="635">
        <v>0</v>
      </c>
    </row>
    <row r="3326" spans="1:6" ht="15">
      <c r="A3326" s="633" t="s">
        <v>21884</v>
      </c>
      <c r="B3326" s="626">
        <v>102320</v>
      </c>
      <c r="C3326" s="628" t="s">
        <v>21937</v>
      </c>
      <c r="D3326" s="626" t="s">
        <v>482</v>
      </c>
      <c r="E3326" s="634">
        <v>7.56</v>
      </c>
      <c r="F3326" s="635">
        <v>0</v>
      </c>
    </row>
    <row r="3327" spans="1:6" ht="15">
      <c r="A3327" s="633" t="s">
        <v>21884</v>
      </c>
      <c r="B3327" s="626">
        <v>102296</v>
      </c>
      <c r="C3327" s="628" t="s">
        <v>21938</v>
      </c>
      <c r="D3327" s="626" t="s">
        <v>482</v>
      </c>
      <c r="E3327" s="634">
        <v>7.91</v>
      </c>
      <c r="F3327" s="635">
        <v>0</v>
      </c>
    </row>
    <row r="3328" spans="1:6" ht="15">
      <c r="A3328" s="633" t="s">
        <v>21884</v>
      </c>
      <c r="B3328" s="626">
        <v>90086</v>
      </c>
      <c r="C3328" s="628" t="s">
        <v>21939</v>
      </c>
      <c r="D3328" s="626" t="s">
        <v>482</v>
      </c>
      <c r="E3328" s="634">
        <v>9.8699999999999992</v>
      </c>
      <c r="F3328" s="635">
        <v>0</v>
      </c>
    </row>
    <row r="3329" spans="1:6" ht="15">
      <c r="A3329" s="633" t="s">
        <v>21884</v>
      </c>
      <c r="B3329" s="626">
        <v>102277</v>
      </c>
      <c r="C3329" s="628" t="s">
        <v>21940</v>
      </c>
      <c r="D3329" s="626" t="s">
        <v>482</v>
      </c>
      <c r="E3329" s="634">
        <v>9.59</v>
      </c>
      <c r="F3329" s="635">
        <v>0</v>
      </c>
    </row>
    <row r="3330" spans="1:6" ht="15">
      <c r="A3330" s="633" t="s">
        <v>21884</v>
      </c>
      <c r="B3330" s="626">
        <v>102286</v>
      </c>
      <c r="C3330" s="628" t="s">
        <v>21941</v>
      </c>
      <c r="D3330" s="626" t="s">
        <v>482</v>
      </c>
      <c r="E3330" s="634">
        <v>12.54</v>
      </c>
      <c r="F3330" s="635">
        <v>0</v>
      </c>
    </row>
    <row r="3331" spans="1:6" ht="15">
      <c r="A3331" s="633" t="s">
        <v>21884</v>
      </c>
      <c r="B3331" s="626">
        <v>90098</v>
      </c>
      <c r="C3331" s="628" t="s">
        <v>21942</v>
      </c>
      <c r="D3331" s="626" t="s">
        <v>482</v>
      </c>
      <c r="E3331" s="634">
        <v>5.92</v>
      </c>
      <c r="F3331" s="635">
        <v>0</v>
      </c>
    </row>
    <row r="3332" spans="1:6" ht="15">
      <c r="A3332" s="633" t="s">
        <v>21884</v>
      </c>
      <c r="B3332" s="626">
        <v>102313</v>
      </c>
      <c r="C3332" s="628" t="s">
        <v>21943</v>
      </c>
      <c r="D3332" s="626" t="s">
        <v>482</v>
      </c>
      <c r="E3332" s="634">
        <v>11.76</v>
      </c>
      <c r="F3332" s="635">
        <v>0</v>
      </c>
    </row>
    <row r="3333" spans="1:6" ht="15">
      <c r="A3333" s="633" t="s">
        <v>21884</v>
      </c>
      <c r="B3333" s="626">
        <v>102321</v>
      </c>
      <c r="C3333" s="628" t="s">
        <v>21944</v>
      </c>
      <c r="D3333" s="626" t="s">
        <v>482</v>
      </c>
      <c r="E3333" s="634">
        <v>7.4</v>
      </c>
      <c r="F3333" s="635">
        <v>0</v>
      </c>
    </row>
    <row r="3334" spans="1:6" ht="15">
      <c r="A3334" s="633" t="s">
        <v>21884</v>
      </c>
      <c r="B3334" s="626">
        <v>102289</v>
      </c>
      <c r="C3334" s="628" t="s">
        <v>21945</v>
      </c>
      <c r="D3334" s="626" t="s">
        <v>482</v>
      </c>
      <c r="E3334" s="634">
        <v>12.31</v>
      </c>
      <c r="F3334" s="635">
        <v>0</v>
      </c>
    </row>
    <row r="3335" spans="1:6" ht="15">
      <c r="A3335" s="633" t="s">
        <v>21884</v>
      </c>
      <c r="B3335" s="626">
        <v>102297</v>
      </c>
      <c r="C3335" s="628" t="s">
        <v>21946</v>
      </c>
      <c r="D3335" s="626" t="s">
        <v>482</v>
      </c>
      <c r="E3335" s="634">
        <v>7.75</v>
      </c>
      <c r="F3335" s="635">
        <v>0</v>
      </c>
    </row>
    <row r="3336" spans="1:6" ht="15">
      <c r="A3336" s="633" t="s">
        <v>21884</v>
      </c>
      <c r="B3336" s="626">
        <v>102280</v>
      </c>
      <c r="C3336" s="628" t="s">
        <v>21947</v>
      </c>
      <c r="D3336" s="626" t="s">
        <v>482</v>
      </c>
      <c r="E3336" s="634">
        <v>6.05</v>
      </c>
      <c r="F3336" s="635">
        <v>0</v>
      </c>
    </row>
    <row r="3337" spans="1:6" ht="15">
      <c r="A3337" s="633" t="s">
        <v>21884</v>
      </c>
      <c r="B3337" s="626">
        <v>102294</v>
      </c>
      <c r="C3337" s="628" t="s">
        <v>21948</v>
      </c>
      <c r="D3337" s="626" t="s">
        <v>482</v>
      </c>
      <c r="E3337" s="634">
        <v>7.91</v>
      </c>
      <c r="F3337" s="635">
        <v>0</v>
      </c>
    </row>
    <row r="3338" spans="1:6" ht="15">
      <c r="A3338" s="633" t="s">
        <v>21884</v>
      </c>
      <c r="B3338" s="626">
        <v>90090</v>
      </c>
      <c r="C3338" s="628" t="s">
        <v>21949</v>
      </c>
      <c r="D3338" s="626" t="s">
        <v>482</v>
      </c>
      <c r="E3338" s="634">
        <v>9.4</v>
      </c>
      <c r="F3338" s="635">
        <v>0</v>
      </c>
    </row>
    <row r="3339" spans="1:6" ht="15">
      <c r="A3339" s="633" t="s">
        <v>21884</v>
      </c>
      <c r="B3339" s="626">
        <v>102317</v>
      </c>
      <c r="C3339" s="628" t="s">
        <v>21950</v>
      </c>
      <c r="D3339" s="626" t="s">
        <v>482</v>
      </c>
      <c r="E3339" s="634">
        <v>7.78</v>
      </c>
      <c r="F3339" s="635">
        <v>0</v>
      </c>
    </row>
    <row r="3340" spans="1:6" ht="15">
      <c r="A3340" s="633" t="s">
        <v>21884</v>
      </c>
      <c r="B3340" s="626">
        <v>102293</v>
      </c>
      <c r="C3340" s="628" t="s">
        <v>21951</v>
      </c>
      <c r="D3340" s="626" t="s">
        <v>482</v>
      </c>
      <c r="E3340" s="634">
        <v>8.14</v>
      </c>
      <c r="F3340" s="635">
        <v>0</v>
      </c>
    </row>
    <row r="3341" spans="1:6" ht="15">
      <c r="A3341" s="633" t="s">
        <v>21884</v>
      </c>
      <c r="B3341" s="626">
        <v>102310</v>
      </c>
      <c r="C3341" s="628" t="s">
        <v>21952</v>
      </c>
      <c r="D3341" s="626" t="s">
        <v>482</v>
      </c>
      <c r="E3341" s="634">
        <v>11.99</v>
      </c>
      <c r="F3341" s="635">
        <v>0</v>
      </c>
    </row>
    <row r="3342" spans="1:6" ht="15">
      <c r="A3342" s="633" t="s">
        <v>21884</v>
      </c>
      <c r="B3342" s="626">
        <v>102318</v>
      </c>
      <c r="C3342" s="628" t="s">
        <v>21953</v>
      </c>
      <c r="D3342" s="626" t="s">
        <v>482</v>
      </c>
      <c r="E3342" s="634">
        <v>7.55</v>
      </c>
      <c r="F3342" s="635">
        <v>0</v>
      </c>
    </row>
    <row r="3343" spans="1:6" ht="15">
      <c r="A3343" s="633" t="s">
        <v>21884</v>
      </c>
      <c r="B3343" s="626">
        <v>90106</v>
      </c>
      <c r="C3343" s="628" t="s">
        <v>21954</v>
      </c>
      <c r="D3343" s="626" t="s">
        <v>482</v>
      </c>
      <c r="E3343" s="634">
        <v>9.6</v>
      </c>
      <c r="F3343" s="635">
        <v>0</v>
      </c>
    </row>
    <row r="3344" spans="1:6" ht="15">
      <c r="A3344" s="633" t="s">
        <v>21884</v>
      </c>
      <c r="B3344" s="626">
        <v>90105</v>
      </c>
      <c r="C3344" s="628" t="s">
        <v>21955</v>
      </c>
      <c r="D3344" s="626" t="s">
        <v>482</v>
      </c>
      <c r="E3344" s="634">
        <v>10.58</v>
      </c>
      <c r="F3344" s="635">
        <v>0</v>
      </c>
    </row>
    <row r="3345" spans="1:6" ht="15">
      <c r="A3345" s="633" t="s">
        <v>21884</v>
      </c>
      <c r="B3345" s="626">
        <v>90108</v>
      </c>
      <c r="C3345" s="628" t="s">
        <v>21956</v>
      </c>
      <c r="D3345" s="626" t="s">
        <v>482</v>
      </c>
      <c r="E3345" s="634">
        <v>8.69</v>
      </c>
      <c r="F3345" s="635">
        <v>0</v>
      </c>
    </row>
    <row r="3346" spans="1:6" ht="15">
      <c r="A3346" s="633" t="s">
        <v>21884</v>
      </c>
      <c r="B3346" s="626">
        <v>90107</v>
      </c>
      <c r="C3346" s="628" t="s">
        <v>21957</v>
      </c>
      <c r="D3346" s="626" t="s">
        <v>482</v>
      </c>
      <c r="E3346" s="634">
        <v>9.5</v>
      </c>
      <c r="F3346" s="635">
        <v>0</v>
      </c>
    </row>
    <row r="3347" spans="1:6" ht="15">
      <c r="A3347" s="633" t="s">
        <v>21958</v>
      </c>
      <c r="B3347" s="626">
        <v>102354</v>
      </c>
      <c r="C3347" s="628" t="s">
        <v>21959</v>
      </c>
      <c r="D3347" s="626" t="s">
        <v>482</v>
      </c>
      <c r="E3347" s="634">
        <v>177.61</v>
      </c>
      <c r="F3347" s="635">
        <v>0</v>
      </c>
    </row>
    <row r="3348" spans="1:6" ht="15">
      <c r="A3348" s="633" t="s">
        <v>21958</v>
      </c>
      <c r="B3348" s="626">
        <v>102355</v>
      </c>
      <c r="C3348" s="628" t="s">
        <v>21960</v>
      </c>
      <c r="D3348" s="626" t="s">
        <v>482</v>
      </c>
      <c r="E3348" s="634">
        <v>212.24</v>
      </c>
      <c r="F3348" s="635">
        <v>0</v>
      </c>
    </row>
    <row r="3349" spans="1:6" ht="15">
      <c r="A3349" s="633" t="s">
        <v>21958</v>
      </c>
      <c r="B3349" s="626">
        <v>102356</v>
      </c>
      <c r="C3349" s="628" t="s">
        <v>21961</v>
      </c>
      <c r="D3349" s="626" t="s">
        <v>482</v>
      </c>
      <c r="E3349" s="634">
        <v>0</v>
      </c>
      <c r="F3349" s="635"/>
    </row>
    <row r="3350" spans="1:6" ht="15">
      <c r="A3350" s="633" t="s">
        <v>21958</v>
      </c>
      <c r="B3350" s="626">
        <v>102357</v>
      </c>
      <c r="C3350" s="628" t="s">
        <v>21962</v>
      </c>
      <c r="D3350" s="626" t="s">
        <v>482</v>
      </c>
      <c r="E3350" s="634">
        <v>0</v>
      </c>
      <c r="F3350" s="635"/>
    </row>
    <row r="3351" spans="1:6" ht="15">
      <c r="A3351" s="633" t="s">
        <v>21958</v>
      </c>
      <c r="B3351" s="626">
        <v>102358</v>
      </c>
      <c r="C3351" s="628" t="s">
        <v>21963</v>
      </c>
      <c r="D3351" s="626" t="s">
        <v>482</v>
      </c>
      <c r="E3351" s="634">
        <v>0</v>
      </c>
      <c r="F3351" s="635"/>
    </row>
    <row r="3352" spans="1:6" ht="15">
      <c r="A3352" s="633" t="s">
        <v>21958</v>
      </c>
      <c r="B3352" s="626">
        <v>102359</v>
      </c>
      <c r="C3352" s="628" t="s">
        <v>21964</v>
      </c>
      <c r="D3352" s="626" t="s">
        <v>482</v>
      </c>
      <c r="E3352" s="634">
        <v>0</v>
      </c>
      <c r="F3352" s="635"/>
    </row>
    <row r="3353" spans="1:6" ht="15">
      <c r="A3353" s="633" t="s">
        <v>21958</v>
      </c>
      <c r="B3353" s="626">
        <v>102348</v>
      </c>
      <c r="C3353" s="628" t="s">
        <v>21965</v>
      </c>
      <c r="D3353" s="626" t="s">
        <v>482</v>
      </c>
      <c r="E3353" s="634">
        <v>0</v>
      </c>
      <c r="F3353" s="635"/>
    </row>
    <row r="3354" spans="1:6" ht="15">
      <c r="A3354" s="633" t="s">
        <v>21958</v>
      </c>
      <c r="B3354" s="626">
        <v>102346</v>
      </c>
      <c r="C3354" s="628" t="s">
        <v>21966</v>
      </c>
      <c r="D3354" s="626" t="s">
        <v>482</v>
      </c>
      <c r="E3354" s="634">
        <v>0</v>
      </c>
      <c r="F3354" s="635"/>
    </row>
    <row r="3355" spans="1:6" ht="15">
      <c r="A3355" s="633" t="s">
        <v>21958</v>
      </c>
      <c r="B3355" s="626">
        <v>102347</v>
      </c>
      <c r="C3355" s="628" t="s">
        <v>21967</v>
      </c>
      <c r="D3355" s="626" t="s">
        <v>482</v>
      </c>
      <c r="E3355" s="634">
        <v>0</v>
      </c>
      <c r="F3355" s="635"/>
    </row>
    <row r="3356" spans="1:6" ht="15">
      <c r="A3356" s="633" t="s">
        <v>21958</v>
      </c>
      <c r="B3356" s="626">
        <v>102350</v>
      </c>
      <c r="C3356" s="628" t="s">
        <v>21968</v>
      </c>
      <c r="D3356" s="626" t="s">
        <v>482</v>
      </c>
      <c r="E3356" s="634">
        <v>0</v>
      </c>
      <c r="F3356" s="635"/>
    </row>
    <row r="3357" spans="1:6" ht="15">
      <c r="A3357" s="633" t="s">
        <v>21958</v>
      </c>
      <c r="B3357" s="626">
        <v>102351</v>
      </c>
      <c r="C3357" s="628" t="s">
        <v>21969</v>
      </c>
      <c r="D3357" s="626" t="s">
        <v>482</v>
      </c>
      <c r="E3357" s="634">
        <v>0</v>
      </c>
      <c r="F3357" s="635"/>
    </row>
    <row r="3358" spans="1:6" ht="15">
      <c r="A3358" s="633" t="s">
        <v>21958</v>
      </c>
      <c r="B3358" s="626">
        <v>102352</v>
      </c>
      <c r="C3358" s="628" t="s">
        <v>21970</v>
      </c>
      <c r="D3358" s="626" t="s">
        <v>482</v>
      </c>
      <c r="E3358" s="634">
        <v>0</v>
      </c>
      <c r="F3358" s="635"/>
    </row>
    <row r="3359" spans="1:6" ht="15">
      <c r="A3359" s="633" t="s">
        <v>21958</v>
      </c>
      <c r="B3359" s="626">
        <v>102353</v>
      </c>
      <c r="C3359" s="628" t="s">
        <v>21971</v>
      </c>
      <c r="D3359" s="626" t="s">
        <v>482</v>
      </c>
      <c r="E3359" s="634">
        <v>0</v>
      </c>
      <c r="F3359" s="635"/>
    </row>
    <row r="3360" spans="1:6" ht="15">
      <c r="A3360" s="633" t="s">
        <v>21958</v>
      </c>
      <c r="B3360" s="626">
        <v>102349</v>
      </c>
      <c r="C3360" s="628" t="s">
        <v>21972</v>
      </c>
      <c r="D3360" s="626" t="s">
        <v>482</v>
      </c>
      <c r="E3360" s="634">
        <v>0</v>
      </c>
      <c r="F3360" s="635"/>
    </row>
    <row r="3361" spans="1:6" ht="15">
      <c r="A3361" s="633" t="s">
        <v>21958</v>
      </c>
      <c r="B3361" s="626">
        <v>102360</v>
      </c>
      <c r="C3361" s="628" t="s">
        <v>21973</v>
      </c>
      <c r="D3361" s="626" t="s">
        <v>482</v>
      </c>
      <c r="E3361" s="634">
        <v>28.11</v>
      </c>
      <c r="F3361" s="635">
        <v>0</v>
      </c>
    </row>
    <row r="3362" spans="1:6" ht="15">
      <c r="A3362" s="633" t="s">
        <v>21958</v>
      </c>
      <c r="B3362" s="626">
        <v>102361</v>
      </c>
      <c r="C3362" s="628" t="s">
        <v>21974</v>
      </c>
      <c r="D3362" s="626" t="s">
        <v>482</v>
      </c>
      <c r="E3362" s="634">
        <v>43.91</v>
      </c>
      <c r="F3362" s="635">
        <v>0</v>
      </c>
    </row>
    <row r="3363" spans="1:6" ht="15">
      <c r="A3363" s="633" t="s">
        <v>21975</v>
      </c>
      <c r="B3363" s="626">
        <v>101595</v>
      </c>
      <c r="C3363" s="628" t="s">
        <v>21976</v>
      </c>
      <c r="D3363" s="626" t="s">
        <v>135</v>
      </c>
      <c r="E3363" s="634">
        <v>0</v>
      </c>
      <c r="F3363" s="635"/>
    </row>
    <row r="3364" spans="1:6" ht="15">
      <c r="A3364" s="633" t="s">
        <v>21975</v>
      </c>
      <c r="B3364" s="626">
        <v>101601</v>
      </c>
      <c r="C3364" s="628" t="s">
        <v>21977</v>
      </c>
      <c r="D3364" s="626" t="s">
        <v>135</v>
      </c>
      <c r="E3364" s="634">
        <v>31.54</v>
      </c>
      <c r="F3364" s="635">
        <v>0</v>
      </c>
    </row>
    <row r="3365" spans="1:6" ht="15">
      <c r="A3365" s="633" t="s">
        <v>21975</v>
      </c>
      <c r="B3365" s="626">
        <v>101594</v>
      </c>
      <c r="C3365" s="628" t="s">
        <v>21978</v>
      </c>
      <c r="D3365" s="626" t="s">
        <v>135</v>
      </c>
      <c r="E3365" s="634">
        <v>0</v>
      </c>
      <c r="F3365" s="635"/>
    </row>
    <row r="3366" spans="1:6" ht="15">
      <c r="A3366" s="633" t="s">
        <v>21975</v>
      </c>
      <c r="B3366" s="626">
        <v>101600</v>
      </c>
      <c r="C3366" s="628" t="s">
        <v>21979</v>
      </c>
      <c r="D3366" s="626" t="s">
        <v>135</v>
      </c>
      <c r="E3366" s="634">
        <v>21.31</v>
      </c>
      <c r="F3366" s="635">
        <v>0</v>
      </c>
    </row>
    <row r="3367" spans="1:6" ht="15">
      <c r="A3367" s="633" t="s">
        <v>21975</v>
      </c>
      <c r="B3367" s="626">
        <v>101597</v>
      </c>
      <c r="C3367" s="628" t="s">
        <v>21980</v>
      </c>
      <c r="D3367" s="626" t="s">
        <v>135</v>
      </c>
      <c r="E3367" s="634">
        <v>0</v>
      </c>
      <c r="F3367" s="635"/>
    </row>
    <row r="3368" spans="1:6" ht="15">
      <c r="A3368" s="633" t="s">
        <v>21975</v>
      </c>
      <c r="B3368" s="626">
        <v>101603</v>
      </c>
      <c r="C3368" s="628" t="s">
        <v>21981</v>
      </c>
      <c r="D3368" s="626" t="s">
        <v>135</v>
      </c>
      <c r="E3368" s="634">
        <v>26.04</v>
      </c>
      <c r="F3368" s="635">
        <v>0</v>
      </c>
    </row>
    <row r="3369" spans="1:6" ht="15">
      <c r="A3369" s="633" t="s">
        <v>21975</v>
      </c>
      <c r="B3369" s="626">
        <v>101596</v>
      </c>
      <c r="C3369" s="628" t="s">
        <v>21982</v>
      </c>
      <c r="D3369" s="626" t="s">
        <v>135</v>
      </c>
      <c r="E3369" s="634">
        <v>0</v>
      </c>
      <c r="F3369" s="635"/>
    </row>
    <row r="3370" spans="1:6" ht="15">
      <c r="A3370" s="633" t="s">
        <v>21975</v>
      </c>
      <c r="B3370" s="626">
        <v>101602</v>
      </c>
      <c r="C3370" s="628" t="s">
        <v>21983</v>
      </c>
      <c r="D3370" s="626" t="s">
        <v>135</v>
      </c>
      <c r="E3370" s="634">
        <v>15.8</v>
      </c>
      <c r="F3370" s="635">
        <v>0</v>
      </c>
    </row>
    <row r="3371" spans="1:6" ht="15">
      <c r="A3371" s="633" t="s">
        <v>21975</v>
      </c>
      <c r="B3371" s="626">
        <v>101599</v>
      </c>
      <c r="C3371" s="628" t="s">
        <v>21984</v>
      </c>
      <c r="D3371" s="626" t="s">
        <v>135</v>
      </c>
      <c r="E3371" s="634">
        <v>0</v>
      </c>
      <c r="F3371" s="635"/>
    </row>
    <row r="3372" spans="1:6" ht="15">
      <c r="A3372" s="633" t="s">
        <v>21975</v>
      </c>
      <c r="B3372" s="626">
        <v>101605</v>
      </c>
      <c r="C3372" s="628" t="s">
        <v>21985</v>
      </c>
      <c r="D3372" s="626" t="s">
        <v>135</v>
      </c>
      <c r="E3372" s="634">
        <v>20.57</v>
      </c>
      <c r="F3372" s="635">
        <v>0</v>
      </c>
    </row>
    <row r="3373" spans="1:6" ht="15">
      <c r="A3373" s="633" t="s">
        <v>21975</v>
      </c>
      <c r="B3373" s="626">
        <v>101598</v>
      </c>
      <c r="C3373" s="628" t="s">
        <v>21986</v>
      </c>
      <c r="D3373" s="626" t="s">
        <v>135</v>
      </c>
      <c r="E3373" s="634">
        <v>0</v>
      </c>
      <c r="F3373" s="635"/>
    </row>
    <row r="3374" spans="1:6" ht="15">
      <c r="A3374" s="633" t="s">
        <v>21975</v>
      </c>
      <c r="B3374" s="626">
        <v>101604</v>
      </c>
      <c r="C3374" s="628" t="s">
        <v>21987</v>
      </c>
      <c r="D3374" s="626" t="s">
        <v>135</v>
      </c>
      <c r="E3374" s="634">
        <v>10.33</v>
      </c>
      <c r="F3374" s="635">
        <v>0</v>
      </c>
    </row>
    <row r="3375" spans="1:6" ht="15">
      <c r="A3375" s="633" t="s">
        <v>21975</v>
      </c>
      <c r="B3375" s="626">
        <v>101588</v>
      </c>
      <c r="C3375" s="628" t="s">
        <v>21988</v>
      </c>
      <c r="D3375" s="626" t="s">
        <v>135</v>
      </c>
      <c r="E3375" s="634">
        <v>112.83</v>
      </c>
      <c r="F3375" s="635">
        <v>0</v>
      </c>
    </row>
    <row r="3376" spans="1:6" ht="15">
      <c r="A3376" s="633" t="s">
        <v>21975</v>
      </c>
      <c r="B3376" s="626">
        <v>101591</v>
      </c>
      <c r="C3376" s="628" t="s">
        <v>21989</v>
      </c>
      <c r="D3376" s="626" t="s">
        <v>135</v>
      </c>
      <c r="E3376" s="634">
        <v>137.18</v>
      </c>
      <c r="F3376" s="635">
        <v>0</v>
      </c>
    </row>
    <row r="3377" spans="1:6" ht="15">
      <c r="A3377" s="633" t="s">
        <v>21975</v>
      </c>
      <c r="B3377" s="626">
        <v>101590</v>
      </c>
      <c r="C3377" s="628" t="s">
        <v>21990</v>
      </c>
      <c r="D3377" s="626" t="s">
        <v>135</v>
      </c>
      <c r="E3377" s="634">
        <v>85.23</v>
      </c>
      <c r="F3377" s="635">
        <v>0</v>
      </c>
    </row>
    <row r="3378" spans="1:6" ht="15">
      <c r="A3378" s="633" t="s">
        <v>21975</v>
      </c>
      <c r="B3378" s="626">
        <v>101593</v>
      </c>
      <c r="C3378" s="628" t="s">
        <v>21991</v>
      </c>
      <c r="D3378" s="626" t="s">
        <v>135</v>
      </c>
      <c r="E3378" s="634">
        <v>111.55</v>
      </c>
      <c r="F3378" s="635">
        <v>0</v>
      </c>
    </row>
    <row r="3379" spans="1:6" ht="15">
      <c r="A3379" s="633" t="s">
        <v>21975</v>
      </c>
      <c r="B3379" s="626">
        <v>101592</v>
      </c>
      <c r="C3379" s="628" t="s">
        <v>21992</v>
      </c>
      <c r="D3379" s="626" t="s">
        <v>135</v>
      </c>
      <c r="E3379" s="634">
        <v>59.43</v>
      </c>
      <c r="F3379" s="635">
        <v>0</v>
      </c>
    </row>
    <row r="3380" spans="1:6" ht="15">
      <c r="A3380" s="633" t="s">
        <v>21975</v>
      </c>
      <c r="B3380" s="626">
        <v>101583</v>
      </c>
      <c r="C3380" s="628" t="s">
        <v>21993</v>
      </c>
      <c r="D3380" s="626" t="s">
        <v>135</v>
      </c>
      <c r="E3380" s="634">
        <v>105.05</v>
      </c>
      <c r="F3380" s="635">
        <v>0</v>
      </c>
    </row>
    <row r="3381" spans="1:6" ht="15">
      <c r="A3381" s="633" t="s">
        <v>21975</v>
      </c>
      <c r="B3381" s="626">
        <v>101582</v>
      </c>
      <c r="C3381" s="628" t="s">
        <v>21994</v>
      </c>
      <c r="D3381" s="626" t="s">
        <v>135</v>
      </c>
      <c r="E3381" s="634">
        <v>82.64</v>
      </c>
      <c r="F3381" s="635">
        <v>0</v>
      </c>
    </row>
    <row r="3382" spans="1:6" ht="15">
      <c r="A3382" s="633" t="s">
        <v>21975</v>
      </c>
      <c r="B3382" s="626">
        <v>101585</v>
      </c>
      <c r="C3382" s="628" t="s">
        <v>21995</v>
      </c>
      <c r="D3382" s="626" t="s">
        <v>135</v>
      </c>
      <c r="E3382" s="634">
        <v>89.56</v>
      </c>
      <c r="F3382" s="635">
        <v>0</v>
      </c>
    </row>
    <row r="3383" spans="1:6" ht="15">
      <c r="A3383" s="633" t="s">
        <v>21975</v>
      </c>
      <c r="B3383" s="626">
        <v>101584</v>
      </c>
      <c r="C3383" s="628" t="s">
        <v>21996</v>
      </c>
      <c r="D3383" s="626" t="s">
        <v>135</v>
      </c>
      <c r="E3383" s="634">
        <v>67.14</v>
      </c>
      <c r="F3383" s="635">
        <v>0</v>
      </c>
    </row>
    <row r="3384" spans="1:6" ht="15">
      <c r="A3384" s="633" t="s">
        <v>21975</v>
      </c>
      <c r="B3384" s="626">
        <v>101587</v>
      </c>
      <c r="C3384" s="628" t="s">
        <v>21997</v>
      </c>
      <c r="D3384" s="626" t="s">
        <v>135</v>
      </c>
      <c r="E3384" s="634">
        <v>79.08</v>
      </c>
      <c r="F3384" s="635">
        <v>0</v>
      </c>
    </row>
    <row r="3385" spans="1:6" ht="15">
      <c r="A3385" s="633" t="s">
        <v>21975</v>
      </c>
      <c r="B3385" s="626">
        <v>101586</v>
      </c>
      <c r="C3385" s="628" t="s">
        <v>21998</v>
      </c>
      <c r="D3385" s="626" t="s">
        <v>135</v>
      </c>
      <c r="E3385" s="634">
        <v>56.46</v>
      </c>
      <c r="F3385" s="635">
        <v>0</v>
      </c>
    </row>
    <row r="3386" spans="1:6" ht="15">
      <c r="A3386" s="633" t="s">
        <v>21975</v>
      </c>
      <c r="B3386" s="626">
        <v>101577</v>
      </c>
      <c r="C3386" s="628" t="s">
        <v>21999</v>
      </c>
      <c r="D3386" s="626" t="s">
        <v>135</v>
      </c>
      <c r="E3386" s="634">
        <v>64.92</v>
      </c>
      <c r="F3386" s="635">
        <v>0</v>
      </c>
    </row>
    <row r="3387" spans="1:6" ht="15">
      <c r="A3387" s="633" t="s">
        <v>21975</v>
      </c>
      <c r="B3387" s="626">
        <v>101576</v>
      </c>
      <c r="C3387" s="628" t="s">
        <v>22000</v>
      </c>
      <c r="D3387" s="626" t="s">
        <v>135</v>
      </c>
      <c r="E3387" s="634">
        <v>50.54</v>
      </c>
      <c r="F3387" s="635">
        <v>0</v>
      </c>
    </row>
    <row r="3388" spans="1:6" ht="15">
      <c r="A3388" s="633" t="s">
        <v>21975</v>
      </c>
      <c r="B3388" s="626">
        <v>101579</v>
      </c>
      <c r="C3388" s="628" t="s">
        <v>22001</v>
      </c>
      <c r="D3388" s="626" t="s">
        <v>135</v>
      </c>
      <c r="E3388" s="634">
        <v>55.63</v>
      </c>
      <c r="F3388" s="635">
        <v>0</v>
      </c>
    </row>
    <row r="3389" spans="1:6" ht="15">
      <c r="A3389" s="633" t="s">
        <v>21975</v>
      </c>
      <c r="B3389" s="626">
        <v>101578</v>
      </c>
      <c r="C3389" s="628" t="s">
        <v>22002</v>
      </c>
      <c r="D3389" s="626" t="s">
        <v>135</v>
      </c>
      <c r="E3389" s="634">
        <v>41.25</v>
      </c>
      <c r="F3389" s="635">
        <v>0</v>
      </c>
    </row>
    <row r="3390" spans="1:6" ht="15">
      <c r="A3390" s="633" t="s">
        <v>21975</v>
      </c>
      <c r="B3390" s="626">
        <v>101581</v>
      </c>
      <c r="C3390" s="628" t="s">
        <v>22003</v>
      </c>
      <c r="D3390" s="626" t="s">
        <v>135</v>
      </c>
      <c r="E3390" s="634">
        <v>50.03</v>
      </c>
      <c r="F3390" s="635">
        <v>0</v>
      </c>
    </row>
    <row r="3391" spans="1:6" ht="15">
      <c r="A3391" s="633" t="s">
        <v>21975</v>
      </c>
      <c r="B3391" s="626">
        <v>101580</v>
      </c>
      <c r="C3391" s="628" t="s">
        <v>22004</v>
      </c>
      <c r="D3391" s="626" t="s">
        <v>135</v>
      </c>
      <c r="E3391" s="634">
        <v>35.47</v>
      </c>
      <c r="F3391" s="635">
        <v>0</v>
      </c>
    </row>
    <row r="3392" spans="1:6" ht="15">
      <c r="A3392" s="633" t="s">
        <v>21975</v>
      </c>
      <c r="B3392" s="626">
        <v>101606</v>
      </c>
      <c r="C3392" s="628" t="s">
        <v>22005</v>
      </c>
      <c r="D3392" s="626" t="s">
        <v>135</v>
      </c>
      <c r="E3392" s="634">
        <v>0</v>
      </c>
      <c r="F3392" s="635"/>
    </row>
    <row r="3393" spans="1:6" ht="15">
      <c r="A3393" s="633" t="s">
        <v>21975</v>
      </c>
      <c r="B3393" s="626">
        <v>101607</v>
      </c>
      <c r="C3393" s="628" t="s">
        <v>22006</v>
      </c>
      <c r="D3393" s="626" t="s">
        <v>135</v>
      </c>
      <c r="E3393" s="634">
        <v>0</v>
      </c>
      <c r="F3393" s="635"/>
    </row>
    <row r="3394" spans="1:6" ht="15">
      <c r="A3394" s="633" t="s">
        <v>21975</v>
      </c>
      <c r="B3394" s="626">
        <v>101608</v>
      </c>
      <c r="C3394" s="628" t="s">
        <v>22007</v>
      </c>
      <c r="D3394" s="626" t="s">
        <v>135</v>
      </c>
      <c r="E3394" s="634">
        <v>0</v>
      </c>
      <c r="F3394" s="635"/>
    </row>
    <row r="3395" spans="1:6" ht="15">
      <c r="A3395" s="633" t="s">
        <v>21975</v>
      </c>
      <c r="B3395" s="626">
        <v>101571</v>
      </c>
      <c r="C3395" s="628" t="s">
        <v>22008</v>
      </c>
      <c r="D3395" s="626" t="s">
        <v>135</v>
      </c>
      <c r="E3395" s="634">
        <v>40.770000000000003</v>
      </c>
      <c r="F3395" s="635">
        <v>0</v>
      </c>
    </row>
    <row r="3396" spans="1:6" ht="15">
      <c r="A3396" s="633" t="s">
        <v>21975</v>
      </c>
      <c r="B3396" s="626">
        <v>101570</v>
      </c>
      <c r="C3396" s="628" t="s">
        <v>22009</v>
      </c>
      <c r="D3396" s="626" t="s">
        <v>135</v>
      </c>
      <c r="E3396" s="634">
        <v>29.55</v>
      </c>
      <c r="F3396" s="635">
        <v>0</v>
      </c>
    </row>
    <row r="3397" spans="1:6" ht="15">
      <c r="A3397" s="633" t="s">
        <v>21975</v>
      </c>
      <c r="B3397" s="626">
        <v>101573</v>
      </c>
      <c r="C3397" s="628" t="s">
        <v>22010</v>
      </c>
      <c r="D3397" s="626" t="s">
        <v>135</v>
      </c>
      <c r="E3397" s="634">
        <v>34.21</v>
      </c>
      <c r="F3397" s="635">
        <v>0</v>
      </c>
    </row>
    <row r="3398" spans="1:6" ht="15">
      <c r="A3398" s="633" t="s">
        <v>21975</v>
      </c>
      <c r="B3398" s="626">
        <v>101572</v>
      </c>
      <c r="C3398" s="628" t="s">
        <v>22011</v>
      </c>
      <c r="D3398" s="626" t="s">
        <v>135</v>
      </c>
      <c r="E3398" s="634">
        <v>23.01</v>
      </c>
      <c r="F3398" s="635">
        <v>0</v>
      </c>
    </row>
    <row r="3399" spans="1:6" ht="15">
      <c r="A3399" s="633" t="s">
        <v>21975</v>
      </c>
      <c r="B3399" s="626">
        <v>101575</v>
      </c>
      <c r="C3399" s="628" t="s">
        <v>22012</v>
      </c>
      <c r="D3399" s="626" t="s">
        <v>135</v>
      </c>
      <c r="E3399" s="634">
        <v>28.66</v>
      </c>
      <c r="F3399" s="635">
        <v>0</v>
      </c>
    </row>
    <row r="3400" spans="1:6" ht="15">
      <c r="A3400" s="633" t="s">
        <v>21975</v>
      </c>
      <c r="B3400" s="626">
        <v>101574</v>
      </c>
      <c r="C3400" s="628" t="s">
        <v>22013</v>
      </c>
      <c r="D3400" s="626" t="s">
        <v>135</v>
      </c>
      <c r="E3400" s="634">
        <v>17.260000000000002</v>
      </c>
      <c r="F3400" s="635">
        <v>0</v>
      </c>
    </row>
    <row r="3401" spans="1:6" ht="15">
      <c r="A3401" s="633" t="s">
        <v>21975</v>
      </c>
      <c r="B3401" s="626">
        <v>101589</v>
      </c>
      <c r="C3401" s="628" t="s">
        <v>22014</v>
      </c>
      <c r="D3401" s="626" t="s">
        <v>135</v>
      </c>
      <c r="E3401" s="634">
        <v>164.79</v>
      </c>
      <c r="F3401" s="635">
        <v>0</v>
      </c>
    </row>
    <row r="3402" spans="1:6" ht="15">
      <c r="A3402" s="633" t="s">
        <v>21975</v>
      </c>
      <c r="B3402" s="626">
        <v>101610</v>
      </c>
      <c r="C3402" s="628" t="s">
        <v>22015</v>
      </c>
      <c r="D3402" s="626" t="s">
        <v>351</v>
      </c>
      <c r="E3402" s="634">
        <v>0</v>
      </c>
      <c r="F3402" s="635"/>
    </row>
    <row r="3403" spans="1:6" ht="15">
      <c r="A3403" s="633" t="s">
        <v>21975</v>
      </c>
      <c r="B3403" s="626">
        <v>101613</v>
      </c>
      <c r="C3403" s="628" t="s">
        <v>22016</v>
      </c>
      <c r="D3403" s="626" t="s">
        <v>351</v>
      </c>
      <c r="E3403" s="634">
        <v>0</v>
      </c>
      <c r="F3403" s="635"/>
    </row>
    <row r="3404" spans="1:6" ht="15">
      <c r="A3404" s="633" t="s">
        <v>21975</v>
      </c>
      <c r="B3404" s="626">
        <v>101611</v>
      </c>
      <c r="C3404" s="628" t="s">
        <v>22017</v>
      </c>
      <c r="D3404" s="626" t="s">
        <v>351</v>
      </c>
      <c r="E3404" s="634">
        <v>0</v>
      </c>
      <c r="F3404" s="635"/>
    </row>
    <row r="3405" spans="1:6" ht="15">
      <c r="A3405" s="633" t="s">
        <v>21975</v>
      </c>
      <c r="B3405" s="626">
        <v>101614</v>
      </c>
      <c r="C3405" s="628" t="s">
        <v>22018</v>
      </c>
      <c r="D3405" s="626" t="s">
        <v>351</v>
      </c>
      <c r="E3405" s="634">
        <v>0</v>
      </c>
      <c r="F3405" s="635"/>
    </row>
    <row r="3406" spans="1:6" ht="15">
      <c r="A3406" s="633" t="s">
        <v>21975</v>
      </c>
      <c r="B3406" s="626">
        <v>101612</v>
      </c>
      <c r="C3406" s="628" t="s">
        <v>22019</v>
      </c>
      <c r="D3406" s="626" t="s">
        <v>351</v>
      </c>
      <c r="E3406" s="634">
        <v>0</v>
      </c>
      <c r="F3406" s="635"/>
    </row>
    <row r="3407" spans="1:6" ht="15">
      <c r="A3407" s="633" t="s">
        <v>21975</v>
      </c>
      <c r="B3407" s="626">
        <v>101615</v>
      </c>
      <c r="C3407" s="628" t="s">
        <v>22020</v>
      </c>
      <c r="D3407" s="626" t="s">
        <v>351</v>
      </c>
      <c r="E3407" s="634">
        <v>0</v>
      </c>
      <c r="F3407" s="635"/>
    </row>
    <row r="3408" spans="1:6" ht="15">
      <c r="A3408" s="633" t="s">
        <v>21975</v>
      </c>
      <c r="B3408" s="626">
        <v>101617</v>
      </c>
      <c r="C3408" s="628" t="s">
        <v>22021</v>
      </c>
      <c r="D3408" s="626" t="s">
        <v>135</v>
      </c>
      <c r="E3408" s="634">
        <v>4.26</v>
      </c>
      <c r="F3408" s="635">
        <v>0</v>
      </c>
    </row>
    <row r="3409" spans="1:6" ht="15">
      <c r="A3409" s="633" t="s">
        <v>21975</v>
      </c>
      <c r="B3409" s="626">
        <v>101620</v>
      </c>
      <c r="C3409" s="628" t="s">
        <v>22022</v>
      </c>
      <c r="D3409" s="626" t="s">
        <v>482</v>
      </c>
      <c r="E3409" s="634">
        <v>229.86</v>
      </c>
      <c r="F3409" s="635">
        <v>0</v>
      </c>
    </row>
    <row r="3410" spans="1:6" ht="15">
      <c r="A3410" s="633" t="s">
        <v>21975</v>
      </c>
      <c r="B3410" s="626">
        <v>101625</v>
      </c>
      <c r="C3410" s="628" t="s">
        <v>22023</v>
      </c>
      <c r="D3410" s="626" t="s">
        <v>482</v>
      </c>
      <c r="E3410" s="634">
        <v>166.12</v>
      </c>
      <c r="F3410" s="635">
        <v>0</v>
      </c>
    </row>
    <row r="3411" spans="1:6" ht="15">
      <c r="A3411" s="633" t="s">
        <v>21975</v>
      </c>
      <c r="B3411" s="626">
        <v>101621</v>
      </c>
      <c r="C3411" s="628" t="s">
        <v>22024</v>
      </c>
      <c r="D3411" s="626" t="s">
        <v>482</v>
      </c>
      <c r="E3411" s="634">
        <v>273.69</v>
      </c>
      <c r="F3411" s="635">
        <v>0</v>
      </c>
    </row>
    <row r="3412" spans="1:6" ht="15">
      <c r="A3412" s="633" t="s">
        <v>21975</v>
      </c>
      <c r="B3412" s="626">
        <v>101624</v>
      </c>
      <c r="C3412" s="628" t="s">
        <v>22025</v>
      </c>
      <c r="D3412" s="626" t="s">
        <v>482</v>
      </c>
      <c r="E3412" s="634">
        <v>191.58</v>
      </c>
      <c r="F3412" s="635">
        <v>0</v>
      </c>
    </row>
    <row r="3413" spans="1:6" ht="15">
      <c r="A3413" s="633" t="s">
        <v>21975</v>
      </c>
      <c r="B3413" s="626">
        <v>101616</v>
      </c>
      <c r="C3413" s="628" t="s">
        <v>22026</v>
      </c>
      <c r="D3413" s="626" t="s">
        <v>135</v>
      </c>
      <c r="E3413" s="634">
        <v>8.61</v>
      </c>
      <c r="F3413" s="635">
        <v>0</v>
      </c>
    </row>
    <row r="3414" spans="1:6" ht="15">
      <c r="A3414" s="633" t="s">
        <v>21975</v>
      </c>
      <c r="B3414" s="626">
        <v>101618</v>
      </c>
      <c r="C3414" s="628" t="s">
        <v>22027</v>
      </c>
      <c r="D3414" s="626" t="s">
        <v>482</v>
      </c>
      <c r="E3414" s="634">
        <v>264.44</v>
      </c>
      <c r="F3414" s="635">
        <v>0</v>
      </c>
    </row>
    <row r="3415" spans="1:6" ht="15">
      <c r="A3415" s="633" t="s">
        <v>21975</v>
      </c>
      <c r="B3415" s="626">
        <v>101622</v>
      </c>
      <c r="C3415" s="628" t="s">
        <v>22028</v>
      </c>
      <c r="D3415" s="626" t="s">
        <v>482</v>
      </c>
      <c r="E3415" s="634">
        <v>217.04</v>
      </c>
      <c r="F3415" s="635">
        <v>0</v>
      </c>
    </row>
    <row r="3416" spans="1:6" ht="15">
      <c r="A3416" s="633" t="s">
        <v>21975</v>
      </c>
      <c r="B3416" s="626">
        <v>101619</v>
      </c>
      <c r="C3416" s="628" t="s">
        <v>22029</v>
      </c>
      <c r="D3416" s="626" t="s">
        <v>482</v>
      </c>
      <c r="E3416" s="634">
        <v>308.26</v>
      </c>
      <c r="F3416" s="635">
        <v>0</v>
      </c>
    </row>
    <row r="3417" spans="1:6" ht="15">
      <c r="A3417" s="633" t="s">
        <v>21975</v>
      </c>
      <c r="B3417" s="626">
        <v>101623</v>
      </c>
      <c r="C3417" s="628" t="s">
        <v>22030</v>
      </c>
      <c r="D3417" s="626" t="s">
        <v>482</v>
      </c>
      <c r="E3417" s="634">
        <v>249.82</v>
      </c>
      <c r="F3417" s="635">
        <v>0</v>
      </c>
    </row>
    <row r="3418" spans="1:6" ht="15">
      <c r="A3418" s="633" t="s">
        <v>22031</v>
      </c>
      <c r="B3418" s="626">
        <v>104482</v>
      </c>
      <c r="C3418" s="628" t="s">
        <v>22032</v>
      </c>
      <c r="D3418" s="626" t="s">
        <v>648</v>
      </c>
      <c r="E3418" s="634">
        <v>44.99</v>
      </c>
      <c r="F3418" s="635">
        <v>0</v>
      </c>
    </row>
    <row r="3419" spans="1:6" ht="15">
      <c r="A3419" s="633" t="s">
        <v>22031</v>
      </c>
      <c r="B3419" s="626">
        <v>104189</v>
      </c>
      <c r="C3419" s="628" t="s">
        <v>22033</v>
      </c>
      <c r="D3419" s="626" t="s">
        <v>482</v>
      </c>
      <c r="E3419" s="634">
        <v>148.06</v>
      </c>
      <c r="F3419" s="635">
        <v>0</v>
      </c>
    </row>
    <row r="3420" spans="1:6" ht="15">
      <c r="A3420" s="633" t="s">
        <v>22031</v>
      </c>
      <c r="B3420" s="626">
        <v>104465</v>
      </c>
      <c r="C3420" s="628" t="s">
        <v>22034</v>
      </c>
      <c r="D3420" s="626" t="s">
        <v>143</v>
      </c>
      <c r="E3420" s="634">
        <v>0</v>
      </c>
      <c r="F3420" s="635"/>
    </row>
    <row r="3421" spans="1:6" ht="15">
      <c r="A3421" s="633" t="s">
        <v>22031</v>
      </c>
      <c r="B3421" s="626">
        <v>104188</v>
      </c>
      <c r="C3421" s="628" t="s">
        <v>22035</v>
      </c>
      <c r="D3421" s="626" t="s">
        <v>143</v>
      </c>
      <c r="E3421" s="634">
        <v>0</v>
      </c>
      <c r="F3421" s="635"/>
    </row>
    <row r="3422" spans="1:6" ht="15">
      <c r="A3422" s="633" t="s">
        <v>22031</v>
      </c>
      <c r="B3422" s="626">
        <v>104185</v>
      </c>
      <c r="C3422" s="628" t="s">
        <v>22036</v>
      </c>
      <c r="D3422" s="626" t="s">
        <v>351</v>
      </c>
      <c r="E3422" s="634">
        <v>38.1</v>
      </c>
      <c r="F3422" s="635">
        <v>0</v>
      </c>
    </row>
    <row r="3423" spans="1:6" ht="15">
      <c r="A3423" s="633" t="s">
        <v>22031</v>
      </c>
      <c r="B3423" s="626">
        <v>104182</v>
      </c>
      <c r="C3423" s="628" t="s">
        <v>22037</v>
      </c>
      <c r="D3423" s="626" t="s">
        <v>143</v>
      </c>
      <c r="E3423" s="634">
        <v>0</v>
      </c>
      <c r="F3423" s="635"/>
    </row>
    <row r="3424" spans="1:6" ht="15">
      <c r="A3424" s="633" t="s">
        <v>22031</v>
      </c>
      <c r="B3424" s="626">
        <v>104184</v>
      </c>
      <c r="C3424" s="628" t="s">
        <v>22038</v>
      </c>
      <c r="D3424" s="626" t="s">
        <v>351</v>
      </c>
      <c r="E3424" s="634">
        <v>44.45</v>
      </c>
      <c r="F3424" s="635">
        <v>0</v>
      </c>
    </row>
    <row r="3425" spans="1:6" ht="15">
      <c r="A3425" s="633" t="s">
        <v>22031</v>
      </c>
      <c r="B3425" s="626">
        <v>104190</v>
      </c>
      <c r="C3425" s="628" t="s">
        <v>22039</v>
      </c>
      <c r="D3425" s="626" t="s">
        <v>351</v>
      </c>
      <c r="E3425" s="634">
        <v>994.73</v>
      </c>
      <c r="F3425" s="635">
        <v>0</v>
      </c>
    </row>
    <row r="3426" spans="1:6" ht="15">
      <c r="A3426" s="633" t="s">
        <v>22031</v>
      </c>
      <c r="B3426" s="626">
        <v>104463</v>
      </c>
      <c r="C3426" s="628" t="s">
        <v>22040</v>
      </c>
      <c r="D3426" s="626" t="s">
        <v>351</v>
      </c>
      <c r="E3426" s="634">
        <v>0</v>
      </c>
      <c r="F3426" s="635"/>
    </row>
    <row r="3427" spans="1:6" ht="15">
      <c r="A3427" s="633" t="s">
        <v>22031</v>
      </c>
      <c r="B3427" s="626">
        <v>104464</v>
      </c>
      <c r="C3427" s="628" t="s">
        <v>22041</v>
      </c>
      <c r="D3427" s="626" t="s">
        <v>351</v>
      </c>
      <c r="E3427" s="634">
        <v>0</v>
      </c>
      <c r="F3427" s="635"/>
    </row>
    <row r="3428" spans="1:6" ht="15">
      <c r="A3428" s="633" t="s">
        <v>22031</v>
      </c>
      <c r="B3428" s="626">
        <v>104183</v>
      </c>
      <c r="C3428" s="628" t="s">
        <v>22042</v>
      </c>
      <c r="D3428" s="626" t="s">
        <v>143</v>
      </c>
      <c r="E3428" s="634">
        <v>241.15</v>
      </c>
      <c r="F3428" s="635">
        <v>0</v>
      </c>
    </row>
    <row r="3429" spans="1:6" ht="15">
      <c r="A3429" s="633" t="s">
        <v>22031</v>
      </c>
      <c r="B3429" s="626">
        <v>104187</v>
      </c>
      <c r="C3429" s="628" t="s">
        <v>22043</v>
      </c>
      <c r="D3429" s="626" t="s">
        <v>143</v>
      </c>
      <c r="E3429" s="634">
        <v>1604.56</v>
      </c>
      <c r="F3429" s="635">
        <v>0</v>
      </c>
    </row>
    <row r="3430" spans="1:6" ht="15">
      <c r="A3430" s="633" t="s">
        <v>22031</v>
      </c>
      <c r="B3430" s="626">
        <v>104186</v>
      </c>
      <c r="C3430" s="628" t="s">
        <v>22044</v>
      </c>
      <c r="D3430" s="626" t="s">
        <v>143</v>
      </c>
      <c r="E3430" s="634">
        <v>291.99</v>
      </c>
      <c r="F3430" s="635">
        <v>0</v>
      </c>
    </row>
    <row r="3431" spans="1:6" ht="15">
      <c r="A3431" s="633" t="s">
        <v>22031</v>
      </c>
      <c r="B3431" s="626">
        <v>104180</v>
      </c>
      <c r="C3431" s="628" t="s">
        <v>22045</v>
      </c>
      <c r="D3431" s="626" t="s">
        <v>143</v>
      </c>
      <c r="E3431" s="634">
        <v>0</v>
      </c>
      <c r="F3431" s="635"/>
    </row>
    <row r="3432" spans="1:6" ht="15">
      <c r="A3432" s="633" t="s">
        <v>22031</v>
      </c>
      <c r="B3432" s="626">
        <v>104181</v>
      </c>
      <c r="C3432" s="628" t="s">
        <v>22046</v>
      </c>
      <c r="D3432" s="626" t="s">
        <v>143</v>
      </c>
      <c r="E3432" s="634">
        <v>0</v>
      </c>
      <c r="F3432" s="635"/>
    </row>
    <row r="3433" spans="1:6" ht="15">
      <c r="A3433" s="633" t="s">
        <v>22047</v>
      </c>
      <c r="B3433" s="626">
        <v>100674</v>
      </c>
      <c r="C3433" s="628" t="s">
        <v>22048</v>
      </c>
      <c r="D3433" s="626" t="s">
        <v>135</v>
      </c>
      <c r="E3433" s="634">
        <v>759.53</v>
      </c>
      <c r="F3433" s="635">
        <v>0</v>
      </c>
    </row>
    <row r="3434" spans="1:6" ht="15">
      <c r="A3434" s="633" t="s">
        <v>22047</v>
      </c>
      <c r="B3434" s="626">
        <v>100664</v>
      </c>
      <c r="C3434" s="628" t="s">
        <v>22049</v>
      </c>
      <c r="D3434" s="626" t="s">
        <v>135</v>
      </c>
      <c r="E3434" s="634">
        <v>0</v>
      </c>
      <c r="F3434" s="635"/>
    </row>
    <row r="3435" spans="1:6" ht="15">
      <c r="A3435" s="633" t="s">
        <v>22047</v>
      </c>
      <c r="B3435" s="626">
        <v>94589</v>
      </c>
      <c r="C3435" s="628" t="s">
        <v>22050</v>
      </c>
      <c r="D3435" s="626" t="s">
        <v>143</v>
      </c>
      <c r="E3435" s="634">
        <v>23.85</v>
      </c>
      <c r="F3435" s="635">
        <v>0</v>
      </c>
    </row>
    <row r="3436" spans="1:6" ht="15">
      <c r="A3436" s="633" t="s">
        <v>22047</v>
      </c>
      <c r="B3436" s="626">
        <v>94590</v>
      </c>
      <c r="C3436" s="628" t="s">
        <v>22051</v>
      </c>
      <c r="D3436" s="626" t="s">
        <v>143</v>
      </c>
      <c r="E3436" s="634">
        <v>31.45</v>
      </c>
      <c r="F3436" s="635">
        <v>0</v>
      </c>
    </row>
    <row r="3437" spans="1:6" ht="15">
      <c r="A3437" s="633" t="s">
        <v>22047</v>
      </c>
      <c r="B3437" s="626">
        <v>94587</v>
      </c>
      <c r="C3437" s="628" t="s">
        <v>22052</v>
      </c>
      <c r="D3437" s="626" t="s">
        <v>143</v>
      </c>
      <c r="E3437" s="634">
        <v>73.06</v>
      </c>
      <c r="F3437" s="635">
        <v>0</v>
      </c>
    </row>
    <row r="3438" spans="1:6" ht="15">
      <c r="A3438" s="633" t="s">
        <v>22047</v>
      </c>
      <c r="B3438" s="626">
        <v>94588</v>
      </c>
      <c r="C3438" s="628" t="s">
        <v>22053</v>
      </c>
      <c r="D3438" s="626" t="s">
        <v>143</v>
      </c>
      <c r="E3438" s="634">
        <v>86.27</v>
      </c>
      <c r="F3438" s="635">
        <v>0</v>
      </c>
    </row>
    <row r="3439" spans="1:6" ht="15">
      <c r="A3439" s="633" t="s">
        <v>22047</v>
      </c>
      <c r="B3439" s="626">
        <v>105812</v>
      </c>
      <c r="C3439" s="628" t="s">
        <v>22054</v>
      </c>
      <c r="D3439" s="626" t="s">
        <v>143</v>
      </c>
      <c r="E3439" s="634">
        <v>31.12</v>
      </c>
      <c r="F3439" s="635">
        <v>0</v>
      </c>
    </row>
    <row r="3440" spans="1:6" ht="15">
      <c r="A3440" s="633" t="s">
        <v>22047</v>
      </c>
      <c r="B3440" s="626">
        <v>94571</v>
      </c>
      <c r="C3440" s="628" t="s">
        <v>22055</v>
      </c>
      <c r="D3440" s="626" t="s">
        <v>135</v>
      </c>
      <c r="E3440" s="634">
        <v>0</v>
      </c>
      <c r="F3440" s="635"/>
    </row>
    <row r="3441" spans="1:6" ht="15">
      <c r="A3441" s="633" t="s">
        <v>22047</v>
      </c>
      <c r="B3441" s="626">
        <v>94570</v>
      </c>
      <c r="C3441" s="628" t="s">
        <v>22056</v>
      </c>
      <c r="D3441" s="626" t="s">
        <v>135</v>
      </c>
      <c r="E3441" s="634">
        <v>348.86</v>
      </c>
      <c r="F3441" s="635">
        <v>0</v>
      </c>
    </row>
    <row r="3442" spans="1:6" ht="15">
      <c r="A3442" s="633" t="s">
        <v>22047</v>
      </c>
      <c r="B3442" s="626">
        <v>105811</v>
      </c>
      <c r="C3442" s="628" t="s">
        <v>22057</v>
      </c>
      <c r="D3442" s="626" t="s">
        <v>135</v>
      </c>
      <c r="E3442" s="634">
        <v>0</v>
      </c>
      <c r="F3442" s="635"/>
    </row>
    <row r="3443" spans="1:6" ht="15">
      <c r="A3443" s="633" t="s">
        <v>22047</v>
      </c>
      <c r="B3443" s="626">
        <v>94572</v>
      </c>
      <c r="C3443" s="628" t="s">
        <v>22058</v>
      </c>
      <c r="D3443" s="626" t="s">
        <v>135</v>
      </c>
      <c r="E3443" s="634">
        <v>499.45</v>
      </c>
      <c r="F3443" s="635">
        <v>0</v>
      </c>
    </row>
    <row r="3444" spans="1:6" ht="15">
      <c r="A3444" s="633" t="s">
        <v>22047</v>
      </c>
      <c r="B3444" s="626">
        <v>94573</v>
      </c>
      <c r="C3444" s="628" t="s">
        <v>22059</v>
      </c>
      <c r="D3444" s="626" t="s">
        <v>135</v>
      </c>
      <c r="E3444" s="634">
        <v>388.24</v>
      </c>
      <c r="F3444" s="635">
        <v>0</v>
      </c>
    </row>
    <row r="3445" spans="1:6" ht="15">
      <c r="A3445" s="633" t="s">
        <v>22047</v>
      </c>
      <c r="B3445" s="626">
        <v>105809</v>
      </c>
      <c r="C3445" s="628" t="s">
        <v>22060</v>
      </c>
      <c r="D3445" s="626" t="s">
        <v>135</v>
      </c>
      <c r="E3445" s="634">
        <v>0</v>
      </c>
      <c r="F3445" s="635"/>
    </row>
    <row r="3446" spans="1:6" ht="15">
      <c r="A3446" s="633" t="s">
        <v>22047</v>
      </c>
      <c r="B3446" s="626">
        <v>94569</v>
      </c>
      <c r="C3446" s="628" t="s">
        <v>22061</v>
      </c>
      <c r="D3446" s="626" t="s">
        <v>135</v>
      </c>
      <c r="E3446" s="634">
        <v>664.58</v>
      </c>
      <c r="F3446" s="635">
        <v>0</v>
      </c>
    </row>
    <row r="3447" spans="1:6" ht="15">
      <c r="A3447" s="633" t="s">
        <v>22047</v>
      </c>
      <c r="B3447" s="626">
        <v>105810</v>
      </c>
      <c r="C3447" s="628" t="s">
        <v>22062</v>
      </c>
      <c r="D3447" s="626" t="s">
        <v>135</v>
      </c>
      <c r="E3447" s="634">
        <v>0</v>
      </c>
      <c r="F3447" s="635"/>
    </row>
    <row r="3448" spans="1:6" ht="15">
      <c r="A3448" s="633" t="s">
        <v>22047</v>
      </c>
      <c r="B3448" s="626">
        <v>94561</v>
      </c>
      <c r="C3448" s="628" t="s">
        <v>22063</v>
      </c>
      <c r="D3448" s="626" t="s">
        <v>135</v>
      </c>
      <c r="E3448" s="634">
        <v>0</v>
      </c>
      <c r="F3448" s="635"/>
    </row>
    <row r="3449" spans="1:6" ht="15">
      <c r="A3449" s="633" t="s">
        <v>22047</v>
      </c>
      <c r="B3449" s="626">
        <v>94562</v>
      </c>
      <c r="C3449" s="628" t="s">
        <v>22064</v>
      </c>
      <c r="D3449" s="626" t="s">
        <v>135</v>
      </c>
      <c r="E3449" s="634">
        <v>642.14</v>
      </c>
      <c r="F3449" s="635">
        <v>0</v>
      </c>
    </row>
    <row r="3450" spans="1:6" ht="15">
      <c r="A3450" s="633" t="s">
        <v>22047</v>
      </c>
      <c r="B3450" s="626">
        <v>105813</v>
      </c>
      <c r="C3450" s="628" t="s">
        <v>22065</v>
      </c>
      <c r="D3450" s="626" t="s">
        <v>135</v>
      </c>
      <c r="E3450" s="634">
        <v>1109.6400000000001</v>
      </c>
      <c r="F3450" s="635">
        <v>0</v>
      </c>
    </row>
    <row r="3451" spans="1:6" ht="15">
      <c r="A3451" s="633" t="s">
        <v>22047</v>
      </c>
      <c r="B3451" s="626">
        <v>94559</v>
      </c>
      <c r="C3451" s="628" t="s">
        <v>22066</v>
      </c>
      <c r="D3451" s="626" t="s">
        <v>135</v>
      </c>
      <c r="E3451" s="634">
        <v>786.52</v>
      </c>
      <c r="F3451" s="635">
        <v>0</v>
      </c>
    </row>
    <row r="3452" spans="1:6" ht="15">
      <c r="A3452" s="633" t="s">
        <v>22047</v>
      </c>
      <c r="B3452" s="626">
        <v>100668</v>
      </c>
      <c r="C3452" s="628" t="s">
        <v>22067</v>
      </c>
      <c r="D3452" s="626" t="s">
        <v>135</v>
      </c>
      <c r="E3452" s="634">
        <v>1355.23</v>
      </c>
      <c r="F3452" s="635">
        <v>0</v>
      </c>
    </row>
    <row r="3453" spans="1:6" ht="15">
      <c r="A3453" s="633" t="s">
        <v>22047</v>
      </c>
      <c r="B3453" s="626">
        <v>100670</v>
      </c>
      <c r="C3453" s="628" t="s">
        <v>22068</v>
      </c>
      <c r="D3453" s="626" t="s">
        <v>135</v>
      </c>
      <c r="E3453" s="634">
        <v>1003.25</v>
      </c>
      <c r="F3453" s="635">
        <v>0</v>
      </c>
    </row>
    <row r="3454" spans="1:6" ht="15">
      <c r="A3454" s="633" t="s">
        <v>22047</v>
      </c>
      <c r="B3454" s="626">
        <v>100665</v>
      </c>
      <c r="C3454" s="628" t="s">
        <v>22069</v>
      </c>
      <c r="D3454" s="626" t="s">
        <v>135</v>
      </c>
      <c r="E3454" s="634">
        <v>845.4</v>
      </c>
      <c r="F3454" s="635">
        <v>0</v>
      </c>
    </row>
    <row r="3455" spans="1:6" ht="15">
      <c r="A3455" s="633" t="s">
        <v>22047</v>
      </c>
      <c r="B3455" s="626">
        <v>100924</v>
      </c>
      <c r="C3455" s="628" t="s">
        <v>22070</v>
      </c>
      <c r="D3455" s="626" t="s">
        <v>135</v>
      </c>
      <c r="E3455" s="634">
        <v>0</v>
      </c>
      <c r="F3455" s="635"/>
    </row>
    <row r="3456" spans="1:6" ht="15">
      <c r="A3456" s="633" t="s">
        <v>22047</v>
      </c>
      <c r="B3456" s="626">
        <v>100671</v>
      </c>
      <c r="C3456" s="628" t="s">
        <v>22071</v>
      </c>
      <c r="D3456" s="626" t="s">
        <v>135</v>
      </c>
      <c r="E3456" s="634">
        <v>1230.6600000000001</v>
      </c>
      <c r="F3456" s="635">
        <v>0</v>
      </c>
    </row>
    <row r="3457" spans="1:6" ht="15">
      <c r="A3457" s="633" t="s">
        <v>22047</v>
      </c>
      <c r="B3457" s="626">
        <v>100667</v>
      </c>
      <c r="C3457" s="628" t="s">
        <v>22072</v>
      </c>
      <c r="D3457" s="626" t="s">
        <v>135</v>
      </c>
      <c r="E3457" s="634">
        <v>1069.27</v>
      </c>
      <c r="F3457" s="635">
        <v>0</v>
      </c>
    </row>
    <row r="3458" spans="1:6" ht="15">
      <c r="A3458" s="633" t="s">
        <v>22047</v>
      </c>
      <c r="B3458" s="626">
        <v>100669</v>
      </c>
      <c r="C3458" s="628" t="s">
        <v>22073</v>
      </c>
      <c r="D3458" s="626" t="s">
        <v>135</v>
      </c>
      <c r="E3458" s="634">
        <v>1014.6</v>
      </c>
      <c r="F3458" s="635">
        <v>0</v>
      </c>
    </row>
    <row r="3459" spans="1:6" ht="15">
      <c r="A3459" s="633" t="s">
        <v>22047</v>
      </c>
      <c r="B3459" s="626">
        <v>100672</v>
      </c>
      <c r="C3459" s="628" t="s">
        <v>22074</v>
      </c>
      <c r="D3459" s="626" t="s">
        <v>135</v>
      </c>
      <c r="E3459" s="634">
        <v>815.47</v>
      </c>
      <c r="F3459" s="635">
        <v>0</v>
      </c>
    </row>
    <row r="3460" spans="1:6" ht="15">
      <c r="A3460" s="633" t="s">
        <v>22047</v>
      </c>
      <c r="B3460" s="626">
        <v>100666</v>
      </c>
      <c r="C3460" s="628" t="s">
        <v>22075</v>
      </c>
      <c r="D3460" s="626" t="s">
        <v>135</v>
      </c>
      <c r="E3460" s="634">
        <v>687.05</v>
      </c>
      <c r="F3460" s="635">
        <v>0</v>
      </c>
    </row>
    <row r="3461" spans="1:6" ht="15">
      <c r="A3461" s="633" t="s">
        <v>22047</v>
      </c>
      <c r="B3461" s="626">
        <v>100663</v>
      </c>
      <c r="C3461" s="628" t="s">
        <v>22076</v>
      </c>
      <c r="D3461" s="626" t="s">
        <v>135</v>
      </c>
      <c r="E3461" s="634">
        <v>0</v>
      </c>
      <c r="F3461" s="635"/>
    </row>
    <row r="3462" spans="1:6" ht="15">
      <c r="A3462" s="633" t="s">
        <v>22047</v>
      </c>
      <c r="B3462" s="626">
        <v>100662</v>
      </c>
      <c r="C3462" s="628" t="s">
        <v>22077</v>
      </c>
      <c r="D3462" s="626" t="s">
        <v>135</v>
      </c>
      <c r="E3462" s="634">
        <v>0</v>
      </c>
      <c r="F3462" s="635"/>
    </row>
    <row r="3463" spans="1:6" ht="15">
      <c r="A3463" s="633" t="s">
        <v>22047</v>
      </c>
      <c r="B3463" s="626">
        <v>100661</v>
      </c>
      <c r="C3463" s="628" t="s">
        <v>22078</v>
      </c>
      <c r="D3463" s="626" t="s">
        <v>135</v>
      </c>
      <c r="E3463" s="634">
        <v>0</v>
      </c>
      <c r="F3463" s="635"/>
    </row>
    <row r="3464" spans="1:6" ht="15">
      <c r="A3464" s="633" t="s">
        <v>22079</v>
      </c>
      <c r="B3464" s="626">
        <v>100659</v>
      </c>
      <c r="C3464" s="628" t="s">
        <v>22080</v>
      </c>
      <c r="D3464" s="626" t="s">
        <v>143</v>
      </c>
      <c r="E3464" s="634">
        <v>15.34</v>
      </c>
      <c r="F3464" s="635">
        <v>0</v>
      </c>
    </row>
    <row r="3465" spans="1:6" ht="15">
      <c r="A3465" s="633" t="s">
        <v>22079</v>
      </c>
      <c r="B3465" s="626">
        <v>100660</v>
      </c>
      <c r="C3465" s="628" t="s">
        <v>22081</v>
      </c>
      <c r="D3465" s="626" t="s">
        <v>143</v>
      </c>
      <c r="E3465" s="634">
        <v>10.56</v>
      </c>
      <c r="F3465" s="635">
        <v>0</v>
      </c>
    </row>
    <row r="3466" spans="1:6" ht="15">
      <c r="A3466" s="633" t="s">
        <v>22079</v>
      </c>
      <c r="B3466" s="626">
        <v>100711</v>
      </c>
      <c r="C3466" s="628" t="s">
        <v>22082</v>
      </c>
      <c r="D3466" s="626" t="s">
        <v>143</v>
      </c>
      <c r="E3466" s="634">
        <v>0</v>
      </c>
      <c r="F3466" s="635"/>
    </row>
    <row r="3467" spans="1:6" ht="15">
      <c r="A3467" s="633" t="s">
        <v>22079</v>
      </c>
      <c r="B3467" s="626">
        <v>100676</v>
      </c>
      <c r="C3467" s="628" t="s">
        <v>22083</v>
      </c>
      <c r="D3467" s="626" t="s">
        <v>351</v>
      </c>
      <c r="E3467" s="634">
        <v>255.59</v>
      </c>
      <c r="F3467" s="635">
        <v>0</v>
      </c>
    </row>
    <row r="3468" spans="1:6" ht="15">
      <c r="A3468" s="633" t="s">
        <v>22079</v>
      </c>
      <c r="B3468" s="626">
        <v>90806</v>
      </c>
      <c r="C3468" s="628" t="s">
        <v>22084</v>
      </c>
      <c r="D3468" s="626" t="s">
        <v>351</v>
      </c>
      <c r="E3468" s="634">
        <v>535.08000000000004</v>
      </c>
      <c r="F3468" s="635">
        <v>0</v>
      </c>
    </row>
    <row r="3469" spans="1:6" ht="15">
      <c r="A3469" s="633" t="s">
        <v>22079</v>
      </c>
      <c r="B3469" s="626">
        <v>91292</v>
      </c>
      <c r="C3469" s="628" t="s">
        <v>22085</v>
      </c>
      <c r="D3469" s="626" t="s">
        <v>351</v>
      </c>
      <c r="E3469" s="634">
        <v>429.04</v>
      </c>
      <c r="F3469" s="635">
        <v>0</v>
      </c>
    </row>
    <row r="3470" spans="1:6" ht="15">
      <c r="A3470" s="633" t="s">
        <v>22079</v>
      </c>
      <c r="B3470" s="626">
        <v>90801</v>
      </c>
      <c r="C3470" s="628" t="s">
        <v>22086</v>
      </c>
      <c r="D3470" s="626" t="s">
        <v>351</v>
      </c>
      <c r="E3470" s="634">
        <v>418.62</v>
      </c>
      <c r="F3470" s="635">
        <v>0</v>
      </c>
    </row>
    <row r="3471" spans="1:6" ht="15">
      <c r="A3471" s="633" t="s">
        <v>22079</v>
      </c>
      <c r="B3471" s="626">
        <v>91287</v>
      </c>
      <c r="C3471" s="628" t="s">
        <v>22087</v>
      </c>
      <c r="D3471" s="626" t="s">
        <v>351</v>
      </c>
      <c r="E3471" s="634">
        <v>312.58</v>
      </c>
      <c r="F3471" s="635">
        <v>0</v>
      </c>
    </row>
    <row r="3472" spans="1:6" ht="15">
      <c r="A3472" s="633" t="s">
        <v>22079</v>
      </c>
      <c r="B3472" s="626">
        <v>100706</v>
      </c>
      <c r="C3472" s="628" t="s">
        <v>22088</v>
      </c>
      <c r="D3472" s="626" t="s">
        <v>351</v>
      </c>
      <c r="E3472" s="634">
        <v>85.02</v>
      </c>
      <c r="F3472" s="635">
        <v>0</v>
      </c>
    </row>
    <row r="3473" spans="1:6" ht="15">
      <c r="A3473" s="633" t="s">
        <v>22079</v>
      </c>
      <c r="B3473" s="626">
        <v>100709</v>
      </c>
      <c r="C3473" s="628" t="s">
        <v>22089</v>
      </c>
      <c r="D3473" s="626" t="s">
        <v>351</v>
      </c>
      <c r="E3473" s="634">
        <v>67.16</v>
      </c>
      <c r="F3473" s="635">
        <v>0</v>
      </c>
    </row>
    <row r="3474" spans="1:6" ht="15">
      <c r="A3474" s="633" t="s">
        <v>22079</v>
      </c>
      <c r="B3474" s="626">
        <v>100710</v>
      </c>
      <c r="C3474" s="628" t="s">
        <v>22090</v>
      </c>
      <c r="D3474" s="626" t="s">
        <v>351</v>
      </c>
      <c r="E3474" s="634">
        <v>172.28</v>
      </c>
      <c r="F3474" s="635">
        <v>0</v>
      </c>
    </row>
    <row r="3475" spans="1:6" ht="15">
      <c r="A3475" s="633" t="s">
        <v>22079</v>
      </c>
      <c r="B3475" s="626">
        <v>90830</v>
      </c>
      <c r="C3475" s="628" t="s">
        <v>22091</v>
      </c>
      <c r="D3475" s="626" t="s">
        <v>351</v>
      </c>
      <c r="E3475" s="634">
        <v>209.93</v>
      </c>
      <c r="F3475" s="635">
        <v>0</v>
      </c>
    </row>
    <row r="3476" spans="1:6" ht="15">
      <c r="A3476" s="633" t="s">
        <v>22079</v>
      </c>
      <c r="B3476" s="626">
        <v>91304</v>
      </c>
      <c r="C3476" s="628" t="s">
        <v>22092</v>
      </c>
      <c r="D3476" s="626" t="s">
        <v>351</v>
      </c>
      <c r="E3476" s="634">
        <v>131.16</v>
      </c>
      <c r="F3476" s="635">
        <v>0</v>
      </c>
    </row>
    <row r="3477" spans="1:6" ht="15">
      <c r="A3477" s="633" t="s">
        <v>22079</v>
      </c>
      <c r="B3477" s="626">
        <v>90831</v>
      </c>
      <c r="C3477" s="628" t="s">
        <v>22093</v>
      </c>
      <c r="D3477" s="626" t="s">
        <v>351</v>
      </c>
      <c r="E3477" s="634">
        <v>183.11</v>
      </c>
      <c r="F3477" s="635">
        <v>0</v>
      </c>
    </row>
    <row r="3478" spans="1:6" ht="15">
      <c r="A3478" s="633" t="s">
        <v>22079</v>
      </c>
      <c r="B3478" s="626">
        <v>91305</v>
      </c>
      <c r="C3478" s="628" t="s">
        <v>22094</v>
      </c>
      <c r="D3478" s="626" t="s">
        <v>351</v>
      </c>
      <c r="E3478" s="634">
        <v>128.91999999999999</v>
      </c>
      <c r="F3478" s="635">
        <v>0</v>
      </c>
    </row>
    <row r="3479" spans="1:6" ht="15">
      <c r="A3479" s="633" t="s">
        <v>22079</v>
      </c>
      <c r="B3479" s="626">
        <v>91306</v>
      </c>
      <c r="C3479" s="628" t="s">
        <v>22095</v>
      </c>
      <c r="D3479" s="626" t="s">
        <v>351</v>
      </c>
      <c r="E3479" s="634">
        <v>183.11</v>
      </c>
      <c r="F3479" s="635">
        <v>0</v>
      </c>
    </row>
    <row r="3480" spans="1:6" ht="15">
      <c r="A3480" s="633" t="s">
        <v>22079</v>
      </c>
      <c r="B3480" s="626">
        <v>91307</v>
      </c>
      <c r="C3480" s="628" t="s">
        <v>22096</v>
      </c>
      <c r="D3480" s="626" t="s">
        <v>351</v>
      </c>
      <c r="E3480" s="634">
        <v>110.64</v>
      </c>
      <c r="F3480" s="635">
        <v>0</v>
      </c>
    </row>
    <row r="3481" spans="1:6" ht="15">
      <c r="A3481" s="633" t="s">
        <v>22079</v>
      </c>
      <c r="B3481" s="626">
        <v>100707</v>
      </c>
      <c r="C3481" s="628" t="s">
        <v>22097</v>
      </c>
      <c r="D3481" s="626" t="s">
        <v>351</v>
      </c>
      <c r="E3481" s="634">
        <v>151.78</v>
      </c>
      <c r="F3481" s="635">
        <v>0</v>
      </c>
    </row>
    <row r="3482" spans="1:6" ht="15">
      <c r="A3482" s="633" t="s">
        <v>22079</v>
      </c>
      <c r="B3482" s="626">
        <v>100708</v>
      </c>
      <c r="C3482" s="628" t="s">
        <v>22098</v>
      </c>
      <c r="D3482" s="626" t="s">
        <v>351</v>
      </c>
      <c r="E3482" s="634">
        <v>187.2</v>
      </c>
      <c r="F3482" s="635">
        <v>0</v>
      </c>
    </row>
    <row r="3483" spans="1:6" ht="15">
      <c r="A3483" s="633" t="s">
        <v>22079</v>
      </c>
      <c r="B3483" s="626">
        <v>91328</v>
      </c>
      <c r="C3483" s="628" t="s">
        <v>22099</v>
      </c>
      <c r="D3483" s="626" t="s">
        <v>351</v>
      </c>
      <c r="E3483" s="634">
        <v>1104.29</v>
      </c>
      <c r="F3483" s="635">
        <v>0</v>
      </c>
    </row>
    <row r="3484" spans="1:6" ht="15">
      <c r="A3484" s="633" t="s">
        <v>22079</v>
      </c>
      <c r="B3484" s="626">
        <v>100687</v>
      </c>
      <c r="C3484" s="628" t="s">
        <v>22100</v>
      </c>
      <c r="D3484" s="626" t="s">
        <v>351</v>
      </c>
      <c r="E3484" s="634">
        <v>1287.4000000000001</v>
      </c>
      <c r="F3484" s="635">
        <v>0</v>
      </c>
    </row>
    <row r="3485" spans="1:6" ht="15">
      <c r="A3485" s="633" t="s">
        <v>22079</v>
      </c>
      <c r="B3485" s="626">
        <v>100681</v>
      </c>
      <c r="C3485" s="628" t="s">
        <v>22101</v>
      </c>
      <c r="D3485" s="626" t="s">
        <v>351</v>
      </c>
      <c r="E3485" s="634">
        <v>1318.72</v>
      </c>
      <c r="F3485" s="635">
        <v>0</v>
      </c>
    </row>
    <row r="3486" spans="1:6" ht="15">
      <c r="A3486" s="633" t="s">
        <v>22079</v>
      </c>
      <c r="B3486" s="626">
        <v>91330</v>
      </c>
      <c r="C3486" s="628" t="s">
        <v>22102</v>
      </c>
      <c r="D3486" s="626" t="s">
        <v>351</v>
      </c>
      <c r="E3486" s="634">
        <v>1135.6099999999999</v>
      </c>
      <c r="F3486" s="635">
        <v>0</v>
      </c>
    </row>
    <row r="3487" spans="1:6" ht="15">
      <c r="A3487" s="633" t="s">
        <v>22079</v>
      </c>
      <c r="B3487" s="626">
        <v>100689</v>
      </c>
      <c r="C3487" s="628" t="s">
        <v>22103</v>
      </c>
      <c r="D3487" s="626" t="s">
        <v>351</v>
      </c>
      <c r="E3487" s="634">
        <v>1390.17</v>
      </c>
      <c r="F3487" s="635">
        <v>0</v>
      </c>
    </row>
    <row r="3488" spans="1:6" ht="15">
      <c r="A3488" s="633" t="s">
        <v>22079</v>
      </c>
      <c r="B3488" s="626">
        <v>91332</v>
      </c>
      <c r="C3488" s="628" t="s">
        <v>22104</v>
      </c>
      <c r="D3488" s="626" t="s">
        <v>351</v>
      </c>
      <c r="E3488" s="634">
        <v>1180.24</v>
      </c>
      <c r="F3488" s="635">
        <v>0</v>
      </c>
    </row>
    <row r="3489" spans="1:6" ht="15">
      <c r="A3489" s="633" t="s">
        <v>22079</v>
      </c>
      <c r="B3489" s="626">
        <v>100688</v>
      </c>
      <c r="C3489" s="628" t="s">
        <v>22105</v>
      </c>
      <c r="D3489" s="626" t="s">
        <v>351</v>
      </c>
      <c r="E3489" s="634">
        <v>1081.28</v>
      </c>
      <c r="F3489" s="635">
        <v>0</v>
      </c>
    </row>
    <row r="3490" spans="1:6" ht="15">
      <c r="A3490" s="633" t="s">
        <v>22079</v>
      </c>
      <c r="B3490" s="626">
        <v>91329</v>
      </c>
      <c r="C3490" s="628" t="s">
        <v>22106</v>
      </c>
      <c r="D3490" s="626" t="s">
        <v>351</v>
      </c>
      <c r="E3490" s="634">
        <v>952.36</v>
      </c>
      <c r="F3490" s="635">
        <v>0</v>
      </c>
    </row>
    <row r="3491" spans="1:6" ht="15">
      <c r="A3491" s="633" t="s">
        <v>22079</v>
      </c>
      <c r="B3491" s="626">
        <v>100682</v>
      </c>
      <c r="C3491" s="628" t="s">
        <v>22107</v>
      </c>
      <c r="D3491" s="626" t="s">
        <v>351</v>
      </c>
      <c r="E3491" s="634">
        <v>1093.3599999999999</v>
      </c>
      <c r="F3491" s="635">
        <v>0</v>
      </c>
    </row>
    <row r="3492" spans="1:6" ht="15">
      <c r="A3492" s="633" t="s">
        <v>22079</v>
      </c>
      <c r="B3492" s="626">
        <v>91331</v>
      </c>
      <c r="C3492" s="628" t="s">
        <v>22108</v>
      </c>
      <c r="D3492" s="626" t="s">
        <v>351</v>
      </c>
      <c r="E3492" s="634">
        <v>982.72</v>
      </c>
      <c r="F3492" s="635">
        <v>0</v>
      </c>
    </row>
    <row r="3493" spans="1:6" ht="15">
      <c r="A3493" s="633" t="s">
        <v>22079</v>
      </c>
      <c r="B3493" s="626">
        <v>100690</v>
      </c>
      <c r="C3493" s="628" t="s">
        <v>22109</v>
      </c>
      <c r="D3493" s="626" t="s">
        <v>351</v>
      </c>
      <c r="E3493" s="634">
        <v>1157.56</v>
      </c>
      <c r="F3493" s="635">
        <v>0</v>
      </c>
    </row>
    <row r="3494" spans="1:6" ht="15">
      <c r="A3494" s="633" t="s">
        <v>22079</v>
      </c>
      <c r="B3494" s="626">
        <v>91333</v>
      </c>
      <c r="C3494" s="628" t="s">
        <v>22110</v>
      </c>
      <c r="D3494" s="626" t="s">
        <v>351</v>
      </c>
      <c r="E3494" s="634">
        <v>1026.4000000000001</v>
      </c>
      <c r="F3494" s="635">
        <v>0</v>
      </c>
    </row>
    <row r="3495" spans="1:6" ht="15">
      <c r="A3495" s="633" t="s">
        <v>22079</v>
      </c>
      <c r="B3495" s="626">
        <v>90841</v>
      </c>
      <c r="C3495" s="628" t="s">
        <v>22111</v>
      </c>
      <c r="D3495" s="626" t="s">
        <v>351</v>
      </c>
      <c r="E3495" s="634">
        <v>1264.58</v>
      </c>
      <c r="F3495" s="635">
        <v>0</v>
      </c>
    </row>
    <row r="3496" spans="1:6" ht="15">
      <c r="A3496" s="633" t="s">
        <v>22079</v>
      </c>
      <c r="B3496" s="626">
        <v>90847</v>
      </c>
      <c r="C3496" s="628" t="s">
        <v>22112</v>
      </c>
      <c r="D3496" s="626" t="s">
        <v>351</v>
      </c>
      <c r="E3496" s="634">
        <v>1081.47</v>
      </c>
      <c r="F3496" s="635">
        <v>0</v>
      </c>
    </row>
    <row r="3497" spans="1:6" ht="15">
      <c r="A3497" s="633" t="s">
        <v>22079</v>
      </c>
      <c r="B3497" s="626">
        <v>90842</v>
      </c>
      <c r="C3497" s="628" t="s">
        <v>22113</v>
      </c>
      <c r="D3497" s="626" t="s">
        <v>351</v>
      </c>
      <c r="E3497" s="634">
        <v>1276.32</v>
      </c>
      <c r="F3497" s="635">
        <v>0</v>
      </c>
    </row>
    <row r="3498" spans="1:6" ht="15">
      <c r="A3498" s="633" t="s">
        <v>22079</v>
      </c>
      <c r="B3498" s="626">
        <v>90848</v>
      </c>
      <c r="C3498" s="628" t="s">
        <v>22114</v>
      </c>
      <c r="D3498" s="626" t="s">
        <v>351</v>
      </c>
      <c r="E3498" s="634">
        <v>1093.21</v>
      </c>
      <c r="F3498" s="635">
        <v>0</v>
      </c>
    </row>
    <row r="3499" spans="1:6" ht="15">
      <c r="A3499" s="633" t="s">
        <v>22079</v>
      </c>
      <c r="B3499" s="626">
        <v>90843</v>
      </c>
      <c r="C3499" s="628" t="s">
        <v>22115</v>
      </c>
      <c r="D3499" s="626" t="s">
        <v>351</v>
      </c>
      <c r="E3499" s="634">
        <v>1333.46</v>
      </c>
      <c r="F3499" s="635">
        <v>0</v>
      </c>
    </row>
    <row r="3500" spans="1:6" ht="15">
      <c r="A3500" s="633" t="s">
        <v>22079</v>
      </c>
      <c r="B3500" s="626">
        <v>90849</v>
      </c>
      <c r="C3500" s="628" t="s">
        <v>22116</v>
      </c>
      <c r="D3500" s="626" t="s">
        <v>351</v>
      </c>
      <c r="E3500" s="634">
        <v>1123.53</v>
      </c>
      <c r="F3500" s="635">
        <v>0</v>
      </c>
    </row>
    <row r="3501" spans="1:6" ht="15">
      <c r="A3501" s="633" t="s">
        <v>22079</v>
      </c>
      <c r="B3501" s="626">
        <v>90844</v>
      </c>
      <c r="C3501" s="628" t="s">
        <v>22117</v>
      </c>
      <c r="D3501" s="626" t="s">
        <v>351</v>
      </c>
      <c r="E3501" s="634">
        <v>1424.85</v>
      </c>
      <c r="F3501" s="635">
        <v>0</v>
      </c>
    </row>
    <row r="3502" spans="1:6" ht="15">
      <c r="A3502" s="633" t="s">
        <v>22079</v>
      </c>
      <c r="B3502" s="626">
        <v>90850</v>
      </c>
      <c r="C3502" s="628" t="s">
        <v>22118</v>
      </c>
      <c r="D3502" s="626" t="s">
        <v>351</v>
      </c>
      <c r="E3502" s="634">
        <v>1214.92</v>
      </c>
      <c r="F3502" s="635">
        <v>0</v>
      </c>
    </row>
    <row r="3503" spans="1:6" ht="15">
      <c r="A3503" s="633" t="s">
        <v>22079</v>
      </c>
      <c r="B3503" s="626">
        <v>91312</v>
      </c>
      <c r="C3503" s="628" t="s">
        <v>22119</v>
      </c>
      <c r="D3503" s="626" t="s">
        <v>351</v>
      </c>
      <c r="E3503" s="634">
        <v>1058.46</v>
      </c>
      <c r="F3503" s="635">
        <v>0</v>
      </c>
    </row>
    <row r="3504" spans="1:6" ht="15">
      <c r="A3504" s="633" t="s">
        <v>22079</v>
      </c>
      <c r="B3504" s="626">
        <v>91318</v>
      </c>
      <c r="C3504" s="628" t="s">
        <v>22120</v>
      </c>
      <c r="D3504" s="626" t="s">
        <v>351</v>
      </c>
      <c r="E3504" s="634">
        <v>929.54</v>
      </c>
      <c r="F3504" s="635">
        <v>0</v>
      </c>
    </row>
    <row r="3505" spans="1:6" ht="15">
      <c r="A3505" s="633" t="s">
        <v>22079</v>
      </c>
      <c r="B3505" s="626">
        <v>91313</v>
      </c>
      <c r="C3505" s="628" t="s">
        <v>22121</v>
      </c>
      <c r="D3505" s="626" t="s">
        <v>351</v>
      </c>
      <c r="E3505" s="634">
        <v>1050.96</v>
      </c>
      <c r="F3505" s="635">
        <v>0</v>
      </c>
    </row>
    <row r="3506" spans="1:6" ht="15">
      <c r="A3506" s="633" t="s">
        <v>22079</v>
      </c>
      <c r="B3506" s="626">
        <v>91319</v>
      </c>
      <c r="C3506" s="628" t="s">
        <v>22122</v>
      </c>
      <c r="D3506" s="626" t="s">
        <v>351</v>
      </c>
      <c r="E3506" s="634">
        <v>940.32</v>
      </c>
      <c r="F3506" s="635">
        <v>0</v>
      </c>
    </row>
    <row r="3507" spans="1:6" ht="15">
      <c r="A3507" s="633" t="s">
        <v>22079</v>
      </c>
      <c r="B3507" s="626">
        <v>91314</v>
      </c>
      <c r="C3507" s="628" t="s">
        <v>22123</v>
      </c>
      <c r="D3507" s="626" t="s">
        <v>351</v>
      </c>
      <c r="E3507" s="634">
        <v>1100.8499999999999</v>
      </c>
      <c r="F3507" s="635">
        <v>0</v>
      </c>
    </row>
    <row r="3508" spans="1:6" ht="15">
      <c r="A3508" s="633" t="s">
        <v>22079</v>
      </c>
      <c r="B3508" s="626">
        <v>91320</v>
      </c>
      <c r="C3508" s="628" t="s">
        <v>22124</v>
      </c>
      <c r="D3508" s="626" t="s">
        <v>351</v>
      </c>
      <c r="E3508" s="634">
        <v>969.69</v>
      </c>
      <c r="F3508" s="635">
        <v>0</v>
      </c>
    </row>
    <row r="3509" spans="1:6" ht="15">
      <c r="A3509" s="633" t="s">
        <v>22079</v>
      </c>
      <c r="B3509" s="626">
        <v>91315</v>
      </c>
      <c r="C3509" s="628" t="s">
        <v>22125</v>
      </c>
      <c r="D3509" s="626" t="s">
        <v>351</v>
      </c>
      <c r="E3509" s="634">
        <v>1191.29</v>
      </c>
      <c r="F3509" s="635">
        <v>0</v>
      </c>
    </row>
    <row r="3510" spans="1:6" ht="15">
      <c r="A3510" s="633" t="s">
        <v>22079</v>
      </c>
      <c r="B3510" s="626">
        <v>91321</v>
      </c>
      <c r="C3510" s="628" t="s">
        <v>22126</v>
      </c>
      <c r="D3510" s="626" t="s">
        <v>351</v>
      </c>
      <c r="E3510" s="634">
        <v>1060.1300000000001</v>
      </c>
      <c r="F3510" s="635">
        <v>0</v>
      </c>
    </row>
    <row r="3511" spans="1:6" ht="15">
      <c r="A3511" s="633" t="s">
        <v>22079</v>
      </c>
      <c r="B3511" s="626">
        <v>90845</v>
      </c>
      <c r="C3511" s="628" t="s">
        <v>22127</v>
      </c>
      <c r="D3511" s="626" t="s">
        <v>351</v>
      </c>
      <c r="E3511" s="634">
        <v>1627.53</v>
      </c>
      <c r="F3511" s="635">
        <v>0</v>
      </c>
    </row>
    <row r="3512" spans="1:6" ht="15">
      <c r="A3512" s="633" t="s">
        <v>22079</v>
      </c>
      <c r="B3512" s="626">
        <v>90851</v>
      </c>
      <c r="C3512" s="628" t="s">
        <v>22128</v>
      </c>
      <c r="D3512" s="626" t="s">
        <v>351</v>
      </c>
      <c r="E3512" s="634">
        <v>1417.6</v>
      </c>
      <c r="F3512" s="635">
        <v>0</v>
      </c>
    </row>
    <row r="3513" spans="1:6" ht="15">
      <c r="A3513" s="633" t="s">
        <v>22079</v>
      </c>
      <c r="B3513" s="626">
        <v>90846</v>
      </c>
      <c r="C3513" s="628" t="s">
        <v>22129</v>
      </c>
      <c r="D3513" s="626" t="s">
        <v>351</v>
      </c>
      <c r="E3513" s="634">
        <v>1708.47</v>
      </c>
      <c r="F3513" s="635">
        <v>0</v>
      </c>
    </row>
    <row r="3514" spans="1:6" ht="15">
      <c r="A3514" s="633" t="s">
        <v>22079</v>
      </c>
      <c r="B3514" s="626">
        <v>90852</v>
      </c>
      <c r="C3514" s="628" t="s">
        <v>22130</v>
      </c>
      <c r="D3514" s="626" t="s">
        <v>351</v>
      </c>
      <c r="E3514" s="634">
        <v>1498.54</v>
      </c>
      <c r="F3514" s="635">
        <v>0</v>
      </c>
    </row>
    <row r="3515" spans="1:6" ht="15">
      <c r="A3515" s="633" t="s">
        <v>22079</v>
      </c>
      <c r="B3515" s="626">
        <v>91316</v>
      </c>
      <c r="C3515" s="628" t="s">
        <v>22131</v>
      </c>
      <c r="D3515" s="626" t="s">
        <v>351</v>
      </c>
      <c r="E3515" s="634">
        <v>1394.92</v>
      </c>
      <c r="F3515" s="635">
        <v>0</v>
      </c>
    </row>
    <row r="3516" spans="1:6" ht="15">
      <c r="A3516" s="633" t="s">
        <v>22079</v>
      </c>
      <c r="B3516" s="626">
        <v>91322</v>
      </c>
      <c r="C3516" s="628" t="s">
        <v>22132</v>
      </c>
      <c r="D3516" s="626" t="s">
        <v>351</v>
      </c>
      <c r="E3516" s="634">
        <v>1263.76</v>
      </c>
      <c r="F3516" s="635">
        <v>0</v>
      </c>
    </row>
    <row r="3517" spans="1:6" ht="15">
      <c r="A3517" s="633" t="s">
        <v>22079</v>
      </c>
      <c r="B3517" s="626">
        <v>91317</v>
      </c>
      <c r="C3517" s="628" t="s">
        <v>22133</v>
      </c>
      <c r="D3517" s="626" t="s">
        <v>351</v>
      </c>
      <c r="E3517" s="634">
        <v>1474.91</v>
      </c>
      <c r="F3517" s="635">
        <v>0</v>
      </c>
    </row>
    <row r="3518" spans="1:6" ht="15">
      <c r="A3518" s="633" t="s">
        <v>22079</v>
      </c>
      <c r="B3518" s="626">
        <v>91323</v>
      </c>
      <c r="C3518" s="628" t="s">
        <v>22134</v>
      </c>
      <c r="D3518" s="626" t="s">
        <v>351</v>
      </c>
      <c r="E3518" s="634">
        <v>1343.75</v>
      </c>
      <c r="F3518" s="635">
        <v>0</v>
      </c>
    </row>
    <row r="3519" spans="1:6" ht="15">
      <c r="A3519" s="633" t="s">
        <v>22079</v>
      </c>
      <c r="B3519" s="626">
        <v>100678</v>
      </c>
      <c r="C3519" s="628" t="s">
        <v>22135</v>
      </c>
      <c r="D3519" s="626" t="s">
        <v>351</v>
      </c>
      <c r="E3519" s="634">
        <v>1276.81</v>
      </c>
      <c r="F3519" s="635">
        <v>0</v>
      </c>
    </row>
    <row r="3520" spans="1:6" ht="15">
      <c r="A3520" s="633" t="s">
        <v>22079</v>
      </c>
      <c r="B3520" s="626">
        <v>91013</v>
      </c>
      <c r="C3520" s="628" t="s">
        <v>22136</v>
      </c>
      <c r="D3520" s="626" t="s">
        <v>351</v>
      </c>
      <c r="E3520" s="634">
        <v>1093.7</v>
      </c>
      <c r="F3520" s="635">
        <v>0</v>
      </c>
    </row>
    <row r="3521" spans="1:6" ht="15">
      <c r="A3521" s="633" t="s">
        <v>22079</v>
      </c>
      <c r="B3521" s="626">
        <v>100680</v>
      </c>
      <c r="C3521" s="628" t="s">
        <v>22137</v>
      </c>
      <c r="D3521" s="626" t="s">
        <v>351</v>
      </c>
      <c r="E3521" s="634">
        <v>1289.1300000000001</v>
      </c>
      <c r="F3521" s="635">
        <v>0</v>
      </c>
    </row>
    <row r="3522" spans="1:6" ht="15">
      <c r="A3522" s="633" t="s">
        <v>22079</v>
      </c>
      <c r="B3522" s="626">
        <v>91014</v>
      </c>
      <c r="C3522" s="628" t="s">
        <v>22138</v>
      </c>
      <c r="D3522" s="626" t="s">
        <v>351</v>
      </c>
      <c r="E3522" s="634">
        <v>1106.02</v>
      </c>
      <c r="F3522" s="635">
        <v>0</v>
      </c>
    </row>
    <row r="3523" spans="1:6" ht="15">
      <c r="A3523" s="633" t="s">
        <v>22079</v>
      </c>
      <c r="B3523" s="626">
        <v>100683</v>
      </c>
      <c r="C3523" s="628" t="s">
        <v>22139</v>
      </c>
      <c r="D3523" s="626" t="s">
        <v>351</v>
      </c>
      <c r="E3523" s="634">
        <v>1383.11</v>
      </c>
      <c r="F3523" s="635">
        <v>0</v>
      </c>
    </row>
    <row r="3524" spans="1:6" ht="15">
      <c r="A3524" s="633" t="s">
        <v>22079</v>
      </c>
      <c r="B3524" s="626">
        <v>91015</v>
      </c>
      <c r="C3524" s="628" t="s">
        <v>22140</v>
      </c>
      <c r="D3524" s="626" t="s">
        <v>351</v>
      </c>
      <c r="E3524" s="634">
        <v>1173.18</v>
      </c>
      <c r="F3524" s="635">
        <v>0</v>
      </c>
    </row>
    <row r="3525" spans="1:6" ht="15">
      <c r="A3525" s="633" t="s">
        <v>22079</v>
      </c>
      <c r="B3525" s="626">
        <v>100685</v>
      </c>
      <c r="C3525" s="628" t="s">
        <v>22141</v>
      </c>
      <c r="D3525" s="626" t="s">
        <v>351</v>
      </c>
      <c r="E3525" s="634">
        <v>1435.69</v>
      </c>
      <c r="F3525" s="635">
        <v>0</v>
      </c>
    </row>
    <row r="3526" spans="1:6" ht="15">
      <c r="A3526" s="633" t="s">
        <v>22079</v>
      </c>
      <c r="B3526" s="626">
        <v>91016</v>
      </c>
      <c r="C3526" s="628" t="s">
        <v>22142</v>
      </c>
      <c r="D3526" s="626" t="s">
        <v>351</v>
      </c>
      <c r="E3526" s="634">
        <v>1225.76</v>
      </c>
      <c r="F3526" s="635">
        <v>0</v>
      </c>
    </row>
    <row r="3527" spans="1:6" ht="15">
      <c r="A3527" s="633" t="s">
        <v>22079</v>
      </c>
      <c r="B3527" s="626">
        <v>100679</v>
      </c>
      <c r="C3527" s="628" t="s">
        <v>22143</v>
      </c>
      <c r="D3527" s="626" t="s">
        <v>351</v>
      </c>
      <c r="E3527" s="634">
        <v>1070.69</v>
      </c>
      <c r="F3527" s="635">
        <v>0</v>
      </c>
    </row>
    <row r="3528" spans="1:6" ht="15">
      <c r="A3528" s="633" t="s">
        <v>22079</v>
      </c>
      <c r="B3528" s="626">
        <v>91324</v>
      </c>
      <c r="C3528" s="628" t="s">
        <v>22144</v>
      </c>
      <c r="D3528" s="626" t="s">
        <v>351</v>
      </c>
      <c r="E3528" s="634">
        <v>941.77</v>
      </c>
      <c r="F3528" s="635">
        <v>0</v>
      </c>
    </row>
    <row r="3529" spans="1:6" ht="15">
      <c r="A3529" s="633" t="s">
        <v>22079</v>
      </c>
      <c r="B3529" s="626">
        <v>100712</v>
      </c>
      <c r="C3529" s="628" t="s">
        <v>22145</v>
      </c>
      <c r="D3529" s="626" t="s">
        <v>351</v>
      </c>
      <c r="E3529" s="634">
        <v>1063.77</v>
      </c>
      <c r="F3529" s="635">
        <v>0</v>
      </c>
    </row>
    <row r="3530" spans="1:6" ht="15">
      <c r="A3530" s="633" t="s">
        <v>22079</v>
      </c>
      <c r="B3530" s="626">
        <v>91325</v>
      </c>
      <c r="C3530" s="628" t="s">
        <v>22146</v>
      </c>
      <c r="D3530" s="626" t="s">
        <v>351</v>
      </c>
      <c r="E3530" s="634">
        <v>953.13</v>
      </c>
      <c r="F3530" s="635">
        <v>0</v>
      </c>
    </row>
    <row r="3531" spans="1:6" ht="15">
      <c r="A3531" s="633" t="s">
        <v>22079</v>
      </c>
      <c r="B3531" s="626">
        <v>100684</v>
      </c>
      <c r="C3531" s="628" t="s">
        <v>22147</v>
      </c>
      <c r="D3531" s="626" t="s">
        <v>351</v>
      </c>
      <c r="E3531" s="634">
        <v>1150.5</v>
      </c>
      <c r="F3531" s="635">
        <v>0</v>
      </c>
    </row>
    <row r="3532" spans="1:6" ht="15">
      <c r="A3532" s="633" t="s">
        <v>22079</v>
      </c>
      <c r="B3532" s="626">
        <v>91326</v>
      </c>
      <c r="C3532" s="628" t="s">
        <v>22148</v>
      </c>
      <c r="D3532" s="626" t="s">
        <v>351</v>
      </c>
      <c r="E3532" s="634">
        <v>1019.34</v>
      </c>
      <c r="F3532" s="635">
        <v>0</v>
      </c>
    </row>
    <row r="3533" spans="1:6" ht="15">
      <c r="A3533" s="633" t="s">
        <v>22079</v>
      </c>
      <c r="B3533" s="626">
        <v>91327</v>
      </c>
      <c r="C3533" s="628" t="s">
        <v>22149</v>
      </c>
      <c r="D3533" s="626" t="s">
        <v>351</v>
      </c>
      <c r="E3533" s="634">
        <v>1070.97</v>
      </c>
      <c r="F3533" s="635">
        <v>0</v>
      </c>
    </row>
    <row r="3534" spans="1:6" ht="15">
      <c r="A3534" s="633" t="s">
        <v>22079</v>
      </c>
      <c r="B3534" s="626">
        <v>100686</v>
      </c>
      <c r="C3534" s="628" t="s">
        <v>22150</v>
      </c>
      <c r="D3534" s="626" t="s">
        <v>351</v>
      </c>
      <c r="E3534" s="634">
        <v>1202.1300000000001</v>
      </c>
      <c r="F3534" s="635">
        <v>0</v>
      </c>
    </row>
    <row r="3535" spans="1:6" ht="15">
      <c r="A3535" s="633" t="s">
        <v>22079</v>
      </c>
      <c r="B3535" s="626">
        <v>100693</v>
      </c>
      <c r="C3535" s="628" t="s">
        <v>22151</v>
      </c>
      <c r="D3535" s="626" t="s">
        <v>351</v>
      </c>
      <c r="E3535" s="634">
        <v>2216.2600000000002</v>
      </c>
      <c r="F3535" s="635">
        <v>0</v>
      </c>
    </row>
    <row r="3536" spans="1:6" ht="15">
      <c r="A3536" s="633" t="s">
        <v>22079</v>
      </c>
      <c r="B3536" s="626">
        <v>91336</v>
      </c>
      <c r="C3536" s="628" t="s">
        <v>22152</v>
      </c>
      <c r="D3536" s="626" t="s">
        <v>351</v>
      </c>
      <c r="E3536" s="634">
        <v>2006.33</v>
      </c>
      <c r="F3536" s="635">
        <v>0</v>
      </c>
    </row>
    <row r="3537" spans="1:6" ht="15">
      <c r="A3537" s="633" t="s">
        <v>22079</v>
      </c>
      <c r="B3537" s="626">
        <v>100694</v>
      </c>
      <c r="C3537" s="628" t="s">
        <v>22153</v>
      </c>
      <c r="D3537" s="626" t="s">
        <v>351</v>
      </c>
      <c r="E3537" s="634">
        <v>1983.65</v>
      </c>
      <c r="F3537" s="635">
        <v>0</v>
      </c>
    </row>
    <row r="3538" spans="1:6" ht="15">
      <c r="A3538" s="633" t="s">
        <v>22079</v>
      </c>
      <c r="B3538" s="626">
        <v>91337</v>
      </c>
      <c r="C3538" s="628" t="s">
        <v>22154</v>
      </c>
      <c r="D3538" s="626" t="s">
        <v>351</v>
      </c>
      <c r="E3538" s="634">
        <v>1852.49</v>
      </c>
      <c r="F3538" s="635">
        <v>0</v>
      </c>
    </row>
    <row r="3539" spans="1:6" ht="15">
      <c r="A3539" s="633" t="s">
        <v>22079</v>
      </c>
      <c r="B3539" s="626">
        <v>100691</v>
      </c>
      <c r="C3539" s="628" t="s">
        <v>22155</v>
      </c>
      <c r="D3539" s="626" t="s">
        <v>351</v>
      </c>
      <c r="E3539" s="634">
        <v>1851.44</v>
      </c>
      <c r="F3539" s="635">
        <v>0</v>
      </c>
    </row>
    <row r="3540" spans="1:6" ht="15">
      <c r="A3540" s="633" t="s">
        <v>22079</v>
      </c>
      <c r="B3540" s="626">
        <v>100692</v>
      </c>
      <c r="C3540" s="628" t="s">
        <v>22156</v>
      </c>
      <c r="D3540" s="626" t="s">
        <v>351</v>
      </c>
      <c r="E3540" s="634">
        <v>1618.83</v>
      </c>
      <c r="F3540" s="635">
        <v>0</v>
      </c>
    </row>
    <row r="3541" spans="1:6" ht="15">
      <c r="A3541" s="633" t="s">
        <v>22079</v>
      </c>
      <c r="B3541" s="626">
        <v>91334</v>
      </c>
      <c r="C3541" s="628" t="s">
        <v>22157</v>
      </c>
      <c r="D3541" s="626" t="s">
        <v>351</v>
      </c>
      <c r="E3541" s="634">
        <v>1641.51</v>
      </c>
      <c r="F3541" s="635">
        <v>0</v>
      </c>
    </row>
    <row r="3542" spans="1:6" ht="15">
      <c r="A3542" s="633" t="s">
        <v>22079</v>
      </c>
      <c r="B3542" s="626">
        <v>91335</v>
      </c>
      <c r="C3542" s="628" t="s">
        <v>22158</v>
      </c>
      <c r="D3542" s="626" t="s">
        <v>351</v>
      </c>
      <c r="E3542" s="634">
        <v>1487.67</v>
      </c>
      <c r="F3542" s="635">
        <v>0</v>
      </c>
    </row>
    <row r="3543" spans="1:6" ht="15">
      <c r="A3543" s="633" t="s">
        <v>22079</v>
      </c>
      <c r="B3543" s="626">
        <v>90788</v>
      </c>
      <c r="C3543" s="628" t="s">
        <v>22159</v>
      </c>
      <c r="D3543" s="626" t="s">
        <v>351</v>
      </c>
      <c r="E3543" s="634">
        <v>900.7</v>
      </c>
      <c r="F3543" s="635">
        <v>0</v>
      </c>
    </row>
    <row r="3544" spans="1:6" ht="15">
      <c r="A3544" s="633" t="s">
        <v>22079</v>
      </c>
      <c r="B3544" s="626">
        <v>90789</v>
      </c>
      <c r="C3544" s="628" t="s">
        <v>22160</v>
      </c>
      <c r="D3544" s="626" t="s">
        <v>351</v>
      </c>
      <c r="E3544" s="634">
        <v>903.12</v>
      </c>
      <c r="F3544" s="635">
        <v>0</v>
      </c>
    </row>
    <row r="3545" spans="1:6" ht="15">
      <c r="A3545" s="633" t="s">
        <v>22079</v>
      </c>
      <c r="B3545" s="626">
        <v>90790</v>
      </c>
      <c r="C3545" s="628" t="s">
        <v>22161</v>
      </c>
      <c r="D3545" s="626" t="s">
        <v>351</v>
      </c>
      <c r="E3545" s="634">
        <v>931.95</v>
      </c>
      <c r="F3545" s="635">
        <v>0</v>
      </c>
    </row>
    <row r="3546" spans="1:6" ht="15">
      <c r="A3546" s="633" t="s">
        <v>22079</v>
      </c>
      <c r="B3546" s="626">
        <v>100675</v>
      </c>
      <c r="C3546" s="628" t="s">
        <v>22162</v>
      </c>
      <c r="D3546" s="626" t="s">
        <v>351</v>
      </c>
      <c r="E3546" s="634">
        <v>1024.5</v>
      </c>
      <c r="F3546" s="635">
        <v>0</v>
      </c>
    </row>
    <row r="3547" spans="1:6" ht="15">
      <c r="A3547" s="633" t="s">
        <v>22079</v>
      </c>
      <c r="B3547" s="626">
        <v>90794</v>
      </c>
      <c r="C3547" s="628" t="s">
        <v>22163</v>
      </c>
      <c r="D3547" s="626" t="s">
        <v>351</v>
      </c>
      <c r="E3547" s="634">
        <v>794.22</v>
      </c>
      <c r="F3547" s="635">
        <v>0</v>
      </c>
    </row>
    <row r="3548" spans="1:6" ht="15">
      <c r="A3548" s="633" t="s">
        <v>22079</v>
      </c>
      <c r="B3548" s="626">
        <v>90795</v>
      </c>
      <c r="C3548" s="628" t="s">
        <v>22164</v>
      </c>
      <c r="D3548" s="626" t="s">
        <v>351</v>
      </c>
      <c r="E3548" s="634">
        <v>804.22</v>
      </c>
      <c r="F3548" s="635">
        <v>0</v>
      </c>
    </row>
    <row r="3549" spans="1:6" ht="15">
      <c r="A3549" s="633" t="s">
        <v>22079</v>
      </c>
      <c r="B3549" s="626">
        <v>90796</v>
      </c>
      <c r="C3549" s="628" t="s">
        <v>22165</v>
      </c>
      <c r="D3549" s="626" t="s">
        <v>351</v>
      </c>
      <c r="E3549" s="634">
        <v>814.22</v>
      </c>
      <c r="F3549" s="635">
        <v>0</v>
      </c>
    </row>
    <row r="3550" spans="1:6" ht="15">
      <c r="A3550" s="633" t="s">
        <v>22079</v>
      </c>
      <c r="B3550" s="626">
        <v>90797</v>
      </c>
      <c r="C3550" s="628" t="s">
        <v>22166</v>
      </c>
      <c r="D3550" s="626" t="s">
        <v>351</v>
      </c>
      <c r="E3550" s="634">
        <v>824.23</v>
      </c>
      <c r="F3550" s="635">
        <v>0</v>
      </c>
    </row>
    <row r="3551" spans="1:6" ht="15">
      <c r="A3551" s="633" t="s">
        <v>22079</v>
      </c>
      <c r="B3551" s="626">
        <v>90791</v>
      </c>
      <c r="C3551" s="628" t="s">
        <v>22167</v>
      </c>
      <c r="D3551" s="626" t="s">
        <v>351</v>
      </c>
      <c r="E3551" s="634">
        <v>1093.94</v>
      </c>
      <c r="F3551" s="635">
        <v>0</v>
      </c>
    </row>
    <row r="3552" spans="1:6" ht="15">
      <c r="A3552" s="633" t="s">
        <v>22079</v>
      </c>
      <c r="B3552" s="626">
        <v>90793</v>
      </c>
      <c r="C3552" s="628" t="s">
        <v>22168</v>
      </c>
      <c r="D3552" s="626" t="s">
        <v>351</v>
      </c>
      <c r="E3552" s="634">
        <v>1152.6300000000001</v>
      </c>
      <c r="F3552" s="635">
        <v>0</v>
      </c>
    </row>
    <row r="3553" spans="1:6" ht="15">
      <c r="A3553" s="633" t="s">
        <v>22079</v>
      </c>
      <c r="B3553" s="626">
        <v>90798</v>
      </c>
      <c r="C3553" s="628" t="s">
        <v>22169</v>
      </c>
      <c r="D3553" s="626" t="s">
        <v>351</v>
      </c>
      <c r="E3553" s="634">
        <v>1184.6300000000001</v>
      </c>
      <c r="F3553" s="635">
        <v>0</v>
      </c>
    </row>
    <row r="3554" spans="1:6" ht="15">
      <c r="A3554" s="633" t="s">
        <v>22079</v>
      </c>
      <c r="B3554" s="626">
        <v>90799</v>
      </c>
      <c r="C3554" s="628" t="s">
        <v>22170</v>
      </c>
      <c r="D3554" s="626" t="s">
        <v>351</v>
      </c>
      <c r="E3554" s="634">
        <v>1224.2</v>
      </c>
      <c r="F3554" s="635">
        <v>0</v>
      </c>
    </row>
    <row r="3555" spans="1:6" ht="15">
      <c r="A3555" s="633" t="s">
        <v>22079</v>
      </c>
      <c r="B3555" s="626">
        <v>100704</v>
      </c>
      <c r="C3555" s="628" t="s">
        <v>22171</v>
      </c>
      <c r="D3555" s="626" t="s">
        <v>351</v>
      </c>
      <c r="E3555" s="634">
        <v>71.72</v>
      </c>
      <c r="F3555" s="635">
        <v>0</v>
      </c>
    </row>
    <row r="3556" spans="1:6" ht="15">
      <c r="A3556" s="633" t="s">
        <v>22079</v>
      </c>
      <c r="B3556" s="626">
        <v>90838</v>
      </c>
      <c r="C3556" s="628" t="s">
        <v>22172</v>
      </c>
      <c r="D3556" s="626" t="s">
        <v>351</v>
      </c>
      <c r="E3556" s="634">
        <v>1872.11</v>
      </c>
      <c r="F3556" s="635">
        <v>0</v>
      </c>
    </row>
    <row r="3557" spans="1:6" ht="15">
      <c r="A3557" s="633" t="s">
        <v>22079</v>
      </c>
      <c r="B3557" s="626">
        <v>91338</v>
      </c>
      <c r="C3557" s="628" t="s">
        <v>22173</v>
      </c>
      <c r="D3557" s="626" t="s">
        <v>135</v>
      </c>
      <c r="E3557" s="634">
        <v>896.13</v>
      </c>
      <c r="F3557" s="635">
        <v>0</v>
      </c>
    </row>
    <row r="3558" spans="1:6" ht="15">
      <c r="A3558" s="633" t="s">
        <v>22079</v>
      </c>
      <c r="B3558" s="626">
        <v>94805</v>
      </c>
      <c r="C3558" s="628" t="s">
        <v>22174</v>
      </c>
      <c r="D3558" s="626" t="s">
        <v>351</v>
      </c>
      <c r="E3558" s="634">
        <v>898.81</v>
      </c>
      <c r="F3558" s="635">
        <v>0</v>
      </c>
    </row>
    <row r="3559" spans="1:6" ht="15">
      <c r="A3559" s="633" t="s">
        <v>22079</v>
      </c>
      <c r="B3559" s="626">
        <v>100702</v>
      </c>
      <c r="C3559" s="628" t="s">
        <v>22175</v>
      </c>
      <c r="D3559" s="626" t="s">
        <v>135</v>
      </c>
      <c r="E3559" s="634">
        <v>499.89</v>
      </c>
      <c r="F3559" s="635">
        <v>0</v>
      </c>
    </row>
    <row r="3560" spans="1:6" ht="15">
      <c r="A3560" s="633" t="s">
        <v>22079</v>
      </c>
      <c r="B3560" s="626">
        <v>100701</v>
      </c>
      <c r="C3560" s="628" t="s">
        <v>22176</v>
      </c>
      <c r="D3560" s="626" t="s">
        <v>135</v>
      </c>
      <c r="E3560" s="634">
        <v>737.57</v>
      </c>
      <c r="F3560" s="635">
        <v>0</v>
      </c>
    </row>
    <row r="3561" spans="1:6" ht="15">
      <c r="A3561" s="633" t="s">
        <v>22079</v>
      </c>
      <c r="B3561" s="626">
        <v>100700</v>
      </c>
      <c r="C3561" s="628" t="s">
        <v>22177</v>
      </c>
      <c r="D3561" s="626" t="s">
        <v>351</v>
      </c>
      <c r="E3561" s="634">
        <v>1028.8499999999999</v>
      </c>
      <c r="F3561" s="635">
        <v>0</v>
      </c>
    </row>
    <row r="3562" spans="1:6" ht="15">
      <c r="A3562" s="633" t="s">
        <v>22079</v>
      </c>
      <c r="B3562" s="626">
        <v>91295</v>
      </c>
      <c r="C3562" s="628" t="s">
        <v>22178</v>
      </c>
      <c r="D3562" s="626" t="s">
        <v>351</v>
      </c>
      <c r="E3562" s="634">
        <v>421.95</v>
      </c>
      <c r="F3562" s="635">
        <v>0</v>
      </c>
    </row>
    <row r="3563" spans="1:6" ht="15">
      <c r="A3563" s="633" t="s">
        <v>22079</v>
      </c>
      <c r="B3563" s="626">
        <v>91296</v>
      </c>
      <c r="C3563" s="628" t="s">
        <v>22179</v>
      </c>
      <c r="D3563" s="626" t="s">
        <v>351</v>
      </c>
      <c r="E3563" s="634">
        <v>450.2</v>
      </c>
      <c r="F3563" s="635">
        <v>0</v>
      </c>
    </row>
    <row r="3564" spans="1:6" ht="15">
      <c r="A3564" s="633" t="s">
        <v>22079</v>
      </c>
      <c r="B3564" s="626">
        <v>91297</v>
      </c>
      <c r="C3564" s="628" t="s">
        <v>22180</v>
      </c>
      <c r="D3564" s="626" t="s">
        <v>351</v>
      </c>
      <c r="E3564" s="634">
        <v>491.76</v>
      </c>
      <c r="F3564" s="635">
        <v>0</v>
      </c>
    </row>
    <row r="3565" spans="1:6" ht="15">
      <c r="A3565" s="633" t="s">
        <v>22079</v>
      </c>
      <c r="B3565" s="626">
        <v>90820</v>
      </c>
      <c r="C3565" s="628" t="s">
        <v>22181</v>
      </c>
      <c r="D3565" s="626" t="s">
        <v>351</v>
      </c>
      <c r="E3565" s="634">
        <v>399.13</v>
      </c>
      <c r="F3565" s="635">
        <v>0</v>
      </c>
    </row>
    <row r="3566" spans="1:6" ht="15">
      <c r="A3566" s="633" t="s">
        <v>22079</v>
      </c>
      <c r="B3566" s="626">
        <v>90821</v>
      </c>
      <c r="C3566" s="628" t="s">
        <v>22182</v>
      </c>
      <c r="D3566" s="626" t="s">
        <v>351</v>
      </c>
      <c r="E3566" s="634">
        <v>407.8</v>
      </c>
      <c r="F3566" s="635">
        <v>0</v>
      </c>
    </row>
    <row r="3567" spans="1:6" ht="15">
      <c r="A3567" s="633" t="s">
        <v>22079</v>
      </c>
      <c r="B3567" s="626">
        <v>90822</v>
      </c>
      <c r="C3567" s="628" t="s">
        <v>22183</v>
      </c>
      <c r="D3567" s="626" t="s">
        <v>351</v>
      </c>
      <c r="E3567" s="634">
        <v>435.05</v>
      </c>
      <c r="F3567" s="635">
        <v>0</v>
      </c>
    </row>
    <row r="3568" spans="1:6" ht="15">
      <c r="A3568" s="633" t="s">
        <v>22079</v>
      </c>
      <c r="B3568" s="626">
        <v>90823</v>
      </c>
      <c r="C3568" s="628" t="s">
        <v>22184</v>
      </c>
      <c r="D3568" s="626" t="s">
        <v>351</v>
      </c>
      <c r="E3568" s="634">
        <v>523.38</v>
      </c>
      <c r="F3568" s="635">
        <v>0</v>
      </c>
    </row>
    <row r="3569" spans="1:6" ht="15">
      <c r="A3569" s="633" t="s">
        <v>22079</v>
      </c>
      <c r="B3569" s="626">
        <v>90824</v>
      </c>
      <c r="C3569" s="628" t="s">
        <v>22185</v>
      </c>
      <c r="D3569" s="626" t="s">
        <v>351</v>
      </c>
      <c r="E3569" s="634">
        <v>729.12</v>
      </c>
      <c r="F3569" s="635">
        <v>0</v>
      </c>
    </row>
    <row r="3570" spans="1:6" ht="15">
      <c r="A3570" s="633" t="s">
        <v>22079</v>
      </c>
      <c r="B3570" s="626">
        <v>91009</v>
      </c>
      <c r="C3570" s="628" t="s">
        <v>22186</v>
      </c>
      <c r="D3570" s="626" t="s">
        <v>351</v>
      </c>
      <c r="E3570" s="634">
        <v>411.36</v>
      </c>
      <c r="F3570" s="635">
        <v>0</v>
      </c>
    </row>
    <row r="3571" spans="1:6" ht="15">
      <c r="A3571" s="633" t="s">
        <v>22079</v>
      </c>
      <c r="B3571" s="626">
        <v>91010</v>
      </c>
      <c r="C3571" s="628" t="s">
        <v>22187</v>
      </c>
      <c r="D3571" s="626" t="s">
        <v>351</v>
      </c>
      <c r="E3571" s="634">
        <v>420.61</v>
      </c>
      <c r="F3571" s="635">
        <v>0</v>
      </c>
    </row>
    <row r="3572" spans="1:6" ht="15">
      <c r="A3572" s="633" t="s">
        <v>22079</v>
      </c>
      <c r="B3572" s="626">
        <v>91011</v>
      </c>
      <c r="C3572" s="628" t="s">
        <v>22188</v>
      </c>
      <c r="D3572" s="626" t="s">
        <v>351</v>
      </c>
      <c r="E3572" s="634">
        <v>484.7</v>
      </c>
      <c r="F3572" s="635">
        <v>0</v>
      </c>
    </row>
    <row r="3573" spans="1:6" ht="15">
      <c r="A3573" s="633" t="s">
        <v>22079</v>
      </c>
      <c r="B3573" s="626">
        <v>91012</v>
      </c>
      <c r="C3573" s="628" t="s">
        <v>22189</v>
      </c>
      <c r="D3573" s="626" t="s">
        <v>351</v>
      </c>
      <c r="E3573" s="634">
        <v>534.22</v>
      </c>
      <c r="F3573" s="635">
        <v>0</v>
      </c>
    </row>
    <row r="3574" spans="1:6" ht="15">
      <c r="A3574" s="633" t="s">
        <v>22079</v>
      </c>
      <c r="B3574" s="626">
        <v>91298</v>
      </c>
      <c r="C3574" s="628" t="s">
        <v>22190</v>
      </c>
      <c r="D3574" s="626" t="s">
        <v>351</v>
      </c>
      <c r="E3574" s="634">
        <v>953.03</v>
      </c>
      <c r="F3574" s="635">
        <v>0</v>
      </c>
    </row>
    <row r="3575" spans="1:6" ht="15">
      <c r="A3575" s="633" t="s">
        <v>22079</v>
      </c>
      <c r="B3575" s="626">
        <v>90825</v>
      </c>
      <c r="C3575" s="628" t="s">
        <v>22191</v>
      </c>
      <c r="D3575" s="626" t="s">
        <v>351</v>
      </c>
      <c r="E3575" s="634">
        <v>807</v>
      </c>
      <c r="F3575" s="635">
        <v>0</v>
      </c>
    </row>
    <row r="3576" spans="1:6" ht="15">
      <c r="A3576" s="633" t="s">
        <v>22079</v>
      </c>
      <c r="B3576" s="626">
        <v>91299</v>
      </c>
      <c r="C3576" s="628" t="s">
        <v>22192</v>
      </c>
      <c r="D3576" s="626" t="s">
        <v>351</v>
      </c>
      <c r="E3576" s="634">
        <v>1317.85</v>
      </c>
      <c r="F3576" s="635">
        <v>0</v>
      </c>
    </row>
    <row r="3577" spans="1:6" ht="15">
      <c r="A3577" s="633" t="s">
        <v>22079</v>
      </c>
      <c r="B3577" s="626">
        <v>91341</v>
      </c>
      <c r="C3577" s="628" t="s">
        <v>22193</v>
      </c>
      <c r="D3577" s="626" t="s">
        <v>135</v>
      </c>
      <c r="E3577" s="634">
        <v>695.28</v>
      </c>
      <c r="F3577" s="635">
        <v>0</v>
      </c>
    </row>
    <row r="3578" spans="1:6" ht="15">
      <c r="A3578" s="633" t="s">
        <v>22079</v>
      </c>
      <c r="B3578" s="626">
        <v>94806</v>
      </c>
      <c r="C3578" s="628" t="s">
        <v>22194</v>
      </c>
      <c r="D3578" s="626" t="s">
        <v>351</v>
      </c>
      <c r="E3578" s="634">
        <v>853.74</v>
      </c>
      <c r="F3578" s="635">
        <v>0</v>
      </c>
    </row>
    <row r="3579" spans="1:6" ht="15">
      <c r="A3579" s="633" t="s">
        <v>22079</v>
      </c>
      <c r="B3579" s="626">
        <v>94807</v>
      </c>
      <c r="C3579" s="628" t="s">
        <v>22195</v>
      </c>
      <c r="D3579" s="626" t="s">
        <v>351</v>
      </c>
      <c r="E3579" s="634">
        <v>777.89</v>
      </c>
      <c r="F3579" s="635">
        <v>0</v>
      </c>
    </row>
    <row r="3580" spans="1:6" ht="15">
      <c r="A3580" s="633" t="s">
        <v>22079</v>
      </c>
      <c r="B3580" s="626">
        <v>100703</v>
      </c>
      <c r="C3580" s="628" t="s">
        <v>22196</v>
      </c>
      <c r="D3580" s="626" t="s">
        <v>351</v>
      </c>
      <c r="E3580" s="634">
        <v>35.28</v>
      </c>
      <c r="F3580" s="635">
        <v>0</v>
      </c>
    </row>
    <row r="3581" spans="1:6" ht="15">
      <c r="A3581" s="633" t="s">
        <v>22079</v>
      </c>
      <c r="B3581" s="626">
        <v>100695</v>
      </c>
      <c r="C3581" s="628" t="s">
        <v>22197</v>
      </c>
      <c r="D3581" s="626" t="s">
        <v>351</v>
      </c>
      <c r="E3581" s="634">
        <v>82.28</v>
      </c>
      <c r="F3581" s="635">
        <v>0</v>
      </c>
    </row>
    <row r="3582" spans="1:6" ht="15">
      <c r="A3582" s="633" t="s">
        <v>22079</v>
      </c>
      <c r="B3582" s="626">
        <v>100696</v>
      </c>
      <c r="C3582" s="628" t="s">
        <v>22198</v>
      </c>
      <c r="D3582" s="626" t="s">
        <v>351</v>
      </c>
      <c r="E3582" s="634">
        <v>91.57</v>
      </c>
      <c r="F3582" s="635">
        <v>0</v>
      </c>
    </row>
    <row r="3583" spans="1:6" ht="15">
      <c r="A3583" s="633" t="s">
        <v>22079</v>
      </c>
      <c r="B3583" s="626">
        <v>100697</v>
      </c>
      <c r="C3583" s="628" t="s">
        <v>22199</v>
      </c>
      <c r="D3583" s="626" t="s">
        <v>351</v>
      </c>
      <c r="E3583" s="634">
        <v>100.94</v>
      </c>
      <c r="F3583" s="635">
        <v>0</v>
      </c>
    </row>
    <row r="3584" spans="1:6" ht="15">
      <c r="A3584" s="633" t="s">
        <v>22079</v>
      </c>
      <c r="B3584" s="626">
        <v>100698</v>
      </c>
      <c r="C3584" s="628" t="s">
        <v>22200</v>
      </c>
      <c r="D3584" s="626" t="s">
        <v>351</v>
      </c>
      <c r="E3584" s="634">
        <v>110.26</v>
      </c>
      <c r="F3584" s="635">
        <v>0</v>
      </c>
    </row>
    <row r="3585" spans="1:6" ht="15">
      <c r="A3585" s="633" t="s">
        <v>22079</v>
      </c>
      <c r="B3585" s="626">
        <v>100699</v>
      </c>
      <c r="C3585" s="628" t="s">
        <v>22201</v>
      </c>
      <c r="D3585" s="626" t="s">
        <v>351</v>
      </c>
      <c r="E3585" s="634">
        <v>131.21</v>
      </c>
      <c r="F3585" s="635">
        <v>0</v>
      </c>
    </row>
    <row r="3586" spans="1:6" ht="15">
      <c r="A3586" s="633" t="s">
        <v>22079</v>
      </c>
      <c r="B3586" s="626">
        <v>100705</v>
      </c>
      <c r="C3586" s="628" t="s">
        <v>22202</v>
      </c>
      <c r="D3586" s="626" t="s">
        <v>351</v>
      </c>
      <c r="E3586" s="634">
        <v>87.96</v>
      </c>
      <c r="F3586" s="635">
        <v>0</v>
      </c>
    </row>
    <row r="3587" spans="1:6" ht="15">
      <c r="A3587" s="633" t="s">
        <v>22203</v>
      </c>
      <c r="B3587" s="626">
        <v>101173</v>
      </c>
      <c r="C3587" s="628" t="s">
        <v>22204</v>
      </c>
      <c r="D3587" s="626" t="s">
        <v>143</v>
      </c>
      <c r="E3587" s="634">
        <v>66.84</v>
      </c>
      <c r="F3587" s="635">
        <v>0</v>
      </c>
    </row>
    <row r="3588" spans="1:6" ht="15">
      <c r="A3588" s="633" t="s">
        <v>22203</v>
      </c>
      <c r="B3588" s="626">
        <v>101174</v>
      </c>
      <c r="C3588" s="628" t="s">
        <v>22205</v>
      </c>
      <c r="D3588" s="626" t="s">
        <v>143</v>
      </c>
      <c r="E3588" s="634">
        <v>96.05</v>
      </c>
      <c r="F3588" s="635">
        <v>0</v>
      </c>
    </row>
    <row r="3589" spans="1:6" ht="15">
      <c r="A3589" s="633" t="s">
        <v>22203</v>
      </c>
      <c r="B3589" s="626">
        <v>101175</v>
      </c>
      <c r="C3589" s="628" t="s">
        <v>22206</v>
      </c>
      <c r="D3589" s="626" t="s">
        <v>143</v>
      </c>
      <c r="E3589" s="634">
        <v>130.91</v>
      </c>
      <c r="F3589" s="635">
        <v>0</v>
      </c>
    </row>
    <row r="3590" spans="1:6" ht="15">
      <c r="A3590" s="633" t="s">
        <v>22203</v>
      </c>
      <c r="B3590" s="626">
        <v>101176</v>
      </c>
      <c r="C3590" s="628" t="s">
        <v>22207</v>
      </c>
      <c r="D3590" s="626" t="s">
        <v>143</v>
      </c>
      <c r="E3590" s="634">
        <v>158.27000000000001</v>
      </c>
      <c r="F3590" s="635">
        <v>0</v>
      </c>
    </row>
    <row r="3591" spans="1:6" ht="15">
      <c r="A3591" s="633" t="s">
        <v>22203</v>
      </c>
      <c r="B3591" s="626">
        <v>101183</v>
      </c>
      <c r="C3591" s="628" t="s">
        <v>22208</v>
      </c>
      <c r="D3591" s="626" t="s">
        <v>143</v>
      </c>
      <c r="E3591" s="634">
        <v>0</v>
      </c>
      <c r="F3591" s="635"/>
    </row>
    <row r="3592" spans="1:6" ht="15">
      <c r="A3592" s="633" t="s">
        <v>22203</v>
      </c>
      <c r="B3592" s="626">
        <v>101184</v>
      </c>
      <c r="C3592" s="628" t="s">
        <v>22209</v>
      </c>
      <c r="D3592" s="626" t="s">
        <v>143</v>
      </c>
      <c r="E3592" s="634">
        <v>0</v>
      </c>
      <c r="F3592" s="635"/>
    </row>
    <row r="3593" spans="1:6" ht="15">
      <c r="A3593" s="633" t="s">
        <v>22203</v>
      </c>
      <c r="B3593" s="626">
        <v>101182</v>
      </c>
      <c r="C3593" s="628" t="s">
        <v>22210</v>
      </c>
      <c r="D3593" s="626" t="s">
        <v>143</v>
      </c>
      <c r="E3593" s="634">
        <v>0</v>
      </c>
      <c r="F3593" s="635"/>
    </row>
    <row r="3594" spans="1:6" ht="15">
      <c r="A3594" s="633" t="s">
        <v>22203</v>
      </c>
      <c r="B3594" s="626">
        <v>101185</v>
      </c>
      <c r="C3594" s="628" t="s">
        <v>22211</v>
      </c>
      <c r="D3594" s="626" t="s">
        <v>143</v>
      </c>
      <c r="E3594" s="634">
        <v>0</v>
      </c>
      <c r="F3594" s="635"/>
    </row>
    <row r="3595" spans="1:6" ht="15">
      <c r="A3595" s="633" t="s">
        <v>22203</v>
      </c>
      <c r="B3595" s="626">
        <v>101186</v>
      </c>
      <c r="C3595" s="628" t="s">
        <v>22212</v>
      </c>
      <c r="D3595" s="626" t="s">
        <v>143</v>
      </c>
      <c r="E3595" s="634">
        <v>0</v>
      </c>
      <c r="F3595" s="635"/>
    </row>
    <row r="3596" spans="1:6" ht="15">
      <c r="A3596" s="633" t="s">
        <v>22203</v>
      </c>
      <c r="B3596" s="626">
        <v>101187</v>
      </c>
      <c r="C3596" s="628" t="s">
        <v>22213</v>
      </c>
      <c r="D3596" s="626" t="s">
        <v>143</v>
      </c>
      <c r="E3596" s="634">
        <v>0</v>
      </c>
      <c r="F3596" s="635"/>
    </row>
    <row r="3597" spans="1:6" ht="15">
      <c r="A3597" s="633" t="s">
        <v>22203</v>
      </c>
      <c r="B3597" s="626">
        <v>101177</v>
      </c>
      <c r="C3597" s="628" t="s">
        <v>22214</v>
      </c>
      <c r="D3597" s="626" t="s">
        <v>143</v>
      </c>
      <c r="E3597" s="634">
        <v>0</v>
      </c>
      <c r="F3597" s="635"/>
    </row>
    <row r="3598" spans="1:6" ht="15">
      <c r="A3598" s="633" t="s">
        <v>22203</v>
      </c>
      <c r="B3598" s="626">
        <v>101178</v>
      </c>
      <c r="C3598" s="628" t="s">
        <v>22215</v>
      </c>
      <c r="D3598" s="626" t="s">
        <v>143</v>
      </c>
      <c r="E3598" s="634">
        <v>0</v>
      </c>
      <c r="F3598" s="635"/>
    </row>
    <row r="3599" spans="1:6" ht="15">
      <c r="A3599" s="633" t="s">
        <v>22203</v>
      </c>
      <c r="B3599" s="626">
        <v>101180</v>
      </c>
      <c r="C3599" s="628" t="s">
        <v>22216</v>
      </c>
      <c r="D3599" s="626" t="s">
        <v>143</v>
      </c>
      <c r="E3599" s="634">
        <v>0</v>
      </c>
      <c r="F3599" s="635"/>
    </row>
    <row r="3600" spans="1:6" ht="15">
      <c r="A3600" s="633" t="s">
        <v>22203</v>
      </c>
      <c r="B3600" s="626">
        <v>101179</v>
      </c>
      <c r="C3600" s="628" t="s">
        <v>22217</v>
      </c>
      <c r="D3600" s="626" t="s">
        <v>143</v>
      </c>
      <c r="E3600" s="634">
        <v>0</v>
      </c>
      <c r="F3600" s="635"/>
    </row>
    <row r="3601" spans="1:6" ht="15">
      <c r="A3601" s="633" t="s">
        <v>22203</v>
      </c>
      <c r="B3601" s="626">
        <v>101181</v>
      </c>
      <c r="C3601" s="628" t="s">
        <v>22218</v>
      </c>
      <c r="D3601" s="626" t="s">
        <v>143</v>
      </c>
      <c r="E3601" s="634">
        <v>0</v>
      </c>
      <c r="F3601" s="635"/>
    </row>
    <row r="3602" spans="1:6" ht="15">
      <c r="A3602" s="633" t="s">
        <v>22219</v>
      </c>
      <c r="B3602" s="626">
        <v>100899</v>
      </c>
      <c r="C3602" s="628" t="s">
        <v>22220</v>
      </c>
      <c r="D3602" s="626" t="s">
        <v>143</v>
      </c>
      <c r="E3602" s="634">
        <v>95.44</v>
      </c>
      <c r="F3602" s="635">
        <v>0</v>
      </c>
    </row>
    <row r="3603" spans="1:6" ht="15">
      <c r="A3603" s="633" t="s">
        <v>22219</v>
      </c>
      <c r="B3603" s="626">
        <v>100896</v>
      </c>
      <c r="C3603" s="628" t="s">
        <v>22221</v>
      </c>
      <c r="D3603" s="626" t="s">
        <v>143</v>
      </c>
      <c r="E3603" s="634">
        <v>60.17</v>
      </c>
      <c r="F3603" s="635">
        <v>0</v>
      </c>
    </row>
    <row r="3604" spans="1:6" ht="15">
      <c r="A3604" s="633" t="s">
        <v>22219</v>
      </c>
      <c r="B3604" s="626">
        <v>100897</v>
      </c>
      <c r="C3604" s="628" t="s">
        <v>22222</v>
      </c>
      <c r="D3604" s="626" t="s">
        <v>143</v>
      </c>
      <c r="E3604" s="634">
        <v>113.74</v>
      </c>
      <c r="F3604" s="635">
        <v>0</v>
      </c>
    </row>
    <row r="3605" spans="1:6" ht="15">
      <c r="A3605" s="633" t="s">
        <v>22219</v>
      </c>
      <c r="B3605" s="626">
        <v>100900</v>
      </c>
      <c r="C3605" s="628" t="s">
        <v>22223</v>
      </c>
      <c r="D3605" s="626" t="s">
        <v>143</v>
      </c>
      <c r="E3605" s="634">
        <v>247.82</v>
      </c>
      <c r="F3605" s="635">
        <v>0</v>
      </c>
    </row>
    <row r="3606" spans="1:6" ht="15">
      <c r="A3606" s="633" t="s">
        <v>22219</v>
      </c>
      <c r="B3606" s="626">
        <v>100898</v>
      </c>
      <c r="C3606" s="628" t="s">
        <v>22224</v>
      </c>
      <c r="D3606" s="626" t="s">
        <v>143</v>
      </c>
      <c r="E3606" s="634">
        <v>214.51</v>
      </c>
      <c r="F3606" s="635">
        <v>0</v>
      </c>
    </row>
    <row r="3607" spans="1:6" ht="15">
      <c r="A3607" s="633" t="s">
        <v>22225</v>
      </c>
      <c r="B3607" s="626">
        <v>100892</v>
      </c>
      <c r="C3607" s="628" t="s">
        <v>22226</v>
      </c>
      <c r="D3607" s="626" t="s">
        <v>908</v>
      </c>
      <c r="E3607" s="634">
        <v>12.78</v>
      </c>
      <c r="F3607" s="635">
        <v>0</v>
      </c>
    </row>
    <row r="3608" spans="1:6" ht="15">
      <c r="A3608" s="633" t="s">
        <v>22225</v>
      </c>
      <c r="B3608" s="626">
        <v>100893</v>
      </c>
      <c r="C3608" s="628" t="s">
        <v>22227</v>
      </c>
      <c r="D3608" s="626" t="s">
        <v>908</v>
      </c>
      <c r="E3608" s="634">
        <v>12.54</v>
      </c>
      <c r="F3608" s="635">
        <v>0</v>
      </c>
    </row>
    <row r="3609" spans="1:6" ht="15">
      <c r="A3609" s="633" t="s">
        <v>22225</v>
      </c>
      <c r="B3609" s="626">
        <v>100894</v>
      </c>
      <c r="C3609" s="628" t="s">
        <v>22228</v>
      </c>
      <c r="D3609" s="626" t="s">
        <v>908</v>
      </c>
      <c r="E3609" s="634">
        <v>12.4</v>
      </c>
      <c r="F3609" s="635">
        <v>0</v>
      </c>
    </row>
    <row r="3610" spans="1:6" ht="15">
      <c r="A3610" s="633" t="s">
        <v>22225</v>
      </c>
      <c r="B3610" s="626">
        <v>100889</v>
      </c>
      <c r="C3610" s="628" t="s">
        <v>22229</v>
      </c>
      <c r="D3610" s="626" t="s">
        <v>908</v>
      </c>
      <c r="E3610" s="634">
        <v>12.18</v>
      </c>
      <c r="F3610" s="635">
        <v>0</v>
      </c>
    </row>
    <row r="3611" spans="1:6" ht="15">
      <c r="A3611" s="633" t="s">
        <v>22225</v>
      </c>
      <c r="B3611" s="626">
        <v>100891</v>
      </c>
      <c r="C3611" s="628" t="s">
        <v>22230</v>
      </c>
      <c r="D3611" s="626" t="s">
        <v>908</v>
      </c>
      <c r="E3611" s="634">
        <v>0</v>
      </c>
      <c r="F3611" s="635"/>
    </row>
    <row r="3612" spans="1:6" ht="15">
      <c r="A3612" s="633" t="s">
        <v>22225</v>
      </c>
      <c r="B3612" s="626">
        <v>100890</v>
      </c>
      <c r="C3612" s="628" t="s">
        <v>22231</v>
      </c>
      <c r="D3612" s="626" t="s">
        <v>908</v>
      </c>
      <c r="E3612" s="634">
        <v>11.99</v>
      </c>
      <c r="F3612" s="635">
        <v>0</v>
      </c>
    </row>
    <row r="3613" spans="1:6" ht="15">
      <c r="A3613" s="633" t="s">
        <v>22232</v>
      </c>
      <c r="B3613" s="626">
        <v>100658</v>
      </c>
      <c r="C3613" s="628" t="s">
        <v>22233</v>
      </c>
      <c r="D3613" s="626" t="s">
        <v>143</v>
      </c>
      <c r="E3613" s="634">
        <v>373.6</v>
      </c>
      <c r="F3613" s="635">
        <v>0</v>
      </c>
    </row>
    <row r="3614" spans="1:6" ht="15">
      <c r="A3614" s="633" t="s">
        <v>22232</v>
      </c>
      <c r="B3614" s="626">
        <v>100657</v>
      </c>
      <c r="C3614" s="628" t="s">
        <v>22234</v>
      </c>
      <c r="D3614" s="626" t="s">
        <v>143</v>
      </c>
      <c r="E3614" s="634">
        <v>163.63</v>
      </c>
      <c r="F3614" s="635">
        <v>0</v>
      </c>
    </row>
    <row r="3615" spans="1:6" ht="15">
      <c r="A3615" s="633" t="s">
        <v>22232</v>
      </c>
      <c r="B3615" s="626">
        <v>100656</v>
      </c>
      <c r="C3615" s="628" t="s">
        <v>22235</v>
      </c>
      <c r="D3615" s="626" t="s">
        <v>143</v>
      </c>
      <c r="E3615" s="634">
        <v>127.38</v>
      </c>
      <c r="F3615" s="635">
        <v>0</v>
      </c>
    </row>
    <row r="3616" spans="1:6" ht="15">
      <c r="A3616" s="633" t="s">
        <v>22236</v>
      </c>
      <c r="B3616" s="626">
        <v>102649</v>
      </c>
      <c r="C3616" s="628" t="s">
        <v>22237</v>
      </c>
      <c r="D3616" s="626" t="s">
        <v>143</v>
      </c>
      <c r="E3616" s="634">
        <v>0</v>
      </c>
      <c r="F3616" s="635"/>
    </row>
    <row r="3617" spans="1:6" ht="15">
      <c r="A3617" s="633" t="s">
        <v>22236</v>
      </c>
      <c r="B3617" s="626">
        <v>102645</v>
      </c>
      <c r="C3617" s="628" t="s">
        <v>22238</v>
      </c>
      <c r="D3617" s="626" t="s">
        <v>143</v>
      </c>
      <c r="E3617" s="634">
        <v>0</v>
      </c>
      <c r="F3617" s="635"/>
    </row>
    <row r="3618" spans="1:6" ht="15">
      <c r="A3618" s="633" t="s">
        <v>22236</v>
      </c>
      <c r="B3618" s="626">
        <v>102650</v>
      </c>
      <c r="C3618" s="628" t="s">
        <v>22239</v>
      </c>
      <c r="D3618" s="626" t="s">
        <v>143</v>
      </c>
      <c r="E3618" s="634">
        <v>0</v>
      </c>
      <c r="F3618" s="635"/>
    </row>
    <row r="3619" spans="1:6" ht="15">
      <c r="A3619" s="633" t="s">
        <v>22236</v>
      </c>
      <c r="B3619" s="626">
        <v>102646</v>
      </c>
      <c r="C3619" s="628" t="s">
        <v>22240</v>
      </c>
      <c r="D3619" s="626" t="s">
        <v>143</v>
      </c>
      <c r="E3619" s="634">
        <v>0</v>
      </c>
      <c r="F3619" s="635"/>
    </row>
    <row r="3620" spans="1:6" ht="15">
      <c r="A3620" s="633" t="s">
        <v>22236</v>
      </c>
      <c r="B3620" s="626">
        <v>102651</v>
      </c>
      <c r="C3620" s="628" t="s">
        <v>22241</v>
      </c>
      <c r="D3620" s="626" t="s">
        <v>143</v>
      </c>
      <c r="E3620" s="634">
        <v>0</v>
      </c>
      <c r="F3620" s="635"/>
    </row>
    <row r="3621" spans="1:6" ht="15">
      <c r="A3621" s="633" t="s">
        <v>22236</v>
      </c>
      <c r="B3621" s="626">
        <v>102647</v>
      </c>
      <c r="C3621" s="628" t="s">
        <v>22242</v>
      </c>
      <c r="D3621" s="626" t="s">
        <v>143</v>
      </c>
      <c r="E3621" s="634">
        <v>0</v>
      </c>
      <c r="F3621" s="635"/>
    </row>
    <row r="3622" spans="1:6" ht="15">
      <c r="A3622" s="633" t="s">
        <v>22236</v>
      </c>
      <c r="B3622" s="626">
        <v>102652</v>
      </c>
      <c r="C3622" s="628" t="s">
        <v>22243</v>
      </c>
      <c r="D3622" s="626" t="s">
        <v>143</v>
      </c>
      <c r="E3622" s="634">
        <v>0</v>
      </c>
      <c r="F3622" s="635"/>
    </row>
    <row r="3623" spans="1:6" ht="15">
      <c r="A3623" s="633" t="s">
        <v>22236</v>
      </c>
      <c r="B3623" s="626">
        <v>102648</v>
      </c>
      <c r="C3623" s="628" t="s">
        <v>22244</v>
      </c>
      <c r="D3623" s="626" t="s">
        <v>143</v>
      </c>
      <c r="E3623" s="634">
        <v>0</v>
      </c>
      <c r="F3623" s="635"/>
    </row>
    <row r="3624" spans="1:6" ht="15">
      <c r="A3624" s="633" t="s">
        <v>22245</v>
      </c>
      <c r="B3624" s="626">
        <v>100651</v>
      </c>
      <c r="C3624" s="628" t="s">
        <v>22246</v>
      </c>
      <c r="D3624" s="626" t="s">
        <v>143</v>
      </c>
      <c r="E3624" s="634">
        <v>136.55000000000001</v>
      </c>
      <c r="F3624" s="635">
        <v>0</v>
      </c>
    </row>
    <row r="3625" spans="1:6" ht="15">
      <c r="A3625" s="633" t="s">
        <v>22245</v>
      </c>
      <c r="B3625" s="626">
        <v>100652</v>
      </c>
      <c r="C3625" s="628" t="s">
        <v>22247</v>
      </c>
      <c r="D3625" s="626" t="s">
        <v>143</v>
      </c>
      <c r="E3625" s="634">
        <v>252.35</v>
      </c>
      <c r="F3625" s="635">
        <v>0</v>
      </c>
    </row>
    <row r="3626" spans="1:6" ht="15">
      <c r="A3626" s="633" t="s">
        <v>22245</v>
      </c>
      <c r="B3626" s="626">
        <v>100653</v>
      </c>
      <c r="C3626" s="628" t="s">
        <v>22248</v>
      </c>
      <c r="D3626" s="626" t="s">
        <v>143</v>
      </c>
      <c r="E3626" s="634">
        <v>411.58</v>
      </c>
      <c r="F3626" s="635">
        <v>0</v>
      </c>
    </row>
    <row r="3627" spans="1:6" ht="15">
      <c r="A3627" s="633" t="s">
        <v>22245</v>
      </c>
      <c r="B3627" s="626">
        <v>100654</v>
      </c>
      <c r="C3627" s="628" t="s">
        <v>22249</v>
      </c>
      <c r="D3627" s="626" t="s">
        <v>143</v>
      </c>
      <c r="E3627" s="634">
        <v>545.54</v>
      </c>
      <c r="F3627" s="635">
        <v>0</v>
      </c>
    </row>
    <row r="3628" spans="1:6" ht="15">
      <c r="A3628" s="633" t="s">
        <v>22245</v>
      </c>
      <c r="B3628" s="626">
        <v>100655</v>
      </c>
      <c r="C3628" s="628" t="s">
        <v>22250</v>
      </c>
      <c r="D3628" s="626" t="s">
        <v>143</v>
      </c>
      <c r="E3628" s="634">
        <v>630.04999999999995</v>
      </c>
      <c r="F3628" s="635">
        <v>0</v>
      </c>
    </row>
    <row r="3629" spans="1:6" ht="15">
      <c r="A3629" s="633" t="s">
        <v>22251</v>
      </c>
      <c r="B3629" s="626">
        <v>100364</v>
      </c>
      <c r="C3629" s="628" t="s">
        <v>22252</v>
      </c>
      <c r="D3629" s="626" t="s">
        <v>351</v>
      </c>
      <c r="E3629" s="634">
        <v>3581.63</v>
      </c>
      <c r="F3629" s="635">
        <v>0</v>
      </c>
    </row>
    <row r="3630" spans="1:6" ht="15">
      <c r="A3630" s="633" t="s">
        <v>22251</v>
      </c>
      <c r="B3630" s="626">
        <v>100374</v>
      </c>
      <c r="C3630" s="628" t="s">
        <v>22253</v>
      </c>
      <c r="D3630" s="626" t="s">
        <v>351</v>
      </c>
      <c r="E3630" s="634">
        <v>3348.96</v>
      </c>
      <c r="F3630" s="635">
        <v>0</v>
      </c>
    </row>
    <row r="3631" spans="1:6" ht="15">
      <c r="A3631" s="633" t="s">
        <v>22251</v>
      </c>
      <c r="B3631" s="626">
        <v>100365</v>
      </c>
      <c r="C3631" s="628" t="s">
        <v>22254</v>
      </c>
      <c r="D3631" s="626" t="s">
        <v>351</v>
      </c>
      <c r="E3631" s="634">
        <v>4147.97</v>
      </c>
      <c r="F3631" s="635">
        <v>0</v>
      </c>
    </row>
    <row r="3632" spans="1:6" ht="15">
      <c r="A3632" s="633" t="s">
        <v>22251</v>
      </c>
      <c r="B3632" s="626">
        <v>100375</v>
      </c>
      <c r="C3632" s="628" t="s">
        <v>22255</v>
      </c>
      <c r="D3632" s="626" t="s">
        <v>351</v>
      </c>
      <c r="E3632" s="634">
        <v>3799.63</v>
      </c>
      <c r="F3632" s="635">
        <v>0</v>
      </c>
    </row>
    <row r="3633" spans="1:6" ht="15">
      <c r="A3633" s="633" t="s">
        <v>22251</v>
      </c>
      <c r="B3633" s="626">
        <v>100366</v>
      </c>
      <c r="C3633" s="628" t="s">
        <v>22256</v>
      </c>
      <c r="D3633" s="626" t="s">
        <v>351</v>
      </c>
      <c r="E3633" s="634">
        <v>4415.1000000000004</v>
      </c>
      <c r="F3633" s="635">
        <v>0</v>
      </c>
    </row>
    <row r="3634" spans="1:6" ht="15">
      <c r="A3634" s="633" t="s">
        <v>22251</v>
      </c>
      <c r="B3634" s="626">
        <v>100376</v>
      </c>
      <c r="C3634" s="628" t="s">
        <v>22257</v>
      </c>
      <c r="D3634" s="626" t="s">
        <v>351</v>
      </c>
      <c r="E3634" s="634">
        <v>3720.41</v>
      </c>
      <c r="F3634" s="635">
        <v>0</v>
      </c>
    </row>
    <row r="3635" spans="1:6" ht="15">
      <c r="A3635" s="633" t="s">
        <v>22251</v>
      </c>
      <c r="B3635" s="626">
        <v>100357</v>
      </c>
      <c r="C3635" s="628" t="s">
        <v>22258</v>
      </c>
      <c r="D3635" s="626" t="s">
        <v>351</v>
      </c>
      <c r="E3635" s="634">
        <v>1251.3900000000001</v>
      </c>
      <c r="F3635" s="635">
        <v>0</v>
      </c>
    </row>
    <row r="3636" spans="1:6" ht="15">
      <c r="A3636" s="633" t="s">
        <v>22251</v>
      </c>
      <c r="B3636" s="626">
        <v>100367</v>
      </c>
      <c r="C3636" s="628" t="s">
        <v>22259</v>
      </c>
      <c r="D3636" s="626" t="s">
        <v>351</v>
      </c>
      <c r="E3636" s="634">
        <v>1219.6600000000001</v>
      </c>
      <c r="F3636" s="635">
        <v>0</v>
      </c>
    </row>
    <row r="3637" spans="1:6" ht="15">
      <c r="A3637" s="633" t="s">
        <v>22251</v>
      </c>
      <c r="B3637" s="626">
        <v>100358</v>
      </c>
      <c r="C3637" s="628" t="s">
        <v>22260</v>
      </c>
      <c r="D3637" s="626" t="s">
        <v>351</v>
      </c>
      <c r="E3637" s="634">
        <v>1723.98</v>
      </c>
      <c r="F3637" s="635">
        <v>0</v>
      </c>
    </row>
    <row r="3638" spans="1:6" ht="15">
      <c r="A3638" s="633" t="s">
        <v>22251</v>
      </c>
      <c r="B3638" s="626">
        <v>100368</v>
      </c>
      <c r="C3638" s="628" t="s">
        <v>22261</v>
      </c>
      <c r="D3638" s="626" t="s">
        <v>351</v>
      </c>
      <c r="E3638" s="634">
        <v>1684.83</v>
      </c>
      <c r="F3638" s="635">
        <v>0</v>
      </c>
    </row>
    <row r="3639" spans="1:6" ht="15">
      <c r="A3639" s="633" t="s">
        <v>22251</v>
      </c>
      <c r="B3639" s="626">
        <v>100359</v>
      </c>
      <c r="C3639" s="628" t="s">
        <v>22262</v>
      </c>
      <c r="D3639" s="626" t="s">
        <v>351</v>
      </c>
      <c r="E3639" s="634">
        <v>1804.94</v>
      </c>
      <c r="F3639" s="635">
        <v>0</v>
      </c>
    </row>
    <row r="3640" spans="1:6" ht="15">
      <c r="A3640" s="633" t="s">
        <v>22251</v>
      </c>
      <c r="B3640" s="626">
        <v>100369</v>
      </c>
      <c r="C3640" s="628" t="s">
        <v>22263</v>
      </c>
      <c r="D3640" s="626" t="s">
        <v>351</v>
      </c>
      <c r="E3640" s="634">
        <v>1765.8</v>
      </c>
      <c r="F3640" s="635">
        <v>0</v>
      </c>
    </row>
    <row r="3641" spans="1:6" ht="15">
      <c r="A3641" s="633" t="s">
        <v>22251</v>
      </c>
      <c r="B3641" s="626">
        <v>100360</v>
      </c>
      <c r="C3641" s="628" t="s">
        <v>22264</v>
      </c>
      <c r="D3641" s="626" t="s">
        <v>351</v>
      </c>
      <c r="E3641" s="634">
        <v>2001.91</v>
      </c>
      <c r="F3641" s="635">
        <v>0</v>
      </c>
    </row>
    <row r="3642" spans="1:6" ht="15">
      <c r="A3642" s="633" t="s">
        <v>22251</v>
      </c>
      <c r="B3642" s="626">
        <v>100370</v>
      </c>
      <c r="C3642" s="628" t="s">
        <v>22265</v>
      </c>
      <c r="D3642" s="626" t="s">
        <v>351</v>
      </c>
      <c r="E3642" s="634">
        <v>2084.0300000000002</v>
      </c>
      <c r="F3642" s="635">
        <v>0</v>
      </c>
    </row>
    <row r="3643" spans="1:6" ht="15">
      <c r="A3643" s="633" t="s">
        <v>22251</v>
      </c>
      <c r="B3643" s="626">
        <v>100361</v>
      </c>
      <c r="C3643" s="628" t="s">
        <v>22266</v>
      </c>
      <c r="D3643" s="626" t="s">
        <v>351</v>
      </c>
      <c r="E3643" s="634">
        <v>2509.69</v>
      </c>
      <c r="F3643" s="635">
        <v>0</v>
      </c>
    </row>
    <row r="3644" spans="1:6" ht="15">
      <c r="A3644" s="633" t="s">
        <v>22251</v>
      </c>
      <c r="B3644" s="626">
        <v>100371</v>
      </c>
      <c r="C3644" s="628" t="s">
        <v>22267</v>
      </c>
      <c r="D3644" s="626" t="s">
        <v>351</v>
      </c>
      <c r="E3644" s="634">
        <v>2405.31</v>
      </c>
      <c r="F3644" s="635">
        <v>0</v>
      </c>
    </row>
    <row r="3645" spans="1:6" ht="15">
      <c r="A3645" s="633" t="s">
        <v>22251</v>
      </c>
      <c r="B3645" s="626">
        <v>100362</v>
      </c>
      <c r="C3645" s="628" t="s">
        <v>22268</v>
      </c>
      <c r="D3645" s="626" t="s">
        <v>351</v>
      </c>
      <c r="E3645" s="634">
        <v>3192.32</v>
      </c>
      <c r="F3645" s="635">
        <v>0</v>
      </c>
    </row>
    <row r="3646" spans="1:6" ht="15">
      <c r="A3646" s="633" t="s">
        <v>22251</v>
      </c>
      <c r="B3646" s="626">
        <v>100372</v>
      </c>
      <c r="C3646" s="628" t="s">
        <v>22269</v>
      </c>
      <c r="D3646" s="626" t="s">
        <v>351</v>
      </c>
      <c r="E3646" s="634">
        <v>3013.48</v>
      </c>
      <c r="F3646" s="635">
        <v>0</v>
      </c>
    </row>
    <row r="3647" spans="1:6" ht="15">
      <c r="A3647" s="633" t="s">
        <v>22251</v>
      </c>
      <c r="B3647" s="626">
        <v>100363</v>
      </c>
      <c r="C3647" s="628" t="s">
        <v>22270</v>
      </c>
      <c r="D3647" s="626" t="s">
        <v>351</v>
      </c>
      <c r="E3647" s="634">
        <v>3289.5</v>
      </c>
      <c r="F3647" s="635">
        <v>0</v>
      </c>
    </row>
    <row r="3648" spans="1:6" ht="15">
      <c r="A3648" s="633" t="s">
        <v>22251</v>
      </c>
      <c r="B3648" s="626">
        <v>100373</v>
      </c>
      <c r="C3648" s="628" t="s">
        <v>22271</v>
      </c>
      <c r="D3648" s="626" t="s">
        <v>351</v>
      </c>
      <c r="E3648" s="634">
        <v>3111.75</v>
      </c>
      <c r="F3648" s="635">
        <v>0</v>
      </c>
    </row>
    <row r="3649" spans="1:6" ht="15">
      <c r="A3649" s="633" t="s">
        <v>22251</v>
      </c>
      <c r="B3649" s="626">
        <v>100381</v>
      </c>
      <c r="C3649" s="628" t="s">
        <v>22272</v>
      </c>
      <c r="D3649" s="626" t="s">
        <v>135</v>
      </c>
      <c r="E3649" s="634">
        <v>67.37</v>
      </c>
      <c r="F3649" s="635">
        <v>0</v>
      </c>
    </row>
    <row r="3650" spans="1:6" ht="15">
      <c r="A3650" s="633" t="s">
        <v>22251</v>
      </c>
      <c r="B3650" s="626">
        <v>100380</v>
      </c>
      <c r="C3650" s="628" t="s">
        <v>22273</v>
      </c>
      <c r="D3650" s="626" t="s">
        <v>135</v>
      </c>
      <c r="E3650" s="634">
        <v>59.05</v>
      </c>
      <c r="F3650" s="635">
        <v>0</v>
      </c>
    </row>
    <row r="3651" spans="1:6" ht="15">
      <c r="A3651" s="633" t="s">
        <v>22251</v>
      </c>
      <c r="B3651" s="626">
        <v>100379</v>
      </c>
      <c r="C3651" s="628" t="s">
        <v>22274</v>
      </c>
      <c r="D3651" s="626" t="s">
        <v>135</v>
      </c>
      <c r="E3651" s="634">
        <v>43.84</v>
      </c>
      <c r="F3651" s="635">
        <v>0</v>
      </c>
    </row>
    <row r="3652" spans="1:6" ht="15">
      <c r="A3652" s="633" t="s">
        <v>22251</v>
      </c>
      <c r="B3652" s="626">
        <v>100384</v>
      </c>
      <c r="C3652" s="628" t="s">
        <v>22275</v>
      </c>
      <c r="D3652" s="626" t="s">
        <v>135</v>
      </c>
      <c r="E3652" s="634">
        <v>30.96</v>
      </c>
      <c r="F3652" s="635">
        <v>0</v>
      </c>
    </row>
    <row r="3653" spans="1:6" ht="15">
      <c r="A3653" s="633" t="s">
        <v>22251</v>
      </c>
      <c r="B3653" s="626">
        <v>100383</v>
      </c>
      <c r="C3653" s="628" t="s">
        <v>22276</v>
      </c>
      <c r="D3653" s="626" t="s">
        <v>135</v>
      </c>
      <c r="E3653" s="634">
        <v>28.92</v>
      </c>
      <c r="F3653" s="635">
        <v>0</v>
      </c>
    </row>
    <row r="3654" spans="1:6" ht="15">
      <c r="A3654" s="633" t="s">
        <v>22251</v>
      </c>
      <c r="B3654" s="626">
        <v>100382</v>
      </c>
      <c r="C3654" s="628" t="s">
        <v>22277</v>
      </c>
      <c r="D3654" s="626" t="s">
        <v>135</v>
      </c>
      <c r="E3654" s="634">
        <v>26.75</v>
      </c>
      <c r="F3654" s="635">
        <v>0</v>
      </c>
    </row>
    <row r="3655" spans="1:6" ht="15">
      <c r="A3655" s="633" t="s">
        <v>22251</v>
      </c>
      <c r="B3655" s="626">
        <v>100387</v>
      </c>
      <c r="C3655" s="628" t="s">
        <v>22278</v>
      </c>
      <c r="D3655" s="626" t="s">
        <v>135</v>
      </c>
      <c r="E3655" s="634">
        <v>62.69</v>
      </c>
      <c r="F3655" s="635">
        <v>0</v>
      </c>
    </row>
    <row r="3656" spans="1:6" ht="15">
      <c r="A3656" s="633" t="s">
        <v>22251</v>
      </c>
      <c r="B3656" s="626">
        <v>100386</v>
      </c>
      <c r="C3656" s="628" t="s">
        <v>22279</v>
      </c>
      <c r="D3656" s="626" t="s">
        <v>135</v>
      </c>
      <c r="E3656" s="634">
        <v>50.38</v>
      </c>
      <c r="F3656" s="635">
        <v>0</v>
      </c>
    </row>
    <row r="3657" spans="1:6" ht="15">
      <c r="A3657" s="633" t="s">
        <v>22251</v>
      </c>
      <c r="B3657" s="626">
        <v>100385</v>
      </c>
      <c r="C3657" s="628" t="s">
        <v>22280</v>
      </c>
      <c r="D3657" s="626" t="s">
        <v>135</v>
      </c>
      <c r="E3657" s="634">
        <v>38.700000000000003</v>
      </c>
      <c r="F3657" s="635">
        <v>0</v>
      </c>
    </row>
    <row r="3658" spans="1:6" ht="15">
      <c r="A3658" s="633" t="s">
        <v>22251</v>
      </c>
      <c r="B3658" s="626">
        <v>100377</v>
      </c>
      <c r="C3658" s="628" t="s">
        <v>22281</v>
      </c>
      <c r="D3658" s="626" t="s">
        <v>908</v>
      </c>
      <c r="E3658" s="634">
        <v>12.18</v>
      </c>
      <c r="F3658" s="635">
        <v>0</v>
      </c>
    </row>
    <row r="3659" spans="1:6" ht="15">
      <c r="A3659" s="633" t="s">
        <v>22251</v>
      </c>
      <c r="B3659" s="626">
        <v>100378</v>
      </c>
      <c r="C3659" s="628" t="s">
        <v>22282</v>
      </c>
      <c r="D3659" s="626" t="s">
        <v>908</v>
      </c>
      <c r="E3659" s="634">
        <v>11.27</v>
      </c>
      <c r="F3659" s="635">
        <v>0</v>
      </c>
    </row>
    <row r="3660" spans="1:6" ht="15">
      <c r="A3660" s="633" t="s">
        <v>22251</v>
      </c>
      <c r="B3660" s="626">
        <v>92596</v>
      </c>
      <c r="C3660" s="628" t="s">
        <v>22283</v>
      </c>
      <c r="D3660" s="626" t="s">
        <v>351</v>
      </c>
      <c r="E3660" s="634">
        <v>2000.5</v>
      </c>
      <c r="F3660" s="635">
        <v>0</v>
      </c>
    </row>
    <row r="3661" spans="1:6" ht="15">
      <c r="A3661" s="633" t="s">
        <v>22251</v>
      </c>
      <c r="B3661" s="626">
        <v>92616</v>
      </c>
      <c r="C3661" s="628" t="s">
        <v>22284</v>
      </c>
      <c r="D3661" s="626" t="s">
        <v>351</v>
      </c>
      <c r="E3661" s="634">
        <v>1912.44</v>
      </c>
      <c r="F3661" s="635">
        <v>0</v>
      </c>
    </row>
    <row r="3662" spans="1:6" ht="15">
      <c r="A3662" s="633" t="s">
        <v>22251</v>
      </c>
      <c r="B3662" s="626">
        <v>92598</v>
      </c>
      <c r="C3662" s="628" t="s">
        <v>22285</v>
      </c>
      <c r="D3662" s="626" t="s">
        <v>351</v>
      </c>
      <c r="E3662" s="634">
        <v>2116.5500000000002</v>
      </c>
      <c r="F3662" s="635">
        <v>0</v>
      </c>
    </row>
    <row r="3663" spans="1:6" ht="15">
      <c r="A3663" s="633" t="s">
        <v>22251</v>
      </c>
      <c r="B3663" s="626">
        <v>92618</v>
      </c>
      <c r="C3663" s="628" t="s">
        <v>22286</v>
      </c>
      <c r="D3663" s="626" t="s">
        <v>351</v>
      </c>
      <c r="E3663" s="634">
        <v>2028.49</v>
      </c>
      <c r="F3663" s="635">
        <v>0</v>
      </c>
    </row>
    <row r="3664" spans="1:6" ht="15">
      <c r="A3664" s="633" t="s">
        <v>22251</v>
      </c>
      <c r="B3664" s="626">
        <v>92600</v>
      </c>
      <c r="C3664" s="628" t="s">
        <v>22287</v>
      </c>
      <c r="D3664" s="626" t="s">
        <v>351</v>
      </c>
      <c r="E3664" s="634">
        <v>2261.96</v>
      </c>
      <c r="F3664" s="635">
        <v>0</v>
      </c>
    </row>
    <row r="3665" spans="1:6" ht="15">
      <c r="A3665" s="633" t="s">
        <v>22251</v>
      </c>
      <c r="B3665" s="626">
        <v>92620</v>
      </c>
      <c r="C3665" s="628" t="s">
        <v>22288</v>
      </c>
      <c r="D3665" s="626" t="s">
        <v>351</v>
      </c>
      <c r="E3665" s="634">
        <v>2144.54</v>
      </c>
      <c r="F3665" s="635">
        <v>0</v>
      </c>
    </row>
    <row r="3666" spans="1:6" ht="15">
      <c r="A3666" s="633" t="s">
        <v>22251</v>
      </c>
      <c r="B3666" s="626">
        <v>92582</v>
      </c>
      <c r="C3666" s="628" t="s">
        <v>22289</v>
      </c>
      <c r="D3666" s="626" t="s">
        <v>351</v>
      </c>
      <c r="E3666" s="634">
        <v>749.31</v>
      </c>
      <c r="F3666" s="635">
        <v>0</v>
      </c>
    </row>
    <row r="3667" spans="1:6" ht="15">
      <c r="A3667" s="633" t="s">
        <v>22251</v>
      </c>
      <c r="B3667" s="626">
        <v>92602</v>
      </c>
      <c r="C3667" s="628" t="s">
        <v>22290</v>
      </c>
      <c r="D3667" s="626" t="s">
        <v>351</v>
      </c>
      <c r="E3667" s="634">
        <v>749.31</v>
      </c>
      <c r="F3667" s="635">
        <v>0</v>
      </c>
    </row>
    <row r="3668" spans="1:6" ht="15">
      <c r="A3668" s="633" t="s">
        <v>22251</v>
      </c>
      <c r="B3668" s="626">
        <v>92584</v>
      </c>
      <c r="C3668" s="628" t="s">
        <v>22291</v>
      </c>
      <c r="D3668" s="626" t="s">
        <v>351</v>
      </c>
      <c r="E3668" s="634">
        <v>865.37</v>
      </c>
      <c r="F3668" s="635">
        <v>0</v>
      </c>
    </row>
    <row r="3669" spans="1:6" ht="15">
      <c r="A3669" s="633" t="s">
        <v>22251</v>
      </c>
      <c r="B3669" s="626">
        <v>92604</v>
      </c>
      <c r="C3669" s="628" t="s">
        <v>22292</v>
      </c>
      <c r="D3669" s="626" t="s">
        <v>351</v>
      </c>
      <c r="E3669" s="634">
        <v>836.01</v>
      </c>
      <c r="F3669" s="635">
        <v>0</v>
      </c>
    </row>
    <row r="3670" spans="1:6" ht="15">
      <c r="A3670" s="633" t="s">
        <v>22251</v>
      </c>
      <c r="B3670" s="626">
        <v>92586</v>
      </c>
      <c r="C3670" s="628" t="s">
        <v>22293</v>
      </c>
      <c r="D3670" s="626" t="s">
        <v>351</v>
      </c>
      <c r="E3670" s="634">
        <v>981.42</v>
      </c>
      <c r="F3670" s="635">
        <v>0</v>
      </c>
    </row>
    <row r="3671" spans="1:6" ht="15">
      <c r="A3671" s="633" t="s">
        <v>22251</v>
      </c>
      <c r="B3671" s="626">
        <v>92606</v>
      </c>
      <c r="C3671" s="628" t="s">
        <v>22294</v>
      </c>
      <c r="D3671" s="626" t="s">
        <v>351</v>
      </c>
      <c r="E3671" s="634">
        <v>952.07</v>
      </c>
      <c r="F3671" s="635">
        <v>0</v>
      </c>
    </row>
    <row r="3672" spans="1:6" ht="15">
      <c r="A3672" s="633" t="s">
        <v>22251</v>
      </c>
      <c r="B3672" s="626">
        <v>92588</v>
      </c>
      <c r="C3672" s="628" t="s">
        <v>22295</v>
      </c>
      <c r="D3672" s="626" t="s">
        <v>351</v>
      </c>
      <c r="E3672" s="634">
        <v>1252.21</v>
      </c>
      <c r="F3672" s="635">
        <v>0</v>
      </c>
    </row>
    <row r="3673" spans="1:6" ht="15">
      <c r="A3673" s="633" t="s">
        <v>22251</v>
      </c>
      <c r="B3673" s="626">
        <v>92608</v>
      </c>
      <c r="C3673" s="628" t="s">
        <v>22296</v>
      </c>
      <c r="D3673" s="626" t="s">
        <v>351</v>
      </c>
      <c r="E3673" s="634">
        <v>1193.5</v>
      </c>
      <c r="F3673" s="635">
        <v>0</v>
      </c>
    </row>
    <row r="3674" spans="1:6" ht="15">
      <c r="A3674" s="633" t="s">
        <v>22251</v>
      </c>
      <c r="B3674" s="626">
        <v>92590</v>
      </c>
      <c r="C3674" s="628" t="s">
        <v>22297</v>
      </c>
      <c r="D3674" s="626" t="s">
        <v>351</v>
      </c>
      <c r="E3674" s="634">
        <v>1368.26</v>
      </c>
      <c r="F3674" s="635">
        <v>0</v>
      </c>
    </row>
    <row r="3675" spans="1:6" ht="15">
      <c r="A3675" s="633" t="s">
        <v>22251</v>
      </c>
      <c r="B3675" s="626">
        <v>92610</v>
      </c>
      <c r="C3675" s="628" t="s">
        <v>22298</v>
      </c>
      <c r="D3675" s="626" t="s">
        <v>351</v>
      </c>
      <c r="E3675" s="634">
        <v>1309.56</v>
      </c>
      <c r="F3675" s="635">
        <v>0</v>
      </c>
    </row>
    <row r="3676" spans="1:6" ht="15">
      <c r="A3676" s="633" t="s">
        <v>22251</v>
      </c>
      <c r="B3676" s="626">
        <v>92592</v>
      </c>
      <c r="C3676" s="628" t="s">
        <v>22299</v>
      </c>
      <c r="D3676" s="626" t="s">
        <v>351</v>
      </c>
      <c r="E3676" s="634">
        <v>1543.76</v>
      </c>
      <c r="F3676" s="635">
        <v>0</v>
      </c>
    </row>
    <row r="3677" spans="1:6" ht="15">
      <c r="A3677" s="633" t="s">
        <v>22251</v>
      </c>
      <c r="B3677" s="626">
        <v>92612</v>
      </c>
      <c r="C3677" s="628" t="s">
        <v>22300</v>
      </c>
      <c r="D3677" s="626" t="s">
        <v>351</v>
      </c>
      <c r="E3677" s="634">
        <v>1485.05</v>
      </c>
      <c r="F3677" s="635">
        <v>0</v>
      </c>
    </row>
    <row r="3678" spans="1:6" ht="15">
      <c r="A3678" s="633" t="s">
        <v>22251</v>
      </c>
      <c r="B3678" s="626">
        <v>92594</v>
      </c>
      <c r="C3678" s="628" t="s">
        <v>22301</v>
      </c>
      <c r="D3678" s="626" t="s">
        <v>351</v>
      </c>
      <c r="E3678" s="634">
        <v>1783.89</v>
      </c>
      <c r="F3678" s="635">
        <v>0</v>
      </c>
    </row>
    <row r="3679" spans="1:6" ht="15">
      <c r="A3679" s="633" t="s">
        <v>22251</v>
      </c>
      <c r="B3679" s="626">
        <v>92614</v>
      </c>
      <c r="C3679" s="628" t="s">
        <v>22302</v>
      </c>
      <c r="D3679" s="626" t="s">
        <v>351</v>
      </c>
      <c r="E3679" s="634">
        <v>1666.48</v>
      </c>
      <c r="F3679" s="635">
        <v>0</v>
      </c>
    </row>
    <row r="3680" spans="1:6" ht="15">
      <c r="A3680" s="633" t="s">
        <v>22251</v>
      </c>
      <c r="B3680" s="626">
        <v>92552</v>
      </c>
      <c r="C3680" s="628" t="s">
        <v>22303</v>
      </c>
      <c r="D3680" s="626" t="s">
        <v>351</v>
      </c>
      <c r="E3680" s="634">
        <v>3005.47</v>
      </c>
      <c r="F3680" s="635">
        <v>0</v>
      </c>
    </row>
    <row r="3681" spans="1:6" ht="15">
      <c r="A3681" s="633" t="s">
        <v>22251</v>
      </c>
      <c r="B3681" s="626">
        <v>92562</v>
      </c>
      <c r="C3681" s="628" t="s">
        <v>22304</v>
      </c>
      <c r="D3681" s="626" t="s">
        <v>351</v>
      </c>
      <c r="E3681" s="634">
        <v>2938.53</v>
      </c>
      <c r="F3681" s="635">
        <v>0</v>
      </c>
    </row>
    <row r="3682" spans="1:6" ht="15">
      <c r="A3682" s="633" t="s">
        <v>22251</v>
      </c>
      <c r="B3682" s="626">
        <v>92553</v>
      </c>
      <c r="C3682" s="628" t="s">
        <v>22305</v>
      </c>
      <c r="D3682" s="626" t="s">
        <v>351</v>
      </c>
      <c r="E3682" s="634">
        <v>3480.03</v>
      </c>
      <c r="F3682" s="635">
        <v>0</v>
      </c>
    </row>
    <row r="3683" spans="1:6" ht="15">
      <c r="A3683" s="633" t="s">
        <v>22251</v>
      </c>
      <c r="B3683" s="626">
        <v>92563</v>
      </c>
      <c r="C3683" s="628" t="s">
        <v>22306</v>
      </c>
      <c r="D3683" s="626" t="s">
        <v>351</v>
      </c>
      <c r="E3683" s="634">
        <v>3401.75</v>
      </c>
      <c r="F3683" s="635">
        <v>0</v>
      </c>
    </row>
    <row r="3684" spans="1:6" ht="15">
      <c r="A3684" s="633" t="s">
        <v>22251</v>
      </c>
      <c r="B3684" s="626">
        <v>92554</v>
      </c>
      <c r="C3684" s="628" t="s">
        <v>22307</v>
      </c>
      <c r="D3684" s="626" t="s">
        <v>351</v>
      </c>
      <c r="E3684" s="634">
        <v>3596.83</v>
      </c>
      <c r="F3684" s="635">
        <v>0</v>
      </c>
    </row>
    <row r="3685" spans="1:6" ht="15">
      <c r="A3685" s="633" t="s">
        <v>22251</v>
      </c>
      <c r="B3685" s="626">
        <v>92564</v>
      </c>
      <c r="C3685" s="628" t="s">
        <v>22308</v>
      </c>
      <c r="D3685" s="626" t="s">
        <v>351</v>
      </c>
      <c r="E3685" s="634">
        <v>3500.95</v>
      </c>
      <c r="F3685" s="635">
        <v>0</v>
      </c>
    </row>
    <row r="3686" spans="1:6" ht="15">
      <c r="A3686" s="633" t="s">
        <v>22251</v>
      </c>
      <c r="B3686" s="626">
        <v>92545</v>
      </c>
      <c r="C3686" s="628" t="s">
        <v>22309</v>
      </c>
      <c r="D3686" s="626" t="s">
        <v>351</v>
      </c>
      <c r="E3686" s="634">
        <v>1205.48</v>
      </c>
      <c r="F3686" s="635">
        <v>0</v>
      </c>
    </row>
    <row r="3687" spans="1:6" ht="15">
      <c r="A3687" s="633" t="s">
        <v>22251</v>
      </c>
      <c r="B3687" s="626">
        <v>92555</v>
      </c>
      <c r="C3687" s="628" t="s">
        <v>22310</v>
      </c>
      <c r="D3687" s="626" t="s">
        <v>351</v>
      </c>
      <c r="E3687" s="634">
        <v>1189.6199999999999</v>
      </c>
      <c r="F3687" s="635">
        <v>0</v>
      </c>
    </row>
    <row r="3688" spans="1:6" ht="15">
      <c r="A3688" s="633" t="s">
        <v>22251</v>
      </c>
      <c r="B3688" s="626">
        <v>92546</v>
      </c>
      <c r="C3688" s="628" t="s">
        <v>22311</v>
      </c>
      <c r="D3688" s="626" t="s">
        <v>351</v>
      </c>
      <c r="E3688" s="634">
        <v>1492.01</v>
      </c>
      <c r="F3688" s="635">
        <v>0</v>
      </c>
    </row>
    <row r="3689" spans="1:6" ht="15">
      <c r="A3689" s="633" t="s">
        <v>22251</v>
      </c>
      <c r="B3689" s="626">
        <v>92556</v>
      </c>
      <c r="C3689" s="628" t="s">
        <v>22312</v>
      </c>
      <c r="D3689" s="626" t="s">
        <v>351</v>
      </c>
      <c r="E3689" s="634">
        <v>1464.22</v>
      </c>
      <c r="F3689" s="635">
        <v>0</v>
      </c>
    </row>
    <row r="3690" spans="1:6" ht="15">
      <c r="A3690" s="633" t="s">
        <v>22251</v>
      </c>
      <c r="B3690" s="626">
        <v>92547</v>
      </c>
      <c r="C3690" s="628" t="s">
        <v>22313</v>
      </c>
      <c r="D3690" s="626" t="s">
        <v>351</v>
      </c>
      <c r="E3690" s="634">
        <v>1570.77</v>
      </c>
      <c r="F3690" s="635">
        <v>0</v>
      </c>
    </row>
    <row r="3691" spans="1:6" ht="15">
      <c r="A3691" s="633" t="s">
        <v>22251</v>
      </c>
      <c r="B3691" s="626">
        <v>92557</v>
      </c>
      <c r="C3691" s="628" t="s">
        <v>22314</v>
      </c>
      <c r="D3691" s="626" t="s">
        <v>351</v>
      </c>
      <c r="E3691" s="634">
        <v>1542.97</v>
      </c>
      <c r="F3691" s="635">
        <v>0</v>
      </c>
    </row>
    <row r="3692" spans="1:6" ht="15">
      <c r="A3692" s="633" t="s">
        <v>22251</v>
      </c>
      <c r="B3692" s="626">
        <v>92548</v>
      </c>
      <c r="C3692" s="628" t="s">
        <v>22315</v>
      </c>
      <c r="D3692" s="626" t="s">
        <v>351</v>
      </c>
      <c r="E3692" s="634">
        <v>1750.75</v>
      </c>
      <c r="F3692" s="635">
        <v>0</v>
      </c>
    </row>
    <row r="3693" spans="1:6" ht="15">
      <c r="A3693" s="633" t="s">
        <v>22251</v>
      </c>
      <c r="B3693" s="626">
        <v>92558</v>
      </c>
      <c r="C3693" s="628" t="s">
        <v>22316</v>
      </c>
      <c r="D3693" s="626" t="s">
        <v>351</v>
      </c>
      <c r="E3693" s="634">
        <v>1734.88</v>
      </c>
      <c r="F3693" s="635">
        <v>0</v>
      </c>
    </row>
    <row r="3694" spans="1:6" ht="15">
      <c r="A3694" s="633" t="s">
        <v>22251</v>
      </c>
      <c r="B3694" s="626">
        <v>92549</v>
      </c>
      <c r="C3694" s="628" t="s">
        <v>22317</v>
      </c>
      <c r="D3694" s="626" t="s">
        <v>351</v>
      </c>
      <c r="E3694" s="634">
        <v>2217.14</v>
      </c>
      <c r="F3694" s="635">
        <v>0</v>
      </c>
    </row>
    <row r="3695" spans="1:6" ht="15">
      <c r="A3695" s="633" t="s">
        <v>22251</v>
      </c>
      <c r="B3695" s="626">
        <v>92559</v>
      </c>
      <c r="C3695" s="628" t="s">
        <v>22318</v>
      </c>
      <c r="D3695" s="626" t="s">
        <v>351</v>
      </c>
      <c r="E3695" s="634">
        <v>2187.6</v>
      </c>
      <c r="F3695" s="635">
        <v>0</v>
      </c>
    </row>
    <row r="3696" spans="1:6" ht="15">
      <c r="A3696" s="633" t="s">
        <v>22251</v>
      </c>
      <c r="B3696" s="626">
        <v>92550</v>
      </c>
      <c r="C3696" s="628" t="s">
        <v>22319</v>
      </c>
      <c r="D3696" s="626" t="s">
        <v>351</v>
      </c>
      <c r="E3696" s="634">
        <v>2652.9</v>
      </c>
      <c r="F3696" s="635">
        <v>0</v>
      </c>
    </row>
    <row r="3697" spans="1:6" ht="15">
      <c r="A3697" s="633" t="s">
        <v>22251</v>
      </c>
      <c r="B3697" s="626">
        <v>92560</v>
      </c>
      <c r="C3697" s="628" t="s">
        <v>22320</v>
      </c>
      <c r="D3697" s="626" t="s">
        <v>351</v>
      </c>
      <c r="E3697" s="634">
        <v>2612.66</v>
      </c>
      <c r="F3697" s="635">
        <v>0</v>
      </c>
    </row>
    <row r="3698" spans="1:6" ht="15">
      <c r="A3698" s="633" t="s">
        <v>22251</v>
      </c>
      <c r="B3698" s="626">
        <v>92551</v>
      </c>
      <c r="C3698" s="628" t="s">
        <v>22321</v>
      </c>
      <c r="D3698" s="626" t="s">
        <v>351</v>
      </c>
      <c r="E3698" s="634">
        <v>2754.62</v>
      </c>
      <c r="F3698" s="635">
        <v>0</v>
      </c>
    </row>
    <row r="3699" spans="1:6" ht="15">
      <c r="A3699" s="633" t="s">
        <v>22251</v>
      </c>
      <c r="B3699" s="626">
        <v>92561</v>
      </c>
      <c r="C3699" s="628" t="s">
        <v>22322</v>
      </c>
      <c r="D3699" s="626" t="s">
        <v>351</v>
      </c>
      <c r="E3699" s="634">
        <v>2715.47</v>
      </c>
      <c r="F3699" s="635">
        <v>0</v>
      </c>
    </row>
    <row r="3700" spans="1:6" ht="15">
      <c r="A3700" s="633" t="s">
        <v>22251</v>
      </c>
      <c r="B3700" s="626">
        <v>92262</v>
      </c>
      <c r="C3700" s="628" t="s">
        <v>22323</v>
      </c>
      <c r="D3700" s="626" t="s">
        <v>351</v>
      </c>
      <c r="E3700" s="634">
        <v>841.06</v>
      </c>
      <c r="F3700" s="635">
        <v>0</v>
      </c>
    </row>
    <row r="3701" spans="1:6" ht="15">
      <c r="A3701" s="633" t="s">
        <v>22251</v>
      </c>
      <c r="B3701" s="626">
        <v>92259</v>
      </c>
      <c r="C3701" s="628" t="s">
        <v>22324</v>
      </c>
      <c r="D3701" s="626" t="s">
        <v>351</v>
      </c>
      <c r="E3701" s="634">
        <v>539.66</v>
      </c>
      <c r="F3701" s="635">
        <v>0</v>
      </c>
    </row>
    <row r="3702" spans="1:6" ht="15">
      <c r="A3702" s="633" t="s">
        <v>22251</v>
      </c>
      <c r="B3702" s="626">
        <v>92260</v>
      </c>
      <c r="C3702" s="628" t="s">
        <v>22325</v>
      </c>
      <c r="D3702" s="626" t="s">
        <v>351</v>
      </c>
      <c r="E3702" s="634">
        <v>625.03</v>
      </c>
      <c r="F3702" s="635">
        <v>0</v>
      </c>
    </row>
    <row r="3703" spans="1:6" ht="15">
      <c r="A3703" s="633" t="s">
        <v>22251</v>
      </c>
      <c r="B3703" s="626">
        <v>92261</v>
      </c>
      <c r="C3703" s="628" t="s">
        <v>22326</v>
      </c>
      <c r="D3703" s="626" t="s">
        <v>351</v>
      </c>
      <c r="E3703" s="634">
        <v>707.8</v>
      </c>
      <c r="F3703" s="635">
        <v>0</v>
      </c>
    </row>
    <row r="3704" spans="1:6" ht="15">
      <c r="A3704" s="633" t="s">
        <v>22251</v>
      </c>
      <c r="B3704" s="626">
        <v>92258</v>
      </c>
      <c r="C3704" s="628" t="s">
        <v>22327</v>
      </c>
      <c r="D3704" s="626" t="s">
        <v>351</v>
      </c>
      <c r="E3704" s="634">
        <v>444.29</v>
      </c>
      <c r="F3704" s="635">
        <v>0</v>
      </c>
    </row>
    <row r="3705" spans="1:6" ht="15">
      <c r="A3705" s="633" t="s">
        <v>22251</v>
      </c>
      <c r="B3705" s="626">
        <v>92255</v>
      </c>
      <c r="C3705" s="628" t="s">
        <v>22328</v>
      </c>
      <c r="D3705" s="626" t="s">
        <v>351</v>
      </c>
      <c r="E3705" s="634">
        <v>229.22</v>
      </c>
      <c r="F3705" s="635">
        <v>0</v>
      </c>
    </row>
    <row r="3706" spans="1:6" ht="15">
      <c r="A3706" s="633" t="s">
        <v>22251</v>
      </c>
      <c r="B3706" s="626">
        <v>92256</v>
      </c>
      <c r="C3706" s="628" t="s">
        <v>22329</v>
      </c>
      <c r="D3706" s="626" t="s">
        <v>351</v>
      </c>
      <c r="E3706" s="634">
        <v>289.26</v>
      </c>
      <c r="F3706" s="635">
        <v>0</v>
      </c>
    </row>
    <row r="3707" spans="1:6" ht="15">
      <c r="A3707" s="633" t="s">
        <v>22251</v>
      </c>
      <c r="B3707" s="626">
        <v>92257</v>
      </c>
      <c r="C3707" s="628" t="s">
        <v>22330</v>
      </c>
      <c r="D3707" s="626" t="s">
        <v>351</v>
      </c>
      <c r="E3707" s="634">
        <v>348.7</v>
      </c>
      <c r="F3707" s="635">
        <v>0</v>
      </c>
    </row>
    <row r="3708" spans="1:6" ht="15">
      <c r="A3708" s="633" t="s">
        <v>22251</v>
      </c>
      <c r="B3708" s="626">
        <v>100393</v>
      </c>
      <c r="C3708" s="628" t="s">
        <v>22331</v>
      </c>
      <c r="D3708" s="626" t="s">
        <v>135</v>
      </c>
      <c r="E3708" s="634">
        <v>25.15</v>
      </c>
      <c r="F3708" s="635">
        <v>0</v>
      </c>
    </row>
    <row r="3709" spans="1:6" ht="15">
      <c r="A3709" s="633" t="s">
        <v>22251</v>
      </c>
      <c r="B3709" s="626">
        <v>100389</v>
      </c>
      <c r="C3709" s="628" t="s">
        <v>22332</v>
      </c>
      <c r="D3709" s="626" t="s">
        <v>135</v>
      </c>
      <c r="E3709" s="634">
        <v>21.9</v>
      </c>
      <c r="F3709" s="635">
        <v>0</v>
      </c>
    </row>
    <row r="3710" spans="1:6" ht="15">
      <c r="A3710" s="633" t="s">
        <v>22251</v>
      </c>
      <c r="B3710" s="626">
        <v>100395</v>
      </c>
      <c r="C3710" s="628" t="s">
        <v>22333</v>
      </c>
      <c r="D3710" s="626" t="s">
        <v>135</v>
      </c>
      <c r="E3710" s="634">
        <v>30.23</v>
      </c>
      <c r="F3710" s="635">
        <v>0</v>
      </c>
    </row>
    <row r="3711" spans="1:6" ht="15">
      <c r="A3711" s="633" t="s">
        <v>22251</v>
      </c>
      <c r="B3711" s="626">
        <v>100391</v>
      </c>
      <c r="C3711" s="628" t="s">
        <v>22334</v>
      </c>
      <c r="D3711" s="626" t="s">
        <v>135</v>
      </c>
      <c r="E3711" s="634">
        <v>25.25</v>
      </c>
      <c r="F3711" s="635">
        <v>0</v>
      </c>
    </row>
    <row r="3712" spans="1:6" ht="15">
      <c r="A3712" s="633" t="s">
        <v>22251</v>
      </c>
      <c r="B3712" s="626">
        <v>100392</v>
      </c>
      <c r="C3712" s="628" t="s">
        <v>22335</v>
      </c>
      <c r="D3712" s="626" t="s">
        <v>135</v>
      </c>
      <c r="E3712" s="634">
        <v>19.28</v>
      </c>
      <c r="F3712" s="635">
        <v>0</v>
      </c>
    </row>
    <row r="3713" spans="1:6" ht="15">
      <c r="A3713" s="633" t="s">
        <v>22251</v>
      </c>
      <c r="B3713" s="626">
        <v>100388</v>
      </c>
      <c r="C3713" s="628" t="s">
        <v>22336</v>
      </c>
      <c r="D3713" s="626" t="s">
        <v>135</v>
      </c>
      <c r="E3713" s="634">
        <v>24.57</v>
      </c>
      <c r="F3713" s="635">
        <v>0</v>
      </c>
    </row>
    <row r="3714" spans="1:6" ht="15">
      <c r="A3714" s="633" t="s">
        <v>22251</v>
      </c>
      <c r="B3714" s="626">
        <v>100394</v>
      </c>
      <c r="C3714" s="628" t="s">
        <v>22337</v>
      </c>
      <c r="D3714" s="626" t="s">
        <v>135</v>
      </c>
      <c r="E3714" s="634">
        <v>23.24</v>
      </c>
      <c r="F3714" s="635">
        <v>0</v>
      </c>
    </row>
    <row r="3715" spans="1:6" ht="15">
      <c r="A3715" s="633" t="s">
        <v>22251</v>
      </c>
      <c r="B3715" s="626">
        <v>100390</v>
      </c>
      <c r="C3715" s="628" t="s">
        <v>22338</v>
      </c>
      <c r="D3715" s="626" t="s">
        <v>135</v>
      </c>
      <c r="E3715" s="634">
        <v>29.63</v>
      </c>
      <c r="F3715" s="635">
        <v>0</v>
      </c>
    </row>
    <row r="3716" spans="1:6" ht="15">
      <c r="A3716" s="633" t="s">
        <v>22251</v>
      </c>
      <c r="B3716" s="626">
        <v>92575</v>
      </c>
      <c r="C3716" s="628" t="s">
        <v>22339</v>
      </c>
      <c r="D3716" s="626" t="s">
        <v>135</v>
      </c>
      <c r="E3716" s="634">
        <v>65.040000000000006</v>
      </c>
      <c r="F3716" s="635">
        <v>0</v>
      </c>
    </row>
    <row r="3717" spans="1:6" ht="15">
      <c r="A3717" s="633" t="s">
        <v>22251</v>
      </c>
      <c r="B3717" s="626">
        <v>92569</v>
      </c>
      <c r="C3717" s="628" t="s">
        <v>22340</v>
      </c>
      <c r="D3717" s="626" t="s">
        <v>135</v>
      </c>
      <c r="E3717" s="634">
        <v>70.86</v>
      </c>
      <c r="F3717" s="635">
        <v>0</v>
      </c>
    </row>
    <row r="3718" spans="1:6" ht="15">
      <c r="A3718" s="633" t="s">
        <v>22251</v>
      </c>
      <c r="B3718" s="626">
        <v>92578</v>
      </c>
      <c r="C3718" s="628" t="s">
        <v>22341</v>
      </c>
      <c r="D3718" s="626" t="s">
        <v>135</v>
      </c>
      <c r="E3718" s="634">
        <v>71.569999999999993</v>
      </c>
      <c r="F3718" s="635">
        <v>0</v>
      </c>
    </row>
    <row r="3719" spans="1:6" ht="15">
      <c r="A3719" s="633" t="s">
        <v>22251</v>
      </c>
      <c r="B3719" s="626">
        <v>92572</v>
      </c>
      <c r="C3719" s="628" t="s">
        <v>22342</v>
      </c>
      <c r="D3719" s="626" t="s">
        <v>135</v>
      </c>
      <c r="E3719" s="634">
        <v>82.98</v>
      </c>
      <c r="F3719" s="635">
        <v>0</v>
      </c>
    </row>
    <row r="3720" spans="1:6" ht="15">
      <c r="A3720" s="633" t="s">
        <v>22251</v>
      </c>
      <c r="B3720" s="626">
        <v>92576</v>
      </c>
      <c r="C3720" s="628" t="s">
        <v>22343</v>
      </c>
      <c r="D3720" s="626" t="s">
        <v>135</v>
      </c>
      <c r="E3720" s="634">
        <v>35.39</v>
      </c>
      <c r="F3720" s="635">
        <v>0</v>
      </c>
    </row>
    <row r="3721" spans="1:6" ht="15">
      <c r="A3721" s="633" t="s">
        <v>22251</v>
      </c>
      <c r="B3721" s="626">
        <v>92570</v>
      </c>
      <c r="C3721" s="628" t="s">
        <v>22344</v>
      </c>
      <c r="D3721" s="626" t="s">
        <v>135</v>
      </c>
      <c r="E3721" s="634">
        <v>44.73</v>
      </c>
      <c r="F3721" s="635">
        <v>0</v>
      </c>
    </row>
    <row r="3722" spans="1:6" ht="15">
      <c r="A3722" s="633" t="s">
        <v>22251</v>
      </c>
      <c r="B3722" s="626">
        <v>92579</v>
      </c>
      <c r="C3722" s="628" t="s">
        <v>22345</v>
      </c>
      <c r="D3722" s="626" t="s">
        <v>135</v>
      </c>
      <c r="E3722" s="634">
        <v>39.270000000000003</v>
      </c>
      <c r="F3722" s="635">
        <v>0</v>
      </c>
    </row>
    <row r="3723" spans="1:6" ht="15">
      <c r="A3723" s="633" t="s">
        <v>22251</v>
      </c>
      <c r="B3723" s="626">
        <v>92573</v>
      </c>
      <c r="C3723" s="628" t="s">
        <v>22346</v>
      </c>
      <c r="D3723" s="626" t="s">
        <v>135</v>
      </c>
      <c r="E3723" s="634">
        <v>49.6</v>
      </c>
      <c r="F3723" s="635">
        <v>0</v>
      </c>
    </row>
    <row r="3724" spans="1:6" ht="15">
      <c r="A3724" s="633" t="s">
        <v>22251</v>
      </c>
      <c r="B3724" s="626">
        <v>92574</v>
      </c>
      <c r="C3724" s="628" t="s">
        <v>22347</v>
      </c>
      <c r="D3724" s="626" t="s">
        <v>135</v>
      </c>
      <c r="E3724" s="634">
        <v>130.55000000000001</v>
      </c>
      <c r="F3724" s="635">
        <v>0</v>
      </c>
    </row>
    <row r="3725" spans="1:6" ht="15">
      <c r="A3725" s="633" t="s">
        <v>22251</v>
      </c>
      <c r="B3725" s="626">
        <v>92568</v>
      </c>
      <c r="C3725" s="628" t="s">
        <v>22348</v>
      </c>
      <c r="D3725" s="626" t="s">
        <v>135</v>
      </c>
      <c r="E3725" s="634">
        <v>127.99</v>
      </c>
      <c r="F3725" s="635">
        <v>0</v>
      </c>
    </row>
    <row r="3726" spans="1:6" ht="15">
      <c r="A3726" s="633" t="s">
        <v>22251</v>
      </c>
      <c r="B3726" s="626">
        <v>92577</v>
      </c>
      <c r="C3726" s="628" t="s">
        <v>22349</v>
      </c>
      <c r="D3726" s="626" t="s">
        <v>135</v>
      </c>
      <c r="E3726" s="634">
        <v>142.18</v>
      </c>
      <c r="F3726" s="635">
        <v>0</v>
      </c>
    </row>
    <row r="3727" spans="1:6" ht="15">
      <c r="A3727" s="633" t="s">
        <v>22251</v>
      </c>
      <c r="B3727" s="626">
        <v>92571</v>
      </c>
      <c r="C3727" s="628" t="s">
        <v>22350</v>
      </c>
      <c r="D3727" s="626" t="s">
        <v>135</v>
      </c>
      <c r="E3727" s="634">
        <v>139.26</v>
      </c>
      <c r="F3727" s="635">
        <v>0</v>
      </c>
    </row>
    <row r="3728" spans="1:6" ht="15">
      <c r="A3728" s="633" t="s">
        <v>22251</v>
      </c>
      <c r="B3728" s="626">
        <v>92581</v>
      </c>
      <c r="C3728" s="628" t="s">
        <v>22351</v>
      </c>
      <c r="D3728" s="626" t="s">
        <v>135</v>
      </c>
      <c r="E3728" s="634">
        <v>51.45</v>
      </c>
      <c r="F3728" s="635">
        <v>0</v>
      </c>
    </row>
    <row r="3729" spans="1:6" ht="15">
      <c r="A3729" s="633" t="s">
        <v>22251</v>
      </c>
      <c r="B3729" s="626">
        <v>104314</v>
      </c>
      <c r="C3729" s="628" t="s">
        <v>22352</v>
      </c>
      <c r="D3729" s="626" t="s">
        <v>908</v>
      </c>
      <c r="E3729" s="634">
        <v>11.47</v>
      </c>
      <c r="F3729" s="635">
        <v>0</v>
      </c>
    </row>
    <row r="3730" spans="1:6" ht="15">
      <c r="A3730" s="633" t="s">
        <v>22251</v>
      </c>
      <c r="B3730" s="626">
        <v>92580</v>
      </c>
      <c r="C3730" s="628" t="s">
        <v>22353</v>
      </c>
      <c r="D3730" s="626" t="s">
        <v>135</v>
      </c>
      <c r="E3730" s="634">
        <v>49.78</v>
      </c>
      <c r="F3730" s="635">
        <v>0</v>
      </c>
    </row>
    <row r="3731" spans="1:6" ht="15">
      <c r="A3731" s="633" t="s">
        <v>22251</v>
      </c>
      <c r="B3731" s="626">
        <v>92541</v>
      </c>
      <c r="C3731" s="628" t="s">
        <v>22354</v>
      </c>
      <c r="D3731" s="626" t="s">
        <v>135</v>
      </c>
      <c r="E3731" s="634">
        <v>98.19</v>
      </c>
      <c r="F3731" s="635">
        <v>0</v>
      </c>
    </row>
    <row r="3732" spans="1:6" ht="15">
      <c r="A3732" s="633" t="s">
        <v>22251</v>
      </c>
      <c r="B3732" s="626">
        <v>92539</v>
      </c>
      <c r="C3732" s="628" t="s">
        <v>22355</v>
      </c>
      <c r="D3732" s="626" t="s">
        <v>135</v>
      </c>
      <c r="E3732" s="634">
        <v>91.25</v>
      </c>
      <c r="F3732" s="635">
        <v>0</v>
      </c>
    </row>
    <row r="3733" spans="1:6" ht="15">
      <c r="A3733" s="633" t="s">
        <v>22251</v>
      </c>
      <c r="B3733" s="626">
        <v>92542</v>
      </c>
      <c r="C3733" s="628" t="s">
        <v>22356</v>
      </c>
      <c r="D3733" s="626" t="s">
        <v>135</v>
      </c>
      <c r="E3733" s="634">
        <v>120.44</v>
      </c>
      <c r="F3733" s="635">
        <v>0</v>
      </c>
    </row>
    <row r="3734" spans="1:6" ht="15">
      <c r="A3734" s="633" t="s">
        <v>22251</v>
      </c>
      <c r="B3734" s="626">
        <v>92540</v>
      </c>
      <c r="C3734" s="628" t="s">
        <v>22357</v>
      </c>
      <c r="D3734" s="626" t="s">
        <v>135</v>
      </c>
      <c r="E3734" s="634">
        <v>103.95</v>
      </c>
      <c r="F3734" s="635">
        <v>0</v>
      </c>
    </row>
    <row r="3735" spans="1:6" ht="15">
      <c r="A3735" s="633" t="s">
        <v>22251</v>
      </c>
      <c r="B3735" s="626">
        <v>92544</v>
      </c>
      <c r="C3735" s="628" t="s">
        <v>22358</v>
      </c>
      <c r="D3735" s="626" t="s">
        <v>135</v>
      </c>
      <c r="E3735" s="634">
        <v>21.6</v>
      </c>
      <c r="F3735" s="635">
        <v>0</v>
      </c>
    </row>
    <row r="3736" spans="1:6" ht="15">
      <c r="A3736" s="633" t="s">
        <v>22251</v>
      </c>
      <c r="B3736" s="626">
        <v>92543</v>
      </c>
      <c r="C3736" s="628" t="s">
        <v>22359</v>
      </c>
      <c r="D3736" s="626" t="s">
        <v>135</v>
      </c>
      <c r="E3736" s="634">
        <v>27.11</v>
      </c>
      <c r="F3736" s="635">
        <v>0</v>
      </c>
    </row>
    <row r="3737" spans="1:6" ht="15">
      <c r="A3737" s="633" t="s">
        <v>22360</v>
      </c>
      <c r="B3737" s="626">
        <v>97725</v>
      </c>
      <c r="C3737" s="628" t="s">
        <v>22361</v>
      </c>
      <c r="D3737" s="626" t="s">
        <v>482</v>
      </c>
      <c r="E3737" s="634">
        <v>0</v>
      </c>
      <c r="F3737" s="635"/>
    </row>
    <row r="3738" spans="1:6" ht="15">
      <c r="A3738" s="633" t="s">
        <v>22360</v>
      </c>
      <c r="B3738" s="626">
        <v>97721</v>
      </c>
      <c r="C3738" s="628" t="s">
        <v>22362</v>
      </c>
      <c r="D3738" s="626" t="s">
        <v>482</v>
      </c>
      <c r="E3738" s="634">
        <v>0</v>
      </c>
      <c r="F3738" s="635"/>
    </row>
    <row r="3739" spans="1:6" ht="15">
      <c r="A3739" s="633" t="s">
        <v>22360</v>
      </c>
      <c r="B3739" s="626">
        <v>97722</v>
      </c>
      <c r="C3739" s="628" t="s">
        <v>22363</v>
      </c>
      <c r="D3739" s="626" t="s">
        <v>482</v>
      </c>
      <c r="E3739" s="634">
        <v>0</v>
      </c>
      <c r="F3739" s="635"/>
    </row>
    <row r="3740" spans="1:6" ht="15">
      <c r="A3740" s="633" t="s">
        <v>22360</v>
      </c>
      <c r="B3740" s="626">
        <v>97724</v>
      </c>
      <c r="C3740" s="628" t="s">
        <v>22364</v>
      </c>
      <c r="D3740" s="626" t="s">
        <v>482</v>
      </c>
      <c r="E3740" s="634">
        <v>0</v>
      </c>
      <c r="F3740" s="635"/>
    </row>
    <row r="3741" spans="1:6" ht="15">
      <c r="A3741" s="633" t="s">
        <v>22360</v>
      </c>
      <c r="B3741" s="626">
        <v>97719</v>
      </c>
      <c r="C3741" s="628" t="s">
        <v>22365</v>
      </c>
      <c r="D3741" s="626" t="s">
        <v>482</v>
      </c>
      <c r="E3741" s="634">
        <v>0</v>
      </c>
      <c r="F3741" s="635"/>
    </row>
    <row r="3742" spans="1:6" ht="15">
      <c r="A3742" s="633" t="s">
        <v>22360</v>
      </c>
      <c r="B3742" s="626">
        <v>97723</v>
      </c>
      <c r="C3742" s="628" t="s">
        <v>22366</v>
      </c>
      <c r="D3742" s="626" t="s">
        <v>482</v>
      </c>
      <c r="E3742" s="634">
        <v>0</v>
      </c>
      <c r="F3742" s="635"/>
    </row>
    <row r="3743" spans="1:6" ht="15">
      <c r="A3743" s="633" t="s">
        <v>22360</v>
      </c>
      <c r="B3743" s="626">
        <v>104946</v>
      </c>
      <c r="C3743" s="628" t="s">
        <v>22367</v>
      </c>
      <c r="D3743" s="626" t="s">
        <v>482</v>
      </c>
      <c r="E3743" s="634">
        <v>0</v>
      </c>
      <c r="F3743" s="635"/>
    </row>
    <row r="3744" spans="1:6" ht="15">
      <c r="A3744" s="633" t="s">
        <v>22360</v>
      </c>
      <c r="B3744" s="626">
        <v>104944</v>
      </c>
      <c r="C3744" s="628" t="s">
        <v>22368</v>
      </c>
      <c r="D3744" s="626" t="s">
        <v>482</v>
      </c>
      <c r="E3744" s="634">
        <v>0</v>
      </c>
      <c r="F3744" s="635"/>
    </row>
    <row r="3745" spans="1:6" ht="15">
      <c r="A3745" s="633" t="s">
        <v>22360</v>
      </c>
      <c r="B3745" s="626">
        <v>104945</v>
      </c>
      <c r="C3745" s="628" t="s">
        <v>22369</v>
      </c>
      <c r="D3745" s="626" t="s">
        <v>482</v>
      </c>
      <c r="E3745" s="634">
        <v>0</v>
      </c>
      <c r="F3745" s="635"/>
    </row>
    <row r="3746" spans="1:6" ht="15">
      <c r="A3746" s="633" t="s">
        <v>22360</v>
      </c>
      <c r="B3746" s="626">
        <v>97720</v>
      </c>
      <c r="C3746" s="628" t="s">
        <v>22370</v>
      </c>
      <c r="D3746" s="626" t="s">
        <v>482</v>
      </c>
      <c r="E3746" s="634">
        <v>0</v>
      </c>
      <c r="F3746" s="635"/>
    </row>
    <row r="3747" spans="1:6" ht="15">
      <c r="A3747" s="633" t="s">
        <v>22360</v>
      </c>
      <c r="B3747" s="626">
        <v>97740</v>
      </c>
      <c r="C3747" s="628" t="s">
        <v>22371</v>
      </c>
      <c r="D3747" s="626" t="s">
        <v>482</v>
      </c>
      <c r="E3747" s="634">
        <v>2063.37</v>
      </c>
      <c r="F3747" s="635">
        <v>0</v>
      </c>
    </row>
    <row r="3748" spans="1:6" ht="15">
      <c r="A3748" s="633" t="s">
        <v>22360</v>
      </c>
      <c r="B3748" s="626">
        <v>97738</v>
      </c>
      <c r="C3748" s="628" t="s">
        <v>22372</v>
      </c>
      <c r="D3748" s="626" t="s">
        <v>482</v>
      </c>
      <c r="E3748" s="634">
        <v>4422.91</v>
      </c>
      <c r="F3748" s="635">
        <v>0</v>
      </c>
    </row>
    <row r="3749" spans="1:6" ht="15">
      <c r="A3749" s="633" t="s">
        <v>22360</v>
      </c>
      <c r="B3749" s="626">
        <v>97739</v>
      </c>
      <c r="C3749" s="628" t="s">
        <v>22373</v>
      </c>
      <c r="D3749" s="626" t="s">
        <v>482</v>
      </c>
      <c r="E3749" s="634">
        <v>3145.7</v>
      </c>
      <c r="F3749" s="635">
        <v>0</v>
      </c>
    </row>
    <row r="3750" spans="1:6" ht="15">
      <c r="A3750" s="633" t="s">
        <v>22360</v>
      </c>
      <c r="B3750" s="626">
        <v>97736</v>
      </c>
      <c r="C3750" s="628" t="s">
        <v>22374</v>
      </c>
      <c r="D3750" s="626" t="s">
        <v>482</v>
      </c>
      <c r="E3750" s="634">
        <v>1526.17</v>
      </c>
      <c r="F3750" s="635">
        <v>0</v>
      </c>
    </row>
    <row r="3751" spans="1:6" ht="15">
      <c r="A3751" s="633" t="s">
        <v>22360</v>
      </c>
      <c r="B3751" s="626">
        <v>97734</v>
      </c>
      <c r="C3751" s="628" t="s">
        <v>22375</v>
      </c>
      <c r="D3751" s="626" t="s">
        <v>482</v>
      </c>
      <c r="E3751" s="634">
        <v>3470.5</v>
      </c>
      <c r="F3751" s="635">
        <v>0</v>
      </c>
    </row>
    <row r="3752" spans="1:6" ht="15">
      <c r="A3752" s="633" t="s">
        <v>22360</v>
      </c>
      <c r="B3752" s="626">
        <v>97735</v>
      </c>
      <c r="C3752" s="628" t="s">
        <v>22376</v>
      </c>
      <c r="D3752" s="626" t="s">
        <v>482</v>
      </c>
      <c r="E3752" s="634">
        <v>2769.26</v>
      </c>
      <c r="F3752" s="635">
        <v>0</v>
      </c>
    </row>
    <row r="3753" spans="1:6" ht="15">
      <c r="A3753" s="633" t="s">
        <v>22360</v>
      </c>
      <c r="B3753" s="626">
        <v>97737</v>
      </c>
      <c r="C3753" s="628" t="s">
        <v>22377</v>
      </c>
      <c r="D3753" s="626" t="s">
        <v>482</v>
      </c>
      <c r="E3753" s="634">
        <v>3555.81</v>
      </c>
      <c r="F3753" s="635">
        <v>0</v>
      </c>
    </row>
    <row r="3754" spans="1:6" ht="15">
      <c r="A3754" s="633" t="s">
        <v>22360</v>
      </c>
      <c r="B3754" s="626">
        <v>97733</v>
      </c>
      <c r="C3754" s="628" t="s">
        <v>22378</v>
      </c>
      <c r="D3754" s="626" t="s">
        <v>482</v>
      </c>
      <c r="E3754" s="634">
        <v>3933.48</v>
      </c>
      <c r="F3754" s="635">
        <v>0</v>
      </c>
    </row>
    <row r="3755" spans="1:6" ht="15">
      <c r="A3755" s="633" t="s">
        <v>22379</v>
      </c>
      <c r="B3755" s="626">
        <v>98616</v>
      </c>
      <c r="C3755" s="628" t="s">
        <v>22380</v>
      </c>
      <c r="D3755" s="626" t="s">
        <v>135</v>
      </c>
      <c r="E3755" s="634">
        <v>248.86</v>
      </c>
      <c r="F3755" s="635">
        <v>0</v>
      </c>
    </row>
    <row r="3756" spans="1:6" ht="15">
      <c r="A3756" s="633" t="s">
        <v>22379</v>
      </c>
      <c r="B3756" s="626">
        <v>98619</v>
      </c>
      <c r="C3756" s="628" t="s">
        <v>22381</v>
      </c>
      <c r="D3756" s="626" t="s">
        <v>135</v>
      </c>
      <c r="E3756" s="634">
        <v>266.67</v>
      </c>
      <c r="F3756" s="635">
        <v>0</v>
      </c>
    </row>
    <row r="3757" spans="1:6" ht="15">
      <c r="A3757" s="633" t="s">
        <v>22379</v>
      </c>
      <c r="B3757" s="626">
        <v>98622</v>
      </c>
      <c r="C3757" s="628" t="s">
        <v>22382</v>
      </c>
      <c r="D3757" s="626" t="s">
        <v>135</v>
      </c>
      <c r="E3757" s="634">
        <v>414.13</v>
      </c>
      <c r="F3757" s="635">
        <v>0</v>
      </c>
    </row>
    <row r="3758" spans="1:6" ht="15">
      <c r="A3758" s="633" t="s">
        <v>22379</v>
      </c>
      <c r="B3758" s="626">
        <v>98625</v>
      </c>
      <c r="C3758" s="628" t="s">
        <v>22383</v>
      </c>
      <c r="D3758" s="626" t="s">
        <v>135</v>
      </c>
      <c r="E3758" s="634">
        <v>428.79</v>
      </c>
      <c r="F3758" s="635">
        <v>0</v>
      </c>
    </row>
    <row r="3759" spans="1:6" ht="15">
      <c r="A3759" s="633" t="s">
        <v>22379</v>
      </c>
      <c r="B3759" s="626">
        <v>105918</v>
      </c>
      <c r="C3759" s="628" t="s">
        <v>22384</v>
      </c>
      <c r="D3759" s="626" t="s">
        <v>135</v>
      </c>
      <c r="E3759" s="634">
        <v>0</v>
      </c>
      <c r="F3759" s="635"/>
    </row>
    <row r="3760" spans="1:6" ht="15">
      <c r="A3760" s="633" t="s">
        <v>22379</v>
      </c>
      <c r="B3760" s="626">
        <v>98631</v>
      </c>
      <c r="C3760" s="628" t="s">
        <v>22385</v>
      </c>
      <c r="D3760" s="626" t="s">
        <v>135</v>
      </c>
      <c r="E3760" s="634">
        <v>0</v>
      </c>
      <c r="F3760" s="635"/>
    </row>
    <row r="3761" spans="1:6" ht="15">
      <c r="A3761" s="633" t="s">
        <v>22379</v>
      </c>
      <c r="B3761" s="626">
        <v>98637</v>
      </c>
      <c r="C3761" s="628" t="s">
        <v>22386</v>
      </c>
      <c r="D3761" s="626" t="s">
        <v>482</v>
      </c>
      <c r="E3761" s="634">
        <v>0</v>
      </c>
      <c r="F3761" s="635"/>
    </row>
    <row r="3762" spans="1:6" ht="15">
      <c r="A3762" s="633" t="s">
        <v>22379</v>
      </c>
      <c r="B3762" s="626">
        <v>98641</v>
      </c>
      <c r="C3762" s="628" t="s">
        <v>22387</v>
      </c>
      <c r="D3762" s="626" t="s">
        <v>482</v>
      </c>
      <c r="E3762" s="634">
        <v>0</v>
      </c>
      <c r="F3762" s="635"/>
    </row>
    <row r="3763" spans="1:6" ht="15">
      <c r="A3763" s="633" t="s">
        <v>22379</v>
      </c>
      <c r="B3763" s="626">
        <v>98645</v>
      </c>
      <c r="C3763" s="628" t="s">
        <v>22388</v>
      </c>
      <c r="D3763" s="626" t="s">
        <v>482</v>
      </c>
      <c r="E3763" s="634">
        <v>0</v>
      </c>
      <c r="F3763" s="635"/>
    </row>
    <row r="3764" spans="1:6" ht="15">
      <c r="A3764" s="633" t="s">
        <v>22379</v>
      </c>
      <c r="B3764" s="626">
        <v>98649</v>
      </c>
      <c r="C3764" s="628" t="s">
        <v>22389</v>
      </c>
      <c r="D3764" s="626" t="s">
        <v>482</v>
      </c>
      <c r="E3764" s="634">
        <v>0</v>
      </c>
      <c r="F3764" s="635"/>
    </row>
    <row r="3765" spans="1:6" ht="15">
      <c r="A3765" s="633" t="s">
        <v>22379</v>
      </c>
      <c r="B3765" s="626">
        <v>98653</v>
      </c>
      <c r="C3765" s="628" t="s">
        <v>22390</v>
      </c>
      <c r="D3765" s="626" t="s">
        <v>482</v>
      </c>
      <c r="E3765" s="634">
        <v>0</v>
      </c>
      <c r="F3765" s="635"/>
    </row>
    <row r="3766" spans="1:6" ht="15">
      <c r="A3766" s="633" t="s">
        <v>22379</v>
      </c>
      <c r="B3766" s="626">
        <v>98657</v>
      </c>
      <c r="C3766" s="628" t="s">
        <v>22391</v>
      </c>
      <c r="D3766" s="626" t="s">
        <v>143</v>
      </c>
      <c r="E3766" s="634">
        <v>711.03</v>
      </c>
      <c r="F3766" s="635">
        <v>0</v>
      </c>
    </row>
    <row r="3767" spans="1:6" ht="15">
      <c r="A3767" s="633" t="s">
        <v>22392</v>
      </c>
      <c r="B3767" s="626">
        <v>100344</v>
      </c>
      <c r="C3767" s="628" t="s">
        <v>22393</v>
      </c>
      <c r="D3767" s="626" t="s">
        <v>908</v>
      </c>
      <c r="E3767" s="634">
        <v>12.06</v>
      </c>
      <c r="F3767" s="635">
        <v>0</v>
      </c>
    </row>
    <row r="3768" spans="1:6" ht="15">
      <c r="A3768" s="633" t="s">
        <v>22392</v>
      </c>
      <c r="B3768" s="626">
        <v>100345</v>
      </c>
      <c r="C3768" s="628" t="s">
        <v>22394</v>
      </c>
      <c r="D3768" s="626" t="s">
        <v>908</v>
      </c>
      <c r="E3768" s="634">
        <v>9.1</v>
      </c>
      <c r="F3768" s="635">
        <v>0</v>
      </c>
    </row>
    <row r="3769" spans="1:6" ht="15">
      <c r="A3769" s="633" t="s">
        <v>22392</v>
      </c>
      <c r="B3769" s="626">
        <v>100346</v>
      </c>
      <c r="C3769" s="628" t="s">
        <v>22395</v>
      </c>
      <c r="D3769" s="626" t="s">
        <v>908</v>
      </c>
      <c r="E3769" s="634">
        <v>8.57</v>
      </c>
      <c r="F3769" s="635">
        <v>0</v>
      </c>
    </row>
    <row r="3770" spans="1:6" ht="15">
      <c r="A3770" s="633" t="s">
        <v>22392</v>
      </c>
      <c r="B3770" s="626">
        <v>100347</v>
      </c>
      <c r="C3770" s="628" t="s">
        <v>22396</v>
      </c>
      <c r="D3770" s="626" t="s">
        <v>908</v>
      </c>
      <c r="E3770" s="634">
        <v>9.51</v>
      </c>
      <c r="F3770" s="635">
        <v>0</v>
      </c>
    </row>
    <row r="3771" spans="1:6" ht="15">
      <c r="A3771" s="633" t="s">
        <v>22392</v>
      </c>
      <c r="B3771" s="626">
        <v>100348</v>
      </c>
      <c r="C3771" s="628" t="s">
        <v>22397</v>
      </c>
      <c r="D3771" s="626" t="s">
        <v>908</v>
      </c>
      <c r="E3771" s="634">
        <v>9.2899999999999991</v>
      </c>
      <c r="F3771" s="635">
        <v>0</v>
      </c>
    </row>
    <row r="3772" spans="1:6" ht="15">
      <c r="A3772" s="633" t="s">
        <v>22392</v>
      </c>
      <c r="B3772" s="626">
        <v>100342</v>
      </c>
      <c r="C3772" s="628" t="s">
        <v>22398</v>
      </c>
      <c r="D3772" s="626" t="s">
        <v>908</v>
      </c>
      <c r="E3772" s="634">
        <v>17.739999999999998</v>
      </c>
      <c r="F3772" s="635">
        <v>0</v>
      </c>
    </row>
    <row r="3773" spans="1:6" ht="15">
      <c r="A3773" s="633" t="s">
        <v>22392</v>
      </c>
      <c r="B3773" s="626">
        <v>100343</v>
      </c>
      <c r="C3773" s="628" t="s">
        <v>22399</v>
      </c>
      <c r="D3773" s="626" t="s">
        <v>908</v>
      </c>
      <c r="E3773" s="634">
        <v>15.16</v>
      </c>
      <c r="F3773" s="635">
        <v>0</v>
      </c>
    </row>
    <row r="3774" spans="1:6" ht="15">
      <c r="A3774" s="633" t="s">
        <v>22392</v>
      </c>
      <c r="B3774" s="626">
        <v>100349</v>
      </c>
      <c r="C3774" s="628" t="s">
        <v>22400</v>
      </c>
      <c r="D3774" s="626" t="s">
        <v>482</v>
      </c>
      <c r="E3774" s="634">
        <v>595.22</v>
      </c>
      <c r="F3774" s="635">
        <v>0</v>
      </c>
    </row>
    <row r="3775" spans="1:6" ht="15">
      <c r="A3775" s="633" t="s">
        <v>22392</v>
      </c>
      <c r="B3775" s="626">
        <v>100336</v>
      </c>
      <c r="C3775" s="628" t="s">
        <v>22401</v>
      </c>
      <c r="D3775" s="626" t="s">
        <v>135</v>
      </c>
      <c r="E3775" s="634">
        <v>0</v>
      </c>
      <c r="F3775" s="635"/>
    </row>
    <row r="3776" spans="1:6" ht="15">
      <c r="A3776" s="633" t="s">
        <v>22392</v>
      </c>
      <c r="B3776" s="626">
        <v>100337</v>
      </c>
      <c r="C3776" s="628" t="s">
        <v>22402</v>
      </c>
      <c r="D3776" s="626" t="s">
        <v>135</v>
      </c>
      <c r="E3776" s="634">
        <v>0</v>
      </c>
      <c r="F3776" s="635"/>
    </row>
    <row r="3777" spans="1:6" ht="15">
      <c r="A3777" s="633" t="s">
        <v>22392</v>
      </c>
      <c r="B3777" s="626">
        <v>100339</v>
      </c>
      <c r="C3777" s="628" t="s">
        <v>22403</v>
      </c>
      <c r="D3777" s="626" t="s">
        <v>135</v>
      </c>
      <c r="E3777" s="634">
        <v>0</v>
      </c>
      <c r="F3777" s="635"/>
    </row>
    <row r="3778" spans="1:6" ht="15">
      <c r="A3778" s="633" t="s">
        <v>22392</v>
      </c>
      <c r="B3778" s="626">
        <v>100340</v>
      </c>
      <c r="C3778" s="628" t="s">
        <v>22404</v>
      </c>
      <c r="D3778" s="626" t="s">
        <v>135</v>
      </c>
      <c r="E3778" s="634">
        <v>0</v>
      </c>
      <c r="F3778" s="635"/>
    </row>
    <row r="3779" spans="1:6" ht="15">
      <c r="A3779" s="633" t="s">
        <v>22392</v>
      </c>
      <c r="B3779" s="626">
        <v>105805</v>
      </c>
      <c r="C3779" s="628" t="s">
        <v>22405</v>
      </c>
      <c r="D3779" s="626" t="s">
        <v>135</v>
      </c>
      <c r="E3779" s="634">
        <v>0</v>
      </c>
      <c r="F3779" s="635"/>
    </row>
    <row r="3780" spans="1:6" ht="15">
      <c r="A3780" s="633" t="s">
        <v>22392</v>
      </c>
      <c r="B3780" s="626">
        <v>105806</v>
      </c>
      <c r="C3780" s="628" t="s">
        <v>22406</v>
      </c>
      <c r="D3780" s="626" t="s">
        <v>135</v>
      </c>
      <c r="E3780" s="634">
        <v>0</v>
      </c>
      <c r="F3780" s="635"/>
    </row>
    <row r="3781" spans="1:6" ht="15">
      <c r="A3781" s="633" t="s">
        <v>22392</v>
      </c>
      <c r="B3781" s="626">
        <v>105807</v>
      </c>
      <c r="C3781" s="628" t="s">
        <v>22407</v>
      </c>
      <c r="D3781" s="626" t="s">
        <v>135</v>
      </c>
      <c r="E3781" s="634">
        <v>0</v>
      </c>
      <c r="F3781" s="635"/>
    </row>
    <row r="3782" spans="1:6" ht="15">
      <c r="A3782" s="633" t="s">
        <v>22392</v>
      </c>
      <c r="B3782" s="626">
        <v>105808</v>
      </c>
      <c r="C3782" s="628" t="s">
        <v>22408</v>
      </c>
      <c r="D3782" s="626" t="s">
        <v>135</v>
      </c>
      <c r="E3782" s="634">
        <v>0</v>
      </c>
      <c r="F3782" s="635"/>
    </row>
    <row r="3783" spans="1:6" ht="15">
      <c r="A3783" s="633" t="s">
        <v>22392</v>
      </c>
      <c r="B3783" s="626">
        <v>100341</v>
      </c>
      <c r="C3783" s="628" t="s">
        <v>22409</v>
      </c>
      <c r="D3783" s="626" t="s">
        <v>135</v>
      </c>
      <c r="E3783" s="634">
        <v>44.65</v>
      </c>
      <c r="F3783" s="635">
        <v>0</v>
      </c>
    </row>
    <row r="3784" spans="1:6" ht="15">
      <c r="A3784" s="633" t="s">
        <v>22392</v>
      </c>
      <c r="B3784" s="626">
        <v>100351</v>
      </c>
      <c r="C3784" s="628" t="s">
        <v>22410</v>
      </c>
      <c r="D3784" s="626" t="s">
        <v>135</v>
      </c>
      <c r="E3784" s="634">
        <v>0</v>
      </c>
      <c r="F3784" s="635"/>
    </row>
    <row r="3785" spans="1:6" ht="15">
      <c r="A3785" s="633" t="s">
        <v>22392</v>
      </c>
      <c r="B3785" s="626">
        <v>100353</v>
      </c>
      <c r="C3785" s="628" t="s">
        <v>22411</v>
      </c>
      <c r="D3785" s="626" t="s">
        <v>135</v>
      </c>
      <c r="E3785" s="634">
        <v>0</v>
      </c>
      <c r="F3785" s="635"/>
    </row>
    <row r="3786" spans="1:6" ht="15">
      <c r="A3786" s="633" t="s">
        <v>22392</v>
      </c>
      <c r="B3786" s="626">
        <v>100350</v>
      </c>
      <c r="C3786" s="628" t="s">
        <v>22412</v>
      </c>
      <c r="D3786" s="626" t="s">
        <v>135</v>
      </c>
      <c r="E3786" s="634">
        <v>0</v>
      </c>
      <c r="F3786" s="635"/>
    </row>
    <row r="3787" spans="1:6" ht="15">
      <c r="A3787" s="633" t="s">
        <v>22413</v>
      </c>
      <c r="B3787" s="626">
        <v>105043</v>
      </c>
      <c r="C3787" s="628" t="s">
        <v>22414</v>
      </c>
      <c r="D3787" s="626" t="s">
        <v>143</v>
      </c>
      <c r="E3787" s="634">
        <v>0</v>
      </c>
      <c r="F3787" s="635"/>
    </row>
    <row r="3788" spans="1:6" ht="15">
      <c r="A3788" s="633" t="s">
        <v>22413</v>
      </c>
      <c r="B3788" s="626">
        <v>105047</v>
      </c>
      <c r="C3788" s="628" t="s">
        <v>22415</v>
      </c>
      <c r="D3788" s="626" t="s">
        <v>143</v>
      </c>
      <c r="E3788" s="634">
        <v>0</v>
      </c>
      <c r="F3788" s="635"/>
    </row>
    <row r="3789" spans="1:6" ht="15">
      <c r="A3789" s="633" t="s">
        <v>22413</v>
      </c>
      <c r="B3789" s="626">
        <v>105044</v>
      </c>
      <c r="C3789" s="628" t="s">
        <v>22416</v>
      </c>
      <c r="D3789" s="626" t="s">
        <v>143</v>
      </c>
      <c r="E3789" s="634">
        <v>0</v>
      </c>
      <c r="F3789" s="635"/>
    </row>
    <row r="3790" spans="1:6" ht="15">
      <c r="A3790" s="633" t="s">
        <v>22413</v>
      </c>
      <c r="B3790" s="626">
        <v>105094</v>
      </c>
      <c r="C3790" s="628" t="s">
        <v>22417</v>
      </c>
      <c r="D3790" s="626" t="s">
        <v>143</v>
      </c>
      <c r="E3790" s="634">
        <v>0</v>
      </c>
      <c r="F3790" s="635"/>
    </row>
    <row r="3791" spans="1:6" ht="15">
      <c r="A3791" s="633" t="s">
        <v>22413</v>
      </c>
      <c r="B3791" s="626">
        <v>105096</v>
      </c>
      <c r="C3791" s="628" t="s">
        <v>22418</v>
      </c>
      <c r="D3791" s="626" t="s">
        <v>143</v>
      </c>
      <c r="E3791" s="634">
        <v>0</v>
      </c>
      <c r="F3791" s="635"/>
    </row>
    <row r="3792" spans="1:6" ht="15">
      <c r="A3792" s="633" t="s">
        <v>22413</v>
      </c>
      <c r="B3792" s="626">
        <v>105048</v>
      </c>
      <c r="C3792" s="628" t="s">
        <v>22419</v>
      </c>
      <c r="D3792" s="626" t="s">
        <v>143</v>
      </c>
      <c r="E3792" s="634">
        <v>0</v>
      </c>
      <c r="F3792" s="635"/>
    </row>
    <row r="3793" spans="1:6" ht="15">
      <c r="A3793" s="633" t="s">
        <v>22413</v>
      </c>
      <c r="B3793" s="626">
        <v>105097</v>
      </c>
      <c r="C3793" s="628" t="s">
        <v>22420</v>
      </c>
      <c r="D3793" s="626" t="s">
        <v>143</v>
      </c>
      <c r="E3793" s="634">
        <v>0</v>
      </c>
      <c r="F3793" s="635"/>
    </row>
    <row r="3794" spans="1:6" ht="15">
      <c r="A3794" s="633" t="s">
        <v>22413</v>
      </c>
      <c r="B3794" s="626">
        <v>105049</v>
      </c>
      <c r="C3794" s="628" t="s">
        <v>22421</v>
      </c>
      <c r="D3794" s="626" t="s">
        <v>143</v>
      </c>
      <c r="E3794" s="634">
        <v>0</v>
      </c>
      <c r="F3794" s="635"/>
    </row>
    <row r="3795" spans="1:6" ht="15">
      <c r="A3795" s="633" t="s">
        <v>22413</v>
      </c>
      <c r="B3795" s="626">
        <v>105051</v>
      </c>
      <c r="C3795" s="628" t="s">
        <v>22422</v>
      </c>
      <c r="D3795" s="626" t="s">
        <v>143</v>
      </c>
      <c r="E3795" s="634">
        <v>0</v>
      </c>
      <c r="F3795" s="635"/>
    </row>
    <row r="3796" spans="1:6" ht="15">
      <c r="A3796" s="633" t="s">
        <v>22413</v>
      </c>
      <c r="B3796" s="626">
        <v>105054</v>
      </c>
      <c r="C3796" s="628" t="s">
        <v>22423</v>
      </c>
      <c r="D3796" s="626" t="s">
        <v>143</v>
      </c>
      <c r="E3796" s="634">
        <v>0</v>
      </c>
      <c r="F3796" s="635"/>
    </row>
    <row r="3797" spans="1:6" ht="15">
      <c r="A3797" s="633" t="s">
        <v>22413</v>
      </c>
      <c r="B3797" s="626">
        <v>105052</v>
      </c>
      <c r="C3797" s="628" t="s">
        <v>22424</v>
      </c>
      <c r="D3797" s="626" t="s">
        <v>143</v>
      </c>
      <c r="E3797" s="634">
        <v>0</v>
      </c>
      <c r="F3797" s="635"/>
    </row>
    <row r="3798" spans="1:6" ht="15">
      <c r="A3798" s="633" t="s">
        <v>22413</v>
      </c>
      <c r="B3798" s="626">
        <v>105055</v>
      </c>
      <c r="C3798" s="628" t="s">
        <v>22425</v>
      </c>
      <c r="D3798" s="626" t="s">
        <v>143</v>
      </c>
      <c r="E3798" s="634">
        <v>0</v>
      </c>
      <c r="F3798" s="635"/>
    </row>
    <row r="3799" spans="1:6" ht="15">
      <c r="A3799" s="633" t="s">
        <v>22413</v>
      </c>
      <c r="B3799" s="626">
        <v>105065</v>
      </c>
      <c r="C3799" s="628" t="s">
        <v>22426</v>
      </c>
      <c r="D3799" s="626" t="s">
        <v>143</v>
      </c>
      <c r="E3799" s="634">
        <v>0</v>
      </c>
      <c r="F3799" s="635"/>
    </row>
    <row r="3800" spans="1:6" ht="15">
      <c r="A3800" s="633" t="s">
        <v>22413</v>
      </c>
      <c r="B3800" s="626">
        <v>105059</v>
      </c>
      <c r="C3800" s="628" t="s">
        <v>22427</v>
      </c>
      <c r="D3800" s="626" t="s">
        <v>143</v>
      </c>
      <c r="E3800" s="634">
        <v>0</v>
      </c>
      <c r="F3800" s="635"/>
    </row>
    <row r="3801" spans="1:6" ht="15">
      <c r="A3801" s="633" t="s">
        <v>22413</v>
      </c>
      <c r="B3801" s="626">
        <v>105057</v>
      </c>
      <c r="C3801" s="628" t="s">
        <v>22428</v>
      </c>
      <c r="D3801" s="626" t="s">
        <v>143</v>
      </c>
      <c r="E3801" s="634">
        <v>0</v>
      </c>
      <c r="F3801" s="635"/>
    </row>
    <row r="3802" spans="1:6" ht="15">
      <c r="A3802" s="633" t="s">
        <v>22413</v>
      </c>
      <c r="B3802" s="626">
        <v>105060</v>
      </c>
      <c r="C3802" s="628" t="s">
        <v>22429</v>
      </c>
      <c r="D3802" s="626" t="s">
        <v>143</v>
      </c>
      <c r="E3802" s="634">
        <v>0</v>
      </c>
      <c r="F3802" s="635"/>
    </row>
    <row r="3803" spans="1:6" ht="15">
      <c r="A3803" s="633" t="s">
        <v>22413</v>
      </c>
      <c r="B3803" s="626">
        <v>105042</v>
      </c>
      <c r="C3803" s="628" t="s">
        <v>22430</v>
      </c>
      <c r="D3803" s="626" t="s">
        <v>143</v>
      </c>
      <c r="E3803" s="634">
        <v>72.430000000000007</v>
      </c>
      <c r="F3803" s="635">
        <v>0</v>
      </c>
    </row>
    <row r="3804" spans="1:6" ht="15">
      <c r="A3804" s="633" t="s">
        <v>22413</v>
      </c>
      <c r="B3804" s="626">
        <v>105046</v>
      </c>
      <c r="C3804" s="628" t="s">
        <v>22431</v>
      </c>
      <c r="D3804" s="626" t="s">
        <v>143</v>
      </c>
      <c r="E3804" s="634">
        <v>59.53</v>
      </c>
      <c r="F3804" s="635">
        <v>0</v>
      </c>
    </row>
    <row r="3805" spans="1:6" ht="15">
      <c r="A3805" s="633" t="s">
        <v>22413</v>
      </c>
      <c r="B3805" s="626">
        <v>105095</v>
      </c>
      <c r="C3805" s="628" t="s">
        <v>22432</v>
      </c>
      <c r="D3805" s="626" t="s">
        <v>143</v>
      </c>
      <c r="E3805" s="634">
        <v>105.19</v>
      </c>
      <c r="F3805" s="635">
        <v>0</v>
      </c>
    </row>
    <row r="3806" spans="1:6" ht="15">
      <c r="A3806" s="633" t="s">
        <v>22413</v>
      </c>
      <c r="B3806" s="626">
        <v>105098</v>
      </c>
      <c r="C3806" s="628" t="s">
        <v>22433</v>
      </c>
      <c r="D3806" s="626" t="s">
        <v>143</v>
      </c>
      <c r="E3806" s="634">
        <v>92.31</v>
      </c>
      <c r="F3806" s="635">
        <v>0</v>
      </c>
    </row>
    <row r="3807" spans="1:6" ht="15">
      <c r="A3807" s="633" t="s">
        <v>22413</v>
      </c>
      <c r="B3807" s="626">
        <v>105050</v>
      </c>
      <c r="C3807" s="628" t="s">
        <v>22434</v>
      </c>
      <c r="D3807" s="626" t="s">
        <v>143</v>
      </c>
      <c r="E3807" s="634">
        <v>212.29</v>
      </c>
      <c r="F3807" s="635">
        <v>0</v>
      </c>
    </row>
    <row r="3808" spans="1:6" ht="15">
      <c r="A3808" s="633" t="s">
        <v>22413</v>
      </c>
      <c r="B3808" s="626">
        <v>105053</v>
      </c>
      <c r="C3808" s="628" t="s">
        <v>22435</v>
      </c>
      <c r="D3808" s="626" t="s">
        <v>143</v>
      </c>
      <c r="E3808" s="634">
        <v>199.57</v>
      </c>
      <c r="F3808" s="635">
        <v>0</v>
      </c>
    </row>
    <row r="3809" spans="1:6" ht="15">
      <c r="A3809" s="633" t="s">
        <v>22413</v>
      </c>
      <c r="B3809" s="626">
        <v>105056</v>
      </c>
      <c r="C3809" s="628" t="s">
        <v>22436</v>
      </c>
      <c r="D3809" s="626" t="s">
        <v>143</v>
      </c>
      <c r="E3809" s="634">
        <v>291.16000000000003</v>
      </c>
      <c r="F3809" s="635">
        <v>0</v>
      </c>
    </row>
    <row r="3810" spans="1:6" ht="15">
      <c r="A3810" s="633" t="s">
        <v>22413</v>
      </c>
      <c r="B3810" s="626">
        <v>105058</v>
      </c>
      <c r="C3810" s="628" t="s">
        <v>22437</v>
      </c>
      <c r="D3810" s="626" t="s">
        <v>143</v>
      </c>
      <c r="E3810" s="634">
        <v>279.37</v>
      </c>
      <c r="F3810" s="635">
        <v>0</v>
      </c>
    </row>
    <row r="3811" spans="1:6" ht="15">
      <c r="A3811" s="633" t="s">
        <v>22413</v>
      </c>
      <c r="B3811" s="626">
        <v>105062</v>
      </c>
      <c r="C3811" s="628" t="s">
        <v>22438</v>
      </c>
      <c r="D3811" s="626" t="s">
        <v>143</v>
      </c>
      <c r="E3811" s="634">
        <v>0</v>
      </c>
      <c r="F3811" s="635"/>
    </row>
    <row r="3812" spans="1:6" ht="15">
      <c r="A3812" s="633" t="s">
        <v>22413</v>
      </c>
      <c r="B3812" s="626">
        <v>105066</v>
      </c>
      <c r="C3812" s="628" t="s">
        <v>22439</v>
      </c>
      <c r="D3812" s="626" t="s">
        <v>143</v>
      </c>
      <c r="E3812" s="634">
        <v>0</v>
      </c>
      <c r="F3812" s="635"/>
    </row>
    <row r="3813" spans="1:6" ht="15">
      <c r="A3813" s="633" t="s">
        <v>22413</v>
      </c>
      <c r="B3813" s="626">
        <v>105063</v>
      </c>
      <c r="C3813" s="628" t="s">
        <v>22440</v>
      </c>
      <c r="D3813" s="626" t="s">
        <v>143</v>
      </c>
      <c r="E3813" s="634">
        <v>0</v>
      </c>
      <c r="F3813" s="635"/>
    </row>
    <row r="3814" spans="1:6" ht="15">
      <c r="A3814" s="633" t="s">
        <v>22413</v>
      </c>
      <c r="B3814" s="626">
        <v>105067</v>
      </c>
      <c r="C3814" s="628" t="s">
        <v>22441</v>
      </c>
      <c r="D3814" s="626" t="s">
        <v>143</v>
      </c>
      <c r="E3814" s="634">
        <v>0</v>
      </c>
      <c r="F3814" s="635"/>
    </row>
    <row r="3815" spans="1:6" ht="15">
      <c r="A3815" s="633" t="s">
        <v>22413</v>
      </c>
      <c r="B3815" s="626">
        <v>105069</v>
      </c>
      <c r="C3815" s="628" t="s">
        <v>22442</v>
      </c>
      <c r="D3815" s="626" t="s">
        <v>143</v>
      </c>
      <c r="E3815" s="634">
        <v>0</v>
      </c>
      <c r="F3815" s="635"/>
    </row>
    <row r="3816" spans="1:6" ht="15">
      <c r="A3816" s="633" t="s">
        <v>22413</v>
      </c>
      <c r="B3816" s="626">
        <v>105072</v>
      </c>
      <c r="C3816" s="628" t="s">
        <v>22443</v>
      </c>
      <c r="D3816" s="626" t="s">
        <v>143</v>
      </c>
      <c r="E3816" s="634">
        <v>0</v>
      </c>
      <c r="F3816" s="635"/>
    </row>
    <row r="3817" spans="1:6" ht="15">
      <c r="A3817" s="633" t="s">
        <v>22413</v>
      </c>
      <c r="B3817" s="626">
        <v>105070</v>
      </c>
      <c r="C3817" s="628" t="s">
        <v>22444</v>
      </c>
      <c r="D3817" s="626" t="s">
        <v>143</v>
      </c>
      <c r="E3817" s="634">
        <v>0</v>
      </c>
      <c r="F3817" s="635"/>
    </row>
    <row r="3818" spans="1:6" ht="15">
      <c r="A3818" s="633" t="s">
        <v>22413</v>
      </c>
      <c r="B3818" s="626">
        <v>105073</v>
      </c>
      <c r="C3818" s="628" t="s">
        <v>22445</v>
      </c>
      <c r="D3818" s="626" t="s">
        <v>143</v>
      </c>
      <c r="E3818" s="634">
        <v>0</v>
      </c>
      <c r="F3818" s="635"/>
    </row>
    <row r="3819" spans="1:6" ht="15">
      <c r="A3819" s="633" t="s">
        <v>22413</v>
      </c>
      <c r="B3819" s="626">
        <v>105075</v>
      </c>
      <c r="C3819" s="628" t="s">
        <v>22446</v>
      </c>
      <c r="D3819" s="626" t="s">
        <v>143</v>
      </c>
      <c r="E3819" s="634">
        <v>0</v>
      </c>
      <c r="F3819" s="635"/>
    </row>
    <row r="3820" spans="1:6" ht="15">
      <c r="A3820" s="633" t="s">
        <v>22413</v>
      </c>
      <c r="B3820" s="626">
        <v>105078</v>
      </c>
      <c r="C3820" s="628" t="s">
        <v>22447</v>
      </c>
      <c r="D3820" s="626" t="s">
        <v>143</v>
      </c>
      <c r="E3820" s="634">
        <v>0</v>
      </c>
      <c r="F3820" s="635"/>
    </row>
    <row r="3821" spans="1:6" ht="15">
      <c r="A3821" s="633" t="s">
        <v>22413</v>
      </c>
      <c r="B3821" s="626">
        <v>105076</v>
      </c>
      <c r="C3821" s="628" t="s">
        <v>22448</v>
      </c>
      <c r="D3821" s="626" t="s">
        <v>143</v>
      </c>
      <c r="E3821" s="634">
        <v>0</v>
      </c>
      <c r="F3821" s="635"/>
    </row>
    <row r="3822" spans="1:6" ht="15">
      <c r="A3822" s="633" t="s">
        <v>22413</v>
      </c>
      <c r="B3822" s="626">
        <v>105079</v>
      </c>
      <c r="C3822" s="628" t="s">
        <v>22449</v>
      </c>
      <c r="D3822" s="626" t="s">
        <v>143</v>
      </c>
      <c r="E3822" s="634">
        <v>0</v>
      </c>
      <c r="F3822" s="635"/>
    </row>
    <row r="3823" spans="1:6" ht="15">
      <c r="A3823" s="633" t="s">
        <v>22413</v>
      </c>
      <c r="B3823" s="626">
        <v>105061</v>
      </c>
      <c r="C3823" s="628" t="s">
        <v>22450</v>
      </c>
      <c r="D3823" s="626" t="s">
        <v>143</v>
      </c>
      <c r="E3823" s="634">
        <v>110.2</v>
      </c>
      <c r="F3823" s="635">
        <v>0</v>
      </c>
    </row>
    <row r="3824" spans="1:6" ht="15">
      <c r="A3824" s="633" t="s">
        <v>22413</v>
      </c>
      <c r="B3824" s="626">
        <v>105064</v>
      </c>
      <c r="C3824" s="628" t="s">
        <v>22451</v>
      </c>
      <c r="D3824" s="626" t="s">
        <v>143</v>
      </c>
      <c r="E3824" s="634">
        <v>93.54</v>
      </c>
      <c r="F3824" s="635">
        <v>0</v>
      </c>
    </row>
    <row r="3825" spans="1:6" ht="15">
      <c r="A3825" s="633" t="s">
        <v>22413</v>
      </c>
      <c r="B3825" s="626">
        <v>105068</v>
      </c>
      <c r="C3825" s="628" t="s">
        <v>22452</v>
      </c>
      <c r="D3825" s="626" t="s">
        <v>143</v>
      </c>
      <c r="E3825" s="634">
        <v>180.29</v>
      </c>
      <c r="F3825" s="635">
        <v>0</v>
      </c>
    </row>
    <row r="3826" spans="1:6" ht="15">
      <c r="A3826" s="633" t="s">
        <v>22413</v>
      </c>
      <c r="B3826" s="626">
        <v>105071</v>
      </c>
      <c r="C3826" s="628" t="s">
        <v>22453</v>
      </c>
      <c r="D3826" s="626" t="s">
        <v>143</v>
      </c>
      <c r="E3826" s="634">
        <v>163.66</v>
      </c>
      <c r="F3826" s="635">
        <v>0</v>
      </c>
    </row>
    <row r="3827" spans="1:6" ht="15">
      <c r="A3827" s="633" t="s">
        <v>22413</v>
      </c>
      <c r="B3827" s="626">
        <v>105074</v>
      </c>
      <c r="C3827" s="628" t="s">
        <v>22454</v>
      </c>
      <c r="D3827" s="626" t="s">
        <v>143</v>
      </c>
      <c r="E3827" s="634">
        <v>278.39999999999998</v>
      </c>
      <c r="F3827" s="635">
        <v>0</v>
      </c>
    </row>
    <row r="3828" spans="1:6" ht="15">
      <c r="A3828" s="633" t="s">
        <v>22413</v>
      </c>
      <c r="B3828" s="626">
        <v>105077</v>
      </c>
      <c r="C3828" s="628" t="s">
        <v>22455</v>
      </c>
      <c r="D3828" s="626" t="s">
        <v>143</v>
      </c>
      <c r="E3828" s="634">
        <v>261.83999999999997</v>
      </c>
      <c r="F3828" s="635">
        <v>0</v>
      </c>
    </row>
    <row r="3829" spans="1:6" ht="15">
      <c r="A3829" s="633" t="s">
        <v>22413</v>
      </c>
      <c r="B3829" s="626">
        <v>105090</v>
      </c>
      <c r="C3829" s="628" t="s">
        <v>22456</v>
      </c>
      <c r="D3829" s="626" t="s">
        <v>135</v>
      </c>
      <c r="E3829" s="634">
        <v>543.41</v>
      </c>
      <c r="F3829" s="635">
        <v>0</v>
      </c>
    </row>
    <row r="3830" spans="1:6" ht="15">
      <c r="A3830" s="633" t="s">
        <v>22413</v>
      </c>
      <c r="B3830" s="626">
        <v>105099</v>
      </c>
      <c r="C3830" s="628" t="s">
        <v>22457</v>
      </c>
      <c r="D3830" s="626" t="s">
        <v>143</v>
      </c>
      <c r="E3830" s="634">
        <v>91.2</v>
      </c>
      <c r="F3830" s="635">
        <v>0</v>
      </c>
    </row>
    <row r="3831" spans="1:6" ht="15">
      <c r="A3831" s="633" t="s">
        <v>22413</v>
      </c>
      <c r="B3831" s="626">
        <v>105100</v>
      </c>
      <c r="C3831" s="628" t="s">
        <v>22458</v>
      </c>
      <c r="D3831" s="626" t="s">
        <v>143</v>
      </c>
      <c r="E3831" s="634">
        <v>127.56</v>
      </c>
      <c r="F3831" s="635">
        <v>0</v>
      </c>
    </row>
    <row r="3832" spans="1:6" ht="15">
      <c r="A3832" s="633" t="s">
        <v>22413</v>
      </c>
      <c r="B3832" s="626">
        <v>105101</v>
      </c>
      <c r="C3832" s="628" t="s">
        <v>22459</v>
      </c>
      <c r="D3832" s="626" t="s">
        <v>143</v>
      </c>
      <c r="E3832" s="634">
        <v>242.24</v>
      </c>
      <c r="F3832" s="635">
        <v>0</v>
      </c>
    </row>
    <row r="3833" spans="1:6" ht="15">
      <c r="A3833" s="633" t="s">
        <v>22413</v>
      </c>
      <c r="B3833" s="626">
        <v>105102</v>
      </c>
      <c r="C3833" s="628" t="s">
        <v>22460</v>
      </c>
      <c r="D3833" s="626" t="s">
        <v>143</v>
      </c>
      <c r="E3833" s="634">
        <v>330.96</v>
      </c>
      <c r="F3833" s="635">
        <v>0</v>
      </c>
    </row>
    <row r="3834" spans="1:6" ht="15">
      <c r="A3834" s="633" t="s">
        <v>22413</v>
      </c>
      <c r="B3834" s="626">
        <v>105080</v>
      </c>
      <c r="C3834" s="628" t="s">
        <v>22461</v>
      </c>
      <c r="D3834" s="626" t="s">
        <v>143</v>
      </c>
      <c r="E3834" s="634">
        <v>73.39</v>
      </c>
      <c r="F3834" s="635">
        <v>0</v>
      </c>
    </row>
    <row r="3835" spans="1:6" ht="15">
      <c r="A3835" s="633" t="s">
        <v>22413</v>
      </c>
      <c r="B3835" s="626">
        <v>105081</v>
      </c>
      <c r="C3835" s="628" t="s">
        <v>22462</v>
      </c>
      <c r="D3835" s="626" t="s">
        <v>143</v>
      </c>
      <c r="E3835" s="634">
        <v>84.61</v>
      </c>
      <c r="F3835" s="635">
        <v>0</v>
      </c>
    </row>
    <row r="3836" spans="1:6" ht="15">
      <c r="A3836" s="633" t="s">
        <v>22413</v>
      </c>
      <c r="B3836" s="626">
        <v>105091</v>
      </c>
      <c r="C3836" s="628" t="s">
        <v>22463</v>
      </c>
      <c r="D3836" s="626" t="s">
        <v>143</v>
      </c>
      <c r="E3836" s="634">
        <v>145.80000000000001</v>
      </c>
      <c r="F3836" s="635">
        <v>0</v>
      </c>
    </row>
    <row r="3837" spans="1:6" ht="15">
      <c r="A3837" s="633" t="s">
        <v>22413</v>
      </c>
      <c r="B3837" s="626">
        <v>105089</v>
      </c>
      <c r="C3837" s="628" t="s">
        <v>22464</v>
      </c>
      <c r="D3837" s="626" t="s">
        <v>143</v>
      </c>
      <c r="E3837" s="634">
        <v>183.45</v>
      </c>
      <c r="F3837" s="635">
        <v>0</v>
      </c>
    </row>
    <row r="3838" spans="1:6" ht="15">
      <c r="A3838" s="633" t="s">
        <v>22413</v>
      </c>
      <c r="B3838" s="626">
        <v>105082</v>
      </c>
      <c r="C3838" s="628" t="s">
        <v>22465</v>
      </c>
      <c r="D3838" s="626" t="s">
        <v>143</v>
      </c>
      <c r="E3838" s="634">
        <v>76.38</v>
      </c>
      <c r="F3838" s="635">
        <v>0</v>
      </c>
    </row>
    <row r="3839" spans="1:6" ht="15">
      <c r="A3839" s="633" t="s">
        <v>22413</v>
      </c>
      <c r="B3839" s="626">
        <v>105083</v>
      </c>
      <c r="C3839" s="628" t="s">
        <v>22466</v>
      </c>
      <c r="D3839" s="626" t="s">
        <v>143</v>
      </c>
      <c r="E3839" s="634">
        <v>85.97</v>
      </c>
      <c r="F3839" s="635">
        <v>0</v>
      </c>
    </row>
    <row r="3840" spans="1:6" ht="15">
      <c r="A3840" s="633" t="s">
        <v>22413</v>
      </c>
      <c r="B3840" s="626">
        <v>105084</v>
      </c>
      <c r="C3840" s="628" t="s">
        <v>22467</v>
      </c>
      <c r="D3840" s="626" t="s">
        <v>143</v>
      </c>
      <c r="E3840" s="634">
        <v>106.21</v>
      </c>
      <c r="F3840" s="635">
        <v>0</v>
      </c>
    </row>
    <row r="3841" spans="1:6" ht="15">
      <c r="A3841" s="633" t="s">
        <v>22413</v>
      </c>
      <c r="B3841" s="626">
        <v>105086</v>
      </c>
      <c r="C3841" s="628" t="s">
        <v>22468</v>
      </c>
      <c r="D3841" s="626" t="s">
        <v>143</v>
      </c>
      <c r="E3841" s="634">
        <v>99.09</v>
      </c>
      <c r="F3841" s="635">
        <v>0</v>
      </c>
    </row>
    <row r="3842" spans="1:6" ht="15">
      <c r="A3842" s="633" t="s">
        <v>22413</v>
      </c>
      <c r="B3842" s="626">
        <v>105087</v>
      </c>
      <c r="C3842" s="628" t="s">
        <v>22469</v>
      </c>
      <c r="D3842" s="626" t="s">
        <v>143</v>
      </c>
      <c r="E3842" s="634">
        <v>111.06</v>
      </c>
      <c r="F3842" s="635">
        <v>0</v>
      </c>
    </row>
    <row r="3843" spans="1:6" ht="15">
      <c r="A3843" s="633" t="s">
        <v>22413</v>
      </c>
      <c r="B3843" s="626">
        <v>105088</v>
      </c>
      <c r="C3843" s="628" t="s">
        <v>22470</v>
      </c>
      <c r="D3843" s="626" t="s">
        <v>143</v>
      </c>
      <c r="E3843" s="634">
        <v>198.46</v>
      </c>
      <c r="F3843" s="635">
        <v>0</v>
      </c>
    </row>
    <row r="3844" spans="1:6" ht="15">
      <c r="A3844" s="633" t="s">
        <v>22413</v>
      </c>
      <c r="B3844" s="626">
        <v>105092</v>
      </c>
      <c r="C3844" s="628" t="s">
        <v>22471</v>
      </c>
      <c r="D3844" s="626" t="s">
        <v>143</v>
      </c>
      <c r="E3844" s="634">
        <v>158.31</v>
      </c>
      <c r="F3844" s="635">
        <v>0</v>
      </c>
    </row>
    <row r="3845" spans="1:6" ht="15">
      <c r="A3845" s="633" t="s">
        <v>22413</v>
      </c>
      <c r="B3845" s="626">
        <v>105085</v>
      </c>
      <c r="C3845" s="628" t="s">
        <v>22472</v>
      </c>
      <c r="D3845" s="626" t="s">
        <v>143</v>
      </c>
      <c r="E3845" s="634">
        <v>110.92</v>
      </c>
      <c r="F3845" s="635">
        <v>0</v>
      </c>
    </row>
    <row r="3846" spans="1:6" ht="15">
      <c r="A3846" s="633" t="s">
        <v>22413</v>
      </c>
      <c r="B3846" s="626">
        <v>105093</v>
      </c>
      <c r="C3846" s="628" t="s">
        <v>22473</v>
      </c>
      <c r="D3846" s="626" t="s">
        <v>143</v>
      </c>
      <c r="E3846" s="634">
        <v>160.94</v>
      </c>
      <c r="F3846" s="635">
        <v>0</v>
      </c>
    </row>
    <row r="3847" spans="1:6" ht="15">
      <c r="A3847" s="633" t="s">
        <v>22413</v>
      </c>
      <c r="B3847" s="626">
        <v>105041</v>
      </c>
      <c r="C3847" s="628" t="s">
        <v>22474</v>
      </c>
      <c r="D3847" s="626" t="s">
        <v>143</v>
      </c>
      <c r="E3847" s="634">
        <v>58.99</v>
      </c>
      <c r="F3847" s="635">
        <v>0</v>
      </c>
    </row>
    <row r="3848" spans="1:6" ht="15">
      <c r="A3848" s="633" t="s">
        <v>22413</v>
      </c>
      <c r="B3848" s="626">
        <v>105045</v>
      </c>
      <c r="C3848" s="628" t="s">
        <v>22475</v>
      </c>
      <c r="D3848" s="626" t="s">
        <v>143</v>
      </c>
      <c r="E3848" s="634">
        <v>66.91</v>
      </c>
      <c r="F3848" s="635">
        <v>0</v>
      </c>
    </row>
    <row r="3849" spans="1:6" ht="15">
      <c r="A3849" s="633" t="s">
        <v>22476</v>
      </c>
      <c r="B3849" s="626">
        <v>93961</v>
      </c>
      <c r="C3849" s="628" t="s">
        <v>22477</v>
      </c>
      <c r="D3849" s="626" t="s">
        <v>143</v>
      </c>
      <c r="E3849" s="634">
        <v>282.07</v>
      </c>
      <c r="F3849" s="635">
        <v>0</v>
      </c>
    </row>
    <row r="3850" spans="1:6" ht="15">
      <c r="A3850" s="633" t="s">
        <v>22476</v>
      </c>
      <c r="B3850" s="626">
        <v>93971</v>
      </c>
      <c r="C3850" s="628" t="s">
        <v>22478</v>
      </c>
      <c r="D3850" s="626" t="s">
        <v>143</v>
      </c>
      <c r="E3850" s="634">
        <v>233.61</v>
      </c>
      <c r="F3850" s="635">
        <v>0</v>
      </c>
    </row>
    <row r="3851" spans="1:6" ht="15">
      <c r="A3851" s="633" t="s">
        <v>22476</v>
      </c>
      <c r="B3851" s="626">
        <v>93959</v>
      </c>
      <c r="C3851" s="628" t="s">
        <v>22479</v>
      </c>
      <c r="D3851" s="626" t="s">
        <v>143</v>
      </c>
      <c r="E3851" s="634">
        <v>315.37</v>
      </c>
      <c r="F3851" s="635">
        <v>0</v>
      </c>
    </row>
    <row r="3852" spans="1:6" ht="15">
      <c r="A3852" s="633" t="s">
        <v>22476</v>
      </c>
      <c r="B3852" s="626">
        <v>93969</v>
      </c>
      <c r="C3852" s="628" t="s">
        <v>22480</v>
      </c>
      <c r="D3852" s="626" t="s">
        <v>143</v>
      </c>
      <c r="E3852" s="634">
        <v>260.51</v>
      </c>
      <c r="F3852" s="635">
        <v>0</v>
      </c>
    </row>
    <row r="3853" spans="1:6" ht="15">
      <c r="A3853" s="633" t="s">
        <v>22476</v>
      </c>
      <c r="B3853" s="626">
        <v>93957</v>
      </c>
      <c r="C3853" s="628" t="s">
        <v>22481</v>
      </c>
      <c r="D3853" s="626" t="s">
        <v>143</v>
      </c>
      <c r="E3853" s="634">
        <v>394.77</v>
      </c>
      <c r="F3853" s="635">
        <v>0</v>
      </c>
    </row>
    <row r="3854" spans="1:6" ht="15">
      <c r="A3854" s="633" t="s">
        <v>22476</v>
      </c>
      <c r="B3854" s="626">
        <v>93967</v>
      </c>
      <c r="C3854" s="628" t="s">
        <v>22482</v>
      </c>
      <c r="D3854" s="626" t="s">
        <v>143</v>
      </c>
      <c r="E3854" s="634">
        <v>326.89</v>
      </c>
      <c r="F3854" s="635">
        <v>0</v>
      </c>
    </row>
    <row r="3855" spans="1:6" ht="15">
      <c r="A3855" s="633" t="s">
        <v>22483</v>
      </c>
      <c r="B3855" s="626">
        <v>104878</v>
      </c>
      <c r="C3855" s="628" t="s">
        <v>22484</v>
      </c>
      <c r="D3855" s="626" t="s">
        <v>351</v>
      </c>
      <c r="E3855" s="634">
        <v>2374.98</v>
      </c>
      <c r="F3855" s="635">
        <v>0</v>
      </c>
    </row>
    <row r="3856" spans="1:6" ht="15">
      <c r="A3856" s="633" t="s">
        <v>22483</v>
      </c>
      <c r="B3856" s="626">
        <v>104877</v>
      </c>
      <c r="C3856" s="628" t="s">
        <v>22485</v>
      </c>
      <c r="D3856" s="626" t="s">
        <v>351</v>
      </c>
      <c r="E3856" s="634">
        <v>672.58</v>
      </c>
      <c r="F3856" s="635">
        <v>0</v>
      </c>
    </row>
    <row r="3857" spans="1:6" ht="15">
      <c r="A3857" s="633" t="s">
        <v>22483</v>
      </c>
      <c r="B3857" s="626">
        <v>104841</v>
      </c>
      <c r="C3857" s="628" t="s">
        <v>22486</v>
      </c>
      <c r="D3857" s="626" t="s">
        <v>143</v>
      </c>
      <c r="E3857" s="634">
        <v>89.5</v>
      </c>
      <c r="F3857" s="635">
        <v>0</v>
      </c>
    </row>
    <row r="3858" spans="1:6" ht="15">
      <c r="A3858" s="633" t="s">
        <v>22483</v>
      </c>
      <c r="B3858" s="626">
        <v>104849</v>
      </c>
      <c r="C3858" s="628" t="s">
        <v>22487</v>
      </c>
      <c r="D3858" s="626" t="s">
        <v>143</v>
      </c>
      <c r="E3858" s="634">
        <v>60.01</v>
      </c>
      <c r="F3858" s="635">
        <v>0</v>
      </c>
    </row>
    <row r="3859" spans="1:6" ht="15">
      <c r="A3859" s="633" t="s">
        <v>22483</v>
      </c>
      <c r="B3859" s="626">
        <v>104887</v>
      </c>
      <c r="C3859" s="628" t="s">
        <v>22488</v>
      </c>
      <c r="D3859" s="626" t="s">
        <v>143</v>
      </c>
      <c r="E3859" s="634">
        <v>44.93</v>
      </c>
      <c r="F3859" s="635">
        <v>0</v>
      </c>
    </row>
    <row r="3860" spans="1:6" ht="15">
      <c r="A3860" s="633" t="s">
        <v>22483</v>
      </c>
      <c r="B3860" s="626">
        <v>104844</v>
      </c>
      <c r="C3860" s="628" t="s">
        <v>22489</v>
      </c>
      <c r="D3860" s="626" t="s">
        <v>143</v>
      </c>
      <c r="E3860" s="634">
        <v>99.38</v>
      </c>
      <c r="F3860" s="635">
        <v>0</v>
      </c>
    </row>
    <row r="3861" spans="1:6" ht="15">
      <c r="A3861" s="633" t="s">
        <v>22483</v>
      </c>
      <c r="B3861" s="626">
        <v>104852</v>
      </c>
      <c r="C3861" s="628" t="s">
        <v>22490</v>
      </c>
      <c r="D3861" s="626" t="s">
        <v>143</v>
      </c>
      <c r="E3861" s="634">
        <v>66.7</v>
      </c>
      <c r="F3861" s="635">
        <v>0</v>
      </c>
    </row>
    <row r="3862" spans="1:6" ht="15">
      <c r="A3862" s="633" t="s">
        <v>22483</v>
      </c>
      <c r="B3862" s="626">
        <v>104846</v>
      </c>
      <c r="C3862" s="628" t="s">
        <v>22491</v>
      </c>
      <c r="D3862" s="626" t="s">
        <v>143</v>
      </c>
      <c r="E3862" s="634">
        <v>114.06</v>
      </c>
      <c r="F3862" s="635">
        <v>0</v>
      </c>
    </row>
    <row r="3863" spans="1:6" ht="15">
      <c r="A3863" s="633" t="s">
        <v>22483</v>
      </c>
      <c r="B3863" s="626">
        <v>104854</v>
      </c>
      <c r="C3863" s="628" t="s">
        <v>22492</v>
      </c>
      <c r="D3863" s="626" t="s">
        <v>143</v>
      </c>
      <c r="E3863" s="634">
        <v>76.59</v>
      </c>
      <c r="F3863" s="635">
        <v>0</v>
      </c>
    </row>
    <row r="3864" spans="1:6" ht="15">
      <c r="A3864" s="633" t="s">
        <v>22483</v>
      </c>
      <c r="B3864" s="626">
        <v>104890</v>
      </c>
      <c r="C3864" s="628" t="s">
        <v>22493</v>
      </c>
      <c r="D3864" s="626" t="s">
        <v>143</v>
      </c>
      <c r="E3864" s="634">
        <v>52.34</v>
      </c>
      <c r="F3864" s="635">
        <v>0</v>
      </c>
    </row>
    <row r="3865" spans="1:6" ht="15">
      <c r="A3865" s="633" t="s">
        <v>22483</v>
      </c>
      <c r="B3865" s="626">
        <v>104842</v>
      </c>
      <c r="C3865" s="628" t="s">
        <v>22494</v>
      </c>
      <c r="D3865" s="626" t="s">
        <v>143</v>
      </c>
      <c r="E3865" s="634">
        <v>75.650000000000006</v>
      </c>
      <c r="F3865" s="635">
        <v>0</v>
      </c>
    </row>
    <row r="3866" spans="1:6" ht="15">
      <c r="A3866" s="633" t="s">
        <v>22483</v>
      </c>
      <c r="B3866" s="626">
        <v>104850</v>
      </c>
      <c r="C3866" s="628" t="s">
        <v>22495</v>
      </c>
      <c r="D3866" s="626" t="s">
        <v>143</v>
      </c>
      <c r="E3866" s="634">
        <v>52.83</v>
      </c>
      <c r="F3866" s="635">
        <v>0</v>
      </c>
    </row>
    <row r="3867" spans="1:6" ht="15">
      <c r="A3867" s="633" t="s">
        <v>22483</v>
      </c>
      <c r="B3867" s="626">
        <v>104888</v>
      </c>
      <c r="C3867" s="628" t="s">
        <v>22496</v>
      </c>
      <c r="D3867" s="626" t="s">
        <v>143</v>
      </c>
      <c r="E3867" s="634">
        <v>40.25</v>
      </c>
      <c r="F3867" s="635">
        <v>0</v>
      </c>
    </row>
    <row r="3868" spans="1:6" ht="15">
      <c r="A3868" s="633" t="s">
        <v>22483</v>
      </c>
      <c r="B3868" s="626">
        <v>104879</v>
      </c>
      <c r="C3868" s="628" t="s">
        <v>22497</v>
      </c>
      <c r="D3868" s="626" t="s">
        <v>143</v>
      </c>
      <c r="E3868" s="634">
        <v>83.91</v>
      </c>
      <c r="F3868" s="635">
        <v>0</v>
      </c>
    </row>
    <row r="3869" spans="1:6" ht="15">
      <c r="A3869" s="633" t="s">
        <v>22483</v>
      </c>
      <c r="B3869" s="626">
        <v>104853</v>
      </c>
      <c r="C3869" s="628" t="s">
        <v>22498</v>
      </c>
      <c r="D3869" s="626" t="s">
        <v>143</v>
      </c>
      <c r="E3869" s="634">
        <v>58.41</v>
      </c>
      <c r="F3869" s="635">
        <v>0</v>
      </c>
    </row>
    <row r="3870" spans="1:6" ht="15">
      <c r="A3870" s="633" t="s">
        <v>22483</v>
      </c>
      <c r="B3870" s="626">
        <v>104847</v>
      </c>
      <c r="C3870" s="628" t="s">
        <v>22499</v>
      </c>
      <c r="D3870" s="626" t="s">
        <v>143</v>
      </c>
      <c r="E3870" s="634">
        <v>96.14</v>
      </c>
      <c r="F3870" s="635">
        <v>0</v>
      </c>
    </row>
    <row r="3871" spans="1:6" ht="15">
      <c r="A3871" s="633" t="s">
        <v>22483</v>
      </c>
      <c r="B3871" s="626">
        <v>104855</v>
      </c>
      <c r="C3871" s="628" t="s">
        <v>22500</v>
      </c>
      <c r="D3871" s="626" t="s">
        <v>143</v>
      </c>
      <c r="E3871" s="634">
        <v>66.64</v>
      </c>
      <c r="F3871" s="635">
        <v>0</v>
      </c>
    </row>
    <row r="3872" spans="1:6" ht="15">
      <c r="A3872" s="633" t="s">
        <v>22483</v>
      </c>
      <c r="B3872" s="626">
        <v>104891</v>
      </c>
      <c r="C3872" s="628" t="s">
        <v>22501</v>
      </c>
      <c r="D3872" s="626" t="s">
        <v>143</v>
      </c>
      <c r="E3872" s="634">
        <v>46.52</v>
      </c>
      <c r="F3872" s="635">
        <v>0</v>
      </c>
    </row>
    <row r="3873" spans="1:6" ht="15">
      <c r="A3873" s="633" t="s">
        <v>22483</v>
      </c>
      <c r="B3873" s="626">
        <v>104892</v>
      </c>
      <c r="C3873" s="628" t="s">
        <v>22502</v>
      </c>
      <c r="D3873" s="626" t="s">
        <v>143</v>
      </c>
      <c r="E3873" s="634">
        <v>112.63</v>
      </c>
      <c r="F3873" s="635">
        <v>0</v>
      </c>
    </row>
    <row r="3874" spans="1:6" ht="15">
      <c r="A3874" s="633" t="s">
        <v>22483</v>
      </c>
      <c r="B3874" s="626">
        <v>104848</v>
      </c>
      <c r="C3874" s="628" t="s">
        <v>22503</v>
      </c>
      <c r="D3874" s="626" t="s">
        <v>143</v>
      </c>
      <c r="E3874" s="634">
        <v>70.8</v>
      </c>
      <c r="F3874" s="635">
        <v>0</v>
      </c>
    </row>
    <row r="3875" spans="1:6" ht="15">
      <c r="A3875" s="633" t="s">
        <v>22483</v>
      </c>
      <c r="B3875" s="626">
        <v>104886</v>
      </c>
      <c r="C3875" s="628" t="s">
        <v>22504</v>
      </c>
      <c r="D3875" s="626" t="s">
        <v>143</v>
      </c>
      <c r="E3875" s="634">
        <v>51.84</v>
      </c>
      <c r="F3875" s="635">
        <v>0</v>
      </c>
    </row>
    <row r="3876" spans="1:6" ht="15">
      <c r="A3876" s="633" t="s">
        <v>22483</v>
      </c>
      <c r="B3876" s="626">
        <v>104843</v>
      </c>
      <c r="C3876" s="628" t="s">
        <v>22505</v>
      </c>
      <c r="D3876" s="626" t="s">
        <v>143</v>
      </c>
      <c r="E3876" s="634">
        <v>124.95</v>
      </c>
      <c r="F3876" s="635">
        <v>0</v>
      </c>
    </row>
    <row r="3877" spans="1:6" ht="15">
      <c r="A3877" s="633" t="s">
        <v>22483</v>
      </c>
      <c r="B3877" s="626">
        <v>104851</v>
      </c>
      <c r="C3877" s="628" t="s">
        <v>22506</v>
      </c>
      <c r="D3877" s="626" t="s">
        <v>143</v>
      </c>
      <c r="E3877" s="634">
        <v>79.099999999999994</v>
      </c>
      <c r="F3877" s="635">
        <v>0</v>
      </c>
    </row>
    <row r="3878" spans="1:6" ht="15">
      <c r="A3878" s="633" t="s">
        <v>22483</v>
      </c>
      <c r="B3878" s="626">
        <v>104845</v>
      </c>
      <c r="C3878" s="628" t="s">
        <v>22507</v>
      </c>
      <c r="D3878" s="626" t="s">
        <v>143</v>
      </c>
      <c r="E3878" s="634">
        <v>143.24</v>
      </c>
      <c r="F3878" s="635">
        <v>0</v>
      </c>
    </row>
    <row r="3879" spans="1:6" ht="15">
      <c r="A3879" s="633" t="s">
        <v>22483</v>
      </c>
      <c r="B3879" s="626">
        <v>104880</v>
      </c>
      <c r="C3879" s="628" t="s">
        <v>22508</v>
      </c>
      <c r="D3879" s="626" t="s">
        <v>143</v>
      </c>
      <c r="E3879" s="634">
        <v>91.43</v>
      </c>
      <c r="F3879" s="635">
        <v>0</v>
      </c>
    </row>
    <row r="3880" spans="1:6" ht="15">
      <c r="A3880" s="633" t="s">
        <v>22483</v>
      </c>
      <c r="B3880" s="626">
        <v>104889</v>
      </c>
      <c r="C3880" s="628" t="s">
        <v>22509</v>
      </c>
      <c r="D3880" s="626" t="s">
        <v>143</v>
      </c>
      <c r="E3880" s="634">
        <v>61.05</v>
      </c>
      <c r="F3880" s="635">
        <v>0</v>
      </c>
    </row>
    <row r="3881" spans="1:6" ht="15">
      <c r="A3881" s="633" t="s">
        <v>22483</v>
      </c>
      <c r="B3881" s="626">
        <v>95108</v>
      </c>
      <c r="C3881" s="628" t="s">
        <v>22510</v>
      </c>
      <c r="D3881" s="626" t="s">
        <v>351</v>
      </c>
      <c r="E3881" s="634">
        <v>45.84</v>
      </c>
      <c r="F3881" s="635">
        <v>0</v>
      </c>
    </row>
    <row r="3882" spans="1:6" ht="15">
      <c r="A3882" s="633" t="s">
        <v>22483</v>
      </c>
      <c r="B3882" s="626">
        <v>104857</v>
      </c>
      <c r="C3882" s="628" t="s">
        <v>22511</v>
      </c>
      <c r="D3882" s="626" t="s">
        <v>143</v>
      </c>
      <c r="E3882" s="634">
        <v>0</v>
      </c>
      <c r="F3882" s="635"/>
    </row>
    <row r="3883" spans="1:6" ht="15">
      <c r="A3883" s="633" t="s">
        <v>22483</v>
      </c>
      <c r="B3883" s="626">
        <v>104859</v>
      </c>
      <c r="C3883" s="628" t="s">
        <v>22512</v>
      </c>
      <c r="D3883" s="626" t="s">
        <v>143</v>
      </c>
      <c r="E3883" s="634">
        <v>0</v>
      </c>
      <c r="F3883" s="635"/>
    </row>
    <row r="3884" spans="1:6" ht="15">
      <c r="A3884" s="633" t="s">
        <v>22483</v>
      </c>
      <c r="B3884" s="626">
        <v>104861</v>
      </c>
      <c r="C3884" s="628" t="s">
        <v>22513</v>
      </c>
      <c r="D3884" s="626" t="s">
        <v>143</v>
      </c>
      <c r="E3884" s="634">
        <v>0</v>
      </c>
      <c r="F3884" s="635"/>
    </row>
    <row r="3885" spans="1:6" ht="15">
      <c r="A3885" s="633" t="s">
        <v>22483</v>
      </c>
      <c r="B3885" s="626">
        <v>104856</v>
      </c>
      <c r="C3885" s="628" t="s">
        <v>22514</v>
      </c>
      <c r="D3885" s="626" t="s">
        <v>143</v>
      </c>
      <c r="E3885" s="634">
        <v>0</v>
      </c>
      <c r="F3885" s="635"/>
    </row>
    <row r="3886" spans="1:6" ht="15">
      <c r="A3886" s="633" t="s">
        <v>22483</v>
      </c>
      <c r="B3886" s="626">
        <v>104858</v>
      </c>
      <c r="C3886" s="628" t="s">
        <v>22515</v>
      </c>
      <c r="D3886" s="626" t="s">
        <v>143</v>
      </c>
      <c r="E3886" s="634">
        <v>0</v>
      </c>
      <c r="F3886" s="635"/>
    </row>
    <row r="3887" spans="1:6" ht="15">
      <c r="A3887" s="633" t="s">
        <v>22483</v>
      </c>
      <c r="B3887" s="626">
        <v>104860</v>
      </c>
      <c r="C3887" s="628" t="s">
        <v>22516</v>
      </c>
      <c r="D3887" s="626" t="s">
        <v>143</v>
      </c>
      <c r="E3887" s="634">
        <v>0</v>
      </c>
      <c r="F3887" s="635"/>
    </row>
    <row r="3888" spans="1:6" ht="15">
      <c r="A3888" s="633" t="s">
        <v>22483</v>
      </c>
      <c r="B3888" s="626">
        <v>104871</v>
      </c>
      <c r="C3888" s="628" t="s">
        <v>22517</v>
      </c>
      <c r="D3888" s="626" t="s">
        <v>143</v>
      </c>
      <c r="E3888" s="634">
        <v>0</v>
      </c>
      <c r="F3888" s="635"/>
    </row>
    <row r="3889" spans="1:6" ht="15">
      <c r="A3889" s="633" t="s">
        <v>22483</v>
      </c>
      <c r="B3889" s="626">
        <v>104883</v>
      </c>
      <c r="C3889" s="628" t="s">
        <v>22518</v>
      </c>
      <c r="D3889" s="626" t="s">
        <v>143</v>
      </c>
      <c r="E3889" s="634">
        <v>0</v>
      </c>
      <c r="F3889" s="635"/>
    </row>
    <row r="3890" spans="1:6" ht="15">
      <c r="A3890" s="633" t="s">
        <v>22483</v>
      </c>
      <c r="B3890" s="626">
        <v>104865</v>
      </c>
      <c r="C3890" s="628" t="s">
        <v>22519</v>
      </c>
      <c r="D3890" s="626" t="s">
        <v>143</v>
      </c>
      <c r="E3890" s="634">
        <v>0</v>
      </c>
      <c r="F3890" s="635"/>
    </row>
    <row r="3891" spans="1:6" ht="15">
      <c r="A3891" s="633" t="s">
        <v>22483</v>
      </c>
      <c r="B3891" s="626">
        <v>104872</v>
      </c>
      <c r="C3891" s="628" t="s">
        <v>22520</v>
      </c>
      <c r="D3891" s="626" t="s">
        <v>143</v>
      </c>
      <c r="E3891" s="634">
        <v>0</v>
      </c>
      <c r="F3891" s="635"/>
    </row>
    <row r="3892" spans="1:6" ht="15">
      <c r="A3892" s="633" t="s">
        <v>22483</v>
      </c>
      <c r="B3892" s="626">
        <v>104884</v>
      </c>
      <c r="C3892" s="628" t="s">
        <v>22521</v>
      </c>
      <c r="D3892" s="626" t="s">
        <v>143</v>
      </c>
      <c r="E3892" s="634">
        <v>0</v>
      </c>
      <c r="F3892" s="635"/>
    </row>
    <row r="3893" spans="1:6" ht="15">
      <c r="A3893" s="633" t="s">
        <v>22483</v>
      </c>
      <c r="B3893" s="626">
        <v>104866</v>
      </c>
      <c r="C3893" s="628" t="s">
        <v>22522</v>
      </c>
      <c r="D3893" s="626" t="s">
        <v>143</v>
      </c>
      <c r="E3893" s="634">
        <v>0</v>
      </c>
      <c r="F3893" s="635"/>
    </row>
    <row r="3894" spans="1:6" ht="15">
      <c r="A3894" s="633" t="s">
        <v>22483</v>
      </c>
      <c r="B3894" s="626">
        <v>104873</v>
      </c>
      <c r="C3894" s="628" t="s">
        <v>22523</v>
      </c>
      <c r="D3894" s="626" t="s">
        <v>143</v>
      </c>
      <c r="E3894" s="634">
        <v>0</v>
      </c>
      <c r="F3894" s="635"/>
    </row>
    <row r="3895" spans="1:6" ht="15">
      <c r="A3895" s="633" t="s">
        <v>22483</v>
      </c>
      <c r="B3895" s="626">
        <v>104885</v>
      </c>
      <c r="C3895" s="628" t="s">
        <v>22524</v>
      </c>
      <c r="D3895" s="626" t="s">
        <v>143</v>
      </c>
      <c r="E3895" s="634">
        <v>0</v>
      </c>
      <c r="F3895" s="635"/>
    </row>
    <row r="3896" spans="1:6" ht="15">
      <c r="A3896" s="633" t="s">
        <v>22483</v>
      </c>
      <c r="B3896" s="626">
        <v>104867</v>
      </c>
      <c r="C3896" s="628" t="s">
        <v>22525</v>
      </c>
      <c r="D3896" s="626" t="s">
        <v>143</v>
      </c>
      <c r="E3896" s="634">
        <v>0</v>
      </c>
      <c r="F3896" s="635"/>
    </row>
    <row r="3897" spans="1:6" ht="15">
      <c r="A3897" s="633" t="s">
        <v>22483</v>
      </c>
      <c r="B3897" s="626">
        <v>104868</v>
      </c>
      <c r="C3897" s="628" t="s">
        <v>22526</v>
      </c>
      <c r="D3897" s="626" t="s">
        <v>143</v>
      </c>
      <c r="E3897" s="634">
        <v>0</v>
      </c>
      <c r="F3897" s="635"/>
    </row>
    <row r="3898" spans="1:6" ht="15">
      <c r="A3898" s="633" t="s">
        <v>22483</v>
      </c>
      <c r="B3898" s="626">
        <v>104874</v>
      </c>
      <c r="C3898" s="628" t="s">
        <v>22527</v>
      </c>
      <c r="D3898" s="626" t="s">
        <v>143</v>
      </c>
      <c r="E3898" s="634">
        <v>0</v>
      </c>
      <c r="F3898" s="635"/>
    </row>
    <row r="3899" spans="1:6" ht="15">
      <c r="A3899" s="633" t="s">
        <v>22483</v>
      </c>
      <c r="B3899" s="626">
        <v>104862</v>
      </c>
      <c r="C3899" s="628" t="s">
        <v>22528</v>
      </c>
      <c r="D3899" s="626" t="s">
        <v>143</v>
      </c>
      <c r="E3899" s="634">
        <v>0</v>
      </c>
      <c r="F3899" s="635"/>
    </row>
    <row r="3900" spans="1:6" ht="15">
      <c r="A3900" s="633" t="s">
        <v>22483</v>
      </c>
      <c r="B3900" s="626">
        <v>104869</v>
      </c>
      <c r="C3900" s="628" t="s">
        <v>22529</v>
      </c>
      <c r="D3900" s="626" t="s">
        <v>143</v>
      </c>
      <c r="E3900" s="634">
        <v>0</v>
      </c>
      <c r="F3900" s="635"/>
    </row>
    <row r="3901" spans="1:6" ht="15">
      <c r="A3901" s="633" t="s">
        <v>22483</v>
      </c>
      <c r="B3901" s="626">
        <v>104881</v>
      </c>
      <c r="C3901" s="628" t="s">
        <v>22530</v>
      </c>
      <c r="D3901" s="626" t="s">
        <v>143</v>
      </c>
      <c r="E3901" s="634">
        <v>0</v>
      </c>
      <c r="F3901" s="635"/>
    </row>
    <row r="3902" spans="1:6" ht="15">
      <c r="A3902" s="633" t="s">
        <v>22483</v>
      </c>
      <c r="B3902" s="626">
        <v>104863</v>
      </c>
      <c r="C3902" s="628" t="s">
        <v>22531</v>
      </c>
      <c r="D3902" s="626" t="s">
        <v>143</v>
      </c>
      <c r="E3902" s="634">
        <v>0</v>
      </c>
      <c r="F3902" s="635"/>
    </row>
    <row r="3903" spans="1:6" ht="15">
      <c r="A3903" s="633" t="s">
        <v>22483</v>
      </c>
      <c r="B3903" s="626">
        <v>104870</v>
      </c>
      <c r="C3903" s="628" t="s">
        <v>22532</v>
      </c>
      <c r="D3903" s="626" t="s">
        <v>143</v>
      </c>
      <c r="E3903" s="634">
        <v>0</v>
      </c>
      <c r="F3903" s="635"/>
    </row>
    <row r="3904" spans="1:6" ht="15">
      <c r="A3904" s="633" t="s">
        <v>22483</v>
      </c>
      <c r="B3904" s="626">
        <v>104882</v>
      </c>
      <c r="C3904" s="628" t="s">
        <v>22533</v>
      </c>
      <c r="D3904" s="626" t="s">
        <v>143</v>
      </c>
      <c r="E3904" s="634">
        <v>0</v>
      </c>
      <c r="F3904" s="635"/>
    </row>
    <row r="3905" spans="1:6" ht="15">
      <c r="A3905" s="633" t="s">
        <v>22483</v>
      </c>
      <c r="B3905" s="626">
        <v>104864</v>
      </c>
      <c r="C3905" s="628" t="s">
        <v>22534</v>
      </c>
      <c r="D3905" s="626" t="s">
        <v>143</v>
      </c>
      <c r="E3905" s="634">
        <v>0</v>
      </c>
      <c r="F3905" s="635"/>
    </row>
    <row r="3906" spans="1:6" ht="15">
      <c r="A3906" s="633" t="s">
        <v>22483</v>
      </c>
      <c r="B3906" s="626">
        <v>104876</v>
      </c>
      <c r="C3906" s="628" t="s">
        <v>22535</v>
      </c>
      <c r="D3906" s="626" t="s">
        <v>351</v>
      </c>
      <c r="E3906" s="634">
        <v>31.15</v>
      </c>
      <c r="F3906" s="635">
        <v>0</v>
      </c>
    </row>
    <row r="3907" spans="1:6" ht="15">
      <c r="A3907" s="633" t="s">
        <v>22483</v>
      </c>
      <c r="B3907" s="626">
        <v>104875</v>
      </c>
      <c r="C3907" s="628" t="s">
        <v>22536</v>
      </c>
      <c r="D3907" s="626" t="s">
        <v>143</v>
      </c>
      <c r="E3907" s="634">
        <v>156.86000000000001</v>
      </c>
      <c r="F3907" s="635">
        <v>0</v>
      </c>
    </row>
    <row r="3908" spans="1:6" ht="15">
      <c r="A3908" s="633" t="s">
        <v>22537</v>
      </c>
      <c r="B3908" s="626">
        <v>105942</v>
      </c>
      <c r="C3908" s="628" t="s">
        <v>22538</v>
      </c>
      <c r="D3908" s="626" t="s">
        <v>143</v>
      </c>
      <c r="E3908" s="634">
        <v>0</v>
      </c>
      <c r="F3908" s="635"/>
    </row>
    <row r="3909" spans="1:6" ht="15">
      <c r="A3909" s="633" t="s">
        <v>22537</v>
      </c>
      <c r="B3909" s="626">
        <v>105943</v>
      </c>
      <c r="C3909" s="628" t="s">
        <v>22539</v>
      </c>
      <c r="D3909" s="626" t="s">
        <v>143</v>
      </c>
      <c r="E3909" s="634">
        <v>0</v>
      </c>
      <c r="F3909" s="635"/>
    </row>
    <row r="3910" spans="1:6" ht="15">
      <c r="A3910" s="633" t="s">
        <v>22537</v>
      </c>
      <c r="B3910" s="626">
        <v>105941</v>
      </c>
      <c r="C3910" s="628" t="s">
        <v>22540</v>
      </c>
      <c r="D3910" s="626" t="s">
        <v>135</v>
      </c>
      <c r="E3910" s="634">
        <v>0</v>
      </c>
      <c r="F3910" s="635"/>
    </row>
    <row r="3911" spans="1:6" ht="15">
      <c r="A3911" s="633" t="s">
        <v>22537</v>
      </c>
      <c r="B3911" s="626">
        <v>105940</v>
      </c>
      <c r="C3911" s="628" t="s">
        <v>22541</v>
      </c>
      <c r="D3911" s="626" t="s">
        <v>135</v>
      </c>
      <c r="E3911" s="634">
        <v>0</v>
      </c>
      <c r="F3911" s="635"/>
    </row>
    <row r="3912" spans="1:6" ht="15">
      <c r="A3912" s="633" t="s">
        <v>22537</v>
      </c>
      <c r="B3912" s="626">
        <v>105938</v>
      </c>
      <c r="C3912" s="628" t="s">
        <v>22542</v>
      </c>
      <c r="D3912" s="626" t="s">
        <v>135</v>
      </c>
      <c r="E3912" s="634">
        <v>0</v>
      </c>
      <c r="F3912" s="635"/>
    </row>
    <row r="3913" spans="1:6" ht="15">
      <c r="A3913" s="633" t="s">
        <v>22537</v>
      </c>
      <c r="B3913" s="626">
        <v>105939</v>
      </c>
      <c r="C3913" s="628" t="s">
        <v>22543</v>
      </c>
      <c r="D3913" s="626" t="s">
        <v>135</v>
      </c>
      <c r="E3913" s="634">
        <v>0</v>
      </c>
      <c r="F3913" s="635"/>
    </row>
    <row r="3914" spans="1:6" ht="15">
      <c r="A3914" s="633" t="s">
        <v>22544</v>
      </c>
      <c r="B3914" s="626">
        <v>96120</v>
      </c>
      <c r="C3914" s="628" t="s">
        <v>22545</v>
      </c>
      <c r="D3914" s="626" t="s">
        <v>143</v>
      </c>
      <c r="E3914" s="634">
        <v>3.59</v>
      </c>
      <c r="F3914" s="635">
        <v>0</v>
      </c>
    </row>
    <row r="3915" spans="1:6" ht="15">
      <c r="A3915" s="633" t="s">
        <v>22544</v>
      </c>
      <c r="B3915" s="626">
        <v>96123</v>
      </c>
      <c r="C3915" s="628" t="s">
        <v>22546</v>
      </c>
      <c r="D3915" s="626" t="s">
        <v>143</v>
      </c>
      <c r="E3915" s="634">
        <v>31.15</v>
      </c>
      <c r="F3915" s="635">
        <v>0</v>
      </c>
    </row>
    <row r="3916" spans="1:6" ht="15">
      <c r="A3916" s="633" t="s">
        <v>22544</v>
      </c>
      <c r="B3916" s="626">
        <v>96122</v>
      </c>
      <c r="C3916" s="628" t="s">
        <v>22547</v>
      </c>
      <c r="D3916" s="626" t="s">
        <v>143</v>
      </c>
      <c r="E3916" s="634">
        <v>51.36</v>
      </c>
      <c r="F3916" s="635">
        <v>0</v>
      </c>
    </row>
    <row r="3917" spans="1:6" ht="15">
      <c r="A3917" s="633" t="s">
        <v>22544</v>
      </c>
      <c r="B3917" s="626">
        <v>96121</v>
      </c>
      <c r="C3917" s="628" t="s">
        <v>22548</v>
      </c>
      <c r="D3917" s="626" t="s">
        <v>143</v>
      </c>
      <c r="E3917" s="634">
        <v>14.24</v>
      </c>
      <c r="F3917" s="635">
        <v>0</v>
      </c>
    </row>
    <row r="3918" spans="1:6" ht="15">
      <c r="A3918" s="633" t="s">
        <v>22544</v>
      </c>
      <c r="B3918" s="626">
        <v>99054</v>
      </c>
      <c r="C3918" s="628" t="s">
        <v>22549</v>
      </c>
      <c r="D3918" s="626" t="s">
        <v>135</v>
      </c>
      <c r="E3918" s="634">
        <v>73</v>
      </c>
      <c r="F3918" s="635">
        <v>0</v>
      </c>
    </row>
    <row r="3919" spans="1:6" ht="15">
      <c r="A3919" s="633" t="s">
        <v>22544</v>
      </c>
      <c r="B3919" s="626">
        <v>96110</v>
      </c>
      <c r="C3919" s="628" t="s">
        <v>22550</v>
      </c>
      <c r="D3919" s="626" t="s">
        <v>135</v>
      </c>
      <c r="E3919" s="634">
        <v>80.900000000000006</v>
      </c>
      <c r="F3919" s="635">
        <v>0</v>
      </c>
    </row>
    <row r="3920" spans="1:6" ht="15">
      <c r="A3920" s="633" t="s">
        <v>22544</v>
      </c>
      <c r="B3920" s="626">
        <v>96114</v>
      </c>
      <c r="C3920" s="628" t="s">
        <v>22551</v>
      </c>
      <c r="D3920" s="626" t="s">
        <v>135</v>
      </c>
      <c r="E3920" s="634">
        <v>80.31</v>
      </c>
      <c r="F3920" s="635">
        <v>0</v>
      </c>
    </row>
    <row r="3921" spans="1:6" ht="15">
      <c r="A3921" s="633" t="s">
        <v>22544</v>
      </c>
      <c r="B3921" s="626">
        <v>104757</v>
      </c>
      <c r="C3921" s="628" t="s">
        <v>22552</v>
      </c>
      <c r="D3921" s="626" t="s">
        <v>135</v>
      </c>
      <c r="E3921" s="634">
        <v>0</v>
      </c>
      <c r="F3921" s="635"/>
    </row>
    <row r="3922" spans="1:6" ht="15">
      <c r="A3922" s="633" t="s">
        <v>22544</v>
      </c>
      <c r="B3922" s="626">
        <v>104756</v>
      </c>
      <c r="C3922" s="628" t="s">
        <v>22553</v>
      </c>
      <c r="D3922" s="626" t="s">
        <v>135</v>
      </c>
      <c r="E3922" s="634">
        <v>213.91</v>
      </c>
      <c r="F3922" s="635">
        <v>0</v>
      </c>
    </row>
    <row r="3923" spans="1:6" ht="15">
      <c r="A3923" s="633" t="s">
        <v>22544</v>
      </c>
      <c r="B3923" s="626">
        <v>96112</v>
      </c>
      <c r="C3923" s="628" t="s">
        <v>22554</v>
      </c>
      <c r="D3923" s="626" t="s">
        <v>135</v>
      </c>
      <c r="E3923" s="634">
        <v>161.37</v>
      </c>
      <c r="F3923" s="635">
        <v>0</v>
      </c>
    </row>
    <row r="3924" spans="1:6" ht="15">
      <c r="A3924" s="633" t="s">
        <v>22544</v>
      </c>
      <c r="B3924" s="626">
        <v>96113</v>
      </c>
      <c r="C3924" s="628" t="s">
        <v>22555</v>
      </c>
      <c r="D3924" s="626" t="s">
        <v>135</v>
      </c>
      <c r="E3924" s="634">
        <v>56.59</v>
      </c>
      <c r="F3924" s="635">
        <v>0</v>
      </c>
    </row>
    <row r="3925" spans="1:6" ht="15">
      <c r="A3925" s="633" t="s">
        <v>22544</v>
      </c>
      <c r="B3925" s="626">
        <v>96109</v>
      </c>
      <c r="C3925" s="628" t="s">
        <v>22556</v>
      </c>
      <c r="D3925" s="626" t="s">
        <v>135</v>
      </c>
      <c r="E3925" s="634">
        <v>63.25</v>
      </c>
      <c r="F3925" s="635">
        <v>0</v>
      </c>
    </row>
    <row r="3926" spans="1:6" ht="15">
      <c r="A3926" s="633" t="s">
        <v>22544</v>
      </c>
      <c r="B3926" s="626">
        <v>96116</v>
      </c>
      <c r="C3926" s="628" t="s">
        <v>22557</v>
      </c>
      <c r="D3926" s="626" t="s">
        <v>135</v>
      </c>
      <c r="E3926" s="634">
        <v>71.33</v>
      </c>
      <c r="F3926" s="635">
        <v>0</v>
      </c>
    </row>
    <row r="3927" spans="1:6" ht="15">
      <c r="A3927" s="633" t="s">
        <v>22544</v>
      </c>
      <c r="B3927" s="626">
        <v>96111</v>
      </c>
      <c r="C3927" s="628" t="s">
        <v>22558</v>
      </c>
      <c r="D3927" s="626" t="s">
        <v>135</v>
      </c>
      <c r="E3927" s="634">
        <v>70.040000000000006</v>
      </c>
      <c r="F3927" s="635">
        <v>0</v>
      </c>
    </row>
    <row r="3928" spans="1:6" ht="15">
      <c r="A3928" s="633" t="s">
        <v>22544</v>
      </c>
      <c r="B3928" s="626">
        <v>96486</v>
      </c>
      <c r="C3928" s="628" t="s">
        <v>22559</v>
      </c>
      <c r="D3928" s="626" t="s">
        <v>135</v>
      </c>
      <c r="E3928" s="634">
        <v>82.79</v>
      </c>
      <c r="F3928" s="635">
        <v>0</v>
      </c>
    </row>
    <row r="3929" spans="1:6" ht="15">
      <c r="A3929" s="633" t="s">
        <v>22544</v>
      </c>
      <c r="B3929" s="626">
        <v>96485</v>
      </c>
      <c r="C3929" s="628" t="s">
        <v>22560</v>
      </c>
      <c r="D3929" s="626" t="s">
        <v>135</v>
      </c>
      <c r="E3929" s="634">
        <v>81.5</v>
      </c>
      <c r="F3929" s="635">
        <v>0</v>
      </c>
    </row>
    <row r="3930" spans="1:6" ht="15">
      <c r="A3930" s="633" t="s">
        <v>22544</v>
      </c>
      <c r="B3930" s="626">
        <v>97557</v>
      </c>
      <c r="C3930" s="628" t="s">
        <v>22561</v>
      </c>
      <c r="D3930" s="626" t="s">
        <v>135</v>
      </c>
      <c r="E3930" s="634">
        <v>0</v>
      </c>
      <c r="F3930" s="635"/>
    </row>
    <row r="3931" spans="1:6" ht="15">
      <c r="A3931" s="633" t="s">
        <v>22562</v>
      </c>
      <c r="B3931" s="626">
        <v>101807</v>
      </c>
      <c r="C3931" s="628" t="s">
        <v>22563</v>
      </c>
      <c r="D3931" s="626" t="s">
        <v>351</v>
      </c>
      <c r="E3931" s="634">
        <v>575.96</v>
      </c>
      <c r="F3931" s="635">
        <v>0</v>
      </c>
    </row>
    <row r="3932" spans="1:6" ht="15">
      <c r="A3932" s="633" t="s">
        <v>22562</v>
      </c>
      <c r="B3932" s="626">
        <v>101806</v>
      </c>
      <c r="C3932" s="628" t="s">
        <v>22564</v>
      </c>
      <c r="D3932" s="626" t="s">
        <v>351</v>
      </c>
      <c r="E3932" s="634">
        <v>617.91999999999996</v>
      </c>
      <c r="F3932" s="635">
        <v>0</v>
      </c>
    </row>
    <row r="3933" spans="1:6" ht="15">
      <c r="A3933" s="633" t="s">
        <v>22562</v>
      </c>
      <c r="B3933" s="626">
        <v>101808</v>
      </c>
      <c r="C3933" s="628" t="s">
        <v>22565</v>
      </c>
      <c r="D3933" s="626" t="s">
        <v>351</v>
      </c>
      <c r="E3933" s="634">
        <v>621.46</v>
      </c>
      <c r="F3933" s="635">
        <v>0</v>
      </c>
    </row>
    <row r="3934" spans="1:6" ht="15">
      <c r="A3934" s="633" t="s">
        <v>22562</v>
      </c>
      <c r="B3934" s="626">
        <v>98058</v>
      </c>
      <c r="C3934" s="628" t="s">
        <v>22566</v>
      </c>
      <c r="D3934" s="626" t="s">
        <v>351</v>
      </c>
      <c r="E3934" s="634">
        <v>1943.36</v>
      </c>
      <c r="F3934" s="635">
        <v>0</v>
      </c>
    </row>
    <row r="3935" spans="1:6" ht="15">
      <c r="A3935" s="633" t="s">
        <v>22562</v>
      </c>
      <c r="B3935" s="626">
        <v>98059</v>
      </c>
      <c r="C3935" s="628" t="s">
        <v>22567</v>
      </c>
      <c r="D3935" s="626" t="s">
        <v>351</v>
      </c>
      <c r="E3935" s="634">
        <v>4097.03</v>
      </c>
      <c r="F3935" s="635">
        <v>0</v>
      </c>
    </row>
    <row r="3936" spans="1:6" ht="15">
      <c r="A3936" s="633" t="s">
        <v>22562</v>
      </c>
      <c r="B3936" s="626">
        <v>98060</v>
      </c>
      <c r="C3936" s="628" t="s">
        <v>22568</v>
      </c>
      <c r="D3936" s="626" t="s">
        <v>351</v>
      </c>
      <c r="E3936" s="634">
        <v>5679.58</v>
      </c>
      <c r="F3936" s="635">
        <v>0</v>
      </c>
    </row>
    <row r="3937" spans="1:6" ht="15">
      <c r="A3937" s="633" t="s">
        <v>22562</v>
      </c>
      <c r="B3937" s="626">
        <v>98061</v>
      </c>
      <c r="C3937" s="628" t="s">
        <v>22569</v>
      </c>
      <c r="D3937" s="626" t="s">
        <v>351</v>
      </c>
      <c r="E3937" s="634">
        <v>7903.08</v>
      </c>
      <c r="F3937" s="635">
        <v>0</v>
      </c>
    </row>
    <row r="3938" spans="1:6" ht="15">
      <c r="A3938" s="633" t="s">
        <v>22562</v>
      </c>
      <c r="B3938" s="626">
        <v>98088</v>
      </c>
      <c r="C3938" s="628" t="s">
        <v>22570</v>
      </c>
      <c r="D3938" s="626" t="s">
        <v>351</v>
      </c>
      <c r="E3938" s="634">
        <v>3463.22</v>
      </c>
      <c r="F3938" s="635">
        <v>0</v>
      </c>
    </row>
    <row r="3939" spans="1:6" ht="15">
      <c r="A3939" s="633" t="s">
        <v>22562</v>
      </c>
      <c r="B3939" s="626">
        <v>98089</v>
      </c>
      <c r="C3939" s="628" t="s">
        <v>22571</v>
      </c>
      <c r="D3939" s="626" t="s">
        <v>351</v>
      </c>
      <c r="E3939" s="634">
        <v>5471.09</v>
      </c>
      <c r="F3939" s="635">
        <v>0</v>
      </c>
    </row>
    <row r="3940" spans="1:6" ht="15">
      <c r="A3940" s="633" t="s">
        <v>22562</v>
      </c>
      <c r="B3940" s="626">
        <v>98090</v>
      </c>
      <c r="C3940" s="628" t="s">
        <v>22572</v>
      </c>
      <c r="D3940" s="626" t="s">
        <v>351</v>
      </c>
      <c r="E3940" s="634">
        <v>8582.39</v>
      </c>
      <c r="F3940" s="635">
        <v>0</v>
      </c>
    </row>
    <row r="3941" spans="1:6" ht="15">
      <c r="A3941" s="633" t="s">
        <v>22562</v>
      </c>
      <c r="B3941" s="626">
        <v>98091</v>
      </c>
      <c r="C3941" s="628" t="s">
        <v>22573</v>
      </c>
      <c r="D3941" s="626" t="s">
        <v>351</v>
      </c>
      <c r="E3941" s="634">
        <v>11203.87</v>
      </c>
      <c r="F3941" s="635">
        <v>0</v>
      </c>
    </row>
    <row r="3942" spans="1:6" ht="15">
      <c r="A3942" s="633" t="s">
        <v>22562</v>
      </c>
      <c r="B3942" s="626">
        <v>98092</v>
      </c>
      <c r="C3942" s="628" t="s">
        <v>22574</v>
      </c>
      <c r="D3942" s="626" t="s">
        <v>351</v>
      </c>
      <c r="E3942" s="634">
        <v>13003.17</v>
      </c>
      <c r="F3942" s="635">
        <v>0</v>
      </c>
    </row>
    <row r="3943" spans="1:6" ht="15">
      <c r="A3943" s="633" t="s">
        <v>22562</v>
      </c>
      <c r="B3943" s="626">
        <v>98093</v>
      </c>
      <c r="C3943" s="628" t="s">
        <v>22575</v>
      </c>
      <c r="D3943" s="626" t="s">
        <v>351</v>
      </c>
      <c r="E3943" s="634">
        <v>15343.68</v>
      </c>
      <c r="F3943" s="635">
        <v>0</v>
      </c>
    </row>
    <row r="3944" spans="1:6" ht="15">
      <c r="A3944" s="633" t="s">
        <v>22562</v>
      </c>
      <c r="B3944" s="626">
        <v>98072</v>
      </c>
      <c r="C3944" s="628" t="s">
        <v>22576</v>
      </c>
      <c r="D3944" s="626" t="s">
        <v>351</v>
      </c>
      <c r="E3944" s="634">
        <v>4137.2700000000004</v>
      </c>
      <c r="F3944" s="635">
        <v>0</v>
      </c>
    </row>
    <row r="3945" spans="1:6" ht="15">
      <c r="A3945" s="633" t="s">
        <v>22562</v>
      </c>
      <c r="B3945" s="626">
        <v>98073</v>
      </c>
      <c r="C3945" s="628" t="s">
        <v>22577</v>
      </c>
      <c r="D3945" s="626" t="s">
        <v>351</v>
      </c>
      <c r="E3945" s="634">
        <v>6501.5</v>
      </c>
      <c r="F3945" s="635">
        <v>0</v>
      </c>
    </row>
    <row r="3946" spans="1:6" ht="15">
      <c r="A3946" s="633" t="s">
        <v>22562</v>
      </c>
      <c r="B3946" s="626">
        <v>98074</v>
      </c>
      <c r="C3946" s="628" t="s">
        <v>22578</v>
      </c>
      <c r="D3946" s="626" t="s">
        <v>351</v>
      </c>
      <c r="E3946" s="634">
        <v>10131.36</v>
      </c>
      <c r="F3946" s="635">
        <v>0</v>
      </c>
    </row>
    <row r="3947" spans="1:6" ht="15">
      <c r="A3947" s="633" t="s">
        <v>22562</v>
      </c>
      <c r="B3947" s="626">
        <v>98075</v>
      </c>
      <c r="C3947" s="628" t="s">
        <v>22579</v>
      </c>
      <c r="D3947" s="626" t="s">
        <v>351</v>
      </c>
      <c r="E3947" s="634">
        <v>13190.65</v>
      </c>
      <c r="F3947" s="635">
        <v>0</v>
      </c>
    </row>
    <row r="3948" spans="1:6" ht="15">
      <c r="A3948" s="633" t="s">
        <v>22562</v>
      </c>
      <c r="B3948" s="626">
        <v>98076</v>
      </c>
      <c r="C3948" s="628" t="s">
        <v>22580</v>
      </c>
      <c r="D3948" s="626" t="s">
        <v>351</v>
      </c>
      <c r="E3948" s="634">
        <v>15224.3</v>
      </c>
      <c r="F3948" s="635">
        <v>0</v>
      </c>
    </row>
    <row r="3949" spans="1:6" ht="15">
      <c r="A3949" s="633" t="s">
        <v>22562</v>
      </c>
      <c r="B3949" s="626">
        <v>98077</v>
      </c>
      <c r="C3949" s="628" t="s">
        <v>22581</v>
      </c>
      <c r="D3949" s="626" t="s">
        <v>351</v>
      </c>
      <c r="E3949" s="634">
        <v>17934.810000000001</v>
      </c>
      <c r="F3949" s="635">
        <v>0</v>
      </c>
    </row>
    <row r="3950" spans="1:6" ht="15">
      <c r="A3950" s="633" t="s">
        <v>22562</v>
      </c>
      <c r="B3950" s="626">
        <v>98062</v>
      </c>
      <c r="C3950" s="628" t="s">
        <v>22582</v>
      </c>
      <c r="D3950" s="626" t="s">
        <v>351</v>
      </c>
      <c r="E3950" s="634">
        <v>3377.3</v>
      </c>
      <c r="F3950" s="635">
        <v>0</v>
      </c>
    </row>
    <row r="3951" spans="1:6" ht="15">
      <c r="A3951" s="633" t="s">
        <v>22562</v>
      </c>
      <c r="B3951" s="626">
        <v>98063</v>
      </c>
      <c r="C3951" s="628" t="s">
        <v>22583</v>
      </c>
      <c r="D3951" s="626" t="s">
        <v>351</v>
      </c>
      <c r="E3951" s="634">
        <v>5158.6099999999997</v>
      </c>
      <c r="F3951" s="635">
        <v>0</v>
      </c>
    </row>
    <row r="3952" spans="1:6" ht="15">
      <c r="A3952" s="633" t="s">
        <v>22562</v>
      </c>
      <c r="B3952" s="626">
        <v>98064</v>
      </c>
      <c r="C3952" s="628" t="s">
        <v>22584</v>
      </c>
      <c r="D3952" s="626" t="s">
        <v>351</v>
      </c>
      <c r="E3952" s="634">
        <v>5995.73</v>
      </c>
      <c r="F3952" s="635">
        <v>0</v>
      </c>
    </row>
    <row r="3953" spans="1:6" ht="15">
      <c r="A3953" s="633" t="s">
        <v>22562</v>
      </c>
      <c r="B3953" s="626">
        <v>98065</v>
      </c>
      <c r="C3953" s="628" t="s">
        <v>22585</v>
      </c>
      <c r="D3953" s="626" t="s">
        <v>351</v>
      </c>
      <c r="E3953" s="634">
        <v>8325.23</v>
      </c>
      <c r="F3953" s="635">
        <v>0</v>
      </c>
    </row>
    <row r="3954" spans="1:6" ht="15">
      <c r="A3954" s="633" t="s">
        <v>22562</v>
      </c>
      <c r="B3954" s="626">
        <v>98094</v>
      </c>
      <c r="C3954" s="628" t="s">
        <v>22586</v>
      </c>
      <c r="D3954" s="626" t="s">
        <v>351</v>
      </c>
      <c r="E3954" s="634">
        <v>2926.35</v>
      </c>
      <c r="F3954" s="635">
        <v>0</v>
      </c>
    </row>
    <row r="3955" spans="1:6" ht="15">
      <c r="A3955" s="633" t="s">
        <v>22562</v>
      </c>
      <c r="B3955" s="626">
        <v>98099</v>
      </c>
      <c r="C3955" s="628" t="s">
        <v>22587</v>
      </c>
      <c r="D3955" s="626" t="s">
        <v>351</v>
      </c>
      <c r="E3955" s="634">
        <v>5000.05</v>
      </c>
      <c r="F3955" s="635">
        <v>0</v>
      </c>
    </row>
    <row r="3956" spans="1:6" ht="15">
      <c r="A3956" s="633" t="s">
        <v>22562</v>
      </c>
      <c r="B3956" s="626">
        <v>98100</v>
      </c>
      <c r="C3956" s="628" t="s">
        <v>22588</v>
      </c>
      <c r="D3956" s="626" t="s">
        <v>351</v>
      </c>
      <c r="E3956" s="634">
        <v>6537.46</v>
      </c>
      <c r="F3956" s="635">
        <v>0</v>
      </c>
    </row>
    <row r="3957" spans="1:6" ht="15">
      <c r="A3957" s="633" t="s">
        <v>22562</v>
      </c>
      <c r="B3957" s="626">
        <v>98101</v>
      </c>
      <c r="C3957" s="628" t="s">
        <v>22589</v>
      </c>
      <c r="D3957" s="626" t="s">
        <v>351</v>
      </c>
      <c r="E3957" s="634">
        <v>9661.8700000000008</v>
      </c>
      <c r="F3957" s="635">
        <v>0</v>
      </c>
    </row>
    <row r="3958" spans="1:6" ht="15">
      <c r="A3958" s="633" t="s">
        <v>22562</v>
      </c>
      <c r="B3958" s="626">
        <v>98078</v>
      </c>
      <c r="C3958" s="628" t="s">
        <v>22590</v>
      </c>
      <c r="D3958" s="626" t="s">
        <v>351</v>
      </c>
      <c r="E3958" s="634">
        <v>4471.3599999999997</v>
      </c>
      <c r="F3958" s="635">
        <v>0</v>
      </c>
    </row>
    <row r="3959" spans="1:6" ht="15">
      <c r="A3959" s="633" t="s">
        <v>22562</v>
      </c>
      <c r="B3959" s="626">
        <v>98079</v>
      </c>
      <c r="C3959" s="628" t="s">
        <v>22591</v>
      </c>
      <c r="D3959" s="626" t="s">
        <v>351</v>
      </c>
      <c r="E3959" s="634">
        <v>7836.91</v>
      </c>
      <c r="F3959" s="635">
        <v>0</v>
      </c>
    </row>
    <row r="3960" spans="1:6" ht="15">
      <c r="A3960" s="633" t="s">
        <v>22562</v>
      </c>
      <c r="B3960" s="626">
        <v>98080</v>
      </c>
      <c r="C3960" s="628" t="s">
        <v>22592</v>
      </c>
      <c r="D3960" s="626" t="s">
        <v>351</v>
      </c>
      <c r="E3960" s="634">
        <v>10092.16</v>
      </c>
      <c r="F3960" s="635">
        <v>0</v>
      </c>
    </row>
    <row r="3961" spans="1:6" ht="15">
      <c r="A3961" s="633" t="s">
        <v>22562</v>
      </c>
      <c r="B3961" s="626">
        <v>98081</v>
      </c>
      <c r="C3961" s="628" t="s">
        <v>22593</v>
      </c>
      <c r="D3961" s="626" t="s">
        <v>351</v>
      </c>
      <c r="E3961" s="634">
        <v>14962.8</v>
      </c>
      <c r="F3961" s="635">
        <v>0</v>
      </c>
    </row>
    <row r="3962" spans="1:6" ht="15">
      <c r="A3962" s="633" t="s">
        <v>22562</v>
      </c>
      <c r="B3962" s="626">
        <v>98052</v>
      </c>
      <c r="C3962" s="628" t="s">
        <v>22594</v>
      </c>
      <c r="D3962" s="626" t="s">
        <v>351</v>
      </c>
      <c r="E3962" s="634">
        <v>2319.92</v>
      </c>
      <c r="F3962" s="635">
        <v>0</v>
      </c>
    </row>
    <row r="3963" spans="1:6" ht="15">
      <c r="A3963" s="633" t="s">
        <v>22562</v>
      </c>
      <c r="B3963" s="626">
        <v>98053</v>
      </c>
      <c r="C3963" s="628" t="s">
        <v>22595</v>
      </c>
      <c r="D3963" s="626" t="s">
        <v>351</v>
      </c>
      <c r="E3963" s="634">
        <v>3188.07</v>
      </c>
      <c r="F3963" s="635">
        <v>0</v>
      </c>
    </row>
    <row r="3964" spans="1:6" ht="15">
      <c r="A3964" s="633" t="s">
        <v>22562</v>
      </c>
      <c r="B3964" s="626">
        <v>98054</v>
      </c>
      <c r="C3964" s="628" t="s">
        <v>22596</v>
      </c>
      <c r="D3964" s="626" t="s">
        <v>351</v>
      </c>
      <c r="E3964" s="634">
        <v>5146.88</v>
      </c>
      <c r="F3964" s="635">
        <v>0</v>
      </c>
    </row>
    <row r="3965" spans="1:6" ht="15">
      <c r="A3965" s="633" t="s">
        <v>22562</v>
      </c>
      <c r="B3965" s="626">
        <v>98055</v>
      </c>
      <c r="C3965" s="628" t="s">
        <v>22597</v>
      </c>
      <c r="D3965" s="626" t="s">
        <v>351</v>
      </c>
      <c r="E3965" s="634">
        <v>6977.77</v>
      </c>
      <c r="F3965" s="635">
        <v>0</v>
      </c>
    </row>
    <row r="3966" spans="1:6" ht="15">
      <c r="A3966" s="633" t="s">
        <v>22562</v>
      </c>
      <c r="B3966" s="626">
        <v>98056</v>
      </c>
      <c r="C3966" s="628" t="s">
        <v>22598</v>
      </c>
      <c r="D3966" s="626" t="s">
        <v>351</v>
      </c>
      <c r="E3966" s="634">
        <v>8177.72</v>
      </c>
      <c r="F3966" s="635">
        <v>0</v>
      </c>
    </row>
    <row r="3967" spans="1:6" ht="15">
      <c r="A3967" s="633" t="s">
        <v>22562</v>
      </c>
      <c r="B3967" s="626">
        <v>98057</v>
      </c>
      <c r="C3967" s="628" t="s">
        <v>22599</v>
      </c>
      <c r="D3967" s="626" t="s">
        <v>351</v>
      </c>
      <c r="E3967" s="634">
        <v>9691.8700000000008</v>
      </c>
      <c r="F3967" s="635">
        <v>0</v>
      </c>
    </row>
    <row r="3968" spans="1:6" ht="15">
      <c r="A3968" s="633" t="s">
        <v>22562</v>
      </c>
      <c r="B3968" s="626">
        <v>98082</v>
      </c>
      <c r="C3968" s="628" t="s">
        <v>22600</v>
      </c>
      <c r="D3968" s="626" t="s">
        <v>351</v>
      </c>
      <c r="E3968" s="634">
        <v>4018.89</v>
      </c>
      <c r="F3968" s="635">
        <v>0</v>
      </c>
    </row>
    <row r="3969" spans="1:6" ht="15">
      <c r="A3969" s="633" t="s">
        <v>22562</v>
      </c>
      <c r="B3969" s="626">
        <v>98083</v>
      </c>
      <c r="C3969" s="628" t="s">
        <v>22601</v>
      </c>
      <c r="D3969" s="626" t="s">
        <v>351</v>
      </c>
      <c r="E3969" s="634">
        <v>5308.67</v>
      </c>
      <c r="F3969" s="635">
        <v>0</v>
      </c>
    </row>
    <row r="3970" spans="1:6" ht="15">
      <c r="A3970" s="633" t="s">
        <v>22562</v>
      </c>
      <c r="B3970" s="626">
        <v>98084</v>
      </c>
      <c r="C3970" s="628" t="s">
        <v>22602</v>
      </c>
      <c r="D3970" s="626" t="s">
        <v>351</v>
      </c>
      <c r="E3970" s="634">
        <v>7453.34</v>
      </c>
      <c r="F3970" s="635">
        <v>0</v>
      </c>
    </row>
    <row r="3971" spans="1:6" ht="15">
      <c r="A3971" s="633" t="s">
        <v>22562</v>
      </c>
      <c r="B3971" s="626">
        <v>98085</v>
      </c>
      <c r="C3971" s="628" t="s">
        <v>22603</v>
      </c>
      <c r="D3971" s="626" t="s">
        <v>351</v>
      </c>
      <c r="E3971" s="634">
        <v>10104.81</v>
      </c>
      <c r="F3971" s="635">
        <v>0</v>
      </c>
    </row>
    <row r="3972" spans="1:6" ht="15">
      <c r="A3972" s="633" t="s">
        <v>22562</v>
      </c>
      <c r="B3972" s="626">
        <v>98087</v>
      </c>
      <c r="C3972" s="628" t="s">
        <v>22604</v>
      </c>
      <c r="D3972" s="626" t="s">
        <v>351</v>
      </c>
      <c r="E3972" s="634">
        <v>12211.02</v>
      </c>
      <c r="F3972" s="635">
        <v>0</v>
      </c>
    </row>
    <row r="3973" spans="1:6" ht="15">
      <c r="A3973" s="633" t="s">
        <v>22562</v>
      </c>
      <c r="B3973" s="626">
        <v>98086</v>
      </c>
      <c r="C3973" s="628" t="s">
        <v>22605</v>
      </c>
      <c r="D3973" s="626" t="s">
        <v>351</v>
      </c>
      <c r="E3973" s="634">
        <v>11419.17</v>
      </c>
      <c r="F3973" s="635">
        <v>0</v>
      </c>
    </row>
    <row r="3974" spans="1:6" ht="15">
      <c r="A3974" s="633" t="s">
        <v>22562</v>
      </c>
      <c r="B3974" s="626">
        <v>98066</v>
      </c>
      <c r="C3974" s="628" t="s">
        <v>22606</v>
      </c>
      <c r="D3974" s="626" t="s">
        <v>351</v>
      </c>
      <c r="E3974" s="634">
        <v>4905.18</v>
      </c>
      <c r="F3974" s="635">
        <v>0</v>
      </c>
    </row>
    <row r="3975" spans="1:6" ht="15">
      <c r="A3975" s="633" t="s">
        <v>22562</v>
      </c>
      <c r="B3975" s="626">
        <v>98067</v>
      </c>
      <c r="C3975" s="628" t="s">
        <v>22607</v>
      </c>
      <c r="D3975" s="626" t="s">
        <v>351</v>
      </c>
      <c r="E3975" s="634">
        <v>6541.16</v>
      </c>
      <c r="F3975" s="635">
        <v>0</v>
      </c>
    </row>
    <row r="3976" spans="1:6" ht="15">
      <c r="A3976" s="633" t="s">
        <v>22562</v>
      </c>
      <c r="B3976" s="626">
        <v>98068</v>
      </c>
      <c r="C3976" s="628" t="s">
        <v>22608</v>
      </c>
      <c r="D3976" s="626" t="s">
        <v>351</v>
      </c>
      <c r="E3976" s="634">
        <v>9246.65</v>
      </c>
      <c r="F3976" s="635">
        <v>0</v>
      </c>
    </row>
    <row r="3977" spans="1:6" ht="15">
      <c r="A3977" s="633" t="s">
        <v>22562</v>
      </c>
      <c r="B3977" s="626">
        <v>98069</v>
      </c>
      <c r="C3977" s="628" t="s">
        <v>22609</v>
      </c>
      <c r="D3977" s="626" t="s">
        <v>351</v>
      </c>
      <c r="E3977" s="634">
        <v>12454.54</v>
      </c>
      <c r="F3977" s="635">
        <v>0</v>
      </c>
    </row>
    <row r="3978" spans="1:6" ht="15">
      <c r="A3978" s="633" t="s">
        <v>22562</v>
      </c>
      <c r="B3978" s="626">
        <v>98071</v>
      </c>
      <c r="C3978" s="628" t="s">
        <v>22610</v>
      </c>
      <c r="D3978" s="626" t="s">
        <v>351</v>
      </c>
      <c r="E3978" s="634">
        <v>15489.61</v>
      </c>
      <c r="F3978" s="635">
        <v>0</v>
      </c>
    </row>
    <row r="3979" spans="1:6" ht="15">
      <c r="A3979" s="633" t="s">
        <v>22562</v>
      </c>
      <c r="B3979" s="626">
        <v>98070</v>
      </c>
      <c r="C3979" s="628" t="s">
        <v>22611</v>
      </c>
      <c r="D3979" s="626" t="s">
        <v>351</v>
      </c>
      <c r="E3979" s="634">
        <v>14220.2</v>
      </c>
      <c r="F3979" s="635">
        <v>0</v>
      </c>
    </row>
    <row r="3980" spans="1:6" ht="15">
      <c r="A3980" s="633" t="s">
        <v>22612</v>
      </c>
      <c r="B3980" s="626">
        <v>104915</v>
      </c>
      <c r="C3980" s="628" t="s">
        <v>22613</v>
      </c>
      <c r="D3980" s="626" t="s">
        <v>908</v>
      </c>
      <c r="E3980" s="634">
        <v>9.14</v>
      </c>
      <c r="F3980" s="635">
        <v>0</v>
      </c>
    </row>
    <row r="3981" spans="1:6" ht="15">
      <c r="A3981" s="633" t="s">
        <v>22612</v>
      </c>
      <c r="B3981" s="626">
        <v>96546</v>
      </c>
      <c r="C3981" s="628" t="s">
        <v>22614</v>
      </c>
      <c r="D3981" s="626" t="s">
        <v>908</v>
      </c>
      <c r="E3981" s="634">
        <v>14.31</v>
      </c>
      <c r="F3981" s="635">
        <v>0</v>
      </c>
    </row>
    <row r="3982" spans="1:6" ht="15">
      <c r="A3982" s="633" t="s">
        <v>22612</v>
      </c>
      <c r="B3982" s="626">
        <v>96544</v>
      </c>
      <c r="C3982" s="628" t="s">
        <v>22615</v>
      </c>
      <c r="D3982" s="626" t="s">
        <v>908</v>
      </c>
      <c r="E3982" s="634">
        <v>19.27</v>
      </c>
      <c r="F3982" s="635">
        <v>0</v>
      </c>
    </row>
    <row r="3983" spans="1:6" ht="15">
      <c r="A3983" s="633" t="s">
        <v>22612</v>
      </c>
      <c r="B3983" s="626">
        <v>96545</v>
      </c>
      <c r="C3983" s="628" t="s">
        <v>22616</v>
      </c>
      <c r="D3983" s="626" t="s">
        <v>908</v>
      </c>
      <c r="E3983" s="634">
        <v>16.73</v>
      </c>
      <c r="F3983" s="635">
        <v>0</v>
      </c>
    </row>
    <row r="3984" spans="1:6" ht="15">
      <c r="A3984" s="633" t="s">
        <v>22612</v>
      </c>
      <c r="B3984" s="626">
        <v>96543</v>
      </c>
      <c r="C3984" s="628" t="s">
        <v>22617</v>
      </c>
      <c r="D3984" s="626" t="s">
        <v>908</v>
      </c>
      <c r="E3984" s="634">
        <v>22.34</v>
      </c>
      <c r="F3984" s="635">
        <v>0</v>
      </c>
    </row>
    <row r="3985" spans="1:6" ht="15">
      <c r="A3985" s="633" t="s">
        <v>22612</v>
      </c>
      <c r="B3985" s="626">
        <v>104922</v>
      </c>
      <c r="C3985" s="628" t="s">
        <v>22618</v>
      </c>
      <c r="D3985" s="626" t="s">
        <v>908</v>
      </c>
      <c r="E3985" s="634">
        <v>10.46</v>
      </c>
      <c r="F3985" s="635">
        <v>0</v>
      </c>
    </row>
    <row r="3986" spans="1:6" ht="15">
      <c r="A3986" s="633" t="s">
        <v>22612</v>
      </c>
      <c r="B3986" s="626">
        <v>104920</v>
      </c>
      <c r="C3986" s="628" t="s">
        <v>22619</v>
      </c>
      <c r="D3986" s="626" t="s">
        <v>908</v>
      </c>
      <c r="E3986" s="634">
        <v>10.59</v>
      </c>
      <c r="F3986" s="635">
        <v>0</v>
      </c>
    </row>
    <row r="3987" spans="1:6" ht="15">
      <c r="A3987" s="633" t="s">
        <v>22612</v>
      </c>
      <c r="B3987" s="626">
        <v>104921</v>
      </c>
      <c r="C3987" s="628" t="s">
        <v>22620</v>
      </c>
      <c r="D3987" s="626" t="s">
        <v>908</v>
      </c>
      <c r="E3987" s="634">
        <v>9.75</v>
      </c>
      <c r="F3987" s="635">
        <v>0</v>
      </c>
    </row>
    <row r="3988" spans="1:6" ht="15">
      <c r="A3988" s="633" t="s">
        <v>22612</v>
      </c>
      <c r="B3988" s="626">
        <v>104919</v>
      </c>
      <c r="C3988" s="628" t="s">
        <v>22621</v>
      </c>
      <c r="D3988" s="626" t="s">
        <v>908</v>
      </c>
      <c r="E3988" s="634">
        <v>12.63</v>
      </c>
      <c r="F3988" s="635">
        <v>0</v>
      </c>
    </row>
    <row r="3989" spans="1:6" ht="15">
      <c r="A3989" s="633" t="s">
        <v>22612</v>
      </c>
      <c r="B3989" s="626">
        <v>104917</v>
      </c>
      <c r="C3989" s="628" t="s">
        <v>22622</v>
      </c>
      <c r="D3989" s="626" t="s">
        <v>908</v>
      </c>
      <c r="E3989" s="634">
        <v>16.100000000000001</v>
      </c>
      <c r="F3989" s="635">
        <v>0</v>
      </c>
    </row>
    <row r="3990" spans="1:6" ht="15">
      <c r="A3990" s="633" t="s">
        <v>22612</v>
      </c>
      <c r="B3990" s="626">
        <v>104918</v>
      </c>
      <c r="C3990" s="628" t="s">
        <v>22623</v>
      </c>
      <c r="D3990" s="626" t="s">
        <v>908</v>
      </c>
      <c r="E3990" s="634">
        <v>14.43</v>
      </c>
      <c r="F3990" s="635">
        <v>0</v>
      </c>
    </row>
    <row r="3991" spans="1:6" ht="15">
      <c r="A3991" s="633" t="s">
        <v>22612</v>
      </c>
      <c r="B3991" s="626">
        <v>104916</v>
      </c>
      <c r="C3991" s="628" t="s">
        <v>22624</v>
      </c>
      <c r="D3991" s="626" t="s">
        <v>908</v>
      </c>
      <c r="E3991" s="634">
        <v>18.14</v>
      </c>
      <c r="F3991" s="635">
        <v>0</v>
      </c>
    </row>
    <row r="3992" spans="1:6" ht="15">
      <c r="A3992" s="633" t="s">
        <v>22612</v>
      </c>
      <c r="B3992" s="626">
        <v>96557</v>
      </c>
      <c r="C3992" s="628" t="s">
        <v>22625</v>
      </c>
      <c r="D3992" s="626" t="s">
        <v>482</v>
      </c>
      <c r="E3992" s="634">
        <v>648.79999999999995</v>
      </c>
      <c r="F3992" s="635">
        <v>0</v>
      </c>
    </row>
    <row r="3993" spans="1:6" ht="15">
      <c r="A3993" s="633" t="s">
        <v>22612</v>
      </c>
      <c r="B3993" s="626">
        <v>96555</v>
      </c>
      <c r="C3993" s="628" t="s">
        <v>22626</v>
      </c>
      <c r="D3993" s="626" t="s">
        <v>482</v>
      </c>
      <c r="E3993" s="634">
        <v>702.34</v>
      </c>
      <c r="F3993" s="635">
        <v>0</v>
      </c>
    </row>
    <row r="3994" spans="1:6" ht="15">
      <c r="A3994" s="633" t="s">
        <v>22612</v>
      </c>
      <c r="B3994" s="626">
        <v>104924</v>
      </c>
      <c r="C3994" s="628" t="s">
        <v>22627</v>
      </c>
      <c r="D3994" s="626" t="s">
        <v>482</v>
      </c>
      <c r="E3994" s="634">
        <v>672.65</v>
      </c>
      <c r="F3994" s="635">
        <v>0</v>
      </c>
    </row>
    <row r="3995" spans="1:6" ht="15">
      <c r="A3995" s="633" t="s">
        <v>22612</v>
      </c>
      <c r="B3995" s="626">
        <v>104923</v>
      </c>
      <c r="C3995" s="628" t="s">
        <v>22628</v>
      </c>
      <c r="D3995" s="626" t="s">
        <v>482</v>
      </c>
      <c r="E3995" s="634">
        <v>769.44</v>
      </c>
      <c r="F3995" s="635">
        <v>0</v>
      </c>
    </row>
    <row r="3996" spans="1:6" ht="15">
      <c r="A3996" s="633" t="s">
        <v>22612</v>
      </c>
      <c r="B3996" s="626">
        <v>96558</v>
      </c>
      <c r="C3996" s="628" t="s">
        <v>22629</v>
      </c>
      <c r="D3996" s="626" t="s">
        <v>482</v>
      </c>
      <c r="E3996" s="634">
        <v>684.75</v>
      </c>
      <c r="F3996" s="635">
        <v>0</v>
      </c>
    </row>
    <row r="3997" spans="1:6" ht="15">
      <c r="A3997" s="633" t="s">
        <v>22612</v>
      </c>
      <c r="B3997" s="626">
        <v>96556</v>
      </c>
      <c r="C3997" s="628" t="s">
        <v>22630</v>
      </c>
      <c r="D3997" s="626" t="s">
        <v>482</v>
      </c>
      <c r="E3997" s="634">
        <v>896.91</v>
      </c>
      <c r="F3997" s="635">
        <v>0</v>
      </c>
    </row>
    <row r="3998" spans="1:6" ht="15">
      <c r="A3998" s="633" t="s">
        <v>22612</v>
      </c>
      <c r="B3998" s="626">
        <v>96523</v>
      </c>
      <c r="C3998" s="628" t="s">
        <v>22631</v>
      </c>
      <c r="D3998" s="626" t="s">
        <v>482</v>
      </c>
      <c r="E3998" s="634">
        <v>130.46</v>
      </c>
      <c r="F3998" s="635">
        <v>0</v>
      </c>
    </row>
    <row r="3999" spans="1:6" ht="15">
      <c r="A3999" s="633" t="s">
        <v>22612</v>
      </c>
      <c r="B3999" s="626">
        <v>96522</v>
      </c>
      <c r="C3999" s="628" t="s">
        <v>22632</v>
      </c>
      <c r="D3999" s="626" t="s">
        <v>482</v>
      </c>
      <c r="E3999" s="634">
        <v>196.39</v>
      </c>
      <c r="F3999" s="635">
        <v>0</v>
      </c>
    </row>
    <row r="4000" spans="1:6" ht="15">
      <c r="A4000" s="633" t="s">
        <v>22612</v>
      </c>
      <c r="B4000" s="626">
        <v>96527</v>
      </c>
      <c r="C4000" s="628" t="s">
        <v>22633</v>
      </c>
      <c r="D4000" s="626" t="s">
        <v>482</v>
      </c>
      <c r="E4000" s="634">
        <v>143.77000000000001</v>
      </c>
      <c r="F4000" s="635">
        <v>0</v>
      </c>
    </row>
    <row r="4001" spans="1:6" ht="15">
      <c r="A4001" s="633" t="s">
        <v>22612</v>
      </c>
      <c r="B4001" s="626">
        <v>96526</v>
      </c>
      <c r="C4001" s="628" t="s">
        <v>22634</v>
      </c>
      <c r="D4001" s="626" t="s">
        <v>482</v>
      </c>
      <c r="E4001" s="634">
        <v>279.83</v>
      </c>
      <c r="F4001" s="635">
        <v>0</v>
      </c>
    </row>
    <row r="4002" spans="1:6" ht="15">
      <c r="A4002" s="633" t="s">
        <v>22612</v>
      </c>
      <c r="B4002" s="626">
        <v>96521</v>
      </c>
      <c r="C4002" s="628" t="s">
        <v>22635</v>
      </c>
      <c r="D4002" s="626" t="s">
        <v>482</v>
      </c>
      <c r="E4002" s="634">
        <v>47.13</v>
      </c>
      <c r="F4002" s="635">
        <v>0</v>
      </c>
    </row>
    <row r="4003" spans="1:6" ht="15">
      <c r="A4003" s="633" t="s">
        <v>22612</v>
      </c>
      <c r="B4003" s="626">
        <v>96520</v>
      </c>
      <c r="C4003" s="628" t="s">
        <v>22636</v>
      </c>
      <c r="D4003" s="626" t="s">
        <v>482</v>
      </c>
      <c r="E4003" s="634">
        <v>112.09</v>
      </c>
      <c r="F4003" s="635">
        <v>0</v>
      </c>
    </row>
    <row r="4004" spans="1:6" ht="15">
      <c r="A4004" s="633" t="s">
        <v>22612</v>
      </c>
      <c r="B4004" s="626">
        <v>96525</v>
      </c>
      <c r="C4004" s="628" t="s">
        <v>22637</v>
      </c>
      <c r="D4004" s="626" t="s">
        <v>482</v>
      </c>
      <c r="E4004" s="634">
        <v>63.86</v>
      </c>
      <c r="F4004" s="635">
        <v>0</v>
      </c>
    </row>
    <row r="4005" spans="1:6" ht="15">
      <c r="A4005" s="633" t="s">
        <v>22612</v>
      </c>
      <c r="B4005" s="626">
        <v>96524</v>
      </c>
      <c r="C4005" s="628" t="s">
        <v>22638</v>
      </c>
      <c r="D4005" s="626" t="s">
        <v>482</v>
      </c>
      <c r="E4005" s="634">
        <v>191.91</v>
      </c>
      <c r="F4005" s="635">
        <v>0</v>
      </c>
    </row>
    <row r="4006" spans="1:6" ht="15">
      <c r="A4006" s="633" t="s">
        <v>22612</v>
      </c>
      <c r="B4006" s="626">
        <v>96537</v>
      </c>
      <c r="C4006" s="628" t="s">
        <v>22639</v>
      </c>
      <c r="D4006" s="626" t="s">
        <v>135</v>
      </c>
      <c r="E4006" s="634">
        <v>201.71</v>
      </c>
      <c r="F4006" s="635">
        <v>0</v>
      </c>
    </row>
    <row r="4007" spans="1:6" ht="15">
      <c r="A4007" s="633" t="s">
        <v>22612</v>
      </c>
      <c r="B4007" s="626">
        <v>96540</v>
      </c>
      <c r="C4007" s="628" t="s">
        <v>22640</v>
      </c>
      <c r="D4007" s="626" t="s">
        <v>135</v>
      </c>
      <c r="E4007" s="634">
        <v>148.47</v>
      </c>
      <c r="F4007" s="635">
        <v>0</v>
      </c>
    </row>
    <row r="4008" spans="1:6" ht="15">
      <c r="A4008" s="633" t="s">
        <v>22612</v>
      </c>
      <c r="B4008" s="626">
        <v>96528</v>
      </c>
      <c r="C4008" s="628" t="s">
        <v>22641</v>
      </c>
      <c r="D4008" s="626" t="s">
        <v>135</v>
      </c>
      <c r="E4008" s="634">
        <v>174.34</v>
      </c>
      <c r="F4008" s="635">
        <v>0</v>
      </c>
    </row>
    <row r="4009" spans="1:6" ht="15">
      <c r="A4009" s="633" t="s">
        <v>22612</v>
      </c>
      <c r="B4009" s="626">
        <v>96531</v>
      </c>
      <c r="C4009" s="628" t="s">
        <v>22642</v>
      </c>
      <c r="D4009" s="626" t="s">
        <v>135</v>
      </c>
      <c r="E4009" s="634">
        <v>120.62</v>
      </c>
      <c r="F4009" s="635">
        <v>0</v>
      </c>
    </row>
    <row r="4010" spans="1:6" ht="15">
      <c r="A4010" s="633" t="s">
        <v>22612</v>
      </c>
      <c r="B4010" s="626">
        <v>96534</v>
      </c>
      <c r="C4010" s="628" t="s">
        <v>22643</v>
      </c>
      <c r="D4010" s="626" t="s">
        <v>135</v>
      </c>
      <c r="E4010" s="634">
        <v>92.64</v>
      </c>
      <c r="F4010" s="635">
        <v>0</v>
      </c>
    </row>
    <row r="4011" spans="1:6" ht="15">
      <c r="A4011" s="633" t="s">
        <v>22612</v>
      </c>
      <c r="B4011" s="626">
        <v>104928</v>
      </c>
      <c r="C4011" s="628" t="s">
        <v>22644</v>
      </c>
      <c r="D4011" s="626" t="s">
        <v>135</v>
      </c>
      <c r="E4011" s="634">
        <v>164.45</v>
      </c>
      <c r="F4011" s="635">
        <v>0</v>
      </c>
    </row>
    <row r="4012" spans="1:6" ht="15">
      <c r="A4012" s="633" t="s">
        <v>22612</v>
      </c>
      <c r="B4012" s="626">
        <v>104929</v>
      </c>
      <c r="C4012" s="628" t="s">
        <v>22645</v>
      </c>
      <c r="D4012" s="626" t="s">
        <v>135</v>
      </c>
      <c r="E4012" s="634">
        <v>100.48</v>
      </c>
      <c r="F4012" s="635">
        <v>0</v>
      </c>
    </row>
    <row r="4013" spans="1:6" ht="15">
      <c r="A4013" s="633" t="s">
        <v>22612</v>
      </c>
      <c r="B4013" s="626">
        <v>104925</v>
      </c>
      <c r="C4013" s="628" t="s">
        <v>22646</v>
      </c>
      <c r="D4013" s="626" t="s">
        <v>135</v>
      </c>
      <c r="E4013" s="634">
        <v>176.37</v>
      </c>
      <c r="F4013" s="635">
        <v>0</v>
      </c>
    </row>
    <row r="4014" spans="1:6" ht="15">
      <c r="A4014" s="633" t="s">
        <v>22612</v>
      </c>
      <c r="B4014" s="626">
        <v>104926</v>
      </c>
      <c r="C4014" s="628" t="s">
        <v>22647</v>
      </c>
      <c r="D4014" s="626" t="s">
        <v>135</v>
      </c>
      <c r="E4014" s="634">
        <v>116.05</v>
      </c>
      <c r="F4014" s="635">
        <v>0</v>
      </c>
    </row>
    <row r="4015" spans="1:6" ht="15">
      <c r="A4015" s="633" t="s">
        <v>22612</v>
      </c>
      <c r="B4015" s="626">
        <v>104927</v>
      </c>
      <c r="C4015" s="628" t="s">
        <v>22648</v>
      </c>
      <c r="D4015" s="626" t="s">
        <v>135</v>
      </c>
      <c r="E4015" s="634">
        <v>84.7</v>
      </c>
      <c r="F4015" s="635">
        <v>0</v>
      </c>
    </row>
    <row r="4016" spans="1:6" ht="15">
      <c r="A4016" s="633" t="s">
        <v>22612</v>
      </c>
      <c r="B4016" s="626">
        <v>96538</v>
      </c>
      <c r="C4016" s="628" t="s">
        <v>22649</v>
      </c>
      <c r="D4016" s="626" t="s">
        <v>135</v>
      </c>
      <c r="E4016" s="634">
        <v>281.02999999999997</v>
      </c>
      <c r="F4016" s="635">
        <v>0</v>
      </c>
    </row>
    <row r="4017" spans="1:6" ht="15">
      <c r="A4017" s="633" t="s">
        <v>22612</v>
      </c>
      <c r="B4017" s="626">
        <v>96541</v>
      </c>
      <c r="C4017" s="628" t="s">
        <v>22650</v>
      </c>
      <c r="D4017" s="626" t="s">
        <v>135</v>
      </c>
      <c r="E4017" s="634">
        <v>213.04</v>
      </c>
      <c r="F4017" s="635">
        <v>0</v>
      </c>
    </row>
    <row r="4018" spans="1:6" ht="15">
      <c r="A4018" s="633" t="s">
        <v>22612</v>
      </c>
      <c r="B4018" s="626">
        <v>96529</v>
      </c>
      <c r="C4018" s="628" t="s">
        <v>22651</v>
      </c>
      <c r="D4018" s="626" t="s">
        <v>135</v>
      </c>
      <c r="E4018" s="634">
        <v>300.67</v>
      </c>
      <c r="F4018" s="635">
        <v>0</v>
      </c>
    </row>
    <row r="4019" spans="1:6" ht="15">
      <c r="A4019" s="633" t="s">
        <v>22612</v>
      </c>
      <c r="B4019" s="626">
        <v>96532</v>
      </c>
      <c r="C4019" s="628" t="s">
        <v>22652</v>
      </c>
      <c r="D4019" s="626" t="s">
        <v>135</v>
      </c>
      <c r="E4019" s="634">
        <v>208.75</v>
      </c>
      <c r="F4019" s="635">
        <v>0</v>
      </c>
    </row>
    <row r="4020" spans="1:6" ht="15">
      <c r="A4020" s="633" t="s">
        <v>22612</v>
      </c>
      <c r="B4020" s="626">
        <v>96535</v>
      </c>
      <c r="C4020" s="628" t="s">
        <v>22653</v>
      </c>
      <c r="D4020" s="626" t="s">
        <v>135</v>
      </c>
      <c r="E4020" s="634">
        <v>160.93</v>
      </c>
      <c r="F4020" s="635">
        <v>0</v>
      </c>
    </row>
    <row r="4021" spans="1:6" ht="15">
      <c r="A4021" s="633" t="s">
        <v>22612</v>
      </c>
      <c r="B4021" s="626">
        <v>96539</v>
      </c>
      <c r="C4021" s="628" t="s">
        <v>22654</v>
      </c>
      <c r="D4021" s="626" t="s">
        <v>135</v>
      </c>
      <c r="E4021" s="634">
        <v>143.13999999999999</v>
      </c>
      <c r="F4021" s="635">
        <v>0</v>
      </c>
    </row>
    <row r="4022" spans="1:6" ht="15">
      <c r="A4022" s="633" t="s">
        <v>22612</v>
      </c>
      <c r="B4022" s="626">
        <v>96542</v>
      </c>
      <c r="C4022" s="628" t="s">
        <v>22655</v>
      </c>
      <c r="D4022" s="626" t="s">
        <v>135</v>
      </c>
      <c r="E4022" s="634">
        <v>111.39</v>
      </c>
      <c r="F4022" s="635">
        <v>0</v>
      </c>
    </row>
    <row r="4023" spans="1:6" ht="15">
      <c r="A4023" s="633" t="s">
        <v>22612</v>
      </c>
      <c r="B4023" s="626">
        <v>96530</v>
      </c>
      <c r="C4023" s="628" t="s">
        <v>22656</v>
      </c>
      <c r="D4023" s="626" t="s">
        <v>135</v>
      </c>
      <c r="E4023" s="634">
        <v>157.88999999999999</v>
      </c>
      <c r="F4023" s="635">
        <v>0</v>
      </c>
    </row>
    <row r="4024" spans="1:6" ht="15">
      <c r="A4024" s="633" t="s">
        <v>22612</v>
      </c>
      <c r="B4024" s="626">
        <v>96533</v>
      </c>
      <c r="C4024" s="628" t="s">
        <v>22657</v>
      </c>
      <c r="D4024" s="626" t="s">
        <v>135</v>
      </c>
      <c r="E4024" s="634">
        <v>106.27</v>
      </c>
      <c r="F4024" s="635">
        <v>0</v>
      </c>
    </row>
    <row r="4025" spans="1:6" ht="15">
      <c r="A4025" s="633" t="s">
        <v>22612</v>
      </c>
      <c r="B4025" s="626">
        <v>96536</v>
      </c>
      <c r="C4025" s="628" t="s">
        <v>22658</v>
      </c>
      <c r="D4025" s="626" t="s">
        <v>135</v>
      </c>
      <c r="E4025" s="634">
        <v>79.349999999999994</v>
      </c>
      <c r="F4025" s="635">
        <v>0</v>
      </c>
    </row>
    <row r="4026" spans="1:6" ht="15">
      <c r="A4026" s="633" t="s">
        <v>22659</v>
      </c>
      <c r="B4026" s="626">
        <v>105518</v>
      </c>
      <c r="C4026" s="628" t="s">
        <v>22660</v>
      </c>
      <c r="D4026" s="626" t="s">
        <v>135</v>
      </c>
      <c r="E4026" s="634">
        <v>0</v>
      </c>
      <c r="F4026" s="635"/>
    </row>
    <row r="4027" spans="1:6" ht="15">
      <c r="A4027" s="633" t="s">
        <v>22659</v>
      </c>
      <c r="B4027" s="626">
        <v>105517</v>
      </c>
      <c r="C4027" s="628" t="s">
        <v>22661</v>
      </c>
      <c r="D4027" s="626" t="s">
        <v>135</v>
      </c>
      <c r="E4027" s="634">
        <v>0</v>
      </c>
      <c r="F4027" s="635"/>
    </row>
    <row r="4028" spans="1:6" ht="15">
      <c r="A4028" s="633" t="s">
        <v>22659</v>
      </c>
      <c r="B4028" s="626">
        <v>105520</v>
      </c>
      <c r="C4028" s="628" t="s">
        <v>22662</v>
      </c>
      <c r="D4028" s="626" t="s">
        <v>135</v>
      </c>
      <c r="E4028" s="634">
        <v>0</v>
      </c>
      <c r="F4028" s="635"/>
    </row>
    <row r="4029" spans="1:6" ht="15">
      <c r="A4029" s="633" t="s">
        <v>22659</v>
      </c>
      <c r="B4029" s="626">
        <v>105519</v>
      </c>
      <c r="C4029" s="628" t="s">
        <v>22663</v>
      </c>
      <c r="D4029" s="626" t="s">
        <v>135</v>
      </c>
      <c r="E4029" s="634">
        <v>0</v>
      </c>
      <c r="F4029" s="635"/>
    </row>
    <row r="4030" spans="1:6" ht="15">
      <c r="A4030" s="633" t="s">
        <v>22664</v>
      </c>
      <c r="B4030" s="626">
        <v>101793</v>
      </c>
      <c r="C4030" s="628" t="s">
        <v>22665</v>
      </c>
      <c r="D4030" s="626" t="s">
        <v>482</v>
      </c>
      <c r="E4030" s="634">
        <v>29.17</v>
      </c>
      <c r="F4030" s="635">
        <v>0</v>
      </c>
    </row>
    <row r="4031" spans="1:6" ht="15">
      <c r="A4031" s="633" t="s">
        <v>22664</v>
      </c>
      <c r="B4031" s="626">
        <v>101792</v>
      </c>
      <c r="C4031" s="628" t="s">
        <v>22666</v>
      </c>
      <c r="D4031" s="626" t="s">
        <v>482</v>
      </c>
      <c r="E4031" s="634">
        <v>19.420000000000002</v>
      </c>
      <c r="F4031" s="635">
        <v>0</v>
      </c>
    </row>
    <row r="4032" spans="1:6" ht="15">
      <c r="A4032" s="633" t="s">
        <v>22664</v>
      </c>
      <c r="B4032" s="626">
        <v>92272</v>
      </c>
      <c r="C4032" s="628" t="s">
        <v>22667</v>
      </c>
      <c r="D4032" s="626" t="s">
        <v>143</v>
      </c>
      <c r="E4032" s="634">
        <v>36.01</v>
      </c>
      <c r="F4032" s="635">
        <v>0</v>
      </c>
    </row>
    <row r="4033" spans="1:6" ht="15">
      <c r="A4033" s="633" t="s">
        <v>22664</v>
      </c>
      <c r="B4033" s="626">
        <v>101791</v>
      </c>
      <c r="C4033" s="628" t="s">
        <v>22668</v>
      </c>
      <c r="D4033" s="626" t="s">
        <v>143</v>
      </c>
      <c r="E4033" s="634">
        <v>26.37</v>
      </c>
      <c r="F4033" s="635">
        <v>0</v>
      </c>
    </row>
    <row r="4034" spans="1:6" ht="15">
      <c r="A4034" s="633" t="s">
        <v>22664</v>
      </c>
      <c r="B4034" s="626">
        <v>92273</v>
      </c>
      <c r="C4034" s="628" t="s">
        <v>22669</v>
      </c>
      <c r="D4034" s="626" t="s">
        <v>143</v>
      </c>
      <c r="E4034" s="634">
        <v>16.190000000000001</v>
      </c>
      <c r="F4034" s="635">
        <v>0</v>
      </c>
    </row>
    <row r="4035" spans="1:6" ht="15">
      <c r="A4035" s="633" t="s">
        <v>22664</v>
      </c>
      <c r="B4035" s="626">
        <v>92268</v>
      </c>
      <c r="C4035" s="628" t="s">
        <v>22670</v>
      </c>
      <c r="D4035" s="626" t="s">
        <v>135</v>
      </c>
      <c r="E4035" s="634">
        <v>68.83</v>
      </c>
      <c r="F4035" s="635">
        <v>0</v>
      </c>
    </row>
    <row r="4036" spans="1:6" ht="15">
      <c r="A4036" s="633" t="s">
        <v>22664</v>
      </c>
      <c r="B4036" s="626">
        <v>92267</v>
      </c>
      <c r="C4036" s="628" t="s">
        <v>22671</v>
      </c>
      <c r="D4036" s="626" t="s">
        <v>135</v>
      </c>
      <c r="E4036" s="634">
        <v>41.18</v>
      </c>
      <c r="F4036" s="635">
        <v>0</v>
      </c>
    </row>
    <row r="4037" spans="1:6" ht="15">
      <c r="A4037" s="633" t="s">
        <v>22664</v>
      </c>
      <c r="B4037" s="626">
        <v>92271</v>
      </c>
      <c r="C4037" s="628" t="s">
        <v>22672</v>
      </c>
      <c r="D4037" s="626" t="s">
        <v>135</v>
      </c>
      <c r="E4037" s="634">
        <v>119.91</v>
      </c>
      <c r="F4037" s="635">
        <v>0</v>
      </c>
    </row>
    <row r="4038" spans="1:6" ht="15">
      <c r="A4038" s="633" t="s">
        <v>22664</v>
      </c>
      <c r="B4038" s="626">
        <v>92264</v>
      </c>
      <c r="C4038" s="628" t="s">
        <v>22673</v>
      </c>
      <c r="D4038" s="626" t="s">
        <v>135</v>
      </c>
      <c r="E4038" s="634">
        <v>195.07</v>
      </c>
      <c r="F4038" s="635">
        <v>0</v>
      </c>
    </row>
    <row r="4039" spans="1:6" ht="15">
      <c r="A4039" s="633" t="s">
        <v>22664</v>
      </c>
      <c r="B4039" s="626">
        <v>92263</v>
      </c>
      <c r="C4039" s="628" t="s">
        <v>22674</v>
      </c>
      <c r="D4039" s="626" t="s">
        <v>135</v>
      </c>
      <c r="E4039" s="634">
        <v>159.88999999999999</v>
      </c>
      <c r="F4039" s="635">
        <v>0</v>
      </c>
    </row>
    <row r="4040" spans="1:6" ht="15">
      <c r="A4040" s="633" t="s">
        <v>22664</v>
      </c>
      <c r="B4040" s="626">
        <v>92269</v>
      </c>
      <c r="C4040" s="628" t="s">
        <v>22675</v>
      </c>
      <c r="D4040" s="626" t="s">
        <v>135</v>
      </c>
      <c r="E4040" s="634">
        <v>137.22999999999999</v>
      </c>
      <c r="F4040" s="635">
        <v>0</v>
      </c>
    </row>
    <row r="4041" spans="1:6" ht="15">
      <c r="A4041" s="633" t="s">
        <v>22664</v>
      </c>
      <c r="B4041" s="626">
        <v>92270</v>
      </c>
      <c r="C4041" s="628" t="s">
        <v>22676</v>
      </c>
      <c r="D4041" s="626" t="s">
        <v>135</v>
      </c>
      <c r="E4041" s="634">
        <v>195.33</v>
      </c>
      <c r="F4041" s="635">
        <v>0</v>
      </c>
    </row>
    <row r="4042" spans="1:6" ht="15">
      <c r="A4042" s="633" t="s">
        <v>22664</v>
      </c>
      <c r="B4042" s="626">
        <v>92266</v>
      </c>
      <c r="C4042" s="628" t="s">
        <v>22677</v>
      </c>
      <c r="D4042" s="626" t="s">
        <v>135</v>
      </c>
      <c r="E4042" s="634">
        <v>146.12</v>
      </c>
      <c r="F4042" s="635">
        <v>0</v>
      </c>
    </row>
    <row r="4043" spans="1:6" ht="15">
      <c r="A4043" s="633" t="s">
        <v>22664</v>
      </c>
      <c r="B4043" s="626">
        <v>92265</v>
      </c>
      <c r="C4043" s="628" t="s">
        <v>22678</v>
      </c>
      <c r="D4043" s="626" t="s">
        <v>135</v>
      </c>
      <c r="E4043" s="634">
        <v>115.95</v>
      </c>
      <c r="F4043" s="635">
        <v>0</v>
      </c>
    </row>
    <row r="4044" spans="1:6" ht="15">
      <c r="A4044" s="633" t="s">
        <v>22664</v>
      </c>
      <c r="B4044" s="626">
        <v>92524</v>
      </c>
      <c r="C4044" s="628" t="s">
        <v>22679</v>
      </c>
      <c r="D4044" s="626" t="s">
        <v>135</v>
      </c>
      <c r="E4044" s="634">
        <v>87.6</v>
      </c>
      <c r="F4044" s="635">
        <v>0</v>
      </c>
    </row>
    <row r="4045" spans="1:6" ht="15">
      <c r="A4045" s="633" t="s">
        <v>22664</v>
      </c>
      <c r="B4045" s="626">
        <v>92528</v>
      </c>
      <c r="C4045" s="628" t="s">
        <v>22680</v>
      </c>
      <c r="D4045" s="626" t="s">
        <v>135</v>
      </c>
      <c r="E4045" s="634">
        <v>83.92</v>
      </c>
      <c r="F4045" s="635">
        <v>0</v>
      </c>
    </row>
    <row r="4046" spans="1:6" ht="15">
      <c r="A4046" s="633" t="s">
        <v>22664</v>
      </c>
      <c r="B4046" s="626">
        <v>92532</v>
      </c>
      <c r="C4046" s="628" t="s">
        <v>22681</v>
      </c>
      <c r="D4046" s="626" t="s">
        <v>135</v>
      </c>
      <c r="E4046" s="634">
        <v>80.7</v>
      </c>
      <c r="F4046" s="635">
        <v>0</v>
      </c>
    </row>
    <row r="4047" spans="1:6" ht="15">
      <c r="A4047" s="633" t="s">
        <v>22664</v>
      </c>
      <c r="B4047" s="626">
        <v>92536</v>
      </c>
      <c r="C4047" s="628" t="s">
        <v>22682</v>
      </c>
      <c r="D4047" s="626" t="s">
        <v>135</v>
      </c>
      <c r="E4047" s="634">
        <v>74.59</v>
      </c>
      <c r="F4047" s="635">
        <v>0</v>
      </c>
    </row>
    <row r="4048" spans="1:6" ht="15">
      <c r="A4048" s="633" t="s">
        <v>22664</v>
      </c>
      <c r="B4048" s="626">
        <v>92508</v>
      </c>
      <c r="C4048" s="628" t="s">
        <v>22683</v>
      </c>
      <c r="D4048" s="626" t="s">
        <v>135</v>
      </c>
      <c r="E4048" s="634">
        <v>115.23</v>
      </c>
      <c r="F4048" s="635">
        <v>0</v>
      </c>
    </row>
    <row r="4049" spans="1:6" ht="15">
      <c r="A4049" s="633" t="s">
        <v>22664</v>
      </c>
      <c r="B4049" s="626">
        <v>92512</v>
      </c>
      <c r="C4049" s="628" t="s">
        <v>22684</v>
      </c>
      <c r="D4049" s="626" t="s">
        <v>135</v>
      </c>
      <c r="E4049" s="634">
        <v>101.82</v>
      </c>
      <c r="F4049" s="635">
        <v>0</v>
      </c>
    </row>
    <row r="4050" spans="1:6" ht="15">
      <c r="A4050" s="633" t="s">
        <v>22664</v>
      </c>
      <c r="B4050" s="626">
        <v>92515</v>
      </c>
      <c r="C4050" s="628" t="s">
        <v>22685</v>
      </c>
      <c r="D4050" s="626" t="s">
        <v>135</v>
      </c>
      <c r="E4050" s="634">
        <v>94.45</v>
      </c>
      <c r="F4050" s="635">
        <v>0</v>
      </c>
    </row>
    <row r="4051" spans="1:6" ht="15">
      <c r="A4051" s="633" t="s">
        <v>22664</v>
      </c>
      <c r="B4051" s="626">
        <v>92520</v>
      </c>
      <c r="C4051" s="628" t="s">
        <v>22686</v>
      </c>
      <c r="D4051" s="626" t="s">
        <v>135</v>
      </c>
      <c r="E4051" s="634">
        <v>89.23</v>
      </c>
      <c r="F4051" s="635">
        <v>0</v>
      </c>
    </row>
    <row r="4052" spans="1:6" ht="15">
      <c r="A4052" s="633" t="s">
        <v>22664</v>
      </c>
      <c r="B4052" s="626">
        <v>92526</v>
      </c>
      <c r="C4052" s="628" t="s">
        <v>22687</v>
      </c>
      <c r="D4052" s="626" t="s">
        <v>135</v>
      </c>
      <c r="E4052" s="634">
        <v>45.61</v>
      </c>
      <c r="F4052" s="635">
        <v>0</v>
      </c>
    </row>
    <row r="4053" spans="1:6" ht="15">
      <c r="A4053" s="633" t="s">
        <v>22664</v>
      </c>
      <c r="B4053" s="626">
        <v>92530</v>
      </c>
      <c r="C4053" s="628" t="s">
        <v>22688</v>
      </c>
      <c r="D4053" s="626" t="s">
        <v>135</v>
      </c>
      <c r="E4053" s="634">
        <v>43.07</v>
      </c>
      <c r="F4053" s="635">
        <v>0</v>
      </c>
    </row>
    <row r="4054" spans="1:6" ht="15">
      <c r="A4054" s="633" t="s">
        <v>22664</v>
      </c>
      <c r="B4054" s="626">
        <v>92534</v>
      </c>
      <c r="C4054" s="628" t="s">
        <v>22689</v>
      </c>
      <c r="D4054" s="626" t="s">
        <v>135</v>
      </c>
      <c r="E4054" s="634">
        <v>40.9</v>
      </c>
      <c r="F4054" s="635">
        <v>0</v>
      </c>
    </row>
    <row r="4055" spans="1:6" ht="15">
      <c r="A4055" s="633" t="s">
        <v>22664</v>
      </c>
      <c r="B4055" s="626">
        <v>92538</v>
      </c>
      <c r="C4055" s="628" t="s">
        <v>22690</v>
      </c>
      <c r="D4055" s="626" t="s">
        <v>135</v>
      </c>
      <c r="E4055" s="634">
        <v>36.630000000000003</v>
      </c>
      <c r="F4055" s="635">
        <v>0</v>
      </c>
    </row>
    <row r="4056" spans="1:6" ht="15">
      <c r="A4056" s="633" t="s">
        <v>22664</v>
      </c>
      <c r="B4056" s="626">
        <v>103760</v>
      </c>
      <c r="C4056" s="628" t="s">
        <v>22691</v>
      </c>
      <c r="D4056" s="626" t="s">
        <v>135</v>
      </c>
      <c r="E4056" s="634">
        <v>123.95</v>
      </c>
      <c r="F4056" s="635">
        <v>0</v>
      </c>
    </row>
    <row r="4057" spans="1:6" ht="15">
      <c r="A4057" s="633" t="s">
        <v>22664</v>
      </c>
      <c r="B4057" s="626">
        <v>103761</v>
      </c>
      <c r="C4057" s="628" t="s">
        <v>22692</v>
      </c>
      <c r="D4057" s="626" t="s">
        <v>135</v>
      </c>
      <c r="E4057" s="634">
        <v>86.24</v>
      </c>
      <c r="F4057" s="635">
        <v>0</v>
      </c>
    </row>
    <row r="4058" spans="1:6" ht="15">
      <c r="A4058" s="633" t="s">
        <v>22664</v>
      </c>
      <c r="B4058" s="626">
        <v>103762</v>
      </c>
      <c r="C4058" s="628" t="s">
        <v>22693</v>
      </c>
      <c r="D4058" s="626" t="s">
        <v>135</v>
      </c>
      <c r="E4058" s="634">
        <v>74.72</v>
      </c>
      <c r="F4058" s="635">
        <v>0</v>
      </c>
    </row>
    <row r="4059" spans="1:6" ht="15">
      <c r="A4059" s="633" t="s">
        <v>22664</v>
      </c>
      <c r="B4059" s="626">
        <v>103763</v>
      </c>
      <c r="C4059" s="628" t="s">
        <v>22694</v>
      </c>
      <c r="D4059" s="626" t="s">
        <v>135</v>
      </c>
      <c r="E4059" s="634">
        <v>66.33</v>
      </c>
      <c r="F4059" s="635">
        <v>0</v>
      </c>
    </row>
    <row r="4060" spans="1:6" ht="15">
      <c r="A4060" s="633" t="s">
        <v>22664</v>
      </c>
      <c r="B4060" s="626">
        <v>92510</v>
      </c>
      <c r="C4060" s="628" t="s">
        <v>22695</v>
      </c>
      <c r="D4060" s="626" t="s">
        <v>135</v>
      </c>
      <c r="E4060" s="634">
        <v>67.67</v>
      </c>
      <c r="F4060" s="635">
        <v>0</v>
      </c>
    </row>
    <row r="4061" spans="1:6" ht="15">
      <c r="A4061" s="633" t="s">
        <v>22664</v>
      </c>
      <c r="B4061" s="626">
        <v>92514</v>
      </c>
      <c r="C4061" s="628" t="s">
        <v>22696</v>
      </c>
      <c r="D4061" s="626" t="s">
        <v>135</v>
      </c>
      <c r="E4061" s="634">
        <v>55.79</v>
      </c>
      <c r="F4061" s="635">
        <v>0</v>
      </c>
    </row>
    <row r="4062" spans="1:6" ht="15">
      <c r="A4062" s="633" t="s">
        <v>22664</v>
      </c>
      <c r="B4062" s="626">
        <v>92518</v>
      </c>
      <c r="C4062" s="628" t="s">
        <v>22697</v>
      </c>
      <c r="D4062" s="626" t="s">
        <v>135</v>
      </c>
      <c r="E4062" s="634">
        <v>49.87</v>
      </c>
      <c r="F4062" s="635">
        <v>0</v>
      </c>
    </row>
    <row r="4063" spans="1:6" ht="15">
      <c r="A4063" s="633" t="s">
        <v>22664</v>
      </c>
      <c r="B4063" s="626">
        <v>92522</v>
      </c>
      <c r="C4063" s="628" t="s">
        <v>22698</v>
      </c>
      <c r="D4063" s="626" t="s">
        <v>135</v>
      </c>
      <c r="E4063" s="634">
        <v>45.99</v>
      </c>
      <c r="F4063" s="635">
        <v>0</v>
      </c>
    </row>
    <row r="4064" spans="1:6" ht="15">
      <c r="A4064" s="633" t="s">
        <v>22664</v>
      </c>
      <c r="B4064" s="626">
        <v>92482</v>
      </c>
      <c r="C4064" s="628" t="s">
        <v>22699</v>
      </c>
      <c r="D4064" s="626" t="s">
        <v>135</v>
      </c>
      <c r="E4064" s="634">
        <v>390.25</v>
      </c>
      <c r="F4064" s="635">
        <v>0</v>
      </c>
    </row>
    <row r="4065" spans="1:6" ht="15">
      <c r="A4065" s="633" t="s">
        <v>22664</v>
      </c>
      <c r="B4065" s="626">
        <v>92484</v>
      </c>
      <c r="C4065" s="628" t="s">
        <v>22700</v>
      </c>
      <c r="D4065" s="626" t="s">
        <v>135</v>
      </c>
      <c r="E4065" s="634">
        <v>272.29000000000002</v>
      </c>
      <c r="F4065" s="635">
        <v>0</v>
      </c>
    </row>
    <row r="4066" spans="1:6" ht="15">
      <c r="A4066" s="633" t="s">
        <v>22664</v>
      </c>
      <c r="B4066" s="626">
        <v>92486</v>
      </c>
      <c r="C4066" s="628" t="s">
        <v>22701</v>
      </c>
      <c r="D4066" s="626" t="s">
        <v>135</v>
      </c>
      <c r="E4066" s="634">
        <v>196.25</v>
      </c>
      <c r="F4066" s="635">
        <v>0</v>
      </c>
    </row>
    <row r="4067" spans="1:6" ht="15">
      <c r="A4067" s="633" t="s">
        <v>22664</v>
      </c>
      <c r="B4067" s="626">
        <v>92492</v>
      </c>
      <c r="C4067" s="628" t="s">
        <v>22702</v>
      </c>
      <c r="D4067" s="626" t="s">
        <v>135</v>
      </c>
      <c r="E4067" s="634">
        <v>122.07</v>
      </c>
      <c r="F4067" s="635">
        <v>0</v>
      </c>
    </row>
    <row r="4068" spans="1:6" ht="15">
      <c r="A4068" s="633" t="s">
        <v>22664</v>
      </c>
      <c r="B4068" s="626">
        <v>92496</v>
      </c>
      <c r="C4068" s="628" t="s">
        <v>22703</v>
      </c>
      <c r="D4068" s="626" t="s">
        <v>135</v>
      </c>
      <c r="E4068" s="634">
        <v>116.66</v>
      </c>
      <c r="F4068" s="635">
        <v>0</v>
      </c>
    </row>
    <row r="4069" spans="1:6" ht="15">
      <c r="A4069" s="633" t="s">
        <v>22664</v>
      </c>
      <c r="B4069" s="626">
        <v>92500</v>
      </c>
      <c r="C4069" s="628" t="s">
        <v>22704</v>
      </c>
      <c r="D4069" s="626" t="s">
        <v>135</v>
      </c>
      <c r="E4069" s="634">
        <v>112.07</v>
      </c>
      <c r="F4069" s="635">
        <v>0</v>
      </c>
    </row>
    <row r="4070" spans="1:6" ht="15">
      <c r="A4070" s="633" t="s">
        <v>22664</v>
      </c>
      <c r="B4070" s="626">
        <v>92504</v>
      </c>
      <c r="C4070" s="628" t="s">
        <v>22705</v>
      </c>
      <c r="D4070" s="626" t="s">
        <v>135</v>
      </c>
      <c r="E4070" s="634">
        <v>103.81</v>
      </c>
      <c r="F4070" s="635">
        <v>0</v>
      </c>
    </row>
    <row r="4071" spans="1:6" ht="15">
      <c r="A4071" s="633" t="s">
        <v>22664</v>
      </c>
      <c r="B4071" s="626">
        <v>92488</v>
      </c>
      <c r="C4071" s="628" t="s">
        <v>22706</v>
      </c>
      <c r="D4071" s="626" t="s">
        <v>135</v>
      </c>
      <c r="E4071" s="634">
        <v>128.38</v>
      </c>
      <c r="F4071" s="635">
        <v>0</v>
      </c>
    </row>
    <row r="4072" spans="1:6" ht="15">
      <c r="A4072" s="633" t="s">
        <v>22664</v>
      </c>
      <c r="B4072" s="626">
        <v>92494</v>
      </c>
      <c r="C4072" s="628" t="s">
        <v>22707</v>
      </c>
      <c r="D4072" s="626" t="s">
        <v>135</v>
      </c>
      <c r="E4072" s="634">
        <v>78.400000000000006</v>
      </c>
      <c r="F4072" s="635">
        <v>0</v>
      </c>
    </row>
    <row r="4073" spans="1:6" ht="15">
      <c r="A4073" s="633" t="s">
        <v>22664</v>
      </c>
      <c r="B4073" s="626">
        <v>92498</v>
      </c>
      <c r="C4073" s="628" t="s">
        <v>22708</v>
      </c>
      <c r="D4073" s="626" t="s">
        <v>135</v>
      </c>
      <c r="E4073" s="634">
        <v>74.2</v>
      </c>
      <c r="F4073" s="635">
        <v>0</v>
      </c>
    </row>
    <row r="4074" spans="1:6" ht="15">
      <c r="A4074" s="633" t="s">
        <v>22664</v>
      </c>
      <c r="B4074" s="626">
        <v>92502</v>
      </c>
      <c r="C4074" s="628" t="s">
        <v>22709</v>
      </c>
      <c r="D4074" s="626" t="s">
        <v>135</v>
      </c>
      <c r="E4074" s="634">
        <v>70.8</v>
      </c>
      <c r="F4074" s="635">
        <v>0</v>
      </c>
    </row>
    <row r="4075" spans="1:6" ht="15">
      <c r="A4075" s="633" t="s">
        <v>22664</v>
      </c>
      <c r="B4075" s="626">
        <v>92506</v>
      </c>
      <c r="C4075" s="628" t="s">
        <v>22710</v>
      </c>
      <c r="D4075" s="626" t="s">
        <v>135</v>
      </c>
      <c r="E4075" s="634">
        <v>64.59</v>
      </c>
      <c r="F4075" s="635">
        <v>0</v>
      </c>
    </row>
    <row r="4076" spans="1:6" ht="15">
      <c r="A4076" s="633" t="s">
        <v>22664</v>
      </c>
      <c r="B4076" s="626">
        <v>92490</v>
      </c>
      <c r="C4076" s="628" t="s">
        <v>22711</v>
      </c>
      <c r="D4076" s="626" t="s">
        <v>135</v>
      </c>
      <c r="E4076" s="634">
        <v>83.29</v>
      </c>
      <c r="F4076" s="635">
        <v>0</v>
      </c>
    </row>
    <row r="4077" spans="1:6" ht="15">
      <c r="A4077" s="633" t="s">
        <v>22664</v>
      </c>
      <c r="B4077" s="626">
        <v>92433</v>
      </c>
      <c r="C4077" s="628" t="s">
        <v>22712</v>
      </c>
      <c r="D4077" s="626" t="s">
        <v>135</v>
      </c>
      <c r="E4077" s="634">
        <v>86.38</v>
      </c>
      <c r="F4077" s="635">
        <v>0</v>
      </c>
    </row>
    <row r="4078" spans="1:6" ht="15">
      <c r="A4078" s="633" t="s">
        <v>22664</v>
      </c>
      <c r="B4078" s="626">
        <v>92437</v>
      </c>
      <c r="C4078" s="628" t="s">
        <v>22713</v>
      </c>
      <c r="D4078" s="626" t="s">
        <v>135</v>
      </c>
      <c r="E4078" s="634">
        <v>82.7</v>
      </c>
      <c r="F4078" s="635">
        <v>0</v>
      </c>
    </row>
    <row r="4079" spans="1:6" ht="15">
      <c r="A4079" s="633" t="s">
        <v>22664</v>
      </c>
      <c r="B4079" s="626">
        <v>92441</v>
      </c>
      <c r="C4079" s="628" t="s">
        <v>22714</v>
      </c>
      <c r="D4079" s="626" t="s">
        <v>135</v>
      </c>
      <c r="E4079" s="634">
        <v>80.069999999999993</v>
      </c>
      <c r="F4079" s="635">
        <v>0</v>
      </c>
    </row>
    <row r="4080" spans="1:6" ht="15">
      <c r="A4080" s="633" t="s">
        <v>22664</v>
      </c>
      <c r="B4080" s="626">
        <v>92445</v>
      </c>
      <c r="C4080" s="628" t="s">
        <v>22715</v>
      </c>
      <c r="D4080" s="626" t="s">
        <v>135</v>
      </c>
      <c r="E4080" s="634">
        <v>74.86</v>
      </c>
      <c r="F4080" s="635">
        <v>0</v>
      </c>
    </row>
    <row r="4081" spans="1:6" ht="15">
      <c r="A4081" s="633" t="s">
        <v>22664</v>
      </c>
      <c r="B4081" s="626">
        <v>92417</v>
      </c>
      <c r="C4081" s="628" t="s">
        <v>22716</v>
      </c>
      <c r="D4081" s="626" t="s">
        <v>135</v>
      </c>
      <c r="E4081" s="634">
        <v>181.35</v>
      </c>
      <c r="F4081" s="635">
        <v>0</v>
      </c>
    </row>
    <row r="4082" spans="1:6" ht="15">
      <c r="A4082" s="633" t="s">
        <v>22664</v>
      </c>
      <c r="B4082" s="626">
        <v>92421</v>
      </c>
      <c r="C4082" s="628" t="s">
        <v>22717</v>
      </c>
      <c r="D4082" s="626" t="s">
        <v>135</v>
      </c>
      <c r="E4082" s="634">
        <v>121.83</v>
      </c>
      <c r="F4082" s="635">
        <v>0</v>
      </c>
    </row>
    <row r="4083" spans="1:6" ht="15">
      <c r="A4083" s="633" t="s">
        <v>22664</v>
      </c>
      <c r="B4083" s="626">
        <v>92425</v>
      </c>
      <c r="C4083" s="628" t="s">
        <v>22718</v>
      </c>
      <c r="D4083" s="626" t="s">
        <v>135</v>
      </c>
      <c r="E4083" s="634">
        <v>102.15</v>
      </c>
      <c r="F4083" s="635">
        <v>0</v>
      </c>
    </row>
    <row r="4084" spans="1:6" ht="15">
      <c r="A4084" s="633" t="s">
        <v>22664</v>
      </c>
      <c r="B4084" s="626">
        <v>92429</v>
      </c>
      <c r="C4084" s="628" t="s">
        <v>22719</v>
      </c>
      <c r="D4084" s="626" t="s">
        <v>135</v>
      </c>
      <c r="E4084" s="634">
        <v>92.25</v>
      </c>
      <c r="F4084" s="635">
        <v>0</v>
      </c>
    </row>
    <row r="4085" spans="1:6" ht="15">
      <c r="A4085" s="633" t="s">
        <v>22664</v>
      </c>
      <c r="B4085" s="626">
        <v>92431</v>
      </c>
      <c r="C4085" s="628" t="s">
        <v>22720</v>
      </c>
      <c r="D4085" s="626" t="s">
        <v>135</v>
      </c>
      <c r="E4085" s="634">
        <v>68.819999999999993</v>
      </c>
      <c r="F4085" s="635">
        <v>0</v>
      </c>
    </row>
    <row r="4086" spans="1:6" ht="15">
      <c r="A4086" s="633" t="s">
        <v>22664</v>
      </c>
      <c r="B4086" s="626">
        <v>92435</v>
      </c>
      <c r="C4086" s="628" t="s">
        <v>22721</v>
      </c>
      <c r="D4086" s="626" t="s">
        <v>135</v>
      </c>
      <c r="E4086" s="634">
        <v>65.739999999999995</v>
      </c>
      <c r="F4086" s="635">
        <v>0</v>
      </c>
    </row>
    <row r="4087" spans="1:6" ht="15">
      <c r="A4087" s="633" t="s">
        <v>22664</v>
      </c>
      <c r="B4087" s="626">
        <v>92439</v>
      </c>
      <c r="C4087" s="628" t="s">
        <v>22722</v>
      </c>
      <c r="D4087" s="626" t="s">
        <v>135</v>
      </c>
      <c r="E4087" s="634">
        <v>63.51</v>
      </c>
      <c r="F4087" s="635">
        <v>0</v>
      </c>
    </row>
    <row r="4088" spans="1:6" ht="15">
      <c r="A4088" s="633" t="s">
        <v>22664</v>
      </c>
      <c r="B4088" s="626">
        <v>92443</v>
      </c>
      <c r="C4088" s="628" t="s">
        <v>22723</v>
      </c>
      <c r="D4088" s="626" t="s">
        <v>135</v>
      </c>
      <c r="E4088" s="634">
        <v>58.9</v>
      </c>
      <c r="F4088" s="635">
        <v>0</v>
      </c>
    </row>
    <row r="4089" spans="1:6" ht="15">
      <c r="A4089" s="633" t="s">
        <v>22664</v>
      </c>
      <c r="B4089" s="626">
        <v>92415</v>
      </c>
      <c r="C4089" s="628" t="s">
        <v>22724</v>
      </c>
      <c r="D4089" s="626" t="s">
        <v>135</v>
      </c>
      <c r="E4089" s="634">
        <v>151.41</v>
      </c>
      <c r="F4089" s="635">
        <v>0</v>
      </c>
    </row>
    <row r="4090" spans="1:6" ht="15">
      <c r="A4090" s="633" t="s">
        <v>22664</v>
      </c>
      <c r="B4090" s="626">
        <v>92419</v>
      </c>
      <c r="C4090" s="628" t="s">
        <v>22725</v>
      </c>
      <c r="D4090" s="626" t="s">
        <v>135</v>
      </c>
      <c r="E4090" s="634">
        <v>98.88</v>
      </c>
      <c r="F4090" s="635">
        <v>0</v>
      </c>
    </row>
    <row r="4091" spans="1:6" ht="15">
      <c r="A4091" s="633" t="s">
        <v>22664</v>
      </c>
      <c r="B4091" s="626">
        <v>92423</v>
      </c>
      <c r="C4091" s="628" t="s">
        <v>22726</v>
      </c>
      <c r="D4091" s="626" t="s">
        <v>135</v>
      </c>
      <c r="E4091" s="634">
        <v>82.19</v>
      </c>
      <c r="F4091" s="635">
        <v>0</v>
      </c>
    </row>
    <row r="4092" spans="1:6" ht="15">
      <c r="A4092" s="633" t="s">
        <v>22664</v>
      </c>
      <c r="B4092" s="626">
        <v>92427</v>
      </c>
      <c r="C4092" s="628" t="s">
        <v>22727</v>
      </c>
      <c r="D4092" s="626" t="s">
        <v>135</v>
      </c>
      <c r="E4092" s="634">
        <v>73.760000000000005</v>
      </c>
      <c r="F4092" s="635">
        <v>0</v>
      </c>
    </row>
    <row r="4093" spans="1:6" ht="15">
      <c r="A4093" s="633" t="s">
        <v>22664</v>
      </c>
      <c r="B4093" s="626">
        <v>92409</v>
      </c>
      <c r="C4093" s="628" t="s">
        <v>22728</v>
      </c>
      <c r="D4093" s="626" t="s">
        <v>135</v>
      </c>
      <c r="E4093" s="634">
        <v>264.85000000000002</v>
      </c>
      <c r="F4093" s="635">
        <v>0</v>
      </c>
    </row>
    <row r="4094" spans="1:6" ht="15">
      <c r="A4094" s="633" t="s">
        <v>22664</v>
      </c>
      <c r="B4094" s="626">
        <v>92411</v>
      </c>
      <c r="C4094" s="628" t="s">
        <v>22729</v>
      </c>
      <c r="D4094" s="626" t="s">
        <v>135</v>
      </c>
      <c r="E4094" s="634">
        <v>183.01</v>
      </c>
      <c r="F4094" s="635">
        <v>0</v>
      </c>
    </row>
    <row r="4095" spans="1:6" ht="15">
      <c r="A4095" s="633" t="s">
        <v>22664</v>
      </c>
      <c r="B4095" s="626">
        <v>92413</v>
      </c>
      <c r="C4095" s="628" t="s">
        <v>22730</v>
      </c>
      <c r="D4095" s="626" t="s">
        <v>135</v>
      </c>
      <c r="E4095" s="634">
        <v>122.66</v>
      </c>
      <c r="F4095" s="635">
        <v>0</v>
      </c>
    </row>
    <row r="4096" spans="1:6" ht="15">
      <c r="A4096" s="633" t="s">
        <v>22664</v>
      </c>
      <c r="B4096" s="626">
        <v>92465</v>
      </c>
      <c r="C4096" s="628" t="s">
        <v>22731</v>
      </c>
      <c r="D4096" s="626" t="s">
        <v>135</v>
      </c>
      <c r="E4096" s="634">
        <v>159.59</v>
      </c>
      <c r="F4096" s="635">
        <v>0</v>
      </c>
    </row>
    <row r="4097" spans="1:6" ht="15">
      <c r="A4097" s="633" t="s">
        <v>22664</v>
      </c>
      <c r="B4097" s="626">
        <v>92469</v>
      </c>
      <c r="C4097" s="628" t="s">
        <v>22732</v>
      </c>
      <c r="D4097" s="626" t="s">
        <v>135</v>
      </c>
      <c r="E4097" s="634">
        <v>145.61000000000001</v>
      </c>
      <c r="F4097" s="635">
        <v>0</v>
      </c>
    </row>
    <row r="4098" spans="1:6" ht="15">
      <c r="A4098" s="633" t="s">
        <v>22664</v>
      </c>
      <c r="B4098" s="626">
        <v>92473</v>
      </c>
      <c r="C4098" s="628" t="s">
        <v>22733</v>
      </c>
      <c r="D4098" s="626" t="s">
        <v>135</v>
      </c>
      <c r="E4098" s="634">
        <v>134.19</v>
      </c>
      <c r="F4098" s="635">
        <v>0</v>
      </c>
    </row>
    <row r="4099" spans="1:6" ht="15">
      <c r="A4099" s="633" t="s">
        <v>22664</v>
      </c>
      <c r="B4099" s="626">
        <v>92477</v>
      </c>
      <c r="C4099" s="628" t="s">
        <v>22734</v>
      </c>
      <c r="D4099" s="626" t="s">
        <v>135</v>
      </c>
      <c r="E4099" s="634">
        <v>110.11</v>
      </c>
      <c r="F4099" s="635">
        <v>0</v>
      </c>
    </row>
    <row r="4100" spans="1:6" ht="15">
      <c r="A4100" s="633" t="s">
        <v>22664</v>
      </c>
      <c r="B4100" s="626">
        <v>92449</v>
      </c>
      <c r="C4100" s="628" t="s">
        <v>22735</v>
      </c>
      <c r="D4100" s="626" t="s">
        <v>135</v>
      </c>
      <c r="E4100" s="634">
        <v>287.12</v>
      </c>
      <c r="F4100" s="635">
        <v>0</v>
      </c>
    </row>
    <row r="4101" spans="1:6" ht="15">
      <c r="A4101" s="633" t="s">
        <v>22664</v>
      </c>
      <c r="B4101" s="626">
        <v>92453</v>
      </c>
      <c r="C4101" s="628" t="s">
        <v>22736</v>
      </c>
      <c r="D4101" s="626" t="s">
        <v>135</v>
      </c>
      <c r="E4101" s="634">
        <v>246.58</v>
      </c>
      <c r="F4101" s="635">
        <v>0</v>
      </c>
    </row>
    <row r="4102" spans="1:6" ht="15">
      <c r="A4102" s="633" t="s">
        <v>22664</v>
      </c>
      <c r="B4102" s="626">
        <v>92457</v>
      </c>
      <c r="C4102" s="628" t="s">
        <v>22737</v>
      </c>
      <c r="D4102" s="626" t="s">
        <v>135</v>
      </c>
      <c r="E4102" s="634">
        <v>215.4</v>
      </c>
      <c r="F4102" s="635">
        <v>0</v>
      </c>
    </row>
    <row r="4103" spans="1:6" ht="15">
      <c r="A4103" s="633" t="s">
        <v>22664</v>
      </c>
      <c r="B4103" s="626">
        <v>92461</v>
      </c>
      <c r="C4103" s="628" t="s">
        <v>22738</v>
      </c>
      <c r="D4103" s="626" t="s">
        <v>135</v>
      </c>
      <c r="E4103" s="634">
        <v>198.97</v>
      </c>
      <c r="F4103" s="635">
        <v>0</v>
      </c>
    </row>
    <row r="4104" spans="1:6" ht="15">
      <c r="A4104" s="633" t="s">
        <v>22664</v>
      </c>
      <c r="B4104" s="626">
        <v>92467</v>
      </c>
      <c r="C4104" s="628" t="s">
        <v>22739</v>
      </c>
      <c r="D4104" s="626" t="s">
        <v>135</v>
      </c>
      <c r="E4104" s="634">
        <v>102.79</v>
      </c>
      <c r="F4104" s="635">
        <v>0</v>
      </c>
    </row>
    <row r="4105" spans="1:6" ht="15">
      <c r="A4105" s="633" t="s">
        <v>22664</v>
      </c>
      <c r="B4105" s="626">
        <v>92471</v>
      </c>
      <c r="C4105" s="628" t="s">
        <v>22740</v>
      </c>
      <c r="D4105" s="626" t="s">
        <v>135</v>
      </c>
      <c r="E4105" s="634">
        <v>93.91</v>
      </c>
      <c r="F4105" s="635">
        <v>0</v>
      </c>
    </row>
    <row r="4106" spans="1:6" ht="15">
      <c r="A4106" s="633" t="s">
        <v>22664</v>
      </c>
      <c r="B4106" s="626">
        <v>92475</v>
      </c>
      <c r="C4106" s="628" t="s">
        <v>22741</v>
      </c>
      <c r="D4106" s="626" t="s">
        <v>135</v>
      </c>
      <c r="E4106" s="634">
        <v>86.63</v>
      </c>
      <c r="F4106" s="635">
        <v>0</v>
      </c>
    </row>
    <row r="4107" spans="1:6" ht="15">
      <c r="A4107" s="633" t="s">
        <v>22664</v>
      </c>
      <c r="B4107" s="626">
        <v>92479</v>
      </c>
      <c r="C4107" s="628" t="s">
        <v>22742</v>
      </c>
      <c r="D4107" s="626" t="s">
        <v>135</v>
      </c>
      <c r="E4107" s="634">
        <v>71.28</v>
      </c>
      <c r="F4107" s="635">
        <v>0</v>
      </c>
    </row>
    <row r="4108" spans="1:6" ht="15">
      <c r="A4108" s="633" t="s">
        <v>22664</v>
      </c>
      <c r="B4108" s="626">
        <v>92451</v>
      </c>
      <c r="C4108" s="628" t="s">
        <v>22743</v>
      </c>
      <c r="D4108" s="626" t="s">
        <v>135</v>
      </c>
      <c r="E4108" s="634">
        <v>194.87</v>
      </c>
      <c r="F4108" s="635">
        <v>0</v>
      </c>
    </row>
    <row r="4109" spans="1:6" ht="15">
      <c r="A4109" s="633" t="s">
        <v>22664</v>
      </c>
      <c r="B4109" s="626">
        <v>92455</v>
      </c>
      <c r="C4109" s="628" t="s">
        <v>22744</v>
      </c>
      <c r="D4109" s="626" t="s">
        <v>135</v>
      </c>
      <c r="E4109" s="634">
        <v>160.58000000000001</v>
      </c>
      <c r="F4109" s="635">
        <v>0</v>
      </c>
    </row>
    <row r="4110" spans="1:6" ht="15">
      <c r="A4110" s="633" t="s">
        <v>22664</v>
      </c>
      <c r="B4110" s="626">
        <v>92459</v>
      </c>
      <c r="C4110" s="628" t="s">
        <v>22745</v>
      </c>
      <c r="D4110" s="626" t="s">
        <v>135</v>
      </c>
      <c r="E4110" s="634">
        <v>137.38</v>
      </c>
      <c r="F4110" s="635">
        <v>0</v>
      </c>
    </row>
    <row r="4111" spans="1:6" ht="15">
      <c r="A4111" s="633" t="s">
        <v>22664</v>
      </c>
      <c r="B4111" s="626">
        <v>92463</v>
      </c>
      <c r="C4111" s="628" t="s">
        <v>22746</v>
      </c>
      <c r="D4111" s="626" t="s">
        <v>135</v>
      </c>
      <c r="E4111" s="634">
        <v>124.82</v>
      </c>
      <c r="F4111" s="635">
        <v>0</v>
      </c>
    </row>
    <row r="4112" spans="1:6" ht="15">
      <c r="A4112" s="633" t="s">
        <v>22664</v>
      </c>
      <c r="B4112" s="626">
        <v>92446</v>
      </c>
      <c r="C4112" s="628" t="s">
        <v>22747</v>
      </c>
      <c r="D4112" s="626" t="s">
        <v>135</v>
      </c>
      <c r="E4112" s="634">
        <v>348.98</v>
      </c>
      <c r="F4112" s="635">
        <v>0</v>
      </c>
    </row>
    <row r="4113" spans="1:6" ht="15">
      <c r="A4113" s="633" t="s">
        <v>22664</v>
      </c>
      <c r="B4113" s="626">
        <v>92447</v>
      </c>
      <c r="C4113" s="628" t="s">
        <v>22748</v>
      </c>
      <c r="D4113" s="626" t="s">
        <v>135</v>
      </c>
      <c r="E4113" s="634">
        <v>243.49</v>
      </c>
      <c r="F4113" s="635">
        <v>0</v>
      </c>
    </row>
    <row r="4114" spans="1:6" ht="15">
      <c r="A4114" s="633" t="s">
        <v>22664</v>
      </c>
      <c r="B4114" s="626">
        <v>92448</v>
      </c>
      <c r="C4114" s="628" t="s">
        <v>22749</v>
      </c>
      <c r="D4114" s="626" t="s">
        <v>135</v>
      </c>
      <c r="E4114" s="634">
        <v>189.67</v>
      </c>
      <c r="F4114" s="635">
        <v>0</v>
      </c>
    </row>
    <row r="4115" spans="1:6" ht="15">
      <c r="A4115" s="633" t="s">
        <v>22664</v>
      </c>
      <c r="B4115" s="626">
        <v>92466</v>
      </c>
      <c r="C4115" s="628" t="s">
        <v>22750</v>
      </c>
      <c r="D4115" s="626" t="s">
        <v>135</v>
      </c>
      <c r="E4115" s="634">
        <v>289.81</v>
      </c>
      <c r="F4115" s="635">
        <v>0</v>
      </c>
    </row>
    <row r="4116" spans="1:6" ht="15">
      <c r="A4116" s="633" t="s">
        <v>22664</v>
      </c>
      <c r="B4116" s="626">
        <v>92470</v>
      </c>
      <c r="C4116" s="628" t="s">
        <v>22751</v>
      </c>
      <c r="D4116" s="626" t="s">
        <v>135</v>
      </c>
      <c r="E4116" s="634">
        <v>281.98</v>
      </c>
      <c r="F4116" s="635">
        <v>0</v>
      </c>
    </row>
    <row r="4117" spans="1:6" ht="15">
      <c r="A4117" s="633" t="s">
        <v>22664</v>
      </c>
      <c r="B4117" s="626">
        <v>92474</v>
      </c>
      <c r="C4117" s="628" t="s">
        <v>22752</v>
      </c>
      <c r="D4117" s="626" t="s">
        <v>135</v>
      </c>
      <c r="E4117" s="634">
        <v>275.14999999999998</v>
      </c>
      <c r="F4117" s="635">
        <v>0</v>
      </c>
    </row>
    <row r="4118" spans="1:6" ht="15">
      <c r="A4118" s="633" t="s">
        <v>22664</v>
      </c>
      <c r="B4118" s="626">
        <v>92478</v>
      </c>
      <c r="C4118" s="628" t="s">
        <v>22753</v>
      </c>
      <c r="D4118" s="626" t="s">
        <v>135</v>
      </c>
      <c r="E4118" s="634">
        <v>261.89999999999998</v>
      </c>
      <c r="F4118" s="635">
        <v>0</v>
      </c>
    </row>
    <row r="4119" spans="1:6" ht="15">
      <c r="A4119" s="633" t="s">
        <v>22664</v>
      </c>
      <c r="B4119" s="626">
        <v>92450</v>
      </c>
      <c r="C4119" s="628" t="s">
        <v>22754</v>
      </c>
      <c r="D4119" s="626" t="s">
        <v>135</v>
      </c>
      <c r="E4119" s="634">
        <v>364.53</v>
      </c>
      <c r="F4119" s="635">
        <v>0</v>
      </c>
    </row>
    <row r="4120" spans="1:6" ht="15">
      <c r="A4120" s="633" t="s">
        <v>22664</v>
      </c>
      <c r="B4120" s="626">
        <v>92454</v>
      </c>
      <c r="C4120" s="628" t="s">
        <v>22755</v>
      </c>
      <c r="D4120" s="626" t="s">
        <v>135</v>
      </c>
      <c r="E4120" s="634">
        <v>332.64</v>
      </c>
      <c r="F4120" s="635">
        <v>0</v>
      </c>
    </row>
    <row r="4121" spans="1:6" ht="15">
      <c r="A4121" s="633" t="s">
        <v>22664</v>
      </c>
      <c r="B4121" s="626">
        <v>92458</v>
      </c>
      <c r="C4121" s="628" t="s">
        <v>22756</v>
      </c>
      <c r="D4121" s="626" t="s">
        <v>135</v>
      </c>
      <c r="E4121" s="634">
        <v>312.26</v>
      </c>
      <c r="F4121" s="635">
        <v>0</v>
      </c>
    </row>
    <row r="4122" spans="1:6" ht="15">
      <c r="A4122" s="633" t="s">
        <v>22664</v>
      </c>
      <c r="B4122" s="626">
        <v>92462</v>
      </c>
      <c r="C4122" s="628" t="s">
        <v>22757</v>
      </c>
      <c r="D4122" s="626" t="s">
        <v>135</v>
      </c>
      <c r="E4122" s="634">
        <v>298.89</v>
      </c>
      <c r="F4122" s="635">
        <v>0</v>
      </c>
    </row>
    <row r="4123" spans="1:6" ht="15">
      <c r="A4123" s="633" t="s">
        <v>22664</v>
      </c>
      <c r="B4123" s="626">
        <v>92468</v>
      </c>
      <c r="C4123" s="628" t="s">
        <v>22758</v>
      </c>
      <c r="D4123" s="626" t="s">
        <v>135</v>
      </c>
      <c r="E4123" s="634">
        <v>133.26</v>
      </c>
      <c r="F4123" s="635">
        <v>0</v>
      </c>
    </row>
    <row r="4124" spans="1:6" ht="15">
      <c r="A4124" s="633" t="s">
        <v>22664</v>
      </c>
      <c r="B4124" s="626">
        <v>92472</v>
      </c>
      <c r="C4124" s="628" t="s">
        <v>22759</v>
      </c>
      <c r="D4124" s="626" t="s">
        <v>135</v>
      </c>
      <c r="E4124" s="634">
        <v>126.57</v>
      </c>
      <c r="F4124" s="635">
        <v>0</v>
      </c>
    </row>
    <row r="4125" spans="1:6" ht="15">
      <c r="A4125" s="633" t="s">
        <v>22664</v>
      </c>
      <c r="B4125" s="626">
        <v>92476</v>
      </c>
      <c r="C4125" s="628" t="s">
        <v>22760</v>
      </c>
      <c r="D4125" s="626" t="s">
        <v>135</v>
      </c>
      <c r="E4125" s="634">
        <v>120.81</v>
      </c>
      <c r="F4125" s="635">
        <v>0</v>
      </c>
    </row>
    <row r="4126" spans="1:6" ht="15">
      <c r="A4126" s="633" t="s">
        <v>22664</v>
      </c>
      <c r="B4126" s="626">
        <v>92480</v>
      </c>
      <c r="C4126" s="628" t="s">
        <v>22761</v>
      </c>
      <c r="D4126" s="626" t="s">
        <v>135</v>
      </c>
      <c r="E4126" s="634">
        <v>109.52</v>
      </c>
      <c r="F4126" s="635">
        <v>0</v>
      </c>
    </row>
    <row r="4127" spans="1:6" ht="15">
      <c r="A4127" s="633" t="s">
        <v>22664</v>
      </c>
      <c r="B4127" s="626">
        <v>92452</v>
      </c>
      <c r="C4127" s="628" t="s">
        <v>22762</v>
      </c>
      <c r="D4127" s="626" t="s">
        <v>135</v>
      </c>
      <c r="E4127" s="634">
        <v>205.64</v>
      </c>
      <c r="F4127" s="635">
        <v>0</v>
      </c>
    </row>
    <row r="4128" spans="1:6" ht="15">
      <c r="A4128" s="633" t="s">
        <v>22664</v>
      </c>
      <c r="B4128" s="626">
        <v>92456</v>
      </c>
      <c r="C4128" s="628" t="s">
        <v>22763</v>
      </c>
      <c r="D4128" s="626" t="s">
        <v>135</v>
      </c>
      <c r="E4128" s="634">
        <v>173.89</v>
      </c>
      <c r="F4128" s="635">
        <v>0</v>
      </c>
    </row>
    <row r="4129" spans="1:6" ht="15">
      <c r="A4129" s="633" t="s">
        <v>22664</v>
      </c>
      <c r="B4129" s="626">
        <v>92460</v>
      </c>
      <c r="C4129" s="628" t="s">
        <v>22764</v>
      </c>
      <c r="D4129" s="626" t="s">
        <v>135</v>
      </c>
      <c r="E4129" s="634">
        <v>147.63999999999999</v>
      </c>
      <c r="F4129" s="635">
        <v>0</v>
      </c>
    </row>
    <row r="4130" spans="1:6" ht="15">
      <c r="A4130" s="633" t="s">
        <v>22664</v>
      </c>
      <c r="B4130" s="626">
        <v>92464</v>
      </c>
      <c r="C4130" s="628" t="s">
        <v>22765</v>
      </c>
      <c r="D4130" s="626" t="s">
        <v>135</v>
      </c>
      <c r="E4130" s="634">
        <v>141.62</v>
      </c>
      <c r="F4130" s="635">
        <v>0</v>
      </c>
    </row>
    <row r="4131" spans="1:6" ht="15">
      <c r="A4131" s="633" t="s">
        <v>22766</v>
      </c>
      <c r="B4131" s="626">
        <v>105403</v>
      </c>
      <c r="C4131" s="628" t="s">
        <v>22767</v>
      </c>
      <c r="D4131" s="626" t="s">
        <v>135</v>
      </c>
      <c r="E4131" s="634">
        <v>170</v>
      </c>
      <c r="F4131" s="635">
        <v>0</v>
      </c>
    </row>
    <row r="4132" spans="1:6" ht="15">
      <c r="A4132" s="633" t="s">
        <v>22766</v>
      </c>
      <c r="B4132" s="626">
        <v>96252</v>
      </c>
      <c r="C4132" s="628" t="s">
        <v>22768</v>
      </c>
      <c r="D4132" s="626" t="s">
        <v>135</v>
      </c>
      <c r="E4132" s="634">
        <v>142.69</v>
      </c>
      <c r="F4132" s="635">
        <v>0</v>
      </c>
    </row>
    <row r="4133" spans="1:6" ht="15">
      <c r="A4133" s="633" t="s">
        <v>22766</v>
      </c>
      <c r="B4133" s="626">
        <v>96254</v>
      </c>
      <c r="C4133" s="628" t="s">
        <v>22769</v>
      </c>
      <c r="D4133" s="626" t="s">
        <v>143</v>
      </c>
      <c r="E4133" s="634">
        <v>0</v>
      </c>
      <c r="F4133" s="635"/>
    </row>
    <row r="4134" spans="1:6" ht="15">
      <c r="A4134" s="633" t="s">
        <v>22766</v>
      </c>
      <c r="B4134" s="626">
        <v>96253</v>
      </c>
      <c r="C4134" s="628" t="s">
        <v>22770</v>
      </c>
      <c r="D4134" s="626" t="s">
        <v>143</v>
      </c>
      <c r="E4134" s="634">
        <v>0</v>
      </c>
      <c r="F4134" s="635"/>
    </row>
    <row r="4135" spans="1:6" ht="15">
      <c r="A4135" s="633" t="s">
        <v>22766</v>
      </c>
      <c r="B4135" s="626">
        <v>105406</v>
      </c>
      <c r="C4135" s="628" t="s">
        <v>22771</v>
      </c>
      <c r="D4135" s="626" t="s">
        <v>135</v>
      </c>
      <c r="E4135" s="634">
        <v>211.71</v>
      </c>
      <c r="F4135" s="635">
        <v>0</v>
      </c>
    </row>
    <row r="4136" spans="1:6" ht="15">
      <c r="A4136" s="633" t="s">
        <v>22766</v>
      </c>
      <c r="B4136" s="626">
        <v>96264</v>
      </c>
      <c r="C4136" s="628" t="s">
        <v>22772</v>
      </c>
      <c r="D4136" s="626" t="s">
        <v>135</v>
      </c>
      <c r="E4136" s="634">
        <v>0</v>
      </c>
      <c r="F4136" s="635"/>
    </row>
    <row r="4137" spans="1:6" ht="15">
      <c r="A4137" s="633" t="s">
        <v>22766</v>
      </c>
      <c r="B4137" s="626">
        <v>105405</v>
      </c>
      <c r="C4137" s="628" t="s">
        <v>22773</v>
      </c>
      <c r="D4137" s="626" t="s">
        <v>135</v>
      </c>
      <c r="E4137" s="634">
        <v>0</v>
      </c>
      <c r="F4137" s="635"/>
    </row>
    <row r="4138" spans="1:6" ht="15">
      <c r="A4138" s="633" t="s">
        <v>22766</v>
      </c>
      <c r="B4138" s="626">
        <v>96258</v>
      </c>
      <c r="C4138" s="628" t="s">
        <v>22774</v>
      </c>
      <c r="D4138" s="626" t="s">
        <v>135</v>
      </c>
      <c r="E4138" s="634">
        <v>152.38</v>
      </c>
      <c r="F4138" s="635">
        <v>0</v>
      </c>
    </row>
    <row r="4139" spans="1:6" ht="15">
      <c r="A4139" s="633" t="s">
        <v>22766</v>
      </c>
      <c r="B4139" s="626">
        <v>96262</v>
      </c>
      <c r="C4139" s="628" t="s">
        <v>22775</v>
      </c>
      <c r="D4139" s="626" t="s">
        <v>135</v>
      </c>
      <c r="E4139" s="634">
        <v>0</v>
      </c>
      <c r="F4139" s="635"/>
    </row>
    <row r="4140" spans="1:6" ht="15">
      <c r="A4140" s="633" t="s">
        <v>22766</v>
      </c>
      <c r="B4140" s="626">
        <v>105404</v>
      </c>
      <c r="C4140" s="628" t="s">
        <v>22776</v>
      </c>
      <c r="D4140" s="626" t="s">
        <v>135</v>
      </c>
      <c r="E4140" s="634">
        <v>0</v>
      </c>
      <c r="F4140" s="635"/>
    </row>
    <row r="4141" spans="1:6" ht="15">
      <c r="A4141" s="633" t="s">
        <v>22777</v>
      </c>
      <c r="B4141" s="626">
        <v>92751</v>
      </c>
      <c r="C4141" s="628" t="s">
        <v>22778</v>
      </c>
      <c r="D4141" s="626" t="s">
        <v>482</v>
      </c>
      <c r="E4141" s="634">
        <v>1998.82</v>
      </c>
      <c r="F4141" s="635">
        <v>0</v>
      </c>
    </row>
    <row r="4142" spans="1:6" ht="15">
      <c r="A4142" s="633" t="s">
        <v>22777</v>
      </c>
      <c r="B4142" s="626">
        <v>92752</v>
      </c>
      <c r="C4142" s="628" t="s">
        <v>22779</v>
      </c>
      <c r="D4142" s="626" t="s">
        <v>482</v>
      </c>
      <c r="E4142" s="634">
        <v>2373.8200000000002</v>
      </c>
      <c r="F4142" s="635">
        <v>0</v>
      </c>
    </row>
    <row r="4143" spans="1:6" ht="15">
      <c r="A4143" s="633" t="s">
        <v>22777</v>
      </c>
      <c r="B4143" s="626">
        <v>92750</v>
      </c>
      <c r="C4143" s="628" t="s">
        <v>22780</v>
      </c>
      <c r="D4143" s="626" t="s">
        <v>482</v>
      </c>
      <c r="E4143" s="634">
        <v>1620.78</v>
      </c>
      <c r="F4143" s="635">
        <v>0</v>
      </c>
    </row>
    <row r="4144" spans="1:6" ht="15">
      <c r="A4144" s="633" t="s">
        <v>22777</v>
      </c>
      <c r="B4144" s="626">
        <v>92749</v>
      </c>
      <c r="C4144" s="628" t="s">
        <v>22781</v>
      </c>
      <c r="D4144" s="626" t="s">
        <v>482</v>
      </c>
      <c r="E4144" s="634">
        <v>974.61</v>
      </c>
      <c r="F4144" s="635">
        <v>0</v>
      </c>
    </row>
    <row r="4145" spans="1:6" ht="15">
      <c r="A4145" s="633" t="s">
        <v>22777</v>
      </c>
      <c r="B4145" s="626">
        <v>92745</v>
      </c>
      <c r="C4145" s="628" t="s">
        <v>22782</v>
      </c>
      <c r="D4145" s="626" t="s">
        <v>482</v>
      </c>
      <c r="E4145" s="634">
        <v>837.18</v>
      </c>
      <c r="F4145" s="635">
        <v>0</v>
      </c>
    </row>
    <row r="4146" spans="1:6" ht="15">
      <c r="A4146" s="633" t="s">
        <v>22777</v>
      </c>
      <c r="B4146" s="626">
        <v>92747</v>
      </c>
      <c r="C4146" s="628" t="s">
        <v>22783</v>
      </c>
      <c r="D4146" s="626" t="s">
        <v>482</v>
      </c>
      <c r="E4146" s="634">
        <v>931.55</v>
      </c>
      <c r="F4146" s="635">
        <v>0</v>
      </c>
    </row>
    <row r="4147" spans="1:6" ht="15">
      <c r="A4147" s="633" t="s">
        <v>22777</v>
      </c>
      <c r="B4147" s="626">
        <v>92743</v>
      </c>
      <c r="C4147" s="628" t="s">
        <v>22784</v>
      </c>
      <c r="D4147" s="626" t="s">
        <v>482</v>
      </c>
      <c r="E4147" s="634">
        <v>687.91</v>
      </c>
      <c r="F4147" s="635">
        <v>0</v>
      </c>
    </row>
    <row r="4148" spans="1:6" ht="15">
      <c r="A4148" s="633" t="s">
        <v>22777</v>
      </c>
      <c r="B4148" s="626">
        <v>92746</v>
      </c>
      <c r="C4148" s="628" t="s">
        <v>22785</v>
      </c>
      <c r="D4148" s="626" t="s">
        <v>482</v>
      </c>
      <c r="E4148" s="634">
        <v>740.46</v>
      </c>
      <c r="F4148" s="635">
        <v>0</v>
      </c>
    </row>
    <row r="4149" spans="1:6" ht="15">
      <c r="A4149" s="633" t="s">
        <v>22777</v>
      </c>
      <c r="B4149" s="626">
        <v>92748</v>
      </c>
      <c r="C4149" s="628" t="s">
        <v>22786</v>
      </c>
      <c r="D4149" s="626" t="s">
        <v>482</v>
      </c>
      <c r="E4149" s="634">
        <v>816.23</v>
      </c>
      <c r="F4149" s="635">
        <v>0</v>
      </c>
    </row>
    <row r="4150" spans="1:6" ht="15">
      <c r="A4150" s="633" t="s">
        <v>22777</v>
      </c>
      <c r="B4150" s="626">
        <v>92744</v>
      </c>
      <c r="C4150" s="628" t="s">
        <v>22787</v>
      </c>
      <c r="D4150" s="626" t="s">
        <v>482</v>
      </c>
      <c r="E4150" s="634">
        <v>616.05999999999995</v>
      </c>
      <c r="F4150" s="635">
        <v>0</v>
      </c>
    </row>
    <row r="4151" spans="1:6" ht="15">
      <c r="A4151" s="633" t="s">
        <v>22777</v>
      </c>
      <c r="B4151" s="626">
        <v>92754</v>
      </c>
      <c r="C4151" s="628" t="s">
        <v>22788</v>
      </c>
      <c r="D4151" s="626" t="s">
        <v>482</v>
      </c>
      <c r="E4151" s="634">
        <v>663.55</v>
      </c>
      <c r="F4151" s="635">
        <v>0</v>
      </c>
    </row>
    <row r="4152" spans="1:6" ht="15">
      <c r="A4152" s="633" t="s">
        <v>22777</v>
      </c>
      <c r="B4152" s="626">
        <v>92753</v>
      </c>
      <c r="C4152" s="628" t="s">
        <v>22789</v>
      </c>
      <c r="D4152" s="626" t="s">
        <v>482</v>
      </c>
      <c r="E4152" s="634">
        <v>672.71</v>
      </c>
      <c r="F4152" s="635">
        <v>0</v>
      </c>
    </row>
    <row r="4153" spans="1:6" ht="15">
      <c r="A4153" s="633" t="s">
        <v>22777</v>
      </c>
      <c r="B4153" s="626">
        <v>92755</v>
      </c>
      <c r="C4153" s="628" t="s">
        <v>22790</v>
      </c>
      <c r="D4153" s="626" t="s">
        <v>135</v>
      </c>
      <c r="E4153" s="634">
        <v>256.06</v>
      </c>
      <c r="F4153" s="635">
        <v>0</v>
      </c>
    </row>
    <row r="4154" spans="1:6" ht="15">
      <c r="A4154" s="633" t="s">
        <v>22777</v>
      </c>
      <c r="B4154" s="626">
        <v>92756</v>
      </c>
      <c r="C4154" s="628" t="s">
        <v>22791</v>
      </c>
      <c r="D4154" s="626" t="s">
        <v>135</v>
      </c>
      <c r="E4154" s="634">
        <v>294</v>
      </c>
      <c r="F4154" s="635">
        <v>0</v>
      </c>
    </row>
    <row r="4155" spans="1:6" ht="15">
      <c r="A4155" s="633" t="s">
        <v>22777</v>
      </c>
      <c r="B4155" s="626">
        <v>92757</v>
      </c>
      <c r="C4155" s="628" t="s">
        <v>22792</v>
      </c>
      <c r="D4155" s="626" t="s">
        <v>135</v>
      </c>
      <c r="E4155" s="634">
        <v>339.41</v>
      </c>
      <c r="F4155" s="635">
        <v>0</v>
      </c>
    </row>
    <row r="4156" spans="1:6" ht="15">
      <c r="A4156" s="633" t="s">
        <v>22777</v>
      </c>
      <c r="B4156" s="626">
        <v>92758</v>
      </c>
      <c r="C4156" s="628" t="s">
        <v>22793</v>
      </c>
      <c r="D4156" s="626" t="s">
        <v>482</v>
      </c>
      <c r="E4156" s="634">
        <v>673.3</v>
      </c>
      <c r="F4156" s="635">
        <v>0</v>
      </c>
    </row>
    <row r="4157" spans="1:6" ht="15">
      <c r="A4157" s="633" t="s">
        <v>22794</v>
      </c>
      <c r="B4157" s="626">
        <v>104500</v>
      </c>
      <c r="C4157" s="628" t="s">
        <v>22795</v>
      </c>
      <c r="D4157" s="626" t="s">
        <v>143</v>
      </c>
      <c r="E4157" s="634">
        <v>0</v>
      </c>
      <c r="F4157" s="635"/>
    </row>
    <row r="4158" spans="1:6" ht="15">
      <c r="A4158" s="633" t="s">
        <v>22794</v>
      </c>
      <c r="B4158" s="626">
        <v>104503</v>
      </c>
      <c r="C4158" s="628" t="s">
        <v>22796</v>
      </c>
      <c r="D4158" s="626" t="s">
        <v>143</v>
      </c>
      <c r="E4158" s="634">
        <v>0</v>
      </c>
      <c r="F4158" s="635"/>
    </row>
    <row r="4159" spans="1:6" ht="15">
      <c r="A4159" s="633" t="s">
        <v>22794</v>
      </c>
      <c r="B4159" s="626">
        <v>104504</v>
      </c>
      <c r="C4159" s="628" t="s">
        <v>22797</v>
      </c>
      <c r="D4159" s="626" t="s">
        <v>143</v>
      </c>
      <c r="E4159" s="634">
        <v>0</v>
      </c>
      <c r="F4159" s="635"/>
    </row>
    <row r="4160" spans="1:6" ht="15">
      <c r="A4160" s="633" t="s">
        <v>22794</v>
      </c>
      <c r="B4160" s="626">
        <v>104507</v>
      </c>
      <c r="C4160" s="628" t="s">
        <v>22798</v>
      </c>
      <c r="D4160" s="626" t="s">
        <v>143</v>
      </c>
      <c r="E4160" s="634">
        <v>0</v>
      </c>
      <c r="F4160" s="635"/>
    </row>
    <row r="4161" spans="1:6" ht="15">
      <c r="A4161" s="633" t="s">
        <v>22794</v>
      </c>
      <c r="B4161" s="626">
        <v>104508</v>
      </c>
      <c r="C4161" s="628" t="s">
        <v>22799</v>
      </c>
      <c r="D4161" s="626" t="s">
        <v>143</v>
      </c>
      <c r="E4161" s="634">
        <v>0</v>
      </c>
      <c r="F4161" s="635"/>
    </row>
    <row r="4162" spans="1:6" ht="15">
      <c r="A4162" s="633" t="s">
        <v>22794</v>
      </c>
      <c r="B4162" s="626">
        <v>104509</v>
      </c>
      <c r="C4162" s="628" t="s">
        <v>22800</v>
      </c>
      <c r="D4162" s="626" t="s">
        <v>143</v>
      </c>
      <c r="E4162" s="634">
        <v>0</v>
      </c>
      <c r="F4162" s="635"/>
    </row>
    <row r="4163" spans="1:6" ht="15">
      <c r="A4163" s="633" t="s">
        <v>22794</v>
      </c>
      <c r="B4163" s="626">
        <v>104512</v>
      </c>
      <c r="C4163" s="628" t="s">
        <v>22801</v>
      </c>
      <c r="D4163" s="626" t="s">
        <v>143</v>
      </c>
      <c r="E4163" s="634">
        <v>0</v>
      </c>
      <c r="F4163" s="635"/>
    </row>
    <row r="4164" spans="1:6" ht="15">
      <c r="A4164" s="633" t="s">
        <v>22794</v>
      </c>
      <c r="B4164" s="626">
        <v>104513</v>
      </c>
      <c r="C4164" s="628" t="s">
        <v>22802</v>
      </c>
      <c r="D4164" s="626" t="s">
        <v>143</v>
      </c>
      <c r="E4164" s="634">
        <v>0</v>
      </c>
      <c r="F4164" s="635"/>
    </row>
    <row r="4165" spans="1:6" ht="15">
      <c r="A4165" s="633" t="s">
        <v>22794</v>
      </c>
      <c r="B4165" s="626">
        <v>104514</v>
      </c>
      <c r="C4165" s="628" t="s">
        <v>22803</v>
      </c>
      <c r="D4165" s="626" t="s">
        <v>143</v>
      </c>
      <c r="E4165" s="634">
        <v>0</v>
      </c>
      <c r="F4165" s="635"/>
    </row>
    <row r="4166" spans="1:6" ht="15">
      <c r="A4166" s="633" t="s">
        <v>22794</v>
      </c>
      <c r="B4166" s="626">
        <v>104501</v>
      </c>
      <c r="C4166" s="628" t="s">
        <v>22804</v>
      </c>
      <c r="D4166" s="626" t="s">
        <v>143</v>
      </c>
      <c r="E4166" s="634">
        <v>0</v>
      </c>
      <c r="F4166" s="635"/>
    </row>
    <row r="4167" spans="1:6" ht="15">
      <c r="A4167" s="633" t="s">
        <v>22794</v>
      </c>
      <c r="B4167" s="626">
        <v>104502</v>
      </c>
      <c r="C4167" s="628" t="s">
        <v>22805</v>
      </c>
      <c r="D4167" s="626" t="s">
        <v>143</v>
      </c>
      <c r="E4167" s="634">
        <v>0</v>
      </c>
      <c r="F4167" s="635"/>
    </row>
    <row r="4168" spans="1:6" ht="15">
      <c r="A4168" s="633" t="s">
        <v>22794</v>
      </c>
      <c r="B4168" s="626">
        <v>104505</v>
      </c>
      <c r="C4168" s="628" t="s">
        <v>22806</v>
      </c>
      <c r="D4168" s="626" t="s">
        <v>143</v>
      </c>
      <c r="E4168" s="634">
        <v>0</v>
      </c>
      <c r="F4168" s="635"/>
    </row>
    <row r="4169" spans="1:6" ht="15">
      <c r="A4169" s="633" t="s">
        <v>22794</v>
      </c>
      <c r="B4169" s="626">
        <v>104506</v>
      </c>
      <c r="C4169" s="628" t="s">
        <v>22807</v>
      </c>
      <c r="D4169" s="626" t="s">
        <v>143</v>
      </c>
      <c r="E4169" s="634">
        <v>0</v>
      </c>
      <c r="F4169" s="635"/>
    </row>
    <row r="4170" spans="1:6" ht="15">
      <c r="A4170" s="633" t="s">
        <v>22794</v>
      </c>
      <c r="B4170" s="626">
        <v>104510</v>
      </c>
      <c r="C4170" s="628" t="s">
        <v>22808</v>
      </c>
      <c r="D4170" s="626" t="s">
        <v>143</v>
      </c>
      <c r="E4170" s="634">
        <v>0</v>
      </c>
      <c r="F4170" s="635"/>
    </row>
    <row r="4171" spans="1:6" ht="15">
      <c r="A4171" s="633" t="s">
        <v>22794</v>
      </c>
      <c r="B4171" s="626">
        <v>104511</v>
      </c>
      <c r="C4171" s="628" t="s">
        <v>22809</v>
      </c>
      <c r="D4171" s="626" t="s">
        <v>143</v>
      </c>
      <c r="E4171" s="634">
        <v>0</v>
      </c>
      <c r="F4171" s="635"/>
    </row>
    <row r="4172" spans="1:6" ht="15">
      <c r="A4172" s="633" t="s">
        <v>22794</v>
      </c>
      <c r="B4172" s="626">
        <v>104491</v>
      </c>
      <c r="C4172" s="628" t="s">
        <v>22810</v>
      </c>
      <c r="D4172" s="626" t="s">
        <v>143</v>
      </c>
      <c r="E4172" s="634">
        <v>4569.2700000000004</v>
      </c>
      <c r="F4172" s="635">
        <v>0</v>
      </c>
    </row>
    <row r="4173" spans="1:6" ht="15">
      <c r="A4173" s="633" t="s">
        <v>22794</v>
      </c>
      <c r="B4173" s="626">
        <v>104492</v>
      </c>
      <c r="C4173" s="628" t="s">
        <v>22811</v>
      </c>
      <c r="D4173" s="626" t="s">
        <v>143</v>
      </c>
      <c r="E4173" s="634">
        <v>5713.86</v>
      </c>
      <c r="F4173" s="635">
        <v>0</v>
      </c>
    </row>
    <row r="4174" spans="1:6" ht="15">
      <c r="A4174" s="633" t="s">
        <v>22794</v>
      </c>
      <c r="B4174" s="626">
        <v>104493</v>
      </c>
      <c r="C4174" s="628" t="s">
        <v>22812</v>
      </c>
      <c r="D4174" s="626" t="s">
        <v>143</v>
      </c>
      <c r="E4174" s="634">
        <v>0</v>
      </c>
      <c r="F4174" s="635"/>
    </row>
    <row r="4175" spans="1:6" ht="15">
      <c r="A4175" s="633" t="s">
        <v>22794</v>
      </c>
      <c r="B4175" s="626">
        <v>104494</v>
      </c>
      <c r="C4175" s="628" t="s">
        <v>22813</v>
      </c>
      <c r="D4175" s="626" t="s">
        <v>143</v>
      </c>
      <c r="E4175" s="634">
        <v>7716.84</v>
      </c>
      <c r="F4175" s="635">
        <v>0</v>
      </c>
    </row>
    <row r="4176" spans="1:6" ht="15">
      <c r="A4176" s="633" t="s">
        <v>22794</v>
      </c>
      <c r="B4176" s="626">
        <v>104495</v>
      </c>
      <c r="C4176" s="628" t="s">
        <v>22814</v>
      </c>
      <c r="D4176" s="626" t="s">
        <v>143</v>
      </c>
      <c r="E4176" s="634">
        <v>0</v>
      </c>
      <c r="F4176" s="635"/>
    </row>
    <row r="4177" spans="1:6" ht="15">
      <c r="A4177" s="633" t="s">
        <v>22794</v>
      </c>
      <c r="B4177" s="626">
        <v>104496</v>
      </c>
      <c r="C4177" s="628" t="s">
        <v>22815</v>
      </c>
      <c r="D4177" s="626" t="s">
        <v>143</v>
      </c>
      <c r="E4177" s="634">
        <v>0</v>
      </c>
      <c r="F4177" s="635"/>
    </row>
    <row r="4178" spans="1:6" ht="15">
      <c r="A4178" s="633" t="s">
        <v>22794</v>
      </c>
      <c r="B4178" s="626">
        <v>104497</v>
      </c>
      <c r="C4178" s="628" t="s">
        <v>22816</v>
      </c>
      <c r="D4178" s="626" t="s">
        <v>143</v>
      </c>
      <c r="E4178" s="634">
        <v>9237.2099999999991</v>
      </c>
      <c r="F4178" s="635">
        <v>0</v>
      </c>
    </row>
    <row r="4179" spans="1:6" ht="15">
      <c r="A4179" s="633" t="s">
        <v>22794</v>
      </c>
      <c r="B4179" s="626">
        <v>104498</v>
      </c>
      <c r="C4179" s="628" t="s">
        <v>22817</v>
      </c>
      <c r="D4179" s="626" t="s">
        <v>143</v>
      </c>
      <c r="E4179" s="634">
        <v>0</v>
      </c>
      <c r="F4179" s="635"/>
    </row>
    <row r="4180" spans="1:6" ht="15">
      <c r="A4180" s="633" t="s">
        <v>22794</v>
      </c>
      <c r="B4180" s="626">
        <v>104499</v>
      </c>
      <c r="C4180" s="628" t="s">
        <v>22818</v>
      </c>
      <c r="D4180" s="626" t="s">
        <v>143</v>
      </c>
      <c r="E4180" s="634">
        <v>0</v>
      </c>
      <c r="F4180" s="635"/>
    </row>
    <row r="4181" spans="1:6" ht="15">
      <c r="A4181" s="633" t="s">
        <v>22794</v>
      </c>
      <c r="B4181" s="626">
        <v>104515</v>
      </c>
      <c r="C4181" s="628" t="s">
        <v>22819</v>
      </c>
      <c r="D4181" s="626" t="s">
        <v>135</v>
      </c>
      <c r="E4181" s="634">
        <v>24.02</v>
      </c>
      <c r="F4181" s="635">
        <v>0</v>
      </c>
    </row>
    <row r="4182" spans="1:6" ht="15">
      <c r="A4182" s="633" t="s">
        <v>22820</v>
      </c>
      <c r="B4182" s="626">
        <v>87430</v>
      </c>
      <c r="C4182" s="628" t="s">
        <v>22821</v>
      </c>
      <c r="D4182" s="626" t="s">
        <v>135</v>
      </c>
      <c r="E4182" s="634">
        <v>22.77</v>
      </c>
      <c r="F4182" s="635">
        <v>0</v>
      </c>
    </row>
    <row r="4183" spans="1:6" ht="15">
      <c r="A4183" s="633" t="s">
        <v>22820</v>
      </c>
      <c r="B4183" s="626">
        <v>87433</v>
      </c>
      <c r="C4183" s="628" t="s">
        <v>22822</v>
      </c>
      <c r="D4183" s="626" t="s">
        <v>135</v>
      </c>
      <c r="E4183" s="634">
        <v>32.31</v>
      </c>
      <c r="F4183" s="635">
        <v>0</v>
      </c>
    </row>
    <row r="4184" spans="1:6" ht="15">
      <c r="A4184" s="633" t="s">
        <v>22820</v>
      </c>
      <c r="B4184" s="626">
        <v>87436</v>
      </c>
      <c r="C4184" s="628" t="s">
        <v>22823</v>
      </c>
      <c r="D4184" s="626" t="s">
        <v>135</v>
      </c>
      <c r="E4184" s="634">
        <v>37.21</v>
      </c>
      <c r="F4184" s="635">
        <v>0</v>
      </c>
    </row>
    <row r="4185" spans="1:6" ht="15">
      <c r="A4185" s="633" t="s">
        <v>22820</v>
      </c>
      <c r="B4185" s="626">
        <v>87439</v>
      </c>
      <c r="C4185" s="628" t="s">
        <v>22824</v>
      </c>
      <c r="D4185" s="626" t="s">
        <v>135</v>
      </c>
      <c r="E4185" s="634">
        <v>45.32</v>
      </c>
      <c r="F4185" s="635">
        <v>0</v>
      </c>
    </row>
    <row r="4186" spans="1:6" ht="15">
      <c r="A4186" s="633" t="s">
        <v>22820</v>
      </c>
      <c r="B4186" s="626">
        <v>104633</v>
      </c>
      <c r="C4186" s="628" t="s">
        <v>22825</v>
      </c>
      <c r="D4186" s="626" t="s">
        <v>135</v>
      </c>
      <c r="E4186" s="634">
        <v>31.97</v>
      </c>
      <c r="F4186" s="635">
        <v>0</v>
      </c>
    </row>
    <row r="4187" spans="1:6" ht="15">
      <c r="A4187" s="633" t="s">
        <v>22820</v>
      </c>
      <c r="B4187" s="626">
        <v>104634</v>
      </c>
      <c r="C4187" s="628" t="s">
        <v>22826</v>
      </c>
      <c r="D4187" s="626" t="s">
        <v>135</v>
      </c>
      <c r="E4187" s="634">
        <v>46.47</v>
      </c>
      <c r="F4187" s="635">
        <v>0</v>
      </c>
    </row>
    <row r="4188" spans="1:6" ht="15">
      <c r="A4188" s="633" t="s">
        <v>22820</v>
      </c>
      <c r="B4188" s="626">
        <v>87418</v>
      </c>
      <c r="C4188" s="628" t="s">
        <v>22827</v>
      </c>
      <c r="D4188" s="626" t="s">
        <v>135</v>
      </c>
      <c r="E4188" s="634">
        <v>22.59</v>
      </c>
      <c r="F4188" s="635">
        <v>0</v>
      </c>
    </row>
    <row r="4189" spans="1:6" ht="15">
      <c r="A4189" s="633" t="s">
        <v>22820</v>
      </c>
      <c r="B4189" s="626">
        <v>87421</v>
      </c>
      <c r="C4189" s="628" t="s">
        <v>22828</v>
      </c>
      <c r="D4189" s="626" t="s">
        <v>135</v>
      </c>
      <c r="E4189" s="634">
        <v>33.96</v>
      </c>
      <c r="F4189" s="635">
        <v>0</v>
      </c>
    </row>
    <row r="4190" spans="1:6" ht="15">
      <c r="A4190" s="633" t="s">
        <v>22820</v>
      </c>
      <c r="B4190" s="626">
        <v>104628</v>
      </c>
      <c r="C4190" s="628" t="s">
        <v>22829</v>
      </c>
      <c r="D4190" s="626" t="s">
        <v>135</v>
      </c>
      <c r="E4190" s="634">
        <v>36.58</v>
      </c>
      <c r="F4190" s="635">
        <v>0</v>
      </c>
    </row>
    <row r="4191" spans="1:6" ht="15">
      <c r="A4191" s="633" t="s">
        <v>22820</v>
      </c>
      <c r="B4191" s="626">
        <v>104631</v>
      </c>
      <c r="C4191" s="628" t="s">
        <v>22830</v>
      </c>
      <c r="D4191" s="626" t="s">
        <v>135</v>
      </c>
      <c r="E4191" s="634">
        <v>48.94</v>
      </c>
      <c r="F4191" s="635">
        <v>0</v>
      </c>
    </row>
    <row r="4192" spans="1:6" ht="15">
      <c r="A4192" s="633" t="s">
        <v>22820</v>
      </c>
      <c r="B4192" s="626">
        <v>104627</v>
      </c>
      <c r="C4192" s="628" t="s">
        <v>22831</v>
      </c>
      <c r="D4192" s="626" t="s">
        <v>135</v>
      </c>
      <c r="E4192" s="634">
        <v>22.56</v>
      </c>
      <c r="F4192" s="635">
        <v>0</v>
      </c>
    </row>
    <row r="4193" spans="1:6" ht="15">
      <c r="A4193" s="633" t="s">
        <v>22820</v>
      </c>
      <c r="B4193" s="626">
        <v>104630</v>
      </c>
      <c r="C4193" s="628" t="s">
        <v>22832</v>
      </c>
      <c r="D4193" s="626" t="s">
        <v>135</v>
      </c>
      <c r="E4193" s="634">
        <v>34.93</v>
      </c>
      <c r="F4193" s="635">
        <v>0</v>
      </c>
    </row>
    <row r="4194" spans="1:6" ht="15">
      <c r="A4194" s="633" t="s">
        <v>22820</v>
      </c>
      <c r="B4194" s="626">
        <v>104629</v>
      </c>
      <c r="C4194" s="628" t="s">
        <v>22833</v>
      </c>
      <c r="D4194" s="626" t="s">
        <v>135</v>
      </c>
      <c r="E4194" s="634">
        <v>44.63</v>
      </c>
      <c r="F4194" s="635">
        <v>0</v>
      </c>
    </row>
    <row r="4195" spans="1:6" ht="15">
      <c r="A4195" s="633" t="s">
        <v>22820</v>
      </c>
      <c r="B4195" s="626">
        <v>104632</v>
      </c>
      <c r="C4195" s="628" t="s">
        <v>22834</v>
      </c>
      <c r="D4195" s="626" t="s">
        <v>135</v>
      </c>
      <c r="E4195" s="634">
        <v>56.99</v>
      </c>
      <c r="F4195" s="635">
        <v>0</v>
      </c>
    </row>
    <row r="4196" spans="1:6" ht="15">
      <c r="A4196" s="633" t="s">
        <v>22820</v>
      </c>
      <c r="B4196" s="626">
        <v>87412</v>
      </c>
      <c r="C4196" s="628" t="s">
        <v>22835</v>
      </c>
      <c r="D4196" s="626" t="s">
        <v>135</v>
      </c>
      <c r="E4196" s="634">
        <v>29.96</v>
      </c>
      <c r="F4196" s="635">
        <v>0</v>
      </c>
    </row>
    <row r="4197" spans="1:6" ht="15">
      <c r="A4197" s="633" t="s">
        <v>22820</v>
      </c>
      <c r="B4197" s="626">
        <v>87415</v>
      </c>
      <c r="C4197" s="628" t="s">
        <v>22836</v>
      </c>
      <c r="D4197" s="626" t="s">
        <v>135</v>
      </c>
      <c r="E4197" s="634">
        <v>40.840000000000003</v>
      </c>
      <c r="F4197" s="635">
        <v>0</v>
      </c>
    </row>
    <row r="4198" spans="1:6" ht="15">
      <c r="A4198" s="633" t="s">
        <v>22820</v>
      </c>
      <c r="B4198" s="626">
        <v>87411</v>
      </c>
      <c r="C4198" s="628" t="s">
        <v>22837</v>
      </c>
      <c r="D4198" s="626" t="s">
        <v>135</v>
      </c>
      <c r="E4198" s="634">
        <v>19.16</v>
      </c>
      <c r="F4198" s="635">
        <v>0</v>
      </c>
    </row>
    <row r="4199" spans="1:6" ht="15">
      <c r="A4199" s="633" t="s">
        <v>22820</v>
      </c>
      <c r="B4199" s="626">
        <v>87414</v>
      </c>
      <c r="C4199" s="628" t="s">
        <v>22838</v>
      </c>
      <c r="D4199" s="626" t="s">
        <v>135</v>
      </c>
      <c r="E4199" s="634">
        <v>30.05</v>
      </c>
      <c r="F4199" s="635">
        <v>0</v>
      </c>
    </row>
    <row r="4200" spans="1:6" ht="15">
      <c r="A4200" s="633" t="s">
        <v>22820</v>
      </c>
      <c r="B4200" s="626">
        <v>87413</v>
      </c>
      <c r="C4200" s="628" t="s">
        <v>22839</v>
      </c>
      <c r="D4200" s="626" t="s">
        <v>135</v>
      </c>
      <c r="E4200" s="634">
        <v>36.159999999999997</v>
      </c>
      <c r="F4200" s="635">
        <v>0</v>
      </c>
    </row>
    <row r="4201" spans="1:6" ht="15">
      <c r="A4201" s="633" t="s">
        <v>22820</v>
      </c>
      <c r="B4201" s="626">
        <v>87416</v>
      </c>
      <c r="C4201" s="628" t="s">
        <v>22840</v>
      </c>
      <c r="D4201" s="626" t="s">
        <v>135</v>
      </c>
      <c r="E4201" s="634">
        <v>47.05</v>
      </c>
      <c r="F4201" s="635">
        <v>0</v>
      </c>
    </row>
    <row r="4202" spans="1:6" ht="15">
      <c r="A4202" s="633" t="s">
        <v>22820</v>
      </c>
      <c r="B4202" s="626">
        <v>104635</v>
      </c>
      <c r="C4202" s="628" t="s">
        <v>22841</v>
      </c>
      <c r="D4202" s="626" t="s">
        <v>135</v>
      </c>
      <c r="E4202" s="634">
        <v>65.98</v>
      </c>
      <c r="F4202" s="635">
        <v>0</v>
      </c>
    </row>
    <row r="4203" spans="1:6" ht="15">
      <c r="A4203" s="633" t="s">
        <v>22820</v>
      </c>
      <c r="B4203" s="626">
        <v>104636</v>
      </c>
      <c r="C4203" s="628" t="s">
        <v>22842</v>
      </c>
      <c r="D4203" s="626" t="s">
        <v>135</v>
      </c>
      <c r="E4203" s="634">
        <v>76.08</v>
      </c>
      <c r="F4203" s="635">
        <v>0</v>
      </c>
    </row>
    <row r="4204" spans="1:6" ht="15">
      <c r="A4204" s="633" t="s">
        <v>22820</v>
      </c>
      <c r="B4204" s="626">
        <v>87424</v>
      </c>
      <c r="C4204" s="628" t="s">
        <v>22843</v>
      </c>
      <c r="D4204" s="626" t="s">
        <v>135</v>
      </c>
      <c r="E4204" s="634">
        <v>46.03</v>
      </c>
      <c r="F4204" s="635">
        <v>0</v>
      </c>
    </row>
    <row r="4205" spans="1:6" ht="15">
      <c r="A4205" s="633" t="s">
        <v>22820</v>
      </c>
      <c r="B4205" s="626">
        <v>87427</v>
      </c>
      <c r="C4205" s="628" t="s">
        <v>22844</v>
      </c>
      <c r="D4205" s="626" t="s">
        <v>135</v>
      </c>
      <c r="E4205" s="634">
        <v>53.96</v>
      </c>
      <c r="F4205" s="635">
        <v>0</v>
      </c>
    </row>
    <row r="4206" spans="1:6" ht="15">
      <c r="A4206" s="633" t="s">
        <v>22845</v>
      </c>
      <c r="B4206" s="626">
        <v>89998</v>
      </c>
      <c r="C4206" s="628" t="s">
        <v>22846</v>
      </c>
      <c r="D4206" s="626" t="s">
        <v>908</v>
      </c>
      <c r="E4206" s="634">
        <v>9.8000000000000007</v>
      </c>
      <c r="F4206" s="635">
        <v>0</v>
      </c>
    </row>
    <row r="4207" spans="1:6" ht="15">
      <c r="A4207" s="633" t="s">
        <v>22845</v>
      </c>
      <c r="B4207" s="626">
        <v>102920</v>
      </c>
      <c r="C4207" s="628" t="s">
        <v>22847</v>
      </c>
      <c r="D4207" s="626" t="s">
        <v>908</v>
      </c>
      <c r="E4207" s="634">
        <v>7.86</v>
      </c>
      <c r="F4207" s="635">
        <v>0</v>
      </c>
    </row>
    <row r="4208" spans="1:6" ht="15">
      <c r="A4208" s="633" t="s">
        <v>22845</v>
      </c>
      <c r="B4208" s="626">
        <v>102923</v>
      </c>
      <c r="C4208" s="628" t="s">
        <v>22848</v>
      </c>
      <c r="D4208" s="626" t="s">
        <v>908</v>
      </c>
      <c r="E4208" s="634">
        <v>7.16</v>
      </c>
      <c r="F4208" s="635">
        <v>0</v>
      </c>
    </row>
    <row r="4209" spans="1:6" ht="15">
      <c r="A4209" s="633" t="s">
        <v>22845</v>
      </c>
      <c r="B4209" s="626">
        <v>90000</v>
      </c>
      <c r="C4209" s="628" t="s">
        <v>22849</v>
      </c>
      <c r="D4209" s="626" t="s">
        <v>908</v>
      </c>
      <c r="E4209" s="634">
        <v>13.59</v>
      </c>
      <c r="F4209" s="635">
        <v>0</v>
      </c>
    </row>
    <row r="4210" spans="1:6" ht="15">
      <c r="A4210" s="633" t="s">
        <v>22845</v>
      </c>
      <c r="B4210" s="626">
        <v>103088</v>
      </c>
      <c r="C4210" s="628" t="s">
        <v>22850</v>
      </c>
      <c r="D4210" s="626" t="s">
        <v>908</v>
      </c>
      <c r="E4210" s="634">
        <v>10.28</v>
      </c>
      <c r="F4210" s="635">
        <v>0</v>
      </c>
    </row>
    <row r="4211" spans="1:6" ht="15">
      <c r="A4211" s="633" t="s">
        <v>22845</v>
      </c>
      <c r="B4211" s="626">
        <v>102922</v>
      </c>
      <c r="C4211" s="628" t="s">
        <v>22851</v>
      </c>
      <c r="D4211" s="626" t="s">
        <v>908</v>
      </c>
      <c r="E4211" s="634">
        <v>8.6300000000000008</v>
      </c>
      <c r="F4211" s="635">
        <v>0</v>
      </c>
    </row>
    <row r="4212" spans="1:6" ht="15">
      <c r="A4212" s="633" t="s">
        <v>22845</v>
      </c>
      <c r="B4212" s="626">
        <v>89999</v>
      </c>
      <c r="C4212" s="628" t="s">
        <v>22852</v>
      </c>
      <c r="D4212" s="626" t="s">
        <v>908</v>
      </c>
      <c r="E4212" s="634">
        <v>17.71</v>
      </c>
      <c r="F4212" s="635">
        <v>0</v>
      </c>
    </row>
    <row r="4213" spans="1:6" ht="15">
      <c r="A4213" s="633" t="s">
        <v>22845</v>
      </c>
      <c r="B4213" s="626">
        <v>89996</v>
      </c>
      <c r="C4213" s="628" t="s">
        <v>22853</v>
      </c>
      <c r="D4213" s="626" t="s">
        <v>908</v>
      </c>
      <c r="E4213" s="634">
        <v>10.53</v>
      </c>
      <c r="F4213" s="635">
        <v>0</v>
      </c>
    </row>
    <row r="4214" spans="1:6" ht="15">
      <c r="A4214" s="633" t="s">
        <v>22845</v>
      </c>
      <c r="B4214" s="626">
        <v>89997</v>
      </c>
      <c r="C4214" s="628" t="s">
        <v>22854</v>
      </c>
      <c r="D4214" s="626" t="s">
        <v>908</v>
      </c>
      <c r="E4214" s="634">
        <v>8.33</v>
      </c>
      <c r="F4214" s="635">
        <v>0</v>
      </c>
    </row>
    <row r="4215" spans="1:6" ht="15">
      <c r="A4215" s="633" t="s">
        <v>22845</v>
      </c>
      <c r="B4215" s="626">
        <v>102921</v>
      </c>
      <c r="C4215" s="628" t="s">
        <v>22855</v>
      </c>
      <c r="D4215" s="626" t="s">
        <v>908</v>
      </c>
      <c r="E4215" s="634">
        <v>7.44</v>
      </c>
      <c r="F4215" s="635">
        <v>0</v>
      </c>
    </row>
    <row r="4216" spans="1:6" ht="15">
      <c r="A4216" s="633" t="s">
        <v>22845</v>
      </c>
      <c r="B4216" s="626">
        <v>90278</v>
      </c>
      <c r="C4216" s="628" t="s">
        <v>22856</v>
      </c>
      <c r="D4216" s="626" t="s">
        <v>482</v>
      </c>
      <c r="E4216" s="634">
        <v>465.37</v>
      </c>
      <c r="F4216" s="635">
        <v>0</v>
      </c>
    </row>
    <row r="4217" spans="1:6" ht="15">
      <c r="A4217" s="633" t="s">
        <v>22845</v>
      </c>
      <c r="B4217" s="626">
        <v>90282</v>
      </c>
      <c r="C4217" s="628" t="s">
        <v>22857</v>
      </c>
      <c r="D4217" s="626" t="s">
        <v>482</v>
      </c>
      <c r="E4217" s="634">
        <v>454.68</v>
      </c>
      <c r="F4217" s="635">
        <v>0</v>
      </c>
    </row>
    <row r="4218" spans="1:6" ht="15">
      <c r="A4218" s="633" t="s">
        <v>22845</v>
      </c>
      <c r="B4218" s="626">
        <v>90279</v>
      </c>
      <c r="C4218" s="628" t="s">
        <v>22858</v>
      </c>
      <c r="D4218" s="626" t="s">
        <v>482</v>
      </c>
      <c r="E4218" s="634">
        <v>514.22</v>
      </c>
      <c r="F4218" s="635">
        <v>0</v>
      </c>
    </row>
    <row r="4219" spans="1:6" ht="15">
      <c r="A4219" s="633" t="s">
        <v>22845</v>
      </c>
      <c r="B4219" s="626">
        <v>90283</v>
      </c>
      <c r="C4219" s="628" t="s">
        <v>22859</v>
      </c>
      <c r="D4219" s="626" t="s">
        <v>482</v>
      </c>
      <c r="E4219" s="634">
        <v>503.5</v>
      </c>
      <c r="F4219" s="635">
        <v>0</v>
      </c>
    </row>
    <row r="4220" spans="1:6" ht="15">
      <c r="A4220" s="633" t="s">
        <v>22845</v>
      </c>
      <c r="B4220" s="626">
        <v>90280</v>
      </c>
      <c r="C4220" s="628" t="s">
        <v>22860</v>
      </c>
      <c r="D4220" s="626" t="s">
        <v>482</v>
      </c>
      <c r="E4220" s="634">
        <v>564.49</v>
      </c>
      <c r="F4220" s="635">
        <v>0</v>
      </c>
    </row>
    <row r="4221" spans="1:6" ht="15">
      <c r="A4221" s="633" t="s">
        <v>22845</v>
      </c>
      <c r="B4221" s="626">
        <v>90284</v>
      </c>
      <c r="C4221" s="628" t="s">
        <v>22861</v>
      </c>
      <c r="D4221" s="626" t="s">
        <v>482</v>
      </c>
      <c r="E4221" s="634">
        <v>557.54</v>
      </c>
      <c r="F4221" s="635">
        <v>0</v>
      </c>
    </row>
    <row r="4222" spans="1:6" ht="15">
      <c r="A4222" s="633" t="s">
        <v>22845</v>
      </c>
      <c r="B4222" s="626">
        <v>90281</v>
      </c>
      <c r="C4222" s="628" t="s">
        <v>22862</v>
      </c>
      <c r="D4222" s="626" t="s">
        <v>482</v>
      </c>
      <c r="E4222" s="634">
        <v>647.04</v>
      </c>
      <c r="F4222" s="635">
        <v>0</v>
      </c>
    </row>
    <row r="4223" spans="1:6" ht="15">
      <c r="A4223" s="633" t="s">
        <v>22845</v>
      </c>
      <c r="B4223" s="626">
        <v>90285</v>
      </c>
      <c r="C4223" s="628" t="s">
        <v>22863</v>
      </c>
      <c r="D4223" s="626" t="s">
        <v>482</v>
      </c>
      <c r="E4223" s="634">
        <v>646.32000000000005</v>
      </c>
      <c r="F4223" s="635">
        <v>0</v>
      </c>
    </row>
    <row r="4224" spans="1:6" ht="15">
      <c r="A4224" s="633" t="s">
        <v>22845</v>
      </c>
      <c r="B4224" s="626">
        <v>89994</v>
      </c>
      <c r="C4224" s="628" t="s">
        <v>22864</v>
      </c>
      <c r="D4224" s="626" t="s">
        <v>482</v>
      </c>
      <c r="E4224" s="634">
        <v>890.38</v>
      </c>
      <c r="F4224" s="635">
        <v>0</v>
      </c>
    </row>
    <row r="4225" spans="1:6" ht="15">
      <c r="A4225" s="633" t="s">
        <v>22845</v>
      </c>
      <c r="B4225" s="626">
        <v>89995</v>
      </c>
      <c r="C4225" s="628" t="s">
        <v>22865</v>
      </c>
      <c r="D4225" s="626" t="s">
        <v>482</v>
      </c>
      <c r="E4225" s="634">
        <v>1034.3599999999999</v>
      </c>
      <c r="F4225" s="635">
        <v>0</v>
      </c>
    </row>
    <row r="4226" spans="1:6" ht="15">
      <c r="A4226" s="633" t="s">
        <v>22845</v>
      </c>
      <c r="B4226" s="626">
        <v>89993</v>
      </c>
      <c r="C4226" s="628" t="s">
        <v>22866</v>
      </c>
      <c r="D4226" s="626" t="s">
        <v>482</v>
      </c>
      <c r="E4226" s="634">
        <v>1083.8399999999999</v>
      </c>
      <c r="F4226" s="635">
        <v>0</v>
      </c>
    </row>
    <row r="4227" spans="1:6" ht="15">
      <c r="A4227" s="633" t="s">
        <v>22867</v>
      </c>
      <c r="B4227" s="626">
        <v>99860</v>
      </c>
      <c r="C4227" s="628" t="s">
        <v>22868</v>
      </c>
      <c r="D4227" s="626" t="s">
        <v>143</v>
      </c>
      <c r="E4227" s="634">
        <v>0</v>
      </c>
      <c r="F4227" s="635"/>
    </row>
    <row r="4228" spans="1:6" ht="15">
      <c r="A4228" s="633" t="s">
        <v>22867</v>
      </c>
      <c r="B4228" s="626">
        <v>99858</v>
      </c>
      <c r="C4228" s="628" t="s">
        <v>22869</v>
      </c>
      <c r="D4228" s="626" t="s">
        <v>143</v>
      </c>
      <c r="E4228" s="634">
        <v>0</v>
      </c>
      <c r="F4228" s="635"/>
    </row>
    <row r="4229" spans="1:6" ht="15">
      <c r="A4229" s="633" t="s">
        <v>22867</v>
      </c>
      <c r="B4229" s="626">
        <v>99859</v>
      </c>
      <c r="C4229" s="628" t="s">
        <v>22870</v>
      </c>
      <c r="D4229" s="626" t="s">
        <v>143</v>
      </c>
      <c r="E4229" s="634">
        <v>0</v>
      </c>
      <c r="F4229" s="635"/>
    </row>
    <row r="4230" spans="1:6" ht="15">
      <c r="A4230" s="633" t="s">
        <v>22867</v>
      </c>
      <c r="B4230" s="626">
        <v>99857</v>
      </c>
      <c r="C4230" s="628" t="s">
        <v>22871</v>
      </c>
      <c r="D4230" s="626" t="s">
        <v>143</v>
      </c>
      <c r="E4230" s="634">
        <v>113.42</v>
      </c>
      <c r="F4230" s="635">
        <v>0</v>
      </c>
    </row>
    <row r="4231" spans="1:6" ht="15">
      <c r="A4231" s="633" t="s">
        <v>22867</v>
      </c>
      <c r="B4231" s="626">
        <v>99855</v>
      </c>
      <c r="C4231" s="628" t="s">
        <v>22872</v>
      </c>
      <c r="D4231" s="626" t="s">
        <v>143</v>
      </c>
      <c r="E4231" s="634">
        <v>122.3</v>
      </c>
      <c r="F4231" s="635">
        <v>0</v>
      </c>
    </row>
    <row r="4232" spans="1:6" ht="15">
      <c r="A4232" s="633" t="s">
        <v>22867</v>
      </c>
      <c r="B4232" s="626">
        <v>99856</v>
      </c>
      <c r="C4232" s="628" t="s">
        <v>22873</v>
      </c>
      <c r="D4232" s="626" t="s">
        <v>143</v>
      </c>
      <c r="E4232" s="634">
        <v>0</v>
      </c>
      <c r="F4232" s="635"/>
    </row>
    <row r="4233" spans="1:6" ht="15">
      <c r="A4233" s="633" t="s">
        <v>22867</v>
      </c>
      <c r="B4233" s="626">
        <v>99862</v>
      </c>
      <c r="C4233" s="628" t="s">
        <v>22874</v>
      </c>
      <c r="D4233" s="626" t="s">
        <v>135</v>
      </c>
      <c r="E4233" s="634">
        <v>749.97</v>
      </c>
      <c r="F4233" s="635">
        <v>0</v>
      </c>
    </row>
    <row r="4234" spans="1:6" ht="15">
      <c r="A4234" s="633" t="s">
        <v>22867</v>
      </c>
      <c r="B4234" s="626">
        <v>99861</v>
      </c>
      <c r="C4234" s="628" t="s">
        <v>22875</v>
      </c>
      <c r="D4234" s="626" t="s">
        <v>135</v>
      </c>
      <c r="E4234" s="634">
        <v>777.73</v>
      </c>
      <c r="F4234" s="635">
        <v>0</v>
      </c>
    </row>
    <row r="4235" spans="1:6" ht="15">
      <c r="A4235" s="633" t="s">
        <v>22867</v>
      </c>
      <c r="B4235" s="626">
        <v>99839</v>
      </c>
      <c r="C4235" s="628" t="s">
        <v>22876</v>
      </c>
      <c r="D4235" s="626" t="s">
        <v>143</v>
      </c>
      <c r="E4235" s="634">
        <v>599.35</v>
      </c>
      <c r="F4235" s="635">
        <v>0</v>
      </c>
    </row>
    <row r="4236" spans="1:6" ht="15">
      <c r="A4236" s="633" t="s">
        <v>22867</v>
      </c>
      <c r="B4236" s="626">
        <v>99849</v>
      </c>
      <c r="C4236" s="628" t="s">
        <v>22877</v>
      </c>
      <c r="D4236" s="626" t="s">
        <v>143</v>
      </c>
      <c r="E4236" s="634">
        <v>0</v>
      </c>
      <c r="F4236" s="635"/>
    </row>
    <row r="4237" spans="1:6" ht="15">
      <c r="A4237" s="633" t="s">
        <v>22867</v>
      </c>
      <c r="B4237" s="626">
        <v>99853</v>
      </c>
      <c r="C4237" s="628" t="s">
        <v>22878</v>
      </c>
      <c r="D4237" s="626" t="s">
        <v>143</v>
      </c>
      <c r="E4237" s="634">
        <v>0</v>
      </c>
      <c r="F4237" s="635"/>
    </row>
    <row r="4238" spans="1:6" ht="15">
      <c r="A4238" s="633" t="s">
        <v>22867</v>
      </c>
      <c r="B4238" s="626">
        <v>99847</v>
      </c>
      <c r="C4238" s="628" t="s">
        <v>22879</v>
      </c>
      <c r="D4238" s="626" t="s">
        <v>143</v>
      </c>
      <c r="E4238" s="634">
        <v>0</v>
      </c>
      <c r="F4238" s="635"/>
    </row>
    <row r="4239" spans="1:6" ht="15">
      <c r="A4239" s="633" t="s">
        <v>22867</v>
      </c>
      <c r="B4239" s="626">
        <v>99851</v>
      </c>
      <c r="C4239" s="628" t="s">
        <v>22880</v>
      </c>
      <c r="D4239" s="626" t="s">
        <v>143</v>
      </c>
      <c r="E4239" s="634">
        <v>0</v>
      </c>
      <c r="F4239" s="635"/>
    </row>
    <row r="4240" spans="1:6" ht="15">
      <c r="A4240" s="633" t="s">
        <v>22867</v>
      </c>
      <c r="B4240" s="626">
        <v>99850</v>
      </c>
      <c r="C4240" s="628" t="s">
        <v>22881</v>
      </c>
      <c r="D4240" s="626" t="s">
        <v>143</v>
      </c>
      <c r="E4240" s="634">
        <v>0</v>
      </c>
      <c r="F4240" s="635"/>
    </row>
    <row r="4241" spans="1:6" ht="15">
      <c r="A4241" s="633" t="s">
        <v>22867</v>
      </c>
      <c r="B4241" s="626">
        <v>99854</v>
      </c>
      <c r="C4241" s="628" t="s">
        <v>22882</v>
      </c>
      <c r="D4241" s="626" t="s">
        <v>143</v>
      </c>
      <c r="E4241" s="634">
        <v>0</v>
      </c>
      <c r="F4241" s="635"/>
    </row>
    <row r="4242" spans="1:6" ht="15">
      <c r="A4242" s="633" t="s">
        <v>22867</v>
      </c>
      <c r="B4242" s="626">
        <v>99848</v>
      </c>
      <c r="C4242" s="628" t="s">
        <v>22883</v>
      </c>
      <c r="D4242" s="626" t="s">
        <v>143</v>
      </c>
      <c r="E4242" s="634">
        <v>0</v>
      </c>
      <c r="F4242" s="635"/>
    </row>
    <row r="4243" spans="1:6" ht="15">
      <c r="A4243" s="633" t="s">
        <v>22867</v>
      </c>
      <c r="B4243" s="626">
        <v>99852</v>
      </c>
      <c r="C4243" s="628" t="s">
        <v>22884</v>
      </c>
      <c r="D4243" s="626" t="s">
        <v>143</v>
      </c>
      <c r="E4243" s="634">
        <v>0</v>
      </c>
      <c r="F4243" s="635"/>
    </row>
    <row r="4244" spans="1:6" ht="15">
      <c r="A4244" s="633" t="s">
        <v>22867</v>
      </c>
      <c r="B4244" s="626">
        <v>99844</v>
      </c>
      <c r="C4244" s="628" t="s">
        <v>22885</v>
      </c>
      <c r="D4244" s="626" t="s">
        <v>143</v>
      </c>
      <c r="E4244" s="634">
        <v>0</v>
      </c>
      <c r="F4244" s="635"/>
    </row>
    <row r="4245" spans="1:6" ht="15">
      <c r="A4245" s="633" t="s">
        <v>22867</v>
      </c>
      <c r="B4245" s="626">
        <v>99842</v>
      </c>
      <c r="C4245" s="628" t="s">
        <v>22886</v>
      </c>
      <c r="D4245" s="626" t="s">
        <v>143</v>
      </c>
      <c r="E4245" s="634">
        <v>0</v>
      </c>
      <c r="F4245" s="635"/>
    </row>
    <row r="4246" spans="1:6" ht="15">
      <c r="A4246" s="633" t="s">
        <v>22867</v>
      </c>
      <c r="B4246" s="626">
        <v>99837</v>
      </c>
      <c r="C4246" s="628" t="s">
        <v>22887</v>
      </c>
      <c r="D4246" s="626" t="s">
        <v>143</v>
      </c>
      <c r="E4246" s="634">
        <v>676.97</v>
      </c>
      <c r="F4246" s="635">
        <v>0</v>
      </c>
    </row>
    <row r="4247" spans="1:6" ht="15">
      <c r="A4247" s="633" t="s">
        <v>22867</v>
      </c>
      <c r="B4247" s="626">
        <v>99840</v>
      </c>
      <c r="C4247" s="628" t="s">
        <v>22888</v>
      </c>
      <c r="D4247" s="626" t="s">
        <v>143</v>
      </c>
      <c r="E4247" s="634">
        <v>0</v>
      </c>
      <c r="F4247" s="635"/>
    </row>
    <row r="4248" spans="1:6" ht="15">
      <c r="A4248" s="633" t="s">
        <v>22867</v>
      </c>
      <c r="B4248" s="626">
        <v>99845</v>
      </c>
      <c r="C4248" s="628" t="s">
        <v>22889</v>
      </c>
      <c r="D4248" s="626" t="s">
        <v>143</v>
      </c>
      <c r="E4248" s="634">
        <v>0</v>
      </c>
      <c r="F4248" s="635"/>
    </row>
    <row r="4249" spans="1:6" ht="15">
      <c r="A4249" s="633" t="s">
        <v>22867</v>
      </c>
      <c r="B4249" s="626">
        <v>99843</v>
      </c>
      <c r="C4249" s="628" t="s">
        <v>22890</v>
      </c>
      <c r="D4249" s="626" t="s">
        <v>143</v>
      </c>
      <c r="E4249" s="634">
        <v>0</v>
      </c>
      <c r="F4249" s="635"/>
    </row>
    <row r="4250" spans="1:6" ht="15">
      <c r="A4250" s="633" t="s">
        <v>22867</v>
      </c>
      <c r="B4250" s="626">
        <v>99838</v>
      </c>
      <c r="C4250" s="628" t="s">
        <v>22891</v>
      </c>
      <c r="D4250" s="626" t="s">
        <v>143</v>
      </c>
      <c r="E4250" s="634">
        <v>0</v>
      </c>
      <c r="F4250" s="635"/>
    </row>
    <row r="4251" spans="1:6" ht="15">
      <c r="A4251" s="633" t="s">
        <v>22867</v>
      </c>
      <c r="B4251" s="626">
        <v>99846</v>
      </c>
      <c r="C4251" s="628" t="s">
        <v>22892</v>
      </c>
      <c r="D4251" s="626" t="s">
        <v>143</v>
      </c>
      <c r="E4251" s="634">
        <v>0</v>
      </c>
      <c r="F4251" s="635"/>
    </row>
    <row r="4252" spans="1:6" ht="15">
      <c r="A4252" s="633" t="s">
        <v>22867</v>
      </c>
      <c r="B4252" s="626">
        <v>99841</v>
      </c>
      <c r="C4252" s="628" t="s">
        <v>22893</v>
      </c>
      <c r="D4252" s="626" t="s">
        <v>143</v>
      </c>
      <c r="E4252" s="634">
        <v>1300.0999999999999</v>
      </c>
      <c r="F4252" s="635">
        <v>0</v>
      </c>
    </row>
    <row r="4253" spans="1:6" ht="15">
      <c r="A4253" s="633" t="s">
        <v>7716</v>
      </c>
      <c r="B4253" s="626">
        <v>94276</v>
      </c>
      <c r="C4253" s="628" t="s">
        <v>22894</v>
      </c>
      <c r="D4253" s="626" t="s">
        <v>143</v>
      </c>
      <c r="E4253" s="634">
        <v>49.27</v>
      </c>
      <c r="F4253" s="635">
        <v>0</v>
      </c>
    </row>
    <row r="4254" spans="1:6" ht="15">
      <c r="A4254" s="633" t="s">
        <v>7716</v>
      </c>
      <c r="B4254" s="626">
        <v>94274</v>
      </c>
      <c r="C4254" s="628" t="s">
        <v>22895</v>
      </c>
      <c r="D4254" s="626" t="s">
        <v>143</v>
      </c>
      <c r="E4254" s="634">
        <v>53.76</v>
      </c>
      <c r="F4254" s="635">
        <v>0</v>
      </c>
    </row>
    <row r="4255" spans="1:6" ht="15">
      <c r="A4255" s="633" t="s">
        <v>7716</v>
      </c>
      <c r="B4255" s="626">
        <v>94280</v>
      </c>
      <c r="C4255" s="628" t="s">
        <v>22896</v>
      </c>
      <c r="D4255" s="626" t="s">
        <v>143</v>
      </c>
      <c r="E4255" s="634">
        <v>51.49</v>
      </c>
      <c r="F4255" s="635">
        <v>0</v>
      </c>
    </row>
    <row r="4256" spans="1:6" ht="15">
      <c r="A4256" s="633" t="s">
        <v>7716</v>
      </c>
      <c r="B4256" s="626">
        <v>94278</v>
      </c>
      <c r="C4256" s="628" t="s">
        <v>22897</v>
      </c>
      <c r="D4256" s="626" t="s">
        <v>143</v>
      </c>
      <c r="E4256" s="634">
        <v>44.05</v>
      </c>
      <c r="F4256" s="635">
        <v>0</v>
      </c>
    </row>
    <row r="4257" spans="1:6" ht="15">
      <c r="A4257" s="633" t="s">
        <v>7716</v>
      </c>
      <c r="B4257" s="626">
        <v>94275</v>
      </c>
      <c r="C4257" s="628" t="s">
        <v>22898</v>
      </c>
      <c r="D4257" s="626" t="s">
        <v>143</v>
      </c>
      <c r="E4257" s="634">
        <v>45.54</v>
      </c>
      <c r="F4257" s="635">
        <v>0</v>
      </c>
    </row>
    <row r="4258" spans="1:6" ht="15">
      <c r="A4258" s="633" t="s">
        <v>7716</v>
      </c>
      <c r="B4258" s="626">
        <v>94273</v>
      </c>
      <c r="C4258" s="628" t="s">
        <v>22899</v>
      </c>
      <c r="D4258" s="626" t="s">
        <v>143</v>
      </c>
      <c r="E4258" s="634">
        <v>50.01</v>
      </c>
      <c r="F4258" s="635">
        <v>0</v>
      </c>
    </row>
    <row r="4259" spans="1:6" ht="15">
      <c r="A4259" s="633" t="s">
        <v>7716</v>
      </c>
      <c r="B4259" s="626">
        <v>94279</v>
      </c>
      <c r="C4259" s="628" t="s">
        <v>22900</v>
      </c>
      <c r="D4259" s="626" t="s">
        <v>143</v>
      </c>
      <c r="E4259" s="634">
        <v>47.76</v>
      </c>
      <c r="F4259" s="635">
        <v>0</v>
      </c>
    </row>
    <row r="4260" spans="1:6" ht="15">
      <c r="A4260" s="633" t="s">
        <v>7716</v>
      </c>
      <c r="B4260" s="626">
        <v>94277</v>
      </c>
      <c r="C4260" s="628" t="s">
        <v>22901</v>
      </c>
      <c r="D4260" s="626" t="s">
        <v>143</v>
      </c>
      <c r="E4260" s="634">
        <v>40.32</v>
      </c>
      <c r="F4260" s="635">
        <v>0</v>
      </c>
    </row>
    <row r="4261" spans="1:6" ht="15">
      <c r="A4261" s="633" t="s">
        <v>7716</v>
      </c>
      <c r="B4261" s="626">
        <v>104930</v>
      </c>
      <c r="C4261" s="628" t="s">
        <v>22902</v>
      </c>
      <c r="D4261" s="626" t="s">
        <v>143</v>
      </c>
      <c r="E4261" s="634">
        <v>0</v>
      </c>
      <c r="F4261" s="635"/>
    </row>
    <row r="4262" spans="1:6" ht="15">
      <c r="A4262" s="633" t="s">
        <v>7716</v>
      </c>
      <c r="B4262" s="626">
        <v>104931</v>
      </c>
      <c r="C4262" s="628" t="s">
        <v>22903</v>
      </c>
      <c r="D4262" s="626" t="s">
        <v>143</v>
      </c>
      <c r="E4262" s="634">
        <v>0</v>
      </c>
      <c r="F4262" s="635"/>
    </row>
    <row r="4263" spans="1:6" ht="15">
      <c r="A4263" s="633" t="s">
        <v>7716</v>
      </c>
      <c r="B4263" s="626">
        <v>94294</v>
      </c>
      <c r="C4263" s="628" t="s">
        <v>22904</v>
      </c>
      <c r="D4263" s="626" t="s">
        <v>143</v>
      </c>
      <c r="E4263" s="634">
        <v>7.8</v>
      </c>
      <c r="F4263" s="635">
        <v>0</v>
      </c>
    </row>
    <row r="4264" spans="1:6" ht="15">
      <c r="A4264" s="633" t="s">
        <v>7716</v>
      </c>
      <c r="B4264" s="626">
        <v>94288</v>
      </c>
      <c r="C4264" s="628" t="s">
        <v>22905</v>
      </c>
      <c r="D4264" s="626" t="s">
        <v>143</v>
      </c>
      <c r="E4264" s="634">
        <v>43.27</v>
      </c>
      <c r="F4264" s="635">
        <v>0</v>
      </c>
    </row>
    <row r="4265" spans="1:6" ht="15">
      <c r="A4265" s="633" t="s">
        <v>7716</v>
      </c>
      <c r="B4265" s="626">
        <v>94282</v>
      </c>
      <c r="C4265" s="628" t="s">
        <v>22906</v>
      </c>
      <c r="D4265" s="626" t="s">
        <v>143</v>
      </c>
      <c r="E4265" s="634">
        <v>54.31</v>
      </c>
      <c r="F4265" s="635">
        <v>0</v>
      </c>
    </row>
    <row r="4266" spans="1:6" ht="15">
      <c r="A4266" s="633" t="s">
        <v>7716</v>
      </c>
      <c r="B4266" s="626">
        <v>94290</v>
      </c>
      <c r="C4266" s="628" t="s">
        <v>22907</v>
      </c>
      <c r="D4266" s="626" t="s">
        <v>143</v>
      </c>
      <c r="E4266" s="634">
        <v>52.28</v>
      </c>
      <c r="F4266" s="635">
        <v>0</v>
      </c>
    </row>
    <row r="4267" spans="1:6" ht="15">
      <c r="A4267" s="633" t="s">
        <v>7716</v>
      </c>
      <c r="B4267" s="626">
        <v>94284</v>
      </c>
      <c r="C4267" s="628" t="s">
        <v>22908</v>
      </c>
      <c r="D4267" s="626" t="s">
        <v>143</v>
      </c>
      <c r="E4267" s="634">
        <v>68.97</v>
      </c>
      <c r="F4267" s="635">
        <v>0</v>
      </c>
    </row>
    <row r="4268" spans="1:6" ht="15">
      <c r="A4268" s="633" t="s">
        <v>7716</v>
      </c>
      <c r="B4268" s="626">
        <v>94292</v>
      </c>
      <c r="C4268" s="628" t="s">
        <v>22909</v>
      </c>
      <c r="D4268" s="626" t="s">
        <v>143</v>
      </c>
      <c r="E4268" s="634">
        <v>61.94</v>
      </c>
      <c r="F4268" s="635">
        <v>0</v>
      </c>
    </row>
    <row r="4269" spans="1:6" ht="15">
      <c r="A4269" s="633" t="s">
        <v>7716</v>
      </c>
      <c r="B4269" s="626">
        <v>94286</v>
      </c>
      <c r="C4269" s="628" t="s">
        <v>22910</v>
      </c>
      <c r="D4269" s="626" t="s">
        <v>143</v>
      </c>
      <c r="E4269" s="634">
        <v>86.69</v>
      </c>
      <c r="F4269" s="635">
        <v>0</v>
      </c>
    </row>
    <row r="4270" spans="1:6" ht="15">
      <c r="A4270" s="633" t="s">
        <v>7716</v>
      </c>
      <c r="B4270" s="626">
        <v>94287</v>
      </c>
      <c r="C4270" s="628" t="s">
        <v>22911</v>
      </c>
      <c r="D4270" s="626" t="s">
        <v>143</v>
      </c>
      <c r="E4270" s="634">
        <v>34.49</v>
      </c>
      <c r="F4270" s="635">
        <v>0</v>
      </c>
    </row>
    <row r="4271" spans="1:6" ht="15">
      <c r="A4271" s="633" t="s">
        <v>7716</v>
      </c>
      <c r="B4271" s="626">
        <v>94281</v>
      </c>
      <c r="C4271" s="628" t="s">
        <v>22912</v>
      </c>
      <c r="D4271" s="626" t="s">
        <v>143</v>
      </c>
      <c r="E4271" s="634">
        <v>44.45</v>
      </c>
      <c r="F4271" s="635">
        <v>0</v>
      </c>
    </row>
    <row r="4272" spans="1:6" ht="15">
      <c r="A4272" s="633" t="s">
        <v>7716</v>
      </c>
      <c r="B4272" s="626">
        <v>94289</v>
      </c>
      <c r="C4272" s="628" t="s">
        <v>22913</v>
      </c>
      <c r="D4272" s="626" t="s">
        <v>143</v>
      </c>
      <c r="E4272" s="634">
        <v>43.49</v>
      </c>
      <c r="F4272" s="635">
        <v>0</v>
      </c>
    </row>
    <row r="4273" spans="1:6" ht="15">
      <c r="A4273" s="633" t="s">
        <v>7716</v>
      </c>
      <c r="B4273" s="626">
        <v>94283</v>
      </c>
      <c r="C4273" s="628" t="s">
        <v>22914</v>
      </c>
      <c r="D4273" s="626" t="s">
        <v>143</v>
      </c>
      <c r="E4273" s="634">
        <v>59.09</v>
      </c>
      <c r="F4273" s="635">
        <v>0</v>
      </c>
    </row>
    <row r="4274" spans="1:6" ht="15">
      <c r="A4274" s="633" t="s">
        <v>7716</v>
      </c>
      <c r="B4274" s="626">
        <v>94291</v>
      </c>
      <c r="C4274" s="628" t="s">
        <v>22915</v>
      </c>
      <c r="D4274" s="626" t="s">
        <v>143</v>
      </c>
      <c r="E4274" s="634">
        <v>53.15</v>
      </c>
      <c r="F4274" s="635">
        <v>0</v>
      </c>
    </row>
    <row r="4275" spans="1:6" ht="15">
      <c r="A4275" s="633" t="s">
        <v>7716</v>
      </c>
      <c r="B4275" s="626">
        <v>94285</v>
      </c>
      <c r="C4275" s="628" t="s">
        <v>22916</v>
      </c>
      <c r="D4275" s="626" t="s">
        <v>143</v>
      </c>
      <c r="E4275" s="634">
        <v>76.81</v>
      </c>
      <c r="F4275" s="635">
        <v>0</v>
      </c>
    </row>
    <row r="4276" spans="1:6" ht="15">
      <c r="A4276" s="633" t="s">
        <v>7716</v>
      </c>
      <c r="B4276" s="626">
        <v>94293</v>
      </c>
      <c r="C4276" s="628" t="s">
        <v>22917</v>
      </c>
      <c r="D4276" s="626" t="s">
        <v>143</v>
      </c>
      <c r="E4276" s="634">
        <v>172.17</v>
      </c>
      <c r="F4276" s="635">
        <v>0</v>
      </c>
    </row>
    <row r="4277" spans="1:6" ht="15">
      <c r="A4277" s="633" t="s">
        <v>7716</v>
      </c>
      <c r="B4277" s="626">
        <v>94264</v>
      </c>
      <c r="C4277" s="628" t="s">
        <v>22918</v>
      </c>
      <c r="D4277" s="626" t="s">
        <v>143</v>
      </c>
      <c r="E4277" s="634">
        <v>44.68</v>
      </c>
      <c r="F4277" s="635">
        <v>0</v>
      </c>
    </row>
    <row r="4278" spans="1:6" ht="15">
      <c r="A4278" s="633" t="s">
        <v>7716</v>
      </c>
      <c r="B4278" s="626">
        <v>94266</v>
      </c>
      <c r="C4278" s="628" t="s">
        <v>22919</v>
      </c>
      <c r="D4278" s="626" t="s">
        <v>143</v>
      </c>
      <c r="E4278" s="634">
        <v>57.28</v>
      </c>
      <c r="F4278" s="635">
        <v>0</v>
      </c>
    </row>
    <row r="4279" spans="1:6" ht="15">
      <c r="A4279" s="633" t="s">
        <v>7716</v>
      </c>
      <c r="B4279" s="626">
        <v>94263</v>
      </c>
      <c r="C4279" s="628" t="s">
        <v>22920</v>
      </c>
      <c r="D4279" s="626" t="s">
        <v>143</v>
      </c>
      <c r="E4279" s="634">
        <v>38.520000000000003</v>
      </c>
      <c r="F4279" s="635">
        <v>0</v>
      </c>
    </row>
    <row r="4280" spans="1:6" ht="15">
      <c r="A4280" s="633" t="s">
        <v>7716</v>
      </c>
      <c r="B4280" s="626">
        <v>94265</v>
      </c>
      <c r="C4280" s="628" t="s">
        <v>22921</v>
      </c>
      <c r="D4280" s="626" t="s">
        <v>143</v>
      </c>
      <c r="E4280" s="634">
        <v>50.23</v>
      </c>
      <c r="F4280" s="635">
        <v>0</v>
      </c>
    </row>
    <row r="4281" spans="1:6" ht="15">
      <c r="A4281" s="633" t="s">
        <v>7716</v>
      </c>
      <c r="B4281" s="626">
        <v>94268</v>
      </c>
      <c r="C4281" s="628" t="s">
        <v>22922</v>
      </c>
      <c r="D4281" s="626" t="s">
        <v>143</v>
      </c>
      <c r="E4281" s="634">
        <v>66.900000000000006</v>
      </c>
      <c r="F4281" s="635">
        <v>0</v>
      </c>
    </row>
    <row r="4282" spans="1:6" ht="15">
      <c r="A4282" s="633" t="s">
        <v>7716</v>
      </c>
      <c r="B4282" s="626">
        <v>94270</v>
      </c>
      <c r="C4282" s="628" t="s">
        <v>22923</v>
      </c>
      <c r="D4282" s="626" t="s">
        <v>143</v>
      </c>
      <c r="E4282" s="634">
        <v>93.83</v>
      </c>
      <c r="F4282" s="635">
        <v>0</v>
      </c>
    </row>
    <row r="4283" spans="1:6" ht="15">
      <c r="A4283" s="633" t="s">
        <v>7716</v>
      </c>
      <c r="B4283" s="626">
        <v>94272</v>
      </c>
      <c r="C4283" s="628" t="s">
        <v>22924</v>
      </c>
      <c r="D4283" s="626" t="s">
        <v>143</v>
      </c>
      <c r="E4283" s="634">
        <v>115.78</v>
      </c>
      <c r="F4283" s="635">
        <v>0</v>
      </c>
    </row>
    <row r="4284" spans="1:6" ht="15">
      <c r="A4284" s="633" t="s">
        <v>7716</v>
      </c>
      <c r="B4284" s="626">
        <v>94267</v>
      </c>
      <c r="C4284" s="628" t="s">
        <v>22925</v>
      </c>
      <c r="D4284" s="626" t="s">
        <v>143</v>
      </c>
      <c r="E4284" s="634">
        <v>59.14</v>
      </c>
      <c r="F4284" s="635">
        <v>0</v>
      </c>
    </row>
    <row r="4285" spans="1:6" ht="15">
      <c r="A4285" s="633" t="s">
        <v>7716</v>
      </c>
      <c r="B4285" s="626">
        <v>94269</v>
      </c>
      <c r="C4285" s="628" t="s">
        <v>22926</v>
      </c>
      <c r="D4285" s="626" t="s">
        <v>143</v>
      </c>
      <c r="E4285" s="634">
        <v>83.05</v>
      </c>
      <c r="F4285" s="635">
        <v>0</v>
      </c>
    </row>
    <row r="4286" spans="1:6" ht="15">
      <c r="A4286" s="633" t="s">
        <v>7716</v>
      </c>
      <c r="B4286" s="626">
        <v>94271</v>
      </c>
      <c r="C4286" s="628" t="s">
        <v>22927</v>
      </c>
      <c r="D4286" s="626" t="s">
        <v>143</v>
      </c>
      <c r="E4286" s="634">
        <v>101.36</v>
      </c>
      <c r="F4286" s="635">
        <v>0</v>
      </c>
    </row>
    <row r="4287" spans="1:6" ht="15">
      <c r="A4287" s="633" t="s">
        <v>22928</v>
      </c>
      <c r="B4287" s="626">
        <v>105555</v>
      </c>
      <c r="C4287" s="628" t="s">
        <v>22929</v>
      </c>
      <c r="D4287" s="626" t="s">
        <v>351</v>
      </c>
      <c r="E4287" s="634">
        <v>0</v>
      </c>
      <c r="F4287" s="635"/>
    </row>
    <row r="4288" spans="1:6" ht="15">
      <c r="A4288" s="633" t="s">
        <v>22928</v>
      </c>
      <c r="B4288" s="626">
        <v>97603</v>
      </c>
      <c r="C4288" s="628" t="s">
        <v>22930</v>
      </c>
      <c r="D4288" s="626" t="s">
        <v>351</v>
      </c>
      <c r="E4288" s="634">
        <v>0</v>
      </c>
      <c r="F4288" s="635"/>
    </row>
    <row r="4289" spans="1:6" ht="15">
      <c r="A4289" s="633" t="s">
        <v>22928</v>
      </c>
      <c r="B4289" s="626">
        <v>97602</v>
      </c>
      <c r="C4289" s="628" t="s">
        <v>22931</v>
      </c>
      <c r="D4289" s="626" t="s">
        <v>351</v>
      </c>
      <c r="E4289" s="634">
        <v>0</v>
      </c>
      <c r="F4289" s="635"/>
    </row>
    <row r="4290" spans="1:6" ht="15">
      <c r="A4290" s="633" t="s">
        <v>22928</v>
      </c>
      <c r="B4290" s="626">
        <v>97604</v>
      </c>
      <c r="C4290" s="628" t="s">
        <v>22932</v>
      </c>
      <c r="D4290" s="626" t="s">
        <v>351</v>
      </c>
      <c r="E4290" s="634">
        <v>0</v>
      </c>
      <c r="F4290" s="635"/>
    </row>
    <row r="4291" spans="1:6" ht="15">
      <c r="A4291" s="633" t="s">
        <v>22928</v>
      </c>
      <c r="B4291" s="626">
        <v>105553</v>
      </c>
      <c r="C4291" s="628" t="s">
        <v>22933</v>
      </c>
      <c r="D4291" s="626" t="s">
        <v>351</v>
      </c>
      <c r="E4291" s="634">
        <v>0</v>
      </c>
      <c r="F4291" s="635"/>
    </row>
    <row r="4292" spans="1:6" ht="15">
      <c r="A4292" s="633" t="s">
        <v>22928</v>
      </c>
      <c r="B4292" s="626">
        <v>105552</v>
      </c>
      <c r="C4292" s="628" t="s">
        <v>22934</v>
      </c>
      <c r="D4292" s="626" t="s">
        <v>351</v>
      </c>
      <c r="E4292" s="634">
        <v>0</v>
      </c>
      <c r="F4292" s="635"/>
    </row>
    <row r="4293" spans="1:6" ht="15">
      <c r="A4293" s="633" t="s">
        <v>22928</v>
      </c>
      <c r="B4293" s="626">
        <v>105550</v>
      </c>
      <c r="C4293" s="628" t="s">
        <v>22935</v>
      </c>
      <c r="D4293" s="626" t="s">
        <v>351</v>
      </c>
      <c r="E4293" s="634">
        <v>0</v>
      </c>
      <c r="F4293" s="635"/>
    </row>
    <row r="4294" spans="1:6" ht="15">
      <c r="A4294" s="633" t="s">
        <v>22928</v>
      </c>
      <c r="B4294" s="626">
        <v>105551</v>
      </c>
      <c r="C4294" s="628" t="s">
        <v>22936</v>
      </c>
      <c r="D4294" s="626" t="s">
        <v>351</v>
      </c>
      <c r="E4294" s="634">
        <v>0</v>
      </c>
      <c r="F4294" s="635"/>
    </row>
    <row r="4295" spans="1:6" ht="15">
      <c r="A4295" s="633" t="s">
        <v>22928</v>
      </c>
      <c r="B4295" s="626">
        <v>105549</v>
      </c>
      <c r="C4295" s="628" t="s">
        <v>22937</v>
      </c>
      <c r="D4295" s="626" t="s">
        <v>351</v>
      </c>
      <c r="E4295" s="634">
        <v>0</v>
      </c>
      <c r="F4295" s="635"/>
    </row>
    <row r="4296" spans="1:6" ht="15">
      <c r="A4296" s="633" t="s">
        <v>22928</v>
      </c>
      <c r="B4296" s="626">
        <v>105547</v>
      </c>
      <c r="C4296" s="628" t="s">
        <v>22938</v>
      </c>
      <c r="D4296" s="626" t="s">
        <v>143</v>
      </c>
      <c r="E4296" s="634">
        <v>0</v>
      </c>
      <c r="F4296" s="635"/>
    </row>
    <row r="4297" spans="1:6" ht="15">
      <c r="A4297" s="633" t="s">
        <v>22928</v>
      </c>
      <c r="B4297" s="626">
        <v>97605</v>
      </c>
      <c r="C4297" s="628" t="s">
        <v>22939</v>
      </c>
      <c r="D4297" s="626" t="s">
        <v>351</v>
      </c>
      <c r="E4297" s="634">
        <v>89.91</v>
      </c>
      <c r="F4297" s="635">
        <v>0</v>
      </c>
    </row>
    <row r="4298" spans="1:6" ht="15">
      <c r="A4298" s="633" t="s">
        <v>22928</v>
      </c>
      <c r="B4298" s="626">
        <v>97607</v>
      </c>
      <c r="C4298" s="628" t="s">
        <v>22940</v>
      </c>
      <c r="D4298" s="626" t="s">
        <v>351</v>
      </c>
      <c r="E4298" s="634">
        <v>115.96</v>
      </c>
      <c r="F4298" s="635">
        <v>0</v>
      </c>
    </row>
    <row r="4299" spans="1:6" ht="15">
      <c r="A4299" s="633" t="s">
        <v>22928</v>
      </c>
      <c r="B4299" s="626">
        <v>97599</v>
      </c>
      <c r="C4299" s="628" t="s">
        <v>22941</v>
      </c>
      <c r="D4299" s="626" t="s">
        <v>351</v>
      </c>
      <c r="E4299" s="634">
        <v>20.399999999999999</v>
      </c>
      <c r="F4299" s="635">
        <v>0</v>
      </c>
    </row>
    <row r="4300" spans="1:6" ht="15">
      <c r="A4300" s="633" t="s">
        <v>22928</v>
      </c>
      <c r="B4300" s="626">
        <v>105542</v>
      </c>
      <c r="C4300" s="628" t="s">
        <v>22942</v>
      </c>
      <c r="D4300" s="626" t="s">
        <v>351</v>
      </c>
      <c r="E4300" s="634">
        <v>0</v>
      </c>
      <c r="F4300" s="635"/>
    </row>
    <row r="4301" spans="1:6" ht="15">
      <c r="A4301" s="633" t="s">
        <v>22928</v>
      </c>
      <c r="B4301" s="626">
        <v>105543</v>
      </c>
      <c r="C4301" s="628" t="s">
        <v>22943</v>
      </c>
      <c r="D4301" s="626" t="s">
        <v>351</v>
      </c>
      <c r="E4301" s="634">
        <v>0</v>
      </c>
      <c r="F4301" s="635"/>
    </row>
    <row r="4302" spans="1:6" ht="15">
      <c r="A4302" s="633" t="s">
        <v>22928</v>
      </c>
      <c r="B4302" s="626">
        <v>105544</v>
      </c>
      <c r="C4302" s="628" t="s">
        <v>22944</v>
      </c>
      <c r="D4302" s="626" t="s">
        <v>351</v>
      </c>
      <c r="E4302" s="634">
        <v>0</v>
      </c>
      <c r="F4302" s="635"/>
    </row>
    <row r="4303" spans="1:6" ht="15">
      <c r="A4303" s="633" t="s">
        <v>22928</v>
      </c>
      <c r="B4303" s="626">
        <v>100913</v>
      </c>
      <c r="C4303" s="628" t="s">
        <v>22945</v>
      </c>
      <c r="D4303" s="626" t="s">
        <v>351</v>
      </c>
      <c r="E4303" s="634">
        <v>0</v>
      </c>
      <c r="F4303" s="635"/>
    </row>
    <row r="4304" spans="1:6" ht="15">
      <c r="A4304" s="633" t="s">
        <v>22928</v>
      </c>
      <c r="B4304" s="626">
        <v>100916</v>
      </c>
      <c r="C4304" s="628" t="s">
        <v>22946</v>
      </c>
      <c r="D4304" s="626" t="s">
        <v>351</v>
      </c>
      <c r="E4304" s="634">
        <v>0</v>
      </c>
      <c r="F4304" s="635"/>
    </row>
    <row r="4305" spans="1:6" ht="15">
      <c r="A4305" s="633" t="s">
        <v>22928</v>
      </c>
      <c r="B4305" s="626">
        <v>100918</v>
      </c>
      <c r="C4305" s="628" t="s">
        <v>22947</v>
      </c>
      <c r="D4305" s="626" t="s">
        <v>351</v>
      </c>
      <c r="E4305" s="634">
        <v>0</v>
      </c>
      <c r="F4305" s="635"/>
    </row>
    <row r="4306" spans="1:6" ht="15">
      <c r="A4306" s="633" t="s">
        <v>22928</v>
      </c>
      <c r="B4306" s="626">
        <v>100914</v>
      </c>
      <c r="C4306" s="628" t="s">
        <v>22948</v>
      </c>
      <c r="D4306" s="626" t="s">
        <v>351</v>
      </c>
      <c r="E4306" s="634">
        <v>0</v>
      </c>
      <c r="F4306" s="635"/>
    </row>
    <row r="4307" spans="1:6" ht="15">
      <c r="A4307" s="633" t="s">
        <v>22928</v>
      </c>
      <c r="B4307" s="626">
        <v>100917</v>
      </c>
      <c r="C4307" s="628" t="s">
        <v>22949</v>
      </c>
      <c r="D4307" s="626" t="s">
        <v>351</v>
      </c>
      <c r="E4307" s="634">
        <v>0</v>
      </c>
      <c r="F4307" s="635"/>
    </row>
    <row r="4308" spans="1:6" ht="15">
      <c r="A4308" s="633" t="s">
        <v>22928</v>
      </c>
      <c r="B4308" s="626">
        <v>100907</v>
      </c>
      <c r="C4308" s="628" t="s">
        <v>22950</v>
      </c>
      <c r="D4308" s="626" t="s">
        <v>351</v>
      </c>
      <c r="E4308" s="634">
        <v>0</v>
      </c>
      <c r="F4308" s="635"/>
    </row>
    <row r="4309" spans="1:6" ht="15">
      <c r="A4309" s="633" t="s">
        <v>22928</v>
      </c>
      <c r="B4309" s="626">
        <v>102467</v>
      </c>
      <c r="C4309" s="628" t="s">
        <v>22951</v>
      </c>
      <c r="D4309" s="626" t="s">
        <v>351</v>
      </c>
      <c r="E4309" s="634">
        <v>0</v>
      </c>
      <c r="F4309" s="635"/>
    </row>
    <row r="4310" spans="1:6" ht="15">
      <c r="A4310" s="633" t="s">
        <v>22928</v>
      </c>
      <c r="B4310" s="626">
        <v>100910</v>
      </c>
      <c r="C4310" s="628" t="s">
        <v>22952</v>
      </c>
      <c r="D4310" s="626" t="s">
        <v>351</v>
      </c>
      <c r="E4310" s="634">
        <v>0</v>
      </c>
      <c r="F4310" s="635"/>
    </row>
    <row r="4311" spans="1:6" ht="15">
      <c r="A4311" s="633" t="s">
        <v>22928</v>
      </c>
      <c r="B4311" s="626">
        <v>105541</v>
      </c>
      <c r="C4311" s="628" t="s">
        <v>22953</v>
      </c>
      <c r="D4311" s="626" t="s">
        <v>351</v>
      </c>
      <c r="E4311" s="634">
        <v>0</v>
      </c>
      <c r="F4311" s="635"/>
    </row>
    <row r="4312" spans="1:6" ht="15">
      <c r="A4312" s="633" t="s">
        <v>22928</v>
      </c>
      <c r="B4312" s="626">
        <v>100908</v>
      </c>
      <c r="C4312" s="628" t="s">
        <v>22954</v>
      </c>
      <c r="D4312" s="626" t="s">
        <v>351</v>
      </c>
      <c r="E4312" s="634">
        <v>0</v>
      </c>
      <c r="F4312" s="635"/>
    </row>
    <row r="4313" spans="1:6" ht="15">
      <c r="A4313" s="633" t="s">
        <v>22928</v>
      </c>
      <c r="B4313" s="626">
        <v>100911</v>
      </c>
      <c r="C4313" s="628" t="s">
        <v>22955</v>
      </c>
      <c r="D4313" s="626" t="s">
        <v>351</v>
      </c>
      <c r="E4313" s="634">
        <v>0</v>
      </c>
      <c r="F4313" s="635"/>
    </row>
    <row r="4314" spans="1:6" ht="15">
      <c r="A4314" s="633" t="s">
        <v>22928</v>
      </c>
      <c r="B4314" s="626">
        <v>103782</v>
      </c>
      <c r="C4314" s="628" t="s">
        <v>22956</v>
      </c>
      <c r="D4314" s="626" t="s">
        <v>351</v>
      </c>
      <c r="E4314" s="634">
        <v>36.200000000000003</v>
      </c>
      <c r="F4314" s="635">
        <v>0</v>
      </c>
    </row>
    <row r="4315" spans="1:6" ht="15">
      <c r="A4315" s="633" t="s">
        <v>22928</v>
      </c>
      <c r="B4315" s="626">
        <v>103786</v>
      </c>
      <c r="C4315" s="628" t="s">
        <v>22957</v>
      </c>
      <c r="D4315" s="626" t="s">
        <v>351</v>
      </c>
      <c r="E4315" s="634">
        <v>0</v>
      </c>
      <c r="F4315" s="635"/>
    </row>
    <row r="4316" spans="1:6" ht="15">
      <c r="A4316" s="633" t="s">
        <v>22928</v>
      </c>
      <c r="B4316" s="626">
        <v>103787</v>
      </c>
      <c r="C4316" s="628" t="s">
        <v>22958</v>
      </c>
      <c r="D4316" s="626" t="s">
        <v>351</v>
      </c>
      <c r="E4316" s="634">
        <v>0</v>
      </c>
      <c r="F4316" s="635"/>
    </row>
    <row r="4317" spans="1:6" ht="15">
      <c r="A4317" s="633" t="s">
        <v>22928</v>
      </c>
      <c r="B4317" s="626">
        <v>103788</v>
      </c>
      <c r="C4317" s="628" t="s">
        <v>22959</v>
      </c>
      <c r="D4317" s="626" t="s">
        <v>351</v>
      </c>
      <c r="E4317" s="634">
        <v>0</v>
      </c>
      <c r="F4317" s="635"/>
    </row>
    <row r="4318" spans="1:6" ht="15">
      <c r="A4318" s="633" t="s">
        <v>22928</v>
      </c>
      <c r="B4318" s="626">
        <v>103783</v>
      </c>
      <c r="C4318" s="628" t="s">
        <v>22960</v>
      </c>
      <c r="D4318" s="626" t="s">
        <v>351</v>
      </c>
      <c r="E4318" s="634">
        <v>0</v>
      </c>
      <c r="F4318" s="635"/>
    </row>
    <row r="4319" spans="1:6" ht="15">
      <c r="A4319" s="633" t="s">
        <v>22928</v>
      </c>
      <c r="B4319" s="626">
        <v>103784</v>
      </c>
      <c r="C4319" s="628" t="s">
        <v>22961</v>
      </c>
      <c r="D4319" s="626" t="s">
        <v>351</v>
      </c>
      <c r="E4319" s="634">
        <v>0</v>
      </c>
      <c r="F4319" s="635"/>
    </row>
    <row r="4320" spans="1:6" ht="15">
      <c r="A4320" s="633" t="s">
        <v>22928</v>
      </c>
      <c r="B4320" s="626">
        <v>103785</v>
      </c>
      <c r="C4320" s="628" t="s">
        <v>22962</v>
      </c>
      <c r="D4320" s="626" t="s">
        <v>351</v>
      </c>
      <c r="E4320" s="634">
        <v>0</v>
      </c>
      <c r="F4320" s="635"/>
    </row>
    <row r="4321" spans="1:6" ht="15">
      <c r="A4321" s="633" t="s">
        <v>22928</v>
      </c>
      <c r="B4321" s="626">
        <v>105546</v>
      </c>
      <c r="C4321" s="628" t="s">
        <v>22963</v>
      </c>
      <c r="D4321" s="626" t="s">
        <v>351</v>
      </c>
      <c r="E4321" s="634">
        <v>0</v>
      </c>
      <c r="F4321" s="635"/>
    </row>
    <row r="4322" spans="1:6" ht="15">
      <c r="A4322" s="633" t="s">
        <v>22928</v>
      </c>
      <c r="B4322" s="626">
        <v>105545</v>
      </c>
      <c r="C4322" s="628" t="s">
        <v>22964</v>
      </c>
      <c r="D4322" s="626" t="s">
        <v>351</v>
      </c>
      <c r="E4322" s="634">
        <v>0</v>
      </c>
      <c r="F4322" s="635"/>
    </row>
    <row r="4323" spans="1:6" ht="15">
      <c r="A4323" s="633" t="s">
        <v>22928</v>
      </c>
      <c r="B4323" s="626">
        <v>97610</v>
      </c>
      <c r="C4323" s="628" t="s">
        <v>22965</v>
      </c>
      <c r="D4323" s="626" t="s">
        <v>351</v>
      </c>
      <c r="E4323" s="634">
        <v>16.149999999999999</v>
      </c>
      <c r="F4323" s="635">
        <v>0</v>
      </c>
    </row>
    <row r="4324" spans="1:6" ht="15">
      <c r="A4324" s="633" t="s">
        <v>22928</v>
      </c>
      <c r="B4324" s="626">
        <v>97609</v>
      </c>
      <c r="C4324" s="628" t="s">
        <v>22966</v>
      </c>
      <c r="D4324" s="626" t="s">
        <v>351</v>
      </c>
      <c r="E4324" s="634">
        <v>15.58</v>
      </c>
      <c r="F4324" s="635">
        <v>0</v>
      </c>
    </row>
    <row r="4325" spans="1:6" ht="15">
      <c r="A4325" s="633" t="s">
        <v>22928</v>
      </c>
      <c r="B4325" s="626">
        <v>105554</v>
      </c>
      <c r="C4325" s="628" t="s">
        <v>22967</v>
      </c>
      <c r="D4325" s="626" t="s">
        <v>351</v>
      </c>
      <c r="E4325" s="634">
        <v>18.78</v>
      </c>
      <c r="F4325" s="635">
        <v>0</v>
      </c>
    </row>
    <row r="4326" spans="1:6" ht="15">
      <c r="A4326" s="633" t="s">
        <v>22928</v>
      </c>
      <c r="B4326" s="626">
        <v>100903</v>
      </c>
      <c r="C4326" s="628" t="s">
        <v>22968</v>
      </c>
      <c r="D4326" s="626" t="s">
        <v>351</v>
      </c>
      <c r="E4326" s="634">
        <v>36.020000000000003</v>
      </c>
      <c r="F4326" s="635">
        <v>0</v>
      </c>
    </row>
    <row r="4327" spans="1:6" ht="15">
      <c r="A4327" s="633" t="s">
        <v>22928</v>
      </c>
      <c r="B4327" s="626">
        <v>100902</v>
      </c>
      <c r="C4327" s="628" t="s">
        <v>22969</v>
      </c>
      <c r="D4327" s="626" t="s">
        <v>351</v>
      </c>
      <c r="E4327" s="634">
        <v>33.53</v>
      </c>
      <c r="F4327" s="635">
        <v>0</v>
      </c>
    </row>
    <row r="4328" spans="1:6" ht="15">
      <c r="A4328" s="633" t="s">
        <v>22928</v>
      </c>
      <c r="B4328" s="626">
        <v>105548</v>
      </c>
      <c r="C4328" s="628" t="s">
        <v>22970</v>
      </c>
      <c r="D4328" s="626" t="s">
        <v>143</v>
      </c>
      <c r="E4328" s="634">
        <v>0</v>
      </c>
      <c r="F4328" s="635"/>
    </row>
    <row r="4329" spans="1:6" ht="15">
      <c r="A4329" s="633" t="s">
        <v>22928</v>
      </c>
      <c r="B4329" s="626">
        <v>97595</v>
      </c>
      <c r="C4329" s="628" t="s">
        <v>22971</v>
      </c>
      <c r="D4329" s="626" t="s">
        <v>351</v>
      </c>
      <c r="E4329" s="634">
        <v>112.6</v>
      </c>
      <c r="F4329" s="635">
        <v>0</v>
      </c>
    </row>
    <row r="4330" spans="1:6" ht="15">
      <c r="A4330" s="633" t="s">
        <v>22928</v>
      </c>
      <c r="B4330" s="626">
        <v>97597</v>
      </c>
      <c r="C4330" s="628" t="s">
        <v>22972</v>
      </c>
      <c r="D4330" s="626" t="s">
        <v>351</v>
      </c>
      <c r="E4330" s="634">
        <v>79.66</v>
      </c>
      <c r="F4330" s="635">
        <v>0</v>
      </c>
    </row>
    <row r="4331" spans="1:6" ht="15">
      <c r="A4331" s="633" t="s">
        <v>22928</v>
      </c>
      <c r="B4331" s="626">
        <v>97596</v>
      </c>
      <c r="C4331" s="628" t="s">
        <v>22973</v>
      </c>
      <c r="D4331" s="626" t="s">
        <v>351</v>
      </c>
      <c r="E4331" s="634">
        <v>82.71</v>
      </c>
      <c r="F4331" s="635">
        <v>0</v>
      </c>
    </row>
    <row r="4332" spans="1:6" ht="15">
      <c r="A4332" s="633" t="s">
        <v>22928</v>
      </c>
      <c r="B4332" s="626">
        <v>97598</v>
      </c>
      <c r="C4332" s="628" t="s">
        <v>22974</v>
      </c>
      <c r="D4332" s="626" t="s">
        <v>351</v>
      </c>
      <c r="E4332" s="634">
        <v>75.84</v>
      </c>
      <c r="F4332" s="635">
        <v>0</v>
      </c>
    </row>
    <row r="4333" spans="1:6" ht="15">
      <c r="A4333" s="633" t="s">
        <v>22975</v>
      </c>
      <c r="B4333" s="626">
        <v>98549</v>
      </c>
      <c r="C4333" s="628" t="s">
        <v>22976</v>
      </c>
      <c r="D4333" s="626" t="s">
        <v>135</v>
      </c>
      <c r="E4333" s="634">
        <v>0</v>
      </c>
      <c r="F4333" s="635"/>
    </row>
    <row r="4334" spans="1:6" ht="15">
      <c r="A4334" s="633" t="s">
        <v>22975</v>
      </c>
      <c r="B4334" s="626">
        <v>98562</v>
      </c>
      <c r="C4334" s="628" t="s">
        <v>22977</v>
      </c>
      <c r="D4334" s="626" t="s">
        <v>135</v>
      </c>
      <c r="E4334" s="634">
        <v>57.29</v>
      </c>
      <c r="F4334" s="635">
        <v>0</v>
      </c>
    </row>
    <row r="4335" spans="1:6" ht="15">
      <c r="A4335" s="633" t="s">
        <v>22975</v>
      </c>
      <c r="B4335" s="626">
        <v>98555</v>
      </c>
      <c r="C4335" s="628" t="s">
        <v>22978</v>
      </c>
      <c r="D4335" s="626" t="s">
        <v>135</v>
      </c>
      <c r="E4335" s="634">
        <v>36.700000000000003</v>
      </c>
      <c r="F4335" s="635">
        <v>0</v>
      </c>
    </row>
    <row r="4336" spans="1:6" ht="15">
      <c r="A4336" s="633" t="s">
        <v>22975</v>
      </c>
      <c r="B4336" s="626">
        <v>98556</v>
      </c>
      <c r="C4336" s="628" t="s">
        <v>22979</v>
      </c>
      <c r="D4336" s="626" t="s">
        <v>135</v>
      </c>
      <c r="E4336" s="634">
        <v>66.14</v>
      </c>
      <c r="F4336" s="635">
        <v>0</v>
      </c>
    </row>
    <row r="4337" spans="1:6" ht="15">
      <c r="A4337" s="633" t="s">
        <v>22975</v>
      </c>
      <c r="B4337" s="626">
        <v>98557</v>
      </c>
      <c r="C4337" s="628" t="s">
        <v>22980</v>
      </c>
      <c r="D4337" s="626" t="s">
        <v>135</v>
      </c>
      <c r="E4337" s="634">
        <v>49.09</v>
      </c>
      <c r="F4337" s="635">
        <v>0</v>
      </c>
    </row>
    <row r="4338" spans="1:6" ht="15">
      <c r="A4338" s="633" t="s">
        <v>22975</v>
      </c>
      <c r="B4338" s="626">
        <v>98548</v>
      </c>
      <c r="C4338" s="628" t="s">
        <v>22981</v>
      </c>
      <c r="D4338" s="626" t="s">
        <v>135</v>
      </c>
      <c r="E4338" s="634">
        <v>0</v>
      </c>
      <c r="F4338" s="635"/>
    </row>
    <row r="4339" spans="1:6" ht="15">
      <c r="A4339" s="633" t="s">
        <v>22975</v>
      </c>
      <c r="B4339" s="626">
        <v>98547</v>
      </c>
      <c r="C4339" s="628" t="s">
        <v>22982</v>
      </c>
      <c r="D4339" s="626" t="s">
        <v>135</v>
      </c>
      <c r="E4339" s="634">
        <v>211.74</v>
      </c>
      <c r="F4339" s="635">
        <v>0</v>
      </c>
    </row>
    <row r="4340" spans="1:6" ht="15">
      <c r="A4340" s="633" t="s">
        <v>22975</v>
      </c>
      <c r="B4340" s="626">
        <v>98546</v>
      </c>
      <c r="C4340" s="628" t="s">
        <v>22983</v>
      </c>
      <c r="D4340" s="626" t="s">
        <v>135</v>
      </c>
      <c r="E4340" s="634">
        <v>126.05</v>
      </c>
      <c r="F4340" s="635">
        <v>0</v>
      </c>
    </row>
    <row r="4341" spans="1:6" ht="15">
      <c r="A4341" s="633" t="s">
        <v>22975</v>
      </c>
      <c r="B4341" s="626">
        <v>98552</v>
      </c>
      <c r="C4341" s="628" t="s">
        <v>22984</v>
      </c>
      <c r="D4341" s="626" t="s">
        <v>135</v>
      </c>
      <c r="E4341" s="634">
        <v>0</v>
      </c>
      <c r="F4341" s="635"/>
    </row>
    <row r="4342" spans="1:6" ht="15">
      <c r="A4342" s="633" t="s">
        <v>22975</v>
      </c>
      <c r="B4342" s="626">
        <v>98553</v>
      </c>
      <c r="C4342" s="628" t="s">
        <v>22985</v>
      </c>
      <c r="D4342" s="626" t="s">
        <v>135</v>
      </c>
      <c r="E4342" s="634">
        <v>178.53</v>
      </c>
      <c r="F4342" s="635">
        <v>0</v>
      </c>
    </row>
    <row r="4343" spans="1:6" ht="15">
      <c r="A4343" s="633" t="s">
        <v>22975</v>
      </c>
      <c r="B4343" s="626">
        <v>98554</v>
      </c>
      <c r="C4343" s="628" t="s">
        <v>22986</v>
      </c>
      <c r="D4343" s="626" t="s">
        <v>135</v>
      </c>
      <c r="E4343" s="634">
        <v>50.93</v>
      </c>
      <c r="F4343" s="635">
        <v>0</v>
      </c>
    </row>
    <row r="4344" spans="1:6" ht="15">
      <c r="A4344" s="633" t="s">
        <v>22975</v>
      </c>
      <c r="B4344" s="626">
        <v>98565</v>
      </c>
      <c r="C4344" s="628" t="s">
        <v>22987</v>
      </c>
      <c r="D4344" s="626" t="s">
        <v>135</v>
      </c>
      <c r="E4344" s="634">
        <v>59.97</v>
      </c>
      <c r="F4344" s="635">
        <v>0</v>
      </c>
    </row>
    <row r="4345" spans="1:6" ht="15">
      <c r="A4345" s="633" t="s">
        <v>22975</v>
      </c>
      <c r="B4345" s="626">
        <v>98567</v>
      </c>
      <c r="C4345" s="628" t="s">
        <v>22988</v>
      </c>
      <c r="D4345" s="626" t="s">
        <v>135</v>
      </c>
      <c r="E4345" s="634">
        <v>77.37</v>
      </c>
      <c r="F4345" s="635">
        <v>0</v>
      </c>
    </row>
    <row r="4346" spans="1:6" ht="15">
      <c r="A4346" s="633" t="s">
        <v>22975</v>
      </c>
      <c r="B4346" s="626">
        <v>98569</v>
      </c>
      <c r="C4346" s="628" t="s">
        <v>22989</v>
      </c>
      <c r="D4346" s="626" t="s">
        <v>135</v>
      </c>
      <c r="E4346" s="634">
        <v>95.59</v>
      </c>
      <c r="F4346" s="635">
        <v>0</v>
      </c>
    </row>
    <row r="4347" spans="1:6" ht="15">
      <c r="A4347" s="633" t="s">
        <v>22975</v>
      </c>
      <c r="B4347" s="626">
        <v>98571</v>
      </c>
      <c r="C4347" s="628" t="s">
        <v>22990</v>
      </c>
      <c r="D4347" s="626" t="s">
        <v>135</v>
      </c>
      <c r="E4347" s="634">
        <v>48.99</v>
      </c>
      <c r="F4347" s="635">
        <v>0</v>
      </c>
    </row>
    <row r="4348" spans="1:6" ht="15">
      <c r="A4348" s="633" t="s">
        <v>22975</v>
      </c>
      <c r="B4348" s="626">
        <v>98572</v>
      </c>
      <c r="C4348" s="628" t="s">
        <v>22991</v>
      </c>
      <c r="D4348" s="626" t="s">
        <v>135</v>
      </c>
      <c r="E4348" s="634">
        <v>60.28</v>
      </c>
      <c r="F4348" s="635">
        <v>0</v>
      </c>
    </row>
    <row r="4349" spans="1:6" ht="15">
      <c r="A4349" s="633" t="s">
        <v>22975</v>
      </c>
      <c r="B4349" s="626">
        <v>98563</v>
      </c>
      <c r="C4349" s="628" t="s">
        <v>22992</v>
      </c>
      <c r="D4349" s="626" t="s">
        <v>135</v>
      </c>
      <c r="E4349" s="634">
        <v>41.75</v>
      </c>
      <c r="F4349" s="635">
        <v>0</v>
      </c>
    </row>
    <row r="4350" spans="1:6" ht="15">
      <c r="A4350" s="633" t="s">
        <v>22975</v>
      </c>
      <c r="B4350" s="626">
        <v>98564</v>
      </c>
      <c r="C4350" s="628" t="s">
        <v>22993</v>
      </c>
      <c r="D4350" s="626" t="s">
        <v>135</v>
      </c>
      <c r="E4350" s="634">
        <v>55.97</v>
      </c>
      <c r="F4350" s="635">
        <v>0</v>
      </c>
    </row>
    <row r="4351" spans="1:6" ht="15">
      <c r="A4351" s="633" t="s">
        <v>22975</v>
      </c>
      <c r="B4351" s="626">
        <v>98566</v>
      </c>
      <c r="C4351" s="628" t="s">
        <v>22994</v>
      </c>
      <c r="D4351" s="626" t="s">
        <v>135</v>
      </c>
      <c r="E4351" s="634">
        <v>74.19</v>
      </c>
      <c r="F4351" s="635">
        <v>0</v>
      </c>
    </row>
    <row r="4352" spans="1:6" ht="15">
      <c r="A4352" s="633" t="s">
        <v>22975</v>
      </c>
      <c r="B4352" s="626">
        <v>98568</v>
      </c>
      <c r="C4352" s="628" t="s">
        <v>22995</v>
      </c>
      <c r="D4352" s="626" t="s">
        <v>135</v>
      </c>
      <c r="E4352" s="634">
        <v>91.58</v>
      </c>
      <c r="F4352" s="635">
        <v>0</v>
      </c>
    </row>
    <row r="4353" spans="1:6" ht="15">
      <c r="A4353" s="633" t="s">
        <v>22975</v>
      </c>
      <c r="B4353" s="626">
        <v>98570</v>
      </c>
      <c r="C4353" s="628" t="s">
        <v>22996</v>
      </c>
      <c r="D4353" s="626" t="s">
        <v>135</v>
      </c>
      <c r="E4353" s="634">
        <v>109.81</v>
      </c>
      <c r="F4353" s="635">
        <v>0</v>
      </c>
    </row>
    <row r="4354" spans="1:6" ht="15">
      <c r="A4354" s="633" t="s">
        <v>22975</v>
      </c>
      <c r="B4354" s="626">
        <v>98573</v>
      </c>
      <c r="C4354" s="628" t="s">
        <v>22997</v>
      </c>
      <c r="D4354" s="626" t="s">
        <v>135</v>
      </c>
      <c r="E4354" s="634">
        <v>73.77</v>
      </c>
      <c r="F4354" s="635">
        <v>0</v>
      </c>
    </row>
    <row r="4355" spans="1:6" ht="15">
      <c r="A4355" s="633" t="s">
        <v>22975</v>
      </c>
      <c r="B4355" s="626">
        <v>98576</v>
      </c>
      <c r="C4355" s="628" t="s">
        <v>22998</v>
      </c>
      <c r="D4355" s="626" t="s">
        <v>143</v>
      </c>
      <c r="E4355" s="634">
        <v>22.35</v>
      </c>
      <c r="F4355" s="635">
        <v>0</v>
      </c>
    </row>
    <row r="4356" spans="1:6" ht="15">
      <c r="A4356" s="633" t="s">
        <v>22975</v>
      </c>
      <c r="B4356" s="626">
        <v>98575</v>
      </c>
      <c r="C4356" s="628" t="s">
        <v>22999</v>
      </c>
      <c r="D4356" s="626" t="s">
        <v>143</v>
      </c>
      <c r="E4356" s="634">
        <v>80.69</v>
      </c>
      <c r="F4356" s="635">
        <v>0</v>
      </c>
    </row>
    <row r="4357" spans="1:6" ht="15">
      <c r="A4357" s="633" t="s">
        <v>22975</v>
      </c>
      <c r="B4357" s="626">
        <v>98577</v>
      </c>
      <c r="C4357" s="628" t="s">
        <v>23000</v>
      </c>
      <c r="D4357" s="626" t="s">
        <v>143</v>
      </c>
      <c r="E4357" s="634">
        <v>57.56</v>
      </c>
      <c r="F4357" s="635">
        <v>0</v>
      </c>
    </row>
    <row r="4358" spans="1:6" ht="15">
      <c r="A4358" s="633" t="s">
        <v>22975</v>
      </c>
      <c r="B4358" s="626">
        <v>98558</v>
      </c>
      <c r="C4358" s="628" t="s">
        <v>23001</v>
      </c>
      <c r="D4358" s="626" t="s">
        <v>351</v>
      </c>
      <c r="E4358" s="634">
        <v>10.6</v>
      </c>
      <c r="F4358" s="635">
        <v>0</v>
      </c>
    </row>
    <row r="4359" spans="1:6" ht="15">
      <c r="A4359" s="633" t="s">
        <v>22975</v>
      </c>
      <c r="B4359" s="626">
        <v>98550</v>
      </c>
      <c r="C4359" s="628" t="s">
        <v>23002</v>
      </c>
      <c r="D4359" s="626" t="s">
        <v>135</v>
      </c>
      <c r="E4359" s="634">
        <v>0</v>
      </c>
      <c r="F4359" s="635"/>
    </row>
    <row r="4360" spans="1:6" ht="15">
      <c r="A4360" s="633" t="s">
        <v>22975</v>
      </c>
      <c r="B4360" s="626">
        <v>98551</v>
      </c>
      <c r="C4360" s="628" t="s">
        <v>23003</v>
      </c>
      <c r="D4360" s="626" t="s">
        <v>143</v>
      </c>
      <c r="E4360" s="634">
        <v>0</v>
      </c>
      <c r="F4360" s="635"/>
    </row>
    <row r="4361" spans="1:6" ht="15">
      <c r="A4361" s="633" t="s">
        <v>22975</v>
      </c>
      <c r="B4361" s="626">
        <v>98559</v>
      </c>
      <c r="C4361" s="628" t="s">
        <v>23004</v>
      </c>
      <c r="D4361" s="626" t="s">
        <v>143</v>
      </c>
      <c r="E4361" s="634">
        <v>5.37</v>
      </c>
      <c r="F4361" s="635">
        <v>0</v>
      </c>
    </row>
    <row r="4362" spans="1:6" ht="15">
      <c r="A4362" s="633" t="s">
        <v>23005</v>
      </c>
      <c r="B4362" s="626">
        <v>91925</v>
      </c>
      <c r="C4362" s="628" t="s">
        <v>23006</v>
      </c>
      <c r="D4362" s="626" t="s">
        <v>143</v>
      </c>
      <c r="E4362" s="634">
        <v>4.24</v>
      </c>
      <c r="F4362" s="635">
        <v>0</v>
      </c>
    </row>
    <row r="4363" spans="1:6" ht="15">
      <c r="A4363" s="633" t="s">
        <v>23005</v>
      </c>
      <c r="B4363" s="626">
        <v>91924</v>
      </c>
      <c r="C4363" s="628" t="s">
        <v>23007</v>
      </c>
      <c r="D4363" s="626" t="s">
        <v>143</v>
      </c>
      <c r="E4363" s="634">
        <v>3.62</v>
      </c>
      <c r="F4363" s="635">
        <v>0</v>
      </c>
    </row>
    <row r="4364" spans="1:6" ht="15">
      <c r="A4364" s="633" t="s">
        <v>23005</v>
      </c>
      <c r="B4364" s="626">
        <v>91933</v>
      </c>
      <c r="C4364" s="628" t="s">
        <v>23008</v>
      </c>
      <c r="D4364" s="626" t="s">
        <v>143</v>
      </c>
      <c r="E4364" s="634">
        <v>18.21</v>
      </c>
      <c r="F4364" s="635">
        <v>0</v>
      </c>
    </row>
    <row r="4365" spans="1:6" ht="15">
      <c r="A4365" s="633" t="s">
        <v>23005</v>
      </c>
      <c r="B4365" s="626">
        <v>91932</v>
      </c>
      <c r="C4365" s="628" t="s">
        <v>23009</v>
      </c>
      <c r="D4365" s="626" t="s">
        <v>143</v>
      </c>
      <c r="E4365" s="634">
        <v>18.809999999999999</v>
      </c>
      <c r="F4365" s="635">
        <v>0</v>
      </c>
    </row>
    <row r="4366" spans="1:6" ht="15">
      <c r="A4366" s="633" t="s">
        <v>23005</v>
      </c>
      <c r="B4366" s="626">
        <v>91935</v>
      </c>
      <c r="C4366" s="628" t="s">
        <v>23010</v>
      </c>
      <c r="D4366" s="626" t="s">
        <v>143</v>
      </c>
      <c r="E4366" s="634">
        <v>28.41</v>
      </c>
      <c r="F4366" s="635">
        <v>0</v>
      </c>
    </row>
    <row r="4367" spans="1:6" ht="15">
      <c r="A4367" s="633" t="s">
        <v>23005</v>
      </c>
      <c r="B4367" s="626">
        <v>91934</v>
      </c>
      <c r="C4367" s="628" t="s">
        <v>23011</v>
      </c>
      <c r="D4367" s="626" t="s">
        <v>143</v>
      </c>
      <c r="E4367" s="634">
        <v>27.27</v>
      </c>
      <c r="F4367" s="635">
        <v>0</v>
      </c>
    </row>
    <row r="4368" spans="1:6" ht="15">
      <c r="A4368" s="633" t="s">
        <v>23005</v>
      </c>
      <c r="B4368" s="626">
        <v>91927</v>
      </c>
      <c r="C4368" s="628" t="s">
        <v>23012</v>
      </c>
      <c r="D4368" s="626" t="s">
        <v>143</v>
      </c>
      <c r="E4368" s="634">
        <v>5.65</v>
      </c>
      <c r="F4368" s="635">
        <v>0</v>
      </c>
    </row>
    <row r="4369" spans="1:6" ht="15">
      <c r="A4369" s="633" t="s">
        <v>23005</v>
      </c>
      <c r="B4369" s="626">
        <v>91926</v>
      </c>
      <c r="C4369" s="628" t="s">
        <v>23013</v>
      </c>
      <c r="D4369" s="626" t="s">
        <v>143</v>
      </c>
      <c r="E4369" s="634">
        <v>5.13</v>
      </c>
      <c r="F4369" s="635">
        <v>0</v>
      </c>
    </row>
    <row r="4370" spans="1:6" ht="15">
      <c r="A4370" s="633" t="s">
        <v>23005</v>
      </c>
      <c r="B4370" s="626">
        <v>91929</v>
      </c>
      <c r="C4370" s="628" t="s">
        <v>23014</v>
      </c>
      <c r="D4370" s="626" t="s">
        <v>143</v>
      </c>
      <c r="E4370" s="634">
        <v>8.2200000000000006</v>
      </c>
      <c r="F4370" s="635">
        <v>0</v>
      </c>
    </row>
    <row r="4371" spans="1:6" ht="15">
      <c r="A4371" s="633" t="s">
        <v>23005</v>
      </c>
      <c r="B4371" s="626">
        <v>91928</v>
      </c>
      <c r="C4371" s="628" t="s">
        <v>23015</v>
      </c>
      <c r="D4371" s="626" t="s">
        <v>143</v>
      </c>
      <c r="E4371" s="634">
        <v>7.76</v>
      </c>
      <c r="F4371" s="635">
        <v>0</v>
      </c>
    </row>
    <row r="4372" spans="1:6" ht="15">
      <c r="A4372" s="633" t="s">
        <v>23005</v>
      </c>
      <c r="B4372" s="626">
        <v>91931</v>
      </c>
      <c r="C4372" s="628" t="s">
        <v>23016</v>
      </c>
      <c r="D4372" s="626" t="s">
        <v>143</v>
      </c>
      <c r="E4372" s="634">
        <v>11.5</v>
      </c>
      <c r="F4372" s="635">
        <v>0</v>
      </c>
    </row>
    <row r="4373" spans="1:6" ht="15">
      <c r="A4373" s="633" t="s">
        <v>23005</v>
      </c>
      <c r="B4373" s="626">
        <v>91930</v>
      </c>
      <c r="C4373" s="628" t="s">
        <v>23017</v>
      </c>
      <c r="D4373" s="626" t="s">
        <v>143</v>
      </c>
      <c r="E4373" s="634">
        <v>10.74</v>
      </c>
      <c r="F4373" s="635">
        <v>0</v>
      </c>
    </row>
    <row r="4374" spans="1:6" ht="15">
      <c r="A4374" s="633" t="s">
        <v>23005</v>
      </c>
      <c r="B4374" s="626">
        <v>104620</v>
      </c>
      <c r="C4374" s="628" t="s">
        <v>23018</v>
      </c>
      <c r="D4374" s="626" t="s">
        <v>351</v>
      </c>
      <c r="E4374" s="634">
        <v>0</v>
      </c>
      <c r="F4374" s="635"/>
    </row>
    <row r="4375" spans="1:6" ht="15">
      <c r="A4375" s="633" t="s">
        <v>23005</v>
      </c>
      <c r="B4375" s="626">
        <v>104624</v>
      </c>
      <c r="C4375" s="628" t="s">
        <v>23019</v>
      </c>
      <c r="D4375" s="626" t="s">
        <v>351</v>
      </c>
      <c r="E4375" s="634">
        <v>0</v>
      </c>
      <c r="F4375" s="635"/>
    </row>
    <row r="4376" spans="1:6" ht="15">
      <c r="A4376" s="633" t="s">
        <v>23005</v>
      </c>
      <c r="B4376" s="626">
        <v>104622</v>
      </c>
      <c r="C4376" s="628" t="s">
        <v>23020</v>
      </c>
      <c r="D4376" s="626" t="s">
        <v>351</v>
      </c>
      <c r="E4376" s="634">
        <v>0</v>
      </c>
      <c r="F4376" s="635"/>
    </row>
    <row r="4377" spans="1:6" ht="15">
      <c r="A4377" s="633" t="s">
        <v>23005</v>
      </c>
      <c r="B4377" s="626">
        <v>104621</v>
      </c>
      <c r="C4377" s="628" t="s">
        <v>23021</v>
      </c>
      <c r="D4377" s="626" t="s">
        <v>351</v>
      </c>
      <c r="E4377" s="634">
        <v>0</v>
      </c>
      <c r="F4377" s="635"/>
    </row>
    <row r="4378" spans="1:6" ht="15">
      <c r="A4378" s="633" t="s">
        <v>23005</v>
      </c>
      <c r="B4378" s="626">
        <v>104625</v>
      </c>
      <c r="C4378" s="628" t="s">
        <v>23022</v>
      </c>
      <c r="D4378" s="626" t="s">
        <v>351</v>
      </c>
      <c r="E4378" s="634">
        <v>0</v>
      </c>
      <c r="F4378" s="635"/>
    </row>
    <row r="4379" spans="1:6" ht="15">
      <c r="A4379" s="633" t="s">
        <v>23005</v>
      </c>
      <c r="B4379" s="626">
        <v>104623</v>
      </c>
      <c r="C4379" s="628" t="s">
        <v>23023</v>
      </c>
      <c r="D4379" s="626" t="s">
        <v>351</v>
      </c>
      <c r="E4379" s="634">
        <v>0</v>
      </c>
      <c r="F4379" s="635"/>
    </row>
    <row r="4380" spans="1:6" ht="15">
      <c r="A4380" s="633" t="s">
        <v>23005</v>
      </c>
      <c r="B4380" s="626">
        <v>91937</v>
      </c>
      <c r="C4380" s="628" t="s">
        <v>23024</v>
      </c>
      <c r="D4380" s="626" t="s">
        <v>351</v>
      </c>
      <c r="E4380" s="634">
        <v>20.61</v>
      </c>
      <c r="F4380" s="635">
        <v>0</v>
      </c>
    </row>
    <row r="4381" spans="1:6" ht="15">
      <c r="A4381" s="633" t="s">
        <v>23005</v>
      </c>
      <c r="B4381" s="626">
        <v>92865</v>
      </c>
      <c r="C4381" s="628" t="s">
        <v>23025</v>
      </c>
      <c r="D4381" s="626" t="s">
        <v>351</v>
      </c>
      <c r="E4381" s="634">
        <v>20.03</v>
      </c>
      <c r="F4381" s="635">
        <v>0</v>
      </c>
    </row>
    <row r="4382" spans="1:6" ht="15">
      <c r="A4382" s="633" t="s">
        <v>23005</v>
      </c>
      <c r="B4382" s="626">
        <v>91936</v>
      </c>
      <c r="C4382" s="628" t="s">
        <v>23026</v>
      </c>
      <c r="D4382" s="626" t="s">
        <v>351</v>
      </c>
      <c r="E4382" s="634">
        <v>22.11</v>
      </c>
      <c r="F4382" s="635">
        <v>0</v>
      </c>
    </row>
    <row r="4383" spans="1:6" ht="15">
      <c r="A4383" s="633" t="s">
        <v>23005</v>
      </c>
      <c r="B4383" s="626">
        <v>92867</v>
      </c>
      <c r="C4383" s="628" t="s">
        <v>23027</v>
      </c>
      <c r="D4383" s="626" t="s">
        <v>351</v>
      </c>
      <c r="E4383" s="634">
        <v>44.66</v>
      </c>
      <c r="F4383" s="635">
        <v>0</v>
      </c>
    </row>
    <row r="4384" spans="1:6" ht="15">
      <c r="A4384" s="633" t="s">
        <v>23005</v>
      </c>
      <c r="B4384" s="626">
        <v>91939</v>
      </c>
      <c r="C4384" s="628" t="s">
        <v>23028</v>
      </c>
      <c r="D4384" s="626" t="s">
        <v>351</v>
      </c>
      <c r="E4384" s="634">
        <v>45.22</v>
      </c>
      <c r="F4384" s="635">
        <v>0</v>
      </c>
    </row>
    <row r="4385" spans="1:6" ht="15">
      <c r="A4385" s="633" t="s">
        <v>23005</v>
      </c>
      <c r="B4385" s="626">
        <v>92869</v>
      </c>
      <c r="C4385" s="628" t="s">
        <v>23029</v>
      </c>
      <c r="D4385" s="626" t="s">
        <v>351</v>
      </c>
      <c r="E4385" s="634">
        <v>14.65</v>
      </c>
      <c r="F4385" s="635">
        <v>0</v>
      </c>
    </row>
    <row r="4386" spans="1:6" ht="15">
      <c r="A4386" s="633" t="s">
        <v>23005</v>
      </c>
      <c r="B4386" s="626">
        <v>91941</v>
      </c>
      <c r="C4386" s="628" t="s">
        <v>23030</v>
      </c>
      <c r="D4386" s="626" t="s">
        <v>351</v>
      </c>
      <c r="E4386" s="634">
        <v>15.21</v>
      </c>
      <c r="F4386" s="635">
        <v>0</v>
      </c>
    </row>
    <row r="4387" spans="1:6" ht="15">
      <c r="A4387" s="633" t="s">
        <v>23005</v>
      </c>
      <c r="B4387" s="626">
        <v>92868</v>
      </c>
      <c r="C4387" s="628" t="s">
        <v>23031</v>
      </c>
      <c r="D4387" s="626" t="s">
        <v>351</v>
      </c>
      <c r="E4387" s="634">
        <v>24.52</v>
      </c>
      <c r="F4387" s="635">
        <v>0</v>
      </c>
    </row>
    <row r="4388" spans="1:6" ht="15">
      <c r="A4388" s="633" t="s">
        <v>23005</v>
      </c>
      <c r="B4388" s="626">
        <v>91940</v>
      </c>
      <c r="C4388" s="628" t="s">
        <v>23032</v>
      </c>
      <c r="D4388" s="626" t="s">
        <v>351</v>
      </c>
      <c r="E4388" s="634">
        <v>25.08</v>
      </c>
      <c r="F4388" s="635">
        <v>0</v>
      </c>
    </row>
    <row r="4389" spans="1:6" ht="15">
      <c r="A4389" s="633" t="s">
        <v>23005</v>
      </c>
      <c r="B4389" s="626">
        <v>92870</v>
      </c>
      <c r="C4389" s="628" t="s">
        <v>23033</v>
      </c>
      <c r="D4389" s="626" t="s">
        <v>351</v>
      </c>
      <c r="E4389" s="634">
        <v>47.8</v>
      </c>
      <c r="F4389" s="635">
        <v>0</v>
      </c>
    </row>
    <row r="4390" spans="1:6" ht="15">
      <c r="A4390" s="633" t="s">
        <v>23005</v>
      </c>
      <c r="B4390" s="626">
        <v>91942</v>
      </c>
      <c r="C4390" s="628" t="s">
        <v>23034</v>
      </c>
      <c r="D4390" s="626" t="s">
        <v>351</v>
      </c>
      <c r="E4390" s="634">
        <v>48.75</v>
      </c>
      <c r="F4390" s="635">
        <v>0</v>
      </c>
    </row>
    <row r="4391" spans="1:6" ht="15">
      <c r="A4391" s="633" t="s">
        <v>23005</v>
      </c>
      <c r="B4391" s="626">
        <v>92872</v>
      </c>
      <c r="C4391" s="628" t="s">
        <v>23035</v>
      </c>
      <c r="D4391" s="626" t="s">
        <v>351</v>
      </c>
      <c r="E4391" s="634">
        <v>16.7</v>
      </c>
      <c r="F4391" s="635">
        <v>0</v>
      </c>
    </row>
    <row r="4392" spans="1:6" ht="15">
      <c r="A4392" s="633" t="s">
        <v>23005</v>
      </c>
      <c r="B4392" s="626">
        <v>91944</v>
      </c>
      <c r="C4392" s="628" t="s">
        <v>23036</v>
      </c>
      <c r="D4392" s="626" t="s">
        <v>351</v>
      </c>
      <c r="E4392" s="634">
        <v>17.649999999999999</v>
      </c>
      <c r="F4392" s="635">
        <v>0</v>
      </c>
    </row>
    <row r="4393" spans="1:6" ht="15">
      <c r="A4393" s="633" t="s">
        <v>23005</v>
      </c>
      <c r="B4393" s="626">
        <v>92871</v>
      </c>
      <c r="C4393" s="628" t="s">
        <v>23037</v>
      </c>
      <c r="D4393" s="626" t="s">
        <v>351</v>
      </c>
      <c r="E4393" s="634">
        <v>26.96</v>
      </c>
      <c r="F4393" s="635">
        <v>0</v>
      </c>
    </row>
    <row r="4394" spans="1:6" ht="15">
      <c r="A4394" s="633" t="s">
        <v>23005</v>
      </c>
      <c r="B4394" s="626">
        <v>91943</v>
      </c>
      <c r="C4394" s="628" t="s">
        <v>23038</v>
      </c>
      <c r="D4394" s="626" t="s">
        <v>351</v>
      </c>
      <c r="E4394" s="634">
        <v>27.91</v>
      </c>
      <c r="F4394" s="635">
        <v>0</v>
      </c>
    </row>
    <row r="4395" spans="1:6" ht="15">
      <c r="A4395" s="633" t="s">
        <v>23005</v>
      </c>
      <c r="B4395" s="626">
        <v>92866</v>
      </c>
      <c r="C4395" s="628" t="s">
        <v>23039</v>
      </c>
      <c r="D4395" s="626" t="s">
        <v>351</v>
      </c>
      <c r="E4395" s="634">
        <v>18.52</v>
      </c>
      <c r="F4395" s="635">
        <v>0</v>
      </c>
    </row>
    <row r="4396" spans="1:6" ht="15">
      <c r="A4396" s="633" t="s">
        <v>23005</v>
      </c>
      <c r="B4396" s="626">
        <v>91987</v>
      </c>
      <c r="C4396" s="628" t="s">
        <v>23040</v>
      </c>
      <c r="D4396" s="626" t="s">
        <v>351</v>
      </c>
      <c r="E4396" s="634">
        <v>61.33</v>
      </c>
      <c r="F4396" s="635">
        <v>0</v>
      </c>
    </row>
    <row r="4397" spans="1:6" ht="15">
      <c r="A4397" s="633" t="s">
        <v>23005</v>
      </c>
      <c r="B4397" s="626">
        <v>91986</v>
      </c>
      <c r="C4397" s="628" t="s">
        <v>23041</v>
      </c>
      <c r="D4397" s="626" t="s">
        <v>351</v>
      </c>
      <c r="E4397" s="634">
        <v>46.88</v>
      </c>
      <c r="F4397" s="635">
        <v>0</v>
      </c>
    </row>
    <row r="4398" spans="1:6" ht="15">
      <c r="A4398" s="633" t="s">
        <v>23005</v>
      </c>
      <c r="B4398" s="626">
        <v>97559</v>
      </c>
      <c r="C4398" s="628" t="s">
        <v>23042</v>
      </c>
      <c r="D4398" s="626" t="s">
        <v>351</v>
      </c>
      <c r="E4398" s="634">
        <v>18.010000000000002</v>
      </c>
      <c r="F4398" s="635">
        <v>0</v>
      </c>
    </row>
    <row r="4399" spans="1:6" ht="15">
      <c r="A4399" s="633" t="s">
        <v>23005</v>
      </c>
      <c r="B4399" s="626">
        <v>97562</v>
      </c>
      <c r="C4399" s="628" t="s">
        <v>23043</v>
      </c>
      <c r="D4399" s="626" t="s">
        <v>351</v>
      </c>
      <c r="E4399" s="634">
        <v>14.59</v>
      </c>
      <c r="F4399" s="635">
        <v>0</v>
      </c>
    </row>
    <row r="4400" spans="1:6" ht="15">
      <c r="A4400" s="633" t="s">
        <v>23005</v>
      </c>
      <c r="B4400" s="626">
        <v>97564</v>
      </c>
      <c r="C4400" s="628" t="s">
        <v>23044</v>
      </c>
      <c r="D4400" s="626" t="s">
        <v>351</v>
      </c>
      <c r="E4400" s="634">
        <v>24.93</v>
      </c>
      <c r="F4400" s="635">
        <v>0</v>
      </c>
    </row>
    <row r="4401" spans="1:6" ht="15">
      <c r="A4401" s="633" t="s">
        <v>23005</v>
      </c>
      <c r="B4401" s="626">
        <v>91889</v>
      </c>
      <c r="C4401" s="628" t="s">
        <v>23045</v>
      </c>
      <c r="D4401" s="626" t="s">
        <v>351</v>
      </c>
      <c r="E4401" s="634">
        <v>16.05</v>
      </c>
      <c r="F4401" s="635">
        <v>0</v>
      </c>
    </row>
    <row r="4402" spans="1:6" ht="15">
      <c r="A4402" s="633" t="s">
        <v>23005</v>
      </c>
      <c r="B4402" s="626">
        <v>91901</v>
      </c>
      <c r="C4402" s="628" t="s">
        <v>23046</v>
      </c>
      <c r="D4402" s="626" t="s">
        <v>351</v>
      </c>
      <c r="E4402" s="634">
        <v>12.63</v>
      </c>
      <c r="F4402" s="635">
        <v>0</v>
      </c>
    </row>
    <row r="4403" spans="1:6" ht="15">
      <c r="A4403" s="633" t="s">
        <v>23005</v>
      </c>
      <c r="B4403" s="626">
        <v>91913</v>
      </c>
      <c r="C4403" s="628" t="s">
        <v>23047</v>
      </c>
      <c r="D4403" s="626" t="s">
        <v>351</v>
      </c>
      <c r="E4403" s="634">
        <v>23.05</v>
      </c>
      <c r="F4403" s="635">
        <v>0</v>
      </c>
    </row>
    <row r="4404" spans="1:6" ht="15">
      <c r="A4404" s="633" t="s">
        <v>23005</v>
      </c>
      <c r="B4404" s="626">
        <v>91892</v>
      </c>
      <c r="C4404" s="628" t="s">
        <v>23048</v>
      </c>
      <c r="D4404" s="626" t="s">
        <v>351</v>
      </c>
      <c r="E4404" s="634">
        <v>19.739999999999998</v>
      </c>
      <c r="F4404" s="635">
        <v>0</v>
      </c>
    </row>
    <row r="4405" spans="1:6" ht="15">
      <c r="A4405" s="633" t="s">
        <v>23005</v>
      </c>
      <c r="B4405" s="626">
        <v>91904</v>
      </c>
      <c r="C4405" s="628" t="s">
        <v>23049</v>
      </c>
      <c r="D4405" s="626" t="s">
        <v>351</v>
      </c>
      <c r="E4405" s="634">
        <v>16.32</v>
      </c>
      <c r="F4405" s="635">
        <v>0</v>
      </c>
    </row>
    <row r="4406" spans="1:6" ht="15">
      <c r="A4406" s="633" t="s">
        <v>23005</v>
      </c>
      <c r="B4406" s="626">
        <v>91916</v>
      </c>
      <c r="C4406" s="628" t="s">
        <v>23050</v>
      </c>
      <c r="D4406" s="626" t="s">
        <v>351</v>
      </c>
      <c r="E4406" s="634">
        <v>26.66</v>
      </c>
      <c r="F4406" s="635">
        <v>0</v>
      </c>
    </row>
    <row r="4407" spans="1:6" ht="15">
      <c r="A4407" s="633" t="s">
        <v>23005</v>
      </c>
      <c r="B4407" s="626">
        <v>91895</v>
      </c>
      <c r="C4407" s="628" t="s">
        <v>23051</v>
      </c>
      <c r="D4407" s="626" t="s">
        <v>351</v>
      </c>
      <c r="E4407" s="634">
        <v>23.53</v>
      </c>
      <c r="F4407" s="635">
        <v>0</v>
      </c>
    </row>
    <row r="4408" spans="1:6" ht="15">
      <c r="A4408" s="633" t="s">
        <v>23005</v>
      </c>
      <c r="B4408" s="626">
        <v>91907</v>
      </c>
      <c r="C4408" s="628" t="s">
        <v>23052</v>
      </c>
      <c r="D4408" s="626" t="s">
        <v>351</v>
      </c>
      <c r="E4408" s="634">
        <v>20.11</v>
      </c>
      <c r="F4408" s="635">
        <v>0</v>
      </c>
    </row>
    <row r="4409" spans="1:6" ht="15">
      <c r="A4409" s="633" t="s">
        <v>23005</v>
      </c>
      <c r="B4409" s="626">
        <v>91919</v>
      </c>
      <c r="C4409" s="628" t="s">
        <v>23053</v>
      </c>
      <c r="D4409" s="626" t="s">
        <v>351</v>
      </c>
      <c r="E4409" s="634">
        <v>30.38</v>
      </c>
      <c r="F4409" s="635">
        <v>0</v>
      </c>
    </row>
    <row r="4410" spans="1:6" ht="15">
      <c r="A4410" s="633" t="s">
        <v>23005</v>
      </c>
      <c r="B4410" s="626">
        <v>91898</v>
      </c>
      <c r="C4410" s="628" t="s">
        <v>23054</v>
      </c>
      <c r="D4410" s="626" t="s">
        <v>351</v>
      </c>
      <c r="E4410" s="634">
        <v>27.03</v>
      </c>
      <c r="F4410" s="635">
        <v>0</v>
      </c>
    </row>
    <row r="4411" spans="1:6" ht="15">
      <c r="A4411" s="633" t="s">
        <v>23005</v>
      </c>
      <c r="B4411" s="626">
        <v>91910</v>
      </c>
      <c r="C4411" s="628" t="s">
        <v>23055</v>
      </c>
      <c r="D4411" s="626" t="s">
        <v>351</v>
      </c>
      <c r="E4411" s="634">
        <v>23.68</v>
      </c>
      <c r="F4411" s="635">
        <v>0</v>
      </c>
    </row>
    <row r="4412" spans="1:6" ht="15">
      <c r="A4412" s="633" t="s">
        <v>23005</v>
      </c>
      <c r="B4412" s="626">
        <v>91922</v>
      </c>
      <c r="C4412" s="628" t="s">
        <v>23056</v>
      </c>
      <c r="D4412" s="626" t="s">
        <v>351</v>
      </c>
      <c r="E4412" s="634">
        <v>33.799999999999997</v>
      </c>
      <c r="F4412" s="635">
        <v>0</v>
      </c>
    </row>
    <row r="4413" spans="1:6" ht="15">
      <c r="A4413" s="633" t="s">
        <v>23005</v>
      </c>
      <c r="B4413" s="626">
        <v>91887</v>
      </c>
      <c r="C4413" s="628" t="s">
        <v>23057</v>
      </c>
      <c r="D4413" s="626" t="s">
        <v>351</v>
      </c>
      <c r="E4413" s="634">
        <v>16.29</v>
      </c>
      <c r="F4413" s="635">
        <v>0</v>
      </c>
    </row>
    <row r="4414" spans="1:6" ht="15">
      <c r="A4414" s="633" t="s">
        <v>23005</v>
      </c>
      <c r="B4414" s="626">
        <v>91899</v>
      </c>
      <c r="C4414" s="628" t="s">
        <v>23058</v>
      </c>
      <c r="D4414" s="626" t="s">
        <v>351</v>
      </c>
      <c r="E4414" s="634">
        <v>12.87</v>
      </c>
      <c r="F4414" s="635">
        <v>0</v>
      </c>
    </row>
    <row r="4415" spans="1:6" ht="15">
      <c r="A4415" s="633" t="s">
        <v>23005</v>
      </c>
      <c r="B4415" s="626">
        <v>91911</v>
      </c>
      <c r="C4415" s="628" t="s">
        <v>23059</v>
      </c>
      <c r="D4415" s="626" t="s">
        <v>351</v>
      </c>
      <c r="E4415" s="634">
        <v>23.29</v>
      </c>
      <c r="F4415" s="635">
        <v>0</v>
      </c>
    </row>
    <row r="4416" spans="1:6" ht="15">
      <c r="A4416" s="633" t="s">
        <v>23005</v>
      </c>
      <c r="B4416" s="626">
        <v>91890</v>
      </c>
      <c r="C4416" s="628" t="s">
        <v>23060</v>
      </c>
      <c r="D4416" s="626" t="s">
        <v>351</v>
      </c>
      <c r="E4416" s="634">
        <v>18.190000000000001</v>
      </c>
      <c r="F4416" s="635">
        <v>0</v>
      </c>
    </row>
    <row r="4417" spans="1:6" ht="15">
      <c r="A4417" s="633" t="s">
        <v>23005</v>
      </c>
      <c r="B4417" s="626">
        <v>91902</v>
      </c>
      <c r="C4417" s="628" t="s">
        <v>23061</v>
      </c>
      <c r="D4417" s="626" t="s">
        <v>351</v>
      </c>
      <c r="E4417" s="634">
        <v>14.77</v>
      </c>
      <c r="F4417" s="635">
        <v>0</v>
      </c>
    </row>
    <row r="4418" spans="1:6" ht="15">
      <c r="A4418" s="633" t="s">
        <v>23005</v>
      </c>
      <c r="B4418" s="626">
        <v>91914</v>
      </c>
      <c r="C4418" s="628" t="s">
        <v>23062</v>
      </c>
      <c r="D4418" s="626" t="s">
        <v>351</v>
      </c>
      <c r="E4418" s="634">
        <v>25.11</v>
      </c>
      <c r="F4418" s="635">
        <v>0</v>
      </c>
    </row>
    <row r="4419" spans="1:6" ht="15">
      <c r="A4419" s="633" t="s">
        <v>23005</v>
      </c>
      <c r="B4419" s="626">
        <v>91893</v>
      </c>
      <c r="C4419" s="628" t="s">
        <v>23063</v>
      </c>
      <c r="D4419" s="626" t="s">
        <v>351</v>
      </c>
      <c r="E4419" s="634">
        <v>21.95</v>
      </c>
      <c r="F4419" s="635">
        <v>0</v>
      </c>
    </row>
    <row r="4420" spans="1:6" ht="15">
      <c r="A4420" s="633" t="s">
        <v>23005</v>
      </c>
      <c r="B4420" s="626">
        <v>91905</v>
      </c>
      <c r="C4420" s="628" t="s">
        <v>23064</v>
      </c>
      <c r="D4420" s="626" t="s">
        <v>351</v>
      </c>
      <c r="E4420" s="634">
        <v>18.53</v>
      </c>
      <c r="F4420" s="635">
        <v>0</v>
      </c>
    </row>
    <row r="4421" spans="1:6" ht="15">
      <c r="A4421" s="633" t="s">
        <v>23005</v>
      </c>
      <c r="B4421" s="626">
        <v>91917</v>
      </c>
      <c r="C4421" s="628" t="s">
        <v>23065</v>
      </c>
      <c r="D4421" s="626" t="s">
        <v>351</v>
      </c>
      <c r="E4421" s="634">
        <v>28.8</v>
      </c>
      <c r="F4421" s="635">
        <v>0</v>
      </c>
    </row>
    <row r="4422" spans="1:6" ht="15">
      <c r="A4422" s="633" t="s">
        <v>23005</v>
      </c>
      <c r="B4422" s="626">
        <v>91896</v>
      </c>
      <c r="C4422" s="628" t="s">
        <v>23066</v>
      </c>
      <c r="D4422" s="626" t="s">
        <v>351</v>
      </c>
      <c r="E4422" s="634">
        <v>25.33</v>
      </c>
      <c r="F4422" s="635">
        <v>0</v>
      </c>
    </row>
    <row r="4423" spans="1:6" ht="15">
      <c r="A4423" s="633" t="s">
        <v>23005</v>
      </c>
      <c r="B4423" s="626">
        <v>91908</v>
      </c>
      <c r="C4423" s="628" t="s">
        <v>23067</v>
      </c>
      <c r="D4423" s="626" t="s">
        <v>351</v>
      </c>
      <c r="E4423" s="634">
        <v>21.98</v>
      </c>
      <c r="F4423" s="635">
        <v>0</v>
      </c>
    </row>
    <row r="4424" spans="1:6" ht="15">
      <c r="A4424" s="633" t="s">
        <v>23005</v>
      </c>
      <c r="B4424" s="626">
        <v>91920</v>
      </c>
      <c r="C4424" s="628" t="s">
        <v>23068</v>
      </c>
      <c r="D4424" s="626" t="s">
        <v>351</v>
      </c>
      <c r="E4424" s="634">
        <v>32.1</v>
      </c>
      <c r="F4424" s="635">
        <v>0</v>
      </c>
    </row>
    <row r="4425" spans="1:6" ht="15">
      <c r="A4425" s="633" t="s">
        <v>23005</v>
      </c>
      <c r="B4425" s="626">
        <v>91983</v>
      </c>
      <c r="C4425" s="628" t="s">
        <v>23069</v>
      </c>
      <c r="D4425" s="626" t="s">
        <v>351</v>
      </c>
      <c r="E4425" s="634">
        <v>110.64</v>
      </c>
      <c r="F4425" s="635">
        <v>0</v>
      </c>
    </row>
    <row r="4426" spans="1:6" ht="15">
      <c r="A4426" s="633" t="s">
        <v>23005</v>
      </c>
      <c r="B4426" s="626">
        <v>91982</v>
      </c>
      <c r="C4426" s="628" t="s">
        <v>23070</v>
      </c>
      <c r="D4426" s="626" t="s">
        <v>351</v>
      </c>
      <c r="E4426" s="634">
        <v>96.19</v>
      </c>
      <c r="F4426" s="635">
        <v>0</v>
      </c>
    </row>
    <row r="4427" spans="1:6" ht="15">
      <c r="A4427" s="633" t="s">
        <v>23005</v>
      </c>
      <c r="B4427" s="626">
        <v>91833</v>
      </c>
      <c r="C4427" s="628" t="s">
        <v>23071</v>
      </c>
      <c r="D4427" s="626" t="s">
        <v>143</v>
      </c>
      <c r="E4427" s="634">
        <v>21.94</v>
      </c>
      <c r="F4427" s="635">
        <v>0</v>
      </c>
    </row>
    <row r="4428" spans="1:6" ht="15">
      <c r="A4428" s="633" t="s">
        <v>23005</v>
      </c>
      <c r="B4428" s="626">
        <v>91843</v>
      </c>
      <c r="C4428" s="628" t="s">
        <v>23072</v>
      </c>
      <c r="D4428" s="626" t="s">
        <v>143</v>
      </c>
      <c r="E4428" s="634">
        <v>7.56</v>
      </c>
      <c r="F4428" s="635">
        <v>0</v>
      </c>
    </row>
    <row r="4429" spans="1:6" ht="15">
      <c r="A4429" s="633" t="s">
        <v>23005</v>
      </c>
      <c r="B4429" s="626">
        <v>91853</v>
      </c>
      <c r="C4429" s="628" t="s">
        <v>23073</v>
      </c>
      <c r="D4429" s="626" t="s">
        <v>143</v>
      </c>
      <c r="E4429" s="634">
        <v>12.22</v>
      </c>
      <c r="F4429" s="635">
        <v>0</v>
      </c>
    </row>
    <row r="4430" spans="1:6" ht="15">
      <c r="A4430" s="633" t="s">
        <v>23005</v>
      </c>
      <c r="B4430" s="626">
        <v>91835</v>
      </c>
      <c r="C4430" s="628" t="s">
        <v>23074</v>
      </c>
      <c r="D4430" s="626" t="s">
        <v>143</v>
      </c>
      <c r="E4430" s="634">
        <v>23.78</v>
      </c>
      <c r="F4430" s="635">
        <v>0</v>
      </c>
    </row>
    <row r="4431" spans="1:6" ht="15">
      <c r="A4431" s="633" t="s">
        <v>23005</v>
      </c>
      <c r="B4431" s="626">
        <v>91845</v>
      </c>
      <c r="C4431" s="628" t="s">
        <v>23075</v>
      </c>
      <c r="D4431" s="626" t="s">
        <v>143</v>
      </c>
      <c r="E4431" s="634">
        <v>9.33</v>
      </c>
      <c r="F4431" s="635">
        <v>0</v>
      </c>
    </row>
    <row r="4432" spans="1:6" ht="15">
      <c r="A4432" s="633" t="s">
        <v>23005</v>
      </c>
      <c r="B4432" s="626">
        <v>91855</v>
      </c>
      <c r="C4432" s="628" t="s">
        <v>23076</v>
      </c>
      <c r="D4432" s="626" t="s">
        <v>143</v>
      </c>
      <c r="E4432" s="634">
        <v>13.91</v>
      </c>
      <c r="F4432" s="635">
        <v>0</v>
      </c>
    </row>
    <row r="4433" spans="1:6" ht="15">
      <c r="A4433" s="633" t="s">
        <v>23005</v>
      </c>
      <c r="B4433" s="626">
        <v>91837</v>
      </c>
      <c r="C4433" s="628" t="s">
        <v>23077</v>
      </c>
      <c r="D4433" s="626" t="s">
        <v>143</v>
      </c>
      <c r="E4433" s="634">
        <v>28.39</v>
      </c>
      <c r="F4433" s="635">
        <v>0</v>
      </c>
    </row>
    <row r="4434" spans="1:6" ht="15">
      <c r="A4434" s="633" t="s">
        <v>23005</v>
      </c>
      <c r="B4434" s="626">
        <v>91847</v>
      </c>
      <c r="C4434" s="628" t="s">
        <v>23078</v>
      </c>
      <c r="D4434" s="626" t="s">
        <v>143</v>
      </c>
      <c r="E4434" s="634">
        <v>14.02</v>
      </c>
      <c r="F4434" s="635">
        <v>0</v>
      </c>
    </row>
    <row r="4435" spans="1:6" ht="15">
      <c r="A4435" s="633" t="s">
        <v>23005</v>
      </c>
      <c r="B4435" s="626">
        <v>91857</v>
      </c>
      <c r="C4435" s="628" t="s">
        <v>23079</v>
      </c>
      <c r="D4435" s="626" t="s">
        <v>143</v>
      </c>
      <c r="E4435" s="634">
        <v>18.329999999999998</v>
      </c>
      <c r="F4435" s="635">
        <v>0</v>
      </c>
    </row>
    <row r="4436" spans="1:6" ht="15">
      <c r="A4436" s="633" t="s">
        <v>23005</v>
      </c>
      <c r="B4436" s="626">
        <v>91838</v>
      </c>
      <c r="C4436" s="628" t="s">
        <v>23080</v>
      </c>
      <c r="D4436" s="626" t="s">
        <v>143</v>
      </c>
      <c r="E4436" s="634">
        <v>0</v>
      </c>
      <c r="F4436" s="635"/>
    </row>
    <row r="4437" spans="1:6" ht="15">
      <c r="A4437" s="633" t="s">
        <v>23005</v>
      </c>
      <c r="B4437" s="626">
        <v>91848</v>
      </c>
      <c r="C4437" s="628" t="s">
        <v>23081</v>
      </c>
      <c r="D4437" s="626" t="s">
        <v>143</v>
      </c>
      <c r="E4437" s="634">
        <v>0</v>
      </c>
      <c r="F4437" s="635"/>
    </row>
    <row r="4438" spans="1:6" ht="15">
      <c r="A4438" s="633" t="s">
        <v>23005</v>
      </c>
      <c r="B4438" s="626">
        <v>91858</v>
      </c>
      <c r="C4438" s="628" t="s">
        <v>23082</v>
      </c>
      <c r="D4438" s="626" t="s">
        <v>143</v>
      </c>
      <c r="E4438" s="634">
        <v>0</v>
      </c>
      <c r="F4438" s="635"/>
    </row>
    <row r="4439" spans="1:6" ht="15">
      <c r="A4439" s="633" t="s">
        <v>23005</v>
      </c>
      <c r="B4439" s="626">
        <v>91840</v>
      </c>
      <c r="C4439" s="628" t="s">
        <v>23083</v>
      </c>
      <c r="D4439" s="626" t="s">
        <v>143</v>
      </c>
      <c r="E4439" s="634">
        <v>26.61</v>
      </c>
      <c r="F4439" s="635">
        <v>0</v>
      </c>
    </row>
    <row r="4440" spans="1:6" ht="15">
      <c r="A4440" s="633" t="s">
        <v>23005</v>
      </c>
      <c r="B4440" s="626">
        <v>91850</v>
      </c>
      <c r="C4440" s="628" t="s">
        <v>23084</v>
      </c>
      <c r="D4440" s="626" t="s">
        <v>143</v>
      </c>
      <c r="E4440" s="634">
        <v>12.17</v>
      </c>
      <c r="F4440" s="635">
        <v>0</v>
      </c>
    </row>
    <row r="4441" spans="1:6" ht="15">
      <c r="A4441" s="633" t="s">
        <v>23005</v>
      </c>
      <c r="B4441" s="626">
        <v>91860</v>
      </c>
      <c r="C4441" s="628" t="s">
        <v>23085</v>
      </c>
      <c r="D4441" s="626" t="s">
        <v>143</v>
      </c>
      <c r="E4441" s="634">
        <v>16.71</v>
      </c>
      <c r="F4441" s="635">
        <v>0</v>
      </c>
    </row>
    <row r="4442" spans="1:6" ht="15">
      <c r="A4442" s="633" t="s">
        <v>23005</v>
      </c>
      <c r="B4442" s="626">
        <v>91831</v>
      </c>
      <c r="C4442" s="628" t="s">
        <v>23086</v>
      </c>
      <c r="D4442" s="626" t="s">
        <v>143</v>
      </c>
      <c r="E4442" s="634">
        <v>21.43</v>
      </c>
      <c r="F4442" s="635">
        <v>0</v>
      </c>
    </row>
    <row r="4443" spans="1:6" ht="15">
      <c r="A4443" s="633" t="s">
        <v>23005</v>
      </c>
      <c r="B4443" s="626">
        <v>91852</v>
      </c>
      <c r="C4443" s="628" t="s">
        <v>23087</v>
      </c>
      <c r="D4443" s="626" t="s">
        <v>143</v>
      </c>
      <c r="E4443" s="634">
        <v>11.75</v>
      </c>
      <c r="F4443" s="635">
        <v>0</v>
      </c>
    </row>
    <row r="4444" spans="1:6" ht="15">
      <c r="A4444" s="633" t="s">
        <v>23005</v>
      </c>
      <c r="B4444" s="626">
        <v>91834</v>
      </c>
      <c r="C4444" s="628" t="s">
        <v>23088</v>
      </c>
      <c r="D4444" s="626" t="s">
        <v>143</v>
      </c>
      <c r="E4444" s="634">
        <v>22.47</v>
      </c>
      <c r="F4444" s="635">
        <v>0</v>
      </c>
    </row>
    <row r="4445" spans="1:6" ht="15">
      <c r="A4445" s="633" t="s">
        <v>23005</v>
      </c>
      <c r="B4445" s="626">
        <v>91854</v>
      </c>
      <c r="C4445" s="628" t="s">
        <v>23089</v>
      </c>
      <c r="D4445" s="626" t="s">
        <v>143</v>
      </c>
      <c r="E4445" s="634">
        <v>12.7</v>
      </c>
      <c r="F4445" s="635">
        <v>0</v>
      </c>
    </row>
    <row r="4446" spans="1:6" ht="15">
      <c r="A4446" s="633" t="s">
        <v>23005</v>
      </c>
      <c r="B4446" s="626">
        <v>91836</v>
      </c>
      <c r="C4446" s="628" t="s">
        <v>23090</v>
      </c>
      <c r="D4446" s="626" t="s">
        <v>143</v>
      </c>
      <c r="E4446" s="634">
        <v>25.34</v>
      </c>
      <c r="F4446" s="635">
        <v>0</v>
      </c>
    </row>
    <row r="4447" spans="1:6" ht="15">
      <c r="A4447" s="633" t="s">
        <v>23005</v>
      </c>
      <c r="B4447" s="626">
        <v>91856</v>
      </c>
      <c r="C4447" s="628" t="s">
        <v>23091</v>
      </c>
      <c r="D4447" s="626" t="s">
        <v>143</v>
      </c>
      <c r="E4447" s="634">
        <v>15.51</v>
      </c>
      <c r="F4447" s="635">
        <v>0</v>
      </c>
    </row>
    <row r="4448" spans="1:6" ht="15">
      <c r="A4448" s="633" t="s">
        <v>23005</v>
      </c>
      <c r="B4448" s="626">
        <v>91839</v>
      </c>
      <c r="C4448" s="628" t="s">
        <v>23092</v>
      </c>
      <c r="D4448" s="626" t="s">
        <v>143</v>
      </c>
      <c r="E4448" s="634">
        <v>23.81</v>
      </c>
      <c r="F4448" s="635">
        <v>0</v>
      </c>
    </row>
    <row r="4449" spans="1:6" ht="15">
      <c r="A4449" s="633" t="s">
        <v>23005</v>
      </c>
      <c r="B4449" s="626">
        <v>91849</v>
      </c>
      <c r="C4449" s="628" t="s">
        <v>23093</v>
      </c>
      <c r="D4449" s="626" t="s">
        <v>143</v>
      </c>
      <c r="E4449" s="634">
        <v>9.44</v>
      </c>
      <c r="F4449" s="635">
        <v>0</v>
      </c>
    </row>
    <row r="4450" spans="1:6" ht="15">
      <c r="A4450" s="633" t="s">
        <v>23005</v>
      </c>
      <c r="B4450" s="626">
        <v>91859</v>
      </c>
      <c r="C4450" s="628" t="s">
        <v>23094</v>
      </c>
      <c r="D4450" s="626" t="s">
        <v>143</v>
      </c>
      <c r="E4450" s="634">
        <v>14.1</v>
      </c>
      <c r="F4450" s="635">
        <v>0</v>
      </c>
    </row>
    <row r="4451" spans="1:6" ht="15">
      <c r="A4451" s="633" t="s">
        <v>23005</v>
      </c>
      <c r="B4451" s="626">
        <v>91841</v>
      </c>
      <c r="C4451" s="628" t="s">
        <v>23095</v>
      </c>
      <c r="D4451" s="626" t="s">
        <v>143</v>
      </c>
      <c r="E4451" s="634">
        <v>25.98</v>
      </c>
      <c r="F4451" s="635">
        <v>0</v>
      </c>
    </row>
    <row r="4452" spans="1:6" ht="15">
      <c r="A4452" s="633" t="s">
        <v>23005</v>
      </c>
      <c r="B4452" s="626">
        <v>91851</v>
      </c>
      <c r="C4452" s="628" t="s">
        <v>23096</v>
      </c>
      <c r="D4452" s="626" t="s">
        <v>143</v>
      </c>
      <c r="E4452" s="634">
        <v>11.54</v>
      </c>
      <c r="F4452" s="635">
        <v>0</v>
      </c>
    </row>
    <row r="4453" spans="1:6" ht="15">
      <c r="A4453" s="633" t="s">
        <v>23005</v>
      </c>
      <c r="B4453" s="626">
        <v>91861</v>
      </c>
      <c r="C4453" s="628" t="s">
        <v>23097</v>
      </c>
      <c r="D4453" s="626" t="s">
        <v>143</v>
      </c>
      <c r="E4453" s="634">
        <v>16.13</v>
      </c>
      <c r="F4453" s="635">
        <v>0</v>
      </c>
    </row>
    <row r="4454" spans="1:6" ht="15">
      <c r="A4454" s="633" t="s">
        <v>23005</v>
      </c>
      <c r="B4454" s="626">
        <v>91862</v>
      </c>
      <c r="C4454" s="628" t="s">
        <v>23098</v>
      </c>
      <c r="D4454" s="626" t="s">
        <v>143</v>
      </c>
      <c r="E4454" s="634">
        <v>11.67</v>
      </c>
      <c r="F4454" s="635">
        <v>0</v>
      </c>
    </row>
    <row r="4455" spans="1:6" ht="15">
      <c r="A4455" s="633" t="s">
        <v>23005</v>
      </c>
      <c r="B4455" s="626">
        <v>91866</v>
      </c>
      <c r="C4455" s="628" t="s">
        <v>23099</v>
      </c>
      <c r="D4455" s="626" t="s">
        <v>143</v>
      </c>
      <c r="E4455" s="634">
        <v>9.75</v>
      </c>
      <c r="F4455" s="635">
        <v>0</v>
      </c>
    </row>
    <row r="4456" spans="1:6" ht="15">
      <c r="A4456" s="633" t="s">
        <v>23005</v>
      </c>
      <c r="B4456" s="626">
        <v>91870</v>
      </c>
      <c r="C4456" s="628" t="s">
        <v>23100</v>
      </c>
      <c r="D4456" s="626" t="s">
        <v>143</v>
      </c>
      <c r="E4456" s="634">
        <v>16.170000000000002</v>
      </c>
      <c r="F4456" s="635">
        <v>0</v>
      </c>
    </row>
    <row r="4457" spans="1:6" ht="15">
      <c r="A4457" s="633" t="s">
        <v>23005</v>
      </c>
      <c r="B4457" s="626">
        <v>91863</v>
      </c>
      <c r="C4457" s="628" t="s">
        <v>23101</v>
      </c>
      <c r="D4457" s="626" t="s">
        <v>143</v>
      </c>
      <c r="E4457" s="634">
        <v>13.62</v>
      </c>
      <c r="F4457" s="635">
        <v>0</v>
      </c>
    </row>
    <row r="4458" spans="1:6" ht="15">
      <c r="A4458" s="633" t="s">
        <v>23005</v>
      </c>
      <c r="B4458" s="626">
        <v>91867</v>
      </c>
      <c r="C4458" s="628" t="s">
        <v>23102</v>
      </c>
      <c r="D4458" s="626" t="s">
        <v>143</v>
      </c>
      <c r="E4458" s="634">
        <v>11.71</v>
      </c>
      <c r="F4458" s="635">
        <v>0</v>
      </c>
    </row>
    <row r="4459" spans="1:6" ht="15">
      <c r="A4459" s="633" t="s">
        <v>23005</v>
      </c>
      <c r="B4459" s="626">
        <v>91871</v>
      </c>
      <c r="C4459" s="628" t="s">
        <v>23103</v>
      </c>
      <c r="D4459" s="626" t="s">
        <v>143</v>
      </c>
      <c r="E4459" s="634">
        <v>18.14</v>
      </c>
      <c r="F4459" s="635">
        <v>0</v>
      </c>
    </row>
    <row r="4460" spans="1:6" ht="15">
      <c r="A4460" s="633" t="s">
        <v>23005</v>
      </c>
      <c r="B4460" s="626">
        <v>91864</v>
      </c>
      <c r="C4460" s="628" t="s">
        <v>23104</v>
      </c>
      <c r="D4460" s="626" t="s">
        <v>143</v>
      </c>
      <c r="E4460" s="634">
        <v>17.64</v>
      </c>
      <c r="F4460" s="635">
        <v>0</v>
      </c>
    </row>
    <row r="4461" spans="1:6" ht="15">
      <c r="A4461" s="633" t="s">
        <v>23005</v>
      </c>
      <c r="B4461" s="626">
        <v>91868</v>
      </c>
      <c r="C4461" s="628" t="s">
        <v>23105</v>
      </c>
      <c r="D4461" s="626" t="s">
        <v>143</v>
      </c>
      <c r="E4461" s="634">
        <v>15.73</v>
      </c>
      <c r="F4461" s="635">
        <v>0</v>
      </c>
    </row>
    <row r="4462" spans="1:6" ht="15">
      <c r="A4462" s="633" t="s">
        <v>23005</v>
      </c>
      <c r="B4462" s="626">
        <v>91872</v>
      </c>
      <c r="C4462" s="628" t="s">
        <v>23106</v>
      </c>
      <c r="D4462" s="626" t="s">
        <v>143</v>
      </c>
      <c r="E4462" s="634">
        <v>22.15</v>
      </c>
      <c r="F4462" s="635">
        <v>0</v>
      </c>
    </row>
    <row r="4463" spans="1:6" ht="15">
      <c r="A4463" s="633" t="s">
        <v>23005</v>
      </c>
      <c r="B4463" s="626">
        <v>91865</v>
      </c>
      <c r="C4463" s="628" t="s">
        <v>23107</v>
      </c>
      <c r="D4463" s="626" t="s">
        <v>143</v>
      </c>
      <c r="E4463" s="634">
        <v>21.7</v>
      </c>
      <c r="F4463" s="635">
        <v>0</v>
      </c>
    </row>
    <row r="4464" spans="1:6" ht="15">
      <c r="A4464" s="633" t="s">
        <v>23005</v>
      </c>
      <c r="B4464" s="626">
        <v>91869</v>
      </c>
      <c r="C4464" s="628" t="s">
        <v>23108</v>
      </c>
      <c r="D4464" s="626" t="s">
        <v>143</v>
      </c>
      <c r="E4464" s="634">
        <v>19.71</v>
      </c>
      <c r="F4464" s="635">
        <v>0</v>
      </c>
    </row>
    <row r="4465" spans="1:6" ht="15">
      <c r="A4465" s="633" t="s">
        <v>23005</v>
      </c>
      <c r="B4465" s="626">
        <v>91873</v>
      </c>
      <c r="C4465" s="628" t="s">
        <v>23109</v>
      </c>
      <c r="D4465" s="626" t="s">
        <v>143</v>
      </c>
      <c r="E4465" s="634">
        <v>26.13</v>
      </c>
      <c r="F4465" s="635">
        <v>0</v>
      </c>
    </row>
    <row r="4466" spans="1:6" ht="15">
      <c r="A4466" s="633" t="s">
        <v>23005</v>
      </c>
      <c r="B4466" s="626">
        <v>91981</v>
      </c>
      <c r="C4466" s="628" t="s">
        <v>23110</v>
      </c>
      <c r="D4466" s="626" t="s">
        <v>351</v>
      </c>
      <c r="E4466" s="634">
        <v>63.89</v>
      </c>
      <c r="F4466" s="635">
        <v>0</v>
      </c>
    </row>
    <row r="4467" spans="1:6" ht="15">
      <c r="A4467" s="633" t="s">
        <v>23005</v>
      </c>
      <c r="B4467" s="626">
        <v>91980</v>
      </c>
      <c r="C4467" s="628" t="s">
        <v>23111</v>
      </c>
      <c r="D4467" s="626" t="s">
        <v>351</v>
      </c>
      <c r="E4467" s="634">
        <v>49.44</v>
      </c>
      <c r="F4467" s="635">
        <v>0</v>
      </c>
    </row>
    <row r="4468" spans="1:6" ht="15">
      <c r="A4468" s="633" t="s">
        <v>23005</v>
      </c>
      <c r="B4468" s="626">
        <v>91979</v>
      </c>
      <c r="C4468" s="628" t="s">
        <v>23112</v>
      </c>
      <c r="D4468" s="626" t="s">
        <v>351</v>
      </c>
      <c r="E4468" s="634">
        <v>65.12</v>
      </c>
      <c r="F4468" s="635">
        <v>0</v>
      </c>
    </row>
    <row r="4469" spans="1:6" ht="15">
      <c r="A4469" s="633" t="s">
        <v>23005</v>
      </c>
      <c r="B4469" s="626">
        <v>91978</v>
      </c>
      <c r="C4469" s="628" t="s">
        <v>23113</v>
      </c>
      <c r="D4469" s="626" t="s">
        <v>351</v>
      </c>
      <c r="E4469" s="634">
        <v>50.67</v>
      </c>
      <c r="F4469" s="635">
        <v>0</v>
      </c>
    </row>
    <row r="4470" spans="1:6" ht="15">
      <c r="A4470" s="633" t="s">
        <v>23005</v>
      </c>
      <c r="B4470" s="626">
        <v>92029</v>
      </c>
      <c r="C4470" s="628" t="s">
        <v>23114</v>
      </c>
      <c r="D4470" s="626" t="s">
        <v>351</v>
      </c>
      <c r="E4470" s="634">
        <v>76.05</v>
      </c>
      <c r="F4470" s="635">
        <v>0</v>
      </c>
    </row>
    <row r="4471" spans="1:6" ht="15">
      <c r="A4471" s="633" t="s">
        <v>23005</v>
      </c>
      <c r="B4471" s="626">
        <v>92028</v>
      </c>
      <c r="C4471" s="628" t="s">
        <v>23115</v>
      </c>
      <c r="D4471" s="626" t="s">
        <v>351</v>
      </c>
      <c r="E4471" s="634">
        <v>61.6</v>
      </c>
      <c r="F4471" s="635">
        <v>0</v>
      </c>
    </row>
    <row r="4472" spans="1:6" ht="15">
      <c r="A4472" s="633" t="s">
        <v>23005</v>
      </c>
      <c r="B4472" s="626">
        <v>92031</v>
      </c>
      <c r="C4472" s="628" t="s">
        <v>23116</v>
      </c>
      <c r="D4472" s="626" t="s">
        <v>351</v>
      </c>
      <c r="E4472" s="634">
        <v>103.79</v>
      </c>
      <c r="F4472" s="635">
        <v>0</v>
      </c>
    </row>
    <row r="4473" spans="1:6" ht="15">
      <c r="A4473" s="633" t="s">
        <v>23005</v>
      </c>
      <c r="B4473" s="626">
        <v>92030</v>
      </c>
      <c r="C4473" s="628" t="s">
        <v>23117</v>
      </c>
      <c r="D4473" s="626" t="s">
        <v>351</v>
      </c>
      <c r="E4473" s="634">
        <v>89.34</v>
      </c>
      <c r="F4473" s="635">
        <v>0</v>
      </c>
    </row>
    <row r="4474" spans="1:6" ht="15">
      <c r="A4474" s="633" t="s">
        <v>23005</v>
      </c>
      <c r="B4474" s="626">
        <v>91955</v>
      </c>
      <c r="C4474" s="628" t="s">
        <v>23118</v>
      </c>
      <c r="D4474" s="626" t="s">
        <v>351</v>
      </c>
      <c r="E4474" s="634">
        <v>48.23</v>
      </c>
      <c r="F4474" s="635">
        <v>0</v>
      </c>
    </row>
    <row r="4475" spans="1:6" ht="15">
      <c r="A4475" s="633" t="s">
        <v>23005</v>
      </c>
      <c r="B4475" s="626">
        <v>91954</v>
      </c>
      <c r="C4475" s="628" t="s">
        <v>23119</v>
      </c>
      <c r="D4475" s="626" t="s">
        <v>351</v>
      </c>
      <c r="E4475" s="634">
        <v>33.78</v>
      </c>
      <c r="F4475" s="635">
        <v>0</v>
      </c>
    </row>
    <row r="4476" spans="1:6" ht="15">
      <c r="A4476" s="633" t="s">
        <v>23005</v>
      </c>
      <c r="B4476" s="626">
        <v>92033</v>
      </c>
      <c r="C4476" s="628" t="s">
        <v>23120</v>
      </c>
      <c r="D4476" s="626" t="s">
        <v>351</v>
      </c>
      <c r="E4476" s="634">
        <v>104.94</v>
      </c>
      <c r="F4476" s="635">
        <v>0</v>
      </c>
    </row>
    <row r="4477" spans="1:6" ht="15">
      <c r="A4477" s="633" t="s">
        <v>23005</v>
      </c>
      <c r="B4477" s="626">
        <v>92032</v>
      </c>
      <c r="C4477" s="628" t="s">
        <v>23121</v>
      </c>
      <c r="D4477" s="626" t="s">
        <v>351</v>
      </c>
      <c r="E4477" s="634">
        <v>90.49</v>
      </c>
      <c r="F4477" s="635">
        <v>0</v>
      </c>
    </row>
    <row r="4478" spans="1:6" ht="15">
      <c r="A4478" s="633" t="s">
        <v>23005</v>
      </c>
      <c r="B4478" s="626">
        <v>91961</v>
      </c>
      <c r="C4478" s="628" t="s">
        <v>23122</v>
      </c>
      <c r="D4478" s="626" t="s">
        <v>351</v>
      </c>
      <c r="E4478" s="634">
        <v>77.2</v>
      </c>
      <c r="F4478" s="635">
        <v>0</v>
      </c>
    </row>
    <row r="4479" spans="1:6" ht="15">
      <c r="A4479" s="633" t="s">
        <v>23005</v>
      </c>
      <c r="B4479" s="626">
        <v>91960</v>
      </c>
      <c r="C4479" s="628" t="s">
        <v>23123</v>
      </c>
      <c r="D4479" s="626" t="s">
        <v>351</v>
      </c>
      <c r="E4479" s="634">
        <v>62.75</v>
      </c>
      <c r="F4479" s="635">
        <v>0</v>
      </c>
    </row>
    <row r="4480" spans="1:6" ht="15">
      <c r="A4480" s="633" t="s">
        <v>23005</v>
      </c>
      <c r="B4480" s="626">
        <v>91969</v>
      </c>
      <c r="C4480" s="628" t="s">
        <v>23124</v>
      </c>
      <c r="D4480" s="626" t="s">
        <v>351</v>
      </c>
      <c r="E4480" s="634">
        <v>106.09</v>
      </c>
      <c r="F4480" s="635">
        <v>0</v>
      </c>
    </row>
    <row r="4481" spans="1:6" ht="15">
      <c r="A4481" s="633" t="s">
        <v>23005</v>
      </c>
      <c r="B4481" s="626">
        <v>91968</v>
      </c>
      <c r="C4481" s="628" t="s">
        <v>23125</v>
      </c>
      <c r="D4481" s="626" t="s">
        <v>351</v>
      </c>
      <c r="E4481" s="634">
        <v>91.64</v>
      </c>
      <c r="F4481" s="635">
        <v>0</v>
      </c>
    </row>
    <row r="4482" spans="1:6" ht="15">
      <c r="A4482" s="633" t="s">
        <v>23005</v>
      </c>
      <c r="B4482" s="626">
        <v>91985</v>
      </c>
      <c r="C4482" s="628" t="s">
        <v>23126</v>
      </c>
      <c r="D4482" s="626" t="s">
        <v>351</v>
      </c>
      <c r="E4482" s="634">
        <v>38.36</v>
      </c>
      <c r="F4482" s="635">
        <v>0</v>
      </c>
    </row>
    <row r="4483" spans="1:6" ht="15">
      <c r="A4483" s="633" t="s">
        <v>23005</v>
      </c>
      <c r="B4483" s="626">
        <v>91984</v>
      </c>
      <c r="C4483" s="628" t="s">
        <v>23127</v>
      </c>
      <c r="D4483" s="626" t="s">
        <v>351</v>
      </c>
      <c r="E4483" s="634">
        <v>23.91</v>
      </c>
      <c r="F4483" s="635">
        <v>0</v>
      </c>
    </row>
    <row r="4484" spans="1:6" ht="15">
      <c r="A4484" s="633" t="s">
        <v>23005</v>
      </c>
      <c r="B4484" s="626">
        <v>91989</v>
      </c>
      <c r="C4484" s="628" t="s">
        <v>23128</v>
      </c>
      <c r="D4484" s="626" t="s">
        <v>351</v>
      </c>
      <c r="E4484" s="634">
        <v>42.5</v>
      </c>
      <c r="F4484" s="635">
        <v>0</v>
      </c>
    </row>
    <row r="4485" spans="1:6" ht="15">
      <c r="A4485" s="633" t="s">
        <v>23005</v>
      </c>
      <c r="B4485" s="626">
        <v>91988</v>
      </c>
      <c r="C4485" s="628" t="s">
        <v>23129</v>
      </c>
      <c r="D4485" s="626" t="s">
        <v>351</v>
      </c>
      <c r="E4485" s="634">
        <v>28.05</v>
      </c>
      <c r="F4485" s="635">
        <v>0</v>
      </c>
    </row>
    <row r="4486" spans="1:6" ht="15">
      <c r="A4486" s="633" t="s">
        <v>23005</v>
      </c>
      <c r="B4486" s="626">
        <v>92023</v>
      </c>
      <c r="C4486" s="628" t="s">
        <v>23130</v>
      </c>
      <c r="D4486" s="626" t="s">
        <v>351</v>
      </c>
      <c r="E4486" s="634">
        <v>67.239999999999995</v>
      </c>
      <c r="F4486" s="635">
        <v>0</v>
      </c>
    </row>
    <row r="4487" spans="1:6" ht="15">
      <c r="A4487" s="633" t="s">
        <v>23005</v>
      </c>
      <c r="B4487" s="626">
        <v>92022</v>
      </c>
      <c r="C4487" s="628" t="s">
        <v>23131</v>
      </c>
      <c r="D4487" s="626" t="s">
        <v>351</v>
      </c>
      <c r="E4487" s="634">
        <v>52.79</v>
      </c>
      <c r="F4487" s="635">
        <v>0</v>
      </c>
    </row>
    <row r="4488" spans="1:6" ht="15">
      <c r="A4488" s="633" t="s">
        <v>23005</v>
      </c>
      <c r="B4488" s="626">
        <v>92025</v>
      </c>
      <c r="C4488" s="628" t="s">
        <v>23132</v>
      </c>
      <c r="D4488" s="626" t="s">
        <v>351</v>
      </c>
      <c r="E4488" s="634">
        <v>95.06</v>
      </c>
      <c r="F4488" s="635">
        <v>0</v>
      </c>
    </row>
    <row r="4489" spans="1:6" ht="15">
      <c r="A4489" s="633" t="s">
        <v>23005</v>
      </c>
      <c r="B4489" s="626">
        <v>92024</v>
      </c>
      <c r="C4489" s="628" t="s">
        <v>23133</v>
      </c>
      <c r="D4489" s="626" t="s">
        <v>351</v>
      </c>
      <c r="E4489" s="634">
        <v>80.61</v>
      </c>
      <c r="F4489" s="635">
        <v>0</v>
      </c>
    </row>
    <row r="4490" spans="1:6" ht="15">
      <c r="A4490" s="633" t="s">
        <v>23005</v>
      </c>
      <c r="B4490" s="626">
        <v>91957</v>
      </c>
      <c r="C4490" s="628" t="s">
        <v>23134</v>
      </c>
      <c r="D4490" s="626" t="s">
        <v>351</v>
      </c>
      <c r="E4490" s="634">
        <v>68.39</v>
      </c>
      <c r="F4490" s="635">
        <v>0</v>
      </c>
    </row>
    <row r="4491" spans="1:6" ht="15">
      <c r="A4491" s="633" t="s">
        <v>23005</v>
      </c>
      <c r="B4491" s="626">
        <v>91956</v>
      </c>
      <c r="C4491" s="628" t="s">
        <v>23135</v>
      </c>
      <c r="D4491" s="626" t="s">
        <v>351</v>
      </c>
      <c r="E4491" s="634">
        <v>53.94</v>
      </c>
      <c r="F4491" s="635">
        <v>0</v>
      </c>
    </row>
    <row r="4492" spans="1:6" ht="15">
      <c r="A4492" s="633" t="s">
        <v>23005</v>
      </c>
      <c r="B4492" s="626">
        <v>91963</v>
      </c>
      <c r="C4492" s="628" t="s">
        <v>23136</v>
      </c>
      <c r="D4492" s="626" t="s">
        <v>351</v>
      </c>
      <c r="E4492" s="634">
        <v>97.36</v>
      </c>
      <c r="F4492" s="635">
        <v>0</v>
      </c>
    </row>
    <row r="4493" spans="1:6" ht="15">
      <c r="A4493" s="633" t="s">
        <v>23005</v>
      </c>
      <c r="B4493" s="626">
        <v>91962</v>
      </c>
      <c r="C4493" s="628" t="s">
        <v>23137</v>
      </c>
      <c r="D4493" s="626" t="s">
        <v>351</v>
      </c>
      <c r="E4493" s="634">
        <v>82.91</v>
      </c>
      <c r="F4493" s="635">
        <v>0</v>
      </c>
    </row>
    <row r="4494" spans="1:6" ht="15">
      <c r="A4494" s="633" t="s">
        <v>23005</v>
      </c>
      <c r="B4494" s="626">
        <v>91953</v>
      </c>
      <c r="C4494" s="628" t="s">
        <v>23138</v>
      </c>
      <c r="D4494" s="626" t="s">
        <v>351</v>
      </c>
      <c r="E4494" s="634">
        <v>39.5</v>
      </c>
      <c r="F4494" s="635">
        <v>0</v>
      </c>
    </row>
    <row r="4495" spans="1:6" ht="15">
      <c r="A4495" s="633" t="s">
        <v>23005</v>
      </c>
      <c r="B4495" s="626">
        <v>91952</v>
      </c>
      <c r="C4495" s="628" t="s">
        <v>23139</v>
      </c>
      <c r="D4495" s="626" t="s">
        <v>351</v>
      </c>
      <c r="E4495" s="634">
        <v>25.05</v>
      </c>
      <c r="F4495" s="635">
        <v>0</v>
      </c>
    </row>
    <row r="4496" spans="1:6" ht="15">
      <c r="A4496" s="633" t="s">
        <v>23005</v>
      </c>
      <c r="B4496" s="626">
        <v>92035</v>
      </c>
      <c r="C4496" s="628" t="s">
        <v>23140</v>
      </c>
      <c r="D4496" s="626" t="s">
        <v>351</v>
      </c>
      <c r="E4496" s="634">
        <v>96.21</v>
      </c>
      <c r="F4496" s="635">
        <v>0</v>
      </c>
    </row>
    <row r="4497" spans="1:6" ht="15">
      <c r="A4497" s="633" t="s">
        <v>23005</v>
      </c>
      <c r="B4497" s="626">
        <v>92034</v>
      </c>
      <c r="C4497" s="628" t="s">
        <v>23141</v>
      </c>
      <c r="D4497" s="626" t="s">
        <v>351</v>
      </c>
      <c r="E4497" s="634">
        <v>81.760000000000005</v>
      </c>
      <c r="F4497" s="635">
        <v>0</v>
      </c>
    </row>
    <row r="4498" spans="1:6" ht="15">
      <c r="A4498" s="633" t="s">
        <v>23005</v>
      </c>
      <c r="B4498" s="626">
        <v>92027</v>
      </c>
      <c r="C4498" s="628" t="s">
        <v>23142</v>
      </c>
      <c r="D4498" s="626" t="s">
        <v>351</v>
      </c>
      <c r="E4498" s="634">
        <v>87.48</v>
      </c>
      <c r="F4498" s="635">
        <v>0</v>
      </c>
    </row>
    <row r="4499" spans="1:6" ht="15">
      <c r="A4499" s="633" t="s">
        <v>23005</v>
      </c>
      <c r="B4499" s="626">
        <v>92026</v>
      </c>
      <c r="C4499" s="628" t="s">
        <v>23143</v>
      </c>
      <c r="D4499" s="626" t="s">
        <v>351</v>
      </c>
      <c r="E4499" s="634">
        <v>73.03</v>
      </c>
      <c r="F4499" s="635">
        <v>0</v>
      </c>
    </row>
    <row r="4500" spans="1:6" ht="15">
      <c r="A4500" s="633" t="s">
        <v>23005</v>
      </c>
      <c r="B4500" s="626">
        <v>91965</v>
      </c>
      <c r="C4500" s="628" t="s">
        <v>23144</v>
      </c>
      <c r="D4500" s="626" t="s">
        <v>351</v>
      </c>
      <c r="E4500" s="634">
        <v>88.63</v>
      </c>
      <c r="F4500" s="635">
        <v>0</v>
      </c>
    </row>
    <row r="4501" spans="1:6" ht="15">
      <c r="A4501" s="633" t="s">
        <v>23005</v>
      </c>
      <c r="B4501" s="626">
        <v>91964</v>
      </c>
      <c r="C4501" s="628" t="s">
        <v>23145</v>
      </c>
      <c r="D4501" s="626" t="s">
        <v>351</v>
      </c>
      <c r="E4501" s="634">
        <v>74.180000000000007</v>
      </c>
      <c r="F4501" s="635">
        <v>0</v>
      </c>
    </row>
    <row r="4502" spans="1:6" ht="15">
      <c r="A4502" s="633" t="s">
        <v>23005</v>
      </c>
      <c r="B4502" s="626">
        <v>91973</v>
      </c>
      <c r="C4502" s="628" t="s">
        <v>23146</v>
      </c>
      <c r="D4502" s="626" t="s">
        <v>351</v>
      </c>
      <c r="E4502" s="634">
        <v>123.98</v>
      </c>
      <c r="F4502" s="635">
        <v>0</v>
      </c>
    </row>
    <row r="4503" spans="1:6" ht="15">
      <c r="A4503" s="633" t="s">
        <v>23005</v>
      </c>
      <c r="B4503" s="626">
        <v>91972</v>
      </c>
      <c r="C4503" s="628" t="s">
        <v>23147</v>
      </c>
      <c r="D4503" s="626" t="s">
        <v>351</v>
      </c>
      <c r="E4503" s="634">
        <v>103.77</v>
      </c>
      <c r="F4503" s="635">
        <v>0</v>
      </c>
    </row>
    <row r="4504" spans="1:6" ht="15">
      <c r="A4504" s="633" t="s">
        <v>23005</v>
      </c>
      <c r="B4504" s="626">
        <v>91959</v>
      </c>
      <c r="C4504" s="628" t="s">
        <v>23148</v>
      </c>
      <c r="D4504" s="626" t="s">
        <v>351</v>
      </c>
      <c r="E4504" s="634">
        <v>59.74</v>
      </c>
      <c r="F4504" s="635">
        <v>0</v>
      </c>
    </row>
    <row r="4505" spans="1:6" ht="15">
      <c r="A4505" s="633" t="s">
        <v>23005</v>
      </c>
      <c r="B4505" s="626">
        <v>91958</v>
      </c>
      <c r="C4505" s="628" t="s">
        <v>23149</v>
      </c>
      <c r="D4505" s="626" t="s">
        <v>351</v>
      </c>
      <c r="E4505" s="634">
        <v>45.29</v>
      </c>
      <c r="F4505" s="635">
        <v>0</v>
      </c>
    </row>
    <row r="4506" spans="1:6" ht="15">
      <c r="A4506" s="633" t="s">
        <v>23005</v>
      </c>
      <c r="B4506" s="626">
        <v>91971</v>
      </c>
      <c r="C4506" s="628" t="s">
        <v>23150</v>
      </c>
      <c r="D4506" s="626" t="s">
        <v>351</v>
      </c>
      <c r="E4506" s="634">
        <v>115.17</v>
      </c>
      <c r="F4506" s="635">
        <v>0</v>
      </c>
    </row>
    <row r="4507" spans="1:6" ht="15">
      <c r="A4507" s="633" t="s">
        <v>23005</v>
      </c>
      <c r="B4507" s="626">
        <v>91970</v>
      </c>
      <c r="C4507" s="628" t="s">
        <v>23151</v>
      </c>
      <c r="D4507" s="626" t="s">
        <v>351</v>
      </c>
      <c r="E4507" s="634">
        <v>94.96</v>
      </c>
      <c r="F4507" s="635">
        <v>0</v>
      </c>
    </row>
    <row r="4508" spans="1:6" ht="15">
      <c r="A4508" s="633" t="s">
        <v>23005</v>
      </c>
      <c r="B4508" s="626">
        <v>91967</v>
      </c>
      <c r="C4508" s="628" t="s">
        <v>23152</v>
      </c>
      <c r="D4508" s="626" t="s">
        <v>351</v>
      </c>
      <c r="E4508" s="634">
        <v>79.98</v>
      </c>
      <c r="F4508" s="635">
        <v>0</v>
      </c>
    </row>
    <row r="4509" spans="1:6" ht="15">
      <c r="A4509" s="633" t="s">
        <v>23005</v>
      </c>
      <c r="B4509" s="626">
        <v>91966</v>
      </c>
      <c r="C4509" s="628" t="s">
        <v>23153</v>
      </c>
      <c r="D4509" s="626" t="s">
        <v>351</v>
      </c>
      <c r="E4509" s="634">
        <v>65.53</v>
      </c>
      <c r="F4509" s="635">
        <v>0</v>
      </c>
    </row>
    <row r="4510" spans="1:6" ht="15">
      <c r="A4510" s="633" t="s">
        <v>23005</v>
      </c>
      <c r="B4510" s="626">
        <v>91975</v>
      </c>
      <c r="C4510" s="628" t="s">
        <v>23154</v>
      </c>
      <c r="D4510" s="626" t="s">
        <v>351</v>
      </c>
      <c r="E4510" s="634">
        <v>106.45</v>
      </c>
      <c r="F4510" s="635">
        <v>0</v>
      </c>
    </row>
    <row r="4511" spans="1:6" ht="15">
      <c r="A4511" s="633" t="s">
        <v>23005</v>
      </c>
      <c r="B4511" s="626">
        <v>91974</v>
      </c>
      <c r="C4511" s="628" t="s">
        <v>23155</v>
      </c>
      <c r="D4511" s="626" t="s">
        <v>351</v>
      </c>
      <c r="E4511" s="634">
        <v>86.24</v>
      </c>
      <c r="F4511" s="635">
        <v>0</v>
      </c>
    </row>
    <row r="4512" spans="1:6" ht="15">
      <c r="A4512" s="633" t="s">
        <v>23005</v>
      </c>
      <c r="B4512" s="626">
        <v>91977</v>
      </c>
      <c r="C4512" s="628" t="s">
        <v>23156</v>
      </c>
      <c r="D4512" s="626" t="s">
        <v>351</v>
      </c>
      <c r="E4512" s="634">
        <v>147</v>
      </c>
      <c r="F4512" s="635">
        <v>0</v>
      </c>
    </row>
    <row r="4513" spans="1:6" ht="15">
      <c r="A4513" s="633" t="s">
        <v>23005</v>
      </c>
      <c r="B4513" s="626">
        <v>91976</v>
      </c>
      <c r="C4513" s="628" t="s">
        <v>23157</v>
      </c>
      <c r="D4513" s="626" t="s">
        <v>351</v>
      </c>
      <c r="E4513" s="634">
        <v>126.79</v>
      </c>
      <c r="F4513" s="635">
        <v>0</v>
      </c>
    </row>
    <row r="4514" spans="1:6" ht="15">
      <c r="A4514" s="633" t="s">
        <v>23005</v>
      </c>
      <c r="B4514" s="626">
        <v>91874</v>
      </c>
      <c r="C4514" s="628" t="s">
        <v>23158</v>
      </c>
      <c r="D4514" s="626" t="s">
        <v>351</v>
      </c>
      <c r="E4514" s="634">
        <v>10.039999999999999</v>
      </c>
      <c r="F4514" s="635">
        <v>0</v>
      </c>
    </row>
    <row r="4515" spans="1:6" ht="15">
      <c r="A4515" s="633" t="s">
        <v>23005</v>
      </c>
      <c r="B4515" s="626">
        <v>91878</v>
      </c>
      <c r="C4515" s="628" t="s">
        <v>23159</v>
      </c>
      <c r="D4515" s="626" t="s">
        <v>351</v>
      </c>
      <c r="E4515" s="634">
        <v>7.79</v>
      </c>
      <c r="F4515" s="635">
        <v>0</v>
      </c>
    </row>
    <row r="4516" spans="1:6" ht="15">
      <c r="A4516" s="633" t="s">
        <v>23005</v>
      </c>
      <c r="B4516" s="626">
        <v>91882</v>
      </c>
      <c r="C4516" s="628" t="s">
        <v>23160</v>
      </c>
      <c r="D4516" s="626" t="s">
        <v>351</v>
      </c>
      <c r="E4516" s="634">
        <v>14.7</v>
      </c>
      <c r="F4516" s="635">
        <v>0</v>
      </c>
    </row>
    <row r="4517" spans="1:6" ht="15">
      <c r="A4517" s="633" t="s">
        <v>23005</v>
      </c>
      <c r="B4517" s="626">
        <v>91875</v>
      </c>
      <c r="C4517" s="628" t="s">
        <v>23161</v>
      </c>
      <c r="D4517" s="626" t="s">
        <v>351</v>
      </c>
      <c r="E4517" s="634">
        <v>11.59</v>
      </c>
      <c r="F4517" s="635">
        <v>0</v>
      </c>
    </row>
    <row r="4518" spans="1:6" ht="15">
      <c r="A4518" s="633" t="s">
        <v>23005</v>
      </c>
      <c r="B4518" s="626">
        <v>91879</v>
      </c>
      <c r="C4518" s="628" t="s">
        <v>23162</v>
      </c>
      <c r="D4518" s="626" t="s">
        <v>351</v>
      </c>
      <c r="E4518" s="634">
        <v>9.33</v>
      </c>
      <c r="F4518" s="635">
        <v>0</v>
      </c>
    </row>
    <row r="4519" spans="1:6" ht="15">
      <c r="A4519" s="633" t="s">
        <v>23005</v>
      </c>
      <c r="B4519" s="626">
        <v>91884</v>
      </c>
      <c r="C4519" s="628" t="s">
        <v>23163</v>
      </c>
      <c r="D4519" s="626" t="s">
        <v>351</v>
      </c>
      <c r="E4519" s="634">
        <v>16.25</v>
      </c>
      <c r="F4519" s="635">
        <v>0</v>
      </c>
    </row>
    <row r="4520" spans="1:6" ht="15">
      <c r="A4520" s="633" t="s">
        <v>23005</v>
      </c>
      <c r="B4520" s="626">
        <v>91876</v>
      </c>
      <c r="C4520" s="628" t="s">
        <v>23164</v>
      </c>
      <c r="D4520" s="626" t="s">
        <v>351</v>
      </c>
      <c r="E4520" s="634">
        <v>13.75</v>
      </c>
      <c r="F4520" s="635">
        <v>0</v>
      </c>
    </row>
    <row r="4521" spans="1:6" ht="15">
      <c r="A4521" s="633" t="s">
        <v>23005</v>
      </c>
      <c r="B4521" s="626">
        <v>91880</v>
      </c>
      <c r="C4521" s="628" t="s">
        <v>23165</v>
      </c>
      <c r="D4521" s="626" t="s">
        <v>351</v>
      </c>
      <c r="E4521" s="634">
        <v>11.49</v>
      </c>
      <c r="F4521" s="635">
        <v>0</v>
      </c>
    </row>
    <row r="4522" spans="1:6" ht="15">
      <c r="A4522" s="633" t="s">
        <v>23005</v>
      </c>
      <c r="B4522" s="626">
        <v>91885</v>
      </c>
      <c r="C4522" s="628" t="s">
        <v>23166</v>
      </c>
      <c r="D4522" s="626" t="s">
        <v>351</v>
      </c>
      <c r="E4522" s="634">
        <v>18.34</v>
      </c>
      <c r="F4522" s="635">
        <v>0</v>
      </c>
    </row>
    <row r="4523" spans="1:6" ht="15">
      <c r="A4523" s="633" t="s">
        <v>23005</v>
      </c>
      <c r="B4523" s="626">
        <v>91877</v>
      </c>
      <c r="C4523" s="628" t="s">
        <v>23167</v>
      </c>
      <c r="D4523" s="626" t="s">
        <v>351</v>
      </c>
      <c r="E4523" s="634">
        <v>16.5</v>
      </c>
      <c r="F4523" s="635">
        <v>0</v>
      </c>
    </row>
    <row r="4524" spans="1:6" ht="15">
      <c r="A4524" s="633" t="s">
        <v>23005</v>
      </c>
      <c r="B4524" s="626">
        <v>91881</v>
      </c>
      <c r="C4524" s="628" t="s">
        <v>23168</v>
      </c>
      <c r="D4524" s="626" t="s">
        <v>351</v>
      </c>
      <c r="E4524" s="634">
        <v>14.25</v>
      </c>
      <c r="F4524" s="635">
        <v>0</v>
      </c>
    </row>
    <row r="4525" spans="1:6" ht="15">
      <c r="A4525" s="633" t="s">
        <v>23005</v>
      </c>
      <c r="B4525" s="626">
        <v>91886</v>
      </c>
      <c r="C4525" s="628" t="s">
        <v>23169</v>
      </c>
      <c r="D4525" s="626" t="s">
        <v>351</v>
      </c>
      <c r="E4525" s="634">
        <v>21.02</v>
      </c>
      <c r="F4525" s="635">
        <v>0</v>
      </c>
    </row>
    <row r="4526" spans="1:6" ht="15">
      <c r="A4526" s="633" t="s">
        <v>23005</v>
      </c>
      <c r="B4526" s="626">
        <v>91945</v>
      </c>
      <c r="C4526" s="628" t="s">
        <v>23170</v>
      </c>
      <c r="D4526" s="626" t="s">
        <v>351</v>
      </c>
      <c r="E4526" s="634">
        <v>19.04</v>
      </c>
      <c r="F4526" s="635">
        <v>0</v>
      </c>
    </row>
    <row r="4527" spans="1:6" ht="15">
      <c r="A4527" s="633" t="s">
        <v>23005</v>
      </c>
      <c r="B4527" s="626">
        <v>91947</v>
      </c>
      <c r="C4527" s="628" t="s">
        <v>23171</v>
      </c>
      <c r="D4527" s="626" t="s">
        <v>351</v>
      </c>
      <c r="E4527" s="634">
        <v>11.57</v>
      </c>
      <c r="F4527" s="635">
        <v>0</v>
      </c>
    </row>
    <row r="4528" spans="1:6" ht="15">
      <c r="A4528" s="633" t="s">
        <v>23005</v>
      </c>
      <c r="B4528" s="626">
        <v>91946</v>
      </c>
      <c r="C4528" s="628" t="s">
        <v>23172</v>
      </c>
      <c r="D4528" s="626" t="s">
        <v>351</v>
      </c>
      <c r="E4528" s="634">
        <v>14.45</v>
      </c>
      <c r="F4528" s="635">
        <v>0</v>
      </c>
    </row>
    <row r="4529" spans="1:6" ht="15">
      <c r="A4529" s="633" t="s">
        <v>23005</v>
      </c>
      <c r="B4529" s="626">
        <v>91949</v>
      </c>
      <c r="C4529" s="628" t="s">
        <v>23173</v>
      </c>
      <c r="D4529" s="626" t="s">
        <v>351</v>
      </c>
      <c r="E4529" s="634">
        <v>25.81</v>
      </c>
      <c r="F4529" s="635">
        <v>0</v>
      </c>
    </row>
    <row r="4530" spans="1:6" ht="15">
      <c r="A4530" s="633" t="s">
        <v>23005</v>
      </c>
      <c r="B4530" s="626">
        <v>91951</v>
      </c>
      <c r="C4530" s="628" t="s">
        <v>23174</v>
      </c>
      <c r="D4530" s="626" t="s">
        <v>351</v>
      </c>
      <c r="E4530" s="634">
        <v>16.87</v>
      </c>
      <c r="F4530" s="635">
        <v>0</v>
      </c>
    </row>
    <row r="4531" spans="1:6" ht="15">
      <c r="A4531" s="633" t="s">
        <v>23005</v>
      </c>
      <c r="B4531" s="626">
        <v>91950</v>
      </c>
      <c r="C4531" s="628" t="s">
        <v>23175</v>
      </c>
      <c r="D4531" s="626" t="s">
        <v>351</v>
      </c>
      <c r="E4531" s="634">
        <v>20.21</v>
      </c>
      <c r="F4531" s="635">
        <v>0</v>
      </c>
    </row>
    <row r="4532" spans="1:6" ht="15">
      <c r="A4532" s="633" t="s">
        <v>23005</v>
      </c>
      <c r="B4532" s="626">
        <v>91992</v>
      </c>
      <c r="C4532" s="628" t="s">
        <v>23176</v>
      </c>
      <c r="D4532" s="626" t="s">
        <v>351</v>
      </c>
      <c r="E4532" s="634">
        <v>62.16</v>
      </c>
      <c r="F4532" s="635">
        <v>0</v>
      </c>
    </row>
    <row r="4533" spans="1:6" ht="15">
      <c r="A4533" s="633" t="s">
        <v>23005</v>
      </c>
      <c r="B4533" s="626">
        <v>91990</v>
      </c>
      <c r="C4533" s="628" t="s">
        <v>23177</v>
      </c>
      <c r="D4533" s="626" t="s">
        <v>351</v>
      </c>
      <c r="E4533" s="634">
        <v>47.71</v>
      </c>
      <c r="F4533" s="635">
        <v>0</v>
      </c>
    </row>
    <row r="4534" spans="1:6" ht="15">
      <c r="A4534" s="633" t="s">
        <v>23005</v>
      </c>
      <c r="B4534" s="626">
        <v>91993</v>
      </c>
      <c r="C4534" s="628" t="s">
        <v>23178</v>
      </c>
      <c r="D4534" s="626" t="s">
        <v>351</v>
      </c>
      <c r="E4534" s="634">
        <v>64.39</v>
      </c>
      <c r="F4534" s="635">
        <v>0</v>
      </c>
    </row>
    <row r="4535" spans="1:6" ht="15">
      <c r="A4535" s="633" t="s">
        <v>23005</v>
      </c>
      <c r="B4535" s="626">
        <v>91991</v>
      </c>
      <c r="C4535" s="628" t="s">
        <v>23179</v>
      </c>
      <c r="D4535" s="626" t="s">
        <v>351</v>
      </c>
      <c r="E4535" s="634">
        <v>49.94</v>
      </c>
      <c r="F4535" s="635">
        <v>0</v>
      </c>
    </row>
    <row r="4536" spans="1:6" ht="15">
      <c r="A4536" s="633" t="s">
        <v>23005</v>
      </c>
      <c r="B4536" s="626">
        <v>92000</v>
      </c>
      <c r="C4536" s="628" t="s">
        <v>23180</v>
      </c>
      <c r="D4536" s="626" t="s">
        <v>351</v>
      </c>
      <c r="E4536" s="634">
        <v>41.25</v>
      </c>
      <c r="F4536" s="635">
        <v>0</v>
      </c>
    </row>
    <row r="4537" spans="1:6" ht="15">
      <c r="A4537" s="633" t="s">
        <v>23005</v>
      </c>
      <c r="B4537" s="626">
        <v>91998</v>
      </c>
      <c r="C4537" s="628" t="s">
        <v>23181</v>
      </c>
      <c r="D4537" s="626" t="s">
        <v>351</v>
      </c>
      <c r="E4537" s="634">
        <v>26.8</v>
      </c>
      <c r="F4537" s="635">
        <v>0</v>
      </c>
    </row>
    <row r="4538" spans="1:6" ht="15">
      <c r="A4538" s="633" t="s">
        <v>23005</v>
      </c>
      <c r="B4538" s="626">
        <v>92001</v>
      </c>
      <c r="C4538" s="628" t="s">
        <v>23182</v>
      </c>
      <c r="D4538" s="626" t="s">
        <v>351</v>
      </c>
      <c r="E4538" s="634">
        <v>43.48</v>
      </c>
      <c r="F4538" s="635">
        <v>0</v>
      </c>
    </row>
    <row r="4539" spans="1:6" ht="15">
      <c r="A4539" s="633" t="s">
        <v>23005</v>
      </c>
      <c r="B4539" s="626">
        <v>91999</v>
      </c>
      <c r="C4539" s="628" t="s">
        <v>23183</v>
      </c>
      <c r="D4539" s="626" t="s">
        <v>351</v>
      </c>
      <c r="E4539" s="634">
        <v>29.03</v>
      </c>
      <c r="F4539" s="635">
        <v>0</v>
      </c>
    </row>
    <row r="4540" spans="1:6" ht="15">
      <c r="A4540" s="633" t="s">
        <v>23005</v>
      </c>
      <c r="B4540" s="626">
        <v>92008</v>
      </c>
      <c r="C4540" s="628" t="s">
        <v>23184</v>
      </c>
      <c r="D4540" s="626" t="s">
        <v>351</v>
      </c>
      <c r="E4540" s="634">
        <v>63.16</v>
      </c>
      <c r="F4540" s="635">
        <v>0</v>
      </c>
    </row>
    <row r="4541" spans="1:6" ht="15">
      <c r="A4541" s="633" t="s">
        <v>23005</v>
      </c>
      <c r="B4541" s="626">
        <v>92006</v>
      </c>
      <c r="C4541" s="628" t="s">
        <v>23185</v>
      </c>
      <c r="D4541" s="626" t="s">
        <v>351</v>
      </c>
      <c r="E4541" s="634">
        <v>48.71</v>
      </c>
      <c r="F4541" s="635">
        <v>0</v>
      </c>
    </row>
    <row r="4542" spans="1:6" ht="15">
      <c r="A4542" s="633" t="s">
        <v>23005</v>
      </c>
      <c r="B4542" s="626">
        <v>92009</v>
      </c>
      <c r="C4542" s="628" t="s">
        <v>23186</v>
      </c>
      <c r="D4542" s="626" t="s">
        <v>351</v>
      </c>
      <c r="E4542" s="634">
        <v>67.62</v>
      </c>
      <c r="F4542" s="635">
        <v>0</v>
      </c>
    </row>
    <row r="4543" spans="1:6" ht="15">
      <c r="A4543" s="633" t="s">
        <v>23005</v>
      </c>
      <c r="B4543" s="626">
        <v>92007</v>
      </c>
      <c r="C4543" s="628" t="s">
        <v>23187</v>
      </c>
      <c r="D4543" s="626" t="s">
        <v>351</v>
      </c>
      <c r="E4543" s="634">
        <v>53.17</v>
      </c>
      <c r="F4543" s="635">
        <v>0</v>
      </c>
    </row>
    <row r="4544" spans="1:6" ht="15">
      <c r="A4544" s="633" t="s">
        <v>23005</v>
      </c>
      <c r="B4544" s="626">
        <v>92016</v>
      </c>
      <c r="C4544" s="628" t="s">
        <v>23188</v>
      </c>
      <c r="D4544" s="626" t="s">
        <v>351</v>
      </c>
      <c r="E4544" s="634">
        <v>85.06</v>
      </c>
      <c r="F4544" s="635">
        <v>0</v>
      </c>
    </row>
    <row r="4545" spans="1:6" ht="15">
      <c r="A4545" s="633" t="s">
        <v>23005</v>
      </c>
      <c r="B4545" s="626">
        <v>92014</v>
      </c>
      <c r="C4545" s="628" t="s">
        <v>23189</v>
      </c>
      <c r="D4545" s="626" t="s">
        <v>351</v>
      </c>
      <c r="E4545" s="634">
        <v>70.61</v>
      </c>
      <c r="F4545" s="635">
        <v>0</v>
      </c>
    </row>
    <row r="4546" spans="1:6" ht="15">
      <c r="A4546" s="633" t="s">
        <v>23005</v>
      </c>
      <c r="B4546" s="626">
        <v>92017</v>
      </c>
      <c r="C4546" s="628" t="s">
        <v>23190</v>
      </c>
      <c r="D4546" s="626" t="s">
        <v>351</v>
      </c>
      <c r="E4546" s="634">
        <v>91.75</v>
      </c>
      <c r="F4546" s="635">
        <v>0</v>
      </c>
    </row>
    <row r="4547" spans="1:6" ht="15">
      <c r="A4547" s="633" t="s">
        <v>23005</v>
      </c>
      <c r="B4547" s="626">
        <v>92015</v>
      </c>
      <c r="C4547" s="628" t="s">
        <v>23191</v>
      </c>
      <c r="D4547" s="626" t="s">
        <v>351</v>
      </c>
      <c r="E4547" s="634">
        <v>77.3</v>
      </c>
      <c r="F4547" s="635">
        <v>0</v>
      </c>
    </row>
    <row r="4548" spans="1:6" ht="15">
      <c r="A4548" s="633" t="s">
        <v>23005</v>
      </c>
      <c r="B4548" s="626">
        <v>92019</v>
      </c>
      <c r="C4548" s="628" t="s">
        <v>23192</v>
      </c>
      <c r="D4548" s="626" t="s">
        <v>351</v>
      </c>
      <c r="E4548" s="634">
        <v>113.59</v>
      </c>
      <c r="F4548" s="635">
        <v>0</v>
      </c>
    </row>
    <row r="4549" spans="1:6" ht="15">
      <c r="A4549" s="633" t="s">
        <v>23005</v>
      </c>
      <c r="B4549" s="626">
        <v>92018</v>
      </c>
      <c r="C4549" s="628" t="s">
        <v>23193</v>
      </c>
      <c r="D4549" s="626" t="s">
        <v>351</v>
      </c>
      <c r="E4549" s="634">
        <v>93.38</v>
      </c>
      <c r="F4549" s="635">
        <v>0</v>
      </c>
    </row>
    <row r="4550" spans="1:6" ht="15">
      <c r="A4550" s="633" t="s">
        <v>23005</v>
      </c>
      <c r="B4550" s="626">
        <v>92021</v>
      </c>
      <c r="C4550" s="628" t="s">
        <v>23194</v>
      </c>
      <c r="D4550" s="626" t="s">
        <v>351</v>
      </c>
      <c r="E4550" s="634">
        <v>157.80000000000001</v>
      </c>
      <c r="F4550" s="635">
        <v>0</v>
      </c>
    </row>
    <row r="4551" spans="1:6" ht="15">
      <c r="A4551" s="633" t="s">
        <v>23005</v>
      </c>
      <c r="B4551" s="626">
        <v>92020</v>
      </c>
      <c r="C4551" s="628" t="s">
        <v>23195</v>
      </c>
      <c r="D4551" s="626" t="s">
        <v>351</v>
      </c>
      <c r="E4551" s="634">
        <v>137.59</v>
      </c>
      <c r="F4551" s="635">
        <v>0</v>
      </c>
    </row>
    <row r="4552" spans="1:6" ht="15">
      <c r="A4552" s="633" t="s">
        <v>23005</v>
      </c>
      <c r="B4552" s="626">
        <v>91996</v>
      </c>
      <c r="C4552" s="628" t="s">
        <v>23196</v>
      </c>
      <c r="D4552" s="626" t="s">
        <v>351</v>
      </c>
      <c r="E4552" s="634">
        <v>47.08</v>
      </c>
      <c r="F4552" s="635">
        <v>0</v>
      </c>
    </row>
    <row r="4553" spans="1:6" ht="15">
      <c r="A4553" s="633" t="s">
        <v>23005</v>
      </c>
      <c r="B4553" s="626">
        <v>91994</v>
      </c>
      <c r="C4553" s="628" t="s">
        <v>23197</v>
      </c>
      <c r="D4553" s="626" t="s">
        <v>351</v>
      </c>
      <c r="E4553" s="634">
        <v>32.630000000000003</v>
      </c>
      <c r="F4553" s="635">
        <v>0</v>
      </c>
    </row>
    <row r="4554" spans="1:6" ht="15">
      <c r="A4554" s="633" t="s">
        <v>23005</v>
      </c>
      <c r="B4554" s="626">
        <v>91997</v>
      </c>
      <c r="C4554" s="628" t="s">
        <v>23198</v>
      </c>
      <c r="D4554" s="626" t="s">
        <v>351</v>
      </c>
      <c r="E4554" s="634">
        <v>49.31</v>
      </c>
      <c r="F4554" s="635">
        <v>0</v>
      </c>
    </row>
    <row r="4555" spans="1:6" ht="15">
      <c r="A4555" s="633" t="s">
        <v>23005</v>
      </c>
      <c r="B4555" s="626">
        <v>91995</v>
      </c>
      <c r="C4555" s="628" t="s">
        <v>23199</v>
      </c>
      <c r="D4555" s="626" t="s">
        <v>351</v>
      </c>
      <c r="E4555" s="634">
        <v>34.86</v>
      </c>
      <c r="F4555" s="635">
        <v>0</v>
      </c>
    </row>
    <row r="4556" spans="1:6" ht="15">
      <c r="A4556" s="633" t="s">
        <v>23005</v>
      </c>
      <c r="B4556" s="626">
        <v>92004</v>
      </c>
      <c r="C4556" s="628" t="s">
        <v>23200</v>
      </c>
      <c r="D4556" s="626" t="s">
        <v>351</v>
      </c>
      <c r="E4556" s="634">
        <v>74.900000000000006</v>
      </c>
      <c r="F4556" s="635">
        <v>0</v>
      </c>
    </row>
    <row r="4557" spans="1:6" ht="15">
      <c r="A4557" s="633" t="s">
        <v>23005</v>
      </c>
      <c r="B4557" s="626">
        <v>92002</v>
      </c>
      <c r="C4557" s="628" t="s">
        <v>23201</v>
      </c>
      <c r="D4557" s="626" t="s">
        <v>351</v>
      </c>
      <c r="E4557" s="634">
        <v>60.45</v>
      </c>
      <c r="F4557" s="635">
        <v>0</v>
      </c>
    </row>
    <row r="4558" spans="1:6" ht="15">
      <c r="A4558" s="633" t="s">
        <v>23005</v>
      </c>
      <c r="B4558" s="626">
        <v>92005</v>
      </c>
      <c r="C4558" s="628" t="s">
        <v>23202</v>
      </c>
      <c r="D4558" s="626" t="s">
        <v>351</v>
      </c>
      <c r="E4558" s="634">
        <v>79.36</v>
      </c>
      <c r="F4558" s="635">
        <v>0</v>
      </c>
    </row>
    <row r="4559" spans="1:6" ht="15">
      <c r="A4559" s="633" t="s">
        <v>23005</v>
      </c>
      <c r="B4559" s="626">
        <v>92003</v>
      </c>
      <c r="C4559" s="628" t="s">
        <v>23203</v>
      </c>
      <c r="D4559" s="626" t="s">
        <v>351</v>
      </c>
      <c r="E4559" s="634">
        <v>64.91</v>
      </c>
      <c r="F4559" s="635">
        <v>0</v>
      </c>
    </row>
    <row r="4560" spans="1:6" ht="15">
      <c r="A4560" s="633" t="s">
        <v>23005</v>
      </c>
      <c r="B4560" s="626">
        <v>92012</v>
      </c>
      <c r="C4560" s="628" t="s">
        <v>23204</v>
      </c>
      <c r="D4560" s="626" t="s">
        <v>351</v>
      </c>
      <c r="E4560" s="634">
        <v>102.64</v>
      </c>
      <c r="F4560" s="635">
        <v>0</v>
      </c>
    </row>
    <row r="4561" spans="1:6" ht="15">
      <c r="A4561" s="633" t="s">
        <v>23005</v>
      </c>
      <c r="B4561" s="626">
        <v>92010</v>
      </c>
      <c r="C4561" s="628" t="s">
        <v>23205</v>
      </c>
      <c r="D4561" s="626" t="s">
        <v>351</v>
      </c>
      <c r="E4561" s="634">
        <v>88.19</v>
      </c>
      <c r="F4561" s="635">
        <v>0</v>
      </c>
    </row>
    <row r="4562" spans="1:6" ht="15">
      <c r="A4562" s="633" t="s">
        <v>23005</v>
      </c>
      <c r="B4562" s="626">
        <v>92013</v>
      </c>
      <c r="C4562" s="628" t="s">
        <v>23206</v>
      </c>
      <c r="D4562" s="626" t="s">
        <v>351</v>
      </c>
      <c r="E4562" s="634">
        <v>109.33</v>
      </c>
      <c r="F4562" s="635">
        <v>0</v>
      </c>
    </row>
    <row r="4563" spans="1:6" ht="15">
      <c r="A4563" s="633" t="s">
        <v>23005</v>
      </c>
      <c r="B4563" s="626">
        <v>92011</v>
      </c>
      <c r="C4563" s="628" t="s">
        <v>23207</v>
      </c>
      <c r="D4563" s="626" t="s">
        <v>351</v>
      </c>
      <c r="E4563" s="634">
        <v>94.88</v>
      </c>
      <c r="F4563" s="635">
        <v>0</v>
      </c>
    </row>
    <row r="4564" spans="1:6" ht="15">
      <c r="A4564" s="633" t="s">
        <v>23208</v>
      </c>
      <c r="B4564" s="626">
        <v>95777</v>
      </c>
      <c r="C4564" s="628" t="s">
        <v>23209</v>
      </c>
      <c r="D4564" s="626" t="s">
        <v>351</v>
      </c>
      <c r="E4564" s="634">
        <v>32.14</v>
      </c>
      <c r="F4564" s="635">
        <v>0</v>
      </c>
    </row>
    <row r="4565" spans="1:6" ht="15">
      <c r="A4565" s="633" t="s">
        <v>23208</v>
      </c>
      <c r="B4565" s="626">
        <v>95780</v>
      </c>
      <c r="C4565" s="628" t="s">
        <v>23210</v>
      </c>
      <c r="D4565" s="626" t="s">
        <v>351</v>
      </c>
      <c r="E4565" s="634">
        <v>38.01</v>
      </c>
      <c r="F4565" s="635">
        <v>0</v>
      </c>
    </row>
    <row r="4566" spans="1:6" ht="15">
      <c r="A4566" s="633" t="s">
        <v>23208</v>
      </c>
      <c r="B4566" s="626">
        <v>95783</v>
      </c>
      <c r="C4566" s="628" t="s">
        <v>23211</v>
      </c>
      <c r="D4566" s="626" t="s">
        <v>351</v>
      </c>
      <c r="E4566" s="634">
        <v>0</v>
      </c>
      <c r="F4566" s="635"/>
    </row>
    <row r="4567" spans="1:6" ht="15">
      <c r="A4567" s="633" t="s">
        <v>23208</v>
      </c>
      <c r="B4567" s="626">
        <v>95778</v>
      </c>
      <c r="C4567" s="628" t="s">
        <v>23212</v>
      </c>
      <c r="D4567" s="626" t="s">
        <v>351</v>
      </c>
      <c r="E4567" s="634">
        <v>36.28</v>
      </c>
      <c r="F4567" s="635">
        <v>0</v>
      </c>
    </row>
    <row r="4568" spans="1:6" ht="15">
      <c r="A4568" s="633" t="s">
        <v>23208</v>
      </c>
      <c r="B4568" s="626">
        <v>95781</v>
      </c>
      <c r="C4568" s="628" t="s">
        <v>23213</v>
      </c>
      <c r="D4568" s="626" t="s">
        <v>351</v>
      </c>
      <c r="E4568" s="634">
        <v>43.9</v>
      </c>
      <c r="F4568" s="635">
        <v>0</v>
      </c>
    </row>
    <row r="4569" spans="1:6" ht="15">
      <c r="A4569" s="633" t="s">
        <v>23208</v>
      </c>
      <c r="B4569" s="626">
        <v>95784</v>
      </c>
      <c r="C4569" s="628" t="s">
        <v>23214</v>
      </c>
      <c r="D4569" s="626" t="s">
        <v>351</v>
      </c>
      <c r="E4569" s="634">
        <v>0</v>
      </c>
      <c r="F4569" s="635"/>
    </row>
    <row r="4570" spans="1:6" ht="15">
      <c r="A4570" s="633" t="s">
        <v>23208</v>
      </c>
      <c r="B4570" s="626">
        <v>95782</v>
      </c>
      <c r="C4570" s="628" t="s">
        <v>23215</v>
      </c>
      <c r="D4570" s="626" t="s">
        <v>351</v>
      </c>
      <c r="E4570" s="634">
        <v>40.28</v>
      </c>
      <c r="F4570" s="635">
        <v>0</v>
      </c>
    </row>
    <row r="4571" spans="1:6" ht="15">
      <c r="A4571" s="633" t="s">
        <v>23208</v>
      </c>
      <c r="B4571" s="626">
        <v>95779</v>
      </c>
      <c r="C4571" s="628" t="s">
        <v>23216</v>
      </c>
      <c r="D4571" s="626" t="s">
        <v>351</v>
      </c>
      <c r="E4571" s="634">
        <v>30.15</v>
      </c>
      <c r="F4571" s="635">
        <v>0</v>
      </c>
    </row>
    <row r="4572" spans="1:6" ht="15">
      <c r="A4572" s="633" t="s">
        <v>23208</v>
      </c>
      <c r="B4572" s="626">
        <v>95785</v>
      </c>
      <c r="C4572" s="628" t="s">
        <v>23217</v>
      </c>
      <c r="D4572" s="626" t="s">
        <v>351</v>
      </c>
      <c r="E4572" s="634">
        <v>47.56</v>
      </c>
      <c r="F4572" s="635">
        <v>0</v>
      </c>
    </row>
    <row r="4573" spans="1:6" ht="15">
      <c r="A4573" s="633" t="s">
        <v>23208</v>
      </c>
      <c r="B4573" s="626">
        <v>95792</v>
      </c>
      <c r="C4573" s="628" t="s">
        <v>23218</v>
      </c>
      <c r="D4573" s="626" t="s">
        <v>351</v>
      </c>
      <c r="E4573" s="634">
        <v>0</v>
      </c>
      <c r="F4573" s="635"/>
    </row>
    <row r="4574" spans="1:6" ht="15">
      <c r="A4574" s="633" t="s">
        <v>23208</v>
      </c>
      <c r="B4574" s="626">
        <v>95793</v>
      </c>
      <c r="C4574" s="628" t="s">
        <v>23219</v>
      </c>
      <c r="D4574" s="626" t="s">
        <v>351</v>
      </c>
      <c r="E4574" s="634">
        <v>0</v>
      </c>
      <c r="F4574" s="635"/>
    </row>
    <row r="4575" spans="1:6" ht="15">
      <c r="A4575" s="633" t="s">
        <v>23208</v>
      </c>
      <c r="B4575" s="626">
        <v>95794</v>
      </c>
      <c r="C4575" s="628" t="s">
        <v>23220</v>
      </c>
      <c r="D4575" s="626" t="s">
        <v>351</v>
      </c>
      <c r="E4575" s="634">
        <v>0</v>
      </c>
      <c r="F4575" s="635"/>
    </row>
    <row r="4576" spans="1:6" ht="15">
      <c r="A4576" s="633" t="s">
        <v>23208</v>
      </c>
      <c r="B4576" s="626">
        <v>95786</v>
      </c>
      <c r="C4576" s="628" t="s">
        <v>23221</v>
      </c>
      <c r="D4576" s="626" t="s">
        <v>351</v>
      </c>
      <c r="E4576" s="634">
        <v>0</v>
      </c>
      <c r="F4576" s="635"/>
    </row>
    <row r="4577" spans="1:6" ht="15">
      <c r="A4577" s="633" t="s">
        <v>23208</v>
      </c>
      <c r="B4577" s="626">
        <v>95788</v>
      </c>
      <c r="C4577" s="628" t="s">
        <v>23222</v>
      </c>
      <c r="D4577" s="626" t="s">
        <v>351</v>
      </c>
      <c r="E4577" s="634">
        <v>0</v>
      </c>
      <c r="F4577" s="635"/>
    </row>
    <row r="4578" spans="1:6" ht="15">
      <c r="A4578" s="633" t="s">
        <v>23208</v>
      </c>
      <c r="B4578" s="626">
        <v>95790</v>
      </c>
      <c r="C4578" s="628" t="s">
        <v>23223</v>
      </c>
      <c r="D4578" s="626" t="s">
        <v>351</v>
      </c>
      <c r="E4578" s="634">
        <v>0</v>
      </c>
      <c r="F4578" s="635"/>
    </row>
    <row r="4579" spans="1:6" ht="15">
      <c r="A4579" s="633" t="s">
        <v>23208</v>
      </c>
      <c r="B4579" s="626">
        <v>95787</v>
      </c>
      <c r="C4579" s="628" t="s">
        <v>23224</v>
      </c>
      <c r="D4579" s="626" t="s">
        <v>351</v>
      </c>
      <c r="E4579" s="634">
        <v>37.17</v>
      </c>
      <c r="F4579" s="635">
        <v>0</v>
      </c>
    </row>
    <row r="4580" spans="1:6" ht="15">
      <c r="A4580" s="633" t="s">
        <v>23208</v>
      </c>
      <c r="B4580" s="626">
        <v>95789</v>
      </c>
      <c r="C4580" s="628" t="s">
        <v>23225</v>
      </c>
      <c r="D4580" s="626" t="s">
        <v>351</v>
      </c>
      <c r="E4580" s="634">
        <v>50.13</v>
      </c>
      <c r="F4580" s="635">
        <v>0</v>
      </c>
    </row>
    <row r="4581" spans="1:6" ht="15">
      <c r="A4581" s="633" t="s">
        <v>23208</v>
      </c>
      <c r="B4581" s="626">
        <v>95791</v>
      </c>
      <c r="C4581" s="628" t="s">
        <v>23226</v>
      </c>
      <c r="D4581" s="626" t="s">
        <v>351</v>
      </c>
      <c r="E4581" s="634">
        <v>68.989999999999995</v>
      </c>
      <c r="F4581" s="635">
        <v>0</v>
      </c>
    </row>
    <row r="4582" spans="1:6" ht="15">
      <c r="A4582" s="633" t="s">
        <v>23208</v>
      </c>
      <c r="B4582" s="626">
        <v>95795</v>
      </c>
      <c r="C4582" s="628" t="s">
        <v>23227</v>
      </c>
      <c r="D4582" s="626" t="s">
        <v>351</v>
      </c>
      <c r="E4582" s="634">
        <v>42.4</v>
      </c>
      <c r="F4582" s="635">
        <v>0</v>
      </c>
    </row>
    <row r="4583" spans="1:6" ht="15">
      <c r="A4583" s="633" t="s">
        <v>23208</v>
      </c>
      <c r="B4583" s="626">
        <v>95796</v>
      </c>
      <c r="C4583" s="628" t="s">
        <v>23228</v>
      </c>
      <c r="D4583" s="626" t="s">
        <v>351</v>
      </c>
      <c r="E4583" s="634">
        <v>58.94</v>
      </c>
      <c r="F4583" s="635">
        <v>0</v>
      </c>
    </row>
    <row r="4584" spans="1:6" ht="15">
      <c r="A4584" s="633" t="s">
        <v>23208</v>
      </c>
      <c r="B4584" s="626">
        <v>95797</v>
      </c>
      <c r="C4584" s="628" t="s">
        <v>23229</v>
      </c>
      <c r="D4584" s="626" t="s">
        <v>351</v>
      </c>
      <c r="E4584" s="634">
        <v>81.02</v>
      </c>
      <c r="F4584" s="635">
        <v>0</v>
      </c>
    </row>
    <row r="4585" spans="1:6" ht="15">
      <c r="A4585" s="633" t="s">
        <v>23208</v>
      </c>
      <c r="B4585" s="626">
        <v>95798</v>
      </c>
      <c r="C4585" s="628" t="s">
        <v>23230</v>
      </c>
      <c r="D4585" s="626" t="s">
        <v>351</v>
      </c>
      <c r="E4585" s="634">
        <v>0</v>
      </c>
      <c r="F4585" s="635"/>
    </row>
    <row r="4586" spans="1:6" ht="15">
      <c r="A4586" s="633" t="s">
        <v>23208</v>
      </c>
      <c r="B4586" s="626">
        <v>95799</v>
      </c>
      <c r="C4586" s="628" t="s">
        <v>23231</v>
      </c>
      <c r="D4586" s="626" t="s">
        <v>351</v>
      </c>
      <c r="E4586" s="634">
        <v>0</v>
      </c>
      <c r="F4586" s="635"/>
    </row>
    <row r="4587" spans="1:6" ht="15">
      <c r="A4587" s="633" t="s">
        <v>23208</v>
      </c>
      <c r="B4587" s="626">
        <v>95800</v>
      </c>
      <c r="C4587" s="628" t="s">
        <v>23232</v>
      </c>
      <c r="D4587" s="626" t="s">
        <v>351</v>
      </c>
      <c r="E4587" s="634">
        <v>0</v>
      </c>
      <c r="F4587" s="635"/>
    </row>
    <row r="4588" spans="1:6" ht="15">
      <c r="A4588" s="633" t="s">
        <v>23208</v>
      </c>
      <c r="B4588" s="626">
        <v>95801</v>
      </c>
      <c r="C4588" s="628" t="s">
        <v>23233</v>
      </c>
      <c r="D4588" s="626" t="s">
        <v>351</v>
      </c>
      <c r="E4588" s="634">
        <v>50.32</v>
      </c>
      <c r="F4588" s="635">
        <v>0</v>
      </c>
    </row>
    <row r="4589" spans="1:6" ht="15">
      <c r="A4589" s="633" t="s">
        <v>23208</v>
      </c>
      <c r="B4589" s="626">
        <v>95802</v>
      </c>
      <c r="C4589" s="628" t="s">
        <v>23234</v>
      </c>
      <c r="D4589" s="626" t="s">
        <v>351</v>
      </c>
      <c r="E4589" s="634">
        <v>63.2</v>
      </c>
      <c r="F4589" s="635">
        <v>0</v>
      </c>
    </row>
    <row r="4590" spans="1:6" ht="15">
      <c r="A4590" s="633" t="s">
        <v>23208</v>
      </c>
      <c r="B4590" s="626">
        <v>95803</v>
      </c>
      <c r="C4590" s="628" t="s">
        <v>23235</v>
      </c>
      <c r="D4590" s="626" t="s">
        <v>351</v>
      </c>
      <c r="E4590" s="634">
        <v>90.97</v>
      </c>
      <c r="F4590" s="635">
        <v>0</v>
      </c>
    </row>
    <row r="4591" spans="1:6" ht="15">
      <c r="A4591" s="633" t="s">
        <v>23208</v>
      </c>
      <c r="B4591" s="626">
        <v>95804</v>
      </c>
      <c r="C4591" s="628" t="s">
        <v>23236</v>
      </c>
      <c r="D4591" s="626" t="s">
        <v>351</v>
      </c>
      <c r="E4591" s="634">
        <v>24.79</v>
      </c>
      <c r="F4591" s="635">
        <v>0</v>
      </c>
    </row>
    <row r="4592" spans="1:6" ht="15">
      <c r="A4592" s="633" t="s">
        <v>23208</v>
      </c>
      <c r="B4592" s="626">
        <v>95805</v>
      </c>
      <c r="C4592" s="628" t="s">
        <v>23237</v>
      </c>
      <c r="D4592" s="626" t="s">
        <v>351</v>
      </c>
      <c r="E4592" s="634">
        <v>26.73</v>
      </c>
      <c r="F4592" s="635">
        <v>0</v>
      </c>
    </row>
    <row r="4593" spans="1:6" ht="15">
      <c r="A4593" s="633" t="s">
        <v>23208</v>
      </c>
      <c r="B4593" s="626">
        <v>95806</v>
      </c>
      <c r="C4593" s="628" t="s">
        <v>23238</v>
      </c>
      <c r="D4593" s="626" t="s">
        <v>351</v>
      </c>
      <c r="E4593" s="634">
        <v>29.81</v>
      </c>
      <c r="F4593" s="635">
        <v>0</v>
      </c>
    </row>
    <row r="4594" spans="1:6" ht="15">
      <c r="A4594" s="633" t="s">
        <v>23208</v>
      </c>
      <c r="B4594" s="626">
        <v>104401</v>
      </c>
      <c r="C4594" s="628" t="s">
        <v>23239</v>
      </c>
      <c r="D4594" s="626" t="s">
        <v>351</v>
      </c>
      <c r="E4594" s="634">
        <v>27.71</v>
      </c>
      <c r="F4594" s="635">
        <v>0</v>
      </c>
    </row>
    <row r="4595" spans="1:6" ht="15">
      <c r="A4595" s="633" t="s">
        <v>23208</v>
      </c>
      <c r="B4595" s="626">
        <v>104402</v>
      </c>
      <c r="C4595" s="628" t="s">
        <v>23240</v>
      </c>
      <c r="D4595" s="626" t="s">
        <v>351</v>
      </c>
      <c r="E4595" s="634">
        <v>30.62</v>
      </c>
      <c r="F4595" s="635">
        <v>0</v>
      </c>
    </row>
    <row r="4596" spans="1:6" ht="15">
      <c r="A4596" s="633" t="s">
        <v>23208</v>
      </c>
      <c r="B4596" s="626">
        <v>104403</v>
      </c>
      <c r="C4596" s="628" t="s">
        <v>23241</v>
      </c>
      <c r="D4596" s="626" t="s">
        <v>351</v>
      </c>
      <c r="E4596" s="634">
        <v>38.04</v>
      </c>
      <c r="F4596" s="635">
        <v>0</v>
      </c>
    </row>
    <row r="4597" spans="1:6" ht="15">
      <c r="A4597" s="633" t="s">
        <v>23208</v>
      </c>
      <c r="B4597" s="626">
        <v>104395</v>
      </c>
      <c r="C4597" s="628" t="s">
        <v>23242</v>
      </c>
      <c r="D4597" s="626" t="s">
        <v>351</v>
      </c>
      <c r="E4597" s="634">
        <v>24.43</v>
      </c>
      <c r="F4597" s="635">
        <v>0</v>
      </c>
    </row>
    <row r="4598" spans="1:6" ht="15">
      <c r="A4598" s="633" t="s">
        <v>23208</v>
      </c>
      <c r="B4598" s="626">
        <v>104396</v>
      </c>
      <c r="C4598" s="628" t="s">
        <v>23243</v>
      </c>
      <c r="D4598" s="626" t="s">
        <v>351</v>
      </c>
      <c r="E4598" s="634">
        <v>25.76</v>
      </c>
      <c r="F4598" s="635">
        <v>0</v>
      </c>
    </row>
    <row r="4599" spans="1:6" ht="15">
      <c r="A4599" s="633" t="s">
        <v>23208</v>
      </c>
      <c r="B4599" s="626">
        <v>104397</v>
      </c>
      <c r="C4599" s="628" t="s">
        <v>23244</v>
      </c>
      <c r="D4599" s="626" t="s">
        <v>351</v>
      </c>
      <c r="E4599" s="634">
        <v>30.27</v>
      </c>
      <c r="F4599" s="635">
        <v>0</v>
      </c>
    </row>
    <row r="4600" spans="1:6" ht="15">
      <c r="A4600" s="633" t="s">
        <v>23208</v>
      </c>
      <c r="B4600" s="626">
        <v>95810</v>
      </c>
      <c r="C4600" s="628" t="s">
        <v>23245</v>
      </c>
      <c r="D4600" s="626" t="s">
        <v>351</v>
      </c>
      <c r="E4600" s="634">
        <v>15.08</v>
      </c>
      <c r="F4600" s="635">
        <v>0</v>
      </c>
    </row>
    <row r="4601" spans="1:6" ht="15">
      <c r="A4601" s="633" t="s">
        <v>23208</v>
      </c>
      <c r="B4601" s="626">
        <v>95811</v>
      </c>
      <c r="C4601" s="628" t="s">
        <v>23246</v>
      </c>
      <c r="D4601" s="626" t="s">
        <v>351</v>
      </c>
      <c r="E4601" s="634">
        <v>20.9</v>
      </c>
      <c r="F4601" s="635">
        <v>0</v>
      </c>
    </row>
    <row r="4602" spans="1:6" ht="15">
      <c r="A4602" s="633" t="s">
        <v>23208</v>
      </c>
      <c r="B4602" s="626">
        <v>95812</v>
      </c>
      <c r="C4602" s="628" t="s">
        <v>23247</v>
      </c>
      <c r="D4602" s="626" t="s">
        <v>351</v>
      </c>
      <c r="E4602" s="634">
        <v>30.46</v>
      </c>
      <c r="F4602" s="635">
        <v>0</v>
      </c>
    </row>
    <row r="4603" spans="1:6" ht="15">
      <c r="A4603" s="633" t="s">
        <v>23208</v>
      </c>
      <c r="B4603" s="626">
        <v>95807</v>
      </c>
      <c r="C4603" s="628" t="s">
        <v>23248</v>
      </c>
      <c r="D4603" s="626" t="s">
        <v>351</v>
      </c>
      <c r="E4603" s="634">
        <v>29.86</v>
      </c>
      <c r="F4603" s="635">
        <v>0</v>
      </c>
    </row>
    <row r="4604" spans="1:6" ht="15">
      <c r="A4604" s="633" t="s">
        <v>23208</v>
      </c>
      <c r="B4604" s="626">
        <v>95808</v>
      </c>
      <c r="C4604" s="628" t="s">
        <v>23249</v>
      </c>
      <c r="D4604" s="626" t="s">
        <v>351</v>
      </c>
      <c r="E4604" s="634">
        <v>35.659999999999997</v>
      </c>
      <c r="F4604" s="635">
        <v>0</v>
      </c>
    </row>
    <row r="4605" spans="1:6" ht="15">
      <c r="A4605" s="633" t="s">
        <v>23208</v>
      </c>
      <c r="B4605" s="626">
        <v>95809</v>
      </c>
      <c r="C4605" s="628" t="s">
        <v>23250</v>
      </c>
      <c r="D4605" s="626" t="s">
        <v>351</v>
      </c>
      <c r="E4605" s="634">
        <v>45.23</v>
      </c>
      <c r="F4605" s="635">
        <v>0</v>
      </c>
    </row>
    <row r="4606" spans="1:6" ht="15">
      <c r="A4606" s="633" t="s">
        <v>23208</v>
      </c>
      <c r="B4606" s="626">
        <v>104398</v>
      </c>
      <c r="C4606" s="628" t="s">
        <v>23251</v>
      </c>
      <c r="D4606" s="626" t="s">
        <v>351</v>
      </c>
      <c r="E4606" s="634">
        <v>29.85</v>
      </c>
      <c r="F4606" s="635">
        <v>0</v>
      </c>
    </row>
    <row r="4607" spans="1:6" ht="15">
      <c r="A4607" s="633" t="s">
        <v>23208</v>
      </c>
      <c r="B4607" s="626">
        <v>104399</v>
      </c>
      <c r="C4607" s="628" t="s">
        <v>23252</v>
      </c>
      <c r="D4607" s="626" t="s">
        <v>351</v>
      </c>
      <c r="E4607" s="634">
        <v>34.69</v>
      </c>
      <c r="F4607" s="635">
        <v>0</v>
      </c>
    </row>
    <row r="4608" spans="1:6" ht="15">
      <c r="A4608" s="633" t="s">
        <v>23208</v>
      </c>
      <c r="B4608" s="626">
        <v>104400</v>
      </c>
      <c r="C4608" s="628" t="s">
        <v>23253</v>
      </c>
      <c r="D4608" s="626" t="s">
        <v>351</v>
      </c>
      <c r="E4608" s="634">
        <v>44.81</v>
      </c>
      <c r="F4608" s="635">
        <v>0</v>
      </c>
    </row>
    <row r="4609" spans="1:6" ht="15">
      <c r="A4609" s="633" t="s">
        <v>23208</v>
      </c>
      <c r="B4609" s="626">
        <v>104404</v>
      </c>
      <c r="C4609" s="628" t="s">
        <v>23254</v>
      </c>
      <c r="D4609" s="626" t="s">
        <v>351</v>
      </c>
      <c r="E4609" s="634">
        <v>40.33</v>
      </c>
      <c r="F4609" s="635">
        <v>0</v>
      </c>
    </row>
    <row r="4610" spans="1:6" ht="15">
      <c r="A4610" s="633" t="s">
        <v>23208</v>
      </c>
      <c r="B4610" s="626">
        <v>104405</v>
      </c>
      <c r="C4610" s="628" t="s">
        <v>23255</v>
      </c>
      <c r="D4610" s="626" t="s">
        <v>351</v>
      </c>
      <c r="E4610" s="634">
        <v>54.54</v>
      </c>
      <c r="F4610" s="635">
        <v>0</v>
      </c>
    </row>
    <row r="4611" spans="1:6" ht="15">
      <c r="A4611" s="633" t="s">
        <v>23208</v>
      </c>
      <c r="B4611" s="626">
        <v>95813</v>
      </c>
      <c r="C4611" s="628" t="s">
        <v>23256</v>
      </c>
      <c r="D4611" s="626" t="s">
        <v>351</v>
      </c>
      <c r="E4611" s="634">
        <v>18.11</v>
      </c>
      <c r="F4611" s="635">
        <v>0</v>
      </c>
    </row>
    <row r="4612" spans="1:6" ht="15">
      <c r="A4612" s="633" t="s">
        <v>23208</v>
      </c>
      <c r="B4612" s="626">
        <v>95814</v>
      </c>
      <c r="C4612" s="628" t="s">
        <v>23257</v>
      </c>
      <c r="D4612" s="626" t="s">
        <v>351</v>
      </c>
      <c r="E4612" s="634">
        <v>25.86</v>
      </c>
      <c r="F4612" s="635">
        <v>0</v>
      </c>
    </row>
    <row r="4613" spans="1:6" ht="15">
      <c r="A4613" s="633" t="s">
        <v>23208</v>
      </c>
      <c r="B4613" s="626">
        <v>95815</v>
      </c>
      <c r="C4613" s="628" t="s">
        <v>23258</v>
      </c>
      <c r="D4613" s="626" t="s">
        <v>351</v>
      </c>
      <c r="E4613" s="634">
        <v>39.770000000000003</v>
      </c>
      <c r="F4613" s="635">
        <v>0</v>
      </c>
    </row>
    <row r="4614" spans="1:6" ht="15">
      <c r="A4614" s="633" t="s">
        <v>23208</v>
      </c>
      <c r="B4614" s="626">
        <v>95816</v>
      </c>
      <c r="C4614" s="628" t="s">
        <v>23259</v>
      </c>
      <c r="D4614" s="626" t="s">
        <v>351</v>
      </c>
      <c r="E4614" s="634">
        <v>36.11</v>
      </c>
      <c r="F4614" s="635">
        <v>0</v>
      </c>
    </row>
    <row r="4615" spans="1:6" ht="15">
      <c r="A4615" s="633" t="s">
        <v>23208</v>
      </c>
      <c r="B4615" s="626">
        <v>95817</v>
      </c>
      <c r="C4615" s="628" t="s">
        <v>23260</v>
      </c>
      <c r="D4615" s="626" t="s">
        <v>351</v>
      </c>
      <c r="E4615" s="634">
        <v>45.43</v>
      </c>
      <c r="F4615" s="635">
        <v>0</v>
      </c>
    </row>
    <row r="4616" spans="1:6" ht="15">
      <c r="A4616" s="633" t="s">
        <v>23208</v>
      </c>
      <c r="B4616" s="626">
        <v>95818</v>
      </c>
      <c r="C4616" s="628" t="s">
        <v>23261</v>
      </c>
      <c r="D4616" s="626" t="s">
        <v>351</v>
      </c>
      <c r="E4616" s="634">
        <v>63.13</v>
      </c>
      <c r="F4616" s="635">
        <v>0</v>
      </c>
    </row>
    <row r="4617" spans="1:6" ht="15">
      <c r="A4617" s="633" t="s">
        <v>23208</v>
      </c>
      <c r="B4617" s="626">
        <v>104391</v>
      </c>
      <c r="C4617" s="628" t="s">
        <v>23262</v>
      </c>
      <c r="D4617" s="626" t="s">
        <v>351</v>
      </c>
      <c r="E4617" s="634">
        <v>0</v>
      </c>
      <c r="F4617" s="635"/>
    </row>
    <row r="4618" spans="1:6" ht="15">
      <c r="A4618" s="633" t="s">
        <v>23208</v>
      </c>
      <c r="B4618" s="626">
        <v>104392</v>
      </c>
      <c r="C4618" s="628" t="s">
        <v>23263</v>
      </c>
      <c r="D4618" s="626" t="s">
        <v>351</v>
      </c>
      <c r="E4618" s="634">
        <v>0</v>
      </c>
      <c r="F4618" s="635"/>
    </row>
    <row r="4619" spans="1:6" ht="15">
      <c r="A4619" s="633" t="s">
        <v>23208</v>
      </c>
      <c r="B4619" s="626">
        <v>104393</v>
      </c>
      <c r="C4619" s="628" t="s">
        <v>23264</v>
      </c>
      <c r="D4619" s="626" t="s">
        <v>351</v>
      </c>
      <c r="E4619" s="634">
        <v>0</v>
      </c>
      <c r="F4619" s="635"/>
    </row>
    <row r="4620" spans="1:6" ht="15">
      <c r="A4620" s="633" t="s">
        <v>23208</v>
      </c>
      <c r="B4620" s="626">
        <v>104394</v>
      </c>
      <c r="C4620" s="628" t="s">
        <v>23265</v>
      </c>
      <c r="D4620" s="626" t="s">
        <v>351</v>
      </c>
      <c r="E4620" s="634">
        <v>0</v>
      </c>
      <c r="F4620" s="635"/>
    </row>
    <row r="4621" spans="1:6" ht="15">
      <c r="A4621" s="633" t="s">
        <v>23208</v>
      </c>
      <c r="B4621" s="626">
        <v>95761</v>
      </c>
      <c r="C4621" s="628" t="s">
        <v>23266</v>
      </c>
      <c r="D4621" s="626" t="s">
        <v>351</v>
      </c>
      <c r="E4621" s="634">
        <v>0</v>
      </c>
      <c r="F4621" s="635"/>
    </row>
    <row r="4622" spans="1:6" ht="15">
      <c r="A4622" s="633" t="s">
        <v>23208</v>
      </c>
      <c r="B4622" s="626">
        <v>95763</v>
      </c>
      <c r="C4622" s="628" t="s">
        <v>23267</v>
      </c>
      <c r="D4622" s="626" t="s">
        <v>351</v>
      </c>
      <c r="E4622" s="634">
        <v>0</v>
      </c>
      <c r="F4622" s="635"/>
    </row>
    <row r="4623" spans="1:6" ht="15">
      <c r="A4623" s="633" t="s">
        <v>23208</v>
      </c>
      <c r="B4623" s="626">
        <v>95765</v>
      </c>
      <c r="C4623" s="628" t="s">
        <v>23268</v>
      </c>
      <c r="D4623" s="626" t="s">
        <v>351</v>
      </c>
      <c r="E4623" s="634">
        <v>0</v>
      </c>
      <c r="F4623" s="635"/>
    </row>
    <row r="4624" spans="1:6" ht="15">
      <c r="A4624" s="633" t="s">
        <v>23208</v>
      </c>
      <c r="B4624" s="626">
        <v>95767</v>
      </c>
      <c r="C4624" s="628" t="s">
        <v>23269</v>
      </c>
      <c r="D4624" s="626" t="s">
        <v>351</v>
      </c>
      <c r="E4624" s="634">
        <v>0</v>
      </c>
      <c r="F4624" s="635"/>
    </row>
    <row r="4625" spans="1:6" ht="15">
      <c r="A4625" s="633" t="s">
        <v>23208</v>
      </c>
      <c r="B4625" s="626">
        <v>95762</v>
      </c>
      <c r="C4625" s="628" t="s">
        <v>23270</v>
      </c>
      <c r="D4625" s="626" t="s">
        <v>351</v>
      </c>
      <c r="E4625" s="634">
        <v>0</v>
      </c>
      <c r="F4625" s="635"/>
    </row>
    <row r="4626" spans="1:6" ht="15">
      <c r="A4626" s="633" t="s">
        <v>23208</v>
      </c>
      <c r="B4626" s="626">
        <v>95764</v>
      </c>
      <c r="C4626" s="628" t="s">
        <v>23271</v>
      </c>
      <c r="D4626" s="626" t="s">
        <v>351</v>
      </c>
      <c r="E4626" s="634">
        <v>0</v>
      </c>
      <c r="F4626" s="635"/>
    </row>
    <row r="4627" spans="1:6" ht="15">
      <c r="A4627" s="633" t="s">
        <v>23208</v>
      </c>
      <c r="B4627" s="626">
        <v>95766</v>
      </c>
      <c r="C4627" s="628" t="s">
        <v>23272</v>
      </c>
      <c r="D4627" s="626" t="s">
        <v>351</v>
      </c>
      <c r="E4627" s="634">
        <v>0</v>
      </c>
      <c r="F4627" s="635"/>
    </row>
    <row r="4628" spans="1:6" ht="15">
      <c r="A4628" s="633" t="s">
        <v>23208</v>
      </c>
      <c r="B4628" s="626">
        <v>95768</v>
      </c>
      <c r="C4628" s="628" t="s">
        <v>23273</v>
      </c>
      <c r="D4628" s="626" t="s">
        <v>351</v>
      </c>
      <c r="E4628" s="634">
        <v>0</v>
      </c>
      <c r="F4628" s="635"/>
    </row>
    <row r="4629" spans="1:6" ht="15">
      <c r="A4629" s="633" t="s">
        <v>23208</v>
      </c>
      <c r="B4629" s="626">
        <v>95739</v>
      </c>
      <c r="C4629" s="628" t="s">
        <v>23274</v>
      </c>
      <c r="D4629" s="626" t="s">
        <v>351</v>
      </c>
      <c r="E4629" s="634">
        <v>0</v>
      </c>
      <c r="F4629" s="635"/>
    </row>
    <row r="4630" spans="1:6" ht="15">
      <c r="A4630" s="633" t="s">
        <v>23208</v>
      </c>
      <c r="B4630" s="626">
        <v>95740</v>
      </c>
      <c r="C4630" s="628" t="s">
        <v>23275</v>
      </c>
      <c r="D4630" s="626" t="s">
        <v>351</v>
      </c>
      <c r="E4630" s="634">
        <v>0</v>
      </c>
      <c r="F4630" s="635"/>
    </row>
    <row r="4631" spans="1:6" ht="15">
      <c r="A4631" s="633" t="s">
        <v>23208</v>
      </c>
      <c r="B4631" s="626">
        <v>95741</v>
      </c>
      <c r="C4631" s="628" t="s">
        <v>23276</v>
      </c>
      <c r="D4631" s="626" t="s">
        <v>351</v>
      </c>
      <c r="E4631" s="634">
        <v>0</v>
      </c>
      <c r="F4631" s="635"/>
    </row>
    <row r="4632" spans="1:6" ht="15">
      <c r="A4632" s="633" t="s">
        <v>23208</v>
      </c>
      <c r="B4632" s="626">
        <v>104409</v>
      </c>
      <c r="C4632" s="628" t="s">
        <v>23277</v>
      </c>
      <c r="D4632" s="626" t="s">
        <v>143</v>
      </c>
      <c r="E4632" s="634">
        <v>0</v>
      </c>
      <c r="F4632" s="635"/>
    </row>
    <row r="4633" spans="1:6" ht="15">
      <c r="A4633" s="633" t="s">
        <v>23208</v>
      </c>
      <c r="B4633" s="626">
        <v>104408</v>
      </c>
      <c r="C4633" s="628" t="s">
        <v>23278</v>
      </c>
      <c r="D4633" s="626" t="s">
        <v>143</v>
      </c>
      <c r="E4633" s="634">
        <v>0</v>
      </c>
      <c r="F4633" s="635"/>
    </row>
    <row r="4634" spans="1:6" ht="15">
      <c r="A4634" s="633" t="s">
        <v>23208</v>
      </c>
      <c r="B4634" s="626">
        <v>104407</v>
      </c>
      <c r="C4634" s="628" t="s">
        <v>23279</v>
      </c>
      <c r="D4634" s="626" t="s">
        <v>143</v>
      </c>
      <c r="E4634" s="634">
        <v>0</v>
      </c>
      <c r="F4634" s="635"/>
    </row>
    <row r="4635" spans="1:6" ht="15">
      <c r="A4635" s="633" t="s">
        <v>23208</v>
      </c>
      <c r="B4635" s="626">
        <v>104406</v>
      </c>
      <c r="C4635" s="628" t="s">
        <v>23280</v>
      </c>
      <c r="D4635" s="626" t="s">
        <v>143</v>
      </c>
      <c r="E4635" s="634">
        <v>0</v>
      </c>
      <c r="F4635" s="635"/>
    </row>
    <row r="4636" spans="1:6" ht="15">
      <c r="A4636" s="633" t="s">
        <v>23208</v>
      </c>
      <c r="B4636" s="626">
        <v>95726</v>
      </c>
      <c r="C4636" s="628" t="s">
        <v>23281</v>
      </c>
      <c r="D4636" s="626" t="s">
        <v>143</v>
      </c>
      <c r="E4636" s="634">
        <v>20</v>
      </c>
      <c r="F4636" s="635">
        <v>0</v>
      </c>
    </row>
    <row r="4637" spans="1:6" ht="15">
      <c r="A4637" s="633" t="s">
        <v>23208</v>
      </c>
      <c r="B4637" s="626">
        <v>95727</v>
      </c>
      <c r="C4637" s="628" t="s">
        <v>23282</v>
      </c>
      <c r="D4637" s="626" t="s">
        <v>143</v>
      </c>
      <c r="E4637" s="634">
        <v>25.06</v>
      </c>
      <c r="F4637" s="635">
        <v>0</v>
      </c>
    </row>
    <row r="4638" spans="1:6" ht="15">
      <c r="A4638" s="633" t="s">
        <v>23208</v>
      </c>
      <c r="B4638" s="626">
        <v>95728</v>
      </c>
      <c r="C4638" s="628" t="s">
        <v>23283</v>
      </c>
      <c r="D4638" s="626" t="s">
        <v>143</v>
      </c>
      <c r="E4638" s="634">
        <v>32.78</v>
      </c>
      <c r="F4638" s="635">
        <v>0</v>
      </c>
    </row>
    <row r="4639" spans="1:6" ht="15">
      <c r="A4639" s="633" t="s">
        <v>23208</v>
      </c>
      <c r="B4639" s="626">
        <v>104452</v>
      </c>
      <c r="C4639" s="628" t="s">
        <v>23284</v>
      </c>
      <c r="D4639" s="626" t="s">
        <v>351</v>
      </c>
      <c r="E4639" s="634">
        <v>0</v>
      </c>
      <c r="F4639" s="635"/>
    </row>
    <row r="4640" spans="1:6" ht="15">
      <c r="A4640" s="633" t="s">
        <v>23208</v>
      </c>
      <c r="B4640" s="626">
        <v>104448</v>
      </c>
      <c r="C4640" s="628" t="s">
        <v>23285</v>
      </c>
      <c r="D4640" s="626" t="s">
        <v>351</v>
      </c>
      <c r="E4640" s="634">
        <v>0</v>
      </c>
      <c r="F4640" s="635"/>
    </row>
    <row r="4641" spans="1:6" ht="15">
      <c r="A4641" s="633" t="s">
        <v>23208</v>
      </c>
      <c r="B4641" s="626">
        <v>104449</v>
      </c>
      <c r="C4641" s="628" t="s">
        <v>23286</v>
      </c>
      <c r="D4641" s="626" t="s">
        <v>351</v>
      </c>
      <c r="E4641" s="634">
        <v>0</v>
      </c>
      <c r="F4641" s="635"/>
    </row>
    <row r="4642" spans="1:6" ht="15">
      <c r="A4642" s="633" t="s">
        <v>23208</v>
      </c>
      <c r="B4642" s="626">
        <v>104450</v>
      </c>
      <c r="C4642" s="628" t="s">
        <v>23287</v>
      </c>
      <c r="D4642" s="626" t="s">
        <v>351</v>
      </c>
      <c r="E4642" s="634">
        <v>0</v>
      </c>
      <c r="F4642" s="635"/>
    </row>
    <row r="4643" spans="1:6" ht="15">
      <c r="A4643" s="633" t="s">
        <v>23208</v>
      </c>
      <c r="B4643" s="626">
        <v>104445</v>
      </c>
      <c r="C4643" s="628" t="s">
        <v>23288</v>
      </c>
      <c r="D4643" s="626" t="s">
        <v>351</v>
      </c>
      <c r="E4643" s="634">
        <v>0</v>
      </c>
      <c r="F4643" s="635"/>
    </row>
    <row r="4644" spans="1:6" ht="15">
      <c r="A4644" s="633" t="s">
        <v>23208</v>
      </c>
      <c r="B4644" s="626">
        <v>104446</v>
      </c>
      <c r="C4644" s="628" t="s">
        <v>23289</v>
      </c>
      <c r="D4644" s="626" t="s">
        <v>351</v>
      </c>
      <c r="E4644" s="634">
        <v>0</v>
      </c>
      <c r="F4644" s="635"/>
    </row>
    <row r="4645" spans="1:6" ht="15">
      <c r="A4645" s="633" t="s">
        <v>23208</v>
      </c>
      <c r="B4645" s="626">
        <v>104447</v>
      </c>
      <c r="C4645" s="628" t="s">
        <v>23290</v>
      </c>
      <c r="D4645" s="626" t="s">
        <v>351</v>
      </c>
      <c r="E4645" s="634">
        <v>0</v>
      </c>
      <c r="F4645" s="635"/>
    </row>
    <row r="4646" spans="1:6" ht="15">
      <c r="A4646" s="633" t="s">
        <v>23291</v>
      </c>
      <c r="B4646" s="626">
        <v>92980</v>
      </c>
      <c r="C4646" s="628" t="s">
        <v>23292</v>
      </c>
      <c r="D4646" s="626" t="s">
        <v>143</v>
      </c>
      <c r="E4646" s="634">
        <v>10.87</v>
      </c>
      <c r="F4646" s="635">
        <v>0</v>
      </c>
    </row>
    <row r="4647" spans="1:6" ht="15">
      <c r="A4647" s="633" t="s">
        <v>23291</v>
      </c>
      <c r="B4647" s="626">
        <v>92979</v>
      </c>
      <c r="C4647" s="628" t="s">
        <v>23293</v>
      </c>
      <c r="D4647" s="626" t="s">
        <v>143</v>
      </c>
      <c r="E4647" s="634">
        <v>11.36</v>
      </c>
      <c r="F4647" s="635">
        <v>0</v>
      </c>
    </row>
    <row r="4648" spans="1:6" ht="15">
      <c r="A4648" s="633" t="s">
        <v>23291</v>
      </c>
      <c r="B4648" s="626">
        <v>92982</v>
      </c>
      <c r="C4648" s="628" t="s">
        <v>23294</v>
      </c>
      <c r="D4648" s="626" t="s">
        <v>143</v>
      </c>
      <c r="E4648" s="634">
        <v>17.170000000000002</v>
      </c>
      <c r="F4648" s="635">
        <v>0</v>
      </c>
    </row>
    <row r="4649" spans="1:6" ht="15">
      <c r="A4649" s="633" t="s">
        <v>23291</v>
      </c>
      <c r="B4649" s="626">
        <v>92981</v>
      </c>
      <c r="C4649" s="628" t="s">
        <v>23295</v>
      </c>
      <c r="D4649" s="626" t="s">
        <v>143</v>
      </c>
      <c r="E4649" s="634">
        <v>16.22</v>
      </c>
      <c r="F4649" s="635">
        <v>0</v>
      </c>
    </row>
    <row r="4650" spans="1:6" ht="15">
      <c r="A4650" s="633" t="s">
        <v>23291</v>
      </c>
      <c r="B4650" s="626">
        <v>101885</v>
      </c>
      <c r="C4650" s="628" t="s">
        <v>23296</v>
      </c>
      <c r="D4650" s="626" t="s">
        <v>143</v>
      </c>
      <c r="E4650" s="634">
        <v>10.46</v>
      </c>
      <c r="F4650" s="635">
        <v>0</v>
      </c>
    </row>
    <row r="4651" spans="1:6" ht="15">
      <c r="A4651" s="633" t="s">
        <v>23291</v>
      </c>
      <c r="B4651" s="626">
        <v>101884</v>
      </c>
      <c r="C4651" s="628" t="s">
        <v>23297</v>
      </c>
      <c r="D4651" s="626" t="s">
        <v>143</v>
      </c>
      <c r="E4651" s="634">
        <v>10.95</v>
      </c>
      <c r="F4651" s="635">
        <v>0</v>
      </c>
    </row>
    <row r="4652" spans="1:6" ht="15">
      <c r="A4652" s="633" t="s">
        <v>23291</v>
      </c>
      <c r="B4652" s="626">
        <v>101887</v>
      </c>
      <c r="C4652" s="628" t="s">
        <v>23298</v>
      </c>
      <c r="D4652" s="626" t="s">
        <v>143</v>
      </c>
      <c r="E4652" s="634">
        <v>16.71</v>
      </c>
      <c r="F4652" s="635">
        <v>0</v>
      </c>
    </row>
    <row r="4653" spans="1:6" ht="15">
      <c r="A4653" s="633" t="s">
        <v>23291</v>
      </c>
      <c r="B4653" s="626">
        <v>101886</v>
      </c>
      <c r="C4653" s="628" t="s">
        <v>23299</v>
      </c>
      <c r="D4653" s="626" t="s">
        <v>143</v>
      </c>
      <c r="E4653" s="634">
        <v>15.76</v>
      </c>
      <c r="F4653" s="635">
        <v>0</v>
      </c>
    </row>
    <row r="4654" spans="1:6" ht="15">
      <c r="A4654" s="633" t="s">
        <v>23291</v>
      </c>
      <c r="B4654" s="626">
        <v>101889</v>
      </c>
      <c r="C4654" s="628" t="s">
        <v>23300</v>
      </c>
      <c r="D4654" s="626" t="s">
        <v>143</v>
      </c>
      <c r="E4654" s="634">
        <v>25.96</v>
      </c>
      <c r="F4654" s="635">
        <v>0</v>
      </c>
    </row>
    <row r="4655" spans="1:6" ht="15">
      <c r="A4655" s="633" t="s">
        <v>23291</v>
      </c>
      <c r="B4655" s="626">
        <v>101888</v>
      </c>
      <c r="C4655" s="628" t="s">
        <v>23301</v>
      </c>
      <c r="D4655" s="626" t="s">
        <v>143</v>
      </c>
      <c r="E4655" s="634">
        <v>24.72</v>
      </c>
      <c r="F4655" s="635">
        <v>0</v>
      </c>
    </row>
    <row r="4656" spans="1:6" ht="15">
      <c r="A4656" s="633" t="s">
        <v>23291</v>
      </c>
      <c r="B4656" s="626">
        <v>101938</v>
      </c>
      <c r="C4656" s="628" t="s">
        <v>23302</v>
      </c>
      <c r="D4656" s="626" t="s">
        <v>351</v>
      </c>
      <c r="E4656" s="634">
        <v>111.63</v>
      </c>
      <c r="F4656" s="635">
        <v>0</v>
      </c>
    </row>
    <row r="4657" spans="1:6" ht="15">
      <c r="A4657" s="633" t="s">
        <v>23291</v>
      </c>
      <c r="B4657" s="626">
        <v>101904</v>
      </c>
      <c r="C4657" s="628" t="s">
        <v>23303</v>
      </c>
      <c r="D4657" s="626" t="s">
        <v>351</v>
      </c>
      <c r="E4657" s="634">
        <v>1644.36</v>
      </c>
      <c r="F4657" s="635">
        <v>0</v>
      </c>
    </row>
    <row r="4658" spans="1:6" ht="15">
      <c r="A4658" s="633" t="s">
        <v>23291</v>
      </c>
      <c r="B4658" s="626">
        <v>101901</v>
      </c>
      <c r="C4658" s="628" t="s">
        <v>23304</v>
      </c>
      <c r="D4658" s="626" t="s">
        <v>351</v>
      </c>
      <c r="E4658" s="634">
        <v>174.48</v>
      </c>
      <c r="F4658" s="635">
        <v>0</v>
      </c>
    </row>
    <row r="4659" spans="1:6" ht="15">
      <c r="A4659" s="633" t="s">
        <v>23291</v>
      </c>
      <c r="B4659" s="626">
        <v>101902</v>
      </c>
      <c r="C4659" s="628" t="s">
        <v>23305</v>
      </c>
      <c r="D4659" s="626" t="s">
        <v>351</v>
      </c>
      <c r="E4659" s="634">
        <v>216.03</v>
      </c>
      <c r="F4659" s="635">
        <v>0</v>
      </c>
    </row>
    <row r="4660" spans="1:6" ht="15">
      <c r="A4660" s="633" t="s">
        <v>23291</v>
      </c>
      <c r="B4660" s="626">
        <v>101903</v>
      </c>
      <c r="C4660" s="628" t="s">
        <v>23306</v>
      </c>
      <c r="D4660" s="626" t="s">
        <v>351</v>
      </c>
      <c r="E4660" s="634">
        <v>450.76</v>
      </c>
      <c r="F4660" s="635">
        <v>0</v>
      </c>
    </row>
    <row r="4661" spans="1:6" ht="15">
      <c r="A4661" s="633" t="s">
        <v>23291</v>
      </c>
      <c r="B4661" s="626">
        <v>97400</v>
      </c>
      <c r="C4661" s="628" t="s">
        <v>23307</v>
      </c>
      <c r="D4661" s="626" t="s">
        <v>351</v>
      </c>
      <c r="E4661" s="634">
        <v>0</v>
      </c>
      <c r="F4661" s="635"/>
    </row>
    <row r="4662" spans="1:6" ht="15">
      <c r="A4662" s="633" t="s">
        <v>23291</v>
      </c>
      <c r="B4662" s="626">
        <v>97401</v>
      </c>
      <c r="C4662" s="628" t="s">
        <v>23308</v>
      </c>
      <c r="D4662" s="626" t="s">
        <v>351</v>
      </c>
      <c r="E4662" s="634">
        <v>0</v>
      </c>
      <c r="F4662" s="635"/>
    </row>
    <row r="4663" spans="1:6" ht="15">
      <c r="A4663" s="633" t="s">
        <v>23291</v>
      </c>
      <c r="B4663" s="626">
        <v>97403</v>
      </c>
      <c r="C4663" s="628" t="s">
        <v>23309</v>
      </c>
      <c r="D4663" s="626" t="s">
        <v>351</v>
      </c>
      <c r="E4663" s="634">
        <v>0</v>
      </c>
      <c r="F4663" s="635"/>
    </row>
    <row r="4664" spans="1:6" ht="15">
      <c r="A4664" s="633" t="s">
        <v>23291</v>
      </c>
      <c r="B4664" s="626">
        <v>97404</v>
      </c>
      <c r="C4664" s="628" t="s">
        <v>23310</v>
      </c>
      <c r="D4664" s="626" t="s">
        <v>351</v>
      </c>
      <c r="E4664" s="634">
        <v>0</v>
      </c>
      <c r="F4664" s="635"/>
    </row>
    <row r="4665" spans="1:6" ht="15">
      <c r="A4665" s="633" t="s">
        <v>23291</v>
      </c>
      <c r="B4665" s="626">
        <v>97406</v>
      </c>
      <c r="C4665" s="628" t="s">
        <v>23311</v>
      </c>
      <c r="D4665" s="626" t="s">
        <v>351</v>
      </c>
      <c r="E4665" s="634">
        <v>0</v>
      </c>
      <c r="F4665" s="635"/>
    </row>
    <row r="4666" spans="1:6" ht="15">
      <c r="A4666" s="633" t="s">
        <v>23291</v>
      </c>
      <c r="B4666" s="626">
        <v>97393</v>
      </c>
      <c r="C4666" s="628" t="s">
        <v>23312</v>
      </c>
      <c r="D4666" s="626" t="s">
        <v>351</v>
      </c>
      <c r="E4666" s="634">
        <v>0</v>
      </c>
      <c r="F4666" s="635"/>
    </row>
    <row r="4667" spans="1:6" ht="15">
      <c r="A4667" s="633" t="s">
        <v>23291</v>
      </c>
      <c r="B4667" s="626">
        <v>97407</v>
      </c>
      <c r="C4667" s="628" t="s">
        <v>23313</v>
      </c>
      <c r="D4667" s="626" t="s">
        <v>351</v>
      </c>
      <c r="E4667" s="634">
        <v>0</v>
      </c>
      <c r="F4667" s="635"/>
    </row>
    <row r="4668" spans="1:6" ht="15">
      <c r="A4668" s="633" t="s">
        <v>23291</v>
      </c>
      <c r="B4668" s="626">
        <v>97408</v>
      </c>
      <c r="C4668" s="628" t="s">
        <v>23314</v>
      </c>
      <c r="D4668" s="626" t="s">
        <v>351</v>
      </c>
      <c r="E4668" s="634">
        <v>0</v>
      </c>
      <c r="F4668" s="635"/>
    </row>
    <row r="4669" spans="1:6" ht="15">
      <c r="A4669" s="633" t="s">
        <v>23291</v>
      </c>
      <c r="B4669" s="626">
        <v>97394</v>
      </c>
      <c r="C4669" s="628" t="s">
        <v>23315</v>
      </c>
      <c r="D4669" s="626" t="s">
        <v>351</v>
      </c>
      <c r="E4669" s="634">
        <v>0</v>
      </c>
      <c r="F4669" s="635"/>
    </row>
    <row r="4670" spans="1:6" ht="15">
      <c r="A4670" s="633" t="s">
        <v>23291</v>
      </c>
      <c r="B4670" s="626">
        <v>97395</v>
      </c>
      <c r="C4670" s="628" t="s">
        <v>23316</v>
      </c>
      <c r="D4670" s="626" t="s">
        <v>351</v>
      </c>
      <c r="E4670" s="634">
        <v>0</v>
      </c>
      <c r="F4670" s="635"/>
    </row>
    <row r="4671" spans="1:6" ht="15">
      <c r="A4671" s="633" t="s">
        <v>23291</v>
      </c>
      <c r="B4671" s="626">
        <v>97398</v>
      </c>
      <c r="C4671" s="628" t="s">
        <v>23317</v>
      </c>
      <c r="D4671" s="626" t="s">
        <v>351</v>
      </c>
      <c r="E4671" s="634">
        <v>0</v>
      </c>
      <c r="F4671" s="635"/>
    </row>
    <row r="4672" spans="1:6" ht="15">
      <c r="A4672" s="633" t="s">
        <v>23291</v>
      </c>
      <c r="B4672" s="626">
        <v>97399</v>
      </c>
      <c r="C4672" s="628" t="s">
        <v>23318</v>
      </c>
      <c r="D4672" s="626" t="s">
        <v>351</v>
      </c>
      <c r="E4672" s="634">
        <v>0</v>
      </c>
      <c r="F4672" s="635"/>
    </row>
    <row r="4673" spans="1:6" ht="15">
      <c r="A4673" s="633" t="s">
        <v>23291</v>
      </c>
      <c r="B4673" s="626">
        <v>97414</v>
      </c>
      <c r="C4673" s="628" t="s">
        <v>23319</v>
      </c>
      <c r="D4673" s="626" t="s">
        <v>351</v>
      </c>
      <c r="E4673" s="634">
        <v>0</v>
      </c>
      <c r="F4673" s="635"/>
    </row>
    <row r="4674" spans="1:6" ht="15">
      <c r="A4674" s="633" t="s">
        <v>23291</v>
      </c>
      <c r="B4674" s="626">
        <v>97415</v>
      </c>
      <c r="C4674" s="628" t="s">
        <v>23320</v>
      </c>
      <c r="D4674" s="626" t="s">
        <v>351</v>
      </c>
      <c r="E4674" s="634">
        <v>0</v>
      </c>
      <c r="F4674" s="635"/>
    </row>
    <row r="4675" spans="1:6" ht="15">
      <c r="A4675" s="633" t="s">
        <v>23291</v>
      </c>
      <c r="B4675" s="626">
        <v>97416</v>
      </c>
      <c r="C4675" s="628" t="s">
        <v>23321</v>
      </c>
      <c r="D4675" s="626" t="s">
        <v>351</v>
      </c>
      <c r="E4675" s="634">
        <v>0</v>
      </c>
      <c r="F4675" s="635"/>
    </row>
    <row r="4676" spans="1:6" ht="15">
      <c r="A4676" s="633" t="s">
        <v>23291</v>
      </c>
      <c r="B4676" s="626">
        <v>97417</v>
      </c>
      <c r="C4676" s="628" t="s">
        <v>23322</v>
      </c>
      <c r="D4676" s="626" t="s">
        <v>351</v>
      </c>
      <c r="E4676" s="634">
        <v>0</v>
      </c>
      <c r="F4676" s="635"/>
    </row>
    <row r="4677" spans="1:6" ht="15">
      <c r="A4677" s="633" t="s">
        <v>23291</v>
      </c>
      <c r="B4677" s="626">
        <v>97418</v>
      </c>
      <c r="C4677" s="628" t="s">
        <v>23323</v>
      </c>
      <c r="D4677" s="626" t="s">
        <v>351</v>
      </c>
      <c r="E4677" s="634">
        <v>0</v>
      </c>
      <c r="F4677" s="635"/>
    </row>
    <row r="4678" spans="1:6" ht="15">
      <c r="A4678" s="633" t="s">
        <v>23291</v>
      </c>
      <c r="B4678" s="626">
        <v>97409</v>
      </c>
      <c r="C4678" s="628" t="s">
        <v>23324</v>
      </c>
      <c r="D4678" s="626" t="s">
        <v>351</v>
      </c>
      <c r="E4678" s="634">
        <v>0</v>
      </c>
      <c r="F4678" s="635"/>
    </row>
    <row r="4679" spans="1:6" ht="15">
      <c r="A4679" s="633" t="s">
        <v>23291</v>
      </c>
      <c r="B4679" s="626">
        <v>97419</v>
      </c>
      <c r="C4679" s="628" t="s">
        <v>23325</v>
      </c>
      <c r="D4679" s="626" t="s">
        <v>351</v>
      </c>
      <c r="E4679" s="634">
        <v>0</v>
      </c>
      <c r="F4679" s="635"/>
    </row>
    <row r="4680" spans="1:6" ht="15">
      <c r="A4680" s="633" t="s">
        <v>23291</v>
      </c>
      <c r="B4680" s="626">
        <v>97420</v>
      </c>
      <c r="C4680" s="628" t="s">
        <v>23326</v>
      </c>
      <c r="D4680" s="626" t="s">
        <v>351</v>
      </c>
      <c r="E4680" s="634">
        <v>0</v>
      </c>
      <c r="F4680" s="635"/>
    </row>
    <row r="4681" spans="1:6" ht="15">
      <c r="A4681" s="633" t="s">
        <v>23291</v>
      </c>
      <c r="B4681" s="626">
        <v>97410</v>
      </c>
      <c r="C4681" s="628" t="s">
        <v>23327</v>
      </c>
      <c r="D4681" s="626" t="s">
        <v>351</v>
      </c>
      <c r="E4681" s="634">
        <v>0</v>
      </c>
      <c r="F4681" s="635"/>
    </row>
    <row r="4682" spans="1:6" ht="15">
      <c r="A4682" s="633" t="s">
        <v>23291</v>
      </c>
      <c r="B4682" s="626">
        <v>97411</v>
      </c>
      <c r="C4682" s="628" t="s">
        <v>23328</v>
      </c>
      <c r="D4682" s="626" t="s">
        <v>351</v>
      </c>
      <c r="E4682" s="634">
        <v>0</v>
      </c>
      <c r="F4682" s="635"/>
    </row>
    <row r="4683" spans="1:6" ht="15">
      <c r="A4683" s="633" t="s">
        <v>23291</v>
      </c>
      <c r="B4683" s="626">
        <v>97412</v>
      </c>
      <c r="C4683" s="628" t="s">
        <v>23329</v>
      </c>
      <c r="D4683" s="626" t="s">
        <v>351</v>
      </c>
      <c r="E4683" s="634">
        <v>0</v>
      </c>
      <c r="F4683" s="635"/>
    </row>
    <row r="4684" spans="1:6" ht="15">
      <c r="A4684" s="633" t="s">
        <v>23291</v>
      </c>
      <c r="B4684" s="626">
        <v>97413</v>
      </c>
      <c r="C4684" s="628" t="s">
        <v>23330</v>
      </c>
      <c r="D4684" s="626" t="s">
        <v>351</v>
      </c>
      <c r="E4684" s="634">
        <v>0</v>
      </c>
      <c r="F4684" s="635"/>
    </row>
    <row r="4685" spans="1:6" ht="15">
      <c r="A4685" s="633" t="s">
        <v>23291</v>
      </c>
      <c r="B4685" s="626">
        <v>101900</v>
      </c>
      <c r="C4685" s="628" t="s">
        <v>23331</v>
      </c>
      <c r="D4685" s="626" t="s">
        <v>351</v>
      </c>
      <c r="E4685" s="634">
        <v>4296.1400000000003</v>
      </c>
      <c r="F4685" s="635">
        <v>0</v>
      </c>
    </row>
    <row r="4686" spans="1:6" ht="15">
      <c r="A4686" s="633" t="s">
        <v>23291</v>
      </c>
      <c r="B4686" s="626">
        <v>93660</v>
      </c>
      <c r="C4686" s="628" t="s">
        <v>23332</v>
      </c>
      <c r="D4686" s="626" t="s">
        <v>351</v>
      </c>
      <c r="E4686" s="634">
        <v>55.76</v>
      </c>
      <c r="F4686" s="635">
        <v>0</v>
      </c>
    </row>
    <row r="4687" spans="1:6" ht="15">
      <c r="A4687" s="633" t="s">
        <v>23291</v>
      </c>
      <c r="B4687" s="626">
        <v>93661</v>
      </c>
      <c r="C4687" s="628" t="s">
        <v>23333</v>
      </c>
      <c r="D4687" s="626" t="s">
        <v>351</v>
      </c>
      <c r="E4687" s="634">
        <v>57.7</v>
      </c>
      <c r="F4687" s="635">
        <v>0</v>
      </c>
    </row>
    <row r="4688" spans="1:6" ht="15">
      <c r="A4688" s="633" t="s">
        <v>23291</v>
      </c>
      <c r="B4688" s="626">
        <v>93662</v>
      </c>
      <c r="C4688" s="628" t="s">
        <v>23334</v>
      </c>
      <c r="D4688" s="626" t="s">
        <v>351</v>
      </c>
      <c r="E4688" s="634">
        <v>61.21</v>
      </c>
      <c r="F4688" s="635">
        <v>0</v>
      </c>
    </row>
    <row r="4689" spans="1:6" ht="15">
      <c r="A4689" s="633" t="s">
        <v>23291</v>
      </c>
      <c r="B4689" s="626">
        <v>93663</v>
      </c>
      <c r="C4689" s="628" t="s">
        <v>23335</v>
      </c>
      <c r="D4689" s="626" t="s">
        <v>351</v>
      </c>
      <c r="E4689" s="634">
        <v>61.21</v>
      </c>
      <c r="F4689" s="635">
        <v>0</v>
      </c>
    </row>
    <row r="4690" spans="1:6" ht="15">
      <c r="A4690" s="633" t="s">
        <v>23291</v>
      </c>
      <c r="B4690" s="626">
        <v>93664</v>
      </c>
      <c r="C4690" s="628" t="s">
        <v>23336</v>
      </c>
      <c r="D4690" s="626" t="s">
        <v>351</v>
      </c>
      <c r="E4690" s="634">
        <v>65.58</v>
      </c>
      <c r="F4690" s="635">
        <v>0</v>
      </c>
    </row>
    <row r="4691" spans="1:6" ht="15">
      <c r="A4691" s="633" t="s">
        <v>23291</v>
      </c>
      <c r="B4691" s="626">
        <v>93665</v>
      </c>
      <c r="C4691" s="628" t="s">
        <v>23337</v>
      </c>
      <c r="D4691" s="626" t="s">
        <v>351</v>
      </c>
      <c r="E4691" s="634">
        <v>71.97</v>
      </c>
      <c r="F4691" s="635">
        <v>0</v>
      </c>
    </row>
    <row r="4692" spans="1:6" ht="15">
      <c r="A4692" s="633" t="s">
        <v>23291</v>
      </c>
      <c r="B4692" s="626">
        <v>93666</v>
      </c>
      <c r="C4692" s="628" t="s">
        <v>23338</v>
      </c>
      <c r="D4692" s="626" t="s">
        <v>351</v>
      </c>
      <c r="E4692" s="634">
        <v>81.02</v>
      </c>
      <c r="F4692" s="635">
        <v>0</v>
      </c>
    </row>
    <row r="4693" spans="1:6" ht="15">
      <c r="A4693" s="633" t="s">
        <v>23291</v>
      </c>
      <c r="B4693" s="626">
        <v>93674</v>
      </c>
      <c r="C4693" s="628" t="s">
        <v>23339</v>
      </c>
      <c r="D4693" s="626" t="s">
        <v>351</v>
      </c>
      <c r="E4693" s="634">
        <v>0</v>
      </c>
      <c r="F4693" s="635"/>
    </row>
    <row r="4694" spans="1:6" ht="15">
      <c r="A4694" s="633" t="s">
        <v>23291</v>
      </c>
      <c r="B4694" s="626">
        <v>93675</v>
      </c>
      <c r="C4694" s="628" t="s">
        <v>23340</v>
      </c>
      <c r="D4694" s="626" t="s">
        <v>351</v>
      </c>
      <c r="E4694" s="634">
        <v>0</v>
      </c>
      <c r="F4694" s="635"/>
    </row>
    <row r="4695" spans="1:6" ht="15">
      <c r="A4695" s="633" t="s">
        <v>23291</v>
      </c>
      <c r="B4695" s="626">
        <v>101892</v>
      </c>
      <c r="C4695" s="628" t="s">
        <v>23341</v>
      </c>
      <c r="D4695" s="626" t="s">
        <v>351</v>
      </c>
      <c r="E4695" s="634">
        <v>71.63</v>
      </c>
      <c r="F4695" s="635">
        <v>0</v>
      </c>
    </row>
    <row r="4696" spans="1:6" ht="15">
      <c r="A4696" s="633" t="s">
        <v>23291</v>
      </c>
      <c r="B4696" s="626">
        <v>93653</v>
      </c>
      <c r="C4696" s="628" t="s">
        <v>23342</v>
      </c>
      <c r="D4696" s="626" t="s">
        <v>351</v>
      </c>
      <c r="E4696" s="634">
        <v>12.16</v>
      </c>
      <c r="F4696" s="635">
        <v>0</v>
      </c>
    </row>
    <row r="4697" spans="1:6" ht="15">
      <c r="A4697" s="633" t="s">
        <v>23291</v>
      </c>
      <c r="B4697" s="626">
        <v>93654</v>
      </c>
      <c r="C4697" s="628" t="s">
        <v>23343</v>
      </c>
      <c r="D4697" s="626" t="s">
        <v>351</v>
      </c>
      <c r="E4697" s="634">
        <v>13.13</v>
      </c>
      <c r="F4697" s="635">
        <v>0</v>
      </c>
    </row>
    <row r="4698" spans="1:6" ht="15">
      <c r="A4698" s="633" t="s">
        <v>23291</v>
      </c>
      <c r="B4698" s="626">
        <v>93655</v>
      </c>
      <c r="C4698" s="628" t="s">
        <v>23344</v>
      </c>
      <c r="D4698" s="626" t="s">
        <v>351</v>
      </c>
      <c r="E4698" s="634">
        <v>14.89</v>
      </c>
      <c r="F4698" s="635">
        <v>0</v>
      </c>
    </row>
    <row r="4699" spans="1:6" ht="15">
      <c r="A4699" s="633" t="s">
        <v>23291</v>
      </c>
      <c r="B4699" s="626">
        <v>93656</v>
      </c>
      <c r="C4699" s="628" t="s">
        <v>23345</v>
      </c>
      <c r="D4699" s="626" t="s">
        <v>351</v>
      </c>
      <c r="E4699" s="634">
        <v>14.89</v>
      </c>
      <c r="F4699" s="635">
        <v>0</v>
      </c>
    </row>
    <row r="4700" spans="1:6" ht="15">
      <c r="A4700" s="633" t="s">
        <v>23291</v>
      </c>
      <c r="B4700" s="626">
        <v>93657</v>
      </c>
      <c r="C4700" s="628" t="s">
        <v>23346</v>
      </c>
      <c r="D4700" s="626" t="s">
        <v>351</v>
      </c>
      <c r="E4700" s="634">
        <v>17.079999999999998</v>
      </c>
      <c r="F4700" s="635">
        <v>0</v>
      </c>
    </row>
    <row r="4701" spans="1:6" ht="15">
      <c r="A4701" s="633" t="s">
        <v>23291</v>
      </c>
      <c r="B4701" s="626">
        <v>93658</v>
      </c>
      <c r="C4701" s="628" t="s">
        <v>23347</v>
      </c>
      <c r="D4701" s="626" t="s">
        <v>351</v>
      </c>
      <c r="E4701" s="634">
        <v>24.71</v>
      </c>
      <c r="F4701" s="635">
        <v>0</v>
      </c>
    </row>
    <row r="4702" spans="1:6" ht="15">
      <c r="A4702" s="633" t="s">
        <v>23291</v>
      </c>
      <c r="B4702" s="626">
        <v>93659</v>
      </c>
      <c r="C4702" s="628" t="s">
        <v>23348</v>
      </c>
      <c r="D4702" s="626" t="s">
        <v>351</v>
      </c>
      <c r="E4702" s="634">
        <v>29.24</v>
      </c>
      <c r="F4702" s="635">
        <v>0</v>
      </c>
    </row>
    <row r="4703" spans="1:6" ht="15">
      <c r="A4703" s="633" t="s">
        <v>23291</v>
      </c>
      <c r="B4703" s="626">
        <v>101890</v>
      </c>
      <c r="C4703" s="628" t="s">
        <v>23349</v>
      </c>
      <c r="D4703" s="626" t="s">
        <v>351</v>
      </c>
      <c r="E4703" s="634">
        <v>17.38</v>
      </c>
      <c r="F4703" s="635">
        <v>0</v>
      </c>
    </row>
    <row r="4704" spans="1:6" ht="15">
      <c r="A4704" s="633" t="s">
        <v>23291</v>
      </c>
      <c r="B4704" s="626">
        <v>101891</v>
      </c>
      <c r="C4704" s="628" t="s">
        <v>23350</v>
      </c>
      <c r="D4704" s="626" t="s">
        <v>351</v>
      </c>
      <c r="E4704" s="634">
        <v>30.51</v>
      </c>
      <c r="F4704" s="635">
        <v>0</v>
      </c>
    </row>
    <row r="4705" spans="1:6" ht="15">
      <c r="A4705" s="633" t="s">
        <v>23291</v>
      </c>
      <c r="B4705" s="626">
        <v>101895</v>
      </c>
      <c r="C4705" s="628" t="s">
        <v>23351</v>
      </c>
      <c r="D4705" s="626" t="s">
        <v>351</v>
      </c>
      <c r="E4705" s="634">
        <v>441.9</v>
      </c>
      <c r="F4705" s="635">
        <v>0</v>
      </c>
    </row>
    <row r="4706" spans="1:6" ht="15">
      <c r="A4706" s="633" t="s">
        <v>23291</v>
      </c>
      <c r="B4706" s="626">
        <v>101896</v>
      </c>
      <c r="C4706" s="628" t="s">
        <v>23352</v>
      </c>
      <c r="D4706" s="626" t="s">
        <v>351</v>
      </c>
      <c r="E4706" s="634">
        <v>641.71</v>
      </c>
      <c r="F4706" s="635">
        <v>0</v>
      </c>
    </row>
    <row r="4707" spans="1:6" ht="15">
      <c r="A4707" s="633" t="s">
        <v>23291</v>
      </c>
      <c r="B4707" s="626">
        <v>101897</v>
      </c>
      <c r="C4707" s="628" t="s">
        <v>23353</v>
      </c>
      <c r="D4707" s="626" t="s">
        <v>351</v>
      </c>
      <c r="E4707" s="634">
        <v>998.37</v>
      </c>
      <c r="F4707" s="635">
        <v>0</v>
      </c>
    </row>
    <row r="4708" spans="1:6" ht="15">
      <c r="A4708" s="633" t="s">
        <v>23291</v>
      </c>
      <c r="B4708" s="626">
        <v>101898</v>
      </c>
      <c r="C4708" s="628" t="s">
        <v>23354</v>
      </c>
      <c r="D4708" s="626" t="s">
        <v>351</v>
      </c>
      <c r="E4708" s="634">
        <v>1319.54</v>
      </c>
      <c r="F4708" s="635">
        <v>0</v>
      </c>
    </row>
    <row r="4709" spans="1:6" ht="15">
      <c r="A4709" s="633" t="s">
        <v>23291</v>
      </c>
      <c r="B4709" s="626">
        <v>101899</v>
      </c>
      <c r="C4709" s="628" t="s">
        <v>23355</v>
      </c>
      <c r="D4709" s="626" t="s">
        <v>351</v>
      </c>
      <c r="E4709" s="634">
        <v>2083.4699999999998</v>
      </c>
      <c r="F4709" s="635">
        <v>0</v>
      </c>
    </row>
    <row r="4710" spans="1:6" ht="15">
      <c r="A4710" s="633" t="s">
        <v>23291</v>
      </c>
      <c r="B4710" s="626">
        <v>93676</v>
      </c>
      <c r="C4710" s="628" t="s">
        <v>23356</v>
      </c>
      <c r="D4710" s="626" t="s">
        <v>351</v>
      </c>
      <c r="E4710" s="634">
        <v>0</v>
      </c>
      <c r="F4710" s="635"/>
    </row>
    <row r="4711" spans="1:6" ht="15">
      <c r="A4711" s="633" t="s">
        <v>23291</v>
      </c>
      <c r="B4711" s="626">
        <v>97711</v>
      </c>
      <c r="C4711" s="628" t="s">
        <v>23357</v>
      </c>
      <c r="D4711" s="626" t="s">
        <v>351</v>
      </c>
      <c r="E4711" s="634">
        <v>0</v>
      </c>
      <c r="F4711" s="635"/>
    </row>
    <row r="4712" spans="1:6" ht="15">
      <c r="A4712" s="633" t="s">
        <v>23291</v>
      </c>
      <c r="B4712" s="626">
        <v>93667</v>
      </c>
      <c r="C4712" s="628" t="s">
        <v>23358</v>
      </c>
      <c r="D4712" s="626" t="s">
        <v>351</v>
      </c>
      <c r="E4712" s="634">
        <v>70.38</v>
      </c>
      <c r="F4712" s="635">
        <v>0</v>
      </c>
    </row>
    <row r="4713" spans="1:6" ht="15">
      <c r="A4713" s="633" t="s">
        <v>23291</v>
      </c>
      <c r="B4713" s="626">
        <v>93668</v>
      </c>
      <c r="C4713" s="628" t="s">
        <v>23359</v>
      </c>
      <c r="D4713" s="626" t="s">
        <v>351</v>
      </c>
      <c r="E4713" s="634">
        <v>73.28</v>
      </c>
      <c r="F4713" s="635">
        <v>0</v>
      </c>
    </row>
    <row r="4714" spans="1:6" ht="15">
      <c r="A4714" s="633" t="s">
        <v>23291</v>
      </c>
      <c r="B4714" s="626">
        <v>93669</v>
      </c>
      <c r="C4714" s="628" t="s">
        <v>23360</v>
      </c>
      <c r="D4714" s="626" t="s">
        <v>351</v>
      </c>
      <c r="E4714" s="634">
        <v>78.569999999999993</v>
      </c>
      <c r="F4714" s="635">
        <v>0</v>
      </c>
    </row>
    <row r="4715" spans="1:6" ht="15">
      <c r="A4715" s="633" t="s">
        <v>23291</v>
      </c>
      <c r="B4715" s="626">
        <v>93670</v>
      </c>
      <c r="C4715" s="628" t="s">
        <v>23361</v>
      </c>
      <c r="D4715" s="626" t="s">
        <v>351</v>
      </c>
      <c r="E4715" s="634">
        <v>78.569999999999993</v>
      </c>
      <c r="F4715" s="635">
        <v>0</v>
      </c>
    </row>
    <row r="4716" spans="1:6" ht="15">
      <c r="A4716" s="633" t="s">
        <v>23291</v>
      </c>
      <c r="B4716" s="626">
        <v>93671</v>
      </c>
      <c r="C4716" s="628" t="s">
        <v>23362</v>
      </c>
      <c r="D4716" s="626" t="s">
        <v>351</v>
      </c>
      <c r="E4716" s="634">
        <v>85.12</v>
      </c>
      <c r="F4716" s="635">
        <v>0</v>
      </c>
    </row>
    <row r="4717" spans="1:6" ht="15">
      <c r="A4717" s="633" t="s">
        <v>23291</v>
      </c>
      <c r="B4717" s="626">
        <v>93672</v>
      </c>
      <c r="C4717" s="628" t="s">
        <v>23363</v>
      </c>
      <c r="D4717" s="626" t="s">
        <v>351</v>
      </c>
      <c r="E4717" s="634">
        <v>95.8</v>
      </c>
      <c r="F4717" s="635">
        <v>0</v>
      </c>
    </row>
    <row r="4718" spans="1:6" ht="15">
      <c r="A4718" s="633" t="s">
        <v>23291</v>
      </c>
      <c r="B4718" s="626">
        <v>93673</v>
      </c>
      <c r="C4718" s="628" t="s">
        <v>23364</v>
      </c>
      <c r="D4718" s="626" t="s">
        <v>351</v>
      </c>
      <c r="E4718" s="634">
        <v>109.38</v>
      </c>
      <c r="F4718" s="635">
        <v>0</v>
      </c>
    </row>
    <row r="4719" spans="1:6" ht="15">
      <c r="A4719" s="633" t="s">
        <v>23291</v>
      </c>
      <c r="B4719" s="626">
        <v>101893</v>
      </c>
      <c r="C4719" s="628" t="s">
        <v>23365</v>
      </c>
      <c r="D4719" s="626" t="s">
        <v>351</v>
      </c>
      <c r="E4719" s="634">
        <v>92.64</v>
      </c>
      <c r="F4719" s="635">
        <v>0</v>
      </c>
    </row>
    <row r="4720" spans="1:6" ht="15">
      <c r="A4720" s="633" t="s">
        <v>23291</v>
      </c>
      <c r="B4720" s="626">
        <v>101894</v>
      </c>
      <c r="C4720" s="628" t="s">
        <v>23366</v>
      </c>
      <c r="D4720" s="626" t="s">
        <v>351</v>
      </c>
      <c r="E4720" s="634">
        <v>172.46</v>
      </c>
      <c r="F4720" s="635">
        <v>0</v>
      </c>
    </row>
    <row r="4721" spans="1:6" ht="15">
      <c r="A4721" s="633" t="s">
        <v>23291</v>
      </c>
      <c r="B4721" s="626">
        <v>97421</v>
      </c>
      <c r="C4721" s="628" t="s">
        <v>23367</v>
      </c>
      <c r="D4721" s="626" t="s">
        <v>351</v>
      </c>
      <c r="E4721" s="634">
        <v>0</v>
      </c>
      <c r="F4721" s="635"/>
    </row>
    <row r="4722" spans="1:6" ht="15">
      <c r="A4722" s="633" t="s">
        <v>23291</v>
      </c>
      <c r="B4722" s="626">
        <v>97373</v>
      </c>
      <c r="C4722" s="628" t="s">
        <v>23368</v>
      </c>
      <c r="D4722" s="626" t="s">
        <v>143</v>
      </c>
      <c r="E4722" s="634">
        <v>0</v>
      </c>
      <c r="F4722" s="635"/>
    </row>
    <row r="4723" spans="1:6" ht="15">
      <c r="A4723" s="633" t="s">
        <v>23291</v>
      </c>
      <c r="B4723" s="626">
        <v>97374</v>
      </c>
      <c r="C4723" s="628" t="s">
        <v>23369</v>
      </c>
      <c r="D4723" s="626" t="s">
        <v>143</v>
      </c>
      <c r="E4723" s="634">
        <v>0</v>
      </c>
      <c r="F4723" s="635"/>
    </row>
    <row r="4724" spans="1:6" ht="15">
      <c r="A4724" s="633" t="s">
        <v>23291</v>
      </c>
      <c r="B4724" s="626">
        <v>97375</v>
      </c>
      <c r="C4724" s="628" t="s">
        <v>23370</v>
      </c>
      <c r="D4724" s="626" t="s">
        <v>143</v>
      </c>
      <c r="E4724" s="634">
        <v>0</v>
      </c>
      <c r="F4724" s="635"/>
    </row>
    <row r="4725" spans="1:6" ht="15">
      <c r="A4725" s="633" t="s">
        <v>23291</v>
      </c>
      <c r="B4725" s="626">
        <v>97376</v>
      </c>
      <c r="C4725" s="628" t="s">
        <v>23371</v>
      </c>
      <c r="D4725" s="626" t="s">
        <v>143</v>
      </c>
      <c r="E4725" s="634">
        <v>0</v>
      </c>
      <c r="F4725" s="635"/>
    </row>
    <row r="4726" spans="1:6" ht="15">
      <c r="A4726" s="633" t="s">
        <v>23291</v>
      </c>
      <c r="B4726" s="626">
        <v>97377</v>
      </c>
      <c r="C4726" s="628" t="s">
        <v>23372</v>
      </c>
      <c r="D4726" s="626" t="s">
        <v>143</v>
      </c>
      <c r="E4726" s="634">
        <v>0</v>
      </c>
      <c r="F4726" s="635"/>
    </row>
    <row r="4727" spans="1:6" ht="15">
      <c r="A4727" s="633" t="s">
        <v>23291</v>
      </c>
      <c r="B4727" s="626">
        <v>97368</v>
      </c>
      <c r="C4727" s="628" t="s">
        <v>23373</v>
      </c>
      <c r="D4727" s="626" t="s">
        <v>143</v>
      </c>
      <c r="E4727" s="634">
        <v>0</v>
      </c>
      <c r="F4727" s="635"/>
    </row>
    <row r="4728" spans="1:6" ht="15">
      <c r="A4728" s="633" t="s">
        <v>23291</v>
      </c>
      <c r="B4728" s="626">
        <v>97369</v>
      </c>
      <c r="C4728" s="628" t="s">
        <v>23374</v>
      </c>
      <c r="D4728" s="626" t="s">
        <v>143</v>
      </c>
      <c r="E4728" s="634">
        <v>0</v>
      </c>
      <c r="F4728" s="635"/>
    </row>
    <row r="4729" spans="1:6" ht="15">
      <c r="A4729" s="633" t="s">
        <v>23291</v>
      </c>
      <c r="B4729" s="626">
        <v>97370</v>
      </c>
      <c r="C4729" s="628" t="s">
        <v>23375</v>
      </c>
      <c r="D4729" s="626" t="s">
        <v>143</v>
      </c>
      <c r="E4729" s="634">
        <v>0</v>
      </c>
      <c r="F4729" s="635"/>
    </row>
    <row r="4730" spans="1:6" ht="15">
      <c r="A4730" s="633" t="s">
        <v>23291</v>
      </c>
      <c r="B4730" s="626">
        <v>97371</v>
      </c>
      <c r="C4730" s="628" t="s">
        <v>23376</v>
      </c>
      <c r="D4730" s="626" t="s">
        <v>143</v>
      </c>
      <c r="E4730" s="634">
        <v>0</v>
      </c>
      <c r="F4730" s="635"/>
    </row>
    <row r="4731" spans="1:6" ht="15">
      <c r="A4731" s="633" t="s">
        <v>23291</v>
      </c>
      <c r="B4731" s="626">
        <v>97372</v>
      </c>
      <c r="C4731" s="628" t="s">
        <v>23377</v>
      </c>
      <c r="D4731" s="626" t="s">
        <v>143</v>
      </c>
      <c r="E4731" s="634">
        <v>0</v>
      </c>
      <c r="F4731" s="635"/>
    </row>
    <row r="4732" spans="1:6" ht="15">
      <c r="A4732" s="633" t="s">
        <v>23291</v>
      </c>
      <c r="B4732" s="626">
        <v>101875</v>
      </c>
      <c r="C4732" s="628" t="s">
        <v>23378</v>
      </c>
      <c r="D4732" s="626" t="s">
        <v>351</v>
      </c>
      <c r="E4732" s="634">
        <v>344.12</v>
      </c>
      <c r="F4732" s="635">
        <v>0</v>
      </c>
    </row>
    <row r="4733" spans="1:6" ht="15">
      <c r="A4733" s="633" t="s">
        <v>23291</v>
      </c>
      <c r="B4733" s="626">
        <v>101883</v>
      </c>
      <c r="C4733" s="628" t="s">
        <v>23379</v>
      </c>
      <c r="D4733" s="626" t="s">
        <v>351</v>
      </c>
      <c r="E4733" s="634">
        <v>469.18</v>
      </c>
      <c r="F4733" s="635">
        <v>0</v>
      </c>
    </row>
    <row r="4734" spans="1:6" ht="15">
      <c r="A4734" s="633" t="s">
        <v>23291</v>
      </c>
      <c r="B4734" s="626">
        <v>101879</v>
      </c>
      <c r="C4734" s="628" t="s">
        <v>23380</v>
      </c>
      <c r="D4734" s="626" t="s">
        <v>351</v>
      </c>
      <c r="E4734" s="634">
        <v>491.25</v>
      </c>
      <c r="F4734" s="635">
        <v>0</v>
      </c>
    </row>
    <row r="4735" spans="1:6" ht="15">
      <c r="A4735" s="633" t="s">
        <v>23291</v>
      </c>
      <c r="B4735" s="626">
        <v>101880</v>
      </c>
      <c r="C4735" s="628" t="s">
        <v>23381</v>
      </c>
      <c r="D4735" s="626" t="s">
        <v>351</v>
      </c>
      <c r="E4735" s="634">
        <v>566.9</v>
      </c>
      <c r="F4735" s="635">
        <v>0</v>
      </c>
    </row>
    <row r="4736" spans="1:6" ht="15">
      <c r="A4736" s="633" t="s">
        <v>23291</v>
      </c>
      <c r="B4736" s="626">
        <v>101882</v>
      </c>
      <c r="C4736" s="628" t="s">
        <v>23382</v>
      </c>
      <c r="D4736" s="626" t="s">
        <v>351</v>
      </c>
      <c r="E4736" s="634">
        <v>1127.1099999999999</v>
      </c>
      <c r="F4736" s="635">
        <v>0</v>
      </c>
    </row>
    <row r="4737" spans="1:6" ht="15">
      <c r="A4737" s="633" t="s">
        <v>23291</v>
      </c>
      <c r="B4737" s="626">
        <v>101881</v>
      </c>
      <c r="C4737" s="628" t="s">
        <v>23383</v>
      </c>
      <c r="D4737" s="626" t="s">
        <v>351</v>
      </c>
      <c r="E4737" s="634">
        <v>802.56</v>
      </c>
      <c r="F4737" s="635">
        <v>0</v>
      </c>
    </row>
    <row r="4738" spans="1:6" ht="15">
      <c r="A4738" s="633" t="s">
        <v>23291</v>
      </c>
      <c r="B4738" s="626">
        <v>101878</v>
      </c>
      <c r="C4738" s="628" t="s">
        <v>23384</v>
      </c>
      <c r="D4738" s="626" t="s">
        <v>351</v>
      </c>
      <c r="E4738" s="634">
        <v>505.44</v>
      </c>
      <c r="F4738" s="635">
        <v>0</v>
      </c>
    </row>
    <row r="4739" spans="1:6" ht="15">
      <c r="A4739" s="633" t="s">
        <v>23291</v>
      </c>
      <c r="B4739" s="626">
        <v>101877</v>
      </c>
      <c r="C4739" s="628" t="s">
        <v>23385</v>
      </c>
      <c r="D4739" s="626" t="s">
        <v>351</v>
      </c>
      <c r="E4739" s="634">
        <v>60.22</v>
      </c>
      <c r="F4739" s="635">
        <v>0</v>
      </c>
    </row>
    <row r="4740" spans="1:6" ht="15">
      <c r="A4740" s="633" t="s">
        <v>23291</v>
      </c>
      <c r="B4740" s="626">
        <v>101876</v>
      </c>
      <c r="C4740" s="628" t="s">
        <v>23386</v>
      </c>
      <c r="D4740" s="626" t="s">
        <v>351</v>
      </c>
      <c r="E4740" s="634">
        <v>84</v>
      </c>
      <c r="F4740" s="635">
        <v>0</v>
      </c>
    </row>
    <row r="4741" spans="1:6" ht="15">
      <c r="A4741" s="633" t="s">
        <v>23291</v>
      </c>
      <c r="B4741" s="626">
        <v>101873</v>
      </c>
      <c r="C4741" s="628" t="s">
        <v>23387</v>
      </c>
      <c r="D4741" s="626" t="s">
        <v>351</v>
      </c>
      <c r="E4741" s="634">
        <v>0</v>
      </c>
      <c r="F4741" s="635"/>
    </row>
    <row r="4742" spans="1:6" ht="15">
      <c r="A4742" s="633" t="s">
        <v>23291</v>
      </c>
      <c r="B4742" s="626">
        <v>101874</v>
      </c>
      <c r="C4742" s="628" t="s">
        <v>23388</v>
      </c>
      <c r="D4742" s="626" t="s">
        <v>351</v>
      </c>
      <c r="E4742" s="634">
        <v>0</v>
      </c>
      <c r="F4742" s="635"/>
    </row>
    <row r="4743" spans="1:6" ht="15">
      <c r="A4743" s="633" t="s">
        <v>23291</v>
      </c>
      <c r="B4743" s="626">
        <v>101871</v>
      </c>
      <c r="C4743" s="628" t="s">
        <v>23389</v>
      </c>
      <c r="D4743" s="626" t="s">
        <v>351</v>
      </c>
      <c r="E4743" s="634">
        <v>0</v>
      </c>
      <c r="F4743" s="635"/>
    </row>
    <row r="4744" spans="1:6" ht="15">
      <c r="A4744" s="633" t="s">
        <v>23291</v>
      </c>
      <c r="B4744" s="626">
        <v>101872</v>
      </c>
      <c r="C4744" s="628" t="s">
        <v>23390</v>
      </c>
      <c r="D4744" s="626" t="s">
        <v>351</v>
      </c>
      <c r="E4744" s="634">
        <v>0</v>
      </c>
      <c r="F4744" s="635"/>
    </row>
    <row r="4745" spans="1:6" ht="15">
      <c r="A4745" s="633" t="s">
        <v>23291</v>
      </c>
      <c r="B4745" s="626">
        <v>97360</v>
      </c>
      <c r="C4745" s="628" t="s">
        <v>23391</v>
      </c>
      <c r="D4745" s="626" t="s">
        <v>351</v>
      </c>
      <c r="E4745" s="634">
        <v>6412.32</v>
      </c>
      <c r="F4745" s="635">
        <v>0</v>
      </c>
    </row>
    <row r="4746" spans="1:6" ht="15">
      <c r="A4746" s="633" t="s">
        <v>23291</v>
      </c>
      <c r="B4746" s="626">
        <v>97361</v>
      </c>
      <c r="C4746" s="628" t="s">
        <v>23392</v>
      </c>
      <c r="D4746" s="626" t="s">
        <v>351</v>
      </c>
      <c r="E4746" s="634">
        <v>8549.76</v>
      </c>
      <c r="F4746" s="635">
        <v>0</v>
      </c>
    </row>
    <row r="4747" spans="1:6" ht="15">
      <c r="A4747" s="633" t="s">
        <v>23291</v>
      </c>
      <c r="B4747" s="626">
        <v>97359</v>
      </c>
      <c r="C4747" s="628" t="s">
        <v>23393</v>
      </c>
      <c r="D4747" s="626" t="s">
        <v>351</v>
      </c>
      <c r="E4747" s="634">
        <v>3354.03</v>
      </c>
      <c r="F4747" s="635">
        <v>0</v>
      </c>
    </row>
    <row r="4748" spans="1:6" ht="15">
      <c r="A4748" s="633" t="s">
        <v>23291</v>
      </c>
      <c r="B4748" s="626">
        <v>101946</v>
      </c>
      <c r="C4748" s="628" t="s">
        <v>23394</v>
      </c>
      <c r="D4748" s="626" t="s">
        <v>351</v>
      </c>
      <c r="E4748" s="634">
        <v>193.66</v>
      </c>
      <c r="F4748" s="635">
        <v>0</v>
      </c>
    </row>
    <row r="4749" spans="1:6" ht="15">
      <c r="A4749" s="633" t="s">
        <v>23291</v>
      </c>
      <c r="B4749" s="626">
        <v>97362</v>
      </c>
      <c r="C4749" s="628" t="s">
        <v>23395</v>
      </c>
      <c r="D4749" s="626" t="s">
        <v>351</v>
      </c>
      <c r="E4749" s="634">
        <v>1538.64</v>
      </c>
      <c r="F4749" s="635">
        <v>0</v>
      </c>
    </row>
    <row r="4750" spans="1:6" ht="15">
      <c r="A4750" s="633" t="s">
        <v>23396</v>
      </c>
      <c r="B4750" s="626">
        <v>101553</v>
      </c>
      <c r="C4750" s="628" t="s">
        <v>23397</v>
      </c>
      <c r="D4750" s="626" t="s">
        <v>351</v>
      </c>
      <c r="E4750" s="634">
        <v>17.07</v>
      </c>
      <c r="F4750" s="635">
        <v>0</v>
      </c>
    </row>
    <row r="4751" spans="1:6" ht="15">
      <c r="A4751" s="633" t="s">
        <v>23396</v>
      </c>
      <c r="B4751" s="626">
        <v>101554</v>
      </c>
      <c r="C4751" s="628" t="s">
        <v>23398</v>
      </c>
      <c r="D4751" s="626" t="s">
        <v>351</v>
      </c>
      <c r="E4751" s="634">
        <v>13.27</v>
      </c>
      <c r="F4751" s="635">
        <v>0</v>
      </c>
    </row>
    <row r="4752" spans="1:6" ht="15">
      <c r="A4752" s="633" t="s">
        <v>23396</v>
      </c>
      <c r="B4752" s="626">
        <v>101555</v>
      </c>
      <c r="C4752" s="628" t="s">
        <v>23399</v>
      </c>
      <c r="D4752" s="626" t="s">
        <v>351</v>
      </c>
      <c r="E4752" s="634">
        <v>9.81</v>
      </c>
      <c r="F4752" s="635">
        <v>0</v>
      </c>
    </row>
    <row r="4753" spans="1:6" ht="15">
      <c r="A4753" s="633" t="s">
        <v>23396</v>
      </c>
      <c r="B4753" s="626">
        <v>101556</v>
      </c>
      <c r="C4753" s="628" t="s">
        <v>23400</v>
      </c>
      <c r="D4753" s="626" t="s">
        <v>351</v>
      </c>
      <c r="E4753" s="634">
        <v>9.26</v>
      </c>
      <c r="F4753" s="635">
        <v>0</v>
      </c>
    </row>
    <row r="4754" spans="1:6" ht="15">
      <c r="A4754" s="633" t="s">
        <v>23396</v>
      </c>
      <c r="B4754" s="626">
        <v>101537</v>
      </c>
      <c r="C4754" s="628" t="s">
        <v>23401</v>
      </c>
      <c r="D4754" s="626" t="s">
        <v>351</v>
      </c>
      <c r="E4754" s="634">
        <v>111.06</v>
      </c>
      <c r="F4754" s="635">
        <v>0</v>
      </c>
    </row>
    <row r="4755" spans="1:6" ht="15">
      <c r="A4755" s="633" t="s">
        <v>23396</v>
      </c>
      <c r="B4755" s="626">
        <v>101538</v>
      </c>
      <c r="C4755" s="628" t="s">
        <v>23402</v>
      </c>
      <c r="D4755" s="626" t="s">
        <v>351</v>
      </c>
      <c r="E4755" s="634">
        <v>48.02</v>
      </c>
      <c r="F4755" s="635">
        <v>0</v>
      </c>
    </row>
    <row r="4756" spans="1:6" ht="15">
      <c r="A4756" s="633" t="s">
        <v>23396</v>
      </c>
      <c r="B4756" s="626">
        <v>101542</v>
      </c>
      <c r="C4756" s="628" t="s">
        <v>23403</v>
      </c>
      <c r="D4756" s="626" t="s">
        <v>351</v>
      </c>
      <c r="E4756" s="634">
        <v>37.22</v>
      </c>
      <c r="F4756" s="635">
        <v>0</v>
      </c>
    </row>
    <row r="4757" spans="1:6" ht="15">
      <c r="A4757" s="633" t="s">
        <v>23396</v>
      </c>
      <c r="B4757" s="626">
        <v>101539</v>
      </c>
      <c r="C4757" s="628" t="s">
        <v>23404</v>
      </c>
      <c r="D4757" s="626" t="s">
        <v>351</v>
      </c>
      <c r="E4757" s="634">
        <v>82.66</v>
      </c>
      <c r="F4757" s="635">
        <v>0</v>
      </c>
    </row>
    <row r="4758" spans="1:6" ht="15">
      <c r="A4758" s="633" t="s">
        <v>23396</v>
      </c>
      <c r="B4758" s="626">
        <v>101543</v>
      </c>
      <c r="C4758" s="628" t="s">
        <v>23405</v>
      </c>
      <c r="D4758" s="626" t="s">
        <v>351</v>
      </c>
      <c r="E4758" s="634">
        <v>67.98</v>
      </c>
      <c r="F4758" s="635">
        <v>0</v>
      </c>
    </row>
    <row r="4759" spans="1:6" ht="15">
      <c r="A4759" s="633" t="s">
        <v>23396</v>
      </c>
      <c r="B4759" s="626">
        <v>101540</v>
      </c>
      <c r="C4759" s="628" t="s">
        <v>23406</v>
      </c>
      <c r="D4759" s="626" t="s">
        <v>351</v>
      </c>
      <c r="E4759" s="634">
        <v>135.9</v>
      </c>
      <c r="F4759" s="635">
        <v>0</v>
      </c>
    </row>
    <row r="4760" spans="1:6" ht="15">
      <c r="A4760" s="633" t="s">
        <v>23396</v>
      </c>
      <c r="B4760" s="626">
        <v>101544</v>
      </c>
      <c r="C4760" s="628" t="s">
        <v>23407</v>
      </c>
      <c r="D4760" s="626" t="s">
        <v>351</v>
      </c>
      <c r="E4760" s="634">
        <v>107.13</v>
      </c>
      <c r="F4760" s="635">
        <v>0</v>
      </c>
    </row>
    <row r="4761" spans="1:6" ht="15">
      <c r="A4761" s="633" t="s">
        <v>23396</v>
      </c>
      <c r="B4761" s="626">
        <v>101541</v>
      </c>
      <c r="C4761" s="628" t="s">
        <v>23408</v>
      </c>
      <c r="D4761" s="626" t="s">
        <v>351</v>
      </c>
      <c r="E4761" s="634">
        <v>178.06</v>
      </c>
      <c r="F4761" s="635">
        <v>0</v>
      </c>
    </row>
    <row r="4762" spans="1:6" ht="15">
      <c r="A4762" s="633" t="s">
        <v>23396</v>
      </c>
      <c r="B4762" s="626">
        <v>101545</v>
      </c>
      <c r="C4762" s="628" t="s">
        <v>23409</v>
      </c>
      <c r="D4762" s="626" t="s">
        <v>351</v>
      </c>
      <c r="E4762" s="634">
        <v>152.59</v>
      </c>
      <c r="F4762" s="635">
        <v>0</v>
      </c>
    </row>
    <row r="4763" spans="1:6" ht="15">
      <c r="A4763" s="633" t="s">
        <v>23396</v>
      </c>
      <c r="B4763" s="626">
        <v>101560</v>
      </c>
      <c r="C4763" s="628" t="s">
        <v>23410</v>
      </c>
      <c r="D4763" s="626" t="s">
        <v>143</v>
      </c>
      <c r="E4763" s="634">
        <v>10.36</v>
      </c>
      <c r="F4763" s="635">
        <v>0</v>
      </c>
    </row>
    <row r="4764" spans="1:6" ht="15">
      <c r="A4764" s="633" t="s">
        <v>23396</v>
      </c>
      <c r="B4764" s="626">
        <v>101568</v>
      </c>
      <c r="C4764" s="628" t="s">
        <v>23411</v>
      </c>
      <c r="D4764" s="626" t="s">
        <v>143</v>
      </c>
      <c r="E4764" s="634">
        <v>125.69</v>
      </c>
      <c r="F4764" s="635">
        <v>0</v>
      </c>
    </row>
    <row r="4765" spans="1:6" ht="15">
      <c r="A4765" s="633" t="s">
        <v>23396</v>
      </c>
      <c r="B4765" s="626">
        <v>101561</v>
      </c>
      <c r="C4765" s="628" t="s">
        <v>23412</v>
      </c>
      <c r="D4765" s="626" t="s">
        <v>143</v>
      </c>
      <c r="E4765" s="634">
        <v>16.420000000000002</v>
      </c>
      <c r="F4765" s="635">
        <v>0</v>
      </c>
    </row>
    <row r="4766" spans="1:6" ht="15">
      <c r="A4766" s="633" t="s">
        <v>23396</v>
      </c>
      <c r="B4766" s="626">
        <v>101562</v>
      </c>
      <c r="C4766" s="628" t="s">
        <v>23413</v>
      </c>
      <c r="D4766" s="626" t="s">
        <v>143</v>
      </c>
      <c r="E4766" s="634">
        <v>25.41</v>
      </c>
      <c r="F4766" s="635">
        <v>0</v>
      </c>
    </row>
    <row r="4767" spans="1:6" ht="15">
      <c r="A4767" s="633" t="s">
        <v>23396</v>
      </c>
      <c r="B4767" s="626">
        <v>101563</v>
      </c>
      <c r="C4767" s="628" t="s">
        <v>23414</v>
      </c>
      <c r="D4767" s="626" t="s">
        <v>143</v>
      </c>
      <c r="E4767" s="634">
        <v>35.869999999999997</v>
      </c>
      <c r="F4767" s="635">
        <v>0</v>
      </c>
    </row>
    <row r="4768" spans="1:6" ht="15">
      <c r="A4768" s="633" t="s">
        <v>23396</v>
      </c>
      <c r="B4768" s="626">
        <v>101564</v>
      </c>
      <c r="C4768" s="628" t="s">
        <v>23415</v>
      </c>
      <c r="D4768" s="626" t="s">
        <v>143</v>
      </c>
      <c r="E4768" s="634">
        <v>52.98</v>
      </c>
      <c r="F4768" s="635">
        <v>0</v>
      </c>
    </row>
    <row r="4769" spans="1:6" ht="15">
      <c r="A4769" s="633" t="s">
        <v>23396</v>
      </c>
      <c r="B4769" s="626">
        <v>101565</v>
      </c>
      <c r="C4769" s="628" t="s">
        <v>23416</v>
      </c>
      <c r="D4769" s="626" t="s">
        <v>143</v>
      </c>
      <c r="E4769" s="634">
        <v>74.069999999999993</v>
      </c>
      <c r="F4769" s="635">
        <v>0</v>
      </c>
    </row>
    <row r="4770" spans="1:6" ht="15">
      <c r="A4770" s="633" t="s">
        <v>23396</v>
      </c>
      <c r="B4770" s="626">
        <v>101567</v>
      </c>
      <c r="C4770" s="628" t="s">
        <v>23417</v>
      </c>
      <c r="D4770" s="626" t="s">
        <v>143</v>
      </c>
      <c r="E4770" s="634">
        <v>96.14</v>
      </c>
      <c r="F4770" s="635">
        <v>0</v>
      </c>
    </row>
    <row r="4771" spans="1:6" ht="15">
      <c r="A4771" s="633" t="s">
        <v>23396</v>
      </c>
      <c r="B4771" s="626">
        <v>101551</v>
      </c>
      <c r="C4771" s="628" t="s">
        <v>23418</v>
      </c>
      <c r="D4771" s="626" t="s">
        <v>351</v>
      </c>
      <c r="E4771" s="634">
        <v>0</v>
      </c>
      <c r="F4771" s="635"/>
    </row>
    <row r="4772" spans="1:6" ht="15">
      <c r="A4772" s="633" t="s">
        <v>23396</v>
      </c>
      <c r="B4772" s="626">
        <v>101552</v>
      </c>
      <c r="C4772" s="628" t="s">
        <v>23419</v>
      </c>
      <c r="D4772" s="626" t="s">
        <v>351</v>
      </c>
      <c r="E4772" s="634">
        <v>0</v>
      </c>
      <c r="F4772" s="635"/>
    </row>
    <row r="4773" spans="1:6" ht="15">
      <c r="A4773" s="633" t="s">
        <v>23396</v>
      </c>
      <c r="B4773" s="626">
        <v>101550</v>
      </c>
      <c r="C4773" s="628" t="s">
        <v>23420</v>
      </c>
      <c r="D4773" s="626" t="s">
        <v>351</v>
      </c>
      <c r="E4773" s="634">
        <v>0</v>
      </c>
      <c r="F4773" s="635"/>
    </row>
    <row r="4774" spans="1:6" ht="15">
      <c r="A4774" s="633" t="s">
        <v>23396</v>
      </c>
      <c r="B4774" s="626">
        <v>101501</v>
      </c>
      <c r="C4774" s="628" t="s">
        <v>23421</v>
      </c>
      <c r="D4774" s="626" t="s">
        <v>351</v>
      </c>
      <c r="E4774" s="634">
        <v>1957.1</v>
      </c>
      <c r="F4774" s="635">
        <v>0</v>
      </c>
    </row>
    <row r="4775" spans="1:6" ht="15">
      <c r="A4775" s="633" t="s">
        <v>23396</v>
      </c>
      <c r="B4775" s="626">
        <v>101502</v>
      </c>
      <c r="C4775" s="628" t="s">
        <v>23422</v>
      </c>
      <c r="D4775" s="626" t="s">
        <v>351</v>
      </c>
      <c r="E4775" s="634">
        <v>2126.9299999999998</v>
      </c>
      <c r="F4775" s="635">
        <v>0</v>
      </c>
    </row>
    <row r="4776" spans="1:6" ht="15">
      <c r="A4776" s="633" t="s">
        <v>23396</v>
      </c>
      <c r="B4776" s="626">
        <v>101503</v>
      </c>
      <c r="C4776" s="628" t="s">
        <v>23423</v>
      </c>
      <c r="D4776" s="626" t="s">
        <v>351</v>
      </c>
      <c r="E4776" s="634">
        <v>2144.58</v>
      </c>
      <c r="F4776" s="635">
        <v>0</v>
      </c>
    </row>
    <row r="4777" spans="1:6" ht="15">
      <c r="A4777" s="633" t="s">
        <v>23396</v>
      </c>
      <c r="B4777" s="626">
        <v>101504</v>
      </c>
      <c r="C4777" s="628" t="s">
        <v>23424</v>
      </c>
      <c r="D4777" s="626" t="s">
        <v>351</v>
      </c>
      <c r="E4777" s="634">
        <v>2359.38</v>
      </c>
      <c r="F4777" s="635">
        <v>0</v>
      </c>
    </row>
    <row r="4778" spans="1:6" ht="15">
      <c r="A4778" s="633" t="s">
        <v>23396</v>
      </c>
      <c r="B4778" s="626">
        <v>101497</v>
      </c>
      <c r="C4778" s="628" t="s">
        <v>23425</v>
      </c>
      <c r="D4778" s="626" t="s">
        <v>351</v>
      </c>
      <c r="E4778" s="634">
        <v>1974.2</v>
      </c>
      <c r="F4778" s="635">
        <v>0</v>
      </c>
    </row>
    <row r="4779" spans="1:6" ht="15">
      <c r="A4779" s="633" t="s">
        <v>23396</v>
      </c>
      <c r="B4779" s="626">
        <v>101498</v>
      </c>
      <c r="C4779" s="628" t="s">
        <v>23426</v>
      </c>
      <c r="D4779" s="626" t="s">
        <v>351</v>
      </c>
      <c r="E4779" s="634">
        <v>2144.0300000000002</v>
      </c>
      <c r="F4779" s="635">
        <v>0</v>
      </c>
    </row>
    <row r="4780" spans="1:6" ht="15">
      <c r="A4780" s="633" t="s">
        <v>23396</v>
      </c>
      <c r="B4780" s="626">
        <v>101499</v>
      </c>
      <c r="C4780" s="628" t="s">
        <v>23427</v>
      </c>
      <c r="D4780" s="626" t="s">
        <v>351</v>
      </c>
      <c r="E4780" s="634">
        <v>2161.6799999999998</v>
      </c>
      <c r="F4780" s="635">
        <v>0</v>
      </c>
    </row>
    <row r="4781" spans="1:6" ht="15">
      <c r="A4781" s="633" t="s">
        <v>23396</v>
      </c>
      <c r="B4781" s="626">
        <v>101500</v>
      </c>
      <c r="C4781" s="628" t="s">
        <v>23428</v>
      </c>
      <c r="D4781" s="626" t="s">
        <v>351</v>
      </c>
      <c r="E4781" s="634">
        <v>2376.48</v>
      </c>
      <c r="F4781" s="635">
        <v>0</v>
      </c>
    </row>
    <row r="4782" spans="1:6" ht="15">
      <c r="A4782" s="633" t="s">
        <v>23396</v>
      </c>
      <c r="B4782" s="626">
        <v>101493</v>
      </c>
      <c r="C4782" s="628" t="s">
        <v>23429</v>
      </c>
      <c r="D4782" s="626" t="s">
        <v>351</v>
      </c>
      <c r="E4782" s="634">
        <v>1690.61</v>
      </c>
      <c r="F4782" s="635">
        <v>0</v>
      </c>
    </row>
    <row r="4783" spans="1:6" ht="15">
      <c r="A4783" s="633" t="s">
        <v>23396</v>
      </c>
      <c r="B4783" s="626">
        <v>101494</v>
      </c>
      <c r="C4783" s="628" t="s">
        <v>23430</v>
      </c>
      <c r="D4783" s="626" t="s">
        <v>351</v>
      </c>
      <c r="E4783" s="634">
        <v>1802.81</v>
      </c>
      <c r="F4783" s="635">
        <v>0</v>
      </c>
    </row>
    <row r="4784" spans="1:6" ht="15">
      <c r="A4784" s="633" t="s">
        <v>23396</v>
      </c>
      <c r="B4784" s="626">
        <v>101495</v>
      </c>
      <c r="C4784" s="628" t="s">
        <v>23431</v>
      </c>
      <c r="D4784" s="626" t="s">
        <v>351</v>
      </c>
      <c r="E4784" s="634">
        <v>1814.47</v>
      </c>
      <c r="F4784" s="635">
        <v>0</v>
      </c>
    </row>
    <row r="4785" spans="1:6" ht="15">
      <c r="A4785" s="633" t="s">
        <v>23396</v>
      </c>
      <c r="B4785" s="626">
        <v>101496</v>
      </c>
      <c r="C4785" s="628" t="s">
        <v>23432</v>
      </c>
      <c r="D4785" s="626" t="s">
        <v>351</v>
      </c>
      <c r="E4785" s="634">
        <v>1967.74</v>
      </c>
      <c r="F4785" s="635">
        <v>0</v>
      </c>
    </row>
    <row r="4786" spans="1:6" ht="15">
      <c r="A4786" s="633" t="s">
        <v>23396</v>
      </c>
      <c r="B4786" s="626">
        <v>101489</v>
      </c>
      <c r="C4786" s="628" t="s">
        <v>23433</v>
      </c>
      <c r="D4786" s="626" t="s">
        <v>351</v>
      </c>
      <c r="E4786" s="634">
        <v>1716.9</v>
      </c>
      <c r="F4786" s="635">
        <v>0</v>
      </c>
    </row>
    <row r="4787" spans="1:6" ht="15">
      <c r="A4787" s="633" t="s">
        <v>23396</v>
      </c>
      <c r="B4787" s="626">
        <v>101490</v>
      </c>
      <c r="C4787" s="628" t="s">
        <v>23434</v>
      </c>
      <c r="D4787" s="626" t="s">
        <v>351</v>
      </c>
      <c r="E4787" s="634">
        <v>1829.1</v>
      </c>
      <c r="F4787" s="635">
        <v>0</v>
      </c>
    </row>
    <row r="4788" spans="1:6" ht="15">
      <c r="A4788" s="633" t="s">
        <v>23396</v>
      </c>
      <c r="B4788" s="626">
        <v>101491</v>
      </c>
      <c r="C4788" s="628" t="s">
        <v>23435</v>
      </c>
      <c r="D4788" s="626" t="s">
        <v>351</v>
      </c>
      <c r="E4788" s="634">
        <v>1840.76</v>
      </c>
      <c r="F4788" s="635">
        <v>0</v>
      </c>
    </row>
    <row r="4789" spans="1:6" ht="15">
      <c r="A4789" s="633" t="s">
        <v>23396</v>
      </c>
      <c r="B4789" s="626">
        <v>101492</v>
      </c>
      <c r="C4789" s="628" t="s">
        <v>23436</v>
      </c>
      <c r="D4789" s="626" t="s">
        <v>351</v>
      </c>
      <c r="E4789" s="634">
        <v>1994.03</v>
      </c>
      <c r="F4789" s="635">
        <v>0</v>
      </c>
    </row>
    <row r="4790" spans="1:6" ht="15">
      <c r="A4790" s="633" t="s">
        <v>23396</v>
      </c>
      <c r="B4790" s="626">
        <v>101509</v>
      </c>
      <c r="C4790" s="628" t="s">
        <v>23437</v>
      </c>
      <c r="D4790" s="626" t="s">
        <v>351</v>
      </c>
      <c r="E4790" s="634">
        <v>2134.34</v>
      </c>
      <c r="F4790" s="635">
        <v>0</v>
      </c>
    </row>
    <row r="4791" spans="1:6" ht="15">
      <c r="A4791" s="633" t="s">
        <v>23396</v>
      </c>
      <c r="B4791" s="626">
        <v>101510</v>
      </c>
      <c r="C4791" s="628" t="s">
        <v>23438</v>
      </c>
      <c r="D4791" s="626" t="s">
        <v>351</v>
      </c>
      <c r="E4791" s="634">
        <v>2360.7800000000002</v>
      </c>
      <c r="F4791" s="635">
        <v>0</v>
      </c>
    </row>
    <row r="4792" spans="1:6" ht="15">
      <c r="A4792" s="633" t="s">
        <v>23396</v>
      </c>
      <c r="B4792" s="626">
        <v>101511</v>
      </c>
      <c r="C4792" s="628" t="s">
        <v>23439</v>
      </c>
      <c r="D4792" s="626" t="s">
        <v>351</v>
      </c>
      <c r="E4792" s="634">
        <v>2384.31</v>
      </c>
      <c r="F4792" s="635">
        <v>0</v>
      </c>
    </row>
    <row r="4793" spans="1:6" ht="15">
      <c r="A4793" s="633" t="s">
        <v>23396</v>
      </c>
      <c r="B4793" s="626">
        <v>101512</v>
      </c>
      <c r="C4793" s="628" t="s">
        <v>23440</v>
      </c>
      <c r="D4793" s="626" t="s">
        <v>351</v>
      </c>
      <c r="E4793" s="634">
        <v>2659.55</v>
      </c>
      <c r="F4793" s="635">
        <v>0</v>
      </c>
    </row>
    <row r="4794" spans="1:6" ht="15">
      <c r="A4794" s="633" t="s">
        <v>23396</v>
      </c>
      <c r="B4794" s="626">
        <v>101505</v>
      </c>
      <c r="C4794" s="628" t="s">
        <v>23441</v>
      </c>
      <c r="D4794" s="626" t="s">
        <v>351</v>
      </c>
      <c r="E4794" s="634">
        <v>2103.63</v>
      </c>
      <c r="F4794" s="635">
        <v>0</v>
      </c>
    </row>
    <row r="4795" spans="1:6" ht="15">
      <c r="A4795" s="633" t="s">
        <v>23396</v>
      </c>
      <c r="B4795" s="626">
        <v>101506</v>
      </c>
      <c r="C4795" s="628" t="s">
        <v>23442</v>
      </c>
      <c r="D4795" s="626" t="s">
        <v>351</v>
      </c>
      <c r="E4795" s="634">
        <v>2330.0700000000002</v>
      </c>
      <c r="F4795" s="635">
        <v>0</v>
      </c>
    </row>
    <row r="4796" spans="1:6" ht="15">
      <c r="A4796" s="633" t="s">
        <v>23396</v>
      </c>
      <c r="B4796" s="626">
        <v>101507</v>
      </c>
      <c r="C4796" s="628" t="s">
        <v>23443</v>
      </c>
      <c r="D4796" s="626" t="s">
        <v>351</v>
      </c>
      <c r="E4796" s="634">
        <v>2353.6</v>
      </c>
      <c r="F4796" s="635">
        <v>0</v>
      </c>
    </row>
    <row r="4797" spans="1:6" ht="15">
      <c r="A4797" s="633" t="s">
        <v>23396</v>
      </c>
      <c r="B4797" s="626">
        <v>101508</v>
      </c>
      <c r="C4797" s="628" t="s">
        <v>23444</v>
      </c>
      <c r="D4797" s="626" t="s">
        <v>351</v>
      </c>
      <c r="E4797" s="634">
        <v>2628.84</v>
      </c>
      <c r="F4797" s="635">
        <v>0</v>
      </c>
    </row>
    <row r="4798" spans="1:6" ht="15">
      <c r="A4798" s="633" t="s">
        <v>23396</v>
      </c>
      <c r="B4798" s="626">
        <v>101525</v>
      </c>
      <c r="C4798" s="628" t="s">
        <v>23445</v>
      </c>
      <c r="D4798" s="626" t="s">
        <v>351</v>
      </c>
      <c r="E4798" s="634">
        <v>1128.52</v>
      </c>
      <c r="F4798" s="635">
        <v>0</v>
      </c>
    </row>
    <row r="4799" spans="1:6" ht="15">
      <c r="A4799" s="633" t="s">
        <v>23396</v>
      </c>
      <c r="B4799" s="626">
        <v>101526</v>
      </c>
      <c r="C4799" s="628" t="s">
        <v>23446</v>
      </c>
      <c r="D4799" s="626" t="s">
        <v>351</v>
      </c>
      <c r="E4799" s="634">
        <v>1330.48</v>
      </c>
      <c r="F4799" s="635">
        <v>0</v>
      </c>
    </row>
    <row r="4800" spans="1:6" ht="15">
      <c r="A4800" s="633" t="s">
        <v>23396</v>
      </c>
      <c r="B4800" s="626">
        <v>101527</v>
      </c>
      <c r="C4800" s="628" t="s">
        <v>23447</v>
      </c>
      <c r="D4800" s="626" t="s">
        <v>351</v>
      </c>
      <c r="E4800" s="634">
        <v>1351.47</v>
      </c>
      <c r="F4800" s="635">
        <v>0</v>
      </c>
    </row>
    <row r="4801" spans="1:6" ht="15">
      <c r="A4801" s="633" t="s">
        <v>23396</v>
      </c>
      <c r="B4801" s="626">
        <v>101528</v>
      </c>
      <c r="C4801" s="628" t="s">
        <v>23448</v>
      </c>
      <c r="D4801" s="626" t="s">
        <v>351</v>
      </c>
      <c r="E4801" s="634">
        <v>1567.09</v>
      </c>
      <c r="F4801" s="635">
        <v>0</v>
      </c>
    </row>
    <row r="4802" spans="1:6" ht="15">
      <c r="A4802" s="633" t="s">
        <v>23396</v>
      </c>
      <c r="B4802" s="626">
        <v>101521</v>
      </c>
      <c r="C4802" s="628" t="s">
        <v>23449</v>
      </c>
      <c r="D4802" s="626" t="s">
        <v>351</v>
      </c>
      <c r="E4802" s="634">
        <v>1145.6300000000001</v>
      </c>
      <c r="F4802" s="635">
        <v>0</v>
      </c>
    </row>
    <row r="4803" spans="1:6" ht="15">
      <c r="A4803" s="633" t="s">
        <v>23396</v>
      </c>
      <c r="B4803" s="626">
        <v>101522</v>
      </c>
      <c r="C4803" s="628" t="s">
        <v>23450</v>
      </c>
      <c r="D4803" s="626" t="s">
        <v>351</v>
      </c>
      <c r="E4803" s="634">
        <v>1347.59</v>
      </c>
      <c r="F4803" s="635">
        <v>0</v>
      </c>
    </row>
    <row r="4804" spans="1:6" ht="15">
      <c r="A4804" s="633" t="s">
        <v>23396</v>
      </c>
      <c r="B4804" s="626">
        <v>101523</v>
      </c>
      <c r="C4804" s="628" t="s">
        <v>23451</v>
      </c>
      <c r="D4804" s="626" t="s">
        <v>351</v>
      </c>
      <c r="E4804" s="634">
        <v>1368.58</v>
      </c>
      <c r="F4804" s="635">
        <v>0</v>
      </c>
    </row>
    <row r="4805" spans="1:6" ht="15">
      <c r="A4805" s="633" t="s">
        <v>23396</v>
      </c>
      <c r="B4805" s="626">
        <v>101524</v>
      </c>
      <c r="C4805" s="628" t="s">
        <v>23452</v>
      </c>
      <c r="D4805" s="626" t="s">
        <v>351</v>
      </c>
      <c r="E4805" s="634">
        <v>1584.2</v>
      </c>
      <c r="F4805" s="635">
        <v>0</v>
      </c>
    </row>
    <row r="4806" spans="1:6" ht="15">
      <c r="A4806" s="633" t="s">
        <v>23396</v>
      </c>
      <c r="B4806" s="626">
        <v>101517</v>
      </c>
      <c r="C4806" s="628" t="s">
        <v>23453</v>
      </c>
      <c r="D4806" s="626" t="s">
        <v>351</v>
      </c>
      <c r="E4806" s="634">
        <v>844.72</v>
      </c>
      <c r="F4806" s="635">
        <v>0</v>
      </c>
    </row>
    <row r="4807" spans="1:6" ht="15">
      <c r="A4807" s="633" t="s">
        <v>23396</v>
      </c>
      <c r="B4807" s="626">
        <v>101518</v>
      </c>
      <c r="C4807" s="628" t="s">
        <v>23454</v>
      </c>
      <c r="D4807" s="626" t="s">
        <v>351</v>
      </c>
      <c r="E4807" s="634">
        <v>979.36</v>
      </c>
      <c r="F4807" s="635">
        <v>0</v>
      </c>
    </row>
    <row r="4808" spans="1:6" ht="15">
      <c r="A4808" s="633" t="s">
        <v>23396</v>
      </c>
      <c r="B4808" s="626">
        <v>101519</v>
      </c>
      <c r="C4808" s="628" t="s">
        <v>23455</v>
      </c>
      <c r="D4808" s="626" t="s">
        <v>351</v>
      </c>
      <c r="E4808" s="634">
        <v>993.35</v>
      </c>
      <c r="F4808" s="635">
        <v>0</v>
      </c>
    </row>
    <row r="4809" spans="1:6" ht="15">
      <c r="A4809" s="633" t="s">
        <v>23396</v>
      </c>
      <c r="B4809" s="626">
        <v>101520</v>
      </c>
      <c r="C4809" s="628" t="s">
        <v>23456</v>
      </c>
      <c r="D4809" s="626" t="s">
        <v>351</v>
      </c>
      <c r="E4809" s="634">
        <v>1137.0999999999999</v>
      </c>
      <c r="F4809" s="635">
        <v>0</v>
      </c>
    </row>
    <row r="4810" spans="1:6" ht="15">
      <c r="A4810" s="633" t="s">
        <v>23396</v>
      </c>
      <c r="B4810" s="626">
        <v>101513</v>
      </c>
      <c r="C4810" s="628" t="s">
        <v>23457</v>
      </c>
      <c r="D4810" s="626" t="s">
        <v>351</v>
      </c>
      <c r="E4810" s="634">
        <v>871.03</v>
      </c>
      <c r="F4810" s="635">
        <v>0</v>
      </c>
    </row>
    <row r="4811" spans="1:6" ht="15">
      <c r="A4811" s="633" t="s">
        <v>23396</v>
      </c>
      <c r="B4811" s="626">
        <v>101514</v>
      </c>
      <c r="C4811" s="628" t="s">
        <v>23458</v>
      </c>
      <c r="D4811" s="626" t="s">
        <v>351</v>
      </c>
      <c r="E4811" s="634">
        <v>1005.67</v>
      </c>
      <c r="F4811" s="635">
        <v>0</v>
      </c>
    </row>
    <row r="4812" spans="1:6" ht="15">
      <c r="A4812" s="633" t="s">
        <v>23396</v>
      </c>
      <c r="B4812" s="626">
        <v>101515</v>
      </c>
      <c r="C4812" s="628" t="s">
        <v>23459</v>
      </c>
      <c r="D4812" s="626" t="s">
        <v>351</v>
      </c>
      <c r="E4812" s="634">
        <v>1019.66</v>
      </c>
      <c r="F4812" s="635">
        <v>0</v>
      </c>
    </row>
    <row r="4813" spans="1:6" ht="15">
      <c r="A4813" s="633" t="s">
        <v>23396</v>
      </c>
      <c r="B4813" s="626">
        <v>101516</v>
      </c>
      <c r="C4813" s="628" t="s">
        <v>23460</v>
      </c>
      <c r="D4813" s="626" t="s">
        <v>351</v>
      </c>
      <c r="E4813" s="634">
        <v>1163.4100000000001</v>
      </c>
      <c r="F4813" s="635">
        <v>0</v>
      </c>
    </row>
    <row r="4814" spans="1:6" ht="15">
      <c r="A4814" s="633" t="s">
        <v>23396</v>
      </c>
      <c r="B4814" s="626">
        <v>101533</v>
      </c>
      <c r="C4814" s="628" t="s">
        <v>23461</v>
      </c>
      <c r="D4814" s="626" t="s">
        <v>351</v>
      </c>
      <c r="E4814" s="634">
        <v>1324.88</v>
      </c>
      <c r="F4814" s="635">
        <v>0</v>
      </c>
    </row>
    <row r="4815" spans="1:6" ht="15">
      <c r="A4815" s="633" t="s">
        <v>23396</v>
      </c>
      <c r="B4815" s="626">
        <v>101534</v>
      </c>
      <c r="C4815" s="628" t="s">
        <v>23462</v>
      </c>
      <c r="D4815" s="626" t="s">
        <v>351</v>
      </c>
      <c r="E4815" s="634">
        <v>1594.16</v>
      </c>
      <c r="F4815" s="635">
        <v>0</v>
      </c>
    </row>
    <row r="4816" spans="1:6" ht="15">
      <c r="A4816" s="633" t="s">
        <v>23396</v>
      </c>
      <c r="B4816" s="626">
        <v>101535</v>
      </c>
      <c r="C4816" s="628" t="s">
        <v>23463</v>
      </c>
      <c r="D4816" s="626" t="s">
        <v>351</v>
      </c>
      <c r="E4816" s="634">
        <v>1622.14</v>
      </c>
      <c r="F4816" s="635">
        <v>0</v>
      </c>
    </row>
    <row r="4817" spans="1:6" ht="15">
      <c r="A4817" s="633" t="s">
        <v>23396</v>
      </c>
      <c r="B4817" s="626">
        <v>101536</v>
      </c>
      <c r="C4817" s="628" t="s">
        <v>23464</v>
      </c>
      <c r="D4817" s="626" t="s">
        <v>351</v>
      </c>
      <c r="E4817" s="634">
        <v>1909.64</v>
      </c>
      <c r="F4817" s="635">
        <v>0</v>
      </c>
    </row>
    <row r="4818" spans="1:6" ht="15">
      <c r="A4818" s="633" t="s">
        <v>23396</v>
      </c>
      <c r="B4818" s="626">
        <v>101529</v>
      </c>
      <c r="C4818" s="628" t="s">
        <v>23465</v>
      </c>
      <c r="D4818" s="626" t="s">
        <v>351</v>
      </c>
      <c r="E4818" s="634">
        <v>1294.18</v>
      </c>
      <c r="F4818" s="635">
        <v>0</v>
      </c>
    </row>
    <row r="4819" spans="1:6" ht="15">
      <c r="A4819" s="633" t="s">
        <v>23396</v>
      </c>
      <c r="B4819" s="626">
        <v>101530</v>
      </c>
      <c r="C4819" s="628" t="s">
        <v>23466</v>
      </c>
      <c r="D4819" s="626" t="s">
        <v>351</v>
      </c>
      <c r="E4819" s="634">
        <v>1563.46</v>
      </c>
      <c r="F4819" s="635">
        <v>0</v>
      </c>
    </row>
    <row r="4820" spans="1:6" ht="15">
      <c r="A4820" s="633" t="s">
        <v>23396</v>
      </c>
      <c r="B4820" s="626">
        <v>101531</v>
      </c>
      <c r="C4820" s="628" t="s">
        <v>23467</v>
      </c>
      <c r="D4820" s="626" t="s">
        <v>351</v>
      </c>
      <c r="E4820" s="634">
        <v>1591.44</v>
      </c>
      <c r="F4820" s="635">
        <v>0</v>
      </c>
    </row>
    <row r="4821" spans="1:6" ht="15">
      <c r="A4821" s="633" t="s">
        <v>23396</v>
      </c>
      <c r="B4821" s="626">
        <v>101532</v>
      </c>
      <c r="C4821" s="628" t="s">
        <v>23468</v>
      </c>
      <c r="D4821" s="626" t="s">
        <v>351</v>
      </c>
      <c r="E4821" s="634">
        <v>1878.94</v>
      </c>
      <c r="F4821" s="635">
        <v>0</v>
      </c>
    </row>
    <row r="4822" spans="1:6" ht="15">
      <c r="A4822" s="633" t="s">
        <v>23396</v>
      </c>
      <c r="B4822" s="626">
        <v>101549</v>
      </c>
      <c r="C4822" s="628" t="s">
        <v>23469</v>
      </c>
      <c r="D4822" s="626" t="s">
        <v>351</v>
      </c>
      <c r="E4822" s="634">
        <v>23.28</v>
      </c>
      <c r="F4822" s="635">
        <v>0</v>
      </c>
    </row>
    <row r="4823" spans="1:6" ht="15">
      <c r="A4823" s="633" t="s">
        <v>23396</v>
      </c>
      <c r="B4823" s="626">
        <v>101547</v>
      </c>
      <c r="C4823" s="628" t="s">
        <v>23470</v>
      </c>
      <c r="D4823" s="626" t="s">
        <v>351</v>
      </c>
      <c r="E4823" s="634">
        <v>89.75</v>
      </c>
      <c r="F4823" s="635">
        <v>0</v>
      </c>
    </row>
    <row r="4824" spans="1:6" ht="15">
      <c r="A4824" s="633" t="s">
        <v>23396</v>
      </c>
      <c r="B4824" s="626">
        <v>101546</v>
      </c>
      <c r="C4824" s="628" t="s">
        <v>23471</v>
      </c>
      <c r="D4824" s="626" t="s">
        <v>351</v>
      </c>
      <c r="E4824" s="634">
        <v>29.52</v>
      </c>
      <c r="F4824" s="635">
        <v>0</v>
      </c>
    </row>
    <row r="4825" spans="1:6" ht="15">
      <c r="A4825" s="633" t="s">
        <v>23396</v>
      </c>
      <c r="B4825" s="626">
        <v>101548</v>
      </c>
      <c r="C4825" s="628" t="s">
        <v>23472</v>
      </c>
      <c r="D4825" s="626" t="s">
        <v>351</v>
      </c>
      <c r="E4825" s="634">
        <v>8.27</v>
      </c>
      <c r="F4825" s="635">
        <v>0</v>
      </c>
    </row>
    <row r="4826" spans="1:6" ht="15">
      <c r="A4826" s="633" t="s">
        <v>23473</v>
      </c>
      <c r="B4826" s="626">
        <v>94764</v>
      </c>
      <c r="C4826" s="628" t="s">
        <v>23474</v>
      </c>
      <c r="D4826" s="626" t="s">
        <v>351</v>
      </c>
      <c r="E4826" s="634">
        <v>39.68</v>
      </c>
      <c r="F4826" s="635">
        <v>0</v>
      </c>
    </row>
    <row r="4827" spans="1:6" ht="15">
      <c r="A4827" s="633" t="s">
        <v>23473</v>
      </c>
      <c r="B4827" s="626">
        <v>94765</v>
      </c>
      <c r="C4827" s="628" t="s">
        <v>23475</v>
      </c>
      <c r="D4827" s="626" t="s">
        <v>351</v>
      </c>
      <c r="E4827" s="634">
        <v>43.49</v>
      </c>
      <c r="F4827" s="635">
        <v>0</v>
      </c>
    </row>
    <row r="4828" spans="1:6" ht="15">
      <c r="A4828" s="633" t="s">
        <v>23473</v>
      </c>
      <c r="B4828" s="626">
        <v>94766</v>
      </c>
      <c r="C4828" s="628" t="s">
        <v>23476</v>
      </c>
      <c r="D4828" s="626" t="s">
        <v>351</v>
      </c>
      <c r="E4828" s="634">
        <v>48.33</v>
      </c>
      <c r="F4828" s="635">
        <v>0</v>
      </c>
    </row>
    <row r="4829" spans="1:6" ht="15">
      <c r="A4829" s="633" t="s">
        <v>23473</v>
      </c>
      <c r="B4829" s="626">
        <v>94767</v>
      </c>
      <c r="C4829" s="628" t="s">
        <v>23477</v>
      </c>
      <c r="D4829" s="626" t="s">
        <v>351</v>
      </c>
      <c r="E4829" s="634">
        <v>70.64</v>
      </c>
      <c r="F4829" s="635">
        <v>0</v>
      </c>
    </row>
    <row r="4830" spans="1:6" ht="15">
      <c r="A4830" s="633" t="s">
        <v>23473</v>
      </c>
      <c r="B4830" s="626">
        <v>94768</v>
      </c>
      <c r="C4830" s="628" t="s">
        <v>23478</v>
      </c>
      <c r="D4830" s="626" t="s">
        <v>351</v>
      </c>
      <c r="E4830" s="634">
        <v>79.75</v>
      </c>
      <c r="F4830" s="635">
        <v>0</v>
      </c>
    </row>
    <row r="4831" spans="1:6" ht="15">
      <c r="A4831" s="633" t="s">
        <v>23473</v>
      </c>
      <c r="B4831" s="626">
        <v>94769</v>
      </c>
      <c r="C4831" s="628" t="s">
        <v>23479</v>
      </c>
      <c r="D4831" s="626" t="s">
        <v>351</v>
      </c>
      <c r="E4831" s="634">
        <v>105.79</v>
      </c>
      <c r="F4831" s="635">
        <v>0</v>
      </c>
    </row>
    <row r="4832" spans="1:6" ht="15">
      <c r="A4832" s="633" t="s">
        <v>23473</v>
      </c>
      <c r="B4832" s="626">
        <v>94783</v>
      </c>
      <c r="C4832" s="628" t="s">
        <v>23480</v>
      </c>
      <c r="D4832" s="626" t="s">
        <v>351</v>
      </c>
      <c r="E4832" s="634">
        <v>21.48</v>
      </c>
      <c r="F4832" s="635">
        <v>0</v>
      </c>
    </row>
    <row r="4833" spans="1:6" ht="15">
      <c r="A4833" s="633" t="s">
        <v>23473</v>
      </c>
      <c r="B4833" s="626">
        <v>94703</v>
      </c>
      <c r="C4833" s="628" t="s">
        <v>23481</v>
      </c>
      <c r="D4833" s="626" t="s">
        <v>351</v>
      </c>
      <c r="E4833" s="634">
        <v>22.82</v>
      </c>
      <c r="F4833" s="635">
        <v>0</v>
      </c>
    </row>
    <row r="4834" spans="1:6" ht="15">
      <c r="A4834" s="633" t="s">
        <v>23473</v>
      </c>
      <c r="B4834" s="626">
        <v>94704</v>
      </c>
      <c r="C4834" s="628" t="s">
        <v>23482</v>
      </c>
      <c r="D4834" s="626" t="s">
        <v>351</v>
      </c>
      <c r="E4834" s="634">
        <v>29.72</v>
      </c>
      <c r="F4834" s="635">
        <v>0</v>
      </c>
    </row>
    <row r="4835" spans="1:6" ht="15">
      <c r="A4835" s="633" t="s">
        <v>23473</v>
      </c>
      <c r="B4835" s="626">
        <v>94705</v>
      </c>
      <c r="C4835" s="628" t="s">
        <v>23483</v>
      </c>
      <c r="D4835" s="626" t="s">
        <v>351</v>
      </c>
      <c r="E4835" s="634">
        <v>39.79</v>
      </c>
      <c r="F4835" s="635">
        <v>0</v>
      </c>
    </row>
    <row r="4836" spans="1:6" ht="15">
      <c r="A4836" s="633" t="s">
        <v>23473</v>
      </c>
      <c r="B4836" s="626">
        <v>94706</v>
      </c>
      <c r="C4836" s="628" t="s">
        <v>23484</v>
      </c>
      <c r="D4836" s="626" t="s">
        <v>351</v>
      </c>
      <c r="E4836" s="634">
        <v>38.979999999999997</v>
      </c>
      <c r="F4836" s="635">
        <v>0</v>
      </c>
    </row>
    <row r="4837" spans="1:6" ht="15">
      <c r="A4837" s="633" t="s">
        <v>23473</v>
      </c>
      <c r="B4837" s="626">
        <v>94707</v>
      </c>
      <c r="C4837" s="628" t="s">
        <v>23485</v>
      </c>
      <c r="D4837" s="626" t="s">
        <v>351</v>
      </c>
      <c r="E4837" s="634">
        <v>60.15</v>
      </c>
      <c r="F4837" s="635">
        <v>0</v>
      </c>
    </row>
    <row r="4838" spans="1:6" ht="15">
      <c r="A4838" s="633" t="s">
        <v>23473</v>
      </c>
      <c r="B4838" s="626">
        <v>94715</v>
      </c>
      <c r="C4838" s="628" t="s">
        <v>23486</v>
      </c>
      <c r="D4838" s="626" t="s">
        <v>351</v>
      </c>
      <c r="E4838" s="634">
        <v>303.63</v>
      </c>
      <c r="F4838" s="635">
        <v>0</v>
      </c>
    </row>
    <row r="4839" spans="1:6" ht="15">
      <c r="A4839" s="633" t="s">
        <v>23473</v>
      </c>
      <c r="B4839" s="626">
        <v>94713</v>
      </c>
      <c r="C4839" s="628" t="s">
        <v>23487</v>
      </c>
      <c r="D4839" s="626" t="s">
        <v>351</v>
      </c>
      <c r="E4839" s="634">
        <v>244.03</v>
      </c>
      <c r="F4839" s="635">
        <v>0</v>
      </c>
    </row>
    <row r="4840" spans="1:6" ht="15">
      <c r="A4840" s="633" t="s">
        <v>23473</v>
      </c>
      <c r="B4840" s="626">
        <v>94714</v>
      </c>
      <c r="C4840" s="628" t="s">
        <v>23488</v>
      </c>
      <c r="D4840" s="626" t="s">
        <v>351</v>
      </c>
      <c r="E4840" s="634">
        <v>340.73</v>
      </c>
      <c r="F4840" s="635">
        <v>0</v>
      </c>
    </row>
    <row r="4841" spans="1:6" ht="15">
      <c r="A4841" s="633" t="s">
        <v>23473</v>
      </c>
      <c r="B4841" s="626">
        <v>94670</v>
      </c>
      <c r="C4841" s="628" t="s">
        <v>23489</v>
      </c>
      <c r="D4841" s="626" t="s">
        <v>351</v>
      </c>
      <c r="E4841" s="634">
        <v>76.03</v>
      </c>
      <c r="F4841" s="635">
        <v>0</v>
      </c>
    </row>
    <row r="4842" spans="1:6" ht="15">
      <c r="A4842" s="633" t="s">
        <v>23473</v>
      </c>
      <c r="B4842" s="626">
        <v>94656</v>
      </c>
      <c r="C4842" s="628" t="s">
        <v>23490</v>
      </c>
      <c r="D4842" s="626" t="s">
        <v>351</v>
      </c>
      <c r="E4842" s="634">
        <v>4.16</v>
      </c>
      <c r="F4842" s="635">
        <v>0</v>
      </c>
    </row>
    <row r="4843" spans="1:6" ht="15">
      <c r="A4843" s="633" t="s">
        <v>23473</v>
      </c>
      <c r="B4843" s="626">
        <v>94658</v>
      </c>
      <c r="C4843" s="628" t="s">
        <v>23491</v>
      </c>
      <c r="D4843" s="626" t="s">
        <v>351</v>
      </c>
      <c r="E4843" s="634">
        <v>6.11</v>
      </c>
      <c r="F4843" s="635">
        <v>0</v>
      </c>
    </row>
    <row r="4844" spans="1:6" ht="15">
      <c r="A4844" s="633" t="s">
        <v>23473</v>
      </c>
      <c r="B4844" s="626">
        <v>94660</v>
      </c>
      <c r="C4844" s="628" t="s">
        <v>23492</v>
      </c>
      <c r="D4844" s="626" t="s">
        <v>351</v>
      </c>
      <c r="E4844" s="634">
        <v>9.51</v>
      </c>
      <c r="F4844" s="635">
        <v>0</v>
      </c>
    </row>
    <row r="4845" spans="1:6" ht="15">
      <c r="A4845" s="633" t="s">
        <v>23473</v>
      </c>
      <c r="B4845" s="626">
        <v>94662</v>
      </c>
      <c r="C4845" s="628" t="s">
        <v>23493</v>
      </c>
      <c r="D4845" s="626" t="s">
        <v>351</v>
      </c>
      <c r="E4845" s="634">
        <v>12.58</v>
      </c>
      <c r="F4845" s="635">
        <v>0</v>
      </c>
    </row>
    <row r="4846" spans="1:6" ht="15">
      <c r="A4846" s="633" t="s">
        <v>23473</v>
      </c>
      <c r="B4846" s="626">
        <v>94664</v>
      </c>
      <c r="C4846" s="628" t="s">
        <v>23494</v>
      </c>
      <c r="D4846" s="626" t="s">
        <v>351</v>
      </c>
      <c r="E4846" s="634">
        <v>22.3</v>
      </c>
      <c r="F4846" s="635">
        <v>0</v>
      </c>
    </row>
    <row r="4847" spans="1:6" ht="15">
      <c r="A4847" s="633" t="s">
        <v>23473</v>
      </c>
      <c r="B4847" s="626">
        <v>94666</v>
      </c>
      <c r="C4847" s="628" t="s">
        <v>23495</v>
      </c>
      <c r="D4847" s="626" t="s">
        <v>351</v>
      </c>
      <c r="E4847" s="634">
        <v>35.97</v>
      </c>
      <c r="F4847" s="635">
        <v>0</v>
      </c>
    </row>
    <row r="4848" spans="1:6" ht="15">
      <c r="A4848" s="633" t="s">
        <v>23473</v>
      </c>
      <c r="B4848" s="626">
        <v>94668</v>
      </c>
      <c r="C4848" s="628" t="s">
        <v>23496</v>
      </c>
      <c r="D4848" s="626" t="s">
        <v>351</v>
      </c>
      <c r="E4848" s="634">
        <v>47.61</v>
      </c>
      <c r="F4848" s="635">
        <v>0</v>
      </c>
    </row>
    <row r="4849" spans="1:6" ht="15">
      <c r="A4849" s="633" t="s">
        <v>23473</v>
      </c>
      <c r="B4849" s="626">
        <v>105215</v>
      </c>
      <c r="C4849" s="628" t="s">
        <v>23497</v>
      </c>
      <c r="D4849" s="626" t="s">
        <v>351</v>
      </c>
      <c r="E4849" s="634">
        <v>9.7100000000000009</v>
      </c>
      <c r="F4849" s="635">
        <v>0</v>
      </c>
    </row>
    <row r="4850" spans="1:6" ht="15">
      <c r="A4850" s="633" t="s">
        <v>23473</v>
      </c>
      <c r="B4850" s="626">
        <v>105216</v>
      </c>
      <c r="C4850" s="628" t="s">
        <v>23498</v>
      </c>
      <c r="D4850" s="626" t="s">
        <v>351</v>
      </c>
      <c r="E4850" s="634">
        <v>35.979999999999997</v>
      </c>
      <c r="F4850" s="635">
        <v>0</v>
      </c>
    </row>
    <row r="4851" spans="1:6" ht="15">
      <c r="A4851" s="633" t="s">
        <v>23473</v>
      </c>
      <c r="B4851" s="626">
        <v>105217</v>
      </c>
      <c r="C4851" s="628" t="s">
        <v>23499</v>
      </c>
      <c r="D4851" s="626" t="s">
        <v>351</v>
      </c>
      <c r="E4851" s="634">
        <v>40.57</v>
      </c>
      <c r="F4851" s="635">
        <v>0</v>
      </c>
    </row>
    <row r="4852" spans="1:6" ht="15">
      <c r="A4852" s="633" t="s">
        <v>23473</v>
      </c>
      <c r="B4852" s="626">
        <v>105214</v>
      </c>
      <c r="C4852" s="628" t="s">
        <v>23500</v>
      </c>
      <c r="D4852" s="626" t="s">
        <v>351</v>
      </c>
      <c r="E4852" s="634">
        <v>42.61</v>
      </c>
      <c r="F4852" s="635">
        <v>0</v>
      </c>
    </row>
    <row r="4853" spans="1:6" ht="15">
      <c r="A4853" s="633" t="s">
        <v>23473</v>
      </c>
      <c r="B4853" s="626">
        <v>105218</v>
      </c>
      <c r="C4853" s="628" t="s">
        <v>23501</v>
      </c>
      <c r="D4853" s="626" t="s">
        <v>351</v>
      </c>
      <c r="E4853" s="634">
        <v>70.400000000000006</v>
      </c>
      <c r="F4853" s="635">
        <v>0</v>
      </c>
    </row>
    <row r="4854" spans="1:6" ht="15">
      <c r="A4854" s="633" t="s">
        <v>23473</v>
      </c>
      <c r="B4854" s="626">
        <v>105213</v>
      </c>
      <c r="C4854" s="628" t="s">
        <v>23502</v>
      </c>
      <c r="D4854" s="626" t="s">
        <v>351</v>
      </c>
      <c r="E4854" s="634">
        <v>201.03</v>
      </c>
      <c r="F4854" s="635">
        <v>0</v>
      </c>
    </row>
    <row r="4855" spans="1:6" ht="15">
      <c r="A4855" s="633" t="s">
        <v>23473</v>
      </c>
      <c r="B4855" s="626">
        <v>105233</v>
      </c>
      <c r="C4855" s="628" t="s">
        <v>23503</v>
      </c>
      <c r="D4855" s="626" t="s">
        <v>351</v>
      </c>
      <c r="E4855" s="634">
        <v>8.81</v>
      </c>
      <c r="F4855" s="635">
        <v>0</v>
      </c>
    </row>
    <row r="4856" spans="1:6" ht="15">
      <c r="A4856" s="633" t="s">
        <v>23473</v>
      </c>
      <c r="B4856" s="626">
        <v>105234</v>
      </c>
      <c r="C4856" s="628" t="s">
        <v>23504</v>
      </c>
      <c r="D4856" s="626" t="s">
        <v>351</v>
      </c>
      <c r="E4856" s="634">
        <v>10.77</v>
      </c>
      <c r="F4856" s="635">
        <v>0</v>
      </c>
    </row>
    <row r="4857" spans="1:6" ht="15">
      <c r="A4857" s="633" t="s">
        <v>23473</v>
      </c>
      <c r="B4857" s="626">
        <v>105228</v>
      </c>
      <c r="C4857" s="628" t="s">
        <v>23505</v>
      </c>
      <c r="D4857" s="626" t="s">
        <v>351</v>
      </c>
      <c r="E4857" s="634">
        <v>12.89</v>
      </c>
      <c r="F4857" s="635">
        <v>0</v>
      </c>
    </row>
    <row r="4858" spans="1:6" ht="15">
      <c r="A4858" s="633" t="s">
        <v>23473</v>
      </c>
      <c r="B4858" s="626">
        <v>105138</v>
      </c>
      <c r="C4858" s="628" t="s">
        <v>23506</v>
      </c>
      <c r="D4858" s="626" t="s">
        <v>351</v>
      </c>
      <c r="E4858" s="634">
        <v>18.5</v>
      </c>
      <c r="F4858" s="635">
        <v>0</v>
      </c>
    </row>
    <row r="4859" spans="1:6" ht="15">
      <c r="A4859" s="633" t="s">
        <v>23473</v>
      </c>
      <c r="B4859" s="626">
        <v>105139</v>
      </c>
      <c r="C4859" s="628" t="s">
        <v>23507</v>
      </c>
      <c r="D4859" s="626" t="s">
        <v>351</v>
      </c>
      <c r="E4859" s="634">
        <v>21.66</v>
      </c>
      <c r="F4859" s="635">
        <v>0</v>
      </c>
    </row>
    <row r="4860" spans="1:6" ht="15">
      <c r="A4860" s="633" t="s">
        <v>23473</v>
      </c>
      <c r="B4860" s="626">
        <v>105140</v>
      </c>
      <c r="C4860" s="628" t="s">
        <v>23508</v>
      </c>
      <c r="D4860" s="626" t="s">
        <v>351</v>
      </c>
      <c r="E4860" s="634">
        <v>27.77</v>
      </c>
      <c r="F4860" s="635">
        <v>0</v>
      </c>
    </row>
    <row r="4861" spans="1:6" ht="15">
      <c r="A4861" s="633" t="s">
        <v>23473</v>
      </c>
      <c r="B4861" s="626">
        <v>105141</v>
      </c>
      <c r="C4861" s="628" t="s">
        <v>23509</v>
      </c>
      <c r="D4861" s="626" t="s">
        <v>351</v>
      </c>
      <c r="E4861" s="634">
        <v>33.159999999999997</v>
      </c>
      <c r="F4861" s="635">
        <v>0</v>
      </c>
    </row>
    <row r="4862" spans="1:6" ht="15">
      <c r="A4862" s="633" t="s">
        <v>23473</v>
      </c>
      <c r="B4862" s="626">
        <v>105172</v>
      </c>
      <c r="C4862" s="628" t="s">
        <v>23510</v>
      </c>
      <c r="D4862" s="626" t="s">
        <v>351</v>
      </c>
      <c r="E4862" s="634">
        <v>95.97</v>
      </c>
      <c r="F4862" s="635">
        <v>0</v>
      </c>
    </row>
    <row r="4863" spans="1:6" ht="15">
      <c r="A4863" s="633" t="s">
        <v>23473</v>
      </c>
      <c r="B4863" s="626">
        <v>105169</v>
      </c>
      <c r="C4863" s="628" t="s">
        <v>23511</v>
      </c>
      <c r="D4863" s="626" t="s">
        <v>351</v>
      </c>
      <c r="E4863" s="634">
        <v>96.35</v>
      </c>
      <c r="F4863" s="635">
        <v>0</v>
      </c>
    </row>
    <row r="4864" spans="1:6" ht="15">
      <c r="A4864" s="633" t="s">
        <v>23473</v>
      </c>
      <c r="B4864" s="626">
        <v>105230</v>
      </c>
      <c r="C4864" s="628" t="s">
        <v>23512</v>
      </c>
      <c r="D4864" s="626" t="s">
        <v>351</v>
      </c>
      <c r="E4864" s="634">
        <v>9.35</v>
      </c>
      <c r="F4864" s="635">
        <v>0</v>
      </c>
    </row>
    <row r="4865" spans="1:6" ht="15">
      <c r="A4865" s="633" t="s">
        <v>23473</v>
      </c>
      <c r="B4865" s="626">
        <v>105231</v>
      </c>
      <c r="C4865" s="628" t="s">
        <v>23513</v>
      </c>
      <c r="D4865" s="626" t="s">
        <v>351</v>
      </c>
      <c r="E4865" s="634">
        <v>10.92</v>
      </c>
      <c r="F4865" s="635">
        <v>0</v>
      </c>
    </row>
    <row r="4866" spans="1:6" ht="15">
      <c r="A4866" s="633" t="s">
        <v>23473</v>
      </c>
      <c r="B4866" s="626">
        <v>105232</v>
      </c>
      <c r="C4866" s="628" t="s">
        <v>23514</v>
      </c>
      <c r="D4866" s="626" t="s">
        <v>351</v>
      </c>
      <c r="E4866" s="634">
        <v>19.850000000000001</v>
      </c>
      <c r="F4866" s="635">
        <v>0</v>
      </c>
    </row>
    <row r="4867" spans="1:6" ht="15">
      <c r="A4867" s="633" t="s">
        <v>23473</v>
      </c>
      <c r="B4867" s="626">
        <v>105229</v>
      </c>
      <c r="C4867" s="628" t="s">
        <v>23515</v>
      </c>
      <c r="D4867" s="626" t="s">
        <v>351</v>
      </c>
      <c r="E4867" s="634">
        <v>30.86</v>
      </c>
      <c r="F4867" s="635">
        <v>0</v>
      </c>
    </row>
    <row r="4868" spans="1:6" ht="15">
      <c r="A4868" s="633" t="s">
        <v>23473</v>
      </c>
      <c r="B4868" s="626">
        <v>105146</v>
      </c>
      <c r="C4868" s="628" t="s">
        <v>23516</v>
      </c>
      <c r="D4868" s="626" t="s">
        <v>351</v>
      </c>
      <c r="E4868" s="634">
        <v>25.32</v>
      </c>
      <c r="F4868" s="635">
        <v>0</v>
      </c>
    </row>
    <row r="4869" spans="1:6" ht="15">
      <c r="A4869" s="633" t="s">
        <v>23473</v>
      </c>
      <c r="B4869" s="626">
        <v>94613</v>
      </c>
      <c r="C4869" s="628" t="s">
        <v>23517</v>
      </c>
      <c r="D4869" s="626" t="s">
        <v>351</v>
      </c>
      <c r="E4869" s="634">
        <v>0</v>
      </c>
      <c r="F4869" s="635"/>
    </row>
    <row r="4870" spans="1:6" ht="15">
      <c r="A4870" s="633" t="s">
        <v>23473</v>
      </c>
      <c r="B4870" s="626">
        <v>94607</v>
      </c>
      <c r="C4870" s="628" t="s">
        <v>23518</v>
      </c>
      <c r="D4870" s="626" t="s">
        <v>351</v>
      </c>
      <c r="E4870" s="634">
        <v>0</v>
      </c>
      <c r="F4870" s="635"/>
    </row>
    <row r="4871" spans="1:6" ht="15">
      <c r="A4871" s="633" t="s">
        <v>23473</v>
      </c>
      <c r="B4871" s="626">
        <v>94609</v>
      </c>
      <c r="C4871" s="628" t="s">
        <v>23519</v>
      </c>
      <c r="D4871" s="626" t="s">
        <v>351</v>
      </c>
      <c r="E4871" s="634">
        <v>0</v>
      </c>
      <c r="F4871" s="635"/>
    </row>
    <row r="4872" spans="1:6" ht="15">
      <c r="A4872" s="633" t="s">
        <v>23473</v>
      </c>
      <c r="B4872" s="626">
        <v>94611</v>
      </c>
      <c r="C4872" s="628" t="s">
        <v>23520</v>
      </c>
      <c r="D4872" s="626" t="s">
        <v>351</v>
      </c>
      <c r="E4872" s="634">
        <v>0</v>
      </c>
      <c r="F4872" s="635"/>
    </row>
    <row r="4873" spans="1:6" ht="15">
      <c r="A4873" s="633" t="s">
        <v>23473</v>
      </c>
      <c r="B4873" s="626">
        <v>96738</v>
      </c>
      <c r="C4873" s="628" t="s">
        <v>23521</v>
      </c>
      <c r="D4873" s="626" t="s">
        <v>351</v>
      </c>
      <c r="E4873" s="634">
        <v>25.64</v>
      </c>
      <c r="F4873" s="635">
        <v>0</v>
      </c>
    </row>
    <row r="4874" spans="1:6" ht="15">
      <c r="A4874" s="633" t="s">
        <v>23473</v>
      </c>
      <c r="B4874" s="626">
        <v>96740</v>
      </c>
      <c r="C4874" s="628" t="s">
        <v>23522</v>
      </c>
      <c r="D4874" s="626" t="s">
        <v>351</v>
      </c>
      <c r="E4874" s="634">
        <v>35.22</v>
      </c>
      <c r="F4874" s="635">
        <v>0</v>
      </c>
    </row>
    <row r="4875" spans="1:6" ht="15">
      <c r="A4875" s="633" t="s">
        <v>23473</v>
      </c>
      <c r="B4875" s="626">
        <v>94738</v>
      </c>
      <c r="C4875" s="628" t="s">
        <v>23523</v>
      </c>
      <c r="D4875" s="626" t="s">
        <v>351</v>
      </c>
      <c r="E4875" s="634">
        <v>1671.19</v>
      </c>
      <c r="F4875" s="635">
        <v>0</v>
      </c>
    </row>
    <row r="4876" spans="1:6" ht="15">
      <c r="A4876" s="633" t="s">
        <v>23473</v>
      </c>
      <c r="B4876" s="626">
        <v>94724</v>
      </c>
      <c r="C4876" s="628" t="s">
        <v>23524</v>
      </c>
      <c r="D4876" s="626" t="s">
        <v>351</v>
      </c>
      <c r="E4876" s="634">
        <v>26.75</v>
      </c>
      <c r="F4876" s="635">
        <v>0</v>
      </c>
    </row>
    <row r="4877" spans="1:6" ht="15">
      <c r="A4877" s="633" t="s">
        <v>23473</v>
      </c>
      <c r="B4877" s="626">
        <v>94726</v>
      </c>
      <c r="C4877" s="628" t="s">
        <v>23525</v>
      </c>
      <c r="D4877" s="626" t="s">
        <v>351</v>
      </c>
      <c r="E4877" s="634">
        <v>34.44</v>
      </c>
      <c r="F4877" s="635">
        <v>0</v>
      </c>
    </row>
    <row r="4878" spans="1:6" ht="15">
      <c r="A4878" s="633" t="s">
        <v>23473</v>
      </c>
      <c r="B4878" s="626">
        <v>94728</v>
      </c>
      <c r="C4878" s="628" t="s">
        <v>23526</v>
      </c>
      <c r="D4878" s="626" t="s">
        <v>351</v>
      </c>
      <c r="E4878" s="634">
        <v>53.64</v>
      </c>
      <c r="F4878" s="635">
        <v>0</v>
      </c>
    </row>
    <row r="4879" spans="1:6" ht="15">
      <c r="A4879" s="633" t="s">
        <v>23473</v>
      </c>
      <c r="B4879" s="626">
        <v>94730</v>
      </c>
      <c r="C4879" s="628" t="s">
        <v>23527</v>
      </c>
      <c r="D4879" s="626" t="s">
        <v>351</v>
      </c>
      <c r="E4879" s="634">
        <v>65.849999999999994</v>
      </c>
      <c r="F4879" s="635">
        <v>0</v>
      </c>
    </row>
    <row r="4880" spans="1:6" ht="15">
      <c r="A4880" s="633" t="s">
        <v>23473</v>
      </c>
      <c r="B4880" s="626">
        <v>94732</v>
      </c>
      <c r="C4880" s="628" t="s">
        <v>23528</v>
      </c>
      <c r="D4880" s="626" t="s">
        <v>351</v>
      </c>
      <c r="E4880" s="634">
        <v>105.61</v>
      </c>
      <c r="F4880" s="635">
        <v>0</v>
      </c>
    </row>
    <row r="4881" spans="1:6" ht="15">
      <c r="A4881" s="633" t="s">
        <v>23473</v>
      </c>
      <c r="B4881" s="626">
        <v>94734</v>
      </c>
      <c r="C4881" s="628" t="s">
        <v>23529</v>
      </c>
      <c r="D4881" s="626" t="s">
        <v>351</v>
      </c>
      <c r="E4881" s="634">
        <v>382.9</v>
      </c>
      <c r="F4881" s="635">
        <v>0</v>
      </c>
    </row>
    <row r="4882" spans="1:6" ht="15">
      <c r="A4882" s="633" t="s">
        <v>23473</v>
      </c>
      <c r="B4882" s="626">
        <v>94736</v>
      </c>
      <c r="C4882" s="628" t="s">
        <v>23530</v>
      </c>
      <c r="D4882" s="626" t="s">
        <v>351</v>
      </c>
      <c r="E4882" s="634">
        <v>556.51</v>
      </c>
      <c r="F4882" s="635">
        <v>0</v>
      </c>
    </row>
    <row r="4883" spans="1:6" ht="15">
      <c r="A4883" s="633" t="s">
        <v>23473</v>
      </c>
      <c r="B4883" s="626">
        <v>94483</v>
      </c>
      <c r="C4883" s="628" t="s">
        <v>23531</v>
      </c>
      <c r="D4883" s="626" t="s">
        <v>351</v>
      </c>
      <c r="E4883" s="634">
        <v>1454.13</v>
      </c>
      <c r="F4883" s="635">
        <v>0</v>
      </c>
    </row>
    <row r="4884" spans="1:6" ht="15">
      <c r="A4884" s="633" t="s">
        <v>23473</v>
      </c>
      <c r="B4884" s="626">
        <v>94482</v>
      </c>
      <c r="C4884" s="628" t="s">
        <v>23532</v>
      </c>
      <c r="D4884" s="626" t="s">
        <v>351</v>
      </c>
      <c r="E4884" s="634">
        <v>1712.1</v>
      </c>
      <c r="F4884" s="635">
        <v>0</v>
      </c>
    </row>
    <row r="4885" spans="1:6" ht="15">
      <c r="A4885" s="633" t="s">
        <v>23473</v>
      </c>
      <c r="B4885" s="626">
        <v>94481</v>
      </c>
      <c r="C4885" s="628" t="s">
        <v>23533</v>
      </c>
      <c r="D4885" s="626" t="s">
        <v>351</v>
      </c>
      <c r="E4885" s="634">
        <v>2149.13</v>
      </c>
      <c r="F4885" s="635">
        <v>0</v>
      </c>
    </row>
    <row r="4886" spans="1:6" ht="15">
      <c r="A4886" s="633" t="s">
        <v>23473</v>
      </c>
      <c r="B4886" s="626">
        <v>94480</v>
      </c>
      <c r="C4886" s="628" t="s">
        <v>23534</v>
      </c>
      <c r="D4886" s="626" t="s">
        <v>351</v>
      </c>
      <c r="E4886" s="634">
        <v>2975.41</v>
      </c>
      <c r="F4886" s="635">
        <v>0</v>
      </c>
    </row>
    <row r="4887" spans="1:6" ht="15">
      <c r="A4887" s="633" t="s">
        <v>23473</v>
      </c>
      <c r="B4887" s="626">
        <v>94472</v>
      </c>
      <c r="C4887" s="628" t="s">
        <v>23535</v>
      </c>
      <c r="D4887" s="626" t="s">
        <v>351</v>
      </c>
      <c r="E4887" s="634">
        <v>88.52</v>
      </c>
      <c r="F4887" s="635">
        <v>0</v>
      </c>
    </row>
    <row r="4888" spans="1:6" ht="15">
      <c r="A4888" s="633" t="s">
        <v>23473</v>
      </c>
      <c r="B4888" s="626">
        <v>94474</v>
      </c>
      <c r="C4888" s="628" t="s">
        <v>23536</v>
      </c>
      <c r="D4888" s="626" t="s">
        <v>351</v>
      </c>
      <c r="E4888" s="634">
        <v>145.07</v>
      </c>
      <c r="F4888" s="635">
        <v>0</v>
      </c>
    </row>
    <row r="4889" spans="1:6" ht="15">
      <c r="A4889" s="633" t="s">
        <v>23473</v>
      </c>
      <c r="B4889" s="626">
        <v>94476</v>
      </c>
      <c r="C4889" s="628" t="s">
        <v>23537</v>
      </c>
      <c r="D4889" s="626" t="s">
        <v>351</v>
      </c>
      <c r="E4889" s="634">
        <v>200.84</v>
      </c>
      <c r="F4889" s="635">
        <v>0</v>
      </c>
    </row>
    <row r="4890" spans="1:6" ht="15">
      <c r="A4890" s="633" t="s">
        <v>23473</v>
      </c>
      <c r="B4890" s="626">
        <v>94471</v>
      </c>
      <c r="C4890" s="628" t="s">
        <v>23538</v>
      </c>
      <c r="D4890" s="626" t="s">
        <v>351</v>
      </c>
      <c r="E4890" s="634">
        <v>86.14</v>
      </c>
      <c r="F4890" s="635">
        <v>0</v>
      </c>
    </row>
    <row r="4891" spans="1:6" ht="15">
      <c r="A4891" s="633" t="s">
        <v>23473</v>
      </c>
      <c r="B4891" s="626">
        <v>94473</v>
      </c>
      <c r="C4891" s="628" t="s">
        <v>23539</v>
      </c>
      <c r="D4891" s="626" t="s">
        <v>351</v>
      </c>
      <c r="E4891" s="634">
        <v>134.58000000000001</v>
      </c>
      <c r="F4891" s="635">
        <v>0</v>
      </c>
    </row>
    <row r="4892" spans="1:6" ht="15">
      <c r="A4892" s="633" t="s">
        <v>23473</v>
      </c>
      <c r="B4892" s="626">
        <v>94475</v>
      </c>
      <c r="C4892" s="628" t="s">
        <v>23540</v>
      </c>
      <c r="D4892" s="626" t="s">
        <v>351</v>
      </c>
      <c r="E4892" s="634">
        <v>180.64</v>
      </c>
      <c r="F4892" s="635">
        <v>0</v>
      </c>
    </row>
    <row r="4893" spans="1:6" ht="15">
      <c r="A4893" s="633" t="s">
        <v>23473</v>
      </c>
      <c r="B4893" s="626">
        <v>105194</v>
      </c>
      <c r="C4893" s="628" t="s">
        <v>23541</v>
      </c>
      <c r="D4893" s="626" t="s">
        <v>351</v>
      </c>
      <c r="E4893" s="634">
        <v>95.06</v>
      </c>
      <c r="F4893" s="635">
        <v>0</v>
      </c>
    </row>
    <row r="4894" spans="1:6" ht="15">
      <c r="A4894" s="633" t="s">
        <v>23473</v>
      </c>
      <c r="B4894" s="626">
        <v>105195</v>
      </c>
      <c r="C4894" s="628" t="s">
        <v>23542</v>
      </c>
      <c r="D4894" s="626" t="s">
        <v>351</v>
      </c>
      <c r="E4894" s="634">
        <v>234.88</v>
      </c>
      <c r="F4894" s="635">
        <v>0</v>
      </c>
    </row>
    <row r="4895" spans="1:6" ht="15">
      <c r="A4895" s="633" t="s">
        <v>23473</v>
      </c>
      <c r="B4895" s="626">
        <v>105178</v>
      </c>
      <c r="C4895" s="628" t="s">
        <v>23543</v>
      </c>
      <c r="D4895" s="626" t="s">
        <v>351</v>
      </c>
      <c r="E4895" s="634">
        <v>149.37</v>
      </c>
      <c r="F4895" s="635">
        <v>0</v>
      </c>
    </row>
    <row r="4896" spans="1:6" ht="15">
      <c r="A4896" s="633" t="s">
        <v>23473</v>
      </c>
      <c r="B4896" s="626">
        <v>94620</v>
      </c>
      <c r="C4896" s="628" t="s">
        <v>23544</v>
      </c>
      <c r="D4896" s="626" t="s">
        <v>351</v>
      </c>
      <c r="E4896" s="634">
        <v>906.1</v>
      </c>
      <c r="F4896" s="635">
        <v>0</v>
      </c>
    </row>
    <row r="4897" spans="1:6" ht="15">
      <c r="A4897" s="633" t="s">
        <v>23473</v>
      </c>
      <c r="B4897" s="626">
        <v>94614</v>
      </c>
      <c r="C4897" s="628" t="s">
        <v>23545</v>
      </c>
      <c r="D4897" s="626" t="s">
        <v>351</v>
      </c>
      <c r="E4897" s="634">
        <v>153.52000000000001</v>
      </c>
      <c r="F4897" s="635">
        <v>0</v>
      </c>
    </row>
    <row r="4898" spans="1:6" ht="15">
      <c r="A4898" s="633" t="s">
        <v>23473</v>
      </c>
      <c r="B4898" s="626">
        <v>94616</v>
      </c>
      <c r="C4898" s="628" t="s">
        <v>23546</v>
      </c>
      <c r="D4898" s="626" t="s">
        <v>351</v>
      </c>
      <c r="E4898" s="634">
        <v>409.95</v>
      </c>
      <c r="F4898" s="635">
        <v>0</v>
      </c>
    </row>
    <row r="4899" spans="1:6" ht="15">
      <c r="A4899" s="633" t="s">
        <v>23473</v>
      </c>
      <c r="B4899" s="626">
        <v>94618</v>
      </c>
      <c r="C4899" s="628" t="s">
        <v>23547</v>
      </c>
      <c r="D4899" s="626" t="s">
        <v>351</v>
      </c>
      <c r="E4899" s="634">
        <v>399.33</v>
      </c>
      <c r="F4899" s="635">
        <v>0</v>
      </c>
    </row>
    <row r="4900" spans="1:6" ht="15">
      <c r="A4900" s="633" t="s">
        <v>23473</v>
      </c>
      <c r="B4900" s="626">
        <v>105193</v>
      </c>
      <c r="C4900" s="628" t="s">
        <v>23548</v>
      </c>
      <c r="D4900" s="626" t="s">
        <v>351</v>
      </c>
      <c r="E4900" s="634">
        <v>163.37</v>
      </c>
      <c r="F4900" s="635">
        <v>0</v>
      </c>
    </row>
    <row r="4901" spans="1:6" ht="15">
      <c r="A4901" s="633" t="s">
        <v>23473</v>
      </c>
      <c r="B4901" s="626">
        <v>105197</v>
      </c>
      <c r="C4901" s="628" t="s">
        <v>23549</v>
      </c>
      <c r="D4901" s="626" t="s">
        <v>351</v>
      </c>
      <c r="E4901" s="634">
        <v>172.62</v>
      </c>
      <c r="F4901" s="635">
        <v>0</v>
      </c>
    </row>
    <row r="4902" spans="1:6" ht="15">
      <c r="A4902" s="633" t="s">
        <v>23473</v>
      </c>
      <c r="B4902" s="626">
        <v>105196</v>
      </c>
      <c r="C4902" s="628" t="s">
        <v>23550</v>
      </c>
      <c r="D4902" s="626" t="s">
        <v>351</v>
      </c>
      <c r="E4902" s="634">
        <v>248.57</v>
      </c>
      <c r="F4902" s="635">
        <v>0</v>
      </c>
    </row>
    <row r="4903" spans="1:6" ht="15">
      <c r="A4903" s="633" t="s">
        <v>23473</v>
      </c>
      <c r="B4903" s="626">
        <v>105198</v>
      </c>
      <c r="C4903" s="628" t="s">
        <v>23551</v>
      </c>
      <c r="D4903" s="626" t="s">
        <v>351</v>
      </c>
      <c r="E4903" s="634">
        <v>350.56</v>
      </c>
      <c r="F4903" s="635">
        <v>0</v>
      </c>
    </row>
    <row r="4904" spans="1:6" ht="15">
      <c r="A4904" s="633" t="s">
        <v>23473</v>
      </c>
      <c r="B4904" s="626">
        <v>105200</v>
      </c>
      <c r="C4904" s="628" t="s">
        <v>23552</v>
      </c>
      <c r="D4904" s="626" t="s">
        <v>351</v>
      </c>
      <c r="E4904" s="634">
        <v>137.72</v>
      </c>
      <c r="F4904" s="635">
        <v>0</v>
      </c>
    </row>
    <row r="4905" spans="1:6" ht="15">
      <c r="A4905" s="633" t="s">
        <v>23473</v>
      </c>
      <c r="B4905" s="626">
        <v>105199</v>
      </c>
      <c r="C4905" s="628" t="s">
        <v>23553</v>
      </c>
      <c r="D4905" s="626" t="s">
        <v>351</v>
      </c>
      <c r="E4905" s="634">
        <v>226.69</v>
      </c>
      <c r="F4905" s="635">
        <v>0</v>
      </c>
    </row>
    <row r="4906" spans="1:6" ht="15">
      <c r="A4906" s="633" t="s">
        <v>23473</v>
      </c>
      <c r="B4906" s="626">
        <v>105201</v>
      </c>
      <c r="C4906" s="628" t="s">
        <v>23554</v>
      </c>
      <c r="D4906" s="626" t="s">
        <v>351</v>
      </c>
      <c r="E4906" s="634">
        <v>308.62</v>
      </c>
      <c r="F4906" s="635">
        <v>0</v>
      </c>
    </row>
    <row r="4907" spans="1:6" ht="15">
      <c r="A4907" s="633" t="s">
        <v>23473</v>
      </c>
      <c r="B4907" s="626">
        <v>94755</v>
      </c>
      <c r="C4907" s="628" t="s">
        <v>23555</v>
      </c>
      <c r="D4907" s="626" t="s">
        <v>351</v>
      </c>
      <c r="E4907" s="634">
        <v>0</v>
      </c>
      <c r="F4907" s="635"/>
    </row>
    <row r="4908" spans="1:6" ht="15">
      <c r="A4908" s="633" t="s">
        <v>23473</v>
      </c>
      <c r="B4908" s="626">
        <v>94741</v>
      </c>
      <c r="C4908" s="628" t="s">
        <v>23556</v>
      </c>
      <c r="D4908" s="626" t="s">
        <v>351</v>
      </c>
      <c r="E4908" s="634">
        <v>13.48</v>
      </c>
      <c r="F4908" s="635">
        <v>0</v>
      </c>
    </row>
    <row r="4909" spans="1:6" ht="15">
      <c r="A4909" s="633" t="s">
        <v>23473</v>
      </c>
      <c r="B4909" s="626">
        <v>94743</v>
      </c>
      <c r="C4909" s="628" t="s">
        <v>23557</v>
      </c>
      <c r="D4909" s="626" t="s">
        <v>351</v>
      </c>
      <c r="E4909" s="634">
        <v>21.79</v>
      </c>
      <c r="F4909" s="635">
        <v>0</v>
      </c>
    </row>
    <row r="4910" spans="1:6" ht="15">
      <c r="A4910" s="633" t="s">
        <v>23473</v>
      </c>
      <c r="B4910" s="626">
        <v>94745</v>
      </c>
      <c r="C4910" s="628" t="s">
        <v>23558</v>
      </c>
      <c r="D4910" s="626" t="s">
        <v>351</v>
      </c>
      <c r="E4910" s="634">
        <v>0</v>
      </c>
      <c r="F4910" s="635"/>
    </row>
    <row r="4911" spans="1:6" ht="15">
      <c r="A4911" s="633" t="s">
        <v>23473</v>
      </c>
      <c r="B4911" s="626">
        <v>94747</v>
      </c>
      <c r="C4911" s="628" t="s">
        <v>23559</v>
      </c>
      <c r="D4911" s="626" t="s">
        <v>351</v>
      </c>
      <c r="E4911" s="634">
        <v>0</v>
      </c>
      <c r="F4911" s="635"/>
    </row>
    <row r="4912" spans="1:6" ht="15">
      <c r="A4912" s="633" t="s">
        <v>23473</v>
      </c>
      <c r="B4912" s="626">
        <v>94749</v>
      </c>
      <c r="C4912" s="628" t="s">
        <v>23560</v>
      </c>
      <c r="D4912" s="626" t="s">
        <v>351</v>
      </c>
      <c r="E4912" s="634">
        <v>0</v>
      </c>
      <c r="F4912" s="635"/>
    </row>
    <row r="4913" spans="1:6" ht="15">
      <c r="A4913" s="633" t="s">
        <v>23473</v>
      </c>
      <c r="B4913" s="626">
        <v>94751</v>
      </c>
      <c r="C4913" s="628" t="s">
        <v>23561</v>
      </c>
      <c r="D4913" s="626" t="s">
        <v>351</v>
      </c>
      <c r="E4913" s="634">
        <v>0</v>
      </c>
      <c r="F4913" s="635"/>
    </row>
    <row r="4914" spans="1:6" ht="15">
      <c r="A4914" s="633" t="s">
        <v>23473</v>
      </c>
      <c r="B4914" s="626">
        <v>94753</v>
      </c>
      <c r="C4914" s="628" t="s">
        <v>23562</v>
      </c>
      <c r="D4914" s="626" t="s">
        <v>351</v>
      </c>
      <c r="E4914" s="634">
        <v>0</v>
      </c>
      <c r="F4914" s="635"/>
    </row>
    <row r="4915" spans="1:6" ht="15">
      <c r="A4915" s="633" t="s">
        <v>23473</v>
      </c>
      <c r="B4915" s="626">
        <v>105209</v>
      </c>
      <c r="C4915" s="628" t="s">
        <v>23563</v>
      </c>
      <c r="D4915" s="626" t="s">
        <v>351</v>
      </c>
      <c r="E4915" s="634">
        <v>167.4</v>
      </c>
      <c r="F4915" s="635">
        <v>0</v>
      </c>
    </row>
    <row r="4916" spans="1:6" ht="15">
      <c r="A4916" s="633" t="s">
        <v>23473</v>
      </c>
      <c r="B4916" s="626">
        <v>105208</v>
      </c>
      <c r="C4916" s="628" t="s">
        <v>23564</v>
      </c>
      <c r="D4916" s="626" t="s">
        <v>351</v>
      </c>
      <c r="E4916" s="634">
        <v>337.76</v>
      </c>
      <c r="F4916" s="635">
        <v>0</v>
      </c>
    </row>
    <row r="4917" spans="1:6" ht="15">
      <c r="A4917" s="633" t="s">
        <v>23473</v>
      </c>
      <c r="B4917" s="626">
        <v>105210</v>
      </c>
      <c r="C4917" s="628" t="s">
        <v>23565</v>
      </c>
      <c r="D4917" s="626" t="s">
        <v>351</v>
      </c>
      <c r="E4917" s="634">
        <v>435.03</v>
      </c>
      <c r="F4917" s="635">
        <v>0</v>
      </c>
    </row>
    <row r="4918" spans="1:6" ht="15">
      <c r="A4918" s="633" t="s">
        <v>23473</v>
      </c>
      <c r="B4918" s="626">
        <v>105203</v>
      </c>
      <c r="C4918" s="628" t="s">
        <v>23566</v>
      </c>
      <c r="D4918" s="626" t="s">
        <v>351</v>
      </c>
      <c r="E4918" s="634">
        <v>171.9</v>
      </c>
      <c r="F4918" s="635">
        <v>0</v>
      </c>
    </row>
    <row r="4919" spans="1:6" ht="15">
      <c r="A4919" s="633" t="s">
        <v>23473</v>
      </c>
      <c r="B4919" s="626">
        <v>105202</v>
      </c>
      <c r="C4919" s="628" t="s">
        <v>23567</v>
      </c>
      <c r="D4919" s="626" t="s">
        <v>351</v>
      </c>
      <c r="E4919" s="634">
        <v>279.01</v>
      </c>
      <c r="F4919" s="635">
        <v>0</v>
      </c>
    </row>
    <row r="4920" spans="1:6" ht="15">
      <c r="A4920" s="633" t="s">
        <v>23473</v>
      </c>
      <c r="B4920" s="626">
        <v>105204</v>
      </c>
      <c r="C4920" s="628" t="s">
        <v>23568</v>
      </c>
      <c r="D4920" s="626" t="s">
        <v>351</v>
      </c>
      <c r="E4920" s="634">
        <v>369.85</v>
      </c>
      <c r="F4920" s="635">
        <v>0</v>
      </c>
    </row>
    <row r="4921" spans="1:6" ht="15">
      <c r="A4921" s="633" t="s">
        <v>23473</v>
      </c>
      <c r="B4921" s="626">
        <v>105206</v>
      </c>
      <c r="C4921" s="628" t="s">
        <v>23569</v>
      </c>
      <c r="D4921" s="626" t="s">
        <v>351</v>
      </c>
      <c r="E4921" s="634">
        <v>164.15</v>
      </c>
      <c r="F4921" s="635">
        <v>0</v>
      </c>
    </row>
    <row r="4922" spans="1:6" ht="15">
      <c r="A4922" s="633" t="s">
        <v>23473</v>
      </c>
      <c r="B4922" s="626">
        <v>105205</v>
      </c>
      <c r="C4922" s="628" t="s">
        <v>23570</v>
      </c>
      <c r="D4922" s="626" t="s">
        <v>351</v>
      </c>
      <c r="E4922" s="634">
        <v>258.37</v>
      </c>
      <c r="F4922" s="635">
        <v>0</v>
      </c>
    </row>
    <row r="4923" spans="1:6" ht="15">
      <c r="A4923" s="633" t="s">
        <v>23473</v>
      </c>
      <c r="B4923" s="626">
        <v>105207</v>
      </c>
      <c r="C4923" s="628" t="s">
        <v>23571</v>
      </c>
      <c r="D4923" s="626" t="s">
        <v>351</v>
      </c>
      <c r="E4923" s="634">
        <v>359.53</v>
      </c>
      <c r="F4923" s="635">
        <v>0</v>
      </c>
    </row>
    <row r="4924" spans="1:6" ht="15">
      <c r="A4924" s="633" t="s">
        <v>23473</v>
      </c>
      <c r="B4924" s="626">
        <v>94687</v>
      </c>
      <c r="C4924" s="628" t="s">
        <v>23572</v>
      </c>
      <c r="D4924" s="626" t="s">
        <v>351</v>
      </c>
      <c r="E4924" s="634">
        <v>239.23</v>
      </c>
      <c r="F4924" s="635">
        <v>0</v>
      </c>
    </row>
    <row r="4925" spans="1:6" ht="15">
      <c r="A4925" s="633" t="s">
        <v>23473</v>
      </c>
      <c r="B4925" s="626">
        <v>94673</v>
      </c>
      <c r="C4925" s="628" t="s">
        <v>23573</v>
      </c>
      <c r="D4925" s="626" t="s">
        <v>351</v>
      </c>
      <c r="E4925" s="634">
        <v>8.1300000000000008</v>
      </c>
      <c r="F4925" s="635">
        <v>0</v>
      </c>
    </row>
    <row r="4926" spans="1:6" ht="15">
      <c r="A4926" s="633" t="s">
        <v>23473</v>
      </c>
      <c r="B4926" s="626">
        <v>94675</v>
      </c>
      <c r="C4926" s="628" t="s">
        <v>23574</v>
      </c>
      <c r="D4926" s="626" t="s">
        <v>351</v>
      </c>
      <c r="E4926" s="634">
        <v>13.33</v>
      </c>
      <c r="F4926" s="635">
        <v>0</v>
      </c>
    </row>
    <row r="4927" spans="1:6" ht="15">
      <c r="A4927" s="633" t="s">
        <v>23473</v>
      </c>
      <c r="B4927" s="626">
        <v>94677</v>
      </c>
      <c r="C4927" s="628" t="s">
        <v>23575</v>
      </c>
      <c r="D4927" s="626" t="s">
        <v>351</v>
      </c>
      <c r="E4927" s="634">
        <v>21.28</v>
      </c>
      <c r="F4927" s="635">
        <v>0</v>
      </c>
    </row>
    <row r="4928" spans="1:6" ht="15">
      <c r="A4928" s="633" t="s">
        <v>23473</v>
      </c>
      <c r="B4928" s="626">
        <v>94679</v>
      </c>
      <c r="C4928" s="628" t="s">
        <v>23576</v>
      </c>
      <c r="D4928" s="626" t="s">
        <v>351</v>
      </c>
      <c r="E4928" s="634">
        <v>25.96</v>
      </c>
      <c r="F4928" s="635">
        <v>0</v>
      </c>
    </row>
    <row r="4929" spans="1:6" ht="15">
      <c r="A4929" s="633" t="s">
        <v>23473</v>
      </c>
      <c r="B4929" s="626">
        <v>94681</v>
      </c>
      <c r="C4929" s="628" t="s">
        <v>23577</v>
      </c>
      <c r="D4929" s="626" t="s">
        <v>351</v>
      </c>
      <c r="E4929" s="634">
        <v>52.12</v>
      </c>
      <c r="F4929" s="635">
        <v>0</v>
      </c>
    </row>
    <row r="4930" spans="1:6" ht="15">
      <c r="A4930" s="633" t="s">
        <v>23473</v>
      </c>
      <c r="B4930" s="626">
        <v>94683</v>
      </c>
      <c r="C4930" s="628" t="s">
        <v>23578</v>
      </c>
      <c r="D4930" s="626" t="s">
        <v>351</v>
      </c>
      <c r="E4930" s="634">
        <v>79.09</v>
      </c>
      <c r="F4930" s="635">
        <v>0</v>
      </c>
    </row>
    <row r="4931" spans="1:6" ht="15">
      <c r="A4931" s="633" t="s">
        <v>23473</v>
      </c>
      <c r="B4931" s="626">
        <v>94685</v>
      </c>
      <c r="C4931" s="628" t="s">
        <v>23579</v>
      </c>
      <c r="D4931" s="626" t="s">
        <v>351</v>
      </c>
      <c r="E4931" s="634">
        <v>100.63</v>
      </c>
      <c r="F4931" s="635">
        <v>0</v>
      </c>
    </row>
    <row r="4932" spans="1:6" ht="15">
      <c r="A4932" s="633" t="s">
        <v>23473</v>
      </c>
      <c r="B4932" s="626">
        <v>94621</v>
      </c>
      <c r="C4932" s="628" t="s">
        <v>23580</v>
      </c>
      <c r="D4932" s="626" t="s">
        <v>351</v>
      </c>
      <c r="E4932" s="634">
        <v>0</v>
      </c>
      <c r="F4932" s="635"/>
    </row>
    <row r="4933" spans="1:6" ht="15">
      <c r="A4933" s="633" t="s">
        <v>23473</v>
      </c>
      <c r="B4933" s="626">
        <v>94615</v>
      </c>
      <c r="C4933" s="628" t="s">
        <v>23581</v>
      </c>
      <c r="D4933" s="626" t="s">
        <v>351</v>
      </c>
      <c r="E4933" s="634">
        <v>172.74</v>
      </c>
      <c r="F4933" s="635">
        <v>0</v>
      </c>
    </row>
    <row r="4934" spans="1:6" ht="15">
      <c r="A4934" s="633" t="s">
        <v>23473</v>
      </c>
      <c r="B4934" s="626">
        <v>94617</v>
      </c>
      <c r="C4934" s="628" t="s">
        <v>23582</v>
      </c>
      <c r="D4934" s="626" t="s">
        <v>351</v>
      </c>
      <c r="E4934" s="634">
        <v>343.12</v>
      </c>
      <c r="F4934" s="635">
        <v>0</v>
      </c>
    </row>
    <row r="4935" spans="1:6" ht="15">
      <c r="A4935" s="633" t="s">
        <v>23473</v>
      </c>
      <c r="B4935" s="626">
        <v>94619</v>
      </c>
      <c r="C4935" s="628" t="s">
        <v>23583</v>
      </c>
      <c r="D4935" s="626" t="s">
        <v>351</v>
      </c>
      <c r="E4935" s="634">
        <v>0</v>
      </c>
      <c r="F4935" s="635"/>
    </row>
    <row r="4936" spans="1:6" ht="15">
      <c r="A4936" s="633" t="s">
        <v>23473</v>
      </c>
      <c r="B4936" s="626">
        <v>105147</v>
      </c>
      <c r="C4936" s="628" t="s">
        <v>23584</v>
      </c>
      <c r="D4936" s="626" t="s">
        <v>351</v>
      </c>
      <c r="E4936" s="634">
        <v>18.03</v>
      </c>
      <c r="F4936" s="635">
        <v>0</v>
      </c>
    </row>
    <row r="4937" spans="1:6" ht="15">
      <c r="A4937" s="633" t="s">
        <v>23473</v>
      </c>
      <c r="B4937" s="626">
        <v>105148</v>
      </c>
      <c r="C4937" s="628" t="s">
        <v>23585</v>
      </c>
      <c r="D4937" s="626" t="s">
        <v>351</v>
      </c>
      <c r="E4937" s="634">
        <v>25.32</v>
      </c>
      <c r="F4937" s="635">
        <v>0</v>
      </c>
    </row>
    <row r="4938" spans="1:6" ht="15">
      <c r="A4938" s="633" t="s">
        <v>23473</v>
      </c>
      <c r="B4938" s="626">
        <v>105154</v>
      </c>
      <c r="C4938" s="628" t="s">
        <v>23586</v>
      </c>
      <c r="D4938" s="626" t="s">
        <v>351</v>
      </c>
      <c r="E4938" s="634">
        <v>7.58</v>
      </c>
      <c r="F4938" s="635">
        <v>0</v>
      </c>
    </row>
    <row r="4939" spans="1:6" ht="15">
      <c r="A4939" s="633" t="s">
        <v>23473</v>
      </c>
      <c r="B4939" s="626">
        <v>105155</v>
      </c>
      <c r="C4939" s="628" t="s">
        <v>23587</v>
      </c>
      <c r="D4939" s="626" t="s">
        <v>351</v>
      </c>
      <c r="E4939" s="634">
        <v>11.26</v>
      </c>
      <c r="F4939" s="635">
        <v>0</v>
      </c>
    </row>
    <row r="4940" spans="1:6" ht="15">
      <c r="A4940" s="633" t="s">
        <v>23473</v>
      </c>
      <c r="B4940" s="626">
        <v>105156</v>
      </c>
      <c r="C4940" s="628" t="s">
        <v>23588</v>
      </c>
      <c r="D4940" s="626" t="s">
        <v>351</v>
      </c>
      <c r="E4940" s="634">
        <v>14.42</v>
      </c>
      <c r="F4940" s="635">
        <v>0</v>
      </c>
    </row>
    <row r="4941" spans="1:6" ht="15">
      <c r="A4941" s="633" t="s">
        <v>23473</v>
      </c>
      <c r="B4941" s="626">
        <v>105157</v>
      </c>
      <c r="C4941" s="628" t="s">
        <v>23589</v>
      </c>
      <c r="D4941" s="626" t="s">
        <v>351</v>
      </c>
      <c r="E4941" s="634">
        <v>22.04</v>
      </c>
      <c r="F4941" s="635">
        <v>0</v>
      </c>
    </row>
    <row r="4942" spans="1:6" ht="15">
      <c r="A4942" s="633" t="s">
        <v>23473</v>
      </c>
      <c r="B4942" s="626">
        <v>105158</v>
      </c>
      <c r="C4942" s="628" t="s">
        <v>23590</v>
      </c>
      <c r="D4942" s="626" t="s">
        <v>351</v>
      </c>
      <c r="E4942" s="634">
        <v>32.229999999999997</v>
      </c>
      <c r="F4942" s="635">
        <v>0</v>
      </c>
    </row>
    <row r="4943" spans="1:6" ht="15">
      <c r="A4943" s="633" t="s">
        <v>23473</v>
      </c>
      <c r="B4943" s="626">
        <v>105159</v>
      </c>
      <c r="C4943" s="628" t="s">
        <v>23591</v>
      </c>
      <c r="D4943" s="626" t="s">
        <v>351</v>
      </c>
      <c r="E4943" s="634">
        <v>56.83</v>
      </c>
      <c r="F4943" s="635">
        <v>0</v>
      </c>
    </row>
    <row r="4944" spans="1:6" ht="15">
      <c r="A4944" s="633" t="s">
        <v>23473</v>
      </c>
      <c r="B4944" s="626">
        <v>105160</v>
      </c>
      <c r="C4944" s="628" t="s">
        <v>23592</v>
      </c>
      <c r="D4944" s="626" t="s">
        <v>351</v>
      </c>
      <c r="E4944" s="634">
        <v>70.180000000000007</v>
      </c>
      <c r="F4944" s="635">
        <v>0</v>
      </c>
    </row>
    <row r="4945" spans="1:6" ht="15">
      <c r="A4945" s="633" t="s">
        <v>23473</v>
      </c>
      <c r="B4945" s="626">
        <v>94634</v>
      </c>
      <c r="C4945" s="628" t="s">
        <v>23593</v>
      </c>
      <c r="D4945" s="626" t="s">
        <v>351</v>
      </c>
      <c r="E4945" s="634">
        <v>0</v>
      </c>
      <c r="F4945" s="635"/>
    </row>
    <row r="4946" spans="1:6" ht="15">
      <c r="A4946" s="633" t="s">
        <v>23473</v>
      </c>
      <c r="B4946" s="626">
        <v>94631</v>
      </c>
      <c r="C4946" s="628" t="s">
        <v>23594</v>
      </c>
      <c r="D4946" s="626" t="s">
        <v>351</v>
      </c>
      <c r="E4946" s="634">
        <v>0</v>
      </c>
      <c r="F4946" s="635"/>
    </row>
    <row r="4947" spans="1:6" ht="15">
      <c r="A4947" s="633" t="s">
        <v>23473</v>
      </c>
      <c r="B4947" s="626">
        <v>94632</v>
      </c>
      <c r="C4947" s="628" t="s">
        <v>23595</v>
      </c>
      <c r="D4947" s="626" t="s">
        <v>351</v>
      </c>
      <c r="E4947" s="634">
        <v>0</v>
      </c>
      <c r="F4947" s="635"/>
    </row>
    <row r="4948" spans="1:6" ht="15">
      <c r="A4948" s="633" t="s">
        <v>23473</v>
      </c>
      <c r="B4948" s="626">
        <v>94633</v>
      </c>
      <c r="C4948" s="628" t="s">
        <v>23596</v>
      </c>
      <c r="D4948" s="626" t="s">
        <v>351</v>
      </c>
      <c r="E4948" s="634">
        <v>0</v>
      </c>
      <c r="F4948" s="635"/>
    </row>
    <row r="4949" spans="1:6" ht="15">
      <c r="A4949" s="633" t="s">
        <v>23473</v>
      </c>
      <c r="B4949" s="626">
        <v>94672</v>
      </c>
      <c r="C4949" s="628" t="s">
        <v>23597</v>
      </c>
      <c r="D4949" s="626" t="s">
        <v>351</v>
      </c>
      <c r="E4949" s="634">
        <v>7.12</v>
      </c>
      <c r="F4949" s="635">
        <v>0</v>
      </c>
    </row>
    <row r="4950" spans="1:6" ht="15">
      <c r="A4950" s="633" t="s">
        <v>23473</v>
      </c>
      <c r="B4950" s="626">
        <v>94754</v>
      </c>
      <c r="C4950" s="628" t="s">
        <v>23598</v>
      </c>
      <c r="D4950" s="626" t="s">
        <v>351</v>
      </c>
      <c r="E4950" s="634">
        <v>297.56</v>
      </c>
      <c r="F4950" s="635">
        <v>0</v>
      </c>
    </row>
    <row r="4951" spans="1:6" ht="15">
      <c r="A4951" s="633" t="s">
        <v>23473</v>
      </c>
      <c r="B4951" s="626">
        <v>94740</v>
      </c>
      <c r="C4951" s="628" t="s">
        <v>23599</v>
      </c>
      <c r="D4951" s="626" t="s">
        <v>351</v>
      </c>
      <c r="E4951" s="634">
        <v>10.5</v>
      </c>
      <c r="F4951" s="635">
        <v>0</v>
      </c>
    </row>
    <row r="4952" spans="1:6" ht="15">
      <c r="A4952" s="633" t="s">
        <v>23473</v>
      </c>
      <c r="B4952" s="626">
        <v>94742</v>
      </c>
      <c r="C4952" s="628" t="s">
        <v>23600</v>
      </c>
      <c r="D4952" s="626" t="s">
        <v>351</v>
      </c>
      <c r="E4952" s="634">
        <v>17.3</v>
      </c>
      <c r="F4952" s="635">
        <v>0</v>
      </c>
    </row>
    <row r="4953" spans="1:6" ht="15">
      <c r="A4953" s="633" t="s">
        <v>23473</v>
      </c>
      <c r="B4953" s="626">
        <v>94744</v>
      </c>
      <c r="C4953" s="628" t="s">
        <v>23601</v>
      </c>
      <c r="D4953" s="626" t="s">
        <v>351</v>
      </c>
      <c r="E4953" s="634">
        <v>27.19</v>
      </c>
      <c r="F4953" s="635">
        <v>0</v>
      </c>
    </row>
    <row r="4954" spans="1:6" ht="15">
      <c r="A4954" s="633" t="s">
        <v>23473</v>
      </c>
      <c r="B4954" s="626">
        <v>94746</v>
      </c>
      <c r="C4954" s="628" t="s">
        <v>23602</v>
      </c>
      <c r="D4954" s="626" t="s">
        <v>351</v>
      </c>
      <c r="E4954" s="634">
        <v>39</v>
      </c>
      <c r="F4954" s="635">
        <v>0</v>
      </c>
    </row>
    <row r="4955" spans="1:6" ht="15">
      <c r="A4955" s="633" t="s">
        <v>23473</v>
      </c>
      <c r="B4955" s="626">
        <v>94748</v>
      </c>
      <c r="C4955" s="628" t="s">
        <v>23603</v>
      </c>
      <c r="D4955" s="626" t="s">
        <v>351</v>
      </c>
      <c r="E4955" s="634">
        <v>85.21</v>
      </c>
      <c r="F4955" s="635">
        <v>0</v>
      </c>
    </row>
    <row r="4956" spans="1:6" ht="15">
      <c r="A4956" s="633" t="s">
        <v>23473</v>
      </c>
      <c r="B4956" s="626">
        <v>94750</v>
      </c>
      <c r="C4956" s="628" t="s">
        <v>23604</v>
      </c>
      <c r="D4956" s="626" t="s">
        <v>351</v>
      </c>
      <c r="E4956" s="634">
        <v>172.17</v>
      </c>
      <c r="F4956" s="635">
        <v>0</v>
      </c>
    </row>
    <row r="4957" spans="1:6" ht="15">
      <c r="A4957" s="633" t="s">
        <v>23473</v>
      </c>
      <c r="B4957" s="626">
        <v>94752</v>
      </c>
      <c r="C4957" s="628" t="s">
        <v>23605</v>
      </c>
      <c r="D4957" s="626" t="s">
        <v>351</v>
      </c>
      <c r="E4957" s="634">
        <v>207.37</v>
      </c>
      <c r="F4957" s="635">
        <v>0</v>
      </c>
    </row>
    <row r="4958" spans="1:6" ht="15">
      <c r="A4958" s="633" t="s">
        <v>23473</v>
      </c>
      <c r="B4958" s="626">
        <v>96755</v>
      </c>
      <c r="C4958" s="628" t="s">
        <v>23606</v>
      </c>
      <c r="D4958" s="626" t="s">
        <v>351</v>
      </c>
      <c r="E4958" s="634">
        <v>362.4</v>
      </c>
      <c r="F4958" s="635">
        <v>0</v>
      </c>
    </row>
    <row r="4959" spans="1:6" ht="15">
      <c r="A4959" s="633" t="s">
        <v>23473</v>
      </c>
      <c r="B4959" s="626">
        <v>96747</v>
      </c>
      <c r="C4959" s="628" t="s">
        <v>23607</v>
      </c>
      <c r="D4959" s="626" t="s">
        <v>351</v>
      </c>
      <c r="E4959" s="634">
        <v>9.23</v>
      </c>
      <c r="F4959" s="635">
        <v>0</v>
      </c>
    </row>
    <row r="4960" spans="1:6" ht="15">
      <c r="A4960" s="633" t="s">
        <v>23473</v>
      </c>
      <c r="B4960" s="626">
        <v>96748</v>
      </c>
      <c r="C4960" s="628" t="s">
        <v>23608</v>
      </c>
      <c r="D4960" s="626" t="s">
        <v>351</v>
      </c>
      <c r="E4960" s="634">
        <v>10.63</v>
      </c>
      <c r="F4960" s="635">
        <v>0</v>
      </c>
    </row>
    <row r="4961" spans="1:6" ht="15">
      <c r="A4961" s="633" t="s">
        <v>23473</v>
      </c>
      <c r="B4961" s="626">
        <v>96749</v>
      </c>
      <c r="C4961" s="628" t="s">
        <v>23609</v>
      </c>
      <c r="D4961" s="626" t="s">
        <v>351</v>
      </c>
      <c r="E4961" s="634">
        <v>13.29</v>
      </c>
      <c r="F4961" s="635">
        <v>0</v>
      </c>
    </row>
    <row r="4962" spans="1:6" ht="15">
      <c r="A4962" s="633" t="s">
        <v>23473</v>
      </c>
      <c r="B4962" s="626">
        <v>96750</v>
      </c>
      <c r="C4962" s="628" t="s">
        <v>23610</v>
      </c>
      <c r="D4962" s="626" t="s">
        <v>351</v>
      </c>
      <c r="E4962" s="634">
        <v>20.21</v>
      </c>
      <c r="F4962" s="635">
        <v>0</v>
      </c>
    </row>
    <row r="4963" spans="1:6" ht="15">
      <c r="A4963" s="633" t="s">
        <v>23473</v>
      </c>
      <c r="B4963" s="626">
        <v>96751</v>
      </c>
      <c r="C4963" s="628" t="s">
        <v>23611</v>
      </c>
      <c r="D4963" s="626" t="s">
        <v>351</v>
      </c>
      <c r="E4963" s="634">
        <v>29.08</v>
      </c>
      <c r="F4963" s="635">
        <v>0</v>
      </c>
    </row>
    <row r="4964" spans="1:6" ht="15">
      <c r="A4964" s="633" t="s">
        <v>23473</v>
      </c>
      <c r="B4964" s="626">
        <v>96752</v>
      </c>
      <c r="C4964" s="628" t="s">
        <v>23612</v>
      </c>
      <c r="D4964" s="626" t="s">
        <v>351</v>
      </c>
      <c r="E4964" s="634">
        <v>43.17</v>
      </c>
      <c r="F4964" s="635">
        <v>0</v>
      </c>
    </row>
    <row r="4965" spans="1:6" ht="15">
      <c r="A4965" s="633" t="s">
        <v>23473</v>
      </c>
      <c r="B4965" s="626">
        <v>96753</v>
      </c>
      <c r="C4965" s="628" t="s">
        <v>23613</v>
      </c>
      <c r="D4965" s="626" t="s">
        <v>351</v>
      </c>
      <c r="E4965" s="634">
        <v>95.22</v>
      </c>
      <c r="F4965" s="635">
        <v>0</v>
      </c>
    </row>
    <row r="4966" spans="1:6" ht="15">
      <c r="A4966" s="633" t="s">
        <v>23473</v>
      </c>
      <c r="B4966" s="626">
        <v>96754</v>
      </c>
      <c r="C4966" s="628" t="s">
        <v>23614</v>
      </c>
      <c r="D4966" s="626" t="s">
        <v>351</v>
      </c>
      <c r="E4966" s="634">
        <v>122.39</v>
      </c>
      <c r="F4966" s="635">
        <v>0</v>
      </c>
    </row>
    <row r="4967" spans="1:6" ht="15">
      <c r="A4967" s="633" t="s">
        <v>23473</v>
      </c>
      <c r="B4967" s="626">
        <v>94686</v>
      </c>
      <c r="C4967" s="628" t="s">
        <v>23615</v>
      </c>
      <c r="D4967" s="626" t="s">
        <v>351</v>
      </c>
      <c r="E4967" s="634">
        <v>263.39</v>
      </c>
      <c r="F4967" s="635">
        <v>0</v>
      </c>
    </row>
    <row r="4968" spans="1:6" ht="15">
      <c r="A4968" s="633" t="s">
        <v>23473</v>
      </c>
      <c r="B4968" s="626">
        <v>94674</v>
      </c>
      <c r="C4968" s="628" t="s">
        <v>23616</v>
      </c>
      <c r="D4968" s="626" t="s">
        <v>351</v>
      </c>
      <c r="E4968" s="634">
        <v>9.1300000000000008</v>
      </c>
      <c r="F4968" s="635">
        <v>0</v>
      </c>
    </row>
    <row r="4969" spans="1:6" ht="15">
      <c r="A4969" s="633" t="s">
        <v>23473</v>
      </c>
      <c r="B4969" s="626">
        <v>94676</v>
      </c>
      <c r="C4969" s="628" t="s">
        <v>23617</v>
      </c>
      <c r="D4969" s="626" t="s">
        <v>351</v>
      </c>
      <c r="E4969" s="634">
        <v>14.92</v>
      </c>
      <c r="F4969" s="635">
        <v>0</v>
      </c>
    </row>
    <row r="4970" spans="1:6" ht="15">
      <c r="A4970" s="633" t="s">
        <v>23473</v>
      </c>
      <c r="B4970" s="626">
        <v>94678</v>
      </c>
      <c r="C4970" s="628" t="s">
        <v>23618</v>
      </c>
      <c r="D4970" s="626" t="s">
        <v>351</v>
      </c>
      <c r="E4970" s="634">
        <v>17.579999999999998</v>
      </c>
      <c r="F4970" s="635">
        <v>0</v>
      </c>
    </row>
    <row r="4971" spans="1:6" ht="15">
      <c r="A4971" s="633" t="s">
        <v>23473</v>
      </c>
      <c r="B4971" s="626">
        <v>94680</v>
      </c>
      <c r="C4971" s="628" t="s">
        <v>23619</v>
      </c>
      <c r="D4971" s="626" t="s">
        <v>351</v>
      </c>
      <c r="E4971" s="634">
        <v>46.77</v>
      </c>
      <c r="F4971" s="635">
        <v>0</v>
      </c>
    </row>
    <row r="4972" spans="1:6" ht="15">
      <c r="A4972" s="633" t="s">
        <v>23473</v>
      </c>
      <c r="B4972" s="626">
        <v>94682</v>
      </c>
      <c r="C4972" s="628" t="s">
        <v>23620</v>
      </c>
      <c r="D4972" s="626" t="s">
        <v>351</v>
      </c>
      <c r="E4972" s="634">
        <v>113.43</v>
      </c>
      <c r="F4972" s="635">
        <v>0</v>
      </c>
    </row>
    <row r="4973" spans="1:6" ht="15">
      <c r="A4973" s="633" t="s">
        <v>23473</v>
      </c>
      <c r="B4973" s="626">
        <v>94684</v>
      </c>
      <c r="C4973" s="628" t="s">
        <v>23621</v>
      </c>
      <c r="D4973" s="626" t="s">
        <v>351</v>
      </c>
      <c r="E4973" s="634">
        <v>137.04</v>
      </c>
      <c r="F4973" s="635">
        <v>0</v>
      </c>
    </row>
    <row r="4974" spans="1:6" ht="15">
      <c r="A4974" s="633" t="s">
        <v>23473</v>
      </c>
      <c r="B4974" s="626">
        <v>105219</v>
      </c>
      <c r="C4974" s="628" t="s">
        <v>23622</v>
      </c>
      <c r="D4974" s="626" t="s">
        <v>351</v>
      </c>
      <c r="E4974" s="634">
        <v>12.16</v>
      </c>
      <c r="F4974" s="635">
        <v>0</v>
      </c>
    </row>
    <row r="4975" spans="1:6" ht="15">
      <c r="A4975" s="633" t="s">
        <v>23473</v>
      </c>
      <c r="B4975" s="626">
        <v>105220</v>
      </c>
      <c r="C4975" s="628" t="s">
        <v>23623</v>
      </c>
      <c r="D4975" s="626" t="s">
        <v>351</v>
      </c>
      <c r="E4975" s="634">
        <v>16.61</v>
      </c>
      <c r="F4975" s="635">
        <v>0</v>
      </c>
    </row>
    <row r="4976" spans="1:6" ht="15">
      <c r="A4976" s="633" t="s">
        <v>23473</v>
      </c>
      <c r="B4976" s="626">
        <v>105221</v>
      </c>
      <c r="C4976" s="628" t="s">
        <v>23624</v>
      </c>
      <c r="D4976" s="626" t="s">
        <v>351</v>
      </c>
      <c r="E4976" s="634">
        <v>25.49</v>
      </c>
      <c r="F4976" s="635">
        <v>0</v>
      </c>
    </row>
    <row r="4977" spans="1:6" ht="15">
      <c r="A4977" s="633" t="s">
        <v>23473</v>
      </c>
      <c r="B4977" s="626">
        <v>105166</v>
      </c>
      <c r="C4977" s="628" t="s">
        <v>23625</v>
      </c>
      <c r="D4977" s="626" t="s">
        <v>351</v>
      </c>
      <c r="E4977" s="634">
        <v>38.58</v>
      </c>
      <c r="F4977" s="635">
        <v>0</v>
      </c>
    </row>
    <row r="4978" spans="1:6" ht="15">
      <c r="A4978" s="633" t="s">
        <v>23473</v>
      </c>
      <c r="B4978" s="626">
        <v>105222</v>
      </c>
      <c r="C4978" s="628" t="s">
        <v>23626</v>
      </c>
      <c r="D4978" s="626" t="s">
        <v>351</v>
      </c>
      <c r="E4978" s="634">
        <v>72.819999999999993</v>
      </c>
      <c r="F4978" s="635">
        <v>0</v>
      </c>
    </row>
    <row r="4979" spans="1:6" ht="15">
      <c r="A4979" s="633" t="s">
        <v>23473</v>
      </c>
      <c r="B4979" s="626">
        <v>105223</v>
      </c>
      <c r="C4979" s="628" t="s">
        <v>23627</v>
      </c>
      <c r="D4979" s="626" t="s">
        <v>351</v>
      </c>
      <c r="E4979" s="634">
        <v>166.56</v>
      </c>
      <c r="F4979" s="635">
        <v>0</v>
      </c>
    </row>
    <row r="4980" spans="1:6" ht="15">
      <c r="A4980" s="633" t="s">
        <v>23473</v>
      </c>
      <c r="B4980" s="626">
        <v>105224</v>
      </c>
      <c r="C4980" s="628" t="s">
        <v>23628</v>
      </c>
      <c r="D4980" s="626" t="s">
        <v>351</v>
      </c>
      <c r="E4980" s="634">
        <v>242.24</v>
      </c>
      <c r="F4980" s="635">
        <v>0</v>
      </c>
    </row>
    <row r="4981" spans="1:6" ht="15">
      <c r="A4981" s="633" t="s">
        <v>23473</v>
      </c>
      <c r="B4981" s="626">
        <v>105149</v>
      </c>
      <c r="C4981" s="628" t="s">
        <v>23629</v>
      </c>
      <c r="D4981" s="626" t="s">
        <v>351</v>
      </c>
      <c r="E4981" s="634">
        <v>9.48</v>
      </c>
      <c r="F4981" s="635">
        <v>0</v>
      </c>
    </row>
    <row r="4982" spans="1:6" ht="15">
      <c r="A4982" s="633" t="s">
        <v>23473</v>
      </c>
      <c r="B4982" s="626">
        <v>105150</v>
      </c>
      <c r="C4982" s="628" t="s">
        <v>23630</v>
      </c>
      <c r="D4982" s="626" t="s">
        <v>351</v>
      </c>
      <c r="E4982" s="634">
        <v>11.05</v>
      </c>
      <c r="F4982" s="635">
        <v>0</v>
      </c>
    </row>
    <row r="4983" spans="1:6" ht="15">
      <c r="A4983" s="633" t="s">
        <v>23473</v>
      </c>
      <c r="B4983" s="626">
        <v>105151</v>
      </c>
      <c r="C4983" s="628" t="s">
        <v>23631</v>
      </c>
      <c r="D4983" s="626" t="s">
        <v>351</v>
      </c>
      <c r="E4983" s="634">
        <v>25.87</v>
      </c>
      <c r="F4983" s="635">
        <v>0</v>
      </c>
    </row>
    <row r="4984" spans="1:6" ht="15">
      <c r="A4984" s="633" t="s">
        <v>23473</v>
      </c>
      <c r="B4984" s="626">
        <v>105152</v>
      </c>
      <c r="C4984" s="628" t="s">
        <v>23632</v>
      </c>
      <c r="D4984" s="626" t="s">
        <v>351</v>
      </c>
      <c r="E4984" s="634">
        <v>38.03</v>
      </c>
      <c r="F4984" s="635">
        <v>0</v>
      </c>
    </row>
    <row r="4985" spans="1:6" ht="15">
      <c r="A4985" s="633" t="s">
        <v>23473</v>
      </c>
      <c r="B4985" s="626">
        <v>105153</v>
      </c>
      <c r="C4985" s="628" t="s">
        <v>23633</v>
      </c>
      <c r="D4985" s="626" t="s">
        <v>351</v>
      </c>
      <c r="E4985" s="634">
        <v>59.15</v>
      </c>
      <c r="F4985" s="635">
        <v>0</v>
      </c>
    </row>
    <row r="4986" spans="1:6" ht="15">
      <c r="A4986" s="633" t="s">
        <v>23473</v>
      </c>
      <c r="B4986" s="626">
        <v>105161</v>
      </c>
      <c r="C4986" s="628" t="s">
        <v>23634</v>
      </c>
      <c r="D4986" s="626" t="s">
        <v>351</v>
      </c>
      <c r="E4986" s="634">
        <v>104.96</v>
      </c>
      <c r="F4986" s="635">
        <v>0</v>
      </c>
    </row>
    <row r="4987" spans="1:6" ht="15">
      <c r="A4987" s="633" t="s">
        <v>23473</v>
      </c>
      <c r="B4987" s="626">
        <v>105162</v>
      </c>
      <c r="C4987" s="628" t="s">
        <v>23635</v>
      </c>
      <c r="D4987" s="626" t="s">
        <v>351</v>
      </c>
      <c r="E4987" s="634">
        <v>177.64</v>
      </c>
      <c r="F4987" s="635">
        <v>0</v>
      </c>
    </row>
    <row r="4988" spans="1:6" ht="15">
      <c r="A4988" s="633" t="s">
        <v>23473</v>
      </c>
      <c r="B4988" s="626">
        <v>105163</v>
      </c>
      <c r="C4988" s="628" t="s">
        <v>23636</v>
      </c>
      <c r="D4988" s="626" t="s">
        <v>351</v>
      </c>
      <c r="E4988" s="634">
        <v>16.77</v>
      </c>
      <c r="F4988" s="635">
        <v>0</v>
      </c>
    </row>
    <row r="4989" spans="1:6" ht="15">
      <c r="A4989" s="633" t="s">
        <v>23473</v>
      </c>
      <c r="B4989" s="626">
        <v>105170</v>
      </c>
      <c r="C4989" s="628" t="s">
        <v>23637</v>
      </c>
      <c r="D4989" s="626" t="s">
        <v>351</v>
      </c>
      <c r="E4989" s="634">
        <v>6.59</v>
      </c>
      <c r="F4989" s="635">
        <v>0</v>
      </c>
    </row>
    <row r="4990" spans="1:6" ht="15">
      <c r="A4990" s="633" t="s">
        <v>23473</v>
      </c>
      <c r="B4990" s="626">
        <v>105179</v>
      </c>
      <c r="C4990" s="628" t="s">
        <v>23638</v>
      </c>
      <c r="D4990" s="626" t="s">
        <v>351</v>
      </c>
      <c r="E4990" s="634">
        <v>10.92</v>
      </c>
      <c r="F4990" s="635">
        <v>0</v>
      </c>
    </row>
    <row r="4991" spans="1:6" ht="15">
      <c r="A4991" s="633" t="s">
        <v>23473</v>
      </c>
      <c r="B4991" s="626">
        <v>105180</v>
      </c>
      <c r="C4991" s="628" t="s">
        <v>23639</v>
      </c>
      <c r="D4991" s="626" t="s">
        <v>351</v>
      </c>
      <c r="E4991" s="634">
        <v>14.98</v>
      </c>
      <c r="F4991" s="635">
        <v>0</v>
      </c>
    </row>
    <row r="4992" spans="1:6" ht="15">
      <c r="A4992" s="633" t="s">
        <v>23473</v>
      </c>
      <c r="B4992" s="626">
        <v>105181</v>
      </c>
      <c r="C4992" s="628" t="s">
        <v>23640</v>
      </c>
      <c r="D4992" s="626" t="s">
        <v>351</v>
      </c>
      <c r="E4992" s="634">
        <v>20.18</v>
      </c>
      <c r="F4992" s="635">
        <v>0</v>
      </c>
    </row>
    <row r="4993" spans="1:6" ht="15">
      <c r="A4993" s="633" t="s">
        <v>23473</v>
      </c>
      <c r="B4993" s="626">
        <v>105182</v>
      </c>
      <c r="C4993" s="628" t="s">
        <v>23641</v>
      </c>
      <c r="D4993" s="626" t="s">
        <v>351</v>
      </c>
      <c r="E4993" s="634">
        <v>44.95</v>
      </c>
      <c r="F4993" s="635">
        <v>0</v>
      </c>
    </row>
    <row r="4994" spans="1:6" ht="15">
      <c r="A4994" s="633" t="s">
        <v>23473</v>
      </c>
      <c r="B4994" s="626">
        <v>105183</v>
      </c>
      <c r="C4994" s="628" t="s">
        <v>23642</v>
      </c>
      <c r="D4994" s="626" t="s">
        <v>351</v>
      </c>
      <c r="E4994" s="634">
        <v>92.47</v>
      </c>
      <c r="F4994" s="635">
        <v>0</v>
      </c>
    </row>
    <row r="4995" spans="1:6" ht="15">
      <c r="A4995" s="633" t="s">
        <v>23473</v>
      </c>
      <c r="B4995" s="626">
        <v>105184</v>
      </c>
      <c r="C4995" s="628" t="s">
        <v>23643</v>
      </c>
      <c r="D4995" s="626" t="s">
        <v>351</v>
      </c>
      <c r="E4995" s="634">
        <v>114.59</v>
      </c>
      <c r="F4995" s="635">
        <v>0</v>
      </c>
    </row>
    <row r="4996" spans="1:6" ht="15">
      <c r="A4996" s="633" t="s">
        <v>23473</v>
      </c>
      <c r="B4996" s="626">
        <v>94612</v>
      </c>
      <c r="C4996" s="628" t="s">
        <v>23644</v>
      </c>
      <c r="D4996" s="626" t="s">
        <v>351</v>
      </c>
      <c r="E4996" s="634">
        <v>442.52</v>
      </c>
      <c r="F4996" s="635">
        <v>0</v>
      </c>
    </row>
    <row r="4997" spans="1:6" ht="15">
      <c r="A4997" s="633" t="s">
        <v>23473</v>
      </c>
      <c r="B4997" s="626">
        <v>105142</v>
      </c>
      <c r="C4997" s="628" t="s">
        <v>23645</v>
      </c>
      <c r="D4997" s="626" t="s">
        <v>351</v>
      </c>
      <c r="E4997" s="634">
        <v>7.48</v>
      </c>
      <c r="F4997" s="635">
        <v>0</v>
      </c>
    </row>
    <row r="4998" spans="1:6" ht="15">
      <c r="A4998" s="633" t="s">
        <v>23473</v>
      </c>
      <c r="B4998" s="626">
        <v>105143</v>
      </c>
      <c r="C4998" s="628" t="s">
        <v>23646</v>
      </c>
      <c r="D4998" s="626" t="s">
        <v>351</v>
      </c>
      <c r="E4998" s="634">
        <v>11.11</v>
      </c>
      <c r="F4998" s="635">
        <v>0</v>
      </c>
    </row>
    <row r="4999" spans="1:6" ht="15">
      <c r="A4999" s="633" t="s">
        <v>23473</v>
      </c>
      <c r="B4999" s="626">
        <v>105144</v>
      </c>
      <c r="C4999" s="628" t="s">
        <v>23647</v>
      </c>
      <c r="D4999" s="626" t="s">
        <v>351</v>
      </c>
      <c r="E4999" s="634">
        <v>23.33</v>
      </c>
      <c r="F4999" s="635">
        <v>0</v>
      </c>
    </row>
    <row r="5000" spans="1:6" ht="15">
      <c r="A5000" s="633" t="s">
        <v>23473</v>
      </c>
      <c r="B5000" s="626">
        <v>105173</v>
      </c>
      <c r="C5000" s="628" t="s">
        <v>23648</v>
      </c>
      <c r="D5000" s="626" t="s">
        <v>351</v>
      </c>
      <c r="E5000" s="634">
        <v>96.19</v>
      </c>
      <c r="F5000" s="635">
        <v>0</v>
      </c>
    </row>
    <row r="5001" spans="1:6" ht="15">
      <c r="A5001" s="633" t="s">
        <v>23473</v>
      </c>
      <c r="B5001" s="626">
        <v>105175</v>
      </c>
      <c r="C5001" s="628" t="s">
        <v>23649</v>
      </c>
      <c r="D5001" s="626" t="s">
        <v>351</v>
      </c>
      <c r="E5001" s="634">
        <v>135.94999999999999</v>
      </c>
      <c r="F5001" s="635">
        <v>0</v>
      </c>
    </row>
    <row r="5002" spans="1:6" ht="15">
      <c r="A5002" s="633" t="s">
        <v>23473</v>
      </c>
      <c r="B5002" s="626">
        <v>105174</v>
      </c>
      <c r="C5002" s="628" t="s">
        <v>23650</v>
      </c>
      <c r="D5002" s="626" t="s">
        <v>351</v>
      </c>
      <c r="E5002" s="634">
        <v>137.91</v>
      </c>
      <c r="F5002" s="635">
        <v>0</v>
      </c>
    </row>
    <row r="5003" spans="1:6" ht="15">
      <c r="A5003" s="633" t="s">
        <v>23473</v>
      </c>
      <c r="B5003" s="626">
        <v>105145</v>
      </c>
      <c r="C5003" s="628" t="s">
        <v>23651</v>
      </c>
      <c r="D5003" s="626" t="s">
        <v>351</v>
      </c>
      <c r="E5003" s="634">
        <v>12.83</v>
      </c>
      <c r="F5003" s="635">
        <v>0</v>
      </c>
    </row>
    <row r="5004" spans="1:6" ht="15">
      <c r="A5004" s="633" t="s">
        <v>23473</v>
      </c>
      <c r="B5004" s="626">
        <v>94606</v>
      </c>
      <c r="C5004" s="628" t="s">
        <v>23652</v>
      </c>
      <c r="D5004" s="626" t="s">
        <v>351</v>
      </c>
      <c r="E5004" s="634">
        <v>90.9</v>
      </c>
      <c r="F5004" s="635">
        <v>0</v>
      </c>
    </row>
    <row r="5005" spans="1:6" ht="15">
      <c r="A5005" s="633" t="s">
        <v>23473</v>
      </c>
      <c r="B5005" s="626">
        <v>94608</v>
      </c>
      <c r="C5005" s="628" t="s">
        <v>23653</v>
      </c>
      <c r="D5005" s="626" t="s">
        <v>351</v>
      </c>
      <c r="E5005" s="634">
        <v>216.52</v>
      </c>
      <c r="F5005" s="635">
        <v>0</v>
      </c>
    </row>
    <row r="5006" spans="1:6" ht="15">
      <c r="A5006" s="633" t="s">
        <v>23473</v>
      </c>
      <c r="B5006" s="626">
        <v>94610</v>
      </c>
      <c r="C5006" s="628" t="s">
        <v>23654</v>
      </c>
      <c r="D5006" s="626" t="s">
        <v>351</v>
      </c>
      <c r="E5006" s="634">
        <v>313.35000000000002</v>
      </c>
      <c r="F5006" s="635">
        <v>0</v>
      </c>
    </row>
    <row r="5007" spans="1:6" ht="15">
      <c r="A5007" s="633" t="s">
        <v>23473</v>
      </c>
      <c r="B5007" s="626">
        <v>94657</v>
      </c>
      <c r="C5007" s="628" t="s">
        <v>23655</v>
      </c>
      <c r="D5007" s="626" t="s">
        <v>351</v>
      </c>
      <c r="E5007" s="634">
        <v>4.51</v>
      </c>
      <c r="F5007" s="635">
        <v>0</v>
      </c>
    </row>
    <row r="5008" spans="1:6" ht="15">
      <c r="A5008" s="633" t="s">
        <v>23473</v>
      </c>
      <c r="B5008" s="626">
        <v>94659</v>
      </c>
      <c r="C5008" s="628" t="s">
        <v>23656</v>
      </c>
      <c r="D5008" s="626" t="s">
        <v>351</v>
      </c>
      <c r="E5008" s="634">
        <v>6.9</v>
      </c>
      <c r="F5008" s="635">
        <v>0</v>
      </c>
    </row>
    <row r="5009" spans="1:6" ht="15">
      <c r="A5009" s="633" t="s">
        <v>23473</v>
      </c>
      <c r="B5009" s="626">
        <v>94739</v>
      </c>
      <c r="C5009" s="628" t="s">
        <v>23657</v>
      </c>
      <c r="D5009" s="626" t="s">
        <v>351</v>
      </c>
      <c r="E5009" s="634">
        <v>240.53</v>
      </c>
      <c r="F5009" s="635">
        <v>0</v>
      </c>
    </row>
    <row r="5010" spans="1:6" ht="15">
      <c r="A5010" s="633" t="s">
        <v>23473</v>
      </c>
      <c r="B5010" s="626">
        <v>94725</v>
      </c>
      <c r="C5010" s="628" t="s">
        <v>23658</v>
      </c>
      <c r="D5010" s="626" t="s">
        <v>351</v>
      </c>
      <c r="E5010" s="634">
        <v>7.26</v>
      </c>
      <c r="F5010" s="635">
        <v>0</v>
      </c>
    </row>
    <row r="5011" spans="1:6" ht="15">
      <c r="A5011" s="633" t="s">
        <v>23473</v>
      </c>
      <c r="B5011" s="626">
        <v>94727</v>
      </c>
      <c r="C5011" s="628" t="s">
        <v>23659</v>
      </c>
      <c r="D5011" s="626" t="s">
        <v>351</v>
      </c>
      <c r="E5011" s="634">
        <v>11.73</v>
      </c>
      <c r="F5011" s="635">
        <v>0</v>
      </c>
    </row>
    <row r="5012" spans="1:6" ht="15">
      <c r="A5012" s="633" t="s">
        <v>23473</v>
      </c>
      <c r="B5012" s="626">
        <v>94729</v>
      </c>
      <c r="C5012" s="628" t="s">
        <v>23660</v>
      </c>
      <c r="D5012" s="626" t="s">
        <v>351</v>
      </c>
      <c r="E5012" s="634">
        <v>20.260000000000002</v>
      </c>
      <c r="F5012" s="635">
        <v>0</v>
      </c>
    </row>
    <row r="5013" spans="1:6" ht="15">
      <c r="A5013" s="633" t="s">
        <v>23473</v>
      </c>
      <c r="B5013" s="626">
        <v>94731</v>
      </c>
      <c r="C5013" s="628" t="s">
        <v>23661</v>
      </c>
      <c r="D5013" s="626" t="s">
        <v>351</v>
      </c>
      <c r="E5013" s="634">
        <v>26.91</v>
      </c>
      <c r="F5013" s="635">
        <v>0</v>
      </c>
    </row>
    <row r="5014" spans="1:6" ht="15">
      <c r="A5014" s="633" t="s">
        <v>23473</v>
      </c>
      <c r="B5014" s="626">
        <v>94733</v>
      </c>
      <c r="C5014" s="628" t="s">
        <v>23662</v>
      </c>
      <c r="D5014" s="626" t="s">
        <v>351</v>
      </c>
      <c r="E5014" s="634">
        <v>47.32</v>
      </c>
      <c r="F5014" s="635">
        <v>0</v>
      </c>
    </row>
    <row r="5015" spans="1:6" ht="15">
      <c r="A5015" s="633" t="s">
        <v>23473</v>
      </c>
      <c r="B5015" s="626">
        <v>94863</v>
      </c>
      <c r="C5015" s="628" t="s">
        <v>23663</v>
      </c>
      <c r="D5015" s="626" t="s">
        <v>351</v>
      </c>
      <c r="E5015" s="634">
        <v>163.61000000000001</v>
      </c>
      <c r="F5015" s="635">
        <v>0</v>
      </c>
    </row>
    <row r="5016" spans="1:6" ht="15">
      <c r="A5016" s="633" t="s">
        <v>23473</v>
      </c>
      <c r="B5016" s="626">
        <v>94737</v>
      </c>
      <c r="C5016" s="628" t="s">
        <v>23664</v>
      </c>
      <c r="D5016" s="626" t="s">
        <v>351</v>
      </c>
      <c r="E5016" s="634">
        <v>195.14</v>
      </c>
      <c r="F5016" s="635">
        <v>0</v>
      </c>
    </row>
    <row r="5017" spans="1:6" ht="15">
      <c r="A5017" s="633" t="s">
        <v>23473</v>
      </c>
      <c r="B5017" s="626">
        <v>94465</v>
      </c>
      <c r="C5017" s="628" t="s">
        <v>23665</v>
      </c>
      <c r="D5017" s="626" t="s">
        <v>351</v>
      </c>
      <c r="E5017" s="634">
        <v>59.52</v>
      </c>
      <c r="F5017" s="635">
        <v>0</v>
      </c>
    </row>
    <row r="5018" spans="1:6" ht="15">
      <c r="A5018" s="633" t="s">
        <v>23473</v>
      </c>
      <c r="B5018" s="626">
        <v>94467</v>
      </c>
      <c r="C5018" s="628" t="s">
        <v>23666</v>
      </c>
      <c r="D5018" s="626" t="s">
        <v>351</v>
      </c>
      <c r="E5018" s="634">
        <v>93.62</v>
      </c>
      <c r="F5018" s="635">
        <v>0</v>
      </c>
    </row>
    <row r="5019" spans="1:6" ht="15">
      <c r="A5019" s="633" t="s">
        <v>23473</v>
      </c>
      <c r="B5019" s="626">
        <v>94469</v>
      </c>
      <c r="C5019" s="628" t="s">
        <v>23667</v>
      </c>
      <c r="D5019" s="626" t="s">
        <v>351</v>
      </c>
      <c r="E5019" s="634">
        <v>132.43</v>
      </c>
      <c r="F5019" s="635">
        <v>0</v>
      </c>
    </row>
    <row r="5020" spans="1:6" ht="15">
      <c r="A5020" s="633" t="s">
        <v>23473</v>
      </c>
      <c r="B5020" s="626">
        <v>96746</v>
      </c>
      <c r="C5020" s="628" t="s">
        <v>23668</v>
      </c>
      <c r="D5020" s="626" t="s">
        <v>351</v>
      </c>
      <c r="E5020" s="634">
        <v>122.72</v>
      </c>
      <c r="F5020" s="635">
        <v>0</v>
      </c>
    </row>
    <row r="5021" spans="1:6" ht="15">
      <c r="A5021" s="633" t="s">
        <v>23473</v>
      </c>
      <c r="B5021" s="626">
        <v>96736</v>
      </c>
      <c r="C5021" s="628" t="s">
        <v>23669</v>
      </c>
      <c r="D5021" s="626" t="s">
        <v>351</v>
      </c>
      <c r="E5021" s="634">
        <v>7.33</v>
      </c>
      <c r="F5021" s="635">
        <v>0</v>
      </c>
    </row>
    <row r="5022" spans="1:6" ht="15">
      <c r="A5022" s="633" t="s">
        <v>23473</v>
      </c>
      <c r="B5022" s="626">
        <v>96737</v>
      </c>
      <c r="C5022" s="628" t="s">
        <v>23670</v>
      </c>
      <c r="D5022" s="626" t="s">
        <v>351</v>
      </c>
      <c r="E5022" s="634">
        <v>7.59</v>
      </c>
      <c r="F5022" s="635">
        <v>0</v>
      </c>
    </row>
    <row r="5023" spans="1:6" ht="15">
      <c r="A5023" s="633" t="s">
        <v>23473</v>
      </c>
      <c r="B5023" s="626">
        <v>96739</v>
      </c>
      <c r="C5023" s="628" t="s">
        <v>23671</v>
      </c>
      <c r="D5023" s="626" t="s">
        <v>351</v>
      </c>
      <c r="E5023" s="634">
        <v>10.23</v>
      </c>
      <c r="F5023" s="635">
        <v>0</v>
      </c>
    </row>
    <row r="5024" spans="1:6" ht="15">
      <c r="A5024" s="633" t="s">
        <v>23473</v>
      </c>
      <c r="B5024" s="626">
        <v>96741</v>
      </c>
      <c r="C5024" s="628" t="s">
        <v>23672</v>
      </c>
      <c r="D5024" s="626" t="s">
        <v>351</v>
      </c>
      <c r="E5024" s="634">
        <v>18.989999999999998</v>
      </c>
      <c r="F5024" s="635">
        <v>0</v>
      </c>
    </row>
    <row r="5025" spans="1:6" ht="15">
      <c r="A5025" s="633" t="s">
        <v>23473</v>
      </c>
      <c r="B5025" s="626">
        <v>96742</v>
      </c>
      <c r="C5025" s="628" t="s">
        <v>23673</v>
      </c>
      <c r="D5025" s="626" t="s">
        <v>351</v>
      </c>
      <c r="E5025" s="634">
        <v>23.37</v>
      </c>
      <c r="F5025" s="635">
        <v>0</v>
      </c>
    </row>
    <row r="5026" spans="1:6" ht="15">
      <c r="A5026" s="633" t="s">
        <v>23473</v>
      </c>
      <c r="B5026" s="626">
        <v>96743</v>
      </c>
      <c r="C5026" s="628" t="s">
        <v>23674</v>
      </c>
      <c r="D5026" s="626" t="s">
        <v>351</v>
      </c>
      <c r="E5026" s="634">
        <v>36.08</v>
      </c>
      <c r="F5026" s="635">
        <v>0</v>
      </c>
    </row>
    <row r="5027" spans="1:6" ht="15">
      <c r="A5027" s="633" t="s">
        <v>23473</v>
      </c>
      <c r="B5027" s="626">
        <v>96744</v>
      </c>
      <c r="C5027" s="628" t="s">
        <v>23675</v>
      </c>
      <c r="D5027" s="626" t="s">
        <v>351</v>
      </c>
      <c r="E5027" s="634">
        <v>59.85</v>
      </c>
      <c r="F5027" s="635">
        <v>0</v>
      </c>
    </row>
    <row r="5028" spans="1:6" ht="15">
      <c r="A5028" s="633" t="s">
        <v>23473</v>
      </c>
      <c r="B5028" s="626">
        <v>96745</v>
      </c>
      <c r="C5028" s="628" t="s">
        <v>23676</v>
      </c>
      <c r="D5028" s="626" t="s">
        <v>351</v>
      </c>
      <c r="E5028" s="634">
        <v>93.08</v>
      </c>
      <c r="F5028" s="635">
        <v>0</v>
      </c>
    </row>
    <row r="5029" spans="1:6" ht="15">
      <c r="A5029" s="633" t="s">
        <v>23473</v>
      </c>
      <c r="B5029" s="626">
        <v>94671</v>
      </c>
      <c r="C5029" s="628" t="s">
        <v>23677</v>
      </c>
      <c r="D5029" s="626" t="s">
        <v>351</v>
      </c>
      <c r="E5029" s="634">
        <v>112.29</v>
      </c>
      <c r="F5029" s="635">
        <v>0</v>
      </c>
    </row>
    <row r="5030" spans="1:6" ht="15">
      <c r="A5030" s="633" t="s">
        <v>23473</v>
      </c>
      <c r="B5030" s="626">
        <v>94661</v>
      </c>
      <c r="C5030" s="628" t="s">
        <v>23678</v>
      </c>
      <c r="D5030" s="626" t="s">
        <v>351</v>
      </c>
      <c r="E5030" s="634">
        <v>10.81</v>
      </c>
      <c r="F5030" s="635">
        <v>0</v>
      </c>
    </row>
    <row r="5031" spans="1:6" ht="15">
      <c r="A5031" s="633" t="s">
        <v>23473</v>
      </c>
      <c r="B5031" s="626">
        <v>94663</v>
      </c>
      <c r="C5031" s="628" t="s">
        <v>23679</v>
      </c>
      <c r="D5031" s="626" t="s">
        <v>351</v>
      </c>
      <c r="E5031" s="634">
        <v>13.59</v>
      </c>
      <c r="F5031" s="635">
        <v>0</v>
      </c>
    </row>
    <row r="5032" spans="1:6" ht="15">
      <c r="A5032" s="633" t="s">
        <v>23473</v>
      </c>
      <c r="B5032" s="626">
        <v>94665</v>
      </c>
      <c r="C5032" s="628" t="s">
        <v>23680</v>
      </c>
      <c r="D5032" s="626" t="s">
        <v>351</v>
      </c>
      <c r="E5032" s="634">
        <v>26.05</v>
      </c>
      <c r="F5032" s="635">
        <v>0</v>
      </c>
    </row>
    <row r="5033" spans="1:6" ht="15">
      <c r="A5033" s="633" t="s">
        <v>23473</v>
      </c>
      <c r="B5033" s="626">
        <v>94667</v>
      </c>
      <c r="C5033" s="628" t="s">
        <v>23681</v>
      </c>
      <c r="D5033" s="626" t="s">
        <v>351</v>
      </c>
      <c r="E5033" s="634">
        <v>38.32</v>
      </c>
      <c r="F5033" s="635">
        <v>0</v>
      </c>
    </row>
    <row r="5034" spans="1:6" ht="15">
      <c r="A5034" s="633" t="s">
        <v>23473</v>
      </c>
      <c r="B5034" s="626">
        <v>94669</v>
      </c>
      <c r="C5034" s="628" t="s">
        <v>23682</v>
      </c>
      <c r="D5034" s="626" t="s">
        <v>351</v>
      </c>
      <c r="E5034" s="634">
        <v>68.180000000000007</v>
      </c>
      <c r="F5034" s="635">
        <v>0</v>
      </c>
    </row>
    <row r="5035" spans="1:6" ht="15">
      <c r="A5035" s="633" t="s">
        <v>23473</v>
      </c>
      <c r="B5035" s="626">
        <v>105177</v>
      </c>
      <c r="C5035" s="628" t="s">
        <v>23683</v>
      </c>
      <c r="D5035" s="626" t="s">
        <v>351</v>
      </c>
      <c r="E5035" s="634">
        <v>152.58000000000001</v>
      </c>
      <c r="F5035" s="635">
        <v>0</v>
      </c>
    </row>
    <row r="5036" spans="1:6" ht="15">
      <c r="A5036" s="633" t="s">
        <v>23473</v>
      </c>
      <c r="B5036" s="626">
        <v>105176</v>
      </c>
      <c r="C5036" s="628" t="s">
        <v>23684</v>
      </c>
      <c r="D5036" s="626" t="s">
        <v>351</v>
      </c>
      <c r="E5036" s="634">
        <v>171.11</v>
      </c>
      <c r="F5036" s="635">
        <v>0</v>
      </c>
    </row>
    <row r="5037" spans="1:6" ht="15">
      <c r="A5037" s="633" t="s">
        <v>23473</v>
      </c>
      <c r="B5037" s="626">
        <v>94466</v>
      </c>
      <c r="C5037" s="628" t="s">
        <v>23685</v>
      </c>
      <c r="D5037" s="626" t="s">
        <v>351</v>
      </c>
      <c r="E5037" s="634">
        <v>59.55</v>
      </c>
      <c r="F5037" s="635">
        <v>0</v>
      </c>
    </row>
    <row r="5038" spans="1:6" ht="15">
      <c r="A5038" s="633" t="s">
        <v>23473</v>
      </c>
      <c r="B5038" s="626">
        <v>94468</v>
      </c>
      <c r="C5038" s="628" t="s">
        <v>23686</v>
      </c>
      <c r="D5038" s="626" t="s">
        <v>351</v>
      </c>
      <c r="E5038" s="634">
        <v>82.91</v>
      </c>
      <c r="F5038" s="635">
        <v>0</v>
      </c>
    </row>
    <row r="5039" spans="1:6" ht="15">
      <c r="A5039" s="633" t="s">
        <v>23473</v>
      </c>
      <c r="B5039" s="626">
        <v>94470</v>
      </c>
      <c r="C5039" s="628" t="s">
        <v>23687</v>
      </c>
      <c r="D5039" s="626" t="s">
        <v>351</v>
      </c>
      <c r="E5039" s="634">
        <v>122.9</v>
      </c>
      <c r="F5039" s="635">
        <v>0</v>
      </c>
    </row>
    <row r="5040" spans="1:6" ht="15">
      <c r="A5040" s="633" t="s">
        <v>23473</v>
      </c>
      <c r="B5040" s="626">
        <v>105225</v>
      </c>
      <c r="C5040" s="628" t="s">
        <v>23688</v>
      </c>
      <c r="D5040" s="626" t="s">
        <v>351</v>
      </c>
      <c r="E5040" s="634">
        <v>18.010000000000002</v>
      </c>
      <c r="F5040" s="635">
        <v>0</v>
      </c>
    </row>
    <row r="5041" spans="1:6" ht="15">
      <c r="A5041" s="633" t="s">
        <v>23473</v>
      </c>
      <c r="B5041" s="626">
        <v>105226</v>
      </c>
      <c r="C5041" s="628" t="s">
        <v>23689</v>
      </c>
      <c r="D5041" s="626" t="s">
        <v>351</v>
      </c>
      <c r="E5041" s="634">
        <v>41.51</v>
      </c>
      <c r="F5041" s="635">
        <v>0</v>
      </c>
    </row>
    <row r="5042" spans="1:6" ht="15">
      <c r="A5042" s="633" t="s">
        <v>23473</v>
      </c>
      <c r="B5042" s="626">
        <v>105227</v>
      </c>
      <c r="C5042" s="628" t="s">
        <v>23690</v>
      </c>
      <c r="D5042" s="626" t="s">
        <v>351</v>
      </c>
      <c r="E5042" s="634">
        <v>59.4</v>
      </c>
      <c r="F5042" s="635">
        <v>0</v>
      </c>
    </row>
    <row r="5043" spans="1:6" ht="15">
      <c r="A5043" s="633" t="s">
        <v>23473</v>
      </c>
      <c r="B5043" s="626">
        <v>105212</v>
      </c>
      <c r="C5043" s="628" t="s">
        <v>23691</v>
      </c>
      <c r="D5043" s="626" t="s">
        <v>351</v>
      </c>
      <c r="E5043" s="634">
        <v>261.33</v>
      </c>
      <c r="F5043" s="635">
        <v>0</v>
      </c>
    </row>
    <row r="5044" spans="1:6" ht="15">
      <c r="A5044" s="633" t="s">
        <v>23473</v>
      </c>
      <c r="B5044" s="626">
        <v>105211</v>
      </c>
      <c r="C5044" s="628" t="s">
        <v>23692</v>
      </c>
      <c r="D5044" s="626" t="s">
        <v>351</v>
      </c>
      <c r="E5044" s="634">
        <v>263.91000000000003</v>
      </c>
      <c r="F5044" s="635">
        <v>0</v>
      </c>
    </row>
    <row r="5045" spans="1:6" ht="15">
      <c r="A5045" s="633" t="s">
        <v>23473</v>
      </c>
      <c r="B5045" s="626">
        <v>105189</v>
      </c>
      <c r="C5045" s="628" t="s">
        <v>23693</v>
      </c>
      <c r="D5045" s="626" t="s">
        <v>351</v>
      </c>
      <c r="E5045" s="634">
        <v>24.16</v>
      </c>
      <c r="F5045" s="635">
        <v>0</v>
      </c>
    </row>
    <row r="5046" spans="1:6" ht="15">
      <c r="A5046" s="633" t="s">
        <v>23473</v>
      </c>
      <c r="B5046" s="626">
        <v>105190</v>
      </c>
      <c r="C5046" s="628" t="s">
        <v>23694</v>
      </c>
      <c r="D5046" s="626" t="s">
        <v>351</v>
      </c>
      <c r="E5046" s="634">
        <v>29.69</v>
      </c>
      <c r="F5046" s="635">
        <v>0</v>
      </c>
    </row>
    <row r="5047" spans="1:6" ht="15">
      <c r="A5047" s="633" t="s">
        <v>23473</v>
      </c>
      <c r="B5047" s="626">
        <v>94625</v>
      </c>
      <c r="C5047" s="628" t="s">
        <v>23695</v>
      </c>
      <c r="D5047" s="626" t="s">
        <v>351</v>
      </c>
      <c r="E5047" s="634">
        <v>1572.72</v>
      </c>
      <c r="F5047" s="635">
        <v>0</v>
      </c>
    </row>
    <row r="5048" spans="1:6" ht="15">
      <c r="A5048" s="633" t="s">
        <v>23473</v>
      </c>
      <c r="B5048" s="626">
        <v>94622</v>
      </c>
      <c r="C5048" s="628" t="s">
        <v>23696</v>
      </c>
      <c r="D5048" s="626" t="s">
        <v>351</v>
      </c>
      <c r="E5048" s="634">
        <v>222.48</v>
      </c>
      <c r="F5048" s="635">
        <v>0</v>
      </c>
    </row>
    <row r="5049" spans="1:6" ht="15">
      <c r="A5049" s="633" t="s">
        <v>23473</v>
      </c>
      <c r="B5049" s="626">
        <v>94623</v>
      </c>
      <c r="C5049" s="628" t="s">
        <v>23697</v>
      </c>
      <c r="D5049" s="626" t="s">
        <v>351</v>
      </c>
      <c r="E5049" s="634">
        <v>508.86</v>
      </c>
      <c r="F5049" s="635">
        <v>0</v>
      </c>
    </row>
    <row r="5050" spans="1:6" ht="15">
      <c r="A5050" s="633" t="s">
        <v>23473</v>
      </c>
      <c r="B5050" s="626">
        <v>94624</v>
      </c>
      <c r="C5050" s="628" t="s">
        <v>23698</v>
      </c>
      <c r="D5050" s="626" t="s">
        <v>351</v>
      </c>
      <c r="E5050" s="634">
        <v>759.02</v>
      </c>
      <c r="F5050" s="635">
        <v>0</v>
      </c>
    </row>
    <row r="5051" spans="1:6" ht="15">
      <c r="A5051" s="633" t="s">
        <v>23473</v>
      </c>
      <c r="B5051" s="626">
        <v>94763</v>
      </c>
      <c r="C5051" s="628" t="s">
        <v>23699</v>
      </c>
      <c r="D5051" s="626" t="s">
        <v>351</v>
      </c>
      <c r="E5051" s="634">
        <v>370.77</v>
      </c>
      <c r="F5051" s="635">
        <v>0</v>
      </c>
    </row>
    <row r="5052" spans="1:6" ht="15">
      <c r="A5052" s="633" t="s">
        <v>23473</v>
      </c>
      <c r="B5052" s="626">
        <v>94756</v>
      </c>
      <c r="C5052" s="628" t="s">
        <v>23700</v>
      </c>
      <c r="D5052" s="626" t="s">
        <v>351</v>
      </c>
      <c r="E5052" s="634">
        <v>13.47</v>
      </c>
      <c r="F5052" s="635">
        <v>0</v>
      </c>
    </row>
    <row r="5053" spans="1:6" ht="15">
      <c r="A5053" s="633" t="s">
        <v>23473</v>
      </c>
      <c r="B5053" s="626">
        <v>94757</v>
      </c>
      <c r="C5053" s="628" t="s">
        <v>23701</v>
      </c>
      <c r="D5053" s="626" t="s">
        <v>351</v>
      </c>
      <c r="E5053" s="634">
        <v>21</v>
      </c>
      <c r="F5053" s="635">
        <v>0</v>
      </c>
    </row>
    <row r="5054" spans="1:6" ht="15">
      <c r="A5054" s="633" t="s">
        <v>23473</v>
      </c>
      <c r="B5054" s="626">
        <v>94758</v>
      </c>
      <c r="C5054" s="628" t="s">
        <v>23702</v>
      </c>
      <c r="D5054" s="626" t="s">
        <v>351</v>
      </c>
      <c r="E5054" s="634">
        <v>52.61</v>
      </c>
      <c r="F5054" s="635">
        <v>0</v>
      </c>
    </row>
    <row r="5055" spans="1:6" ht="15">
      <c r="A5055" s="633" t="s">
        <v>23473</v>
      </c>
      <c r="B5055" s="626">
        <v>94759</v>
      </c>
      <c r="C5055" s="628" t="s">
        <v>23703</v>
      </c>
      <c r="D5055" s="626" t="s">
        <v>351</v>
      </c>
      <c r="E5055" s="634">
        <v>67.09</v>
      </c>
      <c r="F5055" s="635">
        <v>0</v>
      </c>
    </row>
    <row r="5056" spans="1:6" ht="15">
      <c r="A5056" s="633" t="s">
        <v>23473</v>
      </c>
      <c r="B5056" s="626">
        <v>94760</v>
      </c>
      <c r="C5056" s="628" t="s">
        <v>23704</v>
      </c>
      <c r="D5056" s="626" t="s">
        <v>351</v>
      </c>
      <c r="E5056" s="634">
        <v>107.08</v>
      </c>
      <c r="F5056" s="635">
        <v>0</v>
      </c>
    </row>
    <row r="5057" spans="1:6" ht="15">
      <c r="A5057" s="633" t="s">
        <v>23473</v>
      </c>
      <c r="B5057" s="626">
        <v>94761</v>
      </c>
      <c r="C5057" s="628" t="s">
        <v>23705</v>
      </c>
      <c r="D5057" s="626" t="s">
        <v>351</v>
      </c>
      <c r="E5057" s="634">
        <v>231.36</v>
      </c>
      <c r="F5057" s="635">
        <v>0</v>
      </c>
    </row>
    <row r="5058" spans="1:6" ht="15">
      <c r="A5058" s="633" t="s">
        <v>23473</v>
      </c>
      <c r="B5058" s="626">
        <v>94762</v>
      </c>
      <c r="C5058" s="628" t="s">
        <v>23706</v>
      </c>
      <c r="D5058" s="626" t="s">
        <v>351</v>
      </c>
      <c r="E5058" s="634">
        <v>281.13</v>
      </c>
      <c r="F5058" s="635">
        <v>0</v>
      </c>
    </row>
    <row r="5059" spans="1:6" ht="15">
      <c r="A5059" s="633" t="s">
        <v>23473</v>
      </c>
      <c r="B5059" s="626">
        <v>94462</v>
      </c>
      <c r="C5059" s="628" t="s">
        <v>23707</v>
      </c>
      <c r="D5059" s="626" t="s">
        <v>143</v>
      </c>
      <c r="E5059" s="634">
        <v>104.31</v>
      </c>
      <c r="F5059" s="635">
        <v>0</v>
      </c>
    </row>
    <row r="5060" spans="1:6" ht="15">
      <c r="A5060" s="633" t="s">
        <v>23473</v>
      </c>
      <c r="B5060" s="626">
        <v>94463</v>
      </c>
      <c r="C5060" s="628" t="s">
        <v>23708</v>
      </c>
      <c r="D5060" s="626" t="s">
        <v>143</v>
      </c>
      <c r="E5060" s="634">
        <v>127.48</v>
      </c>
      <c r="F5060" s="635">
        <v>0</v>
      </c>
    </row>
    <row r="5061" spans="1:6" ht="15">
      <c r="A5061" s="633" t="s">
        <v>23473</v>
      </c>
      <c r="B5061" s="626">
        <v>94464</v>
      </c>
      <c r="C5061" s="628" t="s">
        <v>23709</v>
      </c>
      <c r="D5061" s="626" t="s">
        <v>143</v>
      </c>
      <c r="E5061" s="634">
        <v>166.31</v>
      </c>
      <c r="F5061" s="635">
        <v>0</v>
      </c>
    </row>
    <row r="5062" spans="1:6" ht="15">
      <c r="A5062" s="633" t="s">
        <v>23473</v>
      </c>
      <c r="B5062" s="626">
        <v>94605</v>
      </c>
      <c r="C5062" s="628" t="s">
        <v>23710</v>
      </c>
      <c r="D5062" s="626" t="s">
        <v>143</v>
      </c>
      <c r="E5062" s="634">
        <v>671.07</v>
      </c>
      <c r="F5062" s="635">
        <v>0</v>
      </c>
    </row>
    <row r="5063" spans="1:6" ht="15">
      <c r="A5063" s="633" t="s">
        <v>23473</v>
      </c>
      <c r="B5063" s="626">
        <v>94602</v>
      </c>
      <c r="C5063" s="628" t="s">
        <v>23711</v>
      </c>
      <c r="D5063" s="626" t="s">
        <v>143</v>
      </c>
      <c r="E5063" s="634">
        <v>242.62</v>
      </c>
      <c r="F5063" s="635">
        <v>0</v>
      </c>
    </row>
    <row r="5064" spans="1:6" ht="15">
      <c r="A5064" s="633" t="s">
        <v>23473</v>
      </c>
      <c r="B5064" s="626">
        <v>94603</v>
      </c>
      <c r="C5064" s="628" t="s">
        <v>23712</v>
      </c>
      <c r="D5064" s="626" t="s">
        <v>143</v>
      </c>
      <c r="E5064" s="634">
        <v>328.87</v>
      </c>
      <c r="F5064" s="635">
        <v>0</v>
      </c>
    </row>
    <row r="5065" spans="1:6" ht="15">
      <c r="A5065" s="633" t="s">
        <v>23473</v>
      </c>
      <c r="B5065" s="626">
        <v>94604</v>
      </c>
      <c r="C5065" s="628" t="s">
        <v>23713</v>
      </c>
      <c r="D5065" s="626" t="s">
        <v>143</v>
      </c>
      <c r="E5065" s="634">
        <v>465.36</v>
      </c>
      <c r="F5065" s="635">
        <v>0</v>
      </c>
    </row>
    <row r="5066" spans="1:6" ht="15">
      <c r="A5066" s="633" t="s">
        <v>23473</v>
      </c>
      <c r="B5066" s="626">
        <v>94723</v>
      </c>
      <c r="C5066" s="628" t="s">
        <v>23714</v>
      </c>
      <c r="D5066" s="626" t="s">
        <v>143</v>
      </c>
      <c r="E5066" s="634">
        <v>473.64</v>
      </c>
      <c r="F5066" s="635">
        <v>0</v>
      </c>
    </row>
    <row r="5067" spans="1:6" ht="15">
      <c r="A5067" s="633" t="s">
        <v>23473</v>
      </c>
      <c r="B5067" s="626">
        <v>94716</v>
      </c>
      <c r="C5067" s="628" t="s">
        <v>23715</v>
      </c>
      <c r="D5067" s="626" t="s">
        <v>143</v>
      </c>
      <c r="E5067" s="634">
        <v>23.56</v>
      </c>
      <c r="F5067" s="635">
        <v>0</v>
      </c>
    </row>
    <row r="5068" spans="1:6" ht="15">
      <c r="A5068" s="633" t="s">
        <v>23473</v>
      </c>
      <c r="B5068" s="626">
        <v>94717</v>
      </c>
      <c r="C5068" s="628" t="s">
        <v>23716</v>
      </c>
      <c r="D5068" s="626" t="s">
        <v>143</v>
      </c>
      <c r="E5068" s="634">
        <v>39.22</v>
      </c>
      <c r="F5068" s="635">
        <v>0</v>
      </c>
    </row>
    <row r="5069" spans="1:6" ht="15">
      <c r="A5069" s="633" t="s">
        <v>23473</v>
      </c>
      <c r="B5069" s="626">
        <v>94718</v>
      </c>
      <c r="C5069" s="628" t="s">
        <v>23717</v>
      </c>
      <c r="D5069" s="626" t="s">
        <v>143</v>
      </c>
      <c r="E5069" s="634">
        <v>51.2</v>
      </c>
      <c r="F5069" s="635">
        <v>0</v>
      </c>
    </row>
    <row r="5070" spans="1:6" ht="15">
      <c r="A5070" s="633" t="s">
        <v>23473</v>
      </c>
      <c r="B5070" s="626">
        <v>94719</v>
      </c>
      <c r="C5070" s="628" t="s">
        <v>23718</v>
      </c>
      <c r="D5070" s="626" t="s">
        <v>143</v>
      </c>
      <c r="E5070" s="634">
        <v>68.28</v>
      </c>
      <c r="F5070" s="635">
        <v>0</v>
      </c>
    </row>
    <row r="5071" spans="1:6" ht="15">
      <c r="A5071" s="633" t="s">
        <v>23473</v>
      </c>
      <c r="B5071" s="626">
        <v>94720</v>
      </c>
      <c r="C5071" s="628" t="s">
        <v>23719</v>
      </c>
      <c r="D5071" s="626" t="s">
        <v>143</v>
      </c>
      <c r="E5071" s="634">
        <v>99.98</v>
      </c>
      <c r="F5071" s="635">
        <v>0</v>
      </c>
    </row>
    <row r="5072" spans="1:6" ht="15">
      <c r="A5072" s="633" t="s">
        <v>23473</v>
      </c>
      <c r="B5072" s="626">
        <v>94721</v>
      </c>
      <c r="C5072" s="628" t="s">
        <v>23720</v>
      </c>
      <c r="D5072" s="626" t="s">
        <v>143</v>
      </c>
      <c r="E5072" s="634">
        <v>162.18</v>
      </c>
      <c r="F5072" s="635">
        <v>0</v>
      </c>
    </row>
    <row r="5073" spans="1:6" ht="15">
      <c r="A5073" s="633" t="s">
        <v>23473</v>
      </c>
      <c r="B5073" s="626">
        <v>94722</v>
      </c>
      <c r="C5073" s="628" t="s">
        <v>23721</v>
      </c>
      <c r="D5073" s="626" t="s">
        <v>143</v>
      </c>
      <c r="E5073" s="634">
        <v>252.46</v>
      </c>
      <c r="F5073" s="635">
        <v>0</v>
      </c>
    </row>
    <row r="5074" spans="1:6" ht="15">
      <c r="A5074" s="633" t="s">
        <v>23473</v>
      </c>
      <c r="B5074" s="626">
        <v>96726</v>
      </c>
      <c r="C5074" s="628" t="s">
        <v>23722</v>
      </c>
      <c r="D5074" s="626" t="s">
        <v>143</v>
      </c>
      <c r="E5074" s="634">
        <v>180.01</v>
      </c>
      <c r="F5074" s="635">
        <v>0</v>
      </c>
    </row>
    <row r="5075" spans="1:6" ht="15">
      <c r="A5075" s="633" t="s">
        <v>23473</v>
      </c>
      <c r="B5075" s="626">
        <v>96735</v>
      </c>
      <c r="C5075" s="628" t="s">
        <v>23723</v>
      </c>
      <c r="D5075" s="626" t="s">
        <v>143</v>
      </c>
      <c r="E5075" s="634">
        <v>335.37</v>
      </c>
      <c r="F5075" s="635">
        <v>0</v>
      </c>
    </row>
    <row r="5076" spans="1:6" ht="15">
      <c r="A5076" s="633" t="s">
        <v>23473</v>
      </c>
      <c r="B5076" s="626">
        <v>96718</v>
      </c>
      <c r="C5076" s="628" t="s">
        <v>23724</v>
      </c>
      <c r="D5076" s="626" t="s">
        <v>143</v>
      </c>
      <c r="E5076" s="634">
        <v>16.7</v>
      </c>
      <c r="F5076" s="635">
        <v>0</v>
      </c>
    </row>
    <row r="5077" spans="1:6" ht="15">
      <c r="A5077" s="633" t="s">
        <v>23473</v>
      </c>
      <c r="B5077" s="626">
        <v>96727</v>
      </c>
      <c r="C5077" s="628" t="s">
        <v>23725</v>
      </c>
      <c r="D5077" s="626" t="s">
        <v>143</v>
      </c>
      <c r="E5077" s="634">
        <v>19.12</v>
      </c>
      <c r="F5077" s="635">
        <v>0</v>
      </c>
    </row>
    <row r="5078" spans="1:6" ht="15">
      <c r="A5078" s="633" t="s">
        <v>23473</v>
      </c>
      <c r="B5078" s="626">
        <v>96719</v>
      </c>
      <c r="C5078" s="628" t="s">
        <v>23726</v>
      </c>
      <c r="D5078" s="626" t="s">
        <v>143</v>
      </c>
      <c r="E5078" s="634">
        <v>21.16</v>
      </c>
      <c r="F5078" s="635">
        <v>0</v>
      </c>
    </row>
    <row r="5079" spans="1:6" ht="15">
      <c r="A5079" s="633" t="s">
        <v>23473</v>
      </c>
      <c r="B5079" s="626">
        <v>96728</v>
      </c>
      <c r="C5079" s="628" t="s">
        <v>23727</v>
      </c>
      <c r="D5079" s="626" t="s">
        <v>143</v>
      </c>
      <c r="E5079" s="634">
        <v>24.41</v>
      </c>
      <c r="F5079" s="635">
        <v>0</v>
      </c>
    </row>
    <row r="5080" spans="1:6" ht="15">
      <c r="A5080" s="633" t="s">
        <v>23473</v>
      </c>
      <c r="B5080" s="626">
        <v>96720</v>
      </c>
      <c r="C5080" s="628" t="s">
        <v>23728</v>
      </c>
      <c r="D5080" s="626" t="s">
        <v>143</v>
      </c>
      <c r="E5080" s="634">
        <v>19.52</v>
      </c>
      <c r="F5080" s="635">
        <v>0</v>
      </c>
    </row>
    <row r="5081" spans="1:6" ht="15">
      <c r="A5081" s="633" t="s">
        <v>23473</v>
      </c>
      <c r="B5081" s="626">
        <v>96729</v>
      </c>
      <c r="C5081" s="628" t="s">
        <v>23729</v>
      </c>
      <c r="D5081" s="626" t="s">
        <v>143</v>
      </c>
      <c r="E5081" s="634">
        <v>31.24</v>
      </c>
      <c r="F5081" s="635">
        <v>0</v>
      </c>
    </row>
    <row r="5082" spans="1:6" ht="15">
      <c r="A5082" s="633" t="s">
        <v>23473</v>
      </c>
      <c r="B5082" s="626">
        <v>96721</v>
      </c>
      <c r="C5082" s="628" t="s">
        <v>23730</v>
      </c>
      <c r="D5082" s="626" t="s">
        <v>143</v>
      </c>
      <c r="E5082" s="634">
        <v>25.2</v>
      </c>
      <c r="F5082" s="635">
        <v>0</v>
      </c>
    </row>
    <row r="5083" spans="1:6" ht="15">
      <c r="A5083" s="633" t="s">
        <v>23473</v>
      </c>
      <c r="B5083" s="626">
        <v>96730</v>
      </c>
      <c r="C5083" s="628" t="s">
        <v>23731</v>
      </c>
      <c r="D5083" s="626" t="s">
        <v>143</v>
      </c>
      <c r="E5083" s="634">
        <v>42.85</v>
      </c>
      <c r="F5083" s="635">
        <v>0</v>
      </c>
    </row>
    <row r="5084" spans="1:6" ht="15">
      <c r="A5084" s="633" t="s">
        <v>23473</v>
      </c>
      <c r="B5084" s="626">
        <v>96722</v>
      </c>
      <c r="C5084" s="628" t="s">
        <v>23732</v>
      </c>
      <c r="D5084" s="626" t="s">
        <v>143</v>
      </c>
      <c r="E5084" s="634">
        <v>38.159999999999997</v>
      </c>
      <c r="F5084" s="635">
        <v>0</v>
      </c>
    </row>
    <row r="5085" spans="1:6" ht="15">
      <c r="A5085" s="633" t="s">
        <v>23473</v>
      </c>
      <c r="B5085" s="626">
        <v>96731</v>
      </c>
      <c r="C5085" s="628" t="s">
        <v>23733</v>
      </c>
      <c r="D5085" s="626" t="s">
        <v>143</v>
      </c>
      <c r="E5085" s="634">
        <v>64.17</v>
      </c>
      <c r="F5085" s="635">
        <v>0</v>
      </c>
    </row>
    <row r="5086" spans="1:6" ht="15">
      <c r="A5086" s="633" t="s">
        <v>23473</v>
      </c>
      <c r="B5086" s="626">
        <v>96723</v>
      </c>
      <c r="C5086" s="628" t="s">
        <v>23734</v>
      </c>
      <c r="D5086" s="626" t="s">
        <v>143</v>
      </c>
      <c r="E5086" s="634">
        <v>58.72</v>
      </c>
      <c r="F5086" s="635">
        <v>0</v>
      </c>
    </row>
    <row r="5087" spans="1:6" ht="15">
      <c r="A5087" s="633" t="s">
        <v>23473</v>
      </c>
      <c r="B5087" s="626">
        <v>96732</v>
      </c>
      <c r="C5087" s="628" t="s">
        <v>23735</v>
      </c>
      <c r="D5087" s="626" t="s">
        <v>143</v>
      </c>
      <c r="E5087" s="634">
        <v>107.08</v>
      </c>
      <c r="F5087" s="635">
        <v>0</v>
      </c>
    </row>
    <row r="5088" spans="1:6" ht="15">
      <c r="A5088" s="633" t="s">
        <v>23473</v>
      </c>
      <c r="B5088" s="626">
        <v>96724</v>
      </c>
      <c r="C5088" s="628" t="s">
        <v>23736</v>
      </c>
      <c r="D5088" s="626" t="s">
        <v>143</v>
      </c>
      <c r="E5088" s="634">
        <v>75.37</v>
      </c>
      <c r="F5088" s="635">
        <v>0</v>
      </c>
    </row>
    <row r="5089" spans="1:6" ht="15">
      <c r="A5089" s="633" t="s">
        <v>23473</v>
      </c>
      <c r="B5089" s="626">
        <v>96733</v>
      </c>
      <c r="C5089" s="628" t="s">
        <v>23737</v>
      </c>
      <c r="D5089" s="626" t="s">
        <v>143</v>
      </c>
      <c r="E5089" s="634">
        <v>145.59</v>
      </c>
      <c r="F5089" s="635">
        <v>0</v>
      </c>
    </row>
    <row r="5090" spans="1:6" ht="15">
      <c r="A5090" s="633" t="s">
        <v>23473</v>
      </c>
      <c r="B5090" s="626">
        <v>96725</v>
      </c>
      <c r="C5090" s="628" t="s">
        <v>23738</v>
      </c>
      <c r="D5090" s="626" t="s">
        <v>143</v>
      </c>
      <c r="E5090" s="634">
        <v>122.1</v>
      </c>
      <c r="F5090" s="635">
        <v>0</v>
      </c>
    </row>
    <row r="5091" spans="1:6" ht="15">
      <c r="A5091" s="633" t="s">
        <v>23473</v>
      </c>
      <c r="B5091" s="626">
        <v>96734</v>
      </c>
      <c r="C5091" s="628" t="s">
        <v>23739</v>
      </c>
      <c r="D5091" s="626" t="s">
        <v>143</v>
      </c>
      <c r="E5091" s="634">
        <v>241.09</v>
      </c>
      <c r="F5091" s="635">
        <v>0</v>
      </c>
    </row>
    <row r="5092" spans="1:6" ht="15">
      <c r="A5092" s="633" t="s">
        <v>23473</v>
      </c>
      <c r="B5092" s="626">
        <v>94655</v>
      </c>
      <c r="C5092" s="628" t="s">
        <v>23740</v>
      </c>
      <c r="D5092" s="626" t="s">
        <v>143</v>
      </c>
      <c r="E5092" s="634">
        <v>132.52000000000001</v>
      </c>
      <c r="F5092" s="635">
        <v>0</v>
      </c>
    </row>
    <row r="5093" spans="1:6" ht="15">
      <c r="A5093" s="633" t="s">
        <v>23473</v>
      </c>
      <c r="B5093" s="626">
        <v>94648</v>
      </c>
      <c r="C5093" s="628" t="s">
        <v>23741</v>
      </c>
      <c r="D5093" s="626" t="s">
        <v>143</v>
      </c>
      <c r="E5093" s="634">
        <v>7.84</v>
      </c>
      <c r="F5093" s="635">
        <v>0</v>
      </c>
    </row>
    <row r="5094" spans="1:6" ht="15">
      <c r="A5094" s="633" t="s">
        <v>23473</v>
      </c>
      <c r="B5094" s="626">
        <v>94649</v>
      </c>
      <c r="C5094" s="628" t="s">
        <v>23742</v>
      </c>
      <c r="D5094" s="626" t="s">
        <v>143</v>
      </c>
      <c r="E5094" s="634">
        <v>14.11</v>
      </c>
      <c r="F5094" s="635">
        <v>0</v>
      </c>
    </row>
    <row r="5095" spans="1:6" ht="15">
      <c r="A5095" s="633" t="s">
        <v>23473</v>
      </c>
      <c r="B5095" s="626">
        <v>94650</v>
      </c>
      <c r="C5095" s="628" t="s">
        <v>23743</v>
      </c>
      <c r="D5095" s="626" t="s">
        <v>143</v>
      </c>
      <c r="E5095" s="634">
        <v>21.16</v>
      </c>
      <c r="F5095" s="635">
        <v>0</v>
      </c>
    </row>
    <row r="5096" spans="1:6" ht="15">
      <c r="A5096" s="633" t="s">
        <v>23473</v>
      </c>
      <c r="B5096" s="626">
        <v>94651</v>
      </c>
      <c r="C5096" s="628" t="s">
        <v>23744</v>
      </c>
      <c r="D5096" s="626" t="s">
        <v>143</v>
      </c>
      <c r="E5096" s="634">
        <v>24.94</v>
      </c>
      <c r="F5096" s="635">
        <v>0</v>
      </c>
    </row>
    <row r="5097" spans="1:6" ht="15">
      <c r="A5097" s="633" t="s">
        <v>23473</v>
      </c>
      <c r="B5097" s="626">
        <v>94652</v>
      </c>
      <c r="C5097" s="628" t="s">
        <v>23745</v>
      </c>
      <c r="D5097" s="626" t="s">
        <v>143</v>
      </c>
      <c r="E5097" s="634">
        <v>38.619999999999997</v>
      </c>
      <c r="F5097" s="635">
        <v>0</v>
      </c>
    </row>
    <row r="5098" spans="1:6" ht="15">
      <c r="A5098" s="633" t="s">
        <v>23473</v>
      </c>
      <c r="B5098" s="626">
        <v>94653</v>
      </c>
      <c r="C5098" s="628" t="s">
        <v>23746</v>
      </c>
      <c r="D5098" s="626" t="s">
        <v>143</v>
      </c>
      <c r="E5098" s="634">
        <v>61.97</v>
      </c>
      <c r="F5098" s="635">
        <v>0</v>
      </c>
    </row>
    <row r="5099" spans="1:6" ht="15">
      <c r="A5099" s="633" t="s">
        <v>23473</v>
      </c>
      <c r="B5099" s="626">
        <v>94654</v>
      </c>
      <c r="C5099" s="628" t="s">
        <v>23747</v>
      </c>
      <c r="D5099" s="626" t="s">
        <v>143</v>
      </c>
      <c r="E5099" s="634">
        <v>84.02</v>
      </c>
      <c r="F5099" s="635">
        <v>0</v>
      </c>
    </row>
    <row r="5100" spans="1:6" ht="15">
      <c r="A5100" s="633" t="s">
        <v>23473</v>
      </c>
      <c r="B5100" s="626">
        <v>94689</v>
      </c>
      <c r="C5100" s="628" t="s">
        <v>23748</v>
      </c>
      <c r="D5100" s="626" t="s">
        <v>351</v>
      </c>
      <c r="E5100" s="634">
        <v>10.85</v>
      </c>
      <c r="F5100" s="635">
        <v>0</v>
      </c>
    </row>
    <row r="5101" spans="1:6" ht="15">
      <c r="A5101" s="633" t="s">
        <v>23473</v>
      </c>
      <c r="B5101" s="626">
        <v>94702</v>
      </c>
      <c r="C5101" s="628" t="s">
        <v>23749</v>
      </c>
      <c r="D5101" s="626" t="s">
        <v>351</v>
      </c>
      <c r="E5101" s="634">
        <v>199.49</v>
      </c>
      <c r="F5101" s="635">
        <v>0</v>
      </c>
    </row>
    <row r="5102" spans="1:6" ht="15">
      <c r="A5102" s="633" t="s">
        <v>23473</v>
      </c>
      <c r="B5102" s="626">
        <v>94691</v>
      </c>
      <c r="C5102" s="628" t="s">
        <v>23750</v>
      </c>
      <c r="D5102" s="626" t="s">
        <v>351</v>
      </c>
      <c r="E5102" s="634">
        <v>15.2</v>
      </c>
      <c r="F5102" s="635">
        <v>0</v>
      </c>
    </row>
    <row r="5103" spans="1:6" ht="15">
      <c r="A5103" s="633" t="s">
        <v>23473</v>
      </c>
      <c r="B5103" s="626">
        <v>94693</v>
      </c>
      <c r="C5103" s="628" t="s">
        <v>23751</v>
      </c>
      <c r="D5103" s="626" t="s">
        <v>351</v>
      </c>
      <c r="E5103" s="634">
        <v>19.940000000000001</v>
      </c>
      <c r="F5103" s="635">
        <v>0</v>
      </c>
    </row>
    <row r="5104" spans="1:6" ht="15">
      <c r="A5104" s="633" t="s">
        <v>23473</v>
      </c>
      <c r="B5104" s="626">
        <v>94695</v>
      </c>
      <c r="C5104" s="628" t="s">
        <v>23752</v>
      </c>
      <c r="D5104" s="626" t="s">
        <v>351</v>
      </c>
      <c r="E5104" s="634">
        <v>34.090000000000003</v>
      </c>
      <c r="F5104" s="635">
        <v>0</v>
      </c>
    </row>
    <row r="5105" spans="1:6" ht="15">
      <c r="A5105" s="633" t="s">
        <v>23473</v>
      </c>
      <c r="B5105" s="626">
        <v>94698</v>
      </c>
      <c r="C5105" s="628" t="s">
        <v>23753</v>
      </c>
      <c r="D5105" s="626" t="s">
        <v>351</v>
      </c>
      <c r="E5105" s="634">
        <v>72.38</v>
      </c>
      <c r="F5105" s="635">
        <v>0</v>
      </c>
    </row>
    <row r="5106" spans="1:6" ht="15">
      <c r="A5106" s="633" t="s">
        <v>23473</v>
      </c>
      <c r="B5106" s="626">
        <v>94700</v>
      </c>
      <c r="C5106" s="628" t="s">
        <v>23754</v>
      </c>
      <c r="D5106" s="626" t="s">
        <v>351</v>
      </c>
      <c r="E5106" s="634">
        <v>138.07</v>
      </c>
      <c r="F5106" s="635">
        <v>0</v>
      </c>
    </row>
    <row r="5107" spans="1:6" ht="15">
      <c r="A5107" s="633" t="s">
        <v>23473</v>
      </c>
      <c r="B5107" s="626">
        <v>94477</v>
      </c>
      <c r="C5107" s="628" t="s">
        <v>23755</v>
      </c>
      <c r="D5107" s="626" t="s">
        <v>351</v>
      </c>
      <c r="E5107" s="634">
        <v>114.75</v>
      </c>
      <c r="F5107" s="635">
        <v>0</v>
      </c>
    </row>
    <row r="5108" spans="1:6" ht="15">
      <c r="A5108" s="633" t="s">
        <v>23473</v>
      </c>
      <c r="B5108" s="626">
        <v>94478</v>
      </c>
      <c r="C5108" s="628" t="s">
        <v>23756</v>
      </c>
      <c r="D5108" s="626" t="s">
        <v>351</v>
      </c>
      <c r="E5108" s="634">
        <v>184.67</v>
      </c>
      <c r="F5108" s="635">
        <v>0</v>
      </c>
    </row>
    <row r="5109" spans="1:6" ht="15">
      <c r="A5109" s="633" t="s">
        <v>23473</v>
      </c>
      <c r="B5109" s="626">
        <v>94479</v>
      </c>
      <c r="C5109" s="628" t="s">
        <v>23757</v>
      </c>
      <c r="D5109" s="626" t="s">
        <v>351</v>
      </c>
      <c r="E5109" s="634">
        <v>238.82</v>
      </c>
      <c r="F5109" s="635">
        <v>0</v>
      </c>
    </row>
    <row r="5110" spans="1:6" ht="15">
      <c r="A5110" s="633" t="s">
        <v>23473</v>
      </c>
      <c r="B5110" s="626">
        <v>96764</v>
      </c>
      <c r="C5110" s="628" t="s">
        <v>23758</v>
      </c>
      <c r="D5110" s="626" t="s">
        <v>351</v>
      </c>
      <c r="E5110" s="634">
        <v>334.12</v>
      </c>
      <c r="F5110" s="635">
        <v>0</v>
      </c>
    </row>
    <row r="5111" spans="1:6" ht="15">
      <c r="A5111" s="633" t="s">
        <v>23473</v>
      </c>
      <c r="B5111" s="626">
        <v>105164</v>
      </c>
      <c r="C5111" s="628" t="s">
        <v>23759</v>
      </c>
      <c r="D5111" s="626" t="s">
        <v>351</v>
      </c>
      <c r="E5111" s="634">
        <v>13.48</v>
      </c>
      <c r="F5111" s="635">
        <v>0</v>
      </c>
    </row>
    <row r="5112" spans="1:6" ht="15">
      <c r="A5112" s="633" t="s">
        <v>23473</v>
      </c>
      <c r="B5112" s="626">
        <v>105165</v>
      </c>
      <c r="C5112" s="628" t="s">
        <v>23760</v>
      </c>
      <c r="D5112" s="626" t="s">
        <v>351</v>
      </c>
      <c r="E5112" s="634">
        <v>13.89</v>
      </c>
      <c r="F5112" s="635">
        <v>0</v>
      </c>
    </row>
    <row r="5113" spans="1:6" ht="15">
      <c r="A5113" s="633" t="s">
        <v>23473</v>
      </c>
      <c r="B5113" s="626">
        <v>96758</v>
      </c>
      <c r="C5113" s="628" t="s">
        <v>23761</v>
      </c>
      <c r="D5113" s="626" t="s">
        <v>351</v>
      </c>
      <c r="E5113" s="634">
        <v>20.43</v>
      </c>
      <c r="F5113" s="635">
        <v>0</v>
      </c>
    </row>
    <row r="5114" spans="1:6" ht="15">
      <c r="A5114" s="633" t="s">
        <v>23473</v>
      </c>
      <c r="B5114" s="626">
        <v>96759</v>
      </c>
      <c r="C5114" s="628" t="s">
        <v>23762</v>
      </c>
      <c r="D5114" s="626" t="s">
        <v>351</v>
      </c>
      <c r="E5114" s="634">
        <v>29.56</v>
      </c>
      <c r="F5114" s="635">
        <v>0</v>
      </c>
    </row>
    <row r="5115" spans="1:6" ht="15">
      <c r="A5115" s="633" t="s">
        <v>23473</v>
      </c>
      <c r="B5115" s="626">
        <v>96760</v>
      </c>
      <c r="C5115" s="628" t="s">
        <v>23763</v>
      </c>
      <c r="D5115" s="626" t="s">
        <v>351</v>
      </c>
      <c r="E5115" s="634">
        <v>47.09</v>
      </c>
      <c r="F5115" s="635">
        <v>0</v>
      </c>
    </row>
    <row r="5116" spans="1:6" ht="15">
      <c r="A5116" s="633" t="s">
        <v>23473</v>
      </c>
      <c r="B5116" s="626">
        <v>96761</v>
      </c>
      <c r="C5116" s="628" t="s">
        <v>23764</v>
      </c>
      <c r="D5116" s="626" t="s">
        <v>351</v>
      </c>
      <c r="E5116" s="634">
        <v>69.62</v>
      </c>
      <c r="F5116" s="635">
        <v>0</v>
      </c>
    </row>
    <row r="5117" spans="1:6" ht="15">
      <c r="A5117" s="633" t="s">
        <v>23473</v>
      </c>
      <c r="B5117" s="626">
        <v>96762</v>
      </c>
      <c r="C5117" s="628" t="s">
        <v>23765</v>
      </c>
      <c r="D5117" s="626" t="s">
        <v>351</v>
      </c>
      <c r="E5117" s="634">
        <v>128.05000000000001</v>
      </c>
      <c r="F5117" s="635">
        <v>0</v>
      </c>
    </row>
    <row r="5118" spans="1:6" ht="15">
      <c r="A5118" s="633" t="s">
        <v>23473</v>
      </c>
      <c r="B5118" s="626">
        <v>96763</v>
      </c>
      <c r="C5118" s="628" t="s">
        <v>23766</v>
      </c>
      <c r="D5118" s="626" t="s">
        <v>351</v>
      </c>
      <c r="E5118" s="634">
        <v>171.45</v>
      </c>
      <c r="F5118" s="635">
        <v>0</v>
      </c>
    </row>
    <row r="5119" spans="1:6" ht="15">
      <c r="A5119" s="633" t="s">
        <v>23473</v>
      </c>
      <c r="B5119" s="626">
        <v>94701</v>
      </c>
      <c r="C5119" s="628" t="s">
        <v>23767</v>
      </c>
      <c r="D5119" s="626" t="s">
        <v>351</v>
      </c>
      <c r="E5119" s="634">
        <v>240.09</v>
      </c>
      <c r="F5119" s="635">
        <v>0</v>
      </c>
    </row>
    <row r="5120" spans="1:6" ht="15">
      <c r="A5120" s="633" t="s">
        <v>23473</v>
      </c>
      <c r="B5120" s="626">
        <v>94688</v>
      </c>
      <c r="C5120" s="628" t="s">
        <v>23768</v>
      </c>
      <c r="D5120" s="626" t="s">
        <v>351</v>
      </c>
      <c r="E5120" s="634">
        <v>8.1199999999999992</v>
      </c>
      <c r="F5120" s="635">
        <v>0</v>
      </c>
    </row>
    <row r="5121" spans="1:6" ht="15">
      <c r="A5121" s="633" t="s">
        <v>23473</v>
      </c>
      <c r="B5121" s="626">
        <v>94690</v>
      </c>
      <c r="C5121" s="628" t="s">
        <v>23769</v>
      </c>
      <c r="D5121" s="626" t="s">
        <v>351</v>
      </c>
      <c r="E5121" s="634">
        <v>12.97</v>
      </c>
      <c r="F5121" s="635">
        <v>0</v>
      </c>
    </row>
    <row r="5122" spans="1:6" ht="15">
      <c r="A5122" s="633" t="s">
        <v>23473</v>
      </c>
      <c r="B5122" s="626">
        <v>94692</v>
      </c>
      <c r="C5122" s="628" t="s">
        <v>23770</v>
      </c>
      <c r="D5122" s="626" t="s">
        <v>351</v>
      </c>
      <c r="E5122" s="634">
        <v>21.55</v>
      </c>
      <c r="F5122" s="635">
        <v>0</v>
      </c>
    </row>
    <row r="5123" spans="1:6" ht="15">
      <c r="A5123" s="633" t="s">
        <v>23473</v>
      </c>
      <c r="B5123" s="626">
        <v>94694</v>
      </c>
      <c r="C5123" s="628" t="s">
        <v>23771</v>
      </c>
      <c r="D5123" s="626" t="s">
        <v>351</v>
      </c>
      <c r="E5123" s="634">
        <v>26.96</v>
      </c>
      <c r="F5123" s="635">
        <v>0</v>
      </c>
    </row>
    <row r="5124" spans="1:6" ht="15">
      <c r="A5124" s="633" t="s">
        <v>23473</v>
      </c>
      <c r="B5124" s="626">
        <v>94696</v>
      </c>
      <c r="C5124" s="628" t="s">
        <v>23772</v>
      </c>
      <c r="D5124" s="626" t="s">
        <v>351</v>
      </c>
      <c r="E5124" s="634">
        <v>54.97</v>
      </c>
      <c r="F5124" s="635">
        <v>0</v>
      </c>
    </row>
    <row r="5125" spans="1:6" ht="15">
      <c r="A5125" s="633" t="s">
        <v>23473</v>
      </c>
      <c r="B5125" s="626">
        <v>94697</v>
      </c>
      <c r="C5125" s="628" t="s">
        <v>23773</v>
      </c>
      <c r="D5125" s="626" t="s">
        <v>351</v>
      </c>
      <c r="E5125" s="634">
        <v>93.36</v>
      </c>
      <c r="F5125" s="635">
        <v>0</v>
      </c>
    </row>
    <row r="5126" spans="1:6" ht="15">
      <c r="A5126" s="633" t="s">
        <v>23473</v>
      </c>
      <c r="B5126" s="626">
        <v>94699</v>
      </c>
      <c r="C5126" s="628" t="s">
        <v>23774</v>
      </c>
      <c r="D5126" s="626" t="s">
        <v>351</v>
      </c>
      <c r="E5126" s="634">
        <v>123.39</v>
      </c>
      <c r="F5126" s="635">
        <v>0</v>
      </c>
    </row>
    <row r="5127" spans="1:6" ht="15">
      <c r="A5127" s="633" t="s">
        <v>23473</v>
      </c>
      <c r="B5127" s="626">
        <v>105167</v>
      </c>
      <c r="C5127" s="628" t="s">
        <v>23775</v>
      </c>
      <c r="D5127" s="626" t="s">
        <v>351</v>
      </c>
      <c r="E5127" s="634">
        <v>247.64</v>
      </c>
      <c r="F5127" s="635">
        <v>0</v>
      </c>
    </row>
    <row r="5128" spans="1:6" ht="15">
      <c r="A5128" s="633" t="s">
        <v>23473</v>
      </c>
      <c r="B5128" s="626">
        <v>105168</v>
      </c>
      <c r="C5128" s="628" t="s">
        <v>23776</v>
      </c>
      <c r="D5128" s="626" t="s">
        <v>351</v>
      </c>
      <c r="E5128" s="634">
        <v>0</v>
      </c>
      <c r="F5128" s="635"/>
    </row>
    <row r="5129" spans="1:6" ht="15">
      <c r="A5129" s="633" t="s">
        <v>23473</v>
      </c>
      <c r="B5129" s="626">
        <v>105171</v>
      </c>
      <c r="C5129" s="628" t="s">
        <v>23777</v>
      </c>
      <c r="D5129" s="626" t="s">
        <v>351</v>
      </c>
      <c r="E5129" s="634">
        <v>0</v>
      </c>
      <c r="F5129" s="635"/>
    </row>
    <row r="5130" spans="1:6" ht="15">
      <c r="A5130" s="633" t="s">
        <v>23473</v>
      </c>
      <c r="B5130" s="626">
        <v>105191</v>
      </c>
      <c r="C5130" s="628" t="s">
        <v>23778</v>
      </c>
      <c r="D5130" s="626" t="s">
        <v>351</v>
      </c>
      <c r="E5130" s="634">
        <v>0</v>
      </c>
      <c r="F5130" s="635"/>
    </row>
    <row r="5131" spans="1:6" ht="15">
      <c r="A5131" s="633" t="s">
        <v>23473</v>
      </c>
      <c r="B5131" s="626">
        <v>105192</v>
      </c>
      <c r="C5131" s="628" t="s">
        <v>23779</v>
      </c>
      <c r="D5131" s="626" t="s">
        <v>351</v>
      </c>
      <c r="E5131" s="634">
        <v>0</v>
      </c>
      <c r="F5131" s="635"/>
    </row>
    <row r="5132" spans="1:6" ht="15">
      <c r="A5132" s="633" t="s">
        <v>23780</v>
      </c>
      <c r="B5132" s="626">
        <v>96809</v>
      </c>
      <c r="C5132" s="628" t="s">
        <v>23781</v>
      </c>
      <c r="D5132" s="626" t="s">
        <v>351</v>
      </c>
      <c r="E5132" s="634">
        <v>22.29</v>
      </c>
      <c r="F5132" s="635">
        <v>0</v>
      </c>
    </row>
    <row r="5133" spans="1:6" ht="15">
      <c r="A5133" s="633" t="s">
        <v>23780</v>
      </c>
      <c r="B5133" s="626">
        <v>96812</v>
      </c>
      <c r="C5133" s="628" t="s">
        <v>23782</v>
      </c>
      <c r="D5133" s="626" t="s">
        <v>351</v>
      </c>
      <c r="E5133" s="634">
        <v>23.32</v>
      </c>
      <c r="F5133" s="635">
        <v>0</v>
      </c>
    </row>
    <row r="5134" spans="1:6" ht="15">
      <c r="A5134" s="633" t="s">
        <v>23780</v>
      </c>
      <c r="B5134" s="626">
        <v>96813</v>
      </c>
      <c r="C5134" s="628" t="s">
        <v>23783</v>
      </c>
      <c r="D5134" s="626" t="s">
        <v>351</v>
      </c>
      <c r="E5134" s="634">
        <v>26.48</v>
      </c>
      <c r="F5134" s="635">
        <v>0</v>
      </c>
    </row>
    <row r="5135" spans="1:6" ht="15">
      <c r="A5135" s="633" t="s">
        <v>23780</v>
      </c>
      <c r="B5135" s="626">
        <v>96817</v>
      </c>
      <c r="C5135" s="628" t="s">
        <v>23784</v>
      </c>
      <c r="D5135" s="626" t="s">
        <v>351</v>
      </c>
      <c r="E5135" s="634">
        <v>38.880000000000003</v>
      </c>
      <c r="F5135" s="635">
        <v>0</v>
      </c>
    </row>
    <row r="5136" spans="1:6" ht="15">
      <c r="A5136" s="633" t="s">
        <v>23780</v>
      </c>
      <c r="B5136" s="626">
        <v>96816</v>
      </c>
      <c r="C5136" s="628" t="s">
        <v>23785</v>
      </c>
      <c r="D5136" s="626" t="s">
        <v>351</v>
      </c>
      <c r="E5136" s="634">
        <v>29.72</v>
      </c>
      <c r="F5136" s="635">
        <v>0</v>
      </c>
    </row>
    <row r="5137" spans="1:6" ht="15">
      <c r="A5137" s="633" t="s">
        <v>23780</v>
      </c>
      <c r="B5137" s="626">
        <v>96821</v>
      </c>
      <c r="C5137" s="628" t="s">
        <v>23786</v>
      </c>
      <c r="D5137" s="626" t="s">
        <v>351</v>
      </c>
      <c r="E5137" s="634">
        <v>43.15</v>
      </c>
      <c r="F5137" s="635">
        <v>0</v>
      </c>
    </row>
    <row r="5138" spans="1:6" ht="15">
      <c r="A5138" s="633" t="s">
        <v>23780</v>
      </c>
      <c r="B5138" s="626">
        <v>96824</v>
      </c>
      <c r="C5138" s="628" t="s">
        <v>23787</v>
      </c>
      <c r="D5138" s="626" t="s">
        <v>351</v>
      </c>
      <c r="E5138" s="634">
        <v>20.75</v>
      </c>
      <c r="F5138" s="635">
        <v>0</v>
      </c>
    </row>
    <row r="5139" spans="1:6" ht="15">
      <c r="A5139" s="633" t="s">
        <v>23780</v>
      </c>
      <c r="B5139" s="626">
        <v>96827</v>
      </c>
      <c r="C5139" s="628" t="s">
        <v>23788</v>
      </c>
      <c r="D5139" s="626" t="s">
        <v>351</v>
      </c>
      <c r="E5139" s="634">
        <v>22.54</v>
      </c>
      <c r="F5139" s="635">
        <v>0</v>
      </c>
    </row>
    <row r="5140" spans="1:6" ht="15">
      <c r="A5140" s="633" t="s">
        <v>23780</v>
      </c>
      <c r="B5140" s="626">
        <v>96828</v>
      </c>
      <c r="C5140" s="628" t="s">
        <v>23789</v>
      </c>
      <c r="D5140" s="626" t="s">
        <v>351</v>
      </c>
      <c r="E5140" s="634">
        <v>27.48</v>
      </c>
      <c r="F5140" s="635">
        <v>0</v>
      </c>
    </row>
    <row r="5141" spans="1:6" ht="15">
      <c r="A5141" s="633" t="s">
        <v>23780</v>
      </c>
      <c r="B5141" s="626">
        <v>96832</v>
      </c>
      <c r="C5141" s="628" t="s">
        <v>23790</v>
      </c>
      <c r="D5141" s="626" t="s">
        <v>351</v>
      </c>
      <c r="E5141" s="634">
        <v>33.96</v>
      </c>
      <c r="F5141" s="635">
        <v>0</v>
      </c>
    </row>
    <row r="5142" spans="1:6" ht="15">
      <c r="A5142" s="633" t="s">
        <v>23780</v>
      </c>
      <c r="B5142" s="626">
        <v>104525</v>
      </c>
      <c r="C5142" s="628" t="s">
        <v>23791</v>
      </c>
      <c r="D5142" s="626" t="s">
        <v>351</v>
      </c>
      <c r="E5142" s="634">
        <v>0</v>
      </c>
      <c r="F5142" s="635"/>
    </row>
    <row r="5143" spans="1:6" ht="15">
      <c r="A5143" s="633" t="s">
        <v>23780</v>
      </c>
      <c r="B5143" s="626">
        <v>104563</v>
      </c>
      <c r="C5143" s="628" t="s">
        <v>23792</v>
      </c>
      <c r="D5143" s="626" t="s">
        <v>351</v>
      </c>
      <c r="E5143" s="634">
        <v>0</v>
      </c>
      <c r="F5143" s="635"/>
    </row>
    <row r="5144" spans="1:6" ht="15">
      <c r="A5144" s="633" t="s">
        <v>23780</v>
      </c>
      <c r="B5144" s="626">
        <v>104531</v>
      </c>
      <c r="C5144" s="628" t="s">
        <v>23793</v>
      </c>
      <c r="D5144" s="626" t="s">
        <v>351</v>
      </c>
      <c r="E5144" s="634">
        <v>0</v>
      </c>
      <c r="F5144" s="635"/>
    </row>
    <row r="5145" spans="1:6" ht="15">
      <c r="A5145" s="633" t="s">
        <v>23780</v>
      </c>
      <c r="B5145" s="626">
        <v>104527</v>
      </c>
      <c r="C5145" s="628" t="s">
        <v>23794</v>
      </c>
      <c r="D5145" s="626" t="s">
        <v>351</v>
      </c>
      <c r="E5145" s="634">
        <v>0</v>
      </c>
      <c r="F5145" s="635"/>
    </row>
    <row r="5146" spans="1:6" ht="15">
      <c r="A5146" s="633" t="s">
        <v>23780</v>
      </c>
      <c r="B5146" s="626">
        <v>104529</v>
      </c>
      <c r="C5146" s="628" t="s">
        <v>23795</v>
      </c>
      <c r="D5146" s="626" t="s">
        <v>351</v>
      </c>
      <c r="E5146" s="634">
        <v>0</v>
      </c>
      <c r="F5146" s="635"/>
    </row>
    <row r="5147" spans="1:6" ht="15">
      <c r="A5147" s="633" t="s">
        <v>23780</v>
      </c>
      <c r="B5147" s="626">
        <v>104564</v>
      </c>
      <c r="C5147" s="628" t="s">
        <v>23796</v>
      </c>
      <c r="D5147" s="626" t="s">
        <v>351</v>
      </c>
      <c r="E5147" s="634">
        <v>0</v>
      </c>
      <c r="F5147" s="635"/>
    </row>
    <row r="5148" spans="1:6" ht="15">
      <c r="A5148" s="633" t="s">
        <v>23780</v>
      </c>
      <c r="B5148" s="626">
        <v>104533</v>
      </c>
      <c r="C5148" s="628" t="s">
        <v>23797</v>
      </c>
      <c r="D5148" s="626" t="s">
        <v>351</v>
      </c>
      <c r="E5148" s="634">
        <v>0</v>
      </c>
      <c r="F5148" s="635"/>
    </row>
    <row r="5149" spans="1:6" ht="15">
      <c r="A5149" s="633" t="s">
        <v>23780</v>
      </c>
      <c r="B5149" s="626">
        <v>104535</v>
      </c>
      <c r="C5149" s="628" t="s">
        <v>23798</v>
      </c>
      <c r="D5149" s="626" t="s">
        <v>351</v>
      </c>
      <c r="E5149" s="634">
        <v>0</v>
      </c>
      <c r="F5149" s="635"/>
    </row>
    <row r="5150" spans="1:6" ht="15">
      <c r="A5150" s="633" t="s">
        <v>23780</v>
      </c>
      <c r="B5150" s="626">
        <v>96810</v>
      </c>
      <c r="C5150" s="628" t="s">
        <v>23799</v>
      </c>
      <c r="D5150" s="626" t="s">
        <v>351</v>
      </c>
      <c r="E5150" s="634">
        <v>24.28</v>
      </c>
      <c r="F5150" s="635">
        <v>0</v>
      </c>
    </row>
    <row r="5151" spans="1:6" ht="15">
      <c r="A5151" s="633" t="s">
        <v>23780</v>
      </c>
      <c r="B5151" s="626">
        <v>104524</v>
      </c>
      <c r="C5151" s="628" t="s">
        <v>23800</v>
      </c>
      <c r="D5151" s="626" t="s">
        <v>351</v>
      </c>
      <c r="E5151" s="634">
        <v>0</v>
      </c>
      <c r="F5151" s="635"/>
    </row>
    <row r="5152" spans="1:6" ht="15">
      <c r="A5152" s="633" t="s">
        <v>23780</v>
      </c>
      <c r="B5152" s="626">
        <v>104530</v>
      </c>
      <c r="C5152" s="628" t="s">
        <v>23801</v>
      </c>
      <c r="D5152" s="626" t="s">
        <v>351</v>
      </c>
      <c r="E5152" s="634">
        <v>0</v>
      </c>
      <c r="F5152" s="635"/>
    </row>
    <row r="5153" spans="1:6" ht="15">
      <c r="A5153" s="633" t="s">
        <v>23780</v>
      </c>
      <c r="B5153" s="626">
        <v>104526</v>
      </c>
      <c r="C5153" s="628" t="s">
        <v>23802</v>
      </c>
      <c r="D5153" s="626" t="s">
        <v>351</v>
      </c>
      <c r="E5153" s="634">
        <v>0</v>
      </c>
      <c r="F5153" s="635"/>
    </row>
    <row r="5154" spans="1:6" ht="15">
      <c r="A5154" s="633" t="s">
        <v>23780</v>
      </c>
      <c r="B5154" s="626">
        <v>104528</v>
      </c>
      <c r="C5154" s="628" t="s">
        <v>23803</v>
      </c>
      <c r="D5154" s="626" t="s">
        <v>351</v>
      </c>
      <c r="E5154" s="634">
        <v>0</v>
      </c>
      <c r="F5154" s="635"/>
    </row>
    <row r="5155" spans="1:6" ht="15">
      <c r="A5155" s="633" t="s">
        <v>23780</v>
      </c>
      <c r="B5155" s="626">
        <v>104532</v>
      </c>
      <c r="C5155" s="628" t="s">
        <v>23804</v>
      </c>
      <c r="D5155" s="626" t="s">
        <v>351</v>
      </c>
      <c r="E5155" s="634">
        <v>0</v>
      </c>
      <c r="F5155" s="635"/>
    </row>
    <row r="5156" spans="1:6" ht="15">
      <c r="A5156" s="633" t="s">
        <v>23780</v>
      </c>
      <c r="B5156" s="626">
        <v>104534</v>
      </c>
      <c r="C5156" s="628" t="s">
        <v>23805</v>
      </c>
      <c r="D5156" s="626" t="s">
        <v>351</v>
      </c>
      <c r="E5156" s="634">
        <v>0</v>
      </c>
      <c r="F5156" s="635"/>
    </row>
    <row r="5157" spans="1:6" ht="15">
      <c r="A5157" s="633" t="s">
        <v>23780</v>
      </c>
      <c r="B5157" s="626">
        <v>96873</v>
      </c>
      <c r="C5157" s="628" t="s">
        <v>23806</v>
      </c>
      <c r="D5157" s="626" t="s">
        <v>351</v>
      </c>
      <c r="E5157" s="634">
        <v>72.319999999999993</v>
      </c>
      <c r="F5157" s="635">
        <v>0</v>
      </c>
    </row>
    <row r="5158" spans="1:6" ht="15">
      <c r="A5158" s="633" t="s">
        <v>23780</v>
      </c>
      <c r="B5158" s="626">
        <v>96872</v>
      </c>
      <c r="C5158" s="628" t="s">
        <v>23807</v>
      </c>
      <c r="D5158" s="626" t="s">
        <v>351</v>
      </c>
      <c r="E5158" s="634">
        <v>55.22</v>
      </c>
      <c r="F5158" s="635">
        <v>0</v>
      </c>
    </row>
    <row r="5159" spans="1:6" ht="15">
      <c r="A5159" s="633" t="s">
        <v>23780</v>
      </c>
      <c r="B5159" s="626">
        <v>96876</v>
      </c>
      <c r="C5159" s="628" t="s">
        <v>23808</v>
      </c>
      <c r="D5159" s="626" t="s">
        <v>351</v>
      </c>
      <c r="E5159" s="634">
        <v>189.3</v>
      </c>
      <c r="F5159" s="635">
        <v>0</v>
      </c>
    </row>
    <row r="5160" spans="1:6" ht="15">
      <c r="A5160" s="633" t="s">
        <v>23780</v>
      </c>
      <c r="B5160" s="626">
        <v>96878</v>
      </c>
      <c r="C5160" s="628" t="s">
        <v>23809</v>
      </c>
      <c r="D5160" s="626" t="s">
        <v>351</v>
      </c>
      <c r="E5160" s="634">
        <v>212.33</v>
      </c>
      <c r="F5160" s="635">
        <v>0</v>
      </c>
    </row>
    <row r="5161" spans="1:6" ht="15">
      <c r="A5161" s="633" t="s">
        <v>23780</v>
      </c>
      <c r="B5161" s="626">
        <v>96875</v>
      </c>
      <c r="C5161" s="628" t="s">
        <v>23810</v>
      </c>
      <c r="D5161" s="626" t="s">
        <v>351</v>
      </c>
      <c r="E5161" s="634">
        <v>86.39</v>
      </c>
      <c r="F5161" s="635">
        <v>0</v>
      </c>
    </row>
    <row r="5162" spans="1:6" ht="15">
      <c r="A5162" s="633" t="s">
        <v>23780</v>
      </c>
      <c r="B5162" s="626">
        <v>96874</v>
      </c>
      <c r="C5162" s="628" t="s">
        <v>23811</v>
      </c>
      <c r="D5162" s="626" t="s">
        <v>351</v>
      </c>
      <c r="E5162" s="634">
        <v>66.94</v>
      </c>
      <c r="F5162" s="635">
        <v>0</v>
      </c>
    </row>
    <row r="5163" spans="1:6" ht="15">
      <c r="A5163" s="633" t="s">
        <v>23780</v>
      </c>
      <c r="B5163" s="626">
        <v>96879</v>
      </c>
      <c r="C5163" s="628" t="s">
        <v>23812</v>
      </c>
      <c r="D5163" s="626" t="s">
        <v>351</v>
      </c>
      <c r="E5163" s="634">
        <v>206.1</v>
      </c>
      <c r="F5163" s="635">
        <v>0</v>
      </c>
    </row>
    <row r="5164" spans="1:6" ht="15">
      <c r="A5164" s="633" t="s">
        <v>23780</v>
      </c>
      <c r="B5164" s="626">
        <v>96881</v>
      </c>
      <c r="C5164" s="628" t="s">
        <v>23813</v>
      </c>
      <c r="D5164" s="626" t="s">
        <v>351</v>
      </c>
      <c r="E5164" s="634">
        <v>243.99</v>
      </c>
      <c r="F5164" s="635">
        <v>0</v>
      </c>
    </row>
    <row r="5165" spans="1:6" ht="15">
      <c r="A5165" s="633" t="s">
        <v>23780</v>
      </c>
      <c r="B5165" s="626">
        <v>96837</v>
      </c>
      <c r="C5165" s="628" t="s">
        <v>23814</v>
      </c>
      <c r="D5165" s="626" t="s">
        <v>351</v>
      </c>
      <c r="E5165" s="634">
        <v>24.87</v>
      </c>
      <c r="F5165" s="635">
        <v>0</v>
      </c>
    </row>
    <row r="5166" spans="1:6" ht="15">
      <c r="A5166" s="633" t="s">
        <v>23780</v>
      </c>
      <c r="B5166" s="626">
        <v>96840</v>
      </c>
      <c r="C5166" s="628" t="s">
        <v>23815</v>
      </c>
      <c r="D5166" s="626" t="s">
        <v>351</v>
      </c>
      <c r="E5166" s="634">
        <v>29.95</v>
      </c>
      <c r="F5166" s="635">
        <v>0</v>
      </c>
    </row>
    <row r="5167" spans="1:6" ht="15">
      <c r="A5167" s="633" t="s">
        <v>23780</v>
      </c>
      <c r="B5167" s="626">
        <v>96845</v>
      </c>
      <c r="C5167" s="628" t="s">
        <v>23816</v>
      </c>
      <c r="D5167" s="626" t="s">
        <v>351</v>
      </c>
      <c r="E5167" s="634">
        <v>45.7</v>
      </c>
      <c r="F5167" s="635">
        <v>0</v>
      </c>
    </row>
    <row r="5168" spans="1:6" ht="15">
      <c r="A5168" s="633" t="s">
        <v>23780</v>
      </c>
      <c r="B5168" s="626">
        <v>96848</v>
      </c>
      <c r="C5168" s="628" t="s">
        <v>23817</v>
      </c>
      <c r="D5168" s="626" t="s">
        <v>351</v>
      </c>
      <c r="E5168" s="634">
        <v>60.2</v>
      </c>
      <c r="F5168" s="635">
        <v>0</v>
      </c>
    </row>
    <row r="5169" spans="1:6" ht="15">
      <c r="A5169" s="633" t="s">
        <v>23780</v>
      </c>
      <c r="B5169" s="626">
        <v>96849</v>
      </c>
      <c r="C5169" s="628" t="s">
        <v>23818</v>
      </c>
      <c r="D5169" s="626" t="s">
        <v>351</v>
      </c>
      <c r="E5169" s="634">
        <v>19.510000000000002</v>
      </c>
      <c r="F5169" s="635">
        <v>0</v>
      </c>
    </row>
    <row r="5170" spans="1:6" ht="15">
      <c r="A5170" s="633" t="s">
        <v>23780</v>
      </c>
      <c r="B5170" s="626">
        <v>96852</v>
      </c>
      <c r="C5170" s="628" t="s">
        <v>23819</v>
      </c>
      <c r="D5170" s="626" t="s">
        <v>351</v>
      </c>
      <c r="E5170" s="634">
        <v>24.63</v>
      </c>
      <c r="F5170" s="635">
        <v>0</v>
      </c>
    </row>
    <row r="5171" spans="1:6" ht="15">
      <c r="A5171" s="633" t="s">
        <v>23780</v>
      </c>
      <c r="B5171" s="626">
        <v>96855</v>
      </c>
      <c r="C5171" s="628" t="s">
        <v>23820</v>
      </c>
      <c r="D5171" s="626" t="s">
        <v>351</v>
      </c>
      <c r="E5171" s="634">
        <v>37.64</v>
      </c>
      <c r="F5171" s="635">
        <v>0</v>
      </c>
    </row>
    <row r="5172" spans="1:6" ht="15">
      <c r="A5172" s="633" t="s">
        <v>23780</v>
      </c>
      <c r="B5172" s="626">
        <v>96838</v>
      </c>
      <c r="C5172" s="628" t="s">
        <v>23821</v>
      </c>
      <c r="D5172" s="626" t="s">
        <v>351</v>
      </c>
      <c r="E5172" s="634">
        <v>30.36</v>
      </c>
      <c r="F5172" s="635">
        <v>0</v>
      </c>
    </row>
    <row r="5173" spans="1:6" ht="15">
      <c r="A5173" s="633" t="s">
        <v>23780</v>
      </c>
      <c r="B5173" s="626">
        <v>96841</v>
      </c>
      <c r="C5173" s="628" t="s">
        <v>23822</v>
      </c>
      <c r="D5173" s="626" t="s">
        <v>351</v>
      </c>
      <c r="E5173" s="634">
        <v>33.53</v>
      </c>
      <c r="F5173" s="635">
        <v>0</v>
      </c>
    </row>
    <row r="5174" spans="1:6" ht="15">
      <c r="A5174" s="633" t="s">
        <v>23780</v>
      </c>
      <c r="B5174" s="626">
        <v>96842</v>
      </c>
      <c r="C5174" s="628" t="s">
        <v>23823</v>
      </c>
      <c r="D5174" s="626" t="s">
        <v>351</v>
      </c>
      <c r="E5174" s="634">
        <v>38.24</v>
      </c>
      <c r="F5174" s="635">
        <v>0</v>
      </c>
    </row>
    <row r="5175" spans="1:6" ht="15">
      <c r="A5175" s="633" t="s">
        <v>23780</v>
      </c>
      <c r="B5175" s="626">
        <v>96846</v>
      </c>
      <c r="C5175" s="628" t="s">
        <v>23824</v>
      </c>
      <c r="D5175" s="626" t="s">
        <v>351</v>
      </c>
      <c r="E5175" s="634">
        <v>44.11</v>
      </c>
      <c r="F5175" s="635">
        <v>0</v>
      </c>
    </row>
    <row r="5176" spans="1:6" ht="15">
      <c r="A5176" s="633" t="s">
        <v>23780</v>
      </c>
      <c r="B5176" s="626">
        <v>96850</v>
      </c>
      <c r="C5176" s="628" t="s">
        <v>23825</v>
      </c>
      <c r="D5176" s="626" t="s">
        <v>351</v>
      </c>
      <c r="E5176" s="634">
        <v>28.12</v>
      </c>
      <c r="F5176" s="635">
        <v>0</v>
      </c>
    </row>
    <row r="5177" spans="1:6" ht="15">
      <c r="A5177" s="633" t="s">
        <v>23780</v>
      </c>
      <c r="B5177" s="626">
        <v>96853</v>
      </c>
      <c r="C5177" s="628" t="s">
        <v>23826</v>
      </c>
      <c r="D5177" s="626" t="s">
        <v>351</v>
      </c>
      <c r="E5177" s="634">
        <v>30.15</v>
      </c>
      <c r="F5177" s="635">
        <v>0</v>
      </c>
    </row>
    <row r="5178" spans="1:6" ht="15">
      <c r="A5178" s="633" t="s">
        <v>23780</v>
      </c>
      <c r="B5178" s="626">
        <v>96854</v>
      </c>
      <c r="C5178" s="628" t="s">
        <v>23827</v>
      </c>
      <c r="D5178" s="626" t="s">
        <v>351</v>
      </c>
      <c r="E5178" s="634">
        <v>36.69</v>
      </c>
      <c r="F5178" s="635">
        <v>0</v>
      </c>
    </row>
    <row r="5179" spans="1:6" ht="15">
      <c r="A5179" s="633" t="s">
        <v>23780</v>
      </c>
      <c r="B5179" s="626">
        <v>104571</v>
      </c>
      <c r="C5179" s="628" t="s">
        <v>23828</v>
      </c>
      <c r="D5179" s="626" t="s">
        <v>351</v>
      </c>
      <c r="E5179" s="634">
        <v>0</v>
      </c>
      <c r="F5179" s="635"/>
    </row>
    <row r="5180" spans="1:6" ht="15">
      <c r="A5180" s="633" t="s">
        <v>23780</v>
      </c>
      <c r="B5180" s="626">
        <v>96856</v>
      </c>
      <c r="C5180" s="628" t="s">
        <v>23829</v>
      </c>
      <c r="D5180" s="626" t="s">
        <v>351</v>
      </c>
      <c r="E5180" s="634">
        <v>41.18</v>
      </c>
      <c r="F5180" s="635">
        <v>0</v>
      </c>
    </row>
    <row r="5181" spans="1:6" ht="15">
      <c r="A5181" s="633" t="s">
        <v>23780</v>
      </c>
      <c r="B5181" s="626">
        <v>104566</v>
      </c>
      <c r="C5181" s="628" t="s">
        <v>23830</v>
      </c>
      <c r="D5181" s="626" t="s">
        <v>351</v>
      </c>
      <c r="E5181" s="634">
        <v>0</v>
      </c>
      <c r="F5181" s="635"/>
    </row>
    <row r="5182" spans="1:6" ht="15">
      <c r="A5182" s="633" t="s">
        <v>23780</v>
      </c>
      <c r="B5182" s="626">
        <v>104536</v>
      </c>
      <c r="C5182" s="628" t="s">
        <v>23831</v>
      </c>
      <c r="D5182" s="626" t="s">
        <v>351</v>
      </c>
      <c r="E5182" s="634">
        <v>0</v>
      </c>
      <c r="F5182" s="635"/>
    </row>
    <row r="5183" spans="1:6" ht="15">
      <c r="A5183" s="633" t="s">
        <v>23780</v>
      </c>
      <c r="B5183" s="626">
        <v>104537</v>
      </c>
      <c r="C5183" s="628" t="s">
        <v>23832</v>
      </c>
      <c r="D5183" s="626" t="s">
        <v>351</v>
      </c>
      <c r="E5183" s="634">
        <v>0</v>
      </c>
      <c r="F5183" s="635"/>
    </row>
    <row r="5184" spans="1:6" ht="15">
      <c r="A5184" s="633" t="s">
        <v>23780</v>
      </c>
      <c r="B5184" s="626">
        <v>104572</v>
      </c>
      <c r="C5184" s="628" t="s">
        <v>23833</v>
      </c>
      <c r="D5184" s="626" t="s">
        <v>351</v>
      </c>
      <c r="E5184" s="634">
        <v>0</v>
      </c>
      <c r="F5184" s="635"/>
    </row>
    <row r="5185" spans="1:6" ht="15">
      <c r="A5185" s="633" t="s">
        <v>23780</v>
      </c>
      <c r="B5185" s="626">
        <v>104568</v>
      </c>
      <c r="C5185" s="628" t="s">
        <v>23834</v>
      </c>
      <c r="D5185" s="626" t="s">
        <v>351</v>
      </c>
      <c r="E5185" s="634">
        <v>0</v>
      </c>
      <c r="F5185" s="635"/>
    </row>
    <row r="5186" spans="1:6" ht="15">
      <c r="A5186" s="633" t="s">
        <v>23780</v>
      </c>
      <c r="B5186" s="626">
        <v>104538</v>
      </c>
      <c r="C5186" s="628" t="s">
        <v>23835</v>
      </c>
      <c r="D5186" s="626" t="s">
        <v>351</v>
      </c>
      <c r="E5186" s="634">
        <v>0</v>
      </c>
      <c r="F5186" s="635"/>
    </row>
    <row r="5187" spans="1:6" ht="15">
      <c r="A5187" s="633" t="s">
        <v>23780</v>
      </c>
      <c r="B5187" s="626">
        <v>104570</v>
      </c>
      <c r="C5187" s="628" t="s">
        <v>23836</v>
      </c>
      <c r="D5187" s="626" t="s">
        <v>351</v>
      </c>
      <c r="E5187" s="634">
        <v>0</v>
      </c>
      <c r="F5187" s="635"/>
    </row>
    <row r="5188" spans="1:6" ht="15">
      <c r="A5188" s="633" t="s">
        <v>23780</v>
      </c>
      <c r="B5188" s="626">
        <v>104565</v>
      </c>
      <c r="C5188" s="628" t="s">
        <v>23837</v>
      </c>
      <c r="D5188" s="626" t="s">
        <v>351</v>
      </c>
      <c r="E5188" s="634">
        <v>0</v>
      </c>
      <c r="F5188" s="635"/>
    </row>
    <row r="5189" spans="1:6" ht="15">
      <c r="A5189" s="633" t="s">
        <v>23780</v>
      </c>
      <c r="B5189" s="626">
        <v>104567</v>
      </c>
      <c r="C5189" s="628" t="s">
        <v>23838</v>
      </c>
      <c r="D5189" s="626" t="s">
        <v>351</v>
      </c>
      <c r="E5189" s="634">
        <v>0</v>
      </c>
      <c r="F5189" s="635"/>
    </row>
    <row r="5190" spans="1:6" ht="15">
      <c r="A5190" s="633" t="s">
        <v>23780</v>
      </c>
      <c r="B5190" s="626">
        <v>104569</v>
      </c>
      <c r="C5190" s="628" t="s">
        <v>23839</v>
      </c>
      <c r="D5190" s="626" t="s">
        <v>351</v>
      </c>
      <c r="E5190" s="634">
        <v>0</v>
      </c>
      <c r="F5190" s="635"/>
    </row>
    <row r="5191" spans="1:6" ht="15">
      <c r="A5191" s="633" t="s">
        <v>23780</v>
      </c>
      <c r="B5191" s="626">
        <v>96843</v>
      </c>
      <c r="C5191" s="628" t="s">
        <v>23840</v>
      </c>
      <c r="D5191" s="626" t="s">
        <v>351</v>
      </c>
      <c r="E5191" s="634">
        <v>34.729999999999997</v>
      </c>
      <c r="F5191" s="635">
        <v>0</v>
      </c>
    </row>
    <row r="5192" spans="1:6" ht="15">
      <c r="A5192" s="633" t="s">
        <v>23780</v>
      </c>
      <c r="B5192" s="626">
        <v>96847</v>
      </c>
      <c r="C5192" s="628" t="s">
        <v>23841</v>
      </c>
      <c r="D5192" s="626" t="s">
        <v>351</v>
      </c>
      <c r="E5192" s="634">
        <v>43.58</v>
      </c>
      <c r="F5192" s="635">
        <v>0</v>
      </c>
    </row>
    <row r="5193" spans="1:6" ht="15">
      <c r="A5193" s="633" t="s">
        <v>23780</v>
      </c>
      <c r="B5193" s="626">
        <v>96844</v>
      </c>
      <c r="C5193" s="628" t="s">
        <v>23842</v>
      </c>
      <c r="D5193" s="626" t="s">
        <v>351</v>
      </c>
      <c r="E5193" s="634">
        <v>39.79</v>
      </c>
      <c r="F5193" s="635">
        <v>0</v>
      </c>
    </row>
    <row r="5194" spans="1:6" ht="15">
      <c r="A5194" s="633" t="s">
        <v>23780</v>
      </c>
      <c r="B5194" s="626">
        <v>96839</v>
      </c>
      <c r="C5194" s="628" t="s">
        <v>23843</v>
      </c>
      <c r="D5194" s="626" t="s">
        <v>351</v>
      </c>
      <c r="E5194" s="634">
        <v>31.25</v>
      </c>
      <c r="F5194" s="635">
        <v>0</v>
      </c>
    </row>
    <row r="5195" spans="1:6" ht="15">
      <c r="A5195" s="633" t="s">
        <v>23780</v>
      </c>
      <c r="B5195" s="626">
        <v>104574</v>
      </c>
      <c r="C5195" s="628" t="s">
        <v>23844</v>
      </c>
      <c r="D5195" s="626" t="s">
        <v>351</v>
      </c>
      <c r="E5195" s="634">
        <v>0</v>
      </c>
      <c r="F5195" s="635"/>
    </row>
    <row r="5196" spans="1:6" ht="15">
      <c r="A5196" s="633" t="s">
        <v>23780</v>
      </c>
      <c r="B5196" s="626">
        <v>104575</v>
      </c>
      <c r="C5196" s="628" t="s">
        <v>23845</v>
      </c>
      <c r="D5196" s="626" t="s">
        <v>351</v>
      </c>
      <c r="E5196" s="634">
        <v>0</v>
      </c>
      <c r="F5196" s="635"/>
    </row>
    <row r="5197" spans="1:6" ht="15">
      <c r="A5197" s="633" t="s">
        <v>23780</v>
      </c>
      <c r="B5197" s="626">
        <v>104573</v>
      </c>
      <c r="C5197" s="628" t="s">
        <v>23846</v>
      </c>
      <c r="D5197" s="626" t="s">
        <v>351</v>
      </c>
      <c r="E5197" s="634">
        <v>0</v>
      </c>
      <c r="F5197" s="635"/>
    </row>
    <row r="5198" spans="1:6" ht="15">
      <c r="A5198" s="633" t="s">
        <v>23780</v>
      </c>
      <c r="B5198" s="626">
        <v>96805</v>
      </c>
      <c r="C5198" s="628" t="s">
        <v>23847</v>
      </c>
      <c r="D5198" s="626" t="s">
        <v>351</v>
      </c>
      <c r="E5198" s="634">
        <v>232.1</v>
      </c>
      <c r="F5198" s="635">
        <v>0</v>
      </c>
    </row>
    <row r="5199" spans="1:6" ht="15">
      <c r="A5199" s="633" t="s">
        <v>23780</v>
      </c>
      <c r="B5199" s="626">
        <v>96802</v>
      </c>
      <c r="C5199" s="628" t="s">
        <v>23848</v>
      </c>
      <c r="D5199" s="626" t="s">
        <v>351</v>
      </c>
      <c r="E5199" s="634">
        <v>438.84</v>
      </c>
      <c r="F5199" s="635">
        <v>0</v>
      </c>
    </row>
    <row r="5200" spans="1:6" ht="15">
      <c r="A5200" s="633" t="s">
        <v>23780</v>
      </c>
      <c r="B5200" s="626">
        <v>96806</v>
      </c>
      <c r="C5200" s="628" t="s">
        <v>23849</v>
      </c>
      <c r="D5200" s="626" t="s">
        <v>351</v>
      </c>
      <c r="E5200" s="634">
        <v>93.53</v>
      </c>
      <c r="F5200" s="635">
        <v>0</v>
      </c>
    </row>
    <row r="5201" spans="1:6" ht="15">
      <c r="A5201" s="633" t="s">
        <v>23780</v>
      </c>
      <c r="B5201" s="626">
        <v>96803</v>
      </c>
      <c r="C5201" s="628" t="s">
        <v>23850</v>
      </c>
      <c r="D5201" s="626" t="s">
        <v>351</v>
      </c>
      <c r="E5201" s="634">
        <v>84.07</v>
      </c>
      <c r="F5201" s="635">
        <v>0</v>
      </c>
    </row>
    <row r="5202" spans="1:6" ht="15">
      <c r="A5202" s="633" t="s">
        <v>23780</v>
      </c>
      <c r="B5202" s="626">
        <v>96807</v>
      </c>
      <c r="C5202" s="628" t="s">
        <v>23851</v>
      </c>
      <c r="D5202" s="626" t="s">
        <v>351</v>
      </c>
      <c r="E5202" s="634">
        <v>152.88999999999999</v>
      </c>
      <c r="F5202" s="635">
        <v>0</v>
      </c>
    </row>
    <row r="5203" spans="1:6" ht="15">
      <c r="A5203" s="633" t="s">
        <v>23780</v>
      </c>
      <c r="B5203" s="626">
        <v>96804</v>
      </c>
      <c r="C5203" s="628" t="s">
        <v>23852</v>
      </c>
      <c r="D5203" s="626" t="s">
        <v>351</v>
      </c>
      <c r="E5203" s="634">
        <v>139.4</v>
      </c>
      <c r="F5203" s="635">
        <v>0</v>
      </c>
    </row>
    <row r="5204" spans="1:6" ht="15">
      <c r="A5204" s="633" t="s">
        <v>23780</v>
      </c>
      <c r="B5204" s="626">
        <v>96829</v>
      </c>
      <c r="C5204" s="628" t="s">
        <v>23853</v>
      </c>
      <c r="D5204" s="626" t="s">
        <v>351</v>
      </c>
      <c r="E5204" s="634">
        <v>20.64</v>
      </c>
      <c r="F5204" s="635">
        <v>0</v>
      </c>
    </row>
    <row r="5205" spans="1:6" ht="15">
      <c r="A5205" s="633" t="s">
        <v>23780</v>
      </c>
      <c r="B5205" s="626">
        <v>96833</v>
      </c>
      <c r="C5205" s="628" t="s">
        <v>23854</v>
      </c>
      <c r="D5205" s="626" t="s">
        <v>351</v>
      </c>
      <c r="E5205" s="634">
        <v>26.04</v>
      </c>
      <c r="F5205" s="635">
        <v>0</v>
      </c>
    </row>
    <row r="5206" spans="1:6" ht="15">
      <c r="A5206" s="633" t="s">
        <v>23780</v>
      </c>
      <c r="B5206" s="626">
        <v>96836</v>
      </c>
      <c r="C5206" s="628" t="s">
        <v>23855</v>
      </c>
      <c r="D5206" s="626" t="s">
        <v>351</v>
      </c>
      <c r="E5206" s="634">
        <v>37.04</v>
      </c>
      <c r="F5206" s="635">
        <v>0</v>
      </c>
    </row>
    <row r="5207" spans="1:6" ht="15">
      <c r="A5207" s="633" t="s">
        <v>23780</v>
      </c>
      <c r="B5207" s="626">
        <v>104576</v>
      </c>
      <c r="C5207" s="628" t="s">
        <v>23856</v>
      </c>
      <c r="D5207" s="626" t="s">
        <v>351</v>
      </c>
      <c r="E5207" s="634">
        <v>18.96</v>
      </c>
      <c r="F5207" s="635">
        <v>0</v>
      </c>
    </row>
    <row r="5208" spans="1:6" ht="15">
      <c r="A5208" s="633" t="s">
        <v>23780</v>
      </c>
      <c r="B5208" s="626">
        <v>104577</v>
      </c>
      <c r="C5208" s="628" t="s">
        <v>23857</v>
      </c>
      <c r="D5208" s="626" t="s">
        <v>351</v>
      </c>
      <c r="E5208" s="634">
        <v>24.93</v>
      </c>
      <c r="F5208" s="635">
        <v>0</v>
      </c>
    </row>
    <row r="5209" spans="1:6" ht="15">
      <c r="A5209" s="633" t="s">
        <v>23780</v>
      </c>
      <c r="B5209" s="626">
        <v>104578</v>
      </c>
      <c r="C5209" s="628" t="s">
        <v>23858</v>
      </c>
      <c r="D5209" s="626" t="s">
        <v>351</v>
      </c>
      <c r="E5209" s="634">
        <v>26.74</v>
      </c>
      <c r="F5209" s="635">
        <v>0</v>
      </c>
    </row>
    <row r="5210" spans="1:6" ht="15">
      <c r="A5210" s="633" t="s">
        <v>23780</v>
      </c>
      <c r="B5210" s="626">
        <v>104580</v>
      </c>
      <c r="C5210" s="628" t="s">
        <v>23859</v>
      </c>
      <c r="D5210" s="626" t="s">
        <v>351</v>
      </c>
      <c r="E5210" s="634">
        <v>0</v>
      </c>
      <c r="F5210" s="635"/>
    </row>
    <row r="5211" spans="1:6" ht="15">
      <c r="A5211" s="633" t="s">
        <v>23780</v>
      </c>
      <c r="B5211" s="626">
        <v>104579</v>
      </c>
      <c r="C5211" s="628" t="s">
        <v>23860</v>
      </c>
      <c r="D5211" s="626" t="s">
        <v>351</v>
      </c>
      <c r="E5211" s="634">
        <v>34.83</v>
      </c>
      <c r="F5211" s="635">
        <v>0</v>
      </c>
    </row>
    <row r="5212" spans="1:6" ht="15">
      <c r="A5212" s="633" t="s">
        <v>23780</v>
      </c>
      <c r="B5212" s="626">
        <v>96823</v>
      </c>
      <c r="C5212" s="628" t="s">
        <v>23861</v>
      </c>
      <c r="D5212" s="626" t="s">
        <v>351</v>
      </c>
      <c r="E5212" s="634">
        <v>13.18</v>
      </c>
      <c r="F5212" s="635">
        <v>0</v>
      </c>
    </row>
    <row r="5213" spans="1:6" ht="15">
      <c r="A5213" s="633" t="s">
        <v>23780</v>
      </c>
      <c r="B5213" s="626">
        <v>96826</v>
      </c>
      <c r="C5213" s="628" t="s">
        <v>23862</v>
      </c>
      <c r="D5213" s="626" t="s">
        <v>351</v>
      </c>
      <c r="E5213" s="634">
        <v>15.32</v>
      </c>
      <c r="F5213" s="635">
        <v>0</v>
      </c>
    </row>
    <row r="5214" spans="1:6" ht="15">
      <c r="A5214" s="633" t="s">
        <v>23780</v>
      </c>
      <c r="B5214" s="626">
        <v>96830</v>
      </c>
      <c r="C5214" s="628" t="s">
        <v>23863</v>
      </c>
      <c r="D5214" s="626" t="s">
        <v>351</v>
      </c>
      <c r="E5214" s="634">
        <v>23.47</v>
      </c>
      <c r="F5214" s="635">
        <v>0</v>
      </c>
    </row>
    <row r="5215" spans="1:6" ht="15">
      <c r="A5215" s="633" t="s">
        <v>23780</v>
      </c>
      <c r="B5215" s="626">
        <v>96834</v>
      </c>
      <c r="C5215" s="628" t="s">
        <v>23864</v>
      </c>
      <c r="D5215" s="626" t="s">
        <v>351</v>
      </c>
      <c r="E5215" s="634">
        <v>31.54</v>
      </c>
      <c r="F5215" s="635">
        <v>0</v>
      </c>
    </row>
    <row r="5216" spans="1:6" ht="15">
      <c r="A5216" s="633" t="s">
        <v>23780</v>
      </c>
      <c r="B5216" s="626">
        <v>104581</v>
      </c>
      <c r="C5216" s="628" t="s">
        <v>23865</v>
      </c>
      <c r="D5216" s="626" t="s">
        <v>351</v>
      </c>
      <c r="E5216" s="634">
        <v>17.32</v>
      </c>
      <c r="F5216" s="635">
        <v>0</v>
      </c>
    </row>
    <row r="5217" spans="1:6" ht="15">
      <c r="A5217" s="633" t="s">
        <v>23780</v>
      </c>
      <c r="B5217" s="626">
        <v>104582</v>
      </c>
      <c r="C5217" s="628" t="s">
        <v>23866</v>
      </c>
      <c r="D5217" s="626" t="s">
        <v>351</v>
      </c>
      <c r="E5217" s="634">
        <v>21.9</v>
      </c>
      <c r="F5217" s="635">
        <v>0</v>
      </c>
    </row>
    <row r="5218" spans="1:6" ht="15">
      <c r="A5218" s="633" t="s">
        <v>23780</v>
      </c>
      <c r="B5218" s="626">
        <v>104583</v>
      </c>
      <c r="C5218" s="628" t="s">
        <v>23867</v>
      </c>
      <c r="D5218" s="626" t="s">
        <v>351</v>
      </c>
      <c r="E5218" s="634">
        <v>34.119999999999997</v>
      </c>
      <c r="F5218" s="635">
        <v>0</v>
      </c>
    </row>
    <row r="5219" spans="1:6" ht="15">
      <c r="A5219" s="633" t="s">
        <v>23780</v>
      </c>
      <c r="B5219" s="626">
        <v>104584</v>
      </c>
      <c r="C5219" s="628" t="s">
        <v>23868</v>
      </c>
      <c r="D5219" s="626" t="s">
        <v>351</v>
      </c>
      <c r="E5219" s="634">
        <v>41.01</v>
      </c>
      <c r="F5219" s="635">
        <v>0</v>
      </c>
    </row>
    <row r="5220" spans="1:6" ht="15">
      <c r="A5220" s="633" t="s">
        <v>23780</v>
      </c>
      <c r="B5220" s="626">
        <v>104585</v>
      </c>
      <c r="C5220" s="628" t="s">
        <v>23869</v>
      </c>
      <c r="D5220" s="626" t="s">
        <v>351</v>
      </c>
      <c r="E5220" s="634">
        <v>0</v>
      </c>
      <c r="F5220" s="635"/>
    </row>
    <row r="5221" spans="1:6" ht="15">
      <c r="A5221" s="633" t="s">
        <v>23780</v>
      </c>
      <c r="B5221" s="626">
        <v>104587</v>
      </c>
      <c r="C5221" s="628" t="s">
        <v>23870</v>
      </c>
      <c r="D5221" s="626" t="s">
        <v>351</v>
      </c>
      <c r="E5221" s="634">
        <v>0</v>
      </c>
      <c r="F5221" s="635"/>
    </row>
    <row r="5222" spans="1:6" ht="15">
      <c r="A5222" s="633" t="s">
        <v>23780</v>
      </c>
      <c r="B5222" s="626">
        <v>104586</v>
      </c>
      <c r="C5222" s="628" t="s">
        <v>23871</v>
      </c>
      <c r="D5222" s="626" t="s">
        <v>351</v>
      </c>
      <c r="E5222" s="634">
        <v>0</v>
      </c>
      <c r="F5222" s="635"/>
    </row>
    <row r="5223" spans="1:6" ht="15">
      <c r="A5223" s="633" t="s">
        <v>23780</v>
      </c>
      <c r="B5223" s="626">
        <v>96798</v>
      </c>
      <c r="C5223" s="628" t="s">
        <v>23872</v>
      </c>
      <c r="D5223" s="626" t="s">
        <v>143</v>
      </c>
      <c r="E5223" s="634">
        <v>8.99</v>
      </c>
      <c r="F5223" s="635">
        <v>0</v>
      </c>
    </row>
    <row r="5224" spans="1:6" ht="15">
      <c r="A5224" s="633" t="s">
        <v>23780</v>
      </c>
      <c r="B5224" s="626">
        <v>96799</v>
      </c>
      <c r="C5224" s="628" t="s">
        <v>23873</v>
      </c>
      <c r="D5224" s="626" t="s">
        <v>143</v>
      </c>
      <c r="E5224" s="634">
        <v>11.49</v>
      </c>
      <c r="F5224" s="635">
        <v>0</v>
      </c>
    </row>
    <row r="5225" spans="1:6" ht="15">
      <c r="A5225" s="633" t="s">
        <v>23780</v>
      </c>
      <c r="B5225" s="626">
        <v>96800</v>
      </c>
      <c r="C5225" s="628" t="s">
        <v>23874</v>
      </c>
      <c r="D5225" s="626" t="s">
        <v>143</v>
      </c>
      <c r="E5225" s="634">
        <v>15.48</v>
      </c>
      <c r="F5225" s="635">
        <v>0</v>
      </c>
    </row>
    <row r="5226" spans="1:6" ht="15">
      <c r="A5226" s="633" t="s">
        <v>23780</v>
      </c>
      <c r="B5226" s="626">
        <v>96801</v>
      </c>
      <c r="C5226" s="628" t="s">
        <v>23875</v>
      </c>
      <c r="D5226" s="626" t="s">
        <v>143</v>
      </c>
      <c r="E5226" s="634">
        <v>22.98</v>
      </c>
      <c r="F5226" s="635">
        <v>0</v>
      </c>
    </row>
    <row r="5227" spans="1:6" ht="15">
      <c r="A5227" s="633" t="s">
        <v>23780</v>
      </c>
      <c r="B5227" s="626">
        <v>104539</v>
      </c>
      <c r="C5227" s="628" t="s">
        <v>23876</v>
      </c>
      <c r="D5227" s="626" t="s">
        <v>351</v>
      </c>
      <c r="E5227" s="634">
        <v>0</v>
      </c>
      <c r="F5227" s="635"/>
    </row>
    <row r="5228" spans="1:6" ht="15">
      <c r="A5228" s="633" t="s">
        <v>23780</v>
      </c>
      <c r="B5228" s="626">
        <v>104541</v>
      </c>
      <c r="C5228" s="628" t="s">
        <v>23877</v>
      </c>
      <c r="D5228" s="626" t="s">
        <v>351</v>
      </c>
      <c r="E5228" s="634">
        <v>0</v>
      </c>
      <c r="F5228" s="635"/>
    </row>
    <row r="5229" spans="1:6" ht="15">
      <c r="A5229" s="633" t="s">
        <v>23780</v>
      </c>
      <c r="B5229" s="626">
        <v>104540</v>
      </c>
      <c r="C5229" s="628" t="s">
        <v>23878</v>
      </c>
      <c r="D5229" s="626" t="s">
        <v>351</v>
      </c>
      <c r="E5229" s="634">
        <v>0</v>
      </c>
      <c r="F5229" s="635"/>
    </row>
    <row r="5230" spans="1:6" ht="15">
      <c r="A5230" s="633" t="s">
        <v>23780</v>
      </c>
      <c r="B5230" s="626">
        <v>104543</v>
      </c>
      <c r="C5230" s="628" t="s">
        <v>23879</v>
      </c>
      <c r="D5230" s="626" t="s">
        <v>351</v>
      </c>
      <c r="E5230" s="634">
        <v>0</v>
      </c>
      <c r="F5230" s="635"/>
    </row>
    <row r="5231" spans="1:6" ht="15">
      <c r="A5231" s="633" t="s">
        <v>23780</v>
      </c>
      <c r="B5231" s="626">
        <v>104544</v>
      </c>
      <c r="C5231" s="628" t="s">
        <v>23880</v>
      </c>
      <c r="D5231" s="626" t="s">
        <v>351</v>
      </c>
      <c r="E5231" s="634">
        <v>0</v>
      </c>
      <c r="F5231" s="635"/>
    </row>
    <row r="5232" spans="1:6" ht="15">
      <c r="A5232" s="633" t="s">
        <v>23780</v>
      </c>
      <c r="B5232" s="626">
        <v>104545</v>
      </c>
      <c r="C5232" s="628" t="s">
        <v>23881</v>
      </c>
      <c r="D5232" s="626" t="s">
        <v>351</v>
      </c>
      <c r="E5232" s="634">
        <v>0</v>
      </c>
      <c r="F5232" s="635"/>
    </row>
    <row r="5233" spans="1:6" ht="15">
      <c r="A5233" s="633" t="s">
        <v>23780</v>
      </c>
      <c r="B5233" s="626">
        <v>104542</v>
      </c>
      <c r="C5233" s="628" t="s">
        <v>23882</v>
      </c>
      <c r="D5233" s="626" t="s">
        <v>351</v>
      </c>
      <c r="E5233" s="634">
        <v>0</v>
      </c>
      <c r="F5233" s="635"/>
    </row>
    <row r="5234" spans="1:6" ht="15">
      <c r="A5234" s="633" t="s">
        <v>23780</v>
      </c>
      <c r="B5234" s="626">
        <v>104592</v>
      </c>
      <c r="C5234" s="628" t="s">
        <v>23883</v>
      </c>
      <c r="D5234" s="626" t="s">
        <v>351</v>
      </c>
      <c r="E5234" s="634">
        <v>0</v>
      </c>
      <c r="F5234" s="635"/>
    </row>
    <row r="5235" spans="1:6" ht="15">
      <c r="A5235" s="633" t="s">
        <v>23780</v>
      </c>
      <c r="B5235" s="626">
        <v>104548</v>
      </c>
      <c r="C5235" s="628" t="s">
        <v>23884</v>
      </c>
      <c r="D5235" s="626" t="s">
        <v>351</v>
      </c>
      <c r="E5235" s="634">
        <v>0</v>
      </c>
      <c r="F5235" s="635"/>
    </row>
    <row r="5236" spans="1:6" ht="15">
      <c r="A5236" s="633" t="s">
        <v>23780</v>
      </c>
      <c r="B5236" s="626">
        <v>104546</v>
      </c>
      <c r="C5236" s="628" t="s">
        <v>23885</v>
      </c>
      <c r="D5236" s="626" t="s">
        <v>351</v>
      </c>
      <c r="E5236" s="634">
        <v>0</v>
      </c>
      <c r="F5236" s="635"/>
    </row>
    <row r="5237" spans="1:6" ht="15">
      <c r="A5237" s="633" t="s">
        <v>23780</v>
      </c>
      <c r="B5237" s="626">
        <v>104549</v>
      </c>
      <c r="C5237" s="628" t="s">
        <v>23886</v>
      </c>
      <c r="D5237" s="626" t="s">
        <v>351</v>
      </c>
      <c r="E5237" s="634">
        <v>0</v>
      </c>
      <c r="F5237" s="635"/>
    </row>
    <row r="5238" spans="1:6" ht="15">
      <c r="A5238" s="633" t="s">
        <v>23780</v>
      </c>
      <c r="B5238" s="626">
        <v>104550</v>
      </c>
      <c r="C5238" s="628" t="s">
        <v>23887</v>
      </c>
      <c r="D5238" s="626" t="s">
        <v>351</v>
      </c>
      <c r="E5238" s="634">
        <v>0</v>
      </c>
      <c r="F5238" s="635"/>
    </row>
    <row r="5239" spans="1:6" ht="15">
      <c r="A5239" s="633" t="s">
        <v>23780</v>
      </c>
      <c r="B5239" s="626">
        <v>104552</v>
      </c>
      <c r="C5239" s="628" t="s">
        <v>23888</v>
      </c>
      <c r="D5239" s="626" t="s">
        <v>351</v>
      </c>
      <c r="E5239" s="634">
        <v>0</v>
      </c>
      <c r="F5239" s="635"/>
    </row>
    <row r="5240" spans="1:6" ht="15">
      <c r="A5240" s="633" t="s">
        <v>23780</v>
      </c>
      <c r="B5240" s="626">
        <v>104551</v>
      </c>
      <c r="C5240" s="628" t="s">
        <v>23889</v>
      </c>
      <c r="D5240" s="626" t="s">
        <v>351</v>
      </c>
      <c r="E5240" s="634">
        <v>0</v>
      </c>
      <c r="F5240" s="635"/>
    </row>
    <row r="5241" spans="1:6" ht="15">
      <c r="A5241" s="633" t="s">
        <v>23780</v>
      </c>
      <c r="B5241" s="626">
        <v>104553</v>
      </c>
      <c r="C5241" s="628" t="s">
        <v>23890</v>
      </c>
      <c r="D5241" s="626" t="s">
        <v>351</v>
      </c>
      <c r="E5241" s="634">
        <v>0</v>
      </c>
      <c r="F5241" s="635"/>
    </row>
    <row r="5242" spans="1:6" ht="15">
      <c r="A5242" s="633" t="s">
        <v>23780</v>
      </c>
      <c r="B5242" s="626">
        <v>104554</v>
      </c>
      <c r="C5242" s="628" t="s">
        <v>23891</v>
      </c>
      <c r="D5242" s="626" t="s">
        <v>351</v>
      </c>
      <c r="E5242" s="634">
        <v>0</v>
      </c>
      <c r="F5242" s="635"/>
    </row>
    <row r="5243" spans="1:6" ht="15">
      <c r="A5243" s="633" t="s">
        <v>23780</v>
      </c>
      <c r="B5243" s="626">
        <v>104555</v>
      </c>
      <c r="C5243" s="628" t="s">
        <v>23892</v>
      </c>
      <c r="D5243" s="626" t="s">
        <v>351</v>
      </c>
      <c r="E5243" s="634">
        <v>0</v>
      </c>
      <c r="F5243" s="635"/>
    </row>
    <row r="5244" spans="1:6" ht="15">
      <c r="A5244" s="633" t="s">
        <v>23780</v>
      </c>
      <c r="B5244" s="626">
        <v>104556</v>
      </c>
      <c r="C5244" s="628" t="s">
        <v>23893</v>
      </c>
      <c r="D5244" s="626" t="s">
        <v>351</v>
      </c>
      <c r="E5244" s="634">
        <v>0</v>
      </c>
      <c r="F5244" s="635"/>
    </row>
    <row r="5245" spans="1:6" ht="15">
      <c r="A5245" s="633" t="s">
        <v>23780</v>
      </c>
      <c r="B5245" s="626">
        <v>104558</v>
      </c>
      <c r="C5245" s="628" t="s">
        <v>23894</v>
      </c>
      <c r="D5245" s="626" t="s">
        <v>351</v>
      </c>
      <c r="E5245" s="634">
        <v>0</v>
      </c>
      <c r="F5245" s="635"/>
    </row>
    <row r="5246" spans="1:6" ht="15">
      <c r="A5246" s="633" t="s">
        <v>23780</v>
      </c>
      <c r="B5246" s="626">
        <v>104559</v>
      </c>
      <c r="C5246" s="628" t="s">
        <v>23895</v>
      </c>
      <c r="D5246" s="626" t="s">
        <v>351</v>
      </c>
      <c r="E5246" s="634">
        <v>0</v>
      </c>
      <c r="F5246" s="635"/>
    </row>
    <row r="5247" spans="1:6" ht="15">
      <c r="A5247" s="633" t="s">
        <v>23780</v>
      </c>
      <c r="B5247" s="626">
        <v>104560</v>
      </c>
      <c r="C5247" s="628" t="s">
        <v>23896</v>
      </c>
      <c r="D5247" s="626" t="s">
        <v>351</v>
      </c>
      <c r="E5247" s="634">
        <v>0</v>
      </c>
      <c r="F5247" s="635"/>
    </row>
    <row r="5248" spans="1:6" ht="15">
      <c r="A5248" s="633" t="s">
        <v>23780</v>
      </c>
      <c r="B5248" s="626">
        <v>104557</v>
      </c>
      <c r="C5248" s="628" t="s">
        <v>23897</v>
      </c>
      <c r="D5248" s="626" t="s">
        <v>351</v>
      </c>
      <c r="E5248" s="634">
        <v>0</v>
      </c>
      <c r="F5248" s="635"/>
    </row>
    <row r="5249" spans="1:6" ht="15">
      <c r="A5249" s="633" t="s">
        <v>23780</v>
      </c>
      <c r="B5249" s="626">
        <v>104561</v>
      </c>
      <c r="C5249" s="628" t="s">
        <v>23898</v>
      </c>
      <c r="D5249" s="626" t="s">
        <v>351</v>
      </c>
      <c r="E5249" s="634">
        <v>0</v>
      </c>
      <c r="F5249" s="635"/>
    </row>
    <row r="5250" spans="1:6" ht="15">
      <c r="A5250" s="633" t="s">
        <v>23780</v>
      </c>
      <c r="B5250" s="626">
        <v>104562</v>
      </c>
      <c r="C5250" s="628" t="s">
        <v>23899</v>
      </c>
      <c r="D5250" s="626" t="s">
        <v>351</v>
      </c>
      <c r="E5250" s="634">
        <v>0</v>
      </c>
      <c r="F5250" s="635"/>
    </row>
    <row r="5251" spans="1:6" ht="15">
      <c r="A5251" s="633" t="s">
        <v>23780</v>
      </c>
      <c r="B5251" s="626">
        <v>96860</v>
      </c>
      <c r="C5251" s="628" t="s">
        <v>23900</v>
      </c>
      <c r="D5251" s="626" t="s">
        <v>351</v>
      </c>
      <c r="E5251" s="634">
        <v>35.26</v>
      </c>
      <c r="F5251" s="635">
        <v>0</v>
      </c>
    </row>
    <row r="5252" spans="1:6" ht="15">
      <c r="A5252" s="633" t="s">
        <v>23780</v>
      </c>
      <c r="B5252" s="626">
        <v>96862</v>
      </c>
      <c r="C5252" s="628" t="s">
        <v>23901</v>
      </c>
      <c r="D5252" s="626" t="s">
        <v>351</v>
      </c>
      <c r="E5252" s="634">
        <v>43.15</v>
      </c>
      <c r="F5252" s="635">
        <v>0</v>
      </c>
    </row>
    <row r="5253" spans="1:6" ht="15">
      <c r="A5253" s="633" t="s">
        <v>23780</v>
      </c>
      <c r="B5253" s="626">
        <v>96864</v>
      </c>
      <c r="C5253" s="628" t="s">
        <v>23902</v>
      </c>
      <c r="D5253" s="626" t="s">
        <v>351</v>
      </c>
      <c r="E5253" s="634">
        <v>59.85</v>
      </c>
      <c r="F5253" s="635">
        <v>0</v>
      </c>
    </row>
    <row r="5254" spans="1:6" ht="15">
      <c r="A5254" s="633" t="s">
        <v>23780</v>
      </c>
      <c r="B5254" s="626">
        <v>96866</v>
      </c>
      <c r="C5254" s="628" t="s">
        <v>23903</v>
      </c>
      <c r="D5254" s="626" t="s">
        <v>351</v>
      </c>
      <c r="E5254" s="634">
        <v>77.430000000000007</v>
      </c>
      <c r="F5254" s="635">
        <v>0</v>
      </c>
    </row>
    <row r="5255" spans="1:6" ht="15">
      <c r="A5255" s="633" t="s">
        <v>23780</v>
      </c>
      <c r="B5255" s="626">
        <v>96868</v>
      </c>
      <c r="C5255" s="628" t="s">
        <v>23904</v>
      </c>
      <c r="D5255" s="626" t="s">
        <v>351</v>
      </c>
      <c r="E5255" s="634">
        <v>23.22</v>
      </c>
      <c r="F5255" s="635">
        <v>0</v>
      </c>
    </row>
    <row r="5256" spans="1:6" ht="15">
      <c r="A5256" s="633" t="s">
        <v>23780</v>
      </c>
      <c r="B5256" s="626">
        <v>96869</v>
      </c>
      <c r="C5256" s="628" t="s">
        <v>23905</v>
      </c>
      <c r="D5256" s="626" t="s">
        <v>351</v>
      </c>
      <c r="E5256" s="634">
        <v>34.54</v>
      </c>
      <c r="F5256" s="635">
        <v>0</v>
      </c>
    </row>
    <row r="5257" spans="1:6" ht="15">
      <c r="A5257" s="633" t="s">
        <v>23780</v>
      </c>
      <c r="B5257" s="626">
        <v>96870</v>
      </c>
      <c r="C5257" s="628" t="s">
        <v>23906</v>
      </c>
      <c r="D5257" s="626" t="s">
        <v>351</v>
      </c>
      <c r="E5257" s="634">
        <v>50.77</v>
      </c>
      <c r="F5257" s="635">
        <v>0</v>
      </c>
    </row>
    <row r="5258" spans="1:6" ht="15">
      <c r="A5258" s="633" t="s">
        <v>23780</v>
      </c>
      <c r="B5258" s="626">
        <v>96871</v>
      </c>
      <c r="C5258" s="628" t="s">
        <v>23907</v>
      </c>
      <c r="D5258" s="626" t="s">
        <v>351</v>
      </c>
      <c r="E5258" s="634">
        <v>58.4</v>
      </c>
      <c r="F5258" s="635">
        <v>0</v>
      </c>
    </row>
    <row r="5259" spans="1:6" ht="15">
      <c r="A5259" s="633" t="s">
        <v>23780</v>
      </c>
      <c r="B5259" s="626">
        <v>96861</v>
      </c>
      <c r="C5259" s="628" t="s">
        <v>23908</v>
      </c>
      <c r="D5259" s="626" t="s">
        <v>351</v>
      </c>
      <c r="E5259" s="634">
        <v>44.38</v>
      </c>
      <c r="F5259" s="635">
        <v>0</v>
      </c>
    </row>
    <row r="5260" spans="1:6" ht="15">
      <c r="A5260" s="633" t="s">
        <v>23780</v>
      </c>
      <c r="B5260" s="626">
        <v>96863</v>
      </c>
      <c r="C5260" s="628" t="s">
        <v>23909</v>
      </c>
      <c r="D5260" s="626" t="s">
        <v>351</v>
      </c>
      <c r="E5260" s="634">
        <v>45.89</v>
      </c>
      <c r="F5260" s="635">
        <v>0</v>
      </c>
    </row>
    <row r="5261" spans="1:6" ht="15">
      <c r="A5261" s="633" t="s">
        <v>23780</v>
      </c>
      <c r="B5261" s="626">
        <v>96865</v>
      </c>
      <c r="C5261" s="628" t="s">
        <v>23910</v>
      </c>
      <c r="D5261" s="626" t="s">
        <v>351</v>
      </c>
      <c r="E5261" s="634">
        <v>54.2</v>
      </c>
      <c r="F5261" s="635">
        <v>0</v>
      </c>
    </row>
    <row r="5262" spans="1:6" ht="15">
      <c r="A5262" s="633" t="s">
        <v>23780</v>
      </c>
      <c r="B5262" s="626">
        <v>96814</v>
      </c>
      <c r="C5262" s="628" t="s">
        <v>23911</v>
      </c>
      <c r="D5262" s="626" t="s">
        <v>351</v>
      </c>
      <c r="E5262" s="634">
        <v>18.96</v>
      </c>
      <c r="F5262" s="635">
        <v>0</v>
      </c>
    </row>
    <row r="5263" spans="1:6" ht="15">
      <c r="A5263" s="633" t="s">
        <v>23780</v>
      </c>
      <c r="B5263" s="626">
        <v>96818</v>
      </c>
      <c r="C5263" s="628" t="s">
        <v>23912</v>
      </c>
      <c r="D5263" s="626" t="s">
        <v>351</v>
      </c>
      <c r="E5263" s="634">
        <v>24.93</v>
      </c>
      <c r="F5263" s="635">
        <v>0</v>
      </c>
    </row>
    <row r="5264" spans="1:6" ht="15">
      <c r="A5264" s="633" t="s">
        <v>23780</v>
      </c>
      <c r="B5264" s="626">
        <v>96819</v>
      </c>
      <c r="C5264" s="628" t="s">
        <v>23913</v>
      </c>
      <c r="D5264" s="626" t="s">
        <v>351</v>
      </c>
      <c r="E5264" s="634">
        <v>26.74</v>
      </c>
      <c r="F5264" s="635">
        <v>0</v>
      </c>
    </row>
    <row r="5265" spans="1:6" ht="15">
      <c r="A5265" s="633" t="s">
        <v>23780</v>
      </c>
      <c r="B5265" s="626">
        <v>96822</v>
      </c>
      <c r="C5265" s="628" t="s">
        <v>23914</v>
      </c>
      <c r="D5265" s="626" t="s">
        <v>351</v>
      </c>
      <c r="E5265" s="634">
        <v>34.83</v>
      </c>
      <c r="F5265" s="635">
        <v>0</v>
      </c>
    </row>
    <row r="5266" spans="1:6" ht="15">
      <c r="A5266" s="633" t="s">
        <v>23780</v>
      </c>
      <c r="B5266" s="626">
        <v>96808</v>
      </c>
      <c r="C5266" s="628" t="s">
        <v>23915</v>
      </c>
      <c r="D5266" s="626" t="s">
        <v>351</v>
      </c>
      <c r="E5266" s="634">
        <v>20.47</v>
      </c>
      <c r="F5266" s="635">
        <v>0</v>
      </c>
    </row>
    <row r="5267" spans="1:6" ht="15">
      <c r="A5267" s="633" t="s">
        <v>23780</v>
      </c>
      <c r="B5267" s="626">
        <v>96811</v>
      </c>
      <c r="C5267" s="628" t="s">
        <v>23916</v>
      </c>
      <c r="D5267" s="626" t="s">
        <v>351</v>
      </c>
      <c r="E5267" s="634">
        <v>25.63</v>
      </c>
      <c r="F5267" s="635">
        <v>0</v>
      </c>
    </row>
    <row r="5268" spans="1:6" ht="15">
      <c r="A5268" s="633" t="s">
        <v>23780</v>
      </c>
      <c r="B5268" s="626">
        <v>96815</v>
      </c>
      <c r="C5268" s="628" t="s">
        <v>23917</v>
      </c>
      <c r="D5268" s="626" t="s">
        <v>351</v>
      </c>
      <c r="E5268" s="634">
        <v>38.6</v>
      </c>
      <c r="F5268" s="635">
        <v>0</v>
      </c>
    </row>
    <row r="5269" spans="1:6" ht="15">
      <c r="A5269" s="633" t="s">
        <v>23780</v>
      </c>
      <c r="B5269" s="626">
        <v>96820</v>
      </c>
      <c r="C5269" s="628" t="s">
        <v>23918</v>
      </c>
      <c r="D5269" s="626" t="s">
        <v>351</v>
      </c>
      <c r="E5269" s="634">
        <v>46.51</v>
      </c>
      <c r="F5269" s="635">
        <v>0</v>
      </c>
    </row>
    <row r="5270" spans="1:6" ht="15">
      <c r="A5270" s="633" t="s">
        <v>23919</v>
      </c>
      <c r="B5270" s="626">
        <v>96702</v>
      </c>
      <c r="C5270" s="628" t="s">
        <v>23920</v>
      </c>
      <c r="D5270" s="626" t="s">
        <v>351</v>
      </c>
      <c r="E5270" s="634">
        <v>14.41</v>
      </c>
      <c r="F5270" s="635">
        <v>0</v>
      </c>
    </row>
    <row r="5271" spans="1:6" ht="15">
      <c r="A5271" s="633" t="s">
        <v>23919</v>
      </c>
      <c r="B5271" s="626">
        <v>96662</v>
      </c>
      <c r="C5271" s="628" t="s">
        <v>23921</v>
      </c>
      <c r="D5271" s="626" t="s">
        <v>351</v>
      </c>
      <c r="E5271" s="634">
        <v>11.29</v>
      </c>
      <c r="F5271" s="635">
        <v>0</v>
      </c>
    </row>
    <row r="5272" spans="1:6" ht="15">
      <c r="A5272" s="633" t="s">
        <v>23919</v>
      </c>
      <c r="B5272" s="626">
        <v>96704</v>
      </c>
      <c r="C5272" s="628" t="s">
        <v>23922</v>
      </c>
      <c r="D5272" s="626" t="s">
        <v>351</v>
      </c>
      <c r="E5272" s="634">
        <v>23.77</v>
      </c>
      <c r="F5272" s="635">
        <v>0</v>
      </c>
    </row>
    <row r="5273" spans="1:6" ht="15">
      <c r="A5273" s="633" t="s">
        <v>23919</v>
      </c>
      <c r="B5273" s="626">
        <v>96664</v>
      </c>
      <c r="C5273" s="628" t="s">
        <v>23923</v>
      </c>
      <c r="D5273" s="626" t="s">
        <v>351</v>
      </c>
      <c r="E5273" s="634">
        <v>19.79</v>
      </c>
      <c r="F5273" s="635">
        <v>0</v>
      </c>
    </row>
    <row r="5274" spans="1:6" ht="15">
      <c r="A5274" s="633" t="s">
        <v>23919</v>
      </c>
      <c r="B5274" s="626">
        <v>104191</v>
      </c>
      <c r="C5274" s="628" t="s">
        <v>23924</v>
      </c>
      <c r="D5274" s="626" t="s">
        <v>351</v>
      </c>
      <c r="E5274" s="634">
        <v>13.14</v>
      </c>
      <c r="F5274" s="635">
        <v>0</v>
      </c>
    </row>
    <row r="5275" spans="1:6" ht="15">
      <c r="A5275" s="633" t="s">
        <v>23919</v>
      </c>
      <c r="B5275" s="626">
        <v>96700</v>
      </c>
      <c r="C5275" s="628" t="s">
        <v>23925</v>
      </c>
      <c r="D5275" s="626" t="s">
        <v>351</v>
      </c>
      <c r="E5275" s="634">
        <v>19.670000000000002</v>
      </c>
      <c r="F5275" s="635">
        <v>0</v>
      </c>
    </row>
    <row r="5276" spans="1:6" ht="15">
      <c r="A5276" s="633" t="s">
        <v>23919</v>
      </c>
      <c r="B5276" s="626">
        <v>96658</v>
      </c>
      <c r="C5276" s="628" t="s">
        <v>23926</v>
      </c>
      <c r="D5276" s="626" t="s">
        <v>351</v>
      </c>
      <c r="E5276" s="634">
        <v>17.3</v>
      </c>
      <c r="F5276" s="635">
        <v>0</v>
      </c>
    </row>
    <row r="5277" spans="1:6" ht="15">
      <c r="A5277" s="633" t="s">
        <v>23919</v>
      </c>
      <c r="B5277" s="626">
        <v>96641</v>
      </c>
      <c r="C5277" s="628" t="s">
        <v>23927</v>
      </c>
      <c r="D5277" s="626" t="s">
        <v>351</v>
      </c>
      <c r="E5277" s="634">
        <v>20.22</v>
      </c>
      <c r="F5277" s="635">
        <v>0</v>
      </c>
    </row>
    <row r="5278" spans="1:6" ht="15">
      <c r="A5278" s="633" t="s">
        <v>23919</v>
      </c>
      <c r="B5278" s="626">
        <v>96661</v>
      </c>
      <c r="C5278" s="628" t="s">
        <v>23928</v>
      </c>
      <c r="D5278" s="626" t="s">
        <v>351</v>
      </c>
      <c r="E5278" s="634">
        <v>34.83</v>
      </c>
      <c r="F5278" s="635">
        <v>0</v>
      </c>
    </row>
    <row r="5279" spans="1:6" ht="15">
      <c r="A5279" s="633" t="s">
        <v>23919</v>
      </c>
      <c r="B5279" s="626">
        <v>96699</v>
      </c>
      <c r="C5279" s="628" t="s">
        <v>23929</v>
      </c>
      <c r="D5279" s="626" t="s">
        <v>351</v>
      </c>
      <c r="E5279" s="634">
        <v>28.62</v>
      </c>
      <c r="F5279" s="635">
        <v>0</v>
      </c>
    </row>
    <row r="5280" spans="1:6" ht="15">
      <c r="A5280" s="633" t="s">
        <v>23919</v>
      </c>
      <c r="B5280" s="626">
        <v>96657</v>
      </c>
      <c r="C5280" s="628" t="s">
        <v>23930</v>
      </c>
      <c r="D5280" s="626" t="s">
        <v>351</v>
      </c>
      <c r="E5280" s="634">
        <v>26.25</v>
      </c>
      <c r="F5280" s="635">
        <v>0</v>
      </c>
    </row>
    <row r="5281" spans="1:6" ht="15">
      <c r="A5281" s="633" t="s">
        <v>23919</v>
      </c>
      <c r="B5281" s="626">
        <v>96640</v>
      </c>
      <c r="C5281" s="628" t="s">
        <v>23931</v>
      </c>
      <c r="D5281" s="626" t="s">
        <v>351</v>
      </c>
      <c r="E5281" s="634">
        <v>29.17</v>
      </c>
      <c r="F5281" s="635">
        <v>0</v>
      </c>
    </row>
    <row r="5282" spans="1:6" ht="15">
      <c r="A5282" s="633" t="s">
        <v>23919</v>
      </c>
      <c r="B5282" s="626">
        <v>96660</v>
      </c>
      <c r="C5282" s="628" t="s">
        <v>23932</v>
      </c>
      <c r="D5282" s="626" t="s">
        <v>351</v>
      </c>
      <c r="E5282" s="634">
        <v>35.15</v>
      </c>
      <c r="F5282" s="635">
        <v>0</v>
      </c>
    </row>
    <row r="5283" spans="1:6" ht="15">
      <c r="A5283" s="633" t="s">
        <v>23919</v>
      </c>
      <c r="B5283" s="626">
        <v>104196</v>
      </c>
      <c r="C5283" s="628" t="s">
        <v>23933</v>
      </c>
      <c r="D5283" s="626" t="s">
        <v>351</v>
      </c>
      <c r="E5283" s="634">
        <v>18.649999999999999</v>
      </c>
      <c r="F5283" s="635">
        <v>0</v>
      </c>
    </row>
    <row r="5284" spans="1:6" ht="15">
      <c r="A5284" s="633" t="s">
        <v>23919</v>
      </c>
      <c r="B5284" s="626">
        <v>104197</v>
      </c>
      <c r="C5284" s="628" t="s">
        <v>23934</v>
      </c>
      <c r="D5284" s="626" t="s">
        <v>351</v>
      </c>
      <c r="E5284" s="634">
        <v>36.11</v>
      </c>
      <c r="F5284" s="635">
        <v>0</v>
      </c>
    </row>
    <row r="5285" spans="1:6" ht="15">
      <c r="A5285" s="633" t="s">
        <v>23919</v>
      </c>
      <c r="B5285" s="626">
        <v>104198</v>
      </c>
      <c r="C5285" s="628" t="s">
        <v>23935</v>
      </c>
      <c r="D5285" s="626" t="s">
        <v>351</v>
      </c>
      <c r="E5285" s="634">
        <v>10.1</v>
      </c>
      <c r="F5285" s="635">
        <v>0</v>
      </c>
    </row>
    <row r="5286" spans="1:6" ht="15">
      <c r="A5286" s="633" t="s">
        <v>23919</v>
      </c>
      <c r="B5286" s="626">
        <v>96685</v>
      </c>
      <c r="C5286" s="628" t="s">
        <v>23936</v>
      </c>
      <c r="D5286" s="626" t="s">
        <v>351</v>
      </c>
      <c r="E5286" s="634">
        <v>15.56</v>
      </c>
      <c r="F5286" s="635">
        <v>0</v>
      </c>
    </row>
    <row r="5287" spans="1:6" ht="15">
      <c r="A5287" s="633" t="s">
        <v>23919</v>
      </c>
      <c r="B5287" s="626">
        <v>96651</v>
      </c>
      <c r="C5287" s="628" t="s">
        <v>23937</v>
      </c>
      <c r="D5287" s="626" t="s">
        <v>351</v>
      </c>
      <c r="E5287" s="634">
        <v>12.01</v>
      </c>
      <c r="F5287" s="635">
        <v>0</v>
      </c>
    </row>
    <row r="5288" spans="1:6" ht="15">
      <c r="A5288" s="633" t="s">
        <v>23919</v>
      </c>
      <c r="B5288" s="626">
        <v>96638</v>
      </c>
      <c r="C5288" s="628" t="s">
        <v>23938</v>
      </c>
      <c r="D5288" s="626" t="s">
        <v>351</v>
      </c>
      <c r="E5288" s="634">
        <v>21.84</v>
      </c>
      <c r="F5288" s="635">
        <v>0</v>
      </c>
    </row>
    <row r="5289" spans="1:6" ht="15">
      <c r="A5289" s="633" t="s">
        <v>23919</v>
      </c>
      <c r="B5289" s="626">
        <v>96687</v>
      </c>
      <c r="C5289" s="628" t="s">
        <v>23939</v>
      </c>
      <c r="D5289" s="626" t="s">
        <v>351</v>
      </c>
      <c r="E5289" s="634">
        <v>22.75</v>
      </c>
      <c r="F5289" s="635">
        <v>0</v>
      </c>
    </row>
    <row r="5290" spans="1:6" ht="15">
      <c r="A5290" s="633" t="s">
        <v>23919</v>
      </c>
      <c r="B5290" s="626">
        <v>96653</v>
      </c>
      <c r="C5290" s="628" t="s">
        <v>23940</v>
      </c>
      <c r="D5290" s="626" t="s">
        <v>351</v>
      </c>
      <c r="E5290" s="634">
        <v>16.940000000000001</v>
      </c>
      <c r="F5290" s="635">
        <v>0</v>
      </c>
    </row>
    <row r="5291" spans="1:6" ht="15">
      <c r="A5291" s="633" t="s">
        <v>23919</v>
      </c>
      <c r="B5291" s="626">
        <v>96689</v>
      </c>
      <c r="C5291" s="628" t="s">
        <v>23941</v>
      </c>
      <c r="D5291" s="626" t="s">
        <v>351</v>
      </c>
      <c r="E5291" s="634">
        <v>33.130000000000003</v>
      </c>
      <c r="F5291" s="635">
        <v>0</v>
      </c>
    </row>
    <row r="5292" spans="1:6" ht="15">
      <c r="A5292" s="633" t="s">
        <v>23919</v>
      </c>
      <c r="B5292" s="626">
        <v>96655</v>
      </c>
      <c r="C5292" s="628" t="s">
        <v>23942</v>
      </c>
      <c r="D5292" s="626" t="s">
        <v>351</v>
      </c>
      <c r="E5292" s="634">
        <v>24.73</v>
      </c>
      <c r="F5292" s="635">
        <v>0</v>
      </c>
    </row>
    <row r="5293" spans="1:6" ht="15">
      <c r="A5293" s="633" t="s">
        <v>23919</v>
      </c>
      <c r="B5293" s="626">
        <v>96691</v>
      </c>
      <c r="C5293" s="628" t="s">
        <v>23943</v>
      </c>
      <c r="D5293" s="626" t="s">
        <v>351</v>
      </c>
      <c r="E5293" s="634">
        <v>46.36</v>
      </c>
      <c r="F5293" s="635">
        <v>0</v>
      </c>
    </row>
    <row r="5294" spans="1:6" ht="15">
      <c r="A5294" s="633" t="s">
        <v>23919</v>
      </c>
      <c r="B5294" s="626">
        <v>96693</v>
      </c>
      <c r="C5294" s="628" t="s">
        <v>23944</v>
      </c>
      <c r="D5294" s="626" t="s">
        <v>351</v>
      </c>
      <c r="E5294" s="634">
        <v>67.91</v>
      </c>
      <c r="F5294" s="635">
        <v>0</v>
      </c>
    </row>
    <row r="5295" spans="1:6" ht="15">
      <c r="A5295" s="633" t="s">
        <v>23919</v>
      </c>
      <c r="B5295" s="626">
        <v>96695</v>
      </c>
      <c r="C5295" s="628" t="s">
        <v>23945</v>
      </c>
      <c r="D5295" s="626" t="s">
        <v>351</v>
      </c>
      <c r="E5295" s="634">
        <v>113.19</v>
      </c>
      <c r="F5295" s="635">
        <v>0</v>
      </c>
    </row>
    <row r="5296" spans="1:6" ht="15">
      <c r="A5296" s="633" t="s">
        <v>23919</v>
      </c>
      <c r="B5296" s="626">
        <v>104193</v>
      </c>
      <c r="C5296" s="628" t="s">
        <v>23946</v>
      </c>
      <c r="D5296" s="626" t="s">
        <v>351</v>
      </c>
      <c r="E5296" s="634">
        <v>183.88</v>
      </c>
      <c r="F5296" s="635">
        <v>0</v>
      </c>
    </row>
    <row r="5297" spans="1:6" ht="15">
      <c r="A5297" s="633" t="s">
        <v>23919</v>
      </c>
      <c r="B5297" s="626">
        <v>96697</v>
      </c>
      <c r="C5297" s="628" t="s">
        <v>23947</v>
      </c>
      <c r="D5297" s="626" t="s">
        <v>351</v>
      </c>
      <c r="E5297" s="634">
        <v>363.77</v>
      </c>
      <c r="F5297" s="635">
        <v>0</v>
      </c>
    </row>
    <row r="5298" spans="1:6" ht="15">
      <c r="A5298" s="633" t="s">
        <v>23919</v>
      </c>
      <c r="B5298" s="626">
        <v>104199</v>
      </c>
      <c r="C5298" s="628" t="s">
        <v>23948</v>
      </c>
      <c r="D5298" s="626" t="s">
        <v>351</v>
      </c>
      <c r="E5298" s="634">
        <v>9.85</v>
      </c>
      <c r="F5298" s="635">
        <v>0</v>
      </c>
    </row>
    <row r="5299" spans="1:6" ht="15">
      <c r="A5299" s="633" t="s">
        <v>23919</v>
      </c>
      <c r="B5299" s="626">
        <v>96684</v>
      </c>
      <c r="C5299" s="628" t="s">
        <v>23949</v>
      </c>
      <c r="D5299" s="626" t="s">
        <v>351</v>
      </c>
      <c r="E5299" s="634">
        <v>15.14</v>
      </c>
      <c r="F5299" s="635">
        <v>0</v>
      </c>
    </row>
    <row r="5300" spans="1:6" ht="15">
      <c r="A5300" s="633" t="s">
        <v>23919</v>
      </c>
      <c r="B5300" s="626">
        <v>96650</v>
      </c>
      <c r="C5300" s="628" t="s">
        <v>23950</v>
      </c>
      <c r="D5300" s="626" t="s">
        <v>351</v>
      </c>
      <c r="E5300" s="634">
        <v>11.59</v>
      </c>
      <c r="F5300" s="635">
        <v>0</v>
      </c>
    </row>
    <row r="5301" spans="1:6" ht="15">
      <c r="A5301" s="633" t="s">
        <v>23919</v>
      </c>
      <c r="B5301" s="626">
        <v>96637</v>
      </c>
      <c r="C5301" s="628" t="s">
        <v>23951</v>
      </c>
      <c r="D5301" s="626" t="s">
        <v>351</v>
      </c>
      <c r="E5301" s="634">
        <v>21.42</v>
      </c>
      <c r="F5301" s="635">
        <v>0</v>
      </c>
    </row>
    <row r="5302" spans="1:6" ht="15">
      <c r="A5302" s="633" t="s">
        <v>23919</v>
      </c>
      <c r="B5302" s="626">
        <v>96686</v>
      </c>
      <c r="C5302" s="628" t="s">
        <v>23952</v>
      </c>
      <c r="D5302" s="626" t="s">
        <v>351</v>
      </c>
      <c r="E5302" s="634">
        <v>19.27</v>
      </c>
      <c r="F5302" s="635">
        <v>0</v>
      </c>
    </row>
    <row r="5303" spans="1:6" ht="15">
      <c r="A5303" s="633" t="s">
        <v>23919</v>
      </c>
      <c r="B5303" s="626">
        <v>96652</v>
      </c>
      <c r="C5303" s="628" t="s">
        <v>23953</v>
      </c>
      <c r="D5303" s="626" t="s">
        <v>351</v>
      </c>
      <c r="E5303" s="634">
        <v>13.46</v>
      </c>
      <c r="F5303" s="635">
        <v>0</v>
      </c>
    </row>
    <row r="5304" spans="1:6" ht="15">
      <c r="A5304" s="633" t="s">
        <v>23919</v>
      </c>
      <c r="B5304" s="626">
        <v>96688</v>
      </c>
      <c r="C5304" s="628" t="s">
        <v>23954</v>
      </c>
      <c r="D5304" s="626" t="s">
        <v>351</v>
      </c>
      <c r="E5304" s="634">
        <v>27.47</v>
      </c>
      <c r="F5304" s="635">
        <v>0</v>
      </c>
    </row>
    <row r="5305" spans="1:6" ht="15">
      <c r="A5305" s="633" t="s">
        <v>23919</v>
      </c>
      <c r="B5305" s="626">
        <v>96654</v>
      </c>
      <c r="C5305" s="628" t="s">
        <v>23955</v>
      </c>
      <c r="D5305" s="626" t="s">
        <v>351</v>
      </c>
      <c r="E5305" s="634">
        <v>19.07</v>
      </c>
      <c r="F5305" s="635">
        <v>0</v>
      </c>
    </row>
    <row r="5306" spans="1:6" ht="15">
      <c r="A5306" s="633" t="s">
        <v>23919</v>
      </c>
      <c r="B5306" s="626">
        <v>96690</v>
      </c>
      <c r="C5306" s="628" t="s">
        <v>23956</v>
      </c>
      <c r="D5306" s="626" t="s">
        <v>351</v>
      </c>
      <c r="E5306" s="634">
        <v>37.409999999999997</v>
      </c>
      <c r="F5306" s="635">
        <v>0</v>
      </c>
    </row>
    <row r="5307" spans="1:6" ht="15">
      <c r="A5307" s="633" t="s">
        <v>23919</v>
      </c>
      <c r="B5307" s="626">
        <v>96692</v>
      </c>
      <c r="C5307" s="628" t="s">
        <v>23957</v>
      </c>
      <c r="D5307" s="626" t="s">
        <v>351</v>
      </c>
      <c r="E5307" s="634">
        <v>51.93</v>
      </c>
      <c r="F5307" s="635">
        <v>0</v>
      </c>
    </row>
    <row r="5308" spans="1:6" ht="15">
      <c r="A5308" s="633" t="s">
        <v>23919</v>
      </c>
      <c r="B5308" s="626">
        <v>96694</v>
      </c>
      <c r="C5308" s="628" t="s">
        <v>23958</v>
      </c>
      <c r="D5308" s="626" t="s">
        <v>351</v>
      </c>
      <c r="E5308" s="634">
        <v>103.45</v>
      </c>
      <c r="F5308" s="635">
        <v>0</v>
      </c>
    </row>
    <row r="5309" spans="1:6" ht="15">
      <c r="A5309" s="633" t="s">
        <v>23919</v>
      </c>
      <c r="B5309" s="626">
        <v>96696</v>
      </c>
      <c r="C5309" s="628" t="s">
        <v>23959</v>
      </c>
      <c r="D5309" s="626" t="s">
        <v>351</v>
      </c>
      <c r="E5309" s="634">
        <v>128.63</v>
      </c>
      <c r="F5309" s="635">
        <v>0</v>
      </c>
    </row>
    <row r="5310" spans="1:6" ht="15">
      <c r="A5310" s="633" t="s">
        <v>23919</v>
      </c>
      <c r="B5310" s="626">
        <v>96709</v>
      </c>
      <c r="C5310" s="628" t="s">
        <v>23960</v>
      </c>
      <c r="D5310" s="626" t="s">
        <v>351</v>
      </c>
      <c r="E5310" s="634">
        <v>123.63</v>
      </c>
      <c r="F5310" s="635">
        <v>0</v>
      </c>
    </row>
    <row r="5311" spans="1:6" ht="15">
      <c r="A5311" s="633" t="s">
        <v>23919</v>
      </c>
      <c r="B5311" s="626">
        <v>104200</v>
      </c>
      <c r="C5311" s="628" t="s">
        <v>23961</v>
      </c>
      <c r="D5311" s="626" t="s">
        <v>351</v>
      </c>
      <c r="E5311" s="634">
        <v>7.74</v>
      </c>
      <c r="F5311" s="635">
        <v>0</v>
      </c>
    </row>
    <row r="5312" spans="1:6" ht="15">
      <c r="A5312" s="633" t="s">
        <v>23919</v>
      </c>
      <c r="B5312" s="626">
        <v>96698</v>
      </c>
      <c r="C5312" s="628" t="s">
        <v>23962</v>
      </c>
      <c r="D5312" s="626" t="s">
        <v>351</v>
      </c>
      <c r="E5312" s="634">
        <v>10.59</v>
      </c>
      <c r="F5312" s="635">
        <v>0</v>
      </c>
    </row>
    <row r="5313" spans="1:6" ht="15">
      <c r="A5313" s="633" t="s">
        <v>23919</v>
      </c>
      <c r="B5313" s="626">
        <v>96656</v>
      </c>
      <c r="C5313" s="628" t="s">
        <v>23963</v>
      </c>
      <c r="D5313" s="626" t="s">
        <v>351</v>
      </c>
      <c r="E5313" s="634">
        <v>8.2200000000000006</v>
      </c>
      <c r="F5313" s="635">
        <v>0</v>
      </c>
    </row>
    <row r="5314" spans="1:6" ht="15">
      <c r="A5314" s="633" t="s">
        <v>23919</v>
      </c>
      <c r="B5314" s="626">
        <v>96639</v>
      </c>
      <c r="C5314" s="628" t="s">
        <v>23964</v>
      </c>
      <c r="D5314" s="626" t="s">
        <v>351</v>
      </c>
      <c r="E5314" s="634">
        <v>14.78</v>
      </c>
      <c r="F5314" s="635">
        <v>0</v>
      </c>
    </row>
    <row r="5315" spans="1:6" ht="15">
      <c r="A5315" s="633" t="s">
        <v>23919</v>
      </c>
      <c r="B5315" s="626">
        <v>96701</v>
      </c>
      <c r="C5315" s="628" t="s">
        <v>23965</v>
      </c>
      <c r="D5315" s="626" t="s">
        <v>351</v>
      </c>
      <c r="E5315" s="634">
        <v>14.22</v>
      </c>
      <c r="F5315" s="635">
        <v>0</v>
      </c>
    </row>
    <row r="5316" spans="1:6" ht="15">
      <c r="A5316" s="633" t="s">
        <v>23919</v>
      </c>
      <c r="B5316" s="626">
        <v>96659</v>
      </c>
      <c r="C5316" s="628" t="s">
        <v>23966</v>
      </c>
      <c r="D5316" s="626" t="s">
        <v>351</v>
      </c>
      <c r="E5316" s="634">
        <v>10.35</v>
      </c>
      <c r="F5316" s="635">
        <v>0</v>
      </c>
    </row>
    <row r="5317" spans="1:6" ht="15">
      <c r="A5317" s="633" t="s">
        <v>23919</v>
      </c>
      <c r="B5317" s="626">
        <v>96703</v>
      </c>
      <c r="C5317" s="628" t="s">
        <v>23967</v>
      </c>
      <c r="D5317" s="626" t="s">
        <v>351</v>
      </c>
      <c r="E5317" s="634">
        <v>23.84</v>
      </c>
      <c r="F5317" s="635">
        <v>0</v>
      </c>
    </row>
    <row r="5318" spans="1:6" ht="15">
      <c r="A5318" s="633" t="s">
        <v>23919</v>
      </c>
      <c r="B5318" s="626">
        <v>96663</v>
      </c>
      <c r="C5318" s="628" t="s">
        <v>23968</v>
      </c>
      <c r="D5318" s="626" t="s">
        <v>351</v>
      </c>
      <c r="E5318" s="634">
        <v>18.239999999999998</v>
      </c>
      <c r="F5318" s="635">
        <v>0</v>
      </c>
    </row>
    <row r="5319" spans="1:6" ht="15">
      <c r="A5319" s="633" t="s">
        <v>23919</v>
      </c>
      <c r="B5319" s="626">
        <v>96705</v>
      </c>
      <c r="C5319" s="628" t="s">
        <v>23969</v>
      </c>
      <c r="D5319" s="626" t="s">
        <v>351</v>
      </c>
      <c r="E5319" s="634">
        <v>28.93</v>
      </c>
      <c r="F5319" s="635">
        <v>0</v>
      </c>
    </row>
    <row r="5320" spans="1:6" ht="15">
      <c r="A5320" s="633" t="s">
        <v>23919</v>
      </c>
      <c r="B5320" s="626">
        <v>96706</v>
      </c>
      <c r="C5320" s="628" t="s">
        <v>23970</v>
      </c>
      <c r="D5320" s="626" t="s">
        <v>351</v>
      </c>
      <c r="E5320" s="634">
        <v>41.9</v>
      </c>
      <c r="F5320" s="635">
        <v>0</v>
      </c>
    </row>
    <row r="5321" spans="1:6" ht="15">
      <c r="A5321" s="633" t="s">
        <v>23919</v>
      </c>
      <c r="B5321" s="626">
        <v>96707</v>
      </c>
      <c r="C5321" s="628" t="s">
        <v>23971</v>
      </c>
      <c r="D5321" s="626" t="s">
        <v>351</v>
      </c>
      <c r="E5321" s="634">
        <v>65.34</v>
      </c>
      <c r="F5321" s="635">
        <v>0</v>
      </c>
    </row>
    <row r="5322" spans="1:6" ht="15">
      <c r="A5322" s="633" t="s">
        <v>23919</v>
      </c>
      <c r="B5322" s="626">
        <v>96708</v>
      </c>
      <c r="C5322" s="628" t="s">
        <v>23972</v>
      </c>
      <c r="D5322" s="626" t="s">
        <v>351</v>
      </c>
      <c r="E5322" s="634">
        <v>97.24</v>
      </c>
      <c r="F5322" s="635">
        <v>0</v>
      </c>
    </row>
    <row r="5323" spans="1:6" ht="15">
      <c r="A5323" s="633" t="s">
        <v>23919</v>
      </c>
      <c r="B5323" s="626">
        <v>96675</v>
      </c>
      <c r="C5323" s="628" t="s">
        <v>23973</v>
      </c>
      <c r="D5323" s="626" t="s">
        <v>143</v>
      </c>
      <c r="E5323" s="634">
        <v>169.66</v>
      </c>
      <c r="F5323" s="635">
        <v>0</v>
      </c>
    </row>
    <row r="5324" spans="1:6" ht="15">
      <c r="A5324" s="633" t="s">
        <v>23919</v>
      </c>
      <c r="B5324" s="626">
        <v>96683</v>
      </c>
      <c r="C5324" s="628" t="s">
        <v>23974</v>
      </c>
      <c r="D5324" s="626" t="s">
        <v>143</v>
      </c>
      <c r="E5324" s="634">
        <v>326.08</v>
      </c>
      <c r="F5324" s="635">
        <v>0</v>
      </c>
    </row>
    <row r="5325" spans="1:6" ht="15">
      <c r="A5325" s="633" t="s">
        <v>23919</v>
      </c>
      <c r="B5325" s="626">
        <v>104194</v>
      </c>
      <c r="C5325" s="628" t="s">
        <v>23975</v>
      </c>
      <c r="D5325" s="626" t="s">
        <v>143</v>
      </c>
      <c r="E5325" s="634">
        <v>27.14</v>
      </c>
      <c r="F5325" s="635">
        <v>0</v>
      </c>
    </row>
    <row r="5326" spans="1:6" ht="15">
      <c r="A5326" s="633" t="s">
        <v>23919</v>
      </c>
      <c r="B5326" s="626">
        <v>104195</v>
      </c>
      <c r="C5326" s="628" t="s">
        <v>23976</v>
      </c>
      <c r="D5326" s="626" t="s">
        <v>143</v>
      </c>
      <c r="E5326" s="634">
        <v>28.69</v>
      </c>
      <c r="F5326" s="635">
        <v>0</v>
      </c>
    </row>
    <row r="5327" spans="1:6" ht="15">
      <c r="A5327" s="633" t="s">
        <v>23919</v>
      </c>
      <c r="B5327" s="626">
        <v>96668</v>
      </c>
      <c r="C5327" s="628" t="s">
        <v>23977</v>
      </c>
      <c r="D5327" s="626" t="s">
        <v>143</v>
      </c>
      <c r="E5327" s="634">
        <v>20.010000000000002</v>
      </c>
      <c r="F5327" s="635">
        <v>0</v>
      </c>
    </row>
    <row r="5328" spans="1:6" ht="15">
      <c r="A5328" s="633" t="s">
        <v>23919</v>
      </c>
      <c r="B5328" s="626">
        <v>96644</v>
      </c>
      <c r="C5328" s="628" t="s">
        <v>23978</v>
      </c>
      <c r="D5328" s="626" t="s">
        <v>143</v>
      </c>
      <c r="E5328" s="634">
        <v>27.05</v>
      </c>
      <c r="F5328" s="635">
        <v>0</v>
      </c>
    </row>
    <row r="5329" spans="1:6" ht="15">
      <c r="A5329" s="633" t="s">
        <v>23919</v>
      </c>
      <c r="B5329" s="626">
        <v>96635</v>
      </c>
      <c r="C5329" s="628" t="s">
        <v>23979</v>
      </c>
      <c r="D5329" s="626" t="s">
        <v>143</v>
      </c>
      <c r="E5329" s="634">
        <v>53.53</v>
      </c>
      <c r="F5329" s="635">
        <v>0</v>
      </c>
    </row>
    <row r="5330" spans="1:6" ht="15">
      <c r="A5330" s="633" t="s">
        <v>23919</v>
      </c>
      <c r="B5330" s="626">
        <v>96636</v>
      </c>
      <c r="C5330" s="628" t="s">
        <v>23980</v>
      </c>
      <c r="D5330" s="626" t="s">
        <v>143</v>
      </c>
      <c r="E5330" s="634">
        <v>56.44</v>
      </c>
      <c r="F5330" s="635">
        <v>0</v>
      </c>
    </row>
    <row r="5331" spans="1:6" ht="15">
      <c r="A5331" s="633" t="s">
        <v>23919</v>
      </c>
      <c r="B5331" s="626">
        <v>96676</v>
      </c>
      <c r="C5331" s="628" t="s">
        <v>23981</v>
      </c>
      <c r="D5331" s="626" t="s">
        <v>143</v>
      </c>
      <c r="E5331" s="634">
        <v>25.97</v>
      </c>
      <c r="F5331" s="635">
        <v>0</v>
      </c>
    </row>
    <row r="5332" spans="1:6" ht="15">
      <c r="A5332" s="633" t="s">
        <v>23919</v>
      </c>
      <c r="B5332" s="626">
        <v>96647</v>
      </c>
      <c r="C5332" s="628" t="s">
        <v>23982</v>
      </c>
      <c r="D5332" s="626" t="s">
        <v>143</v>
      </c>
      <c r="E5332" s="634">
        <v>29.2</v>
      </c>
      <c r="F5332" s="635">
        <v>0</v>
      </c>
    </row>
    <row r="5333" spans="1:6" ht="15">
      <c r="A5333" s="633" t="s">
        <v>23919</v>
      </c>
      <c r="B5333" s="626">
        <v>96669</v>
      </c>
      <c r="C5333" s="628" t="s">
        <v>23983</v>
      </c>
      <c r="D5333" s="626" t="s">
        <v>143</v>
      </c>
      <c r="E5333" s="634">
        <v>20.53</v>
      </c>
      <c r="F5333" s="635">
        <v>0</v>
      </c>
    </row>
    <row r="5334" spans="1:6" ht="15">
      <c r="A5334" s="633" t="s">
        <v>23919</v>
      </c>
      <c r="B5334" s="626">
        <v>96645</v>
      </c>
      <c r="C5334" s="628" t="s">
        <v>23984</v>
      </c>
      <c r="D5334" s="626" t="s">
        <v>143</v>
      </c>
      <c r="E5334" s="634">
        <v>24.28</v>
      </c>
      <c r="F5334" s="635">
        <v>0</v>
      </c>
    </row>
    <row r="5335" spans="1:6" ht="15">
      <c r="A5335" s="633" t="s">
        <v>23919</v>
      </c>
      <c r="B5335" s="626">
        <v>96677</v>
      </c>
      <c r="C5335" s="628" t="s">
        <v>23985</v>
      </c>
      <c r="D5335" s="626" t="s">
        <v>143</v>
      </c>
      <c r="E5335" s="634">
        <v>33.64</v>
      </c>
      <c r="F5335" s="635">
        <v>0</v>
      </c>
    </row>
    <row r="5336" spans="1:6" ht="15">
      <c r="A5336" s="633" t="s">
        <v>23919</v>
      </c>
      <c r="B5336" s="626">
        <v>96648</v>
      </c>
      <c r="C5336" s="628" t="s">
        <v>23986</v>
      </c>
      <c r="D5336" s="626" t="s">
        <v>143</v>
      </c>
      <c r="E5336" s="634">
        <v>35.450000000000003</v>
      </c>
      <c r="F5336" s="635">
        <v>0</v>
      </c>
    </row>
    <row r="5337" spans="1:6" ht="15">
      <c r="A5337" s="633" t="s">
        <v>23919</v>
      </c>
      <c r="B5337" s="626">
        <v>96670</v>
      </c>
      <c r="C5337" s="628" t="s">
        <v>23987</v>
      </c>
      <c r="D5337" s="626" t="s">
        <v>143</v>
      </c>
      <c r="E5337" s="634">
        <v>26.48</v>
      </c>
      <c r="F5337" s="635">
        <v>0</v>
      </c>
    </row>
    <row r="5338" spans="1:6" ht="15">
      <c r="A5338" s="633" t="s">
        <v>23919</v>
      </c>
      <c r="B5338" s="626">
        <v>96646</v>
      </c>
      <c r="C5338" s="628" t="s">
        <v>23988</v>
      </c>
      <c r="D5338" s="626" t="s">
        <v>143</v>
      </c>
      <c r="E5338" s="634">
        <v>29.18</v>
      </c>
      <c r="F5338" s="635">
        <v>0</v>
      </c>
    </row>
    <row r="5339" spans="1:6" ht="15">
      <c r="A5339" s="633" t="s">
        <v>23919</v>
      </c>
      <c r="B5339" s="626">
        <v>96678</v>
      </c>
      <c r="C5339" s="628" t="s">
        <v>23989</v>
      </c>
      <c r="D5339" s="626" t="s">
        <v>143</v>
      </c>
      <c r="E5339" s="634">
        <v>45.79</v>
      </c>
      <c r="F5339" s="635">
        <v>0</v>
      </c>
    </row>
    <row r="5340" spans="1:6" ht="15">
      <c r="A5340" s="633" t="s">
        <v>23919</v>
      </c>
      <c r="B5340" s="626">
        <v>96649</v>
      </c>
      <c r="C5340" s="628" t="s">
        <v>23990</v>
      </c>
      <c r="D5340" s="626" t="s">
        <v>143</v>
      </c>
      <c r="E5340" s="634">
        <v>46</v>
      </c>
      <c r="F5340" s="635">
        <v>0</v>
      </c>
    </row>
    <row r="5341" spans="1:6" ht="15">
      <c r="A5341" s="633" t="s">
        <v>23919</v>
      </c>
      <c r="B5341" s="626">
        <v>96671</v>
      </c>
      <c r="C5341" s="628" t="s">
        <v>23991</v>
      </c>
      <c r="D5341" s="626" t="s">
        <v>143</v>
      </c>
      <c r="E5341" s="634">
        <v>39.31</v>
      </c>
      <c r="F5341" s="635">
        <v>0</v>
      </c>
    </row>
    <row r="5342" spans="1:6" ht="15">
      <c r="A5342" s="633" t="s">
        <v>23919</v>
      </c>
      <c r="B5342" s="626">
        <v>96679</v>
      </c>
      <c r="C5342" s="628" t="s">
        <v>23992</v>
      </c>
      <c r="D5342" s="626" t="s">
        <v>143</v>
      </c>
      <c r="E5342" s="634">
        <v>67.260000000000005</v>
      </c>
      <c r="F5342" s="635">
        <v>0</v>
      </c>
    </row>
    <row r="5343" spans="1:6" ht="15">
      <c r="A5343" s="633" t="s">
        <v>23919</v>
      </c>
      <c r="B5343" s="626">
        <v>96672</v>
      </c>
      <c r="C5343" s="628" t="s">
        <v>23993</v>
      </c>
      <c r="D5343" s="626" t="s">
        <v>143</v>
      </c>
      <c r="E5343" s="634">
        <v>58.94</v>
      </c>
      <c r="F5343" s="635">
        <v>0</v>
      </c>
    </row>
    <row r="5344" spans="1:6" ht="15">
      <c r="A5344" s="633" t="s">
        <v>23919</v>
      </c>
      <c r="B5344" s="626">
        <v>96680</v>
      </c>
      <c r="C5344" s="628" t="s">
        <v>23994</v>
      </c>
      <c r="D5344" s="626" t="s">
        <v>143</v>
      </c>
      <c r="E5344" s="634">
        <v>109.42</v>
      </c>
      <c r="F5344" s="635">
        <v>0</v>
      </c>
    </row>
    <row r="5345" spans="1:6" ht="15">
      <c r="A5345" s="633" t="s">
        <v>23919</v>
      </c>
      <c r="B5345" s="626">
        <v>96673</v>
      </c>
      <c r="C5345" s="628" t="s">
        <v>23995</v>
      </c>
      <c r="D5345" s="626" t="s">
        <v>143</v>
      </c>
      <c r="E5345" s="634">
        <v>73.97</v>
      </c>
      <c r="F5345" s="635">
        <v>0</v>
      </c>
    </row>
    <row r="5346" spans="1:6" ht="15">
      <c r="A5346" s="633" t="s">
        <v>23919</v>
      </c>
      <c r="B5346" s="626">
        <v>96681</v>
      </c>
      <c r="C5346" s="628" t="s">
        <v>23996</v>
      </c>
      <c r="D5346" s="626" t="s">
        <v>143</v>
      </c>
      <c r="E5346" s="634">
        <v>146.29</v>
      </c>
      <c r="F5346" s="635">
        <v>0</v>
      </c>
    </row>
    <row r="5347" spans="1:6" ht="15">
      <c r="A5347" s="633" t="s">
        <v>23919</v>
      </c>
      <c r="B5347" s="626">
        <v>96674</v>
      </c>
      <c r="C5347" s="628" t="s">
        <v>23997</v>
      </c>
      <c r="D5347" s="626" t="s">
        <v>143</v>
      </c>
      <c r="E5347" s="634">
        <v>117.62</v>
      </c>
      <c r="F5347" s="635">
        <v>0</v>
      </c>
    </row>
    <row r="5348" spans="1:6" ht="15">
      <c r="A5348" s="633" t="s">
        <v>23919</v>
      </c>
      <c r="B5348" s="626">
        <v>96682</v>
      </c>
      <c r="C5348" s="628" t="s">
        <v>23998</v>
      </c>
      <c r="D5348" s="626" t="s">
        <v>143</v>
      </c>
      <c r="E5348" s="634">
        <v>238.46</v>
      </c>
      <c r="F5348" s="635">
        <v>0</v>
      </c>
    </row>
    <row r="5349" spans="1:6" ht="15">
      <c r="A5349" s="633" t="s">
        <v>23919</v>
      </c>
      <c r="B5349" s="626">
        <v>96643</v>
      </c>
      <c r="C5349" s="628" t="s">
        <v>23999</v>
      </c>
      <c r="D5349" s="626" t="s">
        <v>351</v>
      </c>
      <c r="E5349" s="634">
        <v>51.71</v>
      </c>
      <c r="F5349" s="635">
        <v>0</v>
      </c>
    </row>
    <row r="5350" spans="1:6" ht="15">
      <c r="A5350" s="633" t="s">
        <v>23919</v>
      </c>
      <c r="B5350" s="626">
        <v>104201</v>
      </c>
      <c r="C5350" s="628" t="s">
        <v>24000</v>
      </c>
      <c r="D5350" s="626" t="s">
        <v>351</v>
      </c>
      <c r="E5350" s="634">
        <v>23.23</v>
      </c>
      <c r="F5350" s="635">
        <v>0</v>
      </c>
    </row>
    <row r="5351" spans="1:6" ht="15">
      <c r="A5351" s="633" t="s">
        <v>23919</v>
      </c>
      <c r="B5351" s="626">
        <v>104192</v>
      </c>
      <c r="C5351" s="628" t="s">
        <v>24001</v>
      </c>
      <c r="D5351" s="626" t="s">
        <v>351</v>
      </c>
      <c r="E5351" s="634">
        <v>34.799999999999997</v>
      </c>
      <c r="F5351" s="635">
        <v>0</v>
      </c>
    </row>
    <row r="5352" spans="1:6" ht="15">
      <c r="A5352" s="633" t="s">
        <v>23919</v>
      </c>
      <c r="B5352" s="626">
        <v>104202</v>
      </c>
      <c r="C5352" s="628" t="s">
        <v>24002</v>
      </c>
      <c r="D5352" s="626" t="s">
        <v>351</v>
      </c>
      <c r="E5352" s="634">
        <v>14.29</v>
      </c>
      <c r="F5352" s="635">
        <v>0</v>
      </c>
    </row>
    <row r="5353" spans="1:6" ht="15">
      <c r="A5353" s="633" t="s">
        <v>23919</v>
      </c>
      <c r="B5353" s="626">
        <v>96717</v>
      </c>
      <c r="C5353" s="628" t="s">
        <v>24003</v>
      </c>
      <c r="D5353" s="626" t="s">
        <v>351</v>
      </c>
      <c r="E5353" s="634">
        <v>335.93</v>
      </c>
      <c r="F5353" s="635">
        <v>0</v>
      </c>
    </row>
    <row r="5354" spans="1:6" ht="15">
      <c r="A5354" s="633" t="s">
        <v>23919</v>
      </c>
      <c r="B5354" s="626">
        <v>96710</v>
      </c>
      <c r="C5354" s="628" t="s">
        <v>24004</v>
      </c>
      <c r="D5354" s="626" t="s">
        <v>351</v>
      </c>
      <c r="E5354" s="634">
        <v>19.89</v>
      </c>
      <c r="F5354" s="635">
        <v>0</v>
      </c>
    </row>
    <row r="5355" spans="1:6" ht="15">
      <c r="A5355" s="633" t="s">
        <v>23919</v>
      </c>
      <c r="B5355" s="626">
        <v>96665</v>
      </c>
      <c r="C5355" s="628" t="s">
        <v>24005</v>
      </c>
      <c r="D5355" s="626" t="s">
        <v>351</v>
      </c>
      <c r="E5355" s="634">
        <v>15.16</v>
      </c>
      <c r="F5355" s="635">
        <v>0</v>
      </c>
    </row>
    <row r="5356" spans="1:6" ht="15">
      <c r="A5356" s="633" t="s">
        <v>23919</v>
      </c>
      <c r="B5356" s="626">
        <v>96642</v>
      </c>
      <c r="C5356" s="628" t="s">
        <v>24006</v>
      </c>
      <c r="D5356" s="626" t="s">
        <v>351</v>
      </c>
      <c r="E5356" s="634">
        <v>28.27</v>
      </c>
      <c r="F5356" s="635">
        <v>0</v>
      </c>
    </row>
    <row r="5357" spans="1:6" ht="15">
      <c r="A5357" s="633" t="s">
        <v>23919</v>
      </c>
      <c r="B5357" s="626">
        <v>96711</v>
      </c>
      <c r="C5357" s="628" t="s">
        <v>24007</v>
      </c>
      <c r="D5357" s="626" t="s">
        <v>351</v>
      </c>
      <c r="E5357" s="634">
        <v>28.41</v>
      </c>
      <c r="F5357" s="635">
        <v>0</v>
      </c>
    </row>
    <row r="5358" spans="1:6" ht="15">
      <c r="A5358" s="633" t="s">
        <v>23919</v>
      </c>
      <c r="B5358" s="626">
        <v>96666</v>
      </c>
      <c r="C5358" s="628" t="s">
        <v>24008</v>
      </c>
      <c r="D5358" s="626" t="s">
        <v>351</v>
      </c>
      <c r="E5358" s="634">
        <v>20.65</v>
      </c>
      <c r="F5358" s="635">
        <v>0</v>
      </c>
    </row>
    <row r="5359" spans="1:6" ht="15">
      <c r="A5359" s="633" t="s">
        <v>23919</v>
      </c>
      <c r="B5359" s="626">
        <v>96712</v>
      </c>
      <c r="C5359" s="628" t="s">
        <v>24009</v>
      </c>
      <c r="D5359" s="626" t="s">
        <v>351</v>
      </c>
      <c r="E5359" s="634">
        <v>39.26</v>
      </c>
      <c r="F5359" s="635">
        <v>0</v>
      </c>
    </row>
    <row r="5360" spans="1:6" ht="15">
      <c r="A5360" s="633" t="s">
        <v>23919</v>
      </c>
      <c r="B5360" s="626">
        <v>96667</v>
      </c>
      <c r="C5360" s="628" t="s">
        <v>24010</v>
      </c>
      <c r="D5360" s="626" t="s">
        <v>351</v>
      </c>
      <c r="E5360" s="634">
        <v>28.05</v>
      </c>
      <c r="F5360" s="635">
        <v>0</v>
      </c>
    </row>
    <row r="5361" spans="1:6" ht="15">
      <c r="A5361" s="633" t="s">
        <v>23919</v>
      </c>
      <c r="B5361" s="626">
        <v>96713</v>
      </c>
      <c r="C5361" s="628" t="s">
        <v>24011</v>
      </c>
      <c r="D5361" s="626" t="s">
        <v>351</v>
      </c>
      <c r="E5361" s="634">
        <v>58.19</v>
      </c>
      <c r="F5361" s="635">
        <v>0</v>
      </c>
    </row>
    <row r="5362" spans="1:6" ht="15">
      <c r="A5362" s="633" t="s">
        <v>23919</v>
      </c>
      <c r="B5362" s="626">
        <v>96714</v>
      </c>
      <c r="C5362" s="628" t="s">
        <v>24012</v>
      </c>
      <c r="D5362" s="626" t="s">
        <v>351</v>
      </c>
      <c r="E5362" s="634">
        <v>81.31</v>
      </c>
      <c r="F5362" s="635">
        <v>0</v>
      </c>
    </row>
    <row r="5363" spans="1:6" ht="15">
      <c r="A5363" s="633" t="s">
        <v>23919</v>
      </c>
      <c r="B5363" s="626">
        <v>96715</v>
      </c>
      <c r="C5363" s="628" t="s">
        <v>24013</v>
      </c>
      <c r="D5363" s="626" t="s">
        <v>351</v>
      </c>
      <c r="E5363" s="634">
        <v>139.03</v>
      </c>
      <c r="F5363" s="635">
        <v>0</v>
      </c>
    </row>
    <row r="5364" spans="1:6" ht="15">
      <c r="A5364" s="633" t="s">
        <v>23919</v>
      </c>
      <c r="B5364" s="626">
        <v>96716</v>
      </c>
      <c r="C5364" s="628" t="s">
        <v>24014</v>
      </c>
      <c r="D5364" s="626" t="s">
        <v>351</v>
      </c>
      <c r="E5364" s="634">
        <v>179.77</v>
      </c>
      <c r="F5364" s="635">
        <v>0</v>
      </c>
    </row>
    <row r="5365" spans="1:6" ht="15">
      <c r="A5365" s="633" t="s">
        <v>24015</v>
      </c>
      <c r="B5365" s="626">
        <v>104328</v>
      </c>
      <c r="C5365" s="628" t="s">
        <v>24016</v>
      </c>
      <c r="D5365" s="626" t="s">
        <v>351</v>
      </c>
      <c r="E5365" s="634">
        <v>77.709999999999994</v>
      </c>
      <c r="F5365" s="635">
        <v>0</v>
      </c>
    </row>
    <row r="5366" spans="1:6" ht="15">
      <c r="A5366" s="633" t="s">
        <v>24015</v>
      </c>
      <c r="B5366" s="626">
        <v>104329</v>
      </c>
      <c r="C5366" s="628" t="s">
        <v>24017</v>
      </c>
      <c r="D5366" s="626" t="s">
        <v>351</v>
      </c>
      <c r="E5366" s="634">
        <v>86.52</v>
      </c>
      <c r="F5366" s="635">
        <v>0</v>
      </c>
    </row>
    <row r="5367" spans="1:6" ht="15">
      <c r="A5367" s="633" t="s">
        <v>24015</v>
      </c>
      <c r="B5367" s="626">
        <v>89707</v>
      </c>
      <c r="C5367" s="628" t="s">
        <v>24018</v>
      </c>
      <c r="D5367" s="626" t="s">
        <v>351</v>
      </c>
      <c r="E5367" s="634">
        <v>55.99</v>
      </c>
      <c r="F5367" s="635">
        <v>0</v>
      </c>
    </row>
    <row r="5368" spans="1:6" ht="15">
      <c r="A5368" s="633" t="s">
        <v>24015</v>
      </c>
      <c r="B5368" s="626">
        <v>89708</v>
      </c>
      <c r="C5368" s="628" t="s">
        <v>24019</v>
      </c>
      <c r="D5368" s="626" t="s">
        <v>351</v>
      </c>
      <c r="E5368" s="634">
        <v>110.44</v>
      </c>
      <c r="F5368" s="635">
        <v>0</v>
      </c>
    </row>
    <row r="5369" spans="1:6" ht="15">
      <c r="A5369" s="633" t="s">
        <v>24015</v>
      </c>
      <c r="B5369" s="626">
        <v>104330</v>
      </c>
      <c r="C5369" s="628" t="s">
        <v>24020</v>
      </c>
      <c r="D5369" s="626" t="s">
        <v>351</v>
      </c>
      <c r="E5369" s="634">
        <v>0</v>
      </c>
      <c r="F5369" s="635"/>
    </row>
    <row r="5370" spans="1:6" ht="15">
      <c r="A5370" s="633" t="s">
        <v>24015</v>
      </c>
      <c r="B5370" s="626">
        <v>104326</v>
      </c>
      <c r="C5370" s="628" t="s">
        <v>24021</v>
      </c>
      <c r="D5370" s="626" t="s">
        <v>351</v>
      </c>
      <c r="E5370" s="634">
        <v>23.21</v>
      </c>
      <c r="F5370" s="635">
        <v>0</v>
      </c>
    </row>
    <row r="5371" spans="1:6" ht="15">
      <c r="A5371" s="633" t="s">
        <v>24015</v>
      </c>
      <c r="B5371" s="626">
        <v>89710</v>
      </c>
      <c r="C5371" s="628" t="s">
        <v>24022</v>
      </c>
      <c r="D5371" s="626" t="s">
        <v>351</v>
      </c>
      <c r="E5371" s="634">
        <v>21.68</v>
      </c>
      <c r="F5371" s="635">
        <v>0</v>
      </c>
    </row>
    <row r="5372" spans="1:6" ht="15">
      <c r="A5372" s="633" t="s">
        <v>24015</v>
      </c>
      <c r="B5372" s="626">
        <v>104327</v>
      </c>
      <c r="C5372" s="628" t="s">
        <v>24023</v>
      </c>
      <c r="D5372" s="626" t="s">
        <v>351</v>
      </c>
      <c r="E5372" s="634">
        <v>22.3</v>
      </c>
      <c r="F5372" s="635">
        <v>0</v>
      </c>
    </row>
    <row r="5373" spans="1:6" ht="15">
      <c r="A5373" s="633" t="s">
        <v>24015</v>
      </c>
      <c r="B5373" s="626">
        <v>89709</v>
      </c>
      <c r="C5373" s="628" t="s">
        <v>24024</v>
      </c>
      <c r="D5373" s="626" t="s">
        <v>351</v>
      </c>
      <c r="E5373" s="634">
        <v>24.15</v>
      </c>
      <c r="F5373" s="635">
        <v>0</v>
      </c>
    </row>
    <row r="5374" spans="1:6" ht="15">
      <c r="A5374" s="633" t="s">
        <v>24025</v>
      </c>
      <c r="B5374" s="626">
        <v>104341</v>
      </c>
      <c r="C5374" s="628" t="s">
        <v>24026</v>
      </c>
      <c r="D5374" s="626" t="s">
        <v>351</v>
      </c>
      <c r="E5374" s="634">
        <v>12.53</v>
      </c>
      <c r="F5374" s="635">
        <v>0</v>
      </c>
    </row>
    <row r="5375" spans="1:6" ht="15">
      <c r="A5375" s="633" t="s">
        <v>24025</v>
      </c>
      <c r="B5375" s="626">
        <v>104357</v>
      </c>
      <c r="C5375" s="628" t="s">
        <v>24027</v>
      </c>
      <c r="D5375" s="626" t="s">
        <v>351</v>
      </c>
      <c r="E5375" s="634">
        <v>21.13</v>
      </c>
      <c r="F5375" s="635">
        <v>0</v>
      </c>
    </row>
    <row r="5376" spans="1:6" ht="15">
      <c r="A5376" s="633" t="s">
        <v>24025</v>
      </c>
      <c r="B5376" s="626">
        <v>89811</v>
      </c>
      <c r="C5376" s="628" t="s">
        <v>24028</v>
      </c>
      <c r="D5376" s="626" t="s">
        <v>351</v>
      </c>
      <c r="E5376" s="634">
        <v>48.87</v>
      </c>
      <c r="F5376" s="635">
        <v>0</v>
      </c>
    </row>
    <row r="5377" spans="1:6" ht="15">
      <c r="A5377" s="633" t="s">
        <v>24025</v>
      </c>
      <c r="B5377" s="626">
        <v>89748</v>
      </c>
      <c r="C5377" s="628" t="s">
        <v>24029</v>
      </c>
      <c r="D5377" s="626" t="s">
        <v>351</v>
      </c>
      <c r="E5377" s="634">
        <v>47.11</v>
      </c>
      <c r="F5377" s="635">
        <v>0</v>
      </c>
    </row>
    <row r="5378" spans="1:6" ht="15">
      <c r="A5378" s="633" t="s">
        <v>24025</v>
      </c>
      <c r="B5378" s="626">
        <v>89852</v>
      </c>
      <c r="C5378" s="628" t="s">
        <v>24030</v>
      </c>
      <c r="D5378" s="626" t="s">
        <v>351</v>
      </c>
      <c r="E5378" s="634">
        <v>53.18</v>
      </c>
      <c r="F5378" s="635">
        <v>0</v>
      </c>
    </row>
    <row r="5379" spans="1:6" ht="15">
      <c r="A5379" s="633" t="s">
        <v>24025</v>
      </c>
      <c r="B5379" s="626">
        <v>89728</v>
      </c>
      <c r="C5379" s="628" t="s">
        <v>24031</v>
      </c>
      <c r="D5379" s="626" t="s">
        <v>351</v>
      </c>
      <c r="E5379" s="634">
        <v>16.02</v>
      </c>
      <c r="F5379" s="635">
        <v>0</v>
      </c>
    </row>
    <row r="5380" spans="1:6" ht="15">
      <c r="A5380" s="633" t="s">
        <v>24025</v>
      </c>
      <c r="B5380" s="626">
        <v>89803</v>
      </c>
      <c r="C5380" s="628" t="s">
        <v>24032</v>
      </c>
      <c r="D5380" s="626" t="s">
        <v>351</v>
      </c>
      <c r="E5380" s="634">
        <v>19.11</v>
      </c>
      <c r="F5380" s="635">
        <v>0</v>
      </c>
    </row>
    <row r="5381" spans="1:6" ht="15">
      <c r="A5381" s="633" t="s">
        <v>24025</v>
      </c>
      <c r="B5381" s="626">
        <v>89733</v>
      </c>
      <c r="C5381" s="628" t="s">
        <v>24033</v>
      </c>
      <c r="D5381" s="626" t="s">
        <v>351</v>
      </c>
      <c r="E5381" s="634">
        <v>26.54</v>
      </c>
      <c r="F5381" s="635">
        <v>0</v>
      </c>
    </row>
    <row r="5382" spans="1:6" ht="15">
      <c r="A5382" s="633" t="s">
        <v>24025</v>
      </c>
      <c r="B5382" s="626">
        <v>89807</v>
      </c>
      <c r="C5382" s="628" t="s">
        <v>24034</v>
      </c>
      <c r="D5382" s="626" t="s">
        <v>351</v>
      </c>
      <c r="E5382" s="634">
        <v>41.17</v>
      </c>
      <c r="F5382" s="635">
        <v>0</v>
      </c>
    </row>
    <row r="5383" spans="1:6" ht="15">
      <c r="A5383" s="633" t="s">
        <v>24025</v>
      </c>
      <c r="B5383" s="626">
        <v>89742</v>
      </c>
      <c r="C5383" s="628" t="s">
        <v>24035</v>
      </c>
      <c r="D5383" s="626" t="s">
        <v>351</v>
      </c>
      <c r="E5383" s="634">
        <v>44</v>
      </c>
      <c r="F5383" s="635">
        <v>0</v>
      </c>
    </row>
    <row r="5384" spans="1:6" ht="15">
      <c r="A5384" s="633" t="s">
        <v>24025</v>
      </c>
      <c r="B5384" s="626">
        <v>89812</v>
      </c>
      <c r="C5384" s="628" t="s">
        <v>24036</v>
      </c>
      <c r="D5384" s="626" t="s">
        <v>351</v>
      </c>
      <c r="E5384" s="634">
        <v>86.53</v>
      </c>
      <c r="F5384" s="635">
        <v>0</v>
      </c>
    </row>
    <row r="5385" spans="1:6" ht="15">
      <c r="A5385" s="633" t="s">
        <v>24025</v>
      </c>
      <c r="B5385" s="626">
        <v>89750</v>
      </c>
      <c r="C5385" s="628" t="s">
        <v>24037</v>
      </c>
      <c r="D5385" s="626" t="s">
        <v>351</v>
      </c>
      <c r="E5385" s="634">
        <v>84.77</v>
      </c>
      <c r="F5385" s="635">
        <v>0</v>
      </c>
    </row>
    <row r="5386" spans="1:6" ht="15">
      <c r="A5386" s="633" t="s">
        <v>24025</v>
      </c>
      <c r="B5386" s="626">
        <v>89853</v>
      </c>
      <c r="C5386" s="628" t="s">
        <v>24038</v>
      </c>
      <c r="D5386" s="626" t="s">
        <v>351</v>
      </c>
      <c r="E5386" s="634">
        <v>90.84</v>
      </c>
      <c r="F5386" s="635">
        <v>0</v>
      </c>
    </row>
    <row r="5387" spans="1:6" ht="15">
      <c r="A5387" s="633" t="s">
        <v>24025</v>
      </c>
      <c r="B5387" s="626">
        <v>89730</v>
      </c>
      <c r="C5387" s="628" t="s">
        <v>24039</v>
      </c>
      <c r="D5387" s="626" t="s">
        <v>351</v>
      </c>
      <c r="E5387" s="634">
        <v>18.059999999999999</v>
      </c>
      <c r="F5387" s="635">
        <v>0</v>
      </c>
    </row>
    <row r="5388" spans="1:6" ht="15">
      <c r="A5388" s="633" t="s">
        <v>24025</v>
      </c>
      <c r="B5388" s="626">
        <v>89804</v>
      </c>
      <c r="C5388" s="628" t="s">
        <v>24040</v>
      </c>
      <c r="D5388" s="626" t="s">
        <v>351</v>
      </c>
      <c r="E5388" s="634">
        <v>21.46</v>
      </c>
      <c r="F5388" s="635">
        <v>0</v>
      </c>
    </row>
    <row r="5389" spans="1:6" ht="15">
      <c r="A5389" s="633" t="s">
        <v>24025</v>
      </c>
      <c r="B5389" s="626">
        <v>89735</v>
      </c>
      <c r="C5389" s="628" t="s">
        <v>24041</v>
      </c>
      <c r="D5389" s="626" t="s">
        <v>351</v>
      </c>
      <c r="E5389" s="634">
        <v>28.89</v>
      </c>
      <c r="F5389" s="635">
        <v>0</v>
      </c>
    </row>
    <row r="5390" spans="1:6" ht="15">
      <c r="A5390" s="633" t="s">
        <v>24025</v>
      </c>
      <c r="B5390" s="626">
        <v>89808</v>
      </c>
      <c r="C5390" s="628" t="s">
        <v>24042</v>
      </c>
      <c r="D5390" s="626" t="s">
        <v>351</v>
      </c>
      <c r="E5390" s="634">
        <v>63.29</v>
      </c>
      <c r="F5390" s="635">
        <v>0</v>
      </c>
    </row>
    <row r="5391" spans="1:6" ht="15">
      <c r="A5391" s="633" t="s">
        <v>24025</v>
      </c>
      <c r="B5391" s="626">
        <v>89743</v>
      </c>
      <c r="C5391" s="628" t="s">
        <v>24043</v>
      </c>
      <c r="D5391" s="626" t="s">
        <v>351</v>
      </c>
      <c r="E5391" s="634">
        <v>66.12</v>
      </c>
      <c r="F5391" s="635">
        <v>0</v>
      </c>
    </row>
    <row r="5392" spans="1:6" ht="15">
      <c r="A5392" s="633" t="s">
        <v>24025</v>
      </c>
      <c r="B5392" s="626">
        <v>89810</v>
      </c>
      <c r="C5392" s="628" t="s">
        <v>24044</v>
      </c>
      <c r="D5392" s="626" t="s">
        <v>351</v>
      </c>
      <c r="E5392" s="634">
        <v>33.61</v>
      </c>
      <c r="F5392" s="635">
        <v>0</v>
      </c>
    </row>
    <row r="5393" spans="1:6" ht="15">
      <c r="A5393" s="633" t="s">
        <v>24025</v>
      </c>
      <c r="B5393" s="626">
        <v>89746</v>
      </c>
      <c r="C5393" s="628" t="s">
        <v>24045</v>
      </c>
      <c r="D5393" s="626" t="s">
        <v>351</v>
      </c>
      <c r="E5393" s="634">
        <v>31.85</v>
      </c>
      <c r="F5393" s="635">
        <v>0</v>
      </c>
    </row>
    <row r="5394" spans="1:6" ht="15">
      <c r="A5394" s="633" t="s">
        <v>24025</v>
      </c>
      <c r="B5394" s="626">
        <v>89851</v>
      </c>
      <c r="C5394" s="628" t="s">
        <v>24046</v>
      </c>
      <c r="D5394" s="626" t="s">
        <v>351</v>
      </c>
      <c r="E5394" s="634">
        <v>37.92</v>
      </c>
      <c r="F5394" s="635">
        <v>0</v>
      </c>
    </row>
    <row r="5395" spans="1:6" ht="15">
      <c r="A5395" s="633" t="s">
        <v>24025</v>
      </c>
      <c r="B5395" s="626">
        <v>89855</v>
      </c>
      <c r="C5395" s="628" t="s">
        <v>24047</v>
      </c>
      <c r="D5395" s="626" t="s">
        <v>351</v>
      </c>
      <c r="E5395" s="634">
        <v>119.72</v>
      </c>
      <c r="F5395" s="635">
        <v>0</v>
      </c>
    </row>
    <row r="5396" spans="1:6" ht="15">
      <c r="A5396" s="633" t="s">
        <v>24025</v>
      </c>
      <c r="B5396" s="626">
        <v>89726</v>
      </c>
      <c r="C5396" s="628" t="s">
        <v>24048</v>
      </c>
      <c r="D5396" s="626" t="s">
        <v>351</v>
      </c>
      <c r="E5396" s="634">
        <v>13.13</v>
      </c>
      <c r="F5396" s="635">
        <v>0</v>
      </c>
    </row>
    <row r="5397" spans="1:6" ht="15">
      <c r="A5397" s="633" t="s">
        <v>24025</v>
      </c>
      <c r="B5397" s="626">
        <v>89802</v>
      </c>
      <c r="C5397" s="628" t="s">
        <v>24049</v>
      </c>
      <c r="D5397" s="626" t="s">
        <v>351</v>
      </c>
      <c r="E5397" s="634">
        <v>10.81</v>
      </c>
      <c r="F5397" s="635">
        <v>0</v>
      </c>
    </row>
    <row r="5398" spans="1:6" ht="15">
      <c r="A5398" s="633" t="s">
        <v>24025</v>
      </c>
      <c r="B5398" s="626">
        <v>89732</v>
      </c>
      <c r="C5398" s="628" t="s">
        <v>24050</v>
      </c>
      <c r="D5398" s="626" t="s">
        <v>351</v>
      </c>
      <c r="E5398" s="634">
        <v>18.239999999999998</v>
      </c>
      <c r="F5398" s="635">
        <v>0</v>
      </c>
    </row>
    <row r="5399" spans="1:6" ht="15">
      <c r="A5399" s="633" t="s">
        <v>24025</v>
      </c>
      <c r="B5399" s="626">
        <v>89806</v>
      </c>
      <c r="C5399" s="628" t="s">
        <v>24051</v>
      </c>
      <c r="D5399" s="626" t="s">
        <v>351</v>
      </c>
      <c r="E5399" s="634">
        <v>23.87</v>
      </c>
      <c r="F5399" s="635">
        <v>0</v>
      </c>
    </row>
    <row r="5400" spans="1:6" ht="15">
      <c r="A5400" s="633" t="s">
        <v>24025</v>
      </c>
      <c r="B5400" s="626">
        <v>89739</v>
      </c>
      <c r="C5400" s="628" t="s">
        <v>24052</v>
      </c>
      <c r="D5400" s="626" t="s">
        <v>351</v>
      </c>
      <c r="E5400" s="634">
        <v>26.7</v>
      </c>
      <c r="F5400" s="635">
        <v>0</v>
      </c>
    </row>
    <row r="5401" spans="1:6" ht="15">
      <c r="A5401" s="633" t="s">
        <v>24025</v>
      </c>
      <c r="B5401" s="626">
        <v>89809</v>
      </c>
      <c r="C5401" s="628" t="s">
        <v>24053</v>
      </c>
      <c r="D5401" s="626" t="s">
        <v>351</v>
      </c>
      <c r="E5401" s="634">
        <v>32.71</v>
      </c>
      <c r="F5401" s="635">
        <v>0</v>
      </c>
    </row>
    <row r="5402" spans="1:6" ht="15">
      <c r="A5402" s="633" t="s">
        <v>24025</v>
      </c>
      <c r="B5402" s="626">
        <v>89744</v>
      </c>
      <c r="C5402" s="628" t="s">
        <v>24054</v>
      </c>
      <c r="D5402" s="626" t="s">
        <v>351</v>
      </c>
      <c r="E5402" s="634">
        <v>30.95</v>
      </c>
      <c r="F5402" s="635">
        <v>0</v>
      </c>
    </row>
    <row r="5403" spans="1:6" ht="15">
      <c r="A5403" s="633" t="s">
        <v>24025</v>
      </c>
      <c r="B5403" s="626">
        <v>89850</v>
      </c>
      <c r="C5403" s="628" t="s">
        <v>24055</v>
      </c>
      <c r="D5403" s="626" t="s">
        <v>351</v>
      </c>
      <c r="E5403" s="634">
        <v>37.020000000000003</v>
      </c>
      <c r="F5403" s="635">
        <v>0</v>
      </c>
    </row>
    <row r="5404" spans="1:6" ht="15">
      <c r="A5404" s="633" t="s">
        <v>24025</v>
      </c>
      <c r="B5404" s="626">
        <v>89854</v>
      </c>
      <c r="C5404" s="628" t="s">
        <v>24056</v>
      </c>
      <c r="D5404" s="626" t="s">
        <v>351</v>
      </c>
      <c r="E5404" s="634">
        <v>114.12</v>
      </c>
      <c r="F5404" s="635">
        <v>0</v>
      </c>
    </row>
    <row r="5405" spans="1:6" ht="15">
      <c r="A5405" s="633" t="s">
        <v>24025</v>
      </c>
      <c r="B5405" s="626">
        <v>89724</v>
      </c>
      <c r="C5405" s="628" t="s">
        <v>24057</v>
      </c>
      <c r="D5405" s="626" t="s">
        <v>351</v>
      </c>
      <c r="E5405" s="634">
        <v>12.88</v>
      </c>
      <c r="F5405" s="635">
        <v>0</v>
      </c>
    </row>
    <row r="5406" spans="1:6" ht="15">
      <c r="A5406" s="633" t="s">
        <v>24025</v>
      </c>
      <c r="B5406" s="626">
        <v>89801</v>
      </c>
      <c r="C5406" s="628" t="s">
        <v>24058</v>
      </c>
      <c r="D5406" s="626" t="s">
        <v>351</v>
      </c>
      <c r="E5406" s="634">
        <v>10.029999999999999</v>
      </c>
      <c r="F5406" s="635">
        <v>0</v>
      </c>
    </row>
    <row r="5407" spans="1:6" ht="15">
      <c r="A5407" s="633" t="s">
        <v>24025</v>
      </c>
      <c r="B5407" s="626">
        <v>89731</v>
      </c>
      <c r="C5407" s="628" t="s">
        <v>24059</v>
      </c>
      <c r="D5407" s="626" t="s">
        <v>351</v>
      </c>
      <c r="E5407" s="634">
        <v>17.46</v>
      </c>
      <c r="F5407" s="635">
        <v>0</v>
      </c>
    </row>
    <row r="5408" spans="1:6" ht="15">
      <c r="A5408" s="633" t="s">
        <v>24025</v>
      </c>
      <c r="B5408" s="626">
        <v>89805</v>
      </c>
      <c r="C5408" s="628" t="s">
        <v>24060</v>
      </c>
      <c r="D5408" s="626" t="s">
        <v>351</v>
      </c>
      <c r="E5408" s="634">
        <v>22.82</v>
      </c>
      <c r="F5408" s="635">
        <v>0</v>
      </c>
    </row>
    <row r="5409" spans="1:6" ht="15">
      <c r="A5409" s="633" t="s">
        <v>24025</v>
      </c>
      <c r="B5409" s="626">
        <v>89737</v>
      </c>
      <c r="C5409" s="628" t="s">
        <v>24061</v>
      </c>
      <c r="D5409" s="626" t="s">
        <v>351</v>
      </c>
      <c r="E5409" s="634">
        <v>25.65</v>
      </c>
      <c r="F5409" s="635">
        <v>0</v>
      </c>
    </row>
    <row r="5410" spans="1:6" ht="15">
      <c r="A5410" s="633" t="s">
        <v>24025</v>
      </c>
      <c r="B5410" s="626">
        <v>104355</v>
      </c>
      <c r="C5410" s="628" t="s">
        <v>24062</v>
      </c>
      <c r="D5410" s="626" t="s">
        <v>351</v>
      </c>
      <c r="E5410" s="634">
        <v>53.1</v>
      </c>
      <c r="F5410" s="635">
        <v>0</v>
      </c>
    </row>
    <row r="5411" spans="1:6" ht="15">
      <c r="A5411" s="633" t="s">
        <v>24025</v>
      </c>
      <c r="B5411" s="626">
        <v>104347</v>
      </c>
      <c r="C5411" s="628" t="s">
        <v>24063</v>
      </c>
      <c r="D5411" s="626" t="s">
        <v>351</v>
      </c>
      <c r="E5411" s="634">
        <v>52.79</v>
      </c>
      <c r="F5411" s="635">
        <v>0</v>
      </c>
    </row>
    <row r="5412" spans="1:6" ht="15">
      <c r="A5412" s="633" t="s">
        <v>24025</v>
      </c>
      <c r="B5412" s="626">
        <v>104353</v>
      </c>
      <c r="C5412" s="628" t="s">
        <v>24064</v>
      </c>
      <c r="D5412" s="626" t="s">
        <v>351</v>
      </c>
      <c r="E5412" s="634">
        <v>45.82</v>
      </c>
      <c r="F5412" s="635">
        <v>0</v>
      </c>
    </row>
    <row r="5413" spans="1:6" ht="15">
      <c r="A5413" s="633" t="s">
        <v>24025</v>
      </c>
      <c r="B5413" s="626">
        <v>104345</v>
      </c>
      <c r="C5413" s="628" t="s">
        <v>24065</v>
      </c>
      <c r="D5413" s="626" t="s">
        <v>351</v>
      </c>
      <c r="E5413" s="634">
        <v>47.55</v>
      </c>
      <c r="F5413" s="635">
        <v>0</v>
      </c>
    </row>
    <row r="5414" spans="1:6" ht="15">
      <c r="A5414" s="633" t="s">
        <v>24025</v>
      </c>
      <c r="B5414" s="626">
        <v>104350</v>
      </c>
      <c r="C5414" s="628" t="s">
        <v>24066</v>
      </c>
      <c r="D5414" s="626" t="s">
        <v>351</v>
      </c>
      <c r="E5414" s="634">
        <v>32.25</v>
      </c>
      <c r="F5414" s="635">
        <v>0</v>
      </c>
    </row>
    <row r="5415" spans="1:6" ht="15">
      <c r="A5415" s="633" t="s">
        <v>24025</v>
      </c>
      <c r="B5415" s="626">
        <v>104343</v>
      </c>
      <c r="C5415" s="628" t="s">
        <v>24067</v>
      </c>
      <c r="D5415" s="626" t="s">
        <v>351</v>
      </c>
      <c r="E5415" s="634">
        <v>38.07</v>
      </c>
      <c r="F5415" s="635">
        <v>0</v>
      </c>
    </row>
    <row r="5416" spans="1:6" ht="15">
      <c r="A5416" s="633" t="s">
        <v>24025</v>
      </c>
      <c r="B5416" s="626">
        <v>89834</v>
      </c>
      <c r="C5416" s="628" t="s">
        <v>24068</v>
      </c>
      <c r="D5416" s="626" t="s">
        <v>351</v>
      </c>
      <c r="E5416" s="634">
        <v>58.93</v>
      </c>
      <c r="F5416" s="635">
        <v>0</v>
      </c>
    </row>
    <row r="5417" spans="1:6" ht="15">
      <c r="A5417" s="633" t="s">
        <v>24025</v>
      </c>
      <c r="B5417" s="626">
        <v>89797</v>
      </c>
      <c r="C5417" s="628" t="s">
        <v>24069</v>
      </c>
      <c r="D5417" s="626" t="s">
        <v>351</v>
      </c>
      <c r="E5417" s="634">
        <v>56.58</v>
      </c>
      <c r="F5417" s="635">
        <v>0</v>
      </c>
    </row>
    <row r="5418" spans="1:6" ht="15">
      <c r="A5418" s="633" t="s">
        <v>24025</v>
      </c>
      <c r="B5418" s="626">
        <v>89861</v>
      </c>
      <c r="C5418" s="628" t="s">
        <v>24070</v>
      </c>
      <c r="D5418" s="626" t="s">
        <v>351</v>
      </c>
      <c r="E5418" s="634">
        <v>64.67</v>
      </c>
      <c r="F5418" s="635">
        <v>0</v>
      </c>
    </row>
    <row r="5419" spans="1:6" ht="15">
      <c r="A5419" s="633" t="s">
        <v>24025</v>
      </c>
      <c r="B5419" s="626">
        <v>89783</v>
      </c>
      <c r="C5419" s="628" t="s">
        <v>24071</v>
      </c>
      <c r="D5419" s="626" t="s">
        <v>351</v>
      </c>
      <c r="E5419" s="634">
        <v>18.489999999999998</v>
      </c>
      <c r="F5419" s="635">
        <v>0</v>
      </c>
    </row>
    <row r="5420" spans="1:6" ht="15">
      <c r="A5420" s="633" t="s">
        <v>24025</v>
      </c>
      <c r="B5420" s="626">
        <v>89827</v>
      </c>
      <c r="C5420" s="628" t="s">
        <v>24072</v>
      </c>
      <c r="D5420" s="626" t="s">
        <v>351</v>
      </c>
      <c r="E5420" s="634">
        <v>20.32</v>
      </c>
      <c r="F5420" s="635">
        <v>0</v>
      </c>
    </row>
    <row r="5421" spans="1:6" ht="15">
      <c r="A5421" s="633" t="s">
        <v>24025</v>
      </c>
      <c r="B5421" s="626">
        <v>89785</v>
      </c>
      <c r="C5421" s="628" t="s">
        <v>24073</v>
      </c>
      <c r="D5421" s="626" t="s">
        <v>351</v>
      </c>
      <c r="E5421" s="634">
        <v>30.22</v>
      </c>
      <c r="F5421" s="635">
        <v>0</v>
      </c>
    </row>
    <row r="5422" spans="1:6" ht="15">
      <c r="A5422" s="633" t="s">
        <v>24025</v>
      </c>
      <c r="B5422" s="626">
        <v>89830</v>
      </c>
      <c r="C5422" s="628" t="s">
        <v>24074</v>
      </c>
      <c r="D5422" s="626" t="s">
        <v>351</v>
      </c>
      <c r="E5422" s="634">
        <v>41.62</v>
      </c>
      <c r="F5422" s="635">
        <v>0</v>
      </c>
    </row>
    <row r="5423" spans="1:6" ht="15">
      <c r="A5423" s="633" t="s">
        <v>24025</v>
      </c>
      <c r="B5423" s="626">
        <v>89795</v>
      </c>
      <c r="C5423" s="628" t="s">
        <v>24075</v>
      </c>
      <c r="D5423" s="626" t="s">
        <v>351</v>
      </c>
      <c r="E5423" s="634">
        <v>45.39</v>
      </c>
      <c r="F5423" s="635">
        <v>0</v>
      </c>
    </row>
    <row r="5424" spans="1:6" ht="15">
      <c r="A5424" s="633" t="s">
        <v>24025</v>
      </c>
      <c r="B5424" s="626">
        <v>89823</v>
      </c>
      <c r="C5424" s="628" t="s">
        <v>24076</v>
      </c>
      <c r="D5424" s="626" t="s">
        <v>351</v>
      </c>
      <c r="E5424" s="634">
        <v>38.450000000000003</v>
      </c>
      <c r="F5424" s="635">
        <v>0</v>
      </c>
    </row>
    <row r="5425" spans="1:6" ht="15">
      <c r="A5425" s="633" t="s">
        <v>24025</v>
      </c>
      <c r="B5425" s="626">
        <v>89779</v>
      </c>
      <c r="C5425" s="628" t="s">
        <v>24077</v>
      </c>
      <c r="D5425" s="626" t="s">
        <v>351</v>
      </c>
      <c r="E5425" s="634">
        <v>37.28</v>
      </c>
      <c r="F5425" s="635">
        <v>0</v>
      </c>
    </row>
    <row r="5426" spans="1:6" ht="15">
      <c r="A5426" s="633" t="s">
        <v>24025</v>
      </c>
      <c r="B5426" s="626">
        <v>89857</v>
      </c>
      <c r="C5426" s="628" t="s">
        <v>24078</v>
      </c>
      <c r="D5426" s="626" t="s">
        <v>351</v>
      </c>
      <c r="E5426" s="634">
        <v>41.32</v>
      </c>
      <c r="F5426" s="635">
        <v>0</v>
      </c>
    </row>
    <row r="5427" spans="1:6" ht="15">
      <c r="A5427" s="633" t="s">
        <v>24025</v>
      </c>
      <c r="B5427" s="626">
        <v>89814</v>
      </c>
      <c r="C5427" s="628" t="s">
        <v>24079</v>
      </c>
      <c r="D5427" s="626" t="s">
        <v>351</v>
      </c>
      <c r="E5427" s="634">
        <v>18.04</v>
      </c>
      <c r="F5427" s="635">
        <v>0</v>
      </c>
    </row>
    <row r="5428" spans="1:6" ht="15">
      <c r="A5428" s="633" t="s">
        <v>24025</v>
      </c>
      <c r="B5428" s="626">
        <v>89754</v>
      </c>
      <c r="C5428" s="628" t="s">
        <v>24080</v>
      </c>
      <c r="D5428" s="626" t="s">
        <v>351</v>
      </c>
      <c r="E5428" s="634">
        <v>22.98</v>
      </c>
      <c r="F5428" s="635">
        <v>0</v>
      </c>
    </row>
    <row r="5429" spans="1:6" ht="15">
      <c r="A5429" s="633" t="s">
        <v>24025</v>
      </c>
      <c r="B5429" s="626">
        <v>89819</v>
      </c>
      <c r="C5429" s="628" t="s">
        <v>24081</v>
      </c>
      <c r="D5429" s="626" t="s">
        <v>351</v>
      </c>
      <c r="E5429" s="634">
        <v>25.8</v>
      </c>
      <c r="F5429" s="635">
        <v>0</v>
      </c>
    </row>
    <row r="5430" spans="1:6" ht="15">
      <c r="A5430" s="633" t="s">
        <v>24025</v>
      </c>
      <c r="B5430" s="626">
        <v>89776</v>
      </c>
      <c r="C5430" s="628" t="s">
        <v>24082</v>
      </c>
      <c r="D5430" s="626" t="s">
        <v>351</v>
      </c>
      <c r="E5430" s="634">
        <v>27.69</v>
      </c>
      <c r="F5430" s="635">
        <v>0</v>
      </c>
    </row>
    <row r="5431" spans="1:6" ht="15">
      <c r="A5431" s="633" t="s">
        <v>24025</v>
      </c>
      <c r="B5431" s="626">
        <v>89821</v>
      </c>
      <c r="C5431" s="628" t="s">
        <v>24083</v>
      </c>
      <c r="D5431" s="626" t="s">
        <v>351</v>
      </c>
      <c r="E5431" s="634">
        <v>21.4</v>
      </c>
      <c r="F5431" s="635">
        <v>0</v>
      </c>
    </row>
    <row r="5432" spans="1:6" ht="15">
      <c r="A5432" s="633" t="s">
        <v>24025</v>
      </c>
      <c r="B5432" s="626">
        <v>89778</v>
      </c>
      <c r="C5432" s="628" t="s">
        <v>24084</v>
      </c>
      <c r="D5432" s="626" t="s">
        <v>351</v>
      </c>
      <c r="E5432" s="634">
        <v>20.23</v>
      </c>
      <c r="F5432" s="635">
        <v>0</v>
      </c>
    </row>
    <row r="5433" spans="1:6" ht="15">
      <c r="A5433" s="633" t="s">
        <v>24025</v>
      </c>
      <c r="B5433" s="626">
        <v>89856</v>
      </c>
      <c r="C5433" s="628" t="s">
        <v>24085</v>
      </c>
      <c r="D5433" s="626" t="s">
        <v>351</v>
      </c>
      <c r="E5433" s="634">
        <v>24.27</v>
      </c>
      <c r="F5433" s="635">
        <v>0</v>
      </c>
    </row>
    <row r="5434" spans="1:6" ht="15">
      <c r="A5434" s="633" t="s">
        <v>24025</v>
      </c>
      <c r="B5434" s="626">
        <v>89752</v>
      </c>
      <c r="C5434" s="628" t="s">
        <v>24086</v>
      </c>
      <c r="D5434" s="626" t="s">
        <v>351</v>
      </c>
      <c r="E5434" s="634">
        <v>9.3000000000000007</v>
      </c>
      <c r="F5434" s="635">
        <v>0</v>
      </c>
    </row>
    <row r="5435" spans="1:6" ht="15">
      <c r="A5435" s="633" t="s">
        <v>24025</v>
      </c>
      <c r="B5435" s="626">
        <v>89813</v>
      </c>
      <c r="C5435" s="628" t="s">
        <v>24087</v>
      </c>
      <c r="D5435" s="626" t="s">
        <v>351</v>
      </c>
      <c r="E5435" s="634">
        <v>6.31</v>
      </c>
      <c r="F5435" s="635">
        <v>0</v>
      </c>
    </row>
    <row r="5436" spans="1:6" ht="15">
      <c r="A5436" s="633" t="s">
        <v>24025</v>
      </c>
      <c r="B5436" s="626">
        <v>89753</v>
      </c>
      <c r="C5436" s="628" t="s">
        <v>24088</v>
      </c>
      <c r="D5436" s="626" t="s">
        <v>351</v>
      </c>
      <c r="E5436" s="634">
        <v>11.33</v>
      </c>
      <c r="F5436" s="635">
        <v>0</v>
      </c>
    </row>
    <row r="5437" spans="1:6" ht="15">
      <c r="A5437" s="633" t="s">
        <v>24025</v>
      </c>
      <c r="B5437" s="626">
        <v>89817</v>
      </c>
      <c r="C5437" s="628" t="s">
        <v>24089</v>
      </c>
      <c r="D5437" s="626" t="s">
        <v>351</v>
      </c>
      <c r="E5437" s="634">
        <v>15.91</v>
      </c>
      <c r="F5437" s="635">
        <v>0</v>
      </c>
    </row>
    <row r="5438" spans="1:6" ht="15">
      <c r="A5438" s="633" t="s">
        <v>24025</v>
      </c>
      <c r="B5438" s="626">
        <v>89774</v>
      </c>
      <c r="C5438" s="628" t="s">
        <v>24090</v>
      </c>
      <c r="D5438" s="626" t="s">
        <v>351</v>
      </c>
      <c r="E5438" s="634">
        <v>17.829999999999998</v>
      </c>
      <c r="F5438" s="635">
        <v>0</v>
      </c>
    </row>
    <row r="5439" spans="1:6" ht="15">
      <c r="A5439" s="633" t="s">
        <v>24025</v>
      </c>
      <c r="B5439" s="626">
        <v>95693</v>
      </c>
      <c r="C5439" s="628" t="s">
        <v>24091</v>
      </c>
      <c r="D5439" s="626" t="s">
        <v>351</v>
      </c>
      <c r="E5439" s="634">
        <v>57.5</v>
      </c>
      <c r="F5439" s="635">
        <v>0</v>
      </c>
    </row>
    <row r="5440" spans="1:6" ht="15">
      <c r="A5440" s="633" t="s">
        <v>24025</v>
      </c>
      <c r="B5440" s="626">
        <v>89833</v>
      </c>
      <c r="C5440" s="628" t="s">
        <v>24092</v>
      </c>
      <c r="D5440" s="626" t="s">
        <v>351</v>
      </c>
      <c r="E5440" s="634">
        <v>50.29</v>
      </c>
      <c r="F5440" s="635">
        <v>0</v>
      </c>
    </row>
    <row r="5441" spans="1:6" ht="15">
      <c r="A5441" s="633" t="s">
        <v>24025</v>
      </c>
      <c r="B5441" s="626">
        <v>89796</v>
      </c>
      <c r="C5441" s="628" t="s">
        <v>24093</v>
      </c>
      <c r="D5441" s="626" t="s">
        <v>351</v>
      </c>
      <c r="E5441" s="634">
        <v>47.94</v>
      </c>
      <c r="F5441" s="635">
        <v>0</v>
      </c>
    </row>
    <row r="5442" spans="1:6" ht="15">
      <c r="A5442" s="633" t="s">
        <v>24025</v>
      </c>
      <c r="B5442" s="626">
        <v>89860</v>
      </c>
      <c r="C5442" s="628" t="s">
        <v>24094</v>
      </c>
      <c r="D5442" s="626" t="s">
        <v>351</v>
      </c>
      <c r="E5442" s="634">
        <v>56.03</v>
      </c>
      <c r="F5442" s="635">
        <v>0</v>
      </c>
    </row>
    <row r="5443" spans="1:6" ht="15">
      <c r="A5443" s="633" t="s">
        <v>24025</v>
      </c>
      <c r="B5443" s="626">
        <v>89782</v>
      </c>
      <c r="C5443" s="628" t="s">
        <v>24095</v>
      </c>
      <c r="D5443" s="626" t="s">
        <v>351</v>
      </c>
      <c r="E5443" s="634">
        <v>18.38</v>
      </c>
      <c r="F5443" s="635">
        <v>0</v>
      </c>
    </row>
    <row r="5444" spans="1:6" ht="15">
      <c r="A5444" s="633" t="s">
        <v>24025</v>
      </c>
      <c r="B5444" s="626">
        <v>89825</v>
      </c>
      <c r="C5444" s="628" t="s">
        <v>24096</v>
      </c>
      <c r="D5444" s="626" t="s">
        <v>351</v>
      </c>
      <c r="E5444" s="634">
        <v>17.79</v>
      </c>
      <c r="F5444" s="635">
        <v>0</v>
      </c>
    </row>
    <row r="5445" spans="1:6" ht="15">
      <c r="A5445" s="633" t="s">
        <v>24025</v>
      </c>
      <c r="B5445" s="626">
        <v>89784</v>
      </c>
      <c r="C5445" s="628" t="s">
        <v>24097</v>
      </c>
      <c r="D5445" s="626" t="s">
        <v>351</v>
      </c>
      <c r="E5445" s="634">
        <v>27.69</v>
      </c>
      <c r="F5445" s="635">
        <v>0</v>
      </c>
    </row>
    <row r="5446" spans="1:6" ht="15">
      <c r="A5446" s="633" t="s">
        <v>24025</v>
      </c>
      <c r="B5446" s="626">
        <v>89829</v>
      </c>
      <c r="C5446" s="628" t="s">
        <v>24098</v>
      </c>
      <c r="D5446" s="626" t="s">
        <v>351</v>
      </c>
      <c r="E5446" s="634">
        <v>39.39</v>
      </c>
      <c r="F5446" s="635">
        <v>0</v>
      </c>
    </row>
    <row r="5447" spans="1:6" ht="15">
      <c r="A5447" s="633" t="s">
        <v>24025</v>
      </c>
      <c r="B5447" s="626">
        <v>89786</v>
      </c>
      <c r="C5447" s="628" t="s">
        <v>24099</v>
      </c>
      <c r="D5447" s="626" t="s">
        <v>351</v>
      </c>
      <c r="E5447" s="634">
        <v>43.16</v>
      </c>
      <c r="F5447" s="635">
        <v>0</v>
      </c>
    </row>
    <row r="5448" spans="1:6" ht="15">
      <c r="A5448" s="633" t="s">
        <v>24025</v>
      </c>
      <c r="B5448" s="626">
        <v>104352</v>
      </c>
      <c r="C5448" s="628" t="s">
        <v>24100</v>
      </c>
      <c r="D5448" s="626" t="s">
        <v>351</v>
      </c>
      <c r="E5448" s="634">
        <v>43.6</v>
      </c>
      <c r="F5448" s="635">
        <v>0</v>
      </c>
    </row>
    <row r="5449" spans="1:6" ht="15">
      <c r="A5449" s="633" t="s">
        <v>24025</v>
      </c>
      <c r="B5449" s="626">
        <v>104344</v>
      </c>
      <c r="C5449" s="628" t="s">
        <v>24101</v>
      </c>
      <c r="D5449" s="626" t="s">
        <v>351</v>
      </c>
      <c r="E5449" s="634">
        <v>45.33</v>
      </c>
      <c r="F5449" s="635">
        <v>0</v>
      </c>
    </row>
    <row r="5450" spans="1:6" ht="15">
      <c r="A5450" s="633" t="s">
        <v>24025</v>
      </c>
      <c r="B5450" s="626">
        <v>104354</v>
      </c>
      <c r="C5450" s="628" t="s">
        <v>24102</v>
      </c>
      <c r="D5450" s="626" t="s">
        <v>351</v>
      </c>
      <c r="E5450" s="634">
        <v>50.23</v>
      </c>
      <c r="F5450" s="635">
        <v>0</v>
      </c>
    </row>
    <row r="5451" spans="1:6" ht="15">
      <c r="A5451" s="633" t="s">
        <v>24025</v>
      </c>
      <c r="B5451" s="626">
        <v>104346</v>
      </c>
      <c r="C5451" s="628" t="s">
        <v>24103</v>
      </c>
      <c r="D5451" s="626" t="s">
        <v>351</v>
      </c>
      <c r="E5451" s="634">
        <v>49.92</v>
      </c>
      <c r="F5451" s="635">
        <v>0</v>
      </c>
    </row>
    <row r="5452" spans="1:6" ht="15">
      <c r="A5452" s="633" t="s">
        <v>24025</v>
      </c>
      <c r="B5452" s="626">
        <v>104356</v>
      </c>
      <c r="C5452" s="628" t="s">
        <v>24104</v>
      </c>
      <c r="D5452" s="626" t="s">
        <v>351</v>
      </c>
      <c r="E5452" s="634">
        <v>32.770000000000003</v>
      </c>
      <c r="F5452" s="635">
        <v>0</v>
      </c>
    </row>
    <row r="5453" spans="1:6" ht="15">
      <c r="A5453" s="633" t="s">
        <v>24025</v>
      </c>
      <c r="B5453" s="626">
        <v>104348</v>
      </c>
      <c r="C5453" s="628" t="s">
        <v>24105</v>
      </c>
      <c r="D5453" s="626" t="s">
        <v>351</v>
      </c>
      <c r="E5453" s="634">
        <v>11.76</v>
      </c>
      <c r="F5453" s="635">
        <v>0</v>
      </c>
    </row>
    <row r="5454" spans="1:6" ht="15">
      <c r="A5454" s="633" t="s">
        <v>24025</v>
      </c>
      <c r="B5454" s="626">
        <v>104351</v>
      </c>
      <c r="C5454" s="628" t="s">
        <v>24106</v>
      </c>
      <c r="D5454" s="626" t="s">
        <v>351</v>
      </c>
      <c r="E5454" s="634">
        <v>24.57</v>
      </c>
      <c r="F5454" s="635">
        <v>0</v>
      </c>
    </row>
    <row r="5455" spans="1:6" ht="15">
      <c r="A5455" s="633" t="s">
        <v>24025</v>
      </c>
      <c r="B5455" s="626">
        <v>89800</v>
      </c>
      <c r="C5455" s="628" t="s">
        <v>24107</v>
      </c>
      <c r="D5455" s="626" t="s">
        <v>143</v>
      </c>
      <c r="E5455" s="634">
        <v>35.799999999999997</v>
      </c>
      <c r="F5455" s="635">
        <v>0</v>
      </c>
    </row>
    <row r="5456" spans="1:6" ht="15">
      <c r="A5456" s="633" t="s">
        <v>24025</v>
      </c>
      <c r="B5456" s="626">
        <v>89714</v>
      </c>
      <c r="C5456" s="628" t="s">
        <v>24108</v>
      </c>
      <c r="D5456" s="626" t="s">
        <v>143</v>
      </c>
      <c r="E5456" s="634">
        <v>48.79</v>
      </c>
      <c r="F5456" s="635">
        <v>0</v>
      </c>
    </row>
    <row r="5457" spans="1:6" ht="15">
      <c r="A5457" s="633" t="s">
        <v>24025</v>
      </c>
      <c r="B5457" s="626">
        <v>89848</v>
      </c>
      <c r="C5457" s="628" t="s">
        <v>24109</v>
      </c>
      <c r="D5457" s="626" t="s">
        <v>143</v>
      </c>
      <c r="E5457" s="634">
        <v>34.11</v>
      </c>
      <c r="F5457" s="635">
        <v>0</v>
      </c>
    </row>
    <row r="5458" spans="1:6" ht="15">
      <c r="A5458" s="633" t="s">
        <v>24025</v>
      </c>
      <c r="B5458" s="626">
        <v>89849</v>
      </c>
      <c r="C5458" s="628" t="s">
        <v>24110</v>
      </c>
      <c r="D5458" s="626" t="s">
        <v>143</v>
      </c>
      <c r="E5458" s="634">
        <v>66.58</v>
      </c>
      <c r="F5458" s="635">
        <v>0</v>
      </c>
    </row>
    <row r="5459" spans="1:6" ht="15">
      <c r="A5459" s="633" t="s">
        <v>24025</v>
      </c>
      <c r="B5459" s="626">
        <v>89711</v>
      </c>
      <c r="C5459" s="628" t="s">
        <v>24111</v>
      </c>
      <c r="D5459" s="626" t="s">
        <v>143</v>
      </c>
      <c r="E5459" s="634">
        <v>28.39</v>
      </c>
      <c r="F5459" s="635">
        <v>0</v>
      </c>
    </row>
    <row r="5460" spans="1:6" ht="15">
      <c r="A5460" s="633" t="s">
        <v>24025</v>
      </c>
      <c r="B5460" s="626">
        <v>89798</v>
      </c>
      <c r="C5460" s="628" t="s">
        <v>24112</v>
      </c>
      <c r="D5460" s="626" t="s">
        <v>143</v>
      </c>
      <c r="E5460" s="634">
        <v>15.23</v>
      </c>
      <c r="F5460" s="635">
        <v>0</v>
      </c>
    </row>
    <row r="5461" spans="1:6" ht="15">
      <c r="A5461" s="633" t="s">
        <v>24025</v>
      </c>
      <c r="B5461" s="626">
        <v>89712</v>
      </c>
      <c r="C5461" s="628" t="s">
        <v>24113</v>
      </c>
      <c r="D5461" s="626" t="s">
        <v>143</v>
      </c>
      <c r="E5461" s="634">
        <v>35.03</v>
      </c>
      <c r="F5461" s="635">
        <v>0</v>
      </c>
    </row>
    <row r="5462" spans="1:6" ht="15">
      <c r="A5462" s="633" t="s">
        <v>24025</v>
      </c>
      <c r="B5462" s="626">
        <v>89799</v>
      </c>
      <c r="C5462" s="628" t="s">
        <v>24114</v>
      </c>
      <c r="D5462" s="626" t="s">
        <v>143</v>
      </c>
      <c r="E5462" s="634">
        <v>26.94</v>
      </c>
      <c r="F5462" s="635">
        <v>0</v>
      </c>
    </row>
    <row r="5463" spans="1:6" ht="15">
      <c r="A5463" s="633" t="s">
        <v>24025</v>
      </c>
      <c r="B5463" s="626">
        <v>89713</v>
      </c>
      <c r="C5463" s="628" t="s">
        <v>24115</v>
      </c>
      <c r="D5463" s="626" t="s">
        <v>143</v>
      </c>
      <c r="E5463" s="634">
        <v>43.37</v>
      </c>
      <c r="F5463" s="635">
        <v>0</v>
      </c>
    </row>
    <row r="5464" spans="1:6" ht="15">
      <c r="A5464" s="633" t="s">
        <v>24116</v>
      </c>
      <c r="B5464" s="626">
        <v>89376</v>
      </c>
      <c r="C5464" s="628" t="s">
        <v>24117</v>
      </c>
      <c r="D5464" s="626" t="s">
        <v>351</v>
      </c>
      <c r="E5464" s="634">
        <v>7.3</v>
      </c>
      <c r="F5464" s="635">
        <v>0</v>
      </c>
    </row>
    <row r="5465" spans="1:6" ht="15">
      <c r="A5465" s="633" t="s">
        <v>24116</v>
      </c>
      <c r="B5465" s="626">
        <v>89429</v>
      </c>
      <c r="C5465" s="628" t="s">
        <v>24118</v>
      </c>
      <c r="D5465" s="626" t="s">
        <v>351</v>
      </c>
      <c r="E5465" s="634">
        <v>7.8</v>
      </c>
      <c r="F5465" s="635">
        <v>0</v>
      </c>
    </row>
    <row r="5466" spans="1:6" ht="15">
      <c r="A5466" s="633" t="s">
        <v>24116</v>
      </c>
      <c r="B5466" s="626">
        <v>89383</v>
      </c>
      <c r="C5466" s="628" t="s">
        <v>24119</v>
      </c>
      <c r="D5466" s="626" t="s">
        <v>351</v>
      </c>
      <c r="E5466" s="634">
        <v>8.5299999999999994</v>
      </c>
      <c r="F5466" s="635">
        <v>0</v>
      </c>
    </row>
    <row r="5467" spans="1:6" ht="15">
      <c r="A5467" s="633" t="s">
        <v>24116</v>
      </c>
      <c r="B5467" s="626">
        <v>89553</v>
      </c>
      <c r="C5467" s="628" t="s">
        <v>24120</v>
      </c>
      <c r="D5467" s="626" t="s">
        <v>351</v>
      </c>
      <c r="E5467" s="634">
        <v>6.69</v>
      </c>
      <c r="F5467" s="635">
        <v>0</v>
      </c>
    </row>
    <row r="5468" spans="1:6" ht="15">
      <c r="A5468" s="633" t="s">
        <v>24116</v>
      </c>
      <c r="B5468" s="626">
        <v>89436</v>
      </c>
      <c r="C5468" s="628" t="s">
        <v>24121</v>
      </c>
      <c r="D5468" s="626" t="s">
        <v>351</v>
      </c>
      <c r="E5468" s="634">
        <v>10.11</v>
      </c>
      <c r="F5468" s="635">
        <v>0</v>
      </c>
    </row>
    <row r="5469" spans="1:6" ht="15">
      <c r="A5469" s="633" t="s">
        <v>24116</v>
      </c>
      <c r="B5469" s="626">
        <v>89391</v>
      </c>
      <c r="C5469" s="628" t="s">
        <v>24122</v>
      </c>
      <c r="D5469" s="626" t="s">
        <v>351</v>
      </c>
      <c r="E5469" s="634">
        <v>10.95</v>
      </c>
      <c r="F5469" s="635">
        <v>0</v>
      </c>
    </row>
    <row r="5470" spans="1:6" ht="15">
      <c r="A5470" s="633" t="s">
        <v>24116</v>
      </c>
      <c r="B5470" s="626">
        <v>103994</v>
      </c>
      <c r="C5470" s="628" t="s">
        <v>24123</v>
      </c>
      <c r="D5470" s="626" t="s">
        <v>351</v>
      </c>
      <c r="E5470" s="634">
        <v>16.399999999999999</v>
      </c>
      <c r="F5470" s="635">
        <v>0</v>
      </c>
    </row>
    <row r="5471" spans="1:6" ht="15">
      <c r="A5471" s="633" t="s">
        <v>24116</v>
      </c>
      <c r="B5471" s="626">
        <v>89570</v>
      </c>
      <c r="C5471" s="628" t="s">
        <v>24124</v>
      </c>
      <c r="D5471" s="626" t="s">
        <v>351</v>
      </c>
      <c r="E5471" s="634">
        <v>12.61</v>
      </c>
      <c r="F5471" s="635">
        <v>0</v>
      </c>
    </row>
    <row r="5472" spans="1:6" ht="15">
      <c r="A5472" s="633" t="s">
        <v>24116</v>
      </c>
      <c r="B5472" s="626">
        <v>103992</v>
      </c>
      <c r="C5472" s="628" t="s">
        <v>24125</v>
      </c>
      <c r="D5472" s="626" t="s">
        <v>351</v>
      </c>
      <c r="E5472" s="634">
        <v>13.79</v>
      </c>
      <c r="F5472" s="635">
        <v>0</v>
      </c>
    </row>
    <row r="5473" spans="1:6" ht="15">
      <c r="A5473" s="633" t="s">
        <v>24116</v>
      </c>
      <c r="B5473" s="626">
        <v>89572</v>
      </c>
      <c r="C5473" s="628" t="s">
        <v>24126</v>
      </c>
      <c r="D5473" s="626" t="s">
        <v>351</v>
      </c>
      <c r="E5473" s="634">
        <v>9.81</v>
      </c>
      <c r="F5473" s="635">
        <v>0</v>
      </c>
    </row>
    <row r="5474" spans="1:6" ht="15">
      <c r="A5474" s="633" t="s">
        <v>24116</v>
      </c>
      <c r="B5474" s="626">
        <v>104001</v>
      </c>
      <c r="C5474" s="628" t="s">
        <v>24127</v>
      </c>
      <c r="D5474" s="626" t="s">
        <v>351</v>
      </c>
      <c r="E5474" s="634">
        <v>16.32</v>
      </c>
      <c r="F5474" s="635">
        <v>0</v>
      </c>
    </row>
    <row r="5475" spans="1:6" ht="15">
      <c r="A5475" s="633" t="s">
        <v>24116</v>
      </c>
      <c r="B5475" s="626">
        <v>89596</v>
      </c>
      <c r="C5475" s="628" t="s">
        <v>24128</v>
      </c>
      <c r="D5475" s="626" t="s">
        <v>351</v>
      </c>
      <c r="E5475" s="634">
        <v>11.71</v>
      </c>
      <c r="F5475" s="635">
        <v>0</v>
      </c>
    </row>
    <row r="5476" spans="1:6" ht="15">
      <c r="A5476" s="633" t="s">
        <v>24116</v>
      </c>
      <c r="B5476" s="626">
        <v>104002</v>
      </c>
      <c r="C5476" s="628" t="s">
        <v>24129</v>
      </c>
      <c r="D5476" s="626" t="s">
        <v>351</v>
      </c>
      <c r="E5476" s="634">
        <v>19.989999999999998</v>
      </c>
      <c r="F5476" s="635">
        <v>0</v>
      </c>
    </row>
    <row r="5477" spans="1:6" ht="15">
      <c r="A5477" s="633" t="s">
        <v>24116</v>
      </c>
      <c r="B5477" s="626">
        <v>89595</v>
      </c>
      <c r="C5477" s="628" t="s">
        <v>24130</v>
      </c>
      <c r="D5477" s="626" t="s">
        <v>351</v>
      </c>
      <c r="E5477" s="634">
        <v>15.66</v>
      </c>
      <c r="F5477" s="635">
        <v>0</v>
      </c>
    </row>
    <row r="5478" spans="1:6" ht="15">
      <c r="A5478" s="633" t="s">
        <v>24116</v>
      </c>
      <c r="B5478" s="626">
        <v>89610</v>
      </c>
      <c r="C5478" s="628" t="s">
        <v>24131</v>
      </c>
      <c r="D5478" s="626" t="s">
        <v>351</v>
      </c>
      <c r="E5478" s="634">
        <v>21.01</v>
      </c>
      <c r="F5478" s="635">
        <v>0</v>
      </c>
    </row>
    <row r="5479" spans="1:6" ht="15">
      <c r="A5479" s="633" t="s">
        <v>24116</v>
      </c>
      <c r="B5479" s="626">
        <v>89613</v>
      </c>
      <c r="C5479" s="628" t="s">
        <v>24132</v>
      </c>
      <c r="D5479" s="626" t="s">
        <v>351</v>
      </c>
      <c r="E5479" s="634">
        <v>32.14</v>
      </c>
      <c r="F5479" s="635">
        <v>0</v>
      </c>
    </row>
    <row r="5480" spans="1:6" ht="15">
      <c r="A5480" s="633" t="s">
        <v>24116</v>
      </c>
      <c r="B5480" s="626">
        <v>89616</v>
      </c>
      <c r="C5480" s="628" t="s">
        <v>24133</v>
      </c>
      <c r="D5480" s="626" t="s">
        <v>351</v>
      </c>
      <c r="E5480" s="634">
        <v>42.52</v>
      </c>
      <c r="F5480" s="635">
        <v>0</v>
      </c>
    </row>
    <row r="5481" spans="1:6" ht="15">
      <c r="A5481" s="633" t="s">
        <v>24116</v>
      </c>
      <c r="B5481" s="626">
        <v>103952</v>
      </c>
      <c r="C5481" s="628" t="s">
        <v>24134</v>
      </c>
      <c r="D5481" s="626" t="s">
        <v>351</v>
      </c>
      <c r="E5481" s="634">
        <v>7.49</v>
      </c>
      <c r="F5481" s="635">
        <v>0</v>
      </c>
    </row>
    <row r="5482" spans="1:6" ht="15">
      <c r="A5482" s="633" t="s">
        <v>24116</v>
      </c>
      <c r="B5482" s="626">
        <v>103947</v>
      </c>
      <c r="C5482" s="628" t="s">
        <v>24135</v>
      </c>
      <c r="D5482" s="626" t="s">
        <v>351</v>
      </c>
      <c r="E5482" s="634">
        <v>8.2200000000000006</v>
      </c>
      <c r="F5482" s="635">
        <v>0</v>
      </c>
    </row>
    <row r="5483" spans="1:6" ht="15">
      <c r="A5483" s="633" t="s">
        <v>24116</v>
      </c>
      <c r="B5483" s="626">
        <v>103957</v>
      </c>
      <c r="C5483" s="628" t="s">
        <v>24136</v>
      </c>
      <c r="D5483" s="626" t="s">
        <v>351</v>
      </c>
      <c r="E5483" s="634">
        <v>5.82</v>
      </c>
      <c r="F5483" s="635">
        <v>0</v>
      </c>
    </row>
    <row r="5484" spans="1:6" ht="15">
      <c r="A5484" s="633" t="s">
        <v>24116</v>
      </c>
      <c r="B5484" s="626">
        <v>103953</v>
      </c>
      <c r="C5484" s="628" t="s">
        <v>24137</v>
      </c>
      <c r="D5484" s="626" t="s">
        <v>351</v>
      </c>
      <c r="E5484" s="634">
        <v>9.24</v>
      </c>
      <c r="F5484" s="635">
        <v>0</v>
      </c>
    </row>
    <row r="5485" spans="1:6" ht="15">
      <c r="A5485" s="633" t="s">
        <v>24116</v>
      </c>
      <c r="B5485" s="626">
        <v>103948</v>
      </c>
      <c r="C5485" s="628" t="s">
        <v>24138</v>
      </c>
      <c r="D5485" s="626" t="s">
        <v>351</v>
      </c>
      <c r="E5485" s="634">
        <v>10.08</v>
      </c>
      <c r="F5485" s="635">
        <v>0</v>
      </c>
    </row>
    <row r="5486" spans="1:6" ht="15">
      <c r="A5486" s="633" t="s">
        <v>24116</v>
      </c>
      <c r="B5486" s="626">
        <v>103958</v>
      </c>
      <c r="C5486" s="628" t="s">
        <v>24139</v>
      </c>
      <c r="D5486" s="626" t="s">
        <v>351</v>
      </c>
      <c r="E5486" s="634">
        <v>11.31</v>
      </c>
      <c r="F5486" s="635">
        <v>0</v>
      </c>
    </row>
    <row r="5487" spans="1:6" ht="15">
      <c r="A5487" s="633" t="s">
        <v>24116</v>
      </c>
      <c r="B5487" s="626">
        <v>104009</v>
      </c>
      <c r="C5487" s="628" t="s">
        <v>24140</v>
      </c>
      <c r="D5487" s="626" t="s">
        <v>351</v>
      </c>
      <c r="E5487" s="634">
        <v>15.92</v>
      </c>
      <c r="F5487" s="635">
        <v>0</v>
      </c>
    </row>
    <row r="5488" spans="1:6" ht="15">
      <c r="A5488" s="633" t="s">
        <v>24116</v>
      </c>
      <c r="B5488" s="626">
        <v>103959</v>
      </c>
      <c r="C5488" s="628" t="s">
        <v>24141</v>
      </c>
      <c r="D5488" s="626" t="s">
        <v>351</v>
      </c>
      <c r="E5488" s="634">
        <v>16.48</v>
      </c>
      <c r="F5488" s="635">
        <v>0</v>
      </c>
    </row>
    <row r="5489" spans="1:6" ht="15">
      <c r="A5489" s="633" t="s">
        <v>24116</v>
      </c>
      <c r="B5489" s="626">
        <v>103962</v>
      </c>
      <c r="C5489" s="628" t="s">
        <v>24142</v>
      </c>
      <c r="D5489" s="626" t="s">
        <v>351</v>
      </c>
      <c r="E5489" s="634">
        <v>7.29</v>
      </c>
      <c r="F5489" s="635">
        <v>0</v>
      </c>
    </row>
    <row r="5490" spans="1:6" ht="15">
      <c r="A5490" s="633" t="s">
        <v>24116</v>
      </c>
      <c r="B5490" s="626">
        <v>103954</v>
      </c>
      <c r="C5490" s="628" t="s">
        <v>24143</v>
      </c>
      <c r="D5490" s="626" t="s">
        <v>351</v>
      </c>
      <c r="E5490" s="634">
        <v>10.59</v>
      </c>
      <c r="F5490" s="635">
        <v>0</v>
      </c>
    </row>
    <row r="5491" spans="1:6" ht="15">
      <c r="A5491" s="633" t="s">
        <v>24116</v>
      </c>
      <c r="B5491" s="626">
        <v>103949</v>
      </c>
      <c r="C5491" s="628" t="s">
        <v>24144</v>
      </c>
      <c r="D5491" s="626" t="s">
        <v>351</v>
      </c>
      <c r="E5491" s="634">
        <v>11.4</v>
      </c>
      <c r="F5491" s="635">
        <v>0</v>
      </c>
    </row>
    <row r="5492" spans="1:6" ht="15">
      <c r="A5492" s="633" t="s">
        <v>24116</v>
      </c>
      <c r="B5492" s="626">
        <v>103964</v>
      </c>
      <c r="C5492" s="628" t="s">
        <v>24145</v>
      </c>
      <c r="D5492" s="626" t="s">
        <v>351</v>
      </c>
      <c r="E5492" s="634">
        <v>9.2100000000000009</v>
      </c>
      <c r="F5492" s="635">
        <v>0</v>
      </c>
    </row>
    <row r="5493" spans="1:6" ht="15">
      <c r="A5493" s="633" t="s">
        <v>24116</v>
      </c>
      <c r="B5493" s="626">
        <v>104014</v>
      </c>
      <c r="C5493" s="628" t="s">
        <v>24146</v>
      </c>
      <c r="D5493" s="626" t="s">
        <v>351</v>
      </c>
      <c r="E5493" s="634">
        <v>12.92</v>
      </c>
      <c r="F5493" s="635">
        <v>0</v>
      </c>
    </row>
    <row r="5494" spans="1:6" ht="15">
      <c r="A5494" s="633" t="s">
        <v>24116</v>
      </c>
      <c r="B5494" s="626">
        <v>103966</v>
      </c>
      <c r="C5494" s="628" t="s">
        <v>24147</v>
      </c>
      <c r="D5494" s="626" t="s">
        <v>351</v>
      </c>
      <c r="E5494" s="634">
        <v>10.78</v>
      </c>
      <c r="F5494" s="635">
        <v>0</v>
      </c>
    </row>
    <row r="5495" spans="1:6" ht="15">
      <c r="A5495" s="633" t="s">
        <v>24116</v>
      </c>
      <c r="B5495" s="626">
        <v>103999</v>
      </c>
      <c r="C5495" s="628" t="s">
        <v>24148</v>
      </c>
      <c r="D5495" s="626" t="s">
        <v>351</v>
      </c>
      <c r="E5495" s="634">
        <v>14.84</v>
      </c>
      <c r="F5495" s="635">
        <v>0</v>
      </c>
    </row>
    <row r="5496" spans="1:6" ht="15">
      <c r="A5496" s="633" t="s">
        <v>24116</v>
      </c>
      <c r="B5496" s="626">
        <v>103967</v>
      </c>
      <c r="C5496" s="628" t="s">
        <v>24149</v>
      </c>
      <c r="D5496" s="626" t="s">
        <v>351</v>
      </c>
      <c r="E5496" s="634">
        <v>12.84</v>
      </c>
      <c r="F5496" s="635">
        <v>0</v>
      </c>
    </row>
    <row r="5497" spans="1:6" ht="15">
      <c r="A5497" s="633" t="s">
        <v>24116</v>
      </c>
      <c r="B5497" s="626">
        <v>104003</v>
      </c>
      <c r="C5497" s="628" t="s">
        <v>24150</v>
      </c>
      <c r="D5497" s="626" t="s">
        <v>351</v>
      </c>
      <c r="E5497" s="634">
        <v>17.170000000000002</v>
      </c>
      <c r="F5497" s="635">
        <v>0</v>
      </c>
    </row>
    <row r="5498" spans="1:6" ht="15">
      <c r="A5498" s="633" t="s">
        <v>24116</v>
      </c>
      <c r="B5498" s="626">
        <v>103968</v>
      </c>
      <c r="C5498" s="628" t="s">
        <v>24151</v>
      </c>
      <c r="D5498" s="626" t="s">
        <v>351</v>
      </c>
      <c r="E5498" s="634">
        <v>17.88</v>
      </c>
      <c r="F5498" s="635">
        <v>0</v>
      </c>
    </row>
    <row r="5499" spans="1:6" ht="15">
      <c r="A5499" s="633" t="s">
        <v>24116</v>
      </c>
      <c r="B5499" s="626">
        <v>103969</v>
      </c>
      <c r="C5499" s="628" t="s">
        <v>24152</v>
      </c>
      <c r="D5499" s="626" t="s">
        <v>351</v>
      </c>
      <c r="E5499" s="634">
        <v>21.01</v>
      </c>
      <c r="F5499" s="635">
        <v>0</v>
      </c>
    </row>
    <row r="5500" spans="1:6" ht="15">
      <c r="A5500" s="633" t="s">
        <v>24116</v>
      </c>
      <c r="B5500" s="626">
        <v>103971</v>
      </c>
      <c r="C5500" s="628" t="s">
        <v>24153</v>
      </c>
      <c r="D5500" s="626" t="s">
        <v>351</v>
      </c>
      <c r="E5500" s="634">
        <v>26.55</v>
      </c>
      <c r="F5500" s="635">
        <v>0</v>
      </c>
    </row>
    <row r="5501" spans="1:6" ht="15">
      <c r="A5501" s="633" t="s">
        <v>24116</v>
      </c>
      <c r="B5501" s="626">
        <v>103972</v>
      </c>
      <c r="C5501" s="628" t="s">
        <v>24154</v>
      </c>
      <c r="D5501" s="626" t="s">
        <v>351</v>
      </c>
      <c r="E5501" s="634">
        <v>30.61</v>
      </c>
      <c r="F5501" s="635">
        <v>0</v>
      </c>
    </row>
    <row r="5502" spans="1:6" ht="15">
      <c r="A5502" s="633" t="s">
        <v>24116</v>
      </c>
      <c r="B5502" s="626">
        <v>103993</v>
      </c>
      <c r="C5502" s="628" t="s">
        <v>24155</v>
      </c>
      <c r="D5502" s="626" t="s">
        <v>351</v>
      </c>
      <c r="E5502" s="634">
        <v>12.13</v>
      </c>
      <c r="F5502" s="635">
        <v>0</v>
      </c>
    </row>
    <row r="5503" spans="1:6" ht="15">
      <c r="A5503" s="633" t="s">
        <v>24116</v>
      </c>
      <c r="B5503" s="626">
        <v>89407</v>
      </c>
      <c r="C5503" s="628" t="s">
        <v>24156</v>
      </c>
      <c r="D5503" s="626" t="s">
        <v>351</v>
      </c>
      <c r="E5503" s="634">
        <v>11.35</v>
      </c>
      <c r="F5503" s="635">
        <v>0</v>
      </c>
    </row>
    <row r="5504" spans="1:6" ht="15">
      <c r="A5504" s="633" t="s">
        <v>24116</v>
      </c>
      <c r="B5504" s="626">
        <v>89361</v>
      </c>
      <c r="C5504" s="628" t="s">
        <v>24157</v>
      </c>
      <c r="D5504" s="626" t="s">
        <v>351</v>
      </c>
      <c r="E5504" s="634">
        <v>12.35</v>
      </c>
      <c r="F5504" s="635">
        <v>0</v>
      </c>
    </row>
    <row r="5505" spans="1:6" ht="15">
      <c r="A5505" s="633" t="s">
        <v>24116</v>
      </c>
      <c r="B5505" s="626">
        <v>89490</v>
      </c>
      <c r="C5505" s="628" t="s">
        <v>24158</v>
      </c>
      <c r="D5505" s="626" t="s">
        <v>351</v>
      </c>
      <c r="E5505" s="634">
        <v>8.5299999999999994</v>
      </c>
      <c r="F5505" s="635">
        <v>0</v>
      </c>
    </row>
    <row r="5506" spans="1:6" ht="15">
      <c r="A5506" s="633" t="s">
        <v>24116</v>
      </c>
      <c r="B5506" s="626">
        <v>89411</v>
      </c>
      <c r="C5506" s="628" t="s">
        <v>24159</v>
      </c>
      <c r="D5506" s="626" t="s">
        <v>351</v>
      </c>
      <c r="E5506" s="634">
        <v>13.25</v>
      </c>
      <c r="F5506" s="635">
        <v>0</v>
      </c>
    </row>
    <row r="5507" spans="1:6" ht="15">
      <c r="A5507" s="633" t="s">
        <v>24116</v>
      </c>
      <c r="B5507" s="626">
        <v>89365</v>
      </c>
      <c r="C5507" s="628" t="s">
        <v>24160</v>
      </c>
      <c r="D5507" s="626" t="s">
        <v>351</v>
      </c>
      <c r="E5507" s="634">
        <v>14.42</v>
      </c>
      <c r="F5507" s="635">
        <v>0</v>
      </c>
    </row>
    <row r="5508" spans="1:6" ht="15">
      <c r="A5508" s="633" t="s">
        <v>24116</v>
      </c>
      <c r="B5508" s="626">
        <v>89496</v>
      </c>
      <c r="C5508" s="628" t="s">
        <v>24161</v>
      </c>
      <c r="D5508" s="626" t="s">
        <v>351</v>
      </c>
      <c r="E5508" s="634">
        <v>12.05</v>
      </c>
      <c r="F5508" s="635">
        <v>0</v>
      </c>
    </row>
    <row r="5509" spans="1:6" ht="15">
      <c r="A5509" s="633" t="s">
        <v>24116</v>
      </c>
      <c r="B5509" s="626">
        <v>89416</v>
      </c>
      <c r="C5509" s="628" t="s">
        <v>24162</v>
      </c>
      <c r="D5509" s="626" t="s">
        <v>351</v>
      </c>
      <c r="E5509" s="634">
        <v>17.559999999999999</v>
      </c>
      <c r="F5509" s="635">
        <v>0</v>
      </c>
    </row>
    <row r="5510" spans="1:6" ht="15">
      <c r="A5510" s="633" t="s">
        <v>24116</v>
      </c>
      <c r="B5510" s="626">
        <v>89370</v>
      </c>
      <c r="C5510" s="628" t="s">
        <v>24163</v>
      </c>
      <c r="D5510" s="626" t="s">
        <v>351</v>
      </c>
      <c r="E5510" s="634">
        <v>18.940000000000001</v>
      </c>
      <c r="F5510" s="635">
        <v>0</v>
      </c>
    </row>
    <row r="5511" spans="1:6" ht="15">
      <c r="A5511" s="633" t="s">
        <v>24116</v>
      </c>
      <c r="B5511" s="626">
        <v>89500</v>
      </c>
      <c r="C5511" s="628" t="s">
        <v>24164</v>
      </c>
      <c r="D5511" s="626" t="s">
        <v>351</v>
      </c>
      <c r="E5511" s="634">
        <v>14.73</v>
      </c>
      <c r="F5511" s="635">
        <v>0</v>
      </c>
    </row>
    <row r="5512" spans="1:6" ht="15">
      <c r="A5512" s="633" t="s">
        <v>24116</v>
      </c>
      <c r="B5512" s="626">
        <v>103983</v>
      </c>
      <c r="C5512" s="628" t="s">
        <v>24165</v>
      </c>
      <c r="D5512" s="626" t="s">
        <v>351</v>
      </c>
      <c r="E5512" s="634">
        <v>21.05</v>
      </c>
      <c r="F5512" s="635">
        <v>0</v>
      </c>
    </row>
    <row r="5513" spans="1:6" ht="15">
      <c r="A5513" s="633" t="s">
        <v>24116</v>
      </c>
      <c r="B5513" s="626">
        <v>89504</v>
      </c>
      <c r="C5513" s="628" t="s">
        <v>24166</v>
      </c>
      <c r="D5513" s="626" t="s">
        <v>351</v>
      </c>
      <c r="E5513" s="634">
        <v>21.13</v>
      </c>
      <c r="F5513" s="635">
        <v>0</v>
      </c>
    </row>
    <row r="5514" spans="1:6" ht="15">
      <c r="A5514" s="633" t="s">
        <v>24116</v>
      </c>
      <c r="B5514" s="626">
        <v>103987</v>
      </c>
      <c r="C5514" s="628" t="s">
        <v>24167</v>
      </c>
      <c r="D5514" s="626" t="s">
        <v>351</v>
      </c>
      <c r="E5514" s="634">
        <v>28.53</v>
      </c>
      <c r="F5514" s="635">
        <v>0</v>
      </c>
    </row>
    <row r="5515" spans="1:6" ht="15">
      <c r="A5515" s="633" t="s">
        <v>24116</v>
      </c>
      <c r="B5515" s="626">
        <v>89510</v>
      </c>
      <c r="C5515" s="628" t="s">
        <v>24168</v>
      </c>
      <c r="D5515" s="626" t="s">
        <v>351</v>
      </c>
      <c r="E5515" s="634">
        <v>29.52</v>
      </c>
      <c r="F5515" s="635">
        <v>0</v>
      </c>
    </row>
    <row r="5516" spans="1:6" ht="15">
      <c r="A5516" s="633" t="s">
        <v>24116</v>
      </c>
      <c r="B5516" s="626">
        <v>89519</v>
      </c>
      <c r="C5516" s="628" t="s">
        <v>24169</v>
      </c>
      <c r="D5516" s="626" t="s">
        <v>351</v>
      </c>
      <c r="E5516" s="634">
        <v>50.17</v>
      </c>
      <c r="F5516" s="635">
        <v>0</v>
      </c>
    </row>
    <row r="5517" spans="1:6" ht="15">
      <c r="A5517" s="633" t="s">
        <v>24116</v>
      </c>
      <c r="B5517" s="626">
        <v>89527</v>
      </c>
      <c r="C5517" s="628" t="s">
        <v>24170</v>
      </c>
      <c r="D5517" s="626" t="s">
        <v>351</v>
      </c>
      <c r="E5517" s="634">
        <v>60.07</v>
      </c>
      <c r="F5517" s="635">
        <v>0</v>
      </c>
    </row>
    <row r="5518" spans="1:6" ht="15">
      <c r="A5518" s="633" t="s">
        <v>24116</v>
      </c>
      <c r="B5518" s="626">
        <v>89406</v>
      </c>
      <c r="C5518" s="628" t="s">
        <v>24171</v>
      </c>
      <c r="D5518" s="626" t="s">
        <v>351</v>
      </c>
      <c r="E5518" s="634">
        <v>11.28</v>
      </c>
      <c r="F5518" s="635">
        <v>0</v>
      </c>
    </row>
    <row r="5519" spans="1:6" ht="15">
      <c r="A5519" s="633" t="s">
        <v>24116</v>
      </c>
      <c r="B5519" s="626">
        <v>89360</v>
      </c>
      <c r="C5519" s="628" t="s">
        <v>24172</v>
      </c>
      <c r="D5519" s="626" t="s">
        <v>351</v>
      </c>
      <c r="E5519" s="634">
        <v>12.28</v>
      </c>
      <c r="F5519" s="635">
        <v>0</v>
      </c>
    </row>
    <row r="5520" spans="1:6" ht="15">
      <c r="A5520" s="633" t="s">
        <v>24116</v>
      </c>
      <c r="B5520" s="626">
        <v>89489</v>
      </c>
      <c r="C5520" s="628" t="s">
        <v>24173</v>
      </c>
      <c r="D5520" s="626" t="s">
        <v>351</v>
      </c>
      <c r="E5520" s="634">
        <v>9.08</v>
      </c>
      <c r="F5520" s="635">
        <v>0</v>
      </c>
    </row>
    <row r="5521" spans="1:6" ht="15">
      <c r="A5521" s="633" t="s">
        <v>24116</v>
      </c>
      <c r="B5521" s="626">
        <v>89410</v>
      </c>
      <c r="C5521" s="628" t="s">
        <v>24174</v>
      </c>
      <c r="D5521" s="626" t="s">
        <v>351</v>
      </c>
      <c r="E5521" s="634">
        <v>13.8</v>
      </c>
      <c r="F5521" s="635">
        <v>0</v>
      </c>
    </row>
    <row r="5522" spans="1:6" ht="15">
      <c r="A5522" s="633" t="s">
        <v>24116</v>
      </c>
      <c r="B5522" s="626">
        <v>89364</v>
      </c>
      <c r="C5522" s="628" t="s">
        <v>24175</v>
      </c>
      <c r="D5522" s="626" t="s">
        <v>351</v>
      </c>
      <c r="E5522" s="634">
        <v>14.97</v>
      </c>
      <c r="F5522" s="635">
        <v>0</v>
      </c>
    </row>
    <row r="5523" spans="1:6" ht="15">
      <c r="A5523" s="633" t="s">
        <v>24116</v>
      </c>
      <c r="B5523" s="626">
        <v>89494</v>
      </c>
      <c r="C5523" s="628" t="s">
        <v>24176</v>
      </c>
      <c r="D5523" s="626" t="s">
        <v>351</v>
      </c>
      <c r="E5523" s="634">
        <v>14.12</v>
      </c>
      <c r="F5523" s="635">
        <v>0</v>
      </c>
    </row>
    <row r="5524" spans="1:6" ht="15">
      <c r="A5524" s="633" t="s">
        <v>24116</v>
      </c>
      <c r="B5524" s="626">
        <v>89415</v>
      </c>
      <c r="C5524" s="628" t="s">
        <v>24177</v>
      </c>
      <c r="D5524" s="626" t="s">
        <v>351</v>
      </c>
      <c r="E5524" s="634">
        <v>19.63</v>
      </c>
      <c r="F5524" s="635">
        <v>0</v>
      </c>
    </row>
    <row r="5525" spans="1:6" ht="15">
      <c r="A5525" s="633" t="s">
        <v>24116</v>
      </c>
      <c r="B5525" s="626">
        <v>89369</v>
      </c>
      <c r="C5525" s="628" t="s">
        <v>24178</v>
      </c>
      <c r="D5525" s="626" t="s">
        <v>351</v>
      </c>
      <c r="E5525" s="634">
        <v>21.01</v>
      </c>
      <c r="F5525" s="635">
        <v>0</v>
      </c>
    </row>
    <row r="5526" spans="1:6" ht="15">
      <c r="A5526" s="633" t="s">
        <v>24116</v>
      </c>
      <c r="B5526" s="626">
        <v>89499</v>
      </c>
      <c r="C5526" s="628" t="s">
        <v>24179</v>
      </c>
      <c r="D5526" s="626" t="s">
        <v>351</v>
      </c>
      <c r="E5526" s="634">
        <v>21.59</v>
      </c>
      <c r="F5526" s="635">
        <v>0</v>
      </c>
    </row>
    <row r="5527" spans="1:6" ht="15">
      <c r="A5527" s="633" t="s">
        <v>24116</v>
      </c>
      <c r="B5527" s="626">
        <v>103982</v>
      </c>
      <c r="C5527" s="628" t="s">
        <v>24180</v>
      </c>
      <c r="D5527" s="626" t="s">
        <v>351</v>
      </c>
      <c r="E5527" s="634">
        <v>27.91</v>
      </c>
      <c r="F5527" s="635">
        <v>0</v>
      </c>
    </row>
    <row r="5528" spans="1:6" ht="15">
      <c r="A5528" s="633" t="s">
        <v>24116</v>
      </c>
      <c r="B5528" s="626">
        <v>89503</v>
      </c>
      <c r="C5528" s="628" t="s">
        <v>24181</v>
      </c>
      <c r="D5528" s="626" t="s">
        <v>351</v>
      </c>
      <c r="E5528" s="634">
        <v>25.05</v>
      </c>
      <c r="F5528" s="635">
        <v>0</v>
      </c>
    </row>
    <row r="5529" spans="1:6" ht="15">
      <c r="A5529" s="633" t="s">
        <v>24116</v>
      </c>
      <c r="B5529" s="626">
        <v>103986</v>
      </c>
      <c r="C5529" s="628" t="s">
        <v>24182</v>
      </c>
      <c r="D5529" s="626" t="s">
        <v>351</v>
      </c>
      <c r="E5529" s="634">
        <v>32.450000000000003</v>
      </c>
      <c r="F5529" s="635">
        <v>0</v>
      </c>
    </row>
    <row r="5530" spans="1:6" ht="15">
      <c r="A5530" s="633" t="s">
        <v>24116</v>
      </c>
      <c r="B5530" s="626">
        <v>89507</v>
      </c>
      <c r="C5530" s="628" t="s">
        <v>24183</v>
      </c>
      <c r="D5530" s="626" t="s">
        <v>351</v>
      </c>
      <c r="E5530" s="634">
        <v>49.41</v>
      </c>
      <c r="F5530" s="635">
        <v>0</v>
      </c>
    </row>
    <row r="5531" spans="1:6" ht="15">
      <c r="A5531" s="633" t="s">
        <v>24116</v>
      </c>
      <c r="B5531" s="626">
        <v>89517</v>
      </c>
      <c r="C5531" s="628" t="s">
        <v>24184</v>
      </c>
      <c r="D5531" s="626" t="s">
        <v>351</v>
      </c>
      <c r="E5531" s="634">
        <v>72.430000000000007</v>
      </c>
      <c r="F5531" s="635">
        <v>0</v>
      </c>
    </row>
    <row r="5532" spans="1:6" ht="15">
      <c r="A5532" s="633" t="s">
        <v>24116</v>
      </c>
      <c r="B5532" s="626">
        <v>89525</v>
      </c>
      <c r="C5532" s="628" t="s">
        <v>24185</v>
      </c>
      <c r="D5532" s="626" t="s">
        <v>351</v>
      </c>
      <c r="E5532" s="634">
        <v>90.52</v>
      </c>
      <c r="F5532" s="635">
        <v>0</v>
      </c>
    </row>
    <row r="5533" spans="1:6" ht="15">
      <c r="A5533" s="633" t="s">
        <v>24116</v>
      </c>
      <c r="B5533" s="626">
        <v>89423</v>
      </c>
      <c r="C5533" s="628" t="s">
        <v>24186</v>
      </c>
      <c r="D5533" s="626" t="s">
        <v>351</v>
      </c>
      <c r="E5533" s="634">
        <v>11.4</v>
      </c>
      <c r="F5533" s="635">
        <v>0</v>
      </c>
    </row>
    <row r="5534" spans="1:6" ht="15">
      <c r="A5534" s="633" t="s">
        <v>24116</v>
      </c>
      <c r="B5534" s="626">
        <v>89377</v>
      </c>
      <c r="C5534" s="628" t="s">
        <v>24187</v>
      </c>
      <c r="D5534" s="626" t="s">
        <v>351</v>
      </c>
      <c r="E5534" s="634">
        <v>12.07</v>
      </c>
      <c r="F5534" s="635">
        <v>0</v>
      </c>
    </row>
    <row r="5535" spans="1:6" ht="15">
      <c r="A5535" s="633" t="s">
        <v>24116</v>
      </c>
      <c r="B5535" s="626">
        <v>89540</v>
      </c>
      <c r="C5535" s="628" t="s">
        <v>24188</v>
      </c>
      <c r="D5535" s="626" t="s">
        <v>351</v>
      </c>
      <c r="E5535" s="634">
        <v>11.24</v>
      </c>
      <c r="F5535" s="635">
        <v>0</v>
      </c>
    </row>
    <row r="5536" spans="1:6" ht="15">
      <c r="A5536" s="633" t="s">
        <v>24116</v>
      </c>
      <c r="B5536" s="626">
        <v>89430</v>
      </c>
      <c r="C5536" s="628" t="s">
        <v>24189</v>
      </c>
      <c r="D5536" s="626" t="s">
        <v>351</v>
      </c>
      <c r="E5536" s="634">
        <v>14.41</v>
      </c>
      <c r="F5536" s="635">
        <v>0</v>
      </c>
    </row>
    <row r="5537" spans="1:6" ht="15">
      <c r="A5537" s="633" t="s">
        <v>24116</v>
      </c>
      <c r="B5537" s="626">
        <v>89384</v>
      </c>
      <c r="C5537" s="628" t="s">
        <v>24190</v>
      </c>
      <c r="D5537" s="626" t="s">
        <v>351</v>
      </c>
      <c r="E5537" s="634">
        <v>15.19</v>
      </c>
      <c r="F5537" s="635">
        <v>0</v>
      </c>
    </row>
    <row r="5538" spans="1:6" ht="15">
      <c r="A5538" s="633" t="s">
        <v>24116</v>
      </c>
      <c r="B5538" s="626">
        <v>89555</v>
      </c>
      <c r="C5538" s="628" t="s">
        <v>24191</v>
      </c>
      <c r="D5538" s="626" t="s">
        <v>351</v>
      </c>
      <c r="E5538" s="634">
        <v>22.54</v>
      </c>
      <c r="F5538" s="635">
        <v>0</v>
      </c>
    </row>
    <row r="5539" spans="1:6" ht="15">
      <c r="A5539" s="633" t="s">
        <v>24116</v>
      </c>
      <c r="B5539" s="626">
        <v>89437</v>
      </c>
      <c r="C5539" s="628" t="s">
        <v>24192</v>
      </c>
      <c r="D5539" s="626" t="s">
        <v>351</v>
      </c>
      <c r="E5539" s="634">
        <v>26.21</v>
      </c>
      <c r="F5539" s="635">
        <v>0</v>
      </c>
    </row>
    <row r="5540" spans="1:6" ht="15">
      <c r="A5540" s="633" t="s">
        <v>24116</v>
      </c>
      <c r="B5540" s="626">
        <v>89392</v>
      </c>
      <c r="C5540" s="628" t="s">
        <v>24193</v>
      </c>
      <c r="D5540" s="626" t="s">
        <v>351</v>
      </c>
      <c r="E5540" s="634">
        <v>27.12</v>
      </c>
      <c r="F5540" s="635">
        <v>0</v>
      </c>
    </row>
    <row r="5541" spans="1:6" ht="15">
      <c r="A5541" s="633" t="s">
        <v>24116</v>
      </c>
      <c r="B5541" s="626">
        <v>89405</v>
      </c>
      <c r="C5541" s="628" t="s">
        <v>24194</v>
      </c>
      <c r="D5541" s="626" t="s">
        <v>351</v>
      </c>
      <c r="E5541" s="634">
        <v>10.26</v>
      </c>
      <c r="F5541" s="635">
        <v>0</v>
      </c>
    </row>
    <row r="5542" spans="1:6" ht="15">
      <c r="A5542" s="633" t="s">
        <v>24116</v>
      </c>
      <c r="B5542" s="626">
        <v>89359</v>
      </c>
      <c r="C5542" s="628" t="s">
        <v>24195</v>
      </c>
      <c r="D5542" s="626" t="s">
        <v>351</v>
      </c>
      <c r="E5542" s="634">
        <v>11.26</v>
      </c>
      <c r="F5542" s="635">
        <v>0</v>
      </c>
    </row>
    <row r="5543" spans="1:6" ht="15">
      <c r="A5543" s="633" t="s">
        <v>24116</v>
      </c>
      <c r="B5543" s="626">
        <v>89485</v>
      </c>
      <c r="C5543" s="628" t="s">
        <v>24196</v>
      </c>
      <c r="D5543" s="626" t="s">
        <v>351</v>
      </c>
      <c r="E5543" s="634">
        <v>7.54</v>
      </c>
      <c r="F5543" s="635">
        <v>0</v>
      </c>
    </row>
    <row r="5544" spans="1:6" ht="15">
      <c r="A5544" s="633" t="s">
        <v>24116</v>
      </c>
      <c r="B5544" s="626">
        <v>89409</v>
      </c>
      <c r="C5544" s="628" t="s">
        <v>24197</v>
      </c>
      <c r="D5544" s="626" t="s">
        <v>351</v>
      </c>
      <c r="E5544" s="634">
        <v>12.26</v>
      </c>
      <c r="F5544" s="635">
        <v>0</v>
      </c>
    </row>
    <row r="5545" spans="1:6" ht="15">
      <c r="A5545" s="633" t="s">
        <v>24116</v>
      </c>
      <c r="B5545" s="626">
        <v>89363</v>
      </c>
      <c r="C5545" s="628" t="s">
        <v>24198</v>
      </c>
      <c r="D5545" s="626" t="s">
        <v>351</v>
      </c>
      <c r="E5545" s="634">
        <v>13.43</v>
      </c>
      <c r="F5545" s="635">
        <v>0</v>
      </c>
    </row>
    <row r="5546" spans="1:6" ht="15">
      <c r="A5546" s="633" t="s">
        <v>24116</v>
      </c>
      <c r="B5546" s="626">
        <v>89493</v>
      </c>
      <c r="C5546" s="628" t="s">
        <v>24199</v>
      </c>
      <c r="D5546" s="626" t="s">
        <v>351</v>
      </c>
      <c r="E5546" s="634">
        <v>11.71</v>
      </c>
      <c r="F5546" s="635">
        <v>0</v>
      </c>
    </row>
    <row r="5547" spans="1:6" ht="15">
      <c r="A5547" s="633" t="s">
        <v>24116</v>
      </c>
      <c r="B5547" s="626">
        <v>89414</v>
      </c>
      <c r="C5547" s="628" t="s">
        <v>24200</v>
      </c>
      <c r="D5547" s="626" t="s">
        <v>351</v>
      </c>
      <c r="E5547" s="634">
        <v>17.22</v>
      </c>
      <c r="F5547" s="635">
        <v>0</v>
      </c>
    </row>
    <row r="5548" spans="1:6" ht="15">
      <c r="A5548" s="633" t="s">
        <v>24116</v>
      </c>
      <c r="B5548" s="626">
        <v>89368</v>
      </c>
      <c r="C5548" s="628" t="s">
        <v>24201</v>
      </c>
      <c r="D5548" s="626" t="s">
        <v>351</v>
      </c>
      <c r="E5548" s="634">
        <v>18.600000000000001</v>
      </c>
      <c r="F5548" s="635">
        <v>0</v>
      </c>
    </row>
    <row r="5549" spans="1:6" ht="15">
      <c r="A5549" s="633" t="s">
        <v>24116</v>
      </c>
      <c r="B5549" s="626">
        <v>89498</v>
      </c>
      <c r="C5549" s="628" t="s">
        <v>24202</v>
      </c>
      <c r="D5549" s="626" t="s">
        <v>351</v>
      </c>
      <c r="E5549" s="634">
        <v>15.29</v>
      </c>
      <c r="F5549" s="635">
        <v>0</v>
      </c>
    </row>
    <row r="5550" spans="1:6" ht="15">
      <c r="A5550" s="633" t="s">
        <v>24116</v>
      </c>
      <c r="B5550" s="626">
        <v>103981</v>
      </c>
      <c r="C5550" s="628" t="s">
        <v>24203</v>
      </c>
      <c r="D5550" s="626" t="s">
        <v>351</v>
      </c>
      <c r="E5550" s="634">
        <v>21.61</v>
      </c>
      <c r="F5550" s="635">
        <v>0</v>
      </c>
    </row>
    <row r="5551" spans="1:6" ht="15">
      <c r="A5551" s="633" t="s">
        <v>24116</v>
      </c>
      <c r="B5551" s="626">
        <v>89502</v>
      </c>
      <c r="C5551" s="628" t="s">
        <v>24204</v>
      </c>
      <c r="D5551" s="626" t="s">
        <v>351</v>
      </c>
      <c r="E5551" s="634">
        <v>19.27</v>
      </c>
      <c r="F5551" s="635">
        <v>0</v>
      </c>
    </row>
    <row r="5552" spans="1:6" ht="15">
      <c r="A5552" s="633" t="s">
        <v>24116</v>
      </c>
      <c r="B5552" s="626">
        <v>103985</v>
      </c>
      <c r="C5552" s="628" t="s">
        <v>24205</v>
      </c>
      <c r="D5552" s="626" t="s">
        <v>351</v>
      </c>
      <c r="E5552" s="634">
        <v>26.67</v>
      </c>
      <c r="F5552" s="635">
        <v>0</v>
      </c>
    </row>
    <row r="5553" spans="1:6" ht="15">
      <c r="A5553" s="633" t="s">
        <v>24116</v>
      </c>
      <c r="B5553" s="626">
        <v>89506</v>
      </c>
      <c r="C5553" s="628" t="s">
        <v>24206</v>
      </c>
      <c r="D5553" s="626" t="s">
        <v>351</v>
      </c>
      <c r="E5553" s="634">
        <v>42.24</v>
      </c>
      <c r="F5553" s="635">
        <v>0</v>
      </c>
    </row>
    <row r="5554" spans="1:6" ht="15">
      <c r="A5554" s="633" t="s">
        <v>24116</v>
      </c>
      <c r="B5554" s="626">
        <v>89515</v>
      </c>
      <c r="C5554" s="628" t="s">
        <v>24207</v>
      </c>
      <c r="D5554" s="626" t="s">
        <v>351</v>
      </c>
      <c r="E5554" s="634">
        <v>85.81</v>
      </c>
      <c r="F5554" s="635">
        <v>0</v>
      </c>
    </row>
    <row r="5555" spans="1:6" ht="15">
      <c r="A5555" s="633" t="s">
        <v>24116</v>
      </c>
      <c r="B5555" s="626">
        <v>89523</v>
      </c>
      <c r="C5555" s="628" t="s">
        <v>24208</v>
      </c>
      <c r="D5555" s="626" t="s">
        <v>351</v>
      </c>
      <c r="E5555" s="634">
        <v>104.48</v>
      </c>
      <c r="F5555" s="635">
        <v>0</v>
      </c>
    </row>
    <row r="5556" spans="1:6" ht="15">
      <c r="A5556" s="633" t="s">
        <v>24116</v>
      </c>
      <c r="B5556" s="626">
        <v>90373</v>
      </c>
      <c r="C5556" s="628" t="s">
        <v>24209</v>
      </c>
      <c r="D5556" s="626" t="s">
        <v>351</v>
      </c>
      <c r="E5556" s="634">
        <v>15.81</v>
      </c>
      <c r="F5556" s="635">
        <v>0</v>
      </c>
    </row>
    <row r="5557" spans="1:6" ht="15">
      <c r="A5557" s="633" t="s">
        <v>24116</v>
      </c>
      <c r="B5557" s="626">
        <v>89366</v>
      </c>
      <c r="C5557" s="628" t="s">
        <v>24210</v>
      </c>
      <c r="D5557" s="626" t="s">
        <v>351</v>
      </c>
      <c r="E5557" s="634">
        <v>19.37</v>
      </c>
      <c r="F5557" s="635">
        <v>0</v>
      </c>
    </row>
    <row r="5558" spans="1:6" ht="15">
      <c r="A5558" s="633" t="s">
        <v>24116</v>
      </c>
      <c r="B5558" s="626">
        <v>89404</v>
      </c>
      <c r="C5558" s="628" t="s">
        <v>24211</v>
      </c>
      <c r="D5558" s="626" t="s">
        <v>351</v>
      </c>
      <c r="E5558" s="634">
        <v>9.6999999999999993</v>
      </c>
      <c r="F5558" s="635">
        <v>0</v>
      </c>
    </row>
    <row r="5559" spans="1:6" ht="15">
      <c r="A5559" s="633" t="s">
        <v>24116</v>
      </c>
      <c r="B5559" s="626">
        <v>89358</v>
      </c>
      <c r="C5559" s="628" t="s">
        <v>24212</v>
      </c>
      <c r="D5559" s="626" t="s">
        <v>351</v>
      </c>
      <c r="E5559" s="634">
        <v>10.7</v>
      </c>
      <c r="F5559" s="635">
        <v>0</v>
      </c>
    </row>
    <row r="5560" spans="1:6" ht="15">
      <c r="A5560" s="633" t="s">
        <v>24116</v>
      </c>
      <c r="B5560" s="626">
        <v>89481</v>
      </c>
      <c r="C5560" s="628" t="s">
        <v>24213</v>
      </c>
      <c r="D5560" s="626" t="s">
        <v>351</v>
      </c>
      <c r="E5560" s="634">
        <v>6.74</v>
      </c>
      <c r="F5560" s="635">
        <v>0</v>
      </c>
    </row>
    <row r="5561" spans="1:6" ht="15">
      <c r="A5561" s="633" t="s">
        <v>24116</v>
      </c>
      <c r="B5561" s="626">
        <v>89408</v>
      </c>
      <c r="C5561" s="628" t="s">
        <v>24214</v>
      </c>
      <c r="D5561" s="626" t="s">
        <v>351</v>
      </c>
      <c r="E5561" s="634">
        <v>11.46</v>
      </c>
      <c r="F5561" s="635">
        <v>0</v>
      </c>
    </row>
    <row r="5562" spans="1:6" ht="15">
      <c r="A5562" s="633" t="s">
        <v>24116</v>
      </c>
      <c r="B5562" s="626">
        <v>89362</v>
      </c>
      <c r="C5562" s="628" t="s">
        <v>24215</v>
      </c>
      <c r="D5562" s="626" t="s">
        <v>351</v>
      </c>
      <c r="E5562" s="634">
        <v>12.63</v>
      </c>
      <c r="F5562" s="635">
        <v>0</v>
      </c>
    </row>
    <row r="5563" spans="1:6" ht="15">
      <c r="A5563" s="633" t="s">
        <v>24116</v>
      </c>
      <c r="B5563" s="626">
        <v>89412</v>
      </c>
      <c r="C5563" s="628" t="s">
        <v>24216</v>
      </c>
      <c r="D5563" s="626" t="s">
        <v>351</v>
      </c>
      <c r="E5563" s="634">
        <v>12.42</v>
      </c>
      <c r="F5563" s="635">
        <v>0</v>
      </c>
    </row>
    <row r="5564" spans="1:6" ht="15">
      <c r="A5564" s="633" t="s">
        <v>24116</v>
      </c>
      <c r="B5564" s="626">
        <v>89492</v>
      </c>
      <c r="C5564" s="628" t="s">
        <v>24217</v>
      </c>
      <c r="D5564" s="626" t="s">
        <v>351</v>
      </c>
      <c r="E5564" s="634">
        <v>9.92</v>
      </c>
      <c r="F5564" s="635">
        <v>0</v>
      </c>
    </row>
    <row r="5565" spans="1:6" ht="15">
      <c r="A5565" s="633" t="s">
        <v>24116</v>
      </c>
      <c r="B5565" s="626">
        <v>89413</v>
      </c>
      <c r="C5565" s="628" t="s">
        <v>24218</v>
      </c>
      <c r="D5565" s="626" t="s">
        <v>351</v>
      </c>
      <c r="E5565" s="634">
        <v>15.43</v>
      </c>
      <c r="F5565" s="635">
        <v>0</v>
      </c>
    </row>
    <row r="5566" spans="1:6" ht="15">
      <c r="A5566" s="633" t="s">
        <v>24116</v>
      </c>
      <c r="B5566" s="626">
        <v>89367</v>
      </c>
      <c r="C5566" s="628" t="s">
        <v>24219</v>
      </c>
      <c r="D5566" s="626" t="s">
        <v>351</v>
      </c>
      <c r="E5566" s="634">
        <v>16.809999999999999</v>
      </c>
      <c r="F5566" s="635">
        <v>0</v>
      </c>
    </row>
    <row r="5567" spans="1:6" ht="15">
      <c r="A5567" s="633" t="s">
        <v>24116</v>
      </c>
      <c r="B5567" s="626">
        <v>89497</v>
      </c>
      <c r="C5567" s="628" t="s">
        <v>24220</v>
      </c>
      <c r="D5567" s="626" t="s">
        <v>351</v>
      </c>
      <c r="E5567" s="634">
        <v>15.23</v>
      </c>
      <c r="F5567" s="635">
        <v>0</v>
      </c>
    </row>
    <row r="5568" spans="1:6" ht="15">
      <c r="A5568" s="633" t="s">
        <v>24116</v>
      </c>
      <c r="B5568" s="626">
        <v>103980</v>
      </c>
      <c r="C5568" s="628" t="s">
        <v>24221</v>
      </c>
      <c r="D5568" s="626" t="s">
        <v>351</v>
      </c>
      <c r="E5568" s="634">
        <v>21.55</v>
      </c>
      <c r="F5568" s="635">
        <v>0</v>
      </c>
    </row>
    <row r="5569" spans="1:6" ht="15">
      <c r="A5569" s="633" t="s">
        <v>24116</v>
      </c>
      <c r="B5569" s="626">
        <v>89501</v>
      </c>
      <c r="C5569" s="628" t="s">
        <v>24222</v>
      </c>
      <c r="D5569" s="626" t="s">
        <v>351</v>
      </c>
      <c r="E5569" s="634">
        <v>16.670000000000002</v>
      </c>
      <c r="F5569" s="635">
        <v>0</v>
      </c>
    </row>
    <row r="5570" spans="1:6" ht="15">
      <c r="A5570" s="633" t="s">
        <v>24116</v>
      </c>
      <c r="B5570" s="626">
        <v>103984</v>
      </c>
      <c r="C5570" s="628" t="s">
        <v>24223</v>
      </c>
      <c r="D5570" s="626" t="s">
        <v>351</v>
      </c>
      <c r="E5570" s="634">
        <v>24.07</v>
      </c>
      <c r="F5570" s="635">
        <v>0</v>
      </c>
    </row>
    <row r="5571" spans="1:6" ht="15">
      <c r="A5571" s="633" t="s">
        <v>24116</v>
      </c>
      <c r="B5571" s="626">
        <v>89505</v>
      </c>
      <c r="C5571" s="628" t="s">
        <v>24224</v>
      </c>
      <c r="D5571" s="626" t="s">
        <v>351</v>
      </c>
      <c r="E5571" s="634">
        <v>44.06</v>
      </c>
      <c r="F5571" s="635">
        <v>0</v>
      </c>
    </row>
    <row r="5572" spans="1:6" ht="15">
      <c r="A5572" s="633" t="s">
        <v>24116</v>
      </c>
      <c r="B5572" s="626">
        <v>89513</v>
      </c>
      <c r="C5572" s="628" t="s">
        <v>24225</v>
      </c>
      <c r="D5572" s="626" t="s">
        <v>351</v>
      </c>
      <c r="E5572" s="634">
        <v>106.77</v>
      </c>
      <c r="F5572" s="635">
        <v>0</v>
      </c>
    </row>
    <row r="5573" spans="1:6" ht="15">
      <c r="A5573" s="633" t="s">
        <v>24116</v>
      </c>
      <c r="B5573" s="626">
        <v>89521</v>
      </c>
      <c r="C5573" s="628" t="s">
        <v>24226</v>
      </c>
      <c r="D5573" s="626" t="s">
        <v>351</v>
      </c>
      <c r="E5573" s="634">
        <v>126.93</v>
      </c>
      <c r="F5573" s="635">
        <v>0</v>
      </c>
    </row>
    <row r="5574" spans="1:6" ht="15">
      <c r="A5574" s="633" t="s">
        <v>24116</v>
      </c>
      <c r="B5574" s="626">
        <v>103955</v>
      </c>
      <c r="C5574" s="628" t="s">
        <v>24227</v>
      </c>
      <c r="D5574" s="626" t="s">
        <v>351</v>
      </c>
      <c r="E5574" s="634">
        <v>12.75</v>
      </c>
      <c r="F5574" s="635">
        <v>0</v>
      </c>
    </row>
    <row r="5575" spans="1:6" ht="15">
      <c r="A5575" s="633" t="s">
        <v>24116</v>
      </c>
      <c r="B5575" s="626">
        <v>103950</v>
      </c>
      <c r="C5575" s="628" t="s">
        <v>24228</v>
      </c>
      <c r="D5575" s="626" t="s">
        <v>351</v>
      </c>
      <c r="E5575" s="634">
        <v>13.83</v>
      </c>
      <c r="F5575" s="635">
        <v>0</v>
      </c>
    </row>
    <row r="5576" spans="1:6" ht="15">
      <c r="A5576" s="633" t="s">
        <v>24116</v>
      </c>
      <c r="B5576" s="626">
        <v>103974</v>
      </c>
      <c r="C5576" s="628" t="s">
        <v>24229</v>
      </c>
      <c r="D5576" s="626" t="s">
        <v>351</v>
      </c>
      <c r="E5576" s="634">
        <v>12.07</v>
      </c>
      <c r="F5576" s="635">
        <v>0</v>
      </c>
    </row>
    <row r="5577" spans="1:6" ht="15">
      <c r="A5577" s="633" t="s">
        <v>24116</v>
      </c>
      <c r="B5577" s="626">
        <v>103956</v>
      </c>
      <c r="C5577" s="628" t="s">
        <v>24230</v>
      </c>
      <c r="D5577" s="626" t="s">
        <v>351</v>
      </c>
      <c r="E5577" s="634">
        <v>17.190000000000001</v>
      </c>
      <c r="F5577" s="635">
        <v>0</v>
      </c>
    </row>
    <row r="5578" spans="1:6" ht="15">
      <c r="A5578" s="633" t="s">
        <v>24116</v>
      </c>
      <c r="B5578" s="626">
        <v>103951</v>
      </c>
      <c r="C5578" s="628" t="s">
        <v>24231</v>
      </c>
      <c r="D5578" s="626" t="s">
        <v>351</v>
      </c>
      <c r="E5578" s="634">
        <v>18.46</v>
      </c>
      <c r="F5578" s="635">
        <v>0</v>
      </c>
    </row>
    <row r="5579" spans="1:6" ht="15">
      <c r="A5579" s="633" t="s">
        <v>24116</v>
      </c>
      <c r="B5579" s="626">
        <v>89374</v>
      </c>
      <c r="C5579" s="628" t="s">
        <v>24232</v>
      </c>
      <c r="D5579" s="626" t="s">
        <v>351</v>
      </c>
      <c r="E5579" s="634">
        <v>11.83</v>
      </c>
      <c r="F5579" s="635">
        <v>0</v>
      </c>
    </row>
    <row r="5580" spans="1:6" ht="15">
      <c r="A5580" s="633" t="s">
        <v>24116</v>
      </c>
      <c r="B5580" s="626">
        <v>89427</v>
      </c>
      <c r="C5580" s="628" t="s">
        <v>24233</v>
      </c>
      <c r="D5580" s="626" t="s">
        <v>351</v>
      </c>
      <c r="E5580" s="634">
        <v>13.7</v>
      </c>
      <c r="F5580" s="635">
        <v>0</v>
      </c>
    </row>
    <row r="5581" spans="1:6" ht="15">
      <c r="A5581" s="633" t="s">
        <v>24116</v>
      </c>
      <c r="B5581" s="626">
        <v>89381</v>
      </c>
      <c r="C5581" s="628" t="s">
        <v>24234</v>
      </c>
      <c r="D5581" s="626" t="s">
        <v>351</v>
      </c>
      <c r="E5581" s="634">
        <v>14.43</v>
      </c>
      <c r="F5581" s="635">
        <v>0</v>
      </c>
    </row>
    <row r="5582" spans="1:6" ht="15">
      <c r="A5582" s="633" t="s">
        <v>24116</v>
      </c>
      <c r="B5582" s="626">
        <v>95237</v>
      </c>
      <c r="C5582" s="628" t="s">
        <v>24235</v>
      </c>
      <c r="D5582" s="626" t="s">
        <v>351</v>
      </c>
      <c r="E5582" s="634">
        <v>26.32</v>
      </c>
      <c r="F5582" s="635">
        <v>0</v>
      </c>
    </row>
    <row r="5583" spans="1:6" ht="15">
      <c r="A5583" s="633" t="s">
        <v>24116</v>
      </c>
      <c r="B5583" s="626">
        <v>89979</v>
      </c>
      <c r="C5583" s="628" t="s">
        <v>24236</v>
      </c>
      <c r="D5583" s="626" t="s">
        <v>351</v>
      </c>
      <c r="E5583" s="634">
        <v>27.16</v>
      </c>
      <c r="F5583" s="635">
        <v>0</v>
      </c>
    </row>
    <row r="5584" spans="1:6" ht="15">
      <c r="A5584" s="633" t="s">
        <v>24116</v>
      </c>
      <c r="B5584" s="626">
        <v>103991</v>
      </c>
      <c r="C5584" s="628" t="s">
        <v>24237</v>
      </c>
      <c r="D5584" s="626" t="s">
        <v>351</v>
      </c>
      <c r="E5584" s="634">
        <v>20.68</v>
      </c>
      <c r="F5584" s="635">
        <v>0</v>
      </c>
    </row>
    <row r="5585" spans="1:6" ht="15">
      <c r="A5585" s="633" t="s">
        <v>24116</v>
      </c>
      <c r="B5585" s="626">
        <v>89564</v>
      </c>
      <c r="C5585" s="628" t="s">
        <v>24238</v>
      </c>
      <c r="D5585" s="626" t="s">
        <v>351</v>
      </c>
      <c r="E5585" s="634">
        <v>16.7</v>
      </c>
      <c r="F5585" s="635">
        <v>0</v>
      </c>
    </row>
    <row r="5586" spans="1:6" ht="15">
      <c r="A5586" s="633" t="s">
        <v>24116</v>
      </c>
      <c r="B5586" s="626">
        <v>104000</v>
      </c>
      <c r="C5586" s="628" t="s">
        <v>24239</v>
      </c>
      <c r="D5586" s="626" t="s">
        <v>351</v>
      </c>
      <c r="E5586" s="634">
        <v>30.68</v>
      </c>
      <c r="F5586" s="635">
        <v>0</v>
      </c>
    </row>
    <row r="5587" spans="1:6" ht="15">
      <c r="A5587" s="633" t="s">
        <v>24116</v>
      </c>
      <c r="B5587" s="626">
        <v>89593</v>
      </c>
      <c r="C5587" s="628" t="s">
        <v>24240</v>
      </c>
      <c r="D5587" s="626" t="s">
        <v>351</v>
      </c>
      <c r="E5587" s="634">
        <v>26.07</v>
      </c>
      <c r="F5587" s="635">
        <v>0</v>
      </c>
    </row>
    <row r="5588" spans="1:6" ht="15">
      <c r="A5588" s="633" t="s">
        <v>24116</v>
      </c>
      <c r="B5588" s="626">
        <v>89418</v>
      </c>
      <c r="C5588" s="628" t="s">
        <v>24241</v>
      </c>
      <c r="D5588" s="626" t="s">
        <v>351</v>
      </c>
      <c r="E5588" s="634">
        <v>17.309999999999999</v>
      </c>
      <c r="F5588" s="635">
        <v>0</v>
      </c>
    </row>
    <row r="5589" spans="1:6" ht="15">
      <c r="A5589" s="633" t="s">
        <v>24116</v>
      </c>
      <c r="B5589" s="626">
        <v>89372</v>
      </c>
      <c r="C5589" s="628" t="s">
        <v>24242</v>
      </c>
      <c r="D5589" s="626" t="s">
        <v>351</v>
      </c>
      <c r="E5589" s="634">
        <v>17.98</v>
      </c>
      <c r="F5589" s="635">
        <v>0</v>
      </c>
    </row>
    <row r="5590" spans="1:6" ht="15">
      <c r="A5590" s="633" t="s">
        <v>24116</v>
      </c>
      <c r="B5590" s="626">
        <v>89530</v>
      </c>
      <c r="C5590" s="628" t="s">
        <v>24243</v>
      </c>
      <c r="D5590" s="626" t="s">
        <v>351</v>
      </c>
      <c r="E5590" s="634">
        <v>17.13</v>
      </c>
      <c r="F5590" s="635">
        <v>0</v>
      </c>
    </row>
    <row r="5591" spans="1:6" ht="15">
      <c r="A5591" s="633" t="s">
        <v>24116</v>
      </c>
      <c r="B5591" s="626">
        <v>89425</v>
      </c>
      <c r="C5591" s="628" t="s">
        <v>24244</v>
      </c>
      <c r="D5591" s="626" t="s">
        <v>351</v>
      </c>
      <c r="E5591" s="634">
        <v>20.3</v>
      </c>
      <c r="F5591" s="635">
        <v>0</v>
      </c>
    </row>
    <row r="5592" spans="1:6" ht="15">
      <c r="A5592" s="633" t="s">
        <v>24116</v>
      </c>
      <c r="B5592" s="626">
        <v>89379</v>
      </c>
      <c r="C5592" s="628" t="s">
        <v>24245</v>
      </c>
      <c r="D5592" s="626" t="s">
        <v>351</v>
      </c>
      <c r="E5592" s="634">
        <v>21.08</v>
      </c>
      <c r="F5592" s="635">
        <v>0</v>
      </c>
    </row>
    <row r="5593" spans="1:6" ht="15">
      <c r="A5593" s="633" t="s">
        <v>24116</v>
      </c>
      <c r="B5593" s="626">
        <v>89542</v>
      </c>
      <c r="C5593" s="628" t="s">
        <v>24246</v>
      </c>
      <c r="D5593" s="626" t="s">
        <v>351</v>
      </c>
      <c r="E5593" s="634">
        <v>28.17</v>
      </c>
      <c r="F5593" s="635">
        <v>0</v>
      </c>
    </row>
    <row r="5594" spans="1:6" ht="15">
      <c r="A5594" s="633" t="s">
        <v>24116</v>
      </c>
      <c r="B5594" s="626">
        <v>89432</v>
      </c>
      <c r="C5594" s="628" t="s">
        <v>24247</v>
      </c>
      <c r="D5594" s="626" t="s">
        <v>351</v>
      </c>
      <c r="E5594" s="634">
        <v>31.84</v>
      </c>
      <c r="F5594" s="635">
        <v>0</v>
      </c>
    </row>
    <row r="5595" spans="1:6" ht="15">
      <c r="A5595" s="633" t="s">
        <v>24116</v>
      </c>
      <c r="B5595" s="626">
        <v>89387</v>
      </c>
      <c r="C5595" s="628" t="s">
        <v>24248</v>
      </c>
      <c r="D5595" s="626" t="s">
        <v>351</v>
      </c>
      <c r="E5595" s="634">
        <v>32.75</v>
      </c>
      <c r="F5595" s="635">
        <v>0</v>
      </c>
    </row>
    <row r="5596" spans="1:6" ht="15">
      <c r="A5596" s="633" t="s">
        <v>24116</v>
      </c>
      <c r="B5596" s="626">
        <v>89560</v>
      </c>
      <c r="C5596" s="628" t="s">
        <v>24249</v>
      </c>
      <c r="D5596" s="626" t="s">
        <v>351</v>
      </c>
      <c r="E5596" s="634">
        <v>36.020000000000003</v>
      </c>
      <c r="F5596" s="635">
        <v>0</v>
      </c>
    </row>
    <row r="5597" spans="1:6" ht="15">
      <c r="A5597" s="633" t="s">
        <v>24116</v>
      </c>
      <c r="B5597" s="626">
        <v>104159</v>
      </c>
      <c r="C5597" s="628" t="s">
        <v>24250</v>
      </c>
      <c r="D5597" s="626" t="s">
        <v>351</v>
      </c>
      <c r="E5597" s="634">
        <v>40.29</v>
      </c>
      <c r="F5597" s="635">
        <v>0</v>
      </c>
    </row>
    <row r="5598" spans="1:6" ht="15">
      <c r="A5598" s="633" t="s">
        <v>24116</v>
      </c>
      <c r="B5598" s="626">
        <v>89577</v>
      </c>
      <c r="C5598" s="628" t="s">
        <v>24251</v>
      </c>
      <c r="D5598" s="626" t="s">
        <v>351</v>
      </c>
      <c r="E5598" s="634">
        <v>38.14</v>
      </c>
      <c r="F5598" s="635">
        <v>0</v>
      </c>
    </row>
    <row r="5599" spans="1:6" ht="15">
      <c r="A5599" s="633" t="s">
        <v>24116</v>
      </c>
      <c r="B5599" s="626">
        <v>103996</v>
      </c>
      <c r="C5599" s="628" t="s">
        <v>24252</v>
      </c>
      <c r="D5599" s="626" t="s">
        <v>351</v>
      </c>
      <c r="E5599" s="634">
        <v>43.12</v>
      </c>
      <c r="F5599" s="635">
        <v>0</v>
      </c>
    </row>
    <row r="5600" spans="1:6" ht="15">
      <c r="A5600" s="633" t="s">
        <v>24116</v>
      </c>
      <c r="B5600" s="626">
        <v>89598</v>
      </c>
      <c r="C5600" s="628" t="s">
        <v>24253</v>
      </c>
      <c r="D5600" s="626" t="s">
        <v>351</v>
      </c>
      <c r="E5600" s="634">
        <v>51.16</v>
      </c>
      <c r="F5600" s="635">
        <v>0</v>
      </c>
    </row>
    <row r="5601" spans="1:6" ht="15">
      <c r="A5601" s="633" t="s">
        <v>24116</v>
      </c>
      <c r="B5601" s="626">
        <v>89419</v>
      </c>
      <c r="C5601" s="628" t="s">
        <v>24254</v>
      </c>
      <c r="D5601" s="626" t="s">
        <v>351</v>
      </c>
      <c r="E5601" s="634">
        <v>8.33</v>
      </c>
      <c r="F5601" s="635">
        <v>0</v>
      </c>
    </row>
    <row r="5602" spans="1:6" ht="15">
      <c r="A5602" s="633" t="s">
        <v>24116</v>
      </c>
      <c r="B5602" s="626">
        <v>89373</v>
      </c>
      <c r="C5602" s="628" t="s">
        <v>24255</v>
      </c>
      <c r="D5602" s="626" t="s">
        <v>351</v>
      </c>
      <c r="E5602" s="634">
        <v>9.06</v>
      </c>
      <c r="F5602" s="635">
        <v>0</v>
      </c>
    </row>
    <row r="5603" spans="1:6" ht="15">
      <c r="A5603" s="633" t="s">
        <v>24116</v>
      </c>
      <c r="B5603" s="626">
        <v>89532</v>
      </c>
      <c r="C5603" s="628" t="s">
        <v>24256</v>
      </c>
      <c r="D5603" s="626" t="s">
        <v>351</v>
      </c>
      <c r="E5603" s="634">
        <v>8.06</v>
      </c>
      <c r="F5603" s="635">
        <v>0</v>
      </c>
    </row>
    <row r="5604" spans="1:6" ht="15">
      <c r="A5604" s="633" t="s">
        <v>24116</v>
      </c>
      <c r="B5604" s="626">
        <v>89426</v>
      </c>
      <c r="C5604" s="628" t="s">
        <v>24257</v>
      </c>
      <c r="D5604" s="626" t="s">
        <v>351</v>
      </c>
      <c r="E5604" s="634">
        <v>11.48</v>
      </c>
      <c r="F5604" s="635">
        <v>0</v>
      </c>
    </row>
    <row r="5605" spans="1:6" ht="15">
      <c r="A5605" s="633" t="s">
        <v>24116</v>
      </c>
      <c r="B5605" s="626">
        <v>89380</v>
      </c>
      <c r="C5605" s="628" t="s">
        <v>24258</v>
      </c>
      <c r="D5605" s="626" t="s">
        <v>351</v>
      </c>
      <c r="E5605" s="634">
        <v>12.32</v>
      </c>
      <c r="F5605" s="635">
        <v>0</v>
      </c>
    </row>
    <row r="5606" spans="1:6" ht="15">
      <c r="A5606" s="633" t="s">
        <v>24116</v>
      </c>
      <c r="B5606" s="626">
        <v>89562</v>
      </c>
      <c r="C5606" s="628" t="s">
        <v>24259</v>
      </c>
      <c r="D5606" s="626" t="s">
        <v>351</v>
      </c>
      <c r="E5606" s="634">
        <v>11.47</v>
      </c>
      <c r="F5606" s="635">
        <v>0</v>
      </c>
    </row>
    <row r="5607" spans="1:6" ht="15">
      <c r="A5607" s="633" t="s">
        <v>24116</v>
      </c>
      <c r="B5607" s="626">
        <v>89433</v>
      </c>
      <c r="C5607" s="628" t="s">
        <v>24260</v>
      </c>
      <c r="D5607" s="626" t="s">
        <v>351</v>
      </c>
      <c r="E5607" s="634">
        <v>15.45</v>
      </c>
      <c r="F5607" s="635">
        <v>0</v>
      </c>
    </row>
    <row r="5608" spans="1:6" ht="15">
      <c r="A5608" s="633" t="s">
        <v>24116</v>
      </c>
      <c r="B5608" s="626">
        <v>89579</v>
      </c>
      <c r="C5608" s="628" t="s">
        <v>24261</v>
      </c>
      <c r="D5608" s="626" t="s">
        <v>351</v>
      </c>
      <c r="E5608" s="634">
        <v>12.84</v>
      </c>
      <c r="F5608" s="635">
        <v>0</v>
      </c>
    </row>
    <row r="5609" spans="1:6" ht="15">
      <c r="A5609" s="633" t="s">
        <v>24116</v>
      </c>
      <c r="B5609" s="626">
        <v>103998</v>
      </c>
      <c r="C5609" s="628" t="s">
        <v>24262</v>
      </c>
      <c r="D5609" s="626" t="s">
        <v>351</v>
      </c>
      <c r="E5609" s="634">
        <v>16.899999999999999</v>
      </c>
      <c r="F5609" s="635">
        <v>0</v>
      </c>
    </row>
    <row r="5610" spans="1:6" ht="15">
      <c r="A5610" s="633" t="s">
        <v>24116</v>
      </c>
      <c r="B5610" s="626">
        <v>89605</v>
      </c>
      <c r="C5610" s="628" t="s">
        <v>24263</v>
      </c>
      <c r="D5610" s="626" t="s">
        <v>351</v>
      </c>
      <c r="E5610" s="634">
        <v>22.11</v>
      </c>
      <c r="F5610" s="635">
        <v>0</v>
      </c>
    </row>
    <row r="5611" spans="1:6" ht="15">
      <c r="A5611" s="633" t="s">
        <v>24116</v>
      </c>
      <c r="B5611" s="626">
        <v>89981</v>
      </c>
      <c r="C5611" s="628" t="s">
        <v>24264</v>
      </c>
      <c r="D5611" s="626" t="s">
        <v>351</v>
      </c>
      <c r="E5611" s="634">
        <v>22.9</v>
      </c>
      <c r="F5611" s="635">
        <v>0</v>
      </c>
    </row>
    <row r="5612" spans="1:6" ht="15">
      <c r="A5612" s="633" t="s">
        <v>24116</v>
      </c>
      <c r="B5612" s="626">
        <v>89385</v>
      </c>
      <c r="C5612" s="628" t="s">
        <v>24265</v>
      </c>
      <c r="D5612" s="626" t="s">
        <v>351</v>
      </c>
      <c r="E5612" s="634">
        <v>9.18</v>
      </c>
      <c r="F5612" s="635">
        <v>0</v>
      </c>
    </row>
    <row r="5613" spans="1:6" ht="15">
      <c r="A5613" s="633" t="s">
        <v>24116</v>
      </c>
      <c r="B5613" s="626">
        <v>89551</v>
      </c>
      <c r="C5613" s="628" t="s">
        <v>24266</v>
      </c>
      <c r="D5613" s="626" t="s">
        <v>351</v>
      </c>
      <c r="E5613" s="634">
        <v>9.51</v>
      </c>
      <c r="F5613" s="635">
        <v>0</v>
      </c>
    </row>
    <row r="5614" spans="1:6" ht="15">
      <c r="A5614" s="633" t="s">
        <v>24116</v>
      </c>
      <c r="B5614" s="626">
        <v>89434</v>
      </c>
      <c r="C5614" s="628" t="s">
        <v>24267</v>
      </c>
      <c r="D5614" s="626" t="s">
        <v>351</v>
      </c>
      <c r="E5614" s="634">
        <v>12.93</v>
      </c>
      <c r="F5614" s="635">
        <v>0</v>
      </c>
    </row>
    <row r="5615" spans="1:6" ht="15">
      <c r="A5615" s="633" t="s">
        <v>24116</v>
      </c>
      <c r="B5615" s="626">
        <v>89389</v>
      </c>
      <c r="C5615" s="628" t="s">
        <v>24268</v>
      </c>
      <c r="D5615" s="626" t="s">
        <v>351</v>
      </c>
      <c r="E5615" s="634">
        <v>13.77</v>
      </c>
      <c r="F5615" s="635">
        <v>0</v>
      </c>
    </row>
    <row r="5616" spans="1:6" ht="15">
      <c r="A5616" s="633" t="s">
        <v>24116</v>
      </c>
      <c r="B5616" s="626">
        <v>89417</v>
      </c>
      <c r="C5616" s="628" t="s">
        <v>24269</v>
      </c>
      <c r="D5616" s="626" t="s">
        <v>351</v>
      </c>
      <c r="E5616" s="634">
        <v>7.08</v>
      </c>
      <c r="F5616" s="635">
        <v>0</v>
      </c>
    </row>
    <row r="5617" spans="1:6" ht="15">
      <c r="A5617" s="633" t="s">
        <v>24116</v>
      </c>
      <c r="B5617" s="626">
        <v>89371</v>
      </c>
      <c r="C5617" s="628" t="s">
        <v>24270</v>
      </c>
      <c r="D5617" s="626" t="s">
        <v>351</v>
      </c>
      <c r="E5617" s="634">
        <v>7.75</v>
      </c>
      <c r="F5617" s="635">
        <v>0</v>
      </c>
    </row>
    <row r="5618" spans="1:6" ht="15">
      <c r="A5618" s="633" t="s">
        <v>24116</v>
      </c>
      <c r="B5618" s="626">
        <v>89528</v>
      </c>
      <c r="C5618" s="628" t="s">
        <v>24271</v>
      </c>
      <c r="D5618" s="626" t="s">
        <v>351</v>
      </c>
      <c r="E5618" s="634">
        <v>5.14</v>
      </c>
      <c r="F5618" s="635">
        <v>0</v>
      </c>
    </row>
    <row r="5619" spans="1:6" ht="15">
      <c r="A5619" s="633" t="s">
        <v>24116</v>
      </c>
      <c r="B5619" s="626">
        <v>89424</v>
      </c>
      <c r="C5619" s="628" t="s">
        <v>24272</v>
      </c>
      <c r="D5619" s="626" t="s">
        <v>351</v>
      </c>
      <c r="E5619" s="634">
        <v>8.31</v>
      </c>
      <c r="F5619" s="635">
        <v>0</v>
      </c>
    </row>
    <row r="5620" spans="1:6" ht="15">
      <c r="A5620" s="633" t="s">
        <v>24116</v>
      </c>
      <c r="B5620" s="626">
        <v>89378</v>
      </c>
      <c r="C5620" s="628" t="s">
        <v>24273</v>
      </c>
      <c r="D5620" s="626" t="s">
        <v>351</v>
      </c>
      <c r="E5620" s="634">
        <v>9.09</v>
      </c>
      <c r="F5620" s="635">
        <v>0</v>
      </c>
    </row>
    <row r="5621" spans="1:6" ht="15">
      <c r="A5621" s="633" t="s">
        <v>24116</v>
      </c>
      <c r="B5621" s="626">
        <v>89541</v>
      </c>
      <c r="C5621" s="628" t="s">
        <v>24274</v>
      </c>
      <c r="D5621" s="626" t="s">
        <v>351</v>
      </c>
      <c r="E5621" s="634">
        <v>7.46</v>
      </c>
      <c r="F5621" s="635">
        <v>0</v>
      </c>
    </row>
    <row r="5622" spans="1:6" ht="15">
      <c r="A5622" s="633" t="s">
        <v>24116</v>
      </c>
      <c r="B5622" s="626">
        <v>89431</v>
      </c>
      <c r="C5622" s="628" t="s">
        <v>24275</v>
      </c>
      <c r="D5622" s="626" t="s">
        <v>351</v>
      </c>
      <c r="E5622" s="634">
        <v>11.13</v>
      </c>
      <c r="F5622" s="635">
        <v>0</v>
      </c>
    </row>
    <row r="5623" spans="1:6" ht="15">
      <c r="A5623" s="633" t="s">
        <v>24116</v>
      </c>
      <c r="B5623" s="626">
        <v>89386</v>
      </c>
      <c r="C5623" s="628" t="s">
        <v>24276</v>
      </c>
      <c r="D5623" s="626" t="s">
        <v>351</v>
      </c>
      <c r="E5623" s="634">
        <v>12.04</v>
      </c>
      <c r="F5623" s="635">
        <v>0</v>
      </c>
    </row>
    <row r="5624" spans="1:6" ht="15">
      <c r="A5624" s="633" t="s">
        <v>24116</v>
      </c>
      <c r="B5624" s="626">
        <v>89558</v>
      </c>
      <c r="C5624" s="628" t="s">
        <v>24277</v>
      </c>
      <c r="D5624" s="626" t="s">
        <v>351</v>
      </c>
      <c r="E5624" s="634">
        <v>10.99</v>
      </c>
      <c r="F5624" s="635">
        <v>0</v>
      </c>
    </row>
    <row r="5625" spans="1:6" ht="15">
      <c r="A5625" s="633" t="s">
        <v>24116</v>
      </c>
      <c r="B5625" s="626">
        <v>103988</v>
      </c>
      <c r="C5625" s="628" t="s">
        <v>24278</v>
      </c>
      <c r="D5625" s="626" t="s">
        <v>351</v>
      </c>
      <c r="E5625" s="634">
        <v>15.26</v>
      </c>
      <c r="F5625" s="635">
        <v>0</v>
      </c>
    </row>
    <row r="5626" spans="1:6" ht="15">
      <c r="A5626" s="633" t="s">
        <v>24116</v>
      </c>
      <c r="B5626" s="626">
        <v>89575</v>
      </c>
      <c r="C5626" s="628" t="s">
        <v>24279</v>
      </c>
      <c r="D5626" s="626" t="s">
        <v>351</v>
      </c>
      <c r="E5626" s="634">
        <v>12.97</v>
      </c>
      <c r="F5626" s="635">
        <v>0</v>
      </c>
    </row>
    <row r="5627" spans="1:6" ht="15">
      <c r="A5627" s="633" t="s">
        <v>24116</v>
      </c>
      <c r="B5627" s="626">
        <v>103995</v>
      </c>
      <c r="C5627" s="628" t="s">
        <v>24280</v>
      </c>
      <c r="D5627" s="626" t="s">
        <v>351</v>
      </c>
      <c r="E5627" s="634">
        <v>17.95</v>
      </c>
      <c r="F5627" s="635">
        <v>0</v>
      </c>
    </row>
    <row r="5628" spans="1:6" ht="15">
      <c r="A5628" s="633" t="s">
        <v>24116</v>
      </c>
      <c r="B5628" s="626">
        <v>89597</v>
      </c>
      <c r="C5628" s="628" t="s">
        <v>24281</v>
      </c>
      <c r="D5628" s="626" t="s">
        <v>351</v>
      </c>
      <c r="E5628" s="634">
        <v>24.22</v>
      </c>
      <c r="F5628" s="635">
        <v>0</v>
      </c>
    </row>
    <row r="5629" spans="1:6" ht="15">
      <c r="A5629" s="633" t="s">
        <v>24116</v>
      </c>
      <c r="B5629" s="626">
        <v>89611</v>
      </c>
      <c r="C5629" s="628" t="s">
        <v>24282</v>
      </c>
      <c r="D5629" s="626" t="s">
        <v>351</v>
      </c>
      <c r="E5629" s="634">
        <v>33.82</v>
      </c>
      <c r="F5629" s="635">
        <v>0</v>
      </c>
    </row>
    <row r="5630" spans="1:6" ht="15">
      <c r="A5630" s="633" t="s">
        <v>24116</v>
      </c>
      <c r="B5630" s="626">
        <v>89614</v>
      </c>
      <c r="C5630" s="628" t="s">
        <v>24283</v>
      </c>
      <c r="D5630" s="626" t="s">
        <v>351</v>
      </c>
      <c r="E5630" s="634">
        <v>61.41</v>
      </c>
      <c r="F5630" s="635">
        <v>0</v>
      </c>
    </row>
    <row r="5631" spans="1:6" ht="15">
      <c r="A5631" s="633" t="s">
        <v>24116</v>
      </c>
      <c r="B5631" s="626">
        <v>103975</v>
      </c>
      <c r="C5631" s="628" t="s">
        <v>24284</v>
      </c>
      <c r="D5631" s="626" t="s">
        <v>351</v>
      </c>
      <c r="E5631" s="634">
        <v>20.03</v>
      </c>
      <c r="F5631" s="635">
        <v>0</v>
      </c>
    </row>
    <row r="5632" spans="1:6" ht="15">
      <c r="A5632" s="633" t="s">
        <v>24116</v>
      </c>
      <c r="B5632" s="626">
        <v>104007</v>
      </c>
      <c r="C5632" s="628" t="s">
        <v>24285</v>
      </c>
      <c r="D5632" s="626" t="s">
        <v>351</v>
      </c>
      <c r="E5632" s="634">
        <v>26.04</v>
      </c>
      <c r="F5632" s="635">
        <v>0</v>
      </c>
    </row>
    <row r="5633" spans="1:6" ht="15">
      <c r="A5633" s="633" t="s">
        <v>24116</v>
      </c>
      <c r="B5633" s="626">
        <v>103976</v>
      </c>
      <c r="C5633" s="628" t="s">
        <v>24286</v>
      </c>
      <c r="D5633" s="626" t="s">
        <v>351</v>
      </c>
      <c r="E5633" s="634">
        <v>28.31</v>
      </c>
      <c r="F5633" s="635">
        <v>0</v>
      </c>
    </row>
    <row r="5634" spans="1:6" ht="15">
      <c r="A5634" s="633" t="s">
        <v>24116</v>
      </c>
      <c r="B5634" s="626">
        <v>104008</v>
      </c>
      <c r="C5634" s="628" t="s">
        <v>24287</v>
      </c>
      <c r="D5634" s="626" t="s">
        <v>351</v>
      </c>
      <c r="E5634" s="634">
        <v>36.909999999999997</v>
      </c>
      <c r="F5634" s="635">
        <v>0</v>
      </c>
    </row>
    <row r="5635" spans="1:6" ht="15">
      <c r="A5635" s="633" t="s">
        <v>24116</v>
      </c>
      <c r="B5635" s="626">
        <v>89630</v>
      </c>
      <c r="C5635" s="628" t="s">
        <v>24288</v>
      </c>
      <c r="D5635" s="626" t="s">
        <v>351</v>
      </c>
      <c r="E5635" s="634">
        <v>64.53</v>
      </c>
      <c r="F5635" s="635">
        <v>0</v>
      </c>
    </row>
    <row r="5636" spans="1:6" ht="15">
      <c r="A5636" s="633" t="s">
        <v>24116</v>
      </c>
      <c r="B5636" s="626">
        <v>89632</v>
      </c>
      <c r="C5636" s="628" t="s">
        <v>24289</v>
      </c>
      <c r="D5636" s="626" t="s">
        <v>351</v>
      </c>
      <c r="E5636" s="634">
        <v>126.29</v>
      </c>
      <c r="F5636" s="635">
        <v>0</v>
      </c>
    </row>
    <row r="5637" spans="1:6" ht="15">
      <c r="A5637" s="633" t="s">
        <v>24116</v>
      </c>
      <c r="B5637" s="626">
        <v>89438</v>
      </c>
      <c r="C5637" s="628" t="s">
        <v>24290</v>
      </c>
      <c r="D5637" s="626" t="s">
        <v>351</v>
      </c>
      <c r="E5637" s="634">
        <v>13.36</v>
      </c>
      <c r="F5637" s="635">
        <v>0</v>
      </c>
    </row>
    <row r="5638" spans="1:6" ht="15">
      <c r="A5638" s="633" t="s">
        <v>24116</v>
      </c>
      <c r="B5638" s="626">
        <v>89393</v>
      </c>
      <c r="C5638" s="628" t="s">
        <v>24291</v>
      </c>
      <c r="D5638" s="626" t="s">
        <v>351</v>
      </c>
      <c r="E5638" s="634">
        <v>14.69</v>
      </c>
      <c r="F5638" s="635">
        <v>0</v>
      </c>
    </row>
    <row r="5639" spans="1:6" ht="15">
      <c r="A5639" s="633" t="s">
        <v>24116</v>
      </c>
      <c r="B5639" s="626">
        <v>89617</v>
      </c>
      <c r="C5639" s="628" t="s">
        <v>24292</v>
      </c>
      <c r="D5639" s="626" t="s">
        <v>351</v>
      </c>
      <c r="E5639" s="634">
        <v>9.3800000000000008</v>
      </c>
      <c r="F5639" s="635">
        <v>0</v>
      </c>
    </row>
    <row r="5640" spans="1:6" ht="15">
      <c r="A5640" s="633" t="s">
        <v>24116</v>
      </c>
      <c r="B5640" s="626">
        <v>89440</v>
      </c>
      <c r="C5640" s="628" t="s">
        <v>24293</v>
      </c>
      <c r="D5640" s="626" t="s">
        <v>351</v>
      </c>
      <c r="E5640" s="634">
        <v>15.69</v>
      </c>
      <c r="F5640" s="635">
        <v>0</v>
      </c>
    </row>
    <row r="5641" spans="1:6" ht="15">
      <c r="A5641" s="633" t="s">
        <v>24116</v>
      </c>
      <c r="B5641" s="626">
        <v>89395</v>
      </c>
      <c r="C5641" s="628" t="s">
        <v>24294</v>
      </c>
      <c r="D5641" s="626" t="s">
        <v>351</v>
      </c>
      <c r="E5641" s="634">
        <v>17.239999999999998</v>
      </c>
      <c r="F5641" s="635">
        <v>0</v>
      </c>
    </row>
    <row r="5642" spans="1:6" ht="15">
      <c r="A5642" s="633" t="s">
        <v>24116</v>
      </c>
      <c r="B5642" s="626">
        <v>89620</v>
      </c>
      <c r="C5642" s="628" t="s">
        <v>24295</v>
      </c>
      <c r="D5642" s="626" t="s">
        <v>351</v>
      </c>
      <c r="E5642" s="634">
        <v>14.07</v>
      </c>
      <c r="F5642" s="635">
        <v>0</v>
      </c>
    </row>
    <row r="5643" spans="1:6" ht="15">
      <c r="A5643" s="633" t="s">
        <v>24116</v>
      </c>
      <c r="B5643" s="626">
        <v>89443</v>
      </c>
      <c r="C5643" s="628" t="s">
        <v>24296</v>
      </c>
      <c r="D5643" s="626" t="s">
        <v>351</v>
      </c>
      <c r="E5643" s="634">
        <v>21.37</v>
      </c>
      <c r="F5643" s="635">
        <v>0</v>
      </c>
    </row>
    <row r="5644" spans="1:6" ht="15">
      <c r="A5644" s="633" t="s">
        <v>24116</v>
      </c>
      <c r="B5644" s="626">
        <v>89398</v>
      </c>
      <c r="C5644" s="628" t="s">
        <v>24297</v>
      </c>
      <c r="D5644" s="626" t="s">
        <v>351</v>
      </c>
      <c r="E5644" s="634">
        <v>23.22</v>
      </c>
      <c r="F5644" s="635">
        <v>0</v>
      </c>
    </row>
    <row r="5645" spans="1:6" ht="15">
      <c r="A5645" s="633" t="s">
        <v>24116</v>
      </c>
      <c r="B5645" s="626">
        <v>89623</v>
      </c>
      <c r="C5645" s="628" t="s">
        <v>24298</v>
      </c>
      <c r="D5645" s="626" t="s">
        <v>351</v>
      </c>
      <c r="E5645" s="634">
        <v>22.01</v>
      </c>
      <c r="F5645" s="635">
        <v>0</v>
      </c>
    </row>
    <row r="5646" spans="1:6" ht="15">
      <c r="A5646" s="633" t="s">
        <v>24116</v>
      </c>
      <c r="B5646" s="626">
        <v>104011</v>
      </c>
      <c r="C5646" s="628" t="s">
        <v>24299</v>
      </c>
      <c r="D5646" s="626" t="s">
        <v>351</v>
      </c>
      <c r="E5646" s="634">
        <v>30.42</v>
      </c>
      <c r="F5646" s="635">
        <v>0</v>
      </c>
    </row>
    <row r="5647" spans="1:6" ht="15">
      <c r="A5647" s="633" t="s">
        <v>24116</v>
      </c>
      <c r="B5647" s="626">
        <v>89625</v>
      </c>
      <c r="C5647" s="628" t="s">
        <v>24300</v>
      </c>
      <c r="D5647" s="626" t="s">
        <v>351</v>
      </c>
      <c r="E5647" s="634">
        <v>25.73</v>
      </c>
      <c r="F5647" s="635">
        <v>0</v>
      </c>
    </row>
    <row r="5648" spans="1:6" ht="15">
      <c r="A5648" s="633" t="s">
        <v>24116</v>
      </c>
      <c r="B5648" s="626">
        <v>104004</v>
      </c>
      <c r="C5648" s="628" t="s">
        <v>24301</v>
      </c>
      <c r="D5648" s="626" t="s">
        <v>351</v>
      </c>
      <c r="E5648" s="634">
        <v>35.630000000000003</v>
      </c>
      <c r="F5648" s="635">
        <v>0</v>
      </c>
    </row>
    <row r="5649" spans="1:6" ht="15">
      <c r="A5649" s="633" t="s">
        <v>24116</v>
      </c>
      <c r="B5649" s="626">
        <v>89628</v>
      </c>
      <c r="C5649" s="628" t="s">
        <v>24302</v>
      </c>
      <c r="D5649" s="626" t="s">
        <v>351</v>
      </c>
      <c r="E5649" s="634">
        <v>51.29</v>
      </c>
      <c r="F5649" s="635">
        <v>0</v>
      </c>
    </row>
    <row r="5650" spans="1:6" ht="15">
      <c r="A5650" s="633" t="s">
        <v>24116</v>
      </c>
      <c r="B5650" s="626">
        <v>89629</v>
      </c>
      <c r="C5650" s="628" t="s">
        <v>24303</v>
      </c>
      <c r="D5650" s="626" t="s">
        <v>351</v>
      </c>
      <c r="E5650" s="634">
        <v>84.46</v>
      </c>
      <c r="F5650" s="635">
        <v>0</v>
      </c>
    </row>
    <row r="5651" spans="1:6" ht="15">
      <c r="A5651" s="633" t="s">
        <v>24116</v>
      </c>
      <c r="B5651" s="626">
        <v>89631</v>
      </c>
      <c r="C5651" s="628" t="s">
        <v>24304</v>
      </c>
      <c r="D5651" s="626" t="s">
        <v>351</v>
      </c>
      <c r="E5651" s="634">
        <v>109.93</v>
      </c>
      <c r="F5651" s="635">
        <v>0</v>
      </c>
    </row>
    <row r="5652" spans="1:6" ht="15">
      <c r="A5652" s="633" t="s">
        <v>24116</v>
      </c>
      <c r="B5652" s="626">
        <v>89401</v>
      </c>
      <c r="C5652" s="628" t="s">
        <v>24305</v>
      </c>
      <c r="D5652" s="626" t="s">
        <v>143</v>
      </c>
      <c r="E5652" s="634">
        <v>13.86</v>
      </c>
      <c r="F5652" s="635">
        <v>0</v>
      </c>
    </row>
    <row r="5653" spans="1:6" ht="15">
      <c r="A5653" s="633" t="s">
        <v>24116</v>
      </c>
      <c r="B5653" s="626">
        <v>89355</v>
      </c>
      <c r="C5653" s="628" t="s">
        <v>24306</v>
      </c>
      <c r="D5653" s="626" t="s">
        <v>143</v>
      </c>
      <c r="E5653" s="634">
        <v>27.67</v>
      </c>
      <c r="F5653" s="635">
        <v>0</v>
      </c>
    </row>
    <row r="5654" spans="1:6" ht="15">
      <c r="A5654" s="633" t="s">
        <v>24116</v>
      </c>
      <c r="B5654" s="626">
        <v>89446</v>
      </c>
      <c r="C5654" s="628" t="s">
        <v>24307</v>
      </c>
      <c r="D5654" s="626" t="s">
        <v>143</v>
      </c>
      <c r="E5654" s="634">
        <v>5.93</v>
      </c>
      <c r="F5654" s="635">
        <v>0</v>
      </c>
    </row>
    <row r="5655" spans="1:6" ht="15">
      <c r="A5655" s="633" t="s">
        <v>24116</v>
      </c>
      <c r="B5655" s="626">
        <v>89402</v>
      </c>
      <c r="C5655" s="628" t="s">
        <v>24308</v>
      </c>
      <c r="D5655" s="626" t="s">
        <v>143</v>
      </c>
      <c r="E5655" s="634">
        <v>15.96</v>
      </c>
      <c r="F5655" s="635">
        <v>0</v>
      </c>
    </row>
    <row r="5656" spans="1:6" ht="15">
      <c r="A5656" s="633" t="s">
        <v>24116</v>
      </c>
      <c r="B5656" s="626">
        <v>89356</v>
      </c>
      <c r="C5656" s="628" t="s">
        <v>24309</v>
      </c>
      <c r="D5656" s="626" t="s">
        <v>143</v>
      </c>
      <c r="E5656" s="634">
        <v>31.95</v>
      </c>
      <c r="F5656" s="635">
        <v>0</v>
      </c>
    </row>
    <row r="5657" spans="1:6" ht="15">
      <c r="A5657" s="633" t="s">
        <v>24116</v>
      </c>
      <c r="B5657" s="626">
        <v>89447</v>
      </c>
      <c r="C5657" s="628" t="s">
        <v>24310</v>
      </c>
      <c r="D5657" s="626" t="s">
        <v>143</v>
      </c>
      <c r="E5657" s="634">
        <v>11.45</v>
      </c>
      <c r="F5657" s="635">
        <v>0</v>
      </c>
    </row>
    <row r="5658" spans="1:6" ht="15">
      <c r="A5658" s="633" t="s">
        <v>24116</v>
      </c>
      <c r="B5658" s="626">
        <v>89403</v>
      </c>
      <c r="C5658" s="628" t="s">
        <v>24311</v>
      </c>
      <c r="D5658" s="626" t="s">
        <v>143</v>
      </c>
      <c r="E5658" s="634">
        <v>23.41</v>
      </c>
      <c r="F5658" s="635">
        <v>0</v>
      </c>
    </row>
    <row r="5659" spans="1:6" ht="15">
      <c r="A5659" s="633" t="s">
        <v>24116</v>
      </c>
      <c r="B5659" s="626">
        <v>89357</v>
      </c>
      <c r="C5659" s="628" t="s">
        <v>24312</v>
      </c>
      <c r="D5659" s="626" t="s">
        <v>143</v>
      </c>
      <c r="E5659" s="634">
        <v>42.45</v>
      </c>
      <c r="F5659" s="635">
        <v>0</v>
      </c>
    </row>
    <row r="5660" spans="1:6" ht="15">
      <c r="A5660" s="633" t="s">
        <v>24116</v>
      </c>
      <c r="B5660" s="626">
        <v>89448</v>
      </c>
      <c r="C5660" s="628" t="s">
        <v>24313</v>
      </c>
      <c r="D5660" s="626" t="s">
        <v>143</v>
      </c>
      <c r="E5660" s="634">
        <v>17.38</v>
      </c>
      <c r="F5660" s="635">
        <v>0</v>
      </c>
    </row>
    <row r="5661" spans="1:6" ht="15">
      <c r="A5661" s="633" t="s">
        <v>24116</v>
      </c>
      <c r="B5661" s="626">
        <v>103978</v>
      </c>
      <c r="C5661" s="628" t="s">
        <v>24314</v>
      </c>
      <c r="D5661" s="626" t="s">
        <v>143</v>
      </c>
      <c r="E5661" s="634">
        <v>31.45</v>
      </c>
      <c r="F5661" s="635">
        <v>0</v>
      </c>
    </row>
    <row r="5662" spans="1:6" ht="15">
      <c r="A5662" s="633" t="s">
        <v>24116</v>
      </c>
      <c r="B5662" s="626">
        <v>89449</v>
      </c>
      <c r="C5662" s="628" t="s">
        <v>24315</v>
      </c>
      <c r="D5662" s="626" t="s">
        <v>143</v>
      </c>
      <c r="E5662" s="634">
        <v>19.3</v>
      </c>
      <c r="F5662" s="635">
        <v>0</v>
      </c>
    </row>
    <row r="5663" spans="1:6" ht="15">
      <c r="A5663" s="633" t="s">
        <v>24116</v>
      </c>
      <c r="B5663" s="626">
        <v>103979</v>
      </c>
      <c r="C5663" s="628" t="s">
        <v>24316</v>
      </c>
      <c r="D5663" s="626" t="s">
        <v>143</v>
      </c>
      <c r="E5663" s="634">
        <v>36.090000000000003</v>
      </c>
      <c r="F5663" s="635">
        <v>0</v>
      </c>
    </row>
    <row r="5664" spans="1:6" ht="15">
      <c r="A5664" s="633" t="s">
        <v>24116</v>
      </c>
      <c r="B5664" s="626">
        <v>89450</v>
      </c>
      <c r="C5664" s="628" t="s">
        <v>24317</v>
      </c>
      <c r="D5664" s="626" t="s">
        <v>143</v>
      </c>
      <c r="E5664" s="634">
        <v>30.6</v>
      </c>
      <c r="F5664" s="635">
        <v>0</v>
      </c>
    </row>
    <row r="5665" spans="1:6" ht="15">
      <c r="A5665" s="633" t="s">
        <v>24116</v>
      </c>
      <c r="B5665" s="626">
        <v>89451</v>
      </c>
      <c r="C5665" s="628" t="s">
        <v>24318</v>
      </c>
      <c r="D5665" s="626" t="s">
        <v>143</v>
      </c>
      <c r="E5665" s="634">
        <v>49.46</v>
      </c>
      <c r="F5665" s="635">
        <v>0</v>
      </c>
    </row>
    <row r="5666" spans="1:6" ht="15">
      <c r="A5666" s="633" t="s">
        <v>24116</v>
      </c>
      <c r="B5666" s="626">
        <v>89452</v>
      </c>
      <c r="C5666" s="628" t="s">
        <v>24319</v>
      </c>
      <c r="D5666" s="626" t="s">
        <v>143</v>
      </c>
      <c r="E5666" s="634">
        <v>67.88</v>
      </c>
      <c r="F5666" s="635">
        <v>0</v>
      </c>
    </row>
    <row r="5667" spans="1:6" ht="15">
      <c r="A5667" s="633" t="s">
        <v>24116</v>
      </c>
      <c r="B5667" s="626">
        <v>89394</v>
      </c>
      <c r="C5667" s="628" t="s">
        <v>24320</v>
      </c>
      <c r="D5667" s="626" t="s">
        <v>351</v>
      </c>
      <c r="E5667" s="634">
        <v>22.13</v>
      </c>
      <c r="F5667" s="635">
        <v>0</v>
      </c>
    </row>
    <row r="5668" spans="1:6" ht="15">
      <c r="A5668" s="633" t="s">
        <v>24116</v>
      </c>
      <c r="B5668" s="626">
        <v>89396</v>
      </c>
      <c r="C5668" s="628" t="s">
        <v>24321</v>
      </c>
      <c r="D5668" s="626" t="s">
        <v>351</v>
      </c>
      <c r="E5668" s="634">
        <v>24.2</v>
      </c>
      <c r="F5668" s="635">
        <v>0</v>
      </c>
    </row>
    <row r="5669" spans="1:6" ht="15">
      <c r="A5669" s="633" t="s">
        <v>24116</v>
      </c>
      <c r="B5669" s="626">
        <v>90374</v>
      </c>
      <c r="C5669" s="628" t="s">
        <v>24322</v>
      </c>
      <c r="D5669" s="626" t="s">
        <v>351</v>
      </c>
      <c r="E5669" s="634">
        <v>26.24</v>
      </c>
      <c r="F5669" s="635">
        <v>0</v>
      </c>
    </row>
    <row r="5670" spans="1:6" ht="15">
      <c r="A5670" s="633" t="s">
        <v>24116</v>
      </c>
      <c r="B5670" s="626">
        <v>89444</v>
      </c>
      <c r="C5670" s="628" t="s">
        <v>24323</v>
      </c>
      <c r="D5670" s="626" t="s">
        <v>351</v>
      </c>
      <c r="E5670" s="634">
        <v>28.17</v>
      </c>
      <c r="F5670" s="635">
        <v>0</v>
      </c>
    </row>
    <row r="5671" spans="1:6" ht="15">
      <c r="A5671" s="633" t="s">
        <v>24116</v>
      </c>
      <c r="B5671" s="626">
        <v>89399</v>
      </c>
      <c r="C5671" s="628" t="s">
        <v>24324</v>
      </c>
      <c r="D5671" s="626" t="s">
        <v>351</v>
      </c>
      <c r="E5671" s="634">
        <v>29.07</v>
      </c>
      <c r="F5671" s="635">
        <v>0</v>
      </c>
    </row>
    <row r="5672" spans="1:6" ht="15">
      <c r="A5672" s="633" t="s">
        <v>24116</v>
      </c>
      <c r="B5672" s="626">
        <v>89442</v>
      </c>
      <c r="C5672" s="628" t="s">
        <v>24325</v>
      </c>
      <c r="D5672" s="626" t="s">
        <v>351</v>
      </c>
      <c r="E5672" s="634">
        <v>17.329999999999998</v>
      </c>
      <c r="F5672" s="635">
        <v>0</v>
      </c>
    </row>
    <row r="5673" spans="1:6" ht="15">
      <c r="A5673" s="633" t="s">
        <v>24116</v>
      </c>
      <c r="B5673" s="626">
        <v>89397</v>
      </c>
      <c r="C5673" s="628" t="s">
        <v>24326</v>
      </c>
      <c r="D5673" s="626" t="s">
        <v>351</v>
      </c>
      <c r="E5673" s="634">
        <v>18.77</v>
      </c>
      <c r="F5673" s="635">
        <v>0</v>
      </c>
    </row>
    <row r="5674" spans="1:6" ht="15">
      <c r="A5674" s="633" t="s">
        <v>24116</v>
      </c>
      <c r="B5674" s="626">
        <v>89622</v>
      </c>
      <c r="C5674" s="628" t="s">
        <v>24327</v>
      </c>
      <c r="D5674" s="626" t="s">
        <v>351</v>
      </c>
      <c r="E5674" s="634">
        <v>16.100000000000001</v>
      </c>
      <c r="F5674" s="635">
        <v>0</v>
      </c>
    </row>
    <row r="5675" spans="1:6" ht="15">
      <c r="A5675" s="633" t="s">
        <v>24116</v>
      </c>
      <c r="B5675" s="626">
        <v>89445</v>
      </c>
      <c r="C5675" s="628" t="s">
        <v>24328</v>
      </c>
      <c r="D5675" s="626" t="s">
        <v>351</v>
      </c>
      <c r="E5675" s="634">
        <v>22.91</v>
      </c>
      <c r="F5675" s="635">
        <v>0</v>
      </c>
    </row>
    <row r="5676" spans="1:6" ht="15">
      <c r="A5676" s="633" t="s">
        <v>24116</v>
      </c>
      <c r="B5676" s="626">
        <v>89400</v>
      </c>
      <c r="C5676" s="628" t="s">
        <v>24329</v>
      </c>
      <c r="D5676" s="626" t="s">
        <v>351</v>
      </c>
      <c r="E5676" s="634">
        <v>24.6</v>
      </c>
      <c r="F5676" s="635">
        <v>0</v>
      </c>
    </row>
    <row r="5677" spans="1:6" ht="15">
      <c r="A5677" s="633" t="s">
        <v>24116</v>
      </c>
      <c r="B5677" s="626">
        <v>89624</v>
      </c>
      <c r="C5677" s="628" t="s">
        <v>24330</v>
      </c>
      <c r="D5677" s="626" t="s">
        <v>351</v>
      </c>
      <c r="E5677" s="634">
        <v>20.32</v>
      </c>
      <c r="F5677" s="635">
        <v>0</v>
      </c>
    </row>
    <row r="5678" spans="1:6" ht="15">
      <c r="A5678" s="633" t="s">
        <v>24116</v>
      </c>
      <c r="B5678" s="626">
        <v>104012</v>
      </c>
      <c r="C5678" s="628" t="s">
        <v>24331</v>
      </c>
      <c r="D5678" s="626" t="s">
        <v>351</v>
      </c>
      <c r="E5678" s="634">
        <v>28.17</v>
      </c>
      <c r="F5678" s="635">
        <v>0</v>
      </c>
    </row>
    <row r="5679" spans="1:6" ht="15">
      <c r="A5679" s="633" t="s">
        <v>24116</v>
      </c>
      <c r="B5679" s="626">
        <v>89627</v>
      </c>
      <c r="C5679" s="628" t="s">
        <v>24332</v>
      </c>
      <c r="D5679" s="626" t="s">
        <v>351</v>
      </c>
      <c r="E5679" s="634">
        <v>22.52</v>
      </c>
      <c r="F5679" s="635">
        <v>0</v>
      </c>
    </row>
    <row r="5680" spans="1:6" ht="15">
      <c r="A5680" s="633" t="s">
        <v>24116</v>
      </c>
      <c r="B5680" s="626">
        <v>104006</v>
      </c>
      <c r="C5680" s="628" t="s">
        <v>24333</v>
      </c>
      <c r="D5680" s="626" t="s">
        <v>351</v>
      </c>
      <c r="E5680" s="634">
        <v>29.73</v>
      </c>
      <c r="F5680" s="635">
        <v>0</v>
      </c>
    </row>
    <row r="5681" spans="1:6" ht="15">
      <c r="A5681" s="633" t="s">
        <v>24116</v>
      </c>
      <c r="B5681" s="626">
        <v>89626</v>
      </c>
      <c r="C5681" s="628" t="s">
        <v>24334</v>
      </c>
      <c r="D5681" s="626" t="s">
        <v>351</v>
      </c>
      <c r="E5681" s="634">
        <v>32.880000000000003</v>
      </c>
      <c r="F5681" s="635">
        <v>0</v>
      </c>
    </row>
    <row r="5682" spans="1:6" ht="15">
      <c r="A5682" s="633" t="s">
        <v>24116</v>
      </c>
      <c r="B5682" s="626">
        <v>104005</v>
      </c>
      <c r="C5682" s="628" t="s">
        <v>24335</v>
      </c>
      <c r="D5682" s="626" t="s">
        <v>351</v>
      </c>
      <c r="E5682" s="634">
        <v>42.04</v>
      </c>
      <c r="F5682" s="635">
        <v>0</v>
      </c>
    </row>
    <row r="5683" spans="1:6" ht="15">
      <c r="A5683" s="633" t="s">
        <v>24116</v>
      </c>
      <c r="B5683" s="626">
        <v>89439</v>
      </c>
      <c r="C5683" s="628" t="s">
        <v>24336</v>
      </c>
      <c r="D5683" s="626" t="s">
        <v>351</v>
      </c>
      <c r="E5683" s="634">
        <v>14.9</v>
      </c>
      <c r="F5683" s="635">
        <v>0</v>
      </c>
    </row>
    <row r="5684" spans="1:6" ht="15">
      <c r="A5684" s="633" t="s">
        <v>24116</v>
      </c>
      <c r="B5684" s="626">
        <v>89421</v>
      </c>
      <c r="C5684" s="628" t="s">
        <v>24337</v>
      </c>
      <c r="D5684" s="626" t="s">
        <v>351</v>
      </c>
      <c r="E5684" s="634">
        <v>13.17</v>
      </c>
      <c r="F5684" s="635">
        <v>0</v>
      </c>
    </row>
    <row r="5685" spans="1:6" ht="15">
      <c r="A5685" s="633" t="s">
        <v>24116</v>
      </c>
      <c r="B5685" s="626">
        <v>89375</v>
      </c>
      <c r="C5685" s="628" t="s">
        <v>24338</v>
      </c>
      <c r="D5685" s="626" t="s">
        <v>351</v>
      </c>
      <c r="E5685" s="634">
        <v>13.84</v>
      </c>
      <c r="F5685" s="635">
        <v>0</v>
      </c>
    </row>
    <row r="5686" spans="1:6" ht="15">
      <c r="A5686" s="633" t="s">
        <v>24116</v>
      </c>
      <c r="B5686" s="626">
        <v>89536</v>
      </c>
      <c r="C5686" s="628" t="s">
        <v>24339</v>
      </c>
      <c r="D5686" s="626" t="s">
        <v>351</v>
      </c>
      <c r="E5686" s="634">
        <v>12.6</v>
      </c>
      <c r="F5686" s="635">
        <v>0</v>
      </c>
    </row>
    <row r="5687" spans="1:6" ht="15">
      <c r="A5687" s="633" t="s">
        <v>24116</v>
      </c>
      <c r="B5687" s="626">
        <v>89428</v>
      </c>
      <c r="C5687" s="628" t="s">
        <v>24340</v>
      </c>
      <c r="D5687" s="626" t="s">
        <v>351</v>
      </c>
      <c r="E5687" s="634">
        <v>15.77</v>
      </c>
      <c r="F5687" s="635">
        <v>0</v>
      </c>
    </row>
    <row r="5688" spans="1:6" ht="15">
      <c r="A5688" s="633" t="s">
        <v>24116</v>
      </c>
      <c r="B5688" s="626">
        <v>89382</v>
      </c>
      <c r="C5688" s="628" t="s">
        <v>24341</v>
      </c>
      <c r="D5688" s="626" t="s">
        <v>351</v>
      </c>
      <c r="E5688" s="634">
        <v>16.55</v>
      </c>
      <c r="F5688" s="635">
        <v>0</v>
      </c>
    </row>
    <row r="5689" spans="1:6" ht="15">
      <c r="A5689" s="633" t="s">
        <v>24116</v>
      </c>
      <c r="B5689" s="626">
        <v>89552</v>
      </c>
      <c r="C5689" s="628" t="s">
        <v>24342</v>
      </c>
      <c r="D5689" s="626" t="s">
        <v>351</v>
      </c>
      <c r="E5689" s="634">
        <v>19.38</v>
      </c>
      <c r="F5689" s="635">
        <v>0</v>
      </c>
    </row>
    <row r="5690" spans="1:6" ht="15">
      <c r="A5690" s="633" t="s">
        <v>24116</v>
      </c>
      <c r="B5690" s="626">
        <v>89435</v>
      </c>
      <c r="C5690" s="628" t="s">
        <v>24343</v>
      </c>
      <c r="D5690" s="626" t="s">
        <v>351</v>
      </c>
      <c r="E5690" s="634">
        <v>23.05</v>
      </c>
      <c r="F5690" s="635">
        <v>0</v>
      </c>
    </row>
    <row r="5691" spans="1:6" ht="15">
      <c r="A5691" s="633" t="s">
        <v>24116</v>
      </c>
      <c r="B5691" s="626">
        <v>89390</v>
      </c>
      <c r="C5691" s="628" t="s">
        <v>24344</v>
      </c>
      <c r="D5691" s="626" t="s">
        <v>351</v>
      </c>
      <c r="E5691" s="634">
        <v>23.96</v>
      </c>
      <c r="F5691" s="635">
        <v>0</v>
      </c>
    </row>
    <row r="5692" spans="1:6" ht="15">
      <c r="A5692" s="633" t="s">
        <v>24116</v>
      </c>
      <c r="B5692" s="626">
        <v>89568</v>
      </c>
      <c r="C5692" s="628" t="s">
        <v>24345</v>
      </c>
      <c r="D5692" s="626" t="s">
        <v>351</v>
      </c>
      <c r="E5692" s="634">
        <v>33.479999999999997</v>
      </c>
      <c r="F5692" s="635">
        <v>0</v>
      </c>
    </row>
    <row r="5693" spans="1:6" ht="15">
      <c r="A5693" s="633" t="s">
        <v>24116</v>
      </c>
      <c r="B5693" s="626">
        <v>103990</v>
      </c>
      <c r="C5693" s="628" t="s">
        <v>24346</v>
      </c>
      <c r="D5693" s="626" t="s">
        <v>351</v>
      </c>
      <c r="E5693" s="634">
        <v>37.75</v>
      </c>
      <c r="F5693" s="635">
        <v>0</v>
      </c>
    </row>
    <row r="5694" spans="1:6" ht="15">
      <c r="A5694" s="633" t="s">
        <v>24116</v>
      </c>
      <c r="B5694" s="626">
        <v>89594</v>
      </c>
      <c r="C5694" s="628" t="s">
        <v>24347</v>
      </c>
      <c r="D5694" s="626" t="s">
        <v>351</v>
      </c>
      <c r="E5694" s="634">
        <v>37.17</v>
      </c>
      <c r="F5694" s="635">
        <v>0</v>
      </c>
    </row>
    <row r="5695" spans="1:6" ht="15">
      <c r="A5695" s="633" t="s">
        <v>24116</v>
      </c>
      <c r="B5695" s="626">
        <v>103997</v>
      </c>
      <c r="C5695" s="628" t="s">
        <v>24348</v>
      </c>
      <c r="D5695" s="626" t="s">
        <v>351</v>
      </c>
      <c r="E5695" s="634">
        <v>42.15</v>
      </c>
      <c r="F5695" s="635">
        <v>0</v>
      </c>
    </row>
    <row r="5696" spans="1:6" ht="15">
      <c r="A5696" s="633" t="s">
        <v>24116</v>
      </c>
      <c r="B5696" s="626">
        <v>89609</v>
      </c>
      <c r="C5696" s="628" t="s">
        <v>24349</v>
      </c>
      <c r="D5696" s="626" t="s">
        <v>351</v>
      </c>
      <c r="E5696" s="634">
        <v>85.12</v>
      </c>
      <c r="F5696" s="635">
        <v>0</v>
      </c>
    </row>
    <row r="5697" spans="1:6" ht="15">
      <c r="A5697" s="633" t="s">
        <v>24116</v>
      </c>
      <c r="B5697" s="626">
        <v>89612</v>
      </c>
      <c r="C5697" s="628" t="s">
        <v>24350</v>
      </c>
      <c r="D5697" s="626" t="s">
        <v>351</v>
      </c>
      <c r="E5697" s="634">
        <v>165.81</v>
      </c>
      <c r="F5697" s="635">
        <v>0</v>
      </c>
    </row>
    <row r="5698" spans="1:6" ht="15">
      <c r="A5698" s="633" t="s">
        <v>24116</v>
      </c>
      <c r="B5698" s="626">
        <v>89615</v>
      </c>
      <c r="C5698" s="628" t="s">
        <v>24351</v>
      </c>
      <c r="D5698" s="626" t="s">
        <v>351</v>
      </c>
      <c r="E5698" s="634">
        <v>195.62</v>
      </c>
      <c r="F5698" s="635">
        <v>0</v>
      </c>
    </row>
    <row r="5699" spans="1:6" ht="15">
      <c r="A5699" s="633" t="s">
        <v>24352</v>
      </c>
      <c r="B5699" s="626">
        <v>89747</v>
      </c>
      <c r="C5699" s="628" t="s">
        <v>24353</v>
      </c>
      <c r="D5699" s="626" t="s">
        <v>351</v>
      </c>
      <c r="E5699" s="634">
        <v>31.98</v>
      </c>
      <c r="F5699" s="635">
        <v>0</v>
      </c>
    </row>
    <row r="5700" spans="1:6" ht="15">
      <c r="A5700" s="633" t="s">
        <v>24352</v>
      </c>
      <c r="B5700" s="626">
        <v>89656</v>
      </c>
      <c r="C5700" s="628" t="s">
        <v>24354</v>
      </c>
      <c r="D5700" s="626" t="s">
        <v>351</v>
      </c>
      <c r="E5700" s="634">
        <v>24.51</v>
      </c>
      <c r="F5700" s="635">
        <v>0</v>
      </c>
    </row>
    <row r="5701" spans="1:6" ht="15">
      <c r="A5701" s="633" t="s">
        <v>24352</v>
      </c>
      <c r="B5701" s="626">
        <v>89663</v>
      </c>
      <c r="C5701" s="628" t="s">
        <v>24355</v>
      </c>
      <c r="D5701" s="626" t="s">
        <v>351</v>
      </c>
      <c r="E5701" s="634">
        <v>32.69</v>
      </c>
      <c r="F5701" s="635">
        <v>0</v>
      </c>
    </row>
    <row r="5702" spans="1:6" ht="15">
      <c r="A5702" s="633" t="s">
        <v>24352</v>
      </c>
      <c r="B5702" s="626">
        <v>89759</v>
      </c>
      <c r="C5702" s="628" t="s">
        <v>24356</v>
      </c>
      <c r="D5702" s="626" t="s">
        <v>351</v>
      </c>
      <c r="E5702" s="634">
        <v>13.44</v>
      </c>
      <c r="F5702" s="635">
        <v>0</v>
      </c>
    </row>
    <row r="5703" spans="1:6" ht="15">
      <c r="A5703" s="633" t="s">
        <v>24352</v>
      </c>
      <c r="B5703" s="626">
        <v>89832</v>
      </c>
      <c r="C5703" s="628" t="s">
        <v>24357</v>
      </c>
      <c r="D5703" s="626" t="s">
        <v>351</v>
      </c>
      <c r="E5703" s="634">
        <v>44.53</v>
      </c>
      <c r="F5703" s="635">
        <v>0</v>
      </c>
    </row>
    <row r="5704" spans="1:6" ht="15">
      <c r="A5704" s="633" t="s">
        <v>24352</v>
      </c>
      <c r="B5704" s="626">
        <v>89666</v>
      </c>
      <c r="C5704" s="628" t="s">
        <v>24358</v>
      </c>
      <c r="D5704" s="626" t="s">
        <v>351</v>
      </c>
      <c r="E5704" s="634">
        <v>9.11</v>
      </c>
      <c r="F5704" s="635">
        <v>0</v>
      </c>
    </row>
    <row r="5705" spans="1:6" ht="15">
      <c r="A5705" s="633" t="s">
        <v>24352</v>
      </c>
      <c r="B5705" s="626">
        <v>89678</v>
      </c>
      <c r="C5705" s="628" t="s">
        <v>24359</v>
      </c>
      <c r="D5705" s="626" t="s">
        <v>351</v>
      </c>
      <c r="E5705" s="634">
        <v>14.21</v>
      </c>
      <c r="F5705" s="635">
        <v>0</v>
      </c>
    </row>
    <row r="5706" spans="1:6" ht="15">
      <c r="A5706" s="633" t="s">
        <v>24352</v>
      </c>
      <c r="B5706" s="626">
        <v>89764</v>
      </c>
      <c r="C5706" s="628" t="s">
        <v>24360</v>
      </c>
      <c r="D5706" s="626" t="s">
        <v>351</v>
      </c>
      <c r="E5706" s="634">
        <v>40.07</v>
      </c>
      <c r="F5706" s="635">
        <v>0</v>
      </c>
    </row>
    <row r="5707" spans="1:6" ht="15">
      <c r="A5707" s="633" t="s">
        <v>24352</v>
      </c>
      <c r="B5707" s="626">
        <v>89689</v>
      </c>
      <c r="C5707" s="628" t="s">
        <v>24361</v>
      </c>
      <c r="D5707" s="626" t="s">
        <v>351</v>
      </c>
      <c r="E5707" s="634">
        <v>40.99</v>
      </c>
      <c r="F5707" s="635">
        <v>0</v>
      </c>
    </row>
    <row r="5708" spans="1:6" ht="15">
      <c r="A5708" s="633" t="s">
        <v>24352</v>
      </c>
      <c r="B5708" s="626">
        <v>89655</v>
      </c>
      <c r="C5708" s="628" t="s">
        <v>24362</v>
      </c>
      <c r="D5708" s="626" t="s">
        <v>351</v>
      </c>
      <c r="E5708" s="634">
        <v>26.21</v>
      </c>
      <c r="F5708" s="635">
        <v>0</v>
      </c>
    </row>
    <row r="5709" spans="1:6" ht="15">
      <c r="A5709" s="633" t="s">
        <v>24352</v>
      </c>
      <c r="B5709" s="626">
        <v>89662</v>
      </c>
      <c r="C5709" s="628" t="s">
        <v>24363</v>
      </c>
      <c r="D5709" s="626" t="s">
        <v>351</v>
      </c>
      <c r="E5709" s="634">
        <v>33.69</v>
      </c>
      <c r="F5709" s="635">
        <v>0</v>
      </c>
    </row>
    <row r="5710" spans="1:6" ht="15">
      <c r="A5710" s="633" t="s">
        <v>24352</v>
      </c>
      <c r="B5710" s="626">
        <v>89758</v>
      </c>
      <c r="C5710" s="628" t="s">
        <v>24364</v>
      </c>
      <c r="D5710" s="626" t="s">
        <v>351</v>
      </c>
      <c r="E5710" s="634">
        <v>39.619999999999997</v>
      </c>
      <c r="F5710" s="635">
        <v>0</v>
      </c>
    </row>
    <row r="5711" spans="1:6" ht="15">
      <c r="A5711" s="633" t="s">
        <v>24352</v>
      </c>
      <c r="B5711" s="626">
        <v>89676</v>
      </c>
      <c r="C5711" s="628" t="s">
        <v>24365</v>
      </c>
      <c r="D5711" s="626" t="s">
        <v>351</v>
      </c>
      <c r="E5711" s="634">
        <v>40.020000000000003</v>
      </c>
      <c r="F5711" s="635">
        <v>0</v>
      </c>
    </row>
    <row r="5712" spans="1:6" ht="15">
      <c r="A5712" s="633" t="s">
        <v>24352</v>
      </c>
      <c r="B5712" s="626">
        <v>89818</v>
      </c>
      <c r="C5712" s="628" t="s">
        <v>24366</v>
      </c>
      <c r="D5712" s="626" t="s">
        <v>351</v>
      </c>
      <c r="E5712" s="634">
        <v>55.8</v>
      </c>
      <c r="F5712" s="635">
        <v>0</v>
      </c>
    </row>
    <row r="5713" spans="1:6" ht="15">
      <c r="A5713" s="633" t="s">
        <v>24352</v>
      </c>
      <c r="B5713" s="626">
        <v>89763</v>
      </c>
      <c r="C5713" s="628" t="s">
        <v>24367</v>
      </c>
      <c r="D5713" s="626" t="s">
        <v>351</v>
      </c>
      <c r="E5713" s="634">
        <v>59.51</v>
      </c>
      <c r="F5713" s="635">
        <v>0</v>
      </c>
    </row>
    <row r="5714" spans="1:6" ht="15">
      <c r="A5714" s="633" t="s">
        <v>24352</v>
      </c>
      <c r="B5714" s="626">
        <v>89686</v>
      </c>
      <c r="C5714" s="628" t="s">
        <v>24368</v>
      </c>
      <c r="D5714" s="626" t="s">
        <v>351</v>
      </c>
      <c r="E5714" s="634">
        <v>60.46</v>
      </c>
      <c r="F5714" s="635">
        <v>0</v>
      </c>
    </row>
    <row r="5715" spans="1:6" ht="15">
      <c r="A5715" s="633" t="s">
        <v>24352</v>
      </c>
      <c r="B5715" s="626">
        <v>104029</v>
      </c>
      <c r="C5715" s="628" t="s">
        <v>24369</v>
      </c>
      <c r="D5715" s="626" t="s">
        <v>351</v>
      </c>
      <c r="E5715" s="634">
        <v>71.47</v>
      </c>
      <c r="F5715" s="635">
        <v>0</v>
      </c>
    </row>
    <row r="5716" spans="1:6" ht="15">
      <c r="A5716" s="633" t="s">
        <v>24352</v>
      </c>
      <c r="B5716" s="626">
        <v>89831</v>
      </c>
      <c r="C5716" s="628" t="s">
        <v>24370</v>
      </c>
      <c r="D5716" s="626" t="s">
        <v>351</v>
      </c>
      <c r="E5716" s="634">
        <v>67.42</v>
      </c>
      <c r="F5716" s="635">
        <v>0</v>
      </c>
    </row>
    <row r="5717" spans="1:6" ht="15">
      <c r="A5717" s="633" t="s">
        <v>24352</v>
      </c>
      <c r="B5717" s="626">
        <v>89668</v>
      </c>
      <c r="C5717" s="628" t="s">
        <v>24371</v>
      </c>
      <c r="D5717" s="626" t="s">
        <v>351</v>
      </c>
      <c r="E5717" s="634">
        <v>31.88</v>
      </c>
      <c r="F5717" s="635">
        <v>0</v>
      </c>
    </row>
    <row r="5718" spans="1:6" ht="15">
      <c r="A5718" s="633" t="s">
        <v>24352</v>
      </c>
      <c r="B5718" s="626">
        <v>89639</v>
      </c>
      <c r="C5718" s="628" t="s">
        <v>24372</v>
      </c>
      <c r="D5718" s="626" t="s">
        <v>351</v>
      </c>
      <c r="E5718" s="634">
        <v>14.71</v>
      </c>
      <c r="F5718" s="635">
        <v>0</v>
      </c>
    </row>
    <row r="5719" spans="1:6" ht="15">
      <c r="A5719" s="633" t="s">
        <v>24352</v>
      </c>
      <c r="B5719" s="626">
        <v>89721</v>
      </c>
      <c r="C5719" s="628" t="s">
        <v>24373</v>
      </c>
      <c r="D5719" s="626" t="s">
        <v>351</v>
      </c>
      <c r="E5719" s="634">
        <v>18.73</v>
      </c>
      <c r="F5719" s="635">
        <v>0</v>
      </c>
    </row>
    <row r="5720" spans="1:6" ht="15">
      <c r="A5720" s="633" t="s">
        <v>24352</v>
      </c>
      <c r="B5720" s="626">
        <v>89643</v>
      </c>
      <c r="C5720" s="628" t="s">
        <v>24374</v>
      </c>
      <c r="D5720" s="626" t="s">
        <v>351</v>
      </c>
      <c r="E5720" s="634">
        <v>19.79</v>
      </c>
      <c r="F5720" s="635">
        <v>0</v>
      </c>
    </row>
    <row r="5721" spans="1:6" ht="15">
      <c r="A5721" s="633" t="s">
        <v>24352</v>
      </c>
      <c r="B5721" s="626">
        <v>89727</v>
      </c>
      <c r="C5721" s="628" t="s">
        <v>24375</v>
      </c>
      <c r="D5721" s="626" t="s">
        <v>351</v>
      </c>
      <c r="E5721" s="634">
        <v>27.7</v>
      </c>
      <c r="F5721" s="635">
        <v>0</v>
      </c>
    </row>
    <row r="5722" spans="1:6" ht="15">
      <c r="A5722" s="633" t="s">
        <v>24352</v>
      </c>
      <c r="B5722" s="626">
        <v>89648</v>
      </c>
      <c r="C5722" s="628" t="s">
        <v>24376</v>
      </c>
      <c r="D5722" s="626" t="s">
        <v>351</v>
      </c>
      <c r="E5722" s="634">
        <v>28.94</v>
      </c>
      <c r="F5722" s="635">
        <v>0</v>
      </c>
    </row>
    <row r="5723" spans="1:6" ht="15">
      <c r="A5723" s="633" t="s">
        <v>24352</v>
      </c>
      <c r="B5723" s="626">
        <v>89749</v>
      </c>
      <c r="C5723" s="628" t="s">
        <v>24377</v>
      </c>
      <c r="D5723" s="626" t="s">
        <v>351</v>
      </c>
      <c r="E5723" s="634">
        <v>18.649999999999999</v>
      </c>
      <c r="F5723" s="635">
        <v>0</v>
      </c>
    </row>
    <row r="5724" spans="1:6" ht="15">
      <c r="A5724" s="633" t="s">
        <v>24352</v>
      </c>
      <c r="B5724" s="626">
        <v>89657</v>
      </c>
      <c r="C5724" s="628" t="s">
        <v>24378</v>
      </c>
      <c r="D5724" s="626" t="s">
        <v>351</v>
      </c>
      <c r="E5724" s="634">
        <v>15.69</v>
      </c>
      <c r="F5724" s="635">
        <v>0</v>
      </c>
    </row>
    <row r="5725" spans="1:6" ht="15">
      <c r="A5725" s="633" t="s">
        <v>24352</v>
      </c>
      <c r="B5725" s="626">
        <v>89664</v>
      </c>
      <c r="C5725" s="628" t="s">
        <v>24379</v>
      </c>
      <c r="D5725" s="626" t="s">
        <v>351</v>
      </c>
      <c r="E5725" s="634">
        <v>19.36</v>
      </c>
      <c r="F5725" s="635">
        <v>0</v>
      </c>
    </row>
    <row r="5726" spans="1:6" ht="15">
      <c r="A5726" s="633" t="s">
        <v>24352</v>
      </c>
      <c r="B5726" s="626">
        <v>89638</v>
      </c>
      <c r="C5726" s="628" t="s">
        <v>24380</v>
      </c>
      <c r="D5726" s="626" t="s">
        <v>351</v>
      </c>
      <c r="E5726" s="634">
        <v>14.05</v>
      </c>
      <c r="F5726" s="635">
        <v>0</v>
      </c>
    </row>
    <row r="5727" spans="1:6" ht="15">
      <c r="A5727" s="633" t="s">
        <v>24352</v>
      </c>
      <c r="B5727" s="626">
        <v>89720</v>
      </c>
      <c r="C5727" s="628" t="s">
        <v>24381</v>
      </c>
      <c r="D5727" s="626" t="s">
        <v>351</v>
      </c>
      <c r="E5727" s="634">
        <v>17.41</v>
      </c>
      <c r="F5727" s="635">
        <v>0</v>
      </c>
    </row>
    <row r="5728" spans="1:6" ht="15">
      <c r="A5728" s="633" t="s">
        <v>24352</v>
      </c>
      <c r="B5728" s="626">
        <v>89642</v>
      </c>
      <c r="C5728" s="628" t="s">
        <v>24382</v>
      </c>
      <c r="D5728" s="626" t="s">
        <v>351</v>
      </c>
      <c r="E5728" s="634">
        <v>18.47</v>
      </c>
      <c r="F5728" s="635">
        <v>0</v>
      </c>
    </row>
    <row r="5729" spans="1:6" ht="15">
      <c r="A5729" s="633" t="s">
        <v>24352</v>
      </c>
      <c r="B5729" s="626">
        <v>89725</v>
      </c>
      <c r="C5729" s="628" t="s">
        <v>24383</v>
      </c>
      <c r="D5729" s="626" t="s">
        <v>351</v>
      </c>
      <c r="E5729" s="634">
        <v>22.52</v>
      </c>
      <c r="F5729" s="635">
        <v>0</v>
      </c>
    </row>
    <row r="5730" spans="1:6" ht="15">
      <c r="A5730" s="633" t="s">
        <v>24352</v>
      </c>
      <c r="B5730" s="626">
        <v>89647</v>
      </c>
      <c r="C5730" s="628" t="s">
        <v>24384</v>
      </c>
      <c r="D5730" s="626" t="s">
        <v>351</v>
      </c>
      <c r="E5730" s="634">
        <v>23.76</v>
      </c>
      <c r="F5730" s="635">
        <v>0</v>
      </c>
    </row>
    <row r="5731" spans="1:6" ht="15">
      <c r="A5731" s="633" t="s">
        <v>24352</v>
      </c>
      <c r="B5731" s="626">
        <v>89780</v>
      </c>
      <c r="C5731" s="628" t="s">
        <v>24385</v>
      </c>
      <c r="D5731" s="626" t="s">
        <v>351</v>
      </c>
      <c r="E5731" s="634">
        <v>26.13</v>
      </c>
      <c r="F5731" s="635">
        <v>0</v>
      </c>
    </row>
    <row r="5732" spans="1:6" ht="15">
      <c r="A5732" s="633" t="s">
        <v>24352</v>
      </c>
      <c r="B5732" s="626">
        <v>89734</v>
      </c>
      <c r="C5732" s="628" t="s">
        <v>24386</v>
      </c>
      <c r="D5732" s="626" t="s">
        <v>351</v>
      </c>
      <c r="E5732" s="634">
        <v>31.89</v>
      </c>
      <c r="F5732" s="635">
        <v>0</v>
      </c>
    </row>
    <row r="5733" spans="1:6" ht="15">
      <c r="A5733" s="633" t="s">
        <v>24352</v>
      </c>
      <c r="B5733" s="626">
        <v>89650</v>
      </c>
      <c r="C5733" s="628" t="s">
        <v>24387</v>
      </c>
      <c r="D5733" s="626" t="s">
        <v>351</v>
      </c>
      <c r="E5733" s="634">
        <v>33.36</v>
      </c>
      <c r="F5733" s="635">
        <v>0</v>
      </c>
    </row>
    <row r="5734" spans="1:6" ht="15">
      <c r="A5734" s="633" t="s">
        <v>24352</v>
      </c>
      <c r="B5734" s="626">
        <v>89787</v>
      </c>
      <c r="C5734" s="628" t="s">
        <v>24388</v>
      </c>
      <c r="D5734" s="626" t="s">
        <v>351</v>
      </c>
      <c r="E5734" s="634">
        <v>38.71</v>
      </c>
      <c r="F5734" s="635">
        <v>0</v>
      </c>
    </row>
    <row r="5735" spans="1:6" ht="15">
      <c r="A5735" s="633" t="s">
        <v>24352</v>
      </c>
      <c r="B5735" s="626">
        <v>104024</v>
      </c>
      <c r="C5735" s="628" t="s">
        <v>24389</v>
      </c>
      <c r="D5735" s="626" t="s">
        <v>351</v>
      </c>
      <c r="E5735" s="634">
        <v>45.15</v>
      </c>
      <c r="F5735" s="635">
        <v>0</v>
      </c>
    </row>
    <row r="5736" spans="1:6" ht="15">
      <c r="A5736" s="633" t="s">
        <v>24352</v>
      </c>
      <c r="B5736" s="626">
        <v>89789</v>
      </c>
      <c r="C5736" s="628" t="s">
        <v>24390</v>
      </c>
      <c r="D5736" s="626" t="s">
        <v>351</v>
      </c>
      <c r="E5736" s="634">
        <v>71.239999999999995</v>
      </c>
      <c r="F5736" s="635">
        <v>0</v>
      </c>
    </row>
    <row r="5737" spans="1:6" ht="15">
      <c r="A5737" s="633" t="s">
        <v>24352</v>
      </c>
      <c r="B5737" s="626">
        <v>89791</v>
      </c>
      <c r="C5737" s="628" t="s">
        <v>24391</v>
      </c>
      <c r="D5737" s="626" t="s">
        <v>351</v>
      </c>
      <c r="E5737" s="634">
        <v>160.51</v>
      </c>
      <c r="F5737" s="635">
        <v>0</v>
      </c>
    </row>
    <row r="5738" spans="1:6" ht="15">
      <c r="A5738" s="633" t="s">
        <v>24352</v>
      </c>
      <c r="B5738" s="626">
        <v>89793</v>
      </c>
      <c r="C5738" s="628" t="s">
        <v>24392</v>
      </c>
      <c r="D5738" s="626" t="s">
        <v>351</v>
      </c>
      <c r="E5738" s="634">
        <v>230.63</v>
      </c>
      <c r="F5738" s="635">
        <v>0</v>
      </c>
    </row>
    <row r="5739" spans="1:6" ht="15">
      <c r="A5739" s="633" t="s">
        <v>24352</v>
      </c>
      <c r="B5739" s="626">
        <v>89637</v>
      </c>
      <c r="C5739" s="628" t="s">
        <v>24393</v>
      </c>
      <c r="D5739" s="626" t="s">
        <v>351</v>
      </c>
      <c r="E5739" s="634">
        <v>13.1</v>
      </c>
      <c r="F5739" s="635">
        <v>0</v>
      </c>
    </row>
    <row r="5740" spans="1:6" ht="15">
      <c r="A5740" s="633" t="s">
        <v>24352</v>
      </c>
      <c r="B5740" s="626">
        <v>89719</v>
      </c>
      <c r="C5740" s="628" t="s">
        <v>24394</v>
      </c>
      <c r="D5740" s="626" t="s">
        <v>351</v>
      </c>
      <c r="E5740" s="634">
        <v>15.75</v>
      </c>
      <c r="F5740" s="635">
        <v>0</v>
      </c>
    </row>
    <row r="5741" spans="1:6" ht="15">
      <c r="A5741" s="633" t="s">
        <v>24352</v>
      </c>
      <c r="B5741" s="626">
        <v>89641</v>
      </c>
      <c r="C5741" s="628" t="s">
        <v>24395</v>
      </c>
      <c r="D5741" s="626" t="s">
        <v>351</v>
      </c>
      <c r="E5741" s="634">
        <v>16.809999999999999</v>
      </c>
      <c r="F5741" s="635">
        <v>0</v>
      </c>
    </row>
    <row r="5742" spans="1:6" ht="15">
      <c r="A5742" s="633" t="s">
        <v>24352</v>
      </c>
      <c r="B5742" s="626">
        <v>89723</v>
      </c>
      <c r="C5742" s="628" t="s">
        <v>24396</v>
      </c>
      <c r="D5742" s="626" t="s">
        <v>351</v>
      </c>
      <c r="E5742" s="634">
        <v>23.21</v>
      </c>
      <c r="F5742" s="635">
        <v>0</v>
      </c>
    </row>
    <row r="5743" spans="1:6" ht="15">
      <c r="A5743" s="633" t="s">
        <v>24352</v>
      </c>
      <c r="B5743" s="626">
        <v>89646</v>
      </c>
      <c r="C5743" s="628" t="s">
        <v>24397</v>
      </c>
      <c r="D5743" s="626" t="s">
        <v>351</v>
      </c>
      <c r="E5743" s="634">
        <v>24.45</v>
      </c>
      <c r="F5743" s="635">
        <v>0</v>
      </c>
    </row>
    <row r="5744" spans="1:6" ht="15">
      <c r="A5744" s="633" t="s">
        <v>24352</v>
      </c>
      <c r="B5744" s="626">
        <v>89777</v>
      </c>
      <c r="C5744" s="628" t="s">
        <v>24398</v>
      </c>
      <c r="D5744" s="626" t="s">
        <v>351</v>
      </c>
      <c r="E5744" s="634">
        <v>27.83</v>
      </c>
      <c r="F5744" s="635">
        <v>0</v>
      </c>
    </row>
    <row r="5745" spans="1:6" ht="15">
      <c r="A5745" s="633" t="s">
        <v>24352</v>
      </c>
      <c r="B5745" s="626">
        <v>89729</v>
      </c>
      <c r="C5745" s="628" t="s">
        <v>24399</v>
      </c>
      <c r="D5745" s="626" t="s">
        <v>351</v>
      </c>
      <c r="E5745" s="634">
        <v>33.590000000000003</v>
      </c>
      <c r="F5745" s="635">
        <v>0</v>
      </c>
    </row>
    <row r="5746" spans="1:6" ht="15">
      <c r="A5746" s="633" t="s">
        <v>24352</v>
      </c>
      <c r="B5746" s="626">
        <v>89649</v>
      </c>
      <c r="C5746" s="628" t="s">
        <v>24400</v>
      </c>
      <c r="D5746" s="626" t="s">
        <v>351</v>
      </c>
      <c r="E5746" s="634">
        <v>35.06</v>
      </c>
      <c r="F5746" s="635">
        <v>0</v>
      </c>
    </row>
    <row r="5747" spans="1:6" ht="15">
      <c r="A5747" s="633" t="s">
        <v>24352</v>
      </c>
      <c r="B5747" s="626">
        <v>89781</v>
      </c>
      <c r="C5747" s="628" t="s">
        <v>24401</v>
      </c>
      <c r="D5747" s="626" t="s">
        <v>351</v>
      </c>
      <c r="E5747" s="634">
        <v>39.130000000000003</v>
      </c>
      <c r="F5747" s="635">
        <v>0</v>
      </c>
    </row>
    <row r="5748" spans="1:6" ht="15">
      <c r="A5748" s="633" t="s">
        <v>24352</v>
      </c>
      <c r="B5748" s="626">
        <v>104023</v>
      </c>
      <c r="C5748" s="628" t="s">
        <v>24402</v>
      </c>
      <c r="D5748" s="626" t="s">
        <v>351</v>
      </c>
      <c r="E5748" s="634">
        <v>45.57</v>
      </c>
      <c r="F5748" s="635">
        <v>0</v>
      </c>
    </row>
    <row r="5749" spans="1:6" ht="15">
      <c r="A5749" s="633" t="s">
        <v>24352</v>
      </c>
      <c r="B5749" s="626">
        <v>89788</v>
      </c>
      <c r="C5749" s="628" t="s">
        <v>24403</v>
      </c>
      <c r="D5749" s="626" t="s">
        <v>351</v>
      </c>
      <c r="E5749" s="634">
        <v>83.63</v>
      </c>
      <c r="F5749" s="635">
        <v>0</v>
      </c>
    </row>
    <row r="5750" spans="1:6" ht="15">
      <c r="A5750" s="633" t="s">
        <v>24352</v>
      </c>
      <c r="B5750" s="626">
        <v>89790</v>
      </c>
      <c r="C5750" s="628" t="s">
        <v>24404</v>
      </c>
      <c r="D5750" s="626" t="s">
        <v>351</v>
      </c>
      <c r="E5750" s="634">
        <v>166.12</v>
      </c>
      <c r="F5750" s="635">
        <v>0</v>
      </c>
    </row>
    <row r="5751" spans="1:6" ht="15">
      <c r="A5751" s="633" t="s">
        <v>24352</v>
      </c>
      <c r="B5751" s="626">
        <v>89792</v>
      </c>
      <c r="C5751" s="628" t="s">
        <v>24405</v>
      </c>
      <c r="D5751" s="626" t="s">
        <v>351</v>
      </c>
      <c r="E5751" s="634">
        <v>195.76</v>
      </c>
      <c r="F5751" s="635">
        <v>0</v>
      </c>
    </row>
    <row r="5752" spans="1:6" ht="15">
      <c r="A5752" s="633" t="s">
        <v>24352</v>
      </c>
      <c r="B5752" s="626">
        <v>89640</v>
      </c>
      <c r="C5752" s="628" t="s">
        <v>24406</v>
      </c>
      <c r="D5752" s="626" t="s">
        <v>351</v>
      </c>
      <c r="E5752" s="634">
        <v>21.89</v>
      </c>
      <c r="F5752" s="635">
        <v>0</v>
      </c>
    </row>
    <row r="5753" spans="1:6" ht="15">
      <c r="A5753" s="633" t="s">
        <v>24352</v>
      </c>
      <c r="B5753" s="626">
        <v>89644</v>
      </c>
      <c r="C5753" s="628" t="s">
        <v>24407</v>
      </c>
      <c r="D5753" s="626" t="s">
        <v>351</v>
      </c>
      <c r="E5753" s="634">
        <v>26.49</v>
      </c>
      <c r="F5753" s="635">
        <v>0</v>
      </c>
    </row>
    <row r="5754" spans="1:6" ht="15">
      <c r="A5754" s="633" t="s">
        <v>24352</v>
      </c>
      <c r="B5754" s="626">
        <v>89645</v>
      </c>
      <c r="C5754" s="628" t="s">
        <v>24408</v>
      </c>
      <c r="D5754" s="626" t="s">
        <v>351</v>
      </c>
      <c r="E5754" s="634">
        <v>36.229999999999997</v>
      </c>
      <c r="F5754" s="635">
        <v>0</v>
      </c>
    </row>
    <row r="5755" spans="1:6" ht="15">
      <c r="A5755" s="633" t="s">
        <v>24352</v>
      </c>
      <c r="B5755" s="626">
        <v>89652</v>
      </c>
      <c r="C5755" s="628" t="s">
        <v>24409</v>
      </c>
      <c r="D5755" s="626" t="s">
        <v>351</v>
      </c>
      <c r="E5755" s="634">
        <v>14</v>
      </c>
      <c r="F5755" s="635">
        <v>0</v>
      </c>
    </row>
    <row r="5756" spans="1:6" ht="15">
      <c r="A5756" s="633" t="s">
        <v>24352</v>
      </c>
      <c r="B5756" s="626">
        <v>89738</v>
      </c>
      <c r="C5756" s="628" t="s">
        <v>24410</v>
      </c>
      <c r="D5756" s="626" t="s">
        <v>351</v>
      </c>
      <c r="E5756" s="634">
        <v>18.72</v>
      </c>
      <c r="F5756" s="635">
        <v>0</v>
      </c>
    </row>
    <row r="5757" spans="1:6" ht="15">
      <c r="A5757" s="633" t="s">
        <v>24352</v>
      </c>
      <c r="B5757" s="626">
        <v>89659</v>
      </c>
      <c r="C5757" s="628" t="s">
        <v>24411</v>
      </c>
      <c r="D5757" s="626" t="s">
        <v>351</v>
      </c>
      <c r="E5757" s="634">
        <v>19.43</v>
      </c>
      <c r="F5757" s="635">
        <v>0</v>
      </c>
    </row>
    <row r="5758" spans="1:6" ht="15">
      <c r="A5758" s="633" t="s">
        <v>24352</v>
      </c>
      <c r="B5758" s="626">
        <v>89756</v>
      </c>
      <c r="C5758" s="628" t="s">
        <v>24412</v>
      </c>
      <c r="D5758" s="626" t="s">
        <v>351</v>
      </c>
      <c r="E5758" s="634">
        <v>25.57</v>
      </c>
      <c r="F5758" s="635">
        <v>0</v>
      </c>
    </row>
    <row r="5759" spans="1:6" ht="15">
      <c r="A5759" s="633" t="s">
        <v>24352</v>
      </c>
      <c r="B5759" s="626">
        <v>89672</v>
      </c>
      <c r="C5759" s="628" t="s">
        <v>24413</v>
      </c>
      <c r="D5759" s="626" t="s">
        <v>351</v>
      </c>
      <c r="E5759" s="634">
        <v>26.41</v>
      </c>
      <c r="F5759" s="635">
        <v>0</v>
      </c>
    </row>
    <row r="5760" spans="1:6" ht="15">
      <c r="A5760" s="633" t="s">
        <v>24352</v>
      </c>
      <c r="B5760" s="626">
        <v>89815</v>
      </c>
      <c r="C5760" s="628" t="s">
        <v>24414</v>
      </c>
      <c r="D5760" s="626" t="s">
        <v>351</v>
      </c>
      <c r="E5760" s="634">
        <v>30.06</v>
      </c>
      <c r="F5760" s="635">
        <v>0</v>
      </c>
    </row>
    <row r="5761" spans="1:6" ht="15">
      <c r="A5761" s="633" t="s">
        <v>24352</v>
      </c>
      <c r="B5761" s="626">
        <v>89761</v>
      </c>
      <c r="C5761" s="628" t="s">
        <v>24415</v>
      </c>
      <c r="D5761" s="626" t="s">
        <v>351</v>
      </c>
      <c r="E5761" s="634">
        <v>33.86</v>
      </c>
      <c r="F5761" s="635">
        <v>0</v>
      </c>
    </row>
    <row r="5762" spans="1:6" ht="15">
      <c r="A5762" s="633" t="s">
        <v>24352</v>
      </c>
      <c r="B5762" s="626">
        <v>89682</v>
      </c>
      <c r="C5762" s="628" t="s">
        <v>24416</v>
      </c>
      <c r="D5762" s="626" t="s">
        <v>351</v>
      </c>
      <c r="E5762" s="634">
        <v>34.840000000000003</v>
      </c>
      <c r="F5762" s="635">
        <v>0</v>
      </c>
    </row>
    <row r="5763" spans="1:6" ht="15">
      <c r="A5763" s="633" t="s">
        <v>24352</v>
      </c>
      <c r="B5763" s="626">
        <v>89824</v>
      </c>
      <c r="C5763" s="628" t="s">
        <v>24417</v>
      </c>
      <c r="D5763" s="626" t="s">
        <v>351</v>
      </c>
      <c r="E5763" s="634">
        <v>40.729999999999997</v>
      </c>
      <c r="F5763" s="635">
        <v>0</v>
      </c>
    </row>
    <row r="5764" spans="1:6" ht="15">
      <c r="A5764" s="633" t="s">
        <v>24352</v>
      </c>
      <c r="B5764" s="626">
        <v>104026</v>
      </c>
      <c r="C5764" s="628" t="s">
        <v>24418</v>
      </c>
      <c r="D5764" s="626" t="s">
        <v>351</v>
      </c>
      <c r="E5764" s="634">
        <v>45.04</v>
      </c>
      <c r="F5764" s="635">
        <v>0</v>
      </c>
    </row>
    <row r="5765" spans="1:6" ht="15">
      <c r="A5765" s="633" t="s">
        <v>24352</v>
      </c>
      <c r="B5765" s="626">
        <v>89740</v>
      </c>
      <c r="C5765" s="628" t="s">
        <v>24419</v>
      </c>
      <c r="D5765" s="626" t="s">
        <v>351</v>
      </c>
      <c r="E5765" s="634">
        <v>11.01</v>
      </c>
      <c r="F5765" s="635">
        <v>0</v>
      </c>
    </row>
    <row r="5766" spans="1:6" ht="15">
      <c r="A5766" s="633" t="s">
        <v>24352</v>
      </c>
      <c r="B5766" s="626">
        <v>89836</v>
      </c>
      <c r="C5766" s="628" t="s">
        <v>24420</v>
      </c>
      <c r="D5766" s="626" t="s">
        <v>351</v>
      </c>
      <c r="E5766" s="634">
        <v>207.07</v>
      </c>
      <c r="F5766" s="635">
        <v>0</v>
      </c>
    </row>
    <row r="5767" spans="1:6" ht="15">
      <c r="A5767" s="633" t="s">
        <v>24352</v>
      </c>
      <c r="B5767" s="626">
        <v>89653</v>
      </c>
      <c r="C5767" s="628" t="s">
        <v>24421</v>
      </c>
      <c r="D5767" s="626" t="s">
        <v>351</v>
      </c>
      <c r="E5767" s="634">
        <v>19.350000000000001</v>
      </c>
      <c r="F5767" s="635">
        <v>0</v>
      </c>
    </row>
    <row r="5768" spans="1:6" ht="15">
      <c r="A5768" s="633" t="s">
        <v>24352</v>
      </c>
      <c r="B5768" s="626">
        <v>89660</v>
      </c>
      <c r="C5768" s="628" t="s">
        <v>24422</v>
      </c>
      <c r="D5768" s="626" t="s">
        <v>351</v>
      </c>
      <c r="E5768" s="634">
        <v>11.74</v>
      </c>
      <c r="F5768" s="635">
        <v>0</v>
      </c>
    </row>
    <row r="5769" spans="1:6" ht="15">
      <c r="A5769" s="633" t="s">
        <v>24352</v>
      </c>
      <c r="B5769" s="626">
        <v>104028</v>
      </c>
      <c r="C5769" s="628" t="s">
        <v>24423</v>
      </c>
      <c r="D5769" s="626" t="s">
        <v>351</v>
      </c>
      <c r="E5769" s="634">
        <v>135.87</v>
      </c>
      <c r="F5769" s="635">
        <v>0</v>
      </c>
    </row>
    <row r="5770" spans="1:6" ht="15">
      <c r="A5770" s="633" t="s">
        <v>24352</v>
      </c>
      <c r="B5770" s="626">
        <v>89826</v>
      </c>
      <c r="C5770" s="628" t="s">
        <v>24424</v>
      </c>
      <c r="D5770" s="626" t="s">
        <v>351</v>
      </c>
      <c r="E5770" s="634">
        <v>131.82</v>
      </c>
      <c r="F5770" s="635">
        <v>0</v>
      </c>
    </row>
    <row r="5771" spans="1:6" ht="15">
      <c r="A5771" s="633" t="s">
        <v>24352</v>
      </c>
      <c r="B5771" s="626">
        <v>89651</v>
      </c>
      <c r="C5771" s="628" t="s">
        <v>24425</v>
      </c>
      <c r="D5771" s="626" t="s">
        <v>351</v>
      </c>
      <c r="E5771" s="634">
        <v>8.73</v>
      </c>
      <c r="F5771" s="635">
        <v>0</v>
      </c>
    </row>
    <row r="5772" spans="1:6" ht="15">
      <c r="A5772" s="633" t="s">
        <v>24352</v>
      </c>
      <c r="B5772" s="626">
        <v>89736</v>
      </c>
      <c r="C5772" s="628" t="s">
        <v>24426</v>
      </c>
      <c r="D5772" s="626" t="s">
        <v>351</v>
      </c>
      <c r="E5772" s="634">
        <v>10.76</v>
      </c>
      <c r="F5772" s="635">
        <v>0</v>
      </c>
    </row>
    <row r="5773" spans="1:6" ht="15">
      <c r="A5773" s="633" t="s">
        <v>24352</v>
      </c>
      <c r="B5773" s="626">
        <v>89658</v>
      </c>
      <c r="C5773" s="628" t="s">
        <v>24427</v>
      </c>
      <c r="D5773" s="626" t="s">
        <v>351</v>
      </c>
      <c r="E5773" s="634">
        <v>11.47</v>
      </c>
      <c r="F5773" s="635">
        <v>0</v>
      </c>
    </row>
    <row r="5774" spans="1:6" ht="15">
      <c r="A5774" s="633" t="s">
        <v>24352</v>
      </c>
      <c r="B5774" s="626">
        <v>89755</v>
      </c>
      <c r="C5774" s="628" t="s">
        <v>24428</v>
      </c>
      <c r="D5774" s="626" t="s">
        <v>351</v>
      </c>
      <c r="E5774" s="634">
        <v>15.67</v>
      </c>
      <c r="F5774" s="635">
        <v>0</v>
      </c>
    </row>
    <row r="5775" spans="1:6" ht="15">
      <c r="A5775" s="633" t="s">
        <v>24352</v>
      </c>
      <c r="B5775" s="626">
        <v>89670</v>
      </c>
      <c r="C5775" s="628" t="s">
        <v>24429</v>
      </c>
      <c r="D5775" s="626" t="s">
        <v>351</v>
      </c>
      <c r="E5775" s="634">
        <v>16.510000000000002</v>
      </c>
      <c r="F5775" s="635">
        <v>0</v>
      </c>
    </row>
    <row r="5776" spans="1:6" ht="15">
      <c r="A5776" s="633" t="s">
        <v>24352</v>
      </c>
      <c r="B5776" s="626">
        <v>89794</v>
      </c>
      <c r="C5776" s="628" t="s">
        <v>24430</v>
      </c>
      <c r="D5776" s="626" t="s">
        <v>351</v>
      </c>
      <c r="E5776" s="634">
        <v>20.72</v>
      </c>
      <c r="F5776" s="635">
        <v>0</v>
      </c>
    </row>
    <row r="5777" spans="1:6" ht="15">
      <c r="A5777" s="633" t="s">
        <v>24352</v>
      </c>
      <c r="B5777" s="626">
        <v>89760</v>
      </c>
      <c r="C5777" s="628" t="s">
        <v>24431</v>
      </c>
      <c r="D5777" s="626" t="s">
        <v>351</v>
      </c>
      <c r="E5777" s="634">
        <v>24.52</v>
      </c>
      <c r="F5777" s="635">
        <v>0</v>
      </c>
    </row>
    <row r="5778" spans="1:6" ht="15">
      <c r="A5778" s="633" t="s">
        <v>24352</v>
      </c>
      <c r="B5778" s="626">
        <v>89680</v>
      </c>
      <c r="C5778" s="628" t="s">
        <v>24432</v>
      </c>
      <c r="D5778" s="626" t="s">
        <v>351</v>
      </c>
      <c r="E5778" s="634">
        <v>25.5</v>
      </c>
      <c r="F5778" s="635">
        <v>0</v>
      </c>
    </row>
    <row r="5779" spans="1:6" ht="15">
      <c r="A5779" s="633" t="s">
        <v>24352</v>
      </c>
      <c r="B5779" s="626">
        <v>89822</v>
      </c>
      <c r="C5779" s="628" t="s">
        <v>24433</v>
      </c>
      <c r="D5779" s="626" t="s">
        <v>351</v>
      </c>
      <c r="E5779" s="634">
        <v>26.99</v>
      </c>
      <c r="F5779" s="635">
        <v>0</v>
      </c>
    </row>
    <row r="5780" spans="1:6" ht="15">
      <c r="A5780" s="633" t="s">
        <v>24352</v>
      </c>
      <c r="B5780" s="626">
        <v>104025</v>
      </c>
      <c r="C5780" s="628" t="s">
        <v>24434</v>
      </c>
      <c r="D5780" s="626" t="s">
        <v>351</v>
      </c>
      <c r="E5780" s="634">
        <v>31.3</v>
      </c>
      <c r="F5780" s="635">
        <v>0</v>
      </c>
    </row>
    <row r="5781" spans="1:6" ht="15">
      <c r="A5781" s="633" t="s">
        <v>24352</v>
      </c>
      <c r="B5781" s="626">
        <v>89835</v>
      </c>
      <c r="C5781" s="628" t="s">
        <v>24435</v>
      </c>
      <c r="D5781" s="626" t="s">
        <v>351</v>
      </c>
      <c r="E5781" s="634">
        <v>46.24</v>
      </c>
      <c r="F5781" s="635">
        <v>0</v>
      </c>
    </row>
    <row r="5782" spans="1:6" ht="15">
      <c r="A5782" s="633" t="s">
        <v>24352</v>
      </c>
      <c r="B5782" s="626">
        <v>89838</v>
      </c>
      <c r="C5782" s="628" t="s">
        <v>24436</v>
      </c>
      <c r="D5782" s="626" t="s">
        <v>351</v>
      </c>
      <c r="E5782" s="634">
        <v>159.57</v>
      </c>
      <c r="F5782" s="635">
        <v>0</v>
      </c>
    </row>
    <row r="5783" spans="1:6" ht="15">
      <c r="A5783" s="633" t="s">
        <v>24352</v>
      </c>
      <c r="B5783" s="626">
        <v>89840</v>
      </c>
      <c r="C5783" s="628" t="s">
        <v>24437</v>
      </c>
      <c r="D5783" s="626" t="s">
        <v>351</v>
      </c>
      <c r="E5783" s="634">
        <v>187.42</v>
      </c>
      <c r="F5783" s="635">
        <v>0</v>
      </c>
    </row>
    <row r="5784" spans="1:6" ht="15">
      <c r="A5784" s="633" t="s">
        <v>24352</v>
      </c>
      <c r="B5784" s="626">
        <v>104015</v>
      </c>
      <c r="C5784" s="628" t="s">
        <v>24438</v>
      </c>
      <c r="D5784" s="626" t="s">
        <v>351</v>
      </c>
      <c r="E5784" s="634">
        <v>20.13</v>
      </c>
      <c r="F5784" s="635">
        <v>0</v>
      </c>
    </row>
    <row r="5785" spans="1:6" ht="15">
      <c r="A5785" s="633" t="s">
        <v>24352</v>
      </c>
      <c r="B5785" s="626">
        <v>104018</v>
      </c>
      <c r="C5785" s="628" t="s">
        <v>24439</v>
      </c>
      <c r="D5785" s="626" t="s">
        <v>351</v>
      </c>
      <c r="E5785" s="634">
        <v>25.04</v>
      </c>
      <c r="F5785" s="635">
        <v>0</v>
      </c>
    </row>
    <row r="5786" spans="1:6" ht="15">
      <c r="A5786" s="633" t="s">
        <v>24352</v>
      </c>
      <c r="B5786" s="626">
        <v>104016</v>
      </c>
      <c r="C5786" s="628" t="s">
        <v>24440</v>
      </c>
      <c r="D5786" s="626" t="s">
        <v>351</v>
      </c>
      <c r="E5786" s="634">
        <v>26.58</v>
      </c>
      <c r="F5786" s="635">
        <v>0</v>
      </c>
    </row>
    <row r="5787" spans="1:6" ht="15">
      <c r="A5787" s="633" t="s">
        <v>24352</v>
      </c>
      <c r="B5787" s="626">
        <v>104019</v>
      </c>
      <c r="C5787" s="628" t="s">
        <v>24441</v>
      </c>
      <c r="D5787" s="626" t="s">
        <v>351</v>
      </c>
      <c r="E5787" s="634">
        <v>49.23</v>
      </c>
      <c r="F5787" s="635">
        <v>0</v>
      </c>
    </row>
    <row r="5788" spans="1:6" ht="15">
      <c r="A5788" s="633" t="s">
        <v>24352</v>
      </c>
      <c r="B5788" s="626">
        <v>104017</v>
      </c>
      <c r="C5788" s="628" t="s">
        <v>24442</v>
      </c>
      <c r="D5788" s="626" t="s">
        <v>351</v>
      </c>
      <c r="E5788" s="634">
        <v>51.03</v>
      </c>
      <c r="F5788" s="635">
        <v>0</v>
      </c>
    </row>
    <row r="5789" spans="1:6" ht="15">
      <c r="A5789" s="633" t="s">
        <v>24352</v>
      </c>
      <c r="B5789" s="626">
        <v>104020</v>
      </c>
      <c r="C5789" s="628" t="s">
        <v>24443</v>
      </c>
      <c r="D5789" s="626" t="s">
        <v>351</v>
      </c>
      <c r="E5789" s="634">
        <v>59.37</v>
      </c>
      <c r="F5789" s="635">
        <v>0</v>
      </c>
    </row>
    <row r="5790" spans="1:6" ht="15">
      <c r="A5790" s="633" t="s">
        <v>24352</v>
      </c>
      <c r="B5790" s="626">
        <v>104030</v>
      </c>
      <c r="C5790" s="628" t="s">
        <v>24444</v>
      </c>
      <c r="D5790" s="626" t="s">
        <v>351</v>
      </c>
      <c r="E5790" s="634">
        <v>67.48</v>
      </c>
      <c r="F5790" s="635">
        <v>0</v>
      </c>
    </row>
    <row r="5791" spans="1:6" ht="15">
      <c r="A5791" s="633" t="s">
        <v>24352</v>
      </c>
      <c r="B5791" s="626">
        <v>89694</v>
      </c>
      <c r="C5791" s="628" t="s">
        <v>24445</v>
      </c>
      <c r="D5791" s="626" t="s">
        <v>351</v>
      </c>
      <c r="E5791" s="634">
        <v>23.68</v>
      </c>
      <c r="F5791" s="635">
        <v>0</v>
      </c>
    </row>
    <row r="5792" spans="1:6" ht="15">
      <c r="A5792" s="633" t="s">
        <v>24352</v>
      </c>
      <c r="B5792" s="626">
        <v>89700</v>
      </c>
      <c r="C5792" s="628" t="s">
        <v>24446</v>
      </c>
      <c r="D5792" s="626" t="s">
        <v>351</v>
      </c>
      <c r="E5792" s="634">
        <v>27.02</v>
      </c>
      <c r="F5792" s="635">
        <v>0</v>
      </c>
    </row>
    <row r="5793" spans="1:6" ht="15">
      <c r="A5793" s="633" t="s">
        <v>24352</v>
      </c>
      <c r="B5793" s="626">
        <v>89703</v>
      </c>
      <c r="C5793" s="628" t="s">
        <v>24447</v>
      </c>
      <c r="D5793" s="626" t="s">
        <v>351</v>
      </c>
      <c r="E5793" s="634">
        <v>52.9</v>
      </c>
      <c r="F5793" s="635">
        <v>0</v>
      </c>
    </row>
    <row r="5794" spans="1:6" ht="15">
      <c r="A5794" s="633" t="s">
        <v>24352</v>
      </c>
      <c r="B5794" s="626">
        <v>89691</v>
      </c>
      <c r="C5794" s="628" t="s">
        <v>24448</v>
      </c>
      <c r="D5794" s="626" t="s">
        <v>351</v>
      </c>
      <c r="E5794" s="634">
        <v>16.91</v>
      </c>
      <c r="F5794" s="635">
        <v>0</v>
      </c>
    </row>
    <row r="5795" spans="1:6" ht="15">
      <c r="A5795" s="633" t="s">
        <v>24352</v>
      </c>
      <c r="B5795" s="626">
        <v>89765</v>
      </c>
      <c r="C5795" s="628" t="s">
        <v>24449</v>
      </c>
      <c r="D5795" s="626" t="s">
        <v>351</v>
      </c>
      <c r="E5795" s="634">
        <v>20.46</v>
      </c>
      <c r="F5795" s="635">
        <v>0</v>
      </c>
    </row>
    <row r="5796" spans="1:6" ht="15">
      <c r="A5796" s="633" t="s">
        <v>24352</v>
      </c>
      <c r="B5796" s="626">
        <v>89697</v>
      </c>
      <c r="C5796" s="628" t="s">
        <v>24450</v>
      </c>
      <c r="D5796" s="626" t="s">
        <v>351</v>
      </c>
      <c r="E5796" s="634">
        <v>21.88</v>
      </c>
      <c r="F5796" s="635">
        <v>0</v>
      </c>
    </row>
    <row r="5797" spans="1:6" ht="15">
      <c r="A5797" s="633" t="s">
        <v>24352</v>
      </c>
      <c r="B5797" s="626">
        <v>89844</v>
      </c>
      <c r="C5797" s="628" t="s">
        <v>24451</v>
      </c>
      <c r="D5797" s="626" t="s">
        <v>351</v>
      </c>
      <c r="E5797" s="634">
        <v>67.260000000000005</v>
      </c>
      <c r="F5797" s="635">
        <v>0</v>
      </c>
    </row>
    <row r="5798" spans="1:6" ht="15">
      <c r="A5798" s="633" t="s">
        <v>24352</v>
      </c>
      <c r="B5798" s="626">
        <v>104022</v>
      </c>
      <c r="C5798" s="628" t="s">
        <v>24452</v>
      </c>
      <c r="D5798" s="626" t="s">
        <v>351</v>
      </c>
      <c r="E5798" s="634">
        <v>75.86</v>
      </c>
      <c r="F5798" s="635">
        <v>0</v>
      </c>
    </row>
    <row r="5799" spans="1:6" ht="15">
      <c r="A5799" s="633" t="s">
        <v>24352</v>
      </c>
      <c r="B5799" s="626">
        <v>89633</v>
      </c>
      <c r="C5799" s="628" t="s">
        <v>24453</v>
      </c>
      <c r="D5799" s="626" t="s">
        <v>143</v>
      </c>
      <c r="E5799" s="634">
        <v>32.64</v>
      </c>
      <c r="F5799" s="635">
        <v>0</v>
      </c>
    </row>
    <row r="5800" spans="1:6" ht="15">
      <c r="A5800" s="633" t="s">
        <v>24352</v>
      </c>
      <c r="B5800" s="626">
        <v>89716</v>
      </c>
      <c r="C5800" s="628" t="s">
        <v>24454</v>
      </c>
      <c r="D5800" s="626" t="s">
        <v>143</v>
      </c>
      <c r="E5800" s="634">
        <v>31.03</v>
      </c>
      <c r="F5800" s="635">
        <v>0</v>
      </c>
    </row>
    <row r="5801" spans="1:6" ht="15">
      <c r="A5801" s="633" t="s">
        <v>24352</v>
      </c>
      <c r="B5801" s="626">
        <v>89634</v>
      </c>
      <c r="C5801" s="628" t="s">
        <v>24455</v>
      </c>
      <c r="D5801" s="626" t="s">
        <v>143</v>
      </c>
      <c r="E5801" s="634">
        <v>45.58</v>
      </c>
      <c r="F5801" s="635">
        <v>0</v>
      </c>
    </row>
    <row r="5802" spans="1:6" ht="15">
      <c r="A5802" s="633" t="s">
        <v>24352</v>
      </c>
      <c r="B5802" s="626">
        <v>89717</v>
      </c>
      <c r="C5802" s="628" t="s">
        <v>24456</v>
      </c>
      <c r="D5802" s="626" t="s">
        <v>143</v>
      </c>
      <c r="E5802" s="634">
        <v>47.78</v>
      </c>
      <c r="F5802" s="635">
        <v>0</v>
      </c>
    </row>
    <row r="5803" spans="1:6" ht="15">
      <c r="A5803" s="633" t="s">
        <v>24352</v>
      </c>
      <c r="B5803" s="626">
        <v>89635</v>
      </c>
      <c r="C5803" s="628" t="s">
        <v>24457</v>
      </c>
      <c r="D5803" s="626" t="s">
        <v>143</v>
      </c>
      <c r="E5803" s="634">
        <v>64.95</v>
      </c>
      <c r="F5803" s="635">
        <v>0</v>
      </c>
    </row>
    <row r="5804" spans="1:6" ht="15">
      <c r="A5804" s="633" t="s">
        <v>24352</v>
      </c>
      <c r="B5804" s="626">
        <v>89770</v>
      </c>
      <c r="C5804" s="628" t="s">
        <v>24458</v>
      </c>
      <c r="D5804" s="626" t="s">
        <v>143</v>
      </c>
      <c r="E5804" s="634">
        <v>48.13</v>
      </c>
      <c r="F5804" s="635">
        <v>0</v>
      </c>
    </row>
    <row r="5805" spans="1:6" ht="15">
      <c r="A5805" s="633" t="s">
        <v>24352</v>
      </c>
      <c r="B5805" s="626">
        <v>89718</v>
      </c>
      <c r="C5805" s="628" t="s">
        <v>24459</v>
      </c>
      <c r="D5805" s="626" t="s">
        <v>143</v>
      </c>
      <c r="E5805" s="634">
        <v>60.84</v>
      </c>
      <c r="F5805" s="635">
        <v>0</v>
      </c>
    </row>
    <row r="5806" spans="1:6" ht="15">
      <c r="A5806" s="633" t="s">
        <v>24352</v>
      </c>
      <c r="B5806" s="626">
        <v>89636</v>
      </c>
      <c r="C5806" s="628" t="s">
        <v>24460</v>
      </c>
      <c r="D5806" s="626" t="s">
        <v>143</v>
      </c>
      <c r="E5806" s="634">
        <v>81.040000000000006</v>
      </c>
      <c r="F5806" s="635">
        <v>0</v>
      </c>
    </row>
    <row r="5807" spans="1:6" ht="15">
      <c r="A5807" s="633" t="s">
        <v>24352</v>
      </c>
      <c r="B5807" s="626">
        <v>89771</v>
      </c>
      <c r="C5807" s="628" t="s">
        <v>24461</v>
      </c>
      <c r="D5807" s="626" t="s">
        <v>143</v>
      </c>
      <c r="E5807" s="634">
        <v>64.17</v>
      </c>
      <c r="F5807" s="635">
        <v>0</v>
      </c>
    </row>
    <row r="5808" spans="1:6" ht="15">
      <c r="A5808" s="633" t="s">
        <v>24352</v>
      </c>
      <c r="B5808" s="626">
        <v>104021</v>
      </c>
      <c r="C5808" s="628" t="s">
        <v>24462</v>
      </c>
      <c r="D5808" s="626" t="s">
        <v>143</v>
      </c>
      <c r="E5808" s="634">
        <v>78.739999999999995</v>
      </c>
      <c r="F5808" s="635">
        <v>0</v>
      </c>
    </row>
    <row r="5809" spans="1:6" ht="15">
      <c r="A5809" s="633" t="s">
        <v>24352</v>
      </c>
      <c r="B5809" s="626">
        <v>89772</v>
      </c>
      <c r="C5809" s="628" t="s">
        <v>24463</v>
      </c>
      <c r="D5809" s="626" t="s">
        <v>143</v>
      </c>
      <c r="E5809" s="634">
        <v>93.46</v>
      </c>
      <c r="F5809" s="635">
        <v>0</v>
      </c>
    </row>
    <row r="5810" spans="1:6" ht="15">
      <c r="A5810" s="633" t="s">
        <v>24352</v>
      </c>
      <c r="B5810" s="626">
        <v>89773</v>
      </c>
      <c r="C5810" s="628" t="s">
        <v>24464</v>
      </c>
      <c r="D5810" s="626" t="s">
        <v>143</v>
      </c>
      <c r="E5810" s="634">
        <v>150.38999999999999</v>
      </c>
      <c r="F5810" s="635">
        <v>0</v>
      </c>
    </row>
    <row r="5811" spans="1:6" ht="15">
      <c r="A5811" s="633" t="s">
        <v>24352</v>
      </c>
      <c r="B5811" s="626">
        <v>89775</v>
      </c>
      <c r="C5811" s="628" t="s">
        <v>24465</v>
      </c>
      <c r="D5811" s="626" t="s">
        <v>143</v>
      </c>
      <c r="E5811" s="634">
        <v>234.76</v>
      </c>
      <c r="F5811" s="635">
        <v>0</v>
      </c>
    </row>
    <row r="5812" spans="1:6" ht="15">
      <c r="A5812" s="633" t="s">
        <v>24352</v>
      </c>
      <c r="B5812" s="626">
        <v>89767</v>
      </c>
      <c r="C5812" s="628" t="s">
        <v>24466</v>
      </c>
      <c r="D5812" s="626" t="s">
        <v>351</v>
      </c>
      <c r="E5812" s="634">
        <v>24.9</v>
      </c>
      <c r="F5812" s="635">
        <v>0</v>
      </c>
    </row>
    <row r="5813" spans="1:6" ht="15">
      <c r="A5813" s="633" t="s">
        <v>24352</v>
      </c>
      <c r="B5813" s="626">
        <v>89695</v>
      </c>
      <c r="C5813" s="628" t="s">
        <v>24467</v>
      </c>
      <c r="D5813" s="626" t="s">
        <v>351</v>
      </c>
      <c r="E5813" s="634">
        <v>20.56</v>
      </c>
      <c r="F5813" s="635">
        <v>0</v>
      </c>
    </row>
    <row r="5814" spans="1:6" ht="15">
      <c r="A5814" s="633" t="s">
        <v>24352</v>
      </c>
      <c r="B5814" s="626">
        <v>89702</v>
      </c>
      <c r="C5814" s="628" t="s">
        <v>24468</v>
      </c>
      <c r="D5814" s="626" t="s">
        <v>351</v>
      </c>
      <c r="E5814" s="634">
        <v>26.32</v>
      </c>
      <c r="F5814" s="635">
        <v>0</v>
      </c>
    </row>
    <row r="5815" spans="1:6" ht="15">
      <c r="A5815" s="633" t="s">
        <v>24352</v>
      </c>
      <c r="B5815" s="626">
        <v>89768</v>
      </c>
      <c r="C5815" s="628" t="s">
        <v>24469</v>
      </c>
      <c r="D5815" s="626" t="s">
        <v>351</v>
      </c>
      <c r="E5815" s="634">
        <v>28.88</v>
      </c>
      <c r="F5815" s="635">
        <v>0</v>
      </c>
    </row>
    <row r="5816" spans="1:6" ht="15">
      <c r="A5816" s="633" t="s">
        <v>24352</v>
      </c>
      <c r="B5816" s="626">
        <v>89842</v>
      </c>
      <c r="C5816" s="628" t="s">
        <v>24470</v>
      </c>
      <c r="D5816" s="626" t="s">
        <v>351</v>
      </c>
      <c r="E5816" s="634">
        <v>53.53</v>
      </c>
      <c r="F5816" s="635">
        <v>0</v>
      </c>
    </row>
    <row r="5817" spans="1:6" ht="15">
      <c r="A5817" s="633" t="s">
        <v>24352</v>
      </c>
      <c r="B5817" s="626">
        <v>89845</v>
      </c>
      <c r="C5817" s="628" t="s">
        <v>24471</v>
      </c>
      <c r="D5817" s="626" t="s">
        <v>351</v>
      </c>
      <c r="E5817" s="634">
        <v>105.02</v>
      </c>
      <c r="F5817" s="635">
        <v>0</v>
      </c>
    </row>
    <row r="5818" spans="1:6" ht="15">
      <c r="A5818" s="633" t="s">
        <v>24352</v>
      </c>
      <c r="B5818" s="626">
        <v>89846</v>
      </c>
      <c r="C5818" s="628" t="s">
        <v>24472</v>
      </c>
      <c r="D5818" s="626" t="s">
        <v>351</v>
      </c>
      <c r="E5818" s="634">
        <v>223.28</v>
      </c>
      <c r="F5818" s="635">
        <v>0</v>
      </c>
    </row>
    <row r="5819" spans="1:6" ht="15">
      <c r="A5819" s="633" t="s">
        <v>24352</v>
      </c>
      <c r="B5819" s="626">
        <v>89847</v>
      </c>
      <c r="C5819" s="628" t="s">
        <v>24473</v>
      </c>
      <c r="D5819" s="626" t="s">
        <v>351</v>
      </c>
      <c r="E5819" s="634">
        <v>265.63</v>
      </c>
      <c r="F5819" s="635">
        <v>0</v>
      </c>
    </row>
    <row r="5820" spans="1:6" ht="15">
      <c r="A5820" s="633" t="s">
        <v>24352</v>
      </c>
      <c r="B5820" s="626">
        <v>89705</v>
      </c>
      <c r="C5820" s="628" t="s">
        <v>24474</v>
      </c>
      <c r="D5820" s="626" t="s">
        <v>351</v>
      </c>
      <c r="E5820" s="634">
        <v>30.54</v>
      </c>
      <c r="F5820" s="635">
        <v>0</v>
      </c>
    </row>
    <row r="5821" spans="1:6" ht="15">
      <c r="A5821" s="633" t="s">
        <v>24352</v>
      </c>
      <c r="B5821" s="626">
        <v>89769</v>
      </c>
      <c r="C5821" s="628" t="s">
        <v>24475</v>
      </c>
      <c r="D5821" s="626" t="s">
        <v>351</v>
      </c>
      <c r="E5821" s="634">
        <v>61.15</v>
      </c>
      <c r="F5821" s="635">
        <v>0</v>
      </c>
    </row>
    <row r="5822" spans="1:6" ht="15">
      <c r="A5822" s="633" t="s">
        <v>24352</v>
      </c>
      <c r="B5822" s="626">
        <v>89706</v>
      </c>
      <c r="C5822" s="628" t="s">
        <v>24476</v>
      </c>
      <c r="D5822" s="626" t="s">
        <v>351</v>
      </c>
      <c r="E5822" s="634">
        <v>63.1</v>
      </c>
      <c r="F5822" s="635">
        <v>0</v>
      </c>
    </row>
    <row r="5823" spans="1:6" ht="15">
      <c r="A5823" s="633" t="s">
        <v>24352</v>
      </c>
      <c r="B5823" s="626">
        <v>89741</v>
      </c>
      <c r="C5823" s="628" t="s">
        <v>24477</v>
      </c>
      <c r="D5823" s="626" t="s">
        <v>351</v>
      </c>
      <c r="E5823" s="634">
        <v>25.26</v>
      </c>
      <c r="F5823" s="635">
        <v>0</v>
      </c>
    </row>
    <row r="5824" spans="1:6" ht="15">
      <c r="A5824" s="633" t="s">
        <v>24352</v>
      </c>
      <c r="B5824" s="626">
        <v>89757</v>
      </c>
      <c r="C5824" s="628" t="s">
        <v>24478</v>
      </c>
      <c r="D5824" s="626" t="s">
        <v>351</v>
      </c>
      <c r="E5824" s="634">
        <v>32.729999999999997</v>
      </c>
      <c r="F5824" s="635">
        <v>0</v>
      </c>
    </row>
    <row r="5825" spans="1:6" ht="15">
      <c r="A5825" s="633" t="s">
        <v>24352</v>
      </c>
      <c r="B5825" s="626">
        <v>104027</v>
      </c>
      <c r="C5825" s="628" t="s">
        <v>24479</v>
      </c>
      <c r="D5825" s="626" t="s">
        <v>351</v>
      </c>
      <c r="E5825" s="634">
        <v>67.430000000000007</v>
      </c>
      <c r="F5825" s="635">
        <v>0</v>
      </c>
    </row>
    <row r="5826" spans="1:6" ht="15">
      <c r="A5826" s="633" t="s">
        <v>24352</v>
      </c>
      <c r="B5826" s="626">
        <v>89837</v>
      </c>
      <c r="C5826" s="628" t="s">
        <v>24480</v>
      </c>
      <c r="D5826" s="626" t="s">
        <v>351</v>
      </c>
      <c r="E5826" s="634">
        <v>139.08000000000001</v>
      </c>
      <c r="F5826" s="635">
        <v>0</v>
      </c>
    </row>
    <row r="5827" spans="1:6" ht="15">
      <c r="A5827" s="633" t="s">
        <v>24352</v>
      </c>
      <c r="B5827" s="626">
        <v>89839</v>
      </c>
      <c r="C5827" s="628" t="s">
        <v>24481</v>
      </c>
      <c r="D5827" s="626" t="s">
        <v>351</v>
      </c>
      <c r="E5827" s="634">
        <v>180.83</v>
      </c>
      <c r="F5827" s="635">
        <v>0</v>
      </c>
    </row>
    <row r="5828" spans="1:6" ht="15">
      <c r="A5828" s="633" t="s">
        <v>24352</v>
      </c>
      <c r="B5828" s="626">
        <v>89841</v>
      </c>
      <c r="C5828" s="628" t="s">
        <v>24482</v>
      </c>
      <c r="D5828" s="626" t="s">
        <v>351</v>
      </c>
      <c r="E5828" s="634">
        <v>273.64</v>
      </c>
      <c r="F5828" s="635">
        <v>0</v>
      </c>
    </row>
    <row r="5829" spans="1:6" ht="15">
      <c r="A5829" s="633" t="s">
        <v>24352</v>
      </c>
      <c r="B5829" s="626">
        <v>89654</v>
      </c>
      <c r="C5829" s="628" t="s">
        <v>24483</v>
      </c>
      <c r="D5829" s="626" t="s">
        <v>351</v>
      </c>
      <c r="E5829" s="634">
        <v>22.21</v>
      </c>
      <c r="F5829" s="635">
        <v>0</v>
      </c>
    </row>
    <row r="5830" spans="1:6" ht="15">
      <c r="A5830" s="633" t="s">
        <v>24352</v>
      </c>
      <c r="B5830" s="626">
        <v>89661</v>
      </c>
      <c r="C5830" s="628" t="s">
        <v>24484</v>
      </c>
      <c r="D5830" s="626" t="s">
        <v>351</v>
      </c>
      <c r="E5830" s="634">
        <v>25.97</v>
      </c>
      <c r="F5830" s="635">
        <v>0</v>
      </c>
    </row>
    <row r="5831" spans="1:6" ht="15">
      <c r="A5831" s="633" t="s">
        <v>24352</v>
      </c>
      <c r="B5831" s="626">
        <v>89674</v>
      </c>
      <c r="C5831" s="628" t="s">
        <v>24485</v>
      </c>
      <c r="D5831" s="626" t="s">
        <v>351</v>
      </c>
      <c r="E5831" s="634">
        <v>33.57</v>
      </c>
      <c r="F5831" s="635">
        <v>0</v>
      </c>
    </row>
    <row r="5832" spans="1:6" ht="15">
      <c r="A5832" s="633" t="s">
        <v>24352</v>
      </c>
      <c r="B5832" s="626">
        <v>89816</v>
      </c>
      <c r="C5832" s="628" t="s">
        <v>24486</v>
      </c>
      <c r="D5832" s="626" t="s">
        <v>351</v>
      </c>
      <c r="E5832" s="634">
        <v>43.44</v>
      </c>
      <c r="F5832" s="635">
        <v>0</v>
      </c>
    </row>
    <row r="5833" spans="1:6" ht="15">
      <c r="A5833" s="633" t="s">
        <v>24352</v>
      </c>
      <c r="B5833" s="626">
        <v>89762</v>
      </c>
      <c r="C5833" s="628" t="s">
        <v>24487</v>
      </c>
      <c r="D5833" s="626" t="s">
        <v>351</v>
      </c>
      <c r="E5833" s="634">
        <v>47.24</v>
      </c>
      <c r="F5833" s="635">
        <v>0</v>
      </c>
    </row>
    <row r="5834" spans="1:6" ht="15">
      <c r="A5834" s="633" t="s">
        <v>24352</v>
      </c>
      <c r="B5834" s="626">
        <v>89684</v>
      </c>
      <c r="C5834" s="628" t="s">
        <v>24488</v>
      </c>
      <c r="D5834" s="626" t="s">
        <v>351</v>
      </c>
      <c r="E5834" s="634">
        <v>48.22</v>
      </c>
      <c r="F5834" s="635">
        <v>0</v>
      </c>
    </row>
    <row r="5835" spans="1:6" ht="15">
      <c r="A5835" s="633" t="s">
        <v>24352</v>
      </c>
      <c r="B5835" s="626">
        <v>89828</v>
      </c>
      <c r="C5835" s="628" t="s">
        <v>24489</v>
      </c>
      <c r="D5835" s="626" t="s">
        <v>351</v>
      </c>
      <c r="E5835" s="634">
        <v>63.12</v>
      </c>
      <c r="F5835" s="635">
        <v>0</v>
      </c>
    </row>
    <row r="5836" spans="1:6" ht="15">
      <c r="A5836" s="633" t="s">
        <v>24490</v>
      </c>
      <c r="B5836" s="626">
        <v>89546</v>
      </c>
      <c r="C5836" s="628" t="s">
        <v>24491</v>
      </c>
      <c r="D5836" s="626" t="s">
        <v>351</v>
      </c>
      <c r="E5836" s="634">
        <v>11.69</v>
      </c>
      <c r="F5836" s="635">
        <v>0</v>
      </c>
    </row>
    <row r="5837" spans="1:6" ht="15">
      <c r="A5837" s="633" t="s">
        <v>24490</v>
      </c>
      <c r="B5837" s="626">
        <v>89482</v>
      </c>
      <c r="C5837" s="628" t="s">
        <v>24492</v>
      </c>
      <c r="D5837" s="626" t="s">
        <v>351</v>
      </c>
      <c r="E5837" s="634">
        <v>43</v>
      </c>
      <c r="F5837" s="635">
        <v>0</v>
      </c>
    </row>
    <row r="5838" spans="1:6" ht="15">
      <c r="A5838" s="633" t="s">
        <v>24490</v>
      </c>
      <c r="B5838" s="626">
        <v>89491</v>
      </c>
      <c r="C5838" s="628" t="s">
        <v>24493</v>
      </c>
      <c r="D5838" s="626" t="s">
        <v>351</v>
      </c>
      <c r="E5838" s="634">
        <v>103.53</v>
      </c>
      <c r="F5838" s="635">
        <v>0</v>
      </c>
    </row>
    <row r="5839" spans="1:6" ht="15">
      <c r="A5839" s="633" t="s">
        <v>24490</v>
      </c>
      <c r="B5839" s="626">
        <v>104178</v>
      </c>
      <c r="C5839" s="628" t="s">
        <v>24494</v>
      </c>
      <c r="D5839" s="626" t="s">
        <v>351</v>
      </c>
      <c r="E5839" s="634">
        <v>23.06</v>
      </c>
      <c r="F5839" s="635">
        <v>0</v>
      </c>
    </row>
    <row r="5840" spans="1:6" ht="15">
      <c r="A5840" s="633" t="s">
        <v>24490</v>
      </c>
      <c r="B5840" s="626">
        <v>104179</v>
      </c>
      <c r="C5840" s="628" t="s">
        <v>24495</v>
      </c>
      <c r="D5840" s="626" t="s">
        <v>351</v>
      </c>
      <c r="E5840" s="634">
        <v>86.57</v>
      </c>
      <c r="F5840" s="635">
        <v>0</v>
      </c>
    </row>
    <row r="5841" spans="1:6" ht="15">
      <c r="A5841" s="633" t="s">
        <v>24490</v>
      </c>
      <c r="B5841" s="626">
        <v>89587</v>
      </c>
      <c r="C5841" s="628" t="s">
        <v>24496</v>
      </c>
      <c r="D5841" s="626" t="s">
        <v>351</v>
      </c>
      <c r="E5841" s="634">
        <v>55.46</v>
      </c>
      <c r="F5841" s="635">
        <v>0</v>
      </c>
    </row>
    <row r="5842" spans="1:6" ht="15">
      <c r="A5842" s="633" t="s">
        <v>24490</v>
      </c>
      <c r="B5842" s="626">
        <v>89535</v>
      </c>
      <c r="C5842" s="628" t="s">
        <v>24497</v>
      </c>
      <c r="D5842" s="626" t="s">
        <v>351</v>
      </c>
      <c r="E5842" s="634">
        <v>45.13</v>
      </c>
      <c r="F5842" s="635">
        <v>0</v>
      </c>
    </row>
    <row r="5843" spans="1:6" ht="15">
      <c r="A5843" s="633" t="s">
        <v>24490</v>
      </c>
      <c r="B5843" s="626">
        <v>89592</v>
      </c>
      <c r="C5843" s="628" t="s">
        <v>24498</v>
      </c>
      <c r="D5843" s="626" t="s">
        <v>351</v>
      </c>
      <c r="E5843" s="634">
        <v>169.55</v>
      </c>
      <c r="F5843" s="635">
        <v>0</v>
      </c>
    </row>
    <row r="5844" spans="1:6" ht="15">
      <c r="A5844" s="633" t="s">
        <v>24490</v>
      </c>
      <c r="B5844" s="626">
        <v>104169</v>
      </c>
      <c r="C5844" s="628" t="s">
        <v>24499</v>
      </c>
      <c r="D5844" s="626" t="s">
        <v>351</v>
      </c>
      <c r="E5844" s="634">
        <v>154.43</v>
      </c>
      <c r="F5844" s="635">
        <v>0</v>
      </c>
    </row>
    <row r="5845" spans="1:6" ht="15">
      <c r="A5845" s="633" t="s">
        <v>24490</v>
      </c>
      <c r="B5845" s="626">
        <v>89583</v>
      </c>
      <c r="C5845" s="628" t="s">
        <v>24500</v>
      </c>
      <c r="D5845" s="626" t="s">
        <v>351</v>
      </c>
      <c r="E5845" s="634">
        <v>46.85</v>
      </c>
      <c r="F5845" s="635">
        <v>0</v>
      </c>
    </row>
    <row r="5846" spans="1:6" ht="15">
      <c r="A5846" s="633" t="s">
        <v>24490</v>
      </c>
      <c r="B5846" s="626">
        <v>89526</v>
      </c>
      <c r="C5846" s="628" t="s">
        <v>24501</v>
      </c>
      <c r="D5846" s="626" t="s">
        <v>351</v>
      </c>
      <c r="E5846" s="634">
        <v>41.15</v>
      </c>
      <c r="F5846" s="635">
        <v>0</v>
      </c>
    </row>
    <row r="5847" spans="1:6" ht="15">
      <c r="A5847" s="633" t="s">
        <v>24490</v>
      </c>
      <c r="B5847" s="626">
        <v>95695</v>
      </c>
      <c r="C5847" s="628" t="s">
        <v>24502</v>
      </c>
      <c r="D5847" s="626" t="s">
        <v>351</v>
      </c>
      <c r="E5847" s="634">
        <v>66.91</v>
      </c>
      <c r="F5847" s="635">
        <v>0</v>
      </c>
    </row>
    <row r="5848" spans="1:6" ht="15">
      <c r="A5848" s="633" t="s">
        <v>24490</v>
      </c>
      <c r="B5848" s="626">
        <v>95694</v>
      </c>
      <c r="C5848" s="628" t="s">
        <v>24503</v>
      </c>
      <c r="D5848" s="626" t="s">
        <v>351</v>
      </c>
      <c r="E5848" s="634">
        <v>56.58</v>
      </c>
      <c r="F5848" s="635">
        <v>0</v>
      </c>
    </row>
    <row r="5849" spans="1:6" ht="15">
      <c r="A5849" s="633" t="s">
        <v>24490</v>
      </c>
      <c r="B5849" s="626">
        <v>89585</v>
      </c>
      <c r="C5849" s="628" t="s">
        <v>24504</v>
      </c>
      <c r="D5849" s="626" t="s">
        <v>351</v>
      </c>
      <c r="E5849" s="634">
        <v>50.72</v>
      </c>
      <c r="F5849" s="635">
        <v>0</v>
      </c>
    </row>
    <row r="5850" spans="1:6" ht="15">
      <c r="A5850" s="633" t="s">
        <v>24490</v>
      </c>
      <c r="B5850" s="626">
        <v>89531</v>
      </c>
      <c r="C5850" s="628" t="s">
        <v>24505</v>
      </c>
      <c r="D5850" s="626" t="s">
        <v>351</v>
      </c>
      <c r="E5850" s="634">
        <v>40.39</v>
      </c>
      <c r="F5850" s="635">
        <v>0</v>
      </c>
    </row>
    <row r="5851" spans="1:6" ht="15">
      <c r="A5851" s="633" t="s">
        <v>24490</v>
      </c>
      <c r="B5851" s="626">
        <v>89591</v>
      </c>
      <c r="C5851" s="628" t="s">
        <v>24506</v>
      </c>
      <c r="D5851" s="626" t="s">
        <v>351</v>
      </c>
      <c r="E5851" s="634">
        <v>139.87</v>
      </c>
      <c r="F5851" s="635">
        <v>0</v>
      </c>
    </row>
    <row r="5852" spans="1:6" ht="15">
      <c r="A5852" s="633" t="s">
        <v>24490</v>
      </c>
      <c r="B5852" s="626">
        <v>104168</v>
      </c>
      <c r="C5852" s="628" t="s">
        <v>24507</v>
      </c>
      <c r="D5852" s="626" t="s">
        <v>351</v>
      </c>
      <c r="E5852" s="634">
        <v>124.75</v>
      </c>
      <c r="F5852" s="635">
        <v>0</v>
      </c>
    </row>
    <row r="5853" spans="1:6" ht="15">
      <c r="A5853" s="633" t="s">
        <v>24490</v>
      </c>
      <c r="B5853" s="626">
        <v>89516</v>
      </c>
      <c r="C5853" s="628" t="s">
        <v>24508</v>
      </c>
      <c r="D5853" s="626" t="s">
        <v>351</v>
      </c>
      <c r="E5853" s="634">
        <v>9.3000000000000007</v>
      </c>
      <c r="F5853" s="635">
        <v>0</v>
      </c>
    </row>
    <row r="5854" spans="1:6" ht="15">
      <c r="A5854" s="633" t="s">
        <v>24490</v>
      </c>
      <c r="B5854" s="626">
        <v>89520</v>
      </c>
      <c r="C5854" s="628" t="s">
        <v>24509</v>
      </c>
      <c r="D5854" s="626" t="s">
        <v>351</v>
      </c>
      <c r="E5854" s="634">
        <v>16.82</v>
      </c>
      <c r="F5854" s="635">
        <v>0</v>
      </c>
    </row>
    <row r="5855" spans="1:6" ht="15">
      <c r="A5855" s="633" t="s">
        <v>24490</v>
      </c>
      <c r="B5855" s="626">
        <v>89582</v>
      </c>
      <c r="C5855" s="628" t="s">
        <v>24510</v>
      </c>
      <c r="D5855" s="626" t="s">
        <v>351</v>
      </c>
      <c r="E5855" s="634">
        <v>37.79</v>
      </c>
      <c r="F5855" s="635">
        <v>0</v>
      </c>
    </row>
    <row r="5856" spans="1:6" ht="15">
      <c r="A5856" s="633" t="s">
        <v>24490</v>
      </c>
      <c r="B5856" s="626">
        <v>89524</v>
      </c>
      <c r="C5856" s="628" t="s">
        <v>24511</v>
      </c>
      <c r="D5856" s="626" t="s">
        <v>351</v>
      </c>
      <c r="E5856" s="634">
        <v>32.090000000000003</v>
      </c>
      <c r="F5856" s="635">
        <v>0</v>
      </c>
    </row>
    <row r="5857" spans="1:6" ht="15">
      <c r="A5857" s="633" t="s">
        <v>24490</v>
      </c>
      <c r="B5857" s="626">
        <v>89584</v>
      </c>
      <c r="C5857" s="628" t="s">
        <v>24512</v>
      </c>
      <c r="D5857" s="626" t="s">
        <v>351</v>
      </c>
      <c r="E5857" s="634">
        <v>49.62</v>
      </c>
      <c r="F5857" s="635">
        <v>0</v>
      </c>
    </row>
    <row r="5858" spans="1:6" ht="15">
      <c r="A5858" s="633" t="s">
        <v>24490</v>
      </c>
      <c r="B5858" s="626">
        <v>89529</v>
      </c>
      <c r="C5858" s="628" t="s">
        <v>24513</v>
      </c>
      <c r="D5858" s="626" t="s">
        <v>351</v>
      </c>
      <c r="E5858" s="634">
        <v>39.29</v>
      </c>
      <c r="F5858" s="635">
        <v>0</v>
      </c>
    </row>
    <row r="5859" spans="1:6" ht="15">
      <c r="A5859" s="633" t="s">
        <v>24490</v>
      </c>
      <c r="B5859" s="626">
        <v>89590</v>
      </c>
      <c r="C5859" s="628" t="s">
        <v>24514</v>
      </c>
      <c r="D5859" s="626" t="s">
        <v>351</v>
      </c>
      <c r="E5859" s="634">
        <v>143.25</v>
      </c>
      <c r="F5859" s="635">
        <v>0</v>
      </c>
    </row>
    <row r="5860" spans="1:6" ht="15">
      <c r="A5860" s="633" t="s">
        <v>24490</v>
      </c>
      <c r="B5860" s="626">
        <v>104167</v>
      </c>
      <c r="C5860" s="628" t="s">
        <v>24515</v>
      </c>
      <c r="D5860" s="626" t="s">
        <v>351</v>
      </c>
      <c r="E5860" s="634">
        <v>128.13</v>
      </c>
      <c r="F5860" s="635">
        <v>0</v>
      </c>
    </row>
    <row r="5861" spans="1:6" ht="15">
      <c r="A5861" s="633" t="s">
        <v>24490</v>
      </c>
      <c r="B5861" s="626">
        <v>89514</v>
      </c>
      <c r="C5861" s="628" t="s">
        <v>24516</v>
      </c>
      <c r="D5861" s="626" t="s">
        <v>351</v>
      </c>
      <c r="E5861" s="634">
        <v>9.1999999999999993</v>
      </c>
      <c r="F5861" s="635">
        <v>0</v>
      </c>
    </row>
    <row r="5862" spans="1:6" ht="15">
      <c r="A5862" s="633" t="s">
        <v>24490</v>
      </c>
      <c r="B5862" s="626">
        <v>89518</v>
      </c>
      <c r="C5862" s="628" t="s">
        <v>24517</v>
      </c>
      <c r="D5862" s="626" t="s">
        <v>351</v>
      </c>
      <c r="E5862" s="634">
        <v>16.05</v>
      </c>
      <c r="F5862" s="635">
        <v>0</v>
      </c>
    </row>
    <row r="5863" spans="1:6" ht="15">
      <c r="A5863" s="633" t="s">
        <v>24490</v>
      </c>
      <c r="B5863" s="626">
        <v>89581</v>
      </c>
      <c r="C5863" s="628" t="s">
        <v>24518</v>
      </c>
      <c r="D5863" s="626" t="s">
        <v>351</v>
      </c>
      <c r="E5863" s="634">
        <v>37.299999999999997</v>
      </c>
      <c r="F5863" s="635">
        <v>0</v>
      </c>
    </row>
    <row r="5864" spans="1:6" ht="15">
      <c r="A5864" s="633" t="s">
        <v>24490</v>
      </c>
      <c r="B5864" s="626">
        <v>89522</v>
      </c>
      <c r="C5864" s="628" t="s">
        <v>24519</v>
      </c>
      <c r="D5864" s="626" t="s">
        <v>351</v>
      </c>
      <c r="E5864" s="634">
        <v>31.6</v>
      </c>
      <c r="F5864" s="635">
        <v>0</v>
      </c>
    </row>
    <row r="5865" spans="1:6" ht="15">
      <c r="A5865" s="633" t="s">
        <v>24490</v>
      </c>
      <c r="B5865" s="626">
        <v>89574</v>
      </c>
      <c r="C5865" s="628" t="s">
        <v>24520</v>
      </c>
      <c r="D5865" s="626" t="s">
        <v>351</v>
      </c>
      <c r="E5865" s="634">
        <v>163.06</v>
      </c>
      <c r="F5865" s="635">
        <v>0</v>
      </c>
    </row>
    <row r="5866" spans="1:6" ht="15">
      <c r="A5866" s="633" t="s">
        <v>24490</v>
      </c>
      <c r="B5866" s="626">
        <v>89690</v>
      </c>
      <c r="C5866" s="628" t="s">
        <v>24521</v>
      </c>
      <c r="D5866" s="626" t="s">
        <v>351</v>
      </c>
      <c r="E5866" s="634">
        <v>98.16</v>
      </c>
      <c r="F5866" s="635">
        <v>0</v>
      </c>
    </row>
    <row r="5867" spans="1:6" ht="15">
      <c r="A5867" s="633" t="s">
        <v>24490</v>
      </c>
      <c r="B5867" s="626">
        <v>89567</v>
      </c>
      <c r="C5867" s="628" t="s">
        <v>24522</v>
      </c>
      <c r="D5867" s="626" t="s">
        <v>351</v>
      </c>
      <c r="E5867" s="634">
        <v>84.4</v>
      </c>
      <c r="F5867" s="635">
        <v>0</v>
      </c>
    </row>
    <row r="5868" spans="1:6" ht="15">
      <c r="A5868" s="633" t="s">
        <v>24490</v>
      </c>
      <c r="B5868" s="626">
        <v>89692</v>
      </c>
      <c r="C5868" s="628" t="s">
        <v>24523</v>
      </c>
      <c r="D5868" s="626" t="s">
        <v>351</v>
      </c>
      <c r="E5868" s="634">
        <v>110.08</v>
      </c>
      <c r="F5868" s="635">
        <v>0</v>
      </c>
    </row>
    <row r="5869" spans="1:6" ht="15">
      <c r="A5869" s="633" t="s">
        <v>24490</v>
      </c>
      <c r="B5869" s="626">
        <v>89569</v>
      </c>
      <c r="C5869" s="628" t="s">
        <v>24524</v>
      </c>
      <c r="D5869" s="626" t="s">
        <v>351</v>
      </c>
      <c r="E5869" s="634">
        <v>98.38</v>
      </c>
      <c r="F5869" s="635">
        <v>0</v>
      </c>
    </row>
    <row r="5870" spans="1:6" ht="15">
      <c r="A5870" s="633" t="s">
        <v>24490</v>
      </c>
      <c r="B5870" s="626">
        <v>89699</v>
      </c>
      <c r="C5870" s="628" t="s">
        <v>24525</v>
      </c>
      <c r="D5870" s="626" t="s">
        <v>351</v>
      </c>
      <c r="E5870" s="634">
        <v>213.75</v>
      </c>
      <c r="F5870" s="635">
        <v>0</v>
      </c>
    </row>
    <row r="5871" spans="1:6" ht="15">
      <c r="A5871" s="633" t="s">
        <v>24490</v>
      </c>
      <c r="B5871" s="626">
        <v>104174</v>
      </c>
      <c r="C5871" s="628" t="s">
        <v>24526</v>
      </c>
      <c r="D5871" s="626" t="s">
        <v>351</v>
      </c>
      <c r="E5871" s="634">
        <v>197.84</v>
      </c>
      <c r="F5871" s="635">
        <v>0</v>
      </c>
    </row>
    <row r="5872" spans="1:6" ht="15">
      <c r="A5872" s="633" t="s">
        <v>24490</v>
      </c>
      <c r="B5872" s="626">
        <v>89698</v>
      </c>
      <c r="C5872" s="628" t="s">
        <v>24527</v>
      </c>
      <c r="D5872" s="626" t="s">
        <v>351</v>
      </c>
      <c r="E5872" s="634">
        <v>281.58</v>
      </c>
      <c r="F5872" s="635">
        <v>0</v>
      </c>
    </row>
    <row r="5873" spans="1:6" ht="15">
      <c r="A5873" s="633" t="s">
        <v>24490</v>
      </c>
      <c r="B5873" s="626">
        <v>104176</v>
      </c>
      <c r="C5873" s="628" t="s">
        <v>24528</v>
      </c>
      <c r="D5873" s="626" t="s">
        <v>351</v>
      </c>
      <c r="E5873" s="634">
        <v>261.39999999999998</v>
      </c>
      <c r="F5873" s="635">
        <v>0</v>
      </c>
    </row>
    <row r="5874" spans="1:6" ht="15">
      <c r="A5874" s="633" t="s">
        <v>24490</v>
      </c>
      <c r="B5874" s="626">
        <v>89561</v>
      </c>
      <c r="C5874" s="628" t="s">
        <v>24529</v>
      </c>
      <c r="D5874" s="626" t="s">
        <v>351</v>
      </c>
      <c r="E5874" s="634">
        <v>16.14</v>
      </c>
      <c r="F5874" s="635">
        <v>0</v>
      </c>
    </row>
    <row r="5875" spans="1:6" ht="15">
      <c r="A5875" s="633" t="s">
        <v>24490</v>
      </c>
      <c r="B5875" s="626">
        <v>89563</v>
      </c>
      <c r="C5875" s="628" t="s">
        <v>24530</v>
      </c>
      <c r="D5875" s="626" t="s">
        <v>351</v>
      </c>
      <c r="E5875" s="634">
        <v>36.299999999999997</v>
      </c>
      <c r="F5875" s="635">
        <v>0</v>
      </c>
    </row>
    <row r="5876" spans="1:6" ht="15">
      <c r="A5876" s="633" t="s">
        <v>24490</v>
      </c>
      <c r="B5876" s="626">
        <v>89685</v>
      </c>
      <c r="C5876" s="628" t="s">
        <v>24531</v>
      </c>
      <c r="D5876" s="626" t="s">
        <v>351</v>
      </c>
      <c r="E5876" s="634">
        <v>66.47</v>
      </c>
      <c r="F5876" s="635">
        <v>0</v>
      </c>
    </row>
    <row r="5877" spans="1:6" ht="15">
      <c r="A5877" s="633" t="s">
        <v>24490</v>
      </c>
      <c r="B5877" s="626">
        <v>89565</v>
      </c>
      <c r="C5877" s="628" t="s">
        <v>24532</v>
      </c>
      <c r="D5877" s="626" t="s">
        <v>351</v>
      </c>
      <c r="E5877" s="634">
        <v>58.86</v>
      </c>
      <c r="F5877" s="635">
        <v>0</v>
      </c>
    </row>
    <row r="5878" spans="1:6" ht="15">
      <c r="A5878" s="633" t="s">
        <v>24490</v>
      </c>
      <c r="B5878" s="626">
        <v>89671</v>
      </c>
      <c r="C5878" s="628" t="s">
        <v>24533</v>
      </c>
      <c r="D5878" s="626" t="s">
        <v>351</v>
      </c>
      <c r="E5878" s="634">
        <v>48.59</v>
      </c>
      <c r="F5878" s="635">
        <v>0</v>
      </c>
    </row>
    <row r="5879" spans="1:6" ht="15">
      <c r="A5879" s="633" t="s">
        <v>24490</v>
      </c>
      <c r="B5879" s="626">
        <v>89556</v>
      </c>
      <c r="C5879" s="628" t="s">
        <v>24534</v>
      </c>
      <c r="D5879" s="626" t="s">
        <v>351</v>
      </c>
      <c r="E5879" s="634">
        <v>41.7</v>
      </c>
      <c r="F5879" s="635">
        <v>0</v>
      </c>
    </row>
    <row r="5880" spans="1:6" ht="15">
      <c r="A5880" s="633" t="s">
        <v>24490</v>
      </c>
      <c r="B5880" s="626">
        <v>89679</v>
      </c>
      <c r="C5880" s="628" t="s">
        <v>24535</v>
      </c>
      <c r="D5880" s="626" t="s">
        <v>351</v>
      </c>
      <c r="E5880" s="634">
        <v>129.6</v>
      </c>
      <c r="F5880" s="635">
        <v>0</v>
      </c>
    </row>
    <row r="5881" spans="1:6" ht="15">
      <c r="A5881" s="633" t="s">
        <v>24490</v>
      </c>
      <c r="B5881" s="626">
        <v>104171</v>
      </c>
      <c r="C5881" s="628" t="s">
        <v>24536</v>
      </c>
      <c r="D5881" s="626" t="s">
        <v>351</v>
      </c>
      <c r="E5881" s="634">
        <v>102.18</v>
      </c>
      <c r="F5881" s="635">
        <v>0</v>
      </c>
    </row>
    <row r="5882" spans="1:6" ht="15">
      <c r="A5882" s="633" t="s">
        <v>24490</v>
      </c>
      <c r="B5882" s="626">
        <v>89600</v>
      </c>
      <c r="C5882" s="628" t="s">
        <v>24537</v>
      </c>
      <c r="D5882" s="626" t="s">
        <v>351</v>
      </c>
      <c r="E5882" s="634">
        <v>27.71</v>
      </c>
      <c r="F5882" s="635">
        <v>0</v>
      </c>
    </row>
    <row r="5883" spans="1:6" ht="15">
      <c r="A5883" s="633" t="s">
        <v>24490</v>
      </c>
      <c r="B5883" s="626">
        <v>89548</v>
      </c>
      <c r="C5883" s="628" t="s">
        <v>24538</v>
      </c>
      <c r="D5883" s="626" t="s">
        <v>351</v>
      </c>
      <c r="E5883" s="634">
        <v>23.9</v>
      </c>
      <c r="F5883" s="635">
        <v>0</v>
      </c>
    </row>
    <row r="5884" spans="1:6" ht="15">
      <c r="A5884" s="633" t="s">
        <v>24490</v>
      </c>
      <c r="B5884" s="626">
        <v>89669</v>
      </c>
      <c r="C5884" s="628" t="s">
        <v>24539</v>
      </c>
      <c r="D5884" s="626" t="s">
        <v>351</v>
      </c>
      <c r="E5884" s="634">
        <v>36.32</v>
      </c>
      <c r="F5884" s="635">
        <v>0</v>
      </c>
    </row>
    <row r="5885" spans="1:6" ht="15">
      <c r="A5885" s="633" t="s">
        <v>24490</v>
      </c>
      <c r="B5885" s="626">
        <v>89554</v>
      </c>
      <c r="C5885" s="628" t="s">
        <v>24540</v>
      </c>
      <c r="D5885" s="626" t="s">
        <v>351</v>
      </c>
      <c r="E5885" s="634">
        <v>29.39</v>
      </c>
      <c r="F5885" s="635">
        <v>0</v>
      </c>
    </row>
    <row r="5886" spans="1:6" ht="15">
      <c r="A5886" s="633" t="s">
        <v>24490</v>
      </c>
      <c r="B5886" s="626">
        <v>89677</v>
      </c>
      <c r="C5886" s="628" t="s">
        <v>24541</v>
      </c>
      <c r="D5886" s="626" t="s">
        <v>351</v>
      </c>
      <c r="E5886" s="634">
        <v>83.05</v>
      </c>
      <c r="F5886" s="635">
        <v>0</v>
      </c>
    </row>
    <row r="5887" spans="1:6" ht="15">
      <c r="A5887" s="633" t="s">
        <v>24490</v>
      </c>
      <c r="B5887" s="626">
        <v>104170</v>
      </c>
      <c r="C5887" s="628" t="s">
        <v>24542</v>
      </c>
      <c r="D5887" s="626" t="s">
        <v>351</v>
      </c>
      <c r="E5887" s="634">
        <v>72.760000000000005</v>
      </c>
      <c r="F5887" s="635">
        <v>0</v>
      </c>
    </row>
    <row r="5888" spans="1:6" ht="15">
      <c r="A5888" s="633" t="s">
        <v>24490</v>
      </c>
      <c r="B5888" s="626">
        <v>89544</v>
      </c>
      <c r="C5888" s="628" t="s">
        <v>24543</v>
      </c>
      <c r="D5888" s="626" t="s">
        <v>351</v>
      </c>
      <c r="E5888" s="634">
        <v>9.1300000000000008</v>
      </c>
      <c r="F5888" s="635">
        <v>0</v>
      </c>
    </row>
    <row r="5889" spans="1:6" ht="15">
      <c r="A5889" s="633" t="s">
        <v>24490</v>
      </c>
      <c r="B5889" s="626">
        <v>89545</v>
      </c>
      <c r="C5889" s="628" t="s">
        <v>24544</v>
      </c>
      <c r="D5889" s="626" t="s">
        <v>351</v>
      </c>
      <c r="E5889" s="634">
        <v>17.579999999999998</v>
      </c>
      <c r="F5889" s="635">
        <v>0</v>
      </c>
    </row>
    <row r="5890" spans="1:6" ht="15">
      <c r="A5890" s="633" t="s">
        <v>24490</v>
      </c>
      <c r="B5890" s="626">
        <v>89599</v>
      </c>
      <c r="C5890" s="628" t="s">
        <v>24545</v>
      </c>
      <c r="D5890" s="626" t="s">
        <v>351</v>
      </c>
      <c r="E5890" s="634">
        <v>27.08</v>
      </c>
      <c r="F5890" s="635">
        <v>0</v>
      </c>
    </row>
    <row r="5891" spans="1:6" ht="15">
      <c r="A5891" s="633" t="s">
        <v>24490</v>
      </c>
      <c r="B5891" s="626">
        <v>89547</v>
      </c>
      <c r="C5891" s="628" t="s">
        <v>24546</v>
      </c>
      <c r="D5891" s="626" t="s">
        <v>351</v>
      </c>
      <c r="E5891" s="634">
        <v>23.26</v>
      </c>
      <c r="F5891" s="635">
        <v>0</v>
      </c>
    </row>
    <row r="5892" spans="1:6" ht="15">
      <c r="A5892" s="633" t="s">
        <v>24490</v>
      </c>
      <c r="B5892" s="626">
        <v>89495</v>
      </c>
      <c r="C5892" s="628" t="s">
        <v>24547</v>
      </c>
      <c r="D5892" s="626" t="s">
        <v>351</v>
      </c>
      <c r="E5892" s="634">
        <v>20.28</v>
      </c>
      <c r="F5892" s="635">
        <v>0</v>
      </c>
    </row>
    <row r="5893" spans="1:6" ht="15">
      <c r="A5893" s="633" t="s">
        <v>24490</v>
      </c>
      <c r="B5893" s="626">
        <v>89673</v>
      </c>
      <c r="C5893" s="628" t="s">
        <v>24548</v>
      </c>
      <c r="D5893" s="626" t="s">
        <v>351</v>
      </c>
      <c r="E5893" s="634">
        <v>38.46</v>
      </c>
      <c r="F5893" s="635">
        <v>0</v>
      </c>
    </row>
    <row r="5894" spans="1:6" ht="15">
      <c r="A5894" s="633" t="s">
        <v>24490</v>
      </c>
      <c r="B5894" s="626">
        <v>89557</v>
      </c>
      <c r="C5894" s="628" t="s">
        <v>24549</v>
      </c>
      <c r="D5894" s="626" t="s">
        <v>351</v>
      </c>
      <c r="E5894" s="634">
        <v>33.119999999999997</v>
      </c>
      <c r="F5894" s="635">
        <v>0</v>
      </c>
    </row>
    <row r="5895" spans="1:6" ht="15">
      <c r="A5895" s="633" t="s">
        <v>24490</v>
      </c>
      <c r="B5895" s="626">
        <v>89681</v>
      </c>
      <c r="C5895" s="628" t="s">
        <v>24550</v>
      </c>
      <c r="D5895" s="626" t="s">
        <v>351</v>
      </c>
      <c r="E5895" s="634">
        <v>95.1</v>
      </c>
      <c r="F5895" s="635">
        <v>0</v>
      </c>
    </row>
    <row r="5896" spans="1:6" ht="15">
      <c r="A5896" s="633" t="s">
        <v>24490</v>
      </c>
      <c r="B5896" s="626">
        <v>104173</v>
      </c>
      <c r="C5896" s="628" t="s">
        <v>24551</v>
      </c>
      <c r="D5896" s="626" t="s">
        <v>351</v>
      </c>
      <c r="E5896" s="634">
        <v>88.2</v>
      </c>
      <c r="F5896" s="635">
        <v>0</v>
      </c>
    </row>
    <row r="5897" spans="1:6" ht="15">
      <c r="A5897" s="633" t="s">
        <v>24490</v>
      </c>
      <c r="B5897" s="626">
        <v>89549</v>
      </c>
      <c r="C5897" s="628" t="s">
        <v>24552</v>
      </c>
      <c r="D5897" s="626" t="s">
        <v>351</v>
      </c>
      <c r="E5897" s="634">
        <v>19.73</v>
      </c>
      <c r="F5897" s="635">
        <v>0</v>
      </c>
    </row>
    <row r="5898" spans="1:6" ht="15">
      <c r="A5898" s="633" t="s">
        <v>24490</v>
      </c>
      <c r="B5898" s="626">
        <v>89578</v>
      </c>
      <c r="C5898" s="628" t="s">
        <v>24553</v>
      </c>
      <c r="D5898" s="626" t="s">
        <v>143</v>
      </c>
      <c r="E5898" s="634">
        <v>36.78</v>
      </c>
      <c r="F5898" s="635">
        <v>0</v>
      </c>
    </row>
    <row r="5899" spans="1:6" ht="15">
      <c r="A5899" s="633" t="s">
        <v>24490</v>
      </c>
      <c r="B5899" s="626">
        <v>89512</v>
      </c>
      <c r="C5899" s="628" t="s">
        <v>24554</v>
      </c>
      <c r="D5899" s="626" t="s">
        <v>143</v>
      </c>
      <c r="E5899" s="634">
        <v>60.14</v>
      </c>
      <c r="F5899" s="635">
        <v>0</v>
      </c>
    </row>
    <row r="5900" spans="1:6" ht="15">
      <c r="A5900" s="633" t="s">
        <v>24490</v>
      </c>
      <c r="B5900" s="626">
        <v>89580</v>
      </c>
      <c r="C5900" s="628" t="s">
        <v>24555</v>
      </c>
      <c r="D5900" s="626" t="s">
        <v>143</v>
      </c>
      <c r="E5900" s="634">
        <v>75.64</v>
      </c>
      <c r="F5900" s="635">
        <v>0</v>
      </c>
    </row>
    <row r="5901" spans="1:6" ht="15">
      <c r="A5901" s="633" t="s">
        <v>24490</v>
      </c>
      <c r="B5901" s="626">
        <v>104166</v>
      </c>
      <c r="C5901" s="628" t="s">
        <v>24556</v>
      </c>
      <c r="D5901" s="626" t="s">
        <v>143</v>
      </c>
      <c r="E5901" s="634">
        <v>84.26</v>
      </c>
      <c r="F5901" s="635">
        <v>0</v>
      </c>
    </row>
    <row r="5902" spans="1:6" ht="15">
      <c r="A5902" s="633" t="s">
        <v>24490</v>
      </c>
      <c r="B5902" s="626">
        <v>89508</v>
      </c>
      <c r="C5902" s="628" t="s">
        <v>24557</v>
      </c>
      <c r="D5902" s="626" t="s">
        <v>143</v>
      </c>
      <c r="E5902" s="634">
        <v>20.76</v>
      </c>
      <c r="F5902" s="635">
        <v>0</v>
      </c>
    </row>
    <row r="5903" spans="1:6" ht="15">
      <c r="A5903" s="633" t="s">
        <v>24490</v>
      </c>
      <c r="B5903" s="626">
        <v>89509</v>
      </c>
      <c r="C5903" s="628" t="s">
        <v>24558</v>
      </c>
      <c r="D5903" s="626" t="s">
        <v>143</v>
      </c>
      <c r="E5903" s="634">
        <v>27.88</v>
      </c>
      <c r="F5903" s="635">
        <v>0</v>
      </c>
    </row>
    <row r="5904" spans="1:6" ht="15">
      <c r="A5904" s="633" t="s">
        <v>24490</v>
      </c>
      <c r="B5904" s="626">
        <v>89576</v>
      </c>
      <c r="C5904" s="628" t="s">
        <v>24559</v>
      </c>
      <c r="D5904" s="626" t="s">
        <v>143</v>
      </c>
      <c r="E5904" s="634">
        <v>29.42</v>
      </c>
      <c r="F5904" s="635">
        <v>0</v>
      </c>
    </row>
    <row r="5905" spans="1:6" ht="15">
      <c r="A5905" s="633" t="s">
        <v>24490</v>
      </c>
      <c r="B5905" s="626">
        <v>89511</v>
      </c>
      <c r="C5905" s="628" t="s">
        <v>24560</v>
      </c>
      <c r="D5905" s="626" t="s">
        <v>143</v>
      </c>
      <c r="E5905" s="634">
        <v>46.98</v>
      </c>
      <c r="F5905" s="635">
        <v>0</v>
      </c>
    </row>
    <row r="5906" spans="1:6" ht="15">
      <c r="A5906" s="633" t="s">
        <v>24490</v>
      </c>
      <c r="B5906" s="626">
        <v>89675</v>
      </c>
      <c r="C5906" s="628" t="s">
        <v>24561</v>
      </c>
      <c r="D5906" s="626" t="s">
        <v>351</v>
      </c>
      <c r="E5906" s="634">
        <v>76.650000000000006</v>
      </c>
      <c r="F5906" s="635">
        <v>0</v>
      </c>
    </row>
    <row r="5907" spans="1:6" ht="15">
      <c r="A5907" s="633" t="s">
        <v>24490</v>
      </c>
      <c r="B5907" s="626">
        <v>89559</v>
      </c>
      <c r="C5907" s="628" t="s">
        <v>24562</v>
      </c>
      <c r="D5907" s="626" t="s">
        <v>351</v>
      </c>
      <c r="E5907" s="634">
        <v>69.760000000000005</v>
      </c>
      <c r="F5907" s="635">
        <v>0</v>
      </c>
    </row>
    <row r="5908" spans="1:6" ht="15">
      <c r="A5908" s="633" t="s">
        <v>24490</v>
      </c>
      <c r="B5908" s="626">
        <v>104172</v>
      </c>
      <c r="C5908" s="628" t="s">
        <v>24563</v>
      </c>
      <c r="D5908" s="626" t="s">
        <v>351</v>
      </c>
      <c r="E5908" s="634">
        <v>285.99</v>
      </c>
      <c r="F5908" s="635">
        <v>0</v>
      </c>
    </row>
    <row r="5909" spans="1:6" ht="15">
      <c r="A5909" s="633" t="s">
        <v>24490</v>
      </c>
      <c r="B5909" s="626">
        <v>89683</v>
      </c>
      <c r="C5909" s="628" t="s">
        <v>24564</v>
      </c>
      <c r="D5909" s="626" t="s">
        <v>351</v>
      </c>
      <c r="E5909" s="634">
        <v>296.08</v>
      </c>
      <c r="F5909" s="635">
        <v>0</v>
      </c>
    </row>
    <row r="5910" spans="1:6" ht="15">
      <c r="A5910" s="633" t="s">
        <v>24490</v>
      </c>
      <c r="B5910" s="626">
        <v>89667</v>
      </c>
      <c r="C5910" s="628" t="s">
        <v>24565</v>
      </c>
      <c r="D5910" s="626" t="s">
        <v>351</v>
      </c>
      <c r="E5910" s="634">
        <v>46.69</v>
      </c>
      <c r="F5910" s="635">
        <v>0</v>
      </c>
    </row>
    <row r="5911" spans="1:6" ht="15">
      <c r="A5911" s="633" t="s">
        <v>24490</v>
      </c>
      <c r="B5911" s="626">
        <v>89550</v>
      </c>
      <c r="C5911" s="628" t="s">
        <v>24566</v>
      </c>
      <c r="D5911" s="626" t="s">
        <v>351</v>
      </c>
      <c r="E5911" s="634">
        <v>42.88</v>
      </c>
      <c r="F5911" s="635">
        <v>0</v>
      </c>
    </row>
    <row r="5912" spans="1:6" ht="15">
      <c r="A5912" s="633" t="s">
        <v>24490</v>
      </c>
      <c r="B5912" s="626">
        <v>89693</v>
      </c>
      <c r="C5912" s="628" t="s">
        <v>24567</v>
      </c>
      <c r="D5912" s="626" t="s">
        <v>351</v>
      </c>
      <c r="E5912" s="634">
        <v>86.96</v>
      </c>
      <c r="F5912" s="635">
        <v>0</v>
      </c>
    </row>
    <row r="5913" spans="1:6" ht="15">
      <c r="A5913" s="633" t="s">
        <v>24490</v>
      </c>
      <c r="B5913" s="626">
        <v>89571</v>
      </c>
      <c r="C5913" s="628" t="s">
        <v>24568</v>
      </c>
      <c r="D5913" s="626" t="s">
        <v>351</v>
      </c>
      <c r="E5913" s="634">
        <v>73.2</v>
      </c>
      <c r="F5913" s="635">
        <v>0</v>
      </c>
    </row>
    <row r="5914" spans="1:6" ht="15">
      <c r="A5914" s="633" t="s">
        <v>24490</v>
      </c>
      <c r="B5914" s="626">
        <v>89696</v>
      </c>
      <c r="C5914" s="628" t="s">
        <v>24569</v>
      </c>
      <c r="D5914" s="626" t="s">
        <v>351</v>
      </c>
      <c r="E5914" s="634">
        <v>91.94</v>
      </c>
      <c r="F5914" s="635">
        <v>0</v>
      </c>
    </row>
    <row r="5915" spans="1:6" ht="15">
      <c r="A5915" s="633" t="s">
        <v>24490</v>
      </c>
      <c r="B5915" s="626">
        <v>89573</v>
      </c>
      <c r="C5915" s="628" t="s">
        <v>24570</v>
      </c>
      <c r="D5915" s="626" t="s">
        <v>351</v>
      </c>
      <c r="E5915" s="634">
        <v>80.239999999999995</v>
      </c>
      <c r="F5915" s="635">
        <v>0</v>
      </c>
    </row>
    <row r="5916" spans="1:6" ht="15">
      <c r="A5916" s="633" t="s">
        <v>24490</v>
      </c>
      <c r="B5916" s="626">
        <v>89704</v>
      </c>
      <c r="C5916" s="628" t="s">
        <v>24571</v>
      </c>
      <c r="D5916" s="626" t="s">
        <v>351</v>
      </c>
      <c r="E5916" s="634">
        <v>163.02000000000001</v>
      </c>
      <c r="F5916" s="635">
        <v>0</v>
      </c>
    </row>
    <row r="5917" spans="1:6" ht="15">
      <c r="A5917" s="633" t="s">
        <v>24490</v>
      </c>
      <c r="B5917" s="626">
        <v>104175</v>
      </c>
      <c r="C5917" s="628" t="s">
        <v>24572</v>
      </c>
      <c r="D5917" s="626" t="s">
        <v>351</v>
      </c>
      <c r="E5917" s="634">
        <v>147.11000000000001</v>
      </c>
      <c r="F5917" s="635">
        <v>0</v>
      </c>
    </row>
    <row r="5918" spans="1:6" ht="15">
      <c r="A5918" s="633" t="s">
        <v>24490</v>
      </c>
      <c r="B5918" s="626">
        <v>89701</v>
      </c>
      <c r="C5918" s="628" t="s">
        <v>24573</v>
      </c>
      <c r="D5918" s="626" t="s">
        <v>351</v>
      </c>
      <c r="E5918" s="634">
        <v>209.62</v>
      </c>
      <c r="F5918" s="635">
        <v>0</v>
      </c>
    </row>
    <row r="5919" spans="1:6" ht="15">
      <c r="A5919" s="633" t="s">
        <v>24490</v>
      </c>
      <c r="B5919" s="626">
        <v>104177</v>
      </c>
      <c r="C5919" s="628" t="s">
        <v>24574</v>
      </c>
      <c r="D5919" s="626" t="s">
        <v>351</v>
      </c>
      <c r="E5919" s="634">
        <v>189.44</v>
      </c>
      <c r="F5919" s="635">
        <v>0</v>
      </c>
    </row>
    <row r="5920" spans="1:6" ht="15">
      <c r="A5920" s="633" t="s">
        <v>24490</v>
      </c>
      <c r="B5920" s="626">
        <v>89566</v>
      </c>
      <c r="C5920" s="628" t="s">
        <v>24575</v>
      </c>
      <c r="D5920" s="626" t="s">
        <v>351</v>
      </c>
      <c r="E5920" s="634">
        <v>49.96</v>
      </c>
      <c r="F5920" s="635">
        <v>0</v>
      </c>
    </row>
    <row r="5921" spans="1:6" ht="15">
      <c r="A5921" s="633" t="s">
        <v>24490</v>
      </c>
      <c r="B5921" s="626">
        <v>89687</v>
      </c>
      <c r="C5921" s="628" t="s">
        <v>24576</v>
      </c>
      <c r="D5921" s="626" t="s">
        <v>351</v>
      </c>
      <c r="E5921" s="634">
        <v>57.57</v>
      </c>
      <c r="F5921" s="635">
        <v>0</v>
      </c>
    </row>
    <row r="5922" spans="1:6" ht="15">
      <c r="A5922" s="633" t="s">
        <v>24577</v>
      </c>
      <c r="B5922" s="626">
        <v>102237</v>
      </c>
      <c r="C5922" s="628" t="s">
        <v>24578</v>
      </c>
      <c r="D5922" s="626" t="s">
        <v>135</v>
      </c>
      <c r="E5922" s="634">
        <v>0</v>
      </c>
      <c r="F5922" s="635"/>
    </row>
    <row r="5923" spans="1:6" ht="15">
      <c r="A5923" s="633" t="s">
        <v>24577</v>
      </c>
      <c r="B5923" s="626">
        <v>102450</v>
      </c>
      <c r="C5923" s="628" t="s">
        <v>24579</v>
      </c>
      <c r="D5923" s="626" t="s">
        <v>135</v>
      </c>
      <c r="E5923" s="634">
        <v>0</v>
      </c>
      <c r="F5923" s="635"/>
    </row>
    <row r="5924" spans="1:6" ht="15">
      <c r="A5924" s="633" t="s">
        <v>24577</v>
      </c>
      <c r="B5924" s="626">
        <v>102250</v>
      </c>
      <c r="C5924" s="628" t="s">
        <v>24580</v>
      </c>
      <c r="D5924" s="626" t="s">
        <v>135</v>
      </c>
      <c r="E5924" s="634">
        <v>0</v>
      </c>
      <c r="F5924" s="635"/>
    </row>
    <row r="5925" spans="1:6" ht="15">
      <c r="A5925" s="633" t="s">
        <v>24577</v>
      </c>
      <c r="B5925" s="626">
        <v>102240</v>
      </c>
      <c r="C5925" s="628" t="s">
        <v>24581</v>
      </c>
      <c r="D5925" s="626" t="s">
        <v>135</v>
      </c>
      <c r="E5925" s="634">
        <v>0</v>
      </c>
      <c r="F5925" s="635"/>
    </row>
    <row r="5926" spans="1:6" ht="15">
      <c r="A5926" s="633" t="s">
        <v>24577</v>
      </c>
      <c r="B5926" s="626">
        <v>102449</v>
      </c>
      <c r="C5926" s="628" t="s">
        <v>24582</v>
      </c>
      <c r="D5926" s="626" t="s">
        <v>135</v>
      </c>
      <c r="E5926" s="634">
        <v>0</v>
      </c>
      <c r="F5926" s="635"/>
    </row>
    <row r="5927" spans="1:6" ht="15">
      <c r="A5927" s="633" t="s">
        <v>24577</v>
      </c>
      <c r="B5927" s="626">
        <v>102249</v>
      </c>
      <c r="C5927" s="628" t="s">
        <v>24583</v>
      </c>
      <c r="D5927" s="626" t="s">
        <v>135</v>
      </c>
      <c r="E5927" s="634">
        <v>0</v>
      </c>
      <c r="F5927" s="635"/>
    </row>
    <row r="5928" spans="1:6" ht="15">
      <c r="A5928" s="633" t="s">
        <v>24577</v>
      </c>
      <c r="B5928" s="626">
        <v>102238</v>
      </c>
      <c r="C5928" s="628" t="s">
        <v>24584</v>
      </c>
      <c r="D5928" s="626" t="s">
        <v>135</v>
      </c>
      <c r="E5928" s="634">
        <v>0</v>
      </c>
      <c r="F5928" s="635"/>
    </row>
    <row r="5929" spans="1:6" ht="15">
      <c r="A5929" s="633" t="s">
        <v>24577</v>
      </c>
      <c r="B5929" s="626">
        <v>102448</v>
      </c>
      <c r="C5929" s="628" t="s">
        <v>24585</v>
      </c>
      <c r="D5929" s="626" t="s">
        <v>135</v>
      </c>
      <c r="E5929" s="634">
        <v>0</v>
      </c>
      <c r="F5929" s="635"/>
    </row>
    <row r="5930" spans="1:6" ht="15">
      <c r="A5930" s="633" t="s">
        <v>24577</v>
      </c>
      <c r="B5930" s="626">
        <v>102248</v>
      </c>
      <c r="C5930" s="628" t="s">
        <v>24586</v>
      </c>
      <c r="D5930" s="626" t="s">
        <v>135</v>
      </c>
      <c r="E5930" s="634">
        <v>0</v>
      </c>
      <c r="F5930" s="635"/>
    </row>
    <row r="5931" spans="1:6" ht="15">
      <c r="A5931" s="633" t="s">
        <v>24577</v>
      </c>
      <c r="B5931" s="626">
        <v>102253</v>
      </c>
      <c r="C5931" s="628" t="s">
        <v>24587</v>
      </c>
      <c r="D5931" s="626" t="s">
        <v>135</v>
      </c>
      <c r="E5931" s="634">
        <v>985.18</v>
      </c>
      <c r="F5931" s="635">
        <v>0</v>
      </c>
    </row>
    <row r="5932" spans="1:6" ht="15">
      <c r="A5932" s="633" t="s">
        <v>24577</v>
      </c>
      <c r="B5932" s="626">
        <v>102254</v>
      </c>
      <c r="C5932" s="628" t="s">
        <v>24588</v>
      </c>
      <c r="D5932" s="626" t="s">
        <v>135</v>
      </c>
      <c r="E5932" s="634">
        <v>1006.87</v>
      </c>
      <c r="F5932" s="635">
        <v>0</v>
      </c>
    </row>
    <row r="5933" spans="1:6" ht="15">
      <c r="A5933" s="633" t="s">
        <v>24577</v>
      </c>
      <c r="B5933" s="626">
        <v>102257</v>
      </c>
      <c r="C5933" s="628" t="s">
        <v>24589</v>
      </c>
      <c r="D5933" s="626" t="s">
        <v>135</v>
      </c>
      <c r="E5933" s="634">
        <v>376.35</v>
      </c>
      <c r="F5933" s="635">
        <v>0</v>
      </c>
    </row>
    <row r="5934" spans="1:6" ht="15">
      <c r="A5934" s="633" t="s">
        <v>24577</v>
      </c>
      <c r="B5934" s="626">
        <v>102239</v>
      </c>
      <c r="C5934" s="628" t="s">
        <v>24590</v>
      </c>
      <c r="D5934" s="626" t="s">
        <v>135</v>
      </c>
      <c r="E5934" s="634">
        <v>0</v>
      </c>
      <c r="F5934" s="635"/>
    </row>
    <row r="5935" spans="1:6" ht="15">
      <c r="A5935" s="633" t="s">
        <v>24577</v>
      </c>
      <c r="B5935" s="626">
        <v>102236</v>
      </c>
      <c r="C5935" s="628" t="s">
        <v>24591</v>
      </c>
      <c r="D5935" s="626" t="s">
        <v>135</v>
      </c>
      <c r="E5935" s="634">
        <v>0</v>
      </c>
      <c r="F5935" s="635"/>
    </row>
    <row r="5936" spans="1:6" ht="15">
      <c r="A5936" s="633" t="s">
        <v>24577</v>
      </c>
      <c r="B5936" s="626">
        <v>102235</v>
      </c>
      <c r="C5936" s="628" t="s">
        <v>24592</v>
      </c>
      <c r="D5936" s="626" t="s">
        <v>135</v>
      </c>
      <c r="E5936" s="634">
        <v>537.59</v>
      </c>
      <c r="F5936" s="635">
        <v>0</v>
      </c>
    </row>
    <row r="5937" spans="1:6" ht="15">
      <c r="A5937" s="633" t="s">
        <v>24577</v>
      </c>
      <c r="B5937" s="626">
        <v>102260</v>
      </c>
      <c r="C5937" s="628" t="s">
        <v>24593</v>
      </c>
      <c r="D5937" s="626" t="s">
        <v>135</v>
      </c>
      <c r="E5937" s="634">
        <v>0</v>
      </c>
      <c r="F5937" s="635"/>
    </row>
    <row r="5938" spans="1:6" ht="15">
      <c r="A5938" s="633" t="s">
        <v>24577</v>
      </c>
      <c r="B5938" s="626">
        <v>102259</v>
      </c>
      <c r="C5938" s="628" t="s">
        <v>24594</v>
      </c>
      <c r="D5938" s="626" t="s">
        <v>135</v>
      </c>
      <c r="E5938" s="634">
        <v>0</v>
      </c>
      <c r="F5938" s="635"/>
    </row>
    <row r="5939" spans="1:6" ht="15">
      <c r="A5939" s="633" t="s">
        <v>24577</v>
      </c>
      <c r="B5939" s="626">
        <v>102262</v>
      </c>
      <c r="C5939" s="628" t="s">
        <v>24595</v>
      </c>
      <c r="D5939" s="626" t="s">
        <v>351</v>
      </c>
      <c r="E5939" s="634">
        <v>0</v>
      </c>
      <c r="F5939" s="635"/>
    </row>
    <row r="5940" spans="1:6" ht="15">
      <c r="A5940" s="633" t="s">
        <v>24577</v>
      </c>
      <c r="B5940" s="626">
        <v>102242</v>
      </c>
      <c r="C5940" s="628" t="s">
        <v>24596</v>
      </c>
      <c r="D5940" s="626" t="s">
        <v>135</v>
      </c>
      <c r="E5940" s="634">
        <v>0</v>
      </c>
      <c r="F5940" s="635"/>
    </row>
    <row r="5941" spans="1:6" ht="15">
      <c r="A5941" s="633" t="s">
        <v>24577</v>
      </c>
      <c r="B5941" s="626">
        <v>102246</v>
      </c>
      <c r="C5941" s="628" t="s">
        <v>24597</v>
      </c>
      <c r="D5941" s="626" t="s">
        <v>135</v>
      </c>
      <c r="E5941" s="634">
        <v>0</v>
      </c>
      <c r="F5941" s="635"/>
    </row>
    <row r="5942" spans="1:6" ht="15">
      <c r="A5942" s="633" t="s">
        <v>24577</v>
      </c>
      <c r="B5942" s="626">
        <v>102251</v>
      </c>
      <c r="C5942" s="628" t="s">
        <v>24598</v>
      </c>
      <c r="D5942" s="626" t="s">
        <v>135</v>
      </c>
      <c r="E5942" s="634">
        <v>0</v>
      </c>
      <c r="F5942" s="635"/>
    </row>
    <row r="5943" spans="1:6" ht="15">
      <c r="A5943" s="633" t="s">
        <v>24577</v>
      </c>
      <c r="B5943" s="626">
        <v>102241</v>
      </c>
      <c r="C5943" s="628" t="s">
        <v>24599</v>
      </c>
      <c r="D5943" s="626" t="s">
        <v>135</v>
      </c>
      <c r="E5943" s="634">
        <v>0</v>
      </c>
      <c r="F5943" s="635"/>
    </row>
    <row r="5944" spans="1:6" ht="15">
      <c r="A5944" s="633" t="s">
        <v>24577</v>
      </c>
      <c r="B5944" s="626">
        <v>102247</v>
      </c>
      <c r="C5944" s="628" t="s">
        <v>24600</v>
      </c>
      <c r="D5944" s="626" t="s">
        <v>135</v>
      </c>
      <c r="E5944" s="634">
        <v>0</v>
      </c>
      <c r="F5944" s="635"/>
    </row>
    <row r="5945" spans="1:6" ht="15">
      <c r="A5945" s="633" t="s">
        <v>24577</v>
      </c>
      <c r="B5945" s="626">
        <v>102252</v>
      </c>
      <c r="C5945" s="628" t="s">
        <v>24601</v>
      </c>
      <c r="D5945" s="626" t="s">
        <v>135</v>
      </c>
      <c r="E5945" s="634">
        <v>0</v>
      </c>
      <c r="F5945" s="635"/>
    </row>
    <row r="5946" spans="1:6" ht="15">
      <c r="A5946" s="633" t="s">
        <v>24577</v>
      </c>
      <c r="B5946" s="626">
        <v>102255</v>
      </c>
      <c r="C5946" s="628" t="s">
        <v>24602</v>
      </c>
      <c r="D5946" s="626" t="s">
        <v>135</v>
      </c>
      <c r="E5946" s="634">
        <v>1038.9100000000001</v>
      </c>
      <c r="F5946" s="635">
        <v>0</v>
      </c>
    </row>
    <row r="5947" spans="1:6" ht="15">
      <c r="A5947" s="633" t="s">
        <v>24577</v>
      </c>
      <c r="B5947" s="626">
        <v>102256</v>
      </c>
      <c r="C5947" s="628" t="s">
        <v>24603</v>
      </c>
      <c r="D5947" s="626" t="s">
        <v>135</v>
      </c>
      <c r="E5947" s="634">
        <v>1059.57</v>
      </c>
      <c r="F5947" s="635">
        <v>0</v>
      </c>
    </row>
    <row r="5948" spans="1:6" ht="15">
      <c r="A5948" s="633" t="s">
        <v>24577</v>
      </c>
      <c r="B5948" s="626">
        <v>102258</v>
      </c>
      <c r="C5948" s="628" t="s">
        <v>24604</v>
      </c>
      <c r="D5948" s="626" t="s">
        <v>135</v>
      </c>
      <c r="E5948" s="634">
        <v>448.75</v>
      </c>
      <c r="F5948" s="635">
        <v>0</v>
      </c>
    </row>
    <row r="5949" spans="1:6" ht="15">
      <c r="A5949" s="633" t="s">
        <v>24605</v>
      </c>
      <c r="B5949" s="626">
        <v>101912</v>
      </c>
      <c r="C5949" s="628" t="s">
        <v>24606</v>
      </c>
      <c r="D5949" s="626" t="s">
        <v>351</v>
      </c>
      <c r="E5949" s="634">
        <v>2417.46</v>
      </c>
      <c r="F5949" s="635">
        <v>0</v>
      </c>
    </row>
    <row r="5950" spans="1:6" ht="15">
      <c r="A5950" s="633" t="s">
        <v>24605</v>
      </c>
      <c r="B5950" s="626">
        <v>96765</v>
      </c>
      <c r="C5950" s="628" t="s">
        <v>24607</v>
      </c>
      <c r="D5950" s="626" t="s">
        <v>351</v>
      </c>
      <c r="E5950" s="634">
        <v>2027.11</v>
      </c>
      <c r="F5950" s="635">
        <v>0</v>
      </c>
    </row>
    <row r="5951" spans="1:6" ht="15">
      <c r="A5951" s="633" t="s">
        <v>24605</v>
      </c>
      <c r="B5951" s="626">
        <v>97430</v>
      </c>
      <c r="C5951" s="628" t="s">
        <v>24608</v>
      </c>
      <c r="D5951" s="626" t="s">
        <v>351</v>
      </c>
      <c r="E5951" s="634">
        <v>46.27</v>
      </c>
      <c r="F5951" s="635">
        <v>0</v>
      </c>
    </row>
    <row r="5952" spans="1:6" ht="15">
      <c r="A5952" s="633" t="s">
        <v>24605</v>
      </c>
      <c r="B5952" s="626">
        <v>97431</v>
      </c>
      <c r="C5952" s="628" t="s">
        <v>24609</v>
      </c>
      <c r="D5952" s="626" t="s">
        <v>351</v>
      </c>
      <c r="E5952" s="634">
        <v>52.01</v>
      </c>
      <c r="F5952" s="635">
        <v>0</v>
      </c>
    </row>
    <row r="5953" spans="1:6" ht="15">
      <c r="A5953" s="633" t="s">
        <v>24605</v>
      </c>
      <c r="B5953" s="626">
        <v>97432</v>
      </c>
      <c r="C5953" s="628" t="s">
        <v>24610</v>
      </c>
      <c r="D5953" s="626" t="s">
        <v>351</v>
      </c>
      <c r="E5953" s="634">
        <v>58.7</v>
      </c>
      <c r="F5953" s="635">
        <v>0</v>
      </c>
    </row>
    <row r="5954" spans="1:6" ht="15">
      <c r="A5954" s="633" t="s">
        <v>24605</v>
      </c>
      <c r="B5954" s="626">
        <v>101913</v>
      </c>
      <c r="C5954" s="628" t="s">
        <v>24611</v>
      </c>
      <c r="D5954" s="626" t="s">
        <v>351</v>
      </c>
      <c r="E5954" s="634">
        <v>492.2</v>
      </c>
      <c r="F5954" s="635">
        <v>0</v>
      </c>
    </row>
    <row r="5955" spans="1:6" ht="15">
      <c r="A5955" s="633" t="s">
        <v>24605</v>
      </c>
      <c r="B5955" s="626">
        <v>101914</v>
      </c>
      <c r="C5955" s="628" t="s">
        <v>24612</v>
      </c>
      <c r="D5955" s="626" t="s">
        <v>351</v>
      </c>
      <c r="E5955" s="634">
        <v>624.57000000000005</v>
      </c>
      <c r="F5955" s="635">
        <v>0</v>
      </c>
    </row>
    <row r="5956" spans="1:6" ht="15">
      <c r="A5956" s="633" t="s">
        <v>24605</v>
      </c>
      <c r="B5956" s="626">
        <v>101915</v>
      </c>
      <c r="C5956" s="628" t="s">
        <v>24613</v>
      </c>
      <c r="D5956" s="626" t="s">
        <v>351</v>
      </c>
      <c r="E5956" s="634">
        <v>357.87</v>
      </c>
      <c r="F5956" s="635">
        <v>0</v>
      </c>
    </row>
    <row r="5957" spans="1:6" ht="15">
      <c r="A5957" s="633" t="s">
        <v>24605</v>
      </c>
      <c r="B5957" s="626">
        <v>97433</v>
      </c>
      <c r="C5957" s="628" t="s">
        <v>24614</v>
      </c>
      <c r="D5957" s="626" t="s">
        <v>351</v>
      </c>
      <c r="E5957" s="634">
        <v>97.68</v>
      </c>
      <c r="F5957" s="635">
        <v>0</v>
      </c>
    </row>
    <row r="5958" spans="1:6" ht="15">
      <c r="A5958" s="633" t="s">
        <v>24605</v>
      </c>
      <c r="B5958" s="626">
        <v>97435</v>
      </c>
      <c r="C5958" s="628" t="s">
        <v>24615</v>
      </c>
      <c r="D5958" s="626" t="s">
        <v>351</v>
      </c>
      <c r="E5958" s="634">
        <v>113.99</v>
      </c>
      <c r="F5958" s="635">
        <v>0</v>
      </c>
    </row>
    <row r="5959" spans="1:6" ht="15">
      <c r="A5959" s="633" t="s">
        <v>24605</v>
      </c>
      <c r="B5959" s="626">
        <v>97437</v>
      </c>
      <c r="C5959" s="628" t="s">
        <v>24616</v>
      </c>
      <c r="D5959" s="626" t="s">
        <v>351</v>
      </c>
      <c r="E5959" s="634">
        <v>130.24</v>
      </c>
      <c r="F5959" s="635">
        <v>0</v>
      </c>
    </row>
    <row r="5960" spans="1:6" ht="15">
      <c r="A5960" s="633" t="s">
        <v>24605</v>
      </c>
      <c r="B5960" s="626">
        <v>97546</v>
      </c>
      <c r="C5960" s="628" t="s">
        <v>24617</v>
      </c>
      <c r="D5960" s="626" t="s">
        <v>351</v>
      </c>
      <c r="E5960" s="634">
        <v>40.770000000000003</v>
      </c>
      <c r="F5960" s="635">
        <v>0</v>
      </c>
    </row>
    <row r="5961" spans="1:6" ht="15">
      <c r="A5961" s="633" t="s">
        <v>24605</v>
      </c>
      <c r="B5961" s="626">
        <v>97548</v>
      </c>
      <c r="C5961" s="628" t="s">
        <v>24618</v>
      </c>
      <c r="D5961" s="626" t="s">
        <v>351</v>
      </c>
      <c r="E5961" s="634">
        <v>61.55</v>
      </c>
      <c r="F5961" s="635">
        <v>0</v>
      </c>
    </row>
    <row r="5962" spans="1:6" ht="15">
      <c r="A5962" s="633" t="s">
        <v>24605</v>
      </c>
      <c r="B5962" s="626">
        <v>97550</v>
      </c>
      <c r="C5962" s="628" t="s">
        <v>24619</v>
      </c>
      <c r="D5962" s="626" t="s">
        <v>351</v>
      </c>
      <c r="E5962" s="634">
        <v>104.61</v>
      </c>
      <c r="F5962" s="635">
        <v>0</v>
      </c>
    </row>
    <row r="5963" spans="1:6" ht="15">
      <c r="A5963" s="633" t="s">
        <v>24605</v>
      </c>
      <c r="B5963" s="626">
        <v>97479</v>
      </c>
      <c r="C5963" s="628" t="s">
        <v>24620</v>
      </c>
      <c r="D5963" s="626" t="s">
        <v>351</v>
      </c>
      <c r="E5963" s="634">
        <v>66.069999999999993</v>
      </c>
      <c r="F5963" s="635">
        <v>0</v>
      </c>
    </row>
    <row r="5964" spans="1:6" ht="15">
      <c r="A5964" s="633" t="s">
        <v>24605</v>
      </c>
      <c r="B5964" s="626">
        <v>97517</v>
      </c>
      <c r="C5964" s="628" t="s">
        <v>24621</v>
      </c>
      <c r="D5964" s="626" t="s">
        <v>351</v>
      </c>
      <c r="E5964" s="634">
        <v>60.39</v>
      </c>
      <c r="F5964" s="635">
        <v>0</v>
      </c>
    </row>
    <row r="5965" spans="1:6" ht="15">
      <c r="A5965" s="633" t="s">
        <v>24605</v>
      </c>
      <c r="B5965" s="626">
        <v>97481</v>
      </c>
      <c r="C5965" s="628" t="s">
        <v>24622</v>
      </c>
      <c r="D5965" s="626" t="s">
        <v>351</v>
      </c>
      <c r="E5965" s="634">
        <v>94.6</v>
      </c>
      <c r="F5965" s="635">
        <v>0</v>
      </c>
    </row>
    <row r="5966" spans="1:6" ht="15">
      <c r="A5966" s="633" t="s">
        <v>24605</v>
      </c>
      <c r="B5966" s="626">
        <v>97519</v>
      </c>
      <c r="C5966" s="628" t="s">
        <v>24623</v>
      </c>
      <c r="D5966" s="626" t="s">
        <v>351</v>
      </c>
      <c r="E5966" s="634">
        <v>84.6</v>
      </c>
      <c r="F5966" s="635">
        <v>0</v>
      </c>
    </row>
    <row r="5967" spans="1:6" ht="15">
      <c r="A5967" s="633" t="s">
        <v>24605</v>
      </c>
      <c r="B5967" s="626">
        <v>97483</v>
      </c>
      <c r="C5967" s="628" t="s">
        <v>24624</v>
      </c>
      <c r="D5967" s="626" t="s">
        <v>351</v>
      </c>
      <c r="E5967" s="634">
        <v>131.13999999999999</v>
      </c>
      <c r="F5967" s="635">
        <v>0</v>
      </c>
    </row>
    <row r="5968" spans="1:6" ht="15">
      <c r="A5968" s="633" t="s">
        <v>24605</v>
      </c>
      <c r="B5968" s="626">
        <v>97521</v>
      </c>
      <c r="C5968" s="628" t="s">
        <v>24625</v>
      </c>
      <c r="D5968" s="626" t="s">
        <v>351</v>
      </c>
      <c r="E5968" s="634">
        <v>116.27</v>
      </c>
      <c r="F5968" s="635">
        <v>0</v>
      </c>
    </row>
    <row r="5969" spans="1:6" ht="15">
      <c r="A5969" s="633" t="s">
        <v>24605</v>
      </c>
      <c r="B5969" s="626">
        <v>97452</v>
      </c>
      <c r="C5969" s="628" t="s">
        <v>24626</v>
      </c>
      <c r="D5969" s="626" t="s">
        <v>351</v>
      </c>
      <c r="E5969" s="634">
        <v>214.6</v>
      </c>
      <c r="F5969" s="635">
        <v>0</v>
      </c>
    </row>
    <row r="5970" spans="1:6" ht="15">
      <c r="A5970" s="633" t="s">
        <v>24605</v>
      </c>
      <c r="B5970" s="626">
        <v>97485</v>
      </c>
      <c r="C5970" s="628" t="s">
        <v>24627</v>
      </c>
      <c r="D5970" s="626" t="s">
        <v>351</v>
      </c>
      <c r="E5970" s="634">
        <v>179.5</v>
      </c>
      <c r="F5970" s="635">
        <v>0</v>
      </c>
    </row>
    <row r="5971" spans="1:6" ht="15">
      <c r="A5971" s="633" t="s">
        <v>24605</v>
      </c>
      <c r="B5971" s="626">
        <v>97523</v>
      </c>
      <c r="C5971" s="628" t="s">
        <v>24628</v>
      </c>
      <c r="D5971" s="626" t="s">
        <v>351</v>
      </c>
      <c r="E5971" s="634">
        <v>158.5</v>
      </c>
      <c r="F5971" s="635">
        <v>0</v>
      </c>
    </row>
    <row r="5972" spans="1:6" ht="15">
      <c r="A5972" s="633" t="s">
        <v>24605</v>
      </c>
      <c r="B5972" s="626">
        <v>97454</v>
      </c>
      <c r="C5972" s="628" t="s">
        <v>24629</v>
      </c>
      <c r="D5972" s="626" t="s">
        <v>351</v>
      </c>
      <c r="E5972" s="634">
        <v>352.4</v>
      </c>
      <c r="F5972" s="635">
        <v>0</v>
      </c>
    </row>
    <row r="5973" spans="1:6" ht="15">
      <c r="A5973" s="633" t="s">
        <v>24605</v>
      </c>
      <c r="B5973" s="626">
        <v>97487</v>
      </c>
      <c r="C5973" s="628" t="s">
        <v>24630</v>
      </c>
      <c r="D5973" s="626" t="s">
        <v>351</v>
      </c>
      <c r="E5973" s="634">
        <v>323.29000000000002</v>
      </c>
      <c r="F5973" s="635">
        <v>0</v>
      </c>
    </row>
    <row r="5974" spans="1:6" ht="15">
      <c r="A5974" s="633" t="s">
        <v>24605</v>
      </c>
      <c r="B5974" s="626">
        <v>97525</v>
      </c>
      <c r="C5974" s="628" t="s">
        <v>24631</v>
      </c>
      <c r="D5974" s="626" t="s">
        <v>351</v>
      </c>
      <c r="E5974" s="634">
        <v>292.95999999999998</v>
      </c>
      <c r="F5974" s="635">
        <v>0</v>
      </c>
    </row>
    <row r="5975" spans="1:6" ht="15">
      <c r="A5975" s="633" t="s">
        <v>24605</v>
      </c>
      <c r="B5975" s="626">
        <v>97456</v>
      </c>
      <c r="C5975" s="628" t="s">
        <v>24632</v>
      </c>
      <c r="D5975" s="626" t="s">
        <v>351</v>
      </c>
      <c r="E5975" s="634">
        <v>769.26</v>
      </c>
      <c r="F5975" s="635">
        <v>0</v>
      </c>
    </row>
    <row r="5976" spans="1:6" ht="15">
      <c r="A5976" s="633" t="s">
        <v>24605</v>
      </c>
      <c r="B5976" s="626">
        <v>97489</v>
      </c>
      <c r="C5976" s="628" t="s">
        <v>24633</v>
      </c>
      <c r="D5976" s="626" t="s">
        <v>351</v>
      </c>
      <c r="E5976" s="634">
        <v>746.05</v>
      </c>
      <c r="F5976" s="635">
        <v>0</v>
      </c>
    </row>
    <row r="5977" spans="1:6" ht="15">
      <c r="A5977" s="633" t="s">
        <v>24605</v>
      </c>
      <c r="B5977" s="626">
        <v>97527</v>
      </c>
      <c r="C5977" s="628" t="s">
        <v>24634</v>
      </c>
      <c r="D5977" s="626" t="s">
        <v>351</v>
      </c>
      <c r="E5977" s="634">
        <v>706.5</v>
      </c>
      <c r="F5977" s="635">
        <v>0</v>
      </c>
    </row>
    <row r="5978" spans="1:6" ht="15">
      <c r="A5978" s="633" t="s">
        <v>24605</v>
      </c>
      <c r="B5978" s="626">
        <v>97434</v>
      </c>
      <c r="C5978" s="628" t="s">
        <v>24635</v>
      </c>
      <c r="D5978" s="626" t="s">
        <v>351</v>
      </c>
      <c r="E5978" s="634">
        <v>99.22</v>
      </c>
      <c r="F5978" s="635">
        <v>0</v>
      </c>
    </row>
    <row r="5979" spans="1:6" ht="15">
      <c r="A5979" s="633" t="s">
        <v>24605</v>
      </c>
      <c r="B5979" s="626">
        <v>97436</v>
      </c>
      <c r="C5979" s="628" t="s">
        <v>24636</v>
      </c>
      <c r="D5979" s="626" t="s">
        <v>351</v>
      </c>
      <c r="E5979" s="634">
        <v>116.97</v>
      </c>
      <c r="F5979" s="635">
        <v>0</v>
      </c>
    </row>
    <row r="5980" spans="1:6" ht="15">
      <c r="A5980" s="633" t="s">
        <v>24605</v>
      </c>
      <c r="B5980" s="626">
        <v>97438</v>
      </c>
      <c r="C5980" s="628" t="s">
        <v>24637</v>
      </c>
      <c r="D5980" s="626" t="s">
        <v>351</v>
      </c>
      <c r="E5980" s="634">
        <v>133.43</v>
      </c>
      <c r="F5980" s="635">
        <v>0</v>
      </c>
    </row>
    <row r="5981" spans="1:6" ht="15">
      <c r="A5981" s="633" t="s">
        <v>24605</v>
      </c>
      <c r="B5981" s="626">
        <v>97547</v>
      </c>
      <c r="C5981" s="628" t="s">
        <v>24638</v>
      </c>
      <c r="D5981" s="626" t="s">
        <v>351</v>
      </c>
      <c r="E5981" s="634">
        <v>40.770000000000003</v>
      </c>
      <c r="F5981" s="635">
        <v>0</v>
      </c>
    </row>
    <row r="5982" spans="1:6" ht="15">
      <c r="A5982" s="633" t="s">
        <v>24605</v>
      </c>
      <c r="B5982" s="626">
        <v>97549</v>
      </c>
      <c r="C5982" s="628" t="s">
        <v>24639</v>
      </c>
      <c r="D5982" s="626" t="s">
        <v>351</v>
      </c>
      <c r="E5982" s="634">
        <v>61.55</v>
      </c>
      <c r="F5982" s="635">
        <v>0</v>
      </c>
    </row>
    <row r="5983" spans="1:6" ht="15">
      <c r="A5983" s="633" t="s">
        <v>24605</v>
      </c>
      <c r="B5983" s="626">
        <v>97551</v>
      </c>
      <c r="C5983" s="628" t="s">
        <v>24640</v>
      </c>
      <c r="D5983" s="626" t="s">
        <v>351</v>
      </c>
      <c r="E5983" s="634">
        <v>104.61</v>
      </c>
      <c r="F5983" s="635">
        <v>0</v>
      </c>
    </row>
    <row r="5984" spans="1:6" ht="15">
      <c r="A5984" s="633" t="s">
        <v>24605</v>
      </c>
      <c r="B5984" s="626">
        <v>97480</v>
      </c>
      <c r="C5984" s="628" t="s">
        <v>24641</v>
      </c>
      <c r="D5984" s="626" t="s">
        <v>351</v>
      </c>
      <c r="E5984" s="634">
        <v>66.069999999999993</v>
      </c>
      <c r="F5984" s="635">
        <v>0</v>
      </c>
    </row>
    <row r="5985" spans="1:6" ht="15">
      <c r="A5985" s="633" t="s">
        <v>24605</v>
      </c>
      <c r="B5985" s="626">
        <v>97518</v>
      </c>
      <c r="C5985" s="628" t="s">
        <v>24642</v>
      </c>
      <c r="D5985" s="626" t="s">
        <v>351</v>
      </c>
      <c r="E5985" s="634">
        <v>60.39</v>
      </c>
      <c r="F5985" s="635">
        <v>0</v>
      </c>
    </row>
    <row r="5986" spans="1:6" ht="15">
      <c r="A5986" s="633" t="s">
        <v>24605</v>
      </c>
      <c r="B5986" s="626">
        <v>97482</v>
      </c>
      <c r="C5986" s="628" t="s">
        <v>24643</v>
      </c>
      <c r="D5986" s="626" t="s">
        <v>351</v>
      </c>
      <c r="E5986" s="634">
        <v>94.6</v>
      </c>
      <c r="F5986" s="635">
        <v>0</v>
      </c>
    </row>
    <row r="5987" spans="1:6" ht="15">
      <c r="A5987" s="633" t="s">
        <v>24605</v>
      </c>
      <c r="B5987" s="626">
        <v>97520</v>
      </c>
      <c r="C5987" s="628" t="s">
        <v>24644</v>
      </c>
      <c r="D5987" s="626" t="s">
        <v>351</v>
      </c>
      <c r="E5987" s="634">
        <v>84.6</v>
      </c>
      <c r="F5987" s="635">
        <v>0</v>
      </c>
    </row>
    <row r="5988" spans="1:6" ht="15">
      <c r="A5988" s="633" t="s">
        <v>24605</v>
      </c>
      <c r="B5988" s="626">
        <v>97484</v>
      </c>
      <c r="C5988" s="628" t="s">
        <v>24645</v>
      </c>
      <c r="D5988" s="626" t="s">
        <v>351</v>
      </c>
      <c r="E5988" s="634">
        <v>131.13999999999999</v>
      </c>
      <c r="F5988" s="635">
        <v>0</v>
      </c>
    </row>
    <row r="5989" spans="1:6" ht="15">
      <c r="A5989" s="633" t="s">
        <v>24605</v>
      </c>
      <c r="B5989" s="626">
        <v>97522</v>
      </c>
      <c r="C5989" s="628" t="s">
        <v>24646</v>
      </c>
      <c r="D5989" s="626" t="s">
        <v>351</v>
      </c>
      <c r="E5989" s="634">
        <v>116.27</v>
      </c>
      <c r="F5989" s="635">
        <v>0</v>
      </c>
    </row>
    <row r="5990" spans="1:6" ht="15">
      <c r="A5990" s="633" t="s">
        <v>24605</v>
      </c>
      <c r="B5990" s="626">
        <v>97453</v>
      </c>
      <c r="C5990" s="628" t="s">
        <v>24647</v>
      </c>
      <c r="D5990" s="626" t="s">
        <v>351</v>
      </c>
      <c r="E5990" s="634">
        <v>226.43</v>
      </c>
      <c r="F5990" s="635">
        <v>0</v>
      </c>
    </row>
    <row r="5991" spans="1:6" ht="15">
      <c r="A5991" s="633" t="s">
        <v>24605</v>
      </c>
      <c r="B5991" s="626">
        <v>97486</v>
      </c>
      <c r="C5991" s="628" t="s">
        <v>24648</v>
      </c>
      <c r="D5991" s="626" t="s">
        <v>351</v>
      </c>
      <c r="E5991" s="634">
        <v>191.33</v>
      </c>
      <c r="F5991" s="635">
        <v>0</v>
      </c>
    </row>
    <row r="5992" spans="1:6" ht="15">
      <c r="A5992" s="633" t="s">
        <v>24605</v>
      </c>
      <c r="B5992" s="626">
        <v>97524</v>
      </c>
      <c r="C5992" s="628" t="s">
        <v>24649</v>
      </c>
      <c r="D5992" s="626" t="s">
        <v>351</v>
      </c>
      <c r="E5992" s="634">
        <v>170.33</v>
      </c>
      <c r="F5992" s="635">
        <v>0</v>
      </c>
    </row>
    <row r="5993" spans="1:6" ht="15">
      <c r="A5993" s="633" t="s">
        <v>24605</v>
      </c>
      <c r="B5993" s="626">
        <v>97455</v>
      </c>
      <c r="C5993" s="628" t="s">
        <v>24650</v>
      </c>
      <c r="D5993" s="626" t="s">
        <v>351</v>
      </c>
      <c r="E5993" s="634">
        <v>371.32</v>
      </c>
      <c r="F5993" s="635">
        <v>0</v>
      </c>
    </row>
    <row r="5994" spans="1:6" ht="15">
      <c r="A5994" s="633" t="s">
        <v>24605</v>
      </c>
      <c r="B5994" s="626">
        <v>97488</v>
      </c>
      <c r="C5994" s="628" t="s">
        <v>24651</v>
      </c>
      <c r="D5994" s="626" t="s">
        <v>351</v>
      </c>
      <c r="E5994" s="634">
        <v>342.21</v>
      </c>
      <c r="F5994" s="635">
        <v>0</v>
      </c>
    </row>
    <row r="5995" spans="1:6" ht="15">
      <c r="A5995" s="633" t="s">
        <v>24605</v>
      </c>
      <c r="B5995" s="626">
        <v>97526</v>
      </c>
      <c r="C5995" s="628" t="s">
        <v>24652</v>
      </c>
      <c r="D5995" s="626" t="s">
        <v>351</v>
      </c>
      <c r="E5995" s="634">
        <v>311.88</v>
      </c>
      <c r="F5995" s="635">
        <v>0</v>
      </c>
    </row>
    <row r="5996" spans="1:6" ht="15">
      <c r="A5996" s="633" t="s">
        <v>24605</v>
      </c>
      <c r="B5996" s="626">
        <v>97457</v>
      </c>
      <c r="C5996" s="628" t="s">
        <v>24653</v>
      </c>
      <c r="D5996" s="626" t="s">
        <v>351</v>
      </c>
      <c r="E5996" s="634">
        <v>684.37</v>
      </c>
      <c r="F5996" s="635">
        <v>0</v>
      </c>
    </row>
    <row r="5997" spans="1:6" ht="15">
      <c r="A5997" s="633" t="s">
        <v>24605</v>
      </c>
      <c r="B5997" s="626">
        <v>97490</v>
      </c>
      <c r="C5997" s="628" t="s">
        <v>24654</v>
      </c>
      <c r="D5997" s="626" t="s">
        <v>351</v>
      </c>
      <c r="E5997" s="634">
        <v>661.16</v>
      </c>
      <c r="F5997" s="635">
        <v>0</v>
      </c>
    </row>
    <row r="5998" spans="1:6" ht="15">
      <c r="A5998" s="633" t="s">
        <v>24605</v>
      </c>
      <c r="B5998" s="626">
        <v>97528</v>
      </c>
      <c r="C5998" s="628" t="s">
        <v>24655</v>
      </c>
      <c r="D5998" s="626" t="s">
        <v>351</v>
      </c>
      <c r="E5998" s="634">
        <v>621.61</v>
      </c>
      <c r="F5998" s="635">
        <v>0</v>
      </c>
    </row>
    <row r="5999" spans="1:6" ht="15">
      <c r="A5999" s="633" t="s">
        <v>24605</v>
      </c>
      <c r="B5999" s="626">
        <v>101906</v>
      </c>
      <c r="C5999" s="628" t="s">
        <v>24656</v>
      </c>
      <c r="D5999" s="626" t="s">
        <v>351</v>
      </c>
      <c r="E5999" s="634">
        <v>671.07</v>
      </c>
      <c r="F5999" s="635">
        <v>0</v>
      </c>
    </row>
    <row r="6000" spans="1:6" ht="15">
      <c r="A6000" s="633" t="s">
        <v>24605</v>
      </c>
      <c r="B6000" s="626">
        <v>101907</v>
      </c>
      <c r="C6000" s="628" t="s">
        <v>24657</v>
      </c>
      <c r="D6000" s="626" t="s">
        <v>351</v>
      </c>
      <c r="E6000" s="634">
        <v>724.15</v>
      </c>
      <c r="F6000" s="635">
        <v>0</v>
      </c>
    </row>
    <row r="6001" spans="1:6" ht="15">
      <c r="A6001" s="633" t="s">
        <v>24605</v>
      </c>
      <c r="B6001" s="626">
        <v>101911</v>
      </c>
      <c r="C6001" s="628" t="s">
        <v>24658</v>
      </c>
      <c r="D6001" s="626" t="s">
        <v>351</v>
      </c>
      <c r="E6001" s="634">
        <v>352.61</v>
      </c>
      <c r="F6001" s="635">
        <v>0</v>
      </c>
    </row>
    <row r="6002" spans="1:6" ht="15">
      <c r="A6002" s="633" t="s">
        <v>24605</v>
      </c>
      <c r="B6002" s="626">
        <v>101908</v>
      </c>
      <c r="C6002" s="628" t="s">
        <v>24659</v>
      </c>
      <c r="D6002" s="626" t="s">
        <v>351</v>
      </c>
      <c r="E6002" s="634">
        <v>228.76</v>
      </c>
      <c r="F6002" s="635">
        <v>0</v>
      </c>
    </row>
    <row r="6003" spans="1:6" ht="15">
      <c r="A6003" s="633" t="s">
        <v>24605</v>
      </c>
      <c r="B6003" s="626">
        <v>101909</v>
      </c>
      <c r="C6003" s="628" t="s">
        <v>24660</v>
      </c>
      <c r="D6003" s="626" t="s">
        <v>351</v>
      </c>
      <c r="E6003" s="634">
        <v>264.14999999999998</v>
      </c>
      <c r="F6003" s="635">
        <v>0</v>
      </c>
    </row>
    <row r="6004" spans="1:6" ht="15">
      <c r="A6004" s="633" t="s">
        <v>24605</v>
      </c>
      <c r="B6004" s="626">
        <v>101910</v>
      </c>
      <c r="C6004" s="628" t="s">
        <v>24661</v>
      </c>
      <c r="D6004" s="626" t="s">
        <v>351</v>
      </c>
      <c r="E6004" s="634">
        <v>308.38</v>
      </c>
      <c r="F6004" s="635">
        <v>0</v>
      </c>
    </row>
    <row r="6005" spans="1:6" ht="15">
      <c r="A6005" s="633" t="s">
        <v>24605</v>
      </c>
      <c r="B6005" s="626">
        <v>101905</v>
      </c>
      <c r="C6005" s="628" t="s">
        <v>24662</v>
      </c>
      <c r="D6005" s="626" t="s">
        <v>351</v>
      </c>
      <c r="E6005" s="634">
        <v>235.4</v>
      </c>
      <c r="F6005" s="635">
        <v>0</v>
      </c>
    </row>
    <row r="6006" spans="1:6" ht="15">
      <c r="A6006" s="633" t="s">
        <v>24605</v>
      </c>
      <c r="B6006" s="626">
        <v>101916</v>
      </c>
      <c r="C6006" s="628" t="s">
        <v>24663</v>
      </c>
      <c r="D6006" s="626" t="s">
        <v>351</v>
      </c>
      <c r="E6006" s="634">
        <v>3561.18</v>
      </c>
      <c r="F6006" s="635">
        <v>0</v>
      </c>
    </row>
    <row r="6007" spans="1:6" ht="15">
      <c r="A6007" s="633" t="s">
        <v>24605</v>
      </c>
      <c r="B6007" s="626">
        <v>101936</v>
      </c>
      <c r="C6007" s="628" t="s">
        <v>24664</v>
      </c>
      <c r="D6007" s="626" t="s">
        <v>351</v>
      </c>
      <c r="E6007" s="634">
        <v>9292.9500000000007</v>
      </c>
      <c r="F6007" s="635">
        <v>0</v>
      </c>
    </row>
    <row r="6008" spans="1:6" ht="15">
      <c r="A6008" s="633" t="s">
        <v>24605</v>
      </c>
      <c r="B6008" s="626">
        <v>101937</v>
      </c>
      <c r="C6008" s="628" t="s">
        <v>24665</v>
      </c>
      <c r="D6008" s="626" t="s">
        <v>351</v>
      </c>
      <c r="E6008" s="634">
        <v>17559.18</v>
      </c>
      <c r="F6008" s="635">
        <v>0</v>
      </c>
    </row>
    <row r="6009" spans="1:6" ht="15">
      <c r="A6009" s="633" t="s">
        <v>24605</v>
      </c>
      <c r="B6009" s="626">
        <v>92698</v>
      </c>
      <c r="C6009" s="628" t="s">
        <v>24666</v>
      </c>
      <c r="D6009" s="626" t="s">
        <v>351</v>
      </c>
      <c r="E6009" s="634">
        <v>27.32</v>
      </c>
      <c r="F6009" s="635">
        <v>0</v>
      </c>
    </row>
    <row r="6010" spans="1:6" ht="15">
      <c r="A6010" s="633" t="s">
        <v>24605</v>
      </c>
      <c r="B6010" s="626">
        <v>92700</v>
      </c>
      <c r="C6010" s="628" t="s">
        <v>24667</v>
      </c>
      <c r="D6010" s="626" t="s">
        <v>351</v>
      </c>
      <c r="E6010" s="634">
        <v>44.99</v>
      </c>
      <c r="F6010" s="635">
        <v>0</v>
      </c>
    </row>
    <row r="6011" spans="1:6" ht="15">
      <c r="A6011" s="633" t="s">
        <v>24605</v>
      </c>
      <c r="B6011" s="626">
        <v>92702</v>
      </c>
      <c r="C6011" s="628" t="s">
        <v>24668</v>
      </c>
      <c r="D6011" s="626" t="s">
        <v>351</v>
      </c>
      <c r="E6011" s="634">
        <v>70.89</v>
      </c>
      <c r="F6011" s="635">
        <v>0</v>
      </c>
    </row>
    <row r="6012" spans="1:6" ht="15">
      <c r="A6012" s="633" t="s">
        <v>24605</v>
      </c>
      <c r="B6012" s="626">
        <v>92669</v>
      </c>
      <c r="C6012" s="628" t="s">
        <v>24669</v>
      </c>
      <c r="D6012" s="626" t="s">
        <v>351</v>
      </c>
      <c r="E6012" s="634">
        <v>51.34</v>
      </c>
      <c r="F6012" s="635">
        <v>0</v>
      </c>
    </row>
    <row r="6013" spans="1:6" ht="15">
      <c r="A6013" s="633" t="s">
        <v>24605</v>
      </c>
      <c r="B6013" s="626">
        <v>92671</v>
      </c>
      <c r="C6013" s="628" t="s">
        <v>24670</v>
      </c>
      <c r="D6013" s="626" t="s">
        <v>351</v>
      </c>
      <c r="E6013" s="634">
        <v>65.05</v>
      </c>
      <c r="F6013" s="635">
        <v>0</v>
      </c>
    </row>
    <row r="6014" spans="1:6" ht="15">
      <c r="A6014" s="633" t="s">
        <v>24605</v>
      </c>
      <c r="B6014" s="626">
        <v>92673</v>
      </c>
      <c r="C6014" s="628" t="s">
        <v>24671</v>
      </c>
      <c r="D6014" s="626" t="s">
        <v>351</v>
      </c>
      <c r="E6014" s="634">
        <v>73.98</v>
      </c>
      <c r="F6014" s="635">
        <v>0</v>
      </c>
    </row>
    <row r="6015" spans="1:6" ht="15">
      <c r="A6015" s="633" t="s">
        <v>24605</v>
      </c>
      <c r="B6015" s="626">
        <v>92675</v>
      </c>
      <c r="C6015" s="628" t="s">
        <v>24672</v>
      </c>
      <c r="D6015" s="626" t="s">
        <v>351</v>
      </c>
      <c r="E6015" s="634">
        <v>93.78</v>
      </c>
      <c r="F6015" s="635">
        <v>0</v>
      </c>
    </row>
    <row r="6016" spans="1:6" ht="15">
      <c r="A6016" s="633" t="s">
        <v>24605</v>
      </c>
      <c r="B6016" s="626">
        <v>92677</v>
      </c>
      <c r="C6016" s="628" t="s">
        <v>24673</v>
      </c>
      <c r="D6016" s="626" t="s">
        <v>351</v>
      </c>
      <c r="E6016" s="634">
        <v>148.58000000000001</v>
      </c>
      <c r="F6016" s="635">
        <v>0</v>
      </c>
    </row>
    <row r="6017" spans="1:6" ht="15">
      <c r="A6017" s="633" t="s">
        <v>24605</v>
      </c>
      <c r="B6017" s="626">
        <v>92635</v>
      </c>
      <c r="C6017" s="628" t="s">
        <v>24674</v>
      </c>
      <c r="D6017" s="626" t="s">
        <v>351</v>
      </c>
      <c r="E6017" s="634">
        <v>243.37</v>
      </c>
      <c r="F6017" s="635">
        <v>0</v>
      </c>
    </row>
    <row r="6018" spans="1:6" ht="15">
      <c r="A6018" s="633" t="s">
        <v>24605</v>
      </c>
      <c r="B6018" s="626">
        <v>92679</v>
      </c>
      <c r="C6018" s="628" t="s">
        <v>24675</v>
      </c>
      <c r="D6018" s="626" t="s">
        <v>351</v>
      </c>
      <c r="E6018" s="634">
        <v>201.19</v>
      </c>
      <c r="F6018" s="635">
        <v>0</v>
      </c>
    </row>
    <row r="6019" spans="1:6" ht="15">
      <c r="A6019" s="633" t="s">
        <v>24605</v>
      </c>
      <c r="B6019" s="626">
        <v>92381</v>
      </c>
      <c r="C6019" s="628" t="s">
        <v>24676</v>
      </c>
      <c r="D6019" s="626" t="s">
        <v>351</v>
      </c>
      <c r="E6019" s="634">
        <v>71.680000000000007</v>
      </c>
      <c r="F6019" s="635">
        <v>0</v>
      </c>
    </row>
    <row r="6020" spans="1:6" ht="15">
      <c r="A6020" s="633" t="s">
        <v>24605</v>
      </c>
      <c r="B6020" s="626">
        <v>92383</v>
      </c>
      <c r="C6020" s="628" t="s">
        <v>24677</v>
      </c>
      <c r="D6020" s="626" t="s">
        <v>351</v>
      </c>
      <c r="E6020" s="634">
        <v>88.11</v>
      </c>
      <c r="F6020" s="635">
        <v>0</v>
      </c>
    </row>
    <row r="6021" spans="1:6" ht="15">
      <c r="A6021" s="633" t="s">
        <v>24605</v>
      </c>
      <c r="B6021" s="626">
        <v>92385</v>
      </c>
      <c r="C6021" s="628" t="s">
        <v>24678</v>
      </c>
      <c r="D6021" s="626" t="s">
        <v>351</v>
      </c>
      <c r="E6021" s="634">
        <v>100.27</v>
      </c>
      <c r="F6021" s="635">
        <v>0</v>
      </c>
    </row>
    <row r="6022" spans="1:6" ht="15">
      <c r="A6022" s="633" t="s">
        <v>24605</v>
      </c>
      <c r="B6022" s="626">
        <v>92350</v>
      </c>
      <c r="C6022" s="628" t="s">
        <v>24679</v>
      </c>
      <c r="D6022" s="626" t="s">
        <v>351</v>
      </c>
      <c r="E6022" s="634">
        <v>124.15</v>
      </c>
      <c r="F6022" s="635">
        <v>0</v>
      </c>
    </row>
    <row r="6023" spans="1:6" ht="15">
      <c r="A6023" s="633" t="s">
        <v>24605</v>
      </c>
      <c r="B6023" s="626">
        <v>92387</v>
      </c>
      <c r="C6023" s="628" t="s">
        <v>24680</v>
      </c>
      <c r="D6023" s="626" t="s">
        <v>351</v>
      </c>
      <c r="E6023" s="634">
        <v>124</v>
      </c>
      <c r="F6023" s="635">
        <v>0</v>
      </c>
    </row>
    <row r="6024" spans="1:6" ht="15">
      <c r="A6024" s="633" t="s">
        <v>24605</v>
      </c>
      <c r="B6024" s="626">
        <v>92352</v>
      </c>
      <c r="C6024" s="628" t="s">
        <v>24681</v>
      </c>
      <c r="D6024" s="626" t="s">
        <v>351</v>
      </c>
      <c r="E6024" s="634">
        <v>181.1</v>
      </c>
      <c r="F6024" s="635">
        <v>0</v>
      </c>
    </row>
    <row r="6025" spans="1:6" ht="15">
      <c r="A6025" s="633" t="s">
        <v>24605</v>
      </c>
      <c r="B6025" s="626">
        <v>92389</v>
      </c>
      <c r="C6025" s="628" t="s">
        <v>24682</v>
      </c>
      <c r="D6025" s="626" t="s">
        <v>351</v>
      </c>
      <c r="E6025" s="634">
        <v>184.82</v>
      </c>
      <c r="F6025" s="635">
        <v>0</v>
      </c>
    </row>
    <row r="6026" spans="1:6" ht="15">
      <c r="A6026" s="633" t="s">
        <v>24605</v>
      </c>
      <c r="B6026" s="626">
        <v>92354</v>
      </c>
      <c r="C6026" s="628" t="s">
        <v>24683</v>
      </c>
      <c r="D6026" s="626" t="s">
        <v>351</v>
      </c>
      <c r="E6026" s="634">
        <v>235.85</v>
      </c>
      <c r="F6026" s="635">
        <v>0</v>
      </c>
    </row>
    <row r="6027" spans="1:6" ht="15">
      <c r="A6027" s="633" t="s">
        <v>24605</v>
      </c>
      <c r="B6027" s="626">
        <v>92699</v>
      </c>
      <c r="C6027" s="628" t="s">
        <v>24684</v>
      </c>
      <c r="D6027" s="626" t="s">
        <v>351</v>
      </c>
      <c r="E6027" s="634">
        <v>25.93</v>
      </c>
      <c r="F6027" s="635">
        <v>0</v>
      </c>
    </row>
    <row r="6028" spans="1:6" ht="15">
      <c r="A6028" s="633" t="s">
        <v>24605</v>
      </c>
      <c r="B6028" s="626">
        <v>92701</v>
      </c>
      <c r="C6028" s="628" t="s">
        <v>24685</v>
      </c>
      <c r="D6028" s="626" t="s">
        <v>351</v>
      </c>
      <c r="E6028" s="634">
        <v>42.91</v>
      </c>
      <c r="F6028" s="635">
        <v>0</v>
      </c>
    </row>
    <row r="6029" spans="1:6" ht="15">
      <c r="A6029" s="633" t="s">
        <v>24605</v>
      </c>
      <c r="B6029" s="626">
        <v>92703</v>
      </c>
      <c r="C6029" s="628" t="s">
        <v>24686</v>
      </c>
      <c r="D6029" s="626" t="s">
        <v>351</v>
      </c>
      <c r="E6029" s="634">
        <v>68.34</v>
      </c>
      <c r="F6029" s="635">
        <v>0</v>
      </c>
    </row>
    <row r="6030" spans="1:6" ht="15">
      <c r="A6030" s="633" t="s">
        <v>24605</v>
      </c>
      <c r="B6030" s="626">
        <v>92670</v>
      </c>
      <c r="C6030" s="628" t="s">
        <v>24687</v>
      </c>
      <c r="D6030" s="626" t="s">
        <v>351</v>
      </c>
      <c r="E6030" s="634">
        <v>48.79</v>
      </c>
      <c r="F6030" s="635">
        <v>0</v>
      </c>
    </row>
    <row r="6031" spans="1:6" ht="15">
      <c r="A6031" s="633" t="s">
        <v>24605</v>
      </c>
      <c r="B6031" s="626">
        <v>92672</v>
      </c>
      <c r="C6031" s="628" t="s">
        <v>24688</v>
      </c>
      <c r="D6031" s="626" t="s">
        <v>351</v>
      </c>
      <c r="E6031" s="634">
        <v>59.96</v>
      </c>
      <c r="F6031" s="635">
        <v>0</v>
      </c>
    </row>
    <row r="6032" spans="1:6" ht="15">
      <c r="A6032" s="633" t="s">
        <v>24605</v>
      </c>
      <c r="B6032" s="626">
        <v>92674</v>
      </c>
      <c r="C6032" s="628" t="s">
        <v>24689</v>
      </c>
      <c r="D6032" s="626" t="s">
        <v>351</v>
      </c>
      <c r="E6032" s="634">
        <v>70.48</v>
      </c>
      <c r="F6032" s="635">
        <v>0</v>
      </c>
    </row>
    <row r="6033" spans="1:6" ht="15">
      <c r="A6033" s="633" t="s">
        <v>24605</v>
      </c>
      <c r="B6033" s="626">
        <v>92676</v>
      </c>
      <c r="C6033" s="628" t="s">
        <v>24690</v>
      </c>
      <c r="D6033" s="626" t="s">
        <v>351</v>
      </c>
      <c r="E6033" s="634">
        <v>91.4</v>
      </c>
      <c r="F6033" s="635">
        <v>0</v>
      </c>
    </row>
    <row r="6034" spans="1:6" ht="15">
      <c r="A6034" s="633" t="s">
        <v>24605</v>
      </c>
      <c r="B6034" s="626">
        <v>92678</v>
      </c>
      <c r="C6034" s="628" t="s">
        <v>24691</v>
      </c>
      <c r="D6034" s="626" t="s">
        <v>351</v>
      </c>
      <c r="E6034" s="634">
        <v>138.09</v>
      </c>
      <c r="F6034" s="635">
        <v>0</v>
      </c>
    </row>
    <row r="6035" spans="1:6" ht="15">
      <c r="A6035" s="633" t="s">
        <v>24605</v>
      </c>
      <c r="B6035" s="626">
        <v>92636</v>
      </c>
      <c r="C6035" s="628" t="s">
        <v>24692</v>
      </c>
      <c r="D6035" s="626" t="s">
        <v>351</v>
      </c>
      <c r="E6035" s="634">
        <v>223.17</v>
      </c>
      <c r="F6035" s="635">
        <v>0</v>
      </c>
    </row>
    <row r="6036" spans="1:6" ht="15">
      <c r="A6036" s="633" t="s">
        <v>24605</v>
      </c>
      <c r="B6036" s="626">
        <v>92680</v>
      </c>
      <c r="C6036" s="628" t="s">
        <v>24693</v>
      </c>
      <c r="D6036" s="626" t="s">
        <v>351</v>
      </c>
      <c r="E6036" s="634">
        <v>180.99</v>
      </c>
      <c r="F6036" s="635">
        <v>0</v>
      </c>
    </row>
    <row r="6037" spans="1:6" ht="15">
      <c r="A6037" s="633" t="s">
        <v>24605</v>
      </c>
      <c r="B6037" s="626">
        <v>92382</v>
      </c>
      <c r="C6037" s="628" t="s">
        <v>24694</v>
      </c>
      <c r="D6037" s="626" t="s">
        <v>351</v>
      </c>
      <c r="E6037" s="634">
        <v>69.13</v>
      </c>
      <c r="F6037" s="635">
        <v>0</v>
      </c>
    </row>
    <row r="6038" spans="1:6" ht="15">
      <c r="A6038" s="633" t="s">
        <v>24605</v>
      </c>
      <c r="B6038" s="626">
        <v>92384</v>
      </c>
      <c r="C6038" s="628" t="s">
        <v>24695</v>
      </c>
      <c r="D6038" s="626" t="s">
        <v>351</v>
      </c>
      <c r="E6038" s="634">
        <v>83.02</v>
      </c>
      <c r="F6038" s="635">
        <v>0</v>
      </c>
    </row>
    <row r="6039" spans="1:6" ht="15">
      <c r="A6039" s="633" t="s">
        <v>24605</v>
      </c>
      <c r="B6039" s="626">
        <v>92386</v>
      </c>
      <c r="C6039" s="628" t="s">
        <v>24696</v>
      </c>
      <c r="D6039" s="626" t="s">
        <v>351</v>
      </c>
      <c r="E6039" s="634">
        <v>96.77</v>
      </c>
      <c r="F6039" s="635">
        <v>0</v>
      </c>
    </row>
    <row r="6040" spans="1:6" ht="15">
      <c r="A6040" s="633" t="s">
        <v>24605</v>
      </c>
      <c r="B6040" s="626">
        <v>92351</v>
      </c>
      <c r="C6040" s="628" t="s">
        <v>24697</v>
      </c>
      <c r="D6040" s="626" t="s">
        <v>351</v>
      </c>
      <c r="E6040" s="634">
        <v>121.77</v>
      </c>
      <c r="F6040" s="635">
        <v>0</v>
      </c>
    </row>
    <row r="6041" spans="1:6" ht="15">
      <c r="A6041" s="633" t="s">
        <v>24605</v>
      </c>
      <c r="B6041" s="626">
        <v>92388</v>
      </c>
      <c r="C6041" s="628" t="s">
        <v>24698</v>
      </c>
      <c r="D6041" s="626" t="s">
        <v>351</v>
      </c>
      <c r="E6041" s="634">
        <v>121.62</v>
      </c>
      <c r="F6041" s="635">
        <v>0</v>
      </c>
    </row>
    <row r="6042" spans="1:6" ht="15">
      <c r="A6042" s="633" t="s">
        <v>24605</v>
      </c>
      <c r="B6042" s="626">
        <v>92353</v>
      </c>
      <c r="C6042" s="628" t="s">
        <v>24699</v>
      </c>
      <c r="D6042" s="626" t="s">
        <v>351</v>
      </c>
      <c r="E6042" s="634">
        <v>170.61</v>
      </c>
      <c r="F6042" s="635">
        <v>0</v>
      </c>
    </row>
    <row r="6043" spans="1:6" ht="15">
      <c r="A6043" s="633" t="s">
        <v>24605</v>
      </c>
      <c r="B6043" s="626">
        <v>92390</v>
      </c>
      <c r="C6043" s="628" t="s">
        <v>24700</v>
      </c>
      <c r="D6043" s="626" t="s">
        <v>351</v>
      </c>
      <c r="E6043" s="634">
        <v>174.33</v>
      </c>
      <c r="F6043" s="635">
        <v>0</v>
      </c>
    </row>
    <row r="6044" spans="1:6" ht="15">
      <c r="A6044" s="633" t="s">
        <v>24605</v>
      </c>
      <c r="B6044" s="626">
        <v>92355</v>
      </c>
      <c r="C6044" s="628" t="s">
        <v>24701</v>
      </c>
      <c r="D6044" s="626" t="s">
        <v>351</v>
      </c>
      <c r="E6044" s="634">
        <v>215.65</v>
      </c>
      <c r="F6044" s="635">
        <v>0</v>
      </c>
    </row>
    <row r="6045" spans="1:6" ht="15">
      <c r="A6045" s="633" t="s">
        <v>24605</v>
      </c>
      <c r="B6045" s="626">
        <v>101925</v>
      </c>
      <c r="C6045" s="628" t="s">
        <v>24702</v>
      </c>
      <c r="D6045" s="626" t="s">
        <v>351</v>
      </c>
      <c r="E6045" s="634">
        <v>344.94</v>
      </c>
      <c r="F6045" s="635">
        <v>0</v>
      </c>
    </row>
    <row r="6046" spans="1:6" ht="15">
      <c r="A6046" s="633" t="s">
        <v>24605</v>
      </c>
      <c r="B6046" s="626">
        <v>101934</v>
      </c>
      <c r="C6046" s="628" t="s">
        <v>24703</v>
      </c>
      <c r="D6046" s="626" t="s">
        <v>351</v>
      </c>
      <c r="E6046" s="634">
        <v>357.38</v>
      </c>
      <c r="F6046" s="635">
        <v>0</v>
      </c>
    </row>
    <row r="6047" spans="1:6" ht="15">
      <c r="A6047" s="633" t="s">
        <v>24605</v>
      </c>
      <c r="B6047" s="626">
        <v>97541</v>
      </c>
      <c r="C6047" s="628" t="s">
        <v>24704</v>
      </c>
      <c r="D6047" s="626" t="s">
        <v>351</v>
      </c>
      <c r="E6047" s="634">
        <v>35.07</v>
      </c>
      <c r="F6047" s="635">
        <v>0</v>
      </c>
    </row>
    <row r="6048" spans="1:6" ht="15">
      <c r="A6048" s="633" t="s">
        <v>24605</v>
      </c>
      <c r="B6048" s="626">
        <v>97462</v>
      </c>
      <c r="C6048" s="628" t="s">
        <v>24705</v>
      </c>
      <c r="D6048" s="626" t="s">
        <v>351</v>
      </c>
      <c r="E6048" s="634">
        <v>35.299999999999997</v>
      </c>
      <c r="F6048" s="635">
        <v>0</v>
      </c>
    </row>
    <row r="6049" spans="1:6" ht="15">
      <c r="A6049" s="633" t="s">
        <v>24605</v>
      </c>
      <c r="B6049" s="626">
        <v>97544</v>
      </c>
      <c r="C6049" s="628" t="s">
        <v>24706</v>
      </c>
      <c r="D6049" s="626" t="s">
        <v>351</v>
      </c>
      <c r="E6049" s="634">
        <v>60.96</v>
      </c>
      <c r="F6049" s="635">
        <v>0</v>
      </c>
    </row>
    <row r="6050" spans="1:6" ht="15">
      <c r="A6050" s="633" t="s">
        <v>24605</v>
      </c>
      <c r="B6050" s="626">
        <v>97500</v>
      </c>
      <c r="C6050" s="628" t="s">
        <v>24707</v>
      </c>
      <c r="D6050" s="626" t="s">
        <v>351</v>
      </c>
      <c r="E6050" s="634">
        <v>31.51</v>
      </c>
      <c r="F6050" s="635">
        <v>0</v>
      </c>
    </row>
    <row r="6051" spans="1:6" ht="15">
      <c r="A6051" s="633" t="s">
        <v>24605</v>
      </c>
      <c r="B6051" s="626">
        <v>97465</v>
      </c>
      <c r="C6051" s="628" t="s">
        <v>24708</v>
      </c>
      <c r="D6051" s="626" t="s">
        <v>351</v>
      </c>
      <c r="E6051" s="634">
        <v>69.099999999999994</v>
      </c>
      <c r="F6051" s="635">
        <v>0</v>
      </c>
    </row>
    <row r="6052" spans="1:6" ht="15">
      <c r="A6052" s="633" t="s">
        <v>24605</v>
      </c>
      <c r="B6052" s="626">
        <v>97503</v>
      </c>
      <c r="C6052" s="628" t="s">
        <v>24709</v>
      </c>
      <c r="D6052" s="626" t="s">
        <v>351</v>
      </c>
      <c r="E6052" s="634">
        <v>62.45</v>
      </c>
      <c r="F6052" s="635">
        <v>0</v>
      </c>
    </row>
    <row r="6053" spans="1:6" ht="15">
      <c r="A6053" s="633" t="s">
        <v>24605</v>
      </c>
      <c r="B6053" s="626">
        <v>97468</v>
      </c>
      <c r="C6053" s="628" t="s">
        <v>24710</v>
      </c>
      <c r="D6053" s="626" t="s">
        <v>351</v>
      </c>
      <c r="E6053" s="634">
        <v>87.68</v>
      </c>
      <c r="F6053" s="635">
        <v>0</v>
      </c>
    </row>
    <row r="6054" spans="1:6" ht="15">
      <c r="A6054" s="633" t="s">
        <v>24605</v>
      </c>
      <c r="B6054" s="626">
        <v>97506</v>
      </c>
      <c r="C6054" s="628" t="s">
        <v>24711</v>
      </c>
      <c r="D6054" s="626" t="s">
        <v>351</v>
      </c>
      <c r="E6054" s="634">
        <v>77.790000000000006</v>
      </c>
      <c r="F6054" s="635">
        <v>0</v>
      </c>
    </row>
    <row r="6055" spans="1:6" ht="15">
      <c r="A6055" s="633" t="s">
        <v>24605</v>
      </c>
      <c r="B6055" s="626">
        <v>97444</v>
      </c>
      <c r="C6055" s="628" t="s">
        <v>24712</v>
      </c>
      <c r="D6055" s="626" t="s">
        <v>351</v>
      </c>
      <c r="E6055" s="634">
        <v>152.66999999999999</v>
      </c>
      <c r="F6055" s="635">
        <v>0</v>
      </c>
    </row>
    <row r="6056" spans="1:6" ht="15">
      <c r="A6056" s="633" t="s">
        <v>24605</v>
      </c>
      <c r="B6056" s="626">
        <v>97471</v>
      </c>
      <c r="C6056" s="628" t="s">
        <v>24713</v>
      </c>
      <c r="D6056" s="626" t="s">
        <v>351</v>
      </c>
      <c r="E6056" s="634">
        <v>129.25</v>
      </c>
      <c r="F6056" s="635">
        <v>0</v>
      </c>
    </row>
    <row r="6057" spans="1:6" ht="15">
      <c r="A6057" s="633" t="s">
        <v>24605</v>
      </c>
      <c r="B6057" s="626">
        <v>97509</v>
      </c>
      <c r="C6057" s="628" t="s">
        <v>24714</v>
      </c>
      <c r="D6057" s="626" t="s">
        <v>351</v>
      </c>
      <c r="E6057" s="634">
        <v>115.24</v>
      </c>
      <c r="F6057" s="635">
        <v>0</v>
      </c>
    </row>
    <row r="6058" spans="1:6" ht="15">
      <c r="A6058" s="633" t="s">
        <v>24605</v>
      </c>
      <c r="B6058" s="626">
        <v>97447</v>
      </c>
      <c r="C6058" s="628" t="s">
        <v>24715</v>
      </c>
      <c r="D6058" s="626" t="s">
        <v>351</v>
      </c>
      <c r="E6058" s="634">
        <v>255.18</v>
      </c>
      <c r="F6058" s="635">
        <v>0</v>
      </c>
    </row>
    <row r="6059" spans="1:6" ht="15">
      <c r="A6059" s="633" t="s">
        <v>24605</v>
      </c>
      <c r="B6059" s="626">
        <v>97475</v>
      </c>
      <c r="C6059" s="628" t="s">
        <v>24716</v>
      </c>
      <c r="D6059" s="626" t="s">
        <v>351</v>
      </c>
      <c r="E6059" s="634">
        <v>235.74</v>
      </c>
      <c r="F6059" s="635">
        <v>0</v>
      </c>
    </row>
    <row r="6060" spans="1:6" ht="15">
      <c r="A6060" s="633" t="s">
        <v>24605</v>
      </c>
      <c r="B6060" s="626">
        <v>97512</v>
      </c>
      <c r="C6060" s="628" t="s">
        <v>24717</v>
      </c>
      <c r="D6060" s="626" t="s">
        <v>351</v>
      </c>
      <c r="E6060" s="634">
        <v>215.62</v>
      </c>
      <c r="F6060" s="635">
        <v>0</v>
      </c>
    </row>
    <row r="6061" spans="1:6" ht="15">
      <c r="A6061" s="633" t="s">
        <v>24605</v>
      </c>
      <c r="B6061" s="626">
        <v>97450</v>
      </c>
      <c r="C6061" s="628" t="s">
        <v>24718</v>
      </c>
      <c r="D6061" s="626" t="s">
        <v>351</v>
      </c>
      <c r="E6061" s="634">
        <v>329.01</v>
      </c>
      <c r="F6061" s="635">
        <v>0</v>
      </c>
    </row>
    <row r="6062" spans="1:6" ht="15">
      <c r="A6062" s="633" t="s">
        <v>24605</v>
      </c>
      <c r="B6062" s="626">
        <v>97478</v>
      </c>
      <c r="C6062" s="628" t="s">
        <v>24719</v>
      </c>
      <c r="D6062" s="626" t="s">
        <v>351</v>
      </c>
      <c r="E6062" s="634">
        <v>313.57</v>
      </c>
      <c r="F6062" s="635">
        <v>0</v>
      </c>
    </row>
    <row r="6063" spans="1:6" ht="15">
      <c r="A6063" s="633" t="s">
        <v>24605</v>
      </c>
      <c r="B6063" s="626">
        <v>97515</v>
      </c>
      <c r="C6063" s="628" t="s">
        <v>24720</v>
      </c>
      <c r="D6063" s="626" t="s">
        <v>351</v>
      </c>
      <c r="E6063" s="634">
        <v>287.13</v>
      </c>
      <c r="F6063" s="635">
        <v>0</v>
      </c>
    </row>
    <row r="6064" spans="1:6" ht="15">
      <c r="A6064" s="633" t="s">
        <v>24605</v>
      </c>
      <c r="B6064" s="626">
        <v>92928</v>
      </c>
      <c r="C6064" s="628" t="s">
        <v>24721</v>
      </c>
      <c r="D6064" s="626" t="s">
        <v>351</v>
      </c>
      <c r="E6064" s="634">
        <v>67.489999999999995</v>
      </c>
      <c r="F6064" s="635">
        <v>0</v>
      </c>
    </row>
    <row r="6065" spans="1:6" ht="15">
      <c r="A6065" s="633" t="s">
        <v>24605</v>
      </c>
      <c r="B6065" s="626">
        <v>92943</v>
      </c>
      <c r="C6065" s="628" t="s">
        <v>24722</v>
      </c>
      <c r="D6065" s="626" t="s">
        <v>351</v>
      </c>
      <c r="E6065" s="634">
        <v>49.93</v>
      </c>
      <c r="F6065" s="635">
        <v>0</v>
      </c>
    </row>
    <row r="6066" spans="1:6" ht="15">
      <c r="A6066" s="633" t="s">
        <v>24605</v>
      </c>
      <c r="B6066" s="626">
        <v>92929</v>
      </c>
      <c r="C6066" s="628" t="s">
        <v>24723</v>
      </c>
      <c r="D6066" s="626" t="s">
        <v>351</v>
      </c>
      <c r="E6066" s="634">
        <v>67.489999999999995</v>
      </c>
      <c r="F6066" s="635">
        <v>0</v>
      </c>
    </row>
    <row r="6067" spans="1:6" ht="15">
      <c r="A6067" s="633" t="s">
        <v>24605</v>
      </c>
      <c r="B6067" s="626">
        <v>92944</v>
      </c>
      <c r="C6067" s="628" t="s">
        <v>24724</v>
      </c>
      <c r="D6067" s="626" t="s">
        <v>351</v>
      </c>
      <c r="E6067" s="634">
        <v>49.93</v>
      </c>
      <c r="F6067" s="635">
        <v>0</v>
      </c>
    </row>
    <row r="6068" spans="1:6" ht="15">
      <c r="A6068" s="633" t="s">
        <v>24605</v>
      </c>
      <c r="B6068" s="626">
        <v>92930</v>
      </c>
      <c r="C6068" s="628" t="s">
        <v>24725</v>
      </c>
      <c r="D6068" s="626" t="s">
        <v>351</v>
      </c>
      <c r="E6068" s="634">
        <v>67.489999999999995</v>
      </c>
      <c r="F6068" s="635">
        <v>0</v>
      </c>
    </row>
    <row r="6069" spans="1:6" ht="15">
      <c r="A6069" s="633" t="s">
        <v>24605</v>
      </c>
      <c r="B6069" s="626">
        <v>92945</v>
      </c>
      <c r="C6069" s="628" t="s">
        <v>24726</v>
      </c>
      <c r="D6069" s="626" t="s">
        <v>351</v>
      </c>
      <c r="E6069" s="634">
        <v>49.93</v>
      </c>
      <c r="F6069" s="635">
        <v>0</v>
      </c>
    </row>
    <row r="6070" spans="1:6" ht="15">
      <c r="A6070" s="633" t="s">
        <v>24605</v>
      </c>
      <c r="B6070" s="626">
        <v>92925</v>
      </c>
      <c r="C6070" s="628" t="s">
        <v>24727</v>
      </c>
      <c r="D6070" s="626" t="s">
        <v>351</v>
      </c>
      <c r="E6070" s="634">
        <v>59.47</v>
      </c>
      <c r="F6070" s="635">
        <v>0</v>
      </c>
    </row>
    <row r="6071" spans="1:6" ht="15">
      <c r="A6071" s="633" t="s">
        <v>24605</v>
      </c>
      <c r="B6071" s="626">
        <v>92940</v>
      </c>
      <c r="C6071" s="628" t="s">
        <v>24728</v>
      </c>
      <c r="D6071" s="626" t="s">
        <v>351</v>
      </c>
      <c r="E6071" s="634">
        <v>44.08</v>
      </c>
      <c r="F6071" s="635">
        <v>0</v>
      </c>
    </row>
    <row r="6072" spans="1:6" ht="15">
      <c r="A6072" s="633" t="s">
        <v>24605</v>
      </c>
      <c r="B6072" s="626">
        <v>92926</v>
      </c>
      <c r="C6072" s="628" t="s">
        <v>24729</v>
      </c>
      <c r="D6072" s="626" t="s">
        <v>351</v>
      </c>
      <c r="E6072" s="634">
        <v>59.46</v>
      </c>
      <c r="F6072" s="635">
        <v>0</v>
      </c>
    </row>
    <row r="6073" spans="1:6" ht="15">
      <c r="A6073" s="633" t="s">
        <v>24605</v>
      </c>
      <c r="B6073" s="626">
        <v>92941</v>
      </c>
      <c r="C6073" s="628" t="s">
        <v>24730</v>
      </c>
      <c r="D6073" s="626" t="s">
        <v>351</v>
      </c>
      <c r="E6073" s="634">
        <v>44.07</v>
      </c>
      <c r="F6073" s="635">
        <v>0</v>
      </c>
    </row>
    <row r="6074" spans="1:6" ht="15">
      <c r="A6074" s="633" t="s">
        <v>24605</v>
      </c>
      <c r="B6074" s="626">
        <v>92927</v>
      </c>
      <c r="C6074" s="628" t="s">
        <v>24731</v>
      </c>
      <c r="D6074" s="626" t="s">
        <v>351</v>
      </c>
      <c r="E6074" s="634">
        <v>59.46</v>
      </c>
      <c r="F6074" s="635">
        <v>0</v>
      </c>
    </row>
    <row r="6075" spans="1:6" ht="15">
      <c r="A6075" s="633" t="s">
        <v>24605</v>
      </c>
      <c r="B6075" s="626">
        <v>92942</v>
      </c>
      <c r="C6075" s="628" t="s">
        <v>24732</v>
      </c>
      <c r="D6075" s="626" t="s">
        <v>351</v>
      </c>
      <c r="E6075" s="634">
        <v>44.07</v>
      </c>
      <c r="F6075" s="635">
        <v>0</v>
      </c>
    </row>
    <row r="6076" spans="1:6" ht="15">
      <c r="A6076" s="633" t="s">
        <v>24605</v>
      </c>
      <c r="B6076" s="626">
        <v>92918</v>
      </c>
      <c r="C6076" s="628" t="s">
        <v>24733</v>
      </c>
      <c r="D6076" s="626" t="s">
        <v>351</v>
      </c>
      <c r="E6076" s="634">
        <v>49.15</v>
      </c>
      <c r="F6076" s="635">
        <v>0</v>
      </c>
    </row>
    <row r="6077" spans="1:6" ht="15">
      <c r="A6077" s="633" t="s">
        <v>24605</v>
      </c>
      <c r="B6077" s="626">
        <v>92938</v>
      </c>
      <c r="C6077" s="628" t="s">
        <v>24734</v>
      </c>
      <c r="D6077" s="626" t="s">
        <v>351</v>
      </c>
      <c r="E6077" s="634">
        <v>35.619999999999997</v>
      </c>
      <c r="F6077" s="635">
        <v>0</v>
      </c>
    </row>
    <row r="6078" spans="1:6" ht="15">
      <c r="A6078" s="633" t="s">
        <v>24605</v>
      </c>
      <c r="B6078" s="626">
        <v>92920</v>
      </c>
      <c r="C6078" s="628" t="s">
        <v>24735</v>
      </c>
      <c r="D6078" s="626" t="s">
        <v>351</v>
      </c>
      <c r="E6078" s="634">
        <v>49.42</v>
      </c>
      <c r="F6078" s="635">
        <v>0</v>
      </c>
    </row>
    <row r="6079" spans="1:6" ht="15">
      <c r="A6079" s="633" t="s">
        <v>24605</v>
      </c>
      <c r="B6079" s="626">
        <v>92939</v>
      </c>
      <c r="C6079" s="628" t="s">
        <v>24736</v>
      </c>
      <c r="D6079" s="626" t="s">
        <v>351</v>
      </c>
      <c r="E6079" s="634">
        <v>35.89</v>
      </c>
      <c r="F6079" s="635">
        <v>0</v>
      </c>
    </row>
    <row r="6080" spans="1:6" ht="15">
      <c r="A6080" s="633" t="s">
        <v>24605</v>
      </c>
      <c r="B6080" s="626">
        <v>92910</v>
      </c>
      <c r="C6080" s="628" t="s">
        <v>24737</v>
      </c>
      <c r="D6080" s="626" t="s">
        <v>351</v>
      </c>
      <c r="E6080" s="634">
        <v>122.21</v>
      </c>
      <c r="F6080" s="635">
        <v>0</v>
      </c>
    </row>
    <row r="6081" spans="1:6" ht="15">
      <c r="A6081" s="633" t="s">
        <v>24605</v>
      </c>
      <c r="B6081" s="626">
        <v>92934</v>
      </c>
      <c r="C6081" s="628" t="s">
        <v>24738</v>
      </c>
      <c r="D6081" s="626" t="s">
        <v>351</v>
      </c>
      <c r="E6081" s="634">
        <v>124.64</v>
      </c>
      <c r="F6081" s="635">
        <v>0</v>
      </c>
    </row>
    <row r="6082" spans="1:6" ht="15">
      <c r="A6082" s="633" t="s">
        <v>24605</v>
      </c>
      <c r="B6082" s="626">
        <v>92949</v>
      </c>
      <c r="C6082" s="628" t="s">
        <v>24739</v>
      </c>
      <c r="D6082" s="626" t="s">
        <v>351</v>
      </c>
      <c r="E6082" s="634">
        <v>100.43</v>
      </c>
      <c r="F6082" s="635">
        <v>0</v>
      </c>
    </row>
    <row r="6083" spans="1:6" ht="15">
      <c r="A6083" s="633" t="s">
        <v>24605</v>
      </c>
      <c r="B6083" s="626">
        <v>92911</v>
      </c>
      <c r="C6083" s="628" t="s">
        <v>24740</v>
      </c>
      <c r="D6083" s="626" t="s">
        <v>351</v>
      </c>
      <c r="E6083" s="634">
        <v>122.21</v>
      </c>
      <c r="F6083" s="635">
        <v>0</v>
      </c>
    </row>
    <row r="6084" spans="1:6" ht="15">
      <c r="A6084" s="633" t="s">
        <v>24605</v>
      </c>
      <c r="B6084" s="626">
        <v>92935</v>
      </c>
      <c r="C6084" s="628" t="s">
        <v>24741</v>
      </c>
      <c r="D6084" s="626" t="s">
        <v>351</v>
      </c>
      <c r="E6084" s="634">
        <v>124.64</v>
      </c>
      <c r="F6084" s="635">
        <v>0</v>
      </c>
    </row>
    <row r="6085" spans="1:6" ht="15">
      <c r="A6085" s="633" t="s">
        <v>24605</v>
      </c>
      <c r="B6085" s="626">
        <v>92950</v>
      </c>
      <c r="C6085" s="628" t="s">
        <v>24742</v>
      </c>
      <c r="D6085" s="626" t="s">
        <v>351</v>
      </c>
      <c r="E6085" s="634">
        <v>100.43</v>
      </c>
      <c r="F6085" s="635">
        <v>0</v>
      </c>
    </row>
    <row r="6086" spans="1:6" ht="15">
      <c r="A6086" s="633" t="s">
        <v>24605</v>
      </c>
      <c r="B6086" s="626">
        <v>92907</v>
      </c>
      <c r="C6086" s="628" t="s">
        <v>24743</v>
      </c>
      <c r="D6086" s="626" t="s">
        <v>351</v>
      </c>
      <c r="E6086" s="634">
        <v>87.36</v>
      </c>
      <c r="F6086" s="635">
        <v>0</v>
      </c>
    </row>
    <row r="6087" spans="1:6" ht="15">
      <c r="A6087" s="633" t="s">
        <v>24605</v>
      </c>
      <c r="B6087" s="626">
        <v>92931</v>
      </c>
      <c r="C6087" s="628" t="s">
        <v>24744</v>
      </c>
      <c r="D6087" s="626" t="s">
        <v>351</v>
      </c>
      <c r="E6087" s="634">
        <v>87.29</v>
      </c>
      <c r="F6087" s="635">
        <v>0</v>
      </c>
    </row>
    <row r="6088" spans="1:6" ht="15">
      <c r="A6088" s="633" t="s">
        <v>24605</v>
      </c>
      <c r="B6088" s="626">
        <v>92946</v>
      </c>
      <c r="C6088" s="628" t="s">
        <v>24745</v>
      </c>
      <c r="D6088" s="626" t="s">
        <v>351</v>
      </c>
      <c r="E6088" s="634">
        <v>67.09</v>
      </c>
      <c r="F6088" s="635">
        <v>0</v>
      </c>
    </row>
    <row r="6089" spans="1:6" ht="15">
      <c r="A6089" s="633" t="s">
        <v>24605</v>
      </c>
      <c r="B6089" s="626">
        <v>92908</v>
      </c>
      <c r="C6089" s="628" t="s">
        <v>24746</v>
      </c>
      <c r="D6089" s="626" t="s">
        <v>351</v>
      </c>
      <c r="E6089" s="634">
        <v>87.36</v>
      </c>
      <c r="F6089" s="635">
        <v>0</v>
      </c>
    </row>
    <row r="6090" spans="1:6" ht="15">
      <c r="A6090" s="633" t="s">
        <v>24605</v>
      </c>
      <c r="B6090" s="626">
        <v>92932</v>
      </c>
      <c r="C6090" s="628" t="s">
        <v>24747</v>
      </c>
      <c r="D6090" s="626" t="s">
        <v>351</v>
      </c>
      <c r="E6090" s="634">
        <v>87.29</v>
      </c>
      <c r="F6090" s="635">
        <v>0</v>
      </c>
    </row>
    <row r="6091" spans="1:6" ht="15">
      <c r="A6091" s="633" t="s">
        <v>24605</v>
      </c>
      <c r="B6091" s="626">
        <v>92947</v>
      </c>
      <c r="C6091" s="628" t="s">
        <v>24748</v>
      </c>
      <c r="D6091" s="626" t="s">
        <v>351</v>
      </c>
      <c r="E6091" s="634">
        <v>67.09</v>
      </c>
      <c r="F6091" s="635">
        <v>0</v>
      </c>
    </row>
    <row r="6092" spans="1:6" ht="15">
      <c r="A6092" s="633" t="s">
        <v>24605</v>
      </c>
      <c r="B6092" s="626">
        <v>92909</v>
      </c>
      <c r="C6092" s="628" t="s">
        <v>24749</v>
      </c>
      <c r="D6092" s="626" t="s">
        <v>351</v>
      </c>
      <c r="E6092" s="634">
        <v>87.36</v>
      </c>
      <c r="F6092" s="635">
        <v>0</v>
      </c>
    </row>
    <row r="6093" spans="1:6" ht="15">
      <c r="A6093" s="633" t="s">
        <v>24605</v>
      </c>
      <c r="B6093" s="626">
        <v>92933</v>
      </c>
      <c r="C6093" s="628" t="s">
        <v>24750</v>
      </c>
      <c r="D6093" s="626" t="s">
        <v>351</v>
      </c>
      <c r="E6093" s="634">
        <v>87.29</v>
      </c>
      <c r="F6093" s="635">
        <v>0</v>
      </c>
    </row>
    <row r="6094" spans="1:6" ht="15">
      <c r="A6094" s="633" t="s">
        <v>24605</v>
      </c>
      <c r="B6094" s="626">
        <v>92948</v>
      </c>
      <c r="C6094" s="628" t="s">
        <v>24751</v>
      </c>
      <c r="D6094" s="626" t="s">
        <v>351</v>
      </c>
      <c r="E6094" s="634">
        <v>67.09</v>
      </c>
      <c r="F6094" s="635">
        <v>0</v>
      </c>
    </row>
    <row r="6095" spans="1:6" ht="15">
      <c r="A6095" s="633" t="s">
        <v>24605</v>
      </c>
      <c r="B6095" s="626">
        <v>92912</v>
      </c>
      <c r="C6095" s="628" t="s">
        <v>24752</v>
      </c>
      <c r="D6095" s="626" t="s">
        <v>351</v>
      </c>
      <c r="E6095" s="634">
        <v>159.55000000000001</v>
      </c>
      <c r="F6095" s="635">
        <v>0</v>
      </c>
    </row>
    <row r="6096" spans="1:6" ht="15">
      <c r="A6096" s="633" t="s">
        <v>24605</v>
      </c>
      <c r="B6096" s="626">
        <v>92913</v>
      </c>
      <c r="C6096" s="628" t="s">
        <v>24753</v>
      </c>
      <c r="D6096" s="626" t="s">
        <v>351</v>
      </c>
      <c r="E6096" s="634">
        <v>163.66</v>
      </c>
      <c r="F6096" s="635">
        <v>0</v>
      </c>
    </row>
    <row r="6097" spans="1:6" ht="15">
      <c r="A6097" s="633" t="s">
        <v>24605</v>
      </c>
      <c r="B6097" s="626">
        <v>92936</v>
      </c>
      <c r="C6097" s="628" t="s">
        <v>24754</v>
      </c>
      <c r="D6097" s="626" t="s">
        <v>351</v>
      </c>
      <c r="E6097" s="634">
        <v>168.67</v>
      </c>
      <c r="F6097" s="635">
        <v>0</v>
      </c>
    </row>
    <row r="6098" spans="1:6" ht="15">
      <c r="A6098" s="633" t="s">
        <v>24605</v>
      </c>
      <c r="B6098" s="626">
        <v>92951</v>
      </c>
      <c r="C6098" s="628" t="s">
        <v>24755</v>
      </c>
      <c r="D6098" s="626" t="s">
        <v>351</v>
      </c>
      <c r="E6098" s="634">
        <v>140.53</v>
      </c>
      <c r="F6098" s="635">
        <v>0</v>
      </c>
    </row>
    <row r="6099" spans="1:6" ht="15">
      <c r="A6099" s="633" t="s">
        <v>24605</v>
      </c>
      <c r="B6099" s="626">
        <v>92914</v>
      </c>
      <c r="C6099" s="628" t="s">
        <v>24756</v>
      </c>
      <c r="D6099" s="626" t="s">
        <v>351</v>
      </c>
      <c r="E6099" s="634">
        <v>163.66</v>
      </c>
      <c r="F6099" s="635">
        <v>0</v>
      </c>
    </row>
    <row r="6100" spans="1:6" ht="15">
      <c r="A6100" s="633" t="s">
        <v>24605</v>
      </c>
      <c r="B6100" s="626">
        <v>92937</v>
      </c>
      <c r="C6100" s="628" t="s">
        <v>24757</v>
      </c>
      <c r="D6100" s="626" t="s">
        <v>351</v>
      </c>
      <c r="E6100" s="634">
        <v>168.67</v>
      </c>
      <c r="F6100" s="635">
        <v>0</v>
      </c>
    </row>
    <row r="6101" spans="1:6" ht="15">
      <c r="A6101" s="633" t="s">
        <v>24605</v>
      </c>
      <c r="B6101" s="626">
        <v>92952</v>
      </c>
      <c r="C6101" s="628" t="s">
        <v>24758</v>
      </c>
      <c r="D6101" s="626" t="s">
        <v>351</v>
      </c>
      <c r="E6101" s="634">
        <v>140.53</v>
      </c>
      <c r="F6101" s="635">
        <v>0</v>
      </c>
    </row>
    <row r="6102" spans="1:6" ht="15">
      <c r="A6102" s="633" t="s">
        <v>24605</v>
      </c>
      <c r="B6102" s="626">
        <v>92953</v>
      </c>
      <c r="C6102" s="628" t="s">
        <v>24759</v>
      </c>
      <c r="D6102" s="626" t="s">
        <v>351</v>
      </c>
      <c r="E6102" s="634">
        <v>31.48</v>
      </c>
      <c r="F6102" s="635">
        <v>0</v>
      </c>
    </row>
    <row r="6103" spans="1:6" ht="15">
      <c r="A6103" s="633" t="s">
        <v>24605</v>
      </c>
      <c r="B6103" s="626">
        <v>101921</v>
      </c>
      <c r="C6103" s="628" t="s">
        <v>24760</v>
      </c>
      <c r="D6103" s="626" t="s">
        <v>351</v>
      </c>
      <c r="E6103" s="634">
        <v>248.64</v>
      </c>
      <c r="F6103" s="635">
        <v>0</v>
      </c>
    </row>
    <row r="6104" spans="1:6" ht="15">
      <c r="A6104" s="633" t="s">
        <v>24605</v>
      </c>
      <c r="B6104" s="626">
        <v>101930</v>
      </c>
      <c r="C6104" s="628" t="s">
        <v>24761</v>
      </c>
      <c r="D6104" s="626" t="s">
        <v>351</v>
      </c>
      <c r="E6104" s="634">
        <v>256.93</v>
      </c>
      <c r="F6104" s="635">
        <v>0</v>
      </c>
    </row>
    <row r="6105" spans="1:6" ht="15">
      <c r="A6105" s="633" t="s">
        <v>24605</v>
      </c>
      <c r="B6105" s="626">
        <v>101922</v>
      </c>
      <c r="C6105" s="628" t="s">
        <v>24762</v>
      </c>
      <c r="D6105" s="626" t="s">
        <v>351</v>
      </c>
      <c r="E6105" s="634">
        <v>248.64</v>
      </c>
      <c r="F6105" s="635">
        <v>0</v>
      </c>
    </row>
    <row r="6106" spans="1:6" ht="15">
      <c r="A6106" s="633" t="s">
        <v>24605</v>
      </c>
      <c r="B6106" s="626">
        <v>101931</v>
      </c>
      <c r="C6106" s="628" t="s">
        <v>24763</v>
      </c>
      <c r="D6106" s="626" t="s">
        <v>351</v>
      </c>
      <c r="E6106" s="634">
        <v>256.93</v>
      </c>
      <c r="F6106" s="635">
        <v>0</v>
      </c>
    </row>
    <row r="6107" spans="1:6" ht="15">
      <c r="A6107" s="633" t="s">
        <v>24605</v>
      </c>
      <c r="B6107" s="626">
        <v>101923</v>
      </c>
      <c r="C6107" s="628" t="s">
        <v>24764</v>
      </c>
      <c r="D6107" s="626" t="s">
        <v>351</v>
      </c>
      <c r="E6107" s="634">
        <v>248.64</v>
      </c>
      <c r="F6107" s="635">
        <v>0</v>
      </c>
    </row>
    <row r="6108" spans="1:6" ht="15">
      <c r="A6108" s="633" t="s">
        <v>24605</v>
      </c>
      <c r="B6108" s="626">
        <v>101932</v>
      </c>
      <c r="C6108" s="628" t="s">
        <v>24765</v>
      </c>
      <c r="D6108" s="626" t="s">
        <v>351</v>
      </c>
      <c r="E6108" s="634">
        <v>256.93</v>
      </c>
      <c r="F6108" s="635">
        <v>0</v>
      </c>
    </row>
    <row r="6109" spans="1:6" ht="15">
      <c r="A6109" s="633" t="s">
        <v>24605</v>
      </c>
      <c r="B6109" s="626">
        <v>97537</v>
      </c>
      <c r="C6109" s="628" t="s">
        <v>24766</v>
      </c>
      <c r="D6109" s="626" t="s">
        <v>351</v>
      </c>
      <c r="E6109" s="634">
        <v>28.92</v>
      </c>
      <c r="F6109" s="635">
        <v>0</v>
      </c>
    </row>
    <row r="6110" spans="1:6" ht="15">
      <c r="A6110" s="633" t="s">
        <v>24605</v>
      </c>
      <c r="B6110" s="626">
        <v>97540</v>
      </c>
      <c r="C6110" s="628" t="s">
        <v>24767</v>
      </c>
      <c r="D6110" s="626" t="s">
        <v>351</v>
      </c>
      <c r="E6110" s="634">
        <v>40.11</v>
      </c>
      <c r="F6110" s="635">
        <v>0</v>
      </c>
    </row>
    <row r="6111" spans="1:6" ht="15">
      <c r="A6111" s="633" t="s">
        <v>24605</v>
      </c>
      <c r="B6111" s="626">
        <v>97543</v>
      </c>
      <c r="C6111" s="628" t="s">
        <v>24768</v>
      </c>
      <c r="D6111" s="626" t="s">
        <v>351</v>
      </c>
      <c r="E6111" s="634">
        <v>67.040000000000006</v>
      </c>
      <c r="F6111" s="635">
        <v>0</v>
      </c>
    </row>
    <row r="6112" spans="1:6" ht="15">
      <c r="A6112" s="633" t="s">
        <v>24605</v>
      </c>
      <c r="B6112" s="626">
        <v>97461</v>
      </c>
      <c r="C6112" s="628" t="s">
        <v>24769</v>
      </c>
      <c r="D6112" s="626" t="s">
        <v>351</v>
      </c>
      <c r="E6112" s="634">
        <v>41.38</v>
      </c>
      <c r="F6112" s="635">
        <v>0</v>
      </c>
    </row>
    <row r="6113" spans="1:6" ht="15">
      <c r="A6113" s="633" t="s">
        <v>24605</v>
      </c>
      <c r="B6113" s="626">
        <v>97499</v>
      </c>
      <c r="C6113" s="628" t="s">
        <v>24770</v>
      </c>
      <c r="D6113" s="626" t="s">
        <v>351</v>
      </c>
      <c r="E6113" s="634">
        <v>37.590000000000003</v>
      </c>
      <c r="F6113" s="635">
        <v>0</v>
      </c>
    </row>
    <row r="6114" spans="1:6" ht="15">
      <c r="A6114" s="633" t="s">
        <v>24605</v>
      </c>
      <c r="B6114" s="626">
        <v>97464</v>
      </c>
      <c r="C6114" s="628" t="s">
        <v>24771</v>
      </c>
      <c r="D6114" s="626" t="s">
        <v>351</v>
      </c>
      <c r="E6114" s="634">
        <v>58.86</v>
      </c>
      <c r="F6114" s="635">
        <v>0</v>
      </c>
    </row>
    <row r="6115" spans="1:6" ht="15">
      <c r="A6115" s="633" t="s">
        <v>24605</v>
      </c>
      <c r="B6115" s="626">
        <v>97502</v>
      </c>
      <c r="C6115" s="628" t="s">
        <v>24772</v>
      </c>
      <c r="D6115" s="626" t="s">
        <v>351</v>
      </c>
      <c r="E6115" s="634">
        <v>51.86</v>
      </c>
      <c r="F6115" s="635">
        <v>0</v>
      </c>
    </row>
    <row r="6116" spans="1:6" ht="15">
      <c r="A6116" s="633" t="s">
        <v>24605</v>
      </c>
      <c r="B6116" s="626">
        <v>97467</v>
      </c>
      <c r="C6116" s="628" t="s">
        <v>24773</v>
      </c>
      <c r="D6116" s="626" t="s">
        <v>351</v>
      </c>
      <c r="E6116" s="634">
        <v>74.569999999999993</v>
      </c>
      <c r="F6116" s="635">
        <v>0</v>
      </c>
    </row>
    <row r="6117" spans="1:6" ht="15">
      <c r="A6117" s="633" t="s">
        <v>24605</v>
      </c>
      <c r="B6117" s="626">
        <v>97505</v>
      </c>
      <c r="C6117" s="628" t="s">
        <v>24774</v>
      </c>
      <c r="D6117" s="626" t="s">
        <v>351</v>
      </c>
      <c r="E6117" s="634">
        <v>64.680000000000007</v>
      </c>
      <c r="F6117" s="635">
        <v>0</v>
      </c>
    </row>
    <row r="6118" spans="1:6" ht="15">
      <c r="A6118" s="633" t="s">
        <v>24605</v>
      </c>
      <c r="B6118" s="626">
        <v>97443</v>
      </c>
      <c r="C6118" s="628" t="s">
        <v>24775</v>
      </c>
      <c r="D6118" s="626" t="s">
        <v>351</v>
      </c>
      <c r="E6118" s="634">
        <v>131.94</v>
      </c>
      <c r="F6118" s="635">
        <v>0</v>
      </c>
    </row>
    <row r="6119" spans="1:6" ht="15">
      <c r="A6119" s="633" t="s">
        <v>24605</v>
      </c>
      <c r="B6119" s="626">
        <v>97470</v>
      </c>
      <c r="C6119" s="628" t="s">
        <v>24776</v>
      </c>
      <c r="D6119" s="626" t="s">
        <v>351</v>
      </c>
      <c r="E6119" s="634">
        <v>108.52</v>
      </c>
      <c r="F6119" s="635">
        <v>0</v>
      </c>
    </row>
    <row r="6120" spans="1:6" ht="15">
      <c r="A6120" s="633" t="s">
        <v>24605</v>
      </c>
      <c r="B6120" s="626">
        <v>97508</v>
      </c>
      <c r="C6120" s="628" t="s">
        <v>24777</v>
      </c>
      <c r="D6120" s="626" t="s">
        <v>351</v>
      </c>
      <c r="E6120" s="634">
        <v>94.51</v>
      </c>
      <c r="F6120" s="635">
        <v>0</v>
      </c>
    </row>
    <row r="6121" spans="1:6" ht="15">
      <c r="A6121" s="633" t="s">
        <v>24605</v>
      </c>
      <c r="B6121" s="626">
        <v>97446</v>
      </c>
      <c r="C6121" s="628" t="s">
        <v>24778</v>
      </c>
      <c r="D6121" s="626" t="s">
        <v>351</v>
      </c>
      <c r="E6121" s="634">
        <v>255.18</v>
      </c>
      <c r="F6121" s="635">
        <v>0</v>
      </c>
    </row>
    <row r="6122" spans="1:6" ht="15">
      <c r="A6122" s="633" t="s">
        <v>24605</v>
      </c>
      <c r="B6122" s="626">
        <v>97474</v>
      </c>
      <c r="C6122" s="628" t="s">
        <v>24779</v>
      </c>
      <c r="D6122" s="626" t="s">
        <v>351</v>
      </c>
      <c r="E6122" s="634">
        <v>193.84</v>
      </c>
      <c r="F6122" s="635">
        <v>0</v>
      </c>
    </row>
    <row r="6123" spans="1:6" ht="15">
      <c r="A6123" s="633" t="s">
        <v>24605</v>
      </c>
      <c r="B6123" s="626">
        <v>97511</v>
      </c>
      <c r="C6123" s="628" t="s">
        <v>24780</v>
      </c>
      <c r="D6123" s="626" t="s">
        <v>351</v>
      </c>
      <c r="E6123" s="634">
        <v>173.72</v>
      </c>
      <c r="F6123" s="635">
        <v>0</v>
      </c>
    </row>
    <row r="6124" spans="1:6" ht="15">
      <c r="A6124" s="633" t="s">
        <v>24605</v>
      </c>
      <c r="B6124" s="626">
        <v>97449</v>
      </c>
      <c r="C6124" s="628" t="s">
        <v>24781</v>
      </c>
      <c r="D6124" s="626" t="s">
        <v>351</v>
      </c>
      <c r="E6124" s="634">
        <v>272.57</v>
      </c>
      <c r="F6124" s="635">
        <v>0</v>
      </c>
    </row>
    <row r="6125" spans="1:6" ht="15">
      <c r="A6125" s="633" t="s">
        <v>24605</v>
      </c>
      <c r="B6125" s="626">
        <v>97477</v>
      </c>
      <c r="C6125" s="628" t="s">
        <v>24782</v>
      </c>
      <c r="D6125" s="626" t="s">
        <v>351</v>
      </c>
      <c r="E6125" s="634">
        <v>257.13</v>
      </c>
      <c r="F6125" s="635">
        <v>0</v>
      </c>
    </row>
    <row r="6126" spans="1:6" ht="15">
      <c r="A6126" s="633" t="s">
        <v>24605</v>
      </c>
      <c r="B6126" s="626">
        <v>97514</v>
      </c>
      <c r="C6126" s="628" t="s">
        <v>24783</v>
      </c>
      <c r="D6126" s="626" t="s">
        <v>351</v>
      </c>
      <c r="E6126" s="634">
        <v>230.69</v>
      </c>
      <c r="F6126" s="635">
        <v>0</v>
      </c>
    </row>
    <row r="6127" spans="1:6" ht="15">
      <c r="A6127" s="633" t="s">
        <v>24605</v>
      </c>
      <c r="B6127" s="626">
        <v>101920</v>
      </c>
      <c r="C6127" s="628" t="s">
        <v>24784</v>
      </c>
      <c r="D6127" s="626" t="s">
        <v>351</v>
      </c>
      <c r="E6127" s="634">
        <v>219.91</v>
      </c>
      <c r="F6127" s="635">
        <v>0</v>
      </c>
    </row>
    <row r="6128" spans="1:6" ht="15">
      <c r="A6128" s="633" t="s">
        <v>24605</v>
      </c>
      <c r="B6128" s="626">
        <v>101929</v>
      </c>
      <c r="C6128" s="628" t="s">
        <v>24785</v>
      </c>
      <c r="D6128" s="626" t="s">
        <v>351</v>
      </c>
      <c r="E6128" s="634">
        <v>228.2</v>
      </c>
      <c r="F6128" s="635">
        <v>0</v>
      </c>
    </row>
    <row r="6129" spans="1:6" ht="15">
      <c r="A6129" s="633" t="s">
        <v>24605</v>
      </c>
      <c r="B6129" s="626">
        <v>92693</v>
      </c>
      <c r="C6129" s="628" t="s">
        <v>24786</v>
      </c>
      <c r="D6129" s="626" t="s">
        <v>351</v>
      </c>
      <c r="E6129" s="634">
        <v>18.850000000000001</v>
      </c>
      <c r="F6129" s="635">
        <v>0</v>
      </c>
    </row>
    <row r="6130" spans="1:6" ht="15">
      <c r="A6130" s="633" t="s">
        <v>24605</v>
      </c>
      <c r="B6130" s="626">
        <v>92695</v>
      </c>
      <c r="C6130" s="628" t="s">
        <v>24787</v>
      </c>
      <c r="D6130" s="626" t="s">
        <v>351</v>
      </c>
      <c r="E6130" s="634">
        <v>30.09</v>
      </c>
      <c r="F6130" s="635">
        <v>0</v>
      </c>
    </row>
    <row r="6131" spans="1:6" ht="15">
      <c r="A6131" s="633" t="s">
        <v>24605</v>
      </c>
      <c r="B6131" s="626">
        <v>92697</v>
      </c>
      <c r="C6131" s="628" t="s">
        <v>24788</v>
      </c>
      <c r="D6131" s="626" t="s">
        <v>351</v>
      </c>
      <c r="E6131" s="634">
        <v>48.74</v>
      </c>
      <c r="F6131" s="635">
        <v>0</v>
      </c>
    </row>
    <row r="6132" spans="1:6" ht="15">
      <c r="A6132" s="633" t="s">
        <v>24605</v>
      </c>
      <c r="B6132" s="626">
        <v>92658</v>
      </c>
      <c r="C6132" s="628" t="s">
        <v>24789</v>
      </c>
      <c r="D6132" s="626" t="s">
        <v>351</v>
      </c>
      <c r="E6132" s="634">
        <v>35.78</v>
      </c>
      <c r="F6132" s="635">
        <v>0</v>
      </c>
    </row>
    <row r="6133" spans="1:6" ht="15">
      <c r="A6133" s="633" t="s">
        <v>24605</v>
      </c>
      <c r="B6133" s="626">
        <v>92660</v>
      </c>
      <c r="C6133" s="628" t="s">
        <v>24790</v>
      </c>
      <c r="D6133" s="626" t="s">
        <v>351</v>
      </c>
      <c r="E6133" s="634">
        <v>42.65</v>
      </c>
      <c r="F6133" s="635">
        <v>0</v>
      </c>
    </row>
    <row r="6134" spans="1:6" ht="15">
      <c r="A6134" s="633" t="s">
        <v>24605</v>
      </c>
      <c r="B6134" s="626">
        <v>92662</v>
      </c>
      <c r="C6134" s="628" t="s">
        <v>24791</v>
      </c>
      <c r="D6134" s="626" t="s">
        <v>351</v>
      </c>
      <c r="E6134" s="634">
        <v>48.45</v>
      </c>
      <c r="F6134" s="635">
        <v>0</v>
      </c>
    </row>
    <row r="6135" spans="1:6" ht="15">
      <c r="A6135" s="633" t="s">
        <v>24605</v>
      </c>
      <c r="B6135" s="626">
        <v>92664</v>
      </c>
      <c r="C6135" s="628" t="s">
        <v>24792</v>
      </c>
      <c r="D6135" s="626" t="s">
        <v>351</v>
      </c>
      <c r="E6135" s="634">
        <v>63.04</v>
      </c>
      <c r="F6135" s="635">
        <v>0</v>
      </c>
    </row>
    <row r="6136" spans="1:6" ht="15">
      <c r="A6136" s="633" t="s">
        <v>24605</v>
      </c>
      <c r="B6136" s="626">
        <v>92666</v>
      </c>
      <c r="C6136" s="628" t="s">
        <v>24793</v>
      </c>
      <c r="D6136" s="626" t="s">
        <v>351</v>
      </c>
      <c r="E6136" s="634">
        <v>95.9</v>
      </c>
      <c r="F6136" s="635">
        <v>0</v>
      </c>
    </row>
    <row r="6137" spans="1:6" ht="15">
      <c r="A6137" s="633" t="s">
        <v>24605</v>
      </c>
      <c r="B6137" s="626">
        <v>92668</v>
      </c>
      <c r="C6137" s="628" t="s">
        <v>24794</v>
      </c>
      <c r="D6137" s="626" t="s">
        <v>351</v>
      </c>
      <c r="E6137" s="634">
        <v>132.63</v>
      </c>
      <c r="F6137" s="635">
        <v>0</v>
      </c>
    </row>
    <row r="6138" spans="1:6" ht="15">
      <c r="A6138" s="633" t="s">
        <v>24605</v>
      </c>
      <c r="B6138" s="626">
        <v>92370</v>
      </c>
      <c r="C6138" s="628" t="s">
        <v>24795</v>
      </c>
      <c r="D6138" s="626" t="s">
        <v>351</v>
      </c>
      <c r="E6138" s="634">
        <v>49.31</v>
      </c>
      <c r="F6138" s="635">
        <v>0</v>
      </c>
    </row>
    <row r="6139" spans="1:6" ht="15">
      <c r="A6139" s="633" t="s">
        <v>24605</v>
      </c>
      <c r="B6139" s="626">
        <v>92372</v>
      </c>
      <c r="C6139" s="628" t="s">
        <v>24796</v>
      </c>
      <c r="D6139" s="626" t="s">
        <v>351</v>
      </c>
      <c r="E6139" s="634">
        <v>58.04</v>
      </c>
      <c r="F6139" s="635">
        <v>0</v>
      </c>
    </row>
    <row r="6140" spans="1:6" ht="15">
      <c r="A6140" s="633" t="s">
        <v>24605</v>
      </c>
      <c r="B6140" s="626">
        <v>92374</v>
      </c>
      <c r="C6140" s="628" t="s">
        <v>24797</v>
      </c>
      <c r="D6140" s="626" t="s">
        <v>351</v>
      </c>
      <c r="E6140" s="634">
        <v>66.010000000000005</v>
      </c>
      <c r="F6140" s="635">
        <v>0</v>
      </c>
    </row>
    <row r="6141" spans="1:6" ht="15">
      <c r="A6141" s="633" t="s">
        <v>24605</v>
      </c>
      <c r="B6141" s="626">
        <v>92345</v>
      </c>
      <c r="C6141" s="628" t="s">
        <v>24798</v>
      </c>
      <c r="D6141" s="626" t="s">
        <v>351</v>
      </c>
      <c r="E6141" s="634">
        <v>83.31</v>
      </c>
      <c r="F6141" s="635">
        <v>0</v>
      </c>
    </row>
    <row r="6142" spans="1:6" ht="15">
      <c r="A6142" s="633" t="s">
        <v>24605</v>
      </c>
      <c r="B6142" s="626">
        <v>92376</v>
      </c>
      <c r="C6142" s="628" t="s">
        <v>24799</v>
      </c>
      <c r="D6142" s="626" t="s">
        <v>351</v>
      </c>
      <c r="E6142" s="634">
        <v>83.24</v>
      </c>
      <c r="F6142" s="635">
        <v>0</v>
      </c>
    </row>
    <row r="6143" spans="1:6" ht="15">
      <c r="A6143" s="633" t="s">
        <v>24605</v>
      </c>
      <c r="B6143" s="626">
        <v>92347</v>
      </c>
      <c r="C6143" s="628" t="s">
        <v>24800</v>
      </c>
      <c r="D6143" s="626" t="s">
        <v>351</v>
      </c>
      <c r="E6143" s="634">
        <v>117.68</v>
      </c>
      <c r="F6143" s="635">
        <v>0</v>
      </c>
    </row>
    <row r="6144" spans="1:6" ht="15">
      <c r="A6144" s="633" t="s">
        <v>24605</v>
      </c>
      <c r="B6144" s="626">
        <v>92378</v>
      </c>
      <c r="C6144" s="628" t="s">
        <v>24801</v>
      </c>
      <c r="D6144" s="626" t="s">
        <v>351</v>
      </c>
      <c r="E6144" s="634">
        <v>120.11</v>
      </c>
      <c r="F6144" s="635">
        <v>0</v>
      </c>
    </row>
    <row r="6145" spans="1:6" ht="15">
      <c r="A6145" s="633" t="s">
        <v>24605</v>
      </c>
      <c r="B6145" s="626">
        <v>92349</v>
      </c>
      <c r="C6145" s="628" t="s">
        <v>24802</v>
      </c>
      <c r="D6145" s="626" t="s">
        <v>351</v>
      </c>
      <c r="E6145" s="634">
        <v>155.76</v>
      </c>
      <c r="F6145" s="635">
        <v>0</v>
      </c>
    </row>
    <row r="6146" spans="1:6" ht="15">
      <c r="A6146" s="633" t="s">
        <v>24605</v>
      </c>
      <c r="B6146" s="626">
        <v>92380</v>
      </c>
      <c r="C6146" s="628" t="s">
        <v>24803</v>
      </c>
      <c r="D6146" s="626" t="s">
        <v>351</v>
      </c>
      <c r="E6146" s="634">
        <v>160.77000000000001</v>
      </c>
      <c r="F6146" s="635">
        <v>0</v>
      </c>
    </row>
    <row r="6147" spans="1:6" ht="15">
      <c r="A6147" s="633" t="s">
        <v>24605</v>
      </c>
      <c r="B6147" s="626">
        <v>101917</v>
      </c>
      <c r="C6147" s="628" t="s">
        <v>24804</v>
      </c>
      <c r="D6147" s="626" t="s">
        <v>351</v>
      </c>
      <c r="E6147" s="634">
        <v>192.79</v>
      </c>
      <c r="F6147" s="635">
        <v>0</v>
      </c>
    </row>
    <row r="6148" spans="1:6" ht="15">
      <c r="A6148" s="633" t="s">
        <v>24605</v>
      </c>
      <c r="B6148" s="626">
        <v>101924</v>
      </c>
      <c r="C6148" s="628" t="s">
        <v>24805</v>
      </c>
      <c r="D6148" s="626" t="s">
        <v>351</v>
      </c>
      <c r="E6148" s="634">
        <v>207.88</v>
      </c>
      <c r="F6148" s="635">
        <v>0</v>
      </c>
    </row>
    <row r="6149" spans="1:6" ht="15">
      <c r="A6149" s="633" t="s">
        <v>24605</v>
      </c>
      <c r="B6149" s="626">
        <v>101933</v>
      </c>
      <c r="C6149" s="628" t="s">
        <v>24806</v>
      </c>
      <c r="D6149" s="626" t="s">
        <v>351</v>
      </c>
      <c r="E6149" s="634">
        <v>216.17</v>
      </c>
      <c r="F6149" s="635">
        <v>0</v>
      </c>
    </row>
    <row r="6150" spans="1:6" ht="15">
      <c r="A6150" s="633" t="s">
        <v>24605</v>
      </c>
      <c r="B6150" s="626">
        <v>92692</v>
      </c>
      <c r="C6150" s="628" t="s">
        <v>24807</v>
      </c>
      <c r="D6150" s="626" t="s">
        <v>351</v>
      </c>
      <c r="E6150" s="634">
        <v>18.43</v>
      </c>
      <c r="F6150" s="635">
        <v>0</v>
      </c>
    </row>
    <row r="6151" spans="1:6" ht="15">
      <c r="A6151" s="633" t="s">
        <v>24605</v>
      </c>
      <c r="B6151" s="626">
        <v>92694</v>
      </c>
      <c r="C6151" s="628" t="s">
        <v>24808</v>
      </c>
      <c r="D6151" s="626" t="s">
        <v>351</v>
      </c>
      <c r="E6151" s="634">
        <v>29.66</v>
      </c>
      <c r="F6151" s="635">
        <v>0</v>
      </c>
    </row>
    <row r="6152" spans="1:6" ht="15">
      <c r="A6152" s="633" t="s">
        <v>24605</v>
      </c>
      <c r="B6152" s="626">
        <v>92696</v>
      </c>
      <c r="C6152" s="628" t="s">
        <v>24809</v>
      </c>
      <c r="D6152" s="626" t="s">
        <v>351</v>
      </c>
      <c r="E6152" s="634">
        <v>46.82</v>
      </c>
      <c r="F6152" s="635">
        <v>0</v>
      </c>
    </row>
    <row r="6153" spans="1:6" ht="15">
      <c r="A6153" s="633" t="s">
        <v>24605</v>
      </c>
      <c r="B6153" s="626">
        <v>92657</v>
      </c>
      <c r="C6153" s="628" t="s">
        <v>24810</v>
      </c>
      <c r="D6153" s="626" t="s">
        <v>351</v>
      </c>
      <c r="E6153" s="634">
        <v>33.86</v>
      </c>
      <c r="F6153" s="635">
        <v>0</v>
      </c>
    </row>
    <row r="6154" spans="1:6" ht="15">
      <c r="A6154" s="633" t="s">
        <v>24605</v>
      </c>
      <c r="B6154" s="626">
        <v>92659</v>
      </c>
      <c r="C6154" s="628" t="s">
        <v>24811</v>
      </c>
      <c r="D6154" s="626" t="s">
        <v>351</v>
      </c>
      <c r="E6154" s="634">
        <v>40.86</v>
      </c>
      <c r="F6154" s="635">
        <v>0</v>
      </c>
    </row>
    <row r="6155" spans="1:6" ht="15">
      <c r="A6155" s="633" t="s">
        <v>24605</v>
      </c>
      <c r="B6155" s="626">
        <v>92661</v>
      </c>
      <c r="C6155" s="628" t="s">
        <v>24812</v>
      </c>
      <c r="D6155" s="626" t="s">
        <v>351</v>
      </c>
      <c r="E6155" s="634">
        <v>48.1</v>
      </c>
      <c r="F6155" s="635">
        <v>0</v>
      </c>
    </row>
    <row r="6156" spans="1:6" ht="15">
      <c r="A6156" s="633" t="s">
        <v>24605</v>
      </c>
      <c r="B6156" s="626">
        <v>92663</v>
      </c>
      <c r="C6156" s="628" t="s">
        <v>24813</v>
      </c>
      <c r="D6156" s="626" t="s">
        <v>351</v>
      </c>
      <c r="E6156" s="634">
        <v>63.07</v>
      </c>
      <c r="F6156" s="635">
        <v>0</v>
      </c>
    </row>
    <row r="6157" spans="1:6" ht="15">
      <c r="A6157" s="633" t="s">
        <v>24605</v>
      </c>
      <c r="B6157" s="626">
        <v>92665</v>
      </c>
      <c r="C6157" s="628" t="s">
        <v>24814</v>
      </c>
      <c r="D6157" s="626" t="s">
        <v>351</v>
      </c>
      <c r="E6157" s="634">
        <v>85.19</v>
      </c>
      <c r="F6157" s="635">
        <v>0</v>
      </c>
    </row>
    <row r="6158" spans="1:6" ht="15">
      <c r="A6158" s="633" t="s">
        <v>24605</v>
      </c>
      <c r="B6158" s="626">
        <v>92667</v>
      </c>
      <c r="C6158" s="628" t="s">
        <v>24815</v>
      </c>
      <c r="D6158" s="626" t="s">
        <v>351</v>
      </c>
      <c r="E6158" s="634">
        <v>123.1</v>
      </c>
      <c r="F6158" s="635">
        <v>0</v>
      </c>
    </row>
    <row r="6159" spans="1:6" ht="15">
      <c r="A6159" s="633" t="s">
        <v>24605</v>
      </c>
      <c r="B6159" s="626">
        <v>92369</v>
      </c>
      <c r="C6159" s="628" t="s">
        <v>24816</v>
      </c>
      <c r="D6159" s="626" t="s">
        <v>351</v>
      </c>
      <c r="E6159" s="634">
        <v>47.39</v>
      </c>
      <c r="F6159" s="635">
        <v>0</v>
      </c>
    </row>
    <row r="6160" spans="1:6" ht="15">
      <c r="A6160" s="633" t="s">
        <v>24605</v>
      </c>
      <c r="B6160" s="626">
        <v>92371</v>
      </c>
      <c r="C6160" s="628" t="s">
        <v>24817</v>
      </c>
      <c r="D6160" s="626" t="s">
        <v>351</v>
      </c>
      <c r="E6160" s="634">
        <v>56.25</v>
      </c>
      <c r="F6160" s="635">
        <v>0</v>
      </c>
    </row>
    <row r="6161" spans="1:6" ht="15">
      <c r="A6161" s="633" t="s">
        <v>24605</v>
      </c>
      <c r="B6161" s="626">
        <v>92373</v>
      </c>
      <c r="C6161" s="628" t="s">
        <v>24818</v>
      </c>
      <c r="D6161" s="626" t="s">
        <v>351</v>
      </c>
      <c r="E6161" s="634">
        <v>65.66</v>
      </c>
      <c r="F6161" s="635">
        <v>0</v>
      </c>
    </row>
    <row r="6162" spans="1:6" ht="15">
      <c r="A6162" s="633" t="s">
        <v>24605</v>
      </c>
      <c r="B6162" s="626">
        <v>92344</v>
      </c>
      <c r="C6162" s="628" t="s">
        <v>24819</v>
      </c>
      <c r="D6162" s="626" t="s">
        <v>351</v>
      </c>
      <c r="E6162" s="634">
        <v>83.34</v>
      </c>
      <c r="F6162" s="635">
        <v>0</v>
      </c>
    </row>
    <row r="6163" spans="1:6" ht="15">
      <c r="A6163" s="633" t="s">
        <v>24605</v>
      </c>
      <c r="B6163" s="626">
        <v>92375</v>
      </c>
      <c r="C6163" s="628" t="s">
        <v>24820</v>
      </c>
      <c r="D6163" s="626" t="s">
        <v>351</v>
      </c>
      <c r="E6163" s="634">
        <v>83.27</v>
      </c>
      <c r="F6163" s="635">
        <v>0</v>
      </c>
    </row>
    <row r="6164" spans="1:6" ht="15">
      <c r="A6164" s="633" t="s">
        <v>24605</v>
      </c>
      <c r="B6164" s="626">
        <v>92346</v>
      </c>
      <c r="C6164" s="628" t="s">
        <v>24821</v>
      </c>
      <c r="D6164" s="626" t="s">
        <v>351</v>
      </c>
      <c r="E6164" s="634">
        <v>106.97</v>
      </c>
      <c r="F6164" s="635">
        <v>0</v>
      </c>
    </row>
    <row r="6165" spans="1:6" ht="15">
      <c r="A6165" s="633" t="s">
        <v>24605</v>
      </c>
      <c r="B6165" s="626">
        <v>92377</v>
      </c>
      <c r="C6165" s="628" t="s">
        <v>24822</v>
      </c>
      <c r="D6165" s="626" t="s">
        <v>351</v>
      </c>
      <c r="E6165" s="634">
        <v>109.4</v>
      </c>
      <c r="F6165" s="635">
        <v>0</v>
      </c>
    </row>
    <row r="6166" spans="1:6" ht="15">
      <c r="A6166" s="633" t="s">
        <v>24605</v>
      </c>
      <c r="B6166" s="626">
        <v>92348</v>
      </c>
      <c r="C6166" s="628" t="s">
        <v>24823</v>
      </c>
      <c r="D6166" s="626" t="s">
        <v>351</v>
      </c>
      <c r="E6166" s="634">
        <v>146.22999999999999</v>
      </c>
      <c r="F6166" s="635">
        <v>0</v>
      </c>
    </row>
    <row r="6167" spans="1:6" ht="15">
      <c r="A6167" s="633" t="s">
        <v>24605</v>
      </c>
      <c r="B6167" s="626">
        <v>92379</v>
      </c>
      <c r="C6167" s="628" t="s">
        <v>24824</v>
      </c>
      <c r="D6167" s="626" t="s">
        <v>351</v>
      </c>
      <c r="E6167" s="634">
        <v>151.24</v>
      </c>
      <c r="F6167" s="635">
        <v>0</v>
      </c>
    </row>
    <row r="6168" spans="1:6" ht="15">
      <c r="A6168" s="633" t="s">
        <v>24605</v>
      </c>
      <c r="B6168" s="626">
        <v>95696</v>
      </c>
      <c r="C6168" s="628" t="s">
        <v>24825</v>
      </c>
      <c r="D6168" s="626" t="s">
        <v>351</v>
      </c>
      <c r="E6168" s="634">
        <v>47.73</v>
      </c>
      <c r="F6168" s="635">
        <v>0</v>
      </c>
    </row>
    <row r="6169" spans="1:6" ht="15">
      <c r="A6169" s="633" t="s">
        <v>24605</v>
      </c>
      <c r="B6169" s="626">
        <v>92335</v>
      </c>
      <c r="C6169" s="628" t="s">
        <v>24826</v>
      </c>
      <c r="D6169" s="626" t="s">
        <v>143</v>
      </c>
      <c r="E6169" s="634">
        <v>96.22</v>
      </c>
      <c r="F6169" s="635">
        <v>0</v>
      </c>
    </row>
    <row r="6170" spans="1:6" ht="15">
      <c r="A6170" s="633" t="s">
        <v>24605</v>
      </c>
      <c r="B6170" s="626">
        <v>92336</v>
      </c>
      <c r="C6170" s="628" t="s">
        <v>24827</v>
      </c>
      <c r="D6170" s="626" t="s">
        <v>143</v>
      </c>
      <c r="E6170" s="634">
        <v>117.73</v>
      </c>
      <c r="F6170" s="635">
        <v>0</v>
      </c>
    </row>
    <row r="6171" spans="1:6" ht="15">
      <c r="A6171" s="633" t="s">
        <v>24605</v>
      </c>
      <c r="B6171" s="626">
        <v>92337</v>
      </c>
      <c r="C6171" s="628" t="s">
        <v>24828</v>
      </c>
      <c r="D6171" s="626" t="s">
        <v>143</v>
      </c>
      <c r="E6171" s="634">
        <v>153.72999999999999</v>
      </c>
      <c r="F6171" s="635">
        <v>0</v>
      </c>
    </row>
    <row r="6172" spans="1:6" ht="15">
      <c r="A6172" s="633" t="s">
        <v>24605</v>
      </c>
      <c r="B6172" s="626">
        <v>92687</v>
      </c>
      <c r="C6172" s="628" t="s">
        <v>24829</v>
      </c>
      <c r="D6172" s="626" t="s">
        <v>143</v>
      </c>
      <c r="E6172" s="634">
        <v>31.86</v>
      </c>
      <c r="F6172" s="635">
        <v>0</v>
      </c>
    </row>
    <row r="6173" spans="1:6" ht="15">
      <c r="A6173" s="633" t="s">
        <v>24605</v>
      </c>
      <c r="B6173" s="626">
        <v>92688</v>
      </c>
      <c r="C6173" s="628" t="s">
        <v>24830</v>
      </c>
      <c r="D6173" s="626" t="s">
        <v>143</v>
      </c>
      <c r="E6173" s="634">
        <v>45.89</v>
      </c>
      <c r="F6173" s="635">
        <v>0</v>
      </c>
    </row>
    <row r="6174" spans="1:6" ht="15">
      <c r="A6174" s="633" t="s">
        <v>24605</v>
      </c>
      <c r="B6174" s="626">
        <v>97536</v>
      </c>
      <c r="C6174" s="628" t="s">
        <v>24831</v>
      </c>
      <c r="D6174" s="626" t="s">
        <v>143</v>
      </c>
      <c r="E6174" s="634">
        <v>71.13</v>
      </c>
      <c r="F6174" s="635">
        <v>0</v>
      </c>
    </row>
    <row r="6175" spans="1:6" ht="15">
      <c r="A6175" s="633" t="s">
        <v>24605</v>
      </c>
      <c r="B6175" s="626">
        <v>97535</v>
      </c>
      <c r="C6175" s="628" t="s">
        <v>24832</v>
      </c>
      <c r="D6175" s="626" t="s">
        <v>143</v>
      </c>
      <c r="E6175" s="634">
        <v>55.17</v>
      </c>
      <c r="F6175" s="635">
        <v>0</v>
      </c>
    </row>
    <row r="6176" spans="1:6" ht="15">
      <c r="A6176" s="633" t="s">
        <v>24605</v>
      </c>
      <c r="B6176" s="626">
        <v>92652</v>
      </c>
      <c r="C6176" s="628" t="s">
        <v>24833</v>
      </c>
      <c r="D6176" s="626" t="s">
        <v>143</v>
      </c>
      <c r="E6176" s="634">
        <v>65.78</v>
      </c>
      <c r="F6176" s="635">
        <v>0</v>
      </c>
    </row>
    <row r="6177" spans="1:6" ht="15">
      <c r="A6177" s="633" t="s">
        <v>24605</v>
      </c>
      <c r="B6177" s="626">
        <v>92653</v>
      </c>
      <c r="C6177" s="628" t="s">
        <v>24834</v>
      </c>
      <c r="D6177" s="626" t="s">
        <v>143</v>
      </c>
      <c r="E6177" s="634">
        <v>74.45</v>
      </c>
      <c r="F6177" s="635">
        <v>0</v>
      </c>
    </row>
    <row r="6178" spans="1:6" ht="15">
      <c r="A6178" s="633" t="s">
        <v>24605</v>
      </c>
      <c r="B6178" s="626">
        <v>92654</v>
      </c>
      <c r="C6178" s="628" t="s">
        <v>24835</v>
      </c>
      <c r="D6178" s="626" t="s">
        <v>143</v>
      </c>
      <c r="E6178" s="634">
        <v>99.62</v>
      </c>
      <c r="F6178" s="635">
        <v>0</v>
      </c>
    </row>
    <row r="6179" spans="1:6" ht="15">
      <c r="A6179" s="633" t="s">
        <v>24605</v>
      </c>
      <c r="B6179" s="626">
        <v>92655</v>
      </c>
      <c r="C6179" s="628" t="s">
        <v>24836</v>
      </c>
      <c r="D6179" s="626" t="s">
        <v>143</v>
      </c>
      <c r="E6179" s="634">
        <v>120.53</v>
      </c>
      <c r="F6179" s="635">
        <v>0</v>
      </c>
    </row>
    <row r="6180" spans="1:6" ht="15">
      <c r="A6180" s="633" t="s">
        <v>24605</v>
      </c>
      <c r="B6180" s="626">
        <v>92656</v>
      </c>
      <c r="C6180" s="628" t="s">
        <v>24837</v>
      </c>
      <c r="D6180" s="626" t="s">
        <v>143</v>
      </c>
      <c r="E6180" s="634">
        <v>155.88</v>
      </c>
      <c r="F6180" s="635">
        <v>0</v>
      </c>
    </row>
    <row r="6181" spans="1:6" ht="15">
      <c r="A6181" s="633" t="s">
        <v>24605</v>
      </c>
      <c r="B6181" s="626">
        <v>101918</v>
      </c>
      <c r="C6181" s="628" t="s">
        <v>24838</v>
      </c>
      <c r="D6181" s="626" t="s">
        <v>143</v>
      </c>
      <c r="E6181" s="634">
        <v>222.11</v>
      </c>
      <c r="F6181" s="635">
        <v>0</v>
      </c>
    </row>
    <row r="6182" spans="1:6" ht="15">
      <c r="A6182" s="633" t="s">
        <v>24605</v>
      </c>
      <c r="B6182" s="626">
        <v>101927</v>
      </c>
      <c r="C6182" s="628" t="s">
        <v>24839</v>
      </c>
      <c r="D6182" s="626" t="s">
        <v>143</v>
      </c>
      <c r="E6182" s="634">
        <v>200.44</v>
      </c>
      <c r="F6182" s="635">
        <v>0</v>
      </c>
    </row>
    <row r="6183" spans="1:6" ht="15">
      <c r="A6183" s="633" t="s">
        <v>24605</v>
      </c>
      <c r="B6183" s="626">
        <v>97498</v>
      </c>
      <c r="C6183" s="628" t="s">
        <v>24840</v>
      </c>
      <c r="D6183" s="626" t="s">
        <v>143</v>
      </c>
      <c r="E6183" s="634">
        <v>48.22</v>
      </c>
      <c r="F6183" s="635">
        <v>0</v>
      </c>
    </row>
    <row r="6184" spans="1:6" ht="15">
      <c r="A6184" s="633" t="s">
        <v>24605</v>
      </c>
      <c r="B6184" s="626">
        <v>92364</v>
      </c>
      <c r="C6184" s="628" t="s">
        <v>24841</v>
      </c>
      <c r="D6184" s="626" t="s">
        <v>143</v>
      </c>
      <c r="E6184" s="634">
        <v>58.83</v>
      </c>
      <c r="F6184" s="635">
        <v>0</v>
      </c>
    </row>
    <row r="6185" spans="1:6" ht="15">
      <c r="A6185" s="633" t="s">
        <v>24605</v>
      </c>
      <c r="B6185" s="626">
        <v>92365</v>
      </c>
      <c r="C6185" s="628" t="s">
        <v>24842</v>
      </c>
      <c r="D6185" s="626" t="s">
        <v>143</v>
      </c>
      <c r="E6185" s="634">
        <v>67.44</v>
      </c>
      <c r="F6185" s="635">
        <v>0</v>
      </c>
    </row>
    <row r="6186" spans="1:6" ht="15">
      <c r="A6186" s="633" t="s">
        <v>24605</v>
      </c>
      <c r="B6186" s="626">
        <v>92341</v>
      </c>
      <c r="C6186" s="628" t="s">
        <v>24843</v>
      </c>
      <c r="D6186" s="626" t="s">
        <v>143</v>
      </c>
      <c r="E6186" s="634">
        <v>111.45</v>
      </c>
      <c r="F6186" s="635">
        <v>0</v>
      </c>
    </row>
    <row r="6187" spans="1:6" ht="15">
      <c r="A6187" s="633" t="s">
        <v>24605</v>
      </c>
      <c r="B6187" s="626">
        <v>92366</v>
      </c>
      <c r="C6187" s="628" t="s">
        <v>24844</v>
      </c>
      <c r="D6187" s="626" t="s">
        <v>143</v>
      </c>
      <c r="E6187" s="634">
        <v>92.61</v>
      </c>
      <c r="F6187" s="635">
        <v>0</v>
      </c>
    </row>
    <row r="6188" spans="1:6" ht="15">
      <c r="A6188" s="633" t="s">
        <v>24605</v>
      </c>
      <c r="B6188" s="626">
        <v>92342</v>
      </c>
      <c r="C6188" s="628" t="s">
        <v>24845</v>
      </c>
      <c r="D6188" s="626" t="s">
        <v>143</v>
      </c>
      <c r="E6188" s="634">
        <v>133.07</v>
      </c>
      <c r="F6188" s="635">
        <v>0</v>
      </c>
    </row>
    <row r="6189" spans="1:6" ht="15">
      <c r="A6189" s="633" t="s">
        <v>24605</v>
      </c>
      <c r="B6189" s="626">
        <v>92367</v>
      </c>
      <c r="C6189" s="628" t="s">
        <v>24846</v>
      </c>
      <c r="D6189" s="626" t="s">
        <v>143</v>
      </c>
      <c r="E6189" s="634">
        <v>113.37</v>
      </c>
      <c r="F6189" s="635">
        <v>0</v>
      </c>
    </row>
    <row r="6190" spans="1:6" ht="15">
      <c r="A6190" s="633" t="s">
        <v>24605</v>
      </c>
      <c r="B6190" s="626">
        <v>92343</v>
      </c>
      <c r="C6190" s="628" t="s">
        <v>24847</v>
      </c>
      <c r="D6190" s="626" t="s">
        <v>143</v>
      </c>
      <c r="E6190" s="634">
        <v>169.2</v>
      </c>
      <c r="F6190" s="635">
        <v>0</v>
      </c>
    </row>
    <row r="6191" spans="1:6" ht="15">
      <c r="A6191" s="633" t="s">
        <v>24605</v>
      </c>
      <c r="B6191" s="626">
        <v>92368</v>
      </c>
      <c r="C6191" s="628" t="s">
        <v>24848</v>
      </c>
      <c r="D6191" s="626" t="s">
        <v>143</v>
      </c>
      <c r="E6191" s="634">
        <v>148.72</v>
      </c>
      <c r="F6191" s="635">
        <v>0</v>
      </c>
    </row>
    <row r="6192" spans="1:6" ht="15">
      <c r="A6192" s="633" t="s">
        <v>24605</v>
      </c>
      <c r="B6192" s="626">
        <v>92689</v>
      </c>
      <c r="C6192" s="628" t="s">
        <v>24849</v>
      </c>
      <c r="D6192" s="626" t="s">
        <v>143</v>
      </c>
      <c r="E6192" s="634">
        <v>55.93</v>
      </c>
      <c r="F6192" s="635">
        <v>0</v>
      </c>
    </row>
    <row r="6193" spans="1:6" ht="15">
      <c r="A6193" s="633" t="s">
        <v>24605</v>
      </c>
      <c r="B6193" s="626">
        <v>92690</v>
      </c>
      <c r="C6193" s="628" t="s">
        <v>24850</v>
      </c>
      <c r="D6193" s="626" t="s">
        <v>143</v>
      </c>
      <c r="E6193" s="634">
        <v>80.81</v>
      </c>
      <c r="F6193" s="635">
        <v>0</v>
      </c>
    </row>
    <row r="6194" spans="1:6" ht="15">
      <c r="A6194" s="633" t="s">
        <v>24605</v>
      </c>
      <c r="B6194" s="626">
        <v>92691</v>
      </c>
      <c r="C6194" s="628" t="s">
        <v>24851</v>
      </c>
      <c r="D6194" s="626" t="s">
        <v>143</v>
      </c>
      <c r="E6194" s="634">
        <v>108.88</v>
      </c>
      <c r="F6194" s="635">
        <v>0</v>
      </c>
    </row>
    <row r="6195" spans="1:6" ht="15">
      <c r="A6195" s="633" t="s">
        <v>24605</v>
      </c>
      <c r="B6195" s="626">
        <v>92359</v>
      </c>
      <c r="C6195" s="628" t="s">
        <v>24852</v>
      </c>
      <c r="D6195" s="626" t="s">
        <v>143</v>
      </c>
      <c r="E6195" s="634">
        <v>72</v>
      </c>
      <c r="F6195" s="635">
        <v>0</v>
      </c>
    </row>
    <row r="6196" spans="1:6" ht="15">
      <c r="A6196" s="633" t="s">
        <v>24605</v>
      </c>
      <c r="B6196" s="626">
        <v>92645</v>
      </c>
      <c r="C6196" s="628" t="s">
        <v>24853</v>
      </c>
      <c r="D6196" s="626" t="s">
        <v>143</v>
      </c>
      <c r="E6196" s="634">
        <v>77.55</v>
      </c>
      <c r="F6196" s="635">
        <v>0</v>
      </c>
    </row>
    <row r="6197" spans="1:6" ht="15">
      <c r="A6197" s="633" t="s">
        <v>24605</v>
      </c>
      <c r="B6197" s="626">
        <v>92360</v>
      </c>
      <c r="C6197" s="628" t="s">
        <v>24854</v>
      </c>
      <c r="D6197" s="626" t="s">
        <v>143</v>
      </c>
      <c r="E6197" s="634">
        <v>96.15</v>
      </c>
      <c r="F6197" s="635">
        <v>0</v>
      </c>
    </row>
    <row r="6198" spans="1:6" ht="15">
      <c r="A6198" s="633" t="s">
        <v>24605</v>
      </c>
      <c r="B6198" s="626">
        <v>92646</v>
      </c>
      <c r="C6198" s="628" t="s">
        <v>24855</v>
      </c>
      <c r="D6198" s="626" t="s">
        <v>143</v>
      </c>
      <c r="E6198" s="634">
        <v>101.71</v>
      </c>
      <c r="F6198" s="635">
        <v>0</v>
      </c>
    </row>
    <row r="6199" spans="1:6" ht="15">
      <c r="A6199" s="633" t="s">
        <v>24605</v>
      </c>
      <c r="B6199" s="626">
        <v>95697</v>
      </c>
      <c r="C6199" s="628" t="s">
        <v>24856</v>
      </c>
      <c r="D6199" s="626" t="s">
        <v>143</v>
      </c>
      <c r="E6199" s="634">
        <v>105.92</v>
      </c>
      <c r="F6199" s="635">
        <v>0</v>
      </c>
    </row>
    <row r="6200" spans="1:6" ht="15">
      <c r="A6200" s="633" t="s">
        <v>24605</v>
      </c>
      <c r="B6200" s="626">
        <v>92648</v>
      </c>
      <c r="C6200" s="628" t="s">
        <v>24857</v>
      </c>
      <c r="D6200" s="626" t="s">
        <v>143</v>
      </c>
      <c r="E6200" s="634">
        <v>111.48</v>
      </c>
      <c r="F6200" s="635">
        <v>0</v>
      </c>
    </row>
    <row r="6201" spans="1:6" ht="15">
      <c r="A6201" s="633" t="s">
        <v>24605</v>
      </c>
      <c r="B6201" s="626">
        <v>92338</v>
      </c>
      <c r="C6201" s="628" t="s">
        <v>24858</v>
      </c>
      <c r="D6201" s="626" t="s">
        <v>143</v>
      </c>
      <c r="E6201" s="634">
        <v>161.07</v>
      </c>
      <c r="F6201" s="635">
        <v>0</v>
      </c>
    </row>
    <row r="6202" spans="1:6" ht="15">
      <c r="A6202" s="633" t="s">
        <v>24605</v>
      </c>
      <c r="B6202" s="626">
        <v>92361</v>
      </c>
      <c r="C6202" s="628" t="s">
        <v>24859</v>
      </c>
      <c r="D6202" s="626" t="s">
        <v>143</v>
      </c>
      <c r="E6202" s="634">
        <v>130.19</v>
      </c>
      <c r="F6202" s="635">
        <v>0</v>
      </c>
    </row>
    <row r="6203" spans="1:6" ht="15">
      <c r="A6203" s="633" t="s">
        <v>24605</v>
      </c>
      <c r="B6203" s="626">
        <v>92649</v>
      </c>
      <c r="C6203" s="628" t="s">
        <v>24860</v>
      </c>
      <c r="D6203" s="626" t="s">
        <v>143</v>
      </c>
      <c r="E6203" s="634">
        <v>135.75</v>
      </c>
      <c r="F6203" s="635">
        <v>0</v>
      </c>
    </row>
    <row r="6204" spans="1:6" ht="15">
      <c r="A6204" s="633" t="s">
        <v>24605</v>
      </c>
      <c r="B6204" s="626">
        <v>92339</v>
      </c>
      <c r="C6204" s="628" t="s">
        <v>24861</v>
      </c>
      <c r="D6204" s="626" t="s">
        <v>143</v>
      </c>
      <c r="E6204" s="634">
        <v>239.49</v>
      </c>
      <c r="F6204" s="635">
        <v>0</v>
      </c>
    </row>
    <row r="6205" spans="1:6" ht="15">
      <c r="A6205" s="633" t="s">
        <v>24605</v>
      </c>
      <c r="B6205" s="626">
        <v>92362</v>
      </c>
      <c r="C6205" s="628" t="s">
        <v>24862</v>
      </c>
      <c r="D6205" s="626" t="s">
        <v>143</v>
      </c>
      <c r="E6205" s="634">
        <v>207.39</v>
      </c>
      <c r="F6205" s="635">
        <v>0</v>
      </c>
    </row>
    <row r="6206" spans="1:6" ht="15">
      <c r="A6206" s="633" t="s">
        <v>24605</v>
      </c>
      <c r="B6206" s="626">
        <v>92650</v>
      </c>
      <c r="C6206" s="628" t="s">
        <v>24863</v>
      </c>
      <c r="D6206" s="626" t="s">
        <v>143</v>
      </c>
      <c r="E6206" s="634">
        <v>212.94</v>
      </c>
      <c r="F6206" s="635">
        <v>0</v>
      </c>
    </row>
    <row r="6207" spans="1:6" ht="15">
      <c r="A6207" s="633" t="s">
        <v>24605</v>
      </c>
      <c r="B6207" s="626">
        <v>97439</v>
      </c>
      <c r="C6207" s="628" t="s">
        <v>24864</v>
      </c>
      <c r="D6207" s="626" t="s">
        <v>351</v>
      </c>
      <c r="E6207" s="634">
        <v>145.08000000000001</v>
      </c>
      <c r="F6207" s="635">
        <v>0</v>
      </c>
    </row>
    <row r="6208" spans="1:6" ht="15">
      <c r="A6208" s="633" t="s">
        <v>24605</v>
      </c>
      <c r="B6208" s="626">
        <v>97440</v>
      </c>
      <c r="C6208" s="628" t="s">
        <v>24865</v>
      </c>
      <c r="D6208" s="626" t="s">
        <v>351</v>
      </c>
      <c r="E6208" s="634">
        <v>172.95</v>
      </c>
      <c r="F6208" s="635">
        <v>0</v>
      </c>
    </row>
    <row r="6209" spans="1:6" ht="15">
      <c r="A6209" s="633" t="s">
        <v>24605</v>
      </c>
      <c r="B6209" s="626">
        <v>97442</v>
      </c>
      <c r="C6209" s="628" t="s">
        <v>24866</v>
      </c>
      <c r="D6209" s="626" t="s">
        <v>351</v>
      </c>
      <c r="E6209" s="634">
        <v>191.69</v>
      </c>
      <c r="F6209" s="635">
        <v>0</v>
      </c>
    </row>
    <row r="6210" spans="1:6" ht="15">
      <c r="A6210" s="633" t="s">
        <v>24605</v>
      </c>
      <c r="B6210" s="626">
        <v>97552</v>
      </c>
      <c r="C6210" s="628" t="s">
        <v>24867</v>
      </c>
      <c r="D6210" s="626" t="s">
        <v>351</v>
      </c>
      <c r="E6210" s="634">
        <v>58.78</v>
      </c>
      <c r="F6210" s="635">
        <v>0</v>
      </c>
    </row>
    <row r="6211" spans="1:6" ht="15">
      <c r="A6211" s="633" t="s">
        <v>24605</v>
      </c>
      <c r="B6211" s="626">
        <v>97553</v>
      </c>
      <c r="C6211" s="628" t="s">
        <v>24868</v>
      </c>
      <c r="D6211" s="626" t="s">
        <v>351</v>
      </c>
      <c r="E6211" s="634">
        <v>86.5</v>
      </c>
      <c r="F6211" s="635">
        <v>0</v>
      </c>
    </row>
    <row r="6212" spans="1:6" ht="15">
      <c r="A6212" s="633" t="s">
        <v>24605</v>
      </c>
      <c r="B6212" s="626">
        <v>97554</v>
      </c>
      <c r="C6212" s="628" t="s">
        <v>24869</v>
      </c>
      <c r="D6212" s="626" t="s">
        <v>351</v>
      </c>
      <c r="E6212" s="634">
        <v>152.16999999999999</v>
      </c>
      <c r="F6212" s="635">
        <v>0</v>
      </c>
    </row>
    <row r="6213" spans="1:6" ht="15">
      <c r="A6213" s="633" t="s">
        <v>24605</v>
      </c>
      <c r="B6213" s="626">
        <v>97491</v>
      </c>
      <c r="C6213" s="628" t="s">
        <v>24870</v>
      </c>
      <c r="D6213" s="626" t="s">
        <v>351</v>
      </c>
      <c r="E6213" s="634">
        <v>100.64</v>
      </c>
      <c r="F6213" s="635">
        <v>0</v>
      </c>
    </row>
    <row r="6214" spans="1:6" ht="15">
      <c r="A6214" s="633" t="s">
        <v>24605</v>
      </c>
      <c r="B6214" s="626">
        <v>97529</v>
      </c>
      <c r="C6214" s="628" t="s">
        <v>24871</v>
      </c>
      <c r="D6214" s="626" t="s">
        <v>351</v>
      </c>
      <c r="E6214" s="634">
        <v>93.18</v>
      </c>
      <c r="F6214" s="635">
        <v>0</v>
      </c>
    </row>
    <row r="6215" spans="1:6" ht="15">
      <c r="A6215" s="633" t="s">
        <v>24605</v>
      </c>
      <c r="B6215" s="626">
        <v>97492</v>
      </c>
      <c r="C6215" s="628" t="s">
        <v>24872</v>
      </c>
      <c r="D6215" s="626" t="s">
        <v>351</v>
      </c>
      <c r="E6215" s="634">
        <v>146.01</v>
      </c>
      <c r="F6215" s="635">
        <v>0</v>
      </c>
    </row>
    <row r="6216" spans="1:6" ht="15">
      <c r="A6216" s="633" t="s">
        <v>24605</v>
      </c>
      <c r="B6216" s="626">
        <v>97530</v>
      </c>
      <c r="C6216" s="628" t="s">
        <v>24873</v>
      </c>
      <c r="D6216" s="626" t="s">
        <v>351</v>
      </c>
      <c r="E6216" s="634">
        <v>132.68</v>
      </c>
      <c r="F6216" s="635">
        <v>0</v>
      </c>
    </row>
    <row r="6217" spans="1:6" ht="15">
      <c r="A6217" s="633" t="s">
        <v>24605</v>
      </c>
      <c r="B6217" s="626">
        <v>97493</v>
      </c>
      <c r="C6217" s="628" t="s">
        <v>24874</v>
      </c>
      <c r="D6217" s="626" t="s">
        <v>351</v>
      </c>
      <c r="E6217" s="634">
        <v>187.77</v>
      </c>
      <c r="F6217" s="635">
        <v>0</v>
      </c>
    </row>
    <row r="6218" spans="1:6" ht="15">
      <c r="A6218" s="633" t="s">
        <v>24605</v>
      </c>
      <c r="B6218" s="626">
        <v>97531</v>
      </c>
      <c r="C6218" s="628" t="s">
        <v>24875</v>
      </c>
      <c r="D6218" s="626" t="s">
        <v>351</v>
      </c>
      <c r="E6218" s="634">
        <v>167.9</v>
      </c>
      <c r="F6218" s="635">
        <v>0</v>
      </c>
    </row>
    <row r="6219" spans="1:6" ht="15">
      <c r="A6219" s="633" t="s">
        <v>24605</v>
      </c>
      <c r="B6219" s="626">
        <v>97458</v>
      </c>
      <c r="C6219" s="628" t="s">
        <v>24876</v>
      </c>
      <c r="D6219" s="626" t="s">
        <v>351</v>
      </c>
      <c r="E6219" s="634">
        <v>333.78</v>
      </c>
      <c r="F6219" s="635">
        <v>0</v>
      </c>
    </row>
    <row r="6220" spans="1:6" ht="15">
      <c r="A6220" s="633" t="s">
        <v>24605</v>
      </c>
      <c r="B6220" s="626">
        <v>97494</v>
      </c>
      <c r="C6220" s="628" t="s">
        <v>24877</v>
      </c>
      <c r="D6220" s="626" t="s">
        <v>351</v>
      </c>
      <c r="E6220" s="634">
        <v>286.91000000000003</v>
      </c>
      <c r="F6220" s="635">
        <v>0</v>
      </c>
    </row>
    <row r="6221" spans="1:6" ht="15">
      <c r="A6221" s="633" t="s">
        <v>24605</v>
      </c>
      <c r="B6221" s="626">
        <v>97532</v>
      </c>
      <c r="C6221" s="628" t="s">
        <v>24878</v>
      </c>
      <c r="D6221" s="626" t="s">
        <v>351</v>
      </c>
      <c r="E6221" s="634">
        <v>258.91000000000003</v>
      </c>
      <c r="F6221" s="635">
        <v>0</v>
      </c>
    </row>
    <row r="6222" spans="1:6" ht="15">
      <c r="A6222" s="633" t="s">
        <v>24605</v>
      </c>
      <c r="B6222" s="626">
        <v>97459</v>
      </c>
      <c r="C6222" s="628" t="s">
        <v>24879</v>
      </c>
      <c r="D6222" s="626" t="s">
        <v>351</v>
      </c>
      <c r="E6222" s="634">
        <v>555.04</v>
      </c>
      <c r="F6222" s="635">
        <v>0</v>
      </c>
    </row>
    <row r="6223" spans="1:6" ht="15">
      <c r="A6223" s="633" t="s">
        <v>24605</v>
      </c>
      <c r="B6223" s="626">
        <v>97495</v>
      </c>
      <c r="C6223" s="628" t="s">
        <v>24880</v>
      </c>
      <c r="D6223" s="626" t="s">
        <v>351</v>
      </c>
      <c r="E6223" s="634">
        <v>516.16</v>
      </c>
      <c r="F6223" s="635">
        <v>0</v>
      </c>
    </row>
    <row r="6224" spans="1:6" ht="15">
      <c r="A6224" s="633" t="s">
        <v>24605</v>
      </c>
      <c r="B6224" s="626">
        <v>97533</v>
      </c>
      <c r="C6224" s="628" t="s">
        <v>24881</v>
      </c>
      <c r="D6224" s="626" t="s">
        <v>351</v>
      </c>
      <c r="E6224" s="634">
        <v>481.72</v>
      </c>
      <c r="F6224" s="635">
        <v>0</v>
      </c>
    </row>
    <row r="6225" spans="1:6" ht="15">
      <c r="A6225" s="633" t="s">
        <v>24605</v>
      </c>
      <c r="B6225" s="626">
        <v>97460</v>
      </c>
      <c r="C6225" s="628" t="s">
        <v>24882</v>
      </c>
      <c r="D6225" s="626" t="s">
        <v>351</v>
      </c>
      <c r="E6225" s="634">
        <v>838.65</v>
      </c>
      <c r="F6225" s="635">
        <v>0</v>
      </c>
    </row>
    <row r="6226" spans="1:6" ht="15">
      <c r="A6226" s="633" t="s">
        <v>24605</v>
      </c>
      <c r="B6226" s="626">
        <v>97496</v>
      </c>
      <c r="C6226" s="628" t="s">
        <v>24883</v>
      </c>
      <c r="D6226" s="626" t="s">
        <v>351</v>
      </c>
      <c r="E6226" s="634">
        <v>807.78</v>
      </c>
      <c r="F6226" s="635">
        <v>0</v>
      </c>
    </row>
    <row r="6227" spans="1:6" ht="15">
      <c r="A6227" s="633" t="s">
        <v>24605</v>
      </c>
      <c r="B6227" s="626">
        <v>97534</v>
      </c>
      <c r="C6227" s="628" t="s">
        <v>24884</v>
      </c>
      <c r="D6227" s="626" t="s">
        <v>351</v>
      </c>
      <c r="E6227" s="634">
        <v>755.01</v>
      </c>
      <c r="F6227" s="635">
        <v>0</v>
      </c>
    </row>
    <row r="6228" spans="1:6" ht="15">
      <c r="A6228" s="633" t="s">
        <v>24605</v>
      </c>
      <c r="B6228" s="626">
        <v>101926</v>
      </c>
      <c r="C6228" s="628" t="s">
        <v>24885</v>
      </c>
      <c r="D6228" s="626" t="s">
        <v>351</v>
      </c>
      <c r="E6228" s="634">
        <v>445.76</v>
      </c>
      <c r="F6228" s="635">
        <v>0</v>
      </c>
    </row>
    <row r="6229" spans="1:6" ht="15">
      <c r="A6229" s="633" t="s">
        <v>24605</v>
      </c>
      <c r="B6229" s="626">
        <v>101935</v>
      </c>
      <c r="C6229" s="628" t="s">
        <v>24886</v>
      </c>
      <c r="D6229" s="626" t="s">
        <v>351</v>
      </c>
      <c r="E6229" s="634">
        <v>462.35</v>
      </c>
      <c r="F6229" s="635">
        <v>0</v>
      </c>
    </row>
    <row r="6230" spans="1:6" ht="15">
      <c r="A6230" s="633" t="s">
        <v>24605</v>
      </c>
      <c r="B6230" s="626">
        <v>92704</v>
      </c>
      <c r="C6230" s="628" t="s">
        <v>24887</v>
      </c>
      <c r="D6230" s="626" t="s">
        <v>351</v>
      </c>
      <c r="E6230" s="634">
        <v>34.85</v>
      </c>
      <c r="F6230" s="635">
        <v>0</v>
      </c>
    </row>
    <row r="6231" spans="1:6" ht="15">
      <c r="A6231" s="633" t="s">
        <v>24605</v>
      </c>
      <c r="B6231" s="626">
        <v>92705</v>
      </c>
      <c r="C6231" s="628" t="s">
        <v>24888</v>
      </c>
      <c r="D6231" s="626" t="s">
        <v>351</v>
      </c>
      <c r="E6231" s="634">
        <v>56.79</v>
      </c>
      <c r="F6231" s="635">
        <v>0</v>
      </c>
    </row>
    <row r="6232" spans="1:6" ht="15">
      <c r="A6232" s="633" t="s">
        <v>24605</v>
      </c>
      <c r="B6232" s="626">
        <v>92706</v>
      </c>
      <c r="C6232" s="628" t="s">
        <v>24889</v>
      </c>
      <c r="D6232" s="626" t="s">
        <v>351</v>
      </c>
      <c r="E6232" s="634">
        <v>92.05</v>
      </c>
      <c r="F6232" s="635">
        <v>0</v>
      </c>
    </row>
    <row r="6233" spans="1:6" ht="15">
      <c r="A6233" s="633" t="s">
        <v>24605</v>
      </c>
      <c r="B6233" s="626">
        <v>92637</v>
      </c>
      <c r="C6233" s="628" t="s">
        <v>24890</v>
      </c>
      <c r="D6233" s="626" t="s">
        <v>351</v>
      </c>
      <c r="E6233" s="634">
        <v>93.12</v>
      </c>
      <c r="F6233" s="635">
        <v>0</v>
      </c>
    </row>
    <row r="6234" spans="1:6" ht="15">
      <c r="A6234" s="633" t="s">
        <v>24605</v>
      </c>
      <c r="B6234" s="626">
        <v>92681</v>
      </c>
      <c r="C6234" s="628" t="s">
        <v>24891</v>
      </c>
      <c r="D6234" s="626" t="s">
        <v>351</v>
      </c>
      <c r="E6234" s="634">
        <v>65.989999999999995</v>
      </c>
      <c r="F6234" s="635">
        <v>0</v>
      </c>
    </row>
    <row r="6235" spans="1:6" ht="15">
      <c r="A6235" s="633" t="s">
        <v>24605</v>
      </c>
      <c r="B6235" s="626">
        <v>92638</v>
      </c>
      <c r="C6235" s="628" t="s">
        <v>24892</v>
      </c>
      <c r="D6235" s="626" t="s">
        <v>351</v>
      </c>
      <c r="E6235" s="634">
        <v>111.32</v>
      </c>
      <c r="F6235" s="635">
        <v>0</v>
      </c>
    </row>
    <row r="6236" spans="1:6" ht="15">
      <c r="A6236" s="633" t="s">
        <v>24605</v>
      </c>
      <c r="B6236" s="626">
        <v>92682</v>
      </c>
      <c r="C6236" s="628" t="s">
        <v>24893</v>
      </c>
      <c r="D6236" s="626" t="s">
        <v>351</v>
      </c>
      <c r="E6236" s="634">
        <v>80.45</v>
      </c>
      <c r="F6236" s="635">
        <v>0</v>
      </c>
    </row>
    <row r="6237" spans="1:6" ht="15">
      <c r="A6237" s="633" t="s">
        <v>24605</v>
      </c>
      <c r="B6237" s="626">
        <v>92639</v>
      </c>
      <c r="C6237" s="628" t="s">
        <v>24894</v>
      </c>
      <c r="D6237" s="626" t="s">
        <v>351</v>
      </c>
      <c r="E6237" s="634">
        <v>127.63</v>
      </c>
      <c r="F6237" s="635">
        <v>0</v>
      </c>
    </row>
    <row r="6238" spans="1:6" ht="15">
      <c r="A6238" s="633" t="s">
        <v>24605</v>
      </c>
      <c r="B6238" s="626">
        <v>92683</v>
      </c>
      <c r="C6238" s="628" t="s">
        <v>24895</v>
      </c>
      <c r="D6238" s="626" t="s">
        <v>351</v>
      </c>
      <c r="E6238" s="634">
        <v>92.61</v>
      </c>
      <c r="F6238" s="635">
        <v>0</v>
      </c>
    </row>
    <row r="6239" spans="1:6" ht="15">
      <c r="A6239" s="633" t="s">
        <v>24605</v>
      </c>
      <c r="B6239" s="626">
        <v>92640</v>
      </c>
      <c r="C6239" s="628" t="s">
        <v>24896</v>
      </c>
      <c r="D6239" s="626" t="s">
        <v>351</v>
      </c>
      <c r="E6239" s="634">
        <v>162.1</v>
      </c>
      <c r="F6239" s="635">
        <v>0</v>
      </c>
    </row>
    <row r="6240" spans="1:6" ht="15">
      <c r="A6240" s="633" t="s">
        <v>24605</v>
      </c>
      <c r="B6240" s="626">
        <v>92684</v>
      </c>
      <c r="C6240" s="628" t="s">
        <v>24897</v>
      </c>
      <c r="D6240" s="626" t="s">
        <v>351</v>
      </c>
      <c r="E6240" s="634">
        <v>121.77</v>
      </c>
      <c r="F6240" s="635">
        <v>0</v>
      </c>
    </row>
    <row r="6241" spans="1:6" ht="15">
      <c r="A6241" s="633" t="s">
        <v>24605</v>
      </c>
      <c r="B6241" s="626">
        <v>92642</v>
      </c>
      <c r="C6241" s="628" t="s">
        <v>24898</v>
      </c>
      <c r="D6241" s="626" t="s">
        <v>351</v>
      </c>
      <c r="E6241" s="634">
        <v>237.61</v>
      </c>
      <c r="F6241" s="635">
        <v>0</v>
      </c>
    </row>
    <row r="6242" spans="1:6" ht="15">
      <c r="A6242" s="633" t="s">
        <v>24605</v>
      </c>
      <c r="B6242" s="626">
        <v>92685</v>
      </c>
      <c r="C6242" s="628" t="s">
        <v>24899</v>
      </c>
      <c r="D6242" s="626" t="s">
        <v>351</v>
      </c>
      <c r="E6242" s="634">
        <v>189.34</v>
      </c>
      <c r="F6242" s="635">
        <v>0</v>
      </c>
    </row>
    <row r="6243" spans="1:6" ht="15">
      <c r="A6243" s="633" t="s">
        <v>24605</v>
      </c>
      <c r="B6243" s="626">
        <v>92644</v>
      </c>
      <c r="C6243" s="628" t="s">
        <v>24900</v>
      </c>
      <c r="D6243" s="626" t="s">
        <v>351</v>
      </c>
      <c r="E6243" s="634">
        <v>295.60000000000002</v>
      </c>
      <c r="F6243" s="635">
        <v>0</v>
      </c>
    </row>
    <row r="6244" spans="1:6" ht="15">
      <c r="A6244" s="633" t="s">
        <v>24605</v>
      </c>
      <c r="B6244" s="626">
        <v>92686</v>
      </c>
      <c r="C6244" s="628" t="s">
        <v>24901</v>
      </c>
      <c r="D6244" s="626" t="s">
        <v>351</v>
      </c>
      <c r="E6244" s="634">
        <v>239.3</v>
      </c>
      <c r="F6244" s="635">
        <v>0</v>
      </c>
    </row>
    <row r="6245" spans="1:6" ht="15">
      <c r="A6245" s="633" t="s">
        <v>24605</v>
      </c>
      <c r="B6245" s="626">
        <v>92356</v>
      </c>
      <c r="C6245" s="628" t="s">
        <v>24902</v>
      </c>
      <c r="D6245" s="626" t="s">
        <v>351</v>
      </c>
      <c r="E6245" s="634">
        <v>162.31</v>
      </c>
      <c r="F6245" s="635">
        <v>0</v>
      </c>
    </row>
    <row r="6246" spans="1:6" ht="15">
      <c r="A6246" s="633" t="s">
        <v>24605</v>
      </c>
      <c r="B6246" s="626">
        <v>92357</v>
      </c>
      <c r="C6246" s="628" t="s">
        <v>24903</v>
      </c>
      <c r="D6246" s="626" t="s">
        <v>351</v>
      </c>
      <c r="E6246" s="634">
        <v>232.74</v>
      </c>
      <c r="F6246" s="635">
        <v>0</v>
      </c>
    </row>
    <row r="6247" spans="1:6" ht="15">
      <c r="A6247" s="633" t="s">
        <v>24605</v>
      </c>
      <c r="B6247" s="626">
        <v>92358</v>
      </c>
      <c r="C6247" s="628" t="s">
        <v>24904</v>
      </c>
      <c r="D6247" s="626" t="s">
        <v>351</v>
      </c>
      <c r="E6247" s="634">
        <v>285.57</v>
      </c>
      <c r="F6247" s="635">
        <v>0</v>
      </c>
    </row>
    <row r="6248" spans="1:6" ht="15">
      <c r="A6248" s="633" t="s">
        <v>24605</v>
      </c>
      <c r="B6248" s="626">
        <v>101919</v>
      </c>
      <c r="C6248" s="628" t="s">
        <v>24905</v>
      </c>
      <c r="D6248" s="626" t="s">
        <v>351</v>
      </c>
      <c r="E6248" s="634">
        <v>443.05</v>
      </c>
      <c r="F6248" s="635">
        <v>0</v>
      </c>
    </row>
    <row r="6249" spans="1:6" ht="15">
      <c r="A6249" s="633" t="s">
        <v>24605</v>
      </c>
      <c r="B6249" s="626">
        <v>101928</v>
      </c>
      <c r="C6249" s="628" t="s">
        <v>24906</v>
      </c>
      <c r="D6249" s="626" t="s">
        <v>351</v>
      </c>
      <c r="E6249" s="634">
        <v>451.34</v>
      </c>
      <c r="F6249" s="635">
        <v>0</v>
      </c>
    </row>
    <row r="6250" spans="1:6" ht="15">
      <c r="A6250" s="633" t="s">
        <v>24605</v>
      </c>
      <c r="B6250" s="626">
        <v>92904</v>
      </c>
      <c r="C6250" s="628" t="s">
        <v>24907</v>
      </c>
      <c r="D6250" s="626" t="s">
        <v>351</v>
      </c>
      <c r="E6250" s="634">
        <v>37.85</v>
      </c>
      <c r="F6250" s="635">
        <v>0</v>
      </c>
    </row>
    <row r="6251" spans="1:6" ht="15">
      <c r="A6251" s="633" t="s">
        <v>24605</v>
      </c>
      <c r="B6251" s="626">
        <v>92905</v>
      </c>
      <c r="C6251" s="628" t="s">
        <v>24908</v>
      </c>
      <c r="D6251" s="626" t="s">
        <v>351</v>
      </c>
      <c r="E6251" s="634">
        <v>55.02</v>
      </c>
      <c r="F6251" s="635">
        <v>0</v>
      </c>
    </row>
    <row r="6252" spans="1:6" ht="15">
      <c r="A6252" s="633" t="s">
        <v>24605</v>
      </c>
      <c r="B6252" s="626">
        <v>92906</v>
      </c>
      <c r="C6252" s="628" t="s">
        <v>24909</v>
      </c>
      <c r="D6252" s="626" t="s">
        <v>351</v>
      </c>
      <c r="E6252" s="634">
        <v>69.44</v>
      </c>
      <c r="F6252" s="635">
        <v>0</v>
      </c>
    </row>
    <row r="6253" spans="1:6" ht="15">
      <c r="A6253" s="633" t="s">
        <v>24605</v>
      </c>
      <c r="B6253" s="626">
        <v>92898</v>
      </c>
      <c r="C6253" s="628" t="s">
        <v>24910</v>
      </c>
      <c r="D6253" s="626" t="s">
        <v>351</v>
      </c>
      <c r="E6253" s="634">
        <v>56.48</v>
      </c>
      <c r="F6253" s="635">
        <v>0</v>
      </c>
    </row>
    <row r="6254" spans="1:6" ht="15">
      <c r="A6254" s="633" t="s">
        <v>24605</v>
      </c>
      <c r="B6254" s="626">
        <v>92899</v>
      </c>
      <c r="C6254" s="628" t="s">
        <v>24911</v>
      </c>
      <c r="D6254" s="626" t="s">
        <v>351</v>
      </c>
      <c r="E6254" s="634">
        <v>81.13</v>
      </c>
      <c r="F6254" s="635">
        <v>0</v>
      </c>
    </row>
    <row r="6255" spans="1:6" ht="15">
      <c r="A6255" s="633" t="s">
        <v>24605</v>
      </c>
      <c r="B6255" s="626">
        <v>92900</v>
      </c>
      <c r="C6255" s="628" t="s">
        <v>24912</v>
      </c>
      <c r="D6255" s="626" t="s">
        <v>351</v>
      </c>
      <c r="E6255" s="634">
        <v>96.74</v>
      </c>
      <c r="F6255" s="635">
        <v>0</v>
      </c>
    </row>
    <row r="6256" spans="1:6" ht="15">
      <c r="A6256" s="633" t="s">
        <v>24605</v>
      </c>
      <c r="B6256" s="626">
        <v>92901</v>
      </c>
      <c r="C6256" s="628" t="s">
        <v>24913</v>
      </c>
      <c r="D6256" s="626" t="s">
        <v>351</v>
      </c>
      <c r="E6256" s="634">
        <v>132.6</v>
      </c>
      <c r="F6256" s="635">
        <v>0</v>
      </c>
    </row>
    <row r="6257" spans="1:6" ht="15">
      <c r="A6257" s="633" t="s">
        <v>24605</v>
      </c>
      <c r="B6257" s="626">
        <v>92902</v>
      </c>
      <c r="C6257" s="628" t="s">
        <v>24914</v>
      </c>
      <c r="D6257" s="626" t="s">
        <v>351</v>
      </c>
      <c r="E6257" s="634">
        <v>204.77</v>
      </c>
      <c r="F6257" s="635">
        <v>0</v>
      </c>
    </row>
    <row r="6258" spans="1:6" ht="15">
      <c r="A6258" s="633" t="s">
        <v>24605</v>
      </c>
      <c r="B6258" s="626">
        <v>92903</v>
      </c>
      <c r="C6258" s="628" t="s">
        <v>24915</v>
      </c>
      <c r="D6258" s="626" t="s">
        <v>351</v>
      </c>
      <c r="E6258" s="634">
        <v>304.01</v>
      </c>
      <c r="F6258" s="635">
        <v>0</v>
      </c>
    </row>
    <row r="6259" spans="1:6" ht="15">
      <c r="A6259" s="633" t="s">
        <v>24605</v>
      </c>
      <c r="B6259" s="626">
        <v>92892</v>
      </c>
      <c r="C6259" s="628" t="s">
        <v>24916</v>
      </c>
      <c r="D6259" s="626" t="s">
        <v>351</v>
      </c>
      <c r="E6259" s="634">
        <v>70.010000000000005</v>
      </c>
      <c r="F6259" s="635">
        <v>0</v>
      </c>
    </row>
    <row r="6260" spans="1:6" ht="15">
      <c r="A6260" s="633" t="s">
        <v>24605</v>
      </c>
      <c r="B6260" s="626">
        <v>92893</v>
      </c>
      <c r="C6260" s="628" t="s">
        <v>24917</v>
      </c>
      <c r="D6260" s="626" t="s">
        <v>351</v>
      </c>
      <c r="E6260" s="634">
        <v>96.52</v>
      </c>
      <c r="F6260" s="635">
        <v>0</v>
      </c>
    </row>
    <row r="6261" spans="1:6" ht="15">
      <c r="A6261" s="633" t="s">
        <v>24605</v>
      </c>
      <c r="B6261" s="626">
        <v>92894</v>
      </c>
      <c r="C6261" s="628" t="s">
        <v>24918</v>
      </c>
      <c r="D6261" s="626" t="s">
        <v>351</v>
      </c>
      <c r="E6261" s="634">
        <v>114.3</v>
      </c>
      <c r="F6261" s="635">
        <v>0</v>
      </c>
    </row>
    <row r="6262" spans="1:6" ht="15">
      <c r="A6262" s="633" t="s">
        <v>24605</v>
      </c>
      <c r="B6262" s="626">
        <v>92889</v>
      </c>
      <c r="C6262" s="628" t="s">
        <v>24919</v>
      </c>
      <c r="D6262" s="626" t="s">
        <v>351</v>
      </c>
      <c r="E6262" s="634">
        <v>152.87</v>
      </c>
      <c r="F6262" s="635">
        <v>0</v>
      </c>
    </row>
    <row r="6263" spans="1:6" ht="15">
      <c r="A6263" s="633" t="s">
        <v>24605</v>
      </c>
      <c r="B6263" s="626">
        <v>92895</v>
      </c>
      <c r="C6263" s="628" t="s">
        <v>24920</v>
      </c>
      <c r="D6263" s="626" t="s">
        <v>351</v>
      </c>
      <c r="E6263" s="634">
        <v>152.80000000000001</v>
      </c>
      <c r="F6263" s="635">
        <v>0</v>
      </c>
    </row>
    <row r="6264" spans="1:6" ht="15">
      <c r="A6264" s="633" t="s">
        <v>24605</v>
      </c>
      <c r="B6264" s="626">
        <v>92890</v>
      </c>
      <c r="C6264" s="628" t="s">
        <v>24921</v>
      </c>
      <c r="D6264" s="626" t="s">
        <v>351</v>
      </c>
      <c r="E6264" s="634">
        <v>226.55</v>
      </c>
      <c r="F6264" s="635">
        <v>0</v>
      </c>
    </row>
    <row r="6265" spans="1:6" ht="15">
      <c r="A6265" s="633" t="s">
        <v>24605</v>
      </c>
      <c r="B6265" s="626">
        <v>92896</v>
      </c>
      <c r="C6265" s="628" t="s">
        <v>24922</v>
      </c>
      <c r="D6265" s="626" t="s">
        <v>351</v>
      </c>
      <c r="E6265" s="634">
        <v>228.98</v>
      </c>
      <c r="F6265" s="635">
        <v>0</v>
      </c>
    </row>
    <row r="6266" spans="1:6" ht="15">
      <c r="A6266" s="633" t="s">
        <v>24605</v>
      </c>
      <c r="B6266" s="626">
        <v>92891</v>
      </c>
      <c r="C6266" s="628" t="s">
        <v>24923</v>
      </c>
      <c r="D6266" s="626" t="s">
        <v>351</v>
      </c>
      <c r="E6266" s="634">
        <v>327.14</v>
      </c>
      <c r="F6266" s="635">
        <v>0</v>
      </c>
    </row>
    <row r="6267" spans="1:6" ht="15">
      <c r="A6267" s="633" t="s">
        <v>24605</v>
      </c>
      <c r="B6267" s="626">
        <v>92897</v>
      </c>
      <c r="C6267" s="628" t="s">
        <v>24924</v>
      </c>
      <c r="D6267" s="626" t="s">
        <v>351</v>
      </c>
      <c r="E6267" s="634">
        <v>332.15</v>
      </c>
      <c r="F6267" s="635">
        <v>0</v>
      </c>
    </row>
    <row r="6268" spans="1:6" ht="15">
      <c r="A6268" s="633" t="s">
        <v>24925</v>
      </c>
      <c r="B6268" s="626">
        <v>100822</v>
      </c>
      <c r="C6268" s="628" t="s">
        <v>24926</v>
      </c>
      <c r="D6268" s="626" t="s">
        <v>351</v>
      </c>
      <c r="E6268" s="634">
        <v>0</v>
      </c>
      <c r="F6268" s="635"/>
    </row>
    <row r="6269" spans="1:6" ht="15">
      <c r="A6269" s="633" t="s">
        <v>24925</v>
      </c>
      <c r="B6269" s="626">
        <v>100823</v>
      </c>
      <c r="C6269" s="628" t="s">
        <v>24927</v>
      </c>
      <c r="D6269" s="626" t="s">
        <v>351</v>
      </c>
      <c r="E6269" s="634">
        <v>0</v>
      </c>
      <c r="F6269" s="635"/>
    </row>
    <row r="6270" spans="1:6" ht="15">
      <c r="A6270" s="633" t="s">
        <v>24925</v>
      </c>
      <c r="B6270" s="626">
        <v>100824</v>
      </c>
      <c r="C6270" s="628" t="s">
        <v>24928</v>
      </c>
      <c r="D6270" s="626" t="s">
        <v>351</v>
      </c>
      <c r="E6270" s="634">
        <v>0</v>
      </c>
      <c r="F6270" s="635"/>
    </row>
    <row r="6271" spans="1:6" ht="15">
      <c r="A6271" s="633" t="s">
        <v>24925</v>
      </c>
      <c r="B6271" s="626">
        <v>100825</v>
      </c>
      <c r="C6271" s="628" t="s">
        <v>24929</v>
      </c>
      <c r="D6271" s="626" t="s">
        <v>351</v>
      </c>
      <c r="E6271" s="634">
        <v>0</v>
      </c>
      <c r="F6271" s="635"/>
    </row>
    <row r="6272" spans="1:6" ht="15">
      <c r="A6272" s="633" t="s">
        <v>24925</v>
      </c>
      <c r="B6272" s="626">
        <v>100818</v>
      </c>
      <c r="C6272" s="628" t="s">
        <v>24930</v>
      </c>
      <c r="D6272" s="626" t="s">
        <v>351</v>
      </c>
      <c r="E6272" s="634">
        <v>0</v>
      </c>
      <c r="F6272" s="635"/>
    </row>
    <row r="6273" spans="1:6" ht="15">
      <c r="A6273" s="633" t="s">
        <v>24925</v>
      </c>
      <c r="B6273" s="626">
        <v>100819</v>
      </c>
      <c r="C6273" s="628" t="s">
        <v>24931</v>
      </c>
      <c r="D6273" s="626" t="s">
        <v>351</v>
      </c>
      <c r="E6273" s="634">
        <v>0</v>
      </c>
      <c r="F6273" s="635"/>
    </row>
    <row r="6274" spans="1:6" ht="15">
      <c r="A6274" s="633" t="s">
        <v>24925</v>
      </c>
      <c r="B6274" s="626">
        <v>100820</v>
      </c>
      <c r="C6274" s="628" t="s">
        <v>24932</v>
      </c>
      <c r="D6274" s="626" t="s">
        <v>351</v>
      </c>
      <c r="E6274" s="634">
        <v>0</v>
      </c>
      <c r="F6274" s="635"/>
    </row>
    <row r="6275" spans="1:6" ht="15">
      <c r="A6275" s="633" t="s">
        <v>24925</v>
      </c>
      <c r="B6275" s="626">
        <v>100821</v>
      </c>
      <c r="C6275" s="628" t="s">
        <v>24933</v>
      </c>
      <c r="D6275" s="626" t="s">
        <v>351</v>
      </c>
      <c r="E6275" s="634">
        <v>0</v>
      </c>
      <c r="F6275" s="635"/>
    </row>
    <row r="6276" spans="1:6" ht="15">
      <c r="A6276" s="633" t="s">
        <v>24925</v>
      </c>
      <c r="B6276" s="626">
        <v>100846</v>
      </c>
      <c r="C6276" s="628" t="s">
        <v>24934</v>
      </c>
      <c r="D6276" s="626" t="s">
        <v>351</v>
      </c>
      <c r="E6276" s="634">
        <v>0</v>
      </c>
      <c r="F6276" s="635"/>
    </row>
    <row r="6277" spans="1:6" ht="15">
      <c r="A6277" s="633" t="s">
        <v>24925</v>
      </c>
      <c r="B6277" s="626">
        <v>100834</v>
      </c>
      <c r="C6277" s="628" t="s">
        <v>24935</v>
      </c>
      <c r="D6277" s="626" t="s">
        <v>351</v>
      </c>
      <c r="E6277" s="634">
        <v>0</v>
      </c>
      <c r="F6277" s="635"/>
    </row>
    <row r="6278" spans="1:6" ht="15">
      <c r="A6278" s="633" t="s">
        <v>24925</v>
      </c>
      <c r="B6278" s="626">
        <v>100835</v>
      </c>
      <c r="C6278" s="628" t="s">
        <v>24936</v>
      </c>
      <c r="D6278" s="626" t="s">
        <v>351</v>
      </c>
      <c r="E6278" s="634">
        <v>0</v>
      </c>
      <c r="F6278" s="635"/>
    </row>
    <row r="6279" spans="1:6" ht="15">
      <c r="A6279" s="633" t="s">
        <v>24925</v>
      </c>
      <c r="B6279" s="626">
        <v>100836</v>
      </c>
      <c r="C6279" s="628" t="s">
        <v>24937</v>
      </c>
      <c r="D6279" s="626" t="s">
        <v>351</v>
      </c>
      <c r="E6279" s="634">
        <v>0</v>
      </c>
      <c r="F6279" s="635"/>
    </row>
    <row r="6280" spans="1:6" ht="15">
      <c r="A6280" s="633" t="s">
        <v>24925</v>
      </c>
      <c r="B6280" s="626">
        <v>100837</v>
      </c>
      <c r="C6280" s="628" t="s">
        <v>24938</v>
      </c>
      <c r="D6280" s="626" t="s">
        <v>351</v>
      </c>
      <c r="E6280" s="634">
        <v>0</v>
      </c>
      <c r="F6280" s="635"/>
    </row>
    <row r="6281" spans="1:6" ht="15">
      <c r="A6281" s="633" t="s">
        <v>24925</v>
      </c>
      <c r="B6281" s="626">
        <v>100826</v>
      </c>
      <c r="C6281" s="628" t="s">
        <v>24939</v>
      </c>
      <c r="D6281" s="626" t="s">
        <v>351</v>
      </c>
      <c r="E6281" s="634">
        <v>0</v>
      </c>
      <c r="F6281" s="635"/>
    </row>
    <row r="6282" spans="1:6" ht="15">
      <c r="A6282" s="633" t="s">
        <v>24925</v>
      </c>
      <c r="B6282" s="626">
        <v>100827</v>
      </c>
      <c r="C6282" s="628" t="s">
        <v>24940</v>
      </c>
      <c r="D6282" s="626" t="s">
        <v>351</v>
      </c>
      <c r="E6282" s="634">
        <v>0</v>
      </c>
      <c r="F6282" s="635"/>
    </row>
    <row r="6283" spans="1:6" ht="15">
      <c r="A6283" s="633" t="s">
        <v>24925</v>
      </c>
      <c r="B6283" s="626">
        <v>100828</v>
      </c>
      <c r="C6283" s="628" t="s">
        <v>24941</v>
      </c>
      <c r="D6283" s="626" t="s">
        <v>351</v>
      </c>
      <c r="E6283" s="634">
        <v>0</v>
      </c>
      <c r="F6283" s="635"/>
    </row>
    <row r="6284" spans="1:6" ht="15">
      <c r="A6284" s="633" t="s">
        <v>24925</v>
      </c>
      <c r="B6284" s="626">
        <v>100829</v>
      </c>
      <c r="C6284" s="628" t="s">
        <v>24942</v>
      </c>
      <c r="D6284" s="626" t="s">
        <v>351</v>
      </c>
      <c r="E6284" s="634">
        <v>0</v>
      </c>
      <c r="F6284" s="635"/>
    </row>
    <row r="6285" spans="1:6" ht="15">
      <c r="A6285" s="633" t="s">
        <v>24925</v>
      </c>
      <c r="B6285" s="626">
        <v>100830</v>
      </c>
      <c r="C6285" s="628" t="s">
        <v>24943</v>
      </c>
      <c r="D6285" s="626" t="s">
        <v>351</v>
      </c>
      <c r="E6285" s="634">
        <v>0</v>
      </c>
      <c r="F6285" s="635"/>
    </row>
    <row r="6286" spans="1:6" ht="15">
      <c r="A6286" s="633" t="s">
        <v>24925</v>
      </c>
      <c r="B6286" s="626">
        <v>100831</v>
      </c>
      <c r="C6286" s="628" t="s">
        <v>24944</v>
      </c>
      <c r="D6286" s="626" t="s">
        <v>351</v>
      </c>
      <c r="E6286" s="634">
        <v>0</v>
      </c>
      <c r="F6286" s="635"/>
    </row>
    <row r="6287" spans="1:6" ht="15">
      <c r="A6287" s="633" t="s">
        <v>24925</v>
      </c>
      <c r="B6287" s="626">
        <v>100832</v>
      </c>
      <c r="C6287" s="628" t="s">
        <v>24945</v>
      </c>
      <c r="D6287" s="626" t="s">
        <v>351</v>
      </c>
      <c r="E6287" s="634">
        <v>0</v>
      </c>
      <c r="F6287" s="635"/>
    </row>
    <row r="6288" spans="1:6" ht="15">
      <c r="A6288" s="633" t="s">
        <v>24925</v>
      </c>
      <c r="B6288" s="626">
        <v>100833</v>
      </c>
      <c r="C6288" s="628" t="s">
        <v>24946</v>
      </c>
      <c r="D6288" s="626" t="s">
        <v>351</v>
      </c>
      <c r="E6288" s="634">
        <v>0</v>
      </c>
      <c r="F6288" s="635"/>
    </row>
    <row r="6289" spans="1:6" ht="15">
      <c r="A6289" s="633" t="s">
        <v>24925</v>
      </c>
      <c r="B6289" s="626">
        <v>100790</v>
      </c>
      <c r="C6289" s="628" t="s">
        <v>24947</v>
      </c>
      <c r="D6289" s="626" t="s">
        <v>351</v>
      </c>
      <c r="E6289" s="634">
        <v>0</v>
      </c>
      <c r="F6289" s="635"/>
    </row>
    <row r="6290" spans="1:6" ht="15">
      <c r="A6290" s="633" t="s">
        <v>24925</v>
      </c>
      <c r="B6290" s="626">
        <v>100789</v>
      </c>
      <c r="C6290" s="628" t="s">
        <v>24948</v>
      </c>
      <c r="D6290" s="626" t="s">
        <v>351</v>
      </c>
      <c r="E6290" s="634">
        <v>0</v>
      </c>
      <c r="F6290" s="635"/>
    </row>
    <row r="6291" spans="1:6" ht="15">
      <c r="A6291" s="633" t="s">
        <v>24925</v>
      </c>
      <c r="B6291" s="626">
        <v>100788</v>
      </c>
      <c r="C6291" s="628" t="s">
        <v>24949</v>
      </c>
      <c r="D6291" s="626" t="s">
        <v>351</v>
      </c>
      <c r="E6291" s="634">
        <v>718.44</v>
      </c>
      <c r="F6291" s="635">
        <v>0</v>
      </c>
    </row>
    <row r="6292" spans="1:6" ht="15">
      <c r="A6292" s="633" t="s">
        <v>24925</v>
      </c>
      <c r="B6292" s="626">
        <v>100811</v>
      </c>
      <c r="C6292" s="628" t="s">
        <v>24950</v>
      </c>
      <c r="D6292" s="626" t="s">
        <v>351</v>
      </c>
      <c r="E6292" s="634">
        <v>0</v>
      </c>
      <c r="F6292" s="635"/>
    </row>
    <row r="6293" spans="1:6" ht="15">
      <c r="A6293" s="633" t="s">
        <v>24925</v>
      </c>
      <c r="B6293" s="626">
        <v>100812</v>
      </c>
      <c r="C6293" s="628" t="s">
        <v>24951</v>
      </c>
      <c r="D6293" s="626" t="s">
        <v>351</v>
      </c>
      <c r="E6293" s="634">
        <v>0</v>
      </c>
      <c r="F6293" s="635"/>
    </row>
    <row r="6294" spans="1:6" ht="15">
      <c r="A6294" s="633" t="s">
        <v>24925</v>
      </c>
      <c r="B6294" s="626">
        <v>100813</v>
      </c>
      <c r="C6294" s="628" t="s">
        <v>24952</v>
      </c>
      <c r="D6294" s="626" t="s">
        <v>351</v>
      </c>
      <c r="E6294" s="634">
        <v>0</v>
      </c>
      <c r="F6294" s="635"/>
    </row>
    <row r="6295" spans="1:6" ht="15">
      <c r="A6295" s="633" t="s">
        <v>24925</v>
      </c>
      <c r="B6295" s="626">
        <v>100814</v>
      </c>
      <c r="C6295" s="628" t="s">
        <v>24953</v>
      </c>
      <c r="D6295" s="626" t="s">
        <v>351</v>
      </c>
      <c r="E6295" s="634">
        <v>0</v>
      </c>
      <c r="F6295" s="635"/>
    </row>
    <row r="6296" spans="1:6" ht="15">
      <c r="A6296" s="633" t="s">
        <v>24925</v>
      </c>
      <c r="B6296" s="626">
        <v>100815</v>
      </c>
      <c r="C6296" s="628" t="s">
        <v>24954</v>
      </c>
      <c r="D6296" s="626" t="s">
        <v>351</v>
      </c>
      <c r="E6296" s="634">
        <v>0</v>
      </c>
      <c r="F6296" s="635"/>
    </row>
    <row r="6297" spans="1:6" ht="15">
      <c r="A6297" s="633" t="s">
        <v>24925</v>
      </c>
      <c r="B6297" s="626">
        <v>100816</v>
      </c>
      <c r="C6297" s="628" t="s">
        <v>24955</v>
      </c>
      <c r="D6297" s="626" t="s">
        <v>351</v>
      </c>
      <c r="E6297" s="634">
        <v>0</v>
      </c>
      <c r="F6297" s="635"/>
    </row>
    <row r="6298" spans="1:6" ht="15">
      <c r="A6298" s="633" t="s">
        <v>24925</v>
      </c>
      <c r="B6298" s="626">
        <v>100817</v>
      </c>
      <c r="C6298" s="628" t="s">
        <v>24956</v>
      </c>
      <c r="D6298" s="626" t="s">
        <v>351</v>
      </c>
      <c r="E6298" s="634">
        <v>0</v>
      </c>
      <c r="F6298" s="635"/>
    </row>
    <row r="6299" spans="1:6" ht="15">
      <c r="A6299" s="633" t="s">
        <v>24925</v>
      </c>
      <c r="B6299" s="626">
        <v>100795</v>
      </c>
      <c r="C6299" s="628" t="s">
        <v>24957</v>
      </c>
      <c r="D6299" s="626" t="s">
        <v>143</v>
      </c>
      <c r="E6299" s="634">
        <v>0</v>
      </c>
      <c r="F6299" s="635"/>
    </row>
    <row r="6300" spans="1:6" ht="15">
      <c r="A6300" s="633" t="s">
        <v>24925</v>
      </c>
      <c r="B6300" s="626">
        <v>100842</v>
      </c>
      <c r="C6300" s="628" t="s">
        <v>24958</v>
      </c>
      <c r="D6300" s="626" t="s">
        <v>143</v>
      </c>
      <c r="E6300" s="634">
        <v>0</v>
      </c>
      <c r="F6300" s="635"/>
    </row>
    <row r="6301" spans="1:6" ht="15">
      <c r="A6301" s="633" t="s">
        <v>24925</v>
      </c>
      <c r="B6301" s="626">
        <v>100796</v>
      </c>
      <c r="C6301" s="628" t="s">
        <v>24959</v>
      </c>
      <c r="D6301" s="626" t="s">
        <v>143</v>
      </c>
      <c r="E6301" s="634">
        <v>0</v>
      </c>
      <c r="F6301" s="635"/>
    </row>
    <row r="6302" spans="1:6" ht="15">
      <c r="A6302" s="633" t="s">
        <v>24925</v>
      </c>
      <c r="B6302" s="626">
        <v>100843</v>
      </c>
      <c r="C6302" s="628" t="s">
        <v>24960</v>
      </c>
      <c r="D6302" s="626" t="s">
        <v>143</v>
      </c>
      <c r="E6302" s="634">
        <v>0</v>
      </c>
      <c r="F6302" s="635"/>
    </row>
    <row r="6303" spans="1:6" ht="15">
      <c r="A6303" s="633" t="s">
        <v>24925</v>
      </c>
      <c r="B6303" s="626">
        <v>100844</v>
      </c>
      <c r="C6303" s="628" t="s">
        <v>24961</v>
      </c>
      <c r="D6303" s="626" t="s">
        <v>143</v>
      </c>
      <c r="E6303" s="634">
        <v>0</v>
      </c>
      <c r="F6303" s="635"/>
    </row>
    <row r="6304" spans="1:6" ht="15">
      <c r="A6304" s="633" t="s">
        <v>24925</v>
      </c>
      <c r="B6304" s="626">
        <v>100797</v>
      </c>
      <c r="C6304" s="628" t="s">
        <v>24962</v>
      </c>
      <c r="D6304" s="626" t="s">
        <v>143</v>
      </c>
      <c r="E6304" s="634">
        <v>0</v>
      </c>
      <c r="F6304" s="635"/>
    </row>
    <row r="6305" spans="1:6" ht="15">
      <c r="A6305" s="633" t="s">
        <v>24925</v>
      </c>
      <c r="B6305" s="626">
        <v>100798</v>
      </c>
      <c r="C6305" s="628" t="s">
        <v>24963</v>
      </c>
      <c r="D6305" s="626" t="s">
        <v>143</v>
      </c>
      <c r="E6305" s="634">
        <v>0</v>
      </c>
      <c r="F6305" s="635"/>
    </row>
    <row r="6306" spans="1:6" ht="15">
      <c r="A6306" s="633" t="s">
        <v>24925</v>
      </c>
      <c r="B6306" s="626">
        <v>100845</v>
      </c>
      <c r="C6306" s="628" t="s">
        <v>24964</v>
      </c>
      <c r="D6306" s="626" t="s">
        <v>143</v>
      </c>
      <c r="E6306" s="634">
        <v>0</v>
      </c>
      <c r="F6306" s="635"/>
    </row>
    <row r="6307" spans="1:6" ht="15">
      <c r="A6307" s="633" t="s">
        <v>24925</v>
      </c>
      <c r="B6307" s="626">
        <v>100799</v>
      </c>
      <c r="C6307" s="628" t="s">
        <v>24965</v>
      </c>
      <c r="D6307" s="626" t="s">
        <v>143</v>
      </c>
      <c r="E6307" s="634">
        <v>20.84</v>
      </c>
      <c r="F6307" s="635">
        <v>0</v>
      </c>
    </row>
    <row r="6308" spans="1:6" ht="15">
      <c r="A6308" s="633" t="s">
        <v>24925</v>
      </c>
      <c r="B6308" s="626">
        <v>100807</v>
      </c>
      <c r="C6308" s="628" t="s">
        <v>24966</v>
      </c>
      <c r="D6308" s="626" t="s">
        <v>143</v>
      </c>
      <c r="E6308" s="634">
        <v>29.08</v>
      </c>
      <c r="F6308" s="635">
        <v>0</v>
      </c>
    </row>
    <row r="6309" spans="1:6" ht="15">
      <c r="A6309" s="633" t="s">
        <v>24925</v>
      </c>
      <c r="B6309" s="626">
        <v>100800</v>
      </c>
      <c r="C6309" s="628" t="s">
        <v>24967</v>
      </c>
      <c r="D6309" s="626" t="s">
        <v>143</v>
      </c>
      <c r="E6309" s="634">
        <v>28.66</v>
      </c>
      <c r="F6309" s="635">
        <v>0</v>
      </c>
    </row>
    <row r="6310" spans="1:6" ht="15">
      <c r="A6310" s="633" t="s">
        <v>24925</v>
      </c>
      <c r="B6310" s="626">
        <v>100808</v>
      </c>
      <c r="C6310" s="628" t="s">
        <v>24968</v>
      </c>
      <c r="D6310" s="626" t="s">
        <v>143</v>
      </c>
      <c r="E6310" s="634">
        <v>38.44</v>
      </c>
      <c r="F6310" s="635">
        <v>0</v>
      </c>
    </row>
    <row r="6311" spans="1:6" ht="15">
      <c r="A6311" s="633" t="s">
        <v>24925</v>
      </c>
      <c r="B6311" s="626">
        <v>100801</v>
      </c>
      <c r="C6311" s="628" t="s">
        <v>24969</v>
      </c>
      <c r="D6311" s="626" t="s">
        <v>143</v>
      </c>
      <c r="E6311" s="634">
        <v>36.93</v>
      </c>
      <c r="F6311" s="635">
        <v>0</v>
      </c>
    </row>
    <row r="6312" spans="1:6" ht="15">
      <c r="A6312" s="633" t="s">
        <v>24925</v>
      </c>
      <c r="B6312" s="626">
        <v>100809</v>
      </c>
      <c r="C6312" s="628" t="s">
        <v>24970</v>
      </c>
      <c r="D6312" s="626" t="s">
        <v>143</v>
      </c>
      <c r="E6312" s="634">
        <v>48.62</v>
      </c>
      <c r="F6312" s="635">
        <v>0</v>
      </c>
    </row>
    <row r="6313" spans="1:6" ht="15">
      <c r="A6313" s="633" t="s">
        <v>24925</v>
      </c>
      <c r="B6313" s="626">
        <v>100802</v>
      </c>
      <c r="C6313" s="628" t="s">
        <v>24971</v>
      </c>
      <c r="D6313" s="626" t="s">
        <v>143</v>
      </c>
      <c r="E6313" s="634">
        <v>48.62</v>
      </c>
      <c r="F6313" s="635">
        <v>0</v>
      </c>
    </row>
    <row r="6314" spans="1:6" ht="15">
      <c r="A6314" s="633" t="s">
        <v>24925</v>
      </c>
      <c r="B6314" s="626">
        <v>100810</v>
      </c>
      <c r="C6314" s="628" t="s">
        <v>24972</v>
      </c>
      <c r="D6314" s="626" t="s">
        <v>143</v>
      </c>
      <c r="E6314" s="634">
        <v>62.99</v>
      </c>
      <c r="F6314" s="635">
        <v>0</v>
      </c>
    </row>
    <row r="6315" spans="1:6" ht="15">
      <c r="A6315" s="633" t="s">
        <v>24925</v>
      </c>
      <c r="B6315" s="626">
        <v>100791</v>
      </c>
      <c r="C6315" s="628" t="s">
        <v>24973</v>
      </c>
      <c r="D6315" s="626" t="s">
        <v>143</v>
      </c>
      <c r="E6315" s="634">
        <v>20.13</v>
      </c>
      <c r="F6315" s="635">
        <v>0</v>
      </c>
    </row>
    <row r="6316" spans="1:6" ht="15">
      <c r="A6316" s="633" t="s">
        <v>24925</v>
      </c>
      <c r="B6316" s="626">
        <v>100803</v>
      </c>
      <c r="C6316" s="628" t="s">
        <v>24974</v>
      </c>
      <c r="D6316" s="626" t="s">
        <v>143</v>
      </c>
      <c r="E6316" s="634">
        <v>18.68</v>
      </c>
      <c r="F6316" s="635">
        <v>0</v>
      </c>
    </row>
    <row r="6317" spans="1:6" ht="15">
      <c r="A6317" s="633" t="s">
        <v>24925</v>
      </c>
      <c r="B6317" s="626">
        <v>100792</v>
      </c>
      <c r="C6317" s="628" t="s">
        <v>24975</v>
      </c>
      <c r="D6317" s="626" t="s">
        <v>143</v>
      </c>
      <c r="E6317" s="634">
        <v>27.96</v>
      </c>
      <c r="F6317" s="635">
        <v>0</v>
      </c>
    </row>
    <row r="6318" spans="1:6" ht="15">
      <c r="A6318" s="633" t="s">
        <v>24925</v>
      </c>
      <c r="B6318" s="626">
        <v>100804</v>
      </c>
      <c r="C6318" s="628" t="s">
        <v>24976</v>
      </c>
      <c r="D6318" s="626" t="s">
        <v>143</v>
      </c>
      <c r="E6318" s="634">
        <v>26.24</v>
      </c>
      <c r="F6318" s="635">
        <v>0</v>
      </c>
    </row>
    <row r="6319" spans="1:6" ht="15">
      <c r="A6319" s="633" t="s">
        <v>24925</v>
      </c>
      <c r="B6319" s="626">
        <v>100793</v>
      </c>
      <c r="C6319" s="628" t="s">
        <v>24977</v>
      </c>
      <c r="D6319" s="626" t="s">
        <v>143</v>
      </c>
      <c r="E6319" s="634">
        <v>36.21</v>
      </c>
      <c r="F6319" s="635">
        <v>0</v>
      </c>
    </row>
    <row r="6320" spans="1:6" ht="15">
      <c r="A6320" s="633" t="s">
        <v>24925</v>
      </c>
      <c r="B6320" s="626">
        <v>100805</v>
      </c>
      <c r="C6320" s="628" t="s">
        <v>24978</v>
      </c>
      <c r="D6320" s="626" t="s">
        <v>143</v>
      </c>
      <c r="E6320" s="634">
        <v>34.17</v>
      </c>
      <c r="F6320" s="635">
        <v>0</v>
      </c>
    </row>
    <row r="6321" spans="1:6" ht="15">
      <c r="A6321" s="633" t="s">
        <v>24925</v>
      </c>
      <c r="B6321" s="626">
        <v>100794</v>
      </c>
      <c r="C6321" s="628" t="s">
        <v>24979</v>
      </c>
      <c r="D6321" s="626" t="s">
        <v>143</v>
      </c>
      <c r="E6321" s="634">
        <v>47.91</v>
      </c>
      <c r="F6321" s="635">
        <v>0</v>
      </c>
    </row>
    <row r="6322" spans="1:6" ht="15">
      <c r="A6322" s="633" t="s">
        <v>24925</v>
      </c>
      <c r="B6322" s="626">
        <v>100806</v>
      </c>
      <c r="C6322" s="628" t="s">
        <v>24980</v>
      </c>
      <c r="D6322" s="626" t="s">
        <v>143</v>
      </c>
      <c r="E6322" s="634">
        <v>45.39</v>
      </c>
      <c r="F6322" s="635">
        <v>0</v>
      </c>
    </row>
    <row r="6323" spans="1:6" ht="15">
      <c r="A6323" s="633" t="s">
        <v>24925</v>
      </c>
      <c r="B6323" s="626">
        <v>100838</v>
      </c>
      <c r="C6323" s="628" t="s">
        <v>24981</v>
      </c>
      <c r="D6323" s="626" t="s">
        <v>351</v>
      </c>
      <c r="E6323" s="634">
        <v>0</v>
      </c>
      <c r="F6323" s="635"/>
    </row>
    <row r="6324" spans="1:6" ht="15">
      <c r="A6324" s="633" t="s">
        <v>24925</v>
      </c>
      <c r="B6324" s="626">
        <v>100839</v>
      </c>
      <c r="C6324" s="628" t="s">
        <v>24982</v>
      </c>
      <c r="D6324" s="626" t="s">
        <v>351</v>
      </c>
      <c r="E6324" s="634">
        <v>0</v>
      </c>
      <c r="F6324" s="635"/>
    </row>
    <row r="6325" spans="1:6" ht="15">
      <c r="A6325" s="633" t="s">
        <v>24925</v>
      </c>
      <c r="B6325" s="626">
        <v>100840</v>
      </c>
      <c r="C6325" s="628" t="s">
        <v>24983</v>
      </c>
      <c r="D6325" s="626" t="s">
        <v>351</v>
      </c>
      <c r="E6325" s="634">
        <v>0</v>
      </c>
      <c r="F6325" s="635"/>
    </row>
    <row r="6326" spans="1:6" ht="15">
      <c r="A6326" s="633" t="s">
        <v>24925</v>
      </c>
      <c r="B6326" s="626">
        <v>100841</v>
      </c>
      <c r="C6326" s="628" t="s">
        <v>24984</v>
      </c>
      <c r="D6326" s="626" t="s">
        <v>351</v>
      </c>
      <c r="E6326" s="634">
        <v>0</v>
      </c>
      <c r="F6326" s="635"/>
    </row>
    <row r="6327" spans="1:6" ht="15">
      <c r="A6327" s="633" t="s">
        <v>24985</v>
      </c>
      <c r="B6327" s="626">
        <v>103283</v>
      </c>
      <c r="C6327" s="628" t="s">
        <v>24986</v>
      </c>
      <c r="D6327" s="626" t="s">
        <v>351</v>
      </c>
      <c r="E6327" s="634">
        <v>0</v>
      </c>
      <c r="F6327" s="635"/>
    </row>
    <row r="6328" spans="1:6" ht="15">
      <c r="A6328" s="633" t="s">
        <v>24985</v>
      </c>
      <c r="B6328" s="626">
        <v>103284</v>
      </c>
      <c r="C6328" s="628" t="s">
        <v>24987</v>
      </c>
      <c r="D6328" s="626" t="s">
        <v>351</v>
      </c>
      <c r="E6328" s="634">
        <v>0</v>
      </c>
      <c r="F6328" s="635"/>
    </row>
    <row r="6329" spans="1:6" ht="15">
      <c r="A6329" s="633" t="s">
        <v>24985</v>
      </c>
      <c r="B6329" s="626">
        <v>103282</v>
      </c>
      <c r="C6329" s="628" t="s">
        <v>24988</v>
      </c>
      <c r="D6329" s="626" t="s">
        <v>351</v>
      </c>
      <c r="E6329" s="634">
        <v>0</v>
      </c>
      <c r="F6329" s="635"/>
    </row>
    <row r="6330" spans="1:6" ht="15">
      <c r="A6330" s="633" t="s">
        <v>24985</v>
      </c>
      <c r="B6330" s="626">
        <v>103279</v>
      </c>
      <c r="C6330" s="628" t="s">
        <v>24989</v>
      </c>
      <c r="D6330" s="626" t="s">
        <v>351</v>
      </c>
      <c r="E6330" s="634">
        <v>0</v>
      </c>
      <c r="F6330" s="635"/>
    </row>
    <row r="6331" spans="1:6" ht="15">
      <c r="A6331" s="633" t="s">
        <v>24985</v>
      </c>
      <c r="B6331" s="626">
        <v>103280</v>
      </c>
      <c r="C6331" s="628" t="s">
        <v>24990</v>
      </c>
      <c r="D6331" s="626" t="s">
        <v>351</v>
      </c>
      <c r="E6331" s="634">
        <v>0</v>
      </c>
      <c r="F6331" s="635"/>
    </row>
    <row r="6332" spans="1:6" ht="15">
      <c r="A6332" s="633" t="s">
        <v>24985</v>
      </c>
      <c r="B6332" s="626">
        <v>103281</v>
      </c>
      <c r="C6332" s="628" t="s">
        <v>24991</v>
      </c>
      <c r="D6332" s="626" t="s">
        <v>351</v>
      </c>
      <c r="E6332" s="634">
        <v>0</v>
      </c>
      <c r="F6332" s="635"/>
    </row>
    <row r="6333" spans="1:6" ht="15">
      <c r="A6333" s="633" t="s">
        <v>24985</v>
      </c>
      <c r="B6333" s="626">
        <v>103247</v>
      </c>
      <c r="C6333" s="628" t="s">
        <v>24992</v>
      </c>
      <c r="D6333" s="626" t="s">
        <v>351</v>
      </c>
      <c r="E6333" s="634">
        <v>2799.38</v>
      </c>
      <c r="F6333" s="635">
        <v>0</v>
      </c>
    </row>
    <row r="6334" spans="1:6" ht="15">
      <c r="A6334" s="633" t="s">
        <v>24985</v>
      </c>
      <c r="B6334" s="626">
        <v>103250</v>
      </c>
      <c r="C6334" s="628" t="s">
        <v>24993</v>
      </c>
      <c r="D6334" s="626" t="s">
        <v>351</v>
      </c>
      <c r="E6334" s="634">
        <v>4053.71</v>
      </c>
      <c r="F6334" s="635">
        <v>0</v>
      </c>
    </row>
    <row r="6335" spans="1:6" ht="15">
      <c r="A6335" s="633" t="s">
        <v>24985</v>
      </c>
      <c r="B6335" s="626">
        <v>103253</v>
      </c>
      <c r="C6335" s="628" t="s">
        <v>24994</v>
      </c>
      <c r="D6335" s="626" t="s">
        <v>351</v>
      </c>
      <c r="E6335" s="634">
        <v>5513.66</v>
      </c>
      <c r="F6335" s="635">
        <v>0</v>
      </c>
    </row>
    <row r="6336" spans="1:6" ht="15">
      <c r="A6336" s="633" t="s">
        <v>24985</v>
      </c>
      <c r="B6336" s="626">
        <v>103244</v>
      </c>
      <c r="C6336" s="628" t="s">
        <v>24995</v>
      </c>
      <c r="D6336" s="626" t="s">
        <v>351</v>
      </c>
      <c r="E6336" s="634">
        <v>2525.79</v>
      </c>
      <c r="F6336" s="635">
        <v>0</v>
      </c>
    </row>
    <row r="6337" spans="1:6" ht="15">
      <c r="A6337" s="633" t="s">
        <v>24985</v>
      </c>
      <c r="B6337" s="626">
        <v>103256</v>
      </c>
      <c r="C6337" s="628" t="s">
        <v>24996</v>
      </c>
      <c r="D6337" s="626" t="s">
        <v>351</v>
      </c>
      <c r="E6337" s="634">
        <v>10229.18</v>
      </c>
      <c r="F6337" s="635">
        <v>0</v>
      </c>
    </row>
    <row r="6338" spans="1:6" ht="15">
      <c r="A6338" s="633" t="s">
        <v>24985</v>
      </c>
      <c r="B6338" s="626">
        <v>103258</v>
      </c>
      <c r="C6338" s="628" t="s">
        <v>24997</v>
      </c>
      <c r="D6338" s="626" t="s">
        <v>351</v>
      </c>
      <c r="E6338" s="634">
        <v>11429.91</v>
      </c>
      <c r="F6338" s="635">
        <v>0</v>
      </c>
    </row>
    <row r="6339" spans="1:6" ht="15">
      <c r="A6339" s="633" t="s">
        <v>24985</v>
      </c>
      <c r="B6339" s="626">
        <v>103260</v>
      </c>
      <c r="C6339" s="628" t="s">
        <v>24998</v>
      </c>
      <c r="D6339" s="626" t="s">
        <v>351</v>
      </c>
      <c r="E6339" s="634">
        <v>6358.55</v>
      </c>
      <c r="F6339" s="635">
        <v>0</v>
      </c>
    </row>
    <row r="6340" spans="1:6" ht="15">
      <c r="A6340" s="633" t="s">
        <v>24985</v>
      </c>
      <c r="B6340" s="626">
        <v>103261</v>
      </c>
      <c r="C6340" s="628" t="s">
        <v>24999</v>
      </c>
      <c r="D6340" s="626" t="s">
        <v>351</v>
      </c>
      <c r="E6340" s="634">
        <v>12892.93</v>
      </c>
      <c r="F6340" s="635">
        <v>0</v>
      </c>
    </row>
    <row r="6341" spans="1:6" ht="15">
      <c r="A6341" s="633" t="s">
        <v>24985</v>
      </c>
      <c r="B6341" s="626">
        <v>103263</v>
      </c>
      <c r="C6341" s="628" t="s">
        <v>25000</v>
      </c>
      <c r="D6341" s="626" t="s">
        <v>351</v>
      </c>
      <c r="E6341" s="634">
        <v>17881.27</v>
      </c>
      <c r="F6341" s="635">
        <v>0</v>
      </c>
    </row>
    <row r="6342" spans="1:6" ht="15">
      <c r="A6342" s="633" t="s">
        <v>24985</v>
      </c>
      <c r="B6342" s="626">
        <v>103265</v>
      </c>
      <c r="C6342" s="628" t="s">
        <v>25001</v>
      </c>
      <c r="D6342" s="626" t="s">
        <v>351</v>
      </c>
      <c r="E6342" s="634">
        <v>21538.89</v>
      </c>
      <c r="F6342" s="635">
        <v>0</v>
      </c>
    </row>
    <row r="6343" spans="1:6" ht="15">
      <c r="A6343" s="633" t="s">
        <v>24985</v>
      </c>
      <c r="B6343" s="626">
        <v>103268</v>
      </c>
      <c r="C6343" s="628" t="s">
        <v>25002</v>
      </c>
      <c r="D6343" s="626" t="s">
        <v>351</v>
      </c>
      <c r="E6343" s="634">
        <v>7607.33</v>
      </c>
      <c r="F6343" s="635">
        <v>0</v>
      </c>
    </row>
    <row r="6344" spans="1:6" ht="15">
      <c r="A6344" s="633" t="s">
        <v>24985</v>
      </c>
      <c r="B6344" s="626">
        <v>103270</v>
      </c>
      <c r="C6344" s="628" t="s">
        <v>25003</v>
      </c>
      <c r="D6344" s="626" t="s">
        <v>351</v>
      </c>
      <c r="E6344" s="634">
        <v>8174.13</v>
      </c>
      <c r="F6344" s="635">
        <v>0</v>
      </c>
    </row>
    <row r="6345" spans="1:6" ht="15">
      <c r="A6345" s="633" t="s">
        <v>24985</v>
      </c>
      <c r="B6345" s="626">
        <v>103272</v>
      </c>
      <c r="C6345" s="628" t="s">
        <v>25004</v>
      </c>
      <c r="D6345" s="626" t="s">
        <v>351</v>
      </c>
      <c r="E6345" s="634">
        <v>11939.39</v>
      </c>
      <c r="F6345" s="635">
        <v>0</v>
      </c>
    </row>
    <row r="6346" spans="1:6" ht="15">
      <c r="A6346" s="633" t="s">
        <v>24985</v>
      </c>
      <c r="B6346" s="626">
        <v>103274</v>
      </c>
      <c r="C6346" s="628" t="s">
        <v>25005</v>
      </c>
      <c r="D6346" s="626" t="s">
        <v>351</v>
      </c>
      <c r="E6346" s="634">
        <v>14062.87</v>
      </c>
      <c r="F6346" s="635">
        <v>0</v>
      </c>
    </row>
    <row r="6347" spans="1:6" ht="15">
      <c r="A6347" s="633" t="s">
        <v>24985</v>
      </c>
      <c r="B6347" s="626">
        <v>103276</v>
      </c>
      <c r="C6347" s="628" t="s">
        <v>25006</v>
      </c>
      <c r="D6347" s="626" t="s">
        <v>351</v>
      </c>
      <c r="E6347" s="634">
        <v>14676.53</v>
      </c>
      <c r="F6347" s="635">
        <v>0</v>
      </c>
    </row>
    <row r="6348" spans="1:6" ht="15">
      <c r="A6348" s="633" t="s">
        <v>24985</v>
      </c>
      <c r="B6348" s="626">
        <v>103267</v>
      </c>
      <c r="C6348" s="628" t="s">
        <v>25007</v>
      </c>
      <c r="D6348" s="626" t="s">
        <v>351</v>
      </c>
      <c r="E6348" s="634">
        <v>6420.08</v>
      </c>
      <c r="F6348" s="635">
        <v>0</v>
      </c>
    </row>
    <row r="6349" spans="1:6" ht="15">
      <c r="A6349" s="633" t="s">
        <v>24985</v>
      </c>
      <c r="B6349" s="626">
        <v>103269</v>
      </c>
      <c r="C6349" s="628" t="s">
        <v>25008</v>
      </c>
      <c r="D6349" s="626" t="s">
        <v>351</v>
      </c>
      <c r="E6349" s="634">
        <v>7877.54</v>
      </c>
      <c r="F6349" s="635">
        <v>0</v>
      </c>
    </row>
    <row r="6350" spans="1:6" ht="15">
      <c r="A6350" s="633" t="s">
        <v>24985</v>
      </c>
      <c r="B6350" s="626">
        <v>103271</v>
      </c>
      <c r="C6350" s="628" t="s">
        <v>25009</v>
      </c>
      <c r="D6350" s="626" t="s">
        <v>351</v>
      </c>
      <c r="E6350" s="634">
        <v>11562.22</v>
      </c>
      <c r="F6350" s="635">
        <v>0</v>
      </c>
    </row>
    <row r="6351" spans="1:6" ht="15">
      <c r="A6351" s="633" t="s">
        <v>24985</v>
      </c>
      <c r="B6351" s="626">
        <v>103273</v>
      </c>
      <c r="C6351" s="628" t="s">
        <v>25010</v>
      </c>
      <c r="D6351" s="626" t="s">
        <v>351</v>
      </c>
      <c r="E6351" s="634">
        <v>12288.99</v>
      </c>
      <c r="F6351" s="635">
        <v>0</v>
      </c>
    </row>
    <row r="6352" spans="1:6" ht="15">
      <c r="A6352" s="633" t="s">
        <v>24985</v>
      </c>
      <c r="B6352" s="626">
        <v>103275</v>
      </c>
      <c r="C6352" s="628" t="s">
        <v>25011</v>
      </c>
      <c r="D6352" s="626" t="s">
        <v>351</v>
      </c>
      <c r="E6352" s="634">
        <v>13990.45</v>
      </c>
      <c r="F6352" s="635">
        <v>0</v>
      </c>
    </row>
    <row r="6353" spans="1:6" ht="15">
      <c r="A6353" s="633" t="s">
        <v>24985</v>
      </c>
      <c r="B6353" s="626">
        <v>103248</v>
      </c>
      <c r="C6353" s="628" t="s">
        <v>25012</v>
      </c>
      <c r="D6353" s="626" t="s">
        <v>351</v>
      </c>
      <c r="E6353" s="634">
        <v>2294.14</v>
      </c>
      <c r="F6353" s="635">
        <v>0</v>
      </c>
    </row>
    <row r="6354" spans="1:6" ht="15">
      <c r="A6354" s="633" t="s">
        <v>24985</v>
      </c>
      <c r="B6354" s="626">
        <v>103249</v>
      </c>
      <c r="C6354" s="628" t="s">
        <v>25013</v>
      </c>
      <c r="D6354" s="626" t="s">
        <v>351</v>
      </c>
      <c r="E6354" s="634">
        <v>2462.02</v>
      </c>
      <c r="F6354" s="635">
        <v>0</v>
      </c>
    </row>
    <row r="6355" spans="1:6" ht="15">
      <c r="A6355" s="633" t="s">
        <v>24985</v>
      </c>
      <c r="B6355" s="626">
        <v>103251</v>
      </c>
      <c r="C6355" s="628" t="s">
        <v>25014</v>
      </c>
      <c r="D6355" s="626" t="s">
        <v>351</v>
      </c>
      <c r="E6355" s="634">
        <v>3209.86</v>
      </c>
      <c r="F6355" s="635">
        <v>0</v>
      </c>
    </row>
    <row r="6356" spans="1:6" ht="15">
      <c r="A6356" s="633" t="s">
        <v>24985</v>
      </c>
      <c r="B6356" s="626">
        <v>103252</v>
      </c>
      <c r="C6356" s="628" t="s">
        <v>25015</v>
      </c>
      <c r="D6356" s="626" t="s">
        <v>351</v>
      </c>
      <c r="E6356" s="634">
        <v>3550.17</v>
      </c>
      <c r="F6356" s="635">
        <v>0</v>
      </c>
    </row>
    <row r="6357" spans="1:6" ht="15">
      <c r="A6357" s="633" t="s">
        <v>24985</v>
      </c>
      <c r="B6357" s="626">
        <v>103254</v>
      </c>
      <c r="C6357" s="628" t="s">
        <v>25016</v>
      </c>
      <c r="D6357" s="626" t="s">
        <v>351</v>
      </c>
      <c r="E6357" s="634">
        <v>4134.07</v>
      </c>
      <c r="F6357" s="635">
        <v>0</v>
      </c>
    </row>
    <row r="6358" spans="1:6" ht="15">
      <c r="A6358" s="633" t="s">
        <v>24985</v>
      </c>
      <c r="B6358" s="626">
        <v>103255</v>
      </c>
      <c r="C6358" s="628" t="s">
        <v>25017</v>
      </c>
      <c r="D6358" s="626" t="s">
        <v>351</v>
      </c>
      <c r="E6358" s="634">
        <v>4620.82</v>
      </c>
      <c r="F6358" s="635">
        <v>0</v>
      </c>
    </row>
    <row r="6359" spans="1:6" ht="15">
      <c r="A6359" s="633" t="s">
        <v>24985</v>
      </c>
      <c r="B6359" s="626">
        <v>103245</v>
      </c>
      <c r="C6359" s="628" t="s">
        <v>25018</v>
      </c>
      <c r="D6359" s="626" t="s">
        <v>351</v>
      </c>
      <c r="E6359" s="634">
        <v>1999.76</v>
      </c>
      <c r="F6359" s="635">
        <v>0</v>
      </c>
    </row>
    <row r="6360" spans="1:6" ht="15">
      <c r="A6360" s="633" t="s">
        <v>24985</v>
      </c>
      <c r="B6360" s="626">
        <v>103246</v>
      </c>
      <c r="C6360" s="628" t="s">
        <v>25019</v>
      </c>
      <c r="D6360" s="626" t="s">
        <v>351</v>
      </c>
      <c r="E6360" s="634">
        <v>2177.66</v>
      </c>
      <c r="F6360" s="635">
        <v>0</v>
      </c>
    </row>
    <row r="6361" spans="1:6" ht="15">
      <c r="A6361" s="633" t="s">
        <v>24985</v>
      </c>
      <c r="B6361" s="626">
        <v>103257</v>
      </c>
      <c r="C6361" s="628" t="s">
        <v>25020</v>
      </c>
      <c r="D6361" s="626" t="s">
        <v>351</v>
      </c>
      <c r="E6361" s="634">
        <v>5874.08</v>
      </c>
      <c r="F6361" s="635">
        <v>0</v>
      </c>
    </row>
    <row r="6362" spans="1:6" ht="15">
      <c r="A6362" s="633" t="s">
        <v>24985</v>
      </c>
      <c r="B6362" s="626">
        <v>103259</v>
      </c>
      <c r="C6362" s="628" t="s">
        <v>25021</v>
      </c>
      <c r="D6362" s="626" t="s">
        <v>351</v>
      </c>
      <c r="E6362" s="634">
        <v>6191.86</v>
      </c>
      <c r="F6362" s="635">
        <v>0</v>
      </c>
    </row>
    <row r="6363" spans="1:6" ht="15">
      <c r="A6363" s="633" t="s">
        <v>24985</v>
      </c>
      <c r="B6363" s="626">
        <v>103262</v>
      </c>
      <c r="C6363" s="628" t="s">
        <v>25022</v>
      </c>
      <c r="D6363" s="626" t="s">
        <v>351</v>
      </c>
      <c r="E6363" s="634">
        <v>8120.36</v>
      </c>
      <c r="F6363" s="635">
        <v>0</v>
      </c>
    </row>
    <row r="6364" spans="1:6" ht="15">
      <c r="A6364" s="633" t="s">
        <v>24985</v>
      </c>
      <c r="B6364" s="626">
        <v>103264</v>
      </c>
      <c r="C6364" s="628" t="s">
        <v>25023</v>
      </c>
      <c r="D6364" s="626" t="s">
        <v>351</v>
      </c>
      <c r="E6364" s="634">
        <v>10067.200000000001</v>
      </c>
      <c r="F6364" s="635">
        <v>0</v>
      </c>
    </row>
    <row r="6365" spans="1:6" ht="15">
      <c r="A6365" s="633" t="s">
        <v>24985</v>
      </c>
      <c r="B6365" s="626">
        <v>103266</v>
      </c>
      <c r="C6365" s="628" t="s">
        <v>25024</v>
      </c>
      <c r="D6365" s="626" t="s">
        <v>351</v>
      </c>
      <c r="E6365" s="634">
        <v>11232.78</v>
      </c>
      <c r="F6365" s="635">
        <v>0</v>
      </c>
    </row>
    <row r="6366" spans="1:6" ht="15">
      <c r="A6366" s="633" t="s">
        <v>24985</v>
      </c>
      <c r="B6366" s="626">
        <v>103277</v>
      </c>
      <c r="C6366" s="628" t="s">
        <v>25025</v>
      </c>
      <c r="D6366" s="626" t="s">
        <v>351</v>
      </c>
      <c r="E6366" s="634">
        <v>27022.62</v>
      </c>
      <c r="F6366" s="635">
        <v>0</v>
      </c>
    </row>
    <row r="6367" spans="1:6" ht="15">
      <c r="A6367" s="633" t="s">
        <v>24985</v>
      </c>
      <c r="B6367" s="626">
        <v>103278</v>
      </c>
      <c r="C6367" s="628" t="s">
        <v>25026</v>
      </c>
      <c r="D6367" s="626" t="s">
        <v>351</v>
      </c>
      <c r="E6367" s="634">
        <v>34564.269999999997</v>
      </c>
      <c r="F6367" s="635">
        <v>0</v>
      </c>
    </row>
    <row r="6368" spans="1:6" ht="15">
      <c r="A6368" s="633" t="s">
        <v>24985</v>
      </c>
      <c r="B6368" s="626">
        <v>103285</v>
      </c>
      <c r="C6368" s="628" t="s">
        <v>25027</v>
      </c>
      <c r="D6368" s="626" t="s">
        <v>351</v>
      </c>
      <c r="E6368" s="634">
        <v>0</v>
      </c>
      <c r="F6368" s="635"/>
    </row>
    <row r="6369" spans="1:6" ht="15">
      <c r="A6369" s="633" t="s">
        <v>24985</v>
      </c>
      <c r="B6369" s="626">
        <v>103286</v>
      </c>
      <c r="C6369" s="628" t="s">
        <v>25028</v>
      </c>
      <c r="D6369" s="626" t="s">
        <v>351</v>
      </c>
      <c r="E6369" s="634">
        <v>0</v>
      </c>
      <c r="F6369" s="635"/>
    </row>
    <row r="6370" spans="1:6" ht="15">
      <c r="A6370" s="633" t="s">
        <v>24985</v>
      </c>
      <c r="B6370" s="626">
        <v>103287</v>
      </c>
      <c r="C6370" s="628" t="s">
        <v>25029</v>
      </c>
      <c r="D6370" s="626" t="s">
        <v>351</v>
      </c>
      <c r="E6370" s="634">
        <v>0</v>
      </c>
      <c r="F6370" s="635"/>
    </row>
    <row r="6371" spans="1:6" ht="15">
      <c r="A6371" s="633" t="s">
        <v>24985</v>
      </c>
      <c r="B6371" s="626">
        <v>103288</v>
      </c>
      <c r="C6371" s="628" t="s">
        <v>25030</v>
      </c>
      <c r="D6371" s="626" t="s">
        <v>351</v>
      </c>
      <c r="E6371" s="634">
        <v>20.52</v>
      </c>
      <c r="F6371" s="635">
        <v>0</v>
      </c>
    </row>
    <row r="6372" spans="1:6" ht="15">
      <c r="A6372" s="633" t="s">
        <v>24985</v>
      </c>
      <c r="B6372" s="626">
        <v>103291</v>
      </c>
      <c r="C6372" s="628" t="s">
        <v>25031</v>
      </c>
      <c r="D6372" s="626" t="s">
        <v>143</v>
      </c>
      <c r="E6372" s="634">
        <v>64.73</v>
      </c>
      <c r="F6372" s="635">
        <v>0</v>
      </c>
    </row>
    <row r="6373" spans="1:6" ht="15">
      <c r="A6373" s="633" t="s">
        <v>24985</v>
      </c>
      <c r="B6373" s="626">
        <v>103289</v>
      </c>
      <c r="C6373" s="628" t="s">
        <v>25032</v>
      </c>
      <c r="D6373" s="626" t="s">
        <v>143</v>
      </c>
      <c r="E6373" s="634">
        <v>34.18</v>
      </c>
      <c r="F6373" s="635">
        <v>0</v>
      </c>
    </row>
    <row r="6374" spans="1:6" ht="15">
      <c r="A6374" s="633" t="s">
        <v>24985</v>
      </c>
      <c r="B6374" s="626">
        <v>103290</v>
      </c>
      <c r="C6374" s="628" t="s">
        <v>25033</v>
      </c>
      <c r="D6374" s="626" t="s">
        <v>143</v>
      </c>
      <c r="E6374" s="634">
        <v>51.79</v>
      </c>
      <c r="F6374" s="635">
        <v>0</v>
      </c>
    </row>
    <row r="6375" spans="1:6" ht="15">
      <c r="A6375" s="633" t="s">
        <v>24985</v>
      </c>
      <c r="B6375" s="626">
        <v>103292</v>
      </c>
      <c r="C6375" s="628" t="s">
        <v>25034</v>
      </c>
      <c r="D6375" s="626" t="s">
        <v>143</v>
      </c>
      <c r="E6375" s="634">
        <v>77.8</v>
      </c>
      <c r="F6375" s="635">
        <v>0</v>
      </c>
    </row>
    <row r="6376" spans="1:6" ht="15">
      <c r="A6376" s="633" t="s">
        <v>25035</v>
      </c>
      <c r="B6376" s="626">
        <v>97333</v>
      </c>
      <c r="C6376" s="628" t="s">
        <v>25036</v>
      </c>
      <c r="D6376" s="626" t="s">
        <v>143</v>
      </c>
      <c r="E6376" s="634">
        <v>59.66</v>
      </c>
      <c r="F6376" s="635">
        <v>0</v>
      </c>
    </row>
    <row r="6377" spans="1:6" ht="15">
      <c r="A6377" s="633" t="s">
        <v>25035</v>
      </c>
      <c r="B6377" s="626">
        <v>97329</v>
      </c>
      <c r="C6377" s="628" t="s">
        <v>25037</v>
      </c>
      <c r="D6377" s="626" t="s">
        <v>143</v>
      </c>
      <c r="E6377" s="634">
        <v>58.94</v>
      </c>
      <c r="F6377" s="635">
        <v>0</v>
      </c>
    </row>
    <row r="6378" spans="1:6" ht="15">
      <c r="A6378" s="633" t="s">
        <v>25035</v>
      </c>
      <c r="B6378" s="626">
        <v>97331</v>
      </c>
      <c r="C6378" s="628" t="s">
        <v>25038</v>
      </c>
      <c r="D6378" s="626" t="s">
        <v>143</v>
      </c>
      <c r="E6378" s="634">
        <v>29.11</v>
      </c>
      <c r="F6378" s="635">
        <v>0</v>
      </c>
    </row>
    <row r="6379" spans="1:6" ht="15">
      <c r="A6379" s="633" t="s">
        <v>25035</v>
      </c>
      <c r="B6379" s="626">
        <v>97327</v>
      </c>
      <c r="C6379" s="628" t="s">
        <v>25039</v>
      </c>
      <c r="D6379" s="626" t="s">
        <v>143</v>
      </c>
      <c r="E6379" s="634">
        <v>28.61</v>
      </c>
      <c r="F6379" s="635">
        <v>0</v>
      </c>
    </row>
    <row r="6380" spans="1:6" ht="15">
      <c r="A6380" s="633" t="s">
        <v>25035</v>
      </c>
      <c r="B6380" s="626">
        <v>97332</v>
      </c>
      <c r="C6380" s="628" t="s">
        <v>25040</v>
      </c>
      <c r="D6380" s="626" t="s">
        <v>143</v>
      </c>
      <c r="E6380" s="634">
        <v>46.72</v>
      </c>
      <c r="F6380" s="635">
        <v>0</v>
      </c>
    </row>
    <row r="6381" spans="1:6" ht="15">
      <c r="A6381" s="633" t="s">
        <v>25035</v>
      </c>
      <c r="B6381" s="626">
        <v>97328</v>
      </c>
      <c r="C6381" s="628" t="s">
        <v>25041</v>
      </c>
      <c r="D6381" s="626" t="s">
        <v>143</v>
      </c>
      <c r="E6381" s="634">
        <v>46.15</v>
      </c>
      <c r="F6381" s="635">
        <v>0</v>
      </c>
    </row>
    <row r="6382" spans="1:6" ht="15">
      <c r="A6382" s="633" t="s">
        <v>25035</v>
      </c>
      <c r="B6382" s="626">
        <v>97334</v>
      </c>
      <c r="C6382" s="628" t="s">
        <v>25042</v>
      </c>
      <c r="D6382" s="626" t="s">
        <v>143</v>
      </c>
      <c r="E6382" s="634">
        <v>72.73</v>
      </c>
      <c r="F6382" s="635">
        <v>0</v>
      </c>
    </row>
    <row r="6383" spans="1:6" ht="15">
      <c r="A6383" s="633" t="s">
        <v>25035</v>
      </c>
      <c r="B6383" s="626">
        <v>97330</v>
      </c>
      <c r="C6383" s="628" t="s">
        <v>25043</v>
      </c>
      <c r="D6383" s="626" t="s">
        <v>143</v>
      </c>
      <c r="E6383" s="634">
        <v>71.94</v>
      </c>
      <c r="F6383" s="635">
        <v>0</v>
      </c>
    </row>
    <row r="6384" spans="1:6" ht="15">
      <c r="A6384" s="633" t="s">
        <v>25044</v>
      </c>
      <c r="B6384" s="626">
        <v>93085</v>
      </c>
      <c r="C6384" s="628" t="s">
        <v>25045</v>
      </c>
      <c r="D6384" s="626" t="s">
        <v>351</v>
      </c>
      <c r="E6384" s="634">
        <v>19.16</v>
      </c>
      <c r="F6384" s="635">
        <v>0</v>
      </c>
    </row>
    <row r="6385" spans="1:6" ht="15">
      <c r="A6385" s="633" t="s">
        <v>25044</v>
      </c>
      <c r="B6385" s="626">
        <v>103892</v>
      </c>
      <c r="C6385" s="628" t="s">
        <v>25046</v>
      </c>
      <c r="D6385" s="626" t="s">
        <v>351</v>
      </c>
      <c r="E6385" s="634">
        <v>20.58</v>
      </c>
      <c r="F6385" s="635">
        <v>0</v>
      </c>
    </row>
    <row r="6386" spans="1:6" ht="15">
      <c r="A6386" s="633" t="s">
        <v>25044</v>
      </c>
      <c r="B6386" s="626">
        <v>103823</v>
      </c>
      <c r="C6386" s="628" t="s">
        <v>25047</v>
      </c>
      <c r="D6386" s="626" t="s">
        <v>351</v>
      </c>
      <c r="E6386" s="634">
        <v>23.5</v>
      </c>
      <c r="F6386" s="635">
        <v>0</v>
      </c>
    </row>
    <row r="6387" spans="1:6" ht="15">
      <c r="A6387" s="633" t="s">
        <v>25044</v>
      </c>
      <c r="B6387" s="626">
        <v>103856</v>
      </c>
      <c r="C6387" s="628" t="s">
        <v>25048</v>
      </c>
      <c r="D6387" s="626" t="s">
        <v>351</v>
      </c>
      <c r="E6387" s="634">
        <v>20.55</v>
      </c>
      <c r="F6387" s="635">
        <v>0</v>
      </c>
    </row>
    <row r="6388" spans="1:6" ht="15">
      <c r="A6388" s="633" t="s">
        <v>25044</v>
      </c>
      <c r="B6388" s="626">
        <v>93108</v>
      </c>
      <c r="C6388" s="628" t="s">
        <v>25049</v>
      </c>
      <c r="D6388" s="626" t="s">
        <v>351</v>
      </c>
      <c r="E6388" s="634">
        <v>16.93</v>
      </c>
      <c r="F6388" s="635">
        <v>0</v>
      </c>
    </row>
    <row r="6389" spans="1:6" ht="15">
      <c r="A6389" s="633" t="s">
        <v>25044</v>
      </c>
      <c r="B6389" s="626">
        <v>93091</v>
      </c>
      <c r="C6389" s="628" t="s">
        <v>25050</v>
      </c>
      <c r="D6389" s="626" t="s">
        <v>351</v>
      </c>
      <c r="E6389" s="634">
        <v>20.079999999999998</v>
      </c>
      <c r="F6389" s="635">
        <v>0</v>
      </c>
    </row>
    <row r="6390" spans="1:6" ht="15">
      <c r="A6390" s="633" t="s">
        <v>25044</v>
      </c>
      <c r="B6390" s="626">
        <v>103900</v>
      </c>
      <c r="C6390" s="628" t="s">
        <v>25051</v>
      </c>
      <c r="D6390" s="626" t="s">
        <v>351</v>
      </c>
      <c r="E6390" s="634">
        <v>26.14</v>
      </c>
      <c r="F6390" s="635">
        <v>0</v>
      </c>
    </row>
    <row r="6391" spans="1:6" ht="15">
      <c r="A6391" s="633" t="s">
        <v>25044</v>
      </c>
      <c r="B6391" s="626">
        <v>103831</v>
      </c>
      <c r="C6391" s="628" t="s">
        <v>25052</v>
      </c>
      <c r="D6391" s="626" t="s">
        <v>351</v>
      </c>
      <c r="E6391" s="634">
        <v>35.04</v>
      </c>
      <c r="F6391" s="635">
        <v>0</v>
      </c>
    </row>
    <row r="6392" spans="1:6" ht="15">
      <c r="A6392" s="633" t="s">
        <v>25044</v>
      </c>
      <c r="B6392" s="626">
        <v>103864</v>
      </c>
      <c r="C6392" s="628" t="s">
        <v>25053</v>
      </c>
      <c r="D6392" s="626" t="s">
        <v>351</v>
      </c>
      <c r="E6392" s="634">
        <v>27.74</v>
      </c>
      <c r="F6392" s="635">
        <v>0</v>
      </c>
    </row>
    <row r="6393" spans="1:6" ht="15">
      <c r="A6393" s="633" t="s">
        <v>25044</v>
      </c>
      <c r="B6393" s="626">
        <v>93133</v>
      </c>
      <c r="C6393" s="628" t="s">
        <v>25054</v>
      </c>
      <c r="D6393" s="626" t="s">
        <v>351</v>
      </c>
      <c r="E6393" s="634">
        <v>24.24</v>
      </c>
      <c r="F6393" s="635">
        <v>0</v>
      </c>
    </row>
    <row r="6394" spans="1:6" ht="15">
      <c r="A6394" s="633" t="s">
        <v>25044</v>
      </c>
      <c r="B6394" s="626">
        <v>93057</v>
      </c>
      <c r="C6394" s="628" t="s">
        <v>25055</v>
      </c>
      <c r="D6394" s="626" t="s">
        <v>351</v>
      </c>
      <c r="E6394" s="634">
        <v>16.21</v>
      </c>
      <c r="F6394" s="635">
        <v>0</v>
      </c>
    </row>
    <row r="6395" spans="1:6" ht="15">
      <c r="A6395" s="633" t="s">
        <v>25044</v>
      </c>
      <c r="B6395" s="626">
        <v>93062</v>
      </c>
      <c r="C6395" s="628" t="s">
        <v>25056</v>
      </c>
      <c r="D6395" s="626" t="s">
        <v>351</v>
      </c>
      <c r="E6395" s="634">
        <v>30.32</v>
      </c>
      <c r="F6395" s="635">
        <v>0</v>
      </c>
    </row>
    <row r="6396" spans="1:6" ht="15">
      <c r="A6396" s="633" t="s">
        <v>25044</v>
      </c>
      <c r="B6396" s="626">
        <v>93065</v>
      </c>
      <c r="C6396" s="628" t="s">
        <v>25057</v>
      </c>
      <c r="D6396" s="626" t="s">
        <v>351</v>
      </c>
      <c r="E6396" s="634">
        <v>48.9</v>
      </c>
      <c r="F6396" s="635">
        <v>0</v>
      </c>
    </row>
    <row r="6397" spans="1:6" ht="15">
      <c r="A6397" s="633" t="s">
        <v>25044</v>
      </c>
      <c r="B6397" s="626">
        <v>93068</v>
      </c>
      <c r="C6397" s="628" t="s">
        <v>25058</v>
      </c>
      <c r="D6397" s="626" t="s">
        <v>351</v>
      </c>
      <c r="E6397" s="634">
        <v>68.540000000000006</v>
      </c>
      <c r="F6397" s="635">
        <v>0</v>
      </c>
    </row>
    <row r="6398" spans="1:6" ht="15">
      <c r="A6398" s="633" t="s">
        <v>25044</v>
      </c>
      <c r="B6398" s="626">
        <v>93071</v>
      </c>
      <c r="C6398" s="628" t="s">
        <v>25059</v>
      </c>
      <c r="D6398" s="626" t="s">
        <v>351</v>
      </c>
      <c r="E6398" s="634">
        <v>183.27</v>
      </c>
      <c r="F6398" s="635">
        <v>0</v>
      </c>
    </row>
    <row r="6399" spans="1:6" ht="15">
      <c r="A6399" s="633" t="s">
        <v>25044</v>
      </c>
      <c r="B6399" s="626">
        <v>93081</v>
      </c>
      <c r="C6399" s="628" t="s">
        <v>25060</v>
      </c>
      <c r="D6399" s="626" t="s">
        <v>351</v>
      </c>
      <c r="E6399" s="634">
        <v>21.4</v>
      </c>
      <c r="F6399" s="635">
        <v>0</v>
      </c>
    </row>
    <row r="6400" spans="1:6" ht="15">
      <c r="A6400" s="633" t="s">
        <v>25044</v>
      </c>
      <c r="B6400" s="626">
        <v>103887</v>
      </c>
      <c r="C6400" s="628" t="s">
        <v>25061</v>
      </c>
      <c r="D6400" s="626" t="s">
        <v>351</v>
      </c>
      <c r="E6400" s="634">
        <v>23.7</v>
      </c>
      <c r="F6400" s="635">
        <v>0</v>
      </c>
    </row>
    <row r="6401" spans="1:6" ht="15">
      <c r="A6401" s="633" t="s">
        <v>25044</v>
      </c>
      <c r="B6401" s="626">
        <v>103818</v>
      </c>
      <c r="C6401" s="628" t="s">
        <v>25062</v>
      </c>
      <c r="D6401" s="626" t="s">
        <v>351</v>
      </c>
      <c r="E6401" s="634">
        <v>23.67</v>
      </c>
      <c r="F6401" s="635">
        <v>0</v>
      </c>
    </row>
    <row r="6402" spans="1:6" ht="15">
      <c r="A6402" s="633" t="s">
        <v>25044</v>
      </c>
      <c r="B6402" s="626">
        <v>103851</v>
      </c>
      <c r="C6402" s="628" t="s">
        <v>25063</v>
      </c>
      <c r="D6402" s="626" t="s">
        <v>351</v>
      </c>
      <c r="E6402" s="634">
        <v>23.34</v>
      </c>
      <c r="F6402" s="635">
        <v>0</v>
      </c>
    </row>
    <row r="6403" spans="1:6" ht="15">
      <c r="A6403" s="633" t="s">
        <v>25044</v>
      </c>
      <c r="B6403" s="626">
        <v>93104</v>
      </c>
      <c r="C6403" s="628" t="s">
        <v>25064</v>
      </c>
      <c r="D6403" s="626" t="s">
        <v>351</v>
      </c>
      <c r="E6403" s="634">
        <v>21.54</v>
      </c>
      <c r="F6403" s="635">
        <v>0</v>
      </c>
    </row>
    <row r="6404" spans="1:6" ht="15">
      <c r="A6404" s="633" t="s">
        <v>25044</v>
      </c>
      <c r="B6404" s="626">
        <v>98602</v>
      </c>
      <c r="C6404" s="628" t="s">
        <v>25065</v>
      </c>
      <c r="D6404" s="626" t="s">
        <v>351</v>
      </c>
      <c r="E6404" s="634">
        <v>20.49</v>
      </c>
      <c r="F6404" s="635">
        <v>0</v>
      </c>
    </row>
    <row r="6405" spans="1:6" ht="15">
      <c r="A6405" s="633" t="s">
        <v>25044</v>
      </c>
      <c r="B6405" s="626">
        <v>93087</v>
      </c>
      <c r="C6405" s="628" t="s">
        <v>25066</v>
      </c>
      <c r="D6405" s="626" t="s">
        <v>351</v>
      </c>
      <c r="E6405" s="634">
        <v>22.5</v>
      </c>
      <c r="F6405" s="635">
        <v>0</v>
      </c>
    </row>
    <row r="6406" spans="1:6" ht="15">
      <c r="A6406" s="633" t="s">
        <v>25044</v>
      </c>
      <c r="B6406" s="626">
        <v>103893</v>
      </c>
      <c r="C6406" s="628" t="s">
        <v>25067</v>
      </c>
      <c r="D6406" s="626" t="s">
        <v>351</v>
      </c>
      <c r="E6406" s="634">
        <v>25.31</v>
      </c>
      <c r="F6406" s="635">
        <v>0</v>
      </c>
    </row>
    <row r="6407" spans="1:6" ht="15">
      <c r="A6407" s="633" t="s">
        <v>25044</v>
      </c>
      <c r="B6407" s="626">
        <v>103824</v>
      </c>
      <c r="C6407" s="628" t="s">
        <v>25068</v>
      </c>
      <c r="D6407" s="626" t="s">
        <v>351</v>
      </c>
      <c r="E6407" s="634">
        <v>28.43</v>
      </c>
      <c r="F6407" s="635">
        <v>0</v>
      </c>
    </row>
    <row r="6408" spans="1:6" ht="15">
      <c r="A6408" s="633" t="s">
        <v>25044</v>
      </c>
      <c r="B6408" s="626">
        <v>103857</v>
      </c>
      <c r="C6408" s="628" t="s">
        <v>25069</v>
      </c>
      <c r="D6408" s="626" t="s">
        <v>351</v>
      </c>
      <c r="E6408" s="634">
        <v>25.71</v>
      </c>
      <c r="F6408" s="635">
        <v>0</v>
      </c>
    </row>
    <row r="6409" spans="1:6" ht="15">
      <c r="A6409" s="633" t="s">
        <v>25044</v>
      </c>
      <c r="B6409" s="626">
        <v>93110</v>
      </c>
      <c r="C6409" s="628" t="s">
        <v>25070</v>
      </c>
      <c r="D6409" s="626" t="s">
        <v>351</v>
      </c>
      <c r="E6409" s="634">
        <v>24</v>
      </c>
      <c r="F6409" s="635">
        <v>0</v>
      </c>
    </row>
    <row r="6410" spans="1:6" ht="15">
      <c r="A6410" s="633" t="s">
        <v>25044</v>
      </c>
      <c r="B6410" s="626">
        <v>93054</v>
      </c>
      <c r="C6410" s="628" t="s">
        <v>25071</v>
      </c>
      <c r="D6410" s="626" t="s">
        <v>351</v>
      </c>
      <c r="E6410" s="634">
        <v>25.48</v>
      </c>
      <c r="F6410" s="635">
        <v>0</v>
      </c>
    </row>
    <row r="6411" spans="1:6" ht="15">
      <c r="A6411" s="633" t="s">
        <v>25044</v>
      </c>
      <c r="B6411" s="626">
        <v>93088</v>
      </c>
      <c r="C6411" s="628" t="s">
        <v>25072</v>
      </c>
      <c r="D6411" s="626" t="s">
        <v>351</v>
      </c>
      <c r="E6411" s="634">
        <v>27.81</v>
      </c>
      <c r="F6411" s="635">
        <v>0</v>
      </c>
    </row>
    <row r="6412" spans="1:6" ht="15">
      <c r="A6412" s="633" t="s">
        <v>25044</v>
      </c>
      <c r="B6412" s="626">
        <v>103894</v>
      </c>
      <c r="C6412" s="628" t="s">
        <v>25073</v>
      </c>
      <c r="D6412" s="626" t="s">
        <v>351</v>
      </c>
      <c r="E6412" s="634">
        <v>30.3</v>
      </c>
      <c r="F6412" s="635">
        <v>0</v>
      </c>
    </row>
    <row r="6413" spans="1:6" ht="15">
      <c r="A6413" s="633" t="s">
        <v>25044</v>
      </c>
      <c r="B6413" s="626">
        <v>103825</v>
      </c>
      <c r="C6413" s="628" t="s">
        <v>25074</v>
      </c>
      <c r="D6413" s="626" t="s">
        <v>351</v>
      </c>
      <c r="E6413" s="634">
        <v>33.4</v>
      </c>
      <c r="F6413" s="635">
        <v>0</v>
      </c>
    </row>
    <row r="6414" spans="1:6" ht="15">
      <c r="A6414" s="633" t="s">
        <v>25044</v>
      </c>
      <c r="B6414" s="626">
        <v>103858</v>
      </c>
      <c r="C6414" s="628" t="s">
        <v>25075</v>
      </c>
      <c r="D6414" s="626" t="s">
        <v>351</v>
      </c>
      <c r="E6414" s="634">
        <v>30.7</v>
      </c>
      <c r="F6414" s="635">
        <v>0</v>
      </c>
    </row>
    <row r="6415" spans="1:6" ht="15">
      <c r="A6415" s="633" t="s">
        <v>25044</v>
      </c>
      <c r="B6415" s="626">
        <v>93111</v>
      </c>
      <c r="C6415" s="628" t="s">
        <v>25076</v>
      </c>
      <c r="D6415" s="626" t="s">
        <v>351</v>
      </c>
      <c r="E6415" s="634">
        <v>28.98</v>
      </c>
      <c r="F6415" s="635">
        <v>0</v>
      </c>
    </row>
    <row r="6416" spans="1:6" ht="15">
      <c r="A6416" s="633" t="s">
        <v>25044</v>
      </c>
      <c r="B6416" s="626">
        <v>93059</v>
      </c>
      <c r="C6416" s="628" t="s">
        <v>25077</v>
      </c>
      <c r="D6416" s="626" t="s">
        <v>351</v>
      </c>
      <c r="E6416" s="634">
        <v>32.56</v>
      </c>
      <c r="F6416" s="635">
        <v>0</v>
      </c>
    </row>
    <row r="6417" spans="1:6" ht="15">
      <c r="A6417" s="633" t="s">
        <v>25044</v>
      </c>
      <c r="B6417" s="626">
        <v>93093</v>
      </c>
      <c r="C6417" s="628" t="s">
        <v>25078</v>
      </c>
      <c r="D6417" s="626" t="s">
        <v>351</v>
      </c>
      <c r="E6417" s="634">
        <v>34.42</v>
      </c>
      <c r="F6417" s="635">
        <v>0</v>
      </c>
    </row>
    <row r="6418" spans="1:6" ht="15">
      <c r="A6418" s="633" t="s">
        <v>25044</v>
      </c>
      <c r="B6418" s="626">
        <v>103899</v>
      </c>
      <c r="C6418" s="628" t="s">
        <v>25079</v>
      </c>
      <c r="D6418" s="626" t="s">
        <v>351</v>
      </c>
      <c r="E6418" s="634">
        <v>37.67</v>
      </c>
      <c r="F6418" s="635">
        <v>0</v>
      </c>
    </row>
    <row r="6419" spans="1:6" ht="15">
      <c r="A6419" s="633" t="s">
        <v>25044</v>
      </c>
      <c r="B6419" s="626">
        <v>103830</v>
      </c>
      <c r="C6419" s="628" t="s">
        <v>25080</v>
      </c>
      <c r="D6419" s="626" t="s">
        <v>351</v>
      </c>
      <c r="E6419" s="634">
        <v>43.22</v>
      </c>
      <c r="F6419" s="635">
        <v>0</v>
      </c>
    </row>
    <row r="6420" spans="1:6" ht="15">
      <c r="A6420" s="633" t="s">
        <v>25044</v>
      </c>
      <c r="B6420" s="626">
        <v>103863</v>
      </c>
      <c r="C6420" s="628" t="s">
        <v>25081</v>
      </c>
      <c r="D6420" s="626" t="s">
        <v>351</v>
      </c>
      <c r="E6420" s="634">
        <v>38.729999999999997</v>
      </c>
      <c r="F6420" s="635">
        <v>0</v>
      </c>
    </row>
    <row r="6421" spans="1:6" ht="15">
      <c r="A6421" s="633" t="s">
        <v>25044</v>
      </c>
      <c r="B6421" s="626">
        <v>93114</v>
      </c>
      <c r="C6421" s="628" t="s">
        <v>25082</v>
      </c>
      <c r="D6421" s="626" t="s">
        <v>351</v>
      </c>
      <c r="E6421" s="634">
        <v>37.090000000000003</v>
      </c>
      <c r="F6421" s="635">
        <v>0</v>
      </c>
    </row>
    <row r="6422" spans="1:6" ht="15">
      <c r="A6422" s="633" t="s">
        <v>25044</v>
      </c>
      <c r="B6422" s="626">
        <v>93075</v>
      </c>
      <c r="C6422" s="628" t="s">
        <v>25083</v>
      </c>
      <c r="D6422" s="626" t="s">
        <v>351</v>
      </c>
      <c r="E6422" s="634">
        <v>23.09</v>
      </c>
      <c r="F6422" s="635">
        <v>0</v>
      </c>
    </row>
    <row r="6423" spans="1:6" ht="15">
      <c r="A6423" s="633" t="s">
        <v>25044</v>
      </c>
      <c r="B6423" s="626">
        <v>103876</v>
      </c>
      <c r="C6423" s="628" t="s">
        <v>25084</v>
      </c>
      <c r="D6423" s="626" t="s">
        <v>351</v>
      </c>
      <c r="E6423" s="634">
        <v>26.53</v>
      </c>
      <c r="F6423" s="635">
        <v>0</v>
      </c>
    </row>
    <row r="6424" spans="1:6" ht="15">
      <c r="A6424" s="633" t="s">
        <v>25044</v>
      </c>
      <c r="B6424" s="626">
        <v>103807</v>
      </c>
      <c r="C6424" s="628" t="s">
        <v>25085</v>
      </c>
      <c r="D6424" s="626" t="s">
        <v>351</v>
      </c>
      <c r="E6424" s="634">
        <v>26.47</v>
      </c>
      <c r="F6424" s="635">
        <v>0</v>
      </c>
    </row>
    <row r="6425" spans="1:6" ht="15">
      <c r="A6425" s="633" t="s">
        <v>25044</v>
      </c>
      <c r="B6425" s="626">
        <v>103840</v>
      </c>
      <c r="C6425" s="628" t="s">
        <v>25086</v>
      </c>
      <c r="D6425" s="626" t="s">
        <v>351</v>
      </c>
      <c r="E6425" s="634">
        <v>25.96</v>
      </c>
      <c r="F6425" s="635">
        <v>0</v>
      </c>
    </row>
    <row r="6426" spans="1:6" ht="15">
      <c r="A6426" s="633" t="s">
        <v>25044</v>
      </c>
      <c r="B6426" s="626">
        <v>93098</v>
      </c>
      <c r="C6426" s="628" t="s">
        <v>25087</v>
      </c>
      <c r="D6426" s="626" t="s">
        <v>351</v>
      </c>
      <c r="E6426" s="634">
        <v>23.29</v>
      </c>
      <c r="F6426" s="635">
        <v>0</v>
      </c>
    </row>
    <row r="6427" spans="1:6" ht="15">
      <c r="A6427" s="633" t="s">
        <v>25044</v>
      </c>
      <c r="B6427" s="626">
        <v>93120</v>
      </c>
      <c r="C6427" s="628" t="s">
        <v>25088</v>
      </c>
      <c r="D6427" s="626" t="s">
        <v>351</v>
      </c>
      <c r="E6427" s="634">
        <v>29</v>
      </c>
      <c r="F6427" s="635">
        <v>0</v>
      </c>
    </row>
    <row r="6428" spans="1:6" ht="15">
      <c r="A6428" s="633" t="s">
        <v>25044</v>
      </c>
      <c r="B6428" s="626">
        <v>93077</v>
      </c>
      <c r="C6428" s="628" t="s">
        <v>25089</v>
      </c>
      <c r="D6428" s="626" t="s">
        <v>351</v>
      </c>
      <c r="E6428" s="634">
        <v>32.01</v>
      </c>
      <c r="F6428" s="635">
        <v>0</v>
      </c>
    </row>
    <row r="6429" spans="1:6" ht="15">
      <c r="A6429" s="633" t="s">
        <v>25044</v>
      </c>
      <c r="B6429" s="626">
        <v>103879</v>
      </c>
      <c r="C6429" s="628" t="s">
        <v>25090</v>
      </c>
      <c r="D6429" s="626" t="s">
        <v>351</v>
      </c>
      <c r="E6429" s="634">
        <v>36.21</v>
      </c>
      <c r="F6429" s="635">
        <v>0</v>
      </c>
    </row>
    <row r="6430" spans="1:6" ht="15">
      <c r="A6430" s="633" t="s">
        <v>25044</v>
      </c>
      <c r="B6430" s="626">
        <v>103810</v>
      </c>
      <c r="C6430" s="628" t="s">
        <v>25091</v>
      </c>
      <c r="D6430" s="626" t="s">
        <v>351</v>
      </c>
      <c r="E6430" s="634">
        <v>40.83</v>
      </c>
      <c r="F6430" s="635">
        <v>0</v>
      </c>
    </row>
    <row r="6431" spans="1:6" ht="15">
      <c r="A6431" s="633" t="s">
        <v>25044</v>
      </c>
      <c r="B6431" s="626">
        <v>103843</v>
      </c>
      <c r="C6431" s="628" t="s">
        <v>25092</v>
      </c>
      <c r="D6431" s="626" t="s">
        <v>351</v>
      </c>
      <c r="E6431" s="634">
        <v>36.799999999999997</v>
      </c>
      <c r="F6431" s="635">
        <v>0</v>
      </c>
    </row>
    <row r="6432" spans="1:6" ht="15">
      <c r="A6432" s="633" t="s">
        <v>25044</v>
      </c>
      <c r="B6432" s="626">
        <v>93100</v>
      </c>
      <c r="C6432" s="628" t="s">
        <v>25093</v>
      </c>
      <c r="D6432" s="626" t="s">
        <v>351</v>
      </c>
      <c r="E6432" s="634">
        <v>34.229999999999997</v>
      </c>
      <c r="F6432" s="635">
        <v>0</v>
      </c>
    </row>
    <row r="6433" spans="1:6" ht="15">
      <c r="A6433" s="633" t="s">
        <v>25044</v>
      </c>
      <c r="B6433" s="626">
        <v>93121</v>
      </c>
      <c r="C6433" s="628" t="s">
        <v>25094</v>
      </c>
      <c r="D6433" s="626" t="s">
        <v>351</v>
      </c>
      <c r="E6433" s="634">
        <v>33.07</v>
      </c>
      <c r="F6433" s="635">
        <v>0</v>
      </c>
    </row>
    <row r="6434" spans="1:6" ht="15">
      <c r="A6434" s="633" t="s">
        <v>25044</v>
      </c>
      <c r="B6434" s="626">
        <v>93078</v>
      </c>
      <c r="C6434" s="628" t="s">
        <v>25095</v>
      </c>
      <c r="D6434" s="626" t="s">
        <v>351</v>
      </c>
      <c r="E6434" s="634">
        <v>36.08</v>
      </c>
      <c r="F6434" s="635">
        <v>0</v>
      </c>
    </row>
    <row r="6435" spans="1:6" ht="15">
      <c r="A6435" s="633" t="s">
        <v>25044</v>
      </c>
      <c r="B6435" s="626">
        <v>103880</v>
      </c>
      <c r="C6435" s="628" t="s">
        <v>25096</v>
      </c>
      <c r="D6435" s="626" t="s">
        <v>351</v>
      </c>
      <c r="E6435" s="634">
        <v>40.29</v>
      </c>
      <c r="F6435" s="635">
        <v>0</v>
      </c>
    </row>
    <row r="6436" spans="1:6" ht="15">
      <c r="A6436" s="633" t="s">
        <v>25044</v>
      </c>
      <c r="B6436" s="626">
        <v>103811</v>
      </c>
      <c r="C6436" s="628" t="s">
        <v>25097</v>
      </c>
      <c r="D6436" s="626" t="s">
        <v>351</v>
      </c>
      <c r="E6436" s="634">
        <v>44.91</v>
      </c>
      <c r="F6436" s="635">
        <v>0</v>
      </c>
    </row>
    <row r="6437" spans="1:6" ht="15">
      <c r="A6437" s="633" t="s">
        <v>25044</v>
      </c>
      <c r="B6437" s="626">
        <v>103844</v>
      </c>
      <c r="C6437" s="628" t="s">
        <v>25098</v>
      </c>
      <c r="D6437" s="626" t="s">
        <v>351</v>
      </c>
      <c r="E6437" s="634">
        <v>40.869999999999997</v>
      </c>
      <c r="F6437" s="635">
        <v>0</v>
      </c>
    </row>
    <row r="6438" spans="1:6" ht="15">
      <c r="A6438" s="633" t="s">
        <v>25044</v>
      </c>
      <c r="B6438" s="626">
        <v>93101</v>
      </c>
      <c r="C6438" s="628" t="s">
        <v>25099</v>
      </c>
      <c r="D6438" s="626" t="s">
        <v>351</v>
      </c>
      <c r="E6438" s="634">
        <v>38.31</v>
      </c>
      <c r="F6438" s="635">
        <v>0</v>
      </c>
    </row>
    <row r="6439" spans="1:6" ht="15">
      <c r="A6439" s="633" t="s">
        <v>25044</v>
      </c>
      <c r="B6439" s="626">
        <v>92311</v>
      </c>
      <c r="C6439" s="628" t="s">
        <v>25100</v>
      </c>
      <c r="D6439" s="626" t="s">
        <v>351</v>
      </c>
      <c r="E6439" s="634">
        <v>16.45</v>
      </c>
      <c r="F6439" s="635">
        <v>0</v>
      </c>
    </row>
    <row r="6440" spans="1:6" ht="15">
      <c r="A6440" s="633" t="s">
        <v>25044</v>
      </c>
      <c r="B6440" s="626">
        <v>103874</v>
      </c>
      <c r="C6440" s="628" t="s">
        <v>25101</v>
      </c>
      <c r="D6440" s="626" t="s">
        <v>351</v>
      </c>
      <c r="E6440" s="634">
        <v>24.04</v>
      </c>
      <c r="F6440" s="635">
        <v>0</v>
      </c>
    </row>
    <row r="6441" spans="1:6" ht="15">
      <c r="A6441" s="633" t="s">
        <v>25044</v>
      </c>
      <c r="B6441" s="626">
        <v>103805</v>
      </c>
      <c r="C6441" s="628" t="s">
        <v>25102</v>
      </c>
      <c r="D6441" s="626" t="s">
        <v>351</v>
      </c>
      <c r="E6441" s="634">
        <v>23.94</v>
      </c>
      <c r="F6441" s="635">
        <v>0</v>
      </c>
    </row>
    <row r="6442" spans="1:6" ht="15">
      <c r="A6442" s="633" t="s">
        <v>25044</v>
      </c>
      <c r="B6442" s="626">
        <v>103838</v>
      </c>
      <c r="C6442" s="628" t="s">
        <v>25103</v>
      </c>
      <c r="D6442" s="626" t="s">
        <v>351</v>
      </c>
      <c r="E6442" s="634">
        <v>22.91</v>
      </c>
      <c r="F6442" s="635">
        <v>0</v>
      </c>
    </row>
    <row r="6443" spans="1:6" ht="15">
      <c r="A6443" s="633" t="s">
        <v>25044</v>
      </c>
      <c r="B6443" s="626">
        <v>92326</v>
      </c>
      <c r="C6443" s="628" t="s">
        <v>25104</v>
      </c>
      <c r="D6443" s="626" t="s">
        <v>351</v>
      </c>
      <c r="E6443" s="634">
        <v>17.54</v>
      </c>
      <c r="F6443" s="635">
        <v>0</v>
      </c>
    </row>
    <row r="6444" spans="1:6" ht="15">
      <c r="A6444" s="633" t="s">
        <v>25044</v>
      </c>
      <c r="B6444" s="626">
        <v>92287</v>
      </c>
      <c r="C6444" s="628" t="s">
        <v>25105</v>
      </c>
      <c r="D6444" s="626" t="s">
        <v>351</v>
      </c>
      <c r="E6444" s="634">
        <v>20.36</v>
      </c>
      <c r="F6444" s="635">
        <v>0</v>
      </c>
    </row>
    <row r="6445" spans="1:6" ht="15">
      <c r="A6445" s="633" t="s">
        <v>25044</v>
      </c>
      <c r="B6445" s="626">
        <v>92312</v>
      </c>
      <c r="C6445" s="628" t="s">
        <v>25106</v>
      </c>
      <c r="D6445" s="626" t="s">
        <v>351</v>
      </c>
      <c r="E6445" s="634">
        <v>26.38</v>
      </c>
      <c r="F6445" s="635">
        <v>0</v>
      </c>
    </row>
    <row r="6446" spans="1:6" ht="15">
      <c r="A6446" s="633" t="s">
        <v>25044</v>
      </c>
      <c r="B6446" s="626">
        <v>103877</v>
      </c>
      <c r="C6446" s="628" t="s">
        <v>25107</v>
      </c>
      <c r="D6446" s="626" t="s">
        <v>351</v>
      </c>
      <c r="E6446" s="634">
        <v>34.79</v>
      </c>
      <c r="F6446" s="635">
        <v>0</v>
      </c>
    </row>
    <row r="6447" spans="1:6" ht="15">
      <c r="A6447" s="633" t="s">
        <v>25044</v>
      </c>
      <c r="B6447" s="626">
        <v>103808</v>
      </c>
      <c r="C6447" s="628" t="s">
        <v>25108</v>
      </c>
      <c r="D6447" s="626" t="s">
        <v>351</v>
      </c>
      <c r="E6447" s="634">
        <v>44.05</v>
      </c>
      <c r="F6447" s="635">
        <v>0</v>
      </c>
    </row>
    <row r="6448" spans="1:6" ht="15">
      <c r="A6448" s="633" t="s">
        <v>25044</v>
      </c>
      <c r="B6448" s="626">
        <v>103841</v>
      </c>
      <c r="C6448" s="628" t="s">
        <v>25109</v>
      </c>
      <c r="D6448" s="626" t="s">
        <v>351</v>
      </c>
      <c r="E6448" s="634">
        <v>35.96</v>
      </c>
      <c r="F6448" s="635">
        <v>0</v>
      </c>
    </row>
    <row r="6449" spans="1:6" ht="15">
      <c r="A6449" s="633" t="s">
        <v>25044</v>
      </c>
      <c r="B6449" s="626">
        <v>92327</v>
      </c>
      <c r="C6449" s="628" t="s">
        <v>25110</v>
      </c>
      <c r="D6449" s="626" t="s">
        <v>351</v>
      </c>
      <c r="E6449" s="634">
        <v>30.84</v>
      </c>
      <c r="F6449" s="635">
        <v>0</v>
      </c>
    </row>
    <row r="6450" spans="1:6" ht="15">
      <c r="A6450" s="633" t="s">
        <v>25044</v>
      </c>
      <c r="B6450" s="626">
        <v>92288</v>
      </c>
      <c r="C6450" s="628" t="s">
        <v>25111</v>
      </c>
      <c r="D6450" s="626" t="s">
        <v>351</v>
      </c>
      <c r="E6450" s="634">
        <v>31.65</v>
      </c>
      <c r="F6450" s="635">
        <v>0</v>
      </c>
    </row>
    <row r="6451" spans="1:6" ht="15">
      <c r="A6451" s="633" t="s">
        <v>25044</v>
      </c>
      <c r="B6451" s="626">
        <v>92313</v>
      </c>
      <c r="C6451" s="628" t="s">
        <v>25112</v>
      </c>
      <c r="D6451" s="626" t="s">
        <v>351</v>
      </c>
      <c r="E6451" s="634">
        <v>37.200000000000003</v>
      </c>
      <c r="F6451" s="635">
        <v>0</v>
      </c>
    </row>
    <row r="6452" spans="1:6" ht="15">
      <c r="A6452" s="633" t="s">
        <v>25044</v>
      </c>
      <c r="B6452" s="626">
        <v>103881</v>
      </c>
      <c r="C6452" s="628" t="s">
        <v>25113</v>
      </c>
      <c r="D6452" s="626" t="s">
        <v>351</v>
      </c>
      <c r="E6452" s="634">
        <v>46.94</v>
      </c>
      <c r="F6452" s="635">
        <v>0</v>
      </c>
    </row>
    <row r="6453" spans="1:6" ht="15">
      <c r="A6453" s="633" t="s">
        <v>25044</v>
      </c>
      <c r="B6453" s="626">
        <v>103812</v>
      </c>
      <c r="C6453" s="628" t="s">
        <v>25114</v>
      </c>
      <c r="D6453" s="626" t="s">
        <v>351</v>
      </c>
      <c r="E6453" s="634">
        <v>64.2</v>
      </c>
      <c r="F6453" s="635">
        <v>0</v>
      </c>
    </row>
    <row r="6454" spans="1:6" ht="15">
      <c r="A6454" s="633" t="s">
        <v>25044</v>
      </c>
      <c r="B6454" s="626">
        <v>103845</v>
      </c>
      <c r="C6454" s="628" t="s">
        <v>25115</v>
      </c>
      <c r="D6454" s="626" t="s">
        <v>351</v>
      </c>
      <c r="E6454" s="634">
        <v>50.07</v>
      </c>
      <c r="F6454" s="635">
        <v>0</v>
      </c>
    </row>
    <row r="6455" spans="1:6" ht="15">
      <c r="A6455" s="633" t="s">
        <v>25044</v>
      </c>
      <c r="B6455" s="626">
        <v>92328</v>
      </c>
      <c r="C6455" s="628" t="s">
        <v>25116</v>
      </c>
      <c r="D6455" s="626" t="s">
        <v>351</v>
      </c>
      <c r="E6455" s="634">
        <v>45.15</v>
      </c>
      <c r="F6455" s="635">
        <v>0</v>
      </c>
    </row>
    <row r="6456" spans="1:6" ht="15">
      <c r="A6456" s="633" t="s">
        <v>25044</v>
      </c>
      <c r="B6456" s="626">
        <v>92289</v>
      </c>
      <c r="C6456" s="628" t="s">
        <v>25117</v>
      </c>
      <c r="D6456" s="626" t="s">
        <v>351</v>
      </c>
      <c r="E6456" s="634">
        <v>54.99</v>
      </c>
      <c r="F6456" s="635">
        <v>0</v>
      </c>
    </row>
    <row r="6457" spans="1:6" ht="15">
      <c r="A6457" s="633" t="s">
        <v>25044</v>
      </c>
      <c r="B6457" s="626">
        <v>92290</v>
      </c>
      <c r="C6457" s="628" t="s">
        <v>25118</v>
      </c>
      <c r="D6457" s="626" t="s">
        <v>351</v>
      </c>
      <c r="E6457" s="634">
        <v>82.48</v>
      </c>
      <c r="F6457" s="635">
        <v>0</v>
      </c>
    </row>
    <row r="6458" spans="1:6" ht="15">
      <c r="A6458" s="633" t="s">
        <v>25044</v>
      </c>
      <c r="B6458" s="626">
        <v>92291</v>
      </c>
      <c r="C6458" s="628" t="s">
        <v>25119</v>
      </c>
      <c r="D6458" s="626" t="s">
        <v>351</v>
      </c>
      <c r="E6458" s="634">
        <v>126.97</v>
      </c>
      <c r="F6458" s="635">
        <v>0</v>
      </c>
    </row>
    <row r="6459" spans="1:6" ht="15">
      <c r="A6459" s="633" t="s">
        <v>25044</v>
      </c>
      <c r="B6459" s="626">
        <v>92292</v>
      </c>
      <c r="C6459" s="628" t="s">
        <v>25120</v>
      </c>
      <c r="D6459" s="626" t="s">
        <v>351</v>
      </c>
      <c r="E6459" s="634">
        <v>385.55</v>
      </c>
      <c r="F6459" s="635">
        <v>0</v>
      </c>
    </row>
    <row r="6460" spans="1:6" ht="15">
      <c r="A6460" s="633" t="s">
        <v>25044</v>
      </c>
      <c r="B6460" s="626">
        <v>93082</v>
      </c>
      <c r="C6460" s="628" t="s">
        <v>25121</v>
      </c>
      <c r="D6460" s="626" t="s">
        <v>351</v>
      </c>
      <c r="E6460" s="634">
        <v>27.51</v>
      </c>
      <c r="F6460" s="635">
        <v>0</v>
      </c>
    </row>
    <row r="6461" spans="1:6" ht="15">
      <c r="A6461" s="633" t="s">
        <v>25044</v>
      </c>
      <c r="B6461" s="626">
        <v>103885</v>
      </c>
      <c r="C6461" s="628" t="s">
        <v>25122</v>
      </c>
      <c r="D6461" s="626" t="s">
        <v>351</v>
      </c>
      <c r="E6461" s="634">
        <v>32.1</v>
      </c>
      <c r="F6461" s="635">
        <v>0</v>
      </c>
    </row>
    <row r="6462" spans="1:6" ht="15">
      <c r="A6462" s="633" t="s">
        <v>25044</v>
      </c>
      <c r="B6462" s="626">
        <v>103816</v>
      </c>
      <c r="C6462" s="628" t="s">
        <v>25123</v>
      </c>
      <c r="D6462" s="626" t="s">
        <v>351</v>
      </c>
      <c r="E6462" s="634">
        <v>32.06</v>
      </c>
      <c r="F6462" s="635">
        <v>0</v>
      </c>
    </row>
    <row r="6463" spans="1:6" ht="15">
      <c r="A6463" s="633" t="s">
        <v>25044</v>
      </c>
      <c r="B6463" s="626">
        <v>103849</v>
      </c>
      <c r="C6463" s="628" t="s">
        <v>25124</v>
      </c>
      <c r="D6463" s="626" t="s">
        <v>351</v>
      </c>
      <c r="E6463" s="634">
        <v>31.36</v>
      </c>
      <c r="F6463" s="635">
        <v>0</v>
      </c>
    </row>
    <row r="6464" spans="1:6" ht="15">
      <c r="A6464" s="633" t="s">
        <v>25044</v>
      </c>
      <c r="B6464" s="626">
        <v>93105</v>
      </c>
      <c r="C6464" s="628" t="s">
        <v>25125</v>
      </c>
      <c r="D6464" s="626" t="s">
        <v>351</v>
      </c>
      <c r="E6464" s="634">
        <v>27.77</v>
      </c>
      <c r="F6464" s="635">
        <v>0</v>
      </c>
    </row>
    <row r="6465" spans="1:6" ht="15">
      <c r="A6465" s="633" t="s">
        <v>25044</v>
      </c>
      <c r="B6465" s="626">
        <v>93055</v>
      </c>
      <c r="C6465" s="628" t="s">
        <v>25126</v>
      </c>
      <c r="D6465" s="626" t="s">
        <v>351</v>
      </c>
      <c r="E6465" s="634">
        <v>48.97</v>
      </c>
      <c r="F6465" s="635">
        <v>0</v>
      </c>
    </row>
    <row r="6466" spans="1:6" ht="15">
      <c r="A6466" s="633" t="s">
        <v>25044</v>
      </c>
      <c r="B6466" s="626">
        <v>93089</v>
      </c>
      <c r="C6466" s="628" t="s">
        <v>25127</v>
      </c>
      <c r="D6466" s="626" t="s">
        <v>351</v>
      </c>
      <c r="E6466" s="634">
        <v>52.99</v>
      </c>
      <c r="F6466" s="635">
        <v>0</v>
      </c>
    </row>
    <row r="6467" spans="1:6" ht="15">
      <c r="A6467" s="633" t="s">
        <v>25044</v>
      </c>
      <c r="B6467" s="626">
        <v>103891</v>
      </c>
      <c r="C6467" s="628" t="s">
        <v>25128</v>
      </c>
      <c r="D6467" s="626" t="s">
        <v>351</v>
      </c>
      <c r="E6467" s="634">
        <v>58.61</v>
      </c>
      <c r="F6467" s="635">
        <v>0</v>
      </c>
    </row>
    <row r="6468" spans="1:6" ht="15">
      <c r="A6468" s="633" t="s">
        <v>25044</v>
      </c>
      <c r="B6468" s="626">
        <v>103822</v>
      </c>
      <c r="C6468" s="628" t="s">
        <v>25129</v>
      </c>
      <c r="D6468" s="626" t="s">
        <v>351</v>
      </c>
      <c r="E6468" s="634">
        <v>64.84</v>
      </c>
      <c r="F6468" s="635">
        <v>0</v>
      </c>
    </row>
    <row r="6469" spans="1:6" ht="15">
      <c r="A6469" s="633" t="s">
        <v>25044</v>
      </c>
      <c r="B6469" s="626">
        <v>103855</v>
      </c>
      <c r="C6469" s="628" t="s">
        <v>25130</v>
      </c>
      <c r="D6469" s="626" t="s">
        <v>351</v>
      </c>
      <c r="E6469" s="634">
        <v>59.41</v>
      </c>
      <c r="F6469" s="635">
        <v>0</v>
      </c>
    </row>
    <row r="6470" spans="1:6" ht="15">
      <c r="A6470" s="633" t="s">
        <v>25044</v>
      </c>
      <c r="B6470" s="626">
        <v>93112</v>
      </c>
      <c r="C6470" s="628" t="s">
        <v>25131</v>
      </c>
      <c r="D6470" s="626" t="s">
        <v>351</v>
      </c>
      <c r="E6470" s="634">
        <v>55.97</v>
      </c>
      <c r="F6470" s="635">
        <v>0</v>
      </c>
    </row>
    <row r="6471" spans="1:6" ht="15">
      <c r="A6471" s="633" t="s">
        <v>25044</v>
      </c>
      <c r="B6471" s="626">
        <v>93060</v>
      </c>
      <c r="C6471" s="628" t="s">
        <v>25132</v>
      </c>
      <c r="D6471" s="626" t="s">
        <v>351</v>
      </c>
      <c r="E6471" s="634">
        <v>85.29</v>
      </c>
      <c r="F6471" s="635">
        <v>0</v>
      </c>
    </row>
    <row r="6472" spans="1:6" ht="15">
      <c r="A6472" s="633" t="s">
        <v>25044</v>
      </c>
      <c r="B6472" s="626">
        <v>93094</v>
      </c>
      <c r="C6472" s="628" t="s">
        <v>25133</v>
      </c>
      <c r="D6472" s="626" t="s">
        <v>351</v>
      </c>
      <c r="E6472" s="634">
        <v>89.02</v>
      </c>
      <c r="F6472" s="635">
        <v>0</v>
      </c>
    </row>
    <row r="6473" spans="1:6" ht="15">
      <c r="A6473" s="633" t="s">
        <v>25044</v>
      </c>
      <c r="B6473" s="626">
        <v>103897</v>
      </c>
      <c r="C6473" s="628" t="s">
        <v>25134</v>
      </c>
      <c r="D6473" s="626" t="s">
        <v>351</v>
      </c>
      <c r="E6473" s="634">
        <v>95.5</v>
      </c>
      <c r="F6473" s="635">
        <v>0</v>
      </c>
    </row>
    <row r="6474" spans="1:6" ht="15">
      <c r="A6474" s="633" t="s">
        <v>25044</v>
      </c>
      <c r="B6474" s="626">
        <v>103828</v>
      </c>
      <c r="C6474" s="628" t="s">
        <v>25135</v>
      </c>
      <c r="D6474" s="626" t="s">
        <v>351</v>
      </c>
      <c r="E6474" s="634">
        <v>106.58</v>
      </c>
      <c r="F6474" s="635">
        <v>0</v>
      </c>
    </row>
    <row r="6475" spans="1:6" ht="15">
      <c r="A6475" s="633" t="s">
        <v>25044</v>
      </c>
      <c r="B6475" s="626">
        <v>103861</v>
      </c>
      <c r="C6475" s="628" t="s">
        <v>25136</v>
      </c>
      <c r="D6475" s="626" t="s">
        <v>351</v>
      </c>
      <c r="E6475" s="634">
        <v>97.64</v>
      </c>
      <c r="F6475" s="635">
        <v>0</v>
      </c>
    </row>
    <row r="6476" spans="1:6" ht="15">
      <c r="A6476" s="633" t="s">
        <v>25044</v>
      </c>
      <c r="B6476" s="626">
        <v>93115</v>
      </c>
      <c r="C6476" s="628" t="s">
        <v>25137</v>
      </c>
      <c r="D6476" s="626" t="s">
        <v>351</v>
      </c>
      <c r="E6476" s="634">
        <v>94.33</v>
      </c>
      <c r="F6476" s="635">
        <v>0</v>
      </c>
    </row>
    <row r="6477" spans="1:6" ht="15">
      <c r="A6477" s="633" t="s">
        <v>25044</v>
      </c>
      <c r="B6477" s="626">
        <v>93074</v>
      </c>
      <c r="C6477" s="628" t="s">
        <v>25138</v>
      </c>
      <c r="D6477" s="626" t="s">
        <v>351</v>
      </c>
      <c r="E6477" s="634">
        <v>17.149999999999999</v>
      </c>
      <c r="F6477" s="635">
        <v>0</v>
      </c>
    </row>
    <row r="6478" spans="1:6" ht="15">
      <c r="A6478" s="633" t="s">
        <v>25044</v>
      </c>
      <c r="B6478" s="626">
        <v>103875</v>
      </c>
      <c r="C6478" s="628" t="s">
        <v>25139</v>
      </c>
      <c r="D6478" s="626" t="s">
        <v>351</v>
      </c>
      <c r="E6478" s="634">
        <v>24.01</v>
      </c>
      <c r="F6478" s="635">
        <v>0</v>
      </c>
    </row>
    <row r="6479" spans="1:6" ht="15">
      <c r="A6479" s="633" t="s">
        <v>25044</v>
      </c>
      <c r="B6479" s="626">
        <v>103806</v>
      </c>
      <c r="C6479" s="628" t="s">
        <v>25140</v>
      </c>
      <c r="D6479" s="626" t="s">
        <v>351</v>
      </c>
      <c r="E6479" s="634">
        <v>23.91</v>
      </c>
      <c r="F6479" s="635">
        <v>0</v>
      </c>
    </row>
    <row r="6480" spans="1:6" ht="15">
      <c r="A6480" s="633" t="s">
        <v>25044</v>
      </c>
      <c r="B6480" s="626">
        <v>103839</v>
      </c>
      <c r="C6480" s="628" t="s">
        <v>25141</v>
      </c>
      <c r="D6480" s="626" t="s">
        <v>351</v>
      </c>
      <c r="E6480" s="634">
        <v>22.88</v>
      </c>
      <c r="F6480" s="635">
        <v>0</v>
      </c>
    </row>
    <row r="6481" spans="1:6" ht="15">
      <c r="A6481" s="633" t="s">
        <v>25044</v>
      </c>
      <c r="B6481" s="626">
        <v>93097</v>
      </c>
      <c r="C6481" s="628" t="s">
        <v>25142</v>
      </c>
      <c r="D6481" s="626" t="s">
        <v>351</v>
      </c>
      <c r="E6481" s="634">
        <v>17.53</v>
      </c>
      <c r="F6481" s="635">
        <v>0</v>
      </c>
    </row>
    <row r="6482" spans="1:6" ht="15">
      <c r="A6482" s="633" t="s">
        <v>25044</v>
      </c>
      <c r="B6482" s="626">
        <v>93119</v>
      </c>
      <c r="C6482" s="628" t="s">
        <v>25143</v>
      </c>
      <c r="D6482" s="626" t="s">
        <v>351</v>
      </c>
      <c r="E6482" s="634">
        <v>20.05</v>
      </c>
      <c r="F6482" s="635">
        <v>0</v>
      </c>
    </row>
    <row r="6483" spans="1:6" ht="15">
      <c r="A6483" s="633" t="s">
        <v>25044</v>
      </c>
      <c r="B6483" s="626">
        <v>93076</v>
      </c>
      <c r="C6483" s="628" t="s">
        <v>25144</v>
      </c>
      <c r="D6483" s="626" t="s">
        <v>351</v>
      </c>
      <c r="E6483" s="634">
        <v>26.07</v>
      </c>
      <c r="F6483" s="635">
        <v>0</v>
      </c>
    </row>
    <row r="6484" spans="1:6" ht="15">
      <c r="A6484" s="633" t="s">
        <v>25044</v>
      </c>
      <c r="B6484" s="626">
        <v>103878</v>
      </c>
      <c r="C6484" s="628" t="s">
        <v>25145</v>
      </c>
      <c r="D6484" s="626" t="s">
        <v>351</v>
      </c>
      <c r="E6484" s="634">
        <v>34.479999999999997</v>
      </c>
      <c r="F6484" s="635">
        <v>0</v>
      </c>
    </row>
    <row r="6485" spans="1:6" ht="15">
      <c r="A6485" s="633" t="s">
        <v>25044</v>
      </c>
      <c r="B6485" s="626">
        <v>103809</v>
      </c>
      <c r="C6485" s="628" t="s">
        <v>25146</v>
      </c>
      <c r="D6485" s="626" t="s">
        <v>351</v>
      </c>
      <c r="E6485" s="634">
        <v>43.74</v>
      </c>
      <c r="F6485" s="635">
        <v>0</v>
      </c>
    </row>
    <row r="6486" spans="1:6" ht="15">
      <c r="A6486" s="633" t="s">
        <v>25044</v>
      </c>
      <c r="B6486" s="626">
        <v>103842</v>
      </c>
      <c r="C6486" s="628" t="s">
        <v>25147</v>
      </c>
      <c r="D6486" s="626" t="s">
        <v>351</v>
      </c>
      <c r="E6486" s="634">
        <v>35.65</v>
      </c>
      <c r="F6486" s="635">
        <v>0</v>
      </c>
    </row>
    <row r="6487" spans="1:6" ht="15">
      <c r="A6487" s="633" t="s">
        <v>25044</v>
      </c>
      <c r="B6487" s="626">
        <v>93099</v>
      </c>
      <c r="C6487" s="628" t="s">
        <v>25148</v>
      </c>
      <c r="D6487" s="626" t="s">
        <v>351</v>
      </c>
      <c r="E6487" s="634">
        <v>30.53</v>
      </c>
      <c r="F6487" s="635">
        <v>0</v>
      </c>
    </row>
    <row r="6488" spans="1:6" ht="15">
      <c r="A6488" s="633" t="s">
        <v>25044</v>
      </c>
      <c r="B6488" s="626">
        <v>93122</v>
      </c>
      <c r="C6488" s="628" t="s">
        <v>25149</v>
      </c>
      <c r="D6488" s="626" t="s">
        <v>351</v>
      </c>
      <c r="E6488" s="634">
        <v>29.77</v>
      </c>
      <c r="F6488" s="635">
        <v>0</v>
      </c>
    </row>
    <row r="6489" spans="1:6" ht="15">
      <c r="A6489" s="633" t="s">
        <v>25044</v>
      </c>
      <c r="B6489" s="626">
        <v>93079</v>
      </c>
      <c r="C6489" s="628" t="s">
        <v>25150</v>
      </c>
      <c r="D6489" s="626" t="s">
        <v>351</v>
      </c>
      <c r="E6489" s="634">
        <v>35.32</v>
      </c>
      <c r="F6489" s="635">
        <v>0</v>
      </c>
    </row>
    <row r="6490" spans="1:6" ht="15">
      <c r="A6490" s="633" t="s">
        <v>25044</v>
      </c>
      <c r="B6490" s="626">
        <v>103882</v>
      </c>
      <c r="C6490" s="628" t="s">
        <v>25151</v>
      </c>
      <c r="D6490" s="626" t="s">
        <v>351</v>
      </c>
      <c r="E6490" s="634">
        <v>45.06</v>
      </c>
      <c r="F6490" s="635">
        <v>0</v>
      </c>
    </row>
    <row r="6491" spans="1:6" ht="15">
      <c r="A6491" s="633" t="s">
        <v>25044</v>
      </c>
      <c r="B6491" s="626">
        <v>103813</v>
      </c>
      <c r="C6491" s="628" t="s">
        <v>25152</v>
      </c>
      <c r="D6491" s="626" t="s">
        <v>351</v>
      </c>
      <c r="E6491" s="634">
        <v>62.32</v>
      </c>
      <c r="F6491" s="635">
        <v>0</v>
      </c>
    </row>
    <row r="6492" spans="1:6" ht="15">
      <c r="A6492" s="633" t="s">
        <v>25044</v>
      </c>
      <c r="B6492" s="626">
        <v>103846</v>
      </c>
      <c r="C6492" s="628" t="s">
        <v>25153</v>
      </c>
      <c r="D6492" s="626" t="s">
        <v>351</v>
      </c>
      <c r="E6492" s="634">
        <v>48.19</v>
      </c>
      <c r="F6492" s="635">
        <v>0</v>
      </c>
    </row>
    <row r="6493" spans="1:6" ht="15">
      <c r="A6493" s="633" t="s">
        <v>25044</v>
      </c>
      <c r="B6493" s="626">
        <v>93102</v>
      </c>
      <c r="C6493" s="628" t="s">
        <v>25154</v>
      </c>
      <c r="D6493" s="626" t="s">
        <v>351</v>
      </c>
      <c r="E6493" s="634">
        <v>43.27</v>
      </c>
      <c r="F6493" s="635">
        <v>0</v>
      </c>
    </row>
    <row r="6494" spans="1:6" ht="15">
      <c r="A6494" s="633" t="s">
        <v>25044</v>
      </c>
      <c r="B6494" s="626">
        <v>93123</v>
      </c>
      <c r="C6494" s="628" t="s">
        <v>25155</v>
      </c>
      <c r="D6494" s="626" t="s">
        <v>351</v>
      </c>
      <c r="E6494" s="634">
        <v>64.23</v>
      </c>
      <c r="F6494" s="635">
        <v>0</v>
      </c>
    </row>
    <row r="6495" spans="1:6" ht="15">
      <c r="A6495" s="633" t="s">
        <v>25044</v>
      </c>
      <c r="B6495" s="626">
        <v>93124</v>
      </c>
      <c r="C6495" s="628" t="s">
        <v>25156</v>
      </c>
      <c r="D6495" s="626" t="s">
        <v>351</v>
      </c>
      <c r="E6495" s="634">
        <v>99.83</v>
      </c>
      <c r="F6495" s="635">
        <v>0</v>
      </c>
    </row>
    <row r="6496" spans="1:6" ht="15">
      <c r="A6496" s="633" t="s">
        <v>25044</v>
      </c>
      <c r="B6496" s="626">
        <v>93125</v>
      </c>
      <c r="C6496" s="628" t="s">
        <v>25157</v>
      </c>
      <c r="D6496" s="626" t="s">
        <v>351</v>
      </c>
      <c r="E6496" s="634">
        <v>146.19</v>
      </c>
      <c r="F6496" s="635">
        <v>0</v>
      </c>
    </row>
    <row r="6497" spans="1:6" ht="15">
      <c r="A6497" s="633" t="s">
        <v>25044</v>
      </c>
      <c r="B6497" s="626">
        <v>93126</v>
      </c>
      <c r="C6497" s="628" t="s">
        <v>25158</v>
      </c>
      <c r="D6497" s="626" t="s">
        <v>351</v>
      </c>
      <c r="E6497" s="634">
        <v>318.72000000000003</v>
      </c>
      <c r="F6497" s="635">
        <v>0</v>
      </c>
    </row>
    <row r="6498" spans="1:6" ht="15">
      <c r="A6498" s="633" t="s">
        <v>25044</v>
      </c>
      <c r="B6498" s="626">
        <v>93063</v>
      </c>
      <c r="C6498" s="628" t="s">
        <v>25159</v>
      </c>
      <c r="D6498" s="626" t="s">
        <v>351</v>
      </c>
      <c r="E6498" s="634">
        <v>699.09</v>
      </c>
      <c r="F6498" s="635">
        <v>0</v>
      </c>
    </row>
    <row r="6499" spans="1:6" ht="15">
      <c r="A6499" s="633" t="s">
        <v>25044</v>
      </c>
      <c r="B6499" s="626">
        <v>93066</v>
      </c>
      <c r="C6499" s="628" t="s">
        <v>25160</v>
      </c>
      <c r="D6499" s="626" t="s">
        <v>351</v>
      </c>
      <c r="E6499" s="634">
        <v>877.23</v>
      </c>
      <c r="F6499" s="635">
        <v>0</v>
      </c>
    </row>
    <row r="6500" spans="1:6" ht="15">
      <c r="A6500" s="633" t="s">
        <v>25044</v>
      </c>
      <c r="B6500" s="626">
        <v>93069</v>
      </c>
      <c r="C6500" s="628" t="s">
        <v>25161</v>
      </c>
      <c r="D6500" s="626" t="s">
        <v>351</v>
      </c>
      <c r="E6500" s="634">
        <v>1215.76</v>
      </c>
      <c r="F6500" s="635">
        <v>0</v>
      </c>
    </row>
    <row r="6501" spans="1:6" ht="15">
      <c r="A6501" s="633" t="s">
        <v>25044</v>
      </c>
      <c r="B6501" s="626">
        <v>93072</v>
      </c>
      <c r="C6501" s="628" t="s">
        <v>25162</v>
      </c>
      <c r="D6501" s="626" t="s">
        <v>351</v>
      </c>
      <c r="E6501" s="634">
        <v>1604.23</v>
      </c>
      <c r="F6501" s="635">
        <v>0</v>
      </c>
    </row>
    <row r="6502" spans="1:6" ht="15">
      <c r="A6502" s="633" t="s">
        <v>25044</v>
      </c>
      <c r="B6502" s="626">
        <v>93083</v>
      </c>
      <c r="C6502" s="628" t="s">
        <v>25163</v>
      </c>
      <c r="D6502" s="626" t="s">
        <v>351</v>
      </c>
      <c r="E6502" s="634">
        <v>480.84</v>
      </c>
      <c r="F6502" s="635">
        <v>0</v>
      </c>
    </row>
    <row r="6503" spans="1:6" ht="15">
      <c r="A6503" s="633" t="s">
        <v>25044</v>
      </c>
      <c r="B6503" s="626">
        <v>103886</v>
      </c>
      <c r="C6503" s="628" t="s">
        <v>25164</v>
      </c>
      <c r="D6503" s="626" t="s">
        <v>351</v>
      </c>
      <c r="E6503" s="634">
        <v>485.43</v>
      </c>
      <c r="F6503" s="635">
        <v>0</v>
      </c>
    </row>
    <row r="6504" spans="1:6" ht="15">
      <c r="A6504" s="633" t="s">
        <v>25044</v>
      </c>
      <c r="B6504" s="626">
        <v>103817</v>
      </c>
      <c r="C6504" s="628" t="s">
        <v>25165</v>
      </c>
      <c r="D6504" s="626" t="s">
        <v>351</v>
      </c>
      <c r="E6504" s="634">
        <v>485.39</v>
      </c>
      <c r="F6504" s="635">
        <v>0</v>
      </c>
    </row>
    <row r="6505" spans="1:6" ht="15">
      <c r="A6505" s="633" t="s">
        <v>25044</v>
      </c>
      <c r="B6505" s="626">
        <v>103850</v>
      </c>
      <c r="C6505" s="628" t="s">
        <v>25166</v>
      </c>
      <c r="D6505" s="626" t="s">
        <v>351</v>
      </c>
      <c r="E6505" s="634">
        <v>484.69</v>
      </c>
      <c r="F6505" s="635">
        <v>0</v>
      </c>
    </row>
    <row r="6506" spans="1:6" ht="15">
      <c r="A6506" s="633" t="s">
        <v>25044</v>
      </c>
      <c r="B6506" s="626">
        <v>93106</v>
      </c>
      <c r="C6506" s="628" t="s">
        <v>25167</v>
      </c>
      <c r="D6506" s="626" t="s">
        <v>351</v>
      </c>
      <c r="E6506" s="634">
        <v>481.1</v>
      </c>
      <c r="F6506" s="635">
        <v>0</v>
      </c>
    </row>
    <row r="6507" spans="1:6" ht="15">
      <c r="A6507" s="633" t="s">
        <v>25044</v>
      </c>
      <c r="B6507" s="626">
        <v>93052</v>
      </c>
      <c r="C6507" s="628" t="s">
        <v>25168</v>
      </c>
      <c r="D6507" s="626" t="s">
        <v>351</v>
      </c>
      <c r="E6507" s="634">
        <v>554.20000000000005</v>
      </c>
      <c r="F6507" s="635">
        <v>0</v>
      </c>
    </row>
    <row r="6508" spans="1:6" ht="15">
      <c r="A6508" s="633" t="s">
        <v>25044</v>
      </c>
      <c r="B6508" s="626">
        <v>93086</v>
      </c>
      <c r="C6508" s="628" t="s">
        <v>25169</v>
      </c>
      <c r="D6508" s="626" t="s">
        <v>351</v>
      </c>
      <c r="E6508" s="634">
        <v>558.22</v>
      </c>
      <c r="F6508" s="635">
        <v>0</v>
      </c>
    </row>
    <row r="6509" spans="1:6" ht="15">
      <c r="A6509" s="633" t="s">
        <v>25044</v>
      </c>
      <c r="B6509" s="626">
        <v>103890</v>
      </c>
      <c r="C6509" s="628" t="s">
        <v>25170</v>
      </c>
      <c r="D6509" s="626" t="s">
        <v>351</v>
      </c>
      <c r="E6509" s="634">
        <v>563.84</v>
      </c>
      <c r="F6509" s="635">
        <v>0</v>
      </c>
    </row>
    <row r="6510" spans="1:6" ht="15">
      <c r="A6510" s="633" t="s">
        <v>25044</v>
      </c>
      <c r="B6510" s="626">
        <v>103821</v>
      </c>
      <c r="C6510" s="628" t="s">
        <v>25171</v>
      </c>
      <c r="D6510" s="626" t="s">
        <v>351</v>
      </c>
      <c r="E6510" s="634">
        <v>570.07000000000005</v>
      </c>
      <c r="F6510" s="635">
        <v>0</v>
      </c>
    </row>
    <row r="6511" spans="1:6" ht="15">
      <c r="A6511" s="633" t="s">
        <v>25044</v>
      </c>
      <c r="B6511" s="626">
        <v>103854</v>
      </c>
      <c r="C6511" s="628" t="s">
        <v>25172</v>
      </c>
      <c r="D6511" s="626" t="s">
        <v>351</v>
      </c>
      <c r="E6511" s="634">
        <v>564.64</v>
      </c>
      <c r="F6511" s="635">
        <v>0</v>
      </c>
    </row>
    <row r="6512" spans="1:6" ht="15">
      <c r="A6512" s="633" t="s">
        <v>25044</v>
      </c>
      <c r="B6512" s="626">
        <v>93109</v>
      </c>
      <c r="C6512" s="628" t="s">
        <v>25173</v>
      </c>
      <c r="D6512" s="626" t="s">
        <v>351</v>
      </c>
      <c r="E6512" s="634">
        <v>561.20000000000005</v>
      </c>
      <c r="F6512" s="635">
        <v>0</v>
      </c>
    </row>
    <row r="6513" spans="1:6" ht="15">
      <c r="A6513" s="633" t="s">
        <v>25044</v>
      </c>
      <c r="B6513" s="626">
        <v>93058</v>
      </c>
      <c r="C6513" s="628" t="s">
        <v>25174</v>
      </c>
      <c r="D6513" s="626" t="s">
        <v>351</v>
      </c>
      <c r="E6513" s="634">
        <v>609.91999999999996</v>
      </c>
      <c r="F6513" s="635">
        <v>0</v>
      </c>
    </row>
    <row r="6514" spans="1:6" ht="15">
      <c r="A6514" s="633" t="s">
        <v>25044</v>
      </c>
      <c r="B6514" s="626">
        <v>93092</v>
      </c>
      <c r="C6514" s="628" t="s">
        <v>25175</v>
      </c>
      <c r="D6514" s="626" t="s">
        <v>351</v>
      </c>
      <c r="E6514" s="634">
        <v>613.65</v>
      </c>
      <c r="F6514" s="635">
        <v>0</v>
      </c>
    </row>
    <row r="6515" spans="1:6" ht="15">
      <c r="A6515" s="633" t="s">
        <v>25044</v>
      </c>
      <c r="B6515" s="626">
        <v>103898</v>
      </c>
      <c r="C6515" s="628" t="s">
        <v>25176</v>
      </c>
      <c r="D6515" s="626" t="s">
        <v>351</v>
      </c>
      <c r="E6515" s="634">
        <v>620.13</v>
      </c>
      <c r="F6515" s="635">
        <v>0</v>
      </c>
    </row>
    <row r="6516" spans="1:6" ht="15">
      <c r="A6516" s="633" t="s">
        <v>25044</v>
      </c>
      <c r="B6516" s="626">
        <v>103829</v>
      </c>
      <c r="C6516" s="628" t="s">
        <v>25177</v>
      </c>
      <c r="D6516" s="626" t="s">
        <v>351</v>
      </c>
      <c r="E6516" s="634">
        <v>631.21</v>
      </c>
      <c r="F6516" s="635">
        <v>0</v>
      </c>
    </row>
    <row r="6517" spans="1:6" ht="15">
      <c r="A6517" s="633" t="s">
        <v>25044</v>
      </c>
      <c r="B6517" s="626">
        <v>103862</v>
      </c>
      <c r="C6517" s="628" t="s">
        <v>25178</v>
      </c>
      <c r="D6517" s="626" t="s">
        <v>351</v>
      </c>
      <c r="E6517" s="634">
        <v>622.27</v>
      </c>
      <c r="F6517" s="635">
        <v>0</v>
      </c>
    </row>
    <row r="6518" spans="1:6" ht="15">
      <c r="A6518" s="633" t="s">
        <v>25044</v>
      </c>
      <c r="B6518" s="626">
        <v>93116</v>
      </c>
      <c r="C6518" s="628" t="s">
        <v>25179</v>
      </c>
      <c r="D6518" s="626" t="s">
        <v>351</v>
      </c>
      <c r="E6518" s="634">
        <v>618.96</v>
      </c>
      <c r="F6518" s="635">
        <v>0</v>
      </c>
    </row>
    <row r="6519" spans="1:6" ht="15">
      <c r="A6519" s="633" t="s">
        <v>25044</v>
      </c>
      <c r="B6519" s="626">
        <v>92314</v>
      </c>
      <c r="C6519" s="628" t="s">
        <v>25180</v>
      </c>
      <c r="D6519" s="626" t="s">
        <v>351</v>
      </c>
      <c r="E6519" s="634">
        <v>11.17</v>
      </c>
      <c r="F6519" s="635">
        <v>0</v>
      </c>
    </row>
    <row r="6520" spans="1:6" ht="15">
      <c r="A6520" s="633" t="s">
        <v>25044</v>
      </c>
      <c r="B6520" s="626">
        <v>103883</v>
      </c>
      <c r="C6520" s="628" t="s">
        <v>25181</v>
      </c>
      <c r="D6520" s="626" t="s">
        <v>351</v>
      </c>
      <c r="E6520" s="634">
        <v>15.76</v>
      </c>
      <c r="F6520" s="635">
        <v>0</v>
      </c>
    </row>
    <row r="6521" spans="1:6" ht="15">
      <c r="A6521" s="633" t="s">
        <v>25044</v>
      </c>
      <c r="B6521" s="626">
        <v>103814</v>
      </c>
      <c r="C6521" s="628" t="s">
        <v>25182</v>
      </c>
      <c r="D6521" s="626" t="s">
        <v>351</v>
      </c>
      <c r="E6521" s="634">
        <v>15.72</v>
      </c>
      <c r="F6521" s="635">
        <v>0</v>
      </c>
    </row>
    <row r="6522" spans="1:6" ht="15">
      <c r="A6522" s="633" t="s">
        <v>25044</v>
      </c>
      <c r="B6522" s="626">
        <v>103847</v>
      </c>
      <c r="C6522" s="628" t="s">
        <v>25183</v>
      </c>
      <c r="D6522" s="626" t="s">
        <v>351</v>
      </c>
      <c r="E6522" s="634">
        <v>15.02</v>
      </c>
      <c r="F6522" s="635">
        <v>0</v>
      </c>
    </row>
    <row r="6523" spans="1:6" ht="15">
      <c r="A6523" s="633" t="s">
        <v>25044</v>
      </c>
      <c r="B6523" s="626">
        <v>92329</v>
      </c>
      <c r="C6523" s="628" t="s">
        <v>25184</v>
      </c>
      <c r="D6523" s="626" t="s">
        <v>351</v>
      </c>
      <c r="E6523" s="634">
        <v>11.43</v>
      </c>
      <c r="F6523" s="635">
        <v>0</v>
      </c>
    </row>
    <row r="6524" spans="1:6" ht="15">
      <c r="A6524" s="633" t="s">
        <v>25044</v>
      </c>
      <c r="B6524" s="626">
        <v>92293</v>
      </c>
      <c r="C6524" s="628" t="s">
        <v>25185</v>
      </c>
      <c r="D6524" s="626" t="s">
        <v>351</v>
      </c>
      <c r="E6524" s="634">
        <v>11.73</v>
      </c>
      <c r="F6524" s="635">
        <v>0</v>
      </c>
    </row>
    <row r="6525" spans="1:6" ht="15">
      <c r="A6525" s="633" t="s">
        <v>25044</v>
      </c>
      <c r="B6525" s="626">
        <v>92315</v>
      </c>
      <c r="C6525" s="628" t="s">
        <v>25186</v>
      </c>
      <c r="D6525" s="626" t="s">
        <v>351</v>
      </c>
      <c r="E6525" s="634">
        <v>15.75</v>
      </c>
      <c r="F6525" s="635">
        <v>0</v>
      </c>
    </row>
    <row r="6526" spans="1:6" ht="15">
      <c r="A6526" s="633" t="s">
        <v>25044</v>
      </c>
      <c r="B6526" s="626">
        <v>103888</v>
      </c>
      <c r="C6526" s="628" t="s">
        <v>25187</v>
      </c>
      <c r="D6526" s="626" t="s">
        <v>351</v>
      </c>
      <c r="E6526" s="634">
        <v>21.37</v>
      </c>
      <c r="F6526" s="635">
        <v>0</v>
      </c>
    </row>
    <row r="6527" spans="1:6" ht="15">
      <c r="A6527" s="633" t="s">
        <v>25044</v>
      </c>
      <c r="B6527" s="626">
        <v>103819</v>
      </c>
      <c r="C6527" s="628" t="s">
        <v>25188</v>
      </c>
      <c r="D6527" s="626" t="s">
        <v>351</v>
      </c>
      <c r="E6527" s="634">
        <v>27.6</v>
      </c>
      <c r="F6527" s="635">
        <v>0</v>
      </c>
    </row>
    <row r="6528" spans="1:6" ht="15">
      <c r="A6528" s="633" t="s">
        <v>25044</v>
      </c>
      <c r="B6528" s="626">
        <v>103852</v>
      </c>
      <c r="C6528" s="628" t="s">
        <v>25189</v>
      </c>
      <c r="D6528" s="626" t="s">
        <v>351</v>
      </c>
      <c r="E6528" s="634">
        <v>22.17</v>
      </c>
      <c r="F6528" s="635">
        <v>0</v>
      </c>
    </row>
    <row r="6529" spans="1:6" ht="15">
      <c r="A6529" s="633" t="s">
        <v>25044</v>
      </c>
      <c r="B6529" s="626">
        <v>92330</v>
      </c>
      <c r="C6529" s="628" t="s">
        <v>25190</v>
      </c>
      <c r="D6529" s="626" t="s">
        <v>351</v>
      </c>
      <c r="E6529" s="634">
        <v>18.73</v>
      </c>
      <c r="F6529" s="635">
        <v>0</v>
      </c>
    </row>
    <row r="6530" spans="1:6" ht="15">
      <c r="A6530" s="633" t="s">
        <v>25044</v>
      </c>
      <c r="B6530" s="626">
        <v>92294</v>
      </c>
      <c r="C6530" s="628" t="s">
        <v>25191</v>
      </c>
      <c r="D6530" s="626" t="s">
        <v>351</v>
      </c>
      <c r="E6530" s="634">
        <v>19.41</v>
      </c>
      <c r="F6530" s="635">
        <v>0</v>
      </c>
    </row>
    <row r="6531" spans="1:6" ht="15">
      <c r="A6531" s="633" t="s">
        <v>25044</v>
      </c>
      <c r="B6531" s="626">
        <v>92316</v>
      </c>
      <c r="C6531" s="628" t="s">
        <v>25192</v>
      </c>
      <c r="D6531" s="626" t="s">
        <v>351</v>
      </c>
      <c r="E6531" s="634">
        <v>23.14</v>
      </c>
      <c r="F6531" s="635">
        <v>0</v>
      </c>
    </row>
    <row r="6532" spans="1:6" ht="15">
      <c r="A6532" s="633" t="s">
        <v>25044</v>
      </c>
      <c r="B6532" s="626">
        <v>103895</v>
      </c>
      <c r="C6532" s="628" t="s">
        <v>25193</v>
      </c>
      <c r="D6532" s="626" t="s">
        <v>351</v>
      </c>
      <c r="E6532" s="634">
        <v>29.62</v>
      </c>
      <c r="F6532" s="635">
        <v>0</v>
      </c>
    </row>
    <row r="6533" spans="1:6" ht="15">
      <c r="A6533" s="633" t="s">
        <v>25044</v>
      </c>
      <c r="B6533" s="626">
        <v>103826</v>
      </c>
      <c r="C6533" s="628" t="s">
        <v>25194</v>
      </c>
      <c r="D6533" s="626" t="s">
        <v>351</v>
      </c>
      <c r="E6533" s="634">
        <v>40.700000000000003</v>
      </c>
      <c r="F6533" s="635">
        <v>0</v>
      </c>
    </row>
    <row r="6534" spans="1:6" ht="15">
      <c r="A6534" s="633" t="s">
        <v>25044</v>
      </c>
      <c r="B6534" s="626">
        <v>103859</v>
      </c>
      <c r="C6534" s="628" t="s">
        <v>25195</v>
      </c>
      <c r="D6534" s="626" t="s">
        <v>351</v>
      </c>
      <c r="E6534" s="634">
        <v>31.76</v>
      </c>
      <c r="F6534" s="635">
        <v>0</v>
      </c>
    </row>
    <row r="6535" spans="1:6" ht="15">
      <c r="A6535" s="633" t="s">
        <v>25044</v>
      </c>
      <c r="B6535" s="626">
        <v>92331</v>
      </c>
      <c r="C6535" s="628" t="s">
        <v>25196</v>
      </c>
      <c r="D6535" s="626" t="s">
        <v>351</v>
      </c>
      <c r="E6535" s="634">
        <v>28.45</v>
      </c>
      <c r="F6535" s="635">
        <v>0</v>
      </c>
    </row>
    <row r="6536" spans="1:6" ht="15">
      <c r="A6536" s="633" t="s">
        <v>25044</v>
      </c>
      <c r="B6536" s="626">
        <v>92295</v>
      </c>
      <c r="C6536" s="628" t="s">
        <v>25197</v>
      </c>
      <c r="D6536" s="626" t="s">
        <v>351</v>
      </c>
      <c r="E6536" s="634">
        <v>35.71</v>
      </c>
      <c r="F6536" s="635">
        <v>0</v>
      </c>
    </row>
    <row r="6537" spans="1:6" ht="15">
      <c r="A6537" s="633" t="s">
        <v>25044</v>
      </c>
      <c r="B6537" s="626">
        <v>92296</v>
      </c>
      <c r="C6537" s="628" t="s">
        <v>25198</v>
      </c>
      <c r="D6537" s="626" t="s">
        <v>351</v>
      </c>
      <c r="E6537" s="634">
        <v>47.1</v>
      </c>
      <c r="F6537" s="635">
        <v>0</v>
      </c>
    </row>
    <row r="6538" spans="1:6" ht="15">
      <c r="A6538" s="633" t="s">
        <v>25044</v>
      </c>
      <c r="B6538" s="626">
        <v>92297</v>
      </c>
      <c r="C6538" s="628" t="s">
        <v>25199</v>
      </c>
      <c r="D6538" s="626" t="s">
        <v>351</v>
      </c>
      <c r="E6538" s="634">
        <v>72.52</v>
      </c>
      <c r="F6538" s="635">
        <v>0</v>
      </c>
    </row>
    <row r="6539" spans="1:6" ht="15">
      <c r="A6539" s="633" t="s">
        <v>25044</v>
      </c>
      <c r="B6539" s="626">
        <v>92298</v>
      </c>
      <c r="C6539" s="628" t="s">
        <v>25200</v>
      </c>
      <c r="D6539" s="626" t="s">
        <v>351</v>
      </c>
      <c r="E6539" s="634">
        <v>199.4</v>
      </c>
      <c r="F6539" s="635">
        <v>0</v>
      </c>
    </row>
    <row r="6540" spans="1:6" ht="15">
      <c r="A6540" s="633" t="s">
        <v>25044</v>
      </c>
      <c r="B6540" s="626">
        <v>93080</v>
      </c>
      <c r="C6540" s="628" t="s">
        <v>25201</v>
      </c>
      <c r="D6540" s="626" t="s">
        <v>351</v>
      </c>
      <c r="E6540" s="634">
        <v>11.2</v>
      </c>
      <c r="F6540" s="635">
        <v>0</v>
      </c>
    </row>
    <row r="6541" spans="1:6" ht="15">
      <c r="A6541" s="633" t="s">
        <v>25044</v>
      </c>
      <c r="B6541" s="626">
        <v>103884</v>
      </c>
      <c r="C6541" s="628" t="s">
        <v>25202</v>
      </c>
      <c r="D6541" s="626" t="s">
        <v>351</v>
      </c>
      <c r="E6541" s="634">
        <v>15.79</v>
      </c>
      <c r="F6541" s="635">
        <v>0</v>
      </c>
    </row>
    <row r="6542" spans="1:6" ht="15">
      <c r="A6542" s="633" t="s">
        <v>25044</v>
      </c>
      <c r="B6542" s="626">
        <v>103815</v>
      </c>
      <c r="C6542" s="628" t="s">
        <v>25203</v>
      </c>
      <c r="D6542" s="626" t="s">
        <v>351</v>
      </c>
      <c r="E6542" s="634">
        <v>15.75</v>
      </c>
      <c r="F6542" s="635">
        <v>0</v>
      </c>
    </row>
    <row r="6543" spans="1:6" ht="15">
      <c r="A6543" s="633" t="s">
        <v>25044</v>
      </c>
      <c r="B6543" s="626">
        <v>103848</v>
      </c>
      <c r="C6543" s="628" t="s">
        <v>25204</v>
      </c>
      <c r="D6543" s="626" t="s">
        <v>351</v>
      </c>
      <c r="E6543" s="634">
        <v>15.05</v>
      </c>
      <c r="F6543" s="635">
        <v>0</v>
      </c>
    </row>
    <row r="6544" spans="1:6" ht="15">
      <c r="A6544" s="633" t="s">
        <v>25044</v>
      </c>
      <c r="B6544" s="626">
        <v>93103</v>
      </c>
      <c r="C6544" s="628" t="s">
        <v>25205</v>
      </c>
      <c r="D6544" s="626" t="s">
        <v>351</v>
      </c>
      <c r="E6544" s="634">
        <v>11.46</v>
      </c>
      <c r="F6544" s="635">
        <v>0</v>
      </c>
    </row>
    <row r="6545" spans="1:6" ht="15">
      <c r="A6545" s="633" t="s">
        <v>25044</v>
      </c>
      <c r="B6545" s="626">
        <v>93050</v>
      </c>
      <c r="C6545" s="628" t="s">
        <v>25206</v>
      </c>
      <c r="D6545" s="626" t="s">
        <v>351</v>
      </c>
      <c r="E6545" s="634">
        <v>13.13</v>
      </c>
      <c r="F6545" s="635">
        <v>0</v>
      </c>
    </row>
    <row r="6546" spans="1:6" ht="15">
      <c r="A6546" s="633" t="s">
        <v>25044</v>
      </c>
      <c r="B6546" s="626">
        <v>93084</v>
      </c>
      <c r="C6546" s="628" t="s">
        <v>25207</v>
      </c>
      <c r="D6546" s="626" t="s">
        <v>351</v>
      </c>
      <c r="E6546" s="634">
        <v>17.149999999999999</v>
      </c>
      <c r="F6546" s="635">
        <v>0</v>
      </c>
    </row>
    <row r="6547" spans="1:6" ht="15">
      <c r="A6547" s="633" t="s">
        <v>25044</v>
      </c>
      <c r="B6547" s="626">
        <v>103889</v>
      </c>
      <c r="C6547" s="628" t="s">
        <v>25208</v>
      </c>
      <c r="D6547" s="626" t="s">
        <v>351</v>
      </c>
      <c r="E6547" s="634">
        <v>22.77</v>
      </c>
      <c r="F6547" s="635">
        <v>0</v>
      </c>
    </row>
    <row r="6548" spans="1:6" ht="15">
      <c r="A6548" s="633" t="s">
        <v>25044</v>
      </c>
      <c r="B6548" s="626">
        <v>103820</v>
      </c>
      <c r="C6548" s="628" t="s">
        <v>25209</v>
      </c>
      <c r="D6548" s="626" t="s">
        <v>351</v>
      </c>
      <c r="E6548" s="634">
        <v>29</v>
      </c>
      <c r="F6548" s="635">
        <v>0</v>
      </c>
    </row>
    <row r="6549" spans="1:6" ht="15">
      <c r="A6549" s="633" t="s">
        <v>25044</v>
      </c>
      <c r="B6549" s="626">
        <v>103853</v>
      </c>
      <c r="C6549" s="628" t="s">
        <v>25210</v>
      </c>
      <c r="D6549" s="626" t="s">
        <v>351</v>
      </c>
      <c r="E6549" s="634">
        <v>23.57</v>
      </c>
      <c r="F6549" s="635">
        <v>0</v>
      </c>
    </row>
    <row r="6550" spans="1:6" ht="15">
      <c r="A6550" s="633" t="s">
        <v>25044</v>
      </c>
      <c r="B6550" s="626">
        <v>93107</v>
      </c>
      <c r="C6550" s="628" t="s">
        <v>25211</v>
      </c>
      <c r="D6550" s="626" t="s">
        <v>351</v>
      </c>
      <c r="E6550" s="634">
        <v>20.13</v>
      </c>
      <c r="F6550" s="635">
        <v>0</v>
      </c>
    </row>
    <row r="6551" spans="1:6" ht="15">
      <c r="A6551" s="633" t="s">
        <v>25044</v>
      </c>
      <c r="B6551" s="626">
        <v>93056</v>
      </c>
      <c r="C6551" s="628" t="s">
        <v>25212</v>
      </c>
      <c r="D6551" s="626" t="s">
        <v>351</v>
      </c>
      <c r="E6551" s="634">
        <v>19.41</v>
      </c>
      <c r="F6551" s="635">
        <v>0</v>
      </c>
    </row>
    <row r="6552" spans="1:6" ht="15">
      <c r="A6552" s="633" t="s">
        <v>25044</v>
      </c>
      <c r="B6552" s="626">
        <v>93090</v>
      </c>
      <c r="C6552" s="628" t="s">
        <v>25213</v>
      </c>
      <c r="D6552" s="626" t="s">
        <v>351</v>
      </c>
      <c r="E6552" s="634">
        <v>23.14</v>
      </c>
      <c r="F6552" s="635">
        <v>0</v>
      </c>
    </row>
    <row r="6553" spans="1:6" ht="15">
      <c r="A6553" s="633" t="s">
        <v>25044</v>
      </c>
      <c r="B6553" s="626">
        <v>103896</v>
      </c>
      <c r="C6553" s="628" t="s">
        <v>25214</v>
      </c>
      <c r="D6553" s="626" t="s">
        <v>351</v>
      </c>
      <c r="E6553" s="634">
        <v>29.62</v>
      </c>
      <c r="F6553" s="635">
        <v>0</v>
      </c>
    </row>
    <row r="6554" spans="1:6" ht="15">
      <c r="A6554" s="633" t="s">
        <v>25044</v>
      </c>
      <c r="B6554" s="626">
        <v>103827</v>
      </c>
      <c r="C6554" s="628" t="s">
        <v>25215</v>
      </c>
      <c r="D6554" s="626" t="s">
        <v>351</v>
      </c>
      <c r="E6554" s="634">
        <v>40.700000000000003</v>
      </c>
      <c r="F6554" s="635">
        <v>0</v>
      </c>
    </row>
    <row r="6555" spans="1:6" ht="15">
      <c r="A6555" s="633" t="s">
        <v>25044</v>
      </c>
      <c r="B6555" s="626">
        <v>103860</v>
      </c>
      <c r="C6555" s="628" t="s">
        <v>25216</v>
      </c>
      <c r="D6555" s="626" t="s">
        <v>351</v>
      </c>
      <c r="E6555" s="634">
        <v>31.76</v>
      </c>
      <c r="F6555" s="635">
        <v>0</v>
      </c>
    </row>
    <row r="6556" spans="1:6" ht="15">
      <c r="A6556" s="633" t="s">
        <v>25044</v>
      </c>
      <c r="B6556" s="626">
        <v>93113</v>
      </c>
      <c r="C6556" s="628" t="s">
        <v>25217</v>
      </c>
      <c r="D6556" s="626" t="s">
        <v>351</v>
      </c>
      <c r="E6556" s="634">
        <v>28.45</v>
      </c>
      <c r="F6556" s="635">
        <v>0</v>
      </c>
    </row>
    <row r="6557" spans="1:6" ht="15">
      <c r="A6557" s="633" t="s">
        <v>25044</v>
      </c>
      <c r="B6557" s="626">
        <v>93061</v>
      </c>
      <c r="C6557" s="628" t="s">
        <v>25218</v>
      </c>
      <c r="D6557" s="626" t="s">
        <v>351</v>
      </c>
      <c r="E6557" s="634">
        <v>35.85</v>
      </c>
      <c r="F6557" s="635">
        <v>0</v>
      </c>
    </row>
    <row r="6558" spans="1:6" ht="15">
      <c r="A6558" s="633" t="s">
        <v>25044</v>
      </c>
      <c r="B6558" s="626">
        <v>93064</v>
      </c>
      <c r="C6558" s="628" t="s">
        <v>25219</v>
      </c>
      <c r="D6558" s="626" t="s">
        <v>351</v>
      </c>
      <c r="E6558" s="634">
        <v>54.41</v>
      </c>
      <c r="F6558" s="635">
        <v>0</v>
      </c>
    </row>
    <row r="6559" spans="1:6" ht="15">
      <c r="A6559" s="633" t="s">
        <v>25044</v>
      </c>
      <c r="B6559" s="626">
        <v>93067</v>
      </c>
      <c r="C6559" s="628" t="s">
        <v>25220</v>
      </c>
      <c r="D6559" s="626" t="s">
        <v>351</v>
      </c>
      <c r="E6559" s="634">
        <v>80.48</v>
      </c>
      <c r="F6559" s="635">
        <v>0</v>
      </c>
    </row>
    <row r="6560" spans="1:6" ht="15">
      <c r="A6560" s="633" t="s">
        <v>25044</v>
      </c>
      <c r="B6560" s="626">
        <v>93070</v>
      </c>
      <c r="C6560" s="628" t="s">
        <v>25221</v>
      </c>
      <c r="D6560" s="626" t="s">
        <v>351</v>
      </c>
      <c r="E6560" s="634">
        <v>199.4</v>
      </c>
      <c r="F6560" s="635">
        <v>0</v>
      </c>
    </row>
    <row r="6561" spans="1:6" ht="15">
      <c r="A6561" s="633" t="s">
        <v>25044</v>
      </c>
      <c r="B6561" s="626">
        <v>93117</v>
      </c>
      <c r="C6561" s="628" t="s">
        <v>25222</v>
      </c>
      <c r="D6561" s="626" t="s">
        <v>351</v>
      </c>
      <c r="E6561" s="634">
        <v>64.48</v>
      </c>
      <c r="F6561" s="635">
        <v>0</v>
      </c>
    </row>
    <row r="6562" spans="1:6" ht="15">
      <c r="A6562" s="633" t="s">
        <v>25044</v>
      </c>
      <c r="B6562" s="626">
        <v>93118</v>
      </c>
      <c r="C6562" s="628" t="s">
        <v>25223</v>
      </c>
      <c r="D6562" s="626" t="s">
        <v>351</v>
      </c>
      <c r="E6562" s="634">
        <v>95.17</v>
      </c>
      <c r="F6562" s="635">
        <v>0</v>
      </c>
    </row>
    <row r="6563" spans="1:6" ht="15">
      <c r="A6563" s="633" t="s">
        <v>25044</v>
      </c>
      <c r="B6563" s="626">
        <v>92317</v>
      </c>
      <c r="C6563" s="628" t="s">
        <v>25224</v>
      </c>
      <c r="D6563" s="626" t="s">
        <v>351</v>
      </c>
      <c r="E6563" s="634">
        <v>23.24</v>
      </c>
      <c r="F6563" s="635">
        <v>0</v>
      </c>
    </row>
    <row r="6564" spans="1:6" ht="15">
      <c r="A6564" s="633" t="s">
        <v>25044</v>
      </c>
      <c r="B6564" s="626">
        <v>92332</v>
      </c>
      <c r="C6564" s="628" t="s">
        <v>25225</v>
      </c>
      <c r="D6564" s="626" t="s">
        <v>351</v>
      </c>
      <c r="E6564" s="634">
        <v>23.74</v>
      </c>
      <c r="F6564" s="635">
        <v>0</v>
      </c>
    </row>
    <row r="6565" spans="1:6" ht="15">
      <c r="A6565" s="633" t="s">
        <v>25044</v>
      </c>
      <c r="B6565" s="626">
        <v>92299</v>
      </c>
      <c r="C6565" s="628" t="s">
        <v>25226</v>
      </c>
      <c r="D6565" s="626" t="s">
        <v>351</v>
      </c>
      <c r="E6565" s="634">
        <v>26.84</v>
      </c>
      <c r="F6565" s="635">
        <v>0</v>
      </c>
    </row>
    <row r="6566" spans="1:6" ht="15">
      <c r="A6566" s="633" t="s">
        <v>25044</v>
      </c>
      <c r="B6566" s="626">
        <v>92318</v>
      </c>
      <c r="C6566" s="628" t="s">
        <v>25227</v>
      </c>
      <c r="D6566" s="626" t="s">
        <v>351</v>
      </c>
      <c r="E6566" s="634">
        <v>34.869999999999997</v>
      </c>
      <c r="F6566" s="635">
        <v>0</v>
      </c>
    </row>
    <row r="6567" spans="1:6" ht="15">
      <c r="A6567" s="633" t="s">
        <v>25044</v>
      </c>
      <c r="B6567" s="626">
        <v>103833</v>
      </c>
      <c r="C6567" s="628" t="s">
        <v>25228</v>
      </c>
      <c r="D6567" s="626" t="s">
        <v>351</v>
      </c>
      <c r="E6567" s="634">
        <v>58.44</v>
      </c>
      <c r="F6567" s="635">
        <v>0</v>
      </c>
    </row>
    <row r="6568" spans="1:6" ht="15">
      <c r="A6568" s="633" t="s">
        <v>25044</v>
      </c>
      <c r="B6568" s="626">
        <v>92333</v>
      </c>
      <c r="C6568" s="628" t="s">
        <v>25229</v>
      </c>
      <c r="D6568" s="626" t="s">
        <v>351</v>
      </c>
      <c r="E6568" s="634">
        <v>40.799999999999997</v>
      </c>
      <c r="F6568" s="635">
        <v>0</v>
      </c>
    </row>
    <row r="6569" spans="1:6" ht="15">
      <c r="A6569" s="633" t="s">
        <v>25044</v>
      </c>
      <c r="B6569" s="626">
        <v>92300</v>
      </c>
      <c r="C6569" s="628" t="s">
        <v>25230</v>
      </c>
      <c r="D6569" s="626" t="s">
        <v>351</v>
      </c>
      <c r="E6569" s="634">
        <v>40.36</v>
      </c>
      <c r="F6569" s="635">
        <v>0</v>
      </c>
    </row>
    <row r="6570" spans="1:6" ht="15">
      <c r="A6570" s="633" t="s">
        <v>25044</v>
      </c>
      <c r="B6570" s="626">
        <v>92319</v>
      </c>
      <c r="C6570" s="628" t="s">
        <v>25231</v>
      </c>
      <c r="D6570" s="626" t="s">
        <v>351</v>
      </c>
      <c r="E6570" s="634">
        <v>47.78</v>
      </c>
      <c r="F6570" s="635">
        <v>0</v>
      </c>
    </row>
    <row r="6571" spans="1:6" ht="15">
      <c r="A6571" s="633" t="s">
        <v>25044</v>
      </c>
      <c r="B6571" s="626">
        <v>92334</v>
      </c>
      <c r="C6571" s="628" t="s">
        <v>25232</v>
      </c>
      <c r="D6571" s="626" t="s">
        <v>351</v>
      </c>
      <c r="E6571" s="634">
        <v>58.38</v>
      </c>
      <c r="F6571" s="635">
        <v>0</v>
      </c>
    </row>
    <row r="6572" spans="1:6" ht="15">
      <c r="A6572" s="633" t="s">
        <v>25044</v>
      </c>
      <c r="B6572" s="626">
        <v>92301</v>
      </c>
      <c r="C6572" s="628" t="s">
        <v>25233</v>
      </c>
      <c r="D6572" s="626" t="s">
        <v>351</v>
      </c>
      <c r="E6572" s="634">
        <v>77.849999999999994</v>
      </c>
      <c r="F6572" s="635">
        <v>0</v>
      </c>
    </row>
    <row r="6573" spans="1:6" ht="15">
      <c r="A6573" s="633" t="s">
        <v>25044</v>
      </c>
      <c r="B6573" s="626">
        <v>92302</v>
      </c>
      <c r="C6573" s="628" t="s">
        <v>25234</v>
      </c>
      <c r="D6573" s="626" t="s">
        <v>351</v>
      </c>
      <c r="E6573" s="634">
        <v>102.46</v>
      </c>
      <c r="F6573" s="635">
        <v>0</v>
      </c>
    </row>
    <row r="6574" spans="1:6" ht="15">
      <c r="A6574" s="633" t="s">
        <v>25044</v>
      </c>
      <c r="B6574" s="626">
        <v>92303</v>
      </c>
      <c r="C6574" s="628" t="s">
        <v>25235</v>
      </c>
      <c r="D6574" s="626" t="s">
        <v>351</v>
      </c>
      <c r="E6574" s="634">
        <v>185.74</v>
      </c>
      <c r="F6574" s="635">
        <v>0</v>
      </c>
    </row>
    <row r="6575" spans="1:6" ht="15">
      <c r="A6575" s="633" t="s">
        <v>25044</v>
      </c>
      <c r="B6575" s="626">
        <v>92304</v>
      </c>
      <c r="C6575" s="628" t="s">
        <v>25236</v>
      </c>
      <c r="D6575" s="626" t="s">
        <v>351</v>
      </c>
      <c r="E6575" s="634">
        <v>474.61</v>
      </c>
      <c r="F6575" s="635">
        <v>0</v>
      </c>
    </row>
    <row r="6576" spans="1:6" ht="15">
      <c r="A6576" s="633" t="s">
        <v>25044</v>
      </c>
      <c r="B6576" s="626">
        <v>103835</v>
      </c>
      <c r="C6576" s="628" t="s">
        <v>25237</v>
      </c>
      <c r="D6576" s="626" t="s">
        <v>143</v>
      </c>
      <c r="E6576" s="634">
        <v>72.48</v>
      </c>
      <c r="F6576" s="635">
        <v>0</v>
      </c>
    </row>
    <row r="6577" spans="1:6" ht="15">
      <c r="A6577" s="633" t="s">
        <v>25044</v>
      </c>
      <c r="B6577" s="626">
        <v>92308</v>
      </c>
      <c r="C6577" s="628" t="s">
        <v>25238</v>
      </c>
      <c r="D6577" s="626" t="s">
        <v>143</v>
      </c>
      <c r="E6577" s="634">
        <v>59.29</v>
      </c>
      <c r="F6577" s="635">
        <v>0</v>
      </c>
    </row>
    <row r="6578" spans="1:6" ht="15">
      <c r="A6578" s="633" t="s">
        <v>25044</v>
      </c>
      <c r="B6578" s="626">
        <v>103871</v>
      </c>
      <c r="C6578" s="628" t="s">
        <v>25239</v>
      </c>
      <c r="D6578" s="626" t="s">
        <v>143</v>
      </c>
      <c r="E6578" s="634">
        <v>72.64</v>
      </c>
      <c r="F6578" s="635">
        <v>0</v>
      </c>
    </row>
    <row r="6579" spans="1:6" ht="15">
      <c r="A6579" s="633" t="s">
        <v>25044</v>
      </c>
      <c r="B6579" s="626">
        <v>92323</v>
      </c>
      <c r="C6579" s="628" t="s">
        <v>25240</v>
      </c>
      <c r="D6579" s="626" t="s">
        <v>143</v>
      </c>
      <c r="E6579" s="634">
        <v>71.91</v>
      </c>
      <c r="F6579" s="635">
        <v>0</v>
      </c>
    </row>
    <row r="6580" spans="1:6" ht="15">
      <c r="A6580" s="633" t="s">
        <v>25044</v>
      </c>
      <c r="B6580" s="626">
        <v>92305</v>
      </c>
      <c r="C6580" s="628" t="s">
        <v>25241</v>
      </c>
      <c r="D6580" s="626" t="s">
        <v>143</v>
      </c>
      <c r="E6580" s="634">
        <v>43.09</v>
      </c>
      <c r="F6580" s="635">
        <v>0</v>
      </c>
    </row>
    <row r="6581" spans="1:6" ht="15">
      <c r="A6581" s="633" t="s">
        <v>25044</v>
      </c>
      <c r="B6581" s="626">
        <v>103868</v>
      </c>
      <c r="C6581" s="628" t="s">
        <v>25242</v>
      </c>
      <c r="D6581" s="626" t="s">
        <v>143</v>
      </c>
      <c r="E6581" s="634">
        <v>60.59</v>
      </c>
      <c r="F6581" s="635">
        <v>0</v>
      </c>
    </row>
    <row r="6582" spans="1:6" ht="15">
      <c r="A6582" s="633" t="s">
        <v>25044</v>
      </c>
      <c r="B6582" s="626">
        <v>103802</v>
      </c>
      <c r="C6582" s="628" t="s">
        <v>25243</v>
      </c>
      <c r="D6582" s="626" t="s">
        <v>143</v>
      </c>
      <c r="E6582" s="634">
        <v>46.27</v>
      </c>
      <c r="F6582" s="635">
        <v>0</v>
      </c>
    </row>
    <row r="6583" spans="1:6" ht="15">
      <c r="A6583" s="633" t="s">
        <v>25044</v>
      </c>
      <c r="B6583" s="626">
        <v>92320</v>
      </c>
      <c r="C6583" s="628" t="s">
        <v>25244</v>
      </c>
      <c r="D6583" s="626" t="s">
        <v>143</v>
      </c>
      <c r="E6583" s="634">
        <v>59.69</v>
      </c>
      <c r="F6583" s="635">
        <v>0</v>
      </c>
    </row>
    <row r="6584" spans="1:6" ht="15">
      <c r="A6584" s="633" t="s">
        <v>25044</v>
      </c>
      <c r="B6584" s="626">
        <v>97335</v>
      </c>
      <c r="C6584" s="628" t="s">
        <v>25245</v>
      </c>
      <c r="D6584" s="626" t="s">
        <v>143</v>
      </c>
      <c r="E6584" s="634">
        <v>86.74</v>
      </c>
      <c r="F6584" s="635">
        <v>0</v>
      </c>
    </row>
    <row r="6585" spans="1:6" ht="15">
      <c r="A6585" s="633" t="s">
        <v>25044</v>
      </c>
      <c r="B6585" s="626">
        <v>103836</v>
      </c>
      <c r="C6585" s="628" t="s">
        <v>25246</v>
      </c>
      <c r="D6585" s="626" t="s">
        <v>143</v>
      </c>
      <c r="E6585" s="634">
        <v>111.35</v>
      </c>
      <c r="F6585" s="635">
        <v>0</v>
      </c>
    </row>
    <row r="6586" spans="1:6" ht="15">
      <c r="A6586" s="633" t="s">
        <v>25044</v>
      </c>
      <c r="B6586" s="626">
        <v>92281</v>
      </c>
      <c r="C6586" s="628" t="s">
        <v>25247</v>
      </c>
      <c r="D6586" s="626" t="s">
        <v>143</v>
      </c>
      <c r="E6586" s="634">
        <v>114.84</v>
      </c>
      <c r="F6586" s="635">
        <v>0</v>
      </c>
    </row>
    <row r="6587" spans="1:6" ht="15">
      <c r="A6587" s="633" t="s">
        <v>25044</v>
      </c>
      <c r="B6587" s="626">
        <v>92309</v>
      </c>
      <c r="C6587" s="628" t="s">
        <v>25248</v>
      </c>
      <c r="D6587" s="626" t="s">
        <v>143</v>
      </c>
      <c r="E6587" s="634">
        <v>126.95</v>
      </c>
      <c r="F6587" s="635">
        <v>0</v>
      </c>
    </row>
    <row r="6588" spans="1:6" ht="15">
      <c r="A6588" s="633" t="s">
        <v>25044</v>
      </c>
      <c r="B6588" s="626">
        <v>103872</v>
      </c>
      <c r="C6588" s="628" t="s">
        <v>25249</v>
      </c>
      <c r="D6588" s="626" t="s">
        <v>143</v>
      </c>
      <c r="E6588" s="634">
        <v>143.72999999999999</v>
      </c>
      <c r="F6588" s="635">
        <v>0</v>
      </c>
    </row>
    <row r="6589" spans="1:6" ht="15">
      <c r="A6589" s="633" t="s">
        <v>25044</v>
      </c>
      <c r="B6589" s="626">
        <v>92324</v>
      </c>
      <c r="C6589" s="628" t="s">
        <v>25250</v>
      </c>
      <c r="D6589" s="626" t="s">
        <v>143</v>
      </c>
      <c r="E6589" s="634">
        <v>151.55000000000001</v>
      </c>
      <c r="F6589" s="635">
        <v>0</v>
      </c>
    </row>
    <row r="6590" spans="1:6" ht="15">
      <c r="A6590" s="633" t="s">
        <v>25044</v>
      </c>
      <c r="B6590" s="626">
        <v>92275</v>
      </c>
      <c r="C6590" s="628" t="s">
        <v>25251</v>
      </c>
      <c r="D6590" s="626" t="s">
        <v>143</v>
      </c>
      <c r="E6590" s="634">
        <v>60.55</v>
      </c>
      <c r="F6590" s="635">
        <v>0</v>
      </c>
    </row>
    <row r="6591" spans="1:6" ht="15">
      <c r="A6591" s="633" t="s">
        <v>25044</v>
      </c>
      <c r="B6591" s="626">
        <v>92306</v>
      </c>
      <c r="C6591" s="628" t="s">
        <v>25252</v>
      </c>
      <c r="D6591" s="626" t="s">
        <v>143</v>
      </c>
      <c r="E6591" s="634">
        <v>68.62</v>
      </c>
      <c r="F6591" s="635">
        <v>0</v>
      </c>
    </row>
    <row r="6592" spans="1:6" ht="15">
      <c r="A6592" s="633" t="s">
        <v>25044</v>
      </c>
      <c r="B6592" s="626">
        <v>103869</v>
      </c>
      <c r="C6592" s="628" t="s">
        <v>25253</v>
      </c>
      <c r="D6592" s="626" t="s">
        <v>143</v>
      </c>
      <c r="E6592" s="634">
        <v>89.55</v>
      </c>
      <c r="F6592" s="635">
        <v>0</v>
      </c>
    </row>
    <row r="6593" spans="1:6" ht="15">
      <c r="A6593" s="633" t="s">
        <v>25044</v>
      </c>
      <c r="B6593" s="626">
        <v>103803</v>
      </c>
      <c r="C6593" s="628" t="s">
        <v>25254</v>
      </c>
      <c r="D6593" s="626" t="s">
        <v>143</v>
      </c>
      <c r="E6593" s="634">
        <v>79.53</v>
      </c>
      <c r="F6593" s="635">
        <v>0</v>
      </c>
    </row>
    <row r="6594" spans="1:6" ht="15">
      <c r="A6594" s="633" t="s">
        <v>25044</v>
      </c>
      <c r="B6594" s="626">
        <v>92321</v>
      </c>
      <c r="C6594" s="628" t="s">
        <v>25255</v>
      </c>
      <c r="D6594" s="626" t="s">
        <v>143</v>
      </c>
      <c r="E6594" s="634">
        <v>97.22</v>
      </c>
      <c r="F6594" s="635">
        <v>0</v>
      </c>
    </row>
    <row r="6595" spans="1:6" ht="15">
      <c r="A6595" s="633" t="s">
        <v>25044</v>
      </c>
      <c r="B6595" s="626">
        <v>97336</v>
      </c>
      <c r="C6595" s="628" t="s">
        <v>25256</v>
      </c>
      <c r="D6595" s="626" t="s">
        <v>143</v>
      </c>
      <c r="E6595" s="634">
        <v>110.41</v>
      </c>
      <c r="F6595" s="635">
        <v>0</v>
      </c>
    </row>
    <row r="6596" spans="1:6" ht="15">
      <c r="A6596" s="633" t="s">
        <v>25044</v>
      </c>
      <c r="B6596" s="626">
        <v>103837</v>
      </c>
      <c r="C6596" s="628" t="s">
        <v>25257</v>
      </c>
      <c r="D6596" s="626" t="s">
        <v>143</v>
      </c>
      <c r="E6596" s="634">
        <v>140.06</v>
      </c>
      <c r="F6596" s="635">
        <v>0</v>
      </c>
    </row>
    <row r="6597" spans="1:6" ht="15">
      <c r="A6597" s="633" t="s">
        <v>25044</v>
      </c>
      <c r="B6597" s="626">
        <v>92282</v>
      </c>
      <c r="C6597" s="628" t="s">
        <v>25258</v>
      </c>
      <c r="D6597" s="626" t="s">
        <v>143</v>
      </c>
      <c r="E6597" s="634">
        <v>133.4</v>
      </c>
      <c r="F6597" s="635">
        <v>0</v>
      </c>
    </row>
    <row r="6598" spans="1:6" ht="15">
      <c r="A6598" s="633" t="s">
        <v>25044</v>
      </c>
      <c r="B6598" s="626">
        <v>92310</v>
      </c>
      <c r="C6598" s="628" t="s">
        <v>25259</v>
      </c>
      <c r="D6598" s="626" t="s">
        <v>143</v>
      </c>
      <c r="E6598" s="634">
        <v>145.87</v>
      </c>
      <c r="F6598" s="635">
        <v>0</v>
      </c>
    </row>
    <row r="6599" spans="1:6" ht="15">
      <c r="A6599" s="633" t="s">
        <v>25044</v>
      </c>
      <c r="B6599" s="626">
        <v>103873</v>
      </c>
      <c r="C6599" s="628" t="s">
        <v>25260</v>
      </c>
      <c r="D6599" s="626" t="s">
        <v>143</v>
      </c>
      <c r="E6599" s="634">
        <v>165.59</v>
      </c>
      <c r="F6599" s="635">
        <v>0</v>
      </c>
    </row>
    <row r="6600" spans="1:6" ht="15">
      <c r="A6600" s="633" t="s">
        <v>25044</v>
      </c>
      <c r="B6600" s="626">
        <v>92325</v>
      </c>
      <c r="C6600" s="628" t="s">
        <v>25261</v>
      </c>
      <c r="D6600" s="626" t="s">
        <v>143</v>
      </c>
      <c r="E6600" s="634">
        <v>180.75</v>
      </c>
      <c r="F6600" s="635">
        <v>0</v>
      </c>
    </row>
    <row r="6601" spans="1:6" ht="15">
      <c r="A6601" s="633" t="s">
        <v>25044</v>
      </c>
      <c r="B6601" s="626">
        <v>92276</v>
      </c>
      <c r="C6601" s="628" t="s">
        <v>25262</v>
      </c>
      <c r="D6601" s="626" t="s">
        <v>143</v>
      </c>
      <c r="E6601" s="634">
        <v>76.91</v>
      </c>
      <c r="F6601" s="635">
        <v>0</v>
      </c>
    </row>
    <row r="6602" spans="1:6" ht="15">
      <c r="A6602" s="633" t="s">
        <v>25044</v>
      </c>
      <c r="B6602" s="626">
        <v>92307</v>
      </c>
      <c r="C6602" s="628" t="s">
        <v>25263</v>
      </c>
      <c r="D6602" s="626" t="s">
        <v>143</v>
      </c>
      <c r="E6602" s="634">
        <v>85.35</v>
      </c>
      <c r="F6602" s="635">
        <v>0</v>
      </c>
    </row>
    <row r="6603" spans="1:6" ht="15">
      <c r="A6603" s="633" t="s">
        <v>25044</v>
      </c>
      <c r="B6603" s="626">
        <v>103870</v>
      </c>
      <c r="C6603" s="628" t="s">
        <v>25264</v>
      </c>
      <c r="D6603" s="626" t="s">
        <v>143</v>
      </c>
      <c r="E6603" s="634">
        <v>109.24</v>
      </c>
      <c r="F6603" s="635">
        <v>0</v>
      </c>
    </row>
    <row r="6604" spans="1:6" ht="15">
      <c r="A6604" s="633" t="s">
        <v>25044</v>
      </c>
      <c r="B6604" s="626">
        <v>103804</v>
      </c>
      <c r="C6604" s="628" t="s">
        <v>25265</v>
      </c>
      <c r="D6604" s="626" t="s">
        <v>143</v>
      </c>
      <c r="E6604" s="634">
        <v>94.98</v>
      </c>
      <c r="F6604" s="635">
        <v>0</v>
      </c>
    </row>
    <row r="6605" spans="1:6" ht="15">
      <c r="A6605" s="633" t="s">
        <v>25044</v>
      </c>
      <c r="B6605" s="626">
        <v>92322</v>
      </c>
      <c r="C6605" s="628" t="s">
        <v>25266</v>
      </c>
      <c r="D6605" s="626" t="s">
        <v>143</v>
      </c>
      <c r="E6605" s="634">
        <v>124.22</v>
      </c>
      <c r="F6605" s="635">
        <v>0</v>
      </c>
    </row>
    <row r="6606" spans="1:6" ht="15">
      <c r="A6606" s="633" t="s">
        <v>25044</v>
      </c>
      <c r="B6606" s="626">
        <v>97337</v>
      </c>
      <c r="C6606" s="628" t="s">
        <v>25267</v>
      </c>
      <c r="D6606" s="626" t="s">
        <v>143</v>
      </c>
      <c r="E6606" s="634">
        <v>165.75</v>
      </c>
      <c r="F6606" s="635">
        <v>0</v>
      </c>
    </row>
    <row r="6607" spans="1:6" ht="15">
      <c r="A6607" s="633" t="s">
        <v>25044</v>
      </c>
      <c r="B6607" s="626">
        <v>92283</v>
      </c>
      <c r="C6607" s="628" t="s">
        <v>25268</v>
      </c>
      <c r="D6607" s="626" t="s">
        <v>143</v>
      </c>
      <c r="E6607" s="634">
        <v>182.07</v>
      </c>
      <c r="F6607" s="635">
        <v>0</v>
      </c>
    </row>
    <row r="6608" spans="1:6" ht="15">
      <c r="A6608" s="633" t="s">
        <v>25044</v>
      </c>
      <c r="B6608" s="626">
        <v>92277</v>
      </c>
      <c r="C6608" s="628" t="s">
        <v>25269</v>
      </c>
      <c r="D6608" s="626" t="s">
        <v>143</v>
      </c>
      <c r="E6608" s="634">
        <v>110.91</v>
      </c>
      <c r="F6608" s="635">
        <v>0</v>
      </c>
    </row>
    <row r="6609" spans="1:6" ht="15">
      <c r="A6609" s="633" t="s">
        <v>25044</v>
      </c>
      <c r="B6609" s="626">
        <v>97338</v>
      </c>
      <c r="C6609" s="628" t="s">
        <v>25270</v>
      </c>
      <c r="D6609" s="626" t="s">
        <v>143</v>
      </c>
      <c r="E6609" s="634">
        <v>199.45</v>
      </c>
      <c r="F6609" s="635">
        <v>0</v>
      </c>
    </row>
    <row r="6610" spans="1:6" ht="15">
      <c r="A6610" s="633" t="s">
        <v>25044</v>
      </c>
      <c r="B6610" s="626">
        <v>92284</v>
      </c>
      <c r="C6610" s="628" t="s">
        <v>25271</v>
      </c>
      <c r="D6610" s="626" t="s">
        <v>143</v>
      </c>
      <c r="E6610" s="634">
        <v>230.07</v>
      </c>
      <c r="F6610" s="635">
        <v>0</v>
      </c>
    </row>
    <row r="6611" spans="1:6" ht="15">
      <c r="A6611" s="633" t="s">
        <v>25044</v>
      </c>
      <c r="B6611" s="626">
        <v>92278</v>
      </c>
      <c r="C6611" s="628" t="s">
        <v>25272</v>
      </c>
      <c r="D6611" s="626" t="s">
        <v>143</v>
      </c>
      <c r="E6611" s="634">
        <v>149.06</v>
      </c>
      <c r="F6611" s="635">
        <v>0</v>
      </c>
    </row>
    <row r="6612" spans="1:6" ht="15">
      <c r="A6612" s="633" t="s">
        <v>25044</v>
      </c>
      <c r="B6612" s="626">
        <v>97339</v>
      </c>
      <c r="C6612" s="628" t="s">
        <v>25273</v>
      </c>
      <c r="D6612" s="626" t="s">
        <v>143</v>
      </c>
      <c r="E6612" s="634">
        <v>215.21</v>
      </c>
      <c r="F6612" s="635">
        <v>0</v>
      </c>
    </row>
    <row r="6613" spans="1:6" ht="15">
      <c r="A6613" s="633" t="s">
        <v>25044</v>
      </c>
      <c r="B6613" s="626">
        <v>92285</v>
      </c>
      <c r="C6613" s="628" t="s">
        <v>25274</v>
      </c>
      <c r="D6613" s="626" t="s">
        <v>143</v>
      </c>
      <c r="E6613" s="634">
        <v>311.87</v>
      </c>
      <c r="F6613" s="635">
        <v>0</v>
      </c>
    </row>
    <row r="6614" spans="1:6" ht="15">
      <c r="A6614" s="633" t="s">
        <v>25044</v>
      </c>
      <c r="B6614" s="626">
        <v>92279</v>
      </c>
      <c r="C6614" s="628" t="s">
        <v>25275</v>
      </c>
      <c r="D6614" s="626" t="s">
        <v>143</v>
      </c>
      <c r="E6614" s="634">
        <v>215.21</v>
      </c>
      <c r="F6614" s="635">
        <v>0</v>
      </c>
    </row>
    <row r="6615" spans="1:6" ht="15">
      <c r="A6615" s="633" t="s">
        <v>25044</v>
      </c>
      <c r="B6615" s="626">
        <v>97340</v>
      </c>
      <c r="C6615" s="628" t="s">
        <v>25276</v>
      </c>
      <c r="D6615" s="626" t="s">
        <v>143</v>
      </c>
      <c r="E6615" s="634">
        <v>217.04</v>
      </c>
      <c r="F6615" s="635">
        <v>0</v>
      </c>
    </row>
    <row r="6616" spans="1:6" ht="15">
      <c r="A6616" s="633" t="s">
        <v>25044</v>
      </c>
      <c r="B6616" s="626">
        <v>92286</v>
      </c>
      <c r="C6616" s="628" t="s">
        <v>25277</v>
      </c>
      <c r="D6616" s="626" t="s">
        <v>143</v>
      </c>
      <c r="E6616" s="634">
        <v>399.74</v>
      </c>
      <c r="F6616" s="635">
        <v>0</v>
      </c>
    </row>
    <row r="6617" spans="1:6" ht="15">
      <c r="A6617" s="633" t="s">
        <v>25044</v>
      </c>
      <c r="B6617" s="626">
        <v>92280</v>
      </c>
      <c r="C6617" s="628" t="s">
        <v>25278</v>
      </c>
      <c r="D6617" s="626" t="s">
        <v>143</v>
      </c>
      <c r="E6617" s="634">
        <v>301.75</v>
      </c>
      <c r="F6617" s="635">
        <v>0</v>
      </c>
    </row>
    <row r="6618" spans="1:6" ht="15">
      <c r="A6618" s="633" t="s">
        <v>25044</v>
      </c>
      <c r="B6618" s="626">
        <v>103901</v>
      </c>
      <c r="C6618" s="628" t="s">
        <v>25279</v>
      </c>
      <c r="D6618" s="626" t="s">
        <v>351</v>
      </c>
      <c r="E6618" s="634">
        <v>32.4</v>
      </c>
      <c r="F6618" s="635">
        <v>0</v>
      </c>
    </row>
    <row r="6619" spans="1:6" ht="15">
      <c r="A6619" s="633" t="s">
        <v>25044</v>
      </c>
      <c r="B6619" s="626">
        <v>103832</v>
      </c>
      <c r="C6619" s="628" t="s">
        <v>25280</v>
      </c>
      <c r="D6619" s="626" t="s">
        <v>351</v>
      </c>
      <c r="E6619" s="634">
        <v>32.26</v>
      </c>
      <c r="F6619" s="635">
        <v>0</v>
      </c>
    </row>
    <row r="6620" spans="1:6" ht="15">
      <c r="A6620" s="633" t="s">
        <v>25044</v>
      </c>
      <c r="B6620" s="626">
        <v>103865</v>
      </c>
      <c r="C6620" s="628" t="s">
        <v>25281</v>
      </c>
      <c r="D6620" s="626" t="s">
        <v>351</v>
      </c>
      <c r="E6620" s="634">
        <v>30.88</v>
      </c>
      <c r="F6620" s="635">
        <v>0</v>
      </c>
    </row>
    <row r="6621" spans="1:6" ht="15">
      <c r="A6621" s="633" t="s">
        <v>25044</v>
      </c>
      <c r="B6621" s="626">
        <v>103902</v>
      </c>
      <c r="C6621" s="628" t="s">
        <v>25282</v>
      </c>
      <c r="D6621" s="626" t="s">
        <v>351</v>
      </c>
      <c r="E6621" s="634">
        <v>46.07</v>
      </c>
      <c r="F6621" s="635">
        <v>0</v>
      </c>
    </row>
    <row r="6622" spans="1:6" ht="15">
      <c r="A6622" s="633" t="s">
        <v>25044</v>
      </c>
      <c r="B6622" s="626">
        <v>103866</v>
      </c>
      <c r="C6622" s="628" t="s">
        <v>25283</v>
      </c>
      <c r="D6622" s="626" t="s">
        <v>351</v>
      </c>
      <c r="E6622" s="634">
        <v>47.65</v>
      </c>
      <c r="F6622" s="635">
        <v>0</v>
      </c>
    </row>
    <row r="6623" spans="1:6" ht="15">
      <c r="A6623" s="633" t="s">
        <v>25044</v>
      </c>
      <c r="B6623" s="626">
        <v>103903</v>
      </c>
      <c r="C6623" s="628" t="s">
        <v>25284</v>
      </c>
      <c r="D6623" s="626" t="s">
        <v>351</v>
      </c>
      <c r="E6623" s="634">
        <v>60.76</v>
      </c>
      <c r="F6623" s="635">
        <v>0</v>
      </c>
    </row>
    <row r="6624" spans="1:6" ht="15">
      <c r="A6624" s="633" t="s">
        <v>25044</v>
      </c>
      <c r="B6624" s="626">
        <v>103834</v>
      </c>
      <c r="C6624" s="628" t="s">
        <v>25285</v>
      </c>
      <c r="D6624" s="626" t="s">
        <v>351</v>
      </c>
      <c r="E6624" s="634">
        <v>83.83</v>
      </c>
      <c r="F6624" s="635">
        <v>0</v>
      </c>
    </row>
    <row r="6625" spans="1:6" ht="15">
      <c r="A6625" s="633" t="s">
        <v>25044</v>
      </c>
      <c r="B6625" s="626">
        <v>103867</v>
      </c>
      <c r="C6625" s="628" t="s">
        <v>25286</v>
      </c>
      <c r="D6625" s="626" t="s">
        <v>351</v>
      </c>
      <c r="E6625" s="634">
        <v>64.97</v>
      </c>
      <c r="F6625" s="635">
        <v>0</v>
      </c>
    </row>
    <row r="6626" spans="1:6" ht="15">
      <c r="A6626" s="633" t="s">
        <v>25287</v>
      </c>
      <c r="B6626" s="626">
        <v>105113</v>
      </c>
      <c r="C6626" s="628" t="s">
        <v>25288</v>
      </c>
      <c r="D6626" s="626" t="s">
        <v>351</v>
      </c>
      <c r="E6626" s="634">
        <v>8128.67</v>
      </c>
      <c r="F6626" s="635">
        <v>0</v>
      </c>
    </row>
    <row r="6627" spans="1:6" ht="15">
      <c r="A6627" s="633" t="s">
        <v>25287</v>
      </c>
      <c r="B6627" s="626">
        <v>98461</v>
      </c>
      <c r="C6627" s="628" t="s">
        <v>25289</v>
      </c>
      <c r="D6627" s="626" t="s">
        <v>351</v>
      </c>
      <c r="E6627" s="634">
        <v>6163.11</v>
      </c>
      <c r="F6627" s="635">
        <v>0</v>
      </c>
    </row>
    <row r="6628" spans="1:6" ht="15">
      <c r="A6628" s="633" t="s">
        <v>25287</v>
      </c>
      <c r="B6628" s="626">
        <v>98462</v>
      </c>
      <c r="C6628" s="628" t="s">
        <v>25290</v>
      </c>
      <c r="D6628" s="626" t="s">
        <v>351</v>
      </c>
      <c r="E6628" s="634">
        <v>10481.32</v>
      </c>
      <c r="F6628" s="635">
        <v>0</v>
      </c>
    </row>
    <row r="6629" spans="1:6" ht="15">
      <c r="A6629" s="633" t="s">
        <v>25287</v>
      </c>
      <c r="B6629" s="626">
        <v>105130</v>
      </c>
      <c r="C6629" s="628" t="s">
        <v>25291</v>
      </c>
      <c r="D6629" s="626" t="s">
        <v>143</v>
      </c>
      <c r="E6629" s="634">
        <v>33.479999999999997</v>
      </c>
      <c r="F6629" s="635">
        <v>0</v>
      </c>
    </row>
    <row r="6630" spans="1:6" ht="15">
      <c r="A6630" s="633" t="s">
        <v>25287</v>
      </c>
      <c r="B6630" s="626">
        <v>105114</v>
      </c>
      <c r="C6630" s="628" t="s">
        <v>25292</v>
      </c>
      <c r="D6630" s="626" t="s">
        <v>482</v>
      </c>
      <c r="E6630" s="634">
        <v>1981.15</v>
      </c>
      <c r="F6630" s="635">
        <v>0</v>
      </c>
    </row>
    <row r="6631" spans="1:6" ht="15">
      <c r="A6631" s="633" t="s">
        <v>25287</v>
      </c>
      <c r="B6631" s="626">
        <v>105129</v>
      </c>
      <c r="C6631" s="628" t="s">
        <v>25293</v>
      </c>
      <c r="D6631" s="626" t="s">
        <v>351</v>
      </c>
      <c r="E6631" s="634">
        <v>0</v>
      </c>
      <c r="F6631" s="635"/>
    </row>
    <row r="6632" spans="1:6" ht="15">
      <c r="A6632" s="633" t="s">
        <v>25287</v>
      </c>
      <c r="B6632" s="626">
        <v>105127</v>
      </c>
      <c r="C6632" s="628" t="s">
        <v>25294</v>
      </c>
      <c r="D6632" s="626" t="s">
        <v>143</v>
      </c>
      <c r="E6632" s="634">
        <v>28.73</v>
      </c>
      <c r="F6632" s="635">
        <v>0</v>
      </c>
    </row>
    <row r="6633" spans="1:6" ht="15">
      <c r="A6633" s="633" t="s">
        <v>25287</v>
      </c>
      <c r="B6633" s="626">
        <v>105128</v>
      </c>
      <c r="C6633" s="628" t="s">
        <v>25295</v>
      </c>
      <c r="D6633" s="626" t="s">
        <v>143</v>
      </c>
      <c r="E6633" s="634">
        <v>98.21</v>
      </c>
      <c r="F6633" s="635">
        <v>0</v>
      </c>
    </row>
    <row r="6634" spans="1:6" ht="15">
      <c r="A6634" s="633" t="s">
        <v>25287</v>
      </c>
      <c r="B6634" s="626">
        <v>105126</v>
      </c>
      <c r="C6634" s="628" t="s">
        <v>25296</v>
      </c>
      <c r="D6634" s="626" t="s">
        <v>143</v>
      </c>
      <c r="E6634" s="634">
        <v>32.33</v>
      </c>
      <c r="F6634" s="635">
        <v>0</v>
      </c>
    </row>
    <row r="6635" spans="1:6" ht="15">
      <c r="A6635" s="633" t="s">
        <v>25287</v>
      </c>
      <c r="B6635" s="626">
        <v>105116</v>
      </c>
      <c r="C6635" s="628" t="s">
        <v>25297</v>
      </c>
      <c r="D6635" s="626" t="s">
        <v>351</v>
      </c>
      <c r="E6635" s="634">
        <v>15.36</v>
      </c>
      <c r="F6635" s="635">
        <v>0</v>
      </c>
    </row>
    <row r="6636" spans="1:6" ht="15">
      <c r="A6636" s="633" t="s">
        <v>25287</v>
      </c>
      <c r="B6636" s="626">
        <v>105115</v>
      </c>
      <c r="C6636" s="628" t="s">
        <v>25298</v>
      </c>
      <c r="D6636" s="626" t="s">
        <v>351</v>
      </c>
      <c r="E6636" s="634">
        <v>147.97</v>
      </c>
      <c r="F6636" s="635">
        <v>0</v>
      </c>
    </row>
    <row r="6637" spans="1:6" ht="15">
      <c r="A6637" s="633" t="s">
        <v>25287</v>
      </c>
      <c r="B6637" s="626">
        <v>98453</v>
      </c>
      <c r="C6637" s="628" t="s">
        <v>25299</v>
      </c>
      <c r="D6637" s="626" t="s">
        <v>135</v>
      </c>
      <c r="E6637" s="634">
        <v>153.15</v>
      </c>
      <c r="F6637" s="635">
        <v>0</v>
      </c>
    </row>
    <row r="6638" spans="1:6" ht="15">
      <c r="A6638" s="633" t="s">
        <v>25287</v>
      </c>
      <c r="B6638" s="626">
        <v>98454</v>
      </c>
      <c r="C6638" s="628" t="s">
        <v>25300</v>
      </c>
      <c r="D6638" s="626" t="s">
        <v>135</v>
      </c>
      <c r="E6638" s="634">
        <v>199.31</v>
      </c>
      <c r="F6638" s="635">
        <v>0</v>
      </c>
    </row>
    <row r="6639" spans="1:6" ht="15">
      <c r="A6639" s="633" t="s">
        <v>25287</v>
      </c>
      <c r="B6639" s="626">
        <v>98449</v>
      </c>
      <c r="C6639" s="628" t="s">
        <v>25301</v>
      </c>
      <c r="D6639" s="626" t="s">
        <v>135</v>
      </c>
      <c r="E6639" s="634">
        <v>128.94</v>
      </c>
      <c r="F6639" s="635">
        <v>0</v>
      </c>
    </row>
    <row r="6640" spans="1:6" ht="15">
      <c r="A6640" s="633" t="s">
        <v>25287</v>
      </c>
      <c r="B6640" s="626">
        <v>98455</v>
      </c>
      <c r="C6640" s="628" t="s">
        <v>25302</v>
      </c>
      <c r="D6640" s="626" t="s">
        <v>135</v>
      </c>
      <c r="E6640" s="634">
        <v>118.31</v>
      </c>
      <c r="F6640" s="635">
        <v>0</v>
      </c>
    </row>
    <row r="6641" spans="1:6" ht="15">
      <c r="A6641" s="633" t="s">
        <v>25287</v>
      </c>
      <c r="B6641" s="626">
        <v>98456</v>
      </c>
      <c r="C6641" s="628" t="s">
        <v>25303</v>
      </c>
      <c r="D6641" s="626" t="s">
        <v>135</v>
      </c>
      <c r="E6641" s="634">
        <v>157.04</v>
      </c>
      <c r="F6641" s="635">
        <v>0</v>
      </c>
    </row>
    <row r="6642" spans="1:6" ht="15">
      <c r="A6642" s="633" t="s">
        <v>25287</v>
      </c>
      <c r="B6642" s="626">
        <v>98451</v>
      </c>
      <c r="C6642" s="628" t="s">
        <v>25304</v>
      </c>
      <c r="D6642" s="626" t="s">
        <v>135</v>
      </c>
      <c r="E6642" s="634">
        <v>99.45</v>
      </c>
      <c r="F6642" s="635">
        <v>0</v>
      </c>
    </row>
    <row r="6643" spans="1:6" ht="15">
      <c r="A6643" s="633" t="s">
        <v>25287</v>
      </c>
      <c r="B6643" s="626">
        <v>98445</v>
      </c>
      <c r="C6643" s="628" t="s">
        <v>25305</v>
      </c>
      <c r="D6643" s="626" t="s">
        <v>135</v>
      </c>
      <c r="E6643" s="634">
        <v>116.27</v>
      </c>
      <c r="F6643" s="635">
        <v>0</v>
      </c>
    </row>
    <row r="6644" spans="1:6" ht="15">
      <c r="A6644" s="633" t="s">
        <v>25287</v>
      </c>
      <c r="B6644" s="626">
        <v>98446</v>
      </c>
      <c r="C6644" s="628" t="s">
        <v>25306</v>
      </c>
      <c r="D6644" s="626" t="s">
        <v>135</v>
      </c>
      <c r="E6644" s="634">
        <v>152.6</v>
      </c>
      <c r="F6644" s="635">
        <v>0</v>
      </c>
    </row>
    <row r="6645" spans="1:6" ht="15">
      <c r="A6645" s="633" t="s">
        <v>25287</v>
      </c>
      <c r="B6645" s="626">
        <v>98441</v>
      </c>
      <c r="C6645" s="628" t="s">
        <v>25307</v>
      </c>
      <c r="D6645" s="626" t="s">
        <v>135</v>
      </c>
      <c r="E6645" s="634">
        <v>97.17</v>
      </c>
      <c r="F6645" s="635">
        <v>0</v>
      </c>
    </row>
    <row r="6646" spans="1:6" ht="15">
      <c r="A6646" s="633" t="s">
        <v>25287</v>
      </c>
      <c r="B6646" s="626">
        <v>98447</v>
      </c>
      <c r="C6646" s="628" t="s">
        <v>25308</v>
      </c>
      <c r="D6646" s="626" t="s">
        <v>135</v>
      </c>
      <c r="E6646" s="634">
        <v>86.17</v>
      </c>
      <c r="F6646" s="635">
        <v>0</v>
      </c>
    </row>
    <row r="6647" spans="1:6" ht="15">
      <c r="A6647" s="633" t="s">
        <v>25287</v>
      </c>
      <c r="B6647" s="626">
        <v>98448</v>
      </c>
      <c r="C6647" s="628" t="s">
        <v>25309</v>
      </c>
      <c r="D6647" s="626" t="s">
        <v>135</v>
      </c>
      <c r="E6647" s="634">
        <v>114.56</v>
      </c>
      <c r="F6647" s="635">
        <v>0</v>
      </c>
    </row>
    <row r="6648" spans="1:6" ht="15">
      <c r="A6648" s="633" t="s">
        <v>25287</v>
      </c>
      <c r="B6648" s="626">
        <v>98443</v>
      </c>
      <c r="C6648" s="628" t="s">
        <v>25310</v>
      </c>
      <c r="D6648" s="626" t="s">
        <v>135</v>
      </c>
      <c r="E6648" s="634">
        <v>71.33</v>
      </c>
      <c r="F6648" s="635">
        <v>0</v>
      </c>
    </row>
    <row r="6649" spans="1:6" ht="15">
      <c r="A6649" s="633" t="s">
        <v>25287</v>
      </c>
      <c r="B6649" s="626">
        <v>105122</v>
      </c>
      <c r="C6649" s="628" t="s">
        <v>25311</v>
      </c>
      <c r="D6649" s="626" t="s">
        <v>135</v>
      </c>
      <c r="E6649" s="634">
        <v>0</v>
      </c>
      <c r="F6649" s="635"/>
    </row>
    <row r="6650" spans="1:6" ht="15">
      <c r="A6650" s="633" t="s">
        <v>25287</v>
      </c>
      <c r="B6650" s="626">
        <v>105125</v>
      </c>
      <c r="C6650" s="628" t="s">
        <v>25312</v>
      </c>
      <c r="D6650" s="626" t="s">
        <v>135</v>
      </c>
      <c r="E6650" s="634">
        <v>0</v>
      </c>
      <c r="F6650" s="635"/>
    </row>
    <row r="6651" spans="1:6" ht="15">
      <c r="A6651" s="633" t="s">
        <v>25287</v>
      </c>
      <c r="B6651" s="626">
        <v>105133</v>
      </c>
      <c r="C6651" s="628" t="s">
        <v>25313</v>
      </c>
      <c r="D6651" s="626" t="s">
        <v>135</v>
      </c>
      <c r="E6651" s="634">
        <v>0</v>
      </c>
      <c r="F6651" s="635"/>
    </row>
    <row r="6652" spans="1:6" ht="15">
      <c r="A6652" s="633" t="s">
        <v>25287</v>
      </c>
      <c r="B6652" s="626">
        <v>105123</v>
      </c>
      <c r="C6652" s="628" t="s">
        <v>25314</v>
      </c>
      <c r="D6652" s="626" t="s">
        <v>135</v>
      </c>
      <c r="E6652" s="634">
        <v>0</v>
      </c>
      <c r="F6652" s="635"/>
    </row>
    <row r="6653" spans="1:6" ht="15">
      <c r="A6653" s="633" t="s">
        <v>25287</v>
      </c>
      <c r="B6653" s="626">
        <v>105124</v>
      </c>
      <c r="C6653" s="628" t="s">
        <v>25315</v>
      </c>
      <c r="D6653" s="626" t="s">
        <v>135</v>
      </c>
      <c r="E6653" s="634">
        <v>0</v>
      </c>
      <c r="F6653" s="635"/>
    </row>
    <row r="6654" spans="1:6" ht="15">
      <c r="A6654" s="633" t="s">
        <v>25287</v>
      </c>
      <c r="B6654" s="626">
        <v>105134</v>
      </c>
      <c r="C6654" s="628" t="s">
        <v>25316</v>
      </c>
      <c r="D6654" s="626" t="s">
        <v>135</v>
      </c>
      <c r="E6654" s="634">
        <v>0</v>
      </c>
      <c r="F6654" s="635"/>
    </row>
    <row r="6655" spans="1:6" ht="15">
      <c r="A6655" s="633" t="s">
        <v>25287</v>
      </c>
      <c r="B6655" s="626">
        <v>105117</v>
      </c>
      <c r="C6655" s="628" t="s">
        <v>25317</v>
      </c>
      <c r="D6655" s="626" t="s">
        <v>135</v>
      </c>
      <c r="E6655" s="634">
        <v>0</v>
      </c>
      <c r="F6655" s="635"/>
    </row>
    <row r="6656" spans="1:6" ht="15">
      <c r="A6656" s="633" t="s">
        <v>25287</v>
      </c>
      <c r="B6656" s="626">
        <v>105119</v>
      </c>
      <c r="C6656" s="628" t="s">
        <v>25318</v>
      </c>
      <c r="D6656" s="626" t="s">
        <v>135</v>
      </c>
      <c r="E6656" s="634">
        <v>0</v>
      </c>
      <c r="F6656" s="635"/>
    </row>
    <row r="6657" spans="1:6" ht="15">
      <c r="A6657" s="633" t="s">
        <v>25287</v>
      </c>
      <c r="B6657" s="626">
        <v>105131</v>
      </c>
      <c r="C6657" s="628" t="s">
        <v>25319</v>
      </c>
      <c r="D6657" s="626" t="s">
        <v>135</v>
      </c>
      <c r="E6657" s="634">
        <v>0</v>
      </c>
      <c r="F6657" s="635"/>
    </row>
    <row r="6658" spans="1:6" ht="15">
      <c r="A6658" s="633" t="s">
        <v>25287</v>
      </c>
      <c r="B6658" s="626">
        <v>105120</v>
      </c>
      <c r="C6658" s="628" t="s">
        <v>25320</v>
      </c>
      <c r="D6658" s="626" t="s">
        <v>135</v>
      </c>
      <c r="E6658" s="634">
        <v>0</v>
      </c>
      <c r="F6658" s="635"/>
    </row>
    <row r="6659" spans="1:6" ht="15">
      <c r="A6659" s="633" t="s">
        <v>25287</v>
      </c>
      <c r="B6659" s="626">
        <v>105121</v>
      </c>
      <c r="C6659" s="628" t="s">
        <v>25321</v>
      </c>
      <c r="D6659" s="626" t="s">
        <v>135</v>
      </c>
      <c r="E6659" s="634">
        <v>0</v>
      </c>
      <c r="F6659" s="635"/>
    </row>
    <row r="6660" spans="1:6" ht="15">
      <c r="A6660" s="633" t="s">
        <v>25287</v>
      </c>
      <c r="B6660" s="626">
        <v>105132</v>
      </c>
      <c r="C6660" s="628" t="s">
        <v>25322</v>
      </c>
      <c r="D6660" s="626" t="s">
        <v>135</v>
      </c>
      <c r="E6660" s="634">
        <v>0</v>
      </c>
      <c r="F6660" s="635"/>
    </row>
    <row r="6661" spans="1:6" ht="15">
      <c r="A6661" s="633" t="s">
        <v>25287</v>
      </c>
      <c r="B6661" s="626">
        <v>98460</v>
      </c>
      <c r="C6661" s="628" t="s">
        <v>25323</v>
      </c>
      <c r="D6661" s="626" t="s">
        <v>135</v>
      </c>
      <c r="E6661" s="634">
        <v>73.02</v>
      </c>
      <c r="F6661" s="635">
        <v>0</v>
      </c>
    </row>
    <row r="6662" spans="1:6" ht="15">
      <c r="A6662" s="633" t="s">
        <v>25287</v>
      </c>
      <c r="B6662" s="626">
        <v>98457</v>
      </c>
      <c r="C6662" s="628" t="s">
        <v>25324</v>
      </c>
      <c r="D6662" s="626" t="s">
        <v>135</v>
      </c>
      <c r="E6662" s="634">
        <v>0</v>
      </c>
      <c r="F6662" s="635"/>
    </row>
    <row r="6663" spans="1:6" ht="15">
      <c r="A6663" s="633" t="s">
        <v>25287</v>
      </c>
      <c r="B6663" s="626">
        <v>98458</v>
      </c>
      <c r="C6663" s="628" t="s">
        <v>25325</v>
      </c>
      <c r="D6663" s="626" t="s">
        <v>135</v>
      </c>
      <c r="E6663" s="634">
        <v>96.64</v>
      </c>
      <c r="F6663" s="635">
        <v>0</v>
      </c>
    </row>
    <row r="6664" spans="1:6" ht="15">
      <c r="A6664" s="633" t="s">
        <v>25287</v>
      </c>
      <c r="B6664" s="626">
        <v>98459</v>
      </c>
      <c r="C6664" s="628" t="s">
        <v>25326</v>
      </c>
      <c r="D6664" s="626" t="s">
        <v>135</v>
      </c>
      <c r="E6664" s="634">
        <v>97.55</v>
      </c>
      <c r="F6664" s="635">
        <v>0</v>
      </c>
    </row>
    <row r="6665" spans="1:6" ht="15">
      <c r="A6665" s="633" t="s">
        <v>25287</v>
      </c>
      <c r="B6665" s="626">
        <v>105118</v>
      </c>
      <c r="C6665" s="628" t="s">
        <v>25327</v>
      </c>
      <c r="D6665" s="626" t="s">
        <v>135</v>
      </c>
      <c r="E6665" s="634">
        <v>0</v>
      </c>
      <c r="F6665" s="635"/>
    </row>
    <row r="6666" spans="1:6" ht="15">
      <c r="A6666" s="633" t="s">
        <v>25328</v>
      </c>
      <c r="B6666" s="626">
        <v>101956</v>
      </c>
      <c r="C6666" s="628" t="s">
        <v>25329</v>
      </c>
      <c r="D6666" s="626" t="s">
        <v>135</v>
      </c>
      <c r="E6666" s="634">
        <v>0</v>
      </c>
      <c r="F6666" s="635"/>
    </row>
    <row r="6667" spans="1:6" ht="15">
      <c r="A6667" s="633" t="s">
        <v>25328</v>
      </c>
      <c r="B6667" s="626">
        <v>104690</v>
      </c>
      <c r="C6667" s="628" t="s">
        <v>25330</v>
      </c>
      <c r="D6667" s="626" t="s">
        <v>135</v>
      </c>
      <c r="E6667" s="634">
        <v>0</v>
      </c>
      <c r="F6667" s="635"/>
    </row>
    <row r="6668" spans="1:6" ht="15">
      <c r="A6668" s="633" t="s">
        <v>25328</v>
      </c>
      <c r="B6668" s="626">
        <v>101958</v>
      </c>
      <c r="C6668" s="628" t="s">
        <v>25331</v>
      </c>
      <c r="D6668" s="626" t="s">
        <v>135</v>
      </c>
      <c r="E6668" s="634">
        <v>0</v>
      </c>
      <c r="F6668" s="635"/>
    </row>
    <row r="6669" spans="1:6" ht="15">
      <c r="A6669" s="633" t="s">
        <v>25328</v>
      </c>
      <c r="B6669" s="626">
        <v>101955</v>
      </c>
      <c r="C6669" s="628" t="s">
        <v>25332</v>
      </c>
      <c r="D6669" s="626" t="s">
        <v>135</v>
      </c>
      <c r="E6669" s="634">
        <v>0</v>
      </c>
      <c r="F6669" s="635"/>
    </row>
    <row r="6670" spans="1:6" ht="15">
      <c r="A6670" s="633" t="s">
        <v>25328</v>
      </c>
      <c r="B6670" s="626">
        <v>101948</v>
      </c>
      <c r="C6670" s="628" t="s">
        <v>25333</v>
      </c>
      <c r="D6670" s="626" t="s">
        <v>135</v>
      </c>
      <c r="E6670" s="634">
        <v>0</v>
      </c>
      <c r="F6670" s="635"/>
    </row>
    <row r="6671" spans="1:6" ht="15">
      <c r="A6671" s="633" t="s">
        <v>25328</v>
      </c>
      <c r="B6671" s="626">
        <v>101949</v>
      </c>
      <c r="C6671" s="628" t="s">
        <v>25334</v>
      </c>
      <c r="D6671" s="626" t="s">
        <v>135</v>
      </c>
      <c r="E6671" s="634">
        <v>0</v>
      </c>
      <c r="F6671" s="635"/>
    </row>
    <row r="6672" spans="1:6" ht="15">
      <c r="A6672" s="633" t="s">
        <v>25328</v>
      </c>
      <c r="B6672" s="626">
        <v>101950</v>
      </c>
      <c r="C6672" s="628" t="s">
        <v>25335</v>
      </c>
      <c r="D6672" s="626" t="s">
        <v>135</v>
      </c>
      <c r="E6672" s="634">
        <v>0</v>
      </c>
      <c r="F6672" s="635"/>
    </row>
    <row r="6673" spans="1:6" ht="15">
      <c r="A6673" s="633" t="s">
        <v>25328</v>
      </c>
      <c r="B6673" s="626">
        <v>101947</v>
      </c>
      <c r="C6673" s="628" t="s">
        <v>25336</v>
      </c>
      <c r="D6673" s="626" t="s">
        <v>135</v>
      </c>
      <c r="E6673" s="634">
        <v>0</v>
      </c>
      <c r="F6673" s="635"/>
    </row>
    <row r="6674" spans="1:6" ht="15">
      <c r="A6674" s="633" t="s">
        <v>25328</v>
      </c>
      <c r="B6674" s="626">
        <v>101960</v>
      </c>
      <c r="C6674" s="628" t="s">
        <v>25337</v>
      </c>
      <c r="D6674" s="626" t="s">
        <v>135</v>
      </c>
      <c r="E6674" s="634">
        <v>0</v>
      </c>
      <c r="F6674" s="635"/>
    </row>
    <row r="6675" spans="1:6" ht="15">
      <c r="A6675" s="633" t="s">
        <v>25328</v>
      </c>
      <c r="B6675" s="626">
        <v>101961</v>
      </c>
      <c r="C6675" s="628" t="s">
        <v>25338</v>
      </c>
      <c r="D6675" s="626" t="s">
        <v>135</v>
      </c>
      <c r="E6675" s="634">
        <v>0</v>
      </c>
      <c r="F6675" s="635"/>
    </row>
    <row r="6676" spans="1:6" ht="15">
      <c r="A6676" s="633" t="s">
        <v>25328</v>
      </c>
      <c r="B6676" s="626">
        <v>101962</v>
      </c>
      <c r="C6676" s="628" t="s">
        <v>25339</v>
      </c>
      <c r="D6676" s="626" t="s">
        <v>135</v>
      </c>
      <c r="E6676" s="634">
        <v>0</v>
      </c>
      <c r="F6676" s="635"/>
    </row>
    <row r="6677" spans="1:6" ht="15">
      <c r="A6677" s="633" t="s">
        <v>25328</v>
      </c>
      <c r="B6677" s="626">
        <v>101959</v>
      </c>
      <c r="C6677" s="628" t="s">
        <v>25340</v>
      </c>
      <c r="D6677" s="626" t="s">
        <v>135</v>
      </c>
      <c r="E6677" s="634">
        <v>0</v>
      </c>
      <c r="F6677" s="635"/>
    </row>
    <row r="6678" spans="1:6" ht="15">
      <c r="A6678" s="633" t="s">
        <v>25328</v>
      </c>
      <c r="B6678" s="626">
        <v>101952</v>
      </c>
      <c r="C6678" s="628" t="s">
        <v>25341</v>
      </c>
      <c r="D6678" s="626" t="s">
        <v>135</v>
      </c>
      <c r="E6678" s="634">
        <v>0</v>
      </c>
      <c r="F6678" s="635"/>
    </row>
    <row r="6679" spans="1:6" ht="15">
      <c r="A6679" s="633" t="s">
        <v>25328</v>
      </c>
      <c r="B6679" s="626">
        <v>101953</v>
      </c>
      <c r="C6679" s="628" t="s">
        <v>25342</v>
      </c>
      <c r="D6679" s="626" t="s">
        <v>135</v>
      </c>
      <c r="E6679" s="634">
        <v>0</v>
      </c>
      <c r="F6679" s="635"/>
    </row>
    <row r="6680" spans="1:6" ht="15">
      <c r="A6680" s="633" t="s">
        <v>25328</v>
      </c>
      <c r="B6680" s="626">
        <v>101954</v>
      </c>
      <c r="C6680" s="628" t="s">
        <v>25343</v>
      </c>
      <c r="D6680" s="626" t="s">
        <v>135</v>
      </c>
      <c r="E6680" s="634">
        <v>0</v>
      </c>
      <c r="F6680" s="635"/>
    </row>
    <row r="6681" spans="1:6" ht="15">
      <c r="A6681" s="633" t="s">
        <v>25328</v>
      </c>
      <c r="B6681" s="626">
        <v>101951</v>
      </c>
      <c r="C6681" s="628" t="s">
        <v>25344</v>
      </c>
      <c r="D6681" s="626" t="s">
        <v>135</v>
      </c>
      <c r="E6681" s="634">
        <v>0</v>
      </c>
      <c r="F6681" s="635"/>
    </row>
    <row r="6682" spans="1:6" ht="15">
      <c r="A6682" s="633" t="s">
        <v>25328</v>
      </c>
      <c r="B6682" s="626">
        <v>101964</v>
      </c>
      <c r="C6682" s="628" t="s">
        <v>25345</v>
      </c>
      <c r="D6682" s="626" t="s">
        <v>135</v>
      </c>
      <c r="E6682" s="634">
        <v>177.08</v>
      </c>
      <c r="F6682" s="635">
        <v>0</v>
      </c>
    </row>
    <row r="6683" spans="1:6" ht="15">
      <c r="A6683" s="633" t="s">
        <v>25328</v>
      </c>
      <c r="B6683" s="626">
        <v>101963</v>
      </c>
      <c r="C6683" s="628" t="s">
        <v>25346</v>
      </c>
      <c r="D6683" s="626" t="s">
        <v>135</v>
      </c>
      <c r="E6683" s="634">
        <v>188.81</v>
      </c>
      <c r="F6683" s="635">
        <v>0</v>
      </c>
    </row>
    <row r="6684" spans="1:6" ht="15">
      <c r="A6684" s="633" t="s">
        <v>25347</v>
      </c>
      <c r="B6684" s="626">
        <v>100323</v>
      </c>
      <c r="C6684" s="628" t="s">
        <v>25348</v>
      </c>
      <c r="D6684" s="626" t="s">
        <v>482</v>
      </c>
      <c r="E6684" s="634">
        <v>177.15</v>
      </c>
      <c r="F6684" s="635">
        <v>0</v>
      </c>
    </row>
    <row r="6685" spans="1:6" ht="15">
      <c r="A6685" s="633" t="s">
        <v>25347</v>
      </c>
      <c r="B6685" s="626">
        <v>100324</v>
      </c>
      <c r="C6685" s="628" t="s">
        <v>25349</v>
      </c>
      <c r="D6685" s="626" t="s">
        <v>482</v>
      </c>
      <c r="E6685" s="634">
        <v>168.79</v>
      </c>
      <c r="F6685" s="635">
        <v>0</v>
      </c>
    </row>
    <row r="6686" spans="1:6" ht="15">
      <c r="A6686" s="633" t="s">
        <v>25347</v>
      </c>
      <c r="B6686" s="626">
        <v>96624</v>
      </c>
      <c r="C6686" s="628" t="s">
        <v>25350</v>
      </c>
      <c r="D6686" s="626" t="s">
        <v>482</v>
      </c>
      <c r="E6686" s="634">
        <v>169.04</v>
      </c>
      <c r="F6686" s="635">
        <v>0</v>
      </c>
    </row>
    <row r="6687" spans="1:6" ht="15">
      <c r="A6687" s="633" t="s">
        <v>25347</v>
      </c>
      <c r="B6687" s="626">
        <v>100322</v>
      </c>
      <c r="C6687" s="628" t="s">
        <v>25351</v>
      </c>
      <c r="D6687" s="626" t="s">
        <v>482</v>
      </c>
      <c r="E6687" s="634">
        <v>163.41999999999999</v>
      </c>
      <c r="F6687" s="635">
        <v>0</v>
      </c>
    </row>
    <row r="6688" spans="1:6" ht="15">
      <c r="A6688" s="633" t="s">
        <v>25347</v>
      </c>
      <c r="B6688" s="626">
        <v>96623</v>
      </c>
      <c r="C6688" s="628" t="s">
        <v>25352</v>
      </c>
      <c r="D6688" s="626" t="s">
        <v>482</v>
      </c>
      <c r="E6688" s="634">
        <v>188.12</v>
      </c>
      <c r="F6688" s="635">
        <v>0</v>
      </c>
    </row>
    <row r="6689" spans="1:6" ht="15">
      <c r="A6689" s="633" t="s">
        <v>25347</v>
      </c>
      <c r="B6689" s="626">
        <v>96622</v>
      </c>
      <c r="C6689" s="628" t="s">
        <v>25353</v>
      </c>
      <c r="D6689" s="626" t="s">
        <v>482</v>
      </c>
      <c r="E6689" s="634">
        <v>200.84</v>
      </c>
      <c r="F6689" s="635">
        <v>0</v>
      </c>
    </row>
    <row r="6690" spans="1:6" ht="15">
      <c r="A6690" s="633" t="s">
        <v>25347</v>
      </c>
      <c r="B6690" s="626">
        <v>96621</v>
      </c>
      <c r="C6690" s="628" t="s">
        <v>25354</v>
      </c>
      <c r="D6690" s="626" t="s">
        <v>482</v>
      </c>
      <c r="E6690" s="634">
        <v>219.92</v>
      </c>
      <c r="F6690" s="635">
        <v>0</v>
      </c>
    </row>
    <row r="6691" spans="1:6" ht="15">
      <c r="A6691" s="633" t="s">
        <v>25347</v>
      </c>
      <c r="B6691" s="626">
        <v>96617</v>
      </c>
      <c r="C6691" s="628" t="s">
        <v>25355</v>
      </c>
      <c r="D6691" s="626" t="s">
        <v>135</v>
      </c>
      <c r="E6691" s="634">
        <v>20.399999999999999</v>
      </c>
      <c r="F6691" s="635">
        <v>0</v>
      </c>
    </row>
    <row r="6692" spans="1:6" ht="15">
      <c r="A6692" s="633" t="s">
        <v>25347</v>
      </c>
      <c r="B6692" s="626">
        <v>96619</v>
      </c>
      <c r="C6692" s="628" t="s">
        <v>25356</v>
      </c>
      <c r="D6692" s="626" t="s">
        <v>135</v>
      </c>
      <c r="E6692" s="634">
        <v>40.72</v>
      </c>
      <c r="F6692" s="635">
        <v>0</v>
      </c>
    </row>
    <row r="6693" spans="1:6" ht="15">
      <c r="A6693" s="633" t="s">
        <v>25347</v>
      </c>
      <c r="B6693" s="626">
        <v>96616</v>
      </c>
      <c r="C6693" s="628" t="s">
        <v>25357</v>
      </c>
      <c r="D6693" s="626" t="s">
        <v>482</v>
      </c>
      <c r="E6693" s="634">
        <v>814.46</v>
      </c>
      <c r="F6693" s="635">
        <v>0</v>
      </c>
    </row>
    <row r="6694" spans="1:6" ht="15">
      <c r="A6694" s="633" t="s">
        <v>25347</v>
      </c>
      <c r="B6694" s="626">
        <v>95240</v>
      </c>
      <c r="C6694" s="628" t="s">
        <v>25358</v>
      </c>
      <c r="D6694" s="626" t="s">
        <v>135</v>
      </c>
      <c r="E6694" s="634">
        <v>19.38</v>
      </c>
      <c r="F6694" s="635">
        <v>0</v>
      </c>
    </row>
    <row r="6695" spans="1:6" ht="15">
      <c r="A6695" s="633" t="s">
        <v>25347</v>
      </c>
      <c r="B6695" s="626">
        <v>95241</v>
      </c>
      <c r="C6695" s="628" t="s">
        <v>25359</v>
      </c>
      <c r="D6695" s="626" t="s">
        <v>135</v>
      </c>
      <c r="E6695" s="634">
        <v>36.75</v>
      </c>
      <c r="F6695" s="635">
        <v>0</v>
      </c>
    </row>
    <row r="6696" spans="1:6" ht="15">
      <c r="A6696" s="633" t="s">
        <v>25347</v>
      </c>
      <c r="B6696" s="626">
        <v>96620</v>
      </c>
      <c r="C6696" s="628" t="s">
        <v>25360</v>
      </c>
      <c r="D6696" s="626" t="s">
        <v>482</v>
      </c>
      <c r="E6696" s="634">
        <v>735.15</v>
      </c>
      <c r="F6696" s="635">
        <v>0</v>
      </c>
    </row>
    <row r="6697" spans="1:6" ht="15">
      <c r="A6697" s="633" t="s">
        <v>25361</v>
      </c>
      <c r="B6697" s="626">
        <v>104043</v>
      </c>
      <c r="C6697" s="628" t="s">
        <v>25362</v>
      </c>
      <c r="D6697" s="626" t="s">
        <v>351</v>
      </c>
      <c r="E6697" s="634">
        <v>9.3800000000000008</v>
      </c>
      <c r="F6697" s="635">
        <v>0</v>
      </c>
    </row>
    <row r="6698" spans="1:6" ht="15">
      <c r="A6698" s="633" t="s">
        <v>25361</v>
      </c>
      <c r="B6698" s="626">
        <v>104044</v>
      </c>
      <c r="C6698" s="628" t="s">
        <v>25363</v>
      </c>
      <c r="D6698" s="626" t="s">
        <v>351</v>
      </c>
      <c r="E6698" s="634">
        <v>10.15</v>
      </c>
      <c r="F6698" s="635">
        <v>0</v>
      </c>
    </row>
    <row r="6699" spans="1:6" ht="15">
      <c r="A6699" s="633" t="s">
        <v>25361</v>
      </c>
      <c r="B6699" s="626">
        <v>104045</v>
      </c>
      <c r="C6699" s="628" t="s">
        <v>25364</v>
      </c>
      <c r="D6699" s="626" t="s">
        <v>351</v>
      </c>
      <c r="E6699" s="634">
        <v>15.19</v>
      </c>
      <c r="F6699" s="635">
        <v>0</v>
      </c>
    </row>
    <row r="6700" spans="1:6" ht="15">
      <c r="A6700" s="633" t="s">
        <v>25361</v>
      </c>
      <c r="B6700" s="626">
        <v>104049</v>
      </c>
      <c r="C6700" s="628" t="s">
        <v>25365</v>
      </c>
      <c r="D6700" s="626" t="s">
        <v>351</v>
      </c>
      <c r="E6700" s="634">
        <v>7.15</v>
      </c>
      <c r="F6700" s="635">
        <v>0</v>
      </c>
    </row>
    <row r="6701" spans="1:6" ht="15">
      <c r="A6701" s="633" t="s">
        <v>25361</v>
      </c>
      <c r="B6701" s="626">
        <v>104050</v>
      </c>
      <c r="C6701" s="628" t="s">
        <v>25366</v>
      </c>
      <c r="D6701" s="626" t="s">
        <v>351</v>
      </c>
      <c r="E6701" s="634">
        <v>10.55</v>
      </c>
      <c r="F6701" s="635">
        <v>0</v>
      </c>
    </row>
    <row r="6702" spans="1:6" ht="15">
      <c r="A6702" s="633" t="s">
        <v>25361</v>
      </c>
      <c r="B6702" s="626">
        <v>104084</v>
      </c>
      <c r="C6702" s="628" t="s">
        <v>25367</v>
      </c>
      <c r="D6702" s="626" t="s">
        <v>351</v>
      </c>
      <c r="E6702" s="634">
        <v>86.22</v>
      </c>
      <c r="F6702" s="635">
        <v>0</v>
      </c>
    </row>
    <row r="6703" spans="1:6" ht="15">
      <c r="A6703" s="633" t="s">
        <v>25361</v>
      </c>
      <c r="B6703" s="626">
        <v>104037</v>
      </c>
      <c r="C6703" s="628" t="s">
        <v>25368</v>
      </c>
      <c r="D6703" s="626" t="s">
        <v>351</v>
      </c>
      <c r="E6703" s="634">
        <v>0</v>
      </c>
      <c r="F6703" s="635"/>
    </row>
    <row r="6704" spans="1:6" ht="15">
      <c r="A6704" s="633" t="s">
        <v>25361</v>
      </c>
      <c r="B6704" s="626">
        <v>104035</v>
      </c>
      <c r="C6704" s="628" t="s">
        <v>25369</v>
      </c>
      <c r="D6704" s="626" t="s">
        <v>351</v>
      </c>
      <c r="E6704" s="634">
        <v>43.18</v>
      </c>
      <c r="F6704" s="635">
        <v>0</v>
      </c>
    </row>
    <row r="6705" spans="1:6" ht="15">
      <c r="A6705" s="633" t="s">
        <v>25361</v>
      </c>
      <c r="B6705" s="626">
        <v>104036</v>
      </c>
      <c r="C6705" s="628" t="s">
        <v>25370</v>
      </c>
      <c r="D6705" s="626" t="s">
        <v>351</v>
      </c>
      <c r="E6705" s="634">
        <v>44.59</v>
      </c>
      <c r="F6705" s="635">
        <v>0</v>
      </c>
    </row>
    <row r="6706" spans="1:6" ht="15">
      <c r="A6706" s="633" t="s">
        <v>25361</v>
      </c>
      <c r="B6706" s="626">
        <v>104034</v>
      </c>
      <c r="C6706" s="628" t="s">
        <v>25371</v>
      </c>
      <c r="D6706" s="626" t="s">
        <v>351</v>
      </c>
      <c r="E6706" s="634">
        <v>34.07</v>
      </c>
      <c r="F6706" s="635">
        <v>0</v>
      </c>
    </row>
    <row r="6707" spans="1:6" ht="15">
      <c r="A6707" s="633" t="s">
        <v>25361</v>
      </c>
      <c r="B6707" s="626">
        <v>104031</v>
      </c>
      <c r="C6707" s="628" t="s">
        <v>25372</v>
      </c>
      <c r="D6707" s="626" t="s">
        <v>351</v>
      </c>
      <c r="E6707" s="634">
        <v>23.33</v>
      </c>
      <c r="F6707" s="635">
        <v>0</v>
      </c>
    </row>
    <row r="6708" spans="1:6" ht="15">
      <c r="A6708" s="633" t="s">
        <v>25361</v>
      </c>
      <c r="B6708" s="626">
        <v>104032</v>
      </c>
      <c r="C6708" s="628" t="s">
        <v>25373</v>
      </c>
      <c r="D6708" s="626" t="s">
        <v>351</v>
      </c>
      <c r="E6708" s="634">
        <v>28.9</v>
      </c>
      <c r="F6708" s="635">
        <v>0</v>
      </c>
    </row>
    <row r="6709" spans="1:6" ht="15">
      <c r="A6709" s="633" t="s">
        <v>25361</v>
      </c>
      <c r="B6709" s="626">
        <v>104033</v>
      </c>
      <c r="C6709" s="628" t="s">
        <v>25374</v>
      </c>
      <c r="D6709" s="626" t="s">
        <v>351</v>
      </c>
      <c r="E6709" s="634">
        <v>26.56</v>
      </c>
      <c r="F6709" s="635">
        <v>0</v>
      </c>
    </row>
    <row r="6710" spans="1:6" ht="15">
      <c r="A6710" s="633" t="s">
        <v>25361</v>
      </c>
      <c r="B6710" s="626">
        <v>104038</v>
      </c>
      <c r="C6710" s="628" t="s">
        <v>25375</v>
      </c>
      <c r="D6710" s="626" t="s">
        <v>351</v>
      </c>
      <c r="E6710" s="634">
        <v>0</v>
      </c>
      <c r="F6710" s="635"/>
    </row>
    <row r="6711" spans="1:6" ht="15">
      <c r="A6711" s="633" t="s">
        <v>25361</v>
      </c>
      <c r="B6711" s="626">
        <v>104051</v>
      </c>
      <c r="C6711" s="628" t="s">
        <v>25376</v>
      </c>
      <c r="D6711" s="626" t="s">
        <v>351</v>
      </c>
      <c r="E6711" s="634">
        <v>8.4499999999999993</v>
      </c>
      <c r="F6711" s="635">
        <v>0</v>
      </c>
    </row>
    <row r="6712" spans="1:6" ht="15">
      <c r="A6712" s="633" t="s">
        <v>25361</v>
      </c>
      <c r="B6712" s="626">
        <v>104052</v>
      </c>
      <c r="C6712" s="628" t="s">
        <v>25377</v>
      </c>
      <c r="D6712" s="626" t="s">
        <v>351</v>
      </c>
      <c r="E6712" s="634">
        <v>11.8</v>
      </c>
      <c r="F6712" s="635">
        <v>0</v>
      </c>
    </row>
    <row r="6713" spans="1:6" ht="15">
      <c r="A6713" s="633" t="s">
        <v>25361</v>
      </c>
      <c r="B6713" s="626">
        <v>104046</v>
      </c>
      <c r="C6713" s="628" t="s">
        <v>25378</v>
      </c>
      <c r="D6713" s="626" t="s">
        <v>351</v>
      </c>
      <c r="E6713" s="634">
        <v>9.02</v>
      </c>
      <c r="F6713" s="635">
        <v>0</v>
      </c>
    </row>
    <row r="6714" spans="1:6" ht="15">
      <c r="A6714" s="633" t="s">
        <v>25361</v>
      </c>
      <c r="B6714" s="626">
        <v>104047</v>
      </c>
      <c r="C6714" s="628" t="s">
        <v>25379</v>
      </c>
      <c r="D6714" s="626" t="s">
        <v>351</v>
      </c>
      <c r="E6714" s="634">
        <v>10.51</v>
      </c>
      <c r="F6714" s="635">
        <v>0</v>
      </c>
    </row>
    <row r="6715" spans="1:6" ht="15">
      <c r="A6715" s="633" t="s">
        <v>25361</v>
      </c>
      <c r="B6715" s="626">
        <v>104048</v>
      </c>
      <c r="C6715" s="628" t="s">
        <v>25380</v>
      </c>
      <c r="D6715" s="626" t="s">
        <v>351</v>
      </c>
      <c r="E6715" s="634">
        <v>14.87</v>
      </c>
      <c r="F6715" s="635">
        <v>0</v>
      </c>
    </row>
    <row r="6716" spans="1:6" ht="15">
      <c r="A6716" s="633" t="s">
        <v>25361</v>
      </c>
      <c r="B6716" s="626">
        <v>104063</v>
      </c>
      <c r="C6716" s="628" t="s">
        <v>25381</v>
      </c>
      <c r="D6716" s="626" t="s">
        <v>351</v>
      </c>
      <c r="E6716" s="634">
        <v>73.87</v>
      </c>
      <c r="F6716" s="635">
        <v>0</v>
      </c>
    </row>
    <row r="6717" spans="1:6" ht="15">
      <c r="A6717" s="633" t="s">
        <v>25361</v>
      </c>
      <c r="B6717" s="626">
        <v>104065</v>
      </c>
      <c r="C6717" s="628" t="s">
        <v>25382</v>
      </c>
      <c r="D6717" s="626" t="s">
        <v>351</v>
      </c>
      <c r="E6717" s="634">
        <v>157.80000000000001</v>
      </c>
      <c r="F6717" s="635">
        <v>0</v>
      </c>
    </row>
    <row r="6718" spans="1:6" ht="15">
      <c r="A6718" s="633" t="s">
        <v>25361</v>
      </c>
      <c r="B6718" s="626">
        <v>104062</v>
      </c>
      <c r="C6718" s="628" t="s">
        <v>25383</v>
      </c>
      <c r="D6718" s="626" t="s">
        <v>351</v>
      </c>
      <c r="E6718" s="634">
        <v>77.66</v>
      </c>
      <c r="F6718" s="635">
        <v>0</v>
      </c>
    </row>
    <row r="6719" spans="1:6" ht="15">
      <c r="A6719" s="633" t="s">
        <v>25361</v>
      </c>
      <c r="B6719" s="626">
        <v>104064</v>
      </c>
      <c r="C6719" s="628" t="s">
        <v>25384</v>
      </c>
      <c r="D6719" s="626" t="s">
        <v>351</v>
      </c>
      <c r="E6719" s="634">
        <v>186.36</v>
      </c>
      <c r="F6719" s="635">
        <v>0</v>
      </c>
    </row>
    <row r="6720" spans="1:6" ht="15">
      <c r="A6720" s="633" t="s">
        <v>25361</v>
      </c>
      <c r="B6720" s="626">
        <v>104059</v>
      </c>
      <c r="C6720" s="628" t="s">
        <v>25385</v>
      </c>
      <c r="D6720" s="626" t="s">
        <v>351</v>
      </c>
      <c r="E6720" s="634">
        <v>12.6</v>
      </c>
      <c r="F6720" s="635">
        <v>0</v>
      </c>
    </row>
    <row r="6721" spans="1:6" ht="15">
      <c r="A6721" s="633" t="s">
        <v>25361</v>
      </c>
      <c r="B6721" s="626">
        <v>104058</v>
      </c>
      <c r="C6721" s="628" t="s">
        <v>25386</v>
      </c>
      <c r="D6721" s="626" t="s">
        <v>351</v>
      </c>
      <c r="E6721" s="634">
        <v>9.1</v>
      </c>
      <c r="F6721" s="635">
        <v>0</v>
      </c>
    </row>
    <row r="6722" spans="1:6" ht="15">
      <c r="A6722" s="633" t="s">
        <v>25361</v>
      </c>
      <c r="B6722" s="626">
        <v>104082</v>
      </c>
      <c r="C6722" s="628" t="s">
        <v>25387</v>
      </c>
      <c r="D6722" s="626" t="s">
        <v>351</v>
      </c>
      <c r="E6722" s="634">
        <v>31.81</v>
      </c>
      <c r="F6722" s="635">
        <v>0</v>
      </c>
    </row>
    <row r="6723" spans="1:6" ht="15">
      <c r="A6723" s="633" t="s">
        <v>25361</v>
      </c>
      <c r="B6723" s="626">
        <v>104083</v>
      </c>
      <c r="C6723" s="628" t="s">
        <v>25388</v>
      </c>
      <c r="D6723" s="626" t="s">
        <v>351</v>
      </c>
      <c r="E6723" s="634">
        <v>75.459999999999994</v>
      </c>
      <c r="F6723" s="635">
        <v>0</v>
      </c>
    </row>
    <row r="6724" spans="1:6" ht="15">
      <c r="A6724" s="633" t="s">
        <v>25361</v>
      </c>
      <c r="B6724" s="626">
        <v>104057</v>
      </c>
      <c r="C6724" s="628" t="s">
        <v>25389</v>
      </c>
      <c r="D6724" s="626" t="s">
        <v>351</v>
      </c>
      <c r="E6724" s="634">
        <v>0</v>
      </c>
      <c r="F6724" s="635"/>
    </row>
    <row r="6725" spans="1:6" ht="15">
      <c r="A6725" s="633" t="s">
        <v>25361</v>
      </c>
      <c r="B6725" s="626">
        <v>104056</v>
      </c>
      <c r="C6725" s="628" t="s">
        <v>25390</v>
      </c>
      <c r="D6725" s="626" t="s">
        <v>351</v>
      </c>
      <c r="E6725" s="634">
        <v>28.03</v>
      </c>
      <c r="F6725" s="635">
        <v>0</v>
      </c>
    </row>
    <row r="6726" spans="1:6" ht="15">
      <c r="A6726" s="633" t="s">
        <v>25361</v>
      </c>
      <c r="B6726" s="626">
        <v>104055</v>
      </c>
      <c r="C6726" s="628" t="s">
        <v>25391</v>
      </c>
      <c r="D6726" s="626" t="s">
        <v>351</v>
      </c>
      <c r="E6726" s="634">
        <v>18.84</v>
      </c>
      <c r="F6726" s="635">
        <v>0</v>
      </c>
    </row>
    <row r="6727" spans="1:6" ht="15">
      <c r="A6727" s="633" t="s">
        <v>25361</v>
      </c>
      <c r="B6727" s="626">
        <v>104076</v>
      </c>
      <c r="C6727" s="628" t="s">
        <v>25392</v>
      </c>
      <c r="D6727" s="626" t="s">
        <v>351</v>
      </c>
      <c r="E6727" s="634">
        <v>51.43</v>
      </c>
      <c r="F6727" s="635">
        <v>0</v>
      </c>
    </row>
    <row r="6728" spans="1:6" ht="15">
      <c r="A6728" s="633" t="s">
        <v>25361</v>
      </c>
      <c r="B6728" s="626">
        <v>104060</v>
      </c>
      <c r="C6728" s="628" t="s">
        <v>25393</v>
      </c>
      <c r="D6728" s="626" t="s">
        <v>143</v>
      </c>
      <c r="E6728" s="634">
        <v>10.19</v>
      </c>
      <c r="F6728" s="635">
        <v>0</v>
      </c>
    </row>
    <row r="6729" spans="1:6" ht="15">
      <c r="A6729" s="633" t="s">
        <v>25361</v>
      </c>
      <c r="B6729" s="626">
        <v>104061</v>
      </c>
      <c r="C6729" s="628" t="s">
        <v>25394</v>
      </c>
      <c r="D6729" s="626" t="s">
        <v>143</v>
      </c>
      <c r="E6729" s="634">
        <v>18.010000000000002</v>
      </c>
      <c r="F6729" s="635">
        <v>0</v>
      </c>
    </row>
    <row r="6730" spans="1:6" ht="15">
      <c r="A6730" s="633" t="s">
        <v>25361</v>
      </c>
      <c r="B6730" s="626">
        <v>104085</v>
      </c>
      <c r="C6730" s="628" t="s">
        <v>25395</v>
      </c>
      <c r="D6730" s="626" t="s">
        <v>143</v>
      </c>
      <c r="E6730" s="634">
        <v>59.84</v>
      </c>
      <c r="F6730" s="635">
        <v>0</v>
      </c>
    </row>
    <row r="6731" spans="1:6" ht="15">
      <c r="A6731" s="633" t="s">
        <v>25361</v>
      </c>
      <c r="B6731" s="626">
        <v>104086</v>
      </c>
      <c r="C6731" s="628" t="s">
        <v>25396</v>
      </c>
      <c r="D6731" s="626" t="s">
        <v>143</v>
      </c>
      <c r="E6731" s="634">
        <v>105.36</v>
      </c>
      <c r="F6731" s="635">
        <v>0</v>
      </c>
    </row>
    <row r="6732" spans="1:6" ht="15">
      <c r="A6732" s="633" t="s">
        <v>25361</v>
      </c>
      <c r="B6732" s="626">
        <v>104073</v>
      </c>
      <c r="C6732" s="628" t="s">
        <v>25397</v>
      </c>
      <c r="D6732" s="626" t="s">
        <v>351</v>
      </c>
      <c r="E6732" s="634">
        <v>0</v>
      </c>
      <c r="F6732" s="635"/>
    </row>
    <row r="6733" spans="1:6" ht="15">
      <c r="A6733" s="633" t="s">
        <v>25361</v>
      </c>
      <c r="B6733" s="626">
        <v>104074</v>
      </c>
      <c r="C6733" s="628" t="s">
        <v>25398</v>
      </c>
      <c r="D6733" s="626" t="s">
        <v>351</v>
      </c>
      <c r="E6733" s="634">
        <v>0</v>
      </c>
      <c r="F6733" s="635"/>
    </row>
    <row r="6734" spans="1:6" ht="15">
      <c r="A6734" s="633" t="s">
        <v>25361</v>
      </c>
      <c r="B6734" s="626">
        <v>104075</v>
      </c>
      <c r="C6734" s="628" t="s">
        <v>25399</v>
      </c>
      <c r="D6734" s="626" t="s">
        <v>351</v>
      </c>
      <c r="E6734" s="634">
        <v>0</v>
      </c>
      <c r="F6734" s="635"/>
    </row>
    <row r="6735" spans="1:6" ht="15">
      <c r="A6735" s="633" t="s">
        <v>25361</v>
      </c>
      <c r="B6735" s="626">
        <v>104039</v>
      </c>
      <c r="C6735" s="628" t="s">
        <v>25400</v>
      </c>
      <c r="D6735" s="626" t="s">
        <v>351</v>
      </c>
      <c r="E6735" s="634">
        <v>76.19</v>
      </c>
      <c r="F6735" s="635">
        <v>0</v>
      </c>
    </row>
    <row r="6736" spans="1:6" ht="15">
      <c r="A6736" s="633" t="s">
        <v>25361</v>
      </c>
      <c r="B6736" s="626">
        <v>104040</v>
      </c>
      <c r="C6736" s="628" t="s">
        <v>25401</v>
      </c>
      <c r="D6736" s="626" t="s">
        <v>351</v>
      </c>
      <c r="E6736" s="634">
        <v>0</v>
      </c>
      <c r="F6736" s="635"/>
    </row>
    <row r="6737" spans="1:6" ht="15">
      <c r="A6737" s="633" t="s">
        <v>25361</v>
      </c>
      <c r="B6737" s="626">
        <v>104041</v>
      </c>
      <c r="C6737" s="628" t="s">
        <v>25402</v>
      </c>
      <c r="D6737" s="626" t="s">
        <v>351</v>
      </c>
      <c r="E6737" s="634">
        <v>0</v>
      </c>
      <c r="F6737" s="635"/>
    </row>
    <row r="6738" spans="1:6" ht="15">
      <c r="A6738" s="633" t="s">
        <v>25361</v>
      </c>
      <c r="B6738" s="626">
        <v>104042</v>
      </c>
      <c r="C6738" s="628" t="s">
        <v>25403</v>
      </c>
      <c r="D6738" s="626" t="s">
        <v>351</v>
      </c>
      <c r="E6738" s="634">
        <v>0</v>
      </c>
      <c r="F6738" s="635"/>
    </row>
    <row r="6739" spans="1:6" ht="15">
      <c r="A6739" s="633" t="s">
        <v>25361</v>
      </c>
      <c r="B6739" s="626">
        <v>104072</v>
      </c>
      <c r="C6739" s="628" t="s">
        <v>25404</v>
      </c>
      <c r="D6739" s="626" t="s">
        <v>351</v>
      </c>
      <c r="E6739" s="634">
        <v>285.26</v>
      </c>
      <c r="F6739" s="635">
        <v>0</v>
      </c>
    </row>
    <row r="6740" spans="1:6" ht="15">
      <c r="A6740" s="633" t="s">
        <v>25361</v>
      </c>
      <c r="B6740" s="626">
        <v>104053</v>
      </c>
      <c r="C6740" s="628" t="s">
        <v>25405</v>
      </c>
      <c r="D6740" s="626" t="s">
        <v>351</v>
      </c>
      <c r="E6740" s="634">
        <v>9.61</v>
      </c>
      <c r="F6740" s="635">
        <v>0</v>
      </c>
    </row>
    <row r="6741" spans="1:6" ht="15">
      <c r="A6741" s="633" t="s">
        <v>25361</v>
      </c>
      <c r="B6741" s="626">
        <v>104054</v>
      </c>
      <c r="C6741" s="628" t="s">
        <v>25406</v>
      </c>
      <c r="D6741" s="626" t="s">
        <v>351</v>
      </c>
      <c r="E6741" s="634">
        <v>18.2</v>
      </c>
      <c r="F6741" s="635">
        <v>0</v>
      </c>
    </row>
    <row r="6742" spans="1:6" ht="15">
      <c r="A6742" s="633" t="s">
        <v>25407</v>
      </c>
      <c r="B6742" s="626">
        <v>99818</v>
      </c>
      <c r="C6742" s="628" t="s">
        <v>25408</v>
      </c>
      <c r="D6742" s="626" t="s">
        <v>351</v>
      </c>
      <c r="E6742" s="634">
        <v>6.98</v>
      </c>
      <c r="F6742" s="635">
        <v>0</v>
      </c>
    </row>
    <row r="6743" spans="1:6" ht="15">
      <c r="A6743" s="633" t="s">
        <v>25407</v>
      </c>
      <c r="B6743" s="626">
        <v>99819</v>
      </c>
      <c r="C6743" s="628" t="s">
        <v>25409</v>
      </c>
      <c r="D6743" s="626" t="s">
        <v>135</v>
      </c>
      <c r="E6743" s="634">
        <v>24.09</v>
      </c>
      <c r="F6743" s="635">
        <v>0</v>
      </c>
    </row>
    <row r="6744" spans="1:6" ht="15">
      <c r="A6744" s="633" t="s">
        <v>25407</v>
      </c>
      <c r="B6744" s="626">
        <v>99811</v>
      </c>
      <c r="C6744" s="628" t="s">
        <v>25410</v>
      </c>
      <c r="D6744" s="626" t="s">
        <v>135</v>
      </c>
      <c r="E6744" s="634">
        <v>5.07</v>
      </c>
      <c r="F6744" s="635">
        <v>0</v>
      </c>
    </row>
    <row r="6745" spans="1:6" ht="15">
      <c r="A6745" s="633" t="s">
        <v>25407</v>
      </c>
      <c r="B6745" s="626">
        <v>99826</v>
      </c>
      <c r="C6745" s="628" t="s">
        <v>25411</v>
      </c>
      <c r="D6745" s="626" t="s">
        <v>135</v>
      </c>
      <c r="E6745" s="634">
        <v>2.21</v>
      </c>
      <c r="F6745" s="635">
        <v>0</v>
      </c>
    </row>
    <row r="6746" spans="1:6" ht="15">
      <c r="A6746" s="633" t="s">
        <v>25407</v>
      </c>
      <c r="B6746" s="626">
        <v>99821</v>
      </c>
      <c r="C6746" s="628" t="s">
        <v>25412</v>
      </c>
      <c r="D6746" s="626" t="s">
        <v>135</v>
      </c>
      <c r="E6746" s="634">
        <v>4.0199999999999996</v>
      </c>
      <c r="F6746" s="635">
        <v>0</v>
      </c>
    </row>
    <row r="6747" spans="1:6" ht="15">
      <c r="A6747" s="633" t="s">
        <v>25407</v>
      </c>
      <c r="B6747" s="626">
        <v>99820</v>
      </c>
      <c r="C6747" s="628" t="s">
        <v>25413</v>
      </c>
      <c r="D6747" s="626" t="s">
        <v>135</v>
      </c>
      <c r="E6747" s="634">
        <v>2.62</v>
      </c>
      <c r="F6747" s="635">
        <v>0</v>
      </c>
    </row>
    <row r="6748" spans="1:6" ht="15">
      <c r="A6748" s="633" t="s">
        <v>25407</v>
      </c>
      <c r="B6748" s="626">
        <v>99812</v>
      </c>
      <c r="C6748" s="628" t="s">
        <v>25414</v>
      </c>
      <c r="D6748" s="626" t="s">
        <v>135</v>
      </c>
      <c r="E6748" s="634">
        <v>1.62</v>
      </c>
      <c r="F6748" s="635">
        <v>0</v>
      </c>
    </row>
    <row r="6749" spans="1:6" ht="15">
      <c r="A6749" s="633" t="s">
        <v>25407</v>
      </c>
      <c r="B6749" s="626">
        <v>99817</v>
      </c>
      <c r="C6749" s="628" t="s">
        <v>25415</v>
      </c>
      <c r="D6749" s="626" t="s">
        <v>351</v>
      </c>
      <c r="E6749" s="634">
        <v>6.98</v>
      </c>
      <c r="F6749" s="635">
        <v>0</v>
      </c>
    </row>
    <row r="6750" spans="1:6" ht="15">
      <c r="A6750" s="633" t="s">
        <v>25407</v>
      </c>
      <c r="B6750" s="626">
        <v>99813</v>
      </c>
      <c r="C6750" s="628" t="s">
        <v>25416</v>
      </c>
      <c r="D6750" s="626" t="s">
        <v>135</v>
      </c>
      <c r="E6750" s="634">
        <v>1.37</v>
      </c>
      <c r="F6750" s="635">
        <v>0</v>
      </c>
    </row>
    <row r="6751" spans="1:6" ht="15">
      <c r="A6751" s="633" t="s">
        <v>25407</v>
      </c>
      <c r="B6751" s="626">
        <v>99815</v>
      </c>
      <c r="C6751" s="628" t="s">
        <v>25417</v>
      </c>
      <c r="D6751" s="626" t="s">
        <v>351</v>
      </c>
      <c r="E6751" s="634">
        <v>11.56</v>
      </c>
      <c r="F6751" s="635">
        <v>0</v>
      </c>
    </row>
    <row r="6752" spans="1:6" ht="15">
      <c r="A6752" s="633" t="s">
        <v>25407</v>
      </c>
      <c r="B6752" s="626">
        <v>99805</v>
      </c>
      <c r="C6752" s="628" t="s">
        <v>25418</v>
      </c>
      <c r="D6752" s="626" t="s">
        <v>135</v>
      </c>
      <c r="E6752" s="634">
        <v>15.9</v>
      </c>
      <c r="F6752" s="635">
        <v>0</v>
      </c>
    </row>
    <row r="6753" spans="1:6" ht="15">
      <c r="A6753" s="633" t="s">
        <v>25407</v>
      </c>
      <c r="B6753" s="626">
        <v>99803</v>
      </c>
      <c r="C6753" s="628" t="s">
        <v>25419</v>
      </c>
      <c r="D6753" s="626" t="s">
        <v>135</v>
      </c>
      <c r="E6753" s="634">
        <v>2.98</v>
      </c>
      <c r="F6753" s="635">
        <v>0</v>
      </c>
    </row>
    <row r="6754" spans="1:6" ht="15">
      <c r="A6754" s="633" t="s">
        <v>25407</v>
      </c>
      <c r="B6754" s="626">
        <v>99802</v>
      </c>
      <c r="C6754" s="628" t="s">
        <v>25420</v>
      </c>
      <c r="D6754" s="626" t="s">
        <v>135</v>
      </c>
      <c r="E6754" s="634">
        <v>0.76</v>
      </c>
      <c r="F6754" s="635">
        <v>0</v>
      </c>
    </row>
    <row r="6755" spans="1:6" ht="15">
      <c r="A6755" s="633" t="s">
        <v>25407</v>
      </c>
      <c r="B6755" s="626">
        <v>99804</v>
      </c>
      <c r="C6755" s="628" t="s">
        <v>25421</v>
      </c>
      <c r="D6755" s="626" t="s">
        <v>135</v>
      </c>
      <c r="E6755" s="634">
        <v>7.7</v>
      </c>
      <c r="F6755" s="635">
        <v>0</v>
      </c>
    </row>
    <row r="6756" spans="1:6" ht="15">
      <c r="A6756" s="633" t="s">
        <v>25407</v>
      </c>
      <c r="B6756" s="626">
        <v>99809</v>
      </c>
      <c r="C6756" s="628" t="s">
        <v>25422</v>
      </c>
      <c r="D6756" s="626" t="s">
        <v>135</v>
      </c>
      <c r="E6756" s="634">
        <v>8.48</v>
      </c>
      <c r="F6756" s="635">
        <v>0</v>
      </c>
    </row>
    <row r="6757" spans="1:6" ht="15">
      <c r="A6757" s="633" t="s">
        <v>25407</v>
      </c>
      <c r="B6757" s="626">
        <v>99810</v>
      </c>
      <c r="C6757" s="628" t="s">
        <v>25423</v>
      </c>
      <c r="D6757" s="626" t="s">
        <v>135</v>
      </c>
      <c r="E6757" s="634">
        <v>10.53</v>
      </c>
      <c r="F6757" s="635">
        <v>0</v>
      </c>
    </row>
    <row r="6758" spans="1:6" ht="15">
      <c r="A6758" s="633" t="s">
        <v>25407</v>
      </c>
      <c r="B6758" s="626">
        <v>99801</v>
      </c>
      <c r="C6758" s="628" t="s">
        <v>25424</v>
      </c>
      <c r="D6758" s="626" t="s">
        <v>135</v>
      </c>
      <c r="E6758" s="634">
        <v>0</v>
      </c>
      <c r="F6758" s="635"/>
    </row>
    <row r="6759" spans="1:6" ht="15">
      <c r="A6759" s="633" t="s">
        <v>25407</v>
      </c>
      <c r="B6759" s="626">
        <v>99822</v>
      </c>
      <c r="C6759" s="628" t="s">
        <v>25425</v>
      </c>
      <c r="D6759" s="626" t="s">
        <v>135</v>
      </c>
      <c r="E6759" s="634">
        <v>1.44</v>
      </c>
      <c r="F6759" s="635">
        <v>0</v>
      </c>
    </row>
    <row r="6760" spans="1:6" ht="15">
      <c r="A6760" s="633" t="s">
        <v>25407</v>
      </c>
      <c r="B6760" s="626">
        <v>99825</v>
      </c>
      <c r="C6760" s="628" t="s">
        <v>25426</v>
      </c>
      <c r="D6760" s="626" t="s">
        <v>135</v>
      </c>
      <c r="E6760" s="634">
        <v>4.76</v>
      </c>
      <c r="F6760" s="635">
        <v>0</v>
      </c>
    </row>
    <row r="6761" spans="1:6" ht="15">
      <c r="A6761" s="633" t="s">
        <v>25407</v>
      </c>
      <c r="B6761" s="626">
        <v>99824</v>
      </c>
      <c r="C6761" s="628" t="s">
        <v>25427</v>
      </c>
      <c r="D6761" s="626" t="s">
        <v>135</v>
      </c>
      <c r="E6761" s="634">
        <v>3.44</v>
      </c>
      <c r="F6761" s="635">
        <v>0</v>
      </c>
    </row>
    <row r="6762" spans="1:6" ht="15">
      <c r="A6762" s="633" t="s">
        <v>25407</v>
      </c>
      <c r="B6762" s="626">
        <v>99823</v>
      </c>
      <c r="C6762" s="628" t="s">
        <v>25428</v>
      </c>
      <c r="D6762" s="626" t="s">
        <v>135</v>
      </c>
      <c r="E6762" s="634">
        <v>3.11</v>
      </c>
      <c r="F6762" s="635">
        <v>0</v>
      </c>
    </row>
    <row r="6763" spans="1:6" ht="15">
      <c r="A6763" s="633" t="s">
        <v>25407</v>
      </c>
      <c r="B6763" s="626">
        <v>99806</v>
      </c>
      <c r="C6763" s="628" t="s">
        <v>25429</v>
      </c>
      <c r="D6763" s="626" t="s">
        <v>135</v>
      </c>
      <c r="E6763" s="634">
        <v>1.22</v>
      </c>
      <c r="F6763" s="635">
        <v>0</v>
      </c>
    </row>
    <row r="6764" spans="1:6" ht="15">
      <c r="A6764" s="633" t="s">
        <v>25407</v>
      </c>
      <c r="B6764" s="626">
        <v>99807</v>
      </c>
      <c r="C6764" s="628" t="s">
        <v>25430</v>
      </c>
      <c r="D6764" s="626" t="s">
        <v>135</v>
      </c>
      <c r="E6764" s="634">
        <v>2.3199999999999998</v>
      </c>
      <c r="F6764" s="635">
        <v>0</v>
      </c>
    </row>
    <row r="6765" spans="1:6" ht="15">
      <c r="A6765" s="633" t="s">
        <v>25407</v>
      </c>
      <c r="B6765" s="626">
        <v>99808</v>
      </c>
      <c r="C6765" s="628" t="s">
        <v>25431</v>
      </c>
      <c r="D6765" s="626" t="s">
        <v>135</v>
      </c>
      <c r="E6765" s="634">
        <v>5.45</v>
      </c>
      <c r="F6765" s="635">
        <v>0</v>
      </c>
    </row>
    <row r="6766" spans="1:6" ht="15">
      <c r="A6766" s="633" t="s">
        <v>25407</v>
      </c>
      <c r="B6766" s="626">
        <v>99814</v>
      </c>
      <c r="C6766" s="628" t="s">
        <v>25432</v>
      </c>
      <c r="D6766" s="626" t="s">
        <v>135</v>
      </c>
      <c r="E6766" s="634">
        <v>2.78</v>
      </c>
      <c r="F6766" s="635">
        <v>0</v>
      </c>
    </row>
    <row r="6767" spans="1:6" ht="15">
      <c r="A6767" s="633" t="s">
        <v>25407</v>
      </c>
      <c r="B6767" s="626">
        <v>99816</v>
      </c>
      <c r="C6767" s="628" t="s">
        <v>25433</v>
      </c>
      <c r="D6767" s="626" t="s">
        <v>351</v>
      </c>
      <c r="E6767" s="634">
        <v>12.33</v>
      </c>
      <c r="F6767" s="635">
        <v>0</v>
      </c>
    </row>
    <row r="6768" spans="1:6" ht="15">
      <c r="A6768" s="633" t="s">
        <v>25434</v>
      </c>
      <c r="B6768" s="626">
        <v>88238</v>
      </c>
      <c r="C6768" s="628" t="s">
        <v>25435</v>
      </c>
      <c r="D6768" s="626" t="s">
        <v>648</v>
      </c>
      <c r="E6768" s="634">
        <v>33.08</v>
      </c>
      <c r="F6768" s="635">
        <v>0</v>
      </c>
    </row>
    <row r="6769" spans="1:6" ht="15">
      <c r="A6769" s="633" t="s">
        <v>25434</v>
      </c>
      <c r="B6769" s="626">
        <v>101374</v>
      </c>
      <c r="C6769" s="628" t="s">
        <v>25435</v>
      </c>
      <c r="D6769" s="626" t="s">
        <v>25436</v>
      </c>
      <c r="E6769" s="634">
        <v>5906.47</v>
      </c>
      <c r="F6769" s="635">
        <v>0</v>
      </c>
    </row>
    <row r="6770" spans="1:6" ht="15">
      <c r="A6770" s="633" t="s">
        <v>25434</v>
      </c>
      <c r="B6770" s="626">
        <v>88239</v>
      </c>
      <c r="C6770" s="628" t="s">
        <v>25437</v>
      </c>
      <c r="D6770" s="626" t="s">
        <v>648</v>
      </c>
      <c r="E6770" s="634">
        <v>32.94</v>
      </c>
      <c r="F6770" s="635">
        <v>0</v>
      </c>
    </row>
    <row r="6771" spans="1:6" ht="15">
      <c r="A6771" s="633" t="s">
        <v>25434</v>
      </c>
      <c r="B6771" s="626">
        <v>101375</v>
      </c>
      <c r="C6771" s="628" t="s">
        <v>25438</v>
      </c>
      <c r="D6771" s="626" t="s">
        <v>25436</v>
      </c>
      <c r="E6771" s="634">
        <v>5992.46</v>
      </c>
      <c r="F6771" s="635">
        <v>0</v>
      </c>
    </row>
    <row r="6772" spans="1:6" ht="15">
      <c r="A6772" s="633" t="s">
        <v>25434</v>
      </c>
      <c r="B6772" s="626">
        <v>88240</v>
      </c>
      <c r="C6772" s="628" t="s">
        <v>25439</v>
      </c>
      <c r="D6772" s="626" t="s">
        <v>648</v>
      </c>
      <c r="E6772" s="634">
        <v>31.89</v>
      </c>
      <c r="F6772" s="635">
        <v>0</v>
      </c>
    </row>
    <row r="6773" spans="1:6" ht="15">
      <c r="A6773" s="633" t="s">
        <v>25434</v>
      </c>
      <c r="B6773" s="626">
        <v>101376</v>
      </c>
      <c r="C6773" s="628" t="s">
        <v>25440</v>
      </c>
      <c r="D6773" s="626" t="s">
        <v>25436</v>
      </c>
      <c r="E6773" s="634">
        <v>5679.45</v>
      </c>
      <c r="F6773" s="635">
        <v>0</v>
      </c>
    </row>
    <row r="6774" spans="1:6" ht="15">
      <c r="A6774" s="633" t="s">
        <v>25434</v>
      </c>
      <c r="B6774" s="626">
        <v>88241</v>
      </c>
      <c r="C6774" s="628" t="s">
        <v>25441</v>
      </c>
      <c r="D6774" s="626" t="s">
        <v>648</v>
      </c>
      <c r="E6774" s="634">
        <v>30.62</v>
      </c>
      <c r="F6774" s="635">
        <v>0</v>
      </c>
    </row>
    <row r="6775" spans="1:6" ht="15">
      <c r="A6775" s="633" t="s">
        <v>25434</v>
      </c>
      <c r="B6775" s="626">
        <v>101377</v>
      </c>
      <c r="C6775" s="628" t="s">
        <v>25441</v>
      </c>
      <c r="D6775" s="626" t="s">
        <v>25436</v>
      </c>
      <c r="E6775" s="634">
        <v>5477.51</v>
      </c>
      <c r="F6775" s="635">
        <v>0</v>
      </c>
    </row>
    <row r="6776" spans="1:6" ht="15">
      <c r="A6776" s="633" t="s">
        <v>25434</v>
      </c>
      <c r="B6776" s="626">
        <v>88242</v>
      </c>
      <c r="C6776" s="628" t="s">
        <v>25442</v>
      </c>
      <c r="D6776" s="626" t="s">
        <v>648</v>
      </c>
      <c r="E6776" s="634">
        <v>33.159999999999997</v>
      </c>
      <c r="F6776" s="635">
        <v>0</v>
      </c>
    </row>
    <row r="6777" spans="1:6" ht="15">
      <c r="A6777" s="633" t="s">
        <v>25434</v>
      </c>
      <c r="B6777" s="626">
        <v>100301</v>
      </c>
      <c r="C6777" s="628" t="s">
        <v>25443</v>
      </c>
      <c r="D6777" s="626" t="s">
        <v>648</v>
      </c>
      <c r="E6777" s="634">
        <v>34.97</v>
      </c>
      <c r="F6777" s="635">
        <v>0</v>
      </c>
    </row>
    <row r="6778" spans="1:6" ht="15">
      <c r="A6778" s="633" t="s">
        <v>25434</v>
      </c>
      <c r="B6778" s="626">
        <v>101378</v>
      </c>
      <c r="C6778" s="628" t="s">
        <v>25443</v>
      </c>
      <c r="D6778" s="626" t="s">
        <v>25436</v>
      </c>
      <c r="E6778" s="634">
        <v>6257.4</v>
      </c>
      <c r="F6778" s="635">
        <v>0</v>
      </c>
    </row>
    <row r="6779" spans="1:6" ht="15">
      <c r="A6779" s="633" t="s">
        <v>25434</v>
      </c>
      <c r="B6779" s="626">
        <v>101379</v>
      </c>
      <c r="C6779" s="628" t="s">
        <v>25444</v>
      </c>
      <c r="D6779" s="626" t="s">
        <v>25436</v>
      </c>
      <c r="E6779" s="634">
        <v>5906.47</v>
      </c>
      <c r="F6779" s="635">
        <v>0</v>
      </c>
    </row>
    <row r="6780" spans="1:6" ht="15">
      <c r="A6780" s="633" t="s">
        <v>25434</v>
      </c>
      <c r="B6780" s="626">
        <v>88243</v>
      </c>
      <c r="C6780" s="628" t="s">
        <v>25445</v>
      </c>
      <c r="D6780" s="626" t="s">
        <v>648</v>
      </c>
      <c r="E6780" s="634">
        <v>32.049999999999997</v>
      </c>
      <c r="F6780" s="635">
        <v>0</v>
      </c>
    </row>
    <row r="6781" spans="1:6" ht="15">
      <c r="A6781" s="633" t="s">
        <v>25434</v>
      </c>
      <c r="B6781" s="626">
        <v>101380</v>
      </c>
      <c r="C6781" s="628" t="s">
        <v>25445</v>
      </c>
      <c r="D6781" s="626" t="s">
        <v>25436</v>
      </c>
      <c r="E6781" s="634">
        <v>5724.95</v>
      </c>
      <c r="F6781" s="635">
        <v>0</v>
      </c>
    </row>
    <row r="6782" spans="1:6" ht="15">
      <c r="A6782" s="633" t="s">
        <v>25434</v>
      </c>
      <c r="B6782" s="626">
        <v>90766</v>
      </c>
      <c r="C6782" s="628" t="s">
        <v>25446</v>
      </c>
      <c r="D6782" s="626" t="s">
        <v>648</v>
      </c>
      <c r="E6782" s="634">
        <v>40.21</v>
      </c>
      <c r="F6782" s="635">
        <v>0</v>
      </c>
    </row>
    <row r="6783" spans="1:6" ht="15">
      <c r="A6783" s="633" t="s">
        <v>25434</v>
      </c>
      <c r="B6783" s="626">
        <v>93563</v>
      </c>
      <c r="C6783" s="628" t="s">
        <v>25446</v>
      </c>
      <c r="D6783" s="626" t="s">
        <v>25436</v>
      </c>
      <c r="E6783" s="634">
        <v>7068.86</v>
      </c>
      <c r="F6783" s="635">
        <v>0</v>
      </c>
    </row>
    <row r="6784" spans="1:6" ht="15">
      <c r="A6784" s="633" t="s">
        <v>25434</v>
      </c>
      <c r="B6784" s="626">
        <v>90767</v>
      </c>
      <c r="C6784" s="628" t="s">
        <v>25447</v>
      </c>
      <c r="D6784" s="626" t="s">
        <v>648</v>
      </c>
      <c r="E6784" s="634">
        <v>42.22</v>
      </c>
      <c r="F6784" s="635">
        <v>0</v>
      </c>
    </row>
    <row r="6785" spans="1:6" ht="15">
      <c r="A6785" s="633" t="s">
        <v>25434</v>
      </c>
      <c r="B6785" s="626">
        <v>93564</v>
      </c>
      <c r="C6785" s="628" t="s">
        <v>25447</v>
      </c>
      <c r="D6785" s="626" t="s">
        <v>25436</v>
      </c>
      <c r="E6785" s="634">
        <v>7394.65</v>
      </c>
      <c r="F6785" s="635">
        <v>0</v>
      </c>
    </row>
    <row r="6786" spans="1:6" ht="15">
      <c r="A6786" s="633" t="s">
        <v>25434</v>
      </c>
      <c r="B6786" s="626">
        <v>88245</v>
      </c>
      <c r="C6786" s="628" t="s">
        <v>25448</v>
      </c>
      <c r="D6786" s="626" t="s">
        <v>648</v>
      </c>
      <c r="E6786" s="634">
        <v>35.33</v>
      </c>
      <c r="F6786" s="635">
        <v>0</v>
      </c>
    </row>
    <row r="6787" spans="1:6" ht="15">
      <c r="A6787" s="633" t="s">
        <v>25434</v>
      </c>
      <c r="B6787" s="626">
        <v>101381</v>
      </c>
      <c r="C6787" s="628" t="s">
        <v>25448</v>
      </c>
      <c r="D6787" s="626" t="s">
        <v>25436</v>
      </c>
      <c r="E6787" s="634">
        <v>6297.69</v>
      </c>
      <c r="F6787" s="635">
        <v>0</v>
      </c>
    </row>
    <row r="6788" spans="1:6" ht="15">
      <c r="A6788" s="633" t="s">
        <v>25434</v>
      </c>
      <c r="B6788" s="626">
        <v>90768</v>
      </c>
      <c r="C6788" s="628" t="s">
        <v>25449</v>
      </c>
      <c r="D6788" s="626" t="s">
        <v>648</v>
      </c>
      <c r="E6788" s="634">
        <v>125.71</v>
      </c>
      <c r="F6788" s="635">
        <v>0</v>
      </c>
    </row>
    <row r="6789" spans="1:6" ht="15">
      <c r="A6789" s="633" t="s">
        <v>25434</v>
      </c>
      <c r="B6789" s="626">
        <v>90769</v>
      </c>
      <c r="C6789" s="628" t="s">
        <v>25450</v>
      </c>
      <c r="D6789" s="626" t="s">
        <v>648</v>
      </c>
      <c r="E6789" s="634">
        <v>132.51</v>
      </c>
      <c r="F6789" s="635">
        <v>0</v>
      </c>
    </row>
    <row r="6790" spans="1:6" ht="15">
      <c r="A6790" s="633" t="s">
        <v>25434</v>
      </c>
      <c r="B6790" s="626">
        <v>90770</v>
      </c>
      <c r="C6790" s="628" t="s">
        <v>25451</v>
      </c>
      <c r="D6790" s="626" t="s">
        <v>648</v>
      </c>
      <c r="E6790" s="634">
        <v>141.5</v>
      </c>
      <c r="F6790" s="635">
        <v>0</v>
      </c>
    </row>
    <row r="6791" spans="1:6" ht="15">
      <c r="A6791" s="633" t="s">
        <v>25434</v>
      </c>
      <c r="B6791" s="626">
        <v>93569</v>
      </c>
      <c r="C6791" s="628" t="s">
        <v>25452</v>
      </c>
      <c r="D6791" s="626" t="s">
        <v>25436</v>
      </c>
      <c r="E6791" s="634">
        <v>22011.56</v>
      </c>
      <c r="F6791" s="635">
        <v>0</v>
      </c>
    </row>
    <row r="6792" spans="1:6" ht="15">
      <c r="A6792" s="633" t="s">
        <v>25434</v>
      </c>
      <c r="B6792" s="626">
        <v>93570</v>
      </c>
      <c r="C6792" s="628" t="s">
        <v>25453</v>
      </c>
      <c r="D6792" s="626" t="s">
        <v>25436</v>
      </c>
      <c r="E6792" s="634">
        <v>23199.040000000001</v>
      </c>
      <c r="F6792" s="635">
        <v>0</v>
      </c>
    </row>
    <row r="6793" spans="1:6" ht="15">
      <c r="A6793" s="633" t="s">
        <v>25434</v>
      </c>
      <c r="B6793" s="626">
        <v>93571</v>
      </c>
      <c r="C6793" s="628" t="s">
        <v>25454</v>
      </c>
      <c r="D6793" s="626" t="s">
        <v>25436</v>
      </c>
      <c r="E6793" s="634">
        <v>24771.55</v>
      </c>
      <c r="F6793" s="635">
        <v>0</v>
      </c>
    </row>
    <row r="6794" spans="1:6" ht="15">
      <c r="A6794" s="633" t="s">
        <v>25434</v>
      </c>
      <c r="B6794" s="626">
        <v>101382</v>
      </c>
      <c r="C6794" s="628" t="s">
        <v>25455</v>
      </c>
      <c r="D6794" s="626" t="s">
        <v>25436</v>
      </c>
      <c r="E6794" s="634">
        <v>5437.44</v>
      </c>
      <c r="F6794" s="635">
        <v>0</v>
      </c>
    </row>
    <row r="6795" spans="1:6" ht="15">
      <c r="A6795" s="633" t="s">
        <v>25434</v>
      </c>
      <c r="B6795" s="626">
        <v>88246</v>
      </c>
      <c r="C6795" s="628" t="s">
        <v>25456</v>
      </c>
      <c r="D6795" s="626" t="s">
        <v>648</v>
      </c>
      <c r="E6795" s="634">
        <v>30.53</v>
      </c>
      <c r="F6795" s="635">
        <v>0</v>
      </c>
    </row>
    <row r="6796" spans="1:6" ht="15">
      <c r="A6796" s="633" t="s">
        <v>25434</v>
      </c>
      <c r="B6796" s="626">
        <v>100303</v>
      </c>
      <c r="C6796" s="628" t="s">
        <v>25457</v>
      </c>
      <c r="D6796" s="626" t="s">
        <v>648</v>
      </c>
      <c r="E6796" s="634">
        <v>30.69</v>
      </c>
      <c r="F6796" s="635">
        <v>0</v>
      </c>
    </row>
    <row r="6797" spans="1:6" ht="15">
      <c r="A6797" s="633" t="s">
        <v>25434</v>
      </c>
      <c r="B6797" s="626">
        <v>101383</v>
      </c>
      <c r="C6797" s="628" t="s">
        <v>25457</v>
      </c>
      <c r="D6797" s="626" t="s">
        <v>25436</v>
      </c>
      <c r="E6797" s="634">
        <v>5486.41</v>
      </c>
      <c r="F6797" s="635">
        <v>0</v>
      </c>
    </row>
    <row r="6798" spans="1:6" ht="15">
      <c r="A6798" s="633" t="s">
        <v>25434</v>
      </c>
      <c r="B6798" s="626">
        <v>88247</v>
      </c>
      <c r="C6798" s="628" t="s">
        <v>25458</v>
      </c>
      <c r="D6798" s="626" t="s">
        <v>648</v>
      </c>
      <c r="E6798" s="634">
        <v>33.729999999999997</v>
      </c>
      <c r="F6798" s="635">
        <v>0</v>
      </c>
    </row>
    <row r="6799" spans="1:6" ht="15">
      <c r="A6799" s="633" t="s">
        <v>25434</v>
      </c>
      <c r="B6799" s="626">
        <v>88248</v>
      </c>
      <c r="C6799" s="628" t="s">
        <v>25459</v>
      </c>
      <c r="D6799" s="626" t="s">
        <v>648</v>
      </c>
      <c r="E6799" s="634">
        <v>32.58</v>
      </c>
      <c r="F6799" s="635">
        <v>0</v>
      </c>
    </row>
    <row r="6800" spans="1:6" ht="15">
      <c r="A6800" s="633" t="s">
        <v>25434</v>
      </c>
      <c r="B6800" s="626">
        <v>101384</v>
      </c>
      <c r="C6800" s="628" t="s">
        <v>25459</v>
      </c>
      <c r="D6800" s="626" t="s">
        <v>25436</v>
      </c>
      <c r="E6800" s="634">
        <v>5803.23</v>
      </c>
      <c r="F6800" s="635">
        <v>0</v>
      </c>
    </row>
    <row r="6801" spans="1:6" ht="15">
      <c r="A6801" s="633" t="s">
        <v>25434</v>
      </c>
      <c r="B6801" s="626">
        <v>90772</v>
      </c>
      <c r="C6801" s="628" t="s">
        <v>25460</v>
      </c>
      <c r="D6801" s="626" t="s">
        <v>648</v>
      </c>
      <c r="E6801" s="634">
        <v>34.81</v>
      </c>
      <c r="F6801" s="635">
        <v>0</v>
      </c>
    </row>
    <row r="6802" spans="1:6" ht="15">
      <c r="A6802" s="633" t="s">
        <v>25434</v>
      </c>
      <c r="B6802" s="626">
        <v>93566</v>
      </c>
      <c r="C6802" s="628" t="s">
        <v>25460</v>
      </c>
      <c r="D6802" s="626" t="s">
        <v>25436</v>
      </c>
      <c r="E6802" s="634">
        <v>6129.32</v>
      </c>
      <c r="F6802" s="635">
        <v>0</v>
      </c>
    </row>
    <row r="6803" spans="1:6" ht="15">
      <c r="A6803" s="633" t="s">
        <v>25434</v>
      </c>
      <c r="B6803" s="626">
        <v>101385</v>
      </c>
      <c r="C6803" s="628" t="s">
        <v>25461</v>
      </c>
      <c r="D6803" s="626" t="s">
        <v>25436</v>
      </c>
      <c r="E6803" s="634">
        <v>7683.33</v>
      </c>
      <c r="F6803" s="635">
        <v>0</v>
      </c>
    </row>
    <row r="6804" spans="1:6" ht="15">
      <c r="A6804" s="633" t="s">
        <v>25434</v>
      </c>
      <c r="B6804" s="626">
        <v>88249</v>
      </c>
      <c r="C6804" s="628" t="s">
        <v>25462</v>
      </c>
      <c r="D6804" s="626" t="s">
        <v>648</v>
      </c>
      <c r="E6804" s="634">
        <v>43.74</v>
      </c>
      <c r="F6804" s="635">
        <v>0</v>
      </c>
    </row>
    <row r="6805" spans="1:6" ht="15">
      <c r="A6805" s="633" t="s">
        <v>25434</v>
      </c>
      <c r="B6805" s="626">
        <v>88250</v>
      </c>
      <c r="C6805" s="628" t="s">
        <v>25463</v>
      </c>
      <c r="D6805" s="626" t="s">
        <v>648</v>
      </c>
      <c r="E6805" s="634">
        <v>31.89</v>
      </c>
      <c r="F6805" s="635">
        <v>0</v>
      </c>
    </row>
    <row r="6806" spans="1:6" ht="15">
      <c r="A6806" s="633" t="s">
        <v>25434</v>
      </c>
      <c r="B6806" s="626">
        <v>101386</v>
      </c>
      <c r="C6806" s="628" t="s">
        <v>25463</v>
      </c>
      <c r="D6806" s="626" t="s">
        <v>25436</v>
      </c>
      <c r="E6806" s="634">
        <v>5679.45</v>
      </c>
      <c r="F6806" s="635">
        <v>0</v>
      </c>
    </row>
    <row r="6807" spans="1:6" ht="15">
      <c r="A6807" s="633" t="s">
        <v>25434</v>
      </c>
      <c r="B6807" s="626">
        <v>101387</v>
      </c>
      <c r="C6807" s="628" t="s">
        <v>25464</v>
      </c>
      <c r="D6807" s="626" t="s">
        <v>25436</v>
      </c>
      <c r="E6807" s="634">
        <v>5916.63</v>
      </c>
      <c r="F6807" s="635">
        <v>0</v>
      </c>
    </row>
    <row r="6808" spans="1:6" ht="15">
      <c r="A6808" s="633" t="s">
        <v>25434</v>
      </c>
      <c r="B6808" s="626">
        <v>88251</v>
      </c>
      <c r="C6808" s="628" t="s">
        <v>25465</v>
      </c>
      <c r="D6808" s="626" t="s">
        <v>648</v>
      </c>
      <c r="E6808" s="634">
        <v>33.08</v>
      </c>
      <c r="F6808" s="635">
        <v>0</v>
      </c>
    </row>
    <row r="6809" spans="1:6" ht="15">
      <c r="A6809" s="633" t="s">
        <v>25434</v>
      </c>
      <c r="B6809" s="626">
        <v>88252</v>
      </c>
      <c r="C6809" s="628" t="s">
        <v>25466</v>
      </c>
      <c r="D6809" s="626" t="s">
        <v>648</v>
      </c>
      <c r="E6809" s="634">
        <v>30.53</v>
      </c>
      <c r="F6809" s="635">
        <v>0</v>
      </c>
    </row>
    <row r="6810" spans="1:6" ht="15">
      <c r="A6810" s="633" t="s">
        <v>25434</v>
      </c>
      <c r="B6810" s="626">
        <v>101388</v>
      </c>
      <c r="C6810" s="628" t="s">
        <v>25466</v>
      </c>
      <c r="D6810" s="626" t="s">
        <v>25436</v>
      </c>
      <c r="E6810" s="634">
        <v>5457.18</v>
      </c>
      <c r="F6810" s="635">
        <v>0</v>
      </c>
    </row>
    <row r="6811" spans="1:6" ht="15">
      <c r="A6811" s="633" t="s">
        <v>25434</v>
      </c>
      <c r="B6811" s="626">
        <v>88253</v>
      </c>
      <c r="C6811" s="628" t="s">
        <v>25467</v>
      </c>
      <c r="D6811" s="626" t="s">
        <v>648</v>
      </c>
      <c r="E6811" s="634">
        <v>36.75</v>
      </c>
      <c r="F6811" s="635">
        <v>0</v>
      </c>
    </row>
    <row r="6812" spans="1:6" ht="15">
      <c r="A6812" s="633" t="s">
        <v>25434</v>
      </c>
      <c r="B6812" s="626">
        <v>101389</v>
      </c>
      <c r="C6812" s="628" t="s">
        <v>25467</v>
      </c>
      <c r="D6812" s="626" t="s">
        <v>25436</v>
      </c>
      <c r="E6812" s="634">
        <v>6460.72</v>
      </c>
      <c r="F6812" s="635">
        <v>0</v>
      </c>
    </row>
    <row r="6813" spans="1:6" ht="15">
      <c r="A6813" s="633" t="s">
        <v>25434</v>
      </c>
      <c r="B6813" s="626">
        <v>101390</v>
      </c>
      <c r="C6813" s="628" t="s">
        <v>25468</v>
      </c>
      <c r="D6813" s="626" t="s">
        <v>25436</v>
      </c>
      <c r="E6813" s="634">
        <v>6909.03</v>
      </c>
      <c r="F6813" s="635">
        <v>0</v>
      </c>
    </row>
    <row r="6814" spans="1:6" ht="15">
      <c r="A6814" s="633" t="s">
        <v>25434</v>
      </c>
      <c r="B6814" s="626">
        <v>88255</v>
      </c>
      <c r="C6814" s="628" t="s">
        <v>25469</v>
      </c>
      <c r="D6814" s="626" t="s">
        <v>648</v>
      </c>
      <c r="E6814" s="634">
        <v>39.32</v>
      </c>
      <c r="F6814" s="635">
        <v>0</v>
      </c>
    </row>
    <row r="6815" spans="1:6" ht="15">
      <c r="A6815" s="633" t="s">
        <v>25434</v>
      </c>
      <c r="B6815" s="626">
        <v>101391</v>
      </c>
      <c r="C6815" s="628" t="s">
        <v>25470</v>
      </c>
      <c r="D6815" s="626" t="s">
        <v>25436</v>
      </c>
      <c r="E6815" s="634">
        <v>6308.8</v>
      </c>
      <c r="F6815" s="635">
        <v>0</v>
      </c>
    </row>
    <row r="6816" spans="1:6" ht="15">
      <c r="A6816" s="633" t="s">
        <v>25434</v>
      </c>
      <c r="B6816" s="626">
        <v>88256</v>
      </c>
      <c r="C6816" s="628" t="s">
        <v>25471</v>
      </c>
      <c r="D6816" s="626" t="s">
        <v>648</v>
      </c>
      <c r="E6816" s="634">
        <v>35.409999999999997</v>
      </c>
      <c r="F6816" s="635">
        <v>0</v>
      </c>
    </row>
    <row r="6817" spans="1:6" ht="15">
      <c r="A6817" s="633" t="s">
        <v>25434</v>
      </c>
      <c r="B6817" s="626">
        <v>88257</v>
      </c>
      <c r="C6817" s="628" t="s">
        <v>25472</v>
      </c>
      <c r="D6817" s="626" t="s">
        <v>648</v>
      </c>
      <c r="E6817" s="634">
        <v>38.6</v>
      </c>
      <c r="F6817" s="635">
        <v>0</v>
      </c>
    </row>
    <row r="6818" spans="1:6" ht="15">
      <c r="A6818" s="633" t="s">
        <v>25434</v>
      </c>
      <c r="B6818" s="626">
        <v>101392</v>
      </c>
      <c r="C6818" s="628" t="s">
        <v>25473</v>
      </c>
      <c r="D6818" s="626" t="s">
        <v>25436</v>
      </c>
      <c r="E6818" s="634">
        <v>6844.36</v>
      </c>
      <c r="F6818" s="635">
        <v>0</v>
      </c>
    </row>
    <row r="6819" spans="1:6" ht="15">
      <c r="A6819" s="633" t="s">
        <v>25434</v>
      </c>
      <c r="B6819" s="626">
        <v>88260</v>
      </c>
      <c r="C6819" s="628" t="s">
        <v>25474</v>
      </c>
      <c r="D6819" s="626" t="s">
        <v>648</v>
      </c>
      <c r="E6819" s="634">
        <v>35.31</v>
      </c>
      <c r="F6819" s="635">
        <v>0</v>
      </c>
    </row>
    <row r="6820" spans="1:6" ht="15">
      <c r="A6820" s="633" t="s">
        <v>25434</v>
      </c>
      <c r="B6820" s="626">
        <v>101394</v>
      </c>
      <c r="C6820" s="628" t="s">
        <v>25474</v>
      </c>
      <c r="D6820" s="626" t="s">
        <v>25436</v>
      </c>
      <c r="E6820" s="634">
        <v>6297.66</v>
      </c>
      <c r="F6820" s="635">
        <v>0</v>
      </c>
    </row>
    <row r="6821" spans="1:6" ht="15">
      <c r="A6821" s="633" t="s">
        <v>25434</v>
      </c>
      <c r="B6821" s="626">
        <v>101395</v>
      </c>
      <c r="C6821" s="628" t="s">
        <v>25475</v>
      </c>
      <c r="D6821" s="626" t="s">
        <v>25436</v>
      </c>
      <c r="E6821" s="634">
        <v>5874.47</v>
      </c>
      <c r="F6821" s="635">
        <v>0</v>
      </c>
    </row>
    <row r="6822" spans="1:6" ht="15">
      <c r="A6822" s="633" t="s">
        <v>25434</v>
      </c>
      <c r="B6822" s="626">
        <v>88261</v>
      </c>
      <c r="C6822" s="628" t="s">
        <v>25476</v>
      </c>
      <c r="D6822" s="626" t="s">
        <v>648</v>
      </c>
      <c r="E6822" s="634">
        <v>35.19</v>
      </c>
      <c r="F6822" s="635">
        <v>0</v>
      </c>
    </row>
    <row r="6823" spans="1:6" ht="15">
      <c r="A6823" s="633" t="s">
        <v>25434</v>
      </c>
      <c r="B6823" s="626">
        <v>101396</v>
      </c>
      <c r="C6823" s="628" t="s">
        <v>25477</v>
      </c>
      <c r="D6823" s="626" t="s">
        <v>25436</v>
      </c>
      <c r="E6823" s="634">
        <v>6266.64</v>
      </c>
      <c r="F6823" s="635">
        <v>0</v>
      </c>
    </row>
    <row r="6824" spans="1:6" ht="15">
      <c r="A6824" s="633" t="s">
        <v>25434</v>
      </c>
      <c r="B6824" s="626">
        <v>88262</v>
      </c>
      <c r="C6824" s="628" t="s">
        <v>25478</v>
      </c>
      <c r="D6824" s="626" t="s">
        <v>648</v>
      </c>
      <c r="E6824" s="634">
        <v>35.11</v>
      </c>
      <c r="F6824" s="635">
        <v>0</v>
      </c>
    </row>
    <row r="6825" spans="1:6" ht="15">
      <c r="A6825" s="633" t="s">
        <v>25434</v>
      </c>
      <c r="B6825" s="626">
        <v>101397</v>
      </c>
      <c r="C6825" s="628" t="s">
        <v>25478</v>
      </c>
      <c r="D6825" s="626" t="s">
        <v>25436</v>
      </c>
      <c r="E6825" s="634">
        <v>6255.53</v>
      </c>
      <c r="F6825" s="635">
        <v>0</v>
      </c>
    </row>
    <row r="6826" spans="1:6" ht="15">
      <c r="A6826" s="633" t="s">
        <v>25434</v>
      </c>
      <c r="B6826" s="626">
        <v>101398</v>
      </c>
      <c r="C6826" s="628" t="s">
        <v>25479</v>
      </c>
      <c r="D6826" s="626" t="s">
        <v>25436</v>
      </c>
      <c r="E6826" s="634">
        <v>8301.73</v>
      </c>
      <c r="F6826" s="635">
        <v>0</v>
      </c>
    </row>
    <row r="6827" spans="1:6" ht="15">
      <c r="A6827" s="633" t="s">
        <v>25434</v>
      </c>
      <c r="B6827" s="626">
        <v>88263</v>
      </c>
      <c r="C6827" s="628" t="s">
        <v>25480</v>
      </c>
      <c r="D6827" s="626" t="s">
        <v>648</v>
      </c>
      <c r="E6827" s="634">
        <v>46.91</v>
      </c>
      <c r="F6827" s="635">
        <v>0</v>
      </c>
    </row>
    <row r="6828" spans="1:6" ht="15">
      <c r="A6828" s="633" t="s">
        <v>25434</v>
      </c>
      <c r="B6828" s="626">
        <v>95308</v>
      </c>
      <c r="C6828" s="628" t="s">
        <v>25481</v>
      </c>
      <c r="D6828" s="626" t="s">
        <v>648</v>
      </c>
      <c r="E6828" s="634">
        <v>0.27</v>
      </c>
      <c r="F6828" s="635">
        <v>0</v>
      </c>
    </row>
    <row r="6829" spans="1:6" ht="15">
      <c r="A6829" s="633" t="s">
        <v>25434</v>
      </c>
      <c r="B6829" s="626">
        <v>101286</v>
      </c>
      <c r="C6829" s="628" t="s">
        <v>25482</v>
      </c>
      <c r="D6829" s="626" t="s">
        <v>25436</v>
      </c>
      <c r="E6829" s="634">
        <v>36.340000000000003</v>
      </c>
      <c r="F6829" s="635">
        <v>0</v>
      </c>
    </row>
    <row r="6830" spans="1:6" ht="15">
      <c r="A6830" s="633" t="s">
        <v>25434</v>
      </c>
      <c r="B6830" s="626">
        <v>95309</v>
      </c>
      <c r="C6830" s="628" t="s">
        <v>25483</v>
      </c>
      <c r="D6830" s="626" t="s">
        <v>648</v>
      </c>
      <c r="E6830" s="634">
        <v>0.35</v>
      </c>
      <c r="F6830" s="635">
        <v>0</v>
      </c>
    </row>
    <row r="6831" spans="1:6" ht="15">
      <c r="A6831" s="633" t="s">
        <v>25434</v>
      </c>
      <c r="B6831" s="626">
        <v>101287</v>
      </c>
      <c r="C6831" s="628" t="s">
        <v>25484</v>
      </c>
      <c r="D6831" s="626" t="s">
        <v>25436</v>
      </c>
      <c r="E6831" s="634">
        <v>117.56</v>
      </c>
      <c r="F6831" s="635">
        <v>0</v>
      </c>
    </row>
    <row r="6832" spans="1:6" ht="15">
      <c r="A6832" s="633" t="s">
        <v>25434</v>
      </c>
      <c r="B6832" s="626">
        <v>95310</v>
      </c>
      <c r="C6832" s="628" t="s">
        <v>25485</v>
      </c>
      <c r="D6832" s="626" t="s">
        <v>648</v>
      </c>
      <c r="E6832" s="634">
        <v>0.27</v>
      </c>
      <c r="F6832" s="635">
        <v>0</v>
      </c>
    </row>
    <row r="6833" spans="1:6" ht="15">
      <c r="A6833" s="633" t="s">
        <v>25434</v>
      </c>
      <c r="B6833" s="626">
        <v>101288</v>
      </c>
      <c r="C6833" s="628" t="s">
        <v>25486</v>
      </c>
      <c r="D6833" s="626" t="s">
        <v>25436</v>
      </c>
      <c r="E6833" s="634">
        <v>36.340000000000003</v>
      </c>
      <c r="F6833" s="635">
        <v>0</v>
      </c>
    </row>
    <row r="6834" spans="1:6" ht="15">
      <c r="A6834" s="633" t="s">
        <v>25434</v>
      </c>
      <c r="B6834" s="626">
        <v>95311</v>
      </c>
      <c r="C6834" s="628" t="s">
        <v>25487</v>
      </c>
      <c r="D6834" s="626" t="s">
        <v>648</v>
      </c>
      <c r="E6834" s="634">
        <v>0.24</v>
      </c>
      <c r="F6834" s="635">
        <v>0</v>
      </c>
    </row>
    <row r="6835" spans="1:6" ht="15">
      <c r="A6835" s="633" t="s">
        <v>25434</v>
      </c>
      <c r="B6835" s="626">
        <v>101289</v>
      </c>
      <c r="C6835" s="628" t="s">
        <v>25488</v>
      </c>
      <c r="D6835" s="626" t="s">
        <v>25436</v>
      </c>
      <c r="E6835" s="634">
        <v>32.64</v>
      </c>
      <c r="F6835" s="635">
        <v>0</v>
      </c>
    </row>
    <row r="6836" spans="1:6" ht="15">
      <c r="A6836" s="633" t="s">
        <v>25434</v>
      </c>
      <c r="B6836" s="626">
        <v>95312</v>
      </c>
      <c r="C6836" s="628" t="s">
        <v>25489</v>
      </c>
      <c r="D6836" s="626" t="s">
        <v>648</v>
      </c>
      <c r="E6836" s="634">
        <v>0.35</v>
      </c>
      <c r="F6836" s="635">
        <v>0</v>
      </c>
    </row>
    <row r="6837" spans="1:6" ht="15">
      <c r="A6837" s="633" t="s">
        <v>25434</v>
      </c>
      <c r="B6837" s="626">
        <v>100291</v>
      </c>
      <c r="C6837" s="628" t="s">
        <v>25490</v>
      </c>
      <c r="D6837" s="626" t="s">
        <v>648</v>
      </c>
      <c r="E6837" s="634">
        <v>0.35</v>
      </c>
      <c r="F6837" s="635">
        <v>0</v>
      </c>
    </row>
    <row r="6838" spans="1:6" ht="15">
      <c r="A6838" s="633" t="s">
        <v>25434</v>
      </c>
      <c r="B6838" s="626">
        <v>101290</v>
      </c>
      <c r="C6838" s="628" t="s">
        <v>25491</v>
      </c>
      <c r="D6838" s="626" t="s">
        <v>25436</v>
      </c>
      <c r="E6838" s="634">
        <v>46.5</v>
      </c>
      <c r="F6838" s="635">
        <v>0</v>
      </c>
    </row>
    <row r="6839" spans="1:6" ht="15">
      <c r="A6839" s="633" t="s">
        <v>25434</v>
      </c>
      <c r="B6839" s="626">
        <v>101291</v>
      </c>
      <c r="C6839" s="628" t="s">
        <v>25492</v>
      </c>
      <c r="D6839" s="626" t="s">
        <v>25436</v>
      </c>
      <c r="E6839" s="634">
        <v>36.340000000000003</v>
      </c>
      <c r="F6839" s="635">
        <v>0</v>
      </c>
    </row>
    <row r="6840" spans="1:6" ht="15">
      <c r="A6840" s="633" t="s">
        <v>25434</v>
      </c>
      <c r="B6840" s="626">
        <v>95313</v>
      </c>
      <c r="C6840" s="628" t="s">
        <v>25493</v>
      </c>
      <c r="D6840" s="626" t="s">
        <v>648</v>
      </c>
      <c r="E6840" s="634">
        <v>0.26</v>
      </c>
      <c r="F6840" s="635">
        <v>0</v>
      </c>
    </row>
    <row r="6841" spans="1:6" ht="15">
      <c r="A6841" s="633" t="s">
        <v>25434</v>
      </c>
      <c r="B6841" s="626">
        <v>101292</v>
      </c>
      <c r="C6841" s="628" t="s">
        <v>25494</v>
      </c>
      <c r="D6841" s="626" t="s">
        <v>25436</v>
      </c>
      <c r="E6841" s="634">
        <v>34.93</v>
      </c>
      <c r="F6841" s="635">
        <v>0</v>
      </c>
    </row>
    <row r="6842" spans="1:6" ht="15">
      <c r="A6842" s="633" t="s">
        <v>25434</v>
      </c>
      <c r="B6842" s="626">
        <v>95392</v>
      </c>
      <c r="C6842" s="628" t="s">
        <v>25495</v>
      </c>
      <c r="D6842" s="626" t="s">
        <v>648</v>
      </c>
      <c r="E6842" s="634">
        <v>0.19</v>
      </c>
      <c r="F6842" s="635">
        <v>0</v>
      </c>
    </row>
    <row r="6843" spans="1:6" ht="15">
      <c r="A6843" s="633" t="s">
        <v>25434</v>
      </c>
      <c r="B6843" s="626">
        <v>95413</v>
      </c>
      <c r="C6843" s="628" t="s">
        <v>25496</v>
      </c>
      <c r="D6843" s="626" t="s">
        <v>25436</v>
      </c>
      <c r="E6843" s="634">
        <v>25.25</v>
      </c>
      <c r="F6843" s="635">
        <v>0</v>
      </c>
    </row>
    <row r="6844" spans="1:6" ht="15">
      <c r="A6844" s="633" t="s">
        <v>25434</v>
      </c>
      <c r="B6844" s="626">
        <v>95393</v>
      </c>
      <c r="C6844" s="628" t="s">
        <v>25497</v>
      </c>
      <c r="D6844" s="626" t="s">
        <v>648</v>
      </c>
      <c r="E6844" s="634">
        <v>0.82</v>
      </c>
      <c r="F6844" s="635">
        <v>0</v>
      </c>
    </row>
    <row r="6845" spans="1:6" ht="15">
      <c r="A6845" s="633" t="s">
        <v>25434</v>
      </c>
      <c r="B6845" s="626">
        <v>95414</v>
      </c>
      <c r="C6845" s="628" t="s">
        <v>25498</v>
      </c>
      <c r="D6845" s="626" t="s">
        <v>25436</v>
      </c>
      <c r="E6845" s="634">
        <v>109.15</v>
      </c>
      <c r="F6845" s="635">
        <v>0</v>
      </c>
    </row>
    <row r="6846" spans="1:6" ht="15">
      <c r="A6846" s="633" t="s">
        <v>25434</v>
      </c>
      <c r="B6846" s="626">
        <v>95314</v>
      </c>
      <c r="C6846" s="628" t="s">
        <v>25499</v>
      </c>
      <c r="D6846" s="626" t="s">
        <v>648</v>
      </c>
      <c r="E6846" s="634">
        <v>0.3</v>
      </c>
      <c r="F6846" s="635">
        <v>0</v>
      </c>
    </row>
    <row r="6847" spans="1:6" ht="15">
      <c r="A6847" s="633" t="s">
        <v>25434</v>
      </c>
      <c r="B6847" s="626">
        <v>101293</v>
      </c>
      <c r="C6847" s="628" t="s">
        <v>25500</v>
      </c>
      <c r="D6847" s="626" t="s">
        <v>25436</v>
      </c>
      <c r="E6847" s="634">
        <v>39.71</v>
      </c>
      <c r="F6847" s="635">
        <v>0</v>
      </c>
    </row>
    <row r="6848" spans="1:6" ht="15">
      <c r="A6848" s="633" t="s">
        <v>25434</v>
      </c>
      <c r="B6848" s="626">
        <v>95394</v>
      </c>
      <c r="C6848" s="628" t="s">
        <v>25501</v>
      </c>
      <c r="D6848" s="626" t="s">
        <v>648</v>
      </c>
      <c r="E6848" s="634">
        <v>1.01</v>
      </c>
      <c r="F6848" s="635">
        <v>0</v>
      </c>
    </row>
    <row r="6849" spans="1:6" ht="15">
      <c r="A6849" s="633" t="s">
        <v>25434</v>
      </c>
      <c r="B6849" s="626">
        <v>95395</v>
      </c>
      <c r="C6849" s="628" t="s">
        <v>25502</v>
      </c>
      <c r="D6849" s="626" t="s">
        <v>648</v>
      </c>
      <c r="E6849" s="634">
        <v>1.07</v>
      </c>
      <c r="F6849" s="635">
        <v>0</v>
      </c>
    </row>
    <row r="6850" spans="1:6" ht="15">
      <c r="A6850" s="633" t="s">
        <v>25434</v>
      </c>
      <c r="B6850" s="626">
        <v>95396</v>
      </c>
      <c r="C6850" s="628" t="s">
        <v>25503</v>
      </c>
      <c r="D6850" s="626" t="s">
        <v>648</v>
      </c>
      <c r="E6850" s="634">
        <v>1.1399999999999999</v>
      </c>
      <c r="F6850" s="635">
        <v>0</v>
      </c>
    </row>
    <row r="6851" spans="1:6" ht="15">
      <c r="A6851" s="633" t="s">
        <v>25434</v>
      </c>
      <c r="B6851" s="626">
        <v>95419</v>
      </c>
      <c r="C6851" s="628" t="s">
        <v>25504</v>
      </c>
      <c r="D6851" s="626" t="s">
        <v>25436</v>
      </c>
      <c r="E6851" s="634">
        <v>134.22999999999999</v>
      </c>
      <c r="F6851" s="635">
        <v>0</v>
      </c>
    </row>
    <row r="6852" spans="1:6" ht="15">
      <c r="A6852" s="633" t="s">
        <v>25434</v>
      </c>
      <c r="B6852" s="626">
        <v>95420</v>
      </c>
      <c r="C6852" s="628" t="s">
        <v>25505</v>
      </c>
      <c r="D6852" s="626" t="s">
        <v>25436</v>
      </c>
      <c r="E6852" s="634">
        <v>141.62</v>
      </c>
      <c r="F6852" s="635">
        <v>0</v>
      </c>
    </row>
    <row r="6853" spans="1:6" ht="15">
      <c r="A6853" s="633" t="s">
        <v>25434</v>
      </c>
      <c r="B6853" s="626">
        <v>95421</v>
      </c>
      <c r="C6853" s="628" t="s">
        <v>25506</v>
      </c>
      <c r="D6853" s="626" t="s">
        <v>25436</v>
      </c>
      <c r="E6853" s="634">
        <v>151.4</v>
      </c>
      <c r="F6853" s="635">
        <v>0</v>
      </c>
    </row>
    <row r="6854" spans="1:6" ht="15">
      <c r="A6854" s="633" t="s">
        <v>25434</v>
      </c>
      <c r="B6854" s="626">
        <v>101294</v>
      </c>
      <c r="C6854" s="628" t="s">
        <v>25507</v>
      </c>
      <c r="D6854" s="626" t="s">
        <v>25436</v>
      </c>
      <c r="E6854" s="634">
        <v>43.73</v>
      </c>
      <c r="F6854" s="635">
        <v>0</v>
      </c>
    </row>
    <row r="6855" spans="1:6" ht="15">
      <c r="A6855" s="633" t="s">
        <v>25434</v>
      </c>
      <c r="B6855" s="626">
        <v>95315</v>
      </c>
      <c r="C6855" s="628" t="s">
        <v>25508</v>
      </c>
      <c r="D6855" s="626" t="s">
        <v>648</v>
      </c>
      <c r="E6855" s="634">
        <v>0.33</v>
      </c>
      <c r="F6855" s="635">
        <v>0</v>
      </c>
    </row>
    <row r="6856" spans="1:6" ht="15">
      <c r="A6856" s="633" t="s">
        <v>25434</v>
      </c>
      <c r="B6856" s="626">
        <v>100293</v>
      </c>
      <c r="C6856" s="628" t="s">
        <v>25509</v>
      </c>
      <c r="D6856" s="626" t="s">
        <v>648</v>
      </c>
      <c r="E6856" s="634">
        <v>0.31</v>
      </c>
      <c r="F6856" s="635">
        <v>0</v>
      </c>
    </row>
    <row r="6857" spans="1:6" ht="15">
      <c r="A6857" s="633" t="s">
        <v>25434</v>
      </c>
      <c r="B6857" s="626">
        <v>101295</v>
      </c>
      <c r="C6857" s="628" t="s">
        <v>25510</v>
      </c>
      <c r="D6857" s="626" t="s">
        <v>25436</v>
      </c>
      <c r="E6857" s="634">
        <v>41.77</v>
      </c>
      <c r="F6857" s="635">
        <v>0</v>
      </c>
    </row>
    <row r="6858" spans="1:6" ht="15">
      <c r="A6858" s="633" t="s">
        <v>25434</v>
      </c>
      <c r="B6858" s="626">
        <v>95316</v>
      </c>
      <c r="C6858" s="628" t="s">
        <v>25511</v>
      </c>
      <c r="D6858" s="626" t="s">
        <v>648</v>
      </c>
      <c r="E6858" s="634">
        <v>0.89</v>
      </c>
      <c r="F6858" s="635">
        <v>0</v>
      </c>
    </row>
    <row r="6859" spans="1:6" ht="15">
      <c r="A6859" s="633" t="s">
        <v>25434</v>
      </c>
      <c r="B6859" s="626">
        <v>95317</v>
      </c>
      <c r="C6859" s="628" t="s">
        <v>25512</v>
      </c>
      <c r="D6859" s="626" t="s">
        <v>648</v>
      </c>
      <c r="E6859" s="634">
        <v>0.42</v>
      </c>
      <c r="F6859" s="635">
        <v>0</v>
      </c>
    </row>
    <row r="6860" spans="1:6" ht="15">
      <c r="A6860" s="633" t="s">
        <v>25434</v>
      </c>
      <c r="B6860" s="626">
        <v>101296</v>
      </c>
      <c r="C6860" s="628" t="s">
        <v>25513</v>
      </c>
      <c r="D6860" s="626" t="s">
        <v>25436</v>
      </c>
      <c r="E6860" s="634">
        <v>56.62</v>
      </c>
      <c r="F6860" s="635">
        <v>0</v>
      </c>
    </row>
    <row r="6861" spans="1:6" ht="15">
      <c r="A6861" s="633" t="s">
        <v>25434</v>
      </c>
      <c r="B6861" s="626">
        <v>95398</v>
      </c>
      <c r="C6861" s="628" t="s">
        <v>25514</v>
      </c>
      <c r="D6861" s="626" t="s">
        <v>648</v>
      </c>
      <c r="E6861" s="634">
        <v>0.16</v>
      </c>
      <c r="F6861" s="635">
        <v>0</v>
      </c>
    </row>
    <row r="6862" spans="1:6" ht="15">
      <c r="A6862" s="633" t="s">
        <v>25434</v>
      </c>
      <c r="B6862" s="626">
        <v>95416</v>
      </c>
      <c r="C6862" s="628" t="s">
        <v>25515</v>
      </c>
      <c r="D6862" s="626" t="s">
        <v>25436</v>
      </c>
      <c r="E6862" s="634">
        <v>21.66</v>
      </c>
      <c r="F6862" s="635">
        <v>0</v>
      </c>
    </row>
    <row r="6863" spans="1:6" ht="15">
      <c r="A6863" s="633" t="s">
        <v>25434</v>
      </c>
      <c r="B6863" s="626">
        <v>101297</v>
      </c>
      <c r="C6863" s="628" t="s">
        <v>25516</v>
      </c>
      <c r="D6863" s="626" t="s">
        <v>25436</v>
      </c>
      <c r="E6863" s="634">
        <v>44.99</v>
      </c>
      <c r="F6863" s="635">
        <v>0</v>
      </c>
    </row>
    <row r="6864" spans="1:6" ht="15">
      <c r="A6864" s="633" t="s">
        <v>25434</v>
      </c>
      <c r="B6864" s="626">
        <v>95318</v>
      </c>
      <c r="C6864" s="628" t="s">
        <v>25517</v>
      </c>
      <c r="D6864" s="626" t="s">
        <v>648</v>
      </c>
      <c r="E6864" s="634">
        <v>0.34</v>
      </c>
      <c r="F6864" s="635">
        <v>0</v>
      </c>
    </row>
    <row r="6865" spans="1:6" ht="15">
      <c r="A6865" s="633" t="s">
        <v>25434</v>
      </c>
      <c r="B6865" s="626">
        <v>101298</v>
      </c>
      <c r="C6865" s="628" t="s">
        <v>25518</v>
      </c>
      <c r="D6865" s="626" t="s">
        <v>25436</v>
      </c>
      <c r="E6865" s="634">
        <v>36.340000000000003</v>
      </c>
      <c r="F6865" s="635">
        <v>0</v>
      </c>
    </row>
    <row r="6866" spans="1:6" ht="15">
      <c r="A6866" s="633" t="s">
        <v>25434</v>
      </c>
      <c r="B6866" s="626">
        <v>95319</v>
      </c>
      <c r="C6866" s="628" t="s">
        <v>25519</v>
      </c>
      <c r="D6866" s="626" t="s">
        <v>648</v>
      </c>
      <c r="E6866" s="634">
        <v>0.27</v>
      </c>
      <c r="F6866" s="635">
        <v>0</v>
      </c>
    </row>
    <row r="6867" spans="1:6" ht="15">
      <c r="A6867" s="633" t="s">
        <v>25434</v>
      </c>
      <c r="B6867" s="626">
        <v>101299</v>
      </c>
      <c r="C6867" s="628" t="s">
        <v>25520</v>
      </c>
      <c r="D6867" s="626" t="s">
        <v>25436</v>
      </c>
      <c r="E6867" s="634">
        <v>46.5</v>
      </c>
      <c r="F6867" s="635">
        <v>0</v>
      </c>
    </row>
    <row r="6868" spans="1:6" ht="15">
      <c r="A6868" s="633" t="s">
        <v>25434</v>
      </c>
      <c r="B6868" s="626">
        <v>95320</v>
      </c>
      <c r="C6868" s="628" t="s">
        <v>25521</v>
      </c>
      <c r="D6868" s="626" t="s">
        <v>648</v>
      </c>
      <c r="E6868" s="634">
        <v>0.27</v>
      </c>
      <c r="F6868" s="635">
        <v>0</v>
      </c>
    </row>
    <row r="6869" spans="1:6" ht="15">
      <c r="A6869" s="633" t="s">
        <v>25434</v>
      </c>
      <c r="B6869" s="626">
        <v>95321</v>
      </c>
      <c r="C6869" s="628" t="s">
        <v>25522</v>
      </c>
      <c r="D6869" s="626" t="s">
        <v>648</v>
      </c>
      <c r="E6869" s="634">
        <v>0.24</v>
      </c>
      <c r="F6869" s="635">
        <v>0</v>
      </c>
    </row>
    <row r="6870" spans="1:6" ht="15">
      <c r="A6870" s="633" t="s">
        <v>25434</v>
      </c>
      <c r="B6870" s="626">
        <v>101300</v>
      </c>
      <c r="C6870" s="628" t="s">
        <v>25523</v>
      </c>
      <c r="D6870" s="626" t="s">
        <v>25436</v>
      </c>
      <c r="E6870" s="634">
        <v>32.630000000000003</v>
      </c>
      <c r="F6870" s="635">
        <v>0</v>
      </c>
    </row>
    <row r="6871" spans="1:6" ht="15">
      <c r="A6871" s="633" t="s">
        <v>25434</v>
      </c>
      <c r="B6871" s="626">
        <v>95322</v>
      </c>
      <c r="C6871" s="628" t="s">
        <v>25524</v>
      </c>
      <c r="D6871" s="626" t="s">
        <v>648</v>
      </c>
      <c r="E6871" s="634">
        <v>0.28000000000000003</v>
      </c>
      <c r="F6871" s="635">
        <v>0</v>
      </c>
    </row>
    <row r="6872" spans="1:6" ht="15">
      <c r="A6872" s="633" t="s">
        <v>25434</v>
      </c>
      <c r="B6872" s="626">
        <v>101301</v>
      </c>
      <c r="C6872" s="628" t="s">
        <v>25525</v>
      </c>
      <c r="D6872" s="626" t="s">
        <v>25436</v>
      </c>
      <c r="E6872" s="634">
        <v>37.479999999999997</v>
      </c>
      <c r="F6872" s="635">
        <v>0</v>
      </c>
    </row>
    <row r="6873" spans="1:6" ht="15">
      <c r="A6873" s="633" t="s">
        <v>25434</v>
      </c>
      <c r="B6873" s="626">
        <v>95323</v>
      </c>
      <c r="C6873" s="628" t="s">
        <v>25526</v>
      </c>
      <c r="D6873" s="626" t="s">
        <v>648</v>
      </c>
      <c r="E6873" s="634">
        <v>0.3</v>
      </c>
      <c r="F6873" s="635">
        <v>0</v>
      </c>
    </row>
    <row r="6874" spans="1:6" ht="15">
      <c r="A6874" s="633" t="s">
        <v>25434</v>
      </c>
      <c r="B6874" s="626">
        <v>101302</v>
      </c>
      <c r="C6874" s="628" t="s">
        <v>25527</v>
      </c>
      <c r="D6874" s="626" t="s">
        <v>25436</v>
      </c>
      <c r="E6874" s="634">
        <v>40.270000000000003</v>
      </c>
      <c r="F6874" s="635">
        <v>0</v>
      </c>
    </row>
    <row r="6875" spans="1:6" ht="15">
      <c r="A6875" s="633" t="s">
        <v>25434</v>
      </c>
      <c r="B6875" s="626">
        <v>95324</v>
      </c>
      <c r="C6875" s="628" t="s">
        <v>25528</v>
      </c>
      <c r="D6875" s="626" t="s">
        <v>648</v>
      </c>
      <c r="E6875" s="634">
        <v>0.38</v>
      </c>
      <c r="F6875" s="635">
        <v>0</v>
      </c>
    </row>
    <row r="6876" spans="1:6" ht="15">
      <c r="A6876" s="633" t="s">
        <v>25434</v>
      </c>
      <c r="B6876" s="626">
        <v>101304</v>
      </c>
      <c r="C6876" s="628" t="s">
        <v>25529</v>
      </c>
      <c r="D6876" s="626" t="s">
        <v>25436</v>
      </c>
      <c r="E6876" s="634">
        <v>50.82</v>
      </c>
      <c r="F6876" s="635">
        <v>0</v>
      </c>
    </row>
    <row r="6877" spans="1:6" ht="15">
      <c r="A6877" s="633" t="s">
        <v>25434</v>
      </c>
      <c r="B6877" s="626">
        <v>95325</v>
      </c>
      <c r="C6877" s="628" t="s">
        <v>25530</v>
      </c>
      <c r="D6877" s="626" t="s">
        <v>648</v>
      </c>
      <c r="E6877" s="634">
        <v>0.54</v>
      </c>
      <c r="F6877" s="635">
        <v>0</v>
      </c>
    </row>
    <row r="6878" spans="1:6" ht="15">
      <c r="A6878" s="633" t="s">
        <v>25434</v>
      </c>
      <c r="B6878" s="626">
        <v>101305</v>
      </c>
      <c r="C6878" s="628" t="s">
        <v>25531</v>
      </c>
      <c r="D6878" s="626" t="s">
        <v>25436</v>
      </c>
      <c r="E6878" s="634">
        <v>71.91</v>
      </c>
      <c r="F6878" s="635">
        <v>0</v>
      </c>
    </row>
    <row r="6879" spans="1:6" ht="15">
      <c r="A6879" s="633" t="s">
        <v>25434</v>
      </c>
      <c r="B6879" s="626">
        <v>95328</v>
      </c>
      <c r="C6879" s="628" t="s">
        <v>25532</v>
      </c>
      <c r="D6879" s="626" t="s">
        <v>648</v>
      </c>
      <c r="E6879" s="634">
        <v>0.3</v>
      </c>
      <c r="F6879" s="635">
        <v>0</v>
      </c>
    </row>
    <row r="6880" spans="1:6" ht="15">
      <c r="A6880" s="633" t="s">
        <v>25434</v>
      </c>
      <c r="B6880" s="626">
        <v>101307</v>
      </c>
      <c r="C6880" s="628" t="s">
        <v>25533</v>
      </c>
      <c r="D6880" s="626" t="s">
        <v>25436</v>
      </c>
      <c r="E6880" s="634">
        <v>39.71</v>
      </c>
      <c r="F6880" s="635">
        <v>0</v>
      </c>
    </row>
    <row r="6881" spans="1:6" ht="15">
      <c r="A6881" s="633" t="s">
        <v>25434</v>
      </c>
      <c r="B6881" s="626">
        <v>101309</v>
      </c>
      <c r="C6881" s="628" t="s">
        <v>25534</v>
      </c>
      <c r="D6881" s="626" t="s">
        <v>25436</v>
      </c>
      <c r="E6881" s="634">
        <v>46.5</v>
      </c>
      <c r="F6881" s="635">
        <v>0</v>
      </c>
    </row>
    <row r="6882" spans="1:6" ht="15">
      <c r="A6882" s="633" t="s">
        <v>25434</v>
      </c>
      <c r="B6882" s="626">
        <v>95329</v>
      </c>
      <c r="C6882" s="628" t="s">
        <v>25535</v>
      </c>
      <c r="D6882" s="626" t="s">
        <v>648</v>
      </c>
      <c r="E6882" s="634">
        <v>0.38</v>
      </c>
      <c r="F6882" s="635">
        <v>0</v>
      </c>
    </row>
    <row r="6883" spans="1:6" ht="15">
      <c r="A6883" s="633" t="s">
        <v>25434</v>
      </c>
      <c r="B6883" s="626">
        <v>101310</v>
      </c>
      <c r="C6883" s="628" t="s">
        <v>25536</v>
      </c>
      <c r="D6883" s="626" t="s">
        <v>25436</v>
      </c>
      <c r="E6883" s="634">
        <v>50.82</v>
      </c>
      <c r="F6883" s="635">
        <v>0</v>
      </c>
    </row>
    <row r="6884" spans="1:6" ht="15">
      <c r="A6884" s="633" t="s">
        <v>25434</v>
      </c>
      <c r="B6884" s="626">
        <v>101311</v>
      </c>
      <c r="C6884" s="628" t="s">
        <v>25537</v>
      </c>
      <c r="D6884" s="626" t="s">
        <v>25436</v>
      </c>
      <c r="E6884" s="634">
        <v>39.71</v>
      </c>
      <c r="F6884" s="635">
        <v>0</v>
      </c>
    </row>
    <row r="6885" spans="1:6" ht="15">
      <c r="A6885" s="633" t="s">
        <v>25434</v>
      </c>
      <c r="B6885" s="626">
        <v>95330</v>
      </c>
      <c r="C6885" s="628" t="s">
        <v>25538</v>
      </c>
      <c r="D6885" s="626" t="s">
        <v>648</v>
      </c>
      <c r="E6885" s="634">
        <v>0.3</v>
      </c>
      <c r="F6885" s="635">
        <v>0</v>
      </c>
    </row>
    <row r="6886" spans="1:6" ht="15">
      <c r="A6886" s="633" t="s">
        <v>25434</v>
      </c>
      <c r="B6886" s="626">
        <v>101312</v>
      </c>
      <c r="C6886" s="628" t="s">
        <v>25539</v>
      </c>
      <c r="D6886" s="626" t="s">
        <v>25436</v>
      </c>
      <c r="E6886" s="634">
        <v>58.93</v>
      </c>
      <c r="F6886" s="635">
        <v>0</v>
      </c>
    </row>
    <row r="6887" spans="1:6" ht="15">
      <c r="A6887" s="633" t="s">
        <v>25434</v>
      </c>
      <c r="B6887" s="626">
        <v>95331</v>
      </c>
      <c r="C6887" s="628" t="s">
        <v>25540</v>
      </c>
      <c r="D6887" s="626" t="s">
        <v>648</v>
      </c>
      <c r="E6887" s="634">
        <v>0.44</v>
      </c>
      <c r="F6887" s="635">
        <v>0</v>
      </c>
    </row>
    <row r="6888" spans="1:6" ht="15">
      <c r="A6888" s="633" t="s">
        <v>25434</v>
      </c>
      <c r="B6888" s="626">
        <v>95400</v>
      </c>
      <c r="C6888" s="628" t="s">
        <v>25541</v>
      </c>
      <c r="D6888" s="626" t="s">
        <v>648</v>
      </c>
      <c r="E6888" s="634">
        <v>0.31</v>
      </c>
      <c r="F6888" s="635">
        <v>0</v>
      </c>
    </row>
    <row r="6889" spans="1:6" ht="15">
      <c r="A6889" s="633" t="s">
        <v>25434</v>
      </c>
      <c r="B6889" s="626">
        <v>95411</v>
      </c>
      <c r="C6889" s="628" t="s">
        <v>25542</v>
      </c>
      <c r="D6889" s="626" t="s">
        <v>25436</v>
      </c>
      <c r="E6889" s="634">
        <v>41</v>
      </c>
      <c r="F6889" s="635">
        <v>0</v>
      </c>
    </row>
    <row r="6890" spans="1:6" ht="15">
      <c r="A6890" s="633" t="s">
        <v>25434</v>
      </c>
      <c r="B6890" s="626">
        <v>95332</v>
      </c>
      <c r="C6890" s="628" t="s">
        <v>25543</v>
      </c>
      <c r="D6890" s="626" t="s">
        <v>648</v>
      </c>
      <c r="E6890" s="634">
        <v>1.26</v>
      </c>
      <c r="F6890" s="635">
        <v>0</v>
      </c>
    </row>
    <row r="6891" spans="1:6" ht="15">
      <c r="A6891" s="633" t="s">
        <v>25434</v>
      </c>
      <c r="B6891" s="626">
        <v>101313</v>
      </c>
      <c r="C6891" s="628" t="s">
        <v>25544</v>
      </c>
      <c r="D6891" s="626" t="s">
        <v>25436</v>
      </c>
      <c r="E6891" s="634">
        <v>166.44</v>
      </c>
      <c r="F6891" s="635">
        <v>0</v>
      </c>
    </row>
    <row r="6892" spans="1:6" ht="15">
      <c r="A6892" s="633" t="s">
        <v>25434</v>
      </c>
      <c r="B6892" s="626">
        <v>95334</v>
      </c>
      <c r="C6892" s="628" t="s">
        <v>25545</v>
      </c>
      <c r="D6892" s="626" t="s">
        <v>648</v>
      </c>
      <c r="E6892" s="634">
        <v>1.22</v>
      </c>
      <c r="F6892" s="635">
        <v>0</v>
      </c>
    </row>
    <row r="6893" spans="1:6" ht="15">
      <c r="A6893" s="633" t="s">
        <v>25434</v>
      </c>
      <c r="B6893" s="626">
        <v>101315</v>
      </c>
      <c r="C6893" s="628" t="s">
        <v>25546</v>
      </c>
      <c r="D6893" s="626" t="s">
        <v>25436</v>
      </c>
      <c r="E6893" s="634">
        <v>161.99</v>
      </c>
      <c r="F6893" s="635">
        <v>0</v>
      </c>
    </row>
    <row r="6894" spans="1:6" ht="15">
      <c r="A6894" s="633" t="s">
        <v>25434</v>
      </c>
      <c r="B6894" s="626">
        <v>95335</v>
      </c>
      <c r="C6894" s="628" t="s">
        <v>25547</v>
      </c>
      <c r="D6894" s="626" t="s">
        <v>648</v>
      </c>
      <c r="E6894" s="634">
        <v>0.54</v>
      </c>
      <c r="F6894" s="635">
        <v>0</v>
      </c>
    </row>
    <row r="6895" spans="1:6" ht="15">
      <c r="A6895" s="633" t="s">
        <v>25434</v>
      </c>
      <c r="B6895" s="626">
        <v>101316</v>
      </c>
      <c r="C6895" s="628" t="s">
        <v>25548</v>
      </c>
      <c r="D6895" s="626" t="s">
        <v>25436</v>
      </c>
      <c r="E6895" s="634">
        <v>71.63</v>
      </c>
      <c r="F6895" s="635">
        <v>0</v>
      </c>
    </row>
    <row r="6896" spans="1:6" ht="15">
      <c r="A6896" s="633" t="s">
        <v>25434</v>
      </c>
      <c r="B6896" s="626">
        <v>95401</v>
      </c>
      <c r="C6896" s="628" t="s">
        <v>25549</v>
      </c>
      <c r="D6896" s="626" t="s">
        <v>648</v>
      </c>
      <c r="E6896" s="634">
        <v>0.97</v>
      </c>
      <c r="F6896" s="635">
        <v>0</v>
      </c>
    </row>
    <row r="6897" spans="1:6" ht="15">
      <c r="A6897" s="633" t="s">
        <v>25434</v>
      </c>
      <c r="B6897" s="626">
        <v>95422</v>
      </c>
      <c r="C6897" s="628" t="s">
        <v>25550</v>
      </c>
      <c r="D6897" s="626" t="s">
        <v>25436</v>
      </c>
      <c r="E6897" s="634">
        <v>128.97</v>
      </c>
      <c r="F6897" s="635">
        <v>0</v>
      </c>
    </row>
    <row r="6898" spans="1:6" ht="15">
      <c r="A6898" s="633" t="s">
        <v>25434</v>
      </c>
      <c r="B6898" s="626">
        <v>95402</v>
      </c>
      <c r="C6898" s="628" t="s">
        <v>25551</v>
      </c>
      <c r="D6898" s="626" t="s">
        <v>648</v>
      </c>
      <c r="E6898" s="634">
        <v>1.86</v>
      </c>
      <c r="F6898" s="635">
        <v>0</v>
      </c>
    </row>
    <row r="6899" spans="1:6" ht="15">
      <c r="A6899" s="633" t="s">
        <v>25434</v>
      </c>
      <c r="B6899" s="626">
        <v>95415</v>
      </c>
      <c r="C6899" s="628" t="s">
        <v>25552</v>
      </c>
      <c r="D6899" s="626" t="s">
        <v>25436</v>
      </c>
      <c r="E6899" s="634">
        <v>246.12</v>
      </c>
      <c r="F6899" s="635">
        <v>0</v>
      </c>
    </row>
    <row r="6900" spans="1:6" ht="15">
      <c r="A6900" s="633" t="s">
        <v>25434</v>
      </c>
      <c r="B6900" s="626">
        <v>95403</v>
      </c>
      <c r="C6900" s="628" t="s">
        <v>25553</v>
      </c>
      <c r="D6900" s="626" t="s">
        <v>648</v>
      </c>
      <c r="E6900" s="634">
        <v>1.89</v>
      </c>
      <c r="F6900" s="635">
        <v>0</v>
      </c>
    </row>
    <row r="6901" spans="1:6" ht="15">
      <c r="A6901" s="633" t="s">
        <v>25434</v>
      </c>
      <c r="B6901" s="626">
        <v>95417</v>
      </c>
      <c r="C6901" s="628" t="s">
        <v>25554</v>
      </c>
      <c r="D6901" s="626" t="s">
        <v>25436</v>
      </c>
      <c r="E6901" s="634">
        <v>250.37</v>
      </c>
      <c r="F6901" s="635">
        <v>0</v>
      </c>
    </row>
    <row r="6902" spans="1:6" ht="15">
      <c r="A6902" s="633" t="s">
        <v>25434</v>
      </c>
      <c r="B6902" s="626">
        <v>95404</v>
      </c>
      <c r="C6902" s="628" t="s">
        <v>25555</v>
      </c>
      <c r="D6902" s="626" t="s">
        <v>648</v>
      </c>
      <c r="E6902" s="634">
        <v>2.65</v>
      </c>
      <c r="F6902" s="635">
        <v>0</v>
      </c>
    </row>
    <row r="6903" spans="1:6" ht="15">
      <c r="A6903" s="633" t="s">
        <v>25434</v>
      </c>
      <c r="B6903" s="626">
        <v>95418</v>
      </c>
      <c r="C6903" s="628" t="s">
        <v>25556</v>
      </c>
      <c r="D6903" s="626" t="s">
        <v>25436</v>
      </c>
      <c r="E6903" s="634">
        <v>350.72</v>
      </c>
      <c r="F6903" s="635">
        <v>0</v>
      </c>
    </row>
    <row r="6904" spans="1:6" ht="15">
      <c r="A6904" s="633" t="s">
        <v>25434</v>
      </c>
      <c r="B6904" s="626">
        <v>95337</v>
      </c>
      <c r="C6904" s="628" t="s">
        <v>25557</v>
      </c>
      <c r="D6904" s="626" t="s">
        <v>648</v>
      </c>
      <c r="E6904" s="634">
        <v>0.3</v>
      </c>
      <c r="F6904" s="635">
        <v>0</v>
      </c>
    </row>
    <row r="6905" spans="1:6" ht="15">
      <c r="A6905" s="633" t="s">
        <v>25434</v>
      </c>
      <c r="B6905" s="626">
        <v>101322</v>
      </c>
      <c r="C6905" s="628" t="s">
        <v>25558</v>
      </c>
      <c r="D6905" s="626" t="s">
        <v>25436</v>
      </c>
      <c r="E6905" s="634">
        <v>39.71</v>
      </c>
      <c r="F6905" s="635">
        <v>0</v>
      </c>
    </row>
    <row r="6906" spans="1:6" ht="15">
      <c r="A6906" s="633" t="s">
        <v>25434</v>
      </c>
      <c r="B6906" s="626">
        <v>95338</v>
      </c>
      <c r="C6906" s="628" t="s">
        <v>25559</v>
      </c>
      <c r="D6906" s="626" t="s">
        <v>648</v>
      </c>
      <c r="E6906" s="634">
        <v>0.55000000000000004</v>
      </c>
      <c r="F6906" s="635">
        <v>0</v>
      </c>
    </row>
    <row r="6907" spans="1:6" ht="15">
      <c r="A6907" s="633" t="s">
        <v>25434</v>
      </c>
      <c r="B6907" s="626">
        <v>101323</v>
      </c>
      <c r="C6907" s="628" t="s">
        <v>25560</v>
      </c>
      <c r="D6907" s="626" t="s">
        <v>25436</v>
      </c>
      <c r="E6907" s="634">
        <v>72.98</v>
      </c>
      <c r="F6907" s="635">
        <v>0</v>
      </c>
    </row>
    <row r="6908" spans="1:6" ht="15">
      <c r="A6908" s="633" t="s">
        <v>25434</v>
      </c>
      <c r="B6908" s="626">
        <v>102918</v>
      </c>
      <c r="C6908" s="628" t="s">
        <v>25561</v>
      </c>
      <c r="D6908" s="626" t="s">
        <v>648</v>
      </c>
      <c r="E6908" s="634">
        <v>0</v>
      </c>
      <c r="F6908" s="635"/>
    </row>
    <row r="6909" spans="1:6" ht="15">
      <c r="A6909" s="633" t="s">
        <v>25434</v>
      </c>
      <c r="B6909" s="626">
        <v>101325</v>
      </c>
      <c r="C6909" s="628" t="s">
        <v>25562</v>
      </c>
      <c r="D6909" s="626" t="s">
        <v>25436</v>
      </c>
      <c r="E6909" s="634">
        <v>62.41</v>
      </c>
      <c r="F6909" s="635">
        <v>0</v>
      </c>
    </row>
    <row r="6910" spans="1:6" ht="15">
      <c r="A6910" s="633" t="s">
        <v>25434</v>
      </c>
      <c r="B6910" s="626">
        <v>95390</v>
      </c>
      <c r="C6910" s="628" t="s">
        <v>25563</v>
      </c>
      <c r="D6910" s="626" t="s">
        <v>648</v>
      </c>
      <c r="E6910" s="634">
        <v>0.11</v>
      </c>
      <c r="F6910" s="635">
        <v>0</v>
      </c>
    </row>
    <row r="6911" spans="1:6" ht="15">
      <c r="A6911" s="633" t="s">
        <v>25434</v>
      </c>
      <c r="B6911" s="626">
        <v>101326</v>
      </c>
      <c r="C6911" s="628" t="s">
        <v>25564</v>
      </c>
      <c r="D6911" s="626" t="s">
        <v>25436</v>
      </c>
      <c r="E6911" s="634">
        <v>15.41</v>
      </c>
      <c r="F6911" s="635">
        <v>0</v>
      </c>
    </row>
    <row r="6912" spans="1:6" ht="15">
      <c r="A6912" s="633" t="s">
        <v>25434</v>
      </c>
      <c r="B6912" s="626">
        <v>95340</v>
      </c>
      <c r="C6912" s="628" t="s">
        <v>25565</v>
      </c>
      <c r="D6912" s="626" t="s">
        <v>648</v>
      </c>
      <c r="E6912" s="634">
        <v>0.38</v>
      </c>
      <c r="F6912" s="635">
        <v>0</v>
      </c>
    </row>
    <row r="6913" spans="1:6" ht="15">
      <c r="A6913" s="633" t="s">
        <v>25434</v>
      </c>
      <c r="B6913" s="626">
        <v>101330</v>
      </c>
      <c r="C6913" s="628" t="s">
        <v>25566</v>
      </c>
      <c r="D6913" s="626" t="s">
        <v>25436</v>
      </c>
      <c r="E6913" s="634">
        <v>50.82</v>
      </c>
      <c r="F6913" s="635">
        <v>0</v>
      </c>
    </row>
    <row r="6914" spans="1:6" ht="15">
      <c r="A6914" s="633" t="s">
        <v>25434</v>
      </c>
      <c r="B6914" s="626">
        <v>101331</v>
      </c>
      <c r="C6914" s="628" t="s">
        <v>25567</v>
      </c>
      <c r="D6914" s="626" t="s">
        <v>25436</v>
      </c>
      <c r="E6914" s="634">
        <v>52.66</v>
      </c>
      <c r="F6914" s="635">
        <v>0</v>
      </c>
    </row>
    <row r="6915" spans="1:6" ht="15">
      <c r="A6915" s="633" t="s">
        <v>25434</v>
      </c>
      <c r="B6915" s="626">
        <v>95341</v>
      </c>
      <c r="C6915" s="628" t="s">
        <v>25568</v>
      </c>
      <c r="D6915" s="626" t="s">
        <v>648</v>
      </c>
      <c r="E6915" s="634">
        <v>0.39</v>
      </c>
      <c r="F6915" s="635">
        <v>0</v>
      </c>
    </row>
    <row r="6916" spans="1:6" ht="15">
      <c r="A6916" s="633" t="s">
        <v>25434</v>
      </c>
      <c r="B6916" s="626">
        <v>95339</v>
      </c>
      <c r="C6916" s="628" t="s">
        <v>25569</v>
      </c>
      <c r="D6916" s="626" t="s">
        <v>648</v>
      </c>
      <c r="E6916" s="634">
        <v>0.51</v>
      </c>
      <c r="F6916" s="635">
        <v>0</v>
      </c>
    </row>
    <row r="6917" spans="1:6" ht="15">
      <c r="A6917" s="633" t="s">
        <v>25434</v>
      </c>
      <c r="B6917" s="626">
        <v>101329</v>
      </c>
      <c r="C6917" s="628" t="s">
        <v>25570</v>
      </c>
      <c r="D6917" s="626" t="s">
        <v>25436</v>
      </c>
      <c r="E6917" s="634">
        <v>68.31</v>
      </c>
      <c r="F6917" s="635">
        <v>0</v>
      </c>
    </row>
    <row r="6918" spans="1:6" ht="15">
      <c r="A6918" s="633" t="s">
        <v>25434</v>
      </c>
      <c r="B6918" s="626">
        <v>95342</v>
      </c>
      <c r="C6918" s="628" t="s">
        <v>25571</v>
      </c>
      <c r="D6918" s="626" t="s">
        <v>648</v>
      </c>
      <c r="E6918" s="634">
        <v>0.32</v>
      </c>
      <c r="F6918" s="635">
        <v>0</v>
      </c>
    </row>
    <row r="6919" spans="1:6" ht="15">
      <c r="A6919" s="633" t="s">
        <v>25434</v>
      </c>
      <c r="B6919" s="626">
        <v>101333</v>
      </c>
      <c r="C6919" s="628" t="s">
        <v>25572</v>
      </c>
      <c r="D6919" s="626" t="s">
        <v>25436</v>
      </c>
      <c r="E6919" s="634">
        <v>43.23</v>
      </c>
      <c r="F6919" s="635">
        <v>0</v>
      </c>
    </row>
    <row r="6920" spans="1:6" ht="15">
      <c r="A6920" s="633" t="s">
        <v>25434</v>
      </c>
      <c r="B6920" s="626">
        <v>100298</v>
      </c>
      <c r="C6920" s="628" t="s">
        <v>25573</v>
      </c>
      <c r="D6920" s="626" t="s">
        <v>648</v>
      </c>
      <c r="E6920" s="634">
        <v>0.93</v>
      </c>
      <c r="F6920" s="635">
        <v>0</v>
      </c>
    </row>
    <row r="6921" spans="1:6" ht="15">
      <c r="A6921" s="633" t="s">
        <v>25434</v>
      </c>
      <c r="B6921" s="626">
        <v>101334</v>
      </c>
      <c r="C6921" s="628" t="s">
        <v>25574</v>
      </c>
      <c r="D6921" s="626" t="s">
        <v>25436</v>
      </c>
      <c r="E6921" s="634">
        <v>123.42</v>
      </c>
      <c r="F6921" s="635">
        <v>0</v>
      </c>
    </row>
    <row r="6922" spans="1:6" ht="15">
      <c r="A6922" s="633" t="s">
        <v>25434</v>
      </c>
      <c r="B6922" s="626">
        <v>95405</v>
      </c>
      <c r="C6922" s="628" t="s">
        <v>25575</v>
      </c>
      <c r="D6922" s="626" t="s">
        <v>648</v>
      </c>
      <c r="E6922" s="634">
        <v>1.59</v>
      </c>
      <c r="F6922" s="635">
        <v>0</v>
      </c>
    </row>
    <row r="6923" spans="1:6" ht="15">
      <c r="A6923" s="633" t="s">
        <v>25434</v>
      </c>
      <c r="B6923" s="626">
        <v>95423</v>
      </c>
      <c r="C6923" s="628" t="s">
        <v>25576</v>
      </c>
      <c r="D6923" s="626" t="s">
        <v>25436</v>
      </c>
      <c r="E6923" s="634">
        <v>210.39</v>
      </c>
      <c r="F6923" s="635">
        <v>0</v>
      </c>
    </row>
    <row r="6924" spans="1:6" ht="15">
      <c r="A6924" s="633" t="s">
        <v>25434</v>
      </c>
      <c r="B6924" s="626">
        <v>100295</v>
      </c>
      <c r="C6924" s="628" t="s">
        <v>25577</v>
      </c>
      <c r="D6924" s="626" t="s">
        <v>648</v>
      </c>
      <c r="E6924" s="634">
        <v>1.03</v>
      </c>
      <c r="F6924" s="635">
        <v>0</v>
      </c>
    </row>
    <row r="6925" spans="1:6" ht="15">
      <c r="A6925" s="633" t="s">
        <v>25434</v>
      </c>
      <c r="B6925" s="626">
        <v>101303</v>
      </c>
      <c r="C6925" s="628" t="s">
        <v>25578</v>
      </c>
      <c r="D6925" s="626" t="s">
        <v>25436</v>
      </c>
      <c r="E6925" s="634">
        <v>136</v>
      </c>
      <c r="F6925" s="635">
        <v>0</v>
      </c>
    </row>
    <row r="6926" spans="1:6" ht="15">
      <c r="A6926" s="633" t="s">
        <v>25434</v>
      </c>
      <c r="B6926" s="626">
        <v>95344</v>
      </c>
      <c r="C6926" s="628" t="s">
        <v>25579</v>
      </c>
      <c r="D6926" s="626" t="s">
        <v>648</v>
      </c>
      <c r="E6926" s="634">
        <v>0.28000000000000003</v>
      </c>
      <c r="F6926" s="635">
        <v>0</v>
      </c>
    </row>
    <row r="6927" spans="1:6" ht="15">
      <c r="A6927" s="633" t="s">
        <v>25434</v>
      </c>
      <c r="B6927" s="626">
        <v>101308</v>
      </c>
      <c r="C6927" s="628" t="s">
        <v>25580</v>
      </c>
      <c r="D6927" s="626" t="s">
        <v>25436</v>
      </c>
      <c r="E6927" s="634">
        <v>38.130000000000003</v>
      </c>
      <c r="F6927" s="635">
        <v>0</v>
      </c>
    </row>
    <row r="6928" spans="1:6" ht="15">
      <c r="A6928" s="633" t="s">
        <v>25434</v>
      </c>
      <c r="B6928" s="626">
        <v>105536</v>
      </c>
      <c r="C6928" s="628" t="s">
        <v>25581</v>
      </c>
      <c r="D6928" s="626" t="s">
        <v>648</v>
      </c>
      <c r="E6928" s="634">
        <v>0</v>
      </c>
      <c r="F6928" s="635"/>
    </row>
    <row r="6929" spans="1:6" ht="15">
      <c r="A6929" s="633" t="s">
        <v>25434</v>
      </c>
      <c r="B6929" s="626">
        <v>101320</v>
      </c>
      <c r="C6929" s="628" t="s">
        <v>25582</v>
      </c>
      <c r="D6929" s="626" t="s">
        <v>25436</v>
      </c>
      <c r="E6929" s="634">
        <v>32.92</v>
      </c>
      <c r="F6929" s="635">
        <v>0</v>
      </c>
    </row>
    <row r="6930" spans="1:6" ht="15">
      <c r="A6930" s="633" t="s">
        <v>25434</v>
      </c>
      <c r="B6930" s="626">
        <v>95343</v>
      </c>
      <c r="C6930" s="628" t="s">
        <v>25583</v>
      </c>
      <c r="D6930" s="626" t="s">
        <v>648</v>
      </c>
      <c r="E6930" s="634">
        <v>0.47</v>
      </c>
      <c r="F6930" s="635">
        <v>0</v>
      </c>
    </row>
    <row r="6931" spans="1:6" ht="15">
      <c r="A6931" s="633" t="s">
        <v>25434</v>
      </c>
      <c r="B6931" s="626">
        <v>95345</v>
      </c>
      <c r="C6931" s="628" t="s">
        <v>25584</v>
      </c>
      <c r="D6931" s="626" t="s">
        <v>648</v>
      </c>
      <c r="E6931" s="634">
        <v>0.92</v>
      </c>
      <c r="F6931" s="635">
        <v>0</v>
      </c>
    </row>
    <row r="6932" spans="1:6" ht="15">
      <c r="A6932" s="633" t="s">
        <v>25434</v>
      </c>
      <c r="B6932" s="626">
        <v>95346</v>
      </c>
      <c r="C6932" s="628" t="s">
        <v>25585</v>
      </c>
      <c r="D6932" s="626" t="s">
        <v>648</v>
      </c>
      <c r="E6932" s="634">
        <v>0.15</v>
      </c>
      <c r="F6932" s="635">
        <v>0</v>
      </c>
    </row>
    <row r="6933" spans="1:6" ht="15">
      <c r="A6933" s="633" t="s">
        <v>25434</v>
      </c>
      <c r="B6933" s="626">
        <v>101324</v>
      </c>
      <c r="C6933" s="628" t="s">
        <v>25586</v>
      </c>
      <c r="D6933" s="626" t="s">
        <v>25436</v>
      </c>
      <c r="E6933" s="634">
        <v>20.48</v>
      </c>
      <c r="F6933" s="635">
        <v>0</v>
      </c>
    </row>
    <row r="6934" spans="1:6" ht="15">
      <c r="A6934" s="633" t="s">
        <v>25434</v>
      </c>
      <c r="B6934" s="626">
        <v>101328</v>
      </c>
      <c r="C6934" s="628" t="s">
        <v>25587</v>
      </c>
      <c r="D6934" s="626" t="s">
        <v>25436</v>
      </c>
      <c r="E6934" s="634">
        <v>24.52</v>
      </c>
      <c r="F6934" s="635">
        <v>0</v>
      </c>
    </row>
    <row r="6935" spans="1:6" ht="15">
      <c r="A6935" s="633" t="s">
        <v>25434</v>
      </c>
      <c r="B6935" s="626">
        <v>95347</v>
      </c>
      <c r="C6935" s="628" t="s">
        <v>25588</v>
      </c>
      <c r="D6935" s="626" t="s">
        <v>648</v>
      </c>
      <c r="E6935" s="634">
        <v>0.14000000000000001</v>
      </c>
      <c r="F6935" s="635">
        <v>0</v>
      </c>
    </row>
    <row r="6936" spans="1:6" ht="15">
      <c r="A6936" s="633" t="s">
        <v>25434</v>
      </c>
      <c r="B6936" s="626">
        <v>95408</v>
      </c>
      <c r="C6936" s="628" t="s">
        <v>25589</v>
      </c>
      <c r="D6936" s="626" t="s">
        <v>25436</v>
      </c>
      <c r="E6936" s="634">
        <v>19.71</v>
      </c>
      <c r="F6936" s="635">
        <v>0</v>
      </c>
    </row>
    <row r="6937" spans="1:6" ht="15">
      <c r="A6937" s="633" t="s">
        <v>25434</v>
      </c>
      <c r="B6937" s="626">
        <v>95348</v>
      </c>
      <c r="C6937" s="628" t="s">
        <v>25590</v>
      </c>
      <c r="D6937" s="626" t="s">
        <v>648</v>
      </c>
      <c r="E6937" s="634">
        <v>0.18</v>
      </c>
      <c r="F6937" s="635">
        <v>0</v>
      </c>
    </row>
    <row r="6938" spans="1:6" ht="15">
      <c r="A6938" s="633" t="s">
        <v>25434</v>
      </c>
      <c r="B6938" s="626">
        <v>101332</v>
      </c>
      <c r="C6938" s="628" t="s">
        <v>25591</v>
      </c>
      <c r="D6938" s="626" t="s">
        <v>25436</v>
      </c>
      <c r="E6938" s="634">
        <v>16.420000000000002</v>
      </c>
      <c r="F6938" s="635">
        <v>0</v>
      </c>
    </row>
    <row r="6939" spans="1:6" ht="15">
      <c r="A6939" s="633" t="s">
        <v>25434</v>
      </c>
      <c r="B6939" s="626">
        <v>95349</v>
      </c>
      <c r="C6939" s="628" t="s">
        <v>25592</v>
      </c>
      <c r="D6939" s="626" t="s">
        <v>648</v>
      </c>
      <c r="E6939" s="634">
        <v>0.12</v>
      </c>
      <c r="F6939" s="635">
        <v>0</v>
      </c>
    </row>
    <row r="6940" spans="1:6" ht="15">
      <c r="A6940" s="633" t="s">
        <v>25434</v>
      </c>
      <c r="B6940" s="626">
        <v>101336</v>
      </c>
      <c r="C6940" s="628" t="s">
        <v>25593</v>
      </c>
      <c r="D6940" s="626" t="s">
        <v>25436</v>
      </c>
      <c r="E6940" s="634">
        <v>71.17</v>
      </c>
      <c r="F6940" s="635">
        <v>0</v>
      </c>
    </row>
    <row r="6941" spans="1:6" ht="15">
      <c r="A6941" s="633" t="s">
        <v>25434</v>
      </c>
      <c r="B6941" s="626">
        <v>95351</v>
      </c>
      <c r="C6941" s="628" t="s">
        <v>25594</v>
      </c>
      <c r="D6941" s="626" t="s">
        <v>648</v>
      </c>
      <c r="E6941" s="634">
        <v>0.53</v>
      </c>
      <c r="F6941" s="635">
        <v>0</v>
      </c>
    </row>
    <row r="6942" spans="1:6" ht="15">
      <c r="A6942" s="633" t="s">
        <v>25434</v>
      </c>
      <c r="B6942" s="626">
        <v>95352</v>
      </c>
      <c r="C6942" s="628" t="s">
        <v>25595</v>
      </c>
      <c r="D6942" s="626" t="s">
        <v>648</v>
      </c>
      <c r="E6942" s="634">
        <v>0.19</v>
      </c>
      <c r="F6942" s="635">
        <v>0</v>
      </c>
    </row>
    <row r="6943" spans="1:6" ht="15">
      <c r="A6943" s="633" t="s">
        <v>25434</v>
      </c>
      <c r="B6943" s="626">
        <v>101337</v>
      </c>
      <c r="C6943" s="628" t="s">
        <v>25596</v>
      </c>
      <c r="D6943" s="626" t="s">
        <v>25436</v>
      </c>
      <c r="E6943" s="634">
        <v>26.18</v>
      </c>
      <c r="F6943" s="635">
        <v>0</v>
      </c>
    </row>
    <row r="6944" spans="1:6" ht="15">
      <c r="A6944" s="633" t="s">
        <v>25434</v>
      </c>
      <c r="B6944" s="626">
        <v>101338</v>
      </c>
      <c r="C6944" s="628" t="s">
        <v>25597</v>
      </c>
      <c r="D6944" s="626" t="s">
        <v>25436</v>
      </c>
      <c r="E6944" s="634">
        <v>32.22</v>
      </c>
      <c r="F6944" s="635">
        <v>0</v>
      </c>
    </row>
    <row r="6945" spans="1:6" ht="15">
      <c r="A6945" s="633" t="s">
        <v>25434</v>
      </c>
      <c r="B6945" s="626">
        <v>95354</v>
      </c>
      <c r="C6945" s="628" t="s">
        <v>25598</v>
      </c>
      <c r="D6945" s="626" t="s">
        <v>648</v>
      </c>
      <c r="E6945" s="634">
        <v>0.22</v>
      </c>
      <c r="F6945" s="635">
        <v>0</v>
      </c>
    </row>
    <row r="6946" spans="1:6" ht="15">
      <c r="A6946" s="633" t="s">
        <v>25434</v>
      </c>
      <c r="B6946" s="626">
        <v>101339</v>
      </c>
      <c r="C6946" s="628" t="s">
        <v>25599</v>
      </c>
      <c r="D6946" s="626" t="s">
        <v>25436</v>
      </c>
      <c r="E6946" s="634">
        <v>29.66</v>
      </c>
      <c r="F6946" s="635">
        <v>0</v>
      </c>
    </row>
    <row r="6947" spans="1:6" ht="15">
      <c r="A6947" s="633" t="s">
        <v>25434</v>
      </c>
      <c r="B6947" s="626">
        <v>101340</v>
      </c>
      <c r="C6947" s="628" t="s">
        <v>25600</v>
      </c>
      <c r="D6947" s="626" t="s">
        <v>25436</v>
      </c>
      <c r="E6947" s="634">
        <v>26.89</v>
      </c>
      <c r="F6947" s="635">
        <v>0</v>
      </c>
    </row>
    <row r="6948" spans="1:6" ht="15">
      <c r="A6948" s="633" t="s">
        <v>25434</v>
      </c>
      <c r="B6948" s="626">
        <v>95389</v>
      </c>
      <c r="C6948" s="628" t="s">
        <v>25601</v>
      </c>
      <c r="D6948" s="626" t="s">
        <v>648</v>
      </c>
      <c r="E6948" s="634">
        <v>0.2</v>
      </c>
      <c r="F6948" s="635">
        <v>0</v>
      </c>
    </row>
    <row r="6949" spans="1:6" ht="15">
      <c r="A6949" s="633" t="s">
        <v>25434</v>
      </c>
      <c r="B6949" s="626">
        <v>101341</v>
      </c>
      <c r="C6949" s="628" t="s">
        <v>25602</v>
      </c>
      <c r="D6949" s="626" t="s">
        <v>25436</v>
      </c>
      <c r="E6949" s="634">
        <v>25.18</v>
      </c>
      <c r="F6949" s="635">
        <v>0</v>
      </c>
    </row>
    <row r="6950" spans="1:6" ht="15">
      <c r="A6950" s="633" t="s">
        <v>25434</v>
      </c>
      <c r="B6950" s="626">
        <v>95355</v>
      </c>
      <c r="C6950" s="628" t="s">
        <v>25603</v>
      </c>
      <c r="D6950" s="626" t="s">
        <v>648</v>
      </c>
      <c r="E6950" s="634">
        <v>0.19</v>
      </c>
      <c r="F6950" s="635">
        <v>0</v>
      </c>
    </row>
    <row r="6951" spans="1:6" ht="15">
      <c r="A6951" s="633" t="s">
        <v>25434</v>
      </c>
      <c r="B6951" s="626">
        <v>95356</v>
      </c>
      <c r="C6951" s="628" t="s">
        <v>25604</v>
      </c>
      <c r="D6951" s="626" t="s">
        <v>648</v>
      </c>
      <c r="E6951" s="634">
        <v>0.22</v>
      </c>
      <c r="F6951" s="635">
        <v>0</v>
      </c>
    </row>
    <row r="6952" spans="1:6" ht="15">
      <c r="A6952" s="633" t="s">
        <v>25434</v>
      </c>
      <c r="B6952" s="626">
        <v>101342</v>
      </c>
      <c r="C6952" s="628" t="s">
        <v>25605</v>
      </c>
      <c r="D6952" s="626" t="s">
        <v>25436</v>
      </c>
      <c r="E6952" s="634">
        <v>29.66</v>
      </c>
      <c r="F6952" s="635">
        <v>0</v>
      </c>
    </row>
    <row r="6953" spans="1:6" ht="15">
      <c r="A6953" s="633" t="s">
        <v>25434</v>
      </c>
      <c r="B6953" s="626">
        <v>95357</v>
      </c>
      <c r="C6953" s="628" t="s">
        <v>25606</v>
      </c>
      <c r="D6953" s="626" t="s">
        <v>648</v>
      </c>
      <c r="E6953" s="634">
        <v>0.41</v>
      </c>
      <c r="F6953" s="635">
        <v>0</v>
      </c>
    </row>
    <row r="6954" spans="1:6" ht="15">
      <c r="A6954" s="633" t="s">
        <v>25434</v>
      </c>
      <c r="B6954" s="626">
        <v>101343</v>
      </c>
      <c r="C6954" s="628" t="s">
        <v>25607</v>
      </c>
      <c r="D6954" s="626" t="s">
        <v>25436</v>
      </c>
      <c r="E6954" s="634">
        <v>54.93</v>
      </c>
      <c r="F6954" s="635">
        <v>0</v>
      </c>
    </row>
    <row r="6955" spans="1:6" ht="15">
      <c r="A6955" s="633" t="s">
        <v>25434</v>
      </c>
      <c r="B6955" s="626">
        <v>95358</v>
      </c>
      <c r="C6955" s="628" t="s">
        <v>25608</v>
      </c>
      <c r="D6955" s="626" t="s">
        <v>648</v>
      </c>
      <c r="E6955" s="634">
        <v>0.4</v>
      </c>
      <c r="F6955" s="635">
        <v>0</v>
      </c>
    </row>
    <row r="6956" spans="1:6" ht="15">
      <c r="A6956" s="633" t="s">
        <v>25434</v>
      </c>
      <c r="B6956" s="626">
        <v>101344</v>
      </c>
      <c r="C6956" s="628" t="s">
        <v>25609</v>
      </c>
      <c r="D6956" s="626" t="s">
        <v>25436</v>
      </c>
      <c r="E6956" s="634">
        <v>54.11</v>
      </c>
      <c r="F6956" s="635">
        <v>0</v>
      </c>
    </row>
    <row r="6957" spans="1:6" ht="15">
      <c r="A6957" s="633" t="s">
        <v>25434</v>
      </c>
      <c r="B6957" s="626">
        <v>95359</v>
      </c>
      <c r="C6957" s="628" t="s">
        <v>25610</v>
      </c>
      <c r="D6957" s="626" t="s">
        <v>648</v>
      </c>
      <c r="E6957" s="634">
        <v>0.42</v>
      </c>
      <c r="F6957" s="635">
        <v>0</v>
      </c>
    </row>
    <row r="6958" spans="1:6" ht="15">
      <c r="A6958" s="633" t="s">
        <v>25434</v>
      </c>
      <c r="B6958" s="626">
        <v>101345</v>
      </c>
      <c r="C6958" s="628" t="s">
        <v>25611</v>
      </c>
      <c r="D6958" s="626" t="s">
        <v>25436</v>
      </c>
      <c r="E6958" s="634">
        <v>55.97</v>
      </c>
      <c r="F6958" s="635">
        <v>0</v>
      </c>
    </row>
    <row r="6959" spans="1:6" ht="15">
      <c r="A6959" s="633" t="s">
        <v>25434</v>
      </c>
      <c r="B6959" s="626">
        <v>101346</v>
      </c>
      <c r="C6959" s="628" t="s">
        <v>25612</v>
      </c>
      <c r="D6959" s="626" t="s">
        <v>25436</v>
      </c>
      <c r="E6959" s="634">
        <v>30.56</v>
      </c>
      <c r="F6959" s="635">
        <v>0</v>
      </c>
    </row>
    <row r="6960" spans="1:6" ht="15">
      <c r="A6960" s="633" t="s">
        <v>25434</v>
      </c>
      <c r="B6960" s="626">
        <v>101347</v>
      </c>
      <c r="C6960" s="628" t="s">
        <v>25613</v>
      </c>
      <c r="D6960" s="626" t="s">
        <v>25436</v>
      </c>
      <c r="E6960" s="634">
        <v>44.18</v>
      </c>
      <c r="F6960" s="635">
        <v>0</v>
      </c>
    </row>
    <row r="6961" spans="1:6" ht="15">
      <c r="A6961" s="633" t="s">
        <v>25434</v>
      </c>
      <c r="B6961" s="626">
        <v>95361</v>
      </c>
      <c r="C6961" s="628" t="s">
        <v>25614</v>
      </c>
      <c r="D6961" s="626" t="s">
        <v>648</v>
      </c>
      <c r="E6961" s="634">
        <v>0.2</v>
      </c>
      <c r="F6961" s="635">
        <v>0</v>
      </c>
    </row>
    <row r="6962" spans="1:6" ht="15">
      <c r="A6962" s="633" t="s">
        <v>25434</v>
      </c>
      <c r="B6962" s="626">
        <v>101348</v>
      </c>
      <c r="C6962" s="628" t="s">
        <v>25615</v>
      </c>
      <c r="D6962" s="626" t="s">
        <v>25436</v>
      </c>
      <c r="E6962" s="634">
        <v>27.47</v>
      </c>
      <c r="F6962" s="635">
        <v>0</v>
      </c>
    </row>
    <row r="6963" spans="1:6" ht="15">
      <c r="A6963" s="633" t="s">
        <v>25434</v>
      </c>
      <c r="B6963" s="626">
        <v>101349</v>
      </c>
      <c r="C6963" s="628" t="s">
        <v>25616</v>
      </c>
      <c r="D6963" s="626" t="s">
        <v>25436</v>
      </c>
      <c r="E6963" s="634">
        <v>40.99</v>
      </c>
      <c r="F6963" s="635">
        <v>0</v>
      </c>
    </row>
    <row r="6964" spans="1:6" ht="15">
      <c r="A6964" s="633" t="s">
        <v>25434</v>
      </c>
      <c r="B6964" s="626">
        <v>95362</v>
      </c>
      <c r="C6964" s="628" t="s">
        <v>25617</v>
      </c>
      <c r="D6964" s="626" t="s">
        <v>648</v>
      </c>
      <c r="E6964" s="634">
        <v>0.31</v>
      </c>
      <c r="F6964" s="635">
        <v>0</v>
      </c>
    </row>
    <row r="6965" spans="1:6" ht="15">
      <c r="A6965" s="633" t="s">
        <v>25434</v>
      </c>
      <c r="B6965" s="626">
        <v>95363</v>
      </c>
      <c r="C6965" s="628" t="s">
        <v>25618</v>
      </c>
      <c r="D6965" s="626" t="s">
        <v>648</v>
      </c>
      <c r="E6965" s="634">
        <v>0.31</v>
      </c>
      <c r="F6965" s="635">
        <v>0</v>
      </c>
    </row>
    <row r="6966" spans="1:6" ht="15">
      <c r="A6966" s="633" t="s">
        <v>25434</v>
      </c>
      <c r="B6966" s="626">
        <v>101350</v>
      </c>
      <c r="C6966" s="628" t="s">
        <v>25619</v>
      </c>
      <c r="D6966" s="626" t="s">
        <v>25436</v>
      </c>
      <c r="E6966" s="634">
        <v>40.99</v>
      </c>
      <c r="F6966" s="635">
        <v>0</v>
      </c>
    </row>
    <row r="6967" spans="1:6" ht="15">
      <c r="A6967" s="633" t="s">
        <v>25434</v>
      </c>
      <c r="B6967" s="626">
        <v>95360</v>
      </c>
      <c r="C6967" s="628" t="s">
        <v>25620</v>
      </c>
      <c r="D6967" s="626" t="s">
        <v>648</v>
      </c>
      <c r="E6967" s="634">
        <v>0.33</v>
      </c>
      <c r="F6967" s="635">
        <v>0</v>
      </c>
    </row>
    <row r="6968" spans="1:6" ht="15">
      <c r="A6968" s="633" t="s">
        <v>25434</v>
      </c>
      <c r="B6968" s="626">
        <v>101351</v>
      </c>
      <c r="C6968" s="628" t="s">
        <v>25621</v>
      </c>
      <c r="D6968" s="626" t="s">
        <v>25436</v>
      </c>
      <c r="E6968" s="634">
        <v>29.66</v>
      </c>
      <c r="F6968" s="635">
        <v>0</v>
      </c>
    </row>
    <row r="6969" spans="1:6" ht="15">
      <c r="A6969" s="633" t="s">
        <v>25434</v>
      </c>
      <c r="B6969" s="626">
        <v>95365</v>
      </c>
      <c r="C6969" s="628" t="s">
        <v>25622</v>
      </c>
      <c r="D6969" s="626" t="s">
        <v>648</v>
      </c>
      <c r="E6969" s="634">
        <v>0.22</v>
      </c>
      <c r="F6969" s="635">
        <v>0</v>
      </c>
    </row>
    <row r="6970" spans="1:6" ht="15">
      <c r="A6970" s="633" t="s">
        <v>25434</v>
      </c>
      <c r="B6970" s="626">
        <v>101352</v>
      </c>
      <c r="C6970" s="628" t="s">
        <v>25623</v>
      </c>
      <c r="D6970" s="626" t="s">
        <v>25436</v>
      </c>
      <c r="E6970" s="634">
        <v>29.66</v>
      </c>
      <c r="F6970" s="635">
        <v>0</v>
      </c>
    </row>
    <row r="6971" spans="1:6" ht="15">
      <c r="A6971" s="633" t="s">
        <v>25434</v>
      </c>
      <c r="B6971" s="626">
        <v>95364</v>
      </c>
      <c r="C6971" s="628" t="s">
        <v>25624</v>
      </c>
      <c r="D6971" s="626" t="s">
        <v>648</v>
      </c>
      <c r="E6971" s="634">
        <v>0.22</v>
      </c>
      <c r="F6971" s="635">
        <v>0</v>
      </c>
    </row>
    <row r="6972" spans="1:6" ht="15">
      <c r="A6972" s="633" t="s">
        <v>25434</v>
      </c>
      <c r="B6972" s="626">
        <v>95366</v>
      </c>
      <c r="C6972" s="628" t="s">
        <v>25625</v>
      </c>
      <c r="D6972" s="626" t="s">
        <v>648</v>
      </c>
      <c r="E6972" s="634">
        <v>0.22</v>
      </c>
      <c r="F6972" s="635">
        <v>0</v>
      </c>
    </row>
    <row r="6973" spans="1:6" ht="15">
      <c r="A6973" s="633" t="s">
        <v>25434</v>
      </c>
      <c r="B6973" s="626">
        <v>101353</v>
      </c>
      <c r="C6973" s="628" t="s">
        <v>25626</v>
      </c>
      <c r="D6973" s="626" t="s">
        <v>25436</v>
      </c>
      <c r="E6973" s="634">
        <v>30.18</v>
      </c>
      <c r="F6973" s="635">
        <v>0</v>
      </c>
    </row>
    <row r="6974" spans="1:6" ht="15">
      <c r="A6974" s="633" t="s">
        <v>25434</v>
      </c>
      <c r="B6974" s="626">
        <v>95367</v>
      </c>
      <c r="C6974" s="628" t="s">
        <v>25627</v>
      </c>
      <c r="D6974" s="626" t="s">
        <v>648</v>
      </c>
      <c r="E6974" s="634">
        <v>0.31</v>
      </c>
      <c r="F6974" s="635">
        <v>0</v>
      </c>
    </row>
    <row r="6975" spans="1:6" ht="15">
      <c r="A6975" s="633" t="s">
        <v>25434</v>
      </c>
      <c r="B6975" s="626">
        <v>101355</v>
      </c>
      <c r="C6975" s="628" t="s">
        <v>25628</v>
      </c>
      <c r="D6975" s="626" t="s">
        <v>25436</v>
      </c>
      <c r="E6975" s="634">
        <v>40.99</v>
      </c>
      <c r="F6975" s="635">
        <v>0</v>
      </c>
    </row>
    <row r="6976" spans="1:6" ht="15">
      <c r="A6976" s="633" t="s">
        <v>25434</v>
      </c>
      <c r="B6976" s="626">
        <v>95368</v>
      </c>
      <c r="C6976" s="628" t="s">
        <v>25629</v>
      </c>
      <c r="D6976" s="626" t="s">
        <v>648</v>
      </c>
      <c r="E6976" s="634">
        <v>0.23</v>
      </c>
      <c r="F6976" s="635">
        <v>0</v>
      </c>
    </row>
    <row r="6977" spans="1:6" ht="15">
      <c r="A6977" s="633" t="s">
        <v>25434</v>
      </c>
      <c r="B6977" s="626">
        <v>95369</v>
      </c>
      <c r="C6977" s="628" t="s">
        <v>25630</v>
      </c>
      <c r="D6977" s="626" t="s">
        <v>648</v>
      </c>
      <c r="E6977" s="634">
        <v>0.24</v>
      </c>
      <c r="F6977" s="635">
        <v>0</v>
      </c>
    </row>
    <row r="6978" spans="1:6" ht="15">
      <c r="A6978" s="633" t="s">
        <v>25434</v>
      </c>
      <c r="B6978" s="626">
        <v>95370</v>
      </c>
      <c r="C6978" s="628" t="s">
        <v>25631</v>
      </c>
      <c r="D6978" s="626" t="s">
        <v>648</v>
      </c>
      <c r="E6978" s="634">
        <v>0.38</v>
      </c>
      <c r="F6978" s="635">
        <v>0</v>
      </c>
    </row>
    <row r="6979" spans="1:6" ht="15">
      <c r="A6979" s="633" t="s">
        <v>25434</v>
      </c>
      <c r="B6979" s="626">
        <v>101356</v>
      </c>
      <c r="C6979" s="628" t="s">
        <v>25632</v>
      </c>
      <c r="D6979" s="626" t="s">
        <v>25436</v>
      </c>
      <c r="E6979" s="634">
        <v>50.82</v>
      </c>
      <c r="F6979" s="635">
        <v>0</v>
      </c>
    </row>
    <row r="6980" spans="1:6" ht="15">
      <c r="A6980" s="633" t="s">
        <v>25434</v>
      </c>
      <c r="B6980" s="626">
        <v>95371</v>
      </c>
      <c r="C6980" s="628" t="s">
        <v>25633</v>
      </c>
      <c r="D6980" s="626" t="s">
        <v>648</v>
      </c>
      <c r="E6980" s="634">
        <v>0.55000000000000004</v>
      </c>
      <c r="F6980" s="635">
        <v>0</v>
      </c>
    </row>
    <row r="6981" spans="1:6" ht="15">
      <c r="A6981" s="633" t="s">
        <v>25434</v>
      </c>
      <c r="B6981" s="626">
        <v>101357</v>
      </c>
      <c r="C6981" s="628" t="s">
        <v>25634</v>
      </c>
      <c r="D6981" s="626" t="s">
        <v>25436</v>
      </c>
      <c r="E6981" s="634">
        <v>72.98</v>
      </c>
      <c r="F6981" s="635">
        <v>0</v>
      </c>
    </row>
    <row r="6982" spans="1:6" ht="15">
      <c r="A6982" s="633" t="s">
        <v>25434</v>
      </c>
      <c r="B6982" s="626">
        <v>95372</v>
      </c>
      <c r="C6982" s="628" t="s">
        <v>25635</v>
      </c>
      <c r="D6982" s="626" t="s">
        <v>648</v>
      </c>
      <c r="E6982" s="634">
        <v>0.38</v>
      </c>
      <c r="F6982" s="635">
        <v>0</v>
      </c>
    </row>
    <row r="6983" spans="1:6" ht="15">
      <c r="A6983" s="633" t="s">
        <v>25434</v>
      </c>
      <c r="B6983" s="626">
        <v>101358</v>
      </c>
      <c r="C6983" s="628" t="s">
        <v>25636</v>
      </c>
      <c r="D6983" s="626" t="s">
        <v>25436</v>
      </c>
      <c r="E6983" s="634">
        <v>50.82</v>
      </c>
      <c r="F6983" s="635">
        <v>0</v>
      </c>
    </row>
    <row r="6984" spans="1:6" ht="15">
      <c r="A6984" s="633" t="s">
        <v>25434</v>
      </c>
      <c r="B6984" s="626">
        <v>95373</v>
      </c>
      <c r="C6984" s="628" t="s">
        <v>25637</v>
      </c>
      <c r="D6984" s="626" t="s">
        <v>648</v>
      </c>
      <c r="E6984" s="634">
        <v>0.35</v>
      </c>
      <c r="F6984" s="635">
        <v>0</v>
      </c>
    </row>
    <row r="6985" spans="1:6" ht="15">
      <c r="A6985" s="633" t="s">
        <v>25434</v>
      </c>
      <c r="B6985" s="626">
        <v>101359</v>
      </c>
      <c r="C6985" s="628" t="s">
        <v>25638</v>
      </c>
      <c r="D6985" s="626" t="s">
        <v>25436</v>
      </c>
      <c r="E6985" s="634">
        <v>46.86</v>
      </c>
      <c r="F6985" s="635">
        <v>0</v>
      </c>
    </row>
    <row r="6986" spans="1:6" ht="15">
      <c r="A6986" s="633" t="s">
        <v>25434</v>
      </c>
      <c r="B6986" s="626">
        <v>101360</v>
      </c>
      <c r="C6986" s="628" t="s">
        <v>25639</v>
      </c>
      <c r="D6986" s="626" t="s">
        <v>25436</v>
      </c>
      <c r="E6986" s="634">
        <v>50.82</v>
      </c>
      <c r="F6986" s="635">
        <v>0</v>
      </c>
    </row>
    <row r="6987" spans="1:6" ht="15">
      <c r="A6987" s="633" t="s">
        <v>25434</v>
      </c>
      <c r="B6987" s="626">
        <v>95374</v>
      </c>
      <c r="C6987" s="628" t="s">
        <v>25640</v>
      </c>
      <c r="D6987" s="626" t="s">
        <v>648</v>
      </c>
      <c r="E6987" s="634">
        <v>0.38</v>
      </c>
      <c r="F6987" s="635">
        <v>0</v>
      </c>
    </row>
    <row r="6988" spans="1:6" ht="15">
      <c r="A6988" s="633" t="s">
        <v>25434</v>
      </c>
      <c r="B6988" s="626">
        <v>95375</v>
      </c>
      <c r="C6988" s="628" t="s">
        <v>25641</v>
      </c>
      <c r="D6988" s="626" t="s">
        <v>648</v>
      </c>
      <c r="E6988" s="634">
        <v>0.53</v>
      </c>
      <c r="F6988" s="635">
        <v>0</v>
      </c>
    </row>
    <row r="6989" spans="1:6" ht="15">
      <c r="A6989" s="633" t="s">
        <v>25434</v>
      </c>
      <c r="B6989" s="626">
        <v>101361</v>
      </c>
      <c r="C6989" s="628" t="s">
        <v>25642</v>
      </c>
      <c r="D6989" s="626" t="s">
        <v>25436</v>
      </c>
      <c r="E6989" s="634">
        <v>70.09</v>
      </c>
      <c r="F6989" s="635">
        <v>0</v>
      </c>
    </row>
    <row r="6990" spans="1:6" ht="15">
      <c r="A6990" s="633" t="s">
        <v>25434</v>
      </c>
      <c r="B6990" s="626">
        <v>95376</v>
      </c>
      <c r="C6990" s="628" t="s">
        <v>25643</v>
      </c>
      <c r="D6990" s="626" t="s">
        <v>648</v>
      </c>
      <c r="E6990" s="634">
        <v>0.13</v>
      </c>
      <c r="F6990" s="635">
        <v>0</v>
      </c>
    </row>
    <row r="6991" spans="1:6" ht="15">
      <c r="A6991" s="633" t="s">
        <v>25434</v>
      </c>
      <c r="B6991" s="626">
        <v>95377</v>
      </c>
      <c r="C6991" s="628" t="s">
        <v>25644</v>
      </c>
      <c r="D6991" s="626" t="s">
        <v>648</v>
      </c>
      <c r="E6991" s="634">
        <v>0.3</v>
      </c>
      <c r="F6991" s="635">
        <v>0</v>
      </c>
    </row>
    <row r="6992" spans="1:6" ht="15">
      <c r="A6992" s="633" t="s">
        <v>25434</v>
      </c>
      <c r="B6992" s="626">
        <v>101363</v>
      </c>
      <c r="C6992" s="628" t="s">
        <v>25645</v>
      </c>
      <c r="D6992" s="626" t="s">
        <v>25436</v>
      </c>
      <c r="E6992" s="634">
        <v>40.78</v>
      </c>
      <c r="F6992" s="635">
        <v>0</v>
      </c>
    </row>
    <row r="6993" spans="1:6" ht="15">
      <c r="A6993" s="633" t="s">
        <v>25434</v>
      </c>
      <c r="B6993" s="626">
        <v>95378</v>
      </c>
      <c r="C6993" s="628" t="s">
        <v>25646</v>
      </c>
      <c r="D6993" s="626" t="s">
        <v>648</v>
      </c>
      <c r="E6993" s="634">
        <v>0.45</v>
      </c>
      <c r="F6993" s="635">
        <v>0</v>
      </c>
    </row>
    <row r="6994" spans="1:6" ht="15">
      <c r="A6994" s="633" t="s">
        <v>25434</v>
      </c>
      <c r="B6994" s="626">
        <v>101364</v>
      </c>
      <c r="C6994" s="628" t="s">
        <v>25647</v>
      </c>
      <c r="D6994" s="626" t="s">
        <v>25436</v>
      </c>
      <c r="E6994" s="634">
        <v>59.96</v>
      </c>
      <c r="F6994" s="635">
        <v>0</v>
      </c>
    </row>
    <row r="6995" spans="1:6" ht="15">
      <c r="A6995" s="633" t="s">
        <v>25434</v>
      </c>
      <c r="B6995" s="626">
        <v>95379</v>
      </c>
      <c r="C6995" s="628" t="s">
        <v>25648</v>
      </c>
      <c r="D6995" s="626" t="s">
        <v>648</v>
      </c>
      <c r="E6995" s="634">
        <v>0.33</v>
      </c>
      <c r="F6995" s="635">
        <v>0</v>
      </c>
    </row>
    <row r="6996" spans="1:6" ht="15">
      <c r="A6996" s="633" t="s">
        <v>25434</v>
      </c>
      <c r="B6996" s="626">
        <v>101365</v>
      </c>
      <c r="C6996" s="628" t="s">
        <v>25649</v>
      </c>
      <c r="D6996" s="626" t="s">
        <v>25436</v>
      </c>
      <c r="E6996" s="634">
        <v>44.53</v>
      </c>
      <c r="F6996" s="635">
        <v>0</v>
      </c>
    </row>
    <row r="6997" spans="1:6" ht="15">
      <c r="A6997" s="633" t="s">
        <v>25434</v>
      </c>
      <c r="B6997" s="626">
        <v>95380</v>
      </c>
      <c r="C6997" s="628" t="s">
        <v>25650</v>
      </c>
      <c r="D6997" s="626" t="s">
        <v>648</v>
      </c>
      <c r="E6997" s="634">
        <v>0.36</v>
      </c>
      <c r="F6997" s="635">
        <v>0</v>
      </c>
    </row>
    <row r="6998" spans="1:6" ht="15">
      <c r="A6998" s="633" t="s">
        <v>25434</v>
      </c>
      <c r="B6998" s="626">
        <v>101366</v>
      </c>
      <c r="C6998" s="628" t="s">
        <v>25651</v>
      </c>
      <c r="D6998" s="626" t="s">
        <v>25436</v>
      </c>
      <c r="E6998" s="634">
        <v>47.99</v>
      </c>
      <c r="F6998" s="635">
        <v>0</v>
      </c>
    </row>
    <row r="6999" spans="1:6" ht="15">
      <c r="A6999" s="633" t="s">
        <v>25434</v>
      </c>
      <c r="B6999" s="626">
        <v>100535</v>
      </c>
      <c r="C6999" s="628" t="s">
        <v>25652</v>
      </c>
      <c r="D6999" s="626" t="s">
        <v>648</v>
      </c>
      <c r="E6999" s="634">
        <v>1.07</v>
      </c>
      <c r="F6999" s="635">
        <v>0</v>
      </c>
    </row>
    <row r="7000" spans="1:6" ht="15">
      <c r="A7000" s="633" t="s">
        <v>25434</v>
      </c>
      <c r="B7000" s="626">
        <v>100536</v>
      </c>
      <c r="C7000" s="628" t="s">
        <v>25653</v>
      </c>
      <c r="D7000" s="626" t="s">
        <v>25436</v>
      </c>
      <c r="E7000" s="634">
        <v>142.35</v>
      </c>
      <c r="F7000" s="635">
        <v>0</v>
      </c>
    </row>
    <row r="7001" spans="1:6" ht="15">
      <c r="A7001" s="633" t="s">
        <v>25434</v>
      </c>
      <c r="B7001" s="626">
        <v>101368</v>
      </c>
      <c r="C7001" s="628" t="s">
        <v>25654</v>
      </c>
      <c r="D7001" s="626" t="s">
        <v>25436</v>
      </c>
      <c r="E7001" s="634">
        <v>65.989999999999995</v>
      </c>
      <c r="F7001" s="635">
        <v>0</v>
      </c>
    </row>
    <row r="7002" spans="1:6" ht="15">
      <c r="A7002" s="633" t="s">
        <v>25434</v>
      </c>
      <c r="B7002" s="626">
        <v>101369</v>
      </c>
      <c r="C7002" s="628" t="s">
        <v>25655</v>
      </c>
      <c r="D7002" s="626" t="s">
        <v>25436</v>
      </c>
      <c r="E7002" s="634">
        <v>48.27</v>
      </c>
      <c r="F7002" s="635">
        <v>0</v>
      </c>
    </row>
    <row r="7003" spans="1:6" ht="15">
      <c r="A7003" s="633" t="s">
        <v>25434</v>
      </c>
      <c r="B7003" s="626">
        <v>95385</v>
      </c>
      <c r="C7003" s="628" t="s">
        <v>25656</v>
      </c>
      <c r="D7003" s="626" t="s">
        <v>648</v>
      </c>
      <c r="E7003" s="634">
        <v>0.3</v>
      </c>
      <c r="F7003" s="635">
        <v>0</v>
      </c>
    </row>
    <row r="7004" spans="1:6" ht="15">
      <c r="A7004" s="633" t="s">
        <v>25434</v>
      </c>
      <c r="B7004" s="626">
        <v>101370</v>
      </c>
      <c r="C7004" s="628" t="s">
        <v>25657</v>
      </c>
      <c r="D7004" s="626" t="s">
        <v>25436</v>
      </c>
      <c r="E7004" s="634">
        <v>39.71</v>
      </c>
      <c r="F7004" s="635">
        <v>0</v>
      </c>
    </row>
    <row r="7005" spans="1:6" ht="15">
      <c r="A7005" s="633" t="s">
        <v>25434</v>
      </c>
      <c r="B7005" s="626">
        <v>95406</v>
      </c>
      <c r="C7005" s="628" t="s">
        <v>25658</v>
      </c>
      <c r="D7005" s="626" t="s">
        <v>648</v>
      </c>
      <c r="E7005" s="634">
        <v>0.63</v>
      </c>
      <c r="F7005" s="635">
        <v>0</v>
      </c>
    </row>
    <row r="7006" spans="1:6" ht="15">
      <c r="A7006" s="633" t="s">
        <v>25434</v>
      </c>
      <c r="B7006" s="626">
        <v>95424</v>
      </c>
      <c r="C7006" s="628" t="s">
        <v>25659</v>
      </c>
      <c r="D7006" s="626" t="s">
        <v>25436</v>
      </c>
      <c r="E7006" s="634">
        <v>83.29</v>
      </c>
      <c r="F7006" s="635">
        <v>0</v>
      </c>
    </row>
    <row r="7007" spans="1:6" ht="15">
      <c r="A7007" s="633" t="s">
        <v>25434</v>
      </c>
      <c r="B7007" s="626">
        <v>95386</v>
      </c>
      <c r="C7007" s="628" t="s">
        <v>25660</v>
      </c>
      <c r="D7007" s="626" t="s">
        <v>648</v>
      </c>
      <c r="E7007" s="634">
        <v>0.33</v>
      </c>
      <c r="F7007" s="635">
        <v>0</v>
      </c>
    </row>
    <row r="7008" spans="1:6" ht="15">
      <c r="A7008" s="633" t="s">
        <v>25434</v>
      </c>
      <c r="B7008" s="626">
        <v>95383</v>
      </c>
      <c r="C7008" s="628" t="s">
        <v>25661</v>
      </c>
      <c r="D7008" s="626" t="s">
        <v>648</v>
      </c>
      <c r="E7008" s="634">
        <v>0.5</v>
      </c>
      <c r="F7008" s="635">
        <v>0</v>
      </c>
    </row>
    <row r="7009" spans="1:6" ht="15">
      <c r="A7009" s="633" t="s">
        <v>25434</v>
      </c>
      <c r="B7009" s="626">
        <v>95384</v>
      </c>
      <c r="C7009" s="628" t="s">
        <v>25662</v>
      </c>
      <c r="D7009" s="626" t="s">
        <v>648</v>
      </c>
      <c r="E7009" s="634">
        <v>0.36</v>
      </c>
      <c r="F7009" s="635">
        <v>0</v>
      </c>
    </row>
    <row r="7010" spans="1:6" ht="15">
      <c r="A7010" s="633" t="s">
        <v>25434</v>
      </c>
      <c r="B7010" s="626">
        <v>100299</v>
      </c>
      <c r="C7010" s="628" t="s">
        <v>25663</v>
      </c>
      <c r="D7010" s="626" t="s">
        <v>648</v>
      </c>
      <c r="E7010" s="634">
        <v>1.32</v>
      </c>
      <c r="F7010" s="635">
        <v>0</v>
      </c>
    </row>
    <row r="7011" spans="1:6" ht="15">
      <c r="A7011" s="633" t="s">
        <v>25434</v>
      </c>
      <c r="B7011" s="626">
        <v>100315</v>
      </c>
      <c r="C7011" s="628" t="s">
        <v>25664</v>
      </c>
      <c r="D7011" s="626" t="s">
        <v>25436</v>
      </c>
      <c r="E7011" s="634">
        <v>174.16</v>
      </c>
      <c r="F7011" s="635">
        <v>0</v>
      </c>
    </row>
    <row r="7012" spans="1:6" ht="15">
      <c r="A7012" s="633" t="s">
        <v>25434</v>
      </c>
      <c r="B7012" s="626">
        <v>95387</v>
      </c>
      <c r="C7012" s="628" t="s">
        <v>25665</v>
      </c>
      <c r="D7012" s="626" t="s">
        <v>648</v>
      </c>
      <c r="E7012" s="634">
        <v>0.31</v>
      </c>
      <c r="F7012" s="635">
        <v>0</v>
      </c>
    </row>
    <row r="7013" spans="1:6" ht="15">
      <c r="A7013" s="633" t="s">
        <v>25434</v>
      </c>
      <c r="B7013" s="626">
        <v>101371</v>
      </c>
      <c r="C7013" s="628" t="s">
        <v>25666</v>
      </c>
      <c r="D7013" s="626" t="s">
        <v>25436</v>
      </c>
      <c r="E7013" s="634">
        <v>41.77</v>
      </c>
      <c r="F7013" s="635">
        <v>0</v>
      </c>
    </row>
    <row r="7014" spans="1:6" ht="15">
      <c r="A7014" s="633" t="s">
        <v>25434</v>
      </c>
      <c r="B7014" s="626">
        <v>100288</v>
      </c>
      <c r="C7014" s="628" t="s">
        <v>25667</v>
      </c>
      <c r="D7014" s="626" t="s">
        <v>648</v>
      </c>
      <c r="E7014" s="634">
        <v>0.12</v>
      </c>
      <c r="F7014" s="635">
        <v>0</v>
      </c>
    </row>
    <row r="7015" spans="1:6" ht="15">
      <c r="A7015" s="633" t="s">
        <v>25434</v>
      </c>
      <c r="B7015" s="626">
        <v>101372</v>
      </c>
      <c r="C7015" s="628" t="s">
        <v>25668</v>
      </c>
      <c r="D7015" s="626" t="s">
        <v>25436</v>
      </c>
      <c r="E7015" s="634">
        <v>16.09</v>
      </c>
      <c r="F7015" s="635">
        <v>0</v>
      </c>
    </row>
    <row r="7016" spans="1:6" ht="15">
      <c r="A7016" s="633" t="s">
        <v>25434</v>
      </c>
      <c r="B7016" s="626">
        <v>90775</v>
      </c>
      <c r="C7016" s="628" t="s">
        <v>25669</v>
      </c>
      <c r="D7016" s="626" t="s">
        <v>648</v>
      </c>
      <c r="E7016" s="634">
        <v>63.74</v>
      </c>
      <c r="F7016" s="635">
        <v>0</v>
      </c>
    </row>
    <row r="7017" spans="1:6" ht="15">
      <c r="A7017" s="633" t="s">
        <v>25434</v>
      </c>
      <c r="B7017" s="626">
        <v>93561</v>
      </c>
      <c r="C7017" s="628" t="s">
        <v>25669</v>
      </c>
      <c r="D7017" s="626" t="s">
        <v>25436</v>
      </c>
      <c r="E7017" s="634">
        <v>11182.54</v>
      </c>
      <c r="F7017" s="635">
        <v>0</v>
      </c>
    </row>
    <row r="7018" spans="1:6" ht="15">
      <c r="A7018" s="633" t="s">
        <v>25434</v>
      </c>
      <c r="B7018" s="626">
        <v>88264</v>
      </c>
      <c r="C7018" s="628" t="s">
        <v>25670</v>
      </c>
      <c r="D7018" s="626" t="s">
        <v>648</v>
      </c>
      <c r="E7018" s="634">
        <v>44.03</v>
      </c>
      <c r="F7018" s="635">
        <v>0</v>
      </c>
    </row>
    <row r="7019" spans="1:6" ht="15">
      <c r="A7019" s="633" t="s">
        <v>25434</v>
      </c>
      <c r="B7019" s="626">
        <v>101399</v>
      </c>
      <c r="C7019" s="628" t="s">
        <v>25670</v>
      </c>
      <c r="D7019" s="626" t="s">
        <v>25436</v>
      </c>
      <c r="E7019" s="634">
        <v>7780.24</v>
      </c>
      <c r="F7019" s="635">
        <v>0</v>
      </c>
    </row>
    <row r="7020" spans="1:6" ht="15">
      <c r="A7020" s="633" t="s">
        <v>25434</v>
      </c>
      <c r="B7020" s="626">
        <v>88266</v>
      </c>
      <c r="C7020" s="628" t="s">
        <v>25671</v>
      </c>
      <c r="D7020" s="626" t="s">
        <v>648</v>
      </c>
      <c r="E7020" s="634">
        <v>49.96</v>
      </c>
      <c r="F7020" s="635">
        <v>0</v>
      </c>
    </row>
    <row r="7021" spans="1:6" ht="15">
      <c r="A7021" s="633" t="s">
        <v>25434</v>
      </c>
      <c r="B7021" s="626">
        <v>101401</v>
      </c>
      <c r="C7021" s="628" t="s">
        <v>25671</v>
      </c>
      <c r="D7021" s="626" t="s">
        <v>25436</v>
      </c>
      <c r="E7021" s="634">
        <v>8822.17</v>
      </c>
      <c r="F7021" s="635">
        <v>0</v>
      </c>
    </row>
    <row r="7022" spans="1:6" ht="15">
      <c r="A7022" s="633" t="s">
        <v>25434</v>
      </c>
      <c r="B7022" s="626">
        <v>88267</v>
      </c>
      <c r="C7022" s="628" t="s">
        <v>25672</v>
      </c>
      <c r="D7022" s="626" t="s">
        <v>648</v>
      </c>
      <c r="E7022" s="634">
        <v>39.04</v>
      </c>
      <c r="F7022" s="635">
        <v>0</v>
      </c>
    </row>
    <row r="7023" spans="1:6" ht="15">
      <c r="A7023" s="633" t="s">
        <v>25434</v>
      </c>
      <c r="B7023" s="626">
        <v>101402</v>
      </c>
      <c r="C7023" s="628" t="s">
        <v>25672</v>
      </c>
      <c r="D7023" s="626" t="s">
        <v>25436</v>
      </c>
      <c r="E7023" s="634">
        <v>6926.9</v>
      </c>
      <c r="F7023" s="635">
        <v>0</v>
      </c>
    </row>
    <row r="7024" spans="1:6" ht="15">
      <c r="A7024" s="633" t="s">
        <v>25434</v>
      </c>
      <c r="B7024" s="626">
        <v>90776</v>
      </c>
      <c r="C7024" s="628" t="s">
        <v>25673</v>
      </c>
      <c r="D7024" s="626" t="s">
        <v>648</v>
      </c>
      <c r="E7024" s="634">
        <v>49.95</v>
      </c>
      <c r="F7024" s="635">
        <v>0</v>
      </c>
    </row>
    <row r="7025" spans="1:6" ht="15">
      <c r="A7025" s="633" t="s">
        <v>25434</v>
      </c>
      <c r="B7025" s="626">
        <v>93572</v>
      </c>
      <c r="C7025" s="628" t="s">
        <v>25674</v>
      </c>
      <c r="D7025" s="626" t="s">
        <v>25436</v>
      </c>
      <c r="E7025" s="634">
        <v>8748.49</v>
      </c>
      <c r="F7025" s="635">
        <v>0</v>
      </c>
    </row>
    <row r="7026" spans="1:6" ht="15">
      <c r="A7026" s="633" t="s">
        <v>25434</v>
      </c>
      <c r="B7026" s="626">
        <v>90777</v>
      </c>
      <c r="C7026" s="628" t="s">
        <v>25675</v>
      </c>
      <c r="D7026" s="626" t="s">
        <v>648</v>
      </c>
      <c r="E7026" s="634">
        <v>130.52000000000001</v>
      </c>
      <c r="F7026" s="635">
        <v>0</v>
      </c>
    </row>
    <row r="7027" spans="1:6" ht="15">
      <c r="A7027" s="633" t="s">
        <v>25434</v>
      </c>
      <c r="B7027" s="626">
        <v>93565</v>
      </c>
      <c r="C7027" s="628" t="s">
        <v>25675</v>
      </c>
      <c r="D7027" s="626" t="s">
        <v>25436</v>
      </c>
      <c r="E7027" s="634">
        <v>22814.240000000002</v>
      </c>
      <c r="F7027" s="635">
        <v>0</v>
      </c>
    </row>
    <row r="7028" spans="1:6" ht="15">
      <c r="A7028" s="633" t="s">
        <v>25434</v>
      </c>
      <c r="B7028" s="626">
        <v>90778</v>
      </c>
      <c r="C7028" s="628" t="s">
        <v>25676</v>
      </c>
      <c r="D7028" s="626" t="s">
        <v>648</v>
      </c>
      <c r="E7028" s="634">
        <v>132.72999999999999</v>
      </c>
      <c r="F7028" s="635">
        <v>0</v>
      </c>
    </row>
    <row r="7029" spans="1:6" ht="15">
      <c r="A7029" s="633" t="s">
        <v>25434</v>
      </c>
      <c r="B7029" s="626">
        <v>93567</v>
      </c>
      <c r="C7029" s="628" t="s">
        <v>25676</v>
      </c>
      <c r="D7029" s="626" t="s">
        <v>25436</v>
      </c>
      <c r="E7029" s="634">
        <v>23200.6</v>
      </c>
      <c r="F7029" s="635">
        <v>0</v>
      </c>
    </row>
    <row r="7030" spans="1:6" ht="15">
      <c r="A7030" s="633" t="s">
        <v>25434</v>
      </c>
      <c r="B7030" s="626">
        <v>90779</v>
      </c>
      <c r="C7030" s="628" t="s">
        <v>25677</v>
      </c>
      <c r="D7030" s="626" t="s">
        <v>648</v>
      </c>
      <c r="E7030" s="634">
        <v>185.01</v>
      </c>
      <c r="F7030" s="635">
        <v>0</v>
      </c>
    </row>
    <row r="7031" spans="1:6" ht="15">
      <c r="A7031" s="633" t="s">
        <v>25434</v>
      </c>
      <c r="B7031" s="626">
        <v>93568</v>
      </c>
      <c r="C7031" s="628" t="s">
        <v>25677</v>
      </c>
      <c r="D7031" s="626" t="s">
        <v>25436</v>
      </c>
      <c r="E7031" s="634">
        <v>32325.24</v>
      </c>
      <c r="F7031" s="635">
        <v>0</v>
      </c>
    </row>
    <row r="7032" spans="1:6" ht="15">
      <c r="A7032" s="633" t="s">
        <v>25434</v>
      </c>
      <c r="B7032" s="626">
        <v>88269</v>
      </c>
      <c r="C7032" s="628" t="s">
        <v>25678</v>
      </c>
      <c r="D7032" s="626" t="s">
        <v>648</v>
      </c>
      <c r="E7032" s="634">
        <v>35.33</v>
      </c>
      <c r="F7032" s="635">
        <v>0</v>
      </c>
    </row>
    <row r="7033" spans="1:6" ht="15">
      <c r="A7033" s="633" t="s">
        <v>25434</v>
      </c>
      <c r="B7033" s="626">
        <v>101407</v>
      </c>
      <c r="C7033" s="628" t="s">
        <v>25678</v>
      </c>
      <c r="D7033" s="626" t="s">
        <v>25436</v>
      </c>
      <c r="E7033" s="634">
        <v>6297.69</v>
      </c>
      <c r="F7033" s="635">
        <v>0</v>
      </c>
    </row>
    <row r="7034" spans="1:6" ht="15">
      <c r="A7034" s="633" t="s">
        <v>25434</v>
      </c>
      <c r="B7034" s="626">
        <v>88270</v>
      </c>
      <c r="C7034" s="628" t="s">
        <v>25679</v>
      </c>
      <c r="D7034" s="626" t="s">
        <v>648</v>
      </c>
      <c r="E7034" s="634">
        <v>35.58</v>
      </c>
      <c r="F7034" s="635">
        <v>0</v>
      </c>
    </row>
    <row r="7035" spans="1:6" ht="15">
      <c r="A7035" s="633" t="s">
        <v>25434</v>
      </c>
      <c r="B7035" s="626">
        <v>101408</v>
      </c>
      <c r="C7035" s="628" t="s">
        <v>25679</v>
      </c>
      <c r="D7035" s="626" t="s">
        <v>25436</v>
      </c>
      <c r="E7035" s="634">
        <v>6330.96</v>
      </c>
      <c r="F7035" s="635">
        <v>0</v>
      </c>
    </row>
    <row r="7036" spans="1:6" ht="15">
      <c r="A7036" s="633" t="s">
        <v>25434</v>
      </c>
      <c r="B7036" s="626">
        <v>102919</v>
      </c>
      <c r="C7036" s="628" t="s">
        <v>25680</v>
      </c>
      <c r="D7036" s="626" t="s">
        <v>648</v>
      </c>
      <c r="E7036" s="634">
        <v>0</v>
      </c>
      <c r="F7036" s="635"/>
    </row>
    <row r="7037" spans="1:6" ht="15">
      <c r="A7037" s="633" t="s">
        <v>25434</v>
      </c>
      <c r="B7037" s="626">
        <v>101409</v>
      </c>
      <c r="C7037" s="628" t="s">
        <v>25681</v>
      </c>
      <c r="D7037" s="626" t="s">
        <v>25436</v>
      </c>
      <c r="E7037" s="634">
        <v>7135.96</v>
      </c>
      <c r="F7037" s="635">
        <v>0</v>
      </c>
    </row>
    <row r="7038" spans="1:6" ht="15">
      <c r="A7038" s="633" t="s">
        <v>25434</v>
      </c>
      <c r="B7038" s="626">
        <v>88441</v>
      </c>
      <c r="C7038" s="628" t="s">
        <v>25682</v>
      </c>
      <c r="D7038" s="626" t="s">
        <v>648</v>
      </c>
      <c r="E7038" s="634">
        <v>32.020000000000003</v>
      </c>
      <c r="F7038" s="635">
        <v>0</v>
      </c>
    </row>
    <row r="7039" spans="1:6" ht="15">
      <c r="A7039" s="633" t="s">
        <v>25434</v>
      </c>
      <c r="B7039" s="626">
        <v>101410</v>
      </c>
      <c r="C7039" s="628" t="s">
        <v>25682</v>
      </c>
      <c r="D7039" s="626" t="s">
        <v>25436</v>
      </c>
      <c r="E7039" s="634">
        <v>5728.81</v>
      </c>
      <c r="F7039" s="635">
        <v>0</v>
      </c>
    </row>
    <row r="7040" spans="1:6" ht="15">
      <c r="A7040" s="633" t="s">
        <v>25434</v>
      </c>
      <c r="B7040" s="626">
        <v>88272</v>
      </c>
      <c r="C7040" s="628" t="s">
        <v>25683</v>
      </c>
      <c r="D7040" s="626" t="s">
        <v>648</v>
      </c>
      <c r="E7040" s="634">
        <v>39.17</v>
      </c>
      <c r="F7040" s="635">
        <v>0</v>
      </c>
    </row>
    <row r="7041" spans="1:6" ht="15">
      <c r="A7041" s="633" t="s">
        <v>25434</v>
      </c>
      <c r="B7041" s="626">
        <v>88273</v>
      </c>
      <c r="C7041" s="628" t="s">
        <v>25684</v>
      </c>
      <c r="D7041" s="626" t="s">
        <v>648</v>
      </c>
      <c r="E7041" s="634">
        <v>35.19</v>
      </c>
      <c r="F7041" s="635">
        <v>0</v>
      </c>
    </row>
    <row r="7042" spans="1:6" ht="15">
      <c r="A7042" s="633" t="s">
        <v>25434</v>
      </c>
      <c r="B7042" s="626">
        <v>101413</v>
      </c>
      <c r="C7042" s="628" t="s">
        <v>25684</v>
      </c>
      <c r="D7042" s="626" t="s">
        <v>25436</v>
      </c>
      <c r="E7042" s="634">
        <v>6266.64</v>
      </c>
      <c r="F7042" s="635">
        <v>0</v>
      </c>
    </row>
    <row r="7043" spans="1:6" ht="15">
      <c r="A7043" s="633" t="s">
        <v>25434</v>
      </c>
      <c r="B7043" s="626">
        <v>101414</v>
      </c>
      <c r="C7043" s="628" t="s">
        <v>25685</v>
      </c>
      <c r="D7043" s="626" t="s">
        <v>25436</v>
      </c>
      <c r="E7043" s="634">
        <v>6476.3</v>
      </c>
      <c r="F7043" s="635">
        <v>0</v>
      </c>
    </row>
    <row r="7044" spans="1:6" ht="15">
      <c r="A7044" s="633" t="s">
        <v>25434</v>
      </c>
      <c r="B7044" s="626">
        <v>88274</v>
      </c>
      <c r="C7044" s="628" t="s">
        <v>25686</v>
      </c>
      <c r="D7044" s="626" t="s">
        <v>648</v>
      </c>
      <c r="E7044" s="634">
        <v>36.35</v>
      </c>
      <c r="F7044" s="635">
        <v>0</v>
      </c>
    </row>
    <row r="7045" spans="1:6" ht="15">
      <c r="A7045" s="633" t="s">
        <v>25434</v>
      </c>
      <c r="B7045" s="626">
        <v>101412</v>
      </c>
      <c r="C7045" s="628" t="s">
        <v>25687</v>
      </c>
      <c r="D7045" s="626" t="s">
        <v>25436</v>
      </c>
      <c r="E7045" s="634">
        <v>6978.33</v>
      </c>
      <c r="F7045" s="635">
        <v>0</v>
      </c>
    </row>
    <row r="7046" spans="1:6" ht="15">
      <c r="A7046" s="633" t="s">
        <v>25434</v>
      </c>
      <c r="B7046" s="626">
        <v>101415</v>
      </c>
      <c r="C7046" s="628" t="s">
        <v>25688</v>
      </c>
      <c r="D7046" s="626" t="s">
        <v>25436</v>
      </c>
      <c r="E7046" s="634">
        <v>8411.1299999999992</v>
      </c>
      <c r="F7046" s="635">
        <v>0</v>
      </c>
    </row>
    <row r="7047" spans="1:6" ht="15">
      <c r="A7047" s="633" t="s">
        <v>25434</v>
      </c>
      <c r="B7047" s="626">
        <v>100308</v>
      </c>
      <c r="C7047" s="628" t="s">
        <v>25689</v>
      </c>
      <c r="D7047" s="626" t="s">
        <v>648</v>
      </c>
      <c r="E7047" s="634">
        <v>43.73</v>
      </c>
      <c r="F7047" s="635">
        <v>0</v>
      </c>
    </row>
    <row r="7048" spans="1:6" ht="15">
      <c r="A7048" s="633" t="s">
        <v>25434</v>
      </c>
      <c r="B7048" s="626">
        <v>101416</v>
      </c>
      <c r="C7048" s="628" t="s">
        <v>25689</v>
      </c>
      <c r="D7048" s="626" t="s">
        <v>25436</v>
      </c>
      <c r="E7048" s="634">
        <v>7744.32</v>
      </c>
      <c r="F7048" s="635">
        <v>0</v>
      </c>
    </row>
    <row r="7049" spans="1:6" ht="15">
      <c r="A7049" s="633" t="s">
        <v>25434</v>
      </c>
      <c r="B7049" s="626">
        <v>88275</v>
      </c>
      <c r="C7049" s="628" t="s">
        <v>25690</v>
      </c>
      <c r="D7049" s="626" t="s">
        <v>648</v>
      </c>
      <c r="E7049" s="634">
        <v>47.5</v>
      </c>
      <c r="F7049" s="635">
        <v>0</v>
      </c>
    </row>
    <row r="7050" spans="1:6" ht="15">
      <c r="A7050" s="633" t="s">
        <v>25434</v>
      </c>
      <c r="B7050" s="626">
        <v>90780</v>
      </c>
      <c r="C7050" s="628" t="s">
        <v>25691</v>
      </c>
      <c r="D7050" s="626" t="s">
        <v>648</v>
      </c>
      <c r="E7050" s="634">
        <v>79.66</v>
      </c>
      <c r="F7050" s="635">
        <v>0</v>
      </c>
    </row>
    <row r="7051" spans="1:6" ht="15">
      <c r="A7051" s="633" t="s">
        <v>25434</v>
      </c>
      <c r="B7051" s="626">
        <v>94295</v>
      </c>
      <c r="C7051" s="628" t="s">
        <v>25691</v>
      </c>
      <c r="D7051" s="626" t="s">
        <v>25436</v>
      </c>
      <c r="E7051" s="634">
        <v>13927.89</v>
      </c>
      <c r="F7051" s="635">
        <v>0</v>
      </c>
    </row>
    <row r="7052" spans="1:6" ht="15">
      <c r="A7052" s="633" t="s">
        <v>25434</v>
      </c>
      <c r="B7052" s="626">
        <v>88277</v>
      </c>
      <c r="C7052" s="628" t="s">
        <v>25692</v>
      </c>
      <c r="D7052" s="626" t="s">
        <v>648</v>
      </c>
      <c r="E7052" s="634">
        <v>40.26</v>
      </c>
      <c r="F7052" s="635">
        <v>0</v>
      </c>
    </row>
    <row r="7053" spans="1:6" ht="15">
      <c r="A7053" s="633" t="s">
        <v>25434</v>
      </c>
      <c r="B7053" s="626">
        <v>101417</v>
      </c>
      <c r="C7053" s="628" t="s">
        <v>25693</v>
      </c>
      <c r="D7053" s="626" t="s">
        <v>25436</v>
      </c>
      <c r="E7053" s="634">
        <v>7678.44</v>
      </c>
      <c r="F7053" s="635">
        <v>0</v>
      </c>
    </row>
    <row r="7054" spans="1:6" ht="15">
      <c r="A7054" s="633" t="s">
        <v>25434</v>
      </c>
      <c r="B7054" s="626">
        <v>100307</v>
      </c>
      <c r="C7054" s="628" t="s">
        <v>25694</v>
      </c>
      <c r="D7054" s="626" t="s">
        <v>648</v>
      </c>
      <c r="E7054" s="634">
        <v>43.39</v>
      </c>
      <c r="F7054" s="635">
        <v>0</v>
      </c>
    </row>
    <row r="7055" spans="1:6" ht="15">
      <c r="A7055" s="633" t="s">
        <v>25434</v>
      </c>
      <c r="B7055" s="626">
        <v>88278</v>
      </c>
      <c r="C7055" s="628" t="s">
        <v>25695</v>
      </c>
      <c r="D7055" s="626" t="s">
        <v>648</v>
      </c>
      <c r="E7055" s="634">
        <v>33.06</v>
      </c>
      <c r="F7055" s="635">
        <v>0</v>
      </c>
    </row>
    <row r="7056" spans="1:6" ht="15">
      <c r="A7056" s="633" t="s">
        <v>25434</v>
      </c>
      <c r="B7056" s="626">
        <v>101418</v>
      </c>
      <c r="C7056" s="628" t="s">
        <v>25696</v>
      </c>
      <c r="D7056" s="626" t="s">
        <v>25436</v>
      </c>
      <c r="E7056" s="634">
        <v>5887.88</v>
      </c>
      <c r="F7056" s="635">
        <v>0</v>
      </c>
    </row>
    <row r="7057" spans="1:6" ht="15">
      <c r="A7057" s="633" t="s">
        <v>25434</v>
      </c>
      <c r="B7057" s="626">
        <v>105535</v>
      </c>
      <c r="C7057" s="628" t="s">
        <v>25697</v>
      </c>
      <c r="D7057" s="626" t="s">
        <v>648</v>
      </c>
      <c r="E7057" s="634">
        <v>0</v>
      </c>
      <c r="F7057" s="635"/>
    </row>
    <row r="7058" spans="1:6" ht="15">
      <c r="A7058" s="633" t="s">
        <v>25434</v>
      </c>
      <c r="B7058" s="626">
        <v>101419</v>
      </c>
      <c r="C7058" s="628" t="s">
        <v>25698</v>
      </c>
      <c r="D7058" s="626" t="s">
        <v>25436</v>
      </c>
      <c r="E7058" s="634">
        <v>6984.82</v>
      </c>
      <c r="F7058" s="635">
        <v>0</v>
      </c>
    </row>
    <row r="7059" spans="1:6" ht="15">
      <c r="A7059" s="633" t="s">
        <v>25434</v>
      </c>
      <c r="B7059" s="626">
        <v>88279</v>
      </c>
      <c r="C7059" s="628" t="s">
        <v>25699</v>
      </c>
      <c r="D7059" s="626" t="s">
        <v>648</v>
      </c>
      <c r="E7059" s="634">
        <v>39.9</v>
      </c>
      <c r="F7059" s="635">
        <v>0</v>
      </c>
    </row>
    <row r="7060" spans="1:6" ht="15">
      <c r="A7060" s="633" t="s">
        <v>25434</v>
      </c>
      <c r="B7060" s="626">
        <v>88281</v>
      </c>
      <c r="C7060" s="628" t="s">
        <v>25700</v>
      </c>
      <c r="D7060" s="626" t="s">
        <v>648</v>
      </c>
      <c r="E7060" s="634">
        <v>38.43</v>
      </c>
      <c r="F7060" s="635">
        <v>0</v>
      </c>
    </row>
    <row r="7061" spans="1:6" ht="15">
      <c r="A7061" s="633" t="s">
        <v>25434</v>
      </c>
      <c r="B7061" s="626">
        <v>93558</v>
      </c>
      <c r="C7061" s="628" t="s">
        <v>25701</v>
      </c>
      <c r="D7061" s="626" t="s">
        <v>25436</v>
      </c>
      <c r="E7061" s="634">
        <v>6628.08</v>
      </c>
      <c r="F7061" s="635">
        <v>0</v>
      </c>
    </row>
    <row r="7062" spans="1:6" ht="15">
      <c r="A7062" s="633" t="s">
        <v>25434</v>
      </c>
      <c r="B7062" s="626">
        <v>101420</v>
      </c>
      <c r="C7062" s="628" t="s">
        <v>25702</v>
      </c>
      <c r="D7062" s="626" t="s">
        <v>25436</v>
      </c>
      <c r="E7062" s="634">
        <v>6830.65</v>
      </c>
      <c r="F7062" s="635">
        <v>0</v>
      </c>
    </row>
    <row r="7063" spans="1:6" ht="15">
      <c r="A7063" s="633" t="s">
        <v>25434</v>
      </c>
      <c r="B7063" s="626">
        <v>101421</v>
      </c>
      <c r="C7063" s="628" t="s">
        <v>25703</v>
      </c>
      <c r="D7063" s="626" t="s">
        <v>25436</v>
      </c>
      <c r="E7063" s="634">
        <v>7887.98</v>
      </c>
      <c r="F7063" s="635">
        <v>0</v>
      </c>
    </row>
    <row r="7064" spans="1:6" ht="15">
      <c r="A7064" s="633" t="s">
        <v>25434</v>
      </c>
      <c r="B7064" s="626">
        <v>88282</v>
      </c>
      <c r="C7064" s="628" t="s">
        <v>25704</v>
      </c>
      <c r="D7064" s="626" t="s">
        <v>648</v>
      </c>
      <c r="E7064" s="634">
        <v>37.28</v>
      </c>
      <c r="F7064" s="635">
        <v>0</v>
      </c>
    </row>
    <row r="7065" spans="1:6" ht="15">
      <c r="A7065" s="633" t="s">
        <v>25434</v>
      </c>
      <c r="B7065" s="626">
        <v>88283</v>
      </c>
      <c r="C7065" s="628" t="s">
        <v>25705</v>
      </c>
      <c r="D7065" s="626" t="s">
        <v>648</v>
      </c>
      <c r="E7065" s="634">
        <v>44.47</v>
      </c>
      <c r="F7065" s="635">
        <v>0</v>
      </c>
    </row>
    <row r="7066" spans="1:6" ht="15">
      <c r="A7066" s="633" t="s">
        <v>25434</v>
      </c>
      <c r="B7066" s="626">
        <v>101422</v>
      </c>
      <c r="C7066" s="628" t="s">
        <v>25706</v>
      </c>
      <c r="D7066" s="626" t="s">
        <v>25436</v>
      </c>
      <c r="E7066" s="634">
        <v>5765.01</v>
      </c>
      <c r="F7066" s="635">
        <v>0</v>
      </c>
    </row>
    <row r="7067" spans="1:6" ht="15">
      <c r="A7067" s="633" t="s">
        <v>25434</v>
      </c>
      <c r="B7067" s="626">
        <v>88284</v>
      </c>
      <c r="C7067" s="628" t="s">
        <v>25707</v>
      </c>
      <c r="D7067" s="626" t="s">
        <v>648</v>
      </c>
      <c r="E7067" s="634">
        <v>32.340000000000003</v>
      </c>
      <c r="F7067" s="635">
        <v>0</v>
      </c>
    </row>
    <row r="7068" spans="1:6" ht="15">
      <c r="A7068" s="633" t="s">
        <v>25434</v>
      </c>
      <c r="B7068" s="626">
        <v>101424</v>
      </c>
      <c r="C7068" s="628" t="s">
        <v>25708</v>
      </c>
      <c r="D7068" s="626" t="s">
        <v>25436</v>
      </c>
      <c r="E7068" s="634">
        <v>7304.32</v>
      </c>
      <c r="F7068" s="635">
        <v>0</v>
      </c>
    </row>
    <row r="7069" spans="1:6" ht="15">
      <c r="A7069" s="633" t="s">
        <v>25434</v>
      </c>
      <c r="B7069" s="626">
        <v>88286</v>
      </c>
      <c r="C7069" s="628" t="s">
        <v>25709</v>
      </c>
      <c r="D7069" s="626" t="s">
        <v>648</v>
      </c>
      <c r="E7069" s="634">
        <v>41.22</v>
      </c>
      <c r="F7069" s="635">
        <v>0</v>
      </c>
    </row>
    <row r="7070" spans="1:6" ht="15">
      <c r="A7070" s="633" t="s">
        <v>25434</v>
      </c>
      <c r="B7070" s="626">
        <v>88288</v>
      </c>
      <c r="C7070" s="628" t="s">
        <v>25710</v>
      </c>
      <c r="D7070" s="626" t="s">
        <v>648</v>
      </c>
      <c r="E7070" s="634">
        <v>26.36</v>
      </c>
      <c r="F7070" s="635">
        <v>0</v>
      </c>
    </row>
    <row r="7071" spans="1:6" ht="15">
      <c r="A7071" s="633" t="s">
        <v>25434</v>
      </c>
      <c r="B7071" s="626">
        <v>101425</v>
      </c>
      <c r="C7071" s="628" t="s">
        <v>25710</v>
      </c>
      <c r="D7071" s="626" t="s">
        <v>25436</v>
      </c>
      <c r="E7071" s="634">
        <v>4643.33</v>
      </c>
      <c r="F7071" s="635">
        <v>0</v>
      </c>
    </row>
    <row r="7072" spans="1:6" ht="15">
      <c r="A7072" s="633" t="s">
        <v>25434</v>
      </c>
      <c r="B7072" s="626">
        <v>101426</v>
      </c>
      <c r="C7072" s="628" t="s">
        <v>25711</v>
      </c>
      <c r="D7072" s="626" t="s">
        <v>25436</v>
      </c>
      <c r="E7072" s="634">
        <v>6640</v>
      </c>
      <c r="F7072" s="635">
        <v>0</v>
      </c>
    </row>
    <row r="7073" spans="1:6" ht="15">
      <c r="A7073" s="633" t="s">
        <v>25434</v>
      </c>
      <c r="B7073" s="626">
        <v>88291</v>
      </c>
      <c r="C7073" s="628" t="s">
        <v>25712</v>
      </c>
      <c r="D7073" s="626" t="s">
        <v>648</v>
      </c>
      <c r="E7073" s="634">
        <v>35.01</v>
      </c>
      <c r="F7073" s="635">
        <v>0</v>
      </c>
    </row>
    <row r="7074" spans="1:6" ht="15">
      <c r="A7074" s="633" t="s">
        <v>25434</v>
      </c>
      <c r="B7074" s="626">
        <v>101427</v>
      </c>
      <c r="C7074" s="628" t="s">
        <v>25712</v>
      </c>
      <c r="D7074" s="626" t="s">
        <v>25436</v>
      </c>
      <c r="E7074" s="634">
        <v>6228.96</v>
      </c>
      <c r="F7074" s="635">
        <v>0</v>
      </c>
    </row>
    <row r="7075" spans="1:6" ht="15">
      <c r="A7075" s="633" t="s">
        <v>25434</v>
      </c>
      <c r="B7075" s="626">
        <v>101428</v>
      </c>
      <c r="C7075" s="628" t="s">
        <v>25713</v>
      </c>
      <c r="D7075" s="626" t="s">
        <v>25436</v>
      </c>
      <c r="E7075" s="634">
        <v>5784.37</v>
      </c>
      <c r="F7075" s="635">
        <v>0</v>
      </c>
    </row>
    <row r="7076" spans="1:6" ht="15">
      <c r="A7076" s="633" t="s">
        <v>25434</v>
      </c>
      <c r="B7076" s="626">
        <v>88377</v>
      </c>
      <c r="C7076" s="628" t="s">
        <v>25714</v>
      </c>
      <c r="D7076" s="626" t="s">
        <v>648</v>
      </c>
      <c r="E7076" s="634">
        <v>32.47</v>
      </c>
      <c r="F7076" s="635">
        <v>0</v>
      </c>
    </row>
    <row r="7077" spans="1:6" ht="15">
      <c r="A7077" s="633" t="s">
        <v>25434</v>
      </c>
      <c r="B7077" s="626">
        <v>101429</v>
      </c>
      <c r="C7077" s="628" t="s">
        <v>25715</v>
      </c>
      <c r="D7077" s="626" t="s">
        <v>25436</v>
      </c>
      <c r="E7077" s="634">
        <v>5509.27</v>
      </c>
      <c r="F7077" s="635">
        <v>0</v>
      </c>
    </row>
    <row r="7078" spans="1:6" ht="15">
      <c r="A7078" s="633" t="s">
        <v>25434</v>
      </c>
      <c r="B7078" s="626">
        <v>88292</v>
      </c>
      <c r="C7078" s="628" t="s">
        <v>25716</v>
      </c>
      <c r="D7078" s="626" t="s">
        <v>648</v>
      </c>
      <c r="E7078" s="634">
        <v>30.91</v>
      </c>
      <c r="F7078" s="635">
        <v>0</v>
      </c>
    </row>
    <row r="7079" spans="1:6" ht="15">
      <c r="A7079" s="633" t="s">
        <v>25434</v>
      </c>
      <c r="B7079" s="626">
        <v>88293</v>
      </c>
      <c r="C7079" s="628" t="s">
        <v>25717</v>
      </c>
      <c r="D7079" s="626" t="s">
        <v>648</v>
      </c>
      <c r="E7079" s="634">
        <v>35.01</v>
      </c>
      <c r="F7079" s="635">
        <v>0</v>
      </c>
    </row>
    <row r="7080" spans="1:6" ht="15">
      <c r="A7080" s="633" t="s">
        <v>25434</v>
      </c>
      <c r="B7080" s="626">
        <v>101430</v>
      </c>
      <c r="C7080" s="628" t="s">
        <v>25718</v>
      </c>
      <c r="D7080" s="626" t="s">
        <v>25436</v>
      </c>
      <c r="E7080" s="634">
        <v>6228.96</v>
      </c>
      <c r="F7080" s="635">
        <v>0</v>
      </c>
    </row>
    <row r="7081" spans="1:6" ht="15">
      <c r="A7081" s="633" t="s">
        <v>25434</v>
      </c>
      <c r="B7081" s="626">
        <v>88294</v>
      </c>
      <c r="C7081" s="628" t="s">
        <v>25719</v>
      </c>
      <c r="D7081" s="626" t="s">
        <v>648</v>
      </c>
      <c r="E7081" s="634">
        <v>44.25</v>
      </c>
      <c r="F7081" s="635">
        <v>0</v>
      </c>
    </row>
    <row r="7082" spans="1:6" ht="15">
      <c r="A7082" s="633" t="s">
        <v>25434</v>
      </c>
      <c r="B7082" s="626">
        <v>101431</v>
      </c>
      <c r="C7082" s="628" t="s">
        <v>25719</v>
      </c>
      <c r="D7082" s="626" t="s">
        <v>25436</v>
      </c>
      <c r="E7082" s="634">
        <v>7836.97</v>
      </c>
      <c r="F7082" s="635">
        <v>0</v>
      </c>
    </row>
    <row r="7083" spans="1:6" ht="15">
      <c r="A7083" s="633" t="s">
        <v>25434</v>
      </c>
      <c r="B7083" s="626">
        <v>88295</v>
      </c>
      <c r="C7083" s="628" t="s">
        <v>25720</v>
      </c>
      <c r="D7083" s="626" t="s">
        <v>648</v>
      </c>
      <c r="E7083" s="634">
        <v>33.18</v>
      </c>
      <c r="F7083" s="635">
        <v>0</v>
      </c>
    </row>
    <row r="7084" spans="1:6" ht="15">
      <c r="A7084" s="633" t="s">
        <v>25434</v>
      </c>
      <c r="B7084" s="626">
        <v>101432</v>
      </c>
      <c r="C7084" s="628" t="s">
        <v>25721</v>
      </c>
      <c r="D7084" s="626" t="s">
        <v>25436</v>
      </c>
      <c r="E7084" s="634">
        <v>5903.86</v>
      </c>
      <c r="F7084" s="635">
        <v>0</v>
      </c>
    </row>
    <row r="7085" spans="1:6" ht="15">
      <c r="A7085" s="633" t="s">
        <v>25434</v>
      </c>
      <c r="B7085" s="626">
        <v>88296</v>
      </c>
      <c r="C7085" s="628" t="s">
        <v>25722</v>
      </c>
      <c r="D7085" s="626" t="s">
        <v>648</v>
      </c>
      <c r="E7085" s="634">
        <v>34.07</v>
      </c>
      <c r="F7085" s="635">
        <v>0</v>
      </c>
    </row>
    <row r="7086" spans="1:6" ht="15">
      <c r="A7086" s="633" t="s">
        <v>25434</v>
      </c>
      <c r="B7086" s="626">
        <v>101433</v>
      </c>
      <c r="C7086" s="628" t="s">
        <v>25722</v>
      </c>
      <c r="D7086" s="626" t="s">
        <v>25436</v>
      </c>
      <c r="E7086" s="634">
        <v>6056.64</v>
      </c>
      <c r="F7086" s="635">
        <v>0</v>
      </c>
    </row>
    <row r="7087" spans="1:6" ht="15">
      <c r="A7087" s="633" t="s">
        <v>25434</v>
      </c>
      <c r="B7087" s="626">
        <v>101434</v>
      </c>
      <c r="C7087" s="628" t="s">
        <v>25723</v>
      </c>
      <c r="D7087" s="626" t="s">
        <v>25436</v>
      </c>
      <c r="E7087" s="634">
        <v>5008.68</v>
      </c>
      <c r="F7087" s="635">
        <v>0</v>
      </c>
    </row>
    <row r="7088" spans="1:6" ht="15">
      <c r="A7088" s="633" t="s">
        <v>25434</v>
      </c>
      <c r="B7088" s="626">
        <v>88298</v>
      </c>
      <c r="C7088" s="628" t="s">
        <v>25724</v>
      </c>
      <c r="D7088" s="626" t="s">
        <v>648</v>
      </c>
      <c r="E7088" s="634">
        <v>32.979999999999997</v>
      </c>
      <c r="F7088" s="635">
        <v>0</v>
      </c>
    </row>
    <row r="7089" spans="1:6" ht="15">
      <c r="A7089" s="633" t="s">
        <v>25434</v>
      </c>
      <c r="B7089" s="626">
        <v>101436</v>
      </c>
      <c r="C7089" s="628" t="s">
        <v>25724</v>
      </c>
      <c r="D7089" s="626" t="s">
        <v>25436</v>
      </c>
      <c r="E7089" s="634">
        <v>5877.22</v>
      </c>
      <c r="F7089" s="635">
        <v>0</v>
      </c>
    </row>
    <row r="7090" spans="1:6" ht="15">
      <c r="A7090" s="633" t="s">
        <v>25434</v>
      </c>
      <c r="B7090" s="626">
        <v>101437</v>
      </c>
      <c r="C7090" s="628" t="s">
        <v>25725</v>
      </c>
      <c r="D7090" s="626" t="s">
        <v>25436</v>
      </c>
      <c r="E7090" s="634">
        <v>8050.89</v>
      </c>
      <c r="F7090" s="635">
        <v>0</v>
      </c>
    </row>
    <row r="7091" spans="1:6" ht="15">
      <c r="A7091" s="633" t="s">
        <v>25434</v>
      </c>
      <c r="B7091" s="626">
        <v>88299</v>
      </c>
      <c r="C7091" s="628" t="s">
        <v>25726</v>
      </c>
      <c r="D7091" s="626" t="s">
        <v>648</v>
      </c>
      <c r="E7091" s="634">
        <v>45.44</v>
      </c>
      <c r="F7091" s="635">
        <v>0</v>
      </c>
    </row>
    <row r="7092" spans="1:6" ht="15">
      <c r="A7092" s="633" t="s">
        <v>25434</v>
      </c>
      <c r="B7092" s="626">
        <v>88300</v>
      </c>
      <c r="C7092" s="628" t="s">
        <v>25727</v>
      </c>
      <c r="D7092" s="626" t="s">
        <v>648</v>
      </c>
      <c r="E7092" s="634">
        <v>45.44</v>
      </c>
      <c r="F7092" s="635">
        <v>0</v>
      </c>
    </row>
    <row r="7093" spans="1:6" ht="15">
      <c r="A7093" s="633" t="s">
        <v>25434</v>
      </c>
      <c r="B7093" s="626">
        <v>101438</v>
      </c>
      <c r="C7093" s="628" t="s">
        <v>25727</v>
      </c>
      <c r="D7093" s="626" t="s">
        <v>25436</v>
      </c>
      <c r="E7093" s="634">
        <v>8050.89</v>
      </c>
      <c r="F7093" s="635">
        <v>0</v>
      </c>
    </row>
    <row r="7094" spans="1:6" ht="15">
      <c r="A7094" s="633" t="s">
        <v>25434</v>
      </c>
      <c r="B7094" s="626">
        <v>88297</v>
      </c>
      <c r="C7094" s="628" t="s">
        <v>25728</v>
      </c>
      <c r="D7094" s="626" t="s">
        <v>648</v>
      </c>
      <c r="E7094" s="634">
        <v>37.1</v>
      </c>
      <c r="F7094" s="635">
        <v>0</v>
      </c>
    </row>
    <row r="7095" spans="1:6" ht="15">
      <c r="A7095" s="633" t="s">
        <v>25434</v>
      </c>
      <c r="B7095" s="626">
        <v>101435</v>
      </c>
      <c r="C7095" s="628" t="s">
        <v>25729</v>
      </c>
      <c r="D7095" s="626" t="s">
        <v>25436</v>
      </c>
      <c r="E7095" s="634">
        <v>6589.2</v>
      </c>
      <c r="F7095" s="635">
        <v>0</v>
      </c>
    </row>
    <row r="7096" spans="1:6" ht="15">
      <c r="A7096" s="633" t="s">
        <v>25434</v>
      </c>
      <c r="B7096" s="626">
        <v>101440</v>
      </c>
      <c r="C7096" s="628" t="s">
        <v>25730</v>
      </c>
      <c r="D7096" s="626" t="s">
        <v>25436</v>
      </c>
      <c r="E7096" s="634">
        <v>6228.96</v>
      </c>
      <c r="F7096" s="635">
        <v>0</v>
      </c>
    </row>
    <row r="7097" spans="1:6" ht="15">
      <c r="A7097" s="633" t="s">
        <v>25434</v>
      </c>
      <c r="B7097" s="626">
        <v>88302</v>
      </c>
      <c r="C7097" s="628" t="s">
        <v>25731</v>
      </c>
      <c r="D7097" s="626" t="s">
        <v>648</v>
      </c>
      <c r="E7097" s="634">
        <v>35.01</v>
      </c>
      <c r="F7097" s="635">
        <v>0</v>
      </c>
    </row>
    <row r="7098" spans="1:6" ht="15">
      <c r="A7098" s="633" t="s">
        <v>25434</v>
      </c>
      <c r="B7098" s="626">
        <v>88301</v>
      </c>
      <c r="C7098" s="628" t="s">
        <v>25732</v>
      </c>
      <c r="D7098" s="626" t="s">
        <v>648</v>
      </c>
      <c r="E7098" s="634">
        <v>35.01</v>
      </c>
      <c r="F7098" s="635">
        <v>0</v>
      </c>
    </row>
    <row r="7099" spans="1:6" ht="15">
      <c r="A7099" s="633" t="s">
        <v>25434</v>
      </c>
      <c r="B7099" s="626">
        <v>101439</v>
      </c>
      <c r="C7099" s="628" t="s">
        <v>25732</v>
      </c>
      <c r="D7099" s="626" t="s">
        <v>25436</v>
      </c>
      <c r="E7099" s="634">
        <v>6228.96</v>
      </c>
      <c r="F7099" s="635">
        <v>0</v>
      </c>
    </row>
    <row r="7100" spans="1:6" ht="15">
      <c r="A7100" s="633" t="s">
        <v>25434</v>
      </c>
      <c r="B7100" s="626">
        <v>88303</v>
      </c>
      <c r="C7100" s="628" t="s">
        <v>25733</v>
      </c>
      <c r="D7100" s="626" t="s">
        <v>648</v>
      </c>
      <c r="E7100" s="634">
        <v>35.479999999999997</v>
      </c>
      <c r="F7100" s="635">
        <v>0</v>
      </c>
    </row>
    <row r="7101" spans="1:6" ht="15">
      <c r="A7101" s="633" t="s">
        <v>25434</v>
      </c>
      <c r="B7101" s="626">
        <v>101441</v>
      </c>
      <c r="C7101" s="628" t="s">
        <v>25733</v>
      </c>
      <c r="D7101" s="626" t="s">
        <v>25436</v>
      </c>
      <c r="E7101" s="634">
        <v>6313.62</v>
      </c>
      <c r="F7101" s="635">
        <v>0</v>
      </c>
    </row>
    <row r="7102" spans="1:6" ht="15">
      <c r="A7102" s="633" t="s">
        <v>25434</v>
      </c>
      <c r="B7102" s="626">
        <v>88304</v>
      </c>
      <c r="C7102" s="628" t="s">
        <v>25734</v>
      </c>
      <c r="D7102" s="626" t="s">
        <v>648</v>
      </c>
      <c r="E7102" s="634">
        <v>45.44</v>
      </c>
      <c r="F7102" s="635">
        <v>0</v>
      </c>
    </row>
    <row r="7103" spans="1:6" ht="15">
      <c r="A7103" s="633" t="s">
        <v>25434</v>
      </c>
      <c r="B7103" s="626">
        <v>101443</v>
      </c>
      <c r="C7103" s="628" t="s">
        <v>25734</v>
      </c>
      <c r="D7103" s="626" t="s">
        <v>25436</v>
      </c>
      <c r="E7103" s="634">
        <v>8050.89</v>
      </c>
      <c r="F7103" s="635">
        <v>0</v>
      </c>
    </row>
    <row r="7104" spans="1:6" ht="15">
      <c r="A7104" s="633" t="s">
        <v>25434</v>
      </c>
      <c r="B7104" s="626">
        <v>88306</v>
      </c>
      <c r="C7104" s="628" t="s">
        <v>25735</v>
      </c>
      <c r="D7104" s="626" t="s">
        <v>648</v>
      </c>
      <c r="E7104" s="634">
        <v>28.06</v>
      </c>
      <c r="F7104" s="635">
        <v>0</v>
      </c>
    </row>
    <row r="7105" spans="1:6" ht="15">
      <c r="A7105" s="633" t="s">
        <v>25434</v>
      </c>
      <c r="B7105" s="626">
        <v>88307</v>
      </c>
      <c r="C7105" s="628" t="s">
        <v>25736</v>
      </c>
      <c r="D7105" s="626" t="s">
        <v>648</v>
      </c>
      <c r="E7105" s="634">
        <v>37.35</v>
      </c>
      <c r="F7105" s="635">
        <v>0</v>
      </c>
    </row>
    <row r="7106" spans="1:6" ht="15">
      <c r="A7106" s="633" t="s">
        <v>25434</v>
      </c>
      <c r="B7106" s="626">
        <v>88308</v>
      </c>
      <c r="C7106" s="628" t="s">
        <v>25737</v>
      </c>
      <c r="D7106" s="626" t="s">
        <v>648</v>
      </c>
      <c r="E7106" s="634">
        <v>35.409999999999997</v>
      </c>
      <c r="F7106" s="635">
        <v>0</v>
      </c>
    </row>
    <row r="7107" spans="1:6" ht="15">
      <c r="A7107" s="633" t="s">
        <v>25434</v>
      </c>
      <c r="B7107" s="626">
        <v>101444</v>
      </c>
      <c r="C7107" s="628" t="s">
        <v>25737</v>
      </c>
      <c r="D7107" s="626" t="s">
        <v>25436</v>
      </c>
      <c r="E7107" s="634">
        <v>6308.8</v>
      </c>
      <c r="F7107" s="635">
        <v>0</v>
      </c>
    </row>
    <row r="7108" spans="1:6" ht="15">
      <c r="A7108" s="633" t="s">
        <v>25434</v>
      </c>
      <c r="B7108" s="626">
        <v>88309</v>
      </c>
      <c r="C7108" s="628" t="s">
        <v>25738</v>
      </c>
      <c r="D7108" s="626" t="s">
        <v>648</v>
      </c>
      <c r="E7108" s="634">
        <v>35.58</v>
      </c>
      <c r="F7108" s="635">
        <v>0</v>
      </c>
    </row>
    <row r="7109" spans="1:6" ht="15">
      <c r="A7109" s="633" t="s">
        <v>25434</v>
      </c>
      <c r="B7109" s="626">
        <v>101445</v>
      </c>
      <c r="C7109" s="628" t="s">
        <v>25738</v>
      </c>
      <c r="D7109" s="626" t="s">
        <v>25436</v>
      </c>
      <c r="E7109" s="634">
        <v>6330.96</v>
      </c>
      <c r="F7109" s="635">
        <v>0</v>
      </c>
    </row>
    <row r="7110" spans="1:6" ht="15">
      <c r="A7110" s="633" t="s">
        <v>25434</v>
      </c>
      <c r="B7110" s="626">
        <v>88310</v>
      </c>
      <c r="C7110" s="628" t="s">
        <v>25739</v>
      </c>
      <c r="D7110" s="626" t="s">
        <v>648</v>
      </c>
      <c r="E7110" s="634">
        <v>37.22</v>
      </c>
      <c r="F7110" s="635">
        <v>0</v>
      </c>
    </row>
    <row r="7111" spans="1:6" ht="15">
      <c r="A7111" s="633" t="s">
        <v>25434</v>
      </c>
      <c r="B7111" s="626">
        <v>101446</v>
      </c>
      <c r="C7111" s="628" t="s">
        <v>25739</v>
      </c>
      <c r="D7111" s="626" t="s">
        <v>25436</v>
      </c>
      <c r="E7111" s="634">
        <v>6649.57</v>
      </c>
      <c r="F7111" s="635">
        <v>0</v>
      </c>
    </row>
    <row r="7112" spans="1:6" ht="15">
      <c r="A7112" s="633" t="s">
        <v>25434</v>
      </c>
      <c r="B7112" s="626">
        <v>88311</v>
      </c>
      <c r="C7112" s="628" t="s">
        <v>25740</v>
      </c>
      <c r="D7112" s="626" t="s">
        <v>648</v>
      </c>
      <c r="E7112" s="634">
        <v>35.14</v>
      </c>
      <c r="F7112" s="635">
        <v>0</v>
      </c>
    </row>
    <row r="7113" spans="1:6" ht="15">
      <c r="A7113" s="633" t="s">
        <v>25434</v>
      </c>
      <c r="B7113" s="626">
        <v>101447</v>
      </c>
      <c r="C7113" s="628" t="s">
        <v>25740</v>
      </c>
      <c r="D7113" s="626" t="s">
        <v>25436</v>
      </c>
      <c r="E7113" s="634">
        <v>6290.08</v>
      </c>
      <c r="F7113" s="635">
        <v>0</v>
      </c>
    </row>
    <row r="7114" spans="1:6" ht="15">
      <c r="A7114" s="633" t="s">
        <v>25434</v>
      </c>
      <c r="B7114" s="626">
        <v>88312</v>
      </c>
      <c r="C7114" s="628" t="s">
        <v>25741</v>
      </c>
      <c r="D7114" s="626" t="s">
        <v>648</v>
      </c>
      <c r="E7114" s="634">
        <v>37.22</v>
      </c>
      <c r="F7114" s="635">
        <v>0</v>
      </c>
    </row>
    <row r="7115" spans="1:6" ht="15">
      <c r="A7115" s="633" t="s">
        <v>25434</v>
      </c>
      <c r="B7115" s="626">
        <v>101448</v>
      </c>
      <c r="C7115" s="628" t="s">
        <v>25741</v>
      </c>
      <c r="D7115" s="626" t="s">
        <v>25436</v>
      </c>
      <c r="E7115" s="634">
        <v>6649.57</v>
      </c>
      <c r="F7115" s="635">
        <v>0</v>
      </c>
    </row>
    <row r="7116" spans="1:6" ht="15">
      <c r="A7116" s="633" t="s">
        <v>25434</v>
      </c>
      <c r="B7116" s="626">
        <v>101449</v>
      </c>
      <c r="C7116" s="628" t="s">
        <v>25742</v>
      </c>
      <c r="D7116" s="626" t="s">
        <v>25436</v>
      </c>
      <c r="E7116" s="634">
        <v>5919.84</v>
      </c>
      <c r="F7116" s="635">
        <v>0</v>
      </c>
    </row>
    <row r="7117" spans="1:6" ht="15">
      <c r="A7117" s="633" t="s">
        <v>25434</v>
      </c>
      <c r="B7117" s="626">
        <v>88313</v>
      </c>
      <c r="C7117" s="628" t="s">
        <v>25743</v>
      </c>
      <c r="D7117" s="626" t="s">
        <v>648</v>
      </c>
      <c r="E7117" s="634">
        <v>33.31</v>
      </c>
      <c r="F7117" s="635">
        <v>0</v>
      </c>
    </row>
    <row r="7118" spans="1:6" ht="15">
      <c r="A7118" s="633" t="s">
        <v>25434</v>
      </c>
      <c r="B7118" s="626">
        <v>88314</v>
      </c>
      <c r="C7118" s="628" t="s">
        <v>25744</v>
      </c>
      <c r="D7118" s="626" t="s">
        <v>648</v>
      </c>
      <c r="E7118" s="634">
        <v>33.950000000000003</v>
      </c>
      <c r="F7118" s="635">
        <v>0</v>
      </c>
    </row>
    <row r="7119" spans="1:6" ht="15">
      <c r="A7119" s="633" t="s">
        <v>25434</v>
      </c>
      <c r="B7119" s="626">
        <v>88315</v>
      </c>
      <c r="C7119" s="628" t="s">
        <v>25745</v>
      </c>
      <c r="D7119" s="626" t="s">
        <v>648</v>
      </c>
      <c r="E7119" s="634">
        <v>36.020000000000003</v>
      </c>
      <c r="F7119" s="635">
        <v>0</v>
      </c>
    </row>
    <row r="7120" spans="1:6" ht="15">
      <c r="A7120" s="633" t="s">
        <v>25434</v>
      </c>
      <c r="B7120" s="626">
        <v>101451</v>
      </c>
      <c r="C7120" s="628" t="s">
        <v>25745</v>
      </c>
      <c r="D7120" s="626" t="s">
        <v>25436</v>
      </c>
      <c r="E7120" s="634">
        <v>6421.81</v>
      </c>
      <c r="F7120" s="635">
        <v>0</v>
      </c>
    </row>
    <row r="7121" spans="1:6" ht="15">
      <c r="A7121" s="633" t="s">
        <v>25434</v>
      </c>
      <c r="B7121" s="626">
        <v>88316</v>
      </c>
      <c r="C7121" s="628" t="s">
        <v>25746</v>
      </c>
      <c r="D7121" s="626" t="s">
        <v>648</v>
      </c>
      <c r="E7121" s="634">
        <v>30.74</v>
      </c>
      <c r="F7121" s="635">
        <v>0</v>
      </c>
    </row>
    <row r="7122" spans="1:6" ht="15">
      <c r="A7122" s="633" t="s">
        <v>25434</v>
      </c>
      <c r="B7122" s="626">
        <v>101452</v>
      </c>
      <c r="C7122" s="628" t="s">
        <v>25747</v>
      </c>
      <c r="D7122" s="626" t="s">
        <v>25436</v>
      </c>
      <c r="E7122" s="634">
        <v>5484.51</v>
      </c>
      <c r="F7122" s="635">
        <v>0</v>
      </c>
    </row>
    <row r="7123" spans="1:6" ht="15">
      <c r="A7123" s="633" t="s">
        <v>25434</v>
      </c>
      <c r="B7123" s="626">
        <v>95967</v>
      </c>
      <c r="C7123" s="628" t="s">
        <v>25748</v>
      </c>
      <c r="D7123" s="626" t="s">
        <v>648</v>
      </c>
      <c r="E7123" s="634">
        <v>182.68</v>
      </c>
      <c r="F7123" s="635">
        <v>0</v>
      </c>
    </row>
    <row r="7124" spans="1:6" ht="15">
      <c r="A7124" s="633" t="s">
        <v>25434</v>
      </c>
      <c r="B7124" s="626">
        <v>88318</v>
      </c>
      <c r="C7124" s="628" t="s">
        <v>25749</v>
      </c>
      <c r="D7124" s="626" t="s">
        <v>648</v>
      </c>
      <c r="E7124" s="634">
        <v>41.76</v>
      </c>
      <c r="F7124" s="635">
        <v>0</v>
      </c>
    </row>
    <row r="7125" spans="1:6" ht="15">
      <c r="A7125" s="633" t="s">
        <v>25434</v>
      </c>
      <c r="B7125" s="626">
        <v>88317</v>
      </c>
      <c r="C7125" s="628" t="s">
        <v>25750</v>
      </c>
      <c r="D7125" s="626" t="s">
        <v>648</v>
      </c>
      <c r="E7125" s="634">
        <v>39.47</v>
      </c>
      <c r="F7125" s="635">
        <v>0</v>
      </c>
    </row>
    <row r="7126" spans="1:6" ht="15">
      <c r="A7126" s="633" t="s">
        <v>25434</v>
      </c>
      <c r="B7126" s="626">
        <v>101453</v>
      </c>
      <c r="C7126" s="628" t="s">
        <v>25750</v>
      </c>
      <c r="D7126" s="626" t="s">
        <v>25436</v>
      </c>
      <c r="E7126" s="634">
        <v>7034.04</v>
      </c>
      <c r="F7126" s="635">
        <v>0</v>
      </c>
    </row>
    <row r="7127" spans="1:6" ht="15">
      <c r="A7127" s="633" t="s">
        <v>25434</v>
      </c>
      <c r="B7127" s="626">
        <v>101454</v>
      </c>
      <c r="C7127" s="628" t="s">
        <v>25751</v>
      </c>
      <c r="D7127" s="626" t="s">
        <v>25436</v>
      </c>
      <c r="E7127" s="634">
        <v>7435.56</v>
      </c>
      <c r="F7127" s="635">
        <v>0</v>
      </c>
    </row>
    <row r="7128" spans="1:6" ht="15">
      <c r="A7128" s="633" t="s">
        <v>25434</v>
      </c>
      <c r="B7128" s="626">
        <v>100533</v>
      </c>
      <c r="C7128" s="628" t="s">
        <v>25752</v>
      </c>
      <c r="D7128" s="626" t="s">
        <v>648</v>
      </c>
      <c r="E7128" s="634">
        <v>63.38</v>
      </c>
      <c r="F7128" s="635">
        <v>0</v>
      </c>
    </row>
    <row r="7129" spans="1:6" ht="15">
      <c r="A7129" s="633" t="s">
        <v>25434</v>
      </c>
      <c r="B7129" s="626">
        <v>100534</v>
      </c>
      <c r="C7129" s="628" t="s">
        <v>25752</v>
      </c>
      <c r="D7129" s="626" t="s">
        <v>25436</v>
      </c>
      <c r="E7129" s="634">
        <v>11106.97</v>
      </c>
      <c r="F7129" s="635">
        <v>0</v>
      </c>
    </row>
    <row r="7130" spans="1:6" ht="15">
      <c r="A7130" s="633" t="s">
        <v>25434</v>
      </c>
      <c r="B7130" s="626">
        <v>88323</v>
      </c>
      <c r="C7130" s="628" t="s">
        <v>25753</v>
      </c>
      <c r="D7130" s="626" t="s">
        <v>648</v>
      </c>
      <c r="E7130" s="634">
        <v>35.11</v>
      </c>
      <c r="F7130" s="635">
        <v>0</v>
      </c>
    </row>
    <row r="7131" spans="1:6" ht="15">
      <c r="A7131" s="633" t="s">
        <v>25434</v>
      </c>
      <c r="B7131" s="626">
        <v>101458</v>
      </c>
      <c r="C7131" s="628" t="s">
        <v>25754</v>
      </c>
      <c r="D7131" s="626" t="s">
        <v>25436</v>
      </c>
      <c r="E7131" s="634">
        <v>6255.53</v>
      </c>
      <c r="F7131" s="635">
        <v>0</v>
      </c>
    </row>
    <row r="7132" spans="1:6" ht="15">
      <c r="A7132" s="633" t="s">
        <v>25434</v>
      </c>
      <c r="B7132" s="626">
        <v>90781</v>
      </c>
      <c r="C7132" s="628" t="s">
        <v>25755</v>
      </c>
      <c r="D7132" s="626" t="s">
        <v>648</v>
      </c>
      <c r="E7132" s="634">
        <v>78.900000000000006</v>
      </c>
      <c r="F7132" s="635">
        <v>0</v>
      </c>
    </row>
    <row r="7133" spans="1:6" ht="15">
      <c r="A7133" s="633" t="s">
        <v>25434</v>
      </c>
      <c r="B7133" s="626">
        <v>94296</v>
      </c>
      <c r="C7133" s="628" t="s">
        <v>25755</v>
      </c>
      <c r="D7133" s="626" t="s">
        <v>25436</v>
      </c>
      <c r="E7133" s="634">
        <v>13824.83</v>
      </c>
      <c r="F7133" s="635">
        <v>0</v>
      </c>
    </row>
    <row r="7134" spans="1:6" ht="15">
      <c r="A7134" s="633" t="s">
        <v>25434</v>
      </c>
      <c r="B7134" s="626">
        <v>88324</v>
      </c>
      <c r="C7134" s="628" t="s">
        <v>25756</v>
      </c>
      <c r="D7134" s="626" t="s">
        <v>648</v>
      </c>
      <c r="E7134" s="634">
        <v>37.1</v>
      </c>
      <c r="F7134" s="635">
        <v>0</v>
      </c>
    </row>
    <row r="7135" spans="1:6" ht="15">
      <c r="A7135" s="633" t="s">
        <v>25434</v>
      </c>
      <c r="B7135" s="626">
        <v>88321</v>
      </c>
      <c r="C7135" s="628" t="s">
        <v>25757</v>
      </c>
      <c r="D7135" s="626" t="s">
        <v>648</v>
      </c>
      <c r="E7135" s="634">
        <v>63.06</v>
      </c>
      <c r="F7135" s="635">
        <v>0</v>
      </c>
    </row>
    <row r="7136" spans="1:6" ht="15">
      <c r="A7136" s="633" t="s">
        <v>25434</v>
      </c>
      <c r="B7136" s="626">
        <v>101456</v>
      </c>
      <c r="C7136" s="628" t="s">
        <v>25758</v>
      </c>
      <c r="D7136" s="626" t="s">
        <v>25436</v>
      </c>
      <c r="E7136" s="634">
        <v>11058.8</v>
      </c>
      <c r="F7136" s="635">
        <v>0</v>
      </c>
    </row>
    <row r="7137" spans="1:6" ht="15">
      <c r="A7137" s="633" t="s">
        <v>25434</v>
      </c>
      <c r="B7137" s="626">
        <v>88322</v>
      </c>
      <c r="C7137" s="628" t="s">
        <v>25759</v>
      </c>
      <c r="D7137" s="626" t="s">
        <v>648</v>
      </c>
      <c r="E7137" s="634">
        <v>34.479999999999997</v>
      </c>
      <c r="F7137" s="635">
        <v>0</v>
      </c>
    </row>
    <row r="7138" spans="1:6" ht="15">
      <c r="A7138" s="633" t="s">
        <v>25434</v>
      </c>
      <c r="B7138" s="626">
        <v>100309</v>
      </c>
      <c r="C7138" s="628" t="s">
        <v>25760</v>
      </c>
      <c r="D7138" s="626" t="s">
        <v>648</v>
      </c>
      <c r="E7138" s="634">
        <v>77.13</v>
      </c>
      <c r="F7138" s="635">
        <v>0</v>
      </c>
    </row>
    <row r="7139" spans="1:6" ht="15">
      <c r="A7139" s="633" t="s">
        <v>25434</v>
      </c>
      <c r="B7139" s="626">
        <v>100321</v>
      </c>
      <c r="C7139" s="628" t="s">
        <v>25760</v>
      </c>
      <c r="D7139" s="626" t="s">
        <v>25436</v>
      </c>
      <c r="E7139" s="634">
        <v>13488.13</v>
      </c>
      <c r="F7139" s="635">
        <v>0</v>
      </c>
    </row>
    <row r="7140" spans="1:6" ht="15">
      <c r="A7140" s="633" t="s">
        <v>25434</v>
      </c>
      <c r="B7140" s="626">
        <v>101457</v>
      </c>
      <c r="C7140" s="628" t="s">
        <v>25761</v>
      </c>
      <c r="D7140" s="626" t="s">
        <v>25436</v>
      </c>
      <c r="E7140" s="634">
        <v>7064.77</v>
      </c>
      <c r="F7140" s="635">
        <v>0</v>
      </c>
    </row>
    <row r="7141" spans="1:6" ht="15">
      <c r="A7141" s="633" t="s">
        <v>25434</v>
      </c>
      <c r="B7141" s="626">
        <v>88325</v>
      </c>
      <c r="C7141" s="628" t="s">
        <v>25762</v>
      </c>
      <c r="D7141" s="626" t="s">
        <v>648</v>
      </c>
      <c r="E7141" s="634">
        <v>30.69</v>
      </c>
      <c r="F7141" s="635">
        <v>0</v>
      </c>
    </row>
    <row r="7142" spans="1:6" ht="15">
      <c r="A7142" s="633" t="s">
        <v>25434</v>
      </c>
      <c r="B7142" s="626">
        <v>101459</v>
      </c>
      <c r="C7142" s="628" t="s">
        <v>25762</v>
      </c>
      <c r="D7142" s="626" t="s">
        <v>25436</v>
      </c>
      <c r="E7142" s="634">
        <v>5486.74</v>
      </c>
      <c r="F7142" s="635">
        <v>0</v>
      </c>
    </row>
    <row r="7143" spans="1:6" ht="15">
      <c r="A7143" s="633" t="s">
        <v>25434</v>
      </c>
      <c r="B7143" s="626">
        <v>100289</v>
      </c>
      <c r="C7143" s="628" t="s">
        <v>25763</v>
      </c>
      <c r="D7143" s="626" t="s">
        <v>648</v>
      </c>
      <c r="E7143" s="634">
        <v>32.950000000000003</v>
      </c>
      <c r="F7143" s="635">
        <v>0</v>
      </c>
    </row>
    <row r="7144" spans="1:6" ht="15">
      <c r="A7144" s="633" t="s">
        <v>25434</v>
      </c>
      <c r="B7144" s="626">
        <v>101460</v>
      </c>
      <c r="C7144" s="628" t="s">
        <v>25763</v>
      </c>
      <c r="D7144" s="626" t="s">
        <v>25436</v>
      </c>
      <c r="E7144" s="634">
        <v>5888.77</v>
      </c>
      <c r="F7144" s="635">
        <v>0</v>
      </c>
    </row>
    <row r="7145" spans="1:6" ht="15">
      <c r="A7145" s="633" t="s">
        <v>25764</v>
      </c>
      <c r="B7145" s="626">
        <v>105011</v>
      </c>
      <c r="C7145" s="628" t="s">
        <v>25765</v>
      </c>
      <c r="D7145" s="626" t="s">
        <v>143</v>
      </c>
      <c r="E7145" s="634">
        <v>0.7</v>
      </c>
      <c r="F7145" s="635">
        <v>0</v>
      </c>
    </row>
    <row r="7146" spans="1:6" ht="15">
      <c r="A7146" s="633" t="s">
        <v>25764</v>
      </c>
      <c r="B7146" s="626">
        <v>99061</v>
      </c>
      <c r="C7146" s="628" t="s">
        <v>25766</v>
      </c>
      <c r="D7146" s="626" t="s">
        <v>351</v>
      </c>
      <c r="E7146" s="634">
        <v>145.94</v>
      </c>
      <c r="F7146" s="635">
        <v>0</v>
      </c>
    </row>
    <row r="7147" spans="1:6" ht="15">
      <c r="A7147" s="633" t="s">
        <v>25764</v>
      </c>
      <c r="B7147" s="626">
        <v>99060</v>
      </c>
      <c r="C7147" s="628" t="s">
        <v>25767</v>
      </c>
      <c r="D7147" s="626" t="s">
        <v>351</v>
      </c>
      <c r="E7147" s="634">
        <v>235.43</v>
      </c>
      <c r="F7147" s="635">
        <v>0</v>
      </c>
    </row>
    <row r="7148" spans="1:6" ht="15">
      <c r="A7148" s="633" t="s">
        <v>25764</v>
      </c>
      <c r="B7148" s="626">
        <v>105008</v>
      </c>
      <c r="C7148" s="628" t="s">
        <v>25768</v>
      </c>
      <c r="D7148" s="626" t="s">
        <v>351</v>
      </c>
      <c r="E7148" s="634">
        <v>0</v>
      </c>
      <c r="F7148" s="635"/>
    </row>
    <row r="7149" spans="1:6" ht="15">
      <c r="A7149" s="633" t="s">
        <v>25764</v>
      </c>
      <c r="B7149" s="626">
        <v>105009</v>
      </c>
      <c r="C7149" s="628" t="s">
        <v>25769</v>
      </c>
      <c r="D7149" s="626" t="s">
        <v>143</v>
      </c>
      <c r="E7149" s="634">
        <v>95.92</v>
      </c>
      <c r="F7149" s="635">
        <v>0</v>
      </c>
    </row>
    <row r="7150" spans="1:6" ht="15">
      <c r="A7150" s="633" t="s">
        <v>25764</v>
      </c>
      <c r="B7150" s="626">
        <v>99059</v>
      </c>
      <c r="C7150" s="628" t="s">
        <v>25770</v>
      </c>
      <c r="D7150" s="626" t="s">
        <v>143</v>
      </c>
      <c r="E7150" s="634">
        <v>77.78</v>
      </c>
      <c r="F7150" s="635">
        <v>0</v>
      </c>
    </row>
    <row r="7151" spans="1:6" ht="15">
      <c r="A7151" s="633" t="s">
        <v>25764</v>
      </c>
      <c r="B7151" s="626">
        <v>105137</v>
      </c>
      <c r="C7151" s="628" t="s">
        <v>25771</v>
      </c>
      <c r="D7151" s="626" t="s">
        <v>143</v>
      </c>
      <c r="E7151" s="634">
        <v>0</v>
      </c>
      <c r="F7151" s="635"/>
    </row>
    <row r="7152" spans="1:6" ht="15">
      <c r="A7152" s="633" t="s">
        <v>25764</v>
      </c>
      <c r="B7152" s="626">
        <v>105136</v>
      </c>
      <c r="C7152" s="628" t="s">
        <v>25772</v>
      </c>
      <c r="D7152" s="626" t="s">
        <v>351</v>
      </c>
      <c r="E7152" s="634">
        <v>0</v>
      </c>
      <c r="F7152" s="635"/>
    </row>
    <row r="7153" spans="1:6" ht="15">
      <c r="A7153" s="633" t="s">
        <v>25764</v>
      </c>
      <c r="B7153" s="626">
        <v>105007</v>
      </c>
      <c r="C7153" s="628" t="s">
        <v>25773</v>
      </c>
      <c r="D7153" s="626" t="s">
        <v>351</v>
      </c>
      <c r="E7153" s="634">
        <v>50.1</v>
      </c>
      <c r="F7153" s="635">
        <v>0</v>
      </c>
    </row>
    <row r="7154" spans="1:6" ht="15">
      <c r="A7154" s="633" t="s">
        <v>25764</v>
      </c>
      <c r="B7154" s="626">
        <v>99063</v>
      </c>
      <c r="C7154" s="628" t="s">
        <v>25774</v>
      </c>
      <c r="D7154" s="626" t="s">
        <v>143</v>
      </c>
      <c r="E7154" s="634">
        <v>11.66</v>
      </c>
      <c r="F7154" s="635">
        <v>0</v>
      </c>
    </row>
    <row r="7155" spans="1:6" ht="15">
      <c r="A7155" s="633" t="s">
        <v>25764</v>
      </c>
      <c r="B7155" s="626">
        <v>105010</v>
      </c>
      <c r="C7155" s="628" t="s">
        <v>25775</v>
      </c>
      <c r="D7155" s="626" t="s">
        <v>351</v>
      </c>
      <c r="E7155" s="634">
        <v>0</v>
      </c>
      <c r="F7155" s="635"/>
    </row>
    <row r="7156" spans="1:6" ht="15">
      <c r="A7156" s="633" t="s">
        <v>25764</v>
      </c>
      <c r="B7156" s="626">
        <v>99062</v>
      </c>
      <c r="C7156" s="628" t="s">
        <v>25776</v>
      </c>
      <c r="D7156" s="626" t="s">
        <v>351</v>
      </c>
      <c r="E7156" s="634">
        <v>2.7</v>
      </c>
      <c r="F7156" s="635">
        <v>0</v>
      </c>
    </row>
    <row r="7157" spans="1:6" ht="15">
      <c r="A7157" s="633" t="s">
        <v>25777</v>
      </c>
      <c r="B7157" s="626">
        <v>100857</v>
      </c>
      <c r="C7157" s="628" t="s">
        <v>25778</v>
      </c>
      <c r="D7157" s="626" t="s">
        <v>351</v>
      </c>
      <c r="E7157" s="634">
        <v>443.23</v>
      </c>
      <c r="F7157" s="635">
        <v>0</v>
      </c>
    </row>
    <row r="7158" spans="1:6" ht="15">
      <c r="A7158" s="633" t="s">
        <v>25777</v>
      </c>
      <c r="B7158" s="626">
        <v>86905</v>
      </c>
      <c r="C7158" s="628" t="s">
        <v>25779</v>
      </c>
      <c r="D7158" s="626" t="s">
        <v>351</v>
      </c>
      <c r="E7158" s="634">
        <v>345.69</v>
      </c>
      <c r="F7158" s="635">
        <v>0</v>
      </c>
    </row>
    <row r="7159" spans="1:6" ht="15">
      <c r="A7159" s="633" t="s">
        <v>25777</v>
      </c>
      <c r="B7159" s="626">
        <v>86908</v>
      </c>
      <c r="C7159" s="628" t="s">
        <v>25780</v>
      </c>
      <c r="D7159" s="626" t="s">
        <v>351</v>
      </c>
      <c r="E7159" s="634">
        <v>406.81</v>
      </c>
      <c r="F7159" s="635">
        <v>0</v>
      </c>
    </row>
    <row r="7160" spans="1:6" ht="15">
      <c r="A7160" s="633" t="s">
        <v>25777</v>
      </c>
      <c r="B7160" s="626">
        <v>100849</v>
      </c>
      <c r="C7160" s="628" t="s">
        <v>25781</v>
      </c>
      <c r="D7160" s="626" t="s">
        <v>351</v>
      </c>
      <c r="E7160" s="634">
        <v>46.37</v>
      </c>
      <c r="F7160" s="635">
        <v>0</v>
      </c>
    </row>
    <row r="7161" spans="1:6" ht="15">
      <c r="A7161" s="633" t="s">
        <v>25777</v>
      </c>
      <c r="B7161" s="626">
        <v>100851</v>
      </c>
      <c r="C7161" s="628" t="s">
        <v>25782</v>
      </c>
      <c r="D7161" s="626" t="s">
        <v>351</v>
      </c>
      <c r="E7161" s="634">
        <v>90.25</v>
      </c>
      <c r="F7161" s="635">
        <v>0</v>
      </c>
    </row>
    <row r="7162" spans="1:6" ht="15">
      <c r="A7162" s="633" t="s">
        <v>25777</v>
      </c>
      <c r="B7162" s="626">
        <v>100850</v>
      </c>
      <c r="C7162" s="628" t="s">
        <v>25783</v>
      </c>
      <c r="D7162" s="626" t="s">
        <v>351</v>
      </c>
      <c r="E7162" s="634">
        <v>0</v>
      </c>
      <c r="F7162" s="635"/>
    </row>
    <row r="7163" spans="1:6" ht="15">
      <c r="A7163" s="633" t="s">
        <v>25777</v>
      </c>
      <c r="B7163" s="626">
        <v>86895</v>
      </c>
      <c r="C7163" s="628" t="s">
        <v>25784</v>
      </c>
      <c r="D7163" s="626" t="s">
        <v>351</v>
      </c>
      <c r="E7163" s="634">
        <v>420.81</v>
      </c>
      <c r="F7163" s="635">
        <v>0</v>
      </c>
    </row>
    <row r="7164" spans="1:6" ht="15">
      <c r="A7164" s="633" t="s">
        <v>25777</v>
      </c>
      <c r="B7164" s="626">
        <v>86889</v>
      </c>
      <c r="C7164" s="628" t="s">
        <v>25785</v>
      </c>
      <c r="D7164" s="626" t="s">
        <v>351</v>
      </c>
      <c r="E7164" s="634">
        <v>867.88</v>
      </c>
      <c r="F7164" s="635">
        <v>0</v>
      </c>
    </row>
    <row r="7165" spans="1:6" ht="15">
      <c r="A7165" s="633" t="s">
        <v>25777</v>
      </c>
      <c r="B7165" s="626">
        <v>86899</v>
      </c>
      <c r="C7165" s="628" t="s">
        <v>25786</v>
      </c>
      <c r="D7165" s="626" t="s">
        <v>351</v>
      </c>
      <c r="E7165" s="634">
        <v>393.06</v>
      </c>
      <c r="F7165" s="635">
        <v>0</v>
      </c>
    </row>
    <row r="7166" spans="1:6" ht="15">
      <c r="A7166" s="633" t="s">
        <v>25777</v>
      </c>
      <c r="B7166" s="626">
        <v>86893</v>
      </c>
      <c r="C7166" s="628" t="s">
        <v>25787</v>
      </c>
      <c r="D7166" s="626" t="s">
        <v>351</v>
      </c>
      <c r="E7166" s="634">
        <v>793.9</v>
      </c>
      <c r="F7166" s="635">
        <v>0</v>
      </c>
    </row>
    <row r="7167" spans="1:6" ht="15">
      <c r="A7167" s="633" t="s">
        <v>25777</v>
      </c>
      <c r="B7167" s="626">
        <v>86934</v>
      </c>
      <c r="C7167" s="628" t="s">
        <v>25788</v>
      </c>
      <c r="D7167" s="626" t="s">
        <v>351</v>
      </c>
      <c r="E7167" s="634">
        <v>504.12</v>
      </c>
      <c r="F7167" s="635">
        <v>0</v>
      </c>
    </row>
    <row r="7168" spans="1:6" ht="15">
      <c r="A7168" s="633" t="s">
        <v>25777</v>
      </c>
      <c r="B7168" s="626">
        <v>86933</v>
      </c>
      <c r="C7168" s="628" t="s">
        <v>25789</v>
      </c>
      <c r="D7168" s="626" t="s">
        <v>351</v>
      </c>
      <c r="E7168" s="634">
        <v>516.58000000000004</v>
      </c>
      <c r="F7168" s="635">
        <v>0</v>
      </c>
    </row>
    <row r="7169" spans="1:6" ht="15">
      <c r="A7169" s="633" t="s">
        <v>25777</v>
      </c>
      <c r="B7169" s="626">
        <v>86894</v>
      </c>
      <c r="C7169" s="628" t="s">
        <v>25790</v>
      </c>
      <c r="D7169" s="626" t="s">
        <v>351</v>
      </c>
      <c r="E7169" s="634">
        <v>381.94</v>
      </c>
      <c r="F7169" s="635">
        <v>0</v>
      </c>
    </row>
    <row r="7170" spans="1:6" ht="15">
      <c r="A7170" s="633" t="s">
        <v>25777</v>
      </c>
      <c r="B7170" s="626">
        <v>93441</v>
      </c>
      <c r="C7170" s="628" t="s">
        <v>25791</v>
      </c>
      <c r="D7170" s="626" t="s">
        <v>351</v>
      </c>
      <c r="E7170" s="634">
        <v>1258.1099999999999</v>
      </c>
      <c r="F7170" s="635">
        <v>0</v>
      </c>
    </row>
    <row r="7171" spans="1:6" ht="15">
      <c r="A7171" s="633" t="s">
        <v>25777</v>
      </c>
      <c r="B7171" s="626">
        <v>93396</v>
      </c>
      <c r="C7171" s="628" t="s">
        <v>25792</v>
      </c>
      <c r="D7171" s="626" t="s">
        <v>351</v>
      </c>
      <c r="E7171" s="634">
        <v>737.24</v>
      </c>
      <c r="F7171" s="635">
        <v>0</v>
      </c>
    </row>
    <row r="7172" spans="1:6" ht="15">
      <c r="A7172" s="633" t="s">
        <v>25777</v>
      </c>
      <c r="B7172" s="626">
        <v>93442</v>
      </c>
      <c r="C7172" s="628" t="s">
        <v>25793</v>
      </c>
      <c r="D7172" s="626" t="s">
        <v>351</v>
      </c>
      <c r="E7172" s="634">
        <v>1407.52</v>
      </c>
      <c r="F7172" s="635">
        <v>0</v>
      </c>
    </row>
    <row r="7173" spans="1:6" ht="15">
      <c r="A7173" s="633" t="s">
        <v>25777</v>
      </c>
      <c r="B7173" s="626">
        <v>86947</v>
      </c>
      <c r="C7173" s="628" t="s">
        <v>25794</v>
      </c>
      <c r="D7173" s="626" t="s">
        <v>351</v>
      </c>
      <c r="E7173" s="634">
        <v>1273.81</v>
      </c>
      <c r="F7173" s="635">
        <v>0</v>
      </c>
    </row>
    <row r="7174" spans="1:6" ht="15">
      <c r="A7174" s="633" t="s">
        <v>25777</v>
      </c>
      <c r="B7174" s="626">
        <v>100875</v>
      </c>
      <c r="C7174" s="628" t="s">
        <v>25795</v>
      </c>
      <c r="D7174" s="626" t="s">
        <v>351</v>
      </c>
      <c r="E7174" s="634">
        <v>1090.56</v>
      </c>
      <c r="F7174" s="635">
        <v>0</v>
      </c>
    </row>
    <row r="7175" spans="1:6" ht="15">
      <c r="A7175" s="633" t="s">
        <v>25777</v>
      </c>
      <c r="B7175" s="626">
        <v>100863</v>
      </c>
      <c r="C7175" s="628" t="s">
        <v>25796</v>
      </c>
      <c r="D7175" s="626" t="s">
        <v>351</v>
      </c>
      <c r="E7175" s="634">
        <v>625.96</v>
      </c>
      <c r="F7175" s="635">
        <v>0</v>
      </c>
    </row>
    <row r="7176" spans="1:6" ht="15">
      <c r="A7176" s="633" t="s">
        <v>25777</v>
      </c>
      <c r="B7176" s="626">
        <v>100864</v>
      </c>
      <c r="C7176" s="628" t="s">
        <v>25797</v>
      </c>
      <c r="D7176" s="626" t="s">
        <v>351</v>
      </c>
      <c r="E7176" s="634">
        <v>683.58</v>
      </c>
      <c r="F7176" s="635">
        <v>0</v>
      </c>
    </row>
    <row r="7177" spans="1:6" ht="15">
      <c r="A7177" s="633" t="s">
        <v>25777</v>
      </c>
      <c r="B7177" s="626">
        <v>100865</v>
      </c>
      <c r="C7177" s="628" t="s">
        <v>25798</v>
      </c>
      <c r="D7177" s="626" t="s">
        <v>351</v>
      </c>
      <c r="E7177" s="634">
        <v>589.32000000000005</v>
      </c>
      <c r="F7177" s="635">
        <v>0</v>
      </c>
    </row>
    <row r="7178" spans="1:6" ht="15">
      <c r="A7178" s="633" t="s">
        <v>25777</v>
      </c>
      <c r="B7178" s="626">
        <v>100866</v>
      </c>
      <c r="C7178" s="628" t="s">
        <v>25799</v>
      </c>
      <c r="D7178" s="626" t="s">
        <v>351</v>
      </c>
      <c r="E7178" s="634">
        <v>328.95</v>
      </c>
      <c r="F7178" s="635">
        <v>0</v>
      </c>
    </row>
    <row r="7179" spans="1:6" ht="15">
      <c r="A7179" s="633" t="s">
        <v>25777</v>
      </c>
      <c r="B7179" s="626">
        <v>100867</v>
      </c>
      <c r="C7179" s="628" t="s">
        <v>25800</v>
      </c>
      <c r="D7179" s="626" t="s">
        <v>351</v>
      </c>
      <c r="E7179" s="634">
        <v>347.95</v>
      </c>
      <c r="F7179" s="635">
        <v>0</v>
      </c>
    </row>
    <row r="7180" spans="1:6" ht="15">
      <c r="A7180" s="633" t="s">
        <v>25777</v>
      </c>
      <c r="B7180" s="626">
        <v>100868</v>
      </c>
      <c r="C7180" s="628" t="s">
        <v>25801</v>
      </c>
      <c r="D7180" s="626" t="s">
        <v>351</v>
      </c>
      <c r="E7180" s="634">
        <v>360.59</v>
      </c>
      <c r="F7180" s="635">
        <v>0</v>
      </c>
    </row>
    <row r="7181" spans="1:6" ht="15">
      <c r="A7181" s="633" t="s">
        <v>25777</v>
      </c>
      <c r="B7181" s="626">
        <v>100869</v>
      </c>
      <c r="C7181" s="628" t="s">
        <v>25802</v>
      </c>
      <c r="D7181" s="626" t="s">
        <v>351</v>
      </c>
      <c r="E7181" s="634">
        <v>370.29</v>
      </c>
      <c r="F7181" s="635">
        <v>0</v>
      </c>
    </row>
    <row r="7182" spans="1:6" ht="15">
      <c r="A7182" s="633" t="s">
        <v>25777</v>
      </c>
      <c r="B7182" s="626">
        <v>100870</v>
      </c>
      <c r="C7182" s="628" t="s">
        <v>25803</v>
      </c>
      <c r="D7182" s="626" t="s">
        <v>351</v>
      </c>
      <c r="E7182" s="634">
        <v>330.4</v>
      </c>
      <c r="F7182" s="635">
        <v>0</v>
      </c>
    </row>
    <row r="7183" spans="1:6" ht="15">
      <c r="A7183" s="633" t="s">
        <v>25777</v>
      </c>
      <c r="B7183" s="626">
        <v>100871</v>
      </c>
      <c r="C7183" s="628" t="s">
        <v>25804</v>
      </c>
      <c r="D7183" s="626" t="s">
        <v>351</v>
      </c>
      <c r="E7183" s="634">
        <v>355.82</v>
      </c>
      <c r="F7183" s="635">
        <v>0</v>
      </c>
    </row>
    <row r="7184" spans="1:6" ht="15">
      <c r="A7184" s="633" t="s">
        <v>25777</v>
      </c>
      <c r="B7184" s="626">
        <v>100872</v>
      </c>
      <c r="C7184" s="628" t="s">
        <v>25805</v>
      </c>
      <c r="D7184" s="626" t="s">
        <v>351</v>
      </c>
      <c r="E7184" s="634">
        <v>372.04</v>
      </c>
      <c r="F7184" s="635">
        <v>0</v>
      </c>
    </row>
    <row r="7185" spans="1:6" ht="15">
      <c r="A7185" s="633" t="s">
        <v>25777</v>
      </c>
      <c r="B7185" s="626">
        <v>100873</v>
      </c>
      <c r="C7185" s="628" t="s">
        <v>25806</v>
      </c>
      <c r="D7185" s="626" t="s">
        <v>351</v>
      </c>
      <c r="E7185" s="634">
        <v>382.17</v>
      </c>
      <c r="F7185" s="635">
        <v>0</v>
      </c>
    </row>
    <row r="7186" spans="1:6" ht="15">
      <c r="A7186" s="633" t="s">
        <v>25777</v>
      </c>
      <c r="B7186" s="626">
        <v>100860</v>
      </c>
      <c r="C7186" s="628" t="s">
        <v>25807</v>
      </c>
      <c r="D7186" s="626" t="s">
        <v>351</v>
      </c>
      <c r="E7186" s="634">
        <v>121.7</v>
      </c>
      <c r="F7186" s="635">
        <v>0</v>
      </c>
    </row>
    <row r="7187" spans="1:6" ht="15">
      <c r="A7187" s="633" t="s">
        <v>25777</v>
      </c>
      <c r="B7187" s="626">
        <v>86936</v>
      </c>
      <c r="C7187" s="628" t="s">
        <v>25808</v>
      </c>
      <c r="D7187" s="626" t="s">
        <v>351</v>
      </c>
      <c r="E7187" s="634">
        <v>488.19</v>
      </c>
      <c r="F7187" s="635">
        <v>0</v>
      </c>
    </row>
    <row r="7188" spans="1:6" ht="15">
      <c r="A7188" s="633" t="s">
        <v>25777</v>
      </c>
      <c r="B7188" s="626">
        <v>86935</v>
      </c>
      <c r="C7188" s="628" t="s">
        <v>25809</v>
      </c>
      <c r="D7188" s="626" t="s">
        <v>351</v>
      </c>
      <c r="E7188" s="634">
        <v>301.06</v>
      </c>
      <c r="F7188" s="635">
        <v>0</v>
      </c>
    </row>
    <row r="7189" spans="1:6" ht="15">
      <c r="A7189" s="633" t="s">
        <v>25777</v>
      </c>
      <c r="B7189" s="626">
        <v>86901</v>
      </c>
      <c r="C7189" s="628" t="s">
        <v>25810</v>
      </c>
      <c r="D7189" s="626" t="s">
        <v>351</v>
      </c>
      <c r="E7189" s="634">
        <v>155.36000000000001</v>
      </c>
      <c r="F7189" s="635">
        <v>0</v>
      </c>
    </row>
    <row r="7190" spans="1:6" ht="15">
      <c r="A7190" s="633" t="s">
        <v>25777</v>
      </c>
      <c r="B7190" s="626">
        <v>86938</v>
      </c>
      <c r="C7190" s="628" t="s">
        <v>25811</v>
      </c>
      <c r="D7190" s="626" t="s">
        <v>351</v>
      </c>
      <c r="E7190" s="634">
        <v>425.4</v>
      </c>
      <c r="F7190" s="635">
        <v>0</v>
      </c>
    </row>
    <row r="7191" spans="1:6" ht="15">
      <c r="A7191" s="633" t="s">
        <v>25777</v>
      </c>
      <c r="B7191" s="626">
        <v>86937</v>
      </c>
      <c r="C7191" s="628" t="s">
        <v>25812</v>
      </c>
      <c r="D7191" s="626" t="s">
        <v>351</v>
      </c>
      <c r="E7191" s="634">
        <v>238.27</v>
      </c>
      <c r="F7191" s="635">
        <v>0</v>
      </c>
    </row>
    <row r="7192" spans="1:6" ht="15">
      <c r="A7192" s="633" t="s">
        <v>25777</v>
      </c>
      <c r="B7192" s="626">
        <v>86900</v>
      </c>
      <c r="C7192" s="628" t="s">
        <v>25813</v>
      </c>
      <c r="D7192" s="626" t="s">
        <v>351</v>
      </c>
      <c r="E7192" s="634">
        <v>213.07</v>
      </c>
      <c r="F7192" s="635">
        <v>0</v>
      </c>
    </row>
    <row r="7193" spans="1:6" ht="15">
      <c r="A7193" s="633" t="s">
        <v>25777</v>
      </c>
      <c r="B7193" s="626">
        <v>100852</v>
      </c>
      <c r="C7193" s="628" t="s">
        <v>25814</v>
      </c>
      <c r="D7193" s="626" t="s">
        <v>351</v>
      </c>
      <c r="E7193" s="634">
        <v>232.74</v>
      </c>
      <c r="F7193" s="635">
        <v>0</v>
      </c>
    </row>
    <row r="7194" spans="1:6" ht="15">
      <c r="A7194" s="633" t="s">
        <v>25777</v>
      </c>
      <c r="B7194" s="626">
        <v>86886</v>
      </c>
      <c r="C7194" s="628" t="s">
        <v>25815</v>
      </c>
      <c r="D7194" s="626" t="s">
        <v>351</v>
      </c>
      <c r="E7194" s="634">
        <v>50.74</v>
      </c>
      <c r="F7194" s="635">
        <v>0</v>
      </c>
    </row>
    <row r="7195" spans="1:6" ht="15">
      <c r="A7195" s="633" t="s">
        <v>25777</v>
      </c>
      <c r="B7195" s="626">
        <v>86887</v>
      </c>
      <c r="C7195" s="628" t="s">
        <v>25816</v>
      </c>
      <c r="D7195" s="626" t="s">
        <v>351</v>
      </c>
      <c r="E7195" s="634">
        <v>54.83</v>
      </c>
      <c r="F7195" s="635">
        <v>0</v>
      </c>
    </row>
    <row r="7196" spans="1:6" ht="15">
      <c r="A7196" s="633" t="s">
        <v>25777</v>
      </c>
      <c r="B7196" s="626">
        <v>86884</v>
      </c>
      <c r="C7196" s="628" t="s">
        <v>25817</v>
      </c>
      <c r="D7196" s="626" t="s">
        <v>351</v>
      </c>
      <c r="E7196" s="634">
        <v>13.99</v>
      </c>
      <c r="F7196" s="635">
        <v>0</v>
      </c>
    </row>
    <row r="7197" spans="1:6" ht="15">
      <c r="A7197" s="633" t="s">
        <v>25777</v>
      </c>
      <c r="B7197" s="626">
        <v>86885</v>
      </c>
      <c r="C7197" s="628" t="s">
        <v>25818</v>
      </c>
      <c r="D7197" s="626" t="s">
        <v>351</v>
      </c>
      <c r="E7197" s="634">
        <v>15.69</v>
      </c>
      <c r="F7197" s="635">
        <v>0</v>
      </c>
    </row>
    <row r="7198" spans="1:6" ht="15">
      <c r="A7198" s="633" t="s">
        <v>25777</v>
      </c>
      <c r="B7198" s="626">
        <v>95546</v>
      </c>
      <c r="C7198" s="628" t="s">
        <v>25819</v>
      </c>
      <c r="D7198" s="626" t="s">
        <v>351</v>
      </c>
      <c r="E7198" s="634">
        <v>211.79</v>
      </c>
      <c r="F7198" s="635">
        <v>0</v>
      </c>
    </row>
    <row r="7199" spans="1:6" ht="15">
      <c r="A7199" s="633" t="s">
        <v>25777</v>
      </c>
      <c r="B7199" s="626">
        <v>86902</v>
      </c>
      <c r="C7199" s="628" t="s">
        <v>25820</v>
      </c>
      <c r="D7199" s="626" t="s">
        <v>351</v>
      </c>
      <c r="E7199" s="634">
        <v>332.33</v>
      </c>
      <c r="F7199" s="635">
        <v>0</v>
      </c>
    </row>
    <row r="7200" spans="1:6" ht="15">
      <c r="A7200" s="633" t="s">
        <v>25777</v>
      </c>
      <c r="B7200" s="626">
        <v>86939</v>
      </c>
      <c r="C7200" s="628" t="s">
        <v>25821</v>
      </c>
      <c r="D7200" s="626" t="s">
        <v>351</v>
      </c>
      <c r="E7200" s="634">
        <v>437.86</v>
      </c>
      <c r="F7200" s="635">
        <v>0</v>
      </c>
    </row>
    <row r="7201" spans="1:6" ht="15">
      <c r="A7201" s="633" t="s">
        <v>25777</v>
      </c>
      <c r="B7201" s="626">
        <v>86903</v>
      </c>
      <c r="C7201" s="628" t="s">
        <v>25822</v>
      </c>
      <c r="D7201" s="626" t="s">
        <v>351</v>
      </c>
      <c r="E7201" s="634">
        <v>382.54</v>
      </c>
      <c r="F7201" s="635">
        <v>0</v>
      </c>
    </row>
    <row r="7202" spans="1:6" ht="15">
      <c r="A7202" s="633" t="s">
        <v>25777</v>
      </c>
      <c r="B7202" s="626">
        <v>86940</v>
      </c>
      <c r="C7202" s="628" t="s">
        <v>25823</v>
      </c>
      <c r="D7202" s="626" t="s">
        <v>351</v>
      </c>
      <c r="E7202" s="634">
        <v>1107.93</v>
      </c>
      <c r="F7202" s="635">
        <v>0</v>
      </c>
    </row>
    <row r="7203" spans="1:6" ht="15">
      <c r="A7203" s="633" t="s">
        <v>25777</v>
      </c>
      <c r="B7203" s="626">
        <v>86941</v>
      </c>
      <c r="C7203" s="628" t="s">
        <v>25824</v>
      </c>
      <c r="D7203" s="626" t="s">
        <v>351</v>
      </c>
      <c r="E7203" s="634">
        <v>828.34</v>
      </c>
      <c r="F7203" s="635">
        <v>0</v>
      </c>
    </row>
    <row r="7204" spans="1:6" ht="15">
      <c r="A7204" s="633" t="s">
        <v>25777</v>
      </c>
      <c r="B7204" s="626">
        <v>86904</v>
      </c>
      <c r="C7204" s="628" t="s">
        <v>25825</v>
      </c>
      <c r="D7204" s="626" t="s">
        <v>351</v>
      </c>
      <c r="E7204" s="634">
        <v>155.11000000000001</v>
      </c>
      <c r="F7204" s="635">
        <v>0</v>
      </c>
    </row>
    <row r="7205" spans="1:6" ht="15">
      <c r="A7205" s="633" t="s">
        <v>25777</v>
      </c>
      <c r="B7205" s="626">
        <v>86943</v>
      </c>
      <c r="C7205" s="628" t="s">
        <v>25826</v>
      </c>
      <c r="D7205" s="626" t="s">
        <v>351</v>
      </c>
      <c r="E7205" s="634">
        <v>260.64</v>
      </c>
      <c r="F7205" s="635">
        <v>0</v>
      </c>
    </row>
    <row r="7206" spans="1:6" ht="15">
      <c r="A7206" s="633" t="s">
        <v>25777</v>
      </c>
      <c r="B7206" s="626">
        <v>86942</v>
      </c>
      <c r="C7206" s="628" t="s">
        <v>25827</v>
      </c>
      <c r="D7206" s="626" t="s">
        <v>351</v>
      </c>
      <c r="E7206" s="634">
        <v>273.10000000000002</v>
      </c>
      <c r="F7206" s="635">
        <v>0</v>
      </c>
    </row>
    <row r="7207" spans="1:6" ht="15">
      <c r="A7207" s="633" t="s">
        <v>25777</v>
      </c>
      <c r="B7207" s="626">
        <v>100856</v>
      </c>
      <c r="C7207" s="628" t="s">
        <v>25828</v>
      </c>
      <c r="D7207" s="626" t="s">
        <v>351</v>
      </c>
      <c r="E7207" s="634">
        <v>33.6</v>
      </c>
      <c r="F7207" s="635">
        <v>0</v>
      </c>
    </row>
    <row r="7208" spans="1:6" ht="15">
      <c r="A7208" s="633" t="s">
        <v>25777</v>
      </c>
      <c r="B7208" s="626">
        <v>100858</v>
      </c>
      <c r="C7208" s="628" t="s">
        <v>25829</v>
      </c>
      <c r="D7208" s="626" t="s">
        <v>351</v>
      </c>
      <c r="E7208" s="634">
        <v>782.73</v>
      </c>
      <c r="F7208" s="635">
        <v>0</v>
      </c>
    </row>
    <row r="7209" spans="1:6" ht="15">
      <c r="A7209" s="633" t="s">
        <v>25777</v>
      </c>
      <c r="B7209" s="626">
        <v>100859</v>
      </c>
      <c r="C7209" s="628" t="s">
        <v>25830</v>
      </c>
      <c r="D7209" s="626" t="s">
        <v>351</v>
      </c>
      <c r="E7209" s="634">
        <v>1043.8499999999999</v>
      </c>
      <c r="F7209" s="635">
        <v>0</v>
      </c>
    </row>
    <row r="7210" spans="1:6" ht="15">
      <c r="A7210" s="633" t="s">
        <v>25777</v>
      </c>
      <c r="B7210" s="626">
        <v>95544</v>
      </c>
      <c r="C7210" s="628" t="s">
        <v>25831</v>
      </c>
      <c r="D7210" s="626" t="s">
        <v>351</v>
      </c>
      <c r="E7210" s="634">
        <v>61.85</v>
      </c>
      <c r="F7210" s="635">
        <v>0</v>
      </c>
    </row>
    <row r="7211" spans="1:6" ht="15">
      <c r="A7211" s="633" t="s">
        <v>25777</v>
      </c>
      <c r="B7211" s="626">
        <v>95543</v>
      </c>
      <c r="C7211" s="628" t="s">
        <v>25832</v>
      </c>
      <c r="D7211" s="626" t="s">
        <v>351</v>
      </c>
      <c r="E7211" s="634">
        <v>86.06</v>
      </c>
      <c r="F7211" s="635">
        <v>0</v>
      </c>
    </row>
    <row r="7212" spans="1:6" ht="15">
      <c r="A7212" s="633" t="s">
        <v>25777</v>
      </c>
      <c r="B7212" s="626">
        <v>95542</v>
      </c>
      <c r="C7212" s="628" t="s">
        <v>25833</v>
      </c>
      <c r="D7212" s="626" t="s">
        <v>351</v>
      </c>
      <c r="E7212" s="634">
        <v>50.88</v>
      </c>
      <c r="F7212" s="635">
        <v>0</v>
      </c>
    </row>
    <row r="7213" spans="1:6" ht="15">
      <c r="A7213" s="633" t="s">
        <v>25777</v>
      </c>
      <c r="B7213" s="626">
        <v>100874</v>
      </c>
      <c r="C7213" s="628" t="s">
        <v>25834</v>
      </c>
      <c r="D7213" s="626" t="s">
        <v>351</v>
      </c>
      <c r="E7213" s="634">
        <v>328.95</v>
      </c>
      <c r="F7213" s="635">
        <v>0</v>
      </c>
    </row>
    <row r="7214" spans="1:6" ht="15">
      <c r="A7214" s="633" t="s">
        <v>25777</v>
      </c>
      <c r="B7214" s="626">
        <v>95545</v>
      </c>
      <c r="C7214" s="628" t="s">
        <v>25835</v>
      </c>
      <c r="D7214" s="626" t="s">
        <v>351</v>
      </c>
      <c r="E7214" s="634">
        <v>60.68</v>
      </c>
      <c r="F7214" s="635">
        <v>0</v>
      </c>
    </row>
    <row r="7215" spans="1:6" ht="15">
      <c r="A7215" s="633" t="s">
        <v>25777</v>
      </c>
      <c r="B7215" s="626">
        <v>95547</v>
      </c>
      <c r="C7215" s="628" t="s">
        <v>25836</v>
      </c>
      <c r="D7215" s="626" t="s">
        <v>351</v>
      </c>
      <c r="E7215" s="634">
        <v>73.3</v>
      </c>
      <c r="F7215" s="635">
        <v>0</v>
      </c>
    </row>
    <row r="7216" spans="1:6" ht="15">
      <c r="A7216" s="633" t="s">
        <v>25777</v>
      </c>
      <c r="B7216" s="626">
        <v>86883</v>
      </c>
      <c r="C7216" s="628" t="s">
        <v>25837</v>
      </c>
      <c r="D7216" s="626" t="s">
        <v>351</v>
      </c>
      <c r="E7216" s="634">
        <v>14.96</v>
      </c>
      <c r="F7216" s="635">
        <v>0</v>
      </c>
    </row>
    <row r="7217" spans="1:6" ht="15">
      <c r="A7217" s="633" t="s">
        <v>25777</v>
      </c>
      <c r="B7217" s="626">
        <v>86881</v>
      </c>
      <c r="C7217" s="628" t="s">
        <v>25838</v>
      </c>
      <c r="D7217" s="626" t="s">
        <v>351</v>
      </c>
      <c r="E7217" s="634">
        <v>202.09</v>
      </c>
      <c r="F7217" s="635">
        <v>0</v>
      </c>
    </row>
    <row r="7218" spans="1:6" ht="15">
      <c r="A7218" s="633" t="s">
        <v>25777</v>
      </c>
      <c r="B7218" s="626">
        <v>86882</v>
      </c>
      <c r="C7218" s="628" t="s">
        <v>25839</v>
      </c>
      <c r="D7218" s="626" t="s">
        <v>351</v>
      </c>
      <c r="E7218" s="634">
        <v>27.42</v>
      </c>
      <c r="F7218" s="635">
        <v>0</v>
      </c>
    </row>
    <row r="7219" spans="1:6" ht="15">
      <c r="A7219" s="633" t="s">
        <v>25777</v>
      </c>
      <c r="B7219" s="626">
        <v>100862</v>
      </c>
      <c r="C7219" s="628" t="s">
        <v>25840</v>
      </c>
      <c r="D7219" s="626" t="s">
        <v>351</v>
      </c>
      <c r="E7219" s="634">
        <v>44.27</v>
      </c>
      <c r="F7219" s="635">
        <v>0</v>
      </c>
    </row>
    <row r="7220" spans="1:6" ht="15">
      <c r="A7220" s="633" t="s">
        <v>25777</v>
      </c>
      <c r="B7220" s="626">
        <v>100861</v>
      </c>
      <c r="C7220" s="628" t="s">
        <v>25841</v>
      </c>
      <c r="D7220" s="626" t="s">
        <v>351</v>
      </c>
      <c r="E7220" s="634">
        <v>40.86</v>
      </c>
      <c r="F7220" s="635">
        <v>0</v>
      </c>
    </row>
    <row r="7221" spans="1:6" ht="15">
      <c r="A7221" s="633" t="s">
        <v>25777</v>
      </c>
      <c r="B7221" s="626">
        <v>86872</v>
      </c>
      <c r="C7221" s="628" t="s">
        <v>25842</v>
      </c>
      <c r="D7221" s="626" t="s">
        <v>351</v>
      </c>
      <c r="E7221" s="634">
        <v>751.76</v>
      </c>
      <c r="F7221" s="635">
        <v>0</v>
      </c>
    </row>
    <row r="7222" spans="1:6" ht="15">
      <c r="A7222" s="633" t="s">
        <v>25777</v>
      </c>
      <c r="B7222" s="626">
        <v>86919</v>
      </c>
      <c r="C7222" s="628" t="s">
        <v>25843</v>
      </c>
      <c r="D7222" s="626" t="s">
        <v>351</v>
      </c>
      <c r="E7222" s="634">
        <v>919.57</v>
      </c>
      <c r="F7222" s="635">
        <v>0</v>
      </c>
    </row>
    <row r="7223" spans="1:6" ht="15">
      <c r="A7223" s="633" t="s">
        <v>25777</v>
      </c>
      <c r="B7223" s="626">
        <v>86920</v>
      </c>
      <c r="C7223" s="628" t="s">
        <v>25844</v>
      </c>
      <c r="D7223" s="626" t="s">
        <v>351</v>
      </c>
      <c r="E7223" s="634">
        <v>827.95</v>
      </c>
      <c r="F7223" s="635">
        <v>0</v>
      </c>
    </row>
    <row r="7224" spans="1:6" ht="15">
      <c r="A7224" s="633" t="s">
        <v>25777</v>
      </c>
      <c r="B7224" s="626">
        <v>86921</v>
      </c>
      <c r="C7224" s="628" t="s">
        <v>25845</v>
      </c>
      <c r="D7224" s="626" t="s">
        <v>351</v>
      </c>
      <c r="E7224" s="634">
        <v>807.26</v>
      </c>
      <c r="F7224" s="635">
        <v>0</v>
      </c>
    </row>
    <row r="7225" spans="1:6" ht="15">
      <c r="A7225" s="633" t="s">
        <v>25777</v>
      </c>
      <c r="B7225" s="626">
        <v>86874</v>
      </c>
      <c r="C7225" s="628" t="s">
        <v>25846</v>
      </c>
      <c r="D7225" s="626" t="s">
        <v>351</v>
      </c>
      <c r="E7225" s="634">
        <v>519.17999999999995</v>
      </c>
      <c r="F7225" s="635">
        <v>0</v>
      </c>
    </row>
    <row r="7226" spans="1:6" ht="15">
      <c r="A7226" s="633" t="s">
        <v>25777</v>
      </c>
      <c r="B7226" s="626">
        <v>86922</v>
      </c>
      <c r="C7226" s="628" t="s">
        <v>25847</v>
      </c>
      <c r="D7226" s="626" t="s">
        <v>351</v>
      </c>
      <c r="E7226" s="634">
        <v>874.12</v>
      </c>
      <c r="F7226" s="635">
        <v>0</v>
      </c>
    </row>
    <row r="7227" spans="1:6" ht="15">
      <c r="A7227" s="633" t="s">
        <v>25777</v>
      </c>
      <c r="B7227" s="626">
        <v>86923</v>
      </c>
      <c r="C7227" s="628" t="s">
        <v>25848</v>
      </c>
      <c r="D7227" s="626" t="s">
        <v>351</v>
      </c>
      <c r="E7227" s="634">
        <v>607.83000000000004</v>
      </c>
      <c r="F7227" s="635">
        <v>0</v>
      </c>
    </row>
    <row r="7228" spans="1:6" ht="15">
      <c r="A7228" s="633" t="s">
        <v>25777</v>
      </c>
      <c r="B7228" s="626">
        <v>86924</v>
      </c>
      <c r="C7228" s="628" t="s">
        <v>25849</v>
      </c>
      <c r="D7228" s="626" t="s">
        <v>351</v>
      </c>
      <c r="E7228" s="634">
        <v>587.14</v>
      </c>
      <c r="F7228" s="635">
        <v>0</v>
      </c>
    </row>
    <row r="7229" spans="1:6" ht="15">
      <c r="A7229" s="633" t="s">
        <v>25777</v>
      </c>
      <c r="B7229" s="626">
        <v>86875</v>
      </c>
      <c r="C7229" s="628" t="s">
        <v>25850</v>
      </c>
      <c r="D7229" s="626" t="s">
        <v>351</v>
      </c>
      <c r="E7229" s="634">
        <v>680.69</v>
      </c>
      <c r="F7229" s="635">
        <v>0</v>
      </c>
    </row>
    <row r="7230" spans="1:6" ht="15">
      <c r="A7230" s="633" t="s">
        <v>25777</v>
      </c>
      <c r="B7230" s="626">
        <v>86925</v>
      </c>
      <c r="C7230" s="628" t="s">
        <v>25851</v>
      </c>
      <c r="D7230" s="626" t="s">
        <v>351</v>
      </c>
      <c r="E7230" s="634">
        <v>756.88</v>
      </c>
      <c r="F7230" s="635">
        <v>0</v>
      </c>
    </row>
    <row r="7231" spans="1:6" ht="15">
      <c r="A7231" s="633" t="s">
        <v>25777</v>
      </c>
      <c r="B7231" s="626">
        <v>86926</v>
      </c>
      <c r="C7231" s="628" t="s">
        <v>25852</v>
      </c>
      <c r="D7231" s="626" t="s">
        <v>351</v>
      </c>
      <c r="E7231" s="634">
        <v>736.19</v>
      </c>
      <c r="F7231" s="635">
        <v>0</v>
      </c>
    </row>
    <row r="7232" spans="1:6" ht="15">
      <c r="A7232" s="633" t="s">
        <v>25777</v>
      </c>
      <c r="B7232" s="626">
        <v>86876</v>
      </c>
      <c r="C7232" s="628" t="s">
        <v>25853</v>
      </c>
      <c r="D7232" s="626" t="s">
        <v>351</v>
      </c>
      <c r="E7232" s="634">
        <v>387.24</v>
      </c>
      <c r="F7232" s="635">
        <v>0</v>
      </c>
    </row>
    <row r="7233" spans="1:6" ht="15">
      <c r="A7233" s="633" t="s">
        <v>25777</v>
      </c>
      <c r="B7233" s="626">
        <v>86929</v>
      </c>
      <c r="C7233" s="628" t="s">
        <v>25854</v>
      </c>
      <c r="D7233" s="626" t="s">
        <v>351</v>
      </c>
      <c r="E7233" s="634">
        <v>463.43</v>
      </c>
      <c r="F7233" s="635">
        <v>0</v>
      </c>
    </row>
    <row r="7234" spans="1:6" ht="15">
      <c r="A7234" s="633" t="s">
        <v>25777</v>
      </c>
      <c r="B7234" s="626">
        <v>86930</v>
      </c>
      <c r="C7234" s="628" t="s">
        <v>25855</v>
      </c>
      <c r="D7234" s="626" t="s">
        <v>351</v>
      </c>
      <c r="E7234" s="634">
        <v>442.74</v>
      </c>
      <c r="F7234" s="635">
        <v>0</v>
      </c>
    </row>
    <row r="7235" spans="1:6" ht="15">
      <c r="A7235" s="633" t="s">
        <v>25777</v>
      </c>
      <c r="B7235" s="626">
        <v>86927</v>
      </c>
      <c r="C7235" s="628" t="s">
        <v>25856</v>
      </c>
      <c r="D7235" s="626" t="s">
        <v>351</v>
      </c>
      <c r="E7235" s="634">
        <v>475.89</v>
      </c>
      <c r="F7235" s="635">
        <v>0</v>
      </c>
    </row>
    <row r="7236" spans="1:6" ht="15">
      <c r="A7236" s="633" t="s">
        <v>25777</v>
      </c>
      <c r="B7236" s="626">
        <v>86928</v>
      </c>
      <c r="C7236" s="628" t="s">
        <v>25857</v>
      </c>
      <c r="D7236" s="626" t="s">
        <v>351</v>
      </c>
      <c r="E7236" s="634">
        <v>455.2</v>
      </c>
      <c r="F7236" s="635">
        <v>0</v>
      </c>
    </row>
    <row r="7237" spans="1:6" ht="15">
      <c r="A7237" s="633" t="s">
        <v>25777</v>
      </c>
      <c r="B7237" s="626">
        <v>86914</v>
      </c>
      <c r="C7237" s="628" t="s">
        <v>25858</v>
      </c>
      <c r="D7237" s="626" t="s">
        <v>351</v>
      </c>
      <c r="E7237" s="634">
        <v>84.9</v>
      </c>
      <c r="F7237" s="635">
        <v>0</v>
      </c>
    </row>
    <row r="7238" spans="1:6" ht="15">
      <c r="A7238" s="633" t="s">
        <v>25777</v>
      </c>
      <c r="B7238" s="626">
        <v>86913</v>
      </c>
      <c r="C7238" s="628" t="s">
        <v>25859</v>
      </c>
      <c r="D7238" s="626" t="s">
        <v>351</v>
      </c>
      <c r="E7238" s="634">
        <v>48.82</v>
      </c>
      <c r="F7238" s="635">
        <v>0</v>
      </c>
    </row>
    <row r="7239" spans="1:6" ht="15">
      <c r="A7239" s="633" t="s">
        <v>25777</v>
      </c>
      <c r="B7239" s="626">
        <v>100853</v>
      </c>
      <c r="C7239" s="628" t="s">
        <v>25860</v>
      </c>
      <c r="D7239" s="626" t="s">
        <v>351</v>
      </c>
      <c r="E7239" s="634">
        <v>295.3</v>
      </c>
      <c r="F7239" s="635">
        <v>0</v>
      </c>
    </row>
    <row r="7240" spans="1:6" ht="15">
      <c r="A7240" s="633" t="s">
        <v>25777</v>
      </c>
      <c r="B7240" s="626">
        <v>100854</v>
      </c>
      <c r="C7240" s="628" t="s">
        <v>25861</v>
      </c>
      <c r="D7240" s="626" t="s">
        <v>351</v>
      </c>
      <c r="E7240" s="634">
        <v>1500.78</v>
      </c>
      <c r="F7240" s="635">
        <v>0</v>
      </c>
    </row>
    <row r="7241" spans="1:6" ht="15">
      <c r="A7241" s="633" t="s">
        <v>25777</v>
      </c>
      <c r="B7241" s="626">
        <v>86915</v>
      </c>
      <c r="C7241" s="628" t="s">
        <v>25862</v>
      </c>
      <c r="D7241" s="626" t="s">
        <v>351</v>
      </c>
      <c r="E7241" s="634">
        <v>120.93</v>
      </c>
      <c r="F7241" s="635">
        <v>0</v>
      </c>
    </row>
    <row r="7242" spans="1:6" ht="15">
      <c r="A7242" s="633" t="s">
        <v>25777</v>
      </c>
      <c r="B7242" s="626">
        <v>86906</v>
      </c>
      <c r="C7242" s="628" t="s">
        <v>25863</v>
      </c>
      <c r="D7242" s="626" t="s">
        <v>351</v>
      </c>
      <c r="E7242" s="634">
        <v>64.17</v>
      </c>
      <c r="F7242" s="635">
        <v>0</v>
      </c>
    </row>
    <row r="7243" spans="1:6" ht="15">
      <c r="A7243" s="633" t="s">
        <v>25777</v>
      </c>
      <c r="B7243" s="626">
        <v>86911</v>
      </c>
      <c r="C7243" s="628" t="s">
        <v>25864</v>
      </c>
      <c r="D7243" s="626" t="s">
        <v>351</v>
      </c>
      <c r="E7243" s="634">
        <v>75.180000000000007</v>
      </c>
      <c r="F7243" s="635">
        <v>0</v>
      </c>
    </row>
    <row r="7244" spans="1:6" ht="15">
      <c r="A7244" s="633" t="s">
        <v>25777</v>
      </c>
      <c r="B7244" s="626">
        <v>86909</v>
      </c>
      <c r="C7244" s="628" t="s">
        <v>25865</v>
      </c>
      <c r="D7244" s="626" t="s">
        <v>351</v>
      </c>
      <c r="E7244" s="634">
        <v>111.44</v>
      </c>
      <c r="F7244" s="635">
        <v>0</v>
      </c>
    </row>
    <row r="7245" spans="1:6" ht="15">
      <c r="A7245" s="633" t="s">
        <v>25777</v>
      </c>
      <c r="B7245" s="626">
        <v>86910</v>
      </c>
      <c r="C7245" s="628" t="s">
        <v>25866</v>
      </c>
      <c r="D7245" s="626" t="s">
        <v>351</v>
      </c>
      <c r="E7245" s="634">
        <v>108.67</v>
      </c>
      <c r="F7245" s="635">
        <v>0</v>
      </c>
    </row>
    <row r="7246" spans="1:6" ht="15">
      <c r="A7246" s="633" t="s">
        <v>25777</v>
      </c>
      <c r="B7246" s="626">
        <v>86916</v>
      </c>
      <c r="C7246" s="628" t="s">
        <v>25867</v>
      </c>
      <c r="D7246" s="626" t="s">
        <v>351</v>
      </c>
      <c r="E7246" s="634">
        <v>28.13</v>
      </c>
      <c r="F7246" s="635">
        <v>0</v>
      </c>
    </row>
    <row r="7247" spans="1:6" ht="15">
      <c r="A7247" s="633" t="s">
        <v>25777</v>
      </c>
      <c r="B7247" s="626">
        <v>95469</v>
      </c>
      <c r="C7247" s="628" t="s">
        <v>25868</v>
      </c>
      <c r="D7247" s="626" t="s">
        <v>351</v>
      </c>
      <c r="E7247" s="634">
        <v>307.88</v>
      </c>
      <c r="F7247" s="635">
        <v>0</v>
      </c>
    </row>
    <row r="7248" spans="1:6" ht="15">
      <c r="A7248" s="633" t="s">
        <v>25777</v>
      </c>
      <c r="B7248" s="626">
        <v>95470</v>
      </c>
      <c r="C7248" s="628" t="s">
        <v>25869</v>
      </c>
      <c r="D7248" s="626" t="s">
        <v>351</v>
      </c>
      <c r="E7248" s="634">
        <v>317.60000000000002</v>
      </c>
      <c r="F7248" s="635">
        <v>0</v>
      </c>
    </row>
    <row r="7249" spans="1:6" ht="15">
      <c r="A7249" s="633" t="s">
        <v>25777</v>
      </c>
      <c r="B7249" s="626">
        <v>95471</v>
      </c>
      <c r="C7249" s="628" t="s">
        <v>25870</v>
      </c>
      <c r="D7249" s="626" t="s">
        <v>351</v>
      </c>
      <c r="E7249" s="634">
        <v>786.59</v>
      </c>
      <c r="F7249" s="635">
        <v>0</v>
      </c>
    </row>
    <row r="7250" spans="1:6" ht="15">
      <c r="A7250" s="633" t="s">
        <v>25777</v>
      </c>
      <c r="B7250" s="626">
        <v>95472</v>
      </c>
      <c r="C7250" s="628" t="s">
        <v>25871</v>
      </c>
      <c r="D7250" s="626" t="s">
        <v>351</v>
      </c>
      <c r="E7250" s="634">
        <v>796.31</v>
      </c>
      <c r="F7250" s="635">
        <v>0</v>
      </c>
    </row>
    <row r="7251" spans="1:6" ht="15">
      <c r="A7251" s="633" t="s">
        <v>25777</v>
      </c>
      <c r="B7251" s="626">
        <v>100848</v>
      </c>
      <c r="C7251" s="628" t="s">
        <v>25872</v>
      </c>
      <c r="D7251" s="626" t="s">
        <v>351</v>
      </c>
      <c r="E7251" s="634">
        <v>560.94000000000005</v>
      </c>
      <c r="F7251" s="635">
        <v>0</v>
      </c>
    </row>
    <row r="7252" spans="1:6" ht="15">
      <c r="A7252" s="633" t="s">
        <v>25777</v>
      </c>
      <c r="B7252" s="626">
        <v>86888</v>
      </c>
      <c r="C7252" s="628" t="s">
        <v>25873</v>
      </c>
      <c r="D7252" s="626" t="s">
        <v>351</v>
      </c>
      <c r="E7252" s="634">
        <v>502.55</v>
      </c>
      <c r="F7252" s="635">
        <v>0</v>
      </c>
    </row>
    <row r="7253" spans="1:6" ht="15">
      <c r="A7253" s="633" t="s">
        <v>25777</v>
      </c>
      <c r="B7253" s="626">
        <v>86932</v>
      </c>
      <c r="C7253" s="628" t="s">
        <v>25874</v>
      </c>
      <c r="D7253" s="626" t="s">
        <v>351</v>
      </c>
      <c r="E7253" s="634">
        <v>557.38</v>
      </c>
      <c r="F7253" s="635">
        <v>0</v>
      </c>
    </row>
    <row r="7254" spans="1:6" ht="15">
      <c r="A7254" s="633" t="s">
        <v>25777</v>
      </c>
      <c r="B7254" s="626">
        <v>86931</v>
      </c>
      <c r="C7254" s="628" t="s">
        <v>25875</v>
      </c>
      <c r="D7254" s="626" t="s">
        <v>351</v>
      </c>
      <c r="E7254" s="634">
        <v>518.24</v>
      </c>
      <c r="F7254" s="635">
        <v>0</v>
      </c>
    </row>
    <row r="7255" spans="1:6" ht="15">
      <c r="A7255" s="633" t="s">
        <v>25777</v>
      </c>
      <c r="B7255" s="626">
        <v>100878</v>
      </c>
      <c r="C7255" s="628" t="s">
        <v>25876</v>
      </c>
      <c r="D7255" s="626" t="s">
        <v>351</v>
      </c>
      <c r="E7255" s="634">
        <v>678.02</v>
      </c>
      <c r="F7255" s="635">
        <v>0</v>
      </c>
    </row>
    <row r="7256" spans="1:6" ht="15">
      <c r="A7256" s="633" t="s">
        <v>25777</v>
      </c>
      <c r="B7256" s="626">
        <v>86877</v>
      </c>
      <c r="C7256" s="628" t="s">
        <v>25877</v>
      </c>
      <c r="D7256" s="626" t="s">
        <v>351</v>
      </c>
      <c r="E7256" s="634">
        <v>67.95</v>
      </c>
      <c r="F7256" s="635">
        <v>0</v>
      </c>
    </row>
    <row r="7257" spans="1:6" ht="15">
      <c r="A7257" s="633" t="s">
        <v>25777</v>
      </c>
      <c r="B7257" s="626">
        <v>86878</v>
      </c>
      <c r="C7257" s="628" t="s">
        <v>25878</v>
      </c>
      <c r="D7257" s="626" t="s">
        <v>351</v>
      </c>
      <c r="E7257" s="634">
        <v>73.03</v>
      </c>
      <c r="F7257" s="635">
        <v>0</v>
      </c>
    </row>
    <row r="7258" spans="1:6" ht="15">
      <c r="A7258" s="633" t="s">
        <v>25777</v>
      </c>
      <c r="B7258" s="626">
        <v>86879</v>
      </c>
      <c r="C7258" s="628" t="s">
        <v>25879</v>
      </c>
      <c r="D7258" s="626" t="s">
        <v>351</v>
      </c>
      <c r="E7258" s="634">
        <v>12.41</v>
      </c>
      <c r="F7258" s="635">
        <v>0</v>
      </c>
    </row>
    <row r="7259" spans="1:6" ht="15">
      <c r="A7259" s="633" t="s">
        <v>25777</v>
      </c>
      <c r="B7259" s="626">
        <v>86880</v>
      </c>
      <c r="C7259" s="628" t="s">
        <v>25880</v>
      </c>
      <c r="D7259" s="626" t="s">
        <v>351</v>
      </c>
      <c r="E7259" s="634">
        <v>32.04</v>
      </c>
      <c r="F7259" s="635">
        <v>0</v>
      </c>
    </row>
    <row r="7260" spans="1:6" ht="15">
      <c r="A7260" s="633" t="s">
        <v>25881</v>
      </c>
      <c r="B7260" s="626">
        <v>101663</v>
      </c>
      <c r="C7260" s="628" t="s">
        <v>25882</v>
      </c>
      <c r="D7260" s="626" t="s">
        <v>351</v>
      </c>
      <c r="E7260" s="634">
        <v>33.4</v>
      </c>
      <c r="F7260" s="635">
        <v>0</v>
      </c>
    </row>
    <row r="7261" spans="1:6" ht="15">
      <c r="A7261" s="633" t="s">
        <v>25881</v>
      </c>
      <c r="B7261" s="626">
        <v>101664</v>
      </c>
      <c r="C7261" s="628" t="s">
        <v>25883</v>
      </c>
      <c r="D7261" s="626" t="s">
        <v>351</v>
      </c>
      <c r="E7261" s="634">
        <v>34.659999999999997</v>
      </c>
      <c r="F7261" s="635">
        <v>0</v>
      </c>
    </row>
    <row r="7262" spans="1:6" ht="15">
      <c r="A7262" s="633" t="s">
        <v>25881</v>
      </c>
      <c r="B7262" s="626">
        <v>101665</v>
      </c>
      <c r="C7262" s="628" t="s">
        <v>25884</v>
      </c>
      <c r="D7262" s="626" t="s">
        <v>351</v>
      </c>
      <c r="E7262" s="634">
        <v>40.04</v>
      </c>
      <c r="F7262" s="635">
        <v>0</v>
      </c>
    </row>
    <row r="7263" spans="1:6" ht="15">
      <c r="A7263" s="633" t="s">
        <v>25881</v>
      </c>
      <c r="B7263" s="626">
        <v>101634</v>
      </c>
      <c r="C7263" s="628" t="s">
        <v>25885</v>
      </c>
      <c r="D7263" s="626" t="s">
        <v>351</v>
      </c>
      <c r="E7263" s="634">
        <v>0</v>
      </c>
      <c r="F7263" s="635"/>
    </row>
    <row r="7264" spans="1:6" ht="15">
      <c r="A7264" s="633" t="s">
        <v>25881</v>
      </c>
      <c r="B7264" s="626">
        <v>101635</v>
      </c>
      <c r="C7264" s="628" t="s">
        <v>25886</v>
      </c>
      <c r="D7264" s="626" t="s">
        <v>351</v>
      </c>
      <c r="E7264" s="634">
        <v>0</v>
      </c>
      <c r="F7264" s="635"/>
    </row>
    <row r="7265" spans="1:6" ht="15">
      <c r="A7265" s="633" t="s">
        <v>25881</v>
      </c>
      <c r="B7265" s="626">
        <v>101636</v>
      </c>
      <c r="C7265" s="628" t="s">
        <v>25887</v>
      </c>
      <c r="D7265" s="626" t="s">
        <v>351</v>
      </c>
      <c r="E7265" s="634">
        <v>159.19999999999999</v>
      </c>
      <c r="F7265" s="635">
        <v>0</v>
      </c>
    </row>
    <row r="7266" spans="1:6" ht="15">
      <c r="A7266" s="633" t="s">
        <v>25881</v>
      </c>
      <c r="B7266" s="626">
        <v>101637</v>
      </c>
      <c r="C7266" s="628" t="s">
        <v>25888</v>
      </c>
      <c r="D7266" s="626" t="s">
        <v>351</v>
      </c>
      <c r="E7266" s="634">
        <v>153.82</v>
      </c>
      <c r="F7266" s="635">
        <v>0</v>
      </c>
    </row>
    <row r="7267" spans="1:6" ht="15">
      <c r="A7267" s="633" t="s">
        <v>25881</v>
      </c>
      <c r="B7267" s="626">
        <v>101638</v>
      </c>
      <c r="C7267" s="628" t="s">
        <v>25889</v>
      </c>
      <c r="D7267" s="626" t="s">
        <v>351</v>
      </c>
      <c r="E7267" s="634">
        <v>0</v>
      </c>
      <c r="F7267" s="635"/>
    </row>
    <row r="7268" spans="1:6" ht="15">
      <c r="A7268" s="633" t="s">
        <v>25881</v>
      </c>
      <c r="B7268" s="626">
        <v>101639</v>
      </c>
      <c r="C7268" s="628" t="s">
        <v>25890</v>
      </c>
      <c r="D7268" s="626" t="s">
        <v>351</v>
      </c>
      <c r="E7268" s="634">
        <v>0</v>
      </c>
      <c r="F7268" s="635"/>
    </row>
    <row r="7269" spans="1:6" ht="15">
      <c r="A7269" s="633" t="s">
        <v>25881</v>
      </c>
      <c r="B7269" s="626">
        <v>105919</v>
      </c>
      <c r="C7269" s="628" t="s">
        <v>25891</v>
      </c>
      <c r="D7269" s="626" t="s">
        <v>351</v>
      </c>
      <c r="E7269" s="634">
        <v>0</v>
      </c>
      <c r="F7269" s="635"/>
    </row>
    <row r="7270" spans="1:6" ht="15">
      <c r="A7270" s="633" t="s">
        <v>25881</v>
      </c>
      <c r="B7270" s="626">
        <v>101658</v>
      </c>
      <c r="C7270" s="628" t="s">
        <v>25892</v>
      </c>
      <c r="D7270" s="626" t="s">
        <v>351</v>
      </c>
      <c r="E7270" s="634">
        <v>446.13</v>
      </c>
      <c r="F7270" s="635">
        <v>0</v>
      </c>
    </row>
    <row r="7271" spans="1:6" ht="15">
      <c r="A7271" s="633" t="s">
        <v>25881</v>
      </c>
      <c r="B7271" s="626">
        <v>101659</v>
      </c>
      <c r="C7271" s="628" t="s">
        <v>25893</v>
      </c>
      <c r="D7271" s="626" t="s">
        <v>351</v>
      </c>
      <c r="E7271" s="634">
        <v>505.57</v>
      </c>
      <c r="F7271" s="635">
        <v>0</v>
      </c>
    </row>
    <row r="7272" spans="1:6" ht="15">
      <c r="A7272" s="633" t="s">
        <v>25881</v>
      </c>
      <c r="B7272" s="626">
        <v>101660</v>
      </c>
      <c r="C7272" s="628" t="s">
        <v>25894</v>
      </c>
      <c r="D7272" s="626" t="s">
        <v>351</v>
      </c>
      <c r="E7272" s="634">
        <v>786.15</v>
      </c>
      <c r="F7272" s="635">
        <v>0</v>
      </c>
    </row>
    <row r="7273" spans="1:6" ht="15">
      <c r="A7273" s="633" t="s">
        <v>25881</v>
      </c>
      <c r="B7273" s="626">
        <v>101654</v>
      </c>
      <c r="C7273" s="628" t="s">
        <v>25895</v>
      </c>
      <c r="D7273" s="626" t="s">
        <v>351</v>
      </c>
      <c r="E7273" s="634">
        <v>188.82</v>
      </c>
      <c r="F7273" s="635">
        <v>0</v>
      </c>
    </row>
    <row r="7274" spans="1:6" ht="15">
      <c r="A7274" s="633" t="s">
        <v>25881</v>
      </c>
      <c r="B7274" s="626">
        <v>101655</v>
      </c>
      <c r="C7274" s="628" t="s">
        <v>25896</v>
      </c>
      <c r="D7274" s="626" t="s">
        <v>351</v>
      </c>
      <c r="E7274" s="634">
        <v>282.27</v>
      </c>
      <c r="F7274" s="635">
        <v>0</v>
      </c>
    </row>
    <row r="7275" spans="1:6" ht="15">
      <c r="A7275" s="633" t="s">
        <v>25881</v>
      </c>
      <c r="B7275" s="626">
        <v>101656</v>
      </c>
      <c r="C7275" s="628" t="s">
        <v>25897</v>
      </c>
      <c r="D7275" s="626" t="s">
        <v>351</v>
      </c>
      <c r="E7275" s="634">
        <v>304.08</v>
      </c>
      <c r="F7275" s="635">
        <v>0</v>
      </c>
    </row>
    <row r="7276" spans="1:6" ht="15">
      <c r="A7276" s="633" t="s">
        <v>25881</v>
      </c>
      <c r="B7276" s="626">
        <v>101657</v>
      </c>
      <c r="C7276" s="628" t="s">
        <v>25898</v>
      </c>
      <c r="D7276" s="626" t="s">
        <v>351</v>
      </c>
      <c r="E7276" s="634">
        <v>350.56</v>
      </c>
      <c r="F7276" s="635">
        <v>0</v>
      </c>
    </row>
    <row r="7277" spans="1:6" ht="15">
      <c r="A7277" s="633" t="s">
        <v>25881</v>
      </c>
      <c r="B7277" s="626">
        <v>105923</v>
      </c>
      <c r="C7277" s="628" t="s">
        <v>25899</v>
      </c>
      <c r="D7277" s="626" t="s">
        <v>351</v>
      </c>
      <c r="E7277" s="634">
        <v>0</v>
      </c>
      <c r="F7277" s="635"/>
    </row>
    <row r="7278" spans="1:6" ht="15">
      <c r="A7278" s="633" t="s">
        <v>25881</v>
      </c>
      <c r="B7278" s="626">
        <v>105921</v>
      </c>
      <c r="C7278" s="628" t="s">
        <v>25900</v>
      </c>
      <c r="D7278" s="626" t="s">
        <v>351</v>
      </c>
      <c r="E7278" s="634">
        <v>0</v>
      </c>
      <c r="F7278" s="635"/>
    </row>
    <row r="7279" spans="1:6" ht="15">
      <c r="A7279" s="633" t="s">
        <v>25881</v>
      </c>
      <c r="B7279" s="626">
        <v>105920</v>
      </c>
      <c r="C7279" s="628" t="s">
        <v>25901</v>
      </c>
      <c r="D7279" s="626" t="s">
        <v>351</v>
      </c>
      <c r="E7279" s="634">
        <v>0</v>
      </c>
      <c r="F7279" s="635"/>
    </row>
    <row r="7280" spans="1:6" ht="15">
      <c r="A7280" s="633" t="s">
        <v>25881</v>
      </c>
      <c r="B7280" s="626">
        <v>105922</v>
      </c>
      <c r="C7280" s="628" t="s">
        <v>25902</v>
      </c>
      <c r="D7280" s="626" t="s">
        <v>351</v>
      </c>
      <c r="E7280" s="634">
        <v>0</v>
      </c>
      <c r="F7280" s="635"/>
    </row>
    <row r="7281" spans="1:6" ht="15">
      <c r="A7281" s="633" t="s">
        <v>25881</v>
      </c>
      <c r="B7281" s="626">
        <v>101632</v>
      </c>
      <c r="C7281" s="628" t="s">
        <v>25903</v>
      </c>
      <c r="D7281" s="626" t="s">
        <v>351</v>
      </c>
      <c r="E7281" s="634">
        <v>36.75</v>
      </c>
      <c r="F7281" s="635">
        <v>0</v>
      </c>
    </row>
    <row r="7282" spans="1:6" ht="15">
      <c r="A7282" s="633" t="s">
        <v>25881</v>
      </c>
      <c r="B7282" s="626">
        <v>101661</v>
      </c>
      <c r="C7282" s="628" t="s">
        <v>25904</v>
      </c>
      <c r="D7282" s="626" t="s">
        <v>351</v>
      </c>
      <c r="E7282" s="634">
        <v>156.9</v>
      </c>
      <c r="F7282" s="635">
        <v>0</v>
      </c>
    </row>
    <row r="7283" spans="1:6" ht="15">
      <c r="A7283" s="633" t="s">
        <v>25881</v>
      </c>
      <c r="B7283" s="626">
        <v>105924</v>
      </c>
      <c r="C7283" s="628" t="s">
        <v>25905</v>
      </c>
      <c r="D7283" s="626" t="s">
        <v>351</v>
      </c>
      <c r="E7283" s="634">
        <v>18.149999999999999</v>
      </c>
      <c r="F7283" s="635">
        <v>0</v>
      </c>
    </row>
    <row r="7284" spans="1:6" ht="15">
      <c r="A7284" s="633" t="s">
        <v>25881</v>
      </c>
      <c r="B7284" s="626">
        <v>101651</v>
      </c>
      <c r="C7284" s="628" t="s">
        <v>25906</v>
      </c>
      <c r="D7284" s="626" t="s">
        <v>351</v>
      </c>
      <c r="E7284" s="634">
        <v>66.06</v>
      </c>
      <c r="F7284" s="635">
        <v>0</v>
      </c>
    </row>
    <row r="7285" spans="1:6" ht="15">
      <c r="A7285" s="633" t="s">
        <v>25881</v>
      </c>
      <c r="B7285" s="626">
        <v>101630</v>
      </c>
      <c r="C7285" s="628" t="s">
        <v>25907</v>
      </c>
      <c r="D7285" s="626" t="s">
        <v>351</v>
      </c>
      <c r="E7285" s="634">
        <v>80.87</v>
      </c>
      <c r="F7285" s="635">
        <v>0</v>
      </c>
    </row>
    <row r="7286" spans="1:6" ht="15">
      <c r="A7286" s="633" t="s">
        <v>25881</v>
      </c>
      <c r="B7286" s="626">
        <v>101633</v>
      </c>
      <c r="C7286" s="628" t="s">
        <v>25908</v>
      </c>
      <c r="D7286" s="626" t="s">
        <v>351</v>
      </c>
      <c r="E7286" s="634">
        <v>99.35</v>
      </c>
      <c r="F7286" s="635">
        <v>0</v>
      </c>
    </row>
    <row r="7287" spans="1:6" ht="15">
      <c r="A7287" s="633" t="s">
        <v>25909</v>
      </c>
      <c r="B7287" s="626">
        <v>104219</v>
      </c>
      <c r="C7287" s="628" t="s">
        <v>25910</v>
      </c>
      <c r="D7287" s="626" t="s">
        <v>135</v>
      </c>
      <c r="E7287" s="634">
        <v>94.31</v>
      </c>
      <c r="F7287" s="635">
        <v>0</v>
      </c>
    </row>
    <row r="7288" spans="1:6" ht="15">
      <c r="A7288" s="633" t="s">
        <v>25909</v>
      </c>
      <c r="B7288" s="626">
        <v>104223</v>
      </c>
      <c r="C7288" s="628" t="s">
        <v>25911</v>
      </c>
      <c r="D7288" s="626" t="s">
        <v>135</v>
      </c>
      <c r="E7288" s="634">
        <v>123.56</v>
      </c>
      <c r="F7288" s="635">
        <v>0</v>
      </c>
    </row>
    <row r="7289" spans="1:6" ht="15">
      <c r="A7289" s="633" t="s">
        <v>25909</v>
      </c>
      <c r="B7289" s="626">
        <v>104227</v>
      </c>
      <c r="C7289" s="628" t="s">
        <v>25912</v>
      </c>
      <c r="D7289" s="626" t="s">
        <v>135</v>
      </c>
      <c r="E7289" s="634">
        <v>142.66</v>
      </c>
      <c r="F7289" s="635">
        <v>0</v>
      </c>
    </row>
    <row r="7290" spans="1:6" ht="15">
      <c r="A7290" s="633" t="s">
        <v>25909</v>
      </c>
      <c r="B7290" s="626">
        <v>104231</v>
      </c>
      <c r="C7290" s="628" t="s">
        <v>25913</v>
      </c>
      <c r="D7290" s="626" t="s">
        <v>135</v>
      </c>
      <c r="E7290" s="634">
        <v>157.43</v>
      </c>
      <c r="F7290" s="635">
        <v>0</v>
      </c>
    </row>
    <row r="7291" spans="1:6" ht="15">
      <c r="A7291" s="633" t="s">
        <v>25909</v>
      </c>
      <c r="B7291" s="626">
        <v>104235</v>
      </c>
      <c r="C7291" s="628" t="s">
        <v>25914</v>
      </c>
      <c r="D7291" s="626" t="s">
        <v>135</v>
      </c>
      <c r="E7291" s="634">
        <v>76.38</v>
      </c>
      <c r="F7291" s="635">
        <v>0</v>
      </c>
    </row>
    <row r="7292" spans="1:6" ht="15">
      <c r="A7292" s="633" t="s">
        <v>25909</v>
      </c>
      <c r="B7292" s="626">
        <v>104239</v>
      </c>
      <c r="C7292" s="628" t="s">
        <v>25915</v>
      </c>
      <c r="D7292" s="626" t="s">
        <v>135</v>
      </c>
      <c r="E7292" s="634">
        <v>104.45</v>
      </c>
      <c r="F7292" s="635">
        <v>0</v>
      </c>
    </row>
    <row r="7293" spans="1:6" ht="15">
      <c r="A7293" s="633" t="s">
        <v>25909</v>
      </c>
      <c r="B7293" s="626">
        <v>104243</v>
      </c>
      <c r="C7293" s="628" t="s">
        <v>25916</v>
      </c>
      <c r="D7293" s="626" t="s">
        <v>135</v>
      </c>
      <c r="E7293" s="634">
        <v>122.3</v>
      </c>
      <c r="F7293" s="635">
        <v>0</v>
      </c>
    </row>
    <row r="7294" spans="1:6" ht="15">
      <c r="A7294" s="633" t="s">
        <v>25909</v>
      </c>
      <c r="B7294" s="626">
        <v>104247</v>
      </c>
      <c r="C7294" s="628" t="s">
        <v>25917</v>
      </c>
      <c r="D7294" s="626" t="s">
        <v>135</v>
      </c>
      <c r="E7294" s="634">
        <v>130.43</v>
      </c>
      <c r="F7294" s="635">
        <v>0</v>
      </c>
    </row>
    <row r="7295" spans="1:6" ht="15">
      <c r="A7295" s="633" t="s">
        <v>25909</v>
      </c>
      <c r="B7295" s="626">
        <v>87795</v>
      </c>
      <c r="C7295" s="628" t="s">
        <v>25918</v>
      </c>
      <c r="D7295" s="626" t="s">
        <v>135</v>
      </c>
      <c r="E7295" s="634">
        <v>79.23</v>
      </c>
      <c r="F7295" s="635">
        <v>0</v>
      </c>
    </row>
    <row r="7296" spans="1:6" ht="15">
      <c r="A7296" s="633" t="s">
        <v>25909</v>
      </c>
      <c r="B7296" s="626">
        <v>87800</v>
      </c>
      <c r="C7296" s="628" t="s">
        <v>25919</v>
      </c>
      <c r="D7296" s="626" t="s">
        <v>135</v>
      </c>
      <c r="E7296" s="634">
        <v>108.57</v>
      </c>
      <c r="F7296" s="635">
        <v>0</v>
      </c>
    </row>
    <row r="7297" spans="1:6" ht="15">
      <c r="A7297" s="633" t="s">
        <v>25909</v>
      </c>
      <c r="B7297" s="626">
        <v>87804</v>
      </c>
      <c r="C7297" s="628" t="s">
        <v>25920</v>
      </c>
      <c r="D7297" s="626" t="s">
        <v>135</v>
      </c>
      <c r="E7297" s="634">
        <v>126.42</v>
      </c>
      <c r="F7297" s="635">
        <v>0</v>
      </c>
    </row>
    <row r="7298" spans="1:6" ht="15">
      <c r="A7298" s="633" t="s">
        <v>25909</v>
      </c>
      <c r="B7298" s="626">
        <v>87808</v>
      </c>
      <c r="C7298" s="628" t="s">
        <v>25921</v>
      </c>
      <c r="D7298" s="626" t="s">
        <v>135</v>
      </c>
      <c r="E7298" s="634">
        <v>134.41999999999999</v>
      </c>
      <c r="F7298" s="635">
        <v>0</v>
      </c>
    </row>
    <row r="7299" spans="1:6" ht="15">
      <c r="A7299" s="633" t="s">
        <v>25909</v>
      </c>
      <c r="B7299" s="626">
        <v>87778</v>
      </c>
      <c r="C7299" s="628" t="s">
        <v>25922</v>
      </c>
      <c r="D7299" s="626" t="s">
        <v>135</v>
      </c>
      <c r="E7299" s="634">
        <v>98.95</v>
      </c>
      <c r="F7299" s="635">
        <v>0</v>
      </c>
    </row>
    <row r="7300" spans="1:6" ht="15">
      <c r="A7300" s="633" t="s">
        <v>25909</v>
      </c>
      <c r="B7300" s="626">
        <v>87783</v>
      </c>
      <c r="C7300" s="628" t="s">
        <v>25923</v>
      </c>
      <c r="D7300" s="626" t="s">
        <v>135</v>
      </c>
      <c r="E7300" s="634">
        <v>129.6</v>
      </c>
      <c r="F7300" s="635">
        <v>0</v>
      </c>
    </row>
    <row r="7301" spans="1:6" ht="15">
      <c r="A7301" s="633" t="s">
        <v>25909</v>
      </c>
      <c r="B7301" s="626">
        <v>87787</v>
      </c>
      <c r="C7301" s="628" t="s">
        <v>25924</v>
      </c>
      <c r="D7301" s="626" t="s">
        <v>135</v>
      </c>
      <c r="E7301" s="634">
        <v>148.69999999999999</v>
      </c>
      <c r="F7301" s="635">
        <v>0</v>
      </c>
    </row>
    <row r="7302" spans="1:6" ht="15">
      <c r="A7302" s="633" t="s">
        <v>25909</v>
      </c>
      <c r="B7302" s="626">
        <v>87791</v>
      </c>
      <c r="C7302" s="628" t="s">
        <v>25925</v>
      </c>
      <c r="D7302" s="626" t="s">
        <v>135</v>
      </c>
      <c r="E7302" s="634">
        <v>164.07</v>
      </c>
      <c r="F7302" s="635">
        <v>0</v>
      </c>
    </row>
    <row r="7303" spans="1:6" ht="15">
      <c r="A7303" s="633" t="s">
        <v>25909</v>
      </c>
      <c r="B7303" s="626">
        <v>87832</v>
      </c>
      <c r="C7303" s="628" t="s">
        <v>25926</v>
      </c>
      <c r="D7303" s="626" t="s">
        <v>135</v>
      </c>
      <c r="E7303" s="634">
        <v>158.28</v>
      </c>
      <c r="F7303" s="635">
        <v>0</v>
      </c>
    </row>
    <row r="7304" spans="1:6" ht="15">
      <c r="A7304" s="633" t="s">
        <v>25909</v>
      </c>
      <c r="B7304" s="626">
        <v>87812</v>
      </c>
      <c r="C7304" s="628" t="s">
        <v>25927</v>
      </c>
      <c r="D7304" s="626" t="s">
        <v>135</v>
      </c>
      <c r="E7304" s="634">
        <v>125.57</v>
      </c>
      <c r="F7304" s="635">
        <v>0</v>
      </c>
    </row>
    <row r="7305" spans="1:6" ht="15">
      <c r="A7305" s="633" t="s">
        <v>25909</v>
      </c>
      <c r="B7305" s="626">
        <v>87816</v>
      </c>
      <c r="C7305" s="628" t="s">
        <v>25928</v>
      </c>
      <c r="D7305" s="626" t="s">
        <v>135</v>
      </c>
      <c r="E7305" s="634">
        <v>154.97</v>
      </c>
      <c r="F7305" s="635">
        <v>0</v>
      </c>
    </row>
    <row r="7306" spans="1:6" ht="15">
      <c r="A7306" s="633" t="s">
        <v>25909</v>
      </c>
      <c r="B7306" s="626">
        <v>87820</v>
      </c>
      <c r="C7306" s="628" t="s">
        <v>25929</v>
      </c>
      <c r="D7306" s="626" t="s">
        <v>135</v>
      </c>
      <c r="E7306" s="634">
        <v>172.82</v>
      </c>
      <c r="F7306" s="635">
        <v>0</v>
      </c>
    </row>
    <row r="7307" spans="1:6" ht="15">
      <c r="A7307" s="633" t="s">
        <v>25909</v>
      </c>
      <c r="B7307" s="626">
        <v>87824</v>
      </c>
      <c r="C7307" s="628" t="s">
        <v>25930</v>
      </c>
      <c r="D7307" s="626" t="s">
        <v>135</v>
      </c>
      <c r="E7307" s="634">
        <v>201.51</v>
      </c>
      <c r="F7307" s="635">
        <v>0</v>
      </c>
    </row>
    <row r="7308" spans="1:6" ht="15">
      <c r="A7308" s="633" t="s">
        <v>25909</v>
      </c>
      <c r="B7308" s="626">
        <v>87828</v>
      </c>
      <c r="C7308" s="628" t="s">
        <v>25931</v>
      </c>
      <c r="D7308" s="626" t="s">
        <v>135</v>
      </c>
      <c r="E7308" s="634">
        <v>126.68</v>
      </c>
      <c r="F7308" s="635">
        <v>0</v>
      </c>
    </row>
    <row r="7309" spans="1:6" ht="15">
      <c r="A7309" s="633" t="s">
        <v>25909</v>
      </c>
      <c r="B7309" s="626">
        <v>104251</v>
      </c>
      <c r="C7309" s="628" t="s">
        <v>25932</v>
      </c>
      <c r="D7309" s="626" t="s">
        <v>135</v>
      </c>
      <c r="E7309" s="634">
        <v>117.22</v>
      </c>
      <c r="F7309" s="635">
        <v>0</v>
      </c>
    </row>
    <row r="7310" spans="1:6" ht="15">
      <c r="A7310" s="633" t="s">
        <v>25909</v>
      </c>
      <c r="B7310" s="626">
        <v>104255</v>
      </c>
      <c r="C7310" s="628" t="s">
        <v>25933</v>
      </c>
      <c r="D7310" s="626" t="s">
        <v>135</v>
      </c>
      <c r="E7310" s="634">
        <v>145.29</v>
      </c>
      <c r="F7310" s="635">
        <v>0</v>
      </c>
    </row>
    <row r="7311" spans="1:6" ht="15">
      <c r="A7311" s="633" t="s">
        <v>25909</v>
      </c>
      <c r="B7311" s="626">
        <v>104259</v>
      </c>
      <c r="C7311" s="628" t="s">
        <v>25934</v>
      </c>
      <c r="D7311" s="626" t="s">
        <v>135</v>
      </c>
      <c r="E7311" s="634">
        <v>163.13999999999999</v>
      </c>
      <c r="F7311" s="635">
        <v>0</v>
      </c>
    </row>
    <row r="7312" spans="1:6" ht="15">
      <c r="A7312" s="633" t="s">
        <v>25909</v>
      </c>
      <c r="B7312" s="626">
        <v>104263</v>
      </c>
      <c r="C7312" s="628" t="s">
        <v>25935</v>
      </c>
      <c r="D7312" s="626" t="s">
        <v>135</v>
      </c>
      <c r="E7312" s="634">
        <v>189.58</v>
      </c>
      <c r="F7312" s="635">
        <v>0</v>
      </c>
    </row>
    <row r="7313" spans="1:6" ht="15">
      <c r="A7313" s="633" t="s">
        <v>25909</v>
      </c>
      <c r="B7313" s="626">
        <v>87794</v>
      </c>
      <c r="C7313" s="628" t="s">
        <v>25936</v>
      </c>
      <c r="D7313" s="626" t="s">
        <v>135</v>
      </c>
      <c r="E7313" s="634">
        <v>50.38</v>
      </c>
      <c r="F7313" s="635">
        <v>0</v>
      </c>
    </row>
    <row r="7314" spans="1:6" ht="15">
      <c r="A7314" s="633" t="s">
        <v>25909</v>
      </c>
      <c r="B7314" s="626">
        <v>87799</v>
      </c>
      <c r="C7314" s="628" t="s">
        <v>25937</v>
      </c>
      <c r="D7314" s="626" t="s">
        <v>135</v>
      </c>
      <c r="E7314" s="634">
        <v>70.209999999999994</v>
      </c>
      <c r="F7314" s="635">
        <v>0</v>
      </c>
    </row>
    <row r="7315" spans="1:6" ht="15">
      <c r="A7315" s="633" t="s">
        <v>25909</v>
      </c>
      <c r="B7315" s="626">
        <v>87803</v>
      </c>
      <c r="C7315" s="628" t="s">
        <v>25938</v>
      </c>
      <c r="D7315" s="626" t="s">
        <v>135</v>
      </c>
      <c r="E7315" s="634">
        <v>77.37</v>
      </c>
      <c r="F7315" s="635">
        <v>0</v>
      </c>
    </row>
    <row r="7316" spans="1:6" ht="15">
      <c r="A7316" s="633" t="s">
        <v>25909</v>
      </c>
      <c r="B7316" s="626">
        <v>87807</v>
      </c>
      <c r="C7316" s="628" t="s">
        <v>25939</v>
      </c>
      <c r="D7316" s="626" t="s">
        <v>135</v>
      </c>
      <c r="E7316" s="634">
        <v>84.61</v>
      </c>
      <c r="F7316" s="635">
        <v>0</v>
      </c>
    </row>
    <row r="7317" spans="1:6" ht="15">
      <c r="A7317" s="633" t="s">
        <v>25909</v>
      </c>
      <c r="B7317" s="626">
        <v>104218</v>
      </c>
      <c r="C7317" s="628" t="s">
        <v>25940</v>
      </c>
      <c r="D7317" s="626" t="s">
        <v>135</v>
      </c>
      <c r="E7317" s="634">
        <v>64.34</v>
      </c>
      <c r="F7317" s="635">
        <v>0</v>
      </c>
    </row>
    <row r="7318" spans="1:6" ht="15">
      <c r="A7318" s="633" t="s">
        <v>25909</v>
      </c>
      <c r="B7318" s="626">
        <v>87777</v>
      </c>
      <c r="C7318" s="628" t="s">
        <v>25941</v>
      </c>
      <c r="D7318" s="626" t="s">
        <v>135</v>
      </c>
      <c r="E7318" s="634">
        <v>69.510000000000005</v>
      </c>
      <c r="F7318" s="635">
        <v>0</v>
      </c>
    </row>
    <row r="7319" spans="1:6" ht="15">
      <c r="A7319" s="633" t="s">
        <v>25909</v>
      </c>
      <c r="B7319" s="626">
        <v>104222</v>
      </c>
      <c r="C7319" s="628" t="s">
        <v>25942</v>
      </c>
      <c r="D7319" s="626" t="s">
        <v>135</v>
      </c>
      <c r="E7319" s="634">
        <v>83.14</v>
      </c>
      <c r="F7319" s="635">
        <v>0</v>
      </c>
    </row>
    <row r="7320" spans="1:6" ht="15">
      <c r="A7320" s="633" t="s">
        <v>25909</v>
      </c>
      <c r="B7320" s="626">
        <v>87781</v>
      </c>
      <c r="C7320" s="628" t="s">
        <v>25943</v>
      </c>
      <c r="D7320" s="626" t="s">
        <v>135</v>
      </c>
      <c r="E7320" s="634">
        <v>89.77</v>
      </c>
      <c r="F7320" s="635">
        <v>0</v>
      </c>
    </row>
    <row r="7321" spans="1:6" ht="15">
      <c r="A7321" s="633" t="s">
        <v>25909</v>
      </c>
      <c r="B7321" s="626">
        <v>104226</v>
      </c>
      <c r="C7321" s="628" t="s">
        <v>25944</v>
      </c>
      <c r="D7321" s="626" t="s">
        <v>135</v>
      </c>
      <c r="E7321" s="634">
        <v>90.81</v>
      </c>
      <c r="F7321" s="635">
        <v>0</v>
      </c>
    </row>
    <row r="7322" spans="1:6" ht="15">
      <c r="A7322" s="633" t="s">
        <v>25909</v>
      </c>
      <c r="B7322" s="626">
        <v>87786</v>
      </c>
      <c r="C7322" s="628" t="s">
        <v>25945</v>
      </c>
      <c r="D7322" s="626" t="s">
        <v>135</v>
      </c>
      <c r="E7322" s="634">
        <v>97.44</v>
      </c>
      <c r="F7322" s="635">
        <v>0</v>
      </c>
    </row>
    <row r="7323" spans="1:6" ht="15">
      <c r="A7323" s="633" t="s">
        <v>25909</v>
      </c>
      <c r="B7323" s="626">
        <v>104230</v>
      </c>
      <c r="C7323" s="628" t="s">
        <v>25946</v>
      </c>
      <c r="D7323" s="626" t="s">
        <v>135</v>
      </c>
      <c r="E7323" s="634">
        <v>107.35</v>
      </c>
      <c r="F7323" s="635">
        <v>0</v>
      </c>
    </row>
    <row r="7324" spans="1:6" ht="15">
      <c r="A7324" s="633" t="s">
        <v>25909</v>
      </c>
      <c r="B7324" s="626">
        <v>104234</v>
      </c>
      <c r="C7324" s="628" t="s">
        <v>25947</v>
      </c>
      <c r="D7324" s="626" t="s">
        <v>135</v>
      </c>
      <c r="E7324" s="634">
        <v>47.32</v>
      </c>
      <c r="F7324" s="635">
        <v>0</v>
      </c>
    </row>
    <row r="7325" spans="1:6" ht="15">
      <c r="A7325" s="633" t="s">
        <v>25909</v>
      </c>
      <c r="B7325" s="626">
        <v>104238</v>
      </c>
      <c r="C7325" s="628" t="s">
        <v>25948</v>
      </c>
      <c r="D7325" s="626" t="s">
        <v>135</v>
      </c>
      <c r="E7325" s="634">
        <v>65.7</v>
      </c>
      <c r="F7325" s="635">
        <v>0</v>
      </c>
    </row>
    <row r="7326" spans="1:6" ht="15">
      <c r="A7326" s="633" t="s">
        <v>25909</v>
      </c>
      <c r="B7326" s="626">
        <v>104242</v>
      </c>
      <c r="C7326" s="628" t="s">
        <v>25949</v>
      </c>
      <c r="D7326" s="626" t="s">
        <v>135</v>
      </c>
      <c r="E7326" s="634">
        <v>72.86</v>
      </c>
      <c r="F7326" s="635">
        <v>0</v>
      </c>
    </row>
    <row r="7327" spans="1:6" ht="15">
      <c r="A7327" s="633" t="s">
        <v>25909</v>
      </c>
      <c r="B7327" s="626">
        <v>104246</v>
      </c>
      <c r="C7327" s="628" t="s">
        <v>25950</v>
      </c>
      <c r="D7327" s="626" t="s">
        <v>135</v>
      </c>
      <c r="E7327" s="634">
        <v>79.63</v>
      </c>
      <c r="F7327" s="635">
        <v>0</v>
      </c>
    </row>
    <row r="7328" spans="1:6" ht="15">
      <c r="A7328" s="633" t="s">
        <v>25909</v>
      </c>
      <c r="B7328" s="626">
        <v>104250</v>
      </c>
      <c r="C7328" s="628" t="s">
        <v>25951</v>
      </c>
      <c r="D7328" s="626" t="s">
        <v>135</v>
      </c>
      <c r="E7328" s="634">
        <v>92.34</v>
      </c>
      <c r="F7328" s="635">
        <v>0</v>
      </c>
    </row>
    <row r="7329" spans="1:6" ht="15">
      <c r="A7329" s="633" t="s">
        <v>25909</v>
      </c>
      <c r="B7329" s="626">
        <v>87811</v>
      </c>
      <c r="C7329" s="628" t="s">
        <v>25952</v>
      </c>
      <c r="D7329" s="626" t="s">
        <v>135</v>
      </c>
      <c r="E7329" s="634">
        <v>101.62</v>
      </c>
      <c r="F7329" s="635">
        <v>0</v>
      </c>
    </row>
    <row r="7330" spans="1:6" ht="15">
      <c r="A7330" s="633" t="s">
        <v>25909</v>
      </c>
      <c r="B7330" s="626">
        <v>104254</v>
      </c>
      <c r="C7330" s="628" t="s">
        <v>25953</v>
      </c>
      <c r="D7330" s="626" t="s">
        <v>135</v>
      </c>
      <c r="E7330" s="634">
        <v>110.72</v>
      </c>
      <c r="F7330" s="635">
        <v>0</v>
      </c>
    </row>
    <row r="7331" spans="1:6" ht="15">
      <c r="A7331" s="633" t="s">
        <v>25909</v>
      </c>
      <c r="B7331" s="626">
        <v>87815</v>
      </c>
      <c r="C7331" s="628" t="s">
        <v>25954</v>
      </c>
      <c r="D7331" s="626" t="s">
        <v>135</v>
      </c>
      <c r="E7331" s="634">
        <v>121.47</v>
      </c>
      <c r="F7331" s="635">
        <v>0</v>
      </c>
    </row>
    <row r="7332" spans="1:6" ht="15">
      <c r="A7332" s="633" t="s">
        <v>25909</v>
      </c>
      <c r="B7332" s="626">
        <v>104258</v>
      </c>
      <c r="C7332" s="628" t="s">
        <v>25955</v>
      </c>
      <c r="D7332" s="626" t="s">
        <v>135</v>
      </c>
      <c r="E7332" s="634">
        <v>117.88</v>
      </c>
      <c r="F7332" s="635">
        <v>0</v>
      </c>
    </row>
    <row r="7333" spans="1:6" ht="15">
      <c r="A7333" s="633" t="s">
        <v>25909</v>
      </c>
      <c r="B7333" s="626">
        <v>87819</v>
      </c>
      <c r="C7333" s="628" t="s">
        <v>25956</v>
      </c>
      <c r="D7333" s="626" t="s">
        <v>135</v>
      </c>
      <c r="E7333" s="634">
        <v>128.63</v>
      </c>
      <c r="F7333" s="635">
        <v>0</v>
      </c>
    </row>
    <row r="7334" spans="1:6" ht="15">
      <c r="A7334" s="633" t="s">
        <v>25909</v>
      </c>
      <c r="B7334" s="626">
        <v>104262</v>
      </c>
      <c r="C7334" s="628" t="s">
        <v>25957</v>
      </c>
      <c r="D7334" s="626" t="s">
        <v>135</v>
      </c>
      <c r="E7334" s="634">
        <v>153.16999999999999</v>
      </c>
      <c r="F7334" s="635">
        <v>0</v>
      </c>
    </row>
    <row r="7335" spans="1:6" ht="15">
      <c r="A7335" s="633" t="s">
        <v>25909</v>
      </c>
      <c r="B7335" s="626">
        <v>87823</v>
      </c>
      <c r="C7335" s="628" t="s">
        <v>25958</v>
      </c>
      <c r="D7335" s="626" t="s">
        <v>135</v>
      </c>
      <c r="E7335" s="634">
        <v>167.82</v>
      </c>
      <c r="F7335" s="635">
        <v>0</v>
      </c>
    </row>
    <row r="7336" spans="1:6" ht="15">
      <c r="A7336" s="633" t="s">
        <v>25909</v>
      </c>
      <c r="B7336" s="626">
        <v>87827</v>
      </c>
      <c r="C7336" s="628" t="s">
        <v>25959</v>
      </c>
      <c r="D7336" s="626" t="s">
        <v>135</v>
      </c>
      <c r="E7336" s="634">
        <v>94.48</v>
      </c>
      <c r="F7336" s="635">
        <v>0</v>
      </c>
    </row>
    <row r="7337" spans="1:6" ht="15">
      <c r="A7337" s="633" t="s">
        <v>25909</v>
      </c>
      <c r="B7337" s="626">
        <v>87831</v>
      </c>
      <c r="C7337" s="628" t="s">
        <v>25960</v>
      </c>
      <c r="D7337" s="626" t="s">
        <v>135</v>
      </c>
      <c r="E7337" s="634">
        <v>114.03</v>
      </c>
      <c r="F7337" s="635">
        <v>0</v>
      </c>
    </row>
    <row r="7338" spans="1:6" ht="15">
      <c r="A7338" s="633" t="s">
        <v>25909</v>
      </c>
      <c r="B7338" s="626">
        <v>104220</v>
      </c>
      <c r="C7338" s="628" t="s">
        <v>25961</v>
      </c>
      <c r="D7338" s="626" t="s">
        <v>135</v>
      </c>
      <c r="E7338" s="634">
        <v>61.23</v>
      </c>
      <c r="F7338" s="635">
        <v>0</v>
      </c>
    </row>
    <row r="7339" spans="1:6" ht="15">
      <c r="A7339" s="633" t="s">
        <v>25909</v>
      </c>
      <c r="B7339" s="626">
        <v>104203</v>
      </c>
      <c r="C7339" s="628" t="s">
        <v>25962</v>
      </c>
      <c r="D7339" s="626" t="s">
        <v>135</v>
      </c>
      <c r="E7339" s="634">
        <v>66.459999999999994</v>
      </c>
      <c r="F7339" s="635">
        <v>0</v>
      </c>
    </row>
    <row r="7340" spans="1:6" ht="15">
      <c r="A7340" s="633" t="s">
        <v>25909</v>
      </c>
      <c r="B7340" s="626">
        <v>104224</v>
      </c>
      <c r="C7340" s="628" t="s">
        <v>25963</v>
      </c>
      <c r="D7340" s="626" t="s">
        <v>135</v>
      </c>
      <c r="E7340" s="634">
        <v>79.02</v>
      </c>
      <c r="F7340" s="635">
        <v>0</v>
      </c>
    </row>
    <row r="7341" spans="1:6" ht="15">
      <c r="A7341" s="633" t="s">
        <v>25909</v>
      </c>
      <c r="B7341" s="626">
        <v>104204</v>
      </c>
      <c r="C7341" s="628" t="s">
        <v>25964</v>
      </c>
      <c r="D7341" s="626" t="s">
        <v>135</v>
      </c>
      <c r="E7341" s="634">
        <v>85.83</v>
      </c>
      <c r="F7341" s="635">
        <v>0</v>
      </c>
    </row>
    <row r="7342" spans="1:6" ht="15">
      <c r="A7342" s="633" t="s">
        <v>25909</v>
      </c>
      <c r="B7342" s="626">
        <v>104228</v>
      </c>
      <c r="C7342" s="628" t="s">
        <v>25965</v>
      </c>
      <c r="D7342" s="626" t="s">
        <v>135</v>
      </c>
      <c r="E7342" s="634">
        <v>85.38</v>
      </c>
      <c r="F7342" s="635">
        <v>0</v>
      </c>
    </row>
    <row r="7343" spans="1:6" ht="15">
      <c r="A7343" s="633" t="s">
        <v>25909</v>
      </c>
      <c r="B7343" s="626">
        <v>104205</v>
      </c>
      <c r="C7343" s="628" t="s">
        <v>25966</v>
      </c>
      <c r="D7343" s="626" t="s">
        <v>135</v>
      </c>
      <c r="E7343" s="634">
        <v>92.19</v>
      </c>
      <c r="F7343" s="635">
        <v>0</v>
      </c>
    </row>
    <row r="7344" spans="1:6" ht="15">
      <c r="A7344" s="633" t="s">
        <v>25909</v>
      </c>
      <c r="B7344" s="626">
        <v>104232</v>
      </c>
      <c r="C7344" s="628" t="s">
        <v>25967</v>
      </c>
      <c r="D7344" s="626" t="s">
        <v>135</v>
      </c>
      <c r="E7344" s="634">
        <v>94.5</v>
      </c>
      <c r="F7344" s="635">
        <v>0</v>
      </c>
    </row>
    <row r="7345" spans="1:6" ht="15">
      <c r="A7345" s="633" t="s">
        <v>25909</v>
      </c>
      <c r="B7345" s="626">
        <v>104206</v>
      </c>
      <c r="C7345" s="628" t="s">
        <v>25968</v>
      </c>
      <c r="D7345" s="626" t="s">
        <v>135</v>
      </c>
      <c r="E7345" s="634">
        <v>101.99</v>
      </c>
      <c r="F7345" s="635">
        <v>0</v>
      </c>
    </row>
    <row r="7346" spans="1:6" ht="15">
      <c r="A7346" s="633" t="s">
        <v>25909</v>
      </c>
      <c r="B7346" s="626">
        <v>104236</v>
      </c>
      <c r="C7346" s="628" t="s">
        <v>25969</v>
      </c>
      <c r="D7346" s="626" t="s">
        <v>135</v>
      </c>
      <c r="E7346" s="634">
        <v>44.1</v>
      </c>
      <c r="F7346" s="635">
        <v>0</v>
      </c>
    </row>
    <row r="7347" spans="1:6" ht="15">
      <c r="A7347" s="633" t="s">
        <v>25909</v>
      </c>
      <c r="B7347" s="626">
        <v>104207</v>
      </c>
      <c r="C7347" s="628" t="s">
        <v>25970</v>
      </c>
      <c r="D7347" s="626" t="s">
        <v>135</v>
      </c>
      <c r="E7347" s="634">
        <v>47.31</v>
      </c>
      <c r="F7347" s="635">
        <v>0</v>
      </c>
    </row>
    <row r="7348" spans="1:6" ht="15">
      <c r="A7348" s="633" t="s">
        <v>25909</v>
      </c>
      <c r="B7348" s="626">
        <v>104240</v>
      </c>
      <c r="C7348" s="628" t="s">
        <v>25971</v>
      </c>
      <c r="D7348" s="626" t="s">
        <v>135</v>
      </c>
      <c r="E7348" s="634">
        <v>61.59</v>
      </c>
      <c r="F7348" s="635">
        <v>0</v>
      </c>
    </row>
    <row r="7349" spans="1:6" ht="15">
      <c r="A7349" s="633" t="s">
        <v>25909</v>
      </c>
      <c r="B7349" s="626">
        <v>104208</v>
      </c>
      <c r="C7349" s="628" t="s">
        <v>25972</v>
      </c>
      <c r="D7349" s="626" t="s">
        <v>135</v>
      </c>
      <c r="E7349" s="634">
        <v>66.23</v>
      </c>
      <c r="F7349" s="635">
        <v>0</v>
      </c>
    </row>
    <row r="7350" spans="1:6" ht="15">
      <c r="A7350" s="633" t="s">
        <v>25909</v>
      </c>
      <c r="B7350" s="626">
        <v>104244</v>
      </c>
      <c r="C7350" s="628" t="s">
        <v>25973</v>
      </c>
      <c r="D7350" s="626" t="s">
        <v>135</v>
      </c>
      <c r="E7350" s="634">
        <v>67.569999999999993</v>
      </c>
      <c r="F7350" s="635">
        <v>0</v>
      </c>
    </row>
    <row r="7351" spans="1:6" ht="15">
      <c r="A7351" s="633" t="s">
        <v>25909</v>
      </c>
      <c r="B7351" s="626">
        <v>104209</v>
      </c>
      <c r="C7351" s="628" t="s">
        <v>25974</v>
      </c>
      <c r="D7351" s="626" t="s">
        <v>135</v>
      </c>
      <c r="E7351" s="634">
        <v>72.22</v>
      </c>
      <c r="F7351" s="635">
        <v>0</v>
      </c>
    </row>
    <row r="7352" spans="1:6" ht="15">
      <c r="A7352" s="633" t="s">
        <v>25909</v>
      </c>
      <c r="B7352" s="626">
        <v>104248</v>
      </c>
      <c r="C7352" s="628" t="s">
        <v>25975</v>
      </c>
      <c r="D7352" s="626" t="s">
        <v>135</v>
      </c>
      <c r="E7352" s="634">
        <v>69.66</v>
      </c>
      <c r="F7352" s="635">
        <v>0</v>
      </c>
    </row>
    <row r="7353" spans="1:6" ht="15">
      <c r="A7353" s="633" t="s">
        <v>25909</v>
      </c>
      <c r="B7353" s="626">
        <v>104210</v>
      </c>
      <c r="C7353" s="628" t="s">
        <v>25976</v>
      </c>
      <c r="D7353" s="626" t="s">
        <v>135</v>
      </c>
      <c r="E7353" s="634">
        <v>74.16</v>
      </c>
      <c r="F7353" s="635">
        <v>0</v>
      </c>
    </row>
    <row r="7354" spans="1:6" ht="15">
      <c r="A7354" s="633" t="s">
        <v>25909</v>
      </c>
      <c r="B7354" s="626">
        <v>104252</v>
      </c>
      <c r="C7354" s="628" t="s">
        <v>25977</v>
      </c>
      <c r="D7354" s="626" t="s">
        <v>135</v>
      </c>
      <c r="E7354" s="634">
        <v>90.44</v>
      </c>
      <c r="F7354" s="635">
        <v>0</v>
      </c>
    </row>
    <row r="7355" spans="1:6" ht="15">
      <c r="A7355" s="633" t="s">
        <v>25909</v>
      </c>
      <c r="B7355" s="626">
        <v>104211</v>
      </c>
      <c r="C7355" s="628" t="s">
        <v>25978</v>
      </c>
      <c r="D7355" s="626" t="s">
        <v>135</v>
      </c>
      <c r="E7355" s="634">
        <v>99.85</v>
      </c>
      <c r="F7355" s="635">
        <v>0</v>
      </c>
    </row>
    <row r="7356" spans="1:6" ht="15">
      <c r="A7356" s="633" t="s">
        <v>25909</v>
      </c>
      <c r="B7356" s="626">
        <v>104212</v>
      </c>
      <c r="C7356" s="628" t="s">
        <v>25979</v>
      </c>
      <c r="D7356" s="626" t="s">
        <v>135</v>
      </c>
      <c r="E7356" s="634">
        <v>118.84</v>
      </c>
      <c r="F7356" s="635">
        <v>0</v>
      </c>
    </row>
    <row r="7357" spans="1:6" ht="15">
      <c r="A7357" s="633" t="s">
        <v>25909</v>
      </c>
      <c r="B7357" s="626">
        <v>104213</v>
      </c>
      <c r="C7357" s="628" t="s">
        <v>25980</v>
      </c>
      <c r="D7357" s="626" t="s">
        <v>135</v>
      </c>
      <c r="E7357" s="634">
        <v>124.83</v>
      </c>
      <c r="F7357" s="635">
        <v>0</v>
      </c>
    </row>
    <row r="7358" spans="1:6" ht="15">
      <c r="A7358" s="633" t="s">
        <v>25909</v>
      </c>
      <c r="B7358" s="626">
        <v>104214</v>
      </c>
      <c r="C7358" s="628" t="s">
        <v>25981</v>
      </c>
      <c r="D7358" s="626" t="s">
        <v>135</v>
      </c>
      <c r="E7358" s="634">
        <v>150.1</v>
      </c>
      <c r="F7358" s="635">
        <v>0</v>
      </c>
    </row>
    <row r="7359" spans="1:6" ht="15">
      <c r="A7359" s="633" t="s">
        <v>25909</v>
      </c>
      <c r="B7359" s="626">
        <v>104215</v>
      </c>
      <c r="C7359" s="628" t="s">
        <v>25982</v>
      </c>
      <c r="D7359" s="626" t="s">
        <v>135</v>
      </c>
      <c r="E7359" s="634">
        <v>91.31</v>
      </c>
      <c r="F7359" s="635">
        <v>0</v>
      </c>
    </row>
    <row r="7360" spans="1:6" ht="15">
      <c r="A7360" s="633" t="s">
        <v>25909</v>
      </c>
      <c r="B7360" s="626">
        <v>104216</v>
      </c>
      <c r="C7360" s="628" t="s">
        <v>25983</v>
      </c>
      <c r="D7360" s="626" t="s">
        <v>135</v>
      </c>
      <c r="E7360" s="634">
        <v>109.53</v>
      </c>
      <c r="F7360" s="635">
        <v>0</v>
      </c>
    </row>
    <row r="7361" spans="1:6" ht="15">
      <c r="A7361" s="633" t="s">
        <v>25909</v>
      </c>
      <c r="B7361" s="626">
        <v>104217</v>
      </c>
      <c r="C7361" s="628" t="s">
        <v>25984</v>
      </c>
      <c r="D7361" s="626" t="s">
        <v>135</v>
      </c>
      <c r="E7361" s="634">
        <v>58.51</v>
      </c>
      <c r="F7361" s="635">
        <v>0</v>
      </c>
    </row>
    <row r="7362" spans="1:6" ht="15">
      <c r="A7362" s="633" t="s">
        <v>25909</v>
      </c>
      <c r="B7362" s="626">
        <v>104221</v>
      </c>
      <c r="C7362" s="628" t="s">
        <v>25985</v>
      </c>
      <c r="D7362" s="626" t="s">
        <v>135</v>
      </c>
      <c r="E7362" s="634">
        <v>75.34</v>
      </c>
      <c r="F7362" s="635">
        <v>0</v>
      </c>
    </row>
    <row r="7363" spans="1:6" ht="15">
      <c r="A7363" s="633" t="s">
        <v>25909</v>
      </c>
      <c r="B7363" s="626">
        <v>104225</v>
      </c>
      <c r="C7363" s="628" t="s">
        <v>25986</v>
      </c>
      <c r="D7363" s="626" t="s">
        <v>135</v>
      </c>
      <c r="E7363" s="634">
        <v>81.02</v>
      </c>
      <c r="F7363" s="635">
        <v>0</v>
      </c>
    </row>
    <row r="7364" spans="1:6" ht="15">
      <c r="A7364" s="633" t="s">
        <v>25909</v>
      </c>
      <c r="B7364" s="626">
        <v>104229</v>
      </c>
      <c r="C7364" s="628" t="s">
        <v>25987</v>
      </c>
      <c r="D7364" s="626" t="s">
        <v>135</v>
      </c>
      <c r="E7364" s="634">
        <v>96.57</v>
      </c>
      <c r="F7364" s="635">
        <v>0</v>
      </c>
    </row>
    <row r="7365" spans="1:6" ht="15">
      <c r="A7365" s="633" t="s">
        <v>25909</v>
      </c>
      <c r="B7365" s="626">
        <v>104233</v>
      </c>
      <c r="C7365" s="628" t="s">
        <v>25988</v>
      </c>
      <c r="D7365" s="626" t="s">
        <v>135</v>
      </c>
      <c r="E7365" s="634">
        <v>41.89</v>
      </c>
      <c r="F7365" s="635">
        <v>0</v>
      </c>
    </row>
    <row r="7366" spans="1:6" ht="15">
      <c r="A7366" s="633" t="s">
        <v>25909</v>
      </c>
      <c r="B7366" s="626">
        <v>104237</v>
      </c>
      <c r="C7366" s="628" t="s">
        <v>25989</v>
      </c>
      <c r="D7366" s="626" t="s">
        <v>135</v>
      </c>
      <c r="E7366" s="634">
        <v>58.41</v>
      </c>
      <c r="F7366" s="635">
        <v>0</v>
      </c>
    </row>
    <row r="7367" spans="1:6" ht="15">
      <c r="A7367" s="633" t="s">
        <v>25909</v>
      </c>
      <c r="B7367" s="626">
        <v>104241</v>
      </c>
      <c r="C7367" s="628" t="s">
        <v>25990</v>
      </c>
      <c r="D7367" s="626" t="s">
        <v>135</v>
      </c>
      <c r="E7367" s="634">
        <v>63.72</v>
      </c>
      <c r="F7367" s="635">
        <v>0</v>
      </c>
    </row>
    <row r="7368" spans="1:6" ht="15">
      <c r="A7368" s="633" t="s">
        <v>25909</v>
      </c>
      <c r="B7368" s="626">
        <v>104245</v>
      </c>
      <c r="C7368" s="628" t="s">
        <v>25991</v>
      </c>
      <c r="D7368" s="626" t="s">
        <v>135</v>
      </c>
      <c r="E7368" s="634">
        <v>69.56</v>
      </c>
      <c r="F7368" s="635">
        <v>0</v>
      </c>
    </row>
    <row r="7369" spans="1:6" ht="15">
      <c r="A7369" s="633" t="s">
        <v>25909</v>
      </c>
      <c r="B7369" s="626">
        <v>104249</v>
      </c>
      <c r="C7369" s="628" t="s">
        <v>25992</v>
      </c>
      <c r="D7369" s="626" t="s">
        <v>135</v>
      </c>
      <c r="E7369" s="634">
        <v>86.91</v>
      </c>
      <c r="F7369" s="635">
        <v>0</v>
      </c>
    </row>
    <row r="7370" spans="1:6" ht="15">
      <c r="A7370" s="633" t="s">
        <v>25909</v>
      </c>
      <c r="B7370" s="626">
        <v>104253</v>
      </c>
      <c r="C7370" s="628" t="s">
        <v>25993</v>
      </c>
      <c r="D7370" s="626" t="s">
        <v>135</v>
      </c>
      <c r="E7370" s="634">
        <v>103.43</v>
      </c>
      <c r="F7370" s="635">
        <v>0</v>
      </c>
    </row>
    <row r="7371" spans="1:6" ht="15">
      <c r="A7371" s="633" t="s">
        <v>25909</v>
      </c>
      <c r="B7371" s="626">
        <v>104256</v>
      </c>
      <c r="C7371" s="628" t="s">
        <v>25994</v>
      </c>
      <c r="D7371" s="626" t="s">
        <v>135</v>
      </c>
      <c r="E7371" s="634">
        <v>107.93</v>
      </c>
      <c r="F7371" s="635">
        <v>0</v>
      </c>
    </row>
    <row r="7372" spans="1:6" ht="15">
      <c r="A7372" s="633" t="s">
        <v>25909</v>
      </c>
      <c r="B7372" s="626">
        <v>104260</v>
      </c>
      <c r="C7372" s="628" t="s">
        <v>25995</v>
      </c>
      <c r="D7372" s="626" t="s">
        <v>135</v>
      </c>
      <c r="E7372" s="634">
        <v>113.91</v>
      </c>
      <c r="F7372" s="635">
        <v>0</v>
      </c>
    </row>
    <row r="7373" spans="1:6" ht="15">
      <c r="A7373" s="633" t="s">
        <v>25909</v>
      </c>
      <c r="B7373" s="626">
        <v>104264</v>
      </c>
      <c r="C7373" s="628" t="s">
        <v>25996</v>
      </c>
      <c r="D7373" s="626" t="s">
        <v>135</v>
      </c>
      <c r="E7373" s="634">
        <v>136.63999999999999</v>
      </c>
      <c r="F7373" s="635">
        <v>0</v>
      </c>
    </row>
    <row r="7374" spans="1:6" ht="15">
      <c r="A7374" s="633" t="s">
        <v>25909</v>
      </c>
      <c r="B7374" s="626">
        <v>87792</v>
      </c>
      <c r="C7374" s="628" t="s">
        <v>25997</v>
      </c>
      <c r="D7374" s="626" t="s">
        <v>135</v>
      </c>
      <c r="E7374" s="634">
        <v>44.95</v>
      </c>
      <c r="F7374" s="635">
        <v>0</v>
      </c>
    </row>
    <row r="7375" spans="1:6" ht="15">
      <c r="A7375" s="633" t="s">
        <v>25909</v>
      </c>
      <c r="B7375" s="626">
        <v>87797</v>
      </c>
      <c r="C7375" s="628" t="s">
        <v>25998</v>
      </c>
      <c r="D7375" s="626" t="s">
        <v>135</v>
      </c>
      <c r="E7375" s="634">
        <v>62.92</v>
      </c>
      <c r="F7375" s="635">
        <v>0</v>
      </c>
    </row>
    <row r="7376" spans="1:6" ht="15">
      <c r="A7376" s="633" t="s">
        <v>25909</v>
      </c>
      <c r="B7376" s="626">
        <v>87801</v>
      </c>
      <c r="C7376" s="628" t="s">
        <v>25999</v>
      </c>
      <c r="D7376" s="626" t="s">
        <v>135</v>
      </c>
      <c r="E7376" s="634">
        <v>68.23</v>
      </c>
      <c r="F7376" s="635">
        <v>0</v>
      </c>
    </row>
    <row r="7377" spans="1:6" ht="15">
      <c r="A7377" s="633" t="s">
        <v>25909</v>
      </c>
      <c r="B7377" s="626">
        <v>87805</v>
      </c>
      <c r="C7377" s="628" t="s">
        <v>26000</v>
      </c>
      <c r="D7377" s="626" t="s">
        <v>135</v>
      </c>
      <c r="E7377" s="634">
        <v>74.540000000000006</v>
      </c>
      <c r="F7377" s="635">
        <v>0</v>
      </c>
    </row>
    <row r="7378" spans="1:6" ht="15">
      <c r="A7378" s="633" t="s">
        <v>25909</v>
      </c>
      <c r="B7378" s="626">
        <v>87775</v>
      </c>
      <c r="C7378" s="628" t="s">
        <v>26001</v>
      </c>
      <c r="D7378" s="626" t="s">
        <v>135</v>
      </c>
      <c r="E7378" s="634">
        <v>63.68</v>
      </c>
      <c r="F7378" s="635">
        <v>0</v>
      </c>
    </row>
    <row r="7379" spans="1:6" ht="15">
      <c r="A7379" s="633" t="s">
        <v>25909</v>
      </c>
      <c r="B7379" s="626">
        <v>87779</v>
      </c>
      <c r="C7379" s="628" t="s">
        <v>26002</v>
      </c>
      <c r="D7379" s="626" t="s">
        <v>135</v>
      </c>
      <c r="E7379" s="634">
        <v>81.97</v>
      </c>
      <c r="F7379" s="635">
        <v>0</v>
      </c>
    </row>
    <row r="7380" spans="1:6" ht="15">
      <c r="A7380" s="633" t="s">
        <v>25909</v>
      </c>
      <c r="B7380" s="626">
        <v>87784</v>
      </c>
      <c r="C7380" s="628" t="s">
        <v>26003</v>
      </c>
      <c r="D7380" s="626" t="s">
        <v>135</v>
      </c>
      <c r="E7380" s="634">
        <v>87.65</v>
      </c>
      <c r="F7380" s="635">
        <v>0</v>
      </c>
    </row>
    <row r="7381" spans="1:6" ht="15">
      <c r="A7381" s="633" t="s">
        <v>25909</v>
      </c>
      <c r="B7381" s="626">
        <v>87788</v>
      </c>
      <c r="C7381" s="628" t="s">
        <v>26004</v>
      </c>
      <c r="D7381" s="626" t="s">
        <v>135</v>
      </c>
      <c r="E7381" s="634">
        <v>104.79</v>
      </c>
      <c r="F7381" s="635">
        <v>0</v>
      </c>
    </row>
    <row r="7382" spans="1:6" ht="15">
      <c r="A7382" s="633" t="s">
        <v>25909</v>
      </c>
      <c r="B7382" s="626">
        <v>87809</v>
      </c>
      <c r="C7382" s="628" t="s">
        <v>26005</v>
      </c>
      <c r="D7382" s="626" t="s">
        <v>135</v>
      </c>
      <c r="E7382" s="634">
        <v>96.19</v>
      </c>
      <c r="F7382" s="635">
        <v>0</v>
      </c>
    </row>
    <row r="7383" spans="1:6" ht="15">
      <c r="A7383" s="633" t="s">
        <v>25909</v>
      </c>
      <c r="B7383" s="626">
        <v>87813</v>
      </c>
      <c r="C7383" s="628" t="s">
        <v>26006</v>
      </c>
      <c r="D7383" s="626" t="s">
        <v>135</v>
      </c>
      <c r="E7383" s="634">
        <v>114.18</v>
      </c>
      <c r="F7383" s="635">
        <v>0</v>
      </c>
    </row>
    <row r="7384" spans="1:6" ht="15">
      <c r="A7384" s="633" t="s">
        <v>25909</v>
      </c>
      <c r="B7384" s="626">
        <v>104257</v>
      </c>
      <c r="C7384" s="628" t="s">
        <v>26007</v>
      </c>
      <c r="D7384" s="626" t="s">
        <v>135</v>
      </c>
      <c r="E7384" s="634">
        <v>108.74</v>
      </c>
      <c r="F7384" s="635">
        <v>0</v>
      </c>
    </row>
    <row r="7385" spans="1:6" ht="15">
      <c r="A7385" s="633" t="s">
        <v>25909</v>
      </c>
      <c r="B7385" s="626">
        <v>87817</v>
      </c>
      <c r="C7385" s="628" t="s">
        <v>26008</v>
      </c>
      <c r="D7385" s="626" t="s">
        <v>135</v>
      </c>
      <c r="E7385" s="634">
        <v>119.49</v>
      </c>
      <c r="F7385" s="635">
        <v>0</v>
      </c>
    </row>
    <row r="7386" spans="1:6" ht="15">
      <c r="A7386" s="633" t="s">
        <v>25909</v>
      </c>
      <c r="B7386" s="626">
        <v>104261</v>
      </c>
      <c r="C7386" s="628" t="s">
        <v>26009</v>
      </c>
      <c r="D7386" s="626" t="s">
        <v>135</v>
      </c>
      <c r="E7386" s="634">
        <v>143.1</v>
      </c>
      <c r="F7386" s="635">
        <v>0</v>
      </c>
    </row>
    <row r="7387" spans="1:6" ht="15">
      <c r="A7387" s="633" t="s">
        <v>25909</v>
      </c>
      <c r="B7387" s="626">
        <v>87821</v>
      </c>
      <c r="C7387" s="628" t="s">
        <v>26010</v>
      </c>
      <c r="D7387" s="626" t="s">
        <v>135</v>
      </c>
      <c r="E7387" s="634">
        <v>157.75</v>
      </c>
      <c r="F7387" s="635">
        <v>0</v>
      </c>
    </row>
    <row r="7388" spans="1:6" ht="15">
      <c r="A7388" s="633" t="s">
        <v>25909</v>
      </c>
      <c r="B7388" s="626">
        <v>87825</v>
      </c>
      <c r="C7388" s="628" t="s">
        <v>26011</v>
      </c>
      <c r="D7388" s="626" t="s">
        <v>135</v>
      </c>
      <c r="E7388" s="634">
        <v>87.82</v>
      </c>
      <c r="F7388" s="635">
        <v>0</v>
      </c>
    </row>
    <row r="7389" spans="1:6" ht="15">
      <c r="A7389" s="633" t="s">
        <v>25909</v>
      </c>
      <c r="B7389" s="626">
        <v>87829</v>
      </c>
      <c r="C7389" s="628" t="s">
        <v>26012</v>
      </c>
      <c r="D7389" s="626" t="s">
        <v>135</v>
      </c>
      <c r="E7389" s="634">
        <v>105.11</v>
      </c>
      <c r="F7389" s="635">
        <v>0</v>
      </c>
    </row>
    <row r="7390" spans="1:6" ht="15">
      <c r="A7390" s="633" t="s">
        <v>26013</v>
      </c>
      <c r="B7390" s="626">
        <v>87557</v>
      </c>
      <c r="C7390" s="628" t="s">
        <v>26014</v>
      </c>
      <c r="D7390" s="626" t="s">
        <v>135</v>
      </c>
      <c r="E7390" s="634">
        <v>46.35</v>
      </c>
      <c r="F7390" s="635">
        <v>0</v>
      </c>
    </row>
    <row r="7391" spans="1:6" ht="15">
      <c r="A7391" s="633" t="s">
        <v>26013</v>
      </c>
      <c r="B7391" s="626">
        <v>87539</v>
      </c>
      <c r="C7391" s="628" t="s">
        <v>26015</v>
      </c>
      <c r="D7391" s="626" t="s">
        <v>135</v>
      </c>
      <c r="E7391" s="634">
        <v>69.67</v>
      </c>
      <c r="F7391" s="635">
        <v>0</v>
      </c>
    </row>
    <row r="7392" spans="1:6" ht="15">
      <c r="A7392" s="633" t="s">
        <v>26013</v>
      </c>
      <c r="B7392" s="626">
        <v>104972</v>
      </c>
      <c r="C7392" s="628" t="s">
        <v>26016</v>
      </c>
      <c r="D7392" s="626" t="s">
        <v>135</v>
      </c>
      <c r="E7392" s="634">
        <v>41.26</v>
      </c>
      <c r="F7392" s="635">
        <v>0</v>
      </c>
    </row>
    <row r="7393" spans="1:6" ht="15">
      <c r="A7393" s="633" t="s">
        <v>26013</v>
      </c>
      <c r="B7393" s="626">
        <v>104954</v>
      </c>
      <c r="C7393" s="628" t="s">
        <v>26017</v>
      </c>
      <c r="D7393" s="626" t="s">
        <v>135</v>
      </c>
      <c r="E7393" s="634">
        <v>56.52</v>
      </c>
      <c r="F7393" s="635">
        <v>0</v>
      </c>
    </row>
    <row r="7394" spans="1:6" ht="15">
      <c r="A7394" s="633" t="s">
        <v>26013</v>
      </c>
      <c r="B7394" s="626">
        <v>104976</v>
      </c>
      <c r="C7394" s="628" t="s">
        <v>26018</v>
      </c>
      <c r="D7394" s="626" t="s">
        <v>135</v>
      </c>
      <c r="E7394" s="634">
        <v>36.03</v>
      </c>
      <c r="F7394" s="635">
        <v>0</v>
      </c>
    </row>
    <row r="7395" spans="1:6" ht="15">
      <c r="A7395" s="633" t="s">
        <v>26013</v>
      </c>
      <c r="B7395" s="626">
        <v>104966</v>
      </c>
      <c r="C7395" s="628" t="s">
        <v>26019</v>
      </c>
      <c r="D7395" s="626" t="s">
        <v>135</v>
      </c>
      <c r="E7395" s="634">
        <v>51.29</v>
      </c>
      <c r="F7395" s="635">
        <v>0</v>
      </c>
    </row>
    <row r="7396" spans="1:6" ht="15">
      <c r="A7396" s="633" t="s">
        <v>26013</v>
      </c>
      <c r="B7396" s="626">
        <v>104968</v>
      </c>
      <c r="C7396" s="628" t="s">
        <v>26020</v>
      </c>
      <c r="D7396" s="626" t="s">
        <v>135</v>
      </c>
      <c r="E7396" s="634">
        <v>50.04</v>
      </c>
      <c r="F7396" s="635">
        <v>0</v>
      </c>
    </row>
    <row r="7397" spans="1:6" ht="15">
      <c r="A7397" s="633" t="s">
        <v>26013</v>
      </c>
      <c r="B7397" s="626">
        <v>104962</v>
      </c>
      <c r="C7397" s="628" t="s">
        <v>26021</v>
      </c>
      <c r="D7397" s="626" t="s">
        <v>135</v>
      </c>
      <c r="E7397" s="634">
        <v>65.3</v>
      </c>
      <c r="F7397" s="635">
        <v>0</v>
      </c>
    </row>
    <row r="7398" spans="1:6" ht="15">
      <c r="A7398" s="633" t="s">
        <v>26013</v>
      </c>
      <c r="B7398" s="626">
        <v>87550</v>
      </c>
      <c r="C7398" s="628" t="s">
        <v>26022</v>
      </c>
      <c r="D7398" s="626" t="s">
        <v>135</v>
      </c>
      <c r="E7398" s="634">
        <v>31.56</v>
      </c>
      <c r="F7398" s="635">
        <v>0</v>
      </c>
    </row>
    <row r="7399" spans="1:6" ht="15">
      <c r="A7399" s="633" t="s">
        <v>26013</v>
      </c>
      <c r="B7399" s="626">
        <v>87532</v>
      </c>
      <c r="C7399" s="628" t="s">
        <v>26023</v>
      </c>
      <c r="D7399" s="626" t="s">
        <v>135</v>
      </c>
      <c r="E7399" s="634">
        <v>44.2</v>
      </c>
      <c r="F7399" s="635">
        <v>0</v>
      </c>
    </row>
    <row r="7400" spans="1:6" ht="15">
      <c r="A7400" s="633" t="s">
        <v>26013</v>
      </c>
      <c r="B7400" s="626">
        <v>87554</v>
      </c>
      <c r="C7400" s="628" t="s">
        <v>26024</v>
      </c>
      <c r="D7400" s="626" t="s">
        <v>135</v>
      </c>
      <c r="E7400" s="634">
        <v>28.18</v>
      </c>
      <c r="F7400" s="635">
        <v>0</v>
      </c>
    </row>
    <row r="7401" spans="1:6" ht="15">
      <c r="A7401" s="633" t="s">
        <v>26013</v>
      </c>
      <c r="B7401" s="626">
        <v>87536</v>
      </c>
      <c r="C7401" s="628" t="s">
        <v>26025</v>
      </c>
      <c r="D7401" s="626" t="s">
        <v>135</v>
      </c>
      <c r="E7401" s="634">
        <v>40.82</v>
      </c>
      <c r="F7401" s="635">
        <v>0</v>
      </c>
    </row>
    <row r="7402" spans="1:6" ht="15">
      <c r="A7402" s="633" t="s">
        <v>26013</v>
      </c>
      <c r="B7402" s="626">
        <v>87528</v>
      </c>
      <c r="C7402" s="628" t="s">
        <v>26026</v>
      </c>
      <c r="D7402" s="626" t="s">
        <v>135</v>
      </c>
      <c r="E7402" s="634">
        <v>49.86</v>
      </c>
      <c r="F7402" s="635">
        <v>0</v>
      </c>
    </row>
    <row r="7403" spans="1:6" ht="15">
      <c r="A7403" s="633" t="s">
        <v>26013</v>
      </c>
      <c r="B7403" s="626">
        <v>87546</v>
      </c>
      <c r="C7403" s="628" t="s">
        <v>26027</v>
      </c>
      <c r="D7403" s="626" t="s">
        <v>135</v>
      </c>
      <c r="E7403" s="634">
        <v>37.22</v>
      </c>
      <c r="F7403" s="635">
        <v>0</v>
      </c>
    </row>
    <row r="7404" spans="1:6" ht="15">
      <c r="A7404" s="633" t="s">
        <v>26013</v>
      </c>
      <c r="B7404" s="626">
        <v>104971</v>
      </c>
      <c r="C7404" s="628" t="s">
        <v>26028</v>
      </c>
      <c r="D7404" s="626" t="s">
        <v>135</v>
      </c>
      <c r="E7404" s="634">
        <v>37.659999999999997</v>
      </c>
      <c r="F7404" s="635">
        <v>0</v>
      </c>
    </row>
    <row r="7405" spans="1:6" ht="15">
      <c r="A7405" s="633" t="s">
        <v>26013</v>
      </c>
      <c r="B7405" s="626">
        <v>104965</v>
      </c>
      <c r="C7405" s="628" t="s">
        <v>26029</v>
      </c>
      <c r="D7405" s="626" t="s">
        <v>135</v>
      </c>
      <c r="E7405" s="634">
        <v>50.88</v>
      </c>
      <c r="F7405" s="635">
        <v>0</v>
      </c>
    </row>
    <row r="7406" spans="1:6" ht="15">
      <c r="A7406" s="633" t="s">
        <v>26013</v>
      </c>
      <c r="B7406" s="626">
        <v>104975</v>
      </c>
      <c r="C7406" s="628" t="s">
        <v>26030</v>
      </c>
      <c r="D7406" s="626" t="s">
        <v>135</v>
      </c>
      <c r="E7406" s="634">
        <v>32.43</v>
      </c>
      <c r="F7406" s="635">
        <v>0</v>
      </c>
    </row>
    <row r="7407" spans="1:6" ht="15">
      <c r="A7407" s="633" t="s">
        <v>26013</v>
      </c>
      <c r="B7407" s="626">
        <v>104957</v>
      </c>
      <c r="C7407" s="628" t="s">
        <v>26031</v>
      </c>
      <c r="D7407" s="626" t="s">
        <v>135</v>
      </c>
      <c r="E7407" s="634">
        <v>45.65</v>
      </c>
      <c r="F7407" s="635">
        <v>0</v>
      </c>
    </row>
    <row r="7408" spans="1:6" ht="15">
      <c r="A7408" s="633" t="s">
        <v>26013</v>
      </c>
      <c r="B7408" s="626">
        <v>104967</v>
      </c>
      <c r="C7408" s="628" t="s">
        <v>26032</v>
      </c>
      <c r="D7408" s="626" t="s">
        <v>135</v>
      </c>
      <c r="E7408" s="634">
        <v>46.44</v>
      </c>
      <c r="F7408" s="635">
        <v>0</v>
      </c>
    </row>
    <row r="7409" spans="1:6" ht="15">
      <c r="A7409" s="633" t="s">
        <v>26013</v>
      </c>
      <c r="B7409" s="626">
        <v>104961</v>
      </c>
      <c r="C7409" s="628" t="s">
        <v>26033</v>
      </c>
      <c r="D7409" s="626" t="s">
        <v>135</v>
      </c>
      <c r="E7409" s="634">
        <v>59.66</v>
      </c>
      <c r="F7409" s="635">
        <v>0</v>
      </c>
    </row>
    <row r="7410" spans="1:6" ht="15">
      <c r="A7410" s="633" t="s">
        <v>26013</v>
      </c>
      <c r="B7410" s="626">
        <v>87549</v>
      </c>
      <c r="C7410" s="628" t="s">
        <v>26034</v>
      </c>
      <c r="D7410" s="626" t="s">
        <v>135</v>
      </c>
      <c r="E7410" s="634">
        <v>27.96</v>
      </c>
      <c r="F7410" s="635">
        <v>0</v>
      </c>
    </row>
    <row r="7411" spans="1:6" ht="15">
      <c r="A7411" s="633" t="s">
        <v>26013</v>
      </c>
      <c r="B7411" s="626">
        <v>87531</v>
      </c>
      <c r="C7411" s="628" t="s">
        <v>26035</v>
      </c>
      <c r="D7411" s="626" t="s">
        <v>135</v>
      </c>
      <c r="E7411" s="634">
        <v>38.56</v>
      </c>
      <c r="F7411" s="635">
        <v>0</v>
      </c>
    </row>
    <row r="7412" spans="1:6" ht="15">
      <c r="A7412" s="633" t="s">
        <v>26013</v>
      </c>
      <c r="B7412" s="626">
        <v>87553</v>
      </c>
      <c r="C7412" s="628" t="s">
        <v>26036</v>
      </c>
      <c r="D7412" s="626" t="s">
        <v>135</v>
      </c>
      <c r="E7412" s="634">
        <v>24.58</v>
      </c>
      <c r="F7412" s="635">
        <v>0</v>
      </c>
    </row>
    <row r="7413" spans="1:6" ht="15">
      <c r="A7413" s="633" t="s">
        <v>26013</v>
      </c>
      <c r="B7413" s="626">
        <v>87535</v>
      </c>
      <c r="C7413" s="628" t="s">
        <v>26037</v>
      </c>
      <c r="D7413" s="626" t="s">
        <v>135</v>
      </c>
      <c r="E7413" s="634">
        <v>35.18</v>
      </c>
      <c r="F7413" s="635">
        <v>0</v>
      </c>
    </row>
    <row r="7414" spans="1:6" ht="15">
      <c r="A7414" s="633" t="s">
        <v>26013</v>
      </c>
      <c r="B7414" s="626">
        <v>87527</v>
      </c>
      <c r="C7414" s="628" t="s">
        <v>26038</v>
      </c>
      <c r="D7414" s="626" t="s">
        <v>135</v>
      </c>
      <c r="E7414" s="634">
        <v>44.22</v>
      </c>
      <c r="F7414" s="635">
        <v>0</v>
      </c>
    </row>
    <row r="7415" spans="1:6" ht="15">
      <c r="A7415" s="633" t="s">
        <v>26013</v>
      </c>
      <c r="B7415" s="626">
        <v>87545</v>
      </c>
      <c r="C7415" s="628" t="s">
        <v>26039</v>
      </c>
      <c r="D7415" s="626" t="s">
        <v>135</v>
      </c>
      <c r="E7415" s="634">
        <v>33.619999999999997</v>
      </c>
      <c r="F7415" s="635">
        <v>0</v>
      </c>
    </row>
    <row r="7416" spans="1:6" ht="15">
      <c r="A7416" s="633" t="s">
        <v>26013</v>
      </c>
      <c r="B7416" s="626">
        <v>104960</v>
      </c>
      <c r="C7416" s="628" t="s">
        <v>26040</v>
      </c>
      <c r="D7416" s="626" t="s">
        <v>135</v>
      </c>
      <c r="E7416" s="634">
        <v>44.38</v>
      </c>
      <c r="F7416" s="635">
        <v>0</v>
      </c>
    </row>
    <row r="7417" spans="1:6" ht="15">
      <c r="A7417" s="633" t="s">
        <v>26013</v>
      </c>
      <c r="B7417" s="626">
        <v>87561</v>
      </c>
      <c r="C7417" s="628" t="s">
        <v>26041</v>
      </c>
      <c r="D7417" s="626" t="s">
        <v>135</v>
      </c>
      <c r="E7417" s="634">
        <v>45.63</v>
      </c>
      <c r="F7417" s="635">
        <v>0</v>
      </c>
    </row>
    <row r="7418" spans="1:6" ht="15">
      <c r="A7418" s="633" t="s">
        <v>26013</v>
      </c>
      <c r="B7418" s="626">
        <v>104953</v>
      </c>
      <c r="C7418" s="628" t="s">
        <v>26042</v>
      </c>
      <c r="D7418" s="626" t="s">
        <v>135</v>
      </c>
      <c r="E7418" s="634">
        <v>67.7</v>
      </c>
      <c r="F7418" s="635">
        <v>0</v>
      </c>
    </row>
    <row r="7419" spans="1:6" ht="15">
      <c r="A7419" s="633" t="s">
        <v>26013</v>
      </c>
      <c r="B7419" s="626">
        <v>87543</v>
      </c>
      <c r="C7419" s="628" t="s">
        <v>26043</v>
      </c>
      <c r="D7419" s="626" t="s">
        <v>135</v>
      </c>
      <c r="E7419" s="634">
        <v>27.13</v>
      </c>
      <c r="F7419" s="635">
        <v>0</v>
      </c>
    </row>
    <row r="7420" spans="1:6" ht="15">
      <c r="A7420" s="633" t="s">
        <v>26013</v>
      </c>
      <c r="B7420" s="626">
        <v>104959</v>
      </c>
      <c r="C7420" s="628" t="s">
        <v>26044</v>
      </c>
      <c r="D7420" s="626" t="s">
        <v>135</v>
      </c>
      <c r="E7420" s="634">
        <v>29.03</v>
      </c>
      <c r="F7420" s="635">
        <v>0</v>
      </c>
    </row>
    <row r="7421" spans="1:6" ht="15">
      <c r="A7421" s="633" t="s">
        <v>26013</v>
      </c>
      <c r="B7421" s="626">
        <v>104958</v>
      </c>
      <c r="C7421" s="628" t="s">
        <v>26045</v>
      </c>
      <c r="D7421" s="626" t="s">
        <v>135</v>
      </c>
      <c r="E7421" s="634">
        <v>25.43</v>
      </c>
      <c r="F7421" s="635">
        <v>0</v>
      </c>
    </row>
    <row r="7422" spans="1:6" ht="15">
      <c r="A7422" s="633" t="s">
        <v>26013</v>
      </c>
      <c r="B7422" s="626">
        <v>104970</v>
      </c>
      <c r="C7422" s="628" t="s">
        <v>26046</v>
      </c>
      <c r="D7422" s="626" t="s">
        <v>135</v>
      </c>
      <c r="E7422" s="634">
        <v>43.8</v>
      </c>
      <c r="F7422" s="635">
        <v>0</v>
      </c>
    </row>
    <row r="7423" spans="1:6" ht="15">
      <c r="A7423" s="633" t="s">
        <v>26013</v>
      </c>
      <c r="B7423" s="626">
        <v>104964</v>
      </c>
      <c r="C7423" s="628" t="s">
        <v>26047</v>
      </c>
      <c r="D7423" s="626" t="s">
        <v>135</v>
      </c>
      <c r="E7423" s="634">
        <v>59.06</v>
      </c>
      <c r="F7423" s="635">
        <v>0</v>
      </c>
    </row>
    <row r="7424" spans="1:6" ht="15">
      <c r="A7424" s="633" t="s">
        <v>26013</v>
      </c>
      <c r="B7424" s="626">
        <v>104956</v>
      </c>
      <c r="C7424" s="628" t="s">
        <v>26048</v>
      </c>
      <c r="D7424" s="626" t="s">
        <v>135</v>
      </c>
      <c r="E7424" s="634">
        <v>52.59</v>
      </c>
      <c r="F7424" s="635">
        <v>0</v>
      </c>
    </row>
    <row r="7425" spans="1:6" ht="15">
      <c r="A7425" s="633" t="s">
        <v>26013</v>
      </c>
      <c r="B7425" s="626">
        <v>104974</v>
      </c>
      <c r="C7425" s="628" t="s">
        <v>26049</v>
      </c>
      <c r="D7425" s="626" t="s">
        <v>135</v>
      </c>
      <c r="E7425" s="634">
        <v>37.340000000000003</v>
      </c>
      <c r="F7425" s="635">
        <v>0</v>
      </c>
    </row>
    <row r="7426" spans="1:6" ht="15">
      <c r="A7426" s="633" t="s">
        <v>26013</v>
      </c>
      <c r="B7426" s="626">
        <v>87548</v>
      </c>
      <c r="C7426" s="628" t="s">
        <v>26050</v>
      </c>
      <c r="D7426" s="626" t="s">
        <v>135</v>
      </c>
      <c r="E7426" s="634">
        <v>33.200000000000003</v>
      </c>
      <c r="F7426" s="635">
        <v>0</v>
      </c>
    </row>
    <row r="7427" spans="1:6" ht="15">
      <c r="A7427" s="633" t="s">
        <v>26013</v>
      </c>
      <c r="B7427" s="626">
        <v>87530</v>
      </c>
      <c r="C7427" s="628" t="s">
        <v>26051</v>
      </c>
      <c r="D7427" s="626" t="s">
        <v>135</v>
      </c>
      <c r="E7427" s="634">
        <v>45.84</v>
      </c>
      <c r="F7427" s="635">
        <v>0</v>
      </c>
    </row>
    <row r="7428" spans="1:6" ht="15">
      <c r="A7428" s="633" t="s">
        <v>26013</v>
      </c>
      <c r="B7428" s="626">
        <v>104952</v>
      </c>
      <c r="C7428" s="628" t="s">
        <v>26052</v>
      </c>
      <c r="D7428" s="626" t="s">
        <v>135</v>
      </c>
      <c r="E7428" s="634">
        <v>41.67</v>
      </c>
      <c r="F7428" s="635">
        <v>0</v>
      </c>
    </row>
    <row r="7429" spans="1:6" ht="15">
      <c r="A7429" s="633" t="s">
        <v>26013</v>
      </c>
      <c r="B7429" s="626">
        <v>104969</v>
      </c>
      <c r="C7429" s="628" t="s">
        <v>26053</v>
      </c>
      <c r="D7429" s="626" t="s">
        <v>135</v>
      </c>
      <c r="E7429" s="634">
        <v>40.200000000000003</v>
      </c>
      <c r="F7429" s="635">
        <v>0</v>
      </c>
    </row>
    <row r="7430" spans="1:6" ht="15">
      <c r="A7430" s="633" t="s">
        <v>26013</v>
      </c>
      <c r="B7430" s="626">
        <v>104963</v>
      </c>
      <c r="C7430" s="628" t="s">
        <v>26054</v>
      </c>
      <c r="D7430" s="626" t="s">
        <v>135</v>
      </c>
      <c r="E7430" s="634">
        <v>53.42</v>
      </c>
      <c r="F7430" s="635">
        <v>0</v>
      </c>
    </row>
    <row r="7431" spans="1:6" ht="15">
      <c r="A7431" s="633" t="s">
        <v>26013</v>
      </c>
      <c r="B7431" s="626">
        <v>104955</v>
      </c>
      <c r="C7431" s="628" t="s">
        <v>26055</v>
      </c>
      <c r="D7431" s="626" t="s">
        <v>135</v>
      </c>
      <c r="E7431" s="634">
        <v>46.95</v>
      </c>
      <c r="F7431" s="635">
        <v>0</v>
      </c>
    </row>
    <row r="7432" spans="1:6" ht="15">
      <c r="A7432" s="633" t="s">
        <v>26013</v>
      </c>
      <c r="B7432" s="626">
        <v>104973</v>
      </c>
      <c r="C7432" s="628" t="s">
        <v>26056</v>
      </c>
      <c r="D7432" s="626" t="s">
        <v>135</v>
      </c>
      <c r="E7432" s="634">
        <v>33.74</v>
      </c>
      <c r="F7432" s="635">
        <v>0</v>
      </c>
    </row>
    <row r="7433" spans="1:6" ht="15">
      <c r="A7433" s="633" t="s">
        <v>26013</v>
      </c>
      <c r="B7433" s="626">
        <v>87547</v>
      </c>
      <c r="C7433" s="628" t="s">
        <v>26057</v>
      </c>
      <c r="D7433" s="626" t="s">
        <v>135</v>
      </c>
      <c r="E7433" s="634">
        <v>29.6</v>
      </c>
      <c r="F7433" s="635">
        <v>0</v>
      </c>
    </row>
    <row r="7434" spans="1:6" ht="15">
      <c r="A7434" s="633" t="s">
        <v>26013</v>
      </c>
      <c r="B7434" s="626">
        <v>87529</v>
      </c>
      <c r="C7434" s="628" t="s">
        <v>26058</v>
      </c>
      <c r="D7434" s="626" t="s">
        <v>135</v>
      </c>
      <c r="E7434" s="634">
        <v>40.200000000000003</v>
      </c>
      <c r="F7434" s="635">
        <v>0</v>
      </c>
    </row>
    <row r="7435" spans="1:6" ht="15">
      <c r="A7435" s="633" t="s">
        <v>26013</v>
      </c>
      <c r="B7435" s="626">
        <v>104951</v>
      </c>
      <c r="C7435" s="628" t="s">
        <v>26059</v>
      </c>
      <c r="D7435" s="626" t="s">
        <v>135</v>
      </c>
      <c r="E7435" s="634">
        <v>36.03</v>
      </c>
      <c r="F7435" s="635">
        <v>0</v>
      </c>
    </row>
    <row r="7436" spans="1:6" ht="15">
      <c r="A7436" s="633" t="s">
        <v>26013</v>
      </c>
      <c r="B7436" s="626">
        <v>104978</v>
      </c>
      <c r="C7436" s="628" t="s">
        <v>26060</v>
      </c>
      <c r="D7436" s="626" t="s">
        <v>135</v>
      </c>
      <c r="E7436" s="634">
        <v>43.39</v>
      </c>
      <c r="F7436" s="635">
        <v>0</v>
      </c>
    </row>
    <row r="7437" spans="1:6" ht="15">
      <c r="A7437" s="633" t="s">
        <v>26013</v>
      </c>
      <c r="B7437" s="626">
        <v>104977</v>
      </c>
      <c r="C7437" s="628" t="s">
        <v>26061</v>
      </c>
      <c r="D7437" s="626" t="s">
        <v>135</v>
      </c>
      <c r="E7437" s="634">
        <v>56.39</v>
      </c>
      <c r="F7437" s="635">
        <v>0</v>
      </c>
    </row>
    <row r="7438" spans="1:6" ht="15">
      <c r="A7438" s="633" t="s">
        <v>26013</v>
      </c>
      <c r="B7438" s="626">
        <v>90408</v>
      </c>
      <c r="C7438" s="628" t="s">
        <v>26062</v>
      </c>
      <c r="D7438" s="626" t="s">
        <v>135</v>
      </c>
      <c r="E7438" s="634">
        <v>37.42</v>
      </c>
      <c r="F7438" s="635">
        <v>0</v>
      </c>
    </row>
    <row r="7439" spans="1:6" ht="15">
      <c r="A7439" s="633" t="s">
        <v>26013</v>
      </c>
      <c r="B7439" s="626">
        <v>90406</v>
      </c>
      <c r="C7439" s="628" t="s">
        <v>26063</v>
      </c>
      <c r="D7439" s="626" t="s">
        <v>135</v>
      </c>
      <c r="E7439" s="634">
        <v>49.12</v>
      </c>
      <c r="F7439" s="635">
        <v>0</v>
      </c>
    </row>
    <row r="7440" spans="1:6" ht="15">
      <c r="A7440" s="633" t="s">
        <v>26064</v>
      </c>
      <c r="B7440" s="626">
        <v>103313</v>
      </c>
      <c r="C7440" s="628" t="s">
        <v>26065</v>
      </c>
      <c r="D7440" s="626" t="s">
        <v>351</v>
      </c>
      <c r="E7440" s="634">
        <v>0</v>
      </c>
      <c r="F7440" s="635"/>
    </row>
    <row r="7441" spans="1:6" ht="15">
      <c r="A7441" s="633" t="s">
        <v>26064</v>
      </c>
      <c r="B7441" s="626">
        <v>103309</v>
      </c>
      <c r="C7441" s="628" t="s">
        <v>26066</v>
      </c>
      <c r="D7441" s="626" t="s">
        <v>351</v>
      </c>
      <c r="E7441" s="634">
        <v>0</v>
      </c>
      <c r="F7441" s="635"/>
    </row>
    <row r="7442" spans="1:6" ht="15">
      <c r="A7442" s="633" t="s">
        <v>26064</v>
      </c>
      <c r="B7442" s="626">
        <v>103312</v>
      </c>
      <c r="C7442" s="628" t="s">
        <v>26067</v>
      </c>
      <c r="D7442" s="626" t="s">
        <v>351</v>
      </c>
      <c r="E7442" s="634">
        <v>0</v>
      </c>
      <c r="F7442" s="635"/>
    </row>
    <row r="7443" spans="1:6" ht="15">
      <c r="A7443" s="633" t="s">
        <v>26064</v>
      </c>
      <c r="B7443" s="626">
        <v>103296</v>
      </c>
      <c r="C7443" s="628" t="s">
        <v>26068</v>
      </c>
      <c r="D7443" s="626" t="s">
        <v>351</v>
      </c>
      <c r="E7443" s="634">
        <v>0</v>
      </c>
      <c r="F7443" s="635"/>
    </row>
    <row r="7444" spans="1:6" ht="15">
      <c r="A7444" s="633" t="s">
        <v>26064</v>
      </c>
      <c r="B7444" s="626">
        <v>103300</v>
      </c>
      <c r="C7444" s="628" t="s">
        <v>26069</v>
      </c>
      <c r="D7444" s="626" t="s">
        <v>351</v>
      </c>
      <c r="E7444" s="634">
        <v>0</v>
      </c>
      <c r="F7444" s="635"/>
    </row>
    <row r="7445" spans="1:6" ht="15">
      <c r="A7445" s="633" t="s">
        <v>26064</v>
      </c>
      <c r="B7445" s="626">
        <v>103301</v>
      </c>
      <c r="C7445" s="628" t="s">
        <v>26070</v>
      </c>
      <c r="D7445" s="626" t="s">
        <v>351</v>
      </c>
      <c r="E7445" s="634">
        <v>0</v>
      </c>
      <c r="F7445" s="635"/>
    </row>
    <row r="7446" spans="1:6" ht="15">
      <c r="A7446" s="633" t="s">
        <v>26064</v>
      </c>
      <c r="B7446" s="626">
        <v>103304</v>
      </c>
      <c r="C7446" s="628" t="s">
        <v>26071</v>
      </c>
      <c r="D7446" s="626" t="s">
        <v>351</v>
      </c>
      <c r="E7446" s="634">
        <v>1262.21</v>
      </c>
      <c r="F7446" s="635">
        <v>0</v>
      </c>
    </row>
    <row r="7447" spans="1:6" ht="15">
      <c r="A7447" s="633" t="s">
        <v>26064</v>
      </c>
      <c r="B7447" s="626">
        <v>103305</v>
      </c>
      <c r="C7447" s="628" t="s">
        <v>26072</v>
      </c>
      <c r="D7447" s="626" t="s">
        <v>351</v>
      </c>
      <c r="E7447" s="634">
        <v>0</v>
      </c>
      <c r="F7447" s="635"/>
    </row>
    <row r="7448" spans="1:6" ht="15">
      <c r="A7448" s="633" t="s">
        <v>26064</v>
      </c>
      <c r="B7448" s="626">
        <v>103294</v>
      </c>
      <c r="C7448" s="628" t="s">
        <v>26073</v>
      </c>
      <c r="D7448" s="626" t="s">
        <v>351</v>
      </c>
      <c r="E7448" s="634">
        <v>0</v>
      </c>
      <c r="F7448" s="635"/>
    </row>
    <row r="7449" spans="1:6" ht="15">
      <c r="A7449" s="633" t="s">
        <v>26064</v>
      </c>
      <c r="B7449" s="626">
        <v>103298</v>
      </c>
      <c r="C7449" s="628" t="s">
        <v>26074</v>
      </c>
      <c r="D7449" s="626" t="s">
        <v>351</v>
      </c>
      <c r="E7449" s="634">
        <v>0</v>
      </c>
      <c r="F7449" s="635"/>
    </row>
    <row r="7450" spans="1:6" ht="15">
      <c r="A7450" s="633" t="s">
        <v>26064</v>
      </c>
      <c r="B7450" s="626">
        <v>103293</v>
      </c>
      <c r="C7450" s="628" t="s">
        <v>26075</v>
      </c>
      <c r="D7450" s="626" t="s">
        <v>351</v>
      </c>
      <c r="E7450" s="634">
        <v>0</v>
      </c>
      <c r="F7450" s="635"/>
    </row>
    <row r="7451" spans="1:6" ht="15">
      <c r="A7451" s="633" t="s">
        <v>26064</v>
      </c>
      <c r="B7451" s="626">
        <v>103297</v>
      </c>
      <c r="C7451" s="628" t="s">
        <v>26076</v>
      </c>
      <c r="D7451" s="626" t="s">
        <v>351</v>
      </c>
      <c r="E7451" s="634">
        <v>0</v>
      </c>
      <c r="F7451" s="635"/>
    </row>
    <row r="7452" spans="1:6" ht="15">
      <c r="A7452" s="633" t="s">
        <v>26064</v>
      </c>
      <c r="B7452" s="626">
        <v>103311</v>
      </c>
      <c r="C7452" s="628" t="s">
        <v>26077</v>
      </c>
      <c r="D7452" s="626" t="s">
        <v>351</v>
      </c>
      <c r="E7452" s="634">
        <v>0</v>
      </c>
      <c r="F7452" s="635"/>
    </row>
    <row r="7453" spans="1:6" ht="15">
      <c r="A7453" s="633" t="s">
        <v>26064</v>
      </c>
      <c r="B7453" s="626">
        <v>103306</v>
      </c>
      <c r="C7453" s="628" t="s">
        <v>26078</v>
      </c>
      <c r="D7453" s="626" t="s">
        <v>351</v>
      </c>
      <c r="E7453" s="634">
        <v>0</v>
      </c>
      <c r="F7453" s="635"/>
    </row>
    <row r="7454" spans="1:6" ht="15">
      <c r="A7454" s="633" t="s">
        <v>26064</v>
      </c>
      <c r="B7454" s="626">
        <v>103308</v>
      </c>
      <c r="C7454" s="628" t="s">
        <v>26079</v>
      </c>
      <c r="D7454" s="626" t="s">
        <v>351</v>
      </c>
      <c r="E7454" s="634">
        <v>0</v>
      </c>
      <c r="F7454" s="635"/>
    </row>
    <row r="7455" spans="1:6" ht="15">
      <c r="A7455" s="633" t="s">
        <v>26064</v>
      </c>
      <c r="B7455" s="626">
        <v>103295</v>
      </c>
      <c r="C7455" s="628" t="s">
        <v>26080</v>
      </c>
      <c r="D7455" s="626" t="s">
        <v>351</v>
      </c>
      <c r="E7455" s="634">
        <v>0</v>
      </c>
      <c r="F7455" s="635"/>
    </row>
    <row r="7456" spans="1:6" ht="15">
      <c r="A7456" s="633" t="s">
        <v>26064</v>
      </c>
      <c r="B7456" s="626">
        <v>103299</v>
      </c>
      <c r="C7456" s="628" t="s">
        <v>26081</v>
      </c>
      <c r="D7456" s="626" t="s">
        <v>351</v>
      </c>
      <c r="E7456" s="634">
        <v>0</v>
      </c>
      <c r="F7456" s="635"/>
    </row>
    <row r="7457" spans="1:6" ht="15">
      <c r="A7457" s="633" t="s">
        <v>26064</v>
      </c>
      <c r="B7457" s="626">
        <v>103302</v>
      </c>
      <c r="C7457" s="628" t="s">
        <v>26082</v>
      </c>
      <c r="D7457" s="626" t="s">
        <v>351</v>
      </c>
      <c r="E7457" s="634">
        <v>0</v>
      </c>
      <c r="F7457" s="635"/>
    </row>
    <row r="7458" spans="1:6" ht="15">
      <c r="A7458" s="633" t="s">
        <v>26064</v>
      </c>
      <c r="B7458" s="626">
        <v>103307</v>
      </c>
      <c r="C7458" s="628" t="s">
        <v>26083</v>
      </c>
      <c r="D7458" s="626" t="s">
        <v>351</v>
      </c>
      <c r="E7458" s="634">
        <v>1365.41</v>
      </c>
      <c r="F7458" s="635">
        <v>0</v>
      </c>
    </row>
    <row r="7459" spans="1:6" ht="15">
      <c r="A7459" s="633" t="s">
        <v>26064</v>
      </c>
      <c r="B7459" s="626">
        <v>103310</v>
      </c>
      <c r="C7459" s="628" t="s">
        <v>26084</v>
      </c>
      <c r="D7459" s="626" t="s">
        <v>351</v>
      </c>
      <c r="E7459" s="634">
        <v>1297.76</v>
      </c>
      <c r="F7459" s="635">
        <v>0</v>
      </c>
    </row>
    <row r="7460" spans="1:6" ht="15">
      <c r="A7460" s="633" t="s">
        <v>26064</v>
      </c>
      <c r="B7460" s="626">
        <v>103303</v>
      </c>
      <c r="C7460" s="628" t="s">
        <v>26085</v>
      </c>
      <c r="D7460" s="626" t="s">
        <v>351</v>
      </c>
      <c r="E7460" s="634">
        <v>0</v>
      </c>
      <c r="F7460" s="635"/>
    </row>
    <row r="7461" spans="1:6" ht="15">
      <c r="A7461" s="633" t="s">
        <v>26064</v>
      </c>
      <c r="B7461" s="626">
        <v>103314</v>
      </c>
      <c r="C7461" s="628" t="s">
        <v>26086</v>
      </c>
      <c r="D7461" s="626" t="s">
        <v>135</v>
      </c>
      <c r="E7461" s="634">
        <v>300.47000000000003</v>
      </c>
      <c r="F7461" s="635">
        <v>0</v>
      </c>
    </row>
    <row r="7462" spans="1:6" ht="15">
      <c r="A7462" s="633" t="s">
        <v>26064</v>
      </c>
      <c r="B7462" s="626">
        <v>103315</v>
      </c>
      <c r="C7462" s="628" t="s">
        <v>26087</v>
      </c>
      <c r="D7462" s="626" t="s">
        <v>135</v>
      </c>
      <c r="E7462" s="634">
        <v>289.31</v>
      </c>
      <c r="F7462" s="635">
        <v>0</v>
      </c>
    </row>
    <row r="7463" spans="1:6" ht="15">
      <c r="A7463" s="633" t="s">
        <v>26088</v>
      </c>
      <c r="B7463" s="626">
        <v>105188</v>
      </c>
      <c r="C7463" s="628" t="s">
        <v>26089</v>
      </c>
      <c r="D7463" s="626" t="s">
        <v>135</v>
      </c>
      <c r="E7463" s="634">
        <v>152.13</v>
      </c>
      <c r="F7463" s="635">
        <v>0</v>
      </c>
    </row>
    <row r="7464" spans="1:6" ht="15">
      <c r="A7464" s="633" t="s">
        <v>26088</v>
      </c>
      <c r="B7464" s="626">
        <v>87841</v>
      </c>
      <c r="C7464" s="628" t="s">
        <v>26090</v>
      </c>
      <c r="D7464" s="626" t="s">
        <v>135</v>
      </c>
      <c r="E7464" s="634">
        <v>138.30000000000001</v>
      </c>
      <c r="F7464" s="635">
        <v>0</v>
      </c>
    </row>
    <row r="7465" spans="1:6" ht="15">
      <c r="A7465" s="633" t="s">
        <v>26088</v>
      </c>
      <c r="B7465" s="626">
        <v>87853</v>
      </c>
      <c r="C7465" s="628" t="s">
        <v>26091</v>
      </c>
      <c r="D7465" s="626" t="s">
        <v>135</v>
      </c>
      <c r="E7465" s="634">
        <v>154.80000000000001</v>
      </c>
      <c r="F7465" s="635">
        <v>0</v>
      </c>
    </row>
    <row r="7466" spans="1:6" ht="15">
      <c r="A7466" s="633" t="s">
        <v>26088</v>
      </c>
      <c r="B7466" s="626">
        <v>105187</v>
      </c>
      <c r="C7466" s="628" t="s">
        <v>26092</v>
      </c>
      <c r="D7466" s="626" t="s">
        <v>135</v>
      </c>
      <c r="E7466" s="634">
        <v>207.05</v>
      </c>
      <c r="F7466" s="635">
        <v>0</v>
      </c>
    </row>
    <row r="7467" spans="1:6" ht="15">
      <c r="A7467" s="633" t="s">
        <v>26088</v>
      </c>
      <c r="B7467" s="626">
        <v>87840</v>
      </c>
      <c r="C7467" s="628" t="s">
        <v>26093</v>
      </c>
      <c r="D7467" s="626" t="s">
        <v>135</v>
      </c>
      <c r="E7467" s="634">
        <v>193.22</v>
      </c>
      <c r="F7467" s="635">
        <v>0</v>
      </c>
    </row>
    <row r="7468" spans="1:6" ht="15">
      <c r="A7468" s="633" t="s">
        <v>26088</v>
      </c>
      <c r="B7468" s="626">
        <v>87852</v>
      </c>
      <c r="C7468" s="628" t="s">
        <v>26094</v>
      </c>
      <c r="D7468" s="626" t="s">
        <v>135</v>
      </c>
      <c r="E7468" s="634">
        <v>209.72</v>
      </c>
      <c r="F7468" s="635">
        <v>0</v>
      </c>
    </row>
    <row r="7469" spans="1:6" ht="15">
      <c r="A7469" s="633" t="s">
        <v>26088</v>
      </c>
      <c r="B7469" s="626">
        <v>105186</v>
      </c>
      <c r="C7469" s="628" t="s">
        <v>26095</v>
      </c>
      <c r="D7469" s="626" t="s">
        <v>135</v>
      </c>
      <c r="E7469" s="634">
        <v>160.22</v>
      </c>
      <c r="F7469" s="635">
        <v>0</v>
      </c>
    </row>
    <row r="7470" spans="1:6" ht="15">
      <c r="A7470" s="633" t="s">
        <v>26088</v>
      </c>
      <c r="B7470" s="626">
        <v>87839</v>
      </c>
      <c r="C7470" s="628" t="s">
        <v>26096</v>
      </c>
      <c r="D7470" s="626" t="s">
        <v>135</v>
      </c>
      <c r="E7470" s="634">
        <v>146.56</v>
      </c>
      <c r="F7470" s="635">
        <v>0</v>
      </c>
    </row>
    <row r="7471" spans="1:6" ht="15">
      <c r="A7471" s="633" t="s">
        <v>26088</v>
      </c>
      <c r="B7471" s="626">
        <v>87851</v>
      </c>
      <c r="C7471" s="628" t="s">
        <v>26097</v>
      </c>
      <c r="D7471" s="626" t="s">
        <v>135</v>
      </c>
      <c r="E7471" s="634">
        <v>163.80000000000001</v>
      </c>
      <c r="F7471" s="635">
        <v>0</v>
      </c>
    </row>
    <row r="7472" spans="1:6" ht="15">
      <c r="A7472" s="633" t="s">
        <v>26088</v>
      </c>
      <c r="B7472" s="626">
        <v>105185</v>
      </c>
      <c r="C7472" s="628" t="s">
        <v>26098</v>
      </c>
      <c r="D7472" s="626" t="s">
        <v>135</v>
      </c>
      <c r="E7472" s="634">
        <v>215.57</v>
      </c>
      <c r="F7472" s="635">
        <v>0</v>
      </c>
    </row>
    <row r="7473" spans="1:6" ht="15">
      <c r="A7473" s="633" t="s">
        <v>26088</v>
      </c>
      <c r="B7473" s="626">
        <v>87838</v>
      </c>
      <c r="C7473" s="628" t="s">
        <v>26099</v>
      </c>
      <c r="D7473" s="626" t="s">
        <v>135</v>
      </c>
      <c r="E7473" s="634">
        <v>201.98</v>
      </c>
      <c r="F7473" s="635">
        <v>0</v>
      </c>
    </row>
    <row r="7474" spans="1:6" ht="15">
      <c r="A7474" s="633" t="s">
        <v>26088</v>
      </c>
      <c r="B7474" s="626">
        <v>87850</v>
      </c>
      <c r="C7474" s="628" t="s">
        <v>26100</v>
      </c>
      <c r="D7474" s="626" t="s">
        <v>135</v>
      </c>
      <c r="E7474" s="634">
        <v>219.22</v>
      </c>
      <c r="F7474" s="635">
        <v>0</v>
      </c>
    </row>
    <row r="7475" spans="1:6" ht="15">
      <c r="A7475" s="633" t="s">
        <v>26101</v>
      </c>
      <c r="B7475" s="626">
        <v>105110</v>
      </c>
      <c r="C7475" s="628" t="s">
        <v>26102</v>
      </c>
      <c r="D7475" s="626" t="s">
        <v>143</v>
      </c>
      <c r="E7475" s="634">
        <v>253.25</v>
      </c>
      <c r="F7475" s="635">
        <v>0</v>
      </c>
    </row>
    <row r="7476" spans="1:6" ht="15">
      <c r="A7476" s="633" t="s">
        <v>26101</v>
      </c>
      <c r="B7476" s="626">
        <v>105105</v>
      </c>
      <c r="C7476" s="628" t="s">
        <v>26103</v>
      </c>
      <c r="D7476" s="626" t="s">
        <v>143</v>
      </c>
      <c r="E7476" s="634">
        <v>82.29</v>
      </c>
      <c r="F7476" s="635">
        <v>0</v>
      </c>
    </row>
    <row r="7477" spans="1:6" ht="15">
      <c r="A7477" s="633" t="s">
        <v>26101</v>
      </c>
      <c r="B7477" s="626">
        <v>105103</v>
      </c>
      <c r="C7477" s="628" t="s">
        <v>26104</v>
      </c>
      <c r="D7477" s="626" t="s">
        <v>143</v>
      </c>
      <c r="E7477" s="634">
        <v>117.18</v>
      </c>
      <c r="F7477" s="635">
        <v>0</v>
      </c>
    </row>
    <row r="7478" spans="1:6" ht="15">
      <c r="A7478" s="633" t="s">
        <v>26101</v>
      </c>
      <c r="B7478" s="626">
        <v>105112</v>
      </c>
      <c r="C7478" s="628" t="s">
        <v>26105</v>
      </c>
      <c r="D7478" s="626" t="s">
        <v>143</v>
      </c>
      <c r="E7478" s="634">
        <v>211.48</v>
      </c>
      <c r="F7478" s="635">
        <v>0</v>
      </c>
    </row>
    <row r="7479" spans="1:6" ht="15">
      <c r="A7479" s="633" t="s">
        <v>26101</v>
      </c>
      <c r="B7479" s="626">
        <v>105109</v>
      </c>
      <c r="C7479" s="628" t="s">
        <v>26106</v>
      </c>
      <c r="D7479" s="626" t="s">
        <v>351</v>
      </c>
      <c r="E7479" s="634">
        <v>0</v>
      </c>
      <c r="F7479" s="635"/>
    </row>
    <row r="7480" spans="1:6" ht="15">
      <c r="A7480" s="633" t="s">
        <v>26101</v>
      </c>
      <c r="B7480" s="626">
        <v>105108</v>
      </c>
      <c r="C7480" s="628" t="s">
        <v>26107</v>
      </c>
      <c r="D7480" s="626" t="s">
        <v>351</v>
      </c>
      <c r="E7480" s="634">
        <v>0</v>
      </c>
      <c r="F7480" s="635"/>
    </row>
    <row r="7481" spans="1:6" ht="15">
      <c r="A7481" s="633" t="s">
        <v>26101</v>
      </c>
      <c r="B7481" s="626">
        <v>105104</v>
      </c>
      <c r="C7481" s="628" t="s">
        <v>26108</v>
      </c>
      <c r="D7481" s="626" t="s">
        <v>351</v>
      </c>
      <c r="E7481" s="634">
        <v>5233.6000000000004</v>
      </c>
      <c r="F7481" s="635">
        <v>0</v>
      </c>
    </row>
    <row r="7482" spans="1:6" ht="15">
      <c r="A7482" s="633" t="s">
        <v>26101</v>
      </c>
      <c r="B7482" s="626">
        <v>105107</v>
      </c>
      <c r="C7482" s="628" t="s">
        <v>26109</v>
      </c>
      <c r="D7482" s="626" t="s">
        <v>351</v>
      </c>
      <c r="E7482" s="634">
        <v>3938.81</v>
      </c>
      <c r="F7482" s="635">
        <v>0</v>
      </c>
    </row>
    <row r="7483" spans="1:6" ht="15">
      <c r="A7483" s="633" t="s">
        <v>26101</v>
      </c>
      <c r="B7483" s="626">
        <v>105106</v>
      </c>
      <c r="C7483" s="628" t="s">
        <v>26110</v>
      </c>
      <c r="D7483" s="626" t="s">
        <v>351</v>
      </c>
      <c r="E7483" s="634">
        <v>2667.5</v>
      </c>
      <c r="F7483" s="635">
        <v>0</v>
      </c>
    </row>
    <row r="7484" spans="1:6" ht="15">
      <c r="A7484" s="633" t="s">
        <v>26101</v>
      </c>
      <c r="B7484" s="626">
        <v>105111</v>
      </c>
      <c r="C7484" s="628" t="s">
        <v>26111</v>
      </c>
      <c r="D7484" s="626" t="s">
        <v>351</v>
      </c>
      <c r="E7484" s="634">
        <v>19419.59</v>
      </c>
      <c r="F7484" s="635">
        <v>0</v>
      </c>
    </row>
    <row r="7485" spans="1:6" ht="15">
      <c r="A7485" s="633" t="s">
        <v>26112</v>
      </c>
      <c r="B7485" s="626">
        <v>98520</v>
      </c>
      <c r="C7485" s="628" t="s">
        <v>26113</v>
      </c>
      <c r="D7485" s="626" t="s">
        <v>135</v>
      </c>
      <c r="E7485" s="634">
        <v>6.94</v>
      </c>
      <c r="F7485" s="635">
        <v>0</v>
      </c>
    </row>
    <row r="7486" spans="1:6" ht="15">
      <c r="A7486" s="633" t="s">
        <v>26112</v>
      </c>
      <c r="B7486" s="626">
        <v>98521</v>
      </c>
      <c r="C7486" s="628" t="s">
        <v>26114</v>
      </c>
      <c r="D7486" s="626" t="s">
        <v>135</v>
      </c>
      <c r="E7486" s="634">
        <v>0.45</v>
      </c>
      <c r="F7486" s="635">
        <v>0</v>
      </c>
    </row>
    <row r="7487" spans="1:6" ht="15">
      <c r="A7487" s="633" t="s">
        <v>26112</v>
      </c>
      <c r="B7487" s="626">
        <v>105521</v>
      </c>
      <c r="C7487" s="628" t="s">
        <v>26115</v>
      </c>
      <c r="D7487" s="626" t="s">
        <v>135</v>
      </c>
      <c r="E7487" s="634">
        <v>4.79</v>
      </c>
      <c r="F7487" s="635">
        <v>0</v>
      </c>
    </row>
    <row r="7488" spans="1:6" ht="15">
      <c r="A7488" s="633" t="s">
        <v>26112</v>
      </c>
      <c r="B7488" s="626">
        <v>98509</v>
      </c>
      <c r="C7488" s="628" t="s">
        <v>26116</v>
      </c>
      <c r="D7488" s="626" t="s">
        <v>351</v>
      </c>
      <c r="E7488" s="634">
        <v>46</v>
      </c>
      <c r="F7488" s="635">
        <v>0</v>
      </c>
    </row>
    <row r="7489" spans="1:6" ht="15">
      <c r="A7489" s="633" t="s">
        <v>26112</v>
      </c>
      <c r="B7489" s="626">
        <v>98507</v>
      </c>
      <c r="C7489" s="628" t="s">
        <v>26117</v>
      </c>
      <c r="D7489" s="626" t="s">
        <v>351</v>
      </c>
      <c r="E7489" s="634">
        <v>0</v>
      </c>
      <c r="F7489" s="635"/>
    </row>
    <row r="7490" spans="1:6" ht="15">
      <c r="A7490" s="633" t="s">
        <v>26112</v>
      </c>
      <c r="B7490" s="626">
        <v>98508</v>
      </c>
      <c r="C7490" s="628" t="s">
        <v>26118</v>
      </c>
      <c r="D7490" s="626" t="s">
        <v>351</v>
      </c>
      <c r="E7490" s="634">
        <v>0</v>
      </c>
      <c r="F7490" s="635"/>
    </row>
    <row r="7491" spans="1:6" ht="15">
      <c r="A7491" s="633" t="s">
        <v>26112</v>
      </c>
      <c r="B7491" s="626">
        <v>98506</v>
      </c>
      <c r="C7491" s="628" t="s">
        <v>26119</v>
      </c>
      <c r="D7491" s="626" t="s">
        <v>351</v>
      </c>
      <c r="E7491" s="634">
        <v>0</v>
      </c>
      <c r="F7491" s="635"/>
    </row>
    <row r="7492" spans="1:6" ht="15">
      <c r="A7492" s="633" t="s">
        <v>26112</v>
      </c>
      <c r="B7492" s="626">
        <v>98505</v>
      </c>
      <c r="C7492" s="628" t="s">
        <v>26120</v>
      </c>
      <c r="D7492" s="626" t="s">
        <v>135</v>
      </c>
      <c r="E7492" s="634">
        <v>71.150000000000006</v>
      </c>
      <c r="F7492" s="635">
        <v>0</v>
      </c>
    </row>
    <row r="7493" spans="1:6" ht="15">
      <c r="A7493" s="633" t="s">
        <v>26112</v>
      </c>
      <c r="B7493" s="626">
        <v>98504</v>
      </c>
      <c r="C7493" s="628" t="s">
        <v>26121</v>
      </c>
      <c r="D7493" s="626" t="s">
        <v>135</v>
      </c>
      <c r="E7493" s="634">
        <v>17.920000000000002</v>
      </c>
      <c r="F7493" s="635">
        <v>0</v>
      </c>
    </row>
    <row r="7494" spans="1:6" ht="15">
      <c r="A7494" s="633" t="s">
        <v>26112</v>
      </c>
      <c r="B7494" s="626">
        <v>98503</v>
      </c>
      <c r="C7494" s="628" t="s">
        <v>26122</v>
      </c>
      <c r="D7494" s="626" t="s">
        <v>135</v>
      </c>
      <c r="E7494" s="634">
        <v>27.27</v>
      </c>
      <c r="F7494" s="635">
        <v>0</v>
      </c>
    </row>
    <row r="7495" spans="1:6" ht="15">
      <c r="A7495" s="633" t="s">
        <v>26112</v>
      </c>
      <c r="B7495" s="626">
        <v>103946</v>
      </c>
      <c r="C7495" s="628" t="s">
        <v>26123</v>
      </c>
      <c r="D7495" s="626" t="s">
        <v>135</v>
      </c>
      <c r="E7495" s="634">
        <v>23.04</v>
      </c>
      <c r="F7495" s="635">
        <v>0</v>
      </c>
    </row>
    <row r="7496" spans="1:6" ht="15">
      <c r="A7496" s="633" t="s">
        <v>26112</v>
      </c>
      <c r="B7496" s="626">
        <v>98517</v>
      </c>
      <c r="C7496" s="628" t="s">
        <v>26124</v>
      </c>
      <c r="D7496" s="626" t="s">
        <v>351</v>
      </c>
      <c r="E7496" s="634">
        <v>0</v>
      </c>
      <c r="F7496" s="635"/>
    </row>
    <row r="7497" spans="1:6" ht="15">
      <c r="A7497" s="633" t="s">
        <v>26112</v>
      </c>
      <c r="B7497" s="626">
        <v>98518</v>
      </c>
      <c r="C7497" s="628" t="s">
        <v>26125</v>
      </c>
      <c r="D7497" s="626" t="s">
        <v>351</v>
      </c>
      <c r="E7497" s="634">
        <v>0</v>
      </c>
      <c r="F7497" s="635"/>
    </row>
    <row r="7498" spans="1:6" ht="15">
      <c r="A7498" s="633" t="s">
        <v>26112</v>
      </c>
      <c r="B7498" s="626">
        <v>98516</v>
      </c>
      <c r="C7498" s="628" t="s">
        <v>26126</v>
      </c>
      <c r="D7498" s="626" t="s">
        <v>351</v>
      </c>
      <c r="E7498" s="634">
        <v>345.71</v>
      </c>
      <c r="F7498" s="635">
        <v>0</v>
      </c>
    </row>
    <row r="7499" spans="1:6" ht="15">
      <c r="A7499" s="633" t="s">
        <v>26112</v>
      </c>
      <c r="B7499" s="626">
        <v>98514</v>
      </c>
      <c r="C7499" s="628" t="s">
        <v>26127</v>
      </c>
      <c r="D7499" s="626" t="s">
        <v>351</v>
      </c>
      <c r="E7499" s="634">
        <v>0</v>
      </c>
      <c r="F7499" s="635"/>
    </row>
    <row r="7500" spans="1:6" ht="15">
      <c r="A7500" s="633" t="s">
        <v>26112</v>
      </c>
      <c r="B7500" s="626">
        <v>98515</v>
      </c>
      <c r="C7500" s="628" t="s">
        <v>26128</v>
      </c>
      <c r="D7500" s="626" t="s">
        <v>351</v>
      </c>
      <c r="E7500" s="634">
        <v>0</v>
      </c>
      <c r="F7500" s="635"/>
    </row>
    <row r="7501" spans="1:6" ht="15">
      <c r="A7501" s="633" t="s">
        <v>26112</v>
      </c>
      <c r="B7501" s="626">
        <v>98513</v>
      </c>
      <c r="C7501" s="628" t="s">
        <v>26129</v>
      </c>
      <c r="D7501" s="626" t="s">
        <v>351</v>
      </c>
      <c r="E7501" s="634">
        <v>0</v>
      </c>
      <c r="F7501" s="635"/>
    </row>
    <row r="7502" spans="1:6" ht="15">
      <c r="A7502" s="633" t="s">
        <v>26112</v>
      </c>
      <c r="B7502" s="626">
        <v>98511</v>
      </c>
      <c r="C7502" s="628" t="s">
        <v>26130</v>
      </c>
      <c r="D7502" s="626" t="s">
        <v>351</v>
      </c>
      <c r="E7502" s="634">
        <v>152.83000000000001</v>
      </c>
      <c r="F7502" s="635">
        <v>0</v>
      </c>
    </row>
    <row r="7503" spans="1:6" ht="15">
      <c r="A7503" s="633" t="s">
        <v>26112</v>
      </c>
      <c r="B7503" s="626">
        <v>98512</v>
      </c>
      <c r="C7503" s="628" t="s">
        <v>26131</v>
      </c>
      <c r="D7503" s="626" t="s">
        <v>351</v>
      </c>
      <c r="E7503" s="634">
        <v>0</v>
      </c>
      <c r="F7503" s="635"/>
    </row>
    <row r="7504" spans="1:6" ht="15">
      <c r="A7504" s="633" t="s">
        <v>26112</v>
      </c>
      <c r="B7504" s="626">
        <v>98510</v>
      </c>
      <c r="C7504" s="628" t="s">
        <v>26132</v>
      </c>
      <c r="D7504" s="626" t="s">
        <v>351</v>
      </c>
      <c r="E7504" s="634">
        <v>91.82</v>
      </c>
      <c r="F7504" s="635">
        <v>0</v>
      </c>
    </row>
    <row r="7505" spans="1:6" ht="15">
      <c r="A7505" s="633" t="s">
        <v>26112</v>
      </c>
      <c r="B7505" s="626">
        <v>98519</v>
      </c>
      <c r="C7505" s="628" t="s">
        <v>26133</v>
      </c>
      <c r="D7505" s="626" t="s">
        <v>135</v>
      </c>
      <c r="E7505" s="634">
        <v>5.19</v>
      </c>
      <c r="F7505" s="635">
        <v>0</v>
      </c>
    </row>
    <row r="7506" spans="1:6" ht="15">
      <c r="A7506" s="633" t="s">
        <v>26134</v>
      </c>
      <c r="B7506" s="626">
        <v>91599</v>
      </c>
      <c r="C7506" s="628" t="s">
        <v>26135</v>
      </c>
      <c r="D7506" s="626" t="s">
        <v>908</v>
      </c>
      <c r="E7506" s="634">
        <v>7.28</v>
      </c>
      <c r="F7506" s="635">
        <v>0</v>
      </c>
    </row>
    <row r="7507" spans="1:6" ht="15">
      <c r="A7507" s="633" t="s">
        <v>26134</v>
      </c>
      <c r="B7507" s="626">
        <v>100065</v>
      </c>
      <c r="C7507" s="628" t="s">
        <v>26136</v>
      </c>
      <c r="D7507" s="626" t="s">
        <v>908</v>
      </c>
      <c r="E7507" s="634">
        <v>0</v>
      </c>
      <c r="F7507" s="635"/>
    </row>
    <row r="7508" spans="1:6" ht="15">
      <c r="A7508" s="633" t="s">
        <v>26134</v>
      </c>
      <c r="B7508" s="626">
        <v>100069</v>
      </c>
      <c r="C7508" s="628" t="s">
        <v>26137</v>
      </c>
      <c r="D7508" s="626" t="s">
        <v>908</v>
      </c>
      <c r="E7508" s="634">
        <v>0</v>
      </c>
      <c r="F7508" s="635"/>
    </row>
    <row r="7509" spans="1:6" ht="15">
      <c r="A7509" s="633" t="s">
        <v>26134</v>
      </c>
      <c r="B7509" s="626">
        <v>100063</v>
      </c>
      <c r="C7509" s="628" t="s">
        <v>26138</v>
      </c>
      <c r="D7509" s="626" t="s">
        <v>908</v>
      </c>
      <c r="E7509" s="634">
        <v>0</v>
      </c>
      <c r="F7509" s="635"/>
    </row>
    <row r="7510" spans="1:6" ht="15">
      <c r="A7510" s="633" t="s">
        <v>26134</v>
      </c>
      <c r="B7510" s="626">
        <v>91597</v>
      </c>
      <c r="C7510" s="628" t="s">
        <v>26139</v>
      </c>
      <c r="D7510" s="626" t="s">
        <v>908</v>
      </c>
      <c r="E7510" s="634">
        <v>6.9</v>
      </c>
      <c r="F7510" s="635">
        <v>0</v>
      </c>
    </row>
    <row r="7511" spans="1:6" ht="15">
      <c r="A7511" s="633" t="s">
        <v>26134</v>
      </c>
      <c r="B7511" s="626">
        <v>91598</v>
      </c>
      <c r="C7511" s="628" t="s">
        <v>26140</v>
      </c>
      <c r="D7511" s="626" t="s">
        <v>908</v>
      </c>
      <c r="E7511" s="634">
        <v>8.81</v>
      </c>
      <c r="F7511" s="635">
        <v>0</v>
      </c>
    </row>
    <row r="7512" spans="1:6" ht="15">
      <c r="A7512" s="633" t="s">
        <v>26134</v>
      </c>
      <c r="B7512" s="626">
        <v>91596</v>
      </c>
      <c r="C7512" s="628" t="s">
        <v>26141</v>
      </c>
      <c r="D7512" s="626" t="s">
        <v>908</v>
      </c>
      <c r="E7512" s="634">
        <v>9.02</v>
      </c>
      <c r="F7512" s="635">
        <v>0</v>
      </c>
    </row>
    <row r="7513" spans="1:6" ht="15">
      <c r="A7513" s="633" t="s">
        <v>26134</v>
      </c>
      <c r="B7513" s="626">
        <v>100064</v>
      </c>
      <c r="C7513" s="628" t="s">
        <v>26142</v>
      </c>
      <c r="D7513" s="626" t="s">
        <v>908</v>
      </c>
      <c r="E7513" s="634">
        <v>8.94</v>
      </c>
      <c r="F7513" s="635">
        <v>0</v>
      </c>
    </row>
    <row r="7514" spans="1:6" ht="15">
      <c r="A7514" s="633" t="s">
        <v>26134</v>
      </c>
      <c r="B7514" s="626">
        <v>100066</v>
      </c>
      <c r="C7514" s="628" t="s">
        <v>26143</v>
      </c>
      <c r="D7514" s="626" t="s">
        <v>908</v>
      </c>
      <c r="E7514" s="634">
        <v>8.92</v>
      </c>
      <c r="F7514" s="635">
        <v>0</v>
      </c>
    </row>
    <row r="7515" spans="1:6" ht="15">
      <c r="A7515" s="633" t="s">
        <v>26134</v>
      </c>
      <c r="B7515" s="626">
        <v>91603</v>
      </c>
      <c r="C7515" s="628" t="s">
        <v>26144</v>
      </c>
      <c r="D7515" s="626" t="s">
        <v>908</v>
      </c>
      <c r="E7515" s="634">
        <v>9.27</v>
      </c>
      <c r="F7515" s="635">
        <v>0</v>
      </c>
    </row>
    <row r="7516" spans="1:6" ht="15">
      <c r="A7516" s="633" t="s">
        <v>26134</v>
      </c>
      <c r="B7516" s="626">
        <v>100068</v>
      </c>
      <c r="C7516" s="628" t="s">
        <v>26145</v>
      </c>
      <c r="D7516" s="626" t="s">
        <v>908</v>
      </c>
      <c r="E7516" s="634">
        <v>7.93</v>
      </c>
      <c r="F7516" s="635">
        <v>0</v>
      </c>
    </row>
    <row r="7517" spans="1:6" ht="15">
      <c r="A7517" s="633" t="s">
        <v>26134</v>
      </c>
      <c r="B7517" s="626">
        <v>100067</v>
      </c>
      <c r="C7517" s="628" t="s">
        <v>26146</v>
      </c>
      <c r="D7517" s="626" t="s">
        <v>908</v>
      </c>
      <c r="E7517" s="634">
        <v>11.73</v>
      </c>
      <c r="F7517" s="635">
        <v>0</v>
      </c>
    </row>
    <row r="7518" spans="1:6" ht="15">
      <c r="A7518" s="633" t="s">
        <v>26134</v>
      </c>
      <c r="B7518" s="626">
        <v>91601</v>
      </c>
      <c r="C7518" s="628" t="s">
        <v>26147</v>
      </c>
      <c r="D7518" s="626" t="s">
        <v>908</v>
      </c>
      <c r="E7518" s="634">
        <v>11.76</v>
      </c>
      <c r="F7518" s="635">
        <v>0</v>
      </c>
    </row>
    <row r="7519" spans="1:6" ht="15">
      <c r="A7519" s="633" t="s">
        <v>26134</v>
      </c>
      <c r="B7519" s="626">
        <v>91602</v>
      </c>
      <c r="C7519" s="628" t="s">
        <v>26148</v>
      </c>
      <c r="D7519" s="626" t="s">
        <v>908</v>
      </c>
      <c r="E7519" s="634">
        <v>10.61</v>
      </c>
      <c r="F7519" s="635">
        <v>0</v>
      </c>
    </row>
    <row r="7520" spans="1:6" ht="15">
      <c r="A7520" s="633" t="s">
        <v>26134</v>
      </c>
      <c r="B7520" s="626">
        <v>91593</v>
      </c>
      <c r="C7520" s="628" t="s">
        <v>26149</v>
      </c>
      <c r="D7520" s="626" t="s">
        <v>908</v>
      </c>
      <c r="E7520" s="634">
        <v>9.1</v>
      </c>
      <c r="F7520" s="635">
        <v>0</v>
      </c>
    </row>
    <row r="7521" spans="1:6" ht="15">
      <c r="A7521" s="633" t="s">
        <v>26134</v>
      </c>
      <c r="B7521" s="626">
        <v>105814</v>
      </c>
      <c r="C7521" s="628" t="s">
        <v>26150</v>
      </c>
      <c r="D7521" s="626" t="s">
        <v>908</v>
      </c>
      <c r="E7521" s="634">
        <v>8.74</v>
      </c>
      <c r="F7521" s="635">
        <v>0</v>
      </c>
    </row>
    <row r="7522" spans="1:6" ht="15">
      <c r="A7522" s="633" t="s">
        <v>26134</v>
      </c>
      <c r="B7522" s="626">
        <v>91594</v>
      </c>
      <c r="C7522" s="628" t="s">
        <v>26151</v>
      </c>
      <c r="D7522" s="626" t="s">
        <v>908</v>
      </c>
      <c r="E7522" s="634">
        <v>9.11</v>
      </c>
      <c r="F7522" s="635">
        <v>0</v>
      </c>
    </row>
    <row r="7523" spans="1:6" ht="15">
      <c r="A7523" s="633" t="s">
        <v>26134</v>
      </c>
      <c r="B7523" s="626">
        <v>91595</v>
      </c>
      <c r="C7523" s="628" t="s">
        <v>26152</v>
      </c>
      <c r="D7523" s="626" t="s">
        <v>908</v>
      </c>
      <c r="E7523" s="634">
        <v>9.4700000000000006</v>
      </c>
      <c r="F7523" s="635">
        <v>0</v>
      </c>
    </row>
    <row r="7524" spans="1:6" ht="15">
      <c r="A7524" s="633" t="s">
        <v>26134</v>
      </c>
      <c r="B7524" s="626">
        <v>105815</v>
      </c>
      <c r="C7524" s="628" t="s">
        <v>26153</v>
      </c>
      <c r="D7524" s="626" t="s">
        <v>908</v>
      </c>
      <c r="E7524" s="634">
        <v>0</v>
      </c>
      <c r="F7524" s="635"/>
    </row>
    <row r="7525" spans="1:6" ht="15">
      <c r="A7525" s="633" t="s">
        <v>26134</v>
      </c>
      <c r="B7525" s="626">
        <v>91600</v>
      </c>
      <c r="C7525" s="628" t="s">
        <v>26154</v>
      </c>
      <c r="D7525" s="626" t="s">
        <v>908</v>
      </c>
      <c r="E7525" s="634">
        <v>10.56</v>
      </c>
      <c r="F7525" s="635">
        <v>0</v>
      </c>
    </row>
    <row r="7526" spans="1:6" ht="15">
      <c r="A7526" s="633" t="s">
        <v>26155</v>
      </c>
      <c r="B7526" s="626">
        <v>99235</v>
      </c>
      <c r="C7526" s="628" t="s">
        <v>26156</v>
      </c>
      <c r="D7526" s="626" t="s">
        <v>482</v>
      </c>
      <c r="E7526" s="634">
        <v>590.96</v>
      </c>
      <c r="F7526" s="635">
        <v>0</v>
      </c>
    </row>
    <row r="7527" spans="1:6" ht="15">
      <c r="A7527" s="633" t="s">
        <v>26155</v>
      </c>
      <c r="B7527" s="626">
        <v>105539</v>
      </c>
      <c r="C7527" s="628" t="s">
        <v>26157</v>
      </c>
      <c r="D7527" s="626" t="s">
        <v>482</v>
      </c>
      <c r="E7527" s="634">
        <v>0</v>
      </c>
      <c r="F7527" s="635"/>
    </row>
    <row r="7528" spans="1:6" ht="15">
      <c r="A7528" s="633" t="s">
        <v>26155</v>
      </c>
      <c r="B7528" s="626">
        <v>99439</v>
      </c>
      <c r="C7528" s="628" t="s">
        <v>26158</v>
      </c>
      <c r="D7528" s="626" t="s">
        <v>482</v>
      </c>
      <c r="E7528" s="634">
        <v>655.27</v>
      </c>
      <c r="F7528" s="635">
        <v>0</v>
      </c>
    </row>
    <row r="7529" spans="1:6" ht="15">
      <c r="A7529" s="633" t="s">
        <v>26155</v>
      </c>
      <c r="B7529" s="626">
        <v>105540</v>
      </c>
      <c r="C7529" s="628" t="s">
        <v>26159</v>
      </c>
      <c r="D7529" s="626" t="s">
        <v>482</v>
      </c>
      <c r="E7529" s="634">
        <v>0</v>
      </c>
      <c r="F7529" s="635"/>
    </row>
    <row r="7530" spans="1:6" ht="15">
      <c r="A7530" s="633" t="s">
        <v>26155</v>
      </c>
      <c r="B7530" s="626">
        <v>103184</v>
      </c>
      <c r="C7530" s="628" t="s">
        <v>26160</v>
      </c>
      <c r="D7530" s="626" t="s">
        <v>482</v>
      </c>
      <c r="E7530" s="634">
        <v>618.01</v>
      </c>
      <c r="F7530" s="635">
        <v>0</v>
      </c>
    </row>
    <row r="7531" spans="1:6" ht="15">
      <c r="A7531" s="633" t="s">
        <v>26155</v>
      </c>
      <c r="B7531" s="626">
        <v>103183</v>
      </c>
      <c r="C7531" s="628" t="s">
        <v>26161</v>
      </c>
      <c r="D7531" s="626" t="s">
        <v>482</v>
      </c>
      <c r="E7531" s="634">
        <v>750.4</v>
      </c>
      <c r="F7531" s="635">
        <v>0</v>
      </c>
    </row>
    <row r="7532" spans="1:6" ht="15">
      <c r="A7532" s="633" t="s">
        <v>26155</v>
      </c>
      <c r="B7532" s="626">
        <v>99434</v>
      </c>
      <c r="C7532" s="628" t="s">
        <v>26162</v>
      </c>
      <c r="D7532" s="626" t="s">
        <v>482</v>
      </c>
      <c r="E7532" s="634">
        <v>667.59</v>
      </c>
      <c r="F7532" s="635">
        <v>0</v>
      </c>
    </row>
    <row r="7533" spans="1:6" ht="15">
      <c r="A7533" s="633" t="s">
        <v>26155</v>
      </c>
      <c r="B7533" s="626">
        <v>99431</v>
      </c>
      <c r="C7533" s="628" t="s">
        <v>26163</v>
      </c>
      <c r="D7533" s="626" t="s">
        <v>482</v>
      </c>
      <c r="E7533" s="634">
        <v>662.8</v>
      </c>
      <c r="F7533" s="635">
        <v>0</v>
      </c>
    </row>
    <row r="7534" spans="1:6" ht="15">
      <c r="A7534" s="633" t="s">
        <v>26155</v>
      </c>
      <c r="B7534" s="626">
        <v>99435</v>
      </c>
      <c r="C7534" s="628" t="s">
        <v>26164</v>
      </c>
      <c r="D7534" s="626" t="s">
        <v>482</v>
      </c>
      <c r="E7534" s="634">
        <v>650.76</v>
      </c>
      <c r="F7534" s="635">
        <v>0</v>
      </c>
    </row>
    <row r="7535" spans="1:6" ht="15">
      <c r="A7535" s="633" t="s">
        <v>26155</v>
      </c>
      <c r="B7535" s="626">
        <v>99432</v>
      </c>
      <c r="C7535" s="628" t="s">
        <v>26165</v>
      </c>
      <c r="D7535" s="626" t="s">
        <v>482</v>
      </c>
      <c r="E7535" s="634">
        <v>647.34</v>
      </c>
      <c r="F7535" s="635">
        <v>0</v>
      </c>
    </row>
    <row r="7536" spans="1:6" ht="15">
      <c r="A7536" s="633" t="s">
        <v>26155</v>
      </c>
      <c r="B7536" s="626">
        <v>99438</v>
      </c>
      <c r="C7536" s="628" t="s">
        <v>26166</v>
      </c>
      <c r="D7536" s="626" t="s">
        <v>482</v>
      </c>
      <c r="E7536" s="634">
        <v>639.12</v>
      </c>
      <c r="F7536" s="635">
        <v>0</v>
      </c>
    </row>
    <row r="7537" spans="1:6" ht="15">
      <c r="A7537" s="633" t="s">
        <v>26155</v>
      </c>
      <c r="B7537" s="626">
        <v>105538</v>
      </c>
      <c r="C7537" s="628" t="s">
        <v>26167</v>
      </c>
      <c r="D7537" s="626" t="s">
        <v>482</v>
      </c>
      <c r="E7537" s="634">
        <v>0</v>
      </c>
      <c r="F7537" s="635"/>
    </row>
    <row r="7538" spans="1:6" ht="15">
      <c r="A7538" s="633" t="s">
        <v>26155</v>
      </c>
      <c r="B7538" s="626">
        <v>99436</v>
      </c>
      <c r="C7538" s="628" t="s">
        <v>26168</v>
      </c>
      <c r="D7538" s="626" t="s">
        <v>482</v>
      </c>
      <c r="E7538" s="634">
        <v>735.47</v>
      </c>
      <c r="F7538" s="635">
        <v>0</v>
      </c>
    </row>
    <row r="7539" spans="1:6" ht="15">
      <c r="A7539" s="633" t="s">
        <v>26155</v>
      </c>
      <c r="B7539" s="626">
        <v>99437</v>
      </c>
      <c r="C7539" s="628" t="s">
        <v>26169</v>
      </c>
      <c r="D7539" s="626" t="s">
        <v>482</v>
      </c>
      <c r="E7539" s="634">
        <v>630.20000000000005</v>
      </c>
      <c r="F7539" s="635">
        <v>0</v>
      </c>
    </row>
    <row r="7540" spans="1:6" ht="15">
      <c r="A7540" s="633" t="s">
        <v>26155</v>
      </c>
      <c r="B7540" s="626">
        <v>105537</v>
      </c>
      <c r="C7540" s="628" t="s">
        <v>26170</v>
      </c>
      <c r="D7540" s="626" t="s">
        <v>482</v>
      </c>
      <c r="E7540" s="634">
        <v>0</v>
      </c>
      <c r="F7540" s="635"/>
    </row>
    <row r="7541" spans="1:6" ht="15">
      <c r="A7541" s="633" t="s">
        <v>26155</v>
      </c>
      <c r="B7541" s="626">
        <v>99433</v>
      </c>
      <c r="C7541" s="628" t="s">
        <v>26171</v>
      </c>
      <c r="D7541" s="626" t="s">
        <v>482</v>
      </c>
      <c r="E7541" s="634">
        <v>708.15</v>
      </c>
      <c r="F7541" s="635">
        <v>0</v>
      </c>
    </row>
    <row r="7542" spans="1:6" ht="15">
      <c r="A7542" s="633" t="s">
        <v>26172</v>
      </c>
      <c r="B7542" s="626">
        <v>104422</v>
      </c>
      <c r="C7542" s="628" t="s">
        <v>26173</v>
      </c>
      <c r="D7542" s="626" t="s">
        <v>135</v>
      </c>
      <c r="E7542" s="634">
        <v>11.84</v>
      </c>
      <c r="F7542" s="635">
        <v>0</v>
      </c>
    </row>
    <row r="7543" spans="1:6" ht="15">
      <c r="A7543" s="633" t="s">
        <v>26172</v>
      </c>
      <c r="B7543" s="626">
        <v>105824</v>
      </c>
      <c r="C7543" s="628" t="s">
        <v>26174</v>
      </c>
      <c r="D7543" s="626" t="s">
        <v>135</v>
      </c>
      <c r="E7543" s="634">
        <v>14.36</v>
      </c>
      <c r="F7543" s="635">
        <v>0</v>
      </c>
    </row>
    <row r="7544" spans="1:6" ht="15">
      <c r="A7544" s="633" t="s">
        <v>26172</v>
      </c>
      <c r="B7544" s="626">
        <v>105825</v>
      </c>
      <c r="C7544" s="628" t="s">
        <v>26175</v>
      </c>
      <c r="D7544" s="626" t="s">
        <v>135</v>
      </c>
      <c r="E7544" s="634">
        <v>8.1300000000000008</v>
      </c>
      <c r="F7544" s="635">
        <v>0</v>
      </c>
    </row>
    <row r="7545" spans="1:6" ht="15">
      <c r="A7545" s="633" t="s">
        <v>26172</v>
      </c>
      <c r="B7545" s="626">
        <v>104421</v>
      </c>
      <c r="C7545" s="628" t="s">
        <v>26176</v>
      </c>
      <c r="D7545" s="626" t="s">
        <v>135</v>
      </c>
      <c r="E7545" s="634">
        <v>18.54</v>
      </c>
      <c r="F7545" s="635">
        <v>0</v>
      </c>
    </row>
    <row r="7546" spans="1:6" ht="15">
      <c r="A7546" s="633" t="s">
        <v>26172</v>
      </c>
      <c r="B7546" s="626">
        <v>105822</v>
      </c>
      <c r="C7546" s="628" t="s">
        <v>26177</v>
      </c>
      <c r="D7546" s="626" t="s">
        <v>135</v>
      </c>
      <c r="E7546" s="634">
        <v>21.06</v>
      </c>
      <c r="F7546" s="635">
        <v>0</v>
      </c>
    </row>
    <row r="7547" spans="1:6" ht="15">
      <c r="A7547" s="633" t="s">
        <v>26172</v>
      </c>
      <c r="B7547" s="626">
        <v>105823</v>
      </c>
      <c r="C7547" s="628" t="s">
        <v>26178</v>
      </c>
      <c r="D7547" s="626" t="s">
        <v>135</v>
      </c>
      <c r="E7547" s="634">
        <v>14.83</v>
      </c>
      <c r="F7547" s="635">
        <v>0</v>
      </c>
    </row>
    <row r="7548" spans="1:6" ht="15">
      <c r="A7548" s="633" t="s">
        <v>26172</v>
      </c>
      <c r="B7548" s="626">
        <v>104423</v>
      </c>
      <c r="C7548" s="628" t="s">
        <v>26179</v>
      </c>
      <c r="D7548" s="626" t="s">
        <v>135</v>
      </c>
      <c r="E7548" s="634">
        <v>16.54</v>
      </c>
      <c r="F7548" s="635">
        <v>0</v>
      </c>
    </row>
    <row r="7549" spans="1:6" ht="15">
      <c r="A7549" s="633" t="s">
        <v>26172</v>
      </c>
      <c r="B7549" s="626">
        <v>105826</v>
      </c>
      <c r="C7549" s="628" t="s">
        <v>26180</v>
      </c>
      <c r="D7549" s="626" t="s">
        <v>135</v>
      </c>
      <c r="E7549" s="634">
        <v>19.059999999999999</v>
      </c>
      <c r="F7549" s="635">
        <v>0</v>
      </c>
    </row>
    <row r="7550" spans="1:6" ht="15">
      <c r="A7550" s="633" t="s">
        <v>26172</v>
      </c>
      <c r="B7550" s="626">
        <v>105827</v>
      </c>
      <c r="C7550" s="628" t="s">
        <v>26181</v>
      </c>
      <c r="D7550" s="626" t="s">
        <v>135</v>
      </c>
      <c r="E7550" s="634">
        <v>12.83</v>
      </c>
      <c r="F7550" s="635">
        <v>0</v>
      </c>
    </row>
    <row r="7551" spans="1:6" ht="15">
      <c r="A7551" s="633" t="s">
        <v>26172</v>
      </c>
      <c r="B7551" s="626">
        <v>104425</v>
      </c>
      <c r="C7551" s="628" t="s">
        <v>26182</v>
      </c>
      <c r="D7551" s="626" t="s">
        <v>135</v>
      </c>
      <c r="E7551" s="634">
        <v>9.81</v>
      </c>
      <c r="F7551" s="635">
        <v>0</v>
      </c>
    </row>
    <row r="7552" spans="1:6" ht="15">
      <c r="A7552" s="633" t="s">
        <v>26172</v>
      </c>
      <c r="B7552" s="626">
        <v>105828</v>
      </c>
      <c r="C7552" s="628" t="s">
        <v>26183</v>
      </c>
      <c r="D7552" s="626" t="s">
        <v>135</v>
      </c>
      <c r="E7552" s="634">
        <v>12.33</v>
      </c>
      <c r="F7552" s="635">
        <v>0</v>
      </c>
    </row>
    <row r="7553" spans="1:6" ht="15">
      <c r="A7553" s="633" t="s">
        <v>26172</v>
      </c>
      <c r="B7553" s="626">
        <v>105829</v>
      </c>
      <c r="C7553" s="628" t="s">
        <v>26184</v>
      </c>
      <c r="D7553" s="626" t="s">
        <v>135</v>
      </c>
      <c r="E7553" s="634">
        <v>6.1</v>
      </c>
      <c r="F7553" s="635">
        <v>0</v>
      </c>
    </row>
    <row r="7554" spans="1:6" ht="15">
      <c r="A7554" s="633" t="s">
        <v>26172</v>
      </c>
      <c r="B7554" s="626">
        <v>91525</v>
      </c>
      <c r="C7554" s="628" t="s">
        <v>26185</v>
      </c>
      <c r="D7554" s="626" t="s">
        <v>135</v>
      </c>
      <c r="E7554" s="634">
        <v>8.44</v>
      </c>
      <c r="F7554" s="635">
        <v>0</v>
      </c>
    </row>
    <row r="7555" spans="1:6" ht="15">
      <c r="A7555" s="633" t="s">
        <v>26172</v>
      </c>
      <c r="B7555" s="626">
        <v>105818</v>
      </c>
      <c r="C7555" s="628" t="s">
        <v>26186</v>
      </c>
      <c r="D7555" s="626" t="s">
        <v>135</v>
      </c>
      <c r="E7555" s="634">
        <v>12.64</v>
      </c>
      <c r="F7555" s="635">
        <v>0</v>
      </c>
    </row>
    <row r="7556" spans="1:6" ht="15">
      <c r="A7556" s="633" t="s">
        <v>26172</v>
      </c>
      <c r="B7556" s="626">
        <v>105819</v>
      </c>
      <c r="C7556" s="628" t="s">
        <v>26187</v>
      </c>
      <c r="D7556" s="626" t="s">
        <v>135</v>
      </c>
      <c r="E7556" s="634">
        <v>6.45</v>
      </c>
      <c r="F7556" s="635">
        <v>0</v>
      </c>
    </row>
    <row r="7557" spans="1:6" ht="15">
      <c r="A7557" s="633" t="s">
        <v>26172</v>
      </c>
      <c r="B7557" s="626">
        <v>104414</v>
      </c>
      <c r="C7557" s="628" t="s">
        <v>26188</v>
      </c>
      <c r="D7557" s="626" t="s">
        <v>135</v>
      </c>
      <c r="E7557" s="634">
        <v>7.39</v>
      </c>
      <c r="F7557" s="635">
        <v>0</v>
      </c>
    </row>
    <row r="7558" spans="1:6" ht="15">
      <c r="A7558" s="633" t="s">
        <v>26172</v>
      </c>
      <c r="B7558" s="626">
        <v>105816</v>
      </c>
      <c r="C7558" s="628" t="s">
        <v>26189</v>
      </c>
      <c r="D7558" s="626" t="s">
        <v>135</v>
      </c>
      <c r="E7558" s="634">
        <v>11.59</v>
      </c>
      <c r="F7558" s="635">
        <v>0</v>
      </c>
    </row>
    <row r="7559" spans="1:6" ht="15">
      <c r="A7559" s="633" t="s">
        <v>26172</v>
      </c>
      <c r="B7559" s="626">
        <v>105817</v>
      </c>
      <c r="C7559" s="628" t="s">
        <v>26190</v>
      </c>
      <c r="D7559" s="626" t="s">
        <v>135</v>
      </c>
      <c r="E7559" s="634">
        <v>5.4</v>
      </c>
      <c r="F7559" s="635">
        <v>0</v>
      </c>
    </row>
    <row r="7560" spans="1:6" ht="15">
      <c r="A7560" s="633" t="s">
        <v>26172</v>
      </c>
      <c r="B7560" s="626">
        <v>104415</v>
      </c>
      <c r="C7560" s="628" t="s">
        <v>26191</v>
      </c>
      <c r="D7560" s="626" t="s">
        <v>135</v>
      </c>
      <c r="E7560" s="634">
        <v>13.96</v>
      </c>
      <c r="F7560" s="635">
        <v>0</v>
      </c>
    </row>
    <row r="7561" spans="1:6" ht="15">
      <c r="A7561" s="633" t="s">
        <v>26172</v>
      </c>
      <c r="B7561" s="626">
        <v>105820</v>
      </c>
      <c r="C7561" s="628" t="s">
        <v>26192</v>
      </c>
      <c r="D7561" s="626" t="s">
        <v>135</v>
      </c>
      <c r="E7561" s="634">
        <v>18.16</v>
      </c>
      <c r="F7561" s="635">
        <v>0</v>
      </c>
    </row>
    <row r="7562" spans="1:6" ht="15">
      <c r="A7562" s="633" t="s">
        <v>26172</v>
      </c>
      <c r="B7562" s="626">
        <v>105821</v>
      </c>
      <c r="C7562" s="628" t="s">
        <v>26193</v>
      </c>
      <c r="D7562" s="626" t="s">
        <v>135</v>
      </c>
      <c r="E7562" s="634">
        <v>11.97</v>
      </c>
      <c r="F7562" s="635">
        <v>0</v>
      </c>
    </row>
    <row r="7563" spans="1:6" ht="15">
      <c r="A7563" s="633" t="s">
        <v>26172</v>
      </c>
      <c r="B7563" s="626">
        <v>104418</v>
      </c>
      <c r="C7563" s="628" t="s">
        <v>26194</v>
      </c>
      <c r="D7563" s="626" t="s">
        <v>135</v>
      </c>
      <c r="E7563" s="634">
        <v>3.33</v>
      </c>
      <c r="F7563" s="635">
        <v>0</v>
      </c>
    </row>
    <row r="7564" spans="1:6" ht="15">
      <c r="A7564" s="633" t="s">
        <v>26172</v>
      </c>
      <c r="B7564" s="626">
        <v>91515</v>
      </c>
      <c r="C7564" s="628" t="s">
        <v>26195</v>
      </c>
      <c r="D7564" s="626" t="s">
        <v>135</v>
      </c>
      <c r="E7564" s="634">
        <v>6.12</v>
      </c>
      <c r="F7564" s="635">
        <v>0</v>
      </c>
    </row>
    <row r="7565" spans="1:6" ht="15">
      <c r="A7565" s="633" t="s">
        <v>26172</v>
      </c>
      <c r="B7565" s="626">
        <v>104419</v>
      </c>
      <c r="C7565" s="628" t="s">
        <v>26196</v>
      </c>
      <c r="D7565" s="626" t="s">
        <v>135</v>
      </c>
      <c r="E7565" s="634">
        <v>5.3</v>
      </c>
      <c r="F7565" s="635">
        <v>0</v>
      </c>
    </row>
    <row r="7566" spans="1:6" ht="15">
      <c r="A7566" s="633" t="s">
        <v>26172</v>
      </c>
      <c r="B7566" s="626">
        <v>91519</v>
      </c>
      <c r="C7566" s="628" t="s">
        <v>26197</v>
      </c>
      <c r="D7566" s="626" t="s">
        <v>135</v>
      </c>
      <c r="E7566" s="634">
        <v>2.54</v>
      </c>
      <c r="F7566" s="635">
        <v>0</v>
      </c>
    </row>
    <row r="7567" spans="1:6" ht="15">
      <c r="A7567" s="633" t="s">
        <v>26172</v>
      </c>
      <c r="B7567" s="626">
        <v>91520</v>
      </c>
      <c r="C7567" s="628" t="s">
        <v>26198</v>
      </c>
      <c r="D7567" s="626" t="s">
        <v>135</v>
      </c>
      <c r="E7567" s="634">
        <v>2.57</v>
      </c>
      <c r="F7567" s="635">
        <v>0</v>
      </c>
    </row>
    <row r="7568" spans="1:6" ht="15">
      <c r="A7568" s="633" t="s">
        <v>26172</v>
      </c>
      <c r="B7568" s="626">
        <v>104416</v>
      </c>
      <c r="C7568" s="628" t="s">
        <v>26199</v>
      </c>
      <c r="D7568" s="626" t="s">
        <v>135</v>
      </c>
      <c r="E7568" s="634">
        <v>2.12</v>
      </c>
      <c r="F7568" s="635">
        <v>0</v>
      </c>
    </row>
    <row r="7569" spans="1:6" ht="15">
      <c r="A7569" s="633" t="s">
        <v>26172</v>
      </c>
      <c r="B7569" s="626">
        <v>104417</v>
      </c>
      <c r="C7569" s="628" t="s">
        <v>26200</v>
      </c>
      <c r="D7569" s="626" t="s">
        <v>135</v>
      </c>
      <c r="E7569" s="634">
        <v>4.83</v>
      </c>
      <c r="F7569" s="635">
        <v>0</v>
      </c>
    </row>
    <row r="7570" spans="1:6" ht="15">
      <c r="A7570" s="633" t="s">
        <v>26172</v>
      </c>
      <c r="B7570" s="626">
        <v>91522</v>
      </c>
      <c r="C7570" s="628" t="s">
        <v>26201</v>
      </c>
      <c r="D7570" s="626" t="s">
        <v>135</v>
      </c>
      <c r="E7570" s="634">
        <v>4.34</v>
      </c>
      <c r="F7570" s="635">
        <v>0</v>
      </c>
    </row>
    <row r="7571" spans="1:6" ht="15">
      <c r="A7571" s="633" t="s">
        <v>26172</v>
      </c>
      <c r="B7571" s="626">
        <v>104412</v>
      </c>
      <c r="C7571" s="628" t="s">
        <v>26202</v>
      </c>
      <c r="D7571" s="626" t="s">
        <v>135</v>
      </c>
      <c r="E7571" s="634">
        <v>3.9</v>
      </c>
      <c r="F7571" s="635">
        <v>0</v>
      </c>
    </row>
    <row r="7572" spans="1:6" ht="15">
      <c r="A7572" s="633" t="s">
        <v>26172</v>
      </c>
      <c r="B7572" s="626">
        <v>104413</v>
      </c>
      <c r="C7572" s="628" t="s">
        <v>26203</v>
      </c>
      <c r="D7572" s="626" t="s">
        <v>135</v>
      </c>
      <c r="E7572" s="634">
        <v>6.64</v>
      </c>
      <c r="F7572" s="635">
        <v>0</v>
      </c>
    </row>
    <row r="7573" spans="1:6" ht="15">
      <c r="A7573" s="633" t="s">
        <v>26204</v>
      </c>
      <c r="B7573" s="626">
        <v>102569</v>
      </c>
      <c r="C7573" s="628" t="s">
        <v>26205</v>
      </c>
      <c r="D7573" s="626" t="s">
        <v>135</v>
      </c>
      <c r="E7573" s="634">
        <v>0</v>
      </c>
      <c r="F7573" s="635"/>
    </row>
    <row r="7574" spans="1:6" ht="15">
      <c r="A7574" s="633" t="s">
        <v>26204</v>
      </c>
      <c r="B7574" s="626">
        <v>102574</v>
      </c>
      <c r="C7574" s="628" t="s">
        <v>26206</v>
      </c>
      <c r="D7574" s="626" t="s">
        <v>135</v>
      </c>
      <c r="E7574" s="634">
        <v>0</v>
      </c>
      <c r="F7574" s="635"/>
    </row>
    <row r="7575" spans="1:6" ht="15">
      <c r="A7575" s="633" t="s">
        <v>26204</v>
      </c>
      <c r="B7575" s="626">
        <v>102573</v>
      </c>
      <c r="C7575" s="628" t="s">
        <v>26207</v>
      </c>
      <c r="D7575" s="626" t="s">
        <v>135</v>
      </c>
      <c r="E7575" s="634">
        <v>0</v>
      </c>
      <c r="F7575" s="635"/>
    </row>
    <row r="7576" spans="1:6" ht="15">
      <c r="A7576" s="633" t="s">
        <v>26204</v>
      </c>
      <c r="B7576" s="626">
        <v>102577</v>
      </c>
      <c r="C7576" s="628" t="s">
        <v>26208</v>
      </c>
      <c r="D7576" s="626" t="s">
        <v>135</v>
      </c>
      <c r="E7576" s="634">
        <v>0</v>
      </c>
      <c r="F7576" s="635"/>
    </row>
    <row r="7577" spans="1:6" ht="15">
      <c r="A7577" s="633" t="s">
        <v>26204</v>
      </c>
      <c r="B7577" s="626">
        <v>102576</v>
      </c>
      <c r="C7577" s="628" t="s">
        <v>26209</v>
      </c>
      <c r="D7577" s="626" t="s">
        <v>135</v>
      </c>
      <c r="E7577" s="634">
        <v>0</v>
      </c>
      <c r="F7577" s="635"/>
    </row>
    <row r="7578" spans="1:6" ht="15">
      <c r="A7578" s="633" t="s">
        <v>26204</v>
      </c>
      <c r="B7578" s="626">
        <v>103083</v>
      </c>
      <c r="C7578" s="628" t="s">
        <v>26210</v>
      </c>
      <c r="D7578" s="626" t="s">
        <v>135</v>
      </c>
      <c r="E7578" s="634">
        <v>0</v>
      </c>
      <c r="F7578" s="635"/>
    </row>
    <row r="7579" spans="1:6" ht="15">
      <c r="A7579" s="633" t="s">
        <v>26204</v>
      </c>
      <c r="B7579" s="626">
        <v>103081</v>
      </c>
      <c r="C7579" s="628" t="s">
        <v>26211</v>
      </c>
      <c r="D7579" s="626" t="s">
        <v>135</v>
      </c>
      <c r="E7579" s="634">
        <v>0</v>
      </c>
      <c r="F7579" s="635"/>
    </row>
    <row r="7580" spans="1:6" ht="15">
      <c r="A7580" s="633" t="s">
        <v>26204</v>
      </c>
      <c r="B7580" s="626">
        <v>103082</v>
      </c>
      <c r="C7580" s="628" t="s">
        <v>26212</v>
      </c>
      <c r="D7580" s="626" t="s">
        <v>135</v>
      </c>
      <c r="E7580" s="634">
        <v>0</v>
      </c>
      <c r="F7580" s="635"/>
    </row>
    <row r="7581" spans="1:6" ht="15">
      <c r="A7581" s="633" t="s">
        <v>26204</v>
      </c>
      <c r="B7581" s="626">
        <v>103086</v>
      </c>
      <c r="C7581" s="628" t="s">
        <v>26213</v>
      </c>
      <c r="D7581" s="626" t="s">
        <v>135</v>
      </c>
      <c r="E7581" s="634">
        <v>0</v>
      </c>
      <c r="F7581" s="635"/>
    </row>
    <row r="7582" spans="1:6" ht="15">
      <c r="A7582" s="633" t="s">
        <v>26204</v>
      </c>
      <c r="B7582" s="626">
        <v>103085</v>
      </c>
      <c r="C7582" s="628" t="s">
        <v>26214</v>
      </c>
      <c r="D7582" s="626" t="s">
        <v>135</v>
      </c>
      <c r="E7582" s="634">
        <v>0</v>
      </c>
      <c r="F7582" s="635"/>
    </row>
    <row r="7583" spans="1:6" ht="15">
      <c r="A7583" s="633" t="s">
        <v>26215</v>
      </c>
      <c r="B7583" s="626">
        <v>104726</v>
      </c>
      <c r="C7583" s="628" t="s">
        <v>26216</v>
      </c>
      <c r="D7583" s="626" t="s">
        <v>135</v>
      </c>
      <c r="E7583" s="634">
        <v>0</v>
      </c>
      <c r="F7583" s="635"/>
    </row>
    <row r="7584" spans="1:6" ht="15">
      <c r="A7584" s="633" t="s">
        <v>26215</v>
      </c>
      <c r="B7584" s="626">
        <v>104725</v>
      </c>
      <c r="C7584" s="628" t="s">
        <v>26217</v>
      </c>
      <c r="D7584" s="626" t="s">
        <v>135</v>
      </c>
      <c r="E7584" s="634">
        <v>0</v>
      </c>
      <c r="F7584" s="635"/>
    </row>
    <row r="7585" spans="1:6" ht="15">
      <c r="A7585" s="633" t="s">
        <v>26215</v>
      </c>
      <c r="B7585" s="626">
        <v>96374</v>
      </c>
      <c r="C7585" s="628" t="s">
        <v>26218</v>
      </c>
      <c r="D7585" s="626" t="s">
        <v>143</v>
      </c>
      <c r="E7585" s="634">
        <v>33.94</v>
      </c>
      <c r="F7585" s="635">
        <v>0</v>
      </c>
    </row>
    <row r="7586" spans="1:6" ht="15">
      <c r="A7586" s="633" t="s">
        <v>26215</v>
      </c>
      <c r="B7586" s="626">
        <v>96373</v>
      </c>
      <c r="C7586" s="628" t="s">
        <v>26219</v>
      </c>
      <c r="D7586" s="626" t="s">
        <v>143</v>
      </c>
      <c r="E7586" s="634">
        <v>11.44</v>
      </c>
      <c r="F7586" s="635">
        <v>0</v>
      </c>
    </row>
    <row r="7587" spans="1:6" ht="15">
      <c r="A7587" s="633" t="s">
        <v>26215</v>
      </c>
      <c r="B7587" s="626">
        <v>96368</v>
      </c>
      <c r="C7587" s="628" t="s">
        <v>26220</v>
      </c>
      <c r="D7587" s="626" t="s">
        <v>135</v>
      </c>
      <c r="E7587" s="634">
        <v>177.13</v>
      </c>
      <c r="F7587" s="635">
        <v>0</v>
      </c>
    </row>
    <row r="7588" spans="1:6" ht="15">
      <c r="A7588" s="633" t="s">
        <v>26215</v>
      </c>
      <c r="B7588" s="626">
        <v>96364</v>
      </c>
      <c r="C7588" s="628" t="s">
        <v>26221</v>
      </c>
      <c r="D7588" s="626" t="s">
        <v>135</v>
      </c>
      <c r="E7588" s="634">
        <v>149.24</v>
      </c>
      <c r="F7588" s="635">
        <v>0</v>
      </c>
    </row>
    <row r="7589" spans="1:6" ht="15">
      <c r="A7589" s="633" t="s">
        <v>26215</v>
      </c>
      <c r="B7589" s="626">
        <v>96369</v>
      </c>
      <c r="C7589" s="628" t="s">
        <v>26222</v>
      </c>
      <c r="D7589" s="626" t="s">
        <v>135</v>
      </c>
      <c r="E7589" s="634">
        <v>199.34</v>
      </c>
      <c r="F7589" s="635">
        <v>0</v>
      </c>
    </row>
    <row r="7590" spans="1:6" ht="15">
      <c r="A7590" s="633" t="s">
        <v>26215</v>
      </c>
      <c r="B7590" s="626">
        <v>104723</v>
      </c>
      <c r="C7590" s="628" t="s">
        <v>26223</v>
      </c>
      <c r="D7590" s="626" t="s">
        <v>135</v>
      </c>
      <c r="E7590" s="634">
        <v>239.13</v>
      </c>
      <c r="F7590" s="635">
        <v>0</v>
      </c>
    </row>
    <row r="7591" spans="1:6" ht="15">
      <c r="A7591" s="633" t="s">
        <v>26215</v>
      </c>
      <c r="B7591" s="626">
        <v>96367</v>
      </c>
      <c r="C7591" s="628" t="s">
        <v>26224</v>
      </c>
      <c r="D7591" s="626" t="s">
        <v>135</v>
      </c>
      <c r="E7591" s="634">
        <v>163.13</v>
      </c>
      <c r="F7591" s="635">
        <v>0</v>
      </c>
    </row>
    <row r="7592" spans="1:6" ht="15">
      <c r="A7592" s="633" t="s">
        <v>26215</v>
      </c>
      <c r="B7592" s="626">
        <v>104722</v>
      </c>
      <c r="C7592" s="628" t="s">
        <v>26225</v>
      </c>
      <c r="D7592" s="626" t="s">
        <v>135</v>
      </c>
      <c r="E7592" s="634">
        <v>186.55</v>
      </c>
      <c r="F7592" s="635">
        <v>0</v>
      </c>
    </row>
    <row r="7593" spans="1:6" ht="15">
      <c r="A7593" s="633" t="s">
        <v>26215</v>
      </c>
      <c r="B7593" s="626">
        <v>96366</v>
      </c>
      <c r="C7593" s="628" t="s">
        <v>26226</v>
      </c>
      <c r="D7593" s="626" t="s">
        <v>135</v>
      </c>
      <c r="E7593" s="634">
        <v>150.49</v>
      </c>
      <c r="F7593" s="635">
        <v>0</v>
      </c>
    </row>
    <row r="7594" spans="1:6" ht="15">
      <c r="A7594" s="633" t="s">
        <v>26215</v>
      </c>
      <c r="B7594" s="626">
        <v>96361</v>
      </c>
      <c r="C7594" s="628" t="s">
        <v>26227</v>
      </c>
      <c r="D7594" s="626" t="s">
        <v>135</v>
      </c>
      <c r="E7594" s="634">
        <v>142.03</v>
      </c>
      <c r="F7594" s="635">
        <v>0</v>
      </c>
    </row>
    <row r="7595" spans="1:6" ht="15">
      <c r="A7595" s="633" t="s">
        <v>26215</v>
      </c>
      <c r="B7595" s="626">
        <v>104719</v>
      </c>
      <c r="C7595" s="628" t="s">
        <v>26228</v>
      </c>
      <c r="D7595" s="626" t="s">
        <v>135</v>
      </c>
      <c r="E7595" s="634">
        <v>178.73</v>
      </c>
      <c r="F7595" s="635">
        <v>0</v>
      </c>
    </row>
    <row r="7596" spans="1:6" ht="15">
      <c r="A7596" s="633" t="s">
        <v>26215</v>
      </c>
      <c r="B7596" s="626">
        <v>96360</v>
      </c>
      <c r="C7596" s="628" t="s">
        <v>26229</v>
      </c>
      <c r="D7596" s="626" t="s">
        <v>135</v>
      </c>
      <c r="E7596" s="634">
        <v>121.37</v>
      </c>
      <c r="F7596" s="635">
        <v>0</v>
      </c>
    </row>
    <row r="7597" spans="1:6" ht="15">
      <c r="A7597" s="633" t="s">
        <v>26215</v>
      </c>
      <c r="B7597" s="626">
        <v>96359</v>
      </c>
      <c r="C7597" s="628" t="s">
        <v>26230</v>
      </c>
      <c r="D7597" s="626" t="s">
        <v>135</v>
      </c>
      <c r="E7597" s="634">
        <v>105.85</v>
      </c>
      <c r="F7597" s="635">
        <v>0</v>
      </c>
    </row>
    <row r="7598" spans="1:6" ht="15">
      <c r="A7598" s="633" t="s">
        <v>26215</v>
      </c>
      <c r="B7598" s="626">
        <v>104718</v>
      </c>
      <c r="C7598" s="628" t="s">
        <v>26231</v>
      </c>
      <c r="D7598" s="626" t="s">
        <v>135</v>
      </c>
      <c r="E7598" s="634">
        <v>126.15</v>
      </c>
      <c r="F7598" s="635">
        <v>0</v>
      </c>
    </row>
    <row r="7599" spans="1:6" ht="15">
      <c r="A7599" s="633" t="s">
        <v>26215</v>
      </c>
      <c r="B7599" s="626">
        <v>96358</v>
      </c>
      <c r="C7599" s="628" t="s">
        <v>26232</v>
      </c>
      <c r="D7599" s="626" t="s">
        <v>135</v>
      </c>
      <c r="E7599" s="634">
        <v>94.76</v>
      </c>
      <c r="F7599" s="635">
        <v>0</v>
      </c>
    </row>
    <row r="7600" spans="1:6" ht="15">
      <c r="A7600" s="633" t="s">
        <v>26215</v>
      </c>
      <c r="B7600" s="626">
        <v>96371</v>
      </c>
      <c r="C7600" s="628" t="s">
        <v>26233</v>
      </c>
      <c r="D7600" s="626" t="s">
        <v>135</v>
      </c>
      <c r="E7600" s="634">
        <v>72.56</v>
      </c>
      <c r="F7600" s="635">
        <v>0</v>
      </c>
    </row>
    <row r="7601" spans="1:6" ht="15">
      <c r="A7601" s="633" t="s">
        <v>26215</v>
      </c>
      <c r="B7601" s="626">
        <v>104724</v>
      </c>
      <c r="C7601" s="628" t="s">
        <v>26234</v>
      </c>
      <c r="D7601" s="626" t="s">
        <v>135</v>
      </c>
      <c r="E7601" s="634">
        <v>91.31</v>
      </c>
      <c r="F7601" s="635">
        <v>0</v>
      </c>
    </row>
    <row r="7602" spans="1:6" ht="15">
      <c r="A7602" s="633" t="s">
        <v>26215</v>
      </c>
      <c r="B7602" s="626">
        <v>96370</v>
      </c>
      <c r="C7602" s="628" t="s">
        <v>26235</v>
      </c>
      <c r="D7602" s="626" t="s">
        <v>135</v>
      </c>
      <c r="E7602" s="634">
        <v>62.3</v>
      </c>
      <c r="F7602" s="635">
        <v>0</v>
      </c>
    </row>
    <row r="7603" spans="1:6" ht="15">
      <c r="A7603" s="633" t="s">
        <v>26215</v>
      </c>
      <c r="B7603" s="626">
        <v>96365</v>
      </c>
      <c r="C7603" s="628" t="s">
        <v>26236</v>
      </c>
      <c r="D7603" s="626" t="s">
        <v>135</v>
      </c>
      <c r="E7603" s="634">
        <v>170.71</v>
      </c>
      <c r="F7603" s="635">
        <v>0</v>
      </c>
    </row>
    <row r="7604" spans="1:6" ht="15">
      <c r="A7604" s="633" t="s">
        <v>26215</v>
      </c>
      <c r="B7604" s="626">
        <v>104721</v>
      </c>
      <c r="C7604" s="628" t="s">
        <v>26237</v>
      </c>
      <c r="D7604" s="626" t="s">
        <v>135</v>
      </c>
      <c r="E7604" s="634">
        <v>208.93</v>
      </c>
      <c r="F7604" s="635">
        <v>0</v>
      </c>
    </row>
    <row r="7605" spans="1:6" ht="15">
      <c r="A7605" s="633" t="s">
        <v>26215</v>
      </c>
      <c r="B7605" s="626">
        <v>96363</v>
      </c>
      <c r="C7605" s="628" t="s">
        <v>26238</v>
      </c>
      <c r="D7605" s="626" t="s">
        <v>135</v>
      </c>
      <c r="E7605" s="634">
        <v>134.5</v>
      </c>
      <c r="F7605" s="635">
        <v>0</v>
      </c>
    </row>
    <row r="7606" spans="1:6" ht="15">
      <c r="A7606" s="633" t="s">
        <v>26215</v>
      </c>
      <c r="B7606" s="626">
        <v>104720</v>
      </c>
      <c r="C7606" s="628" t="s">
        <v>26239</v>
      </c>
      <c r="D7606" s="626" t="s">
        <v>135</v>
      </c>
      <c r="E7606" s="634">
        <v>156.35</v>
      </c>
      <c r="F7606" s="635">
        <v>0</v>
      </c>
    </row>
    <row r="7607" spans="1:6" ht="15">
      <c r="A7607" s="633" t="s">
        <v>26215</v>
      </c>
      <c r="B7607" s="626">
        <v>96362</v>
      </c>
      <c r="C7607" s="628" t="s">
        <v>26240</v>
      </c>
      <c r="D7607" s="626" t="s">
        <v>135</v>
      </c>
      <c r="E7607" s="634">
        <v>122.63</v>
      </c>
      <c r="F7607" s="635">
        <v>0</v>
      </c>
    </row>
    <row r="7608" spans="1:6" ht="15">
      <c r="A7608" s="633" t="s">
        <v>26241</v>
      </c>
      <c r="B7608" s="626">
        <v>103191</v>
      </c>
      <c r="C7608" s="628" t="s">
        <v>26242</v>
      </c>
      <c r="D7608" s="626" t="s">
        <v>351</v>
      </c>
      <c r="E7608" s="634">
        <v>2398.91</v>
      </c>
      <c r="F7608" s="635">
        <v>0</v>
      </c>
    </row>
    <row r="7609" spans="1:6" ht="15">
      <c r="A7609" s="633" t="s">
        <v>26241</v>
      </c>
      <c r="B7609" s="626">
        <v>103206</v>
      </c>
      <c r="C7609" s="628" t="s">
        <v>26243</v>
      </c>
      <c r="D7609" s="626" t="s">
        <v>351</v>
      </c>
      <c r="E7609" s="634">
        <v>2423.11</v>
      </c>
      <c r="F7609" s="635">
        <v>0</v>
      </c>
    </row>
    <row r="7610" spans="1:6" ht="15">
      <c r="A7610" s="633" t="s">
        <v>26241</v>
      </c>
      <c r="B7610" s="626">
        <v>103211</v>
      </c>
      <c r="C7610" s="628" t="s">
        <v>26244</v>
      </c>
      <c r="D7610" s="626" t="s">
        <v>351</v>
      </c>
      <c r="E7610" s="634">
        <v>0</v>
      </c>
      <c r="F7610" s="635"/>
    </row>
    <row r="7611" spans="1:6" ht="15">
      <c r="A7611" s="633" t="s">
        <v>26241</v>
      </c>
      <c r="B7611" s="626">
        <v>103196</v>
      </c>
      <c r="C7611" s="628" t="s">
        <v>26245</v>
      </c>
      <c r="D7611" s="626" t="s">
        <v>351</v>
      </c>
      <c r="E7611" s="634">
        <v>0</v>
      </c>
      <c r="F7611" s="635"/>
    </row>
    <row r="7612" spans="1:6" ht="15">
      <c r="A7612" s="633" t="s">
        <v>26241</v>
      </c>
      <c r="B7612" s="626">
        <v>103212</v>
      </c>
      <c r="C7612" s="628" t="s">
        <v>26246</v>
      </c>
      <c r="D7612" s="626" t="s">
        <v>351</v>
      </c>
      <c r="E7612" s="634">
        <v>0</v>
      </c>
      <c r="F7612" s="635"/>
    </row>
    <row r="7613" spans="1:6" ht="15">
      <c r="A7613" s="633" t="s">
        <v>26241</v>
      </c>
      <c r="B7613" s="626">
        <v>103197</v>
      </c>
      <c r="C7613" s="628" t="s">
        <v>26247</v>
      </c>
      <c r="D7613" s="626" t="s">
        <v>351</v>
      </c>
      <c r="E7613" s="634">
        <v>0</v>
      </c>
      <c r="F7613" s="635"/>
    </row>
    <row r="7614" spans="1:6" ht="15">
      <c r="A7614" s="633" t="s">
        <v>26241</v>
      </c>
      <c r="B7614" s="626">
        <v>103217</v>
      </c>
      <c r="C7614" s="628" t="s">
        <v>26248</v>
      </c>
      <c r="D7614" s="626" t="s">
        <v>351</v>
      </c>
      <c r="E7614" s="634">
        <v>0</v>
      </c>
      <c r="F7614" s="635"/>
    </row>
    <row r="7615" spans="1:6" ht="15">
      <c r="A7615" s="633" t="s">
        <v>26241</v>
      </c>
      <c r="B7615" s="626">
        <v>103202</v>
      </c>
      <c r="C7615" s="628" t="s">
        <v>26249</v>
      </c>
      <c r="D7615" s="626" t="s">
        <v>351</v>
      </c>
      <c r="E7615" s="634">
        <v>0</v>
      </c>
      <c r="F7615" s="635"/>
    </row>
    <row r="7616" spans="1:6" ht="15">
      <c r="A7616" s="633" t="s">
        <v>26241</v>
      </c>
      <c r="B7616" s="626">
        <v>103215</v>
      </c>
      <c r="C7616" s="628" t="s">
        <v>26250</v>
      </c>
      <c r="D7616" s="626" t="s">
        <v>351</v>
      </c>
      <c r="E7616" s="634">
        <v>0</v>
      </c>
      <c r="F7616" s="635"/>
    </row>
    <row r="7617" spans="1:6" ht="15">
      <c r="A7617" s="633" t="s">
        <v>26241</v>
      </c>
      <c r="B7617" s="626">
        <v>103200</v>
      </c>
      <c r="C7617" s="628" t="s">
        <v>26251</v>
      </c>
      <c r="D7617" s="626" t="s">
        <v>351</v>
      </c>
      <c r="E7617" s="634">
        <v>0</v>
      </c>
      <c r="F7617" s="635"/>
    </row>
    <row r="7618" spans="1:6" ht="15">
      <c r="A7618" s="633" t="s">
        <v>26241</v>
      </c>
      <c r="B7618" s="626">
        <v>103216</v>
      </c>
      <c r="C7618" s="628" t="s">
        <v>26252</v>
      </c>
      <c r="D7618" s="626" t="s">
        <v>351</v>
      </c>
      <c r="E7618" s="634">
        <v>0</v>
      </c>
      <c r="F7618" s="635"/>
    </row>
    <row r="7619" spans="1:6" ht="15">
      <c r="A7619" s="633" t="s">
        <v>26241</v>
      </c>
      <c r="B7619" s="626">
        <v>103201</v>
      </c>
      <c r="C7619" s="628" t="s">
        <v>26253</v>
      </c>
      <c r="D7619" s="626" t="s">
        <v>351</v>
      </c>
      <c r="E7619" s="634">
        <v>0</v>
      </c>
      <c r="F7619" s="635"/>
    </row>
    <row r="7620" spans="1:6" ht="15">
      <c r="A7620" s="633" t="s">
        <v>26241</v>
      </c>
      <c r="B7620" s="626">
        <v>103185</v>
      </c>
      <c r="C7620" s="628" t="s">
        <v>26254</v>
      </c>
      <c r="D7620" s="626" t="s">
        <v>351</v>
      </c>
      <c r="E7620" s="634">
        <v>6195.92</v>
      </c>
      <c r="F7620" s="635">
        <v>0</v>
      </c>
    </row>
    <row r="7621" spans="1:6" ht="15">
      <c r="A7621" s="633" t="s">
        <v>26241</v>
      </c>
      <c r="B7621" s="626">
        <v>103218</v>
      </c>
      <c r="C7621" s="628" t="s">
        <v>26255</v>
      </c>
      <c r="D7621" s="626" t="s">
        <v>351</v>
      </c>
      <c r="E7621" s="634">
        <v>0</v>
      </c>
      <c r="F7621" s="635"/>
    </row>
    <row r="7622" spans="1:6" ht="15">
      <c r="A7622" s="633" t="s">
        <v>26241</v>
      </c>
      <c r="B7622" s="626">
        <v>103203</v>
      </c>
      <c r="C7622" s="628" t="s">
        <v>26256</v>
      </c>
      <c r="D7622" s="626" t="s">
        <v>351</v>
      </c>
      <c r="E7622" s="634">
        <v>0</v>
      </c>
      <c r="F7622" s="635"/>
    </row>
    <row r="7623" spans="1:6" ht="15">
      <c r="A7623" s="633" t="s">
        <v>26241</v>
      </c>
      <c r="B7623" s="626">
        <v>103213</v>
      </c>
      <c r="C7623" s="628" t="s">
        <v>26257</v>
      </c>
      <c r="D7623" s="626" t="s">
        <v>351</v>
      </c>
      <c r="E7623" s="634">
        <v>0</v>
      </c>
      <c r="F7623" s="635"/>
    </row>
    <row r="7624" spans="1:6" ht="15">
      <c r="A7624" s="633" t="s">
        <v>26241</v>
      </c>
      <c r="B7624" s="626">
        <v>103198</v>
      </c>
      <c r="C7624" s="628" t="s">
        <v>26258</v>
      </c>
      <c r="D7624" s="626" t="s">
        <v>351</v>
      </c>
      <c r="E7624" s="634">
        <v>0</v>
      </c>
      <c r="F7624" s="635"/>
    </row>
    <row r="7625" spans="1:6" ht="15">
      <c r="A7625" s="633" t="s">
        <v>26241</v>
      </c>
      <c r="B7625" s="626">
        <v>103214</v>
      </c>
      <c r="C7625" s="628" t="s">
        <v>26259</v>
      </c>
      <c r="D7625" s="626" t="s">
        <v>351</v>
      </c>
      <c r="E7625" s="634">
        <v>0</v>
      </c>
      <c r="F7625" s="635"/>
    </row>
    <row r="7626" spans="1:6" ht="15">
      <c r="A7626" s="633" t="s">
        <v>26241</v>
      </c>
      <c r="B7626" s="626">
        <v>103199</v>
      </c>
      <c r="C7626" s="628" t="s">
        <v>26260</v>
      </c>
      <c r="D7626" s="626" t="s">
        <v>351</v>
      </c>
      <c r="E7626" s="634">
        <v>0</v>
      </c>
      <c r="F7626" s="635"/>
    </row>
    <row r="7627" spans="1:6" ht="15">
      <c r="A7627" s="633" t="s">
        <v>26241</v>
      </c>
      <c r="B7627" s="626">
        <v>103219</v>
      </c>
      <c r="C7627" s="628" t="s">
        <v>26261</v>
      </c>
      <c r="D7627" s="626" t="s">
        <v>351</v>
      </c>
      <c r="E7627" s="634">
        <v>0</v>
      </c>
      <c r="F7627" s="635"/>
    </row>
    <row r="7628" spans="1:6" ht="15">
      <c r="A7628" s="633" t="s">
        <v>26241</v>
      </c>
      <c r="B7628" s="626">
        <v>103204</v>
      </c>
      <c r="C7628" s="628" t="s">
        <v>26262</v>
      </c>
      <c r="D7628" s="626" t="s">
        <v>351</v>
      </c>
      <c r="E7628" s="634">
        <v>0</v>
      </c>
      <c r="F7628" s="635"/>
    </row>
    <row r="7629" spans="1:6" ht="15">
      <c r="A7629" s="633" t="s">
        <v>26241</v>
      </c>
      <c r="B7629" s="626">
        <v>103186</v>
      </c>
      <c r="C7629" s="628" t="s">
        <v>26263</v>
      </c>
      <c r="D7629" s="626" t="s">
        <v>351</v>
      </c>
      <c r="E7629" s="634">
        <v>6504.2</v>
      </c>
      <c r="F7629" s="635">
        <v>0</v>
      </c>
    </row>
    <row r="7630" spans="1:6" ht="15">
      <c r="A7630" s="633" t="s">
        <v>26241</v>
      </c>
      <c r="B7630" s="626">
        <v>103210</v>
      </c>
      <c r="C7630" s="628" t="s">
        <v>26264</v>
      </c>
      <c r="D7630" s="626" t="s">
        <v>351</v>
      </c>
      <c r="E7630" s="634">
        <v>2353.44</v>
      </c>
      <c r="F7630" s="635">
        <v>0</v>
      </c>
    </row>
    <row r="7631" spans="1:6" ht="15">
      <c r="A7631" s="633" t="s">
        <v>26241</v>
      </c>
      <c r="B7631" s="626">
        <v>103195</v>
      </c>
      <c r="C7631" s="628" t="s">
        <v>26265</v>
      </c>
      <c r="D7631" s="626" t="s">
        <v>351</v>
      </c>
      <c r="E7631" s="634">
        <v>2214.8200000000002</v>
      </c>
      <c r="F7631" s="635">
        <v>0</v>
      </c>
    </row>
    <row r="7632" spans="1:6" ht="15">
      <c r="A7632" s="633" t="s">
        <v>26241</v>
      </c>
      <c r="B7632" s="626">
        <v>103205</v>
      </c>
      <c r="C7632" s="628" t="s">
        <v>26266</v>
      </c>
      <c r="D7632" s="626" t="s">
        <v>351</v>
      </c>
      <c r="E7632" s="634">
        <v>4131.29</v>
      </c>
      <c r="F7632" s="635">
        <v>0</v>
      </c>
    </row>
    <row r="7633" spans="1:6" ht="15">
      <c r="A7633" s="633" t="s">
        <v>26241</v>
      </c>
      <c r="B7633" s="626">
        <v>103190</v>
      </c>
      <c r="C7633" s="628" t="s">
        <v>26267</v>
      </c>
      <c r="D7633" s="626" t="s">
        <v>351</v>
      </c>
      <c r="E7633" s="634">
        <v>4107.08</v>
      </c>
      <c r="F7633" s="635">
        <v>0</v>
      </c>
    </row>
    <row r="7634" spans="1:6" ht="15">
      <c r="A7634" s="633" t="s">
        <v>26241</v>
      </c>
      <c r="B7634" s="626">
        <v>103207</v>
      </c>
      <c r="C7634" s="628" t="s">
        <v>26268</v>
      </c>
      <c r="D7634" s="626" t="s">
        <v>351</v>
      </c>
      <c r="E7634" s="634">
        <v>2576.75</v>
      </c>
      <c r="F7634" s="635">
        <v>0</v>
      </c>
    </row>
    <row r="7635" spans="1:6" ht="15">
      <c r="A7635" s="633" t="s">
        <v>26241</v>
      </c>
      <c r="B7635" s="626">
        <v>103192</v>
      </c>
      <c r="C7635" s="628" t="s">
        <v>26269</v>
      </c>
      <c r="D7635" s="626" t="s">
        <v>351</v>
      </c>
      <c r="E7635" s="634">
        <v>2552.5500000000002</v>
      </c>
      <c r="F7635" s="635">
        <v>0</v>
      </c>
    </row>
    <row r="7636" spans="1:6" ht="15">
      <c r="A7636" s="633" t="s">
        <v>26241</v>
      </c>
      <c r="B7636" s="626">
        <v>103208</v>
      </c>
      <c r="C7636" s="628" t="s">
        <v>26270</v>
      </c>
      <c r="D7636" s="626" t="s">
        <v>351</v>
      </c>
      <c r="E7636" s="634">
        <v>1995.48</v>
      </c>
      <c r="F7636" s="635">
        <v>0</v>
      </c>
    </row>
    <row r="7637" spans="1:6" ht="15">
      <c r="A7637" s="633" t="s">
        <v>26241</v>
      </c>
      <c r="B7637" s="626">
        <v>103193</v>
      </c>
      <c r="C7637" s="628" t="s">
        <v>26271</v>
      </c>
      <c r="D7637" s="626" t="s">
        <v>351</v>
      </c>
      <c r="E7637" s="634">
        <v>1971.28</v>
      </c>
      <c r="F7637" s="635">
        <v>0</v>
      </c>
    </row>
    <row r="7638" spans="1:6" ht="15">
      <c r="A7638" s="633" t="s">
        <v>26241</v>
      </c>
      <c r="B7638" s="626">
        <v>103187</v>
      </c>
      <c r="C7638" s="628" t="s">
        <v>26272</v>
      </c>
      <c r="D7638" s="626" t="s">
        <v>351</v>
      </c>
      <c r="E7638" s="634">
        <v>4906.0200000000004</v>
      </c>
      <c r="F7638" s="635">
        <v>0</v>
      </c>
    </row>
    <row r="7639" spans="1:6" ht="15">
      <c r="A7639" s="633" t="s">
        <v>26241</v>
      </c>
      <c r="B7639" s="626">
        <v>103188</v>
      </c>
      <c r="C7639" s="628" t="s">
        <v>26273</v>
      </c>
      <c r="D7639" s="626" t="s">
        <v>351</v>
      </c>
      <c r="E7639" s="634">
        <v>5265.25</v>
      </c>
      <c r="F7639" s="635">
        <v>0</v>
      </c>
    </row>
    <row r="7640" spans="1:6" ht="15">
      <c r="A7640" s="633" t="s">
        <v>26241</v>
      </c>
      <c r="B7640" s="626">
        <v>103189</v>
      </c>
      <c r="C7640" s="628" t="s">
        <v>26274</v>
      </c>
      <c r="D7640" s="626" t="s">
        <v>351</v>
      </c>
      <c r="E7640" s="634">
        <v>2643.64</v>
      </c>
      <c r="F7640" s="635">
        <v>0</v>
      </c>
    </row>
    <row r="7641" spans="1:6" ht="15">
      <c r="A7641" s="633" t="s">
        <v>26241</v>
      </c>
      <c r="B7641" s="626">
        <v>103209</v>
      </c>
      <c r="C7641" s="628" t="s">
        <v>26275</v>
      </c>
      <c r="D7641" s="626" t="s">
        <v>351</v>
      </c>
      <c r="E7641" s="634">
        <v>2853.45</v>
      </c>
      <c r="F7641" s="635">
        <v>0</v>
      </c>
    </row>
    <row r="7642" spans="1:6" ht="15">
      <c r="A7642" s="633" t="s">
        <v>26241</v>
      </c>
      <c r="B7642" s="626">
        <v>103194</v>
      </c>
      <c r="C7642" s="628" t="s">
        <v>26276</v>
      </c>
      <c r="D7642" s="626" t="s">
        <v>351</v>
      </c>
      <c r="E7642" s="634">
        <v>2829.25</v>
      </c>
      <c r="F7642" s="635">
        <v>0</v>
      </c>
    </row>
    <row r="7643" spans="1:6" ht="15">
      <c r="A7643" s="633" t="s">
        <v>26277</v>
      </c>
      <c r="B7643" s="626">
        <v>95001</v>
      </c>
      <c r="C7643" s="628" t="s">
        <v>26278</v>
      </c>
      <c r="D7643" s="626" t="s">
        <v>135</v>
      </c>
      <c r="E7643" s="634">
        <v>0</v>
      </c>
      <c r="F7643" s="635"/>
    </row>
    <row r="7644" spans="1:6" ht="15">
      <c r="A7644" s="633" t="s">
        <v>26277</v>
      </c>
      <c r="B7644" s="626">
        <v>95000</v>
      </c>
      <c r="C7644" s="628" t="s">
        <v>26279</v>
      </c>
      <c r="D7644" s="626" t="s">
        <v>135</v>
      </c>
      <c r="E7644" s="634">
        <v>0</v>
      </c>
      <c r="F7644" s="635"/>
    </row>
    <row r="7645" spans="1:6" ht="15">
      <c r="A7645" s="633" t="s">
        <v>26277</v>
      </c>
      <c r="B7645" s="626">
        <v>95005</v>
      </c>
      <c r="C7645" s="628" t="s">
        <v>26280</v>
      </c>
      <c r="D7645" s="626" t="s">
        <v>135</v>
      </c>
      <c r="E7645" s="634">
        <v>0</v>
      </c>
      <c r="F7645" s="635"/>
    </row>
    <row r="7646" spans="1:6" ht="15">
      <c r="A7646" s="633" t="s">
        <v>26277</v>
      </c>
      <c r="B7646" s="626">
        <v>95004</v>
      </c>
      <c r="C7646" s="628" t="s">
        <v>26281</v>
      </c>
      <c r="D7646" s="626" t="s">
        <v>135</v>
      </c>
      <c r="E7646" s="634">
        <v>0</v>
      </c>
      <c r="F7646" s="635"/>
    </row>
    <row r="7647" spans="1:6" ht="15">
      <c r="A7647" s="633" t="s">
        <v>26277</v>
      </c>
      <c r="B7647" s="626">
        <v>95003</v>
      </c>
      <c r="C7647" s="628" t="s">
        <v>26282</v>
      </c>
      <c r="D7647" s="626" t="s">
        <v>135</v>
      </c>
      <c r="E7647" s="634">
        <v>0</v>
      </c>
      <c r="F7647" s="635"/>
    </row>
    <row r="7648" spans="1:6" ht="15">
      <c r="A7648" s="633" t="s">
        <v>26277</v>
      </c>
      <c r="B7648" s="626">
        <v>95002</v>
      </c>
      <c r="C7648" s="628" t="s">
        <v>26283</v>
      </c>
      <c r="D7648" s="626" t="s">
        <v>135</v>
      </c>
      <c r="E7648" s="634">
        <v>0</v>
      </c>
      <c r="F7648" s="635"/>
    </row>
    <row r="7649" spans="1:6" ht="15">
      <c r="A7649" s="633" t="s">
        <v>26277</v>
      </c>
      <c r="B7649" s="626">
        <v>95007</v>
      </c>
      <c r="C7649" s="628" t="s">
        <v>26284</v>
      </c>
      <c r="D7649" s="626" t="s">
        <v>135</v>
      </c>
      <c r="E7649" s="634">
        <v>0</v>
      </c>
      <c r="F7649" s="635"/>
    </row>
    <row r="7650" spans="1:6" ht="15">
      <c r="A7650" s="633" t="s">
        <v>26277</v>
      </c>
      <c r="B7650" s="626">
        <v>95006</v>
      </c>
      <c r="C7650" s="628" t="s">
        <v>26285</v>
      </c>
      <c r="D7650" s="626" t="s">
        <v>135</v>
      </c>
      <c r="E7650" s="634">
        <v>0</v>
      </c>
      <c r="F7650" s="635"/>
    </row>
    <row r="7651" spans="1:6" ht="15">
      <c r="A7651" s="633" t="s">
        <v>26277</v>
      </c>
      <c r="B7651" s="626">
        <v>104313</v>
      </c>
      <c r="C7651" s="628" t="s">
        <v>26286</v>
      </c>
      <c r="D7651" s="626" t="s">
        <v>135</v>
      </c>
      <c r="E7651" s="634">
        <v>0</v>
      </c>
      <c r="F7651" s="635"/>
    </row>
    <row r="7652" spans="1:6" ht="15">
      <c r="A7652" s="633" t="s">
        <v>26277</v>
      </c>
      <c r="B7652" s="626">
        <v>104312</v>
      </c>
      <c r="C7652" s="628" t="s">
        <v>26287</v>
      </c>
      <c r="D7652" s="626" t="s">
        <v>135</v>
      </c>
      <c r="E7652" s="634">
        <v>0</v>
      </c>
      <c r="F7652" s="635"/>
    </row>
    <row r="7653" spans="1:6" ht="15">
      <c r="A7653" s="633" t="s">
        <v>26277</v>
      </c>
      <c r="B7653" s="626">
        <v>94992</v>
      </c>
      <c r="C7653" s="628" t="s">
        <v>26288</v>
      </c>
      <c r="D7653" s="626" t="s">
        <v>135</v>
      </c>
      <c r="E7653" s="634">
        <v>74.42</v>
      </c>
      <c r="F7653" s="635">
        <v>0</v>
      </c>
    </row>
    <row r="7654" spans="1:6" ht="15">
      <c r="A7654" s="633" t="s">
        <v>26277</v>
      </c>
      <c r="B7654" s="626">
        <v>94994</v>
      </c>
      <c r="C7654" s="628" t="s">
        <v>26289</v>
      </c>
      <c r="D7654" s="626" t="s">
        <v>135</v>
      </c>
      <c r="E7654" s="634">
        <v>90.41</v>
      </c>
      <c r="F7654" s="635">
        <v>0</v>
      </c>
    </row>
    <row r="7655" spans="1:6" ht="15">
      <c r="A7655" s="633" t="s">
        <v>26277</v>
      </c>
      <c r="B7655" s="626">
        <v>94990</v>
      </c>
      <c r="C7655" s="628" t="s">
        <v>26290</v>
      </c>
      <c r="D7655" s="626" t="s">
        <v>482</v>
      </c>
      <c r="E7655" s="634">
        <v>768.83</v>
      </c>
      <c r="F7655" s="635">
        <v>0</v>
      </c>
    </row>
    <row r="7656" spans="1:6" ht="15">
      <c r="A7656" s="633" t="s">
        <v>26277</v>
      </c>
      <c r="B7656" s="626">
        <v>94991</v>
      </c>
      <c r="C7656" s="628" t="s">
        <v>26291</v>
      </c>
      <c r="D7656" s="626" t="s">
        <v>482</v>
      </c>
      <c r="E7656" s="634">
        <v>683.13</v>
      </c>
      <c r="F7656" s="635">
        <v>0</v>
      </c>
    </row>
    <row r="7657" spans="1:6" ht="15">
      <c r="A7657" s="633" t="s">
        <v>26277</v>
      </c>
      <c r="B7657" s="626">
        <v>104626</v>
      </c>
      <c r="C7657" s="628" t="s">
        <v>26292</v>
      </c>
      <c r="D7657" s="626" t="s">
        <v>482</v>
      </c>
      <c r="E7657" s="634">
        <v>698.4</v>
      </c>
      <c r="F7657" s="635">
        <v>0</v>
      </c>
    </row>
    <row r="7658" spans="1:6" ht="15">
      <c r="A7658" s="633" t="s">
        <v>26277</v>
      </c>
      <c r="B7658" s="626">
        <v>94993</v>
      </c>
      <c r="C7658" s="628" t="s">
        <v>26293</v>
      </c>
      <c r="D7658" s="626" t="s">
        <v>135</v>
      </c>
      <c r="E7658" s="634">
        <v>69.28</v>
      </c>
      <c r="F7658" s="635">
        <v>0</v>
      </c>
    </row>
    <row r="7659" spans="1:6" ht="15">
      <c r="A7659" s="633" t="s">
        <v>26277</v>
      </c>
      <c r="B7659" s="626">
        <v>94995</v>
      </c>
      <c r="C7659" s="628" t="s">
        <v>26294</v>
      </c>
      <c r="D7659" s="626" t="s">
        <v>135</v>
      </c>
      <c r="E7659" s="634">
        <v>83.55</v>
      </c>
      <c r="F7659" s="635">
        <v>0</v>
      </c>
    </row>
    <row r="7660" spans="1:6" ht="15">
      <c r="A7660" s="633" t="s">
        <v>26295</v>
      </c>
      <c r="B7660" s="626">
        <v>101169</v>
      </c>
      <c r="C7660" s="628" t="s">
        <v>26296</v>
      </c>
      <c r="D7660" s="626" t="s">
        <v>135</v>
      </c>
      <c r="E7660" s="634">
        <v>152.91</v>
      </c>
      <c r="F7660" s="635">
        <v>0</v>
      </c>
    </row>
    <row r="7661" spans="1:6" ht="15">
      <c r="A7661" s="633" t="s">
        <v>26295</v>
      </c>
      <c r="B7661" s="626">
        <v>104383</v>
      </c>
      <c r="C7661" s="628" t="s">
        <v>26297</v>
      </c>
      <c r="D7661" s="626" t="s">
        <v>135</v>
      </c>
      <c r="E7661" s="634">
        <v>0</v>
      </c>
      <c r="F7661" s="635"/>
    </row>
    <row r="7662" spans="1:6" ht="15">
      <c r="A7662" s="633" t="s">
        <v>26295</v>
      </c>
      <c r="B7662" s="626">
        <v>101167</v>
      </c>
      <c r="C7662" s="628" t="s">
        <v>26298</v>
      </c>
      <c r="D7662" s="626" t="s">
        <v>135</v>
      </c>
      <c r="E7662" s="634">
        <v>137.56</v>
      </c>
      <c r="F7662" s="635">
        <v>0</v>
      </c>
    </row>
    <row r="7663" spans="1:6" ht="15">
      <c r="A7663" s="633" t="s">
        <v>26295</v>
      </c>
      <c r="B7663" s="626">
        <v>101172</v>
      </c>
      <c r="C7663" s="628" t="s">
        <v>26299</v>
      </c>
      <c r="D7663" s="626" t="s">
        <v>135</v>
      </c>
      <c r="E7663" s="634">
        <v>72.7</v>
      </c>
      <c r="F7663" s="635">
        <v>0</v>
      </c>
    </row>
    <row r="7664" spans="1:6" ht="15">
      <c r="A7664" s="633" t="s">
        <v>26295</v>
      </c>
      <c r="B7664" s="626">
        <v>104384</v>
      </c>
      <c r="C7664" s="628" t="s">
        <v>26300</v>
      </c>
      <c r="D7664" s="626" t="s">
        <v>135</v>
      </c>
      <c r="E7664" s="634">
        <v>0</v>
      </c>
      <c r="F7664" s="635"/>
    </row>
    <row r="7665" spans="1:6" ht="15">
      <c r="A7665" s="633" t="s">
        <v>26295</v>
      </c>
      <c r="B7665" s="626">
        <v>101170</v>
      </c>
      <c r="C7665" s="628" t="s">
        <v>26301</v>
      </c>
      <c r="D7665" s="626" t="s">
        <v>135</v>
      </c>
      <c r="E7665" s="634">
        <v>47.21</v>
      </c>
      <c r="F7665" s="635">
        <v>0</v>
      </c>
    </row>
    <row r="7666" spans="1:6" ht="15">
      <c r="A7666" s="633" t="s">
        <v>26302</v>
      </c>
      <c r="B7666" s="626">
        <v>104438</v>
      </c>
      <c r="C7666" s="628" t="s">
        <v>26303</v>
      </c>
      <c r="D7666" s="626" t="s">
        <v>135</v>
      </c>
      <c r="E7666" s="634">
        <v>0</v>
      </c>
      <c r="F7666" s="635"/>
    </row>
    <row r="7667" spans="1:6" ht="15">
      <c r="A7667" s="633" t="s">
        <v>26302</v>
      </c>
      <c r="B7667" s="626">
        <v>92402</v>
      </c>
      <c r="C7667" s="628" t="s">
        <v>26304</v>
      </c>
      <c r="D7667" s="626" t="s">
        <v>135</v>
      </c>
      <c r="E7667" s="634">
        <v>105.7</v>
      </c>
      <c r="F7667" s="635">
        <v>0</v>
      </c>
    </row>
    <row r="7668" spans="1:6" ht="15">
      <c r="A7668" s="633" t="s">
        <v>26302</v>
      </c>
      <c r="B7668" s="626">
        <v>104429</v>
      </c>
      <c r="C7668" s="628" t="s">
        <v>26305</v>
      </c>
      <c r="D7668" s="626" t="s">
        <v>135</v>
      </c>
      <c r="E7668" s="634">
        <v>0</v>
      </c>
      <c r="F7668" s="635"/>
    </row>
    <row r="7669" spans="1:6" ht="15">
      <c r="A7669" s="633" t="s">
        <v>26302</v>
      </c>
      <c r="B7669" s="626">
        <v>104426</v>
      </c>
      <c r="C7669" s="628" t="s">
        <v>26306</v>
      </c>
      <c r="D7669" s="626" t="s">
        <v>135</v>
      </c>
      <c r="E7669" s="634">
        <v>0</v>
      </c>
      <c r="F7669" s="635"/>
    </row>
    <row r="7670" spans="1:6" ht="15">
      <c r="A7670" s="633" t="s">
        <v>26302</v>
      </c>
      <c r="B7670" s="626">
        <v>104436</v>
      </c>
      <c r="C7670" s="628" t="s">
        <v>26307</v>
      </c>
      <c r="D7670" s="626" t="s">
        <v>135</v>
      </c>
      <c r="E7670" s="634">
        <v>0</v>
      </c>
      <c r="F7670" s="635"/>
    </row>
    <row r="7671" spans="1:6" ht="15">
      <c r="A7671" s="633" t="s">
        <v>26302</v>
      </c>
      <c r="B7671" s="626">
        <v>104434</v>
      </c>
      <c r="C7671" s="628" t="s">
        <v>26308</v>
      </c>
      <c r="D7671" s="626" t="s">
        <v>135</v>
      </c>
      <c r="E7671" s="634">
        <v>0</v>
      </c>
      <c r="F7671" s="635"/>
    </row>
    <row r="7672" spans="1:6" ht="15">
      <c r="A7672" s="633" t="s">
        <v>26302</v>
      </c>
      <c r="B7672" s="626">
        <v>104432</v>
      </c>
      <c r="C7672" s="628" t="s">
        <v>26309</v>
      </c>
      <c r="D7672" s="626" t="s">
        <v>135</v>
      </c>
      <c r="E7672" s="634">
        <v>133.87</v>
      </c>
      <c r="F7672" s="635">
        <v>0</v>
      </c>
    </row>
    <row r="7673" spans="1:6" ht="15">
      <c r="A7673" s="633" t="s">
        <v>26302</v>
      </c>
      <c r="B7673" s="626">
        <v>93679</v>
      </c>
      <c r="C7673" s="628" t="s">
        <v>26310</v>
      </c>
      <c r="D7673" s="626" t="s">
        <v>135</v>
      </c>
      <c r="E7673" s="634">
        <v>129.08000000000001</v>
      </c>
      <c r="F7673" s="635">
        <v>0</v>
      </c>
    </row>
    <row r="7674" spans="1:6" ht="15">
      <c r="A7674" s="633" t="s">
        <v>26302</v>
      </c>
      <c r="B7674" s="626">
        <v>92396</v>
      </c>
      <c r="C7674" s="628" t="s">
        <v>26311</v>
      </c>
      <c r="D7674" s="626" t="s">
        <v>135</v>
      </c>
      <c r="E7674" s="634">
        <v>108.64</v>
      </c>
      <c r="F7674" s="635">
        <v>0</v>
      </c>
    </row>
    <row r="7675" spans="1:6" ht="15">
      <c r="A7675" s="633" t="s">
        <v>26302</v>
      </c>
      <c r="B7675" s="626">
        <v>104439</v>
      </c>
      <c r="C7675" s="628" t="s">
        <v>26312</v>
      </c>
      <c r="D7675" s="626" t="s">
        <v>135</v>
      </c>
      <c r="E7675" s="634">
        <v>0</v>
      </c>
      <c r="F7675" s="635"/>
    </row>
    <row r="7676" spans="1:6" ht="15">
      <c r="A7676" s="633" t="s">
        <v>26302</v>
      </c>
      <c r="B7676" s="626">
        <v>104440</v>
      </c>
      <c r="C7676" s="628" t="s">
        <v>26313</v>
      </c>
      <c r="D7676" s="626" t="s">
        <v>135</v>
      </c>
      <c r="E7676" s="634">
        <v>0</v>
      </c>
      <c r="F7676" s="635"/>
    </row>
    <row r="7677" spans="1:6" ht="15">
      <c r="A7677" s="633" t="s">
        <v>26302</v>
      </c>
      <c r="B7677" s="626">
        <v>92406</v>
      </c>
      <c r="C7677" s="628" t="s">
        <v>26314</v>
      </c>
      <c r="D7677" s="626" t="s">
        <v>135</v>
      </c>
      <c r="E7677" s="634">
        <v>184.05</v>
      </c>
      <c r="F7677" s="635">
        <v>0</v>
      </c>
    </row>
    <row r="7678" spans="1:6" ht="15">
      <c r="A7678" s="633" t="s">
        <v>26302</v>
      </c>
      <c r="B7678" s="626">
        <v>92403</v>
      </c>
      <c r="C7678" s="628" t="s">
        <v>26315</v>
      </c>
      <c r="D7678" s="626" t="s">
        <v>135</v>
      </c>
      <c r="E7678" s="634">
        <v>91.41</v>
      </c>
      <c r="F7678" s="635">
        <v>0</v>
      </c>
    </row>
    <row r="7679" spans="1:6" ht="15">
      <c r="A7679" s="633" t="s">
        <v>26302</v>
      </c>
      <c r="B7679" s="626">
        <v>92404</v>
      </c>
      <c r="C7679" s="628" t="s">
        <v>26316</v>
      </c>
      <c r="D7679" s="626" t="s">
        <v>135</v>
      </c>
      <c r="E7679" s="634">
        <v>106.18</v>
      </c>
      <c r="F7679" s="635">
        <v>0</v>
      </c>
    </row>
    <row r="7680" spans="1:6" ht="15">
      <c r="A7680" s="633" t="s">
        <v>26302</v>
      </c>
      <c r="B7680" s="626">
        <v>104430</v>
      </c>
      <c r="C7680" s="628" t="s">
        <v>26317</v>
      </c>
      <c r="D7680" s="626" t="s">
        <v>135</v>
      </c>
      <c r="E7680" s="634">
        <v>0</v>
      </c>
      <c r="F7680" s="635"/>
    </row>
    <row r="7681" spans="1:6" ht="15">
      <c r="A7681" s="633" t="s">
        <v>26302</v>
      </c>
      <c r="B7681" s="626">
        <v>104431</v>
      </c>
      <c r="C7681" s="628" t="s">
        <v>26318</v>
      </c>
      <c r="D7681" s="626" t="s">
        <v>135</v>
      </c>
      <c r="E7681" s="634">
        <v>0</v>
      </c>
      <c r="F7681" s="635"/>
    </row>
    <row r="7682" spans="1:6" ht="15">
      <c r="A7682" s="633" t="s">
        <v>26302</v>
      </c>
      <c r="B7682" s="626">
        <v>104427</v>
      </c>
      <c r="C7682" s="628" t="s">
        <v>26319</v>
      </c>
      <c r="D7682" s="626" t="s">
        <v>135</v>
      </c>
      <c r="E7682" s="634">
        <v>0</v>
      </c>
      <c r="F7682" s="635"/>
    </row>
    <row r="7683" spans="1:6" ht="15">
      <c r="A7683" s="633" t="s">
        <v>26302</v>
      </c>
      <c r="B7683" s="626">
        <v>104428</v>
      </c>
      <c r="C7683" s="628" t="s">
        <v>26320</v>
      </c>
      <c r="D7683" s="626" t="s">
        <v>135</v>
      </c>
      <c r="E7683" s="634">
        <v>0</v>
      </c>
      <c r="F7683" s="635"/>
    </row>
    <row r="7684" spans="1:6" ht="15">
      <c r="A7684" s="633" t="s">
        <v>26302</v>
      </c>
      <c r="B7684" s="626">
        <v>92391</v>
      </c>
      <c r="C7684" s="628" t="s">
        <v>26321</v>
      </c>
      <c r="D7684" s="626" t="s">
        <v>135</v>
      </c>
      <c r="E7684" s="634">
        <v>99.77</v>
      </c>
      <c r="F7684" s="635">
        <v>0</v>
      </c>
    </row>
    <row r="7685" spans="1:6" ht="15">
      <c r="A7685" s="633" t="s">
        <v>26302</v>
      </c>
      <c r="B7685" s="626">
        <v>92392</v>
      </c>
      <c r="C7685" s="628" t="s">
        <v>26322</v>
      </c>
      <c r="D7685" s="626" t="s">
        <v>135</v>
      </c>
      <c r="E7685" s="634">
        <v>109.41</v>
      </c>
      <c r="F7685" s="635">
        <v>0</v>
      </c>
    </row>
    <row r="7686" spans="1:6" ht="15">
      <c r="A7686" s="633" t="s">
        <v>26302</v>
      </c>
      <c r="B7686" s="626">
        <v>104437</v>
      </c>
      <c r="C7686" s="628" t="s">
        <v>26323</v>
      </c>
      <c r="D7686" s="626" t="s">
        <v>135</v>
      </c>
      <c r="E7686" s="634">
        <v>0</v>
      </c>
      <c r="F7686" s="635"/>
    </row>
    <row r="7687" spans="1:6" ht="15">
      <c r="A7687" s="633" t="s">
        <v>26302</v>
      </c>
      <c r="B7687" s="626">
        <v>104435</v>
      </c>
      <c r="C7687" s="628" t="s">
        <v>26324</v>
      </c>
      <c r="D7687" s="626" t="s">
        <v>135</v>
      </c>
      <c r="E7687" s="634">
        <v>0</v>
      </c>
      <c r="F7687" s="635"/>
    </row>
    <row r="7688" spans="1:6" ht="15">
      <c r="A7688" s="633" t="s">
        <v>26302</v>
      </c>
      <c r="B7688" s="626">
        <v>104433</v>
      </c>
      <c r="C7688" s="628" t="s">
        <v>26325</v>
      </c>
      <c r="D7688" s="626" t="s">
        <v>135</v>
      </c>
      <c r="E7688" s="634">
        <v>117.83</v>
      </c>
      <c r="F7688" s="635">
        <v>0</v>
      </c>
    </row>
    <row r="7689" spans="1:6" ht="15">
      <c r="A7689" s="633" t="s">
        <v>26302</v>
      </c>
      <c r="B7689" s="626">
        <v>93680</v>
      </c>
      <c r="C7689" s="628" t="s">
        <v>26326</v>
      </c>
      <c r="D7689" s="626" t="s">
        <v>135</v>
      </c>
      <c r="E7689" s="634">
        <v>114.73</v>
      </c>
      <c r="F7689" s="635">
        <v>0</v>
      </c>
    </row>
    <row r="7690" spans="1:6" ht="15">
      <c r="A7690" s="633" t="s">
        <v>26302</v>
      </c>
      <c r="B7690" s="626">
        <v>93681</v>
      </c>
      <c r="C7690" s="628" t="s">
        <v>26327</v>
      </c>
      <c r="D7690" s="626" t="s">
        <v>135</v>
      </c>
      <c r="E7690" s="634">
        <v>137.46</v>
      </c>
      <c r="F7690" s="635">
        <v>0</v>
      </c>
    </row>
    <row r="7691" spans="1:6" ht="15">
      <c r="A7691" s="633" t="s">
        <v>26302</v>
      </c>
      <c r="B7691" s="626">
        <v>92397</v>
      </c>
      <c r="C7691" s="628" t="s">
        <v>26328</v>
      </c>
      <c r="D7691" s="626" t="s">
        <v>135</v>
      </c>
      <c r="E7691" s="634">
        <v>94.79</v>
      </c>
      <c r="F7691" s="635">
        <v>0</v>
      </c>
    </row>
    <row r="7692" spans="1:6" ht="15">
      <c r="A7692" s="633" t="s">
        <v>26302</v>
      </c>
      <c r="B7692" s="626">
        <v>92398</v>
      </c>
      <c r="C7692" s="628" t="s">
        <v>26329</v>
      </c>
      <c r="D7692" s="626" t="s">
        <v>135</v>
      </c>
      <c r="E7692" s="634">
        <v>109.57</v>
      </c>
      <c r="F7692" s="635">
        <v>0</v>
      </c>
    </row>
    <row r="7693" spans="1:6" ht="15">
      <c r="A7693" s="633" t="s">
        <v>26302</v>
      </c>
      <c r="B7693" s="626">
        <v>92400</v>
      </c>
      <c r="C7693" s="628" t="s">
        <v>26330</v>
      </c>
      <c r="D7693" s="626" t="s">
        <v>135</v>
      </c>
      <c r="E7693" s="634">
        <v>128.31</v>
      </c>
      <c r="F7693" s="635">
        <v>0</v>
      </c>
    </row>
    <row r="7694" spans="1:6" ht="15">
      <c r="A7694" s="633" t="s">
        <v>26302</v>
      </c>
      <c r="B7694" s="626">
        <v>92395</v>
      </c>
      <c r="C7694" s="628" t="s">
        <v>26331</v>
      </c>
      <c r="D7694" s="626" t="s">
        <v>135</v>
      </c>
      <c r="E7694" s="634">
        <v>157.68</v>
      </c>
      <c r="F7694" s="635">
        <v>0</v>
      </c>
    </row>
    <row r="7695" spans="1:6" ht="15">
      <c r="A7695" s="633" t="s">
        <v>26302</v>
      </c>
      <c r="B7695" s="626">
        <v>92393</v>
      </c>
      <c r="C7695" s="628" t="s">
        <v>26332</v>
      </c>
      <c r="D7695" s="626" t="s">
        <v>135</v>
      </c>
      <c r="E7695" s="634">
        <v>99.96</v>
      </c>
      <c r="F7695" s="635">
        <v>0</v>
      </c>
    </row>
    <row r="7696" spans="1:6" ht="15">
      <c r="A7696" s="633" t="s">
        <v>26302</v>
      </c>
      <c r="B7696" s="626">
        <v>92394</v>
      </c>
      <c r="C7696" s="628" t="s">
        <v>26333</v>
      </c>
      <c r="D7696" s="626" t="s">
        <v>135</v>
      </c>
      <c r="E7696" s="634">
        <v>120.22</v>
      </c>
      <c r="F7696" s="635">
        <v>0</v>
      </c>
    </row>
    <row r="7697" spans="1:6" ht="15">
      <c r="A7697" s="633" t="s">
        <v>26334</v>
      </c>
      <c r="B7697" s="626">
        <v>97115</v>
      </c>
      <c r="C7697" s="628" t="s">
        <v>26335</v>
      </c>
      <c r="D7697" s="626" t="s">
        <v>908</v>
      </c>
      <c r="E7697" s="634">
        <v>64.400000000000006</v>
      </c>
      <c r="F7697" s="635">
        <v>0</v>
      </c>
    </row>
    <row r="7698" spans="1:6" ht="15">
      <c r="A7698" s="633" t="s">
        <v>26334</v>
      </c>
      <c r="B7698" s="626">
        <v>97113</v>
      </c>
      <c r="C7698" s="628" t="s">
        <v>26336</v>
      </c>
      <c r="D7698" s="626" t="s">
        <v>135</v>
      </c>
      <c r="E7698" s="634">
        <v>2.92</v>
      </c>
      <c r="F7698" s="635">
        <v>0</v>
      </c>
    </row>
    <row r="7699" spans="1:6" ht="15">
      <c r="A7699" s="633" t="s">
        <v>26334</v>
      </c>
      <c r="B7699" s="626">
        <v>97120</v>
      </c>
      <c r="C7699" s="628" t="s">
        <v>26337</v>
      </c>
      <c r="D7699" s="626" t="s">
        <v>908</v>
      </c>
      <c r="E7699" s="634">
        <v>9.02</v>
      </c>
      <c r="F7699" s="635">
        <v>0</v>
      </c>
    </row>
    <row r="7700" spans="1:6" ht="15">
      <c r="A7700" s="633" t="s">
        <v>26334</v>
      </c>
      <c r="B7700" s="626">
        <v>97116</v>
      </c>
      <c r="C7700" s="628" t="s">
        <v>26338</v>
      </c>
      <c r="D7700" s="626" t="s">
        <v>908</v>
      </c>
      <c r="E7700" s="634">
        <v>23.45</v>
      </c>
      <c r="F7700" s="635">
        <v>0</v>
      </c>
    </row>
    <row r="7701" spans="1:6" ht="15">
      <c r="A7701" s="633" t="s">
        <v>26334</v>
      </c>
      <c r="B7701" s="626">
        <v>97117</v>
      </c>
      <c r="C7701" s="628" t="s">
        <v>26339</v>
      </c>
      <c r="D7701" s="626" t="s">
        <v>908</v>
      </c>
      <c r="E7701" s="634">
        <v>19.63</v>
      </c>
      <c r="F7701" s="635">
        <v>0</v>
      </c>
    </row>
    <row r="7702" spans="1:6" ht="15">
      <c r="A7702" s="633" t="s">
        <v>26334</v>
      </c>
      <c r="B7702" s="626">
        <v>97118</v>
      </c>
      <c r="C7702" s="628" t="s">
        <v>26340</v>
      </c>
      <c r="D7702" s="626" t="s">
        <v>908</v>
      </c>
      <c r="E7702" s="634">
        <v>15.83</v>
      </c>
      <c r="F7702" s="635">
        <v>0</v>
      </c>
    </row>
    <row r="7703" spans="1:6" ht="15">
      <c r="A7703" s="633" t="s">
        <v>26334</v>
      </c>
      <c r="B7703" s="626">
        <v>97119</v>
      </c>
      <c r="C7703" s="628" t="s">
        <v>26341</v>
      </c>
      <c r="D7703" s="626" t="s">
        <v>908</v>
      </c>
      <c r="E7703" s="634">
        <v>13.84</v>
      </c>
      <c r="F7703" s="635">
        <v>0</v>
      </c>
    </row>
    <row r="7704" spans="1:6" ht="15">
      <c r="A7704" s="633" t="s">
        <v>26334</v>
      </c>
      <c r="B7704" s="626">
        <v>97114</v>
      </c>
      <c r="C7704" s="628" t="s">
        <v>26342</v>
      </c>
      <c r="D7704" s="626" t="s">
        <v>143</v>
      </c>
      <c r="E7704" s="634">
        <v>0.51</v>
      </c>
      <c r="F7704" s="635">
        <v>0</v>
      </c>
    </row>
    <row r="7705" spans="1:6" ht="15">
      <c r="A7705" s="633" t="s">
        <v>26334</v>
      </c>
      <c r="B7705" s="626">
        <v>97111</v>
      </c>
      <c r="C7705" s="628" t="s">
        <v>26343</v>
      </c>
      <c r="D7705" s="626" t="s">
        <v>135</v>
      </c>
      <c r="E7705" s="634">
        <v>192.19</v>
      </c>
      <c r="F7705" s="635">
        <v>0</v>
      </c>
    </row>
    <row r="7706" spans="1:6" ht="15">
      <c r="A7706" s="633" t="s">
        <v>26334</v>
      </c>
      <c r="B7706" s="626">
        <v>97112</v>
      </c>
      <c r="C7706" s="628" t="s">
        <v>26344</v>
      </c>
      <c r="D7706" s="626" t="s">
        <v>135</v>
      </c>
      <c r="E7706" s="634">
        <v>199.95</v>
      </c>
      <c r="F7706" s="635">
        <v>0</v>
      </c>
    </row>
    <row r="7707" spans="1:6" ht="15">
      <c r="A7707" s="633" t="s">
        <v>26334</v>
      </c>
      <c r="B7707" s="626">
        <v>103904</v>
      </c>
      <c r="C7707" s="628" t="s">
        <v>26345</v>
      </c>
      <c r="D7707" s="626" t="s">
        <v>135</v>
      </c>
      <c r="E7707" s="634">
        <v>123.17</v>
      </c>
      <c r="F7707" s="635">
        <v>0</v>
      </c>
    </row>
    <row r="7708" spans="1:6" ht="15">
      <c r="A7708" s="633" t="s">
        <v>26334</v>
      </c>
      <c r="B7708" s="626">
        <v>103905</v>
      </c>
      <c r="C7708" s="628" t="s">
        <v>26346</v>
      </c>
      <c r="D7708" s="626" t="s">
        <v>135</v>
      </c>
      <c r="E7708" s="634">
        <v>129.88999999999999</v>
      </c>
      <c r="F7708" s="635">
        <v>0</v>
      </c>
    </row>
    <row r="7709" spans="1:6" ht="15">
      <c r="A7709" s="633" t="s">
        <v>26334</v>
      </c>
      <c r="B7709" s="626">
        <v>103907</v>
      </c>
      <c r="C7709" s="628" t="s">
        <v>26347</v>
      </c>
      <c r="D7709" s="626" t="s">
        <v>135</v>
      </c>
      <c r="E7709" s="634">
        <v>135.94999999999999</v>
      </c>
      <c r="F7709" s="635">
        <v>0</v>
      </c>
    </row>
    <row r="7710" spans="1:6" ht="15">
      <c r="A7710" s="633" t="s">
        <v>26334</v>
      </c>
      <c r="B7710" s="626">
        <v>103911</v>
      </c>
      <c r="C7710" s="628" t="s">
        <v>26348</v>
      </c>
      <c r="D7710" s="626" t="s">
        <v>135</v>
      </c>
      <c r="E7710" s="634">
        <v>197.63</v>
      </c>
      <c r="F7710" s="635">
        <v>0</v>
      </c>
    </row>
    <row r="7711" spans="1:6" ht="15">
      <c r="A7711" s="633" t="s">
        <v>26334</v>
      </c>
      <c r="B7711" s="626">
        <v>97104</v>
      </c>
      <c r="C7711" s="628" t="s">
        <v>26349</v>
      </c>
      <c r="D7711" s="626" t="s">
        <v>135</v>
      </c>
      <c r="E7711" s="634">
        <v>126.48</v>
      </c>
      <c r="F7711" s="635">
        <v>0</v>
      </c>
    </row>
    <row r="7712" spans="1:6" ht="15">
      <c r="A7712" s="633" t="s">
        <v>26334</v>
      </c>
      <c r="B7712" s="626">
        <v>103906</v>
      </c>
      <c r="C7712" s="628" t="s">
        <v>26350</v>
      </c>
      <c r="D7712" s="626" t="s">
        <v>135</v>
      </c>
      <c r="E7712" s="634">
        <v>161</v>
      </c>
      <c r="F7712" s="635">
        <v>0</v>
      </c>
    </row>
    <row r="7713" spans="1:6" ht="15">
      <c r="A7713" s="633" t="s">
        <v>26334</v>
      </c>
      <c r="B7713" s="626">
        <v>97105</v>
      </c>
      <c r="C7713" s="628" t="s">
        <v>26351</v>
      </c>
      <c r="D7713" s="626" t="s">
        <v>135</v>
      </c>
      <c r="E7713" s="634">
        <v>142.6</v>
      </c>
      <c r="F7713" s="635">
        <v>0</v>
      </c>
    </row>
    <row r="7714" spans="1:6" ht="15">
      <c r="A7714" s="633" t="s">
        <v>26334</v>
      </c>
      <c r="B7714" s="626">
        <v>97106</v>
      </c>
      <c r="C7714" s="628" t="s">
        <v>26352</v>
      </c>
      <c r="D7714" s="626" t="s">
        <v>135</v>
      </c>
      <c r="E7714" s="634">
        <v>157.80000000000001</v>
      </c>
      <c r="F7714" s="635">
        <v>0</v>
      </c>
    </row>
    <row r="7715" spans="1:6" ht="15">
      <c r="A7715" s="633" t="s">
        <v>26334</v>
      </c>
      <c r="B7715" s="626">
        <v>97107</v>
      </c>
      <c r="C7715" s="628" t="s">
        <v>26353</v>
      </c>
      <c r="D7715" s="626" t="s">
        <v>135</v>
      </c>
      <c r="E7715" s="634">
        <v>179.19</v>
      </c>
      <c r="F7715" s="635">
        <v>0</v>
      </c>
    </row>
    <row r="7716" spans="1:6" ht="15">
      <c r="A7716" s="633" t="s">
        <v>26334</v>
      </c>
      <c r="B7716" s="626">
        <v>97108</v>
      </c>
      <c r="C7716" s="628" t="s">
        <v>26354</v>
      </c>
      <c r="D7716" s="626" t="s">
        <v>135</v>
      </c>
      <c r="E7716" s="634">
        <v>203.15</v>
      </c>
      <c r="F7716" s="635">
        <v>0</v>
      </c>
    </row>
    <row r="7717" spans="1:6" ht="15">
      <c r="A7717" s="633" t="s">
        <v>26334</v>
      </c>
      <c r="B7717" s="626">
        <v>97109</v>
      </c>
      <c r="C7717" s="628" t="s">
        <v>26355</v>
      </c>
      <c r="D7717" s="626" t="s">
        <v>135</v>
      </c>
      <c r="E7717" s="634">
        <v>224.07</v>
      </c>
      <c r="F7717" s="635">
        <v>0</v>
      </c>
    </row>
    <row r="7718" spans="1:6" ht="15">
      <c r="A7718" s="633" t="s">
        <v>26334</v>
      </c>
      <c r="B7718" s="626">
        <v>103913</v>
      </c>
      <c r="C7718" s="628" t="s">
        <v>26356</v>
      </c>
      <c r="D7718" s="626" t="s">
        <v>135</v>
      </c>
      <c r="E7718" s="634">
        <v>112.43</v>
      </c>
      <c r="F7718" s="635">
        <v>0</v>
      </c>
    </row>
    <row r="7719" spans="1:6" ht="15">
      <c r="A7719" s="633" t="s">
        <v>26334</v>
      </c>
      <c r="B7719" s="626">
        <v>103914</v>
      </c>
      <c r="C7719" s="628" t="s">
        <v>26357</v>
      </c>
      <c r="D7719" s="626" t="s">
        <v>135</v>
      </c>
      <c r="E7719" s="634">
        <v>130.69</v>
      </c>
      <c r="F7719" s="635">
        <v>0</v>
      </c>
    </row>
    <row r="7720" spans="1:6" ht="15">
      <c r="A7720" s="633" t="s">
        <v>26334</v>
      </c>
      <c r="B7720" s="626">
        <v>103915</v>
      </c>
      <c r="C7720" s="628" t="s">
        <v>26358</v>
      </c>
      <c r="D7720" s="626" t="s">
        <v>135</v>
      </c>
      <c r="E7720" s="634">
        <v>141.88</v>
      </c>
      <c r="F7720" s="635">
        <v>0</v>
      </c>
    </row>
    <row r="7721" spans="1:6" ht="15">
      <c r="A7721" s="633" t="s">
        <v>26334</v>
      </c>
      <c r="B7721" s="626">
        <v>103916</v>
      </c>
      <c r="C7721" s="628" t="s">
        <v>26359</v>
      </c>
      <c r="D7721" s="626" t="s">
        <v>135</v>
      </c>
      <c r="E7721" s="634">
        <v>162.99</v>
      </c>
      <c r="F7721" s="635">
        <v>0</v>
      </c>
    </row>
    <row r="7722" spans="1:6" ht="15">
      <c r="A7722" s="633" t="s">
        <v>26334</v>
      </c>
      <c r="B7722" s="626">
        <v>103917</v>
      </c>
      <c r="C7722" s="628" t="s">
        <v>26360</v>
      </c>
      <c r="D7722" s="626" t="s">
        <v>135</v>
      </c>
      <c r="E7722" s="634">
        <v>185.93</v>
      </c>
      <c r="F7722" s="635">
        <v>0</v>
      </c>
    </row>
    <row r="7723" spans="1:6" ht="15">
      <c r="A7723" s="633" t="s">
        <v>26334</v>
      </c>
      <c r="B7723" s="626">
        <v>103918</v>
      </c>
      <c r="C7723" s="628" t="s">
        <v>26361</v>
      </c>
      <c r="D7723" s="626" t="s">
        <v>135</v>
      </c>
      <c r="E7723" s="634">
        <v>197.05</v>
      </c>
      <c r="F7723" s="635">
        <v>0</v>
      </c>
    </row>
    <row r="7724" spans="1:6" ht="15">
      <c r="A7724" s="633" t="s">
        <v>26334</v>
      </c>
      <c r="B7724" s="626">
        <v>103919</v>
      </c>
      <c r="C7724" s="628" t="s">
        <v>26362</v>
      </c>
      <c r="D7724" s="626" t="s">
        <v>135</v>
      </c>
      <c r="E7724" s="634">
        <v>0</v>
      </c>
      <c r="F7724" s="635"/>
    </row>
    <row r="7725" spans="1:6" ht="15">
      <c r="A7725" s="633" t="s">
        <v>26334</v>
      </c>
      <c r="B7725" s="626">
        <v>103920</v>
      </c>
      <c r="C7725" s="628" t="s">
        <v>26363</v>
      </c>
      <c r="D7725" s="626" t="s">
        <v>135</v>
      </c>
      <c r="E7725" s="634">
        <v>0</v>
      </c>
      <c r="F7725" s="635"/>
    </row>
    <row r="7726" spans="1:6" ht="15">
      <c r="A7726" s="633" t="s">
        <v>26334</v>
      </c>
      <c r="B7726" s="626">
        <v>103921</v>
      </c>
      <c r="C7726" s="628" t="s">
        <v>26364</v>
      </c>
      <c r="D7726" s="626" t="s">
        <v>135</v>
      </c>
      <c r="E7726" s="634">
        <v>0</v>
      </c>
      <c r="F7726" s="635"/>
    </row>
    <row r="7727" spans="1:6" ht="15">
      <c r="A7727" s="633" t="s">
        <v>26334</v>
      </c>
      <c r="B7727" s="626">
        <v>103922</v>
      </c>
      <c r="C7727" s="628" t="s">
        <v>26365</v>
      </c>
      <c r="D7727" s="626" t="s">
        <v>135</v>
      </c>
      <c r="E7727" s="634">
        <v>0</v>
      </c>
      <c r="F7727" s="635"/>
    </row>
    <row r="7728" spans="1:6" ht="15">
      <c r="A7728" s="633" t="s">
        <v>26334</v>
      </c>
      <c r="B7728" s="626">
        <v>103923</v>
      </c>
      <c r="C7728" s="628" t="s">
        <v>26366</v>
      </c>
      <c r="D7728" s="626" t="s">
        <v>135</v>
      </c>
      <c r="E7728" s="634">
        <v>0</v>
      </c>
      <c r="F7728" s="635"/>
    </row>
    <row r="7729" spans="1:6" ht="15">
      <c r="A7729" s="633" t="s">
        <v>26334</v>
      </c>
      <c r="B7729" s="626">
        <v>103908</v>
      </c>
      <c r="C7729" s="628" t="s">
        <v>26367</v>
      </c>
      <c r="D7729" s="626" t="s">
        <v>135</v>
      </c>
      <c r="E7729" s="634">
        <v>153.38</v>
      </c>
      <c r="F7729" s="635">
        <v>0</v>
      </c>
    </row>
    <row r="7730" spans="1:6" ht="15">
      <c r="A7730" s="633" t="s">
        <v>26334</v>
      </c>
      <c r="B7730" s="626">
        <v>103909</v>
      </c>
      <c r="C7730" s="628" t="s">
        <v>26368</v>
      </c>
      <c r="D7730" s="626" t="s">
        <v>135</v>
      </c>
      <c r="E7730" s="634">
        <v>174.23</v>
      </c>
      <c r="F7730" s="635">
        <v>0</v>
      </c>
    </row>
    <row r="7731" spans="1:6" ht="15">
      <c r="A7731" s="633" t="s">
        <v>26334</v>
      </c>
      <c r="B7731" s="626">
        <v>103912</v>
      </c>
      <c r="C7731" s="628" t="s">
        <v>26369</v>
      </c>
      <c r="D7731" s="626" t="s">
        <v>135</v>
      </c>
      <c r="E7731" s="634">
        <v>218</v>
      </c>
      <c r="F7731" s="635">
        <v>0</v>
      </c>
    </row>
    <row r="7732" spans="1:6" ht="15">
      <c r="A7732" s="633" t="s">
        <v>26370</v>
      </c>
      <c r="B7732" s="626">
        <v>101979</v>
      </c>
      <c r="C7732" s="628" t="s">
        <v>26371</v>
      </c>
      <c r="D7732" s="626" t="s">
        <v>143</v>
      </c>
      <c r="E7732" s="634">
        <v>39.880000000000003</v>
      </c>
      <c r="F7732" s="635">
        <v>0</v>
      </c>
    </row>
    <row r="7733" spans="1:6" ht="15">
      <c r="A7733" s="633" t="s">
        <v>26370</v>
      </c>
      <c r="B7733" s="626">
        <v>101970</v>
      </c>
      <c r="C7733" s="628" t="s">
        <v>26372</v>
      </c>
      <c r="D7733" s="626" t="s">
        <v>143</v>
      </c>
      <c r="E7733" s="634">
        <v>0</v>
      </c>
      <c r="F7733" s="635"/>
    </row>
    <row r="7734" spans="1:6" ht="15">
      <c r="A7734" s="633" t="s">
        <v>26370</v>
      </c>
      <c r="B7734" s="626">
        <v>101972</v>
      </c>
      <c r="C7734" s="628" t="s">
        <v>26373</v>
      </c>
      <c r="D7734" s="626" t="s">
        <v>143</v>
      </c>
      <c r="E7734" s="634">
        <v>0</v>
      </c>
      <c r="F7734" s="635"/>
    </row>
    <row r="7735" spans="1:6" ht="15">
      <c r="A7735" s="633" t="s">
        <v>26370</v>
      </c>
      <c r="B7735" s="626">
        <v>101966</v>
      </c>
      <c r="C7735" s="628" t="s">
        <v>26374</v>
      </c>
      <c r="D7735" s="626" t="s">
        <v>143</v>
      </c>
      <c r="E7735" s="634">
        <v>214.84</v>
      </c>
      <c r="F7735" s="635">
        <v>0</v>
      </c>
    </row>
    <row r="7736" spans="1:6" ht="15">
      <c r="A7736" s="633" t="s">
        <v>26370</v>
      </c>
      <c r="B7736" s="626">
        <v>101976</v>
      </c>
      <c r="C7736" s="628" t="s">
        <v>26375</v>
      </c>
      <c r="D7736" s="626" t="s">
        <v>143</v>
      </c>
      <c r="E7736" s="634">
        <v>0</v>
      </c>
      <c r="F7736" s="635"/>
    </row>
    <row r="7737" spans="1:6" ht="15">
      <c r="A7737" s="633" t="s">
        <v>26370</v>
      </c>
      <c r="B7737" s="626">
        <v>101978</v>
      </c>
      <c r="C7737" s="628" t="s">
        <v>26376</v>
      </c>
      <c r="D7737" s="626" t="s">
        <v>143</v>
      </c>
      <c r="E7737" s="634">
        <v>0</v>
      </c>
      <c r="F7737" s="635"/>
    </row>
    <row r="7738" spans="1:6" ht="15">
      <c r="A7738" s="633" t="s">
        <v>26370</v>
      </c>
      <c r="B7738" s="626">
        <v>101967</v>
      </c>
      <c r="C7738" s="628" t="s">
        <v>26377</v>
      </c>
      <c r="D7738" s="626" t="s">
        <v>143</v>
      </c>
      <c r="E7738" s="634">
        <v>0</v>
      </c>
      <c r="F7738" s="635"/>
    </row>
    <row r="7739" spans="1:6" ht="15">
      <c r="A7739" s="633" t="s">
        <v>26370</v>
      </c>
      <c r="B7739" s="626">
        <v>101968</v>
      </c>
      <c r="C7739" s="628" t="s">
        <v>26378</v>
      </c>
      <c r="D7739" s="626" t="s">
        <v>143</v>
      </c>
      <c r="E7739" s="634">
        <v>0</v>
      </c>
      <c r="F7739" s="635"/>
    </row>
    <row r="7740" spans="1:6" ht="15">
      <c r="A7740" s="633" t="s">
        <v>26370</v>
      </c>
      <c r="B7740" s="626">
        <v>101965</v>
      </c>
      <c r="C7740" s="628" t="s">
        <v>26379</v>
      </c>
      <c r="D7740" s="626" t="s">
        <v>143</v>
      </c>
      <c r="E7740" s="634">
        <v>171.19</v>
      </c>
      <c r="F7740" s="635">
        <v>0</v>
      </c>
    </row>
    <row r="7741" spans="1:6" ht="15">
      <c r="A7741" s="633" t="s">
        <v>26380</v>
      </c>
      <c r="B7741" s="626">
        <v>104100</v>
      </c>
      <c r="C7741" s="628" t="s">
        <v>26381</v>
      </c>
      <c r="D7741" s="626" t="s">
        <v>135</v>
      </c>
      <c r="E7741" s="634">
        <v>0</v>
      </c>
      <c r="F7741" s="635"/>
    </row>
    <row r="7742" spans="1:6" ht="15">
      <c r="A7742" s="633" t="s">
        <v>26380</v>
      </c>
      <c r="B7742" s="626">
        <v>104099</v>
      </c>
      <c r="C7742" s="628" t="s">
        <v>26382</v>
      </c>
      <c r="D7742" s="626" t="s">
        <v>135</v>
      </c>
      <c r="E7742" s="634">
        <v>0</v>
      </c>
      <c r="F7742" s="635"/>
    </row>
    <row r="7743" spans="1:6" ht="15">
      <c r="A7743" s="633" t="s">
        <v>26380</v>
      </c>
      <c r="B7743" s="626">
        <v>104102</v>
      </c>
      <c r="C7743" s="628" t="s">
        <v>26383</v>
      </c>
      <c r="D7743" s="626" t="s">
        <v>135</v>
      </c>
      <c r="E7743" s="634">
        <v>0</v>
      </c>
      <c r="F7743" s="635"/>
    </row>
    <row r="7744" spans="1:6" ht="15">
      <c r="A7744" s="633" t="s">
        <v>26380</v>
      </c>
      <c r="B7744" s="626">
        <v>104101</v>
      </c>
      <c r="C7744" s="628" t="s">
        <v>26384</v>
      </c>
      <c r="D7744" s="626" t="s">
        <v>135</v>
      </c>
      <c r="E7744" s="634">
        <v>0</v>
      </c>
      <c r="F7744" s="635"/>
    </row>
    <row r="7745" spans="1:6" ht="15">
      <c r="A7745" s="633" t="s">
        <v>26380</v>
      </c>
      <c r="B7745" s="626">
        <v>104103</v>
      </c>
      <c r="C7745" s="628" t="s">
        <v>26385</v>
      </c>
      <c r="D7745" s="626" t="s">
        <v>135</v>
      </c>
      <c r="E7745" s="634">
        <v>0</v>
      </c>
      <c r="F7745" s="635"/>
    </row>
    <row r="7746" spans="1:6" ht="15">
      <c r="A7746" s="633" t="s">
        <v>26386</v>
      </c>
      <c r="B7746" s="626">
        <v>92123</v>
      </c>
      <c r="C7746" s="628" t="s">
        <v>26387</v>
      </c>
      <c r="D7746" s="626" t="s">
        <v>482</v>
      </c>
      <c r="E7746" s="634">
        <v>76.25</v>
      </c>
      <c r="F7746" s="635">
        <v>0</v>
      </c>
    </row>
    <row r="7747" spans="1:6" ht="15">
      <c r="A7747" s="633" t="s">
        <v>26386</v>
      </c>
      <c r="B7747" s="626">
        <v>92121</v>
      </c>
      <c r="C7747" s="628" t="s">
        <v>26388</v>
      </c>
      <c r="D7747" s="626" t="s">
        <v>482</v>
      </c>
      <c r="E7747" s="634">
        <v>42.96</v>
      </c>
      <c r="F7747" s="635">
        <v>0</v>
      </c>
    </row>
    <row r="7748" spans="1:6" ht="15">
      <c r="A7748" s="633" t="s">
        <v>26386</v>
      </c>
      <c r="B7748" s="626">
        <v>92122</v>
      </c>
      <c r="C7748" s="628" t="s">
        <v>26389</v>
      </c>
      <c r="D7748" s="626" t="s">
        <v>482</v>
      </c>
      <c r="E7748" s="634">
        <v>73.709999999999994</v>
      </c>
      <c r="F7748" s="635">
        <v>0</v>
      </c>
    </row>
    <row r="7749" spans="1:6" ht="15">
      <c r="A7749" s="633" t="s">
        <v>26390</v>
      </c>
      <c r="B7749" s="626">
        <v>103615</v>
      </c>
      <c r="C7749" s="628" t="s">
        <v>26391</v>
      </c>
      <c r="D7749" s="626" t="s">
        <v>143</v>
      </c>
      <c r="E7749" s="634">
        <v>0</v>
      </c>
      <c r="F7749" s="635"/>
    </row>
    <row r="7750" spans="1:6" ht="15">
      <c r="A7750" s="633" t="s">
        <v>26390</v>
      </c>
      <c r="B7750" s="626">
        <v>103637</v>
      </c>
      <c r="C7750" s="628" t="s">
        <v>26392</v>
      </c>
      <c r="D7750" s="626" t="s">
        <v>143</v>
      </c>
      <c r="E7750" s="634">
        <v>0</v>
      </c>
      <c r="F7750" s="635"/>
    </row>
    <row r="7751" spans="1:6" ht="15">
      <c r="A7751" s="633" t="s">
        <v>26390</v>
      </c>
      <c r="B7751" s="626">
        <v>103593</v>
      </c>
      <c r="C7751" s="628" t="s">
        <v>26393</v>
      </c>
      <c r="D7751" s="626" t="s">
        <v>143</v>
      </c>
      <c r="E7751" s="634">
        <v>0</v>
      </c>
      <c r="F7751" s="635"/>
    </row>
    <row r="7752" spans="1:6" ht="15">
      <c r="A7752" s="633" t="s">
        <v>26390</v>
      </c>
      <c r="B7752" s="626">
        <v>103616</v>
      </c>
      <c r="C7752" s="628" t="s">
        <v>26394</v>
      </c>
      <c r="D7752" s="626" t="s">
        <v>143</v>
      </c>
      <c r="E7752" s="634">
        <v>0</v>
      </c>
      <c r="F7752" s="635"/>
    </row>
    <row r="7753" spans="1:6" ht="15">
      <c r="A7753" s="633" t="s">
        <v>26390</v>
      </c>
      <c r="B7753" s="626">
        <v>103638</v>
      </c>
      <c r="C7753" s="628" t="s">
        <v>26395</v>
      </c>
      <c r="D7753" s="626" t="s">
        <v>143</v>
      </c>
      <c r="E7753" s="634">
        <v>0</v>
      </c>
      <c r="F7753" s="635"/>
    </row>
    <row r="7754" spans="1:6" ht="15">
      <c r="A7754" s="633" t="s">
        <v>26390</v>
      </c>
      <c r="B7754" s="626">
        <v>103594</v>
      </c>
      <c r="C7754" s="628" t="s">
        <v>26396</v>
      </c>
      <c r="D7754" s="626" t="s">
        <v>143</v>
      </c>
      <c r="E7754" s="634">
        <v>0</v>
      </c>
      <c r="F7754" s="635"/>
    </row>
    <row r="7755" spans="1:6" ht="15">
      <c r="A7755" s="633" t="s">
        <v>26390</v>
      </c>
      <c r="B7755" s="626">
        <v>103617</v>
      </c>
      <c r="C7755" s="628" t="s">
        <v>26397</v>
      </c>
      <c r="D7755" s="626" t="s">
        <v>143</v>
      </c>
      <c r="E7755" s="634">
        <v>0</v>
      </c>
      <c r="F7755" s="635"/>
    </row>
    <row r="7756" spans="1:6" ht="15">
      <c r="A7756" s="633" t="s">
        <v>26390</v>
      </c>
      <c r="B7756" s="626">
        <v>103639</v>
      </c>
      <c r="C7756" s="628" t="s">
        <v>26398</v>
      </c>
      <c r="D7756" s="626" t="s">
        <v>143</v>
      </c>
      <c r="E7756" s="634">
        <v>0</v>
      </c>
      <c r="F7756" s="635"/>
    </row>
    <row r="7757" spans="1:6" ht="15">
      <c r="A7757" s="633" t="s">
        <v>26390</v>
      </c>
      <c r="B7757" s="626">
        <v>103595</v>
      </c>
      <c r="C7757" s="628" t="s">
        <v>26399</v>
      </c>
      <c r="D7757" s="626" t="s">
        <v>143</v>
      </c>
      <c r="E7757" s="634">
        <v>0</v>
      </c>
      <c r="F7757" s="635"/>
    </row>
    <row r="7758" spans="1:6" ht="15">
      <c r="A7758" s="633" t="s">
        <v>26390</v>
      </c>
      <c r="B7758" s="626">
        <v>103609</v>
      </c>
      <c r="C7758" s="628" t="s">
        <v>26400</v>
      </c>
      <c r="D7758" s="626" t="s">
        <v>143</v>
      </c>
      <c r="E7758" s="634">
        <v>0</v>
      </c>
      <c r="F7758" s="635"/>
    </row>
    <row r="7759" spans="1:6" ht="15">
      <c r="A7759" s="633" t="s">
        <v>26390</v>
      </c>
      <c r="B7759" s="626">
        <v>103631</v>
      </c>
      <c r="C7759" s="628" t="s">
        <v>26401</v>
      </c>
      <c r="D7759" s="626" t="s">
        <v>143</v>
      </c>
      <c r="E7759" s="634">
        <v>0</v>
      </c>
      <c r="F7759" s="635"/>
    </row>
    <row r="7760" spans="1:6" ht="15">
      <c r="A7760" s="633" t="s">
        <v>26390</v>
      </c>
      <c r="B7760" s="626">
        <v>103587</v>
      </c>
      <c r="C7760" s="628" t="s">
        <v>26402</v>
      </c>
      <c r="D7760" s="626" t="s">
        <v>143</v>
      </c>
      <c r="E7760" s="634">
        <v>0</v>
      </c>
      <c r="F7760" s="635"/>
    </row>
    <row r="7761" spans="1:6" ht="15">
      <c r="A7761" s="633" t="s">
        <v>26390</v>
      </c>
      <c r="B7761" s="626">
        <v>103618</v>
      </c>
      <c r="C7761" s="628" t="s">
        <v>26403</v>
      </c>
      <c r="D7761" s="626" t="s">
        <v>143</v>
      </c>
      <c r="E7761" s="634">
        <v>0</v>
      </c>
      <c r="F7761" s="635"/>
    </row>
    <row r="7762" spans="1:6" ht="15">
      <c r="A7762" s="633" t="s">
        <v>26390</v>
      </c>
      <c r="B7762" s="626">
        <v>103640</v>
      </c>
      <c r="C7762" s="628" t="s">
        <v>26404</v>
      </c>
      <c r="D7762" s="626" t="s">
        <v>143</v>
      </c>
      <c r="E7762" s="634">
        <v>0</v>
      </c>
      <c r="F7762" s="635"/>
    </row>
    <row r="7763" spans="1:6" ht="15">
      <c r="A7763" s="633" t="s">
        <v>26390</v>
      </c>
      <c r="B7763" s="626">
        <v>103596</v>
      </c>
      <c r="C7763" s="628" t="s">
        <v>26405</v>
      </c>
      <c r="D7763" s="626" t="s">
        <v>143</v>
      </c>
      <c r="E7763" s="634">
        <v>0</v>
      </c>
      <c r="F7763" s="635"/>
    </row>
    <row r="7764" spans="1:6" ht="15">
      <c r="A7764" s="633" t="s">
        <v>26390</v>
      </c>
      <c r="B7764" s="626">
        <v>103619</v>
      </c>
      <c r="C7764" s="628" t="s">
        <v>26406</v>
      </c>
      <c r="D7764" s="626" t="s">
        <v>143</v>
      </c>
      <c r="E7764" s="634">
        <v>0</v>
      </c>
      <c r="F7764" s="635"/>
    </row>
    <row r="7765" spans="1:6" ht="15">
      <c r="A7765" s="633" t="s">
        <v>26390</v>
      </c>
      <c r="B7765" s="626">
        <v>103641</v>
      </c>
      <c r="C7765" s="628" t="s">
        <v>26407</v>
      </c>
      <c r="D7765" s="626" t="s">
        <v>143</v>
      </c>
      <c r="E7765" s="634">
        <v>0</v>
      </c>
      <c r="F7765" s="635"/>
    </row>
    <row r="7766" spans="1:6" ht="15">
      <c r="A7766" s="633" t="s">
        <v>26390</v>
      </c>
      <c r="B7766" s="626">
        <v>103597</v>
      </c>
      <c r="C7766" s="628" t="s">
        <v>26408</v>
      </c>
      <c r="D7766" s="626" t="s">
        <v>143</v>
      </c>
      <c r="E7766" s="634">
        <v>0</v>
      </c>
      <c r="F7766" s="635"/>
    </row>
    <row r="7767" spans="1:6" ht="15">
      <c r="A7767" s="633" t="s">
        <v>26390</v>
      </c>
      <c r="B7767" s="626">
        <v>103620</v>
      </c>
      <c r="C7767" s="628" t="s">
        <v>26409</v>
      </c>
      <c r="D7767" s="626" t="s">
        <v>143</v>
      </c>
      <c r="E7767" s="634">
        <v>0</v>
      </c>
      <c r="F7767" s="635"/>
    </row>
    <row r="7768" spans="1:6" ht="15">
      <c r="A7768" s="633" t="s">
        <v>26390</v>
      </c>
      <c r="B7768" s="626">
        <v>103642</v>
      </c>
      <c r="C7768" s="628" t="s">
        <v>26410</v>
      </c>
      <c r="D7768" s="626" t="s">
        <v>143</v>
      </c>
      <c r="E7768" s="634">
        <v>0</v>
      </c>
      <c r="F7768" s="635"/>
    </row>
    <row r="7769" spans="1:6" ht="15">
      <c r="A7769" s="633" t="s">
        <v>26390</v>
      </c>
      <c r="B7769" s="626">
        <v>103598</v>
      </c>
      <c r="C7769" s="628" t="s">
        <v>26411</v>
      </c>
      <c r="D7769" s="626" t="s">
        <v>143</v>
      </c>
      <c r="E7769" s="634">
        <v>0</v>
      </c>
      <c r="F7769" s="635"/>
    </row>
    <row r="7770" spans="1:6" ht="15">
      <c r="A7770" s="633" t="s">
        <v>26390</v>
      </c>
      <c r="B7770" s="626">
        <v>103621</v>
      </c>
      <c r="C7770" s="628" t="s">
        <v>26412</v>
      </c>
      <c r="D7770" s="626" t="s">
        <v>143</v>
      </c>
      <c r="E7770" s="634">
        <v>0</v>
      </c>
      <c r="F7770" s="635"/>
    </row>
    <row r="7771" spans="1:6" ht="15">
      <c r="A7771" s="633" t="s">
        <v>26390</v>
      </c>
      <c r="B7771" s="626">
        <v>103643</v>
      </c>
      <c r="C7771" s="628" t="s">
        <v>26413</v>
      </c>
      <c r="D7771" s="626" t="s">
        <v>143</v>
      </c>
      <c r="E7771" s="634">
        <v>0</v>
      </c>
      <c r="F7771" s="635"/>
    </row>
    <row r="7772" spans="1:6" ht="15">
      <c r="A7772" s="633" t="s">
        <v>26390</v>
      </c>
      <c r="B7772" s="626">
        <v>103599</v>
      </c>
      <c r="C7772" s="628" t="s">
        <v>26414</v>
      </c>
      <c r="D7772" s="626" t="s">
        <v>143</v>
      </c>
      <c r="E7772" s="634">
        <v>0</v>
      </c>
      <c r="F7772" s="635"/>
    </row>
    <row r="7773" spans="1:6" ht="15">
      <c r="A7773" s="633" t="s">
        <v>26390</v>
      </c>
      <c r="B7773" s="626">
        <v>103622</v>
      </c>
      <c r="C7773" s="628" t="s">
        <v>26415</v>
      </c>
      <c r="D7773" s="626" t="s">
        <v>143</v>
      </c>
      <c r="E7773" s="634">
        <v>0</v>
      </c>
      <c r="F7773" s="635"/>
    </row>
    <row r="7774" spans="1:6" ht="15">
      <c r="A7774" s="633" t="s">
        <v>26390</v>
      </c>
      <c r="B7774" s="626">
        <v>103644</v>
      </c>
      <c r="C7774" s="628" t="s">
        <v>26416</v>
      </c>
      <c r="D7774" s="626" t="s">
        <v>143</v>
      </c>
      <c r="E7774" s="634">
        <v>0</v>
      </c>
      <c r="F7774" s="635"/>
    </row>
    <row r="7775" spans="1:6" ht="15">
      <c r="A7775" s="633" t="s">
        <v>26390</v>
      </c>
      <c r="B7775" s="626">
        <v>103600</v>
      </c>
      <c r="C7775" s="628" t="s">
        <v>26417</v>
      </c>
      <c r="D7775" s="626" t="s">
        <v>143</v>
      </c>
      <c r="E7775" s="634">
        <v>0</v>
      </c>
      <c r="F7775" s="635"/>
    </row>
    <row r="7776" spans="1:6" ht="15">
      <c r="A7776" s="633" t="s">
        <v>26390</v>
      </c>
      <c r="B7776" s="626">
        <v>103610</v>
      </c>
      <c r="C7776" s="628" t="s">
        <v>26418</v>
      </c>
      <c r="D7776" s="626" t="s">
        <v>143</v>
      </c>
      <c r="E7776" s="634">
        <v>0</v>
      </c>
      <c r="F7776" s="635"/>
    </row>
    <row r="7777" spans="1:6" ht="15">
      <c r="A7777" s="633" t="s">
        <v>26390</v>
      </c>
      <c r="B7777" s="626">
        <v>103632</v>
      </c>
      <c r="C7777" s="628" t="s">
        <v>26419</v>
      </c>
      <c r="D7777" s="626" t="s">
        <v>143</v>
      </c>
      <c r="E7777" s="634">
        <v>0</v>
      </c>
      <c r="F7777" s="635"/>
    </row>
    <row r="7778" spans="1:6" ht="15">
      <c r="A7778" s="633" t="s">
        <v>26390</v>
      </c>
      <c r="B7778" s="626">
        <v>103588</v>
      </c>
      <c r="C7778" s="628" t="s">
        <v>26420</v>
      </c>
      <c r="D7778" s="626" t="s">
        <v>143</v>
      </c>
      <c r="E7778" s="634">
        <v>0</v>
      </c>
      <c r="F7778" s="635"/>
    </row>
    <row r="7779" spans="1:6" ht="15">
      <c r="A7779" s="633" t="s">
        <v>26390</v>
      </c>
      <c r="B7779" s="626">
        <v>103623</v>
      </c>
      <c r="C7779" s="628" t="s">
        <v>26421</v>
      </c>
      <c r="D7779" s="626" t="s">
        <v>143</v>
      </c>
      <c r="E7779" s="634">
        <v>0</v>
      </c>
      <c r="F7779" s="635"/>
    </row>
    <row r="7780" spans="1:6" ht="15">
      <c r="A7780" s="633" t="s">
        <v>26390</v>
      </c>
      <c r="B7780" s="626">
        <v>103645</v>
      </c>
      <c r="C7780" s="628" t="s">
        <v>26422</v>
      </c>
      <c r="D7780" s="626" t="s">
        <v>143</v>
      </c>
      <c r="E7780" s="634">
        <v>0</v>
      </c>
      <c r="F7780" s="635"/>
    </row>
    <row r="7781" spans="1:6" ht="15">
      <c r="A7781" s="633" t="s">
        <v>26390</v>
      </c>
      <c r="B7781" s="626">
        <v>103601</v>
      </c>
      <c r="C7781" s="628" t="s">
        <v>26423</v>
      </c>
      <c r="D7781" s="626" t="s">
        <v>143</v>
      </c>
      <c r="E7781" s="634">
        <v>0</v>
      </c>
      <c r="F7781" s="635"/>
    </row>
    <row r="7782" spans="1:6" ht="15">
      <c r="A7782" s="633" t="s">
        <v>26390</v>
      </c>
      <c r="B7782" s="626">
        <v>103624</v>
      </c>
      <c r="C7782" s="628" t="s">
        <v>26424</v>
      </c>
      <c r="D7782" s="626" t="s">
        <v>143</v>
      </c>
      <c r="E7782" s="634">
        <v>0</v>
      </c>
      <c r="F7782" s="635"/>
    </row>
    <row r="7783" spans="1:6" ht="15">
      <c r="A7783" s="633" t="s">
        <v>26390</v>
      </c>
      <c r="B7783" s="626">
        <v>103646</v>
      </c>
      <c r="C7783" s="628" t="s">
        <v>26425</v>
      </c>
      <c r="D7783" s="626" t="s">
        <v>143</v>
      </c>
      <c r="E7783" s="634">
        <v>0</v>
      </c>
      <c r="F7783" s="635"/>
    </row>
    <row r="7784" spans="1:6" ht="15">
      <c r="A7784" s="633" t="s">
        <v>26390</v>
      </c>
      <c r="B7784" s="626">
        <v>103602</v>
      </c>
      <c r="C7784" s="628" t="s">
        <v>26426</v>
      </c>
      <c r="D7784" s="626" t="s">
        <v>143</v>
      </c>
      <c r="E7784" s="634">
        <v>0</v>
      </c>
      <c r="F7784" s="635"/>
    </row>
    <row r="7785" spans="1:6" ht="15">
      <c r="A7785" s="633" t="s">
        <v>26390</v>
      </c>
      <c r="B7785" s="626">
        <v>103625</v>
      </c>
      <c r="C7785" s="628" t="s">
        <v>26427</v>
      </c>
      <c r="D7785" s="626" t="s">
        <v>143</v>
      </c>
      <c r="E7785" s="634">
        <v>0</v>
      </c>
      <c r="F7785" s="635"/>
    </row>
    <row r="7786" spans="1:6" ht="15">
      <c r="A7786" s="633" t="s">
        <v>26390</v>
      </c>
      <c r="B7786" s="626">
        <v>103647</v>
      </c>
      <c r="C7786" s="628" t="s">
        <v>26428</v>
      </c>
      <c r="D7786" s="626" t="s">
        <v>143</v>
      </c>
      <c r="E7786" s="634">
        <v>0</v>
      </c>
      <c r="F7786" s="635"/>
    </row>
    <row r="7787" spans="1:6" ht="15">
      <c r="A7787" s="633" t="s">
        <v>26390</v>
      </c>
      <c r="B7787" s="626">
        <v>103603</v>
      </c>
      <c r="C7787" s="628" t="s">
        <v>26429</v>
      </c>
      <c r="D7787" s="626" t="s">
        <v>143</v>
      </c>
      <c r="E7787" s="634">
        <v>0</v>
      </c>
      <c r="F7787" s="635"/>
    </row>
    <row r="7788" spans="1:6" ht="15">
      <c r="A7788" s="633" t="s">
        <v>26390</v>
      </c>
      <c r="B7788" s="626">
        <v>103611</v>
      </c>
      <c r="C7788" s="628" t="s">
        <v>26430</v>
      </c>
      <c r="D7788" s="626" t="s">
        <v>143</v>
      </c>
      <c r="E7788" s="634">
        <v>0</v>
      </c>
      <c r="F7788" s="635"/>
    </row>
    <row r="7789" spans="1:6" ht="15">
      <c r="A7789" s="633" t="s">
        <v>26390</v>
      </c>
      <c r="B7789" s="626">
        <v>103633</v>
      </c>
      <c r="C7789" s="628" t="s">
        <v>26431</v>
      </c>
      <c r="D7789" s="626" t="s">
        <v>143</v>
      </c>
      <c r="E7789" s="634">
        <v>0</v>
      </c>
      <c r="F7789" s="635"/>
    </row>
    <row r="7790" spans="1:6" ht="15">
      <c r="A7790" s="633" t="s">
        <v>26390</v>
      </c>
      <c r="B7790" s="626">
        <v>103589</v>
      </c>
      <c r="C7790" s="628" t="s">
        <v>26432</v>
      </c>
      <c r="D7790" s="626" t="s">
        <v>143</v>
      </c>
      <c r="E7790" s="634">
        <v>0</v>
      </c>
      <c r="F7790" s="635"/>
    </row>
    <row r="7791" spans="1:6" ht="15">
      <c r="A7791" s="633" t="s">
        <v>26390</v>
      </c>
      <c r="B7791" s="626">
        <v>103626</v>
      </c>
      <c r="C7791" s="628" t="s">
        <v>26433</v>
      </c>
      <c r="D7791" s="626" t="s">
        <v>143</v>
      </c>
      <c r="E7791" s="634">
        <v>0</v>
      </c>
      <c r="F7791" s="635"/>
    </row>
    <row r="7792" spans="1:6" ht="15">
      <c r="A7792" s="633" t="s">
        <v>26390</v>
      </c>
      <c r="B7792" s="626">
        <v>103648</v>
      </c>
      <c r="C7792" s="628" t="s">
        <v>26434</v>
      </c>
      <c r="D7792" s="626" t="s">
        <v>143</v>
      </c>
      <c r="E7792" s="634">
        <v>0</v>
      </c>
      <c r="F7792" s="635"/>
    </row>
    <row r="7793" spans="1:6" ht="15">
      <c r="A7793" s="633" t="s">
        <v>26390</v>
      </c>
      <c r="B7793" s="626">
        <v>103604</v>
      </c>
      <c r="C7793" s="628" t="s">
        <v>26435</v>
      </c>
      <c r="D7793" s="626" t="s">
        <v>143</v>
      </c>
      <c r="E7793" s="634">
        <v>0</v>
      </c>
      <c r="F7793" s="635"/>
    </row>
    <row r="7794" spans="1:6" ht="15">
      <c r="A7794" s="633" t="s">
        <v>26390</v>
      </c>
      <c r="B7794" s="626">
        <v>103627</v>
      </c>
      <c r="C7794" s="628" t="s">
        <v>26436</v>
      </c>
      <c r="D7794" s="626" t="s">
        <v>143</v>
      </c>
      <c r="E7794" s="634">
        <v>0</v>
      </c>
      <c r="F7794" s="635"/>
    </row>
    <row r="7795" spans="1:6" ht="15">
      <c r="A7795" s="633" t="s">
        <v>26390</v>
      </c>
      <c r="B7795" s="626">
        <v>103649</v>
      </c>
      <c r="C7795" s="628" t="s">
        <v>26437</v>
      </c>
      <c r="D7795" s="626" t="s">
        <v>143</v>
      </c>
      <c r="E7795" s="634">
        <v>0</v>
      </c>
      <c r="F7795" s="635"/>
    </row>
    <row r="7796" spans="1:6" ht="15">
      <c r="A7796" s="633" t="s">
        <v>26390</v>
      </c>
      <c r="B7796" s="626">
        <v>103605</v>
      </c>
      <c r="C7796" s="628" t="s">
        <v>26438</v>
      </c>
      <c r="D7796" s="626" t="s">
        <v>143</v>
      </c>
      <c r="E7796" s="634">
        <v>0</v>
      </c>
      <c r="F7796" s="635"/>
    </row>
    <row r="7797" spans="1:6" ht="15">
      <c r="A7797" s="633" t="s">
        <v>26390</v>
      </c>
      <c r="B7797" s="626">
        <v>103612</v>
      </c>
      <c r="C7797" s="628" t="s">
        <v>26439</v>
      </c>
      <c r="D7797" s="626" t="s">
        <v>143</v>
      </c>
      <c r="E7797" s="634">
        <v>0</v>
      </c>
      <c r="F7797" s="635"/>
    </row>
    <row r="7798" spans="1:6" ht="15">
      <c r="A7798" s="633" t="s">
        <v>26390</v>
      </c>
      <c r="B7798" s="626">
        <v>103634</v>
      </c>
      <c r="C7798" s="628" t="s">
        <v>26440</v>
      </c>
      <c r="D7798" s="626" t="s">
        <v>143</v>
      </c>
      <c r="E7798" s="634">
        <v>0</v>
      </c>
      <c r="F7798" s="635"/>
    </row>
    <row r="7799" spans="1:6" ht="15">
      <c r="A7799" s="633" t="s">
        <v>26390</v>
      </c>
      <c r="B7799" s="626">
        <v>103590</v>
      </c>
      <c r="C7799" s="628" t="s">
        <v>26441</v>
      </c>
      <c r="D7799" s="626" t="s">
        <v>143</v>
      </c>
      <c r="E7799" s="634">
        <v>0</v>
      </c>
      <c r="F7799" s="635"/>
    </row>
    <row r="7800" spans="1:6" ht="15">
      <c r="A7800" s="633" t="s">
        <v>26390</v>
      </c>
      <c r="B7800" s="626">
        <v>103628</v>
      </c>
      <c r="C7800" s="628" t="s">
        <v>26442</v>
      </c>
      <c r="D7800" s="626" t="s">
        <v>143</v>
      </c>
      <c r="E7800" s="634">
        <v>0</v>
      </c>
      <c r="F7800" s="635"/>
    </row>
    <row r="7801" spans="1:6" ht="15">
      <c r="A7801" s="633" t="s">
        <v>26390</v>
      </c>
      <c r="B7801" s="626">
        <v>103650</v>
      </c>
      <c r="C7801" s="628" t="s">
        <v>26443</v>
      </c>
      <c r="D7801" s="626" t="s">
        <v>143</v>
      </c>
      <c r="E7801" s="634">
        <v>0</v>
      </c>
      <c r="F7801" s="635"/>
    </row>
    <row r="7802" spans="1:6" ht="15">
      <c r="A7802" s="633" t="s">
        <v>26390</v>
      </c>
      <c r="B7802" s="626">
        <v>103606</v>
      </c>
      <c r="C7802" s="628" t="s">
        <v>26444</v>
      </c>
      <c r="D7802" s="626" t="s">
        <v>143</v>
      </c>
      <c r="E7802" s="634">
        <v>0</v>
      </c>
      <c r="F7802" s="635"/>
    </row>
    <row r="7803" spans="1:6" ht="15">
      <c r="A7803" s="633" t="s">
        <v>26390</v>
      </c>
      <c r="B7803" s="626">
        <v>103629</v>
      </c>
      <c r="C7803" s="628" t="s">
        <v>26445</v>
      </c>
      <c r="D7803" s="626" t="s">
        <v>143</v>
      </c>
      <c r="E7803" s="634">
        <v>0</v>
      </c>
      <c r="F7803" s="635"/>
    </row>
    <row r="7804" spans="1:6" ht="15">
      <c r="A7804" s="633" t="s">
        <v>26390</v>
      </c>
      <c r="B7804" s="626">
        <v>103651</v>
      </c>
      <c r="C7804" s="628" t="s">
        <v>26446</v>
      </c>
      <c r="D7804" s="626" t="s">
        <v>143</v>
      </c>
      <c r="E7804" s="634">
        <v>0</v>
      </c>
      <c r="F7804" s="635"/>
    </row>
    <row r="7805" spans="1:6" ht="15">
      <c r="A7805" s="633" t="s">
        <v>26390</v>
      </c>
      <c r="B7805" s="626">
        <v>103607</v>
      </c>
      <c r="C7805" s="628" t="s">
        <v>26447</v>
      </c>
      <c r="D7805" s="626" t="s">
        <v>143</v>
      </c>
      <c r="E7805" s="634">
        <v>0</v>
      </c>
      <c r="F7805" s="635"/>
    </row>
    <row r="7806" spans="1:6" ht="15">
      <c r="A7806" s="633" t="s">
        <v>26390</v>
      </c>
      <c r="B7806" s="626">
        <v>103613</v>
      </c>
      <c r="C7806" s="628" t="s">
        <v>26448</v>
      </c>
      <c r="D7806" s="626" t="s">
        <v>143</v>
      </c>
      <c r="E7806" s="634">
        <v>0</v>
      </c>
      <c r="F7806" s="635"/>
    </row>
    <row r="7807" spans="1:6" ht="15">
      <c r="A7807" s="633" t="s">
        <v>26390</v>
      </c>
      <c r="B7807" s="626">
        <v>103635</v>
      </c>
      <c r="C7807" s="628" t="s">
        <v>26449</v>
      </c>
      <c r="D7807" s="626" t="s">
        <v>143</v>
      </c>
      <c r="E7807" s="634">
        <v>0</v>
      </c>
      <c r="F7807" s="635"/>
    </row>
    <row r="7808" spans="1:6" ht="15">
      <c r="A7808" s="633" t="s">
        <v>26390</v>
      </c>
      <c r="B7808" s="626">
        <v>103591</v>
      </c>
      <c r="C7808" s="628" t="s">
        <v>26450</v>
      </c>
      <c r="D7808" s="626" t="s">
        <v>143</v>
      </c>
      <c r="E7808" s="634">
        <v>0</v>
      </c>
      <c r="F7808" s="635"/>
    </row>
    <row r="7809" spans="1:6" ht="15">
      <c r="A7809" s="633" t="s">
        <v>26390</v>
      </c>
      <c r="B7809" s="626">
        <v>103630</v>
      </c>
      <c r="C7809" s="628" t="s">
        <v>26451</v>
      </c>
      <c r="D7809" s="626" t="s">
        <v>143</v>
      </c>
      <c r="E7809" s="634">
        <v>0</v>
      </c>
      <c r="F7809" s="635"/>
    </row>
    <row r="7810" spans="1:6" ht="15">
      <c r="A7810" s="633" t="s">
        <v>26390</v>
      </c>
      <c r="B7810" s="626">
        <v>103652</v>
      </c>
      <c r="C7810" s="628" t="s">
        <v>26452</v>
      </c>
      <c r="D7810" s="626" t="s">
        <v>143</v>
      </c>
      <c r="E7810" s="634">
        <v>0</v>
      </c>
      <c r="F7810" s="635"/>
    </row>
    <row r="7811" spans="1:6" ht="15">
      <c r="A7811" s="633" t="s">
        <v>26390</v>
      </c>
      <c r="B7811" s="626">
        <v>103608</v>
      </c>
      <c r="C7811" s="628" t="s">
        <v>26453</v>
      </c>
      <c r="D7811" s="626" t="s">
        <v>143</v>
      </c>
      <c r="E7811" s="634">
        <v>0</v>
      </c>
      <c r="F7811" s="635"/>
    </row>
    <row r="7812" spans="1:6" ht="15">
      <c r="A7812" s="633" t="s">
        <v>26390</v>
      </c>
      <c r="B7812" s="626">
        <v>103614</v>
      </c>
      <c r="C7812" s="628" t="s">
        <v>26454</v>
      </c>
      <c r="D7812" s="626" t="s">
        <v>143</v>
      </c>
      <c r="E7812" s="634">
        <v>0</v>
      </c>
      <c r="F7812" s="635"/>
    </row>
    <row r="7813" spans="1:6" ht="15">
      <c r="A7813" s="633" t="s">
        <v>26390</v>
      </c>
      <c r="B7813" s="626">
        <v>103636</v>
      </c>
      <c r="C7813" s="628" t="s">
        <v>26455</v>
      </c>
      <c r="D7813" s="626" t="s">
        <v>143</v>
      </c>
      <c r="E7813" s="634">
        <v>0</v>
      </c>
      <c r="F7813" s="635"/>
    </row>
    <row r="7814" spans="1:6" ht="15">
      <c r="A7814" s="633" t="s">
        <v>26390</v>
      </c>
      <c r="B7814" s="626">
        <v>103592</v>
      </c>
      <c r="C7814" s="628" t="s">
        <v>26456</v>
      </c>
      <c r="D7814" s="626" t="s">
        <v>143</v>
      </c>
      <c r="E7814" s="634">
        <v>0</v>
      </c>
      <c r="F7814" s="635"/>
    </row>
    <row r="7815" spans="1:6" ht="15">
      <c r="A7815" s="633" t="s">
        <v>26457</v>
      </c>
      <c r="B7815" s="626">
        <v>88412</v>
      </c>
      <c r="C7815" s="628" t="s">
        <v>26458</v>
      </c>
      <c r="D7815" s="626" t="s">
        <v>135</v>
      </c>
      <c r="E7815" s="634">
        <v>4.75</v>
      </c>
      <c r="F7815" s="635">
        <v>0</v>
      </c>
    </row>
    <row r="7816" spans="1:6" ht="15">
      <c r="A7816" s="633" t="s">
        <v>26457</v>
      </c>
      <c r="B7816" s="626">
        <v>88411</v>
      </c>
      <c r="C7816" s="628" t="s">
        <v>26459</v>
      </c>
      <c r="D7816" s="626" t="s">
        <v>135</v>
      </c>
      <c r="E7816" s="634">
        <v>5.82</v>
      </c>
      <c r="F7816" s="635">
        <v>0</v>
      </c>
    </row>
    <row r="7817" spans="1:6" ht="15">
      <c r="A7817" s="633" t="s">
        <v>26457</v>
      </c>
      <c r="B7817" s="626">
        <v>88415</v>
      </c>
      <c r="C7817" s="628" t="s">
        <v>26460</v>
      </c>
      <c r="D7817" s="626" t="s">
        <v>135</v>
      </c>
      <c r="E7817" s="634">
        <v>5.93</v>
      </c>
      <c r="F7817" s="635">
        <v>0</v>
      </c>
    </row>
    <row r="7818" spans="1:6" ht="15">
      <c r="A7818" s="633" t="s">
        <v>26457</v>
      </c>
      <c r="B7818" s="626">
        <v>88413</v>
      </c>
      <c r="C7818" s="628" t="s">
        <v>26461</v>
      </c>
      <c r="D7818" s="626" t="s">
        <v>135</v>
      </c>
      <c r="E7818" s="634">
        <v>7.25</v>
      </c>
      <c r="F7818" s="635">
        <v>0</v>
      </c>
    </row>
    <row r="7819" spans="1:6" ht="15">
      <c r="A7819" s="633" t="s">
        <v>26457</v>
      </c>
      <c r="B7819" s="626">
        <v>88414</v>
      </c>
      <c r="C7819" s="628" t="s">
        <v>26462</v>
      </c>
      <c r="D7819" s="626" t="s">
        <v>135</v>
      </c>
      <c r="E7819" s="634">
        <v>8.61</v>
      </c>
      <c r="F7819" s="635">
        <v>0</v>
      </c>
    </row>
    <row r="7820" spans="1:6" ht="15">
      <c r="A7820" s="633" t="s">
        <v>26457</v>
      </c>
      <c r="B7820" s="626">
        <v>96131</v>
      </c>
      <c r="C7820" s="628" t="s">
        <v>26463</v>
      </c>
      <c r="D7820" s="626" t="s">
        <v>135</v>
      </c>
      <c r="E7820" s="634">
        <v>34.1</v>
      </c>
      <c r="F7820" s="635">
        <v>0</v>
      </c>
    </row>
    <row r="7821" spans="1:6" ht="15">
      <c r="A7821" s="633" t="s">
        <v>26457</v>
      </c>
      <c r="B7821" s="626">
        <v>96126</v>
      </c>
      <c r="C7821" s="628" t="s">
        <v>26464</v>
      </c>
      <c r="D7821" s="626" t="s">
        <v>135</v>
      </c>
      <c r="E7821" s="634">
        <v>21.8</v>
      </c>
      <c r="F7821" s="635">
        <v>0</v>
      </c>
    </row>
    <row r="7822" spans="1:6" ht="15">
      <c r="A7822" s="633" t="s">
        <v>26457</v>
      </c>
      <c r="B7822" s="626">
        <v>96132</v>
      </c>
      <c r="C7822" s="628" t="s">
        <v>26465</v>
      </c>
      <c r="D7822" s="626" t="s">
        <v>135</v>
      </c>
      <c r="E7822" s="634">
        <v>22.23</v>
      </c>
      <c r="F7822" s="635">
        <v>0</v>
      </c>
    </row>
    <row r="7823" spans="1:6" ht="15">
      <c r="A7823" s="633" t="s">
        <v>26457</v>
      </c>
      <c r="B7823" s="626">
        <v>96127</v>
      </c>
      <c r="C7823" s="628" t="s">
        <v>26466</v>
      </c>
      <c r="D7823" s="626" t="s">
        <v>135</v>
      </c>
      <c r="E7823" s="634">
        <v>13.81</v>
      </c>
      <c r="F7823" s="635">
        <v>0</v>
      </c>
    </row>
    <row r="7824" spans="1:6" ht="15">
      <c r="A7824" s="633" t="s">
        <v>26457</v>
      </c>
      <c r="B7824" s="626">
        <v>96135</v>
      </c>
      <c r="C7824" s="628" t="s">
        <v>26467</v>
      </c>
      <c r="D7824" s="626" t="s">
        <v>135</v>
      </c>
      <c r="E7824" s="634">
        <v>36.770000000000003</v>
      </c>
      <c r="F7824" s="635">
        <v>0</v>
      </c>
    </row>
    <row r="7825" spans="1:6" ht="15">
      <c r="A7825" s="633" t="s">
        <v>26457</v>
      </c>
      <c r="B7825" s="626">
        <v>96130</v>
      </c>
      <c r="C7825" s="628" t="s">
        <v>26468</v>
      </c>
      <c r="D7825" s="626" t="s">
        <v>135</v>
      </c>
      <c r="E7825" s="634">
        <v>23.67</v>
      </c>
      <c r="F7825" s="635">
        <v>0</v>
      </c>
    </row>
    <row r="7826" spans="1:6" ht="15">
      <c r="A7826" s="633" t="s">
        <v>26457</v>
      </c>
      <c r="B7826" s="626">
        <v>96133</v>
      </c>
      <c r="C7826" s="628" t="s">
        <v>26469</v>
      </c>
      <c r="D7826" s="626" t="s">
        <v>135</v>
      </c>
      <c r="E7826" s="634">
        <v>55.68</v>
      </c>
      <c r="F7826" s="635">
        <v>0</v>
      </c>
    </row>
    <row r="7827" spans="1:6" ht="15">
      <c r="A7827" s="633" t="s">
        <v>26457</v>
      </c>
      <c r="B7827" s="626">
        <v>96128</v>
      </c>
      <c r="C7827" s="628" t="s">
        <v>26470</v>
      </c>
      <c r="D7827" s="626" t="s">
        <v>135</v>
      </c>
      <c r="E7827" s="634">
        <v>36.590000000000003</v>
      </c>
      <c r="F7827" s="635">
        <v>0</v>
      </c>
    </row>
    <row r="7828" spans="1:6" ht="15">
      <c r="A7828" s="633" t="s">
        <v>26457</v>
      </c>
      <c r="B7828" s="626">
        <v>96134</v>
      </c>
      <c r="C7828" s="628" t="s">
        <v>26471</v>
      </c>
      <c r="D7828" s="626" t="s">
        <v>135</v>
      </c>
      <c r="E7828" s="634">
        <v>65.5</v>
      </c>
      <c r="F7828" s="635">
        <v>0</v>
      </c>
    </row>
    <row r="7829" spans="1:6" ht="15">
      <c r="A7829" s="633" t="s">
        <v>26457</v>
      </c>
      <c r="B7829" s="626">
        <v>96129</v>
      </c>
      <c r="C7829" s="628" t="s">
        <v>26472</v>
      </c>
      <c r="D7829" s="626" t="s">
        <v>135</v>
      </c>
      <c r="E7829" s="634">
        <v>42.98</v>
      </c>
      <c r="F7829" s="635">
        <v>0</v>
      </c>
    </row>
    <row r="7830" spans="1:6" ht="15">
      <c r="A7830" s="633" t="s">
        <v>26457</v>
      </c>
      <c r="B7830" s="626">
        <v>88432</v>
      </c>
      <c r="C7830" s="628" t="s">
        <v>26473</v>
      </c>
      <c r="D7830" s="626" t="s">
        <v>135</v>
      </c>
      <c r="E7830" s="634">
        <v>36.840000000000003</v>
      </c>
      <c r="F7830" s="635">
        <v>0</v>
      </c>
    </row>
    <row r="7831" spans="1:6" ht="15">
      <c r="A7831" s="633" t="s">
        <v>26457</v>
      </c>
      <c r="B7831" s="626">
        <v>88426</v>
      </c>
      <c r="C7831" s="628" t="s">
        <v>26474</v>
      </c>
      <c r="D7831" s="626" t="s">
        <v>135</v>
      </c>
      <c r="E7831" s="634">
        <v>22.03</v>
      </c>
      <c r="F7831" s="635">
        <v>0</v>
      </c>
    </row>
    <row r="7832" spans="1:6" ht="15">
      <c r="A7832" s="633" t="s">
        <v>26457</v>
      </c>
      <c r="B7832" s="626">
        <v>88417</v>
      </c>
      <c r="C7832" s="628" t="s">
        <v>26475</v>
      </c>
      <c r="D7832" s="626" t="s">
        <v>135</v>
      </c>
      <c r="E7832" s="634">
        <v>19.62</v>
      </c>
      <c r="F7832" s="635">
        <v>0</v>
      </c>
    </row>
    <row r="7833" spans="1:6" ht="15">
      <c r="A7833" s="633" t="s">
        <v>26457</v>
      </c>
      <c r="B7833" s="626">
        <v>88424</v>
      </c>
      <c r="C7833" s="628" t="s">
        <v>26476</v>
      </c>
      <c r="D7833" s="626" t="s">
        <v>135</v>
      </c>
      <c r="E7833" s="634">
        <v>27.93</v>
      </c>
      <c r="F7833" s="635">
        <v>0</v>
      </c>
    </row>
    <row r="7834" spans="1:6" ht="15">
      <c r="A7834" s="633" t="s">
        <v>26457</v>
      </c>
      <c r="B7834" s="626">
        <v>88416</v>
      </c>
      <c r="C7834" s="628" t="s">
        <v>26477</v>
      </c>
      <c r="D7834" s="626" t="s">
        <v>135</v>
      </c>
      <c r="E7834" s="634">
        <v>23.46</v>
      </c>
      <c r="F7834" s="635">
        <v>0</v>
      </c>
    </row>
    <row r="7835" spans="1:6" ht="15">
      <c r="A7835" s="633" t="s">
        <v>26457</v>
      </c>
      <c r="B7835" s="626">
        <v>88431</v>
      </c>
      <c r="C7835" s="628" t="s">
        <v>26478</v>
      </c>
      <c r="D7835" s="626" t="s">
        <v>135</v>
      </c>
      <c r="E7835" s="634">
        <v>28.6</v>
      </c>
      <c r="F7835" s="635">
        <v>0</v>
      </c>
    </row>
    <row r="7836" spans="1:6" ht="15">
      <c r="A7836" s="633" t="s">
        <v>26457</v>
      </c>
      <c r="B7836" s="626">
        <v>88423</v>
      </c>
      <c r="C7836" s="628" t="s">
        <v>26479</v>
      </c>
      <c r="D7836" s="626" t="s">
        <v>135</v>
      </c>
      <c r="E7836" s="634">
        <v>23.56</v>
      </c>
      <c r="F7836" s="635">
        <v>0</v>
      </c>
    </row>
    <row r="7837" spans="1:6" ht="15">
      <c r="A7837" s="633" t="s">
        <v>26457</v>
      </c>
      <c r="B7837" s="626">
        <v>88428</v>
      </c>
      <c r="C7837" s="628" t="s">
        <v>26480</v>
      </c>
      <c r="D7837" s="626" t="s">
        <v>135</v>
      </c>
      <c r="E7837" s="634">
        <v>36.11</v>
      </c>
      <c r="F7837" s="635">
        <v>0</v>
      </c>
    </row>
    <row r="7838" spans="1:6" ht="15">
      <c r="A7838" s="633" t="s">
        <v>26457</v>
      </c>
      <c r="B7838" s="626">
        <v>88420</v>
      </c>
      <c r="C7838" s="628" t="s">
        <v>26481</v>
      </c>
      <c r="D7838" s="626" t="s">
        <v>135</v>
      </c>
      <c r="E7838" s="634">
        <v>27.52</v>
      </c>
      <c r="F7838" s="635">
        <v>0</v>
      </c>
    </row>
    <row r="7839" spans="1:6" ht="15">
      <c r="A7839" s="633" t="s">
        <v>26457</v>
      </c>
      <c r="B7839" s="626">
        <v>88429</v>
      </c>
      <c r="C7839" s="628" t="s">
        <v>26482</v>
      </c>
      <c r="D7839" s="626" t="s">
        <v>135</v>
      </c>
      <c r="E7839" s="634">
        <v>43.13</v>
      </c>
      <c r="F7839" s="635">
        <v>0</v>
      </c>
    </row>
    <row r="7840" spans="1:6" ht="15">
      <c r="A7840" s="633" t="s">
        <v>26457</v>
      </c>
      <c r="B7840" s="626">
        <v>88421</v>
      </c>
      <c r="C7840" s="628" t="s">
        <v>26483</v>
      </c>
      <c r="D7840" s="626" t="s">
        <v>135</v>
      </c>
      <c r="E7840" s="634">
        <v>33.14</v>
      </c>
      <c r="F7840" s="635">
        <v>0</v>
      </c>
    </row>
    <row r="7841" spans="1:6" ht="15">
      <c r="A7841" s="633" t="s">
        <v>26457</v>
      </c>
      <c r="B7841" s="626">
        <v>95622</v>
      </c>
      <c r="C7841" s="628" t="s">
        <v>26484</v>
      </c>
      <c r="D7841" s="626" t="s">
        <v>135</v>
      </c>
      <c r="E7841" s="634">
        <v>17.510000000000002</v>
      </c>
      <c r="F7841" s="635">
        <v>0</v>
      </c>
    </row>
    <row r="7842" spans="1:6" ht="15">
      <c r="A7842" s="633" t="s">
        <v>26457</v>
      </c>
      <c r="B7842" s="626">
        <v>95623</v>
      </c>
      <c r="C7842" s="628" t="s">
        <v>26485</v>
      </c>
      <c r="D7842" s="626" t="s">
        <v>135</v>
      </c>
      <c r="E7842" s="634">
        <v>12.01</v>
      </c>
      <c r="F7842" s="635">
        <v>0</v>
      </c>
    </row>
    <row r="7843" spans="1:6" ht="15">
      <c r="A7843" s="633" t="s">
        <v>26457</v>
      </c>
      <c r="B7843" s="626">
        <v>95626</v>
      </c>
      <c r="C7843" s="628" t="s">
        <v>26486</v>
      </c>
      <c r="D7843" s="626" t="s">
        <v>135</v>
      </c>
      <c r="E7843" s="634">
        <v>18.64</v>
      </c>
      <c r="F7843" s="635">
        <v>0</v>
      </c>
    </row>
    <row r="7844" spans="1:6" ht="15">
      <c r="A7844" s="633" t="s">
        <v>26457</v>
      </c>
      <c r="B7844" s="626">
        <v>95624</v>
      </c>
      <c r="C7844" s="628" t="s">
        <v>26487</v>
      </c>
      <c r="D7844" s="626" t="s">
        <v>135</v>
      </c>
      <c r="E7844" s="634">
        <v>27.12</v>
      </c>
      <c r="F7844" s="635">
        <v>0</v>
      </c>
    </row>
    <row r="7845" spans="1:6" ht="15">
      <c r="A7845" s="633" t="s">
        <v>26457</v>
      </c>
      <c r="B7845" s="626">
        <v>95625</v>
      </c>
      <c r="C7845" s="628" t="s">
        <v>26488</v>
      </c>
      <c r="D7845" s="626" t="s">
        <v>135</v>
      </c>
      <c r="E7845" s="634">
        <v>32.020000000000003</v>
      </c>
      <c r="F7845" s="635">
        <v>0</v>
      </c>
    </row>
    <row r="7846" spans="1:6" ht="15">
      <c r="A7846" s="633" t="s">
        <v>26489</v>
      </c>
      <c r="B7846" s="626">
        <v>88497</v>
      </c>
      <c r="C7846" s="628" t="s">
        <v>26490</v>
      </c>
      <c r="D7846" s="626" t="s">
        <v>135</v>
      </c>
      <c r="E7846" s="634">
        <v>22.52</v>
      </c>
      <c r="F7846" s="635">
        <v>0</v>
      </c>
    </row>
    <row r="7847" spans="1:6" ht="15">
      <c r="A7847" s="633" t="s">
        <v>26489</v>
      </c>
      <c r="B7847" s="626">
        <v>104648</v>
      </c>
      <c r="C7847" s="628" t="s">
        <v>26491</v>
      </c>
      <c r="D7847" s="626" t="s">
        <v>135</v>
      </c>
      <c r="E7847" s="634">
        <v>0</v>
      </c>
      <c r="F7847" s="635"/>
    </row>
    <row r="7848" spans="1:6" ht="15">
      <c r="A7848" s="633" t="s">
        <v>26489</v>
      </c>
      <c r="B7848" s="626">
        <v>88495</v>
      </c>
      <c r="C7848" s="628" t="s">
        <v>26492</v>
      </c>
      <c r="D7848" s="626" t="s">
        <v>135</v>
      </c>
      <c r="E7848" s="634">
        <v>14.6</v>
      </c>
      <c r="F7848" s="635">
        <v>0</v>
      </c>
    </row>
    <row r="7849" spans="1:6" ht="15">
      <c r="A7849" s="633" t="s">
        <v>26489</v>
      </c>
      <c r="B7849" s="626">
        <v>104646</v>
      </c>
      <c r="C7849" s="628" t="s">
        <v>26493</v>
      </c>
      <c r="D7849" s="626" t="s">
        <v>135</v>
      </c>
      <c r="E7849" s="634">
        <v>0</v>
      </c>
      <c r="F7849" s="635"/>
    </row>
    <row r="7850" spans="1:6" ht="15">
      <c r="A7850" s="633" t="s">
        <v>26489</v>
      </c>
      <c r="B7850" s="626">
        <v>88496</v>
      </c>
      <c r="C7850" s="628" t="s">
        <v>26494</v>
      </c>
      <c r="D7850" s="626" t="s">
        <v>135</v>
      </c>
      <c r="E7850" s="634">
        <v>40.61</v>
      </c>
      <c r="F7850" s="635">
        <v>0</v>
      </c>
    </row>
    <row r="7851" spans="1:6" ht="15">
      <c r="A7851" s="633" t="s">
        <v>26489</v>
      </c>
      <c r="B7851" s="626">
        <v>104647</v>
      </c>
      <c r="C7851" s="628" t="s">
        <v>26495</v>
      </c>
      <c r="D7851" s="626" t="s">
        <v>135</v>
      </c>
      <c r="E7851" s="634">
        <v>0</v>
      </c>
      <c r="F7851" s="635"/>
    </row>
    <row r="7852" spans="1:6" ht="15">
      <c r="A7852" s="633" t="s">
        <v>26489</v>
      </c>
      <c r="B7852" s="626">
        <v>88494</v>
      </c>
      <c r="C7852" s="628" t="s">
        <v>26496</v>
      </c>
      <c r="D7852" s="626" t="s">
        <v>135</v>
      </c>
      <c r="E7852" s="634">
        <v>26.91</v>
      </c>
      <c r="F7852" s="635">
        <v>0</v>
      </c>
    </row>
    <row r="7853" spans="1:6" ht="15">
      <c r="A7853" s="633" t="s">
        <v>26489</v>
      </c>
      <c r="B7853" s="626">
        <v>104645</v>
      </c>
      <c r="C7853" s="628" t="s">
        <v>26497</v>
      </c>
      <c r="D7853" s="626" t="s">
        <v>135</v>
      </c>
      <c r="E7853" s="634">
        <v>0</v>
      </c>
      <c r="F7853" s="635"/>
    </row>
    <row r="7854" spans="1:6" ht="15">
      <c r="A7854" s="633" t="s">
        <v>26489</v>
      </c>
      <c r="B7854" s="626">
        <v>88485</v>
      </c>
      <c r="C7854" s="628" t="s">
        <v>26498</v>
      </c>
      <c r="D7854" s="626" t="s">
        <v>135</v>
      </c>
      <c r="E7854" s="634">
        <v>5.15</v>
      </c>
      <c r="F7854" s="635">
        <v>0</v>
      </c>
    </row>
    <row r="7855" spans="1:6" ht="15">
      <c r="A7855" s="633" t="s">
        <v>26489</v>
      </c>
      <c r="B7855" s="626">
        <v>88484</v>
      </c>
      <c r="C7855" s="628" t="s">
        <v>26499</v>
      </c>
      <c r="D7855" s="626" t="s">
        <v>135</v>
      </c>
      <c r="E7855" s="634">
        <v>6.39</v>
      </c>
      <c r="F7855" s="635">
        <v>0</v>
      </c>
    </row>
    <row r="7856" spans="1:6" ht="15">
      <c r="A7856" s="633" t="s">
        <v>26489</v>
      </c>
      <c r="B7856" s="626">
        <v>104638</v>
      </c>
      <c r="C7856" s="628" t="s">
        <v>26500</v>
      </c>
      <c r="D7856" s="626" t="s">
        <v>135</v>
      </c>
      <c r="E7856" s="634">
        <v>0</v>
      </c>
      <c r="F7856" s="635"/>
    </row>
    <row r="7857" spans="1:6" ht="15">
      <c r="A7857" s="633" t="s">
        <v>26489</v>
      </c>
      <c r="B7857" s="626">
        <v>104637</v>
      </c>
      <c r="C7857" s="628" t="s">
        <v>26501</v>
      </c>
      <c r="D7857" s="626" t="s">
        <v>135</v>
      </c>
      <c r="E7857" s="634">
        <v>0</v>
      </c>
      <c r="F7857" s="635"/>
    </row>
    <row r="7858" spans="1:6" ht="15">
      <c r="A7858" s="633" t="s">
        <v>26489</v>
      </c>
      <c r="B7858" s="626">
        <v>104641</v>
      </c>
      <c r="C7858" s="628" t="s">
        <v>26502</v>
      </c>
      <c r="D7858" s="626" t="s">
        <v>135</v>
      </c>
      <c r="E7858" s="634">
        <v>11.29</v>
      </c>
      <c r="F7858" s="635">
        <v>0</v>
      </c>
    </row>
    <row r="7859" spans="1:6" ht="15">
      <c r="A7859" s="633" t="s">
        <v>26489</v>
      </c>
      <c r="B7859" s="626">
        <v>104639</v>
      </c>
      <c r="C7859" s="628" t="s">
        <v>26503</v>
      </c>
      <c r="D7859" s="626" t="s">
        <v>135</v>
      </c>
      <c r="E7859" s="634">
        <v>14.31</v>
      </c>
      <c r="F7859" s="635">
        <v>0</v>
      </c>
    </row>
    <row r="7860" spans="1:6" ht="15">
      <c r="A7860" s="633" t="s">
        <v>26489</v>
      </c>
      <c r="B7860" s="626">
        <v>104644</v>
      </c>
      <c r="C7860" s="628" t="s">
        <v>26504</v>
      </c>
      <c r="D7860" s="626" t="s">
        <v>135</v>
      </c>
      <c r="E7860" s="634">
        <v>0</v>
      </c>
      <c r="F7860" s="635"/>
    </row>
    <row r="7861" spans="1:6" ht="15">
      <c r="A7861" s="633" t="s">
        <v>26489</v>
      </c>
      <c r="B7861" s="626">
        <v>104643</v>
      </c>
      <c r="C7861" s="628" t="s">
        <v>26505</v>
      </c>
      <c r="D7861" s="626" t="s">
        <v>135</v>
      </c>
      <c r="E7861" s="634">
        <v>0</v>
      </c>
      <c r="F7861" s="635"/>
    </row>
    <row r="7862" spans="1:6" ht="15">
      <c r="A7862" s="633" t="s">
        <v>26489</v>
      </c>
      <c r="B7862" s="626">
        <v>88489</v>
      </c>
      <c r="C7862" s="628" t="s">
        <v>26506</v>
      </c>
      <c r="D7862" s="626" t="s">
        <v>135</v>
      </c>
      <c r="E7862" s="634">
        <v>15</v>
      </c>
      <c r="F7862" s="635">
        <v>0</v>
      </c>
    </row>
    <row r="7863" spans="1:6" ht="15">
      <c r="A7863" s="633" t="s">
        <v>26489</v>
      </c>
      <c r="B7863" s="626">
        <v>88488</v>
      </c>
      <c r="C7863" s="628" t="s">
        <v>26507</v>
      </c>
      <c r="D7863" s="626" t="s">
        <v>135</v>
      </c>
      <c r="E7863" s="634">
        <v>18.02</v>
      </c>
      <c r="F7863" s="635">
        <v>0</v>
      </c>
    </row>
    <row r="7864" spans="1:6" ht="15">
      <c r="A7864" s="633" t="s">
        <v>26489</v>
      </c>
      <c r="B7864" s="626">
        <v>104642</v>
      </c>
      <c r="C7864" s="628" t="s">
        <v>26508</v>
      </c>
      <c r="D7864" s="626" t="s">
        <v>135</v>
      </c>
      <c r="E7864" s="634">
        <v>12.66</v>
      </c>
      <c r="F7864" s="635">
        <v>0</v>
      </c>
    </row>
    <row r="7865" spans="1:6" ht="15">
      <c r="A7865" s="633" t="s">
        <v>26489</v>
      </c>
      <c r="B7865" s="626">
        <v>104640</v>
      </c>
      <c r="C7865" s="628" t="s">
        <v>26509</v>
      </c>
      <c r="D7865" s="626" t="s">
        <v>135</v>
      </c>
      <c r="E7865" s="634">
        <v>15.68</v>
      </c>
      <c r="F7865" s="635">
        <v>0</v>
      </c>
    </row>
    <row r="7866" spans="1:6" ht="15">
      <c r="A7866" s="633" t="s">
        <v>26489</v>
      </c>
      <c r="B7866" s="626">
        <v>95305</v>
      </c>
      <c r="C7866" s="628" t="s">
        <v>26510</v>
      </c>
      <c r="D7866" s="626" t="s">
        <v>135</v>
      </c>
      <c r="E7866" s="634">
        <v>15.7</v>
      </c>
      <c r="F7866" s="635">
        <v>0</v>
      </c>
    </row>
    <row r="7867" spans="1:6" ht="15">
      <c r="A7867" s="633" t="s">
        <v>26489</v>
      </c>
      <c r="B7867" s="626">
        <v>95306</v>
      </c>
      <c r="C7867" s="628" t="s">
        <v>26511</v>
      </c>
      <c r="D7867" s="626" t="s">
        <v>135</v>
      </c>
      <c r="E7867" s="634">
        <v>18.55</v>
      </c>
      <c r="F7867" s="635">
        <v>0</v>
      </c>
    </row>
    <row r="7868" spans="1:6" ht="15">
      <c r="A7868" s="633" t="s">
        <v>26512</v>
      </c>
      <c r="B7868" s="626">
        <v>102201</v>
      </c>
      <c r="C7868" s="628" t="s">
        <v>26513</v>
      </c>
      <c r="D7868" s="626" t="s">
        <v>135</v>
      </c>
      <c r="E7868" s="634">
        <v>23.47</v>
      </c>
      <c r="F7868" s="635">
        <v>0</v>
      </c>
    </row>
    <row r="7869" spans="1:6" ht="15">
      <c r="A7869" s="633" t="s">
        <v>26512</v>
      </c>
      <c r="B7869" s="626">
        <v>102200</v>
      </c>
      <c r="C7869" s="628" t="s">
        <v>26514</v>
      </c>
      <c r="D7869" s="626" t="s">
        <v>135</v>
      </c>
      <c r="E7869" s="634">
        <v>24.93</v>
      </c>
      <c r="F7869" s="635">
        <v>0</v>
      </c>
    </row>
    <row r="7870" spans="1:6" ht="15">
      <c r="A7870" s="633" t="s">
        <v>26512</v>
      </c>
      <c r="B7870" s="626">
        <v>102202</v>
      </c>
      <c r="C7870" s="628" t="s">
        <v>26515</v>
      </c>
      <c r="D7870" s="626" t="s">
        <v>135</v>
      </c>
      <c r="E7870" s="634">
        <v>58.14</v>
      </c>
      <c r="F7870" s="635">
        <v>0</v>
      </c>
    </row>
    <row r="7871" spans="1:6" ht="15">
      <c r="A7871" s="633" t="s">
        <v>26512</v>
      </c>
      <c r="B7871" s="626">
        <v>102193</v>
      </c>
      <c r="C7871" s="628" t="s">
        <v>26516</v>
      </c>
      <c r="D7871" s="626" t="s">
        <v>135</v>
      </c>
      <c r="E7871" s="634">
        <v>2.54</v>
      </c>
      <c r="F7871" s="635">
        <v>0</v>
      </c>
    </row>
    <row r="7872" spans="1:6" ht="15">
      <c r="A7872" s="633" t="s">
        <v>26512</v>
      </c>
      <c r="B7872" s="626">
        <v>102194</v>
      </c>
      <c r="C7872" s="628" t="s">
        <v>26517</v>
      </c>
      <c r="D7872" s="626" t="s">
        <v>135</v>
      </c>
      <c r="E7872" s="634">
        <v>10.36</v>
      </c>
      <c r="F7872" s="635">
        <v>0</v>
      </c>
    </row>
    <row r="7873" spans="1:6" ht="15">
      <c r="A7873" s="633" t="s">
        <v>26512</v>
      </c>
      <c r="B7873" s="626">
        <v>102198</v>
      </c>
      <c r="C7873" s="628" t="s">
        <v>26518</v>
      </c>
      <c r="D7873" s="626" t="s">
        <v>135</v>
      </c>
      <c r="E7873" s="634">
        <v>0</v>
      </c>
      <c r="F7873" s="635"/>
    </row>
    <row r="7874" spans="1:6" ht="15">
      <c r="A7874" s="633" t="s">
        <v>26512</v>
      </c>
      <c r="B7874" s="626">
        <v>102197</v>
      </c>
      <c r="C7874" s="628" t="s">
        <v>26519</v>
      </c>
      <c r="D7874" s="626" t="s">
        <v>135</v>
      </c>
      <c r="E7874" s="634">
        <v>30.91</v>
      </c>
      <c r="F7874" s="635">
        <v>0</v>
      </c>
    </row>
    <row r="7875" spans="1:6" ht="15">
      <c r="A7875" s="633" t="s">
        <v>26512</v>
      </c>
      <c r="B7875" s="626">
        <v>102195</v>
      </c>
      <c r="C7875" s="628" t="s">
        <v>26520</v>
      </c>
      <c r="D7875" s="626" t="s">
        <v>135</v>
      </c>
      <c r="E7875" s="634">
        <v>0</v>
      </c>
      <c r="F7875" s="635"/>
    </row>
    <row r="7876" spans="1:6" ht="15">
      <c r="A7876" s="633" t="s">
        <v>26512</v>
      </c>
      <c r="B7876" s="626">
        <v>102199</v>
      </c>
      <c r="C7876" s="628" t="s">
        <v>26521</v>
      </c>
      <c r="D7876" s="626" t="s">
        <v>135</v>
      </c>
      <c r="E7876" s="634">
        <v>0</v>
      </c>
      <c r="F7876" s="635"/>
    </row>
    <row r="7877" spans="1:6" ht="15">
      <c r="A7877" s="633" t="s">
        <v>26512</v>
      </c>
      <c r="B7877" s="626">
        <v>102196</v>
      </c>
      <c r="C7877" s="628" t="s">
        <v>26522</v>
      </c>
      <c r="D7877" s="626" t="s">
        <v>135</v>
      </c>
      <c r="E7877" s="634">
        <v>0</v>
      </c>
      <c r="F7877" s="635"/>
    </row>
    <row r="7878" spans="1:6" ht="15">
      <c r="A7878" s="633" t="s">
        <v>26512</v>
      </c>
      <c r="B7878" s="626">
        <v>102233</v>
      </c>
      <c r="C7878" s="628" t="s">
        <v>26523</v>
      </c>
      <c r="D7878" s="626" t="s">
        <v>135</v>
      </c>
      <c r="E7878" s="634">
        <v>13.47</v>
      </c>
      <c r="F7878" s="635">
        <v>0</v>
      </c>
    </row>
    <row r="7879" spans="1:6" ht="15">
      <c r="A7879" s="633" t="s">
        <v>26512</v>
      </c>
      <c r="B7879" s="626">
        <v>102234</v>
      </c>
      <c r="C7879" s="628" t="s">
        <v>26524</v>
      </c>
      <c r="D7879" s="626" t="s">
        <v>135</v>
      </c>
      <c r="E7879" s="634">
        <v>26.93</v>
      </c>
      <c r="F7879" s="635">
        <v>0</v>
      </c>
    </row>
    <row r="7880" spans="1:6" ht="15">
      <c r="A7880" s="633" t="s">
        <v>26512</v>
      </c>
      <c r="B7880" s="626">
        <v>102207</v>
      </c>
      <c r="C7880" s="628" t="s">
        <v>26525</v>
      </c>
      <c r="D7880" s="626" t="s">
        <v>135</v>
      </c>
      <c r="E7880" s="634">
        <v>10.73</v>
      </c>
      <c r="F7880" s="635">
        <v>0</v>
      </c>
    </row>
    <row r="7881" spans="1:6" ht="15">
      <c r="A7881" s="633" t="s">
        <v>26512</v>
      </c>
      <c r="B7881" s="626">
        <v>102217</v>
      </c>
      <c r="C7881" s="628" t="s">
        <v>26526</v>
      </c>
      <c r="D7881" s="626" t="s">
        <v>135</v>
      </c>
      <c r="E7881" s="634">
        <v>21.49</v>
      </c>
      <c r="F7881" s="635">
        <v>0</v>
      </c>
    </row>
    <row r="7882" spans="1:6" ht="15">
      <c r="A7882" s="633" t="s">
        <v>26512</v>
      </c>
      <c r="B7882" s="626">
        <v>102227</v>
      </c>
      <c r="C7882" s="628" t="s">
        <v>26527</v>
      </c>
      <c r="D7882" s="626" t="s">
        <v>135</v>
      </c>
      <c r="E7882" s="634">
        <v>32.24</v>
      </c>
      <c r="F7882" s="635">
        <v>0</v>
      </c>
    </row>
    <row r="7883" spans="1:6" ht="15">
      <c r="A7883" s="633" t="s">
        <v>26512</v>
      </c>
      <c r="B7883" s="626">
        <v>102211</v>
      </c>
      <c r="C7883" s="628" t="s">
        <v>26528</v>
      </c>
      <c r="D7883" s="626" t="s">
        <v>135</v>
      </c>
      <c r="E7883" s="634">
        <v>0</v>
      </c>
      <c r="F7883" s="635"/>
    </row>
    <row r="7884" spans="1:6" ht="15">
      <c r="A7884" s="633" t="s">
        <v>26512</v>
      </c>
      <c r="B7884" s="626">
        <v>102221</v>
      </c>
      <c r="C7884" s="628" t="s">
        <v>26529</v>
      </c>
      <c r="D7884" s="626" t="s">
        <v>135</v>
      </c>
      <c r="E7884" s="634">
        <v>0</v>
      </c>
      <c r="F7884" s="635"/>
    </row>
    <row r="7885" spans="1:6" ht="15">
      <c r="A7885" s="633" t="s">
        <v>26512</v>
      </c>
      <c r="B7885" s="626">
        <v>102231</v>
      </c>
      <c r="C7885" s="628" t="s">
        <v>26530</v>
      </c>
      <c r="D7885" s="626" t="s">
        <v>135</v>
      </c>
      <c r="E7885" s="634">
        <v>0</v>
      </c>
      <c r="F7885" s="635"/>
    </row>
    <row r="7886" spans="1:6" ht="15">
      <c r="A7886" s="633" t="s">
        <v>26512</v>
      </c>
      <c r="B7886" s="626">
        <v>102209</v>
      </c>
      <c r="C7886" s="628" t="s">
        <v>26531</v>
      </c>
      <c r="D7886" s="626" t="s">
        <v>135</v>
      </c>
      <c r="E7886" s="634">
        <v>10.58</v>
      </c>
      <c r="F7886" s="635">
        <v>0</v>
      </c>
    </row>
    <row r="7887" spans="1:6" ht="15">
      <c r="A7887" s="633" t="s">
        <v>26512</v>
      </c>
      <c r="B7887" s="626">
        <v>102219</v>
      </c>
      <c r="C7887" s="628" t="s">
        <v>26532</v>
      </c>
      <c r="D7887" s="626" t="s">
        <v>135</v>
      </c>
      <c r="E7887" s="634">
        <v>21.17</v>
      </c>
      <c r="F7887" s="635">
        <v>0</v>
      </c>
    </row>
    <row r="7888" spans="1:6" ht="15">
      <c r="A7888" s="633" t="s">
        <v>26512</v>
      </c>
      <c r="B7888" s="626">
        <v>102229</v>
      </c>
      <c r="C7888" s="628" t="s">
        <v>26533</v>
      </c>
      <c r="D7888" s="626" t="s">
        <v>135</v>
      </c>
      <c r="E7888" s="634">
        <v>31.76</v>
      </c>
      <c r="F7888" s="635">
        <v>0</v>
      </c>
    </row>
    <row r="7889" spans="1:6" ht="15">
      <c r="A7889" s="633" t="s">
        <v>26512</v>
      </c>
      <c r="B7889" s="626">
        <v>102210</v>
      </c>
      <c r="C7889" s="628" t="s">
        <v>26534</v>
      </c>
      <c r="D7889" s="626" t="s">
        <v>135</v>
      </c>
      <c r="E7889" s="634">
        <v>10.11</v>
      </c>
      <c r="F7889" s="635">
        <v>0</v>
      </c>
    </row>
    <row r="7890" spans="1:6" ht="15">
      <c r="A7890" s="633" t="s">
        <v>26512</v>
      </c>
      <c r="B7890" s="626">
        <v>102220</v>
      </c>
      <c r="C7890" s="628" t="s">
        <v>26535</v>
      </c>
      <c r="D7890" s="626" t="s">
        <v>135</v>
      </c>
      <c r="E7890" s="634">
        <v>20.23</v>
      </c>
      <c r="F7890" s="635">
        <v>0</v>
      </c>
    </row>
    <row r="7891" spans="1:6" ht="15">
      <c r="A7891" s="633" t="s">
        <v>26512</v>
      </c>
      <c r="B7891" s="626">
        <v>102230</v>
      </c>
      <c r="C7891" s="628" t="s">
        <v>26536</v>
      </c>
      <c r="D7891" s="626" t="s">
        <v>135</v>
      </c>
      <c r="E7891" s="634">
        <v>30.34</v>
      </c>
      <c r="F7891" s="635">
        <v>0</v>
      </c>
    </row>
    <row r="7892" spans="1:6" ht="15">
      <c r="A7892" s="633" t="s">
        <v>26512</v>
      </c>
      <c r="B7892" s="626">
        <v>102208</v>
      </c>
      <c r="C7892" s="628" t="s">
        <v>26537</v>
      </c>
      <c r="D7892" s="626" t="s">
        <v>135</v>
      </c>
      <c r="E7892" s="634">
        <v>10.27</v>
      </c>
      <c r="F7892" s="635">
        <v>0</v>
      </c>
    </row>
    <row r="7893" spans="1:6" ht="15">
      <c r="A7893" s="633" t="s">
        <v>26512</v>
      </c>
      <c r="B7893" s="626">
        <v>102218</v>
      </c>
      <c r="C7893" s="628" t="s">
        <v>26538</v>
      </c>
      <c r="D7893" s="626" t="s">
        <v>135</v>
      </c>
      <c r="E7893" s="634">
        <v>20.54</v>
      </c>
      <c r="F7893" s="635">
        <v>0</v>
      </c>
    </row>
    <row r="7894" spans="1:6" ht="15">
      <c r="A7894" s="633" t="s">
        <v>26512</v>
      </c>
      <c r="B7894" s="626">
        <v>102228</v>
      </c>
      <c r="C7894" s="628" t="s">
        <v>26539</v>
      </c>
      <c r="D7894" s="626" t="s">
        <v>135</v>
      </c>
      <c r="E7894" s="634">
        <v>30.83</v>
      </c>
      <c r="F7894" s="635">
        <v>0</v>
      </c>
    </row>
    <row r="7895" spans="1:6" ht="15">
      <c r="A7895" s="633" t="s">
        <v>26512</v>
      </c>
      <c r="B7895" s="626">
        <v>102212</v>
      </c>
      <c r="C7895" s="628" t="s">
        <v>26540</v>
      </c>
      <c r="D7895" s="626" t="s">
        <v>135</v>
      </c>
      <c r="E7895" s="634">
        <v>0</v>
      </c>
      <c r="F7895" s="635"/>
    </row>
    <row r="7896" spans="1:6" ht="15">
      <c r="A7896" s="633" t="s">
        <v>26512</v>
      </c>
      <c r="B7896" s="626">
        <v>102222</v>
      </c>
      <c r="C7896" s="628" t="s">
        <v>26541</v>
      </c>
      <c r="D7896" s="626" t="s">
        <v>135</v>
      </c>
      <c r="E7896" s="634">
        <v>0</v>
      </c>
      <c r="F7896" s="635"/>
    </row>
    <row r="7897" spans="1:6" ht="15">
      <c r="A7897" s="633" t="s">
        <v>26512</v>
      </c>
      <c r="B7897" s="626">
        <v>102232</v>
      </c>
      <c r="C7897" s="628" t="s">
        <v>26542</v>
      </c>
      <c r="D7897" s="626" t="s">
        <v>135</v>
      </c>
      <c r="E7897" s="634">
        <v>0</v>
      </c>
      <c r="F7897" s="635"/>
    </row>
    <row r="7898" spans="1:6" ht="15">
      <c r="A7898" s="633" t="s">
        <v>26512</v>
      </c>
      <c r="B7898" s="626">
        <v>102203</v>
      </c>
      <c r="C7898" s="628" t="s">
        <v>26543</v>
      </c>
      <c r="D7898" s="626" t="s">
        <v>135</v>
      </c>
      <c r="E7898" s="634">
        <v>12.37</v>
      </c>
      <c r="F7898" s="635">
        <v>0</v>
      </c>
    </row>
    <row r="7899" spans="1:6" ht="15">
      <c r="A7899" s="633" t="s">
        <v>26512</v>
      </c>
      <c r="B7899" s="626">
        <v>102213</v>
      </c>
      <c r="C7899" s="628" t="s">
        <v>26544</v>
      </c>
      <c r="D7899" s="626" t="s">
        <v>135</v>
      </c>
      <c r="E7899" s="634">
        <v>24.76</v>
      </c>
      <c r="F7899" s="635">
        <v>0</v>
      </c>
    </row>
    <row r="7900" spans="1:6" ht="15">
      <c r="A7900" s="633" t="s">
        <v>26512</v>
      </c>
      <c r="B7900" s="626">
        <v>102223</v>
      </c>
      <c r="C7900" s="628" t="s">
        <v>26545</v>
      </c>
      <c r="D7900" s="626" t="s">
        <v>135</v>
      </c>
      <c r="E7900" s="634">
        <v>37.130000000000003</v>
      </c>
      <c r="F7900" s="635">
        <v>0</v>
      </c>
    </row>
    <row r="7901" spans="1:6" ht="15">
      <c r="A7901" s="633" t="s">
        <v>26512</v>
      </c>
      <c r="B7901" s="626">
        <v>102204</v>
      </c>
      <c r="C7901" s="628" t="s">
        <v>26546</v>
      </c>
      <c r="D7901" s="626" t="s">
        <v>135</v>
      </c>
      <c r="E7901" s="634">
        <v>12.71</v>
      </c>
      <c r="F7901" s="635">
        <v>0</v>
      </c>
    </row>
    <row r="7902" spans="1:6" ht="15">
      <c r="A7902" s="633" t="s">
        <v>26512</v>
      </c>
      <c r="B7902" s="626">
        <v>102214</v>
      </c>
      <c r="C7902" s="628" t="s">
        <v>26547</v>
      </c>
      <c r="D7902" s="626" t="s">
        <v>135</v>
      </c>
      <c r="E7902" s="634">
        <v>25.42</v>
      </c>
      <c r="F7902" s="635">
        <v>0</v>
      </c>
    </row>
    <row r="7903" spans="1:6" ht="15">
      <c r="A7903" s="633" t="s">
        <v>26512</v>
      </c>
      <c r="B7903" s="626">
        <v>102224</v>
      </c>
      <c r="C7903" s="628" t="s">
        <v>26548</v>
      </c>
      <c r="D7903" s="626" t="s">
        <v>135</v>
      </c>
      <c r="E7903" s="634">
        <v>38.119999999999997</v>
      </c>
      <c r="F7903" s="635">
        <v>0</v>
      </c>
    </row>
    <row r="7904" spans="1:6" ht="15">
      <c r="A7904" s="633" t="s">
        <v>26512</v>
      </c>
      <c r="B7904" s="626">
        <v>102205</v>
      </c>
      <c r="C7904" s="628" t="s">
        <v>26549</v>
      </c>
      <c r="D7904" s="626" t="s">
        <v>135</v>
      </c>
      <c r="E7904" s="634">
        <v>11.64</v>
      </c>
      <c r="F7904" s="635">
        <v>0</v>
      </c>
    </row>
    <row r="7905" spans="1:6" ht="15">
      <c r="A7905" s="633" t="s">
        <v>26512</v>
      </c>
      <c r="B7905" s="626">
        <v>102215</v>
      </c>
      <c r="C7905" s="628" t="s">
        <v>26550</v>
      </c>
      <c r="D7905" s="626" t="s">
        <v>135</v>
      </c>
      <c r="E7905" s="634">
        <v>23.31</v>
      </c>
      <c r="F7905" s="635">
        <v>0</v>
      </c>
    </row>
    <row r="7906" spans="1:6" ht="15">
      <c r="A7906" s="633" t="s">
        <v>26512</v>
      </c>
      <c r="B7906" s="626">
        <v>102225</v>
      </c>
      <c r="C7906" s="628" t="s">
        <v>26551</v>
      </c>
      <c r="D7906" s="626" t="s">
        <v>135</v>
      </c>
      <c r="E7906" s="634">
        <v>34.950000000000003</v>
      </c>
      <c r="F7906" s="635">
        <v>0</v>
      </c>
    </row>
    <row r="7907" spans="1:6" ht="15">
      <c r="A7907" s="633" t="s">
        <v>26512</v>
      </c>
      <c r="B7907" s="626">
        <v>102206</v>
      </c>
      <c r="C7907" s="628" t="s">
        <v>26552</v>
      </c>
      <c r="D7907" s="626" t="s">
        <v>135</v>
      </c>
      <c r="E7907" s="634">
        <v>0</v>
      </c>
      <c r="F7907" s="635"/>
    </row>
    <row r="7908" spans="1:6" ht="15">
      <c r="A7908" s="633" t="s">
        <v>26512</v>
      </c>
      <c r="B7908" s="626">
        <v>102216</v>
      </c>
      <c r="C7908" s="628" t="s">
        <v>26553</v>
      </c>
      <c r="D7908" s="626" t="s">
        <v>135</v>
      </c>
      <c r="E7908" s="634">
        <v>0</v>
      </c>
      <c r="F7908" s="635"/>
    </row>
    <row r="7909" spans="1:6" ht="15">
      <c r="A7909" s="633" t="s">
        <v>26512</v>
      </c>
      <c r="B7909" s="626">
        <v>102226</v>
      </c>
      <c r="C7909" s="628" t="s">
        <v>26554</v>
      </c>
      <c r="D7909" s="626" t="s">
        <v>135</v>
      </c>
      <c r="E7909" s="634">
        <v>0</v>
      </c>
      <c r="F7909" s="635"/>
    </row>
    <row r="7910" spans="1:6" ht="15">
      <c r="A7910" s="633" t="s">
        <v>26555</v>
      </c>
      <c r="B7910" s="626">
        <v>100718</v>
      </c>
      <c r="C7910" s="628" t="s">
        <v>26556</v>
      </c>
      <c r="D7910" s="626" t="s">
        <v>143</v>
      </c>
      <c r="E7910" s="634">
        <v>1.81</v>
      </c>
      <c r="F7910" s="635">
        <v>0</v>
      </c>
    </row>
    <row r="7911" spans="1:6" ht="15">
      <c r="A7911" s="633" t="s">
        <v>26555</v>
      </c>
      <c r="B7911" s="626">
        <v>100716</v>
      </c>
      <c r="C7911" s="628" t="s">
        <v>26557</v>
      </c>
      <c r="D7911" s="626" t="s">
        <v>135</v>
      </c>
      <c r="E7911" s="634">
        <v>25.19</v>
      </c>
      <c r="F7911" s="635">
        <v>0</v>
      </c>
    </row>
    <row r="7912" spans="1:6" ht="15">
      <c r="A7912" s="633" t="s">
        <v>26555</v>
      </c>
      <c r="B7912" s="626">
        <v>100717</v>
      </c>
      <c r="C7912" s="628" t="s">
        <v>26558</v>
      </c>
      <c r="D7912" s="626" t="s">
        <v>135</v>
      </c>
      <c r="E7912" s="634">
        <v>12.31</v>
      </c>
      <c r="F7912" s="635">
        <v>0</v>
      </c>
    </row>
    <row r="7913" spans="1:6" ht="15">
      <c r="A7913" s="633" t="s">
        <v>26555</v>
      </c>
      <c r="B7913" s="626">
        <v>100754</v>
      </c>
      <c r="C7913" s="628" t="s">
        <v>26559</v>
      </c>
      <c r="D7913" s="626" t="s">
        <v>135</v>
      </c>
      <c r="E7913" s="634">
        <v>37.75</v>
      </c>
      <c r="F7913" s="635">
        <v>0</v>
      </c>
    </row>
    <row r="7914" spans="1:6" ht="15">
      <c r="A7914" s="633" t="s">
        <v>26555</v>
      </c>
      <c r="B7914" s="626">
        <v>100736</v>
      </c>
      <c r="C7914" s="628" t="s">
        <v>26560</v>
      </c>
      <c r="D7914" s="626" t="s">
        <v>135</v>
      </c>
      <c r="E7914" s="634">
        <v>18.87</v>
      </c>
      <c r="F7914" s="635">
        <v>0</v>
      </c>
    </row>
    <row r="7915" spans="1:6" ht="15">
      <c r="A7915" s="633" t="s">
        <v>26555</v>
      </c>
      <c r="B7915" s="626">
        <v>100753</v>
      </c>
      <c r="C7915" s="628" t="s">
        <v>26561</v>
      </c>
      <c r="D7915" s="626" t="s">
        <v>135</v>
      </c>
      <c r="E7915" s="634">
        <v>28.25</v>
      </c>
      <c r="F7915" s="635">
        <v>0</v>
      </c>
    </row>
    <row r="7916" spans="1:6" ht="15">
      <c r="A7916" s="633" t="s">
        <v>26555</v>
      </c>
      <c r="B7916" s="626">
        <v>100735</v>
      </c>
      <c r="C7916" s="628" t="s">
        <v>26562</v>
      </c>
      <c r="D7916" s="626" t="s">
        <v>135</v>
      </c>
      <c r="E7916" s="634">
        <v>14.12</v>
      </c>
      <c r="F7916" s="635">
        <v>0</v>
      </c>
    </row>
    <row r="7917" spans="1:6" ht="15">
      <c r="A7917" s="633" t="s">
        <v>26555</v>
      </c>
      <c r="B7917" s="626">
        <v>100734</v>
      </c>
      <c r="C7917" s="628" t="s">
        <v>26563</v>
      </c>
      <c r="D7917" s="626" t="s">
        <v>135</v>
      </c>
      <c r="E7917" s="634">
        <v>20.25</v>
      </c>
      <c r="F7917" s="635">
        <v>0</v>
      </c>
    </row>
    <row r="7918" spans="1:6" ht="15">
      <c r="A7918" s="633" t="s">
        <v>26555</v>
      </c>
      <c r="B7918" s="626">
        <v>100733</v>
      </c>
      <c r="C7918" s="628" t="s">
        <v>26564</v>
      </c>
      <c r="D7918" s="626" t="s">
        <v>135</v>
      </c>
      <c r="E7918" s="634">
        <v>15.76</v>
      </c>
      <c r="F7918" s="635">
        <v>0</v>
      </c>
    </row>
    <row r="7919" spans="1:6" ht="15">
      <c r="A7919" s="633" t="s">
        <v>26555</v>
      </c>
      <c r="B7919" s="626">
        <v>100740</v>
      </c>
      <c r="C7919" s="628" t="s">
        <v>26565</v>
      </c>
      <c r="D7919" s="626" t="s">
        <v>135</v>
      </c>
      <c r="E7919" s="634">
        <v>14.2</v>
      </c>
      <c r="F7919" s="635">
        <v>0</v>
      </c>
    </row>
    <row r="7920" spans="1:6" ht="15">
      <c r="A7920" s="633" t="s">
        <v>26555</v>
      </c>
      <c r="B7920" s="626">
        <v>100758</v>
      </c>
      <c r="C7920" s="628" t="s">
        <v>26566</v>
      </c>
      <c r="D7920" s="626" t="s">
        <v>135</v>
      </c>
      <c r="E7920" s="634">
        <v>63.2</v>
      </c>
      <c r="F7920" s="635">
        <v>0</v>
      </c>
    </row>
    <row r="7921" spans="1:6" ht="15">
      <c r="A7921" s="633" t="s">
        <v>26555</v>
      </c>
      <c r="B7921" s="626">
        <v>100742</v>
      </c>
      <c r="C7921" s="628" t="s">
        <v>26567</v>
      </c>
      <c r="D7921" s="626" t="s">
        <v>135</v>
      </c>
      <c r="E7921" s="634">
        <v>31.59</v>
      </c>
      <c r="F7921" s="635">
        <v>0</v>
      </c>
    </row>
    <row r="7922" spans="1:6" ht="15">
      <c r="A7922" s="633" t="s">
        <v>26555</v>
      </c>
      <c r="B7922" s="626">
        <v>100739</v>
      </c>
      <c r="C7922" s="628" t="s">
        <v>26568</v>
      </c>
      <c r="D7922" s="626" t="s">
        <v>135</v>
      </c>
      <c r="E7922" s="634">
        <v>12.95</v>
      </c>
      <c r="F7922" s="635">
        <v>0</v>
      </c>
    </row>
    <row r="7923" spans="1:6" ht="15">
      <c r="A7923" s="633" t="s">
        <v>26555</v>
      </c>
      <c r="B7923" s="626">
        <v>100757</v>
      </c>
      <c r="C7923" s="628" t="s">
        <v>26569</v>
      </c>
      <c r="D7923" s="626" t="s">
        <v>135</v>
      </c>
      <c r="E7923" s="634">
        <v>61.73</v>
      </c>
      <c r="F7923" s="635">
        <v>0</v>
      </c>
    </row>
    <row r="7924" spans="1:6" ht="15">
      <c r="A7924" s="633" t="s">
        <v>26555</v>
      </c>
      <c r="B7924" s="626">
        <v>100741</v>
      </c>
      <c r="C7924" s="628" t="s">
        <v>26570</v>
      </c>
      <c r="D7924" s="626" t="s">
        <v>135</v>
      </c>
      <c r="E7924" s="634">
        <v>30.87</v>
      </c>
      <c r="F7924" s="635">
        <v>0</v>
      </c>
    </row>
    <row r="7925" spans="1:6" ht="15">
      <c r="A7925" s="633" t="s">
        <v>26555</v>
      </c>
      <c r="B7925" s="626">
        <v>100744</v>
      </c>
      <c r="C7925" s="628" t="s">
        <v>26571</v>
      </c>
      <c r="D7925" s="626" t="s">
        <v>135</v>
      </c>
      <c r="E7925" s="634">
        <v>14.01</v>
      </c>
      <c r="F7925" s="635">
        <v>0</v>
      </c>
    </row>
    <row r="7926" spans="1:6" ht="15">
      <c r="A7926" s="633" t="s">
        <v>26555</v>
      </c>
      <c r="B7926" s="626">
        <v>100760</v>
      </c>
      <c r="C7926" s="628" t="s">
        <v>26572</v>
      </c>
      <c r="D7926" s="626" t="s">
        <v>135</v>
      </c>
      <c r="E7926" s="634">
        <v>62.81</v>
      </c>
      <c r="F7926" s="635">
        <v>0</v>
      </c>
    </row>
    <row r="7927" spans="1:6" ht="15">
      <c r="A7927" s="633" t="s">
        <v>26555</v>
      </c>
      <c r="B7927" s="626">
        <v>100746</v>
      </c>
      <c r="C7927" s="628" t="s">
        <v>26573</v>
      </c>
      <c r="D7927" s="626" t="s">
        <v>135</v>
      </c>
      <c r="E7927" s="634">
        <v>31.4</v>
      </c>
      <c r="F7927" s="635">
        <v>0</v>
      </c>
    </row>
    <row r="7928" spans="1:6" ht="15">
      <c r="A7928" s="633" t="s">
        <v>26555</v>
      </c>
      <c r="B7928" s="626">
        <v>100743</v>
      </c>
      <c r="C7928" s="628" t="s">
        <v>26574</v>
      </c>
      <c r="D7928" s="626" t="s">
        <v>135</v>
      </c>
      <c r="E7928" s="634">
        <v>12.66</v>
      </c>
      <c r="F7928" s="635">
        <v>0</v>
      </c>
    </row>
    <row r="7929" spans="1:6" ht="15">
      <c r="A7929" s="633" t="s">
        <v>26555</v>
      </c>
      <c r="B7929" s="626">
        <v>100759</v>
      </c>
      <c r="C7929" s="628" t="s">
        <v>26575</v>
      </c>
      <c r="D7929" s="626" t="s">
        <v>135</v>
      </c>
      <c r="E7929" s="634">
        <v>61.1</v>
      </c>
      <c r="F7929" s="635">
        <v>0</v>
      </c>
    </row>
    <row r="7930" spans="1:6" ht="15">
      <c r="A7930" s="633" t="s">
        <v>26555</v>
      </c>
      <c r="B7930" s="626">
        <v>100745</v>
      </c>
      <c r="C7930" s="628" t="s">
        <v>26576</v>
      </c>
      <c r="D7930" s="626" t="s">
        <v>135</v>
      </c>
      <c r="E7930" s="634">
        <v>30.55</v>
      </c>
      <c r="F7930" s="635">
        <v>0</v>
      </c>
    </row>
    <row r="7931" spans="1:6" ht="15">
      <c r="A7931" s="633" t="s">
        <v>26555</v>
      </c>
      <c r="B7931" s="626">
        <v>100748</v>
      </c>
      <c r="C7931" s="628" t="s">
        <v>26577</v>
      </c>
      <c r="D7931" s="626" t="s">
        <v>135</v>
      </c>
      <c r="E7931" s="634">
        <v>14.09</v>
      </c>
      <c r="F7931" s="635">
        <v>0</v>
      </c>
    </row>
    <row r="7932" spans="1:6" ht="15">
      <c r="A7932" s="633" t="s">
        <v>26555</v>
      </c>
      <c r="B7932" s="626">
        <v>100762</v>
      </c>
      <c r="C7932" s="628" t="s">
        <v>26578</v>
      </c>
      <c r="D7932" s="626" t="s">
        <v>135</v>
      </c>
      <c r="E7932" s="634">
        <v>62.97</v>
      </c>
      <c r="F7932" s="635">
        <v>0</v>
      </c>
    </row>
    <row r="7933" spans="1:6" ht="15">
      <c r="A7933" s="633" t="s">
        <v>26555</v>
      </c>
      <c r="B7933" s="626">
        <v>100750</v>
      </c>
      <c r="C7933" s="628" t="s">
        <v>26579</v>
      </c>
      <c r="D7933" s="626" t="s">
        <v>135</v>
      </c>
      <c r="E7933" s="634">
        <v>31.48</v>
      </c>
      <c r="F7933" s="635">
        <v>0</v>
      </c>
    </row>
    <row r="7934" spans="1:6" ht="15">
      <c r="A7934" s="633" t="s">
        <v>26555</v>
      </c>
      <c r="B7934" s="626">
        <v>100747</v>
      </c>
      <c r="C7934" s="628" t="s">
        <v>26580</v>
      </c>
      <c r="D7934" s="626" t="s">
        <v>135</v>
      </c>
      <c r="E7934" s="634">
        <v>12.78</v>
      </c>
      <c r="F7934" s="635">
        <v>0</v>
      </c>
    </row>
    <row r="7935" spans="1:6" ht="15">
      <c r="A7935" s="633" t="s">
        <v>26555</v>
      </c>
      <c r="B7935" s="626">
        <v>100761</v>
      </c>
      <c r="C7935" s="628" t="s">
        <v>26581</v>
      </c>
      <c r="D7935" s="626" t="s">
        <v>135</v>
      </c>
      <c r="E7935" s="634">
        <v>61.36</v>
      </c>
      <c r="F7935" s="635">
        <v>0</v>
      </c>
    </row>
    <row r="7936" spans="1:6" ht="15">
      <c r="A7936" s="633" t="s">
        <v>26555</v>
      </c>
      <c r="B7936" s="626">
        <v>100749</v>
      </c>
      <c r="C7936" s="628" t="s">
        <v>26582</v>
      </c>
      <c r="D7936" s="626" t="s">
        <v>135</v>
      </c>
      <c r="E7936" s="634">
        <v>30.68</v>
      </c>
      <c r="F7936" s="635">
        <v>0</v>
      </c>
    </row>
    <row r="7937" spans="1:6" ht="15">
      <c r="A7937" s="633" t="s">
        <v>26555</v>
      </c>
      <c r="B7937" s="626">
        <v>100720</v>
      </c>
      <c r="C7937" s="628" t="s">
        <v>26583</v>
      </c>
      <c r="D7937" s="626" t="s">
        <v>135</v>
      </c>
      <c r="E7937" s="634">
        <v>13.51</v>
      </c>
      <c r="F7937" s="635">
        <v>0</v>
      </c>
    </row>
    <row r="7938" spans="1:6" ht="15">
      <c r="A7938" s="633" t="s">
        <v>26555</v>
      </c>
      <c r="B7938" s="626">
        <v>100722</v>
      </c>
      <c r="C7938" s="628" t="s">
        <v>26584</v>
      </c>
      <c r="D7938" s="626" t="s">
        <v>135</v>
      </c>
      <c r="E7938" s="634">
        <v>30.94</v>
      </c>
      <c r="F7938" s="635">
        <v>0</v>
      </c>
    </row>
    <row r="7939" spans="1:6" ht="15">
      <c r="A7939" s="633" t="s">
        <v>26555</v>
      </c>
      <c r="B7939" s="626">
        <v>100719</v>
      </c>
      <c r="C7939" s="628" t="s">
        <v>26585</v>
      </c>
      <c r="D7939" s="626" t="s">
        <v>135</v>
      </c>
      <c r="E7939" s="634">
        <v>13.16</v>
      </c>
      <c r="F7939" s="635">
        <v>0</v>
      </c>
    </row>
    <row r="7940" spans="1:6" ht="15">
      <c r="A7940" s="633" t="s">
        <v>26555</v>
      </c>
      <c r="B7940" s="626">
        <v>100721</v>
      </c>
      <c r="C7940" s="628" t="s">
        <v>26586</v>
      </c>
      <c r="D7940" s="626" t="s">
        <v>135</v>
      </c>
      <c r="E7940" s="634">
        <v>31.31</v>
      </c>
      <c r="F7940" s="635">
        <v>0</v>
      </c>
    </row>
    <row r="7941" spans="1:6" ht="15">
      <c r="A7941" s="633" t="s">
        <v>26555</v>
      </c>
      <c r="B7941" s="626">
        <v>100724</v>
      </c>
      <c r="C7941" s="628" t="s">
        <v>26587</v>
      </c>
      <c r="D7941" s="626" t="s">
        <v>135</v>
      </c>
      <c r="E7941" s="634">
        <v>17.39</v>
      </c>
      <c r="F7941" s="635">
        <v>0</v>
      </c>
    </row>
    <row r="7942" spans="1:6" ht="15">
      <c r="A7942" s="633" t="s">
        <v>26555</v>
      </c>
      <c r="B7942" s="626">
        <v>100726</v>
      </c>
      <c r="C7942" s="628" t="s">
        <v>26588</v>
      </c>
      <c r="D7942" s="626" t="s">
        <v>135</v>
      </c>
      <c r="E7942" s="634">
        <v>34.71</v>
      </c>
      <c r="F7942" s="635">
        <v>0</v>
      </c>
    </row>
    <row r="7943" spans="1:6" ht="15">
      <c r="A7943" s="633" t="s">
        <v>26555</v>
      </c>
      <c r="B7943" s="626">
        <v>100723</v>
      </c>
      <c r="C7943" s="628" t="s">
        <v>26589</v>
      </c>
      <c r="D7943" s="626" t="s">
        <v>135</v>
      </c>
      <c r="E7943" s="634">
        <v>14.12</v>
      </c>
      <c r="F7943" s="635">
        <v>0</v>
      </c>
    </row>
    <row r="7944" spans="1:6" ht="15">
      <c r="A7944" s="633" t="s">
        <v>26555</v>
      </c>
      <c r="B7944" s="626">
        <v>100725</v>
      </c>
      <c r="C7944" s="628" t="s">
        <v>26590</v>
      </c>
      <c r="D7944" s="626" t="s">
        <v>135</v>
      </c>
      <c r="E7944" s="634">
        <v>31.63</v>
      </c>
      <c r="F7944" s="635">
        <v>0</v>
      </c>
    </row>
    <row r="7945" spans="1:6" ht="15">
      <c r="A7945" s="633" t="s">
        <v>26555</v>
      </c>
      <c r="B7945" s="626">
        <v>100752</v>
      </c>
      <c r="C7945" s="628" t="s">
        <v>26591</v>
      </c>
      <c r="D7945" s="626" t="s">
        <v>135</v>
      </c>
      <c r="E7945" s="634">
        <v>57.64</v>
      </c>
      <c r="F7945" s="635">
        <v>0</v>
      </c>
    </row>
    <row r="7946" spans="1:6" ht="15">
      <c r="A7946" s="633" t="s">
        <v>26555</v>
      </c>
      <c r="B7946" s="626">
        <v>100730</v>
      </c>
      <c r="C7946" s="628" t="s">
        <v>26592</v>
      </c>
      <c r="D7946" s="626" t="s">
        <v>135</v>
      </c>
      <c r="E7946" s="634">
        <v>28.82</v>
      </c>
      <c r="F7946" s="635">
        <v>0</v>
      </c>
    </row>
    <row r="7947" spans="1:6" ht="15">
      <c r="A7947" s="633" t="s">
        <v>26555</v>
      </c>
      <c r="B7947" s="626">
        <v>100751</v>
      </c>
      <c r="C7947" s="628" t="s">
        <v>26593</v>
      </c>
      <c r="D7947" s="626" t="s">
        <v>135</v>
      </c>
      <c r="E7947" s="634">
        <v>48.57</v>
      </c>
      <c r="F7947" s="635">
        <v>0</v>
      </c>
    </row>
    <row r="7948" spans="1:6" ht="15">
      <c r="A7948" s="633" t="s">
        <v>26555</v>
      </c>
      <c r="B7948" s="626">
        <v>100729</v>
      </c>
      <c r="C7948" s="628" t="s">
        <v>26594</v>
      </c>
      <c r="D7948" s="626" t="s">
        <v>135</v>
      </c>
      <c r="E7948" s="634">
        <v>24.28</v>
      </c>
      <c r="F7948" s="635">
        <v>0</v>
      </c>
    </row>
    <row r="7949" spans="1:6" ht="15">
      <c r="A7949" s="633" t="s">
        <v>26555</v>
      </c>
      <c r="B7949" s="626">
        <v>100728</v>
      </c>
      <c r="C7949" s="628" t="s">
        <v>26595</v>
      </c>
      <c r="D7949" s="626" t="s">
        <v>135</v>
      </c>
      <c r="E7949" s="634">
        <v>29.35</v>
      </c>
      <c r="F7949" s="635">
        <v>0</v>
      </c>
    </row>
    <row r="7950" spans="1:6" ht="15">
      <c r="A7950" s="633" t="s">
        <v>26555</v>
      </c>
      <c r="B7950" s="626">
        <v>100732</v>
      </c>
      <c r="C7950" s="628" t="s">
        <v>26596</v>
      </c>
      <c r="D7950" s="626" t="s">
        <v>135</v>
      </c>
      <c r="E7950" s="634">
        <v>0</v>
      </c>
      <c r="F7950" s="635"/>
    </row>
    <row r="7951" spans="1:6" ht="15">
      <c r="A7951" s="633" t="s">
        <v>26555</v>
      </c>
      <c r="B7951" s="626">
        <v>100731</v>
      </c>
      <c r="C7951" s="628" t="s">
        <v>26597</v>
      </c>
      <c r="D7951" s="626" t="s">
        <v>135</v>
      </c>
      <c r="E7951" s="634">
        <v>0</v>
      </c>
      <c r="F7951" s="635"/>
    </row>
    <row r="7952" spans="1:6" ht="15">
      <c r="A7952" s="633" t="s">
        <v>26555</v>
      </c>
      <c r="B7952" s="626">
        <v>100727</v>
      </c>
      <c r="C7952" s="628" t="s">
        <v>26598</v>
      </c>
      <c r="D7952" s="626" t="s">
        <v>135</v>
      </c>
      <c r="E7952" s="634">
        <v>32.21</v>
      </c>
      <c r="F7952" s="635">
        <v>0</v>
      </c>
    </row>
    <row r="7953" spans="1:6" ht="15">
      <c r="A7953" s="633" t="s">
        <v>26555</v>
      </c>
      <c r="B7953" s="626">
        <v>100756</v>
      </c>
      <c r="C7953" s="628" t="s">
        <v>26599</v>
      </c>
      <c r="D7953" s="626" t="s">
        <v>135</v>
      </c>
      <c r="E7953" s="634">
        <v>0</v>
      </c>
      <c r="F7953" s="635"/>
    </row>
    <row r="7954" spans="1:6" ht="15">
      <c r="A7954" s="633" t="s">
        <v>26555</v>
      </c>
      <c r="B7954" s="626">
        <v>100738</v>
      </c>
      <c r="C7954" s="628" t="s">
        <v>26600</v>
      </c>
      <c r="D7954" s="626" t="s">
        <v>135</v>
      </c>
      <c r="E7954" s="634">
        <v>0</v>
      </c>
      <c r="F7954" s="635"/>
    </row>
    <row r="7955" spans="1:6" ht="15">
      <c r="A7955" s="633" t="s">
        <v>26555</v>
      </c>
      <c r="B7955" s="626">
        <v>100755</v>
      </c>
      <c r="C7955" s="628" t="s">
        <v>26601</v>
      </c>
      <c r="D7955" s="626" t="s">
        <v>135</v>
      </c>
      <c r="E7955" s="634">
        <v>0</v>
      </c>
      <c r="F7955" s="635"/>
    </row>
    <row r="7956" spans="1:6" ht="15">
      <c r="A7956" s="633" t="s">
        <v>26555</v>
      </c>
      <c r="B7956" s="626">
        <v>100737</v>
      </c>
      <c r="C7956" s="628" t="s">
        <v>26602</v>
      </c>
      <c r="D7956" s="626" t="s">
        <v>135</v>
      </c>
      <c r="E7956" s="634">
        <v>0</v>
      </c>
      <c r="F7956" s="635"/>
    </row>
    <row r="7957" spans="1:6" ht="15">
      <c r="A7957" s="633" t="s">
        <v>26603</v>
      </c>
      <c r="B7957" s="626">
        <v>102499</v>
      </c>
      <c r="C7957" s="628" t="s">
        <v>26604</v>
      </c>
      <c r="D7957" s="626" t="s">
        <v>135</v>
      </c>
      <c r="E7957" s="634">
        <v>4.03</v>
      </c>
      <c r="F7957" s="635">
        <v>0</v>
      </c>
    </row>
    <row r="7958" spans="1:6" ht="15">
      <c r="A7958" s="633" t="s">
        <v>26603</v>
      </c>
      <c r="B7958" s="626">
        <v>102505</v>
      </c>
      <c r="C7958" s="628" t="s">
        <v>26605</v>
      </c>
      <c r="D7958" s="626" t="s">
        <v>143</v>
      </c>
      <c r="E7958" s="634">
        <v>13.58</v>
      </c>
      <c r="F7958" s="635">
        <v>0</v>
      </c>
    </row>
    <row r="7959" spans="1:6" ht="15">
      <c r="A7959" s="633" t="s">
        <v>26603</v>
      </c>
      <c r="B7959" s="626">
        <v>102504</v>
      </c>
      <c r="C7959" s="628" t="s">
        <v>26606</v>
      </c>
      <c r="D7959" s="626" t="s">
        <v>143</v>
      </c>
      <c r="E7959" s="634">
        <v>12.97</v>
      </c>
      <c r="F7959" s="635">
        <v>0</v>
      </c>
    </row>
    <row r="7960" spans="1:6" ht="15">
      <c r="A7960" s="633" t="s">
        <v>26603</v>
      </c>
      <c r="B7960" s="626">
        <v>102506</v>
      </c>
      <c r="C7960" s="628" t="s">
        <v>26607</v>
      </c>
      <c r="D7960" s="626" t="s">
        <v>143</v>
      </c>
      <c r="E7960" s="634">
        <v>14.2</v>
      </c>
      <c r="F7960" s="635">
        <v>0</v>
      </c>
    </row>
    <row r="7961" spans="1:6" ht="15">
      <c r="A7961" s="633" t="s">
        <v>26603</v>
      </c>
      <c r="B7961" s="626">
        <v>102500</v>
      </c>
      <c r="C7961" s="628" t="s">
        <v>26608</v>
      </c>
      <c r="D7961" s="626" t="s">
        <v>143</v>
      </c>
      <c r="E7961" s="634">
        <v>5.63</v>
      </c>
      <c r="F7961" s="635">
        <v>0</v>
      </c>
    </row>
    <row r="7962" spans="1:6" ht="15">
      <c r="A7962" s="633" t="s">
        <v>26603</v>
      </c>
      <c r="B7962" s="626">
        <v>102502</v>
      </c>
      <c r="C7962" s="628" t="s">
        <v>26609</v>
      </c>
      <c r="D7962" s="626" t="s">
        <v>143</v>
      </c>
      <c r="E7962" s="634">
        <v>0</v>
      </c>
      <c r="F7962" s="635"/>
    </row>
    <row r="7963" spans="1:6" ht="15">
      <c r="A7963" s="633" t="s">
        <v>26603</v>
      </c>
      <c r="B7963" s="626">
        <v>102507</v>
      </c>
      <c r="C7963" s="628" t="s">
        <v>26610</v>
      </c>
      <c r="D7963" s="626" t="s">
        <v>143</v>
      </c>
      <c r="E7963" s="634">
        <v>8.07</v>
      </c>
      <c r="F7963" s="635">
        <v>0</v>
      </c>
    </row>
    <row r="7964" spans="1:6" ht="15">
      <c r="A7964" s="633" t="s">
        <v>26603</v>
      </c>
      <c r="B7964" s="626">
        <v>102510</v>
      </c>
      <c r="C7964" s="628" t="s">
        <v>26611</v>
      </c>
      <c r="D7964" s="626" t="s">
        <v>143</v>
      </c>
      <c r="E7964" s="634">
        <v>0</v>
      </c>
      <c r="F7964" s="635"/>
    </row>
    <row r="7965" spans="1:6" ht="15">
      <c r="A7965" s="633" t="s">
        <v>26603</v>
      </c>
      <c r="B7965" s="626">
        <v>102512</v>
      </c>
      <c r="C7965" s="628" t="s">
        <v>26612</v>
      </c>
      <c r="D7965" s="626" t="s">
        <v>143</v>
      </c>
      <c r="E7965" s="634">
        <v>7.33</v>
      </c>
      <c r="F7965" s="635">
        <v>0</v>
      </c>
    </row>
    <row r="7966" spans="1:6" ht="15">
      <c r="A7966" s="633" t="s">
        <v>26603</v>
      </c>
      <c r="B7966" s="626">
        <v>102501</v>
      </c>
      <c r="C7966" s="628" t="s">
        <v>26613</v>
      </c>
      <c r="D7966" s="626" t="s">
        <v>135</v>
      </c>
      <c r="E7966" s="634">
        <v>30.87</v>
      </c>
      <c r="F7966" s="635">
        <v>0</v>
      </c>
    </row>
    <row r="7967" spans="1:6" ht="15">
      <c r="A7967" s="633" t="s">
        <v>26603</v>
      </c>
      <c r="B7967" s="626">
        <v>102503</v>
      </c>
      <c r="C7967" s="628" t="s">
        <v>26614</v>
      </c>
      <c r="D7967" s="626" t="s">
        <v>135</v>
      </c>
      <c r="E7967" s="634">
        <v>0</v>
      </c>
      <c r="F7967" s="635"/>
    </row>
    <row r="7968" spans="1:6" ht="15">
      <c r="A7968" s="633" t="s">
        <v>26603</v>
      </c>
      <c r="B7968" s="626">
        <v>102508</v>
      </c>
      <c r="C7968" s="628" t="s">
        <v>26615</v>
      </c>
      <c r="D7968" s="626" t="s">
        <v>135</v>
      </c>
      <c r="E7968" s="634">
        <v>55.77</v>
      </c>
      <c r="F7968" s="635">
        <v>0</v>
      </c>
    </row>
    <row r="7969" spans="1:6" ht="15">
      <c r="A7969" s="633" t="s">
        <v>26603</v>
      </c>
      <c r="B7969" s="626">
        <v>102511</v>
      </c>
      <c r="C7969" s="628" t="s">
        <v>26616</v>
      </c>
      <c r="D7969" s="626" t="s">
        <v>135</v>
      </c>
      <c r="E7969" s="634">
        <v>0</v>
      </c>
      <c r="F7969" s="635"/>
    </row>
    <row r="7970" spans="1:6" ht="15">
      <c r="A7970" s="633" t="s">
        <v>26603</v>
      </c>
      <c r="B7970" s="626">
        <v>102509</v>
      </c>
      <c r="C7970" s="628" t="s">
        <v>26617</v>
      </c>
      <c r="D7970" s="626" t="s">
        <v>135</v>
      </c>
      <c r="E7970" s="634">
        <v>40.04</v>
      </c>
      <c r="F7970" s="635">
        <v>0</v>
      </c>
    </row>
    <row r="7971" spans="1:6" ht="15">
      <c r="A7971" s="633" t="s">
        <v>26603</v>
      </c>
      <c r="B7971" s="626">
        <v>102498</v>
      </c>
      <c r="C7971" s="628" t="s">
        <v>26618</v>
      </c>
      <c r="D7971" s="626" t="s">
        <v>143</v>
      </c>
      <c r="E7971" s="634">
        <v>2.02</v>
      </c>
      <c r="F7971" s="635">
        <v>0</v>
      </c>
    </row>
    <row r="7972" spans="1:6" ht="15">
      <c r="A7972" s="633" t="s">
        <v>26603</v>
      </c>
      <c r="B7972" s="626">
        <v>102519</v>
      </c>
      <c r="C7972" s="628" t="s">
        <v>26619</v>
      </c>
      <c r="D7972" s="626" t="s">
        <v>351</v>
      </c>
      <c r="E7972" s="634">
        <v>0</v>
      </c>
      <c r="F7972" s="635"/>
    </row>
    <row r="7973" spans="1:6" ht="15">
      <c r="A7973" s="633" t="s">
        <v>26603</v>
      </c>
      <c r="B7973" s="626">
        <v>102491</v>
      </c>
      <c r="C7973" s="628" t="s">
        <v>26620</v>
      </c>
      <c r="D7973" s="626" t="s">
        <v>135</v>
      </c>
      <c r="E7973" s="634">
        <v>24.92</v>
      </c>
      <c r="F7973" s="635">
        <v>0</v>
      </c>
    </row>
    <row r="7974" spans="1:6" ht="15">
      <c r="A7974" s="633" t="s">
        <v>26603</v>
      </c>
      <c r="B7974" s="626">
        <v>102492</v>
      </c>
      <c r="C7974" s="628" t="s">
        <v>26621</v>
      </c>
      <c r="D7974" s="626" t="s">
        <v>135</v>
      </c>
      <c r="E7974" s="634">
        <v>31.69</v>
      </c>
      <c r="F7974" s="635">
        <v>0</v>
      </c>
    </row>
    <row r="7975" spans="1:6" ht="15">
      <c r="A7975" s="633" t="s">
        <v>26603</v>
      </c>
      <c r="B7975" s="626">
        <v>102804</v>
      </c>
      <c r="C7975" s="628" t="s">
        <v>26622</v>
      </c>
      <c r="D7975" s="626" t="s">
        <v>135</v>
      </c>
      <c r="E7975" s="634">
        <v>0</v>
      </c>
      <c r="F7975" s="635"/>
    </row>
    <row r="7976" spans="1:6" ht="15">
      <c r="A7976" s="633" t="s">
        <v>26603</v>
      </c>
      <c r="B7976" s="626">
        <v>102494</v>
      </c>
      <c r="C7976" s="628" t="s">
        <v>26623</v>
      </c>
      <c r="D7976" s="626" t="s">
        <v>135</v>
      </c>
      <c r="E7976" s="634">
        <v>76.849999999999994</v>
      </c>
      <c r="F7976" s="635">
        <v>0</v>
      </c>
    </row>
    <row r="7977" spans="1:6" ht="15">
      <c r="A7977" s="633" t="s">
        <v>26603</v>
      </c>
      <c r="B7977" s="626">
        <v>102805</v>
      </c>
      <c r="C7977" s="628" t="s">
        <v>26624</v>
      </c>
      <c r="D7977" s="626" t="s">
        <v>135</v>
      </c>
      <c r="E7977" s="634">
        <v>0</v>
      </c>
      <c r="F7977" s="635"/>
    </row>
    <row r="7978" spans="1:6" ht="15">
      <c r="A7978" s="633" t="s">
        <v>26603</v>
      </c>
      <c r="B7978" s="626">
        <v>102490</v>
      </c>
      <c r="C7978" s="628" t="s">
        <v>26625</v>
      </c>
      <c r="D7978" s="626" t="s">
        <v>135</v>
      </c>
      <c r="E7978" s="634">
        <v>0</v>
      </c>
      <c r="F7978" s="635"/>
    </row>
    <row r="7979" spans="1:6" ht="15">
      <c r="A7979" s="633" t="s">
        <v>26603</v>
      </c>
      <c r="B7979" s="626">
        <v>102496</v>
      </c>
      <c r="C7979" s="628" t="s">
        <v>26626</v>
      </c>
      <c r="D7979" s="626" t="s">
        <v>143</v>
      </c>
      <c r="E7979" s="634">
        <v>16.5</v>
      </c>
      <c r="F7979" s="635">
        <v>0</v>
      </c>
    </row>
    <row r="7980" spans="1:6" ht="15">
      <c r="A7980" s="633" t="s">
        <v>26603</v>
      </c>
      <c r="B7980" s="626">
        <v>102497</v>
      </c>
      <c r="C7980" s="628" t="s">
        <v>26627</v>
      </c>
      <c r="D7980" s="626" t="s">
        <v>143</v>
      </c>
      <c r="E7980" s="634">
        <v>6.14</v>
      </c>
      <c r="F7980" s="635">
        <v>0</v>
      </c>
    </row>
    <row r="7981" spans="1:6" ht="15">
      <c r="A7981" s="633" t="s">
        <v>26603</v>
      </c>
      <c r="B7981" s="626">
        <v>102520</v>
      </c>
      <c r="C7981" s="628" t="s">
        <v>26628</v>
      </c>
      <c r="D7981" s="626" t="s">
        <v>135</v>
      </c>
      <c r="E7981" s="634">
        <v>104.52</v>
      </c>
      <c r="F7981" s="635">
        <v>0</v>
      </c>
    </row>
    <row r="7982" spans="1:6" ht="15">
      <c r="A7982" s="633" t="s">
        <v>26603</v>
      </c>
      <c r="B7982" s="626">
        <v>102518</v>
      </c>
      <c r="C7982" s="628" t="s">
        <v>26629</v>
      </c>
      <c r="D7982" s="626" t="s">
        <v>351</v>
      </c>
      <c r="E7982" s="634">
        <v>0</v>
      </c>
      <c r="F7982" s="635"/>
    </row>
    <row r="7983" spans="1:6" ht="15">
      <c r="A7983" s="633" t="s">
        <v>26603</v>
      </c>
      <c r="B7983" s="626">
        <v>102514</v>
      </c>
      <c r="C7983" s="628" t="s">
        <v>26630</v>
      </c>
      <c r="D7983" s="626" t="s">
        <v>351</v>
      </c>
      <c r="E7983" s="634">
        <v>0</v>
      </c>
      <c r="F7983" s="635"/>
    </row>
    <row r="7984" spans="1:6" ht="15">
      <c r="A7984" s="633" t="s">
        <v>26603</v>
      </c>
      <c r="B7984" s="626">
        <v>102516</v>
      </c>
      <c r="C7984" s="628" t="s">
        <v>26631</v>
      </c>
      <c r="D7984" s="626" t="s">
        <v>351</v>
      </c>
      <c r="E7984" s="634">
        <v>0</v>
      </c>
      <c r="F7984" s="635"/>
    </row>
    <row r="7985" spans="1:6" ht="15">
      <c r="A7985" s="633" t="s">
        <v>26603</v>
      </c>
      <c r="B7985" s="626">
        <v>102515</v>
      </c>
      <c r="C7985" s="628" t="s">
        <v>26632</v>
      </c>
      <c r="D7985" s="626" t="s">
        <v>351</v>
      </c>
      <c r="E7985" s="634">
        <v>0</v>
      </c>
      <c r="F7985" s="635"/>
    </row>
    <row r="7986" spans="1:6" ht="15">
      <c r="A7986" s="633" t="s">
        <v>26603</v>
      </c>
      <c r="B7986" s="626">
        <v>102517</v>
      </c>
      <c r="C7986" s="628" t="s">
        <v>26633</v>
      </c>
      <c r="D7986" s="626" t="s">
        <v>351</v>
      </c>
      <c r="E7986" s="634">
        <v>0</v>
      </c>
      <c r="F7986" s="635"/>
    </row>
    <row r="7987" spans="1:6" ht="15">
      <c r="A7987" s="633" t="s">
        <v>26603</v>
      </c>
      <c r="B7987" s="626">
        <v>102513</v>
      </c>
      <c r="C7987" s="628" t="s">
        <v>26634</v>
      </c>
      <c r="D7987" s="626" t="s">
        <v>135</v>
      </c>
      <c r="E7987" s="634">
        <v>60.42</v>
      </c>
      <c r="F7987" s="635">
        <v>0</v>
      </c>
    </row>
    <row r="7988" spans="1:6" ht="15">
      <c r="A7988" s="633" t="s">
        <v>26603</v>
      </c>
      <c r="B7988" s="626">
        <v>102489</v>
      </c>
      <c r="C7988" s="628" t="s">
        <v>26635</v>
      </c>
      <c r="D7988" s="626" t="s">
        <v>135</v>
      </c>
      <c r="E7988" s="634">
        <v>31.5</v>
      </c>
      <c r="F7988" s="635">
        <v>0</v>
      </c>
    </row>
    <row r="7989" spans="1:6" ht="15">
      <c r="A7989" s="633" t="s">
        <v>26603</v>
      </c>
      <c r="B7989" s="626">
        <v>102488</v>
      </c>
      <c r="C7989" s="628" t="s">
        <v>26636</v>
      </c>
      <c r="D7989" s="626" t="s">
        <v>135</v>
      </c>
      <c r="E7989" s="634">
        <v>4.72</v>
      </c>
      <c r="F7989" s="635">
        <v>0</v>
      </c>
    </row>
    <row r="7990" spans="1:6" ht="15">
      <c r="A7990" s="633" t="s">
        <v>26637</v>
      </c>
      <c r="B7990" s="626">
        <v>101730</v>
      </c>
      <c r="C7990" s="628" t="s">
        <v>26638</v>
      </c>
      <c r="D7990" s="626" t="s">
        <v>135</v>
      </c>
      <c r="E7990" s="634">
        <v>0</v>
      </c>
      <c r="F7990" s="635"/>
    </row>
    <row r="7991" spans="1:6" ht="15">
      <c r="A7991" s="633" t="s">
        <v>26637</v>
      </c>
      <c r="B7991" s="626">
        <v>101746</v>
      </c>
      <c r="C7991" s="628" t="s">
        <v>26639</v>
      </c>
      <c r="D7991" s="626" t="s">
        <v>135</v>
      </c>
      <c r="E7991" s="634">
        <v>498.56</v>
      </c>
      <c r="F7991" s="635">
        <v>0</v>
      </c>
    </row>
    <row r="7992" spans="1:6" ht="15">
      <c r="A7992" s="633" t="s">
        <v>26637</v>
      </c>
      <c r="B7992" s="626">
        <v>98679</v>
      </c>
      <c r="C7992" s="628" t="s">
        <v>26640</v>
      </c>
      <c r="D7992" s="626" t="s">
        <v>135</v>
      </c>
      <c r="E7992" s="634">
        <v>39.47</v>
      </c>
      <c r="F7992" s="635">
        <v>0</v>
      </c>
    </row>
    <row r="7993" spans="1:6" ht="15">
      <c r="A7993" s="633" t="s">
        <v>26637</v>
      </c>
      <c r="B7993" s="626">
        <v>98680</v>
      </c>
      <c r="C7993" s="628" t="s">
        <v>26641</v>
      </c>
      <c r="D7993" s="626" t="s">
        <v>135</v>
      </c>
      <c r="E7993" s="634">
        <v>48.65</v>
      </c>
      <c r="F7993" s="635">
        <v>0</v>
      </c>
    </row>
    <row r="7994" spans="1:6" ht="15">
      <c r="A7994" s="633" t="s">
        <v>26637</v>
      </c>
      <c r="B7994" s="626">
        <v>101749</v>
      </c>
      <c r="C7994" s="628" t="s">
        <v>26642</v>
      </c>
      <c r="D7994" s="626" t="s">
        <v>135</v>
      </c>
      <c r="E7994" s="634">
        <v>56.15</v>
      </c>
      <c r="F7994" s="635">
        <v>0</v>
      </c>
    </row>
    <row r="7995" spans="1:6" ht="15">
      <c r="A7995" s="633" t="s">
        <v>26637</v>
      </c>
      <c r="B7995" s="626">
        <v>98681</v>
      </c>
      <c r="C7995" s="628" t="s">
        <v>26643</v>
      </c>
      <c r="D7995" s="626" t="s">
        <v>135</v>
      </c>
      <c r="E7995" s="634">
        <v>36.31</v>
      </c>
      <c r="F7995" s="635">
        <v>0</v>
      </c>
    </row>
    <row r="7996" spans="1:6" ht="15">
      <c r="A7996" s="633" t="s">
        <v>26637</v>
      </c>
      <c r="B7996" s="626">
        <v>98682</v>
      </c>
      <c r="C7996" s="628" t="s">
        <v>26644</v>
      </c>
      <c r="D7996" s="626" t="s">
        <v>135</v>
      </c>
      <c r="E7996" s="634">
        <v>45.48</v>
      </c>
      <c r="F7996" s="635">
        <v>0</v>
      </c>
    </row>
    <row r="7997" spans="1:6" ht="15">
      <c r="A7997" s="633" t="s">
        <v>26637</v>
      </c>
      <c r="B7997" s="626">
        <v>101750</v>
      </c>
      <c r="C7997" s="628" t="s">
        <v>26645</v>
      </c>
      <c r="D7997" s="626" t="s">
        <v>135</v>
      </c>
      <c r="E7997" s="634">
        <v>52.98</v>
      </c>
      <c r="F7997" s="635">
        <v>0</v>
      </c>
    </row>
    <row r="7998" spans="1:6" ht="15">
      <c r="A7998" s="633" t="s">
        <v>26637</v>
      </c>
      <c r="B7998" s="626">
        <v>101737</v>
      </c>
      <c r="C7998" s="628" t="s">
        <v>26646</v>
      </c>
      <c r="D7998" s="626" t="s">
        <v>135</v>
      </c>
      <c r="E7998" s="634">
        <v>135.27000000000001</v>
      </c>
      <c r="F7998" s="635">
        <v>0</v>
      </c>
    </row>
    <row r="7999" spans="1:6" ht="15">
      <c r="A7999" s="633" t="s">
        <v>26637</v>
      </c>
      <c r="B7999" s="626">
        <v>101735</v>
      </c>
      <c r="C7999" s="628" t="s">
        <v>26647</v>
      </c>
      <c r="D7999" s="626" t="s">
        <v>135</v>
      </c>
      <c r="E7999" s="634">
        <v>424.69</v>
      </c>
      <c r="F7999" s="635">
        <v>0</v>
      </c>
    </row>
    <row r="8000" spans="1:6" ht="15">
      <c r="A8000" s="633" t="s">
        <v>26637</v>
      </c>
      <c r="B8000" s="626">
        <v>101734</v>
      </c>
      <c r="C8000" s="628" t="s">
        <v>26648</v>
      </c>
      <c r="D8000" s="626" t="s">
        <v>135</v>
      </c>
      <c r="E8000" s="634">
        <v>414.7</v>
      </c>
      <c r="F8000" s="635">
        <v>0</v>
      </c>
    </row>
    <row r="8001" spans="1:6" ht="15">
      <c r="A8001" s="633" t="s">
        <v>26637</v>
      </c>
      <c r="B8001" s="626">
        <v>101736</v>
      </c>
      <c r="C8001" s="628" t="s">
        <v>26649</v>
      </c>
      <c r="D8001" s="626" t="s">
        <v>135</v>
      </c>
      <c r="E8001" s="634">
        <v>115.51</v>
      </c>
      <c r="F8001" s="635">
        <v>0</v>
      </c>
    </row>
    <row r="8002" spans="1:6" ht="15">
      <c r="A8002" s="633" t="s">
        <v>26637</v>
      </c>
      <c r="B8002" s="626">
        <v>101733</v>
      </c>
      <c r="C8002" s="628" t="s">
        <v>26650</v>
      </c>
      <c r="D8002" s="626" t="s">
        <v>135</v>
      </c>
      <c r="E8002" s="634">
        <v>276.98</v>
      </c>
      <c r="F8002" s="635">
        <v>0</v>
      </c>
    </row>
    <row r="8003" spans="1:6" ht="15">
      <c r="A8003" s="633" t="s">
        <v>26637</v>
      </c>
      <c r="B8003" s="626">
        <v>98678</v>
      </c>
      <c r="C8003" s="628" t="s">
        <v>26651</v>
      </c>
      <c r="D8003" s="626" t="s">
        <v>135</v>
      </c>
      <c r="E8003" s="634">
        <v>473.17</v>
      </c>
      <c r="F8003" s="635">
        <v>0</v>
      </c>
    </row>
    <row r="8004" spans="1:6" ht="15">
      <c r="A8004" s="633" t="s">
        <v>26637</v>
      </c>
      <c r="B8004" s="626">
        <v>98677</v>
      </c>
      <c r="C8004" s="628" t="s">
        <v>26652</v>
      </c>
      <c r="D8004" s="626" t="s">
        <v>135</v>
      </c>
      <c r="E8004" s="634">
        <v>0</v>
      </c>
      <c r="F8004" s="635"/>
    </row>
    <row r="8005" spans="1:6" ht="15">
      <c r="A8005" s="633" t="s">
        <v>26637</v>
      </c>
      <c r="B8005" s="626">
        <v>98676</v>
      </c>
      <c r="C8005" s="628" t="s">
        <v>26653</v>
      </c>
      <c r="D8005" s="626" t="s">
        <v>135</v>
      </c>
      <c r="E8005" s="634">
        <v>0</v>
      </c>
      <c r="F8005" s="635"/>
    </row>
    <row r="8006" spans="1:6" ht="15">
      <c r="A8006" s="633" t="s">
        <v>26637</v>
      </c>
      <c r="B8006" s="626">
        <v>98675</v>
      </c>
      <c r="C8006" s="628" t="s">
        <v>26654</v>
      </c>
      <c r="D8006" s="626" t="s">
        <v>135</v>
      </c>
      <c r="E8006" s="634">
        <v>0</v>
      </c>
      <c r="F8006" s="635"/>
    </row>
    <row r="8007" spans="1:6" ht="15">
      <c r="A8007" s="633" t="s">
        <v>26637</v>
      </c>
      <c r="B8007" s="626">
        <v>101747</v>
      </c>
      <c r="C8007" s="628" t="s">
        <v>26655</v>
      </c>
      <c r="D8007" s="626" t="s">
        <v>135</v>
      </c>
      <c r="E8007" s="634">
        <v>75.05</v>
      </c>
      <c r="F8007" s="635">
        <v>0</v>
      </c>
    </row>
    <row r="8008" spans="1:6" ht="15">
      <c r="A8008" s="633" t="s">
        <v>26637</v>
      </c>
      <c r="B8008" s="626">
        <v>104162</v>
      </c>
      <c r="C8008" s="628" t="s">
        <v>26656</v>
      </c>
      <c r="D8008" s="626" t="s">
        <v>135</v>
      </c>
      <c r="E8008" s="634">
        <v>106.97</v>
      </c>
      <c r="F8008" s="635">
        <v>0</v>
      </c>
    </row>
    <row r="8009" spans="1:6" ht="15">
      <c r="A8009" s="633" t="s">
        <v>26637</v>
      </c>
      <c r="B8009" s="626">
        <v>98671</v>
      </c>
      <c r="C8009" s="628" t="s">
        <v>26657</v>
      </c>
      <c r="D8009" s="626" t="s">
        <v>135</v>
      </c>
      <c r="E8009" s="634">
        <v>499.12</v>
      </c>
      <c r="F8009" s="635">
        <v>0</v>
      </c>
    </row>
    <row r="8010" spans="1:6" ht="15">
      <c r="A8010" s="633" t="s">
        <v>26637</v>
      </c>
      <c r="B8010" s="626">
        <v>101092</v>
      </c>
      <c r="C8010" s="628" t="s">
        <v>26658</v>
      </c>
      <c r="D8010" s="626" t="s">
        <v>135</v>
      </c>
      <c r="E8010" s="634">
        <v>513.98</v>
      </c>
      <c r="F8010" s="635">
        <v>0</v>
      </c>
    </row>
    <row r="8011" spans="1:6" ht="15">
      <c r="A8011" s="633" t="s">
        <v>26637</v>
      </c>
      <c r="B8011" s="626">
        <v>101091</v>
      </c>
      <c r="C8011" s="628" t="s">
        <v>26659</v>
      </c>
      <c r="D8011" s="626" t="s">
        <v>135</v>
      </c>
      <c r="E8011" s="634">
        <v>200.6</v>
      </c>
      <c r="F8011" s="635">
        <v>0</v>
      </c>
    </row>
    <row r="8012" spans="1:6" ht="15">
      <c r="A8012" s="633" t="s">
        <v>26637</v>
      </c>
      <c r="B8012" s="626">
        <v>101726</v>
      </c>
      <c r="C8012" s="628" t="s">
        <v>26660</v>
      </c>
      <c r="D8012" s="626" t="s">
        <v>135</v>
      </c>
      <c r="E8012" s="634">
        <v>254.72</v>
      </c>
      <c r="F8012" s="635">
        <v>0</v>
      </c>
    </row>
    <row r="8013" spans="1:6" ht="15">
      <c r="A8013" s="633" t="s">
        <v>26637</v>
      </c>
      <c r="B8013" s="626">
        <v>101725</v>
      </c>
      <c r="C8013" s="628" t="s">
        <v>26661</v>
      </c>
      <c r="D8013" s="626" t="s">
        <v>135</v>
      </c>
      <c r="E8013" s="634">
        <v>376.32</v>
      </c>
      <c r="F8013" s="635">
        <v>0</v>
      </c>
    </row>
    <row r="8014" spans="1:6" ht="15">
      <c r="A8014" s="633" t="s">
        <v>26637</v>
      </c>
      <c r="B8014" s="626">
        <v>98672</v>
      </c>
      <c r="C8014" s="628" t="s">
        <v>26662</v>
      </c>
      <c r="D8014" s="626" t="s">
        <v>135</v>
      </c>
      <c r="E8014" s="634">
        <v>703.74</v>
      </c>
      <c r="F8014" s="635">
        <v>0</v>
      </c>
    </row>
    <row r="8015" spans="1:6" ht="15">
      <c r="A8015" s="633" t="s">
        <v>26637</v>
      </c>
      <c r="B8015" s="626">
        <v>101093</v>
      </c>
      <c r="C8015" s="628" t="s">
        <v>26663</v>
      </c>
      <c r="D8015" s="626" t="s">
        <v>135</v>
      </c>
      <c r="E8015" s="634">
        <v>718.6</v>
      </c>
      <c r="F8015" s="635">
        <v>0</v>
      </c>
    </row>
    <row r="8016" spans="1:6" ht="15">
      <c r="A8016" s="633" t="s">
        <v>26637</v>
      </c>
      <c r="B8016" s="626">
        <v>101732</v>
      </c>
      <c r="C8016" s="628" t="s">
        <v>26664</v>
      </c>
      <c r="D8016" s="626" t="s">
        <v>135</v>
      </c>
      <c r="E8016" s="634">
        <v>111.54</v>
      </c>
      <c r="F8016" s="635">
        <v>0</v>
      </c>
    </row>
    <row r="8017" spans="1:6" ht="15">
      <c r="A8017" s="633" t="s">
        <v>26637</v>
      </c>
      <c r="B8017" s="626">
        <v>101731</v>
      </c>
      <c r="C8017" s="628" t="s">
        <v>26665</v>
      </c>
      <c r="D8017" s="626" t="s">
        <v>135</v>
      </c>
      <c r="E8017" s="634">
        <v>360.05</v>
      </c>
      <c r="F8017" s="635">
        <v>0</v>
      </c>
    </row>
    <row r="8018" spans="1:6" ht="15">
      <c r="A8018" s="633" t="s">
        <v>26637</v>
      </c>
      <c r="B8018" s="626">
        <v>101090</v>
      </c>
      <c r="C8018" s="628" t="s">
        <v>26666</v>
      </c>
      <c r="D8018" s="626" t="s">
        <v>135</v>
      </c>
      <c r="E8018" s="634">
        <v>236.56</v>
      </c>
      <c r="F8018" s="635">
        <v>0</v>
      </c>
    </row>
    <row r="8019" spans="1:6" ht="15">
      <c r="A8019" s="633" t="s">
        <v>26637</v>
      </c>
      <c r="B8019" s="626">
        <v>101751</v>
      </c>
      <c r="C8019" s="628" t="s">
        <v>26667</v>
      </c>
      <c r="D8019" s="626" t="s">
        <v>135</v>
      </c>
      <c r="E8019" s="634">
        <v>329.42</v>
      </c>
      <c r="F8019" s="635">
        <v>0</v>
      </c>
    </row>
    <row r="8020" spans="1:6" ht="15">
      <c r="A8020" s="633" t="s">
        <v>26637</v>
      </c>
      <c r="B8020" s="626">
        <v>101729</v>
      </c>
      <c r="C8020" s="628" t="s">
        <v>26668</v>
      </c>
      <c r="D8020" s="626" t="s">
        <v>135</v>
      </c>
      <c r="E8020" s="634">
        <v>320.85000000000002</v>
      </c>
      <c r="F8020" s="635">
        <v>0</v>
      </c>
    </row>
    <row r="8021" spans="1:6" ht="15">
      <c r="A8021" s="633" t="s">
        <v>26637</v>
      </c>
      <c r="B8021" s="626">
        <v>98683</v>
      </c>
      <c r="C8021" s="628" t="s">
        <v>26669</v>
      </c>
      <c r="D8021" s="626" t="s">
        <v>135</v>
      </c>
      <c r="E8021" s="634">
        <v>0</v>
      </c>
      <c r="F8021" s="635"/>
    </row>
    <row r="8022" spans="1:6" ht="15">
      <c r="A8022" s="633" t="s">
        <v>26637</v>
      </c>
      <c r="B8022" s="626">
        <v>101094</v>
      </c>
      <c r="C8022" s="628" t="s">
        <v>26670</v>
      </c>
      <c r="D8022" s="626" t="s">
        <v>143</v>
      </c>
      <c r="E8022" s="634">
        <v>172.03</v>
      </c>
      <c r="F8022" s="635">
        <v>0</v>
      </c>
    </row>
    <row r="8023" spans="1:6" ht="15">
      <c r="A8023" s="633" t="s">
        <v>26637</v>
      </c>
      <c r="B8023" s="626">
        <v>101095</v>
      </c>
      <c r="C8023" s="628" t="s">
        <v>26671</v>
      </c>
      <c r="D8023" s="626" t="s">
        <v>143</v>
      </c>
      <c r="E8023" s="634">
        <v>0</v>
      </c>
      <c r="F8023" s="635"/>
    </row>
    <row r="8024" spans="1:6" ht="15">
      <c r="A8024" s="633" t="s">
        <v>26637</v>
      </c>
      <c r="B8024" s="626">
        <v>101728</v>
      </c>
      <c r="C8024" s="628" t="s">
        <v>26672</v>
      </c>
      <c r="D8024" s="626" t="s">
        <v>135</v>
      </c>
      <c r="E8024" s="634">
        <v>0</v>
      </c>
      <c r="F8024" s="635"/>
    </row>
    <row r="8025" spans="1:6" ht="15">
      <c r="A8025" s="633" t="s">
        <v>26637</v>
      </c>
      <c r="B8025" s="626">
        <v>101727</v>
      </c>
      <c r="C8025" s="628" t="s">
        <v>26673</v>
      </c>
      <c r="D8025" s="626" t="s">
        <v>135</v>
      </c>
      <c r="E8025" s="634">
        <v>198.56</v>
      </c>
      <c r="F8025" s="635">
        <v>0</v>
      </c>
    </row>
    <row r="8026" spans="1:6" ht="15">
      <c r="A8026" s="633" t="s">
        <v>26637</v>
      </c>
      <c r="B8026" s="626">
        <v>101748</v>
      </c>
      <c r="C8026" s="628" t="s">
        <v>26674</v>
      </c>
      <c r="D8026" s="626" t="s">
        <v>135</v>
      </c>
      <c r="E8026" s="634">
        <v>4.72</v>
      </c>
      <c r="F8026" s="635">
        <v>0</v>
      </c>
    </row>
    <row r="8027" spans="1:6" ht="15">
      <c r="A8027" s="633" t="s">
        <v>26637</v>
      </c>
      <c r="B8027" s="626">
        <v>101742</v>
      </c>
      <c r="C8027" s="628" t="s">
        <v>26675</v>
      </c>
      <c r="D8027" s="626" t="s">
        <v>143</v>
      </c>
      <c r="E8027" s="634">
        <v>67.64</v>
      </c>
      <c r="F8027" s="635">
        <v>0</v>
      </c>
    </row>
    <row r="8028" spans="1:6" ht="15">
      <c r="A8028" s="633" t="s">
        <v>26637</v>
      </c>
      <c r="B8028" s="626">
        <v>101740</v>
      </c>
      <c r="C8028" s="628" t="s">
        <v>26676</v>
      </c>
      <c r="D8028" s="626" t="s">
        <v>143</v>
      </c>
      <c r="E8028" s="634">
        <v>61</v>
      </c>
      <c r="F8028" s="635">
        <v>0</v>
      </c>
    </row>
    <row r="8029" spans="1:6" ht="15">
      <c r="A8029" s="633" t="s">
        <v>26637</v>
      </c>
      <c r="B8029" s="626">
        <v>98685</v>
      </c>
      <c r="C8029" s="628" t="s">
        <v>26677</v>
      </c>
      <c r="D8029" s="626" t="s">
        <v>143</v>
      </c>
      <c r="E8029" s="634">
        <v>91.66</v>
      </c>
      <c r="F8029" s="635">
        <v>0</v>
      </c>
    </row>
    <row r="8030" spans="1:6" ht="15">
      <c r="A8030" s="633" t="s">
        <v>26637</v>
      </c>
      <c r="B8030" s="626">
        <v>98686</v>
      </c>
      <c r="C8030" s="628" t="s">
        <v>26678</v>
      </c>
      <c r="D8030" s="626" t="s">
        <v>143</v>
      </c>
      <c r="E8030" s="634">
        <v>57.74</v>
      </c>
      <c r="F8030" s="635">
        <v>0</v>
      </c>
    </row>
    <row r="8031" spans="1:6" ht="15">
      <c r="A8031" s="633" t="s">
        <v>26637</v>
      </c>
      <c r="B8031" s="626">
        <v>101739</v>
      </c>
      <c r="C8031" s="628" t="s">
        <v>26679</v>
      </c>
      <c r="D8031" s="626" t="s">
        <v>143</v>
      </c>
      <c r="E8031" s="634">
        <v>48.43</v>
      </c>
      <c r="F8031" s="635">
        <v>0</v>
      </c>
    </row>
    <row r="8032" spans="1:6" ht="15">
      <c r="A8032" s="633" t="s">
        <v>26637</v>
      </c>
      <c r="B8032" s="626">
        <v>101738</v>
      </c>
      <c r="C8032" s="628" t="s">
        <v>26680</v>
      </c>
      <c r="D8032" s="626" t="s">
        <v>143</v>
      </c>
      <c r="E8032" s="634">
        <v>45.22</v>
      </c>
      <c r="F8032" s="635">
        <v>0</v>
      </c>
    </row>
    <row r="8033" spans="1:6" ht="15">
      <c r="A8033" s="633" t="s">
        <v>26637</v>
      </c>
      <c r="B8033" s="626">
        <v>101741</v>
      </c>
      <c r="C8033" s="628" t="s">
        <v>26681</v>
      </c>
      <c r="D8033" s="626" t="s">
        <v>143</v>
      </c>
      <c r="E8033" s="634">
        <v>31</v>
      </c>
      <c r="F8033" s="635">
        <v>0</v>
      </c>
    </row>
    <row r="8034" spans="1:6" ht="15">
      <c r="A8034" s="633" t="s">
        <v>26637</v>
      </c>
      <c r="B8034" s="626">
        <v>98697</v>
      </c>
      <c r="C8034" s="628" t="s">
        <v>26682</v>
      </c>
      <c r="D8034" s="626" t="s">
        <v>143</v>
      </c>
      <c r="E8034" s="634">
        <v>83.56</v>
      </c>
      <c r="F8034" s="635">
        <v>0</v>
      </c>
    </row>
    <row r="8035" spans="1:6" ht="15">
      <c r="A8035" s="633" t="s">
        <v>26637</v>
      </c>
      <c r="B8035" s="626">
        <v>98688</v>
      </c>
      <c r="C8035" s="628" t="s">
        <v>26683</v>
      </c>
      <c r="D8035" s="626" t="s">
        <v>143</v>
      </c>
      <c r="E8035" s="634">
        <v>71.349999999999994</v>
      </c>
      <c r="F8035" s="635">
        <v>0</v>
      </c>
    </row>
    <row r="8036" spans="1:6" ht="15">
      <c r="A8036" s="633" t="s">
        <v>26637</v>
      </c>
      <c r="B8036" s="626">
        <v>98687</v>
      </c>
      <c r="C8036" s="628" t="s">
        <v>26684</v>
      </c>
      <c r="D8036" s="626" t="s">
        <v>143</v>
      </c>
      <c r="E8036" s="634">
        <v>0</v>
      </c>
      <c r="F8036" s="635"/>
    </row>
    <row r="8037" spans="1:6" ht="15">
      <c r="A8037" s="633" t="s">
        <v>26637</v>
      </c>
      <c r="B8037" s="626">
        <v>98689</v>
      </c>
      <c r="C8037" s="628" t="s">
        <v>26685</v>
      </c>
      <c r="D8037" s="626" t="s">
        <v>143</v>
      </c>
      <c r="E8037" s="634">
        <v>131.51</v>
      </c>
      <c r="F8037" s="635">
        <v>0</v>
      </c>
    </row>
    <row r="8038" spans="1:6" ht="15">
      <c r="A8038" s="633" t="s">
        <v>26637</v>
      </c>
      <c r="B8038" s="626">
        <v>98695</v>
      </c>
      <c r="C8038" s="628" t="s">
        <v>26686</v>
      </c>
      <c r="D8038" s="626" t="s">
        <v>143</v>
      </c>
      <c r="E8038" s="634">
        <v>126.48</v>
      </c>
      <c r="F8038" s="635">
        <v>0</v>
      </c>
    </row>
    <row r="8039" spans="1:6" ht="15">
      <c r="A8039" s="633" t="s">
        <v>26687</v>
      </c>
      <c r="B8039" s="626">
        <v>100606</v>
      </c>
      <c r="C8039" s="628" t="s">
        <v>26688</v>
      </c>
      <c r="D8039" s="626" t="s">
        <v>351</v>
      </c>
      <c r="E8039" s="634">
        <v>1761.07</v>
      </c>
      <c r="F8039" s="635">
        <v>0</v>
      </c>
    </row>
    <row r="8040" spans="1:6" ht="15">
      <c r="A8040" s="633" t="s">
        <v>26687</v>
      </c>
      <c r="B8040" s="626">
        <v>100604</v>
      </c>
      <c r="C8040" s="628" t="s">
        <v>26689</v>
      </c>
      <c r="D8040" s="626" t="s">
        <v>351</v>
      </c>
      <c r="E8040" s="634">
        <v>805.99</v>
      </c>
      <c r="F8040" s="635">
        <v>0</v>
      </c>
    </row>
    <row r="8041" spans="1:6" ht="15">
      <c r="A8041" s="633" t="s">
        <v>26687</v>
      </c>
      <c r="B8041" s="626">
        <v>100605</v>
      </c>
      <c r="C8041" s="628" t="s">
        <v>26690</v>
      </c>
      <c r="D8041" s="626" t="s">
        <v>351</v>
      </c>
      <c r="E8041" s="634">
        <v>1198.8699999999999</v>
      </c>
      <c r="F8041" s="635">
        <v>0</v>
      </c>
    </row>
    <row r="8042" spans="1:6" ht="15">
      <c r="A8042" s="633" t="s">
        <v>26687</v>
      </c>
      <c r="B8042" s="626">
        <v>100580</v>
      </c>
      <c r="C8042" s="628" t="s">
        <v>26691</v>
      </c>
      <c r="D8042" s="626" t="s">
        <v>351</v>
      </c>
      <c r="E8042" s="634">
        <v>769.84</v>
      </c>
      <c r="F8042" s="635">
        <v>0</v>
      </c>
    </row>
    <row r="8043" spans="1:6" ht="15">
      <c r="A8043" s="633" t="s">
        <v>26687</v>
      </c>
      <c r="B8043" s="626">
        <v>100579</v>
      </c>
      <c r="C8043" s="628" t="s">
        <v>26692</v>
      </c>
      <c r="D8043" s="626" t="s">
        <v>351</v>
      </c>
      <c r="E8043" s="634">
        <v>704.17</v>
      </c>
      <c r="F8043" s="635">
        <v>0</v>
      </c>
    </row>
    <row r="8044" spans="1:6" ht="15">
      <c r="A8044" s="633" t="s">
        <v>26687</v>
      </c>
      <c r="B8044" s="626">
        <v>100609</v>
      </c>
      <c r="C8044" s="628" t="s">
        <v>26693</v>
      </c>
      <c r="D8044" s="626" t="s">
        <v>351</v>
      </c>
      <c r="E8044" s="634">
        <v>1797.26</v>
      </c>
      <c r="F8044" s="635">
        <v>0</v>
      </c>
    </row>
    <row r="8045" spans="1:6" ht="15">
      <c r="A8045" s="633" t="s">
        <v>26687</v>
      </c>
      <c r="B8045" s="626">
        <v>100607</v>
      </c>
      <c r="C8045" s="628" t="s">
        <v>26694</v>
      </c>
      <c r="D8045" s="626" t="s">
        <v>351</v>
      </c>
      <c r="E8045" s="634">
        <v>826.52</v>
      </c>
      <c r="F8045" s="635">
        <v>0</v>
      </c>
    </row>
    <row r="8046" spans="1:6" ht="15">
      <c r="A8046" s="633" t="s">
        <v>26687</v>
      </c>
      <c r="B8046" s="626">
        <v>100608</v>
      </c>
      <c r="C8046" s="628" t="s">
        <v>26695</v>
      </c>
      <c r="D8046" s="626" t="s">
        <v>351</v>
      </c>
      <c r="E8046" s="634">
        <v>1225.17</v>
      </c>
      <c r="F8046" s="635">
        <v>0</v>
      </c>
    </row>
    <row r="8047" spans="1:6" ht="15">
      <c r="A8047" s="633" t="s">
        <v>26687</v>
      </c>
      <c r="B8047" s="626">
        <v>100582</v>
      </c>
      <c r="C8047" s="628" t="s">
        <v>26696</v>
      </c>
      <c r="D8047" s="626" t="s">
        <v>351</v>
      </c>
      <c r="E8047" s="634">
        <v>846.79</v>
      </c>
      <c r="F8047" s="635">
        <v>0</v>
      </c>
    </row>
    <row r="8048" spans="1:6" ht="15">
      <c r="A8048" s="633" t="s">
        <v>26687</v>
      </c>
      <c r="B8048" s="626">
        <v>100581</v>
      </c>
      <c r="C8048" s="628" t="s">
        <v>26697</v>
      </c>
      <c r="D8048" s="626" t="s">
        <v>351</v>
      </c>
      <c r="E8048" s="634">
        <v>730.03</v>
      </c>
      <c r="F8048" s="635">
        <v>0</v>
      </c>
    </row>
    <row r="8049" spans="1:6" ht="15">
      <c r="A8049" s="633" t="s">
        <v>26687</v>
      </c>
      <c r="B8049" s="626">
        <v>100613</v>
      </c>
      <c r="C8049" s="628" t="s">
        <v>26698</v>
      </c>
      <c r="D8049" s="626" t="s">
        <v>351</v>
      </c>
      <c r="E8049" s="634">
        <v>1833.24</v>
      </c>
      <c r="F8049" s="635">
        <v>0</v>
      </c>
    </row>
    <row r="8050" spans="1:6" ht="15">
      <c r="A8050" s="633" t="s">
        <v>26687</v>
      </c>
      <c r="B8050" s="626">
        <v>100610</v>
      </c>
      <c r="C8050" s="628" t="s">
        <v>26699</v>
      </c>
      <c r="D8050" s="626" t="s">
        <v>351</v>
      </c>
      <c r="E8050" s="634">
        <v>846.57</v>
      </c>
      <c r="F8050" s="635">
        <v>0</v>
      </c>
    </row>
    <row r="8051" spans="1:6" ht="15">
      <c r="A8051" s="633" t="s">
        <v>26687</v>
      </c>
      <c r="B8051" s="626">
        <v>100611</v>
      </c>
      <c r="C8051" s="628" t="s">
        <v>26700</v>
      </c>
      <c r="D8051" s="626" t="s">
        <v>351</v>
      </c>
      <c r="E8051" s="634">
        <v>1026.31</v>
      </c>
      <c r="F8051" s="635">
        <v>0</v>
      </c>
    </row>
    <row r="8052" spans="1:6" ht="15">
      <c r="A8052" s="633" t="s">
        <v>26687</v>
      </c>
      <c r="B8052" s="626">
        <v>100612</v>
      </c>
      <c r="C8052" s="628" t="s">
        <v>26701</v>
      </c>
      <c r="D8052" s="626" t="s">
        <v>351</v>
      </c>
      <c r="E8052" s="634">
        <v>1250.99</v>
      </c>
      <c r="F8052" s="635">
        <v>0</v>
      </c>
    </row>
    <row r="8053" spans="1:6" ht="15">
      <c r="A8053" s="633" t="s">
        <v>26687</v>
      </c>
      <c r="B8053" s="626">
        <v>100584</v>
      </c>
      <c r="C8053" s="628" t="s">
        <v>26702</v>
      </c>
      <c r="D8053" s="626" t="s">
        <v>351</v>
      </c>
      <c r="E8053" s="634">
        <v>829.07</v>
      </c>
      <c r="F8053" s="635">
        <v>0</v>
      </c>
    </row>
    <row r="8054" spans="1:6" ht="15">
      <c r="A8054" s="633" t="s">
        <v>26687</v>
      </c>
      <c r="B8054" s="626">
        <v>100583</v>
      </c>
      <c r="C8054" s="628" t="s">
        <v>26703</v>
      </c>
      <c r="D8054" s="626" t="s">
        <v>351</v>
      </c>
      <c r="E8054" s="634">
        <v>757.85</v>
      </c>
      <c r="F8054" s="635">
        <v>0</v>
      </c>
    </row>
    <row r="8055" spans="1:6" ht="15">
      <c r="A8055" s="633" t="s">
        <v>26687</v>
      </c>
      <c r="B8055" s="626">
        <v>100616</v>
      </c>
      <c r="C8055" s="628" t="s">
        <v>26704</v>
      </c>
      <c r="D8055" s="626" t="s">
        <v>351</v>
      </c>
      <c r="E8055" s="634">
        <v>1908.99</v>
      </c>
      <c r="F8055" s="635">
        <v>0</v>
      </c>
    </row>
    <row r="8056" spans="1:6" ht="15">
      <c r="A8056" s="633" t="s">
        <v>26687</v>
      </c>
      <c r="B8056" s="626">
        <v>100614</v>
      </c>
      <c r="C8056" s="628" t="s">
        <v>26705</v>
      </c>
      <c r="D8056" s="626" t="s">
        <v>351</v>
      </c>
      <c r="E8056" s="634">
        <v>1071.55</v>
      </c>
      <c r="F8056" s="635">
        <v>0</v>
      </c>
    </row>
    <row r="8057" spans="1:6" ht="15">
      <c r="A8057" s="633" t="s">
        <v>26687</v>
      </c>
      <c r="B8057" s="626">
        <v>100615</v>
      </c>
      <c r="C8057" s="628" t="s">
        <v>26706</v>
      </c>
      <c r="D8057" s="626" t="s">
        <v>351</v>
      </c>
      <c r="E8057" s="634">
        <v>1302.6300000000001</v>
      </c>
      <c r="F8057" s="635">
        <v>0</v>
      </c>
    </row>
    <row r="8058" spans="1:6" ht="15">
      <c r="A8058" s="633" t="s">
        <v>26687</v>
      </c>
      <c r="B8058" s="626">
        <v>100586</v>
      </c>
      <c r="C8058" s="628" t="s">
        <v>26707</v>
      </c>
      <c r="D8058" s="626" t="s">
        <v>351</v>
      </c>
      <c r="E8058" s="634">
        <v>925.37</v>
      </c>
      <c r="F8058" s="635">
        <v>0</v>
      </c>
    </row>
    <row r="8059" spans="1:6" ht="15">
      <c r="A8059" s="633" t="s">
        <v>26687</v>
      </c>
      <c r="B8059" s="626">
        <v>100585</v>
      </c>
      <c r="C8059" s="628" t="s">
        <v>26708</v>
      </c>
      <c r="D8059" s="626" t="s">
        <v>351</v>
      </c>
      <c r="E8059" s="634">
        <v>811.86</v>
      </c>
      <c r="F8059" s="635">
        <v>0</v>
      </c>
    </row>
    <row r="8060" spans="1:6" ht="15">
      <c r="A8060" s="633" t="s">
        <v>26687</v>
      </c>
      <c r="B8060" s="626">
        <v>100618</v>
      </c>
      <c r="C8060" s="628" t="s">
        <v>26709</v>
      </c>
      <c r="D8060" s="626" t="s">
        <v>351</v>
      </c>
      <c r="E8060" s="634">
        <v>1985.92</v>
      </c>
      <c r="F8060" s="635">
        <v>0</v>
      </c>
    </row>
    <row r="8061" spans="1:6" ht="15">
      <c r="A8061" s="633" t="s">
        <v>26687</v>
      </c>
      <c r="B8061" s="626">
        <v>100617</v>
      </c>
      <c r="C8061" s="628" t="s">
        <v>26710</v>
      </c>
      <c r="D8061" s="626" t="s">
        <v>351</v>
      </c>
      <c r="E8061" s="634">
        <v>1354.39</v>
      </c>
      <c r="F8061" s="635">
        <v>0</v>
      </c>
    </row>
    <row r="8062" spans="1:6" ht="15">
      <c r="A8062" s="633" t="s">
        <v>26687</v>
      </c>
      <c r="B8062" s="626">
        <v>100588</v>
      </c>
      <c r="C8062" s="628" t="s">
        <v>26711</v>
      </c>
      <c r="D8062" s="626" t="s">
        <v>351</v>
      </c>
      <c r="E8062" s="634">
        <v>956.34</v>
      </c>
      <c r="F8062" s="635">
        <v>0</v>
      </c>
    </row>
    <row r="8063" spans="1:6" ht="15">
      <c r="A8063" s="633" t="s">
        <v>26687</v>
      </c>
      <c r="B8063" s="626">
        <v>100587</v>
      </c>
      <c r="C8063" s="628" t="s">
        <v>26712</v>
      </c>
      <c r="D8063" s="626" t="s">
        <v>351</v>
      </c>
      <c r="E8063" s="634">
        <v>868.21</v>
      </c>
      <c r="F8063" s="635">
        <v>0</v>
      </c>
    </row>
    <row r="8064" spans="1:6" ht="15">
      <c r="A8064" s="633" t="s">
        <v>26687</v>
      </c>
      <c r="B8064" s="626">
        <v>100590</v>
      </c>
      <c r="C8064" s="628" t="s">
        <v>26713</v>
      </c>
      <c r="D8064" s="626" t="s">
        <v>351</v>
      </c>
      <c r="E8064" s="634">
        <v>1043.9100000000001</v>
      </c>
      <c r="F8064" s="635">
        <v>0</v>
      </c>
    </row>
    <row r="8065" spans="1:6" ht="15">
      <c r="A8065" s="633" t="s">
        <v>26687</v>
      </c>
      <c r="B8065" s="626">
        <v>100589</v>
      </c>
      <c r="C8065" s="628" t="s">
        <v>26714</v>
      </c>
      <c r="D8065" s="626" t="s">
        <v>351</v>
      </c>
      <c r="E8065" s="634">
        <v>955.92</v>
      </c>
      <c r="F8065" s="635">
        <v>0</v>
      </c>
    </row>
    <row r="8066" spans="1:6" ht="15">
      <c r="A8066" s="633" t="s">
        <v>26687</v>
      </c>
      <c r="B8066" s="626">
        <v>100592</v>
      </c>
      <c r="C8066" s="628" t="s">
        <v>26715</v>
      </c>
      <c r="D8066" s="626" t="s">
        <v>351</v>
      </c>
      <c r="E8066" s="634">
        <v>1020.07</v>
      </c>
      <c r="F8066" s="635">
        <v>0</v>
      </c>
    </row>
    <row r="8067" spans="1:6" ht="15">
      <c r="A8067" s="633" t="s">
        <v>26687</v>
      </c>
      <c r="B8067" s="626">
        <v>100591</v>
      </c>
      <c r="C8067" s="628" t="s">
        <v>26716</v>
      </c>
      <c r="D8067" s="626" t="s">
        <v>351</v>
      </c>
      <c r="E8067" s="634">
        <v>926.08</v>
      </c>
      <c r="F8067" s="635">
        <v>0</v>
      </c>
    </row>
    <row r="8068" spans="1:6" ht="15">
      <c r="A8068" s="633" t="s">
        <v>26687</v>
      </c>
      <c r="B8068" s="626">
        <v>100594</v>
      </c>
      <c r="C8068" s="628" t="s">
        <v>26717</v>
      </c>
      <c r="D8068" s="626" t="s">
        <v>351</v>
      </c>
      <c r="E8068" s="634">
        <v>1130.54</v>
      </c>
      <c r="F8068" s="635">
        <v>0</v>
      </c>
    </row>
    <row r="8069" spans="1:6" ht="15">
      <c r="A8069" s="633" t="s">
        <v>26687</v>
      </c>
      <c r="B8069" s="626">
        <v>100593</v>
      </c>
      <c r="C8069" s="628" t="s">
        <v>26718</v>
      </c>
      <c r="D8069" s="626" t="s">
        <v>351</v>
      </c>
      <c r="E8069" s="634">
        <v>1007.4</v>
      </c>
      <c r="F8069" s="635">
        <v>0</v>
      </c>
    </row>
    <row r="8070" spans="1:6" ht="15">
      <c r="A8070" s="633" t="s">
        <v>26687</v>
      </c>
      <c r="B8070" s="626">
        <v>100596</v>
      </c>
      <c r="C8070" s="628" t="s">
        <v>26719</v>
      </c>
      <c r="D8070" s="626" t="s">
        <v>351</v>
      </c>
      <c r="E8070" s="634">
        <v>1354.63</v>
      </c>
      <c r="F8070" s="635">
        <v>0</v>
      </c>
    </row>
    <row r="8071" spans="1:6" ht="15">
      <c r="A8071" s="633" t="s">
        <v>26687</v>
      </c>
      <c r="B8071" s="626">
        <v>100595</v>
      </c>
      <c r="C8071" s="628" t="s">
        <v>26720</v>
      </c>
      <c r="D8071" s="626" t="s">
        <v>351</v>
      </c>
      <c r="E8071" s="634">
        <v>1188.69</v>
      </c>
      <c r="F8071" s="635">
        <v>0</v>
      </c>
    </row>
    <row r="8072" spans="1:6" ht="15">
      <c r="A8072" s="633" t="s">
        <v>26687</v>
      </c>
      <c r="B8072" s="626">
        <v>100598</v>
      </c>
      <c r="C8072" s="628" t="s">
        <v>26721</v>
      </c>
      <c r="D8072" s="626" t="s">
        <v>351</v>
      </c>
      <c r="E8072" s="634">
        <v>1503.33</v>
      </c>
      <c r="F8072" s="635">
        <v>0</v>
      </c>
    </row>
    <row r="8073" spans="1:6" ht="15">
      <c r="A8073" s="633" t="s">
        <v>26687</v>
      </c>
      <c r="B8073" s="626">
        <v>100597</v>
      </c>
      <c r="C8073" s="628" t="s">
        <v>26722</v>
      </c>
      <c r="D8073" s="626" t="s">
        <v>351</v>
      </c>
      <c r="E8073" s="634">
        <v>1366.24</v>
      </c>
      <c r="F8073" s="635">
        <v>0</v>
      </c>
    </row>
    <row r="8074" spans="1:6" ht="15">
      <c r="A8074" s="633" t="s">
        <v>26687</v>
      </c>
      <c r="B8074" s="626">
        <v>100603</v>
      </c>
      <c r="C8074" s="628" t="s">
        <v>26723</v>
      </c>
      <c r="D8074" s="626" t="s">
        <v>351</v>
      </c>
      <c r="E8074" s="634">
        <v>1693.26</v>
      </c>
      <c r="F8074" s="635">
        <v>0</v>
      </c>
    </row>
    <row r="8075" spans="1:6" ht="15">
      <c r="A8075" s="633" t="s">
        <v>26687</v>
      </c>
      <c r="B8075" s="626">
        <v>100599</v>
      </c>
      <c r="C8075" s="628" t="s">
        <v>26724</v>
      </c>
      <c r="D8075" s="626" t="s">
        <v>351</v>
      </c>
      <c r="E8075" s="634">
        <v>658.7</v>
      </c>
      <c r="F8075" s="635">
        <v>0</v>
      </c>
    </row>
    <row r="8076" spans="1:6" ht="15">
      <c r="A8076" s="633" t="s">
        <v>26687</v>
      </c>
      <c r="B8076" s="626">
        <v>100600</v>
      </c>
      <c r="C8076" s="628" t="s">
        <v>26725</v>
      </c>
      <c r="D8076" s="626" t="s">
        <v>351</v>
      </c>
      <c r="E8076" s="634">
        <v>764.34</v>
      </c>
      <c r="F8076" s="635">
        <v>0</v>
      </c>
    </row>
    <row r="8077" spans="1:6" ht="15">
      <c r="A8077" s="633" t="s">
        <v>26687</v>
      </c>
      <c r="B8077" s="626">
        <v>100601</v>
      </c>
      <c r="C8077" s="628" t="s">
        <v>26726</v>
      </c>
      <c r="D8077" s="626" t="s">
        <v>351</v>
      </c>
      <c r="E8077" s="634">
        <v>933.83</v>
      </c>
      <c r="F8077" s="635">
        <v>0</v>
      </c>
    </row>
    <row r="8078" spans="1:6" ht="15">
      <c r="A8078" s="633" t="s">
        <v>26687</v>
      </c>
      <c r="B8078" s="626">
        <v>100602</v>
      </c>
      <c r="C8078" s="628" t="s">
        <v>26727</v>
      </c>
      <c r="D8078" s="626" t="s">
        <v>351</v>
      </c>
      <c r="E8078" s="634">
        <v>1145.67</v>
      </c>
      <c r="F8078" s="635">
        <v>0</v>
      </c>
    </row>
    <row r="8079" spans="1:6" ht="15">
      <c r="A8079" s="633" t="s">
        <v>26687</v>
      </c>
      <c r="B8079" s="626">
        <v>100578</v>
      </c>
      <c r="C8079" s="628" t="s">
        <v>26728</v>
      </c>
      <c r="D8079" s="626" t="s">
        <v>351</v>
      </c>
      <c r="E8079" s="634">
        <v>652.21</v>
      </c>
      <c r="F8079" s="635">
        <v>0</v>
      </c>
    </row>
    <row r="8080" spans="1:6" ht="15">
      <c r="A8080" s="633" t="s">
        <v>26687</v>
      </c>
      <c r="B8080" s="626">
        <v>105975</v>
      </c>
      <c r="C8080" s="628" t="s">
        <v>26729</v>
      </c>
      <c r="D8080" s="626" t="s">
        <v>143</v>
      </c>
      <c r="E8080" s="634">
        <v>0</v>
      </c>
      <c r="F8080" s="635"/>
    </row>
    <row r="8081" spans="1:6" ht="15">
      <c r="A8081" s="633" t="s">
        <v>26687</v>
      </c>
      <c r="B8081" s="626">
        <v>105976</v>
      </c>
      <c r="C8081" s="628" t="s">
        <v>26730</v>
      </c>
      <c r="D8081" s="626" t="s">
        <v>143</v>
      </c>
      <c r="E8081" s="634">
        <v>0</v>
      </c>
      <c r="F8081" s="635"/>
    </row>
    <row r="8082" spans="1:6" ht="15">
      <c r="A8082" s="633" t="s">
        <v>26687</v>
      </c>
      <c r="B8082" s="626">
        <v>105977</v>
      </c>
      <c r="C8082" s="628" t="s">
        <v>26731</v>
      </c>
      <c r="D8082" s="626" t="s">
        <v>143</v>
      </c>
      <c r="E8082" s="634">
        <v>0</v>
      </c>
      <c r="F8082" s="635"/>
    </row>
    <row r="8083" spans="1:6" ht="15">
      <c r="A8083" s="633" t="s">
        <v>26687</v>
      </c>
      <c r="B8083" s="626">
        <v>105978</v>
      </c>
      <c r="C8083" s="628" t="s">
        <v>26732</v>
      </c>
      <c r="D8083" s="626" t="s">
        <v>143</v>
      </c>
      <c r="E8083" s="634">
        <v>0</v>
      </c>
      <c r="F8083" s="635"/>
    </row>
    <row r="8084" spans="1:6" ht="15">
      <c r="A8084" s="633" t="s">
        <v>26687</v>
      </c>
      <c r="B8084" s="626">
        <v>105970</v>
      </c>
      <c r="C8084" s="628" t="s">
        <v>26733</v>
      </c>
      <c r="D8084" s="626" t="s">
        <v>351</v>
      </c>
      <c r="E8084" s="634">
        <v>0</v>
      </c>
      <c r="F8084" s="635"/>
    </row>
    <row r="8085" spans="1:6" ht="15">
      <c r="A8085" s="633" t="s">
        <v>26687</v>
      </c>
      <c r="B8085" s="626">
        <v>105972</v>
      </c>
      <c r="C8085" s="628" t="s">
        <v>26734</v>
      </c>
      <c r="D8085" s="626" t="s">
        <v>351</v>
      </c>
      <c r="E8085" s="634">
        <v>0</v>
      </c>
      <c r="F8085" s="635"/>
    </row>
    <row r="8086" spans="1:6" ht="15">
      <c r="A8086" s="633" t="s">
        <v>26687</v>
      </c>
      <c r="B8086" s="626">
        <v>105973</v>
      </c>
      <c r="C8086" s="628" t="s">
        <v>26735</v>
      </c>
      <c r="D8086" s="626" t="s">
        <v>351</v>
      </c>
      <c r="E8086" s="634">
        <v>0</v>
      </c>
      <c r="F8086" s="635"/>
    </row>
    <row r="8087" spans="1:6" ht="15">
      <c r="A8087" s="633" t="s">
        <v>26687</v>
      </c>
      <c r="B8087" s="626">
        <v>105974</v>
      </c>
      <c r="C8087" s="628" t="s">
        <v>26736</v>
      </c>
      <c r="D8087" s="626" t="s">
        <v>351</v>
      </c>
      <c r="E8087" s="634">
        <v>0</v>
      </c>
      <c r="F8087" s="635"/>
    </row>
    <row r="8088" spans="1:6" ht="15">
      <c r="A8088" s="633" t="s">
        <v>26687</v>
      </c>
      <c r="B8088" s="626">
        <v>105971</v>
      </c>
      <c r="C8088" s="628" t="s">
        <v>26737</v>
      </c>
      <c r="D8088" s="626" t="s">
        <v>351</v>
      </c>
      <c r="E8088" s="634">
        <v>0</v>
      </c>
      <c r="F8088" s="635"/>
    </row>
    <row r="8089" spans="1:6" ht="15">
      <c r="A8089" s="633" t="s">
        <v>26687</v>
      </c>
      <c r="B8089" s="626">
        <v>105967</v>
      </c>
      <c r="C8089" s="628" t="s">
        <v>26738</v>
      </c>
      <c r="D8089" s="626" t="s">
        <v>351</v>
      </c>
      <c r="E8089" s="634">
        <v>0</v>
      </c>
      <c r="F8089" s="635"/>
    </row>
    <row r="8090" spans="1:6" ht="15">
      <c r="A8090" s="633" t="s">
        <v>26687</v>
      </c>
      <c r="B8090" s="626">
        <v>105968</v>
      </c>
      <c r="C8090" s="628" t="s">
        <v>26739</v>
      </c>
      <c r="D8090" s="626" t="s">
        <v>351</v>
      </c>
      <c r="E8090" s="634">
        <v>0</v>
      </c>
      <c r="F8090" s="635"/>
    </row>
    <row r="8091" spans="1:6" ht="15">
      <c r="A8091" s="633" t="s">
        <v>26687</v>
      </c>
      <c r="B8091" s="626">
        <v>105969</v>
      </c>
      <c r="C8091" s="628" t="s">
        <v>26740</v>
      </c>
      <c r="D8091" s="626" t="s">
        <v>351</v>
      </c>
      <c r="E8091" s="634">
        <v>0</v>
      </c>
      <c r="F8091" s="635"/>
    </row>
    <row r="8092" spans="1:6" ht="15">
      <c r="A8092" s="633" t="s">
        <v>26687</v>
      </c>
      <c r="B8092" s="626">
        <v>100623</v>
      </c>
      <c r="C8092" s="628" t="s">
        <v>26741</v>
      </c>
      <c r="D8092" s="626" t="s">
        <v>351</v>
      </c>
      <c r="E8092" s="634">
        <v>2258.9499999999998</v>
      </c>
      <c r="F8092" s="635">
        <v>0</v>
      </c>
    </row>
    <row r="8093" spans="1:6" ht="15">
      <c r="A8093" s="633" t="s">
        <v>26687</v>
      </c>
      <c r="B8093" s="626">
        <v>105964</v>
      </c>
      <c r="C8093" s="628" t="s">
        <v>26742</v>
      </c>
      <c r="D8093" s="626" t="s">
        <v>351</v>
      </c>
      <c r="E8093" s="634">
        <v>0</v>
      </c>
      <c r="F8093" s="635"/>
    </row>
    <row r="8094" spans="1:6" ht="15">
      <c r="A8094" s="633" t="s">
        <v>26687</v>
      </c>
      <c r="B8094" s="626">
        <v>105965</v>
      </c>
      <c r="C8094" s="628" t="s">
        <v>26743</v>
      </c>
      <c r="D8094" s="626" t="s">
        <v>351</v>
      </c>
      <c r="E8094" s="634">
        <v>0</v>
      </c>
      <c r="F8094" s="635"/>
    </row>
    <row r="8095" spans="1:6" ht="15">
      <c r="A8095" s="633" t="s">
        <v>26687</v>
      </c>
      <c r="B8095" s="626">
        <v>105966</v>
      </c>
      <c r="C8095" s="628" t="s">
        <v>26744</v>
      </c>
      <c r="D8095" s="626" t="s">
        <v>351</v>
      </c>
      <c r="E8095" s="634">
        <v>0</v>
      </c>
      <c r="F8095" s="635"/>
    </row>
    <row r="8096" spans="1:6" ht="15">
      <c r="A8096" s="633" t="s">
        <v>26687</v>
      </c>
      <c r="B8096" s="626">
        <v>100621</v>
      </c>
      <c r="C8096" s="628" t="s">
        <v>26745</v>
      </c>
      <c r="D8096" s="626" t="s">
        <v>351</v>
      </c>
      <c r="E8096" s="634">
        <v>2774.15</v>
      </c>
      <c r="F8096" s="635">
        <v>0</v>
      </c>
    </row>
    <row r="8097" spans="1:6" ht="15">
      <c r="A8097" s="633" t="s">
        <v>26687</v>
      </c>
      <c r="B8097" s="626">
        <v>105960</v>
      </c>
      <c r="C8097" s="628" t="s">
        <v>26746</v>
      </c>
      <c r="D8097" s="626" t="s">
        <v>351</v>
      </c>
      <c r="E8097" s="634">
        <v>0</v>
      </c>
      <c r="F8097" s="635"/>
    </row>
    <row r="8098" spans="1:6" ht="15">
      <c r="A8098" s="633" t="s">
        <v>26687</v>
      </c>
      <c r="B8098" s="626">
        <v>105961</v>
      </c>
      <c r="C8098" s="628" t="s">
        <v>26747</v>
      </c>
      <c r="D8098" s="626" t="s">
        <v>351</v>
      </c>
      <c r="E8098" s="634">
        <v>0</v>
      </c>
      <c r="F8098" s="635"/>
    </row>
    <row r="8099" spans="1:6" ht="15">
      <c r="A8099" s="633" t="s">
        <v>26687</v>
      </c>
      <c r="B8099" s="626">
        <v>105962</v>
      </c>
      <c r="C8099" s="628" t="s">
        <v>26748</v>
      </c>
      <c r="D8099" s="626" t="s">
        <v>351</v>
      </c>
      <c r="E8099" s="634">
        <v>0</v>
      </c>
      <c r="F8099" s="635"/>
    </row>
    <row r="8100" spans="1:6" ht="15">
      <c r="A8100" s="633" t="s">
        <v>26687</v>
      </c>
      <c r="B8100" s="626">
        <v>105963</v>
      </c>
      <c r="C8100" s="628" t="s">
        <v>26749</v>
      </c>
      <c r="D8100" s="626" t="s">
        <v>351</v>
      </c>
      <c r="E8100" s="634">
        <v>0</v>
      </c>
      <c r="F8100" s="635"/>
    </row>
    <row r="8101" spans="1:6" ht="15">
      <c r="A8101" s="633" t="s">
        <v>26687</v>
      </c>
      <c r="B8101" s="626">
        <v>100622</v>
      </c>
      <c r="C8101" s="628" t="s">
        <v>26750</v>
      </c>
      <c r="D8101" s="626" t="s">
        <v>351</v>
      </c>
      <c r="E8101" s="634">
        <v>2197.44</v>
      </c>
      <c r="F8101" s="635">
        <v>0</v>
      </c>
    </row>
    <row r="8102" spans="1:6" ht="15">
      <c r="A8102" s="633" t="s">
        <v>26687</v>
      </c>
      <c r="B8102" s="626">
        <v>105956</v>
      </c>
      <c r="C8102" s="628" t="s">
        <v>26751</v>
      </c>
      <c r="D8102" s="626" t="s">
        <v>351</v>
      </c>
      <c r="E8102" s="634">
        <v>0</v>
      </c>
      <c r="F8102" s="635"/>
    </row>
    <row r="8103" spans="1:6" ht="15">
      <c r="A8103" s="633" t="s">
        <v>26687</v>
      </c>
      <c r="B8103" s="626">
        <v>105957</v>
      </c>
      <c r="C8103" s="628" t="s">
        <v>26752</v>
      </c>
      <c r="D8103" s="626" t="s">
        <v>351</v>
      </c>
      <c r="E8103" s="634">
        <v>0</v>
      </c>
      <c r="F8103" s="635"/>
    </row>
    <row r="8104" spans="1:6" ht="15">
      <c r="A8104" s="633" t="s">
        <v>26687</v>
      </c>
      <c r="B8104" s="626">
        <v>105958</v>
      </c>
      <c r="C8104" s="628" t="s">
        <v>26753</v>
      </c>
      <c r="D8104" s="626" t="s">
        <v>351</v>
      </c>
      <c r="E8104" s="634">
        <v>1956.6</v>
      </c>
      <c r="F8104" s="635">
        <v>0</v>
      </c>
    </row>
    <row r="8105" spans="1:6" ht="15">
      <c r="A8105" s="633" t="s">
        <v>26687</v>
      </c>
      <c r="B8105" s="626">
        <v>105959</v>
      </c>
      <c r="C8105" s="628" t="s">
        <v>26754</v>
      </c>
      <c r="D8105" s="626" t="s">
        <v>351</v>
      </c>
      <c r="E8105" s="634">
        <v>0</v>
      </c>
      <c r="F8105" s="635"/>
    </row>
    <row r="8106" spans="1:6" ht="15">
      <c r="A8106" s="633" t="s">
        <v>26687</v>
      </c>
      <c r="B8106" s="626">
        <v>100620</v>
      </c>
      <c r="C8106" s="628" t="s">
        <v>26755</v>
      </c>
      <c r="D8106" s="626" t="s">
        <v>351</v>
      </c>
      <c r="E8106" s="634">
        <v>2485.39</v>
      </c>
      <c r="F8106" s="635">
        <v>0</v>
      </c>
    </row>
    <row r="8107" spans="1:6" ht="15">
      <c r="A8107" s="633" t="s">
        <v>26687</v>
      </c>
      <c r="B8107" s="626">
        <v>105951</v>
      </c>
      <c r="C8107" s="628" t="s">
        <v>26756</v>
      </c>
      <c r="D8107" s="626" t="s">
        <v>351</v>
      </c>
      <c r="E8107" s="634">
        <v>0</v>
      </c>
      <c r="F8107" s="635"/>
    </row>
    <row r="8108" spans="1:6" ht="15">
      <c r="A8108" s="633" t="s">
        <v>26687</v>
      </c>
      <c r="B8108" s="626">
        <v>105952</v>
      </c>
      <c r="C8108" s="628" t="s">
        <v>26757</v>
      </c>
      <c r="D8108" s="626" t="s">
        <v>351</v>
      </c>
      <c r="E8108" s="634">
        <v>0</v>
      </c>
      <c r="F8108" s="635"/>
    </row>
    <row r="8109" spans="1:6" ht="15">
      <c r="A8109" s="633" t="s">
        <v>26687</v>
      </c>
      <c r="B8109" s="626">
        <v>105953</v>
      </c>
      <c r="C8109" s="628" t="s">
        <v>26758</v>
      </c>
      <c r="D8109" s="626" t="s">
        <v>351</v>
      </c>
      <c r="E8109" s="634">
        <v>1723.73</v>
      </c>
      <c r="F8109" s="635">
        <v>0</v>
      </c>
    </row>
    <row r="8110" spans="1:6" ht="15">
      <c r="A8110" s="633" t="s">
        <v>26687</v>
      </c>
      <c r="B8110" s="626">
        <v>105954</v>
      </c>
      <c r="C8110" s="628" t="s">
        <v>26759</v>
      </c>
      <c r="D8110" s="626" t="s">
        <v>351</v>
      </c>
      <c r="E8110" s="634">
        <v>0</v>
      </c>
      <c r="F8110" s="635"/>
    </row>
    <row r="8111" spans="1:6" ht="15">
      <c r="A8111" s="633" t="s">
        <v>26687</v>
      </c>
      <c r="B8111" s="626">
        <v>105955</v>
      </c>
      <c r="C8111" s="628" t="s">
        <v>26760</v>
      </c>
      <c r="D8111" s="626" t="s">
        <v>351</v>
      </c>
      <c r="E8111" s="634">
        <v>2278.41</v>
      </c>
      <c r="F8111" s="635">
        <v>0</v>
      </c>
    </row>
    <row r="8112" spans="1:6" ht="15">
      <c r="A8112" s="633" t="s">
        <v>26687</v>
      </c>
      <c r="B8112" s="626">
        <v>105946</v>
      </c>
      <c r="C8112" s="628" t="s">
        <v>26761</v>
      </c>
      <c r="D8112" s="626" t="s">
        <v>351</v>
      </c>
      <c r="E8112" s="634">
        <v>0</v>
      </c>
      <c r="F8112" s="635"/>
    </row>
    <row r="8113" spans="1:6" ht="15">
      <c r="A8113" s="633" t="s">
        <v>26687</v>
      </c>
      <c r="B8113" s="626">
        <v>105947</v>
      </c>
      <c r="C8113" s="628" t="s">
        <v>26762</v>
      </c>
      <c r="D8113" s="626" t="s">
        <v>351</v>
      </c>
      <c r="E8113" s="634">
        <v>0</v>
      </c>
      <c r="F8113" s="635"/>
    </row>
    <row r="8114" spans="1:6" ht="15">
      <c r="A8114" s="633" t="s">
        <v>26687</v>
      </c>
      <c r="B8114" s="626">
        <v>105948</v>
      </c>
      <c r="C8114" s="628" t="s">
        <v>26763</v>
      </c>
      <c r="D8114" s="626" t="s">
        <v>351</v>
      </c>
      <c r="E8114" s="634">
        <v>0</v>
      </c>
      <c r="F8114" s="635"/>
    </row>
    <row r="8115" spans="1:6" ht="15">
      <c r="A8115" s="633" t="s">
        <v>26687</v>
      </c>
      <c r="B8115" s="626">
        <v>105949</v>
      </c>
      <c r="C8115" s="628" t="s">
        <v>26764</v>
      </c>
      <c r="D8115" s="626" t="s">
        <v>351</v>
      </c>
      <c r="E8115" s="634">
        <v>0</v>
      </c>
      <c r="F8115" s="635"/>
    </row>
    <row r="8116" spans="1:6" ht="15">
      <c r="A8116" s="633" t="s">
        <v>26687</v>
      </c>
      <c r="B8116" s="626">
        <v>105950</v>
      </c>
      <c r="C8116" s="628" t="s">
        <v>26765</v>
      </c>
      <c r="D8116" s="626" t="s">
        <v>351</v>
      </c>
      <c r="E8116" s="634">
        <v>0</v>
      </c>
      <c r="F8116" s="635"/>
    </row>
    <row r="8117" spans="1:6" ht="15">
      <c r="A8117" s="633" t="s">
        <v>26687</v>
      </c>
      <c r="B8117" s="626">
        <v>100619</v>
      </c>
      <c r="C8117" s="628" t="s">
        <v>26766</v>
      </c>
      <c r="D8117" s="626" t="s">
        <v>351</v>
      </c>
      <c r="E8117" s="634">
        <v>625.17999999999995</v>
      </c>
      <c r="F8117" s="635">
        <v>0</v>
      </c>
    </row>
    <row r="8118" spans="1:6" ht="15">
      <c r="A8118" s="633" t="s">
        <v>26767</v>
      </c>
      <c r="B8118" s="626">
        <v>99283</v>
      </c>
      <c r="C8118" s="628" t="s">
        <v>26768</v>
      </c>
      <c r="D8118" s="626" t="s">
        <v>143</v>
      </c>
      <c r="E8118" s="634">
        <v>1247.55</v>
      </c>
      <c r="F8118" s="635">
        <v>0</v>
      </c>
    </row>
    <row r="8119" spans="1:6" ht="15">
      <c r="A8119" s="633" t="s">
        <v>26767</v>
      </c>
      <c r="B8119" s="626">
        <v>99293</v>
      </c>
      <c r="C8119" s="628" t="s">
        <v>26769</v>
      </c>
      <c r="D8119" s="626" t="s">
        <v>143</v>
      </c>
      <c r="E8119" s="634">
        <v>1513.44</v>
      </c>
      <c r="F8119" s="635">
        <v>0</v>
      </c>
    </row>
    <row r="8120" spans="1:6" ht="15">
      <c r="A8120" s="633" t="s">
        <v>26767</v>
      </c>
      <c r="B8120" s="626">
        <v>99243</v>
      </c>
      <c r="C8120" s="628" t="s">
        <v>26770</v>
      </c>
      <c r="D8120" s="626" t="s">
        <v>143</v>
      </c>
      <c r="E8120" s="634">
        <v>1779.26</v>
      </c>
      <c r="F8120" s="635">
        <v>0</v>
      </c>
    </row>
    <row r="8121" spans="1:6" ht="15">
      <c r="A8121" s="633" t="s">
        <v>26767</v>
      </c>
      <c r="B8121" s="626">
        <v>99249</v>
      </c>
      <c r="C8121" s="628" t="s">
        <v>26771</v>
      </c>
      <c r="D8121" s="626" t="s">
        <v>143</v>
      </c>
      <c r="E8121" s="634">
        <v>2178.1</v>
      </c>
      <c r="F8121" s="635">
        <v>0</v>
      </c>
    </row>
    <row r="8122" spans="1:6" ht="15">
      <c r="A8122" s="633" t="s">
        <v>26767</v>
      </c>
      <c r="B8122" s="626">
        <v>99278</v>
      </c>
      <c r="C8122" s="628" t="s">
        <v>26772</v>
      </c>
      <c r="D8122" s="626" t="s">
        <v>143</v>
      </c>
      <c r="E8122" s="634">
        <v>456.24</v>
      </c>
      <c r="F8122" s="635">
        <v>0</v>
      </c>
    </row>
    <row r="8123" spans="1:6" ht="15">
      <c r="A8123" s="633" t="s">
        <v>26767</v>
      </c>
      <c r="B8123" s="626">
        <v>99288</v>
      </c>
      <c r="C8123" s="628" t="s">
        <v>26773</v>
      </c>
      <c r="D8123" s="626" t="s">
        <v>143</v>
      </c>
      <c r="E8123" s="634">
        <v>601.86</v>
      </c>
      <c r="F8123" s="635">
        <v>0</v>
      </c>
    </row>
    <row r="8124" spans="1:6" ht="15">
      <c r="A8124" s="633" t="s">
        <v>26767</v>
      </c>
      <c r="B8124" s="626">
        <v>99240</v>
      </c>
      <c r="C8124" s="628" t="s">
        <v>26774</v>
      </c>
      <c r="D8124" s="626" t="s">
        <v>143</v>
      </c>
      <c r="E8124" s="634">
        <v>800.66</v>
      </c>
      <c r="F8124" s="635">
        <v>0</v>
      </c>
    </row>
    <row r="8125" spans="1:6" ht="15">
      <c r="A8125" s="633" t="s">
        <v>26767</v>
      </c>
      <c r="B8125" s="626">
        <v>99246</v>
      </c>
      <c r="C8125" s="628" t="s">
        <v>26775</v>
      </c>
      <c r="D8125" s="626" t="s">
        <v>143</v>
      </c>
      <c r="E8125" s="634">
        <v>1096.9100000000001</v>
      </c>
      <c r="F8125" s="635">
        <v>0</v>
      </c>
    </row>
    <row r="8126" spans="1:6" ht="15">
      <c r="A8126" s="633" t="s">
        <v>26767</v>
      </c>
      <c r="B8126" s="626">
        <v>97981</v>
      </c>
      <c r="C8126" s="628" t="s">
        <v>26776</v>
      </c>
      <c r="D8126" s="626" t="s">
        <v>143</v>
      </c>
      <c r="E8126" s="634">
        <v>1318.82</v>
      </c>
      <c r="F8126" s="635">
        <v>0</v>
      </c>
    </row>
    <row r="8127" spans="1:6" ht="15">
      <c r="A8127" s="633" t="s">
        <v>26767</v>
      </c>
      <c r="B8127" s="626">
        <v>97985</v>
      </c>
      <c r="C8127" s="628" t="s">
        <v>26777</v>
      </c>
      <c r="D8127" s="626" t="s">
        <v>143</v>
      </c>
      <c r="E8127" s="634">
        <v>1594.03</v>
      </c>
      <c r="F8127" s="635">
        <v>0</v>
      </c>
    </row>
    <row r="8128" spans="1:6" ht="15">
      <c r="A8128" s="633" t="s">
        <v>26767</v>
      </c>
      <c r="B8128" s="626">
        <v>97989</v>
      </c>
      <c r="C8128" s="628" t="s">
        <v>26778</v>
      </c>
      <c r="D8128" s="626" t="s">
        <v>143</v>
      </c>
      <c r="E8128" s="634">
        <v>1869.18</v>
      </c>
      <c r="F8128" s="635">
        <v>0</v>
      </c>
    </row>
    <row r="8129" spans="1:6" ht="15">
      <c r="A8129" s="633" t="s">
        <v>26767</v>
      </c>
      <c r="B8129" s="626">
        <v>97993</v>
      </c>
      <c r="C8129" s="628" t="s">
        <v>26779</v>
      </c>
      <c r="D8129" s="626" t="s">
        <v>143</v>
      </c>
      <c r="E8129" s="634">
        <v>2282.02</v>
      </c>
      <c r="F8129" s="635">
        <v>0</v>
      </c>
    </row>
    <row r="8130" spans="1:6" ht="15">
      <c r="A8130" s="633" t="s">
        <v>26767</v>
      </c>
      <c r="B8130" s="626">
        <v>98409</v>
      </c>
      <c r="C8130" s="628" t="s">
        <v>26780</v>
      </c>
      <c r="D8130" s="626" t="s">
        <v>143</v>
      </c>
      <c r="E8130" s="634">
        <v>458.27</v>
      </c>
      <c r="F8130" s="635">
        <v>0</v>
      </c>
    </row>
    <row r="8131" spans="1:6" ht="15">
      <c r="A8131" s="633" t="s">
        <v>26767</v>
      </c>
      <c r="B8131" s="626">
        <v>97983</v>
      </c>
      <c r="C8131" s="628" t="s">
        <v>26781</v>
      </c>
      <c r="D8131" s="626" t="s">
        <v>143</v>
      </c>
      <c r="E8131" s="634">
        <v>604.51</v>
      </c>
      <c r="F8131" s="635">
        <v>0</v>
      </c>
    </row>
    <row r="8132" spans="1:6" ht="15">
      <c r="A8132" s="633" t="s">
        <v>26767</v>
      </c>
      <c r="B8132" s="626">
        <v>97987</v>
      </c>
      <c r="C8132" s="628" t="s">
        <v>26782</v>
      </c>
      <c r="D8132" s="626" t="s">
        <v>143</v>
      </c>
      <c r="E8132" s="634">
        <v>803.99</v>
      </c>
      <c r="F8132" s="635">
        <v>0</v>
      </c>
    </row>
    <row r="8133" spans="1:6" ht="15">
      <c r="A8133" s="633" t="s">
        <v>26767</v>
      </c>
      <c r="B8133" s="626">
        <v>97991</v>
      </c>
      <c r="C8133" s="628" t="s">
        <v>26783</v>
      </c>
      <c r="D8133" s="626" t="s">
        <v>143</v>
      </c>
      <c r="E8133" s="634">
        <v>1101.45</v>
      </c>
      <c r="F8133" s="635">
        <v>0</v>
      </c>
    </row>
    <row r="8134" spans="1:6" ht="15">
      <c r="A8134" s="633" t="s">
        <v>26767</v>
      </c>
      <c r="B8134" s="626">
        <v>99241</v>
      </c>
      <c r="C8134" s="628" t="s">
        <v>26784</v>
      </c>
      <c r="D8134" s="626" t="s">
        <v>143</v>
      </c>
      <c r="E8134" s="634">
        <v>2047.66</v>
      </c>
      <c r="F8134" s="635">
        <v>0</v>
      </c>
    </row>
    <row r="8135" spans="1:6" ht="15">
      <c r="A8135" s="633" t="s">
        <v>26767</v>
      </c>
      <c r="B8135" s="626">
        <v>99247</v>
      </c>
      <c r="C8135" s="628" t="s">
        <v>26785</v>
      </c>
      <c r="D8135" s="626" t="s">
        <v>143</v>
      </c>
      <c r="E8135" s="634">
        <v>2336.19</v>
      </c>
      <c r="F8135" s="635">
        <v>0</v>
      </c>
    </row>
    <row r="8136" spans="1:6" ht="15">
      <c r="A8136" s="633" t="s">
        <v>26767</v>
      </c>
      <c r="B8136" s="626">
        <v>99263</v>
      </c>
      <c r="C8136" s="628" t="s">
        <v>26786</v>
      </c>
      <c r="D8136" s="626" t="s">
        <v>143</v>
      </c>
      <c r="E8136" s="634">
        <v>2624.78</v>
      </c>
      <c r="F8136" s="635">
        <v>0</v>
      </c>
    </row>
    <row r="8137" spans="1:6" ht="15">
      <c r="A8137" s="633" t="s">
        <v>26767</v>
      </c>
      <c r="B8137" s="626">
        <v>99276</v>
      </c>
      <c r="C8137" s="628" t="s">
        <v>26787</v>
      </c>
      <c r="D8137" s="626" t="s">
        <v>143</v>
      </c>
      <c r="E8137" s="634">
        <v>2913.34</v>
      </c>
      <c r="F8137" s="635">
        <v>0</v>
      </c>
    </row>
    <row r="8138" spans="1:6" ht="15">
      <c r="A8138" s="633" t="s">
        <v>26767</v>
      </c>
      <c r="B8138" s="626">
        <v>99291</v>
      </c>
      <c r="C8138" s="628" t="s">
        <v>26788</v>
      </c>
      <c r="D8138" s="626" t="s">
        <v>143</v>
      </c>
      <c r="E8138" s="634">
        <v>3201.88</v>
      </c>
      <c r="F8138" s="635">
        <v>0</v>
      </c>
    </row>
    <row r="8139" spans="1:6" ht="15">
      <c r="A8139" s="633" t="s">
        <v>26767</v>
      </c>
      <c r="B8139" s="626">
        <v>99297</v>
      </c>
      <c r="C8139" s="628" t="s">
        <v>26789</v>
      </c>
      <c r="D8139" s="626" t="s">
        <v>143</v>
      </c>
      <c r="E8139" s="634">
        <v>3512.72</v>
      </c>
      <c r="F8139" s="635">
        <v>0</v>
      </c>
    </row>
    <row r="8140" spans="1:6" ht="15">
      <c r="A8140" s="633" t="s">
        <v>26767</v>
      </c>
      <c r="B8140" s="626">
        <v>99254</v>
      </c>
      <c r="C8140" s="628" t="s">
        <v>26790</v>
      </c>
      <c r="D8140" s="626" t="s">
        <v>143</v>
      </c>
      <c r="E8140" s="634">
        <v>1470.57</v>
      </c>
      <c r="F8140" s="635">
        <v>0</v>
      </c>
    </row>
    <row r="8141" spans="1:6" ht="15">
      <c r="A8141" s="633" t="s">
        <v>26767</v>
      </c>
      <c r="B8141" s="626">
        <v>99261</v>
      </c>
      <c r="C8141" s="628" t="s">
        <v>26791</v>
      </c>
      <c r="D8141" s="626" t="s">
        <v>143</v>
      </c>
      <c r="E8141" s="634">
        <v>1759.1</v>
      </c>
      <c r="F8141" s="635">
        <v>0</v>
      </c>
    </row>
    <row r="8142" spans="1:6" ht="15">
      <c r="A8142" s="633" t="s">
        <v>26767</v>
      </c>
      <c r="B8142" s="626">
        <v>99266</v>
      </c>
      <c r="C8142" s="628" t="s">
        <v>26792</v>
      </c>
      <c r="D8142" s="626" t="s">
        <v>143</v>
      </c>
      <c r="E8142" s="634">
        <v>2047.66</v>
      </c>
      <c r="F8142" s="635">
        <v>0</v>
      </c>
    </row>
    <row r="8143" spans="1:6" ht="15">
      <c r="A8143" s="633" t="s">
        <v>26767</v>
      </c>
      <c r="B8143" s="626">
        <v>99269</v>
      </c>
      <c r="C8143" s="628" t="s">
        <v>26793</v>
      </c>
      <c r="D8143" s="626" t="s">
        <v>143</v>
      </c>
      <c r="E8143" s="634">
        <v>2336.19</v>
      </c>
      <c r="F8143" s="635">
        <v>0</v>
      </c>
    </row>
    <row r="8144" spans="1:6" ht="15">
      <c r="A8144" s="633" t="s">
        <v>26767</v>
      </c>
      <c r="B8144" s="626">
        <v>99277</v>
      </c>
      <c r="C8144" s="628" t="s">
        <v>26794</v>
      </c>
      <c r="D8144" s="626" t="s">
        <v>143</v>
      </c>
      <c r="E8144" s="634">
        <v>2624.78</v>
      </c>
      <c r="F8144" s="635">
        <v>0</v>
      </c>
    </row>
    <row r="8145" spans="1:6" ht="15">
      <c r="A8145" s="633" t="s">
        <v>26767</v>
      </c>
      <c r="B8145" s="626">
        <v>99281</v>
      </c>
      <c r="C8145" s="628" t="s">
        <v>26795</v>
      </c>
      <c r="D8145" s="626" t="s">
        <v>143</v>
      </c>
      <c r="E8145" s="634">
        <v>2913.34</v>
      </c>
      <c r="F8145" s="635">
        <v>0</v>
      </c>
    </row>
    <row r="8146" spans="1:6" ht="15">
      <c r="A8146" s="633" t="s">
        <v>26767</v>
      </c>
      <c r="B8146" s="626">
        <v>99289</v>
      </c>
      <c r="C8146" s="628" t="s">
        <v>26796</v>
      </c>
      <c r="D8146" s="626" t="s">
        <v>143</v>
      </c>
      <c r="E8146" s="634">
        <v>3201.88</v>
      </c>
      <c r="F8146" s="635">
        <v>0</v>
      </c>
    </row>
    <row r="8147" spans="1:6" ht="15">
      <c r="A8147" s="633" t="s">
        <v>26767</v>
      </c>
      <c r="B8147" s="626">
        <v>99282</v>
      </c>
      <c r="C8147" s="628" t="s">
        <v>26797</v>
      </c>
      <c r="D8147" s="626" t="s">
        <v>143</v>
      </c>
      <c r="E8147" s="634">
        <v>3228.86</v>
      </c>
      <c r="F8147" s="635">
        <v>0</v>
      </c>
    </row>
    <row r="8148" spans="1:6" ht="15">
      <c r="A8148" s="633" t="s">
        <v>26767</v>
      </c>
      <c r="B8148" s="626">
        <v>99296</v>
      </c>
      <c r="C8148" s="628" t="s">
        <v>26798</v>
      </c>
      <c r="D8148" s="626" t="s">
        <v>143</v>
      </c>
      <c r="E8148" s="634">
        <v>3517.38</v>
      </c>
      <c r="F8148" s="635">
        <v>0</v>
      </c>
    </row>
    <row r="8149" spans="1:6" ht="15">
      <c r="A8149" s="633" t="s">
        <v>26767</v>
      </c>
      <c r="B8149" s="626">
        <v>99299</v>
      </c>
      <c r="C8149" s="628" t="s">
        <v>26799</v>
      </c>
      <c r="D8149" s="626" t="s">
        <v>143</v>
      </c>
      <c r="E8149" s="634">
        <v>3805.86</v>
      </c>
      <c r="F8149" s="635">
        <v>0</v>
      </c>
    </row>
    <row r="8150" spans="1:6" ht="15">
      <c r="A8150" s="633" t="s">
        <v>26767</v>
      </c>
      <c r="B8150" s="626">
        <v>99302</v>
      </c>
      <c r="C8150" s="628" t="s">
        <v>26800</v>
      </c>
      <c r="D8150" s="626" t="s">
        <v>143</v>
      </c>
      <c r="E8150" s="634">
        <v>4099.04</v>
      </c>
      <c r="F8150" s="635">
        <v>0</v>
      </c>
    </row>
    <row r="8151" spans="1:6" ht="15">
      <c r="A8151" s="633" t="s">
        <v>26767</v>
      </c>
      <c r="B8151" s="626">
        <v>99307</v>
      </c>
      <c r="C8151" s="628" t="s">
        <v>26801</v>
      </c>
      <c r="D8151" s="626" t="s">
        <v>143</v>
      </c>
      <c r="E8151" s="634">
        <v>2647.1</v>
      </c>
      <c r="F8151" s="635">
        <v>0</v>
      </c>
    </row>
    <row r="8152" spans="1:6" ht="15">
      <c r="A8152" s="633" t="s">
        <v>26767</v>
      </c>
      <c r="B8152" s="626">
        <v>99317</v>
      </c>
      <c r="C8152" s="628" t="s">
        <v>26802</v>
      </c>
      <c r="D8152" s="626" t="s">
        <v>143</v>
      </c>
      <c r="E8152" s="634">
        <v>2935.63</v>
      </c>
      <c r="F8152" s="635">
        <v>0</v>
      </c>
    </row>
    <row r="8153" spans="1:6" ht="15">
      <c r="A8153" s="633" t="s">
        <v>26767</v>
      </c>
      <c r="B8153" s="626">
        <v>99321</v>
      </c>
      <c r="C8153" s="628" t="s">
        <v>26803</v>
      </c>
      <c r="D8153" s="626" t="s">
        <v>143</v>
      </c>
      <c r="E8153" s="634">
        <v>3224.21</v>
      </c>
      <c r="F8153" s="635">
        <v>0</v>
      </c>
    </row>
    <row r="8154" spans="1:6" ht="15">
      <c r="A8154" s="633" t="s">
        <v>26767</v>
      </c>
      <c r="B8154" s="626">
        <v>99323</v>
      </c>
      <c r="C8154" s="628" t="s">
        <v>26804</v>
      </c>
      <c r="D8154" s="626" t="s">
        <v>143</v>
      </c>
      <c r="E8154" s="634">
        <v>3512.72</v>
      </c>
      <c r="F8154" s="635">
        <v>0</v>
      </c>
    </row>
    <row r="8155" spans="1:6" ht="15">
      <c r="A8155" s="633" t="s">
        <v>26767</v>
      </c>
      <c r="B8155" s="626">
        <v>99325</v>
      </c>
      <c r="C8155" s="628" t="s">
        <v>26805</v>
      </c>
      <c r="D8155" s="626" t="s">
        <v>143</v>
      </c>
      <c r="E8155" s="634">
        <v>3805.86</v>
      </c>
      <c r="F8155" s="635">
        <v>0</v>
      </c>
    </row>
    <row r="8156" spans="1:6" ht="15">
      <c r="A8156" s="633" t="s">
        <v>26767</v>
      </c>
      <c r="B8156" s="626">
        <v>99311</v>
      </c>
      <c r="C8156" s="628" t="s">
        <v>26806</v>
      </c>
      <c r="D8156" s="626" t="s">
        <v>143</v>
      </c>
      <c r="E8156" s="634">
        <v>4392.28</v>
      </c>
      <c r="F8156" s="635">
        <v>0</v>
      </c>
    </row>
    <row r="8157" spans="1:6" ht="15">
      <c r="A8157" s="633" t="s">
        <v>26767</v>
      </c>
      <c r="B8157" s="626">
        <v>99314</v>
      </c>
      <c r="C8157" s="628" t="s">
        <v>26807</v>
      </c>
      <c r="D8157" s="626" t="s">
        <v>143</v>
      </c>
      <c r="E8157" s="634">
        <v>4685.45</v>
      </c>
      <c r="F8157" s="635">
        <v>0</v>
      </c>
    </row>
    <row r="8158" spans="1:6" ht="15">
      <c r="A8158" s="633" t="s">
        <v>26767</v>
      </c>
      <c r="B8158" s="626">
        <v>99304</v>
      </c>
      <c r="C8158" s="628" t="s">
        <v>26808</v>
      </c>
      <c r="D8158" s="626" t="s">
        <v>143</v>
      </c>
      <c r="E8158" s="634">
        <v>3810.51</v>
      </c>
      <c r="F8158" s="635">
        <v>0</v>
      </c>
    </row>
    <row r="8159" spans="1:6" ht="15">
      <c r="A8159" s="633" t="s">
        <v>26767</v>
      </c>
      <c r="B8159" s="626">
        <v>99306</v>
      </c>
      <c r="C8159" s="628" t="s">
        <v>26809</v>
      </c>
      <c r="D8159" s="626" t="s">
        <v>143</v>
      </c>
      <c r="E8159" s="634">
        <v>4099.04</v>
      </c>
      <c r="F8159" s="635">
        <v>0</v>
      </c>
    </row>
    <row r="8160" spans="1:6" ht="15">
      <c r="A8160" s="633" t="s">
        <v>26767</v>
      </c>
      <c r="B8160" s="626">
        <v>99309</v>
      </c>
      <c r="C8160" s="628" t="s">
        <v>26810</v>
      </c>
      <c r="D8160" s="626" t="s">
        <v>143</v>
      </c>
      <c r="E8160" s="634">
        <v>4392.28</v>
      </c>
      <c r="F8160" s="635">
        <v>0</v>
      </c>
    </row>
    <row r="8161" spans="1:6" ht="15">
      <c r="A8161" s="633" t="s">
        <v>26767</v>
      </c>
      <c r="B8161" s="626">
        <v>99327</v>
      </c>
      <c r="C8161" s="628" t="s">
        <v>26811</v>
      </c>
      <c r="D8161" s="626" t="s">
        <v>143</v>
      </c>
      <c r="E8161" s="634">
        <v>4933.1099999999997</v>
      </c>
      <c r="F8161" s="635">
        <v>0</v>
      </c>
    </row>
    <row r="8162" spans="1:6" ht="15">
      <c r="A8162" s="633" t="s">
        <v>26767</v>
      </c>
      <c r="B8162" s="626">
        <v>98009</v>
      </c>
      <c r="C8162" s="628" t="s">
        <v>26812</v>
      </c>
      <c r="D8162" s="626" t="s">
        <v>143</v>
      </c>
      <c r="E8162" s="634">
        <v>2117.48</v>
      </c>
      <c r="F8162" s="635">
        <v>0</v>
      </c>
    </row>
    <row r="8163" spans="1:6" ht="15">
      <c r="A8163" s="633" t="s">
        <v>26767</v>
      </c>
      <c r="B8163" s="626">
        <v>98011</v>
      </c>
      <c r="C8163" s="628" t="s">
        <v>26813</v>
      </c>
      <c r="D8163" s="626" t="s">
        <v>143</v>
      </c>
      <c r="E8163" s="634">
        <v>2416.2800000000002</v>
      </c>
      <c r="F8163" s="635">
        <v>0</v>
      </c>
    </row>
    <row r="8164" spans="1:6" ht="15">
      <c r="A8164" s="633" t="s">
        <v>26767</v>
      </c>
      <c r="B8164" s="626">
        <v>98013</v>
      </c>
      <c r="C8164" s="628" t="s">
        <v>26814</v>
      </c>
      <c r="D8164" s="626" t="s">
        <v>143</v>
      </c>
      <c r="E8164" s="634">
        <v>2715.14</v>
      </c>
      <c r="F8164" s="635">
        <v>0</v>
      </c>
    </row>
    <row r="8165" spans="1:6" ht="15">
      <c r="A8165" s="633" t="s">
        <v>26767</v>
      </c>
      <c r="B8165" s="626">
        <v>98015</v>
      </c>
      <c r="C8165" s="628" t="s">
        <v>26815</v>
      </c>
      <c r="D8165" s="626" t="s">
        <v>143</v>
      </c>
      <c r="E8165" s="634">
        <v>3013.98</v>
      </c>
      <c r="F8165" s="635">
        <v>0</v>
      </c>
    </row>
    <row r="8166" spans="1:6" ht="15">
      <c r="A8166" s="633" t="s">
        <v>26767</v>
      </c>
      <c r="B8166" s="626">
        <v>98017</v>
      </c>
      <c r="C8166" s="628" t="s">
        <v>26816</v>
      </c>
      <c r="D8166" s="626" t="s">
        <v>143</v>
      </c>
      <c r="E8166" s="634">
        <v>3312.77</v>
      </c>
      <c r="F8166" s="635">
        <v>0</v>
      </c>
    </row>
    <row r="8167" spans="1:6" ht="15">
      <c r="A8167" s="633" t="s">
        <v>26767</v>
      </c>
      <c r="B8167" s="626">
        <v>98019</v>
      </c>
      <c r="C8167" s="628" t="s">
        <v>26817</v>
      </c>
      <c r="D8167" s="626" t="s">
        <v>143</v>
      </c>
      <c r="E8167" s="634">
        <v>3636.97</v>
      </c>
      <c r="F8167" s="635">
        <v>0</v>
      </c>
    </row>
    <row r="8168" spans="1:6" ht="15">
      <c r="A8168" s="633" t="s">
        <v>26767</v>
      </c>
      <c r="B8168" s="626">
        <v>97995</v>
      </c>
      <c r="C8168" s="628" t="s">
        <v>26818</v>
      </c>
      <c r="D8168" s="626" t="s">
        <v>143</v>
      </c>
      <c r="E8168" s="634">
        <v>1519.87</v>
      </c>
      <c r="F8168" s="635">
        <v>0</v>
      </c>
    </row>
    <row r="8169" spans="1:6" ht="15">
      <c r="A8169" s="633" t="s">
        <v>26767</v>
      </c>
      <c r="B8169" s="626">
        <v>97997</v>
      </c>
      <c r="C8169" s="628" t="s">
        <v>26819</v>
      </c>
      <c r="D8169" s="626" t="s">
        <v>143</v>
      </c>
      <c r="E8169" s="634">
        <v>1818.65</v>
      </c>
      <c r="F8169" s="635">
        <v>0</v>
      </c>
    </row>
    <row r="8170" spans="1:6" ht="15">
      <c r="A8170" s="633" t="s">
        <v>26767</v>
      </c>
      <c r="B8170" s="626">
        <v>97999</v>
      </c>
      <c r="C8170" s="628" t="s">
        <v>26820</v>
      </c>
      <c r="D8170" s="626" t="s">
        <v>143</v>
      </c>
      <c r="E8170" s="634">
        <v>2117.48</v>
      </c>
      <c r="F8170" s="635">
        <v>0</v>
      </c>
    </row>
    <row r="8171" spans="1:6" ht="15">
      <c r="A8171" s="633" t="s">
        <v>26767</v>
      </c>
      <c r="B8171" s="626">
        <v>98001</v>
      </c>
      <c r="C8171" s="628" t="s">
        <v>26821</v>
      </c>
      <c r="D8171" s="626" t="s">
        <v>143</v>
      </c>
      <c r="E8171" s="634">
        <v>2416.2800000000002</v>
      </c>
      <c r="F8171" s="635">
        <v>0</v>
      </c>
    </row>
    <row r="8172" spans="1:6" ht="15">
      <c r="A8172" s="633" t="s">
        <v>26767</v>
      </c>
      <c r="B8172" s="626">
        <v>98003</v>
      </c>
      <c r="C8172" s="628" t="s">
        <v>26822</v>
      </c>
      <c r="D8172" s="626" t="s">
        <v>143</v>
      </c>
      <c r="E8172" s="634">
        <v>2715.14</v>
      </c>
      <c r="F8172" s="635">
        <v>0</v>
      </c>
    </row>
    <row r="8173" spans="1:6" ht="15">
      <c r="A8173" s="633" t="s">
        <v>26767</v>
      </c>
      <c r="B8173" s="626">
        <v>98005</v>
      </c>
      <c r="C8173" s="628" t="s">
        <v>26823</v>
      </c>
      <c r="D8173" s="626" t="s">
        <v>143</v>
      </c>
      <c r="E8173" s="634">
        <v>3013.98</v>
      </c>
      <c r="F8173" s="635">
        <v>0</v>
      </c>
    </row>
    <row r="8174" spans="1:6" ht="15">
      <c r="A8174" s="633" t="s">
        <v>26767</v>
      </c>
      <c r="B8174" s="626">
        <v>98007</v>
      </c>
      <c r="C8174" s="628" t="s">
        <v>26824</v>
      </c>
      <c r="D8174" s="626" t="s">
        <v>143</v>
      </c>
      <c r="E8174" s="634">
        <v>3312.77</v>
      </c>
      <c r="F8174" s="635">
        <v>0</v>
      </c>
    </row>
    <row r="8175" spans="1:6" ht="15">
      <c r="A8175" s="633" t="s">
        <v>26767</v>
      </c>
      <c r="B8175" s="626">
        <v>98031</v>
      </c>
      <c r="C8175" s="628" t="s">
        <v>26825</v>
      </c>
      <c r="D8175" s="626" t="s">
        <v>143</v>
      </c>
      <c r="E8175" s="634">
        <v>3343.49</v>
      </c>
      <c r="F8175" s="635">
        <v>0</v>
      </c>
    </row>
    <row r="8176" spans="1:6" ht="15">
      <c r="A8176" s="633" t="s">
        <v>26767</v>
      </c>
      <c r="B8176" s="626">
        <v>98033</v>
      </c>
      <c r="C8176" s="628" t="s">
        <v>26826</v>
      </c>
      <c r="D8176" s="626" t="s">
        <v>143</v>
      </c>
      <c r="E8176" s="634">
        <v>3642.27</v>
      </c>
      <c r="F8176" s="635">
        <v>0</v>
      </c>
    </row>
    <row r="8177" spans="1:6" ht="15">
      <c r="A8177" s="633" t="s">
        <v>26767</v>
      </c>
      <c r="B8177" s="626">
        <v>98035</v>
      </c>
      <c r="C8177" s="628" t="s">
        <v>26827</v>
      </c>
      <c r="D8177" s="626" t="s">
        <v>143</v>
      </c>
      <c r="E8177" s="634">
        <v>3941.02</v>
      </c>
      <c r="F8177" s="635">
        <v>0</v>
      </c>
    </row>
    <row r="8178" spans="1:6" ht="15">
      <c r="A8178" s="633" t="s">
        <v>26767</v>
      </c>
      <c r="B8178" s="626">
        <v>98037</v>
      </c>
      <c r="C8178" s="628" t="s">
        <v>26828</v>
      </c>
      <c r="D8178" s="626" t="s">
        <v>143</v>
      </c>
      <c r="E8178" s="634">
        <v>4245.1099999999997</v>
      </c>
      <c r="F8178" s="635">
        <v>0</v>
      </c>
    </row>
    <row r="8179" spans="1:6" ht="15">
      <c r="A8179" s="633" t="s">
        <v>26767</v>
      </c>
      <c r="B8179" s="626">
        <v>98021</v>
      </c>
      <c r="C8179" s="628" t="s">
        <v>26829</v>
      </c>
      <c r="D8179" s="626" t="s">
        <v>143</v>
      </c>
      <c r="E8179" s="634">
        <v>2740.55</v>
      </c>
      <c r="F8179" s="635">
        <v>0</v>
      </c>
    </row>
    <row r="8180" spans="1:6" ht="15">
      <c r="A8180" s="633" t="s">
        <v>26767</v>
      </c>
      <c r="B8180" s="626">
        <v>98023</v>
      </c>
      <c r="C8180" s="628" t="s">
        <v>26830</v>
      </c>
      <c r="D8180" s="626" t="s">
        <v>143</v>
      </c>
      <c r="E8180" s="634">
        <v>3039.34</v>
      </c>
      <c r="F8180" s="635">
        <v>0</v>
      </c>
    </row>
    <row r="8181" spans="1:6" ht="15">
      <c r="A8181" s="633" t="s">
        <v>26767</v>
      </c>
      <c r="B8181" s="626">
        <v>98025</v>
      </c>
      <c r="C8181" s="628" t="s">
        <v>26831</v>
      </c>
      <c r="D8181" s="626" t="s">
        <v>143</v>
      </c>
      <c r="E8181" s="634">
        <v>3338.19</v>
      </c>
      <c r="F8181" s="635">
        <v>0</v>
      </c>
    </row>
    <row r="8182" spans="1:6" ht="15">
      <c r="A8182" s="633" t="s">
        <v>26767</v>
      </c>
      <c r="B8182" s="626">
        <v>98027</v>
      </c>
      <c r="C8182" s="628" t="s">
        <v>26832</v>
      </c>
      <c r="D8182" s="626" t="s">
        <v>143</v>
      </c>
      <c r="E8182" s="634">
        <v>3636.97</v>
      </c>
      <c r="F8182" s="635">
        <v>0</v>
      </c>
    </row>
    <row r="8183" spans="1:6" ht="15">
      <c r="A8183" s="633" t="s">
        <v>26767</v>
      </c>
      <c r="B8183" s="626">
        <v>98029</v>
      </c>
      <c r="C8183" s="628" t="s">
        <v>26833</v>
      </c>
      <c r="D8183" s="626" t="s">
        <v>143</v>
      </c>
      <c r="E8183" s="634">
        <v>3941.02</v>
      </c>
      <c r="F8183" s="635">
        <v>0</v>
      </c>
    </row>
    <row r="8184" spans="1:6" ht="15">
      <c r="A8184" s="633" t="s">
        <v>26767</v>
      </c>
      <c r="B8184" s="626">
        <v>98045</v>
      </c>
      <c r="C8184" s="628" t="s">
        <v>26834</v>
      </c>
      <c r="D8184" s="626" t="s">
        <v>143</v>
      </c>
      <c r="E8184" s="634">
        <v>4549.2700000000004</v>
      </c>
      <c r="F8184" s="635">
        <v>0</v>
      </c>
    </row>
    <row r="8185" spans="1:6" ht="15">
      <c r="A8185" s="633" t="s">
        <v>26767</v>
      </c>
      <c r="B8185" s="626">
        <v>98047</v>
      </c>
      <c r="C8185" s="628" t="s">
        <v>26835</v>
      </c>
      <c r="D8185" s="626" t="s">
        <v>143</v>
      </c>
      <c r="E8185" s="634">
        <v>4853.34</v>
      </c>
      <c r="F8185" s="635">
        <v>0</v>
      </c>
    </row>
    <row r="8186" spans="1:6" ht="15">
      <c r="A8186" s="633" t="s">
        <v>26767</v>
      </c>
      <c r="B8186" s="626">
        <v>98039</v>
      </c>
      <c r="C8186" s="628" t="s">
        <v>26836</v>
      </c>
      <c r="D8186" s="626" t="s">
        <v>143</v>
      </c>
      <c r="E8186" s="634">
        <v>3946.32</v>
      </c>
      <c r="F8186" s="635">
        <v>0</v>
      </c>
    </row>
    <row r="8187" spans="1:6" ht="15">
      <c r="A8187" s="633" t="s">
        <v>26767</v>
      </c>
      <c r="B8187" s="626">
        <v>98041</v>
      </c>
      <c r="C8187" s="628" t="s">
        <v>26837</v>
      </c>
      <c r="D8187" s="626" t="s">
        <v>143</v>
      </c>
      <c r="E8187" s="634">
        <v>4245.1099999999997</v>
      </c>
      <c r="F8187" s="635">
        <v>0</v>
      </c>
    </row>
    <row r="8188" spans="1:6" ht="15">
      <c r="A8188" s="633" t="s">
        <v>26767</v>
      </c>
      <c r="B8188" s="626">
        <v>98043</v>
      </c>
      <c r="C8188" s="628" t="s">
        <v>26838</v>
      </c>
      <c r="D8188" s="626" t="s">
        <v>143</v>
      </c>
      <c r="E8188" s="634">
        <v>4549.2700000000004</v>
      </c>
      <c r="F8188" s="635">
        <v>0</v>
      </c>
    </row>
    <row r="8189" spans="1:6" ht="15">
      <c r="A8189" s="633" t="s">
        <v>26767</v>
      </c>
      <c r="B8189" s="626">
        <v>98049</v>
      </c>
      <c r="C8189" s="628" t="s">
        <v>26839</v>
      </c>
      <c r="D8189" s="626" t="s">
        <v>143</v>
      </c>
      <c r="E8189" s="634">
        <v>5105.62</v>
      </c>
      <c r="F8189" s="635">
        <v>0</v>
      </c>
    </row>
    <row r="8190" spans="1:6" ht="15">
      <c r="A8190" s="633" t="s">
        <v>26767</v>
      </c>
      <c r="B8190" s="626">
        <v>101809</v>
      </c>
      <c r="C8190" s="628" t="s">
        <v>26840</v>
      </c>
      <c r="D8190" s="626" t="s">
        <v>351</v>
      </c>
      <c r="E8190" s="634">
        <v>2976.74</v>
      </c>
      <c r="F8190" s="635">
        <v>0</v>
      </c>
    </row>
    <row r="8191" spans="1:6" ht="15">
      <c r="A8191" s="633" t="s">
        <v>26767</v>
      </c>
      <c r="B8191" s="626">
        <v>99280</v>
      </c>
      <c r="C8191" s="628" t="s">
        <v>26841</v>
      </c>
      <c r="D8191" s="626" t="s">
        <v>351</v>
      </c>
      <c r="E8191" s="634">
        <v>2132.84</v>
      </c>
      <c r="F8191" s="635">
        <v>0</v>
      </c>
    </row>
    <row r="8192" spans="1:6" ht="15">
      <c r="A8192" s="633" t="s">
        <v>26767</v>
      </c>
      <c r="B8192" s="626">
        <v>99292</v>
      </c>
      <c r="C8192" s="628" t="s">
        <v>26842</v>
      </c>
      <c r="D8192" s="626" t="s">
        <v>351</v>
      </c>
      <c r="E8192" s="634">
        <v>2625.53</v>
      </c>
      <c r="F8192" s="635">
        <v>0</v>
      </c>
    </row>
    <row r="8193" spans="1:6" ht="15">
      <c r="A8193" s="633" t="s">
        <v>26767</v>
      </c>
      <c r="B8193" s="626">
        <v>99242</v>
      </c>
      <c r="C8193" s="628" t="s">
        <v>26843</v>
      </c>
      <c r="D8193" s="626" t="s">
        <v>351</v>
      </c>
      <c r="E8193" s="634">
        <v>3112.77</v>
      </c>
      <c r="F8193" s="635">
        <v>0</v>
      </c>
    </row>
    <row r="8194" spans="1:6" ht="15">
      <c r="A8194" s="633" t="s">
        <v>26767</v>
      </c>
      <c r="B8194" s="626">
        <v>99248</v>
      </c>
      <c r="C8194" s="628" t="s">
        <v>26844</v>
      </c>
      <c r="D8194" s="626" t="s">
        <v>351</v>
      </c>
      <c r="E8194" s="634">
        <v>3966.22</v>
      </c>
      <c r="F8194" s="635">
        <v>0</v>
      </c>
    </row>
    <row r="8195" spans="1:6" ht="15">
      <c r="A8195" s="633" t="s">
        <v>26767</v>
      </c>
      <c r="B8195" s="626">
        <v>99275</v>
      </c>
      <c r="C8195" s="628" t="s">
        <v>26845</v>
      </c>
      <c r="D8195" s="626" t="s">
        <v>351</v>
      </c>
      <c r="E8195" s="634">
        <v>1057.92</v>
      </c>
      <c r="F8195" s="635">
        <v>0</v>
      </c>
    </row>
    <row r="8196" spans="1:6" ht="15">
      <c r="A8196" s="633" t="s">
        <v>26767</v>
      </c>
      <c r="B8196" s="626">
        <v>99285</v>
      </c>
      <c r="C8196" s="628" t="s">
        <v>26846</v>
      </c>
      <c r="D8196" s="626" t="s">
        <v>351</v>
      </c>
      <c r="E8196" s="634">
        <v>1424.52</v>
      </c>
      <c r="F8196" s="635">
        <v>0</v>
      </c>
    </row>
    <row r="8197" spans="1:6" ht="15">
      <c r="A8197" s="633" t="s">
        <v>26767</v>
      </c>
      <c r="B8197" s="626">
        <v>102457</v>
      </c>
      <c r="C8197" s="628" t="s">
        <v>26847</v>
      </c>
      <c r="D8197" s="626" t="s">
        <v>351</v>
      </c>
      <c r="E8197" s="634">
        <v>1780.73</v>
      </c>
      <c r="F8197" s="635">
        <v>0</v>
      </c>
    </row>
    <row r="8198" spans="1:6" ht="15">
      <c r="A8198" s="633" t="s">
        <v>26767</v>
      </c>
      <c r="B8198" s="626">
        <v>102142</v>
      </c>
      <c r="C8198" s="628" t="s">
        <v>26848</v>
      </c>
      <c r="D8198" s="626" t="s">
        <v>351</v>
      </c>
      <c r="E8198" s="634">
        <v>2798.46</v>
      </c>
      <c r="F8198" s="635">
        <v>0</v>
      </c>
    </row>
    <row r="8199" spans="1:6" ht="15">
      <c r="A8199" s="633" t="s">
        <v>26767</v>
      </c>
      <c r="B8199" s="626">
        <v>97980</v>
      </c>
      <c r="C8199" s="628" t="s">
        <v>26849</v>
      </c>
      <c r="D8199" s="626" t="s">
        <v>351</v>
      </c>
      <c r="E8199" s="634">
        <v>2207.7199999999998</v>
      </c>
      <c r="F8199" s="635">
        <v>0</v>
      </c>
    </row>
    <row r="8200" spans="1:6" ht="15">
      <c r="A8200" s="633" t="s">
        <v>26767</v>
      </c>
      <c r="B8200" s="626">
        <v>98405</v>
      </c>
      <c r="C8200" s="628" t="s">
        <v>26850</v>
      </c>
      <c r="D8200" s="626" t="s">
        <v>351</v>
      </c>
      <c r="E8200" s="634">
        <v>2710.91</v>
      </c>
      <c r="F8200" s="635">
        <v>0</v>
      </c>
    </row>
    <row r="8201" spans="1:6" ht="15">
      <c r="A8201" s="633" t="s">
        <v>26767</v>
      </c>
      <c r="B8201" s="626">
        <v>97988</v>
      </c>
      <c r="C8201" s="628" t="s">
        <v>26851</v>
      </c>
      <c r="D8201" s="626" t="s">
        <v>351</v>
      </c>
      <c r="E8201" s="634">
        <v>3207.72</v>
      </c>
      <c r="F8201" s="635">
        <v>0</v>
      </c>
    </row>
    <row r="8202" spans="1:6" ht="15">
      <c r="A8202" s="633" t="s">
        <v>26767</v>
      </c>
      <c r="B8202" s="626">
        <v>97992</v>
      </c>
      <c r="C8202" s="628" t="s">
        <v>26852</v>
      </c>
      <c r="D8202" s="626" t="s">
        <v>351</v>
      </c>
      <c r="E8202" s="634">
        <v>4080.81</v>
      </c>
      <c r="F8202" s="635">
        <v>0</v>
      </c>
    </row>
    <row r="8203" spans="1:6" ht="15">
      <c r="A8203" s="633" t="s">
        <v>26767</v>
      </c>
      <c r="B8203" s="626">
        <v>97978</v>
      </c>
      <c r="C8203" s="628" t="s">
        <v>26853</v>
      </c>
      <c r="D8203" s="626" t="s">
        <v>351</v>
      </c>
      <c r="E8203" s="634">
        <v>1066.25</v>
      </c>
      <c r="F8203" s="635">
        <v>0</v>
      </c>
    </row>
    <row r="8204" spans="1:6" ht="15">
      <c r="A8204" s="633" t="s">
        <v>26767</v>
      </c>
      <c r="B8204" s="626">
        <v>98410</v>
      </c>
      <c r="C8204" s="628" t="s">
        <v>26854</v>
      </c>
      <c r="D8204" s="626" t="s">
        <v>351</v>
      </c>
      <c r="E8204" s="634">
        <v>1347.36</v>
      </c>
      <c r="F8204" s="635">
        <v>0</v>
      </c>
    </row>
    <row r="8205" spans="1:6" ht="15">
      <c r="A8205" s="633" t="s">
        <v>26767</v>
      </c>
      <c r="B8205" s="626">
        <v>102139</v>
      </c>
      <c r="C8205" s="628" t="s">
        <v>26855</v>
      </c>
      <c r="D8205" s="626" t="s">
        <v>351</v>
      </c>
      <c r="E8205" s="634">
        <v>1844.81</v>
      </c>
      <c r="F8205" s="635">
        <v>0</v>
      </c>
    </row>
    <row r="8206" spans="1:6" ht="15">
      <c r="A8206" s="633" t="s">
        <v>26767</v>
      </c>
      <c r="B8206" s="626">
        <v>102141</v>
      </c>
      <c r="C8206" s="628" t="s">
        <v>26856</v>
      </c>
      <c r="D8206" s="626" t="s">
        <v>351</v>
      </c>
      <c r="E8206" s="634">
        <v>2836.13</v>
      </c>
      <c r="F8206" s="635">
        <v>0</v>
      </c>
    </row>
    <row r="8207" spans="1:6" ht="15">
      <c r="A8207" s="633" t="s">
        <v>26767</v>
      </c>
      <c r="B8207" s="626">
        <v>99290</v>
      </c>
      <c r="C8207" s="628" t="s">
        <v>26857</v>
      </c>
      <c r="D8207" s="626" t="s">
        <v>351</v>
      </c>
      <c r="E8207" s="634">
        <v>4299.07</v>
      </c>
      <c r="F8207" s="635">
        <v>0</v>
      </c>
    </row>
    <row r="8208" spans="1:6" ht="15">
      <c r="A8208" s="633" t="s">
        <v>26767</v>
      </c>
      <c r="B8208" s="626">
        <v>99244</v>
      </c>
      <c r="C8208" s="628" t="s">
        <v>26858</v>
      </c>
      <c r="D8208" s="626" t="s">
        <v>351</v>
      </c>
      <c r="E8208" s="634">
        <v>5241.46</v>
      </c>
      <c r="F8208" s="635">
        <v>0</v>
      </c>
    </row>
    <row r="8209" spans="1:6" ht="15">
      <c r="A8209" s="633" t="s">
        <v>26767</v>
      </c>
      <c r="B8209" s="626">
        <v>99256</v>
      </c>
      <c r="C8209" s="628" t="s">
        <v>26859</v>
      </c>
      <c r="D8209" s="626" t="s">
        <v>351</v>
      </c>
      <c r="E8209" s="634">
        <v>6155.01</v>
      </c>
      <c r="F8209" s="635">
        <v>0</v>
      </c>
    </row>
    <row r="8210" spans="1:6" ht="15">
      <c r="A8210" s="633" t="s">
        <v>26767</v>
      </c>
      <c r="B8210" s="626">
        <v>99271</v>
      </c>
      <c r="C8210" s="628" t="s">
        <v>26860</v>
      </c>
      <c r="D8210" s="626" t="s">
        <v>351</v>
      </c>
      <c r="E8210" s="634">
        <v>7068.48</v>
      </c>
      <c r="F8210" s="635">
        <v>0</v>
      </c>
    </row>
    <row r="8211" spans="1:6" ht="15">
      <c r="A8211" s="633" t="s">
        <v>26767</v>
      </c>
      <c r="B8211" s="626">
        <v>99284</v>
      </c>
      <c r="C8211" s="628" t="s">
        <v>26861</v>
      </c>
      <c r="D8211" s="626" t="s">
        <v>351</v>
      </c>
      <c r="E8211" s="634">
        <v>7982.14</v>
      </c>
      <c r="F8211" s="635">
        <v>0</v>
      </c>
    </row>
    <row r="8212" spans="1:6" ht="15">
      <c r="A8212" s="633" t="s">
        <v>26767</v>
      </c>
      <c r="B8212" s="626">
        <v>99294</v>
      </c>
      <c r="C8212" s="628" t="s">
        <v>26862</v>
      </c>
      <c r="D8212" s="626" t="s">
        <v>351</v>
      </c>
      <c r="E8212" s="634">
        <v>8895.65</v>
      </c>
      <c r="F8212" s="635">
        <v>0</v>
      </c>
    </row>
    <row r="8213" spans="1:6" ht="15">
      <c r="A8213" s="633" t="s">
        <v>26767</v>
      </c>
      <c r="B8213" s="626">
        <v>99252</v>
      </c>
      <c r="C8213" s="628" t="s">
        <v>26863</v>
      </c>
      <c r="D8213" s="626" t="s">
        <v>351</v>
      </c>
      <c r="E8213" s="634">
        <v>2760.49</v>
      </c>
      <c r="F8213" s="635">
        <v>0</v>
      </c>
    </row>
    <row r="8214" spans="1:6" ht="15">
      <c r="A8214" s="633" t="s">
        <v>26767</v>
      </c>
      <c r="B8214" s="626">
        <v>99259</v>
      </c>
      <c r="C8214" s="628" t="s">
        <v>26864</v>
      </c>
      <c r="D8214" s="626" t="s">
        <v>351</v>
      </c>
      <c r="E8214" s="634">
        <v>3489.38</v>
      </c>
      <c r="F8214" s="635">
        <v>0</v>
      </c>
    </row>
    <row r="8215" spans="1:6" ht="15">
      <c r="A8215" s="633" t="s">
        <v>26767</v>
      </c>
      <c r="B8215" s="626">
        <v>99265</v>
      </c>
      <c r="C8215" s="628" t="s">
        <v>26865</v>
      </c>
      <c r="D8215" s="626" t="s">
        <v>351</v>
      </c>
      <c r="E8215" s="634">
        <v>4218.18</v>
      </c>
      <c r="F8215" s="635">
        <v>0</v>
      </c>
    </row>
    <row r="8216" spans="1:6" ht="15">
      <c r="A8216" s="633" t="s">
        <v>26767</v>
      </c>
      <c r="B8216" s="626">
        <v>99267</v>
      </c>
      <c r="C8216" s="628" t="s">
        <v>26866</v>
      </c>
      <c r="D8216" s="626" t="s">
        <v>351</v>
      </c>
      <c r="E8216" s="634">
        <v>4947</v>
      </c>
      <c r="F8216" s="635">
        <v>0</v>
      </c>
    </row>
    <row r="8217" spans="1:6" ht="15">
      <c r="A8217" s="633" t="s">
        <v>26767</v>
      </c>
      <c r="B8217" s="626">
        <v>99274</v>
      </c>
      <c r="C8217" s="628" t="s">
        <v>26867</v>
      </c>
      <c r="D8217" s="626" t="s">
        <v>351</v>
      </c>
      <c r="E8217" s="634">
        <v>5712.28</v>
      </c>
      <c r="F8217" s="635">
        <v>0</v>
      </c>
    </row>
    <row r="8218" spans="1:6" ht="15">
      <c r="A8218" s="633" t="s">
        <v>26767</v>
      </c>
      <c r="B8218" s="626">
        <v>99279</v>
      </c>
      <c r="C8218" s="628" t="s">
        <v>26868</v>
      </c>
      <c r="D8218" s="626" t="s">
        <v>351</v>
      </c>
      <c r="E8218" s="634">
        <v>6445.64</v>
      </c>
      <c r="F8218" s="635">
        <v>0</v>
      </c>
    </row>
    <row r="8219" spans="1:6" ht="15">
      <c r="A8219" s="633" t="s">
        <v>26767</v>
      </c>
      <c r="B8219" s="626">
        <v>99286</v>
      </c>
      <c r="C8219" s="628" t="s">
        <v>26869</v>
      </c>
      <c r="D8219" s="626" t="s">
        <v>351</v>
      </c>
      <c r="E8219" s="634">
        <v>7179.17</v>
      </c>
      <c r="F8219" s="635">
        <v>0</v>
      </c>
    </row>
    <row r="8220" spans="1:6" ht="15">
      <c r="A8220" s="633" t="s">
        <v>26767</v>
      </c>
      <c r="B8220" s="626">
        <v>99326</v>
      </c>
      <c r="C8220" s="628" t="s">
        <v>26870</v>
      </c>
      <c r="D8220" s="626" t="s">
        <v>351</v>
      </c>
      <c r="E8220" s="634">
        <v>8720.93</v>
      </c>
      <c r="F8220" s="635">
        <v>0</v>
      </c>
    </row>
    <row r="8221" spans="1:6" ht="15">
      <c r="A8221" s="633" t="s">
        <v>26767</v>
      </c>
      <c r="B8221" s="626">
        <v>99287</v>
      </c>
      <c r="C8221" s="628" t="s">
        <v>26871</v>
      </c>
      <c r="D8221" s="626" t="s">
        <v>351</v>
      </c>
      <c r="E8221" s="634">
        <v>10027.1</v>
      </c>
      <c r="F8221" s="635">
        <v>0</v>
      </c>
    </row>
    <row r="8222" spans="1:6" ht="15">
      <c r="A8222" s="633" t="s">
        <v>26767</v>
      </c>
      <c r="B8222" s="626">
        <v>99298</v>
      </c>
      <c r="C8222" s="628" t="s">
        <v>26872</v>
      </c>
      <c r="D8222" s="626" t="s">
        <v>351</v>
      </c>
      <c r="E8222" s="634">
        <v>11333.25</v>
      </c>
      <c r="F8222" s="635">
        <v>0</v>
      </c>
    </row>
    <row r="8223" spans="1:6" ht="15">
      <c r="A8223" s="633" t="s">
        <v>26767</v>
      </c>
      <c r="B8223" s="626">
        <v>99300</v>
      </c>
      <c r="C8223" s="628" t="s">
        <v>26873</v>
      </c>
      <c r="D8223" s="626" t="s">
        <v>351</v>
      </c>
      <c r="E8223" s="634">
        <v>12639.46</v>
      </c>
      <c r="F8223" s="635">
        <v>0</v>
      </c>
    </row>
    <row r="8224" spans="1:6" ht="15">
      <c r="A8224" s="633" t="s">
        <v>26767</v>
      </c>
      <c r="B8224" s="626">
        <v>99301</v>
      </c>
      <c r="C8224" s="628" t="s">
        <v>26874</v>
      </c>
      <c r="D8224" s="626" t="s">
        <v>351</v>
      </c>
      <c r="E8224" s="634">
        <v>6322.86</v>
      </c>
      <c r="F8224" s="635">
        <v>0</v>
      </c>
    </row>
    <row r="8225" spans="1:6" ht="15">
      <c r="A8225" s="633" t="s">
        <v>26767</v>
      </c>
      <c r="B8225" s="626">
        <v>99312</v>
      </c>
      <c r="C8225" s="628" t="s">
        <v>26875</v>
      </c>
      <c r="D8225" s="626" t="s">
        <v>351</v>
      </c>
      <c r="E8225" s="634">
        <v>7403.58</v>
      </c>
      <c r="F8225" s="635">
        <v>0</v>
      </c>
    </row>
    <row r="8226" spans="1:6" ht="15">
      <c r="A8226" s="633" t="s">
        <v>26767</v>
      </c>
      <c r="B8226" s="626">
        <v>99320</v>
      </c>
      <c r="C8226" s="628" t="s">
        <v>26876</v>
      </c>
      <c r="D8226" s="626" t="s">
        <v>351</v>
      </c>
      <c r="E8226" s="634">
        <v>8548.2000000000007</v>
      </c>
      <c r="F8226" s="635">
        <v>0</v>
      </c>
    </row>
    <row r="8227" spans="1:6" ht="15">
      <c r="A8227" s="633" t="s">
        <v>26767</v>
      </c>
      <c r="B8227" s="626">
        <v>99322</v>
      </c>
      <c r="C8227" s="628" t="s">
        <v>26877</v>
      </c>
      <c r="D8227" s="626" t="s">
        <v>351</v>
      </c>
      <c r="E8227" s="634">
        <v>9636.99</v>
      </c>
      <c r="F8227" s="635">
        <v>0</v>
      </c>
    </row>
    <row r="8228" spans="1:6" ht="15">
      <c r="A8228" s="633" t="s">
        <v>26767</v>
      </c>
      <c r="B8228" s="626">
        <v>99324</v>
      </c>
      <c r="C8228" s="628" t="s">
        <v>26878</v>
      </c>
      <c r="D8228" s="626" t="s">
        <v>351</v>
      </c>
      <c r="E8228" s="634">
        <v>10725.84</v>
      </c>
      <c r="F8228" s="635">
        <v>0</v>
      </c>
    </row>
    <row r="8229" spans="1:6" ht="15">
      <c r="A8229" s="633" t="s">
        <v>26767</v>
      </c>
      <c r="B8229" s="626">
        <v>99310</v>
      </c>
      <c r="C8229" s="628" t="s">
        <v>26879</v>
      </c>
      <c r="D8229" s="626" t="s">
        <v>351</v>
      </c>
      <c r="E8229" s="634">
        <v>14798.21</v>
      </c>
      <c r="F8229" s="635">
        <v>0</v>
      </c>
    </row>
    <row r="8230" spans="1:6" ht="15">
      <c r="A8230" s="633" t="s">
        <v>26767</v>
      </c>
      <c r="B8230" s="626">
        <v>99313</v>
      </c>
      <c r="C8230" s="628" t="s">
        <v>26880</v>
      </c>
      <c r="D8230" s="626" t="s">
        <v>351</v>
      </c>
      <c r="E8230" s="634">
        <v>16486.900000000001</v>
      </c>
      <c r="F8230" s="635">
        <v>0</v>
      </c>
    </row>
    <row r="8231" spans="1:6" ht="15">
      <c r="A8231" s="633" t="s">
        <v>26767</v>
      </c>
      <c r="B8231" s="626">
        <v>99303</v>
      </c>
      <c r="C8231" s="628" t="s">
        <v>26881</v>
      </c>
      <c r="D8231" s="626" t="s">
        <v>351</v>
      </c>
      <c r="E8231" s="634">
        <v>11568.18</v>
      </c>
      <c r="F8231" s="635">
        <v>0</v>
      </c>
    </row>
    <row r="8232" spans="1:6" ht="15">
      <c r="A8232" s="633" t="s">
        <v>26767</v>
      </c>
      <c r="B8232" s="626">
        <v>99305</v>
      </c>
      <c r="C8232" s="628" t="s">
        <v>26882</v>
      </c>
      <c r="D8232" s="626" t="s">
        <v>351</v>
      </c>
      <c r="E8232" s="634">
        <v>13065.69</v>
      </c>
      <c r="F8232" s="635">
        <v>0</v>
      </c>
    </row>
    <row r="8233" spans="1:6" ht="15">
      <c r="A8233" s="633" t="s">
        <v>26767</v>
      </c>
      <c r="B8233" s="626">
        <v>99308</v>
      </c>
      <c r="C8233" s="628" t="s">
        <v>26883</v>
      </c>
      <c r="D8233" s="626" t="s">
        <v>351</v>
      </c>
      <c r="E8233" s="634">
        <v>14563.23</v>
      </c>
      <c r="F8233" s="635">
        <v>0</v>
      </c>
    </row>
    <row r="8234" spans="1:6" ht="15">
      <c r="A8234" s="633" t="s">
        <v>26767</v>
      </c>
      <c r="B8234" s="626">
        <v>99315</v>
      </c>
      <c r="C8234" s="628" t="s">
        <v>26884</v>
      </c>
      <c r="D8234" s="626" t="s">
        <v>351</v>
      </c>
      <c r="E8234" s="634">
        <v>18410.7</v>
      </c>
      <c r="F8234" s="635">
        <v>0</v>
      </c>
    </row>
    <row r="8235" spans="1:6" ht="15">
      <c r="A8235" s="633" t="s">
        <v>26767</v>
      </c>
      <c r="B8235" s="626">
        <v>98008</v>
      </c>
      <c r="C8235" s="628" t="s">
        <v>26885</v>
      </c>
      <c r="D8235" s="626" t="s">
        <v>351</v>
      </c>
      <c r="E8235" s="634">
        <v>4392.5600000000004</v>
      </c>
      <c r="F8235" s="635">
        <v>0</v>
      </c>
    </row>
    <row r="8236" spans="1:6" ht="15">
      <c r="A8236" s="633" t="s">
        <v>26767</v>
      </c>
      <c r="B8236" s="626">
        <v>98010</v>
      </c>
      <c r="C8236" s="628" t="s">
        <v>26886</v>
      </c>
      <c r="D8236" s="626" t="s">
        <v>351</v>
      </c>
      <c r="E8236" s="634">
        <v>5355.53</v>
      </c>
      <c r="F8236" s="635">
        <v>0</v>
      </c>
    </row>
    <row r="8237" spans="1:6" ht="15">
      <c r="A8237" s="633" t="s">
        <v>26767</v>
      </c>
      <c r="B8237" s="626">
        <v>98012</v>
      </c>
      <c r="C8237" s="628" t="s">
        <v>26887</v>
      </c>
      <c r="D8237" s="626" t="s">
        <v>351</v>
      </c>
      <c r="E8237" s="634">
        <v>6289.65</v>
      </c>
      <c r="F8237" s="635">
        <v>0</v>
      </c>
    </row>
    <row r="8238" spans="1:6" ht="15">
      <c r="A8238" s="633" t="s">
        <v>26767</v>
      </c>
      <c r="B8238" s="626">
        <v>98014</v>
      </c>
      <c r="C8238" s="628" t="s">
        <v>26888</v>
      </c>
      <c r="D8238" s="626" t="s">
        <v>351</v>
      </c>
      <c r="E8238" s="634">
        <v>7223.7</v>
      </c>
      <c r="F8238" s="635">
        <v>0</v>
      </c>
    </row>
    <row r="8239" spans="1:6" ht="15">
      <c r="A8239" s="633" t="s">
        <v>26767</v>
      </c>
      <c r="B8239" s="626">
        <v>98016</v>
      </c>
      <c r="C8239" s="628" t="s">
        <v>26889</v>
      </c>
      <c r="D8239" s="626" t="s">
        <v>351</v>
      </c>
      <c r="E8239" s="634">
        <v>8157.93</v>
      </c>
      <c r="F8239" s="635">
        <v>0</v>
      </c>
    </row>
    <row r="8240" spans="1:6" ht="15">
      <c r="A8240" s="633" t="s">
        <v>26767</v>
      </c>
      <c r="B8240" s="626">
        <v>98018</v>
      </c>
      <c r="C8240" s="628" t="s">
        <v>26890</v>
      </c>
      <c r="D8240" s="626" t="s">
        <v>351</v>
      </c>
      <c r="E8240" s="634">
        <v>9092.01</v>
      </c>
      <c r="F8240" s="635">
        <v>0</v>
      </c>
    </row>
    <row r="8241" spans="1:6" ht="15">
      <c r="A8241" s="633" t="s">
        <v>26767</v>
      </c>
      <c r="B8241" s="626">
        <v>97994</v>
      </c>
      <c r="C8241" s="628" t="s">
        <v>26891</v>
      </c>
      <c r="D8241" s="626" t="s">
        <v>351</v>
      </c>
      <c r="E8241" s="634">
        <v>2819.95</v>
      </c>
      <c r="F8241" s="635">
        <v>0</v>
      </c>
    </row>
    <row r="8242" spans="1:6" ht="15">
      <c r="A8242" s="633" t="s">
        <v>26767</v>
      </c>
      <c r="B8242" s="626">
        <v>97996</v>
      </c>
      <c r="C8242" s="628" t="s">
        <v>26892</v>
      </c>
      <c r="D8242" s="626" t="s">
        <v>351</v>
      </c>
      <c r="E8242" s="634">
        <v>3565.26</v>
      </c>
      <c r="F8242" s="635">
        <v>0</v>
      </c>
    </row>
    <row r="8243" spans="1:6" ht="15">
      <c r="A8243" s="633" t="s">
        <v>26767</v>
      </c>
      <c r="B8243" s="626">
        <v>98407</v>
      </c>
      <c r="C8243" s="628" t="s">
        <v>26893</v>
      </c>
      <c r="D8243" s="626" t="s">
        <v>351</v>
      </c>
      <c r="E8243" s="634">
        <v>4310.46</v>
      </c>
      <c r="F8243" s="635">
        <v>0</v>
      </c>
    </row>
    <row r="8244" spans="1:6" ht="15">
      <c r="A8244" s="633" t="s">
        <v>26767</v>
      </c>
      <c r="B8244" s="626">
        <v>98408</v>
      </c>
      <c r="C8244" s="628" t="s">
        <v>26894</v>
      </c>
      <c r="D8244" s="626" t="s">
        <v>351</v>
      </c>
      <c r="E8244" s="634">
        <v>5055.7</v>
      </c>
      <c r="F8244" s="635">
        <v>0</v>
      </c>
    </row>
    <row r="8245" spans="1:6" ht="15">
      <c r="A8245" s="633" t="s">
        <v>26767</v>
      </c>
      <c r="B8245" s="626">
        <v>98002</v>
      </c>
      <c r="C8245" s="628" t="s">
        <v>26895</v>
      </c>
      <c r="D8245" s="626" t="s">
        <v>351</v>
      </c>
      <c r="E8245" s="634">
        <v>5837.37</v>
      </c>
      <c r="F8245" s="635">
        <v>0</v>
      </c>
    </row>
    <row r="8246" spans="1:6" ht="15">
      <c r="A8246" s="633" t="s">
        <v>26767</v>
      </c>
      <c r="B8246" s="626">
        <v>98406</v>
      </c>
      <c r="C8246" s="628" t="s">
        <v>26896</v>
      </c>
      <c r="D8246" s="626" t="s">
        <v>351</v>
      </c>
      <c r="E8246" s="634">
        <v>6587.15</v>
      </c>
      <c r="F8246" s="635">
        <v>0</v>
      </c>
    </row>
    <row r="8247" spans="1:6" ht="15">
      <c r="A8247" s="633" t="s">
        <v>26767</v>
      </c>
      <c r="B8247" s="626">
        <v>98006</v>
      </c>
      <c r="C8247" s="628" t="s">
        <v>26897</v>
      </c>
      <c r="D8247" s="626" t="s">
        <v>351</v>
      </c>
      <c r="E8247" s="634">
        <v>7337.09</v>
      </c>
      <c r="F8247" s="635">
        <v>0</v>
      </c>
    </row>
    <row r="8248" spans="1:6" ht="15">
      <c r="A8248" s="633" t="s">
        <v>26767</v>
      </c>
      <c r="B8248" s="626">
        <v>98030</v>
      </c>
      <c r="C8248" s="628" t="s">
        <v>26898</v>
      </c>
      <c r="D8248" s="626" t="s">
        <v>351</v>
      </c>
      <c r="E8248" s="634">
        <v>8914.61</v>
      </c>
      <c r="F8248" s="635">
        <v>0</v>
      </c>
    </row>
    <row r="8249" spans="1:6" ht="15">
      <c r="A8249" s="633" t="s">
        <v>26767</v>
      </c>
      <c r="B8249" s="626">
        <v>98032</v>
      </c>
      <c r="C8249" s="628" t="s">
        <v>26899</v>
      </c>
      <c r="D8249" s="626" t="s">
        <v>351</v>
      </c>
      <c r="E8249" s="634">
        <v>10250.84</v>
      </c>
      <c r="F8249" s="635">
        <v>0</v>
      </c>
    </row>
    <row r="8250" spans="1:6" ht="15">
      <c r="A8250" s="633" t="s">
        <v>26767</v>
      </c>
      <c r="B8250" s="626">
        <v>98034</v>
      </c>
      <c r="C8250" s="628" t="s">
        <v>26900</v>
      </c>
      <c r="D8250" s="626" t="s">
        <v>351</v>
      </c>
      <c r="E8250" s="634">
        <v>11587.05</v>
      </c>
      <c r="F8250" s="635">
        <v>0</v>
      </c>
    </row>
    <row r="8251" spans="1:6" ht="15">
      <c r="A8251" s="633" t="s">
        <v>26767</v>
      </c>
      <c r="B8251" s="626">
        <v>98036</v>
      </c>
      <c r="C8251" s="628" t="s">
        <v>26901</v>
      </c>
      <c r="D8251" s="626" t="s">
        <v>351</v>
      </c>
      <c r="E8251" s="634">
        <v>12923.32</v>
      </c>
      <c r="F8251" s="635">
        <v>0</v>
      </c>
    </row>
    <row r="8252" spans="1:6" ht="15">
      <c r="A8252" s="633" t="s">
        <v>26767</v>
      </c>
      <c r="B8252" s="626">
        <v>98020</v>
      </c>
      <c r="C8252" s="628" t="s">
        <v>26902</v>
      </c>
      <c r="D8252" s="626" t="s">
        <v>351</v>
      </c>
      <c r="E8252" s="634">
        <v>6461.82</v>
      </c>
      <c r="F8252" s="635">
        <v>0</v>
      </c>
    </row>
    <row r="8253" spans="1:6" ht="15">
      <c r="A8253" s="633" t="s">
        <v>26767</v>
      </c>
      <c r="B8253" s="626">
        <v>98022</v>
      </c>
      <c r="C8253" s="628" t="s">
        <v>26903</v>
      </c>
      <c r="D8253" s="626" t="s">
        <v>351</v>
      </c>
      <c r="E8253" s="634">
        <v>7566.77</v>
      </c>
      <c r="F8253" s="635">
        <v>0</v>
      </c>
    </row>
    <row r="8254" spans="1:6" ht="15">
      <c r="A8254" s="633" t="s">
        <v>26767</v>
      </c>
      <c r="B8254" s="626">
        <v>98024</v>
      </c>
      <c r="C8254" s="628" t="s">
        <v>26904</v>
      </c>
      <c r="D8254" s="626" t="s">
        <v>351</v>
      </c>
      <c r="E8254" s="634">
        <v>8735.64</v>
      </c>
      <c r="F8254" s="635">
        <v>0</v>
      </c>
    </row>
    <row r="8255" spans="1:6" ht="15">
      <c r="A8255" s="633" t="s">
        <v>26767</v>
      </c>
      <c r="B8255" s="626">
        <v>98026</v>
      </c>
      <c r="C8255" s="628" t="s">
        <v>26905</v>
      </c>
      <c r="D8255" s="626" t="s">
        <v>351</v>
      </c>
      <c r="E8255" s="634">
        <v>9848.65</v>
      </c>
      <c r="F8255" s="635">
        <v>0</v>
      </c>
    </row>
    <row r="8256" spans="1:6" ht="15">
      <c r="A8256" s="633" t="s">
        <v>26767</v>
      </c>
      <c r="B8256" s="626">
        <v>98028</v>
      </c>
      <c r="C8256" s="628" t="s">
        <v>26906</v>
      </c>
      <c r="D8256" s="626" t="s">
        <v>351</v>
      </c>
      <c r="E8256" s="634">
        <v>10961.74</v>
      </c>
      <c r="F8256" s="635">
        <v>0</v>
      </c>
    </row>
    <row r="8257" spans="1:6" ht="15">
      <c r="A8257" s="633" t="s">
        <v>26767</v>
      </c>
      <c r="B8257" s="626">
        <v>98044</v>
      </c>
      <c r="C8257" s="628" t="s">
        <v>26907</v>
      </c>
      <c r="D8257" s="626" t="s">
        <v>351</v>
      </c>
      <c r="E8257" s="634">
        <v>15132.4</v>
      </c>
      <c r="F8257" s="635">
        <v>0</v>
      </c>
    </row>
    <row r="8258" spans="1:6" ht="15">
      <c r="A8258" s="633" t="s">
        <v>26767</v>
      </c>
      <c r="B8258" s="626">
        <v>98046</v>
      </c>
      <c r="C8258" s="628" t="s">
        <v>26908</v>
      </c>
      <c r="D8258" s="626" t="s">
        <v>351</v>
      </c>
      <c r="E8258" s="634">
        <v>16859.91</v>
      </c>
      <c r="F8258" s="635">
        <v>0</v>
      </c>
    </row>
    <row r="8259" spans="1:6" ht="15">
      <c r="A8259" s="633" t="s">
        <v>26767</v>
      </c>
      <c r="B8259" s="626">
        <v>98038</v>
      </c>
      <c r="C8259" s="628" t="s">
        <v>26909</v>
      </c>
      <c r="D8259" s="626" t="s">
        <v>351</v>
      </c>
      <c r="E8259" s="634">
        <v>11827.72</v>
      </c>
      <c r="F8259" s="635">
        <v>0</v>
      </c>
    </row>
    <row r="8260" spans="1:6" ht="15">
      <c r="A8260" s="633" t="s">
        <v>26767</v>
      </c>
      <c r="B8260" s="626">
        <v>98040</v>
      </c>
      <c r="C8260" s="628" t="s">
        <v>26910</v>
      </c>
      <c r="D8260" s="626" t="s">
        <v>351</v>
      </c>
      <c r="E8260" s="634">
        <v>13359.68</v>
      </c>
      <c r="F8260" s="635">
        <v>0</v>
      </c>
    </row>
    <row r="8261" spans="1:6" ht="15">
      <c r="A8261" s="633" t="s">
        <v>26767</v>
      </c>
      <c r="B8261" s="626">
        <v>98042</v>
      </c>
      <c r="C8261" s="628" t="s">
        <v>26911</v>
      </c>
      <c r="D8261" s="626" t="s">
        <v>351</v>
      </c>
      <c r="E8261" s="634">
        <v>14891.67</v>
      </c>
      <c r="F8261" s="635">
        <v>0</v>
      </c>
    </row>
    <row r="8262" spans="1:6" ht="15">
      <c r="A8262" s="633" t="s">
        <v>26767</v>
      </c>
      <c r="B8262" s="626">
        <v>98048</v>
      </c>
      <c r="C8262" s="628" t="s">
        <v>26912</v>
      </c>
      <c r="D8262" s="626" t="s">
        <v>351</v>
      </c>
      <c r="E8262" s="634">
        <v>18828.28</v>
      </c>
      <c r="F8262" s="635">
        <v>0</v>
      </c>
    </row>
    <row r="8263" spans="1:6" ht="15">
      <c r="A8263" s="633" t="s">
        <v>26767</v>
      </c>
      <c r="B8263" s="626">
        <v>97955</v>
      </c>
      <c r="C8263" s="628" t="s">
        <v>26913</v>
      </c>
      <c r="D8263" s="626" t="s">
        <v>351</v>
      </c>
      <c r="E8263" s="634">
        <v>3314.25</v>
      </c>
      <c r="F8263" s="635">
        <v>0</v>
      </c>
    </row>
    <row r="8264" spans="1:6" ht="15">
      <c r="A8264" s="633" t="s">
        <v>26767</v>
      </c>
      <c r="B8264" s="626">
        <v>97948</v>
      </c>
      <c r="C8264" s="628" t="s">
        <v>26914</v>
      </c>
      <c r="D8264" s="626" t="s">
        <v>351</v>
      </c>
      <c r="E8264" s="634">
        <v>3621.5</v>
      </c>
      <c r="F8264" s="635">
        <v>0</v>
      </c>
    </row>
    <row r="8265" spans="1:6" ht="15">
      <c r="A8265" s="633" t="s">
        <v>26767</v>
      </c>
      <c r="B8265" s="626">
        <v>97934</v>
      </c>
      <c r="C8265" s="628" t="s">
        <v>26915</v>
      </c>
      <c r="D8265" s="626" t="s">
        <v>351</v>
      </c>
      <c r="E8265" s="634">
        <v>2574.0500000000002</v>
      </c>
      <c r="F8265" s="635">
        <v>0</v>
      </c>
    </row>
    <row r="8266" spans="1:6" ht="15">
      <c r="A8266" s="633" t="s">
        <v>26767</v>
      </c>
      <c r="B8266" s="626">
        <v>97953</v>
      </c>
      <c r="C8266" s="628" t="s">
        <v>26916</v>
      </c>
      <c r="D8266" s="626" t="s">
        <v>351</v>
      </c>
      <c r="E8266" s="634">
        <v>1568.23</v>
      </c>
      <c r="F8266" s="635">
        <v>0</v>
      </c>
    </row>
    <row r="8267" spans="1:6" ht="15">
      <c r="A8267" s="633" t="s">
        <v>26767</v>
      </c>
      <c r="B8267" s="626">
        <v>97947</v>
      </c>
      <c r="C8267" s="628" t="s">
        <v>26917</v>
      </c>
      <c r="D8267" s="626" t="s">
        <v>351</v>
      </c>
      <c r="E8267" s="634">
        <v>1958.34</v>
      </c>
      <c r="F8267" s="635">
        <v>0</v>
      </c>
    </row>
    <row r="8268" spans="1:6" ht="15">
      <c r="A8268" s="633" t="s">
        <v>26767</v>
      </c>
      <c r="B8268" s="626">
        <v>97933</v>
      </c>
      <c r="C8268" s="628" t="s">
        <v>26918</v>
      </c>
      <c r="D8268" s="626" t="s">
        <v>351</v>
      </c>
      <c r="E8268" s="634">
        <v>1254.7</v>
      </c>
      <c r="F8268" s="635">
        <v>0</v>
      </c>
    </row>
    <row r="8269" spans="1:6" ht="15">
      <c r="A8269" s="633" t="s">
        <v>26767</v>
      </c>
      <c r="B8269" s="626">
        <v>97961</v>
      </c>
      <c r="C8269" s="628" t="s">
        <v>26919</v>
      </c>
      <c r="D8269" s="626" t="s">
        <v>351</v>
      </c>
      <c r="E8269" s="634">
        <v>2676.25</v>
      </c>
      <c r="F8269" s="635">
        <v>0</v>
      </c>
    </row>
    <row r="8270" spans="1:6" ht="15">
      <c r="A8270" s="633" t="s">
        <v>26767</v>
      </c>
      <c r="B8270" s="626">
        <v>97951</v>
      </c>
      <c r="C8270" s="628" t="s">
        <v>26920</v>
      </c>
      <c r="D8270" s="626" t="s">
        <v>351</v>
      </c>
      <c r="E8270" s="634">
        <v>3131.46</v>
      </c>
      <c r="F8270" s="635">
        <v>0</v>
      </c>
    </row>
    <row r="8271" spans="1:6" ht="15">
      <c r="A8271" s="633" t="s">
        <v>26767</v>
      </c>
      <c r="B8271" s="626">
        <v>97973</v>
      </c>
      <c r="C8271" s="628" t="s">
        <v>26921</v>
      </c>
      <c r="D8271" s="626" t="s">
        <v>351</v>
      </c>
      <c r="E8271" s="634">
        <v>4964.66</v>
      </c>
      <c r="F8271" s="635">
        <v>0</v>
      </c>
    </row>
    <row r="8272" spans="1:6" ht="15">
      <c r="A8272" s="633" t="s">
        <v>26767</v>
      </c>
      <c r="B8272" s="626">
        <v>97952</v>
      </c>
      <c r="C8272" s="628" t="s">
        <v>26922</v>
      </c>
      <c r="D8272" s="626" t="s">
        <v>351</v>
      </c>
      <c r="E8272" s="634">
        <v>5439.19</v>
      </c>
      <c r="F8272" s="635">
        <v>0</v>
      </c>
    </row>
    <row r="8273" spans="1:6" ht="15">
      <c r="A8273" s="633" t="s">
        <v>26767</v>
      </c>
      <c r="B8273" s="626">
        <v>97957</v>
      </c>
      <c r="C8273" s="628" t="s">
        <v>26923</v>
      </c>
      <c r="D8273" s="626" t="s">
        <v>351</v>
      </c>
      <c r="E8273" s="634">
        <v>2890.33</v>
      </c>
      <c r="F8273" s="635">
        <v>0</v>
      </c>
    </row>
    <row r="8274" spans="1:6" ht="15">
      <c r="A8274" s="633" t="s">
        <v>26767</v>
      </c>
      <c r="B8274" s="626">
        <v>97950</v>
      </c>
      <c r="C8274" s="628" t="s">
        <v>26924</v>
      </c>
      <c r="D8274" s="626" t="s">
        <v>351</v>
      </c>
      <c r="E8274" s="634">
        <v>3385.29</v>
      </c>
      <c r="F8274" s="635">
        <v>0</v>
      </c>
    </row>
    <row r="8275" spans="1:6" ht="15">
      <c r="A8275" s="633" t="s">
        <v>26767</v>
      </c>
      <c r="B8275" s="626">
        <v>97936</v>
      </c>
      <c r="C8275" s="628" t="s">
        <v>26925</v>
      </c>
      <c r="D8275" s="626" t="s">
        <v>351</v>
      </c>
      <c r="E8275" s="634">
        <v>2111.71</v>
      </c>
      <c r="F8275" s="635">
        <v>0</v>
      </c>
    </row>
    <row r="8276" spans="1:6" ht="15">
      <c r="A8276" s="633" t="s">
        <v>26767</v>
      </c>
      <c r="B8276" s="626">
        <v>97956</v>
      </c>
      <c r="C8276" s="628" t="s">
        <v>26926</v>
      </c>
      <c r="D8276" s="626" t="s">
        <v>351</v>
      </c>
      <c r="E8276" s="634">
        <v>1614.93</v>
      </c>
      <c r="F8276" s="635">
        <v>0</v>
      </c>
    </row>
    <row r="8277" spans="1:6" ht="15">
      <c r="A8277" s="633" t="s">
        <v>26767</v>
      </c>
      <c r="B8277" s="626">
        <v>97949</v>
      </c>
      <c r="C8277" s="628" t="s">
        <v>26927</v>
      </c>
      <c r="D8277" s="626" t="s">
        <v>351</v>
      </c>
      <c r="E8277" s="634">
        <v>1921.15</v>
      </c>
      <c r="F8277" s="635">
        <v>0</v>
      </c>
    </row>
    <row r="8278" spans="1:6" ht="15">
      <c r="A8278" s="633" t="s">
        <v>26767</v>
      </c>
      <c r="B8278" s="626">
        <v>97935</v>
      </c>
      <c r="C8278" s="628" t="s">
        <v>26928</v>
      </c>
      <c r="D8278" s="626" t="s">
        <v>351</v>
      </c>
      <c r="E8278" s="634">
        <v>1007.29</v>
      </c>
      <c r="F8278" s="635">
        <v>0</v>
      </c>
    </row>
    <row r="8279" spans="1:6" ht="15">
      <c r="A8279" s="633" t="s">
        <v>26767</v>
      </c>
      <c r="B8279" s="626">
        <v>99319</v>
      </c>
      <c r="C8279" s="628" t="s">
        <v>26929</v>
      </c>
      <c r="D8279" s="626" t="s">
        <v>143</v>
      </c>
      <c r="E8279" s="634">
        <v>989.69</v>
      </c>
      <c r="F8279" s="635">
        <v>0</v>
      </c>
    </row>
    <row r="8280" spans="1:6" ht="15">
      <c r="A8280" s="633" t="s">
        <v>26767</v>
      </c>
      <c r="B8280" s="626">
        <v>99318</v>
      </c>
      <c r="C8280" s="628" t="s">
        <v>26930</v>
      </c>
      <c r="D8280" s="626" t="s">
        <v>143</v>
      </c>
      <c r="E8280" s="634">
        <v>334.23</v>
      </c>
      <c r="F8280" s="635">
        <v>0</v>
      </c>
    </row>
    <row r="8281" spans="1:6" ht="15">
      <c r="A8281" s="633" t="s">
        <v>26767</v>
      </c>
      <c r="B8281" s="626">
        <v>98051</v>
      </c>
      <c r="C8281" s="628" t="s">
        <v>26931</v>
      </c>
      <c r="D8281" s="626" t="s">
        <v>143</v>
      </c>
      <c r="E8281" s="634">
        <v>1049.32</v>
      </c>
      <c r="F8281" s="635">
        <v>0</v>
      </c>
    </row>
    <row r="8282" spans="1:6" ht="15">
      <c r="A8282" s="633" t="s">
        <v>26767</v>
      </c>
      <c r="B8282" s="626">
        <v>98050</v>
      </c>
      <c r="C8282" s="628" t="s">
        <v>26932</v>
      </c>
      <c r="D8282" s="626" t="s">
        <v>143</v>
      </c>
      <c r="E8282" s="634">
        <v>335.14</v>
      </c>
      <c r="F8282" s="635">
        <v>0</v>
      </c>
    </row>
    <row r="8283" spans="1:6" ht="15">
      <c r="A8283" s="633" t="s">
        <v>26767</v>
      </c>
      <c r="B8283" s="626">
        <v>99272</v>
      </c>
      <c r="C8283" s="628" t="s">
        <v>26933</v>
      </c>
      <c r="D8283" s="626" t="s">
        <v>351</v>
      </c>
      <c r="E8283" s="634">
        <v>1154.94</v>
      </c>
      <c r="F8283" s="635">
        <v>0</v>
      </c>
    </row>
    <row r="8284" spans="1:6" ht="15">
      <c r="A8284" s="633" t="s">
        <v>26767</v>
      </c>
      <c r="B8284" s="626">
        <v>99273</v>
      </c>
      <c r="C8284" s="628" t="s">
        <v>26934</v>
      </c>
      <c r="D8284" s="626" t="s">
        <v>351</v>
      </c>
      <c r="E8284" s="634">
        <v>1653.9</v>
      </c>
      <c r="F8284" s="635">
        <v>0</v>
      </c>
    </row>
    <row r="8285" spans="1:6" ht="15">
      <c r="A8285" s="633" t="s">
        <v>26767</v>
      </c>
      <c r="B8285" s="626">
        <v>99268</v>
      </c>
      <c r="C8285" s="628" t="s">
        <v>26935</v>
      </c>
      <c r="D8285" s="626" t="s">
        <v>351</v>
      </c>
      <c r="E8285" s="634">
        <v>531.91999999999996</v>
      </c>
      <c r="F8285" s="635">
        <v>0</v>
      </c>
    </row>
    <row r="8286" spans="1:6" ht="15">
      <c r="A8286" s="633" t="s">
        <v>26767</v>
      </c>
      <c r="B8286" s="626">
        <v>99270</v>
      </c>
      <c r="C8286" s="628" t="s">
        <v>26936</v>
      </c>
      <c r="D8286" s="626" t="s">
        <v>351</v>
      </c>
      <c r="E8286" s="634">
        <v>702.87</v>
      </c>
      <c r="F8286" s="635">
        <v>0</v>
      </c>
    </row>
    <row r="8287" spans="1:6" ht="15">
      <c r="A8287" s="633" t="s">
        <v>26767</v>
      </c>
      <c r="B8287" s="626">
        <v>97976</v>
      </c>
      <c r="C8287" s="628" t="s">
        <v>26937</v>
      </c>
      <c r="D8287" s="626" t="s">
        <v>351</v>
      </c>
      <c r="E8287" s="634">
        <v>1197.68</v>
      </c>
      <c r="F8287" s="635">
        <v>0</v>
      </c>
    </row>
    <row r="8288" spans="1:6" ht="15">
      <c r="A8288" s="633" t="s">
        <v>26767</v>
      </c>
      <c r="B8288" s="626">
        <v>97977</v>
      </c>
      <c r="C8288" s="628" t="s">
        <v>26938</v>
      </c>
      <c r="D8288" s="626" t="s">
        <v>351</v>
      </c>
      <c r="E8288" s="634">
        <v>1729.66</v>
      </c>
      <c r="F8288" s="635">
        <v>0</v>
      </c>
    </row>
    <row r="8289" spans="1:6" ht="15">
      <c r="A8289" s="633" t="s">
        <v>26767</v>
      </c>
      <c r="B8289" s="626">
        <v>97974</v>
      </c>
      <c r="C8289" s="628" t="s">
        <v>26939</v>
      </c>
      <c r="D8289" s="626" t="s">
        <v>351</v>
      </c>
      <c r="E8289" s="634">
        <v>536.16999999999996</v>
      </c>
      <c r="F8289" s="635">
        <v>0</v>
      </c>
    </row>
    <row r="8290" spans="1:6" ht="15">
      <c r="A8290" s="633" t="s">
        <v>26767</v>
      </c>
      <c r="B8290" s="626">
        <v>97975</v>
      </c>
      <c r="C8290" s="628" t="s">
        <v>26940</v>
      </c>
      <c r="D8290" s="626" t="s">
        <v>351</v>
      </c>
      <c r="E8290" s="634">
        <v>707.84</v>
      </c>
      <c r="F8290" s="635">
        <v>0</v>
      </c>
    </row>
    <row r="8291" spans="1:6" ht="15">
      <c r="A8291" s="633" t="s">
        <v>26767</v>
      </c>
      <c r="B8291" s="626">
        <v>101798</v>
      </c>
      <c r="C8291" s="628" t="s">
        <v>26941</v>
      </c>
      <c r="D8291" s="626" t="s">
        <v>351</v>
      </c>
      <c r="E8291" s="634">
        <v>349.48</v>
      </c>
      <c r="F8291" s="635">
        <v>0</v>
      </c>
    </row>
    <row r="8292" spans="1:6" ht="15">
      <c r="A8292" s="633" t="s">
        <v>26767</v>
      </c>
      <c r="B8292" s="626">
        <v>101799</v>
      </c>
      <c r="C8292" s="628" t="s">
        <v>26942</v>
      </c>
      <c r="D8292" s="626" t="s">
        <v>351</v>
      </c>
      <c r="E8292" s="634">
        <v>831.29</v>
      </c>
      <c r="F8292" s="635">
        <v>0</v>
      </c>
    </row>
    <row r="8293" spans="1:6" ht="15">
      <c r="A8293" s="633" t="s">
        <v>26943</v>
      </c>
      <c r="B8293" s="626">
        <v>102487</v>
      </c>
      <c r="C8293" s="628" t="s">
        <v>26944</v>
      </c>
      <c r="D8293" s="626" t="s">
        <v>482</v>
      </c>
      <c r="E8293" s="634">
        <v>616.91</v>
      </c>
      <c r="F8293" s="635">
        <v>0</v>
      </c>
    </row>
    <row r="8294" spans="1:6" ht="15">
      <c r="A8294" s="633" t="s">
        <v>26943</v>
      </c>
      <c r="B8294" s="626">
        <v>102486</v>
      </c>
      <c r="C8294" s="628" t="s">
        <v>26945</v>
      </c>
      <c r="D8294" s="626" t="s">
        <v>482</v>
      </c>
      <c r="E8294" s="634">
        <v>590.38</v>
      </c>
      <c r="F8294" s="635">
        <v>0</v>
      </c>
    </row>
    <row r="8295" spans="1:6" ht="15">
      <c r="A8295" s="633" t="s">
        <v>26943</v>
      </c>
      <c r="B8295" s="626">
        <v>102474</v>
      </c>
      <c r="C8295" s="628" t="s">
        <v>26946</v>
      </c>
      <c r="D8295" s="626" t="s">
        <v>482</v>
      </c>
      <c r="E8295" s="634">
        <v>515.25</v>
      </c>
      <c r="F8295" s="635">
        <v>0</v>
      </c>
    </row>
    <row r="8296" spans="1:6" ht="15">
      <c r="A8296" s="633" t="s">
        <v>26943</v>
      </c>
      <c r="B8296" s="626">
        <v>102480</v>
      </c>
      <c r="C8296" s="628" t="s">
        <v>26947</v>
      </c>
      <c r="D8296" s="626" t="s">
        <v>482</v>
      </c>
      <c r="E8296" s="634">
        <v>504</v>
      </c>
      <c r="F8296" s="635">
        <v>0</v>
      </c>
    </row>
    <row r="8297" spans="1:6" ht="15">
      <c r="A8297" s="633" t="s">
        <v>26943</v>
      </c>
      <c r="B8297" s="626">
        <v>94975</v>
      </c>
      <c r="C8297" s="628" t="s">
        <v>26948</v>
      </c>
      <c r="D8297" s="626" t="s">
        <v>482</v>
      </c>
      <c r="E8297" s="634">
        <v>478.47</v>
      </c>
      <c r="F8297" s="635">
        <v>0</v>
      </c>
    </row>
    <row r="8298" spans="1:6" ht="15">
      <c r="A8298" s="633" t="s">
        <v>26943</v>
      </c>
      <c r="B8298" s="626">
        <v>94963</v>
      </c>
      <c r="C8298" s="628" t="s">
        <v>26949</v>
      </c>
      <c r="D8298" s="626" t="s">
        <v>482</v>
      </c>
      <c r="E8298" s="634">
        <v>403.52</v>
      </c>
      <c r="F8298" s="635">
        <v>0</v>
      </c>
    </row>
    <row r="8299" spans="1:6" ht="15">
      <c r="A8299" s="633" t="s">
        <v>26943</v>
      </c>
      <c r="B8299" s="626">
        <v>94969</v>
      </c>
      <c r="C8299" s="628" t="s">
        <v>26950</v>
      </c>
      <c r="D8299" s="626" t="s">
        <v>482</v>
      </c>
      <c r="E8299" s="634">
        <v>391.92</v>
      </c>
      <c r="F8299" s="635">
        <v>0</v>
      </c>
    </row>
    <row r="8300" spans="1:6" ht="15">
      <c r="A8300" s="633" t="s">
        <v>26943</v>
      </c>
      <c r="B8300" s="626">
        <v>102475</v>
      </c>
      <c r="C8300" s="628" t="s">
        <v>26951</v>
      </c>
      <c r="D8300" s="626" t="s">
        <v>482</v>
      </c>
      <c r="E8300" s="634">
        <v>558.32000000000005</v>
      </c>
      <c r="F8300" s="635">
        <v>0</v>
      </c>
    </row>
    <row r="8301" spans="1:6" ht="15">
      <c r="A8301" s="633" t="s">
        <v>26943</v>
      </c>
      <c r="B8301" s="626">
        <v>102481</v>
      </c>
      <c r="C8301" s="628" t="s">
        <v>26952</v>
      </c>
      <c r="D8301" s="626" t="s">
        <v>482</v>
      </c>
      <c r="E8301" s="634">
        <v>536.78</v>
      </c>
      <c r="F8301" s="635">
        <v>0</v>
      </c>
    </row>
    <row r="8302" spans="1:6" ht="15">
      <c r="A8302" s="633" t="s">
        <v>26943</v>
      </c>
      <c r="B8302" s="626">
        <v>94964</v>
      </c>
      <c r="C8302" s="628" t="s">
        <v>26953</v>
      </c>
      <c r="D8302" s="626" t="s">
        <v>482</v>
      </c>
      <c r="E8302" s="634">
        <v>441.8</v>
      </c>
      <c r="F8302" s="635">
        <v>0</v>
      </c>
    </row>
    <row r="8303" spans="1:6" ht="15">
      <c r="A8303" s="633" t="s">
        <v>26943</v>
      </c>
      <c r="B8303" s="626">
        <v>94970</v>
      </c>
      <c r="C8303" s="628" t="s">
        <v>26954</v>
      </c>
      <c r="D8303" s="626" t="s">
        <v>482</v>
      </c>
      <c r="E8303" s="634">
        <v>420.2</v>
      </c>
      <c r="F8303" s="635">
        <v>0</v>
      </c>
    </row>
    <row r="8304" spans="1:6" ht="15">
      <c r="A8304" s="633" t="s">
        <v>26943</v>
      </c>
      <c r="B8304" s="626">
        <v>102476</v>
      </c>
      <c r="C8304" s="628" t="s">
        <v>26955</v>
      </c>
      <c r="D8304" s="626" t="s">
        <v>482</v>
      </c>
      <c r="E8304" s="634">
        <v>565.85</v>
      </c>
      <c r="F8304" s="635">
        <v>0</v>
      </c>
    </row>
    <row r="8305" spans="1:6" ht="15">
      <c r="A8305" s="633" t="s">
        <v>26943</v>
      </c>
      <c r="B8305" s="626">
        <v>102482</v>
      </c>
      <c r="C8305" s="628" t="s">
        <v>26956</v>
      </c>
      <c r="D8305" s="626" t="s">
        <v>482</v>
      </c>
      <c r="E8305" s="634">
        <v>558.41</v>
      </c>
      <c r="F8305" s="635">
        <v>0</v>
      </c>
    </row>
    <row r="8306" spans="1:6" ht="15">
      <c r="A8306" s="633" t="s">
        <v>26943</v>
      </c>
      <c r="B8306" s="626">
        <v>94965</v>
      </c>
      <c r="C8306" s="628" t="s">
        <v>26957</v>
      </c>
      <c r="D8306" s="626" t="s">
        <v>482</v>
      </c>
      <c r="E8306" s="634">
        <v>452.54</v>
      </c>
      <c r="F8306" s="635">
        <v>0</v>
      </c>
    </row>
    <row r="8307" spans="1:6" ht="15">
      <c r="A8307" s="633" t="s">
        <v>26943</v>
      </c>
      <c r="B8307" s="626">
        <v>94971</v>
      </c>
      <c r="C8307" s="628" t="s">
        <v>26958</v>
      </c>
      <c r="D8307" s="626" t="s">
        <v>482</v>
      </c>
      <c r="E8307" s="634">
        <v>440.09</v>
      </c>
      <c r="F8307" s="635">
        <v>0</v>
      </c>
    </row>
    <row r="8308" spans="1:6" ht="15">
      <c r="A8308" s="633" t="s">
        <v>26943</v>
      </c>
      <c r="B8308" s="626">
        <v>102477</v>
      </c>
      <c r="C8308" s="628" t="s">
        <v>26959</v>
      </c>
      <c r="D8308" s="626" t="s">
        <v>482</v>
      </c>
      <c r="E8308" s="634">
        <v>600.57000000000005</v>
      </c>
      <c r="F8308" s="635">
        <v>0</v>
      </c>
    </row>
    <row r="8309" spans="1:6" ht="15">
      <c r="A8309" s="633" t="s">
        <v>26943</v>
      </c>
      <c r="B8309" s="626">
        <v>102483</v>
      </c>
      <c r="C8309" s="628" t="s">
        <v>26960</v>
      </c>
      <c r="D8309" s="626" t="s">
        <v>482</v>
      </c>
      <c r="E8309" s="634">
        <v>585.91</v>
      </c>
      <c r="F8309" s="635">
        <v>0</v>
      </c>
    </row>
    <row r="8310" spans="1:6" ht="15">
      <c r="A8310" s="633" t="s">
        <v>26943</v>
      </c>
      <c r="B8310" s="626">
        <v>94966</v>
      </c>
      <c r="C8310" s="628" t="s">
        <v>26961</v>
      </c>
      <c r="D8310" s="626" t="s">
        <v>482</v>
      </c>
      <c r="E8310" s="634">
        <v>466.21</v>
      </c>
      <c r="F8310" s="635">
        <v>0</v>
      </c>
    </row>
    <row r="8311" spans="1:6" ht="15">
      <c r="A8311" s="633" t="s">
        <v>26943</v>
      </c>
      <c r="B8311" s="626">
        <v>94972</v>
      </c>
      <c r="C8311" s="628" t="s">
        <v>26962</v>
      </c>
      <c r="D8311" s="626" t="s">
        <v>482</v>
      </c>
      <c r="E8311" s="634">
        <v>453.84</v>
      </c>
      <c r="F8311" s="635">
        <v>0</v>
      </c>
    </row>
    <row r="8312" spans="1:6" ht="15">
      <c r="A8312" s="633" t="s">
        <v>26943</v>
      </c>
      <c r="B8312" s="626">
        <v>102478</v>
      </c>
      <c r="C8312" s="628" t="s">
        <v>26963</v>
      </c>
      <c r="D8312" s="626" t="s">
        <v>482</v>
      </c>
      <c r="E8312" s="634">
        <v>639.44000000000005</v>
      </c>
      <c r="F8312" s="635">
        <v>0</v>
      </c>
    </row>
    <row r="8313" spans="1:6" ht="15">
      <c r="A8313" s="633" t="s">
        <v>26943</v>
      </c>
      <c r="B8313" s="626">
        <v>102484</v>
      </c>
      <c r="C8313" s="628" t="s">
        <v>26964</v>
      </c>
      <c r="D8313" s="626" t="s">
        <v>482</v>
      </c>
      <c r="E8313" s="634">
        <v>634.98</v>
      </c>
      <c r="F8313" s="635">
        <v>0</v>
      </c>
    </row>
    <row r="8314" spans="1:6" ht="15">
      <c r="A8314" s="633" t="s">
        <v>26943</v>
      </c>
      <c r="B8314" s="626">
        <v>94967</v>
      </c>
      <c r="C8314" s="628" t="s">
        <v>26965</v>
      </c>
      <c r="D8314" s="626" t="s">
        <v>482</v>
      </c>
      <c r="E8314" s="634">
        <v>529.45000000000005</v>
      </c>
      <c r="F8314" s="635">
        <v>0</v>
      </c>
    </row>
    <row r="8315" spans="1:6" ht="15">
      <c r="A8315" s="633" t="s">
        <v>26943</v>
      </c>
      <c r="B8315" s="626">
        <v>94973</v>
      </c>
      <c r="C8315" s="628" t="s">
        <v>26966</v>
      </c>
      <c r="D8315" s="626" t="s">
        <v>482</v>
      </c>
      <c r="E8315" s="634">
        <v>513.74</v>
      </c>
      <c r="F8315" s="635">
        <v>0</v>
      </c>
    </row>
    <row r="8316" spans="1:6" ht="15">
      <c r="A8316" s="633" t="s">
        <v>26943</v>
      </c>
      <c r="B8316" s="626">
        <v>94974</v>
      </c>
      <c r="C8316" s="628" t="s">
        <v>26967</v>
      </c>
      <c r="D8316" s="626" t="s">
        <v>482</v>
      </c>
      <c r="E8316" s="634">
        <v>447.96</v>
      </c>
      <c r="F8316" s="635">
        <v>0</v>
      </c>
    </row>
    <row r="8317" spans="1:6" ht="15">
      <c r="A8317" s="633" t="s">
        <v>26943</v>
      </c>
      <c r="B8317" s="626">
        <v>94962</v>
      </c>
      <c r="C8317" s="628" t="s">
        <v>26968</v>
      </c>
      <c r="D8317" s="626" t="s">
        <v>482</v>
      </c>
      <c r="E8317" s="634">
        <v>368.37</v>
      </c>
      <c r="F8317" s="635">
        <v>0</v>
      </c>
    </row>
    <row r="8318" spans="1:6" ht="15">
      <c r="A8318" s="633" t="s">
        <v>26943</v>
      </c>
      <c r="B8318" s="626">
        <v>94968</v>
      </c>
      <c r="C8318" s="628" t="s">
        <v>26969</v>
      </c>
      <c r="D8318" s="626" t="s">
        <v>482</v>
      </c>
      <c r="E8318" s="634">
        <v>360.73</v>
      </c>
      <c r="F8318" s="635">
        <v>0</v>
      </c>
    </row>
    <row r="8319" spans="1:6" ht="15">
      <c r="A8319" s="633" t="s">
        <v>26943</v>
      </c>
      <c r="B8319" s="626">
        <v>102485</v>
      </c>
      <c r="C8319" s="628" t="s">
        <v>26970</v>
      </c>
      <c r="D8319" s="626" t="s">
        <v>482</v>
      </c>
      <c r="E8319" s="634">
        <v>563.57000000000005</v>
      </c>
      <c r="F8319" s="635">
        <v>0</v>
      </c>
    </row>
    <row r="8320" spans="1:6" ht="15">
      <c r="A8320" s="633" t="s">
        <v>26943</v>
      </c>
      <c r="B8320" s="626">
        <v>102473</v>
      </c>
      <c r="C8320" s="628" t="s">
        <v>26971</v>
      </c>
      <c r="D8320" s="626" t="s">
        <v>482</v>
      </c>
      <c r="E8320" s="634">
        <v>482.43</v>
      </c>
      <c r="F8320" s="635">
        <v>0</v>
      </c>
    </row>
    <row r="8321" spans="1:6" ht="15">
      <c r="A8321" s="633" t="s">
        <v>26943</v>
      </c>
      <c r="B8321" s="626">
        <v>102479</v>
      </c>
      <c r="C8321" s="628" t="s">
        <v>26972</v>
      </c>
      <c r="D8321" s="626" t="s">
        <v>482</v>
      </c>
      <c r="E8321" s="634">
        <v>474.99</v>
      </c>
      <c r="F8321" s="635">
        <v>0</v>
      </c>
    </row>
    <row r="8322" spans="1:6" ht="15">
      <c r="A8322" s="633" t="s">
        <v>26973</v>
      </c>
      <c r="B8322" s="626">
        <v>104835</v>
      </c>
      <c r="C8322" s="628" t="s">
        <v>26974</v>
      </c>
      <c r="D8322" s="626" t="s">
        <v>482</v>
      </c>
      <c r="E8322" s="634">
        <v>0</v>
      </c>
      <c r="F8322" s="635"/>
    </row>
    <row r="8323" spans="1:6" ht="15">
      <c r="A8323" s="633" t="s">
        <v>26973</v>
      </c>
      <c r="B8323" s="626">
        <v>104833</v>
      </c>
      <c r="C8323" s="628" t="s">
        <v>26975</v>
      </c>
      <c r="D8323" s="626" t="s">
        <v>482</v>
      </c>
      <c r="E8323" s="634">
        <v>0</v>
      </c>
      <c r="F8323" s="635"/>
    </row>
    <row r="8324" spans="1:6" ht="15">
      <c r="A8324" s="633" t="s">
        <v>26973</v>
      </c>
      <c r="B8324" s="626">
        <v>104834</v>
      </c>
      <c r="C8324" s="628" t="s">
        <v>26976</v>
      </c>
      <c r="D8324" s="626" t="s">
        <v>482</v>
      </c>
      <c r="E8324" s="634">
        <v>0</v>
      </c>
      <c r="F8324" s="635"/>
    </row>
    <row r="8325" spans="1:6" ht="15">
      <c r="A8325" s="633" t="s">
        <v>26973</v>
      </c>
      <c r="B8325" s="626">
        <v>104836</v>
      </c>
      <c r="C8325" s="628" t="s">
        <v>26977</v>
      </c>
      <c r="D8325" s="626" t="s">
        <v>482</v>
      </c>
      <c r="E8325" s="634">
        <v>0</v>
      </c>
      <c r="F8325" s="635"/>
    </row>
    <row r="8326" spans="1:6" ht="15">
      <c r="A8326" s="633" t="s">
        <v>26973</v>
      </c>
      <c r="B8326" s="626">
        <v>104837</v>
      </c>
      <c r="C8326" s="628" t="s">
        <v>26978</v>
      </c>
      <c r="D8326" s="626" t="s">
        <v>482</v>
      </c>
      <c r="E8326" s="634">
        <v>0</v>
      </c>
      <c r="F8326" s="635"/>
    </row>
    <row r="8327" spans="1:6" ht="15">
      <c r="A8327" s="633" t="s">
        <v>26973</v>
      </c>
      <c r="B8327" s="626">
        <v>104838</v>
      </c>
      <c r="C8327" s="628" t="s">
        <v>26979</v>
      </c>
      <c r="D8327" s="626" t="s">
        <v>482</v>
      </c>
      <c r="E8327" s="634">
        <v>0</v>
      </c>
      <c r="F8327" s="635"/>
    </row>
    <row r="8328" spans="1:6" ht="15">
      <c r="A8328" s="633" t="s">
        <v>26973</v>
      </c>
      <c r="B8328" s="626">
        <v>104839</v>
      </c>
      <c r="C8328" s="628" t="s">
        <v>26980</v>
      </c>
      <c r="D8328" s="626" t="s">
        <v>482</v>
      </c>
      <c r="E8328" s="634">
        <v>0</v>
      </c>
      <c r="F8328" s="635"/>
    </row>
    <row r="8329" spans="1:6" ht="15">
      <c r="A8329" s="633" t="s">
        <v>26973</v>
      </c>
      <c r="B8329" s="626">
        <v>104840</v>
      </c>
      <c r="C8329" s="628" t="s">
        <v>26981</v>
      </c>
      <c r="D8329" s="626" t="s">
        <v>482</v>
      </c>
      <c r="E8329" s="634">
        <v>0</v>
      </c>
      <c r="F8329" s="635"/>
    </row>
    <row r="8330" spans="1:6" ht="15">
      <c r="A8330" s="633" t="s">
        <v>26973</v>
      </c>
      <c r="B8330" s="626">
        <v>104830</v>
      </c>
      <c r="C8330" s="628" t="s">
        <v>26982</v>
      </c>
      <c r="D8330" s="626" t="s">
        <v>482</v>
      </c>
      <c r="E8330" s="634">
        <v>0</v>
      </c>
      <c r="F8330" s="635"/>
    </row>
    <row r="8331" spans="1:6" ht="15">
      <c r="A8331" s="633" t="s">
        <v>26973</v>
      </c>
      <c r="B8331" s="626">
        <v>104829</v>
      </c>
      <c r="C8331" s="628" t="s">
        <v>26983</v>
      </c>
      <c r="D8331" s="626" t="s">
        <v>482</v>
      </c>
      <c r="E8331" s="634">
        <v>0</v>
      </c>
      <c r="F8331" s="635"/>
    </row>
    <row r="8332" spans="1:6" ht="15">
      <c r="A8332" s="633" t="s">
        <v>26973</v>
      </c>
      <c r="B8332" s="626">
        <v>104832</v>
      </c>
      <c r="C8332" s="628" t="s">
        <v>26984</v>
      </c>
      <c r="D8332" s="626" t="s">
        <v>482</v>
      </c>
      <c r="E8332" s="634">
        <v>0</v>
      </c>
      <c r="F8332" s="635"/>
    </row>
    <row r="8333" spans="1:6" ht="15">
      <c r="A8333" s="633" t="s">
        <v>26973</v>
      </c>
      <c r="B8333" s="626">
        <v>104831</v>
      </c>
      <c r="C8333" s="628" t="s">
        <v>26985</v>
      </c>
      <c r="D8333" s="626" t="s">
        <v>482</v>
      </c>
      <c r="E8333" s="634">
        <v>0</v>
      </c>
      <c r="F8333" s="635"/>
    </row>
    <row r="8334" spans="1:6" ht="15">
      <c r="A8334" s="633" t="s">
        <v>26986</v>
      </c>
      <c r="B8334" s="626">
        <v>103773</v>
      </c>
      <c r="C8334" s="628" t="s">
        <v>26987</v>
      </c>
      <c r="D8334" s="626" t="s">
        <v>351</v>
      </c>
      <c r="E8334" s="634">
        <v>0</v>
      </c>
      <c r="F8334" s="635"/>
    </row>
    <row r="8335" spans="1:6" ht="15">
      <c r="A8335" s="633" t="s">
        <v>26986</v>
      </c>
      <c r="B8335" s="626">
        <v>103772</v>
      </c>
      <c r="C8335" s="628" t="s">
        <v>26988</v>
      </c>
      <c r="D8335" s="626" t="s">
        <v>351</v>
      </c>
      <c r="E8335" s="634">
        <v>0</v>
      </c>
      <c r="F8335" s="635"/>
    </row>
    <row r="8336" spans="1:6" ht="15">
      <c r="A8336" s="633" t="s">
        <v>26986</v>
      </c>
      <c r="B8336" s="626">
        <v>103768</v>
      </c>
      <c r="C8336" s="628" t="s">
        <v>26989</v>
      </c>
      <c r="D8336" s="626" t="s">
        <v>351</v>
      </c>
      <c r="E8336" s="634">
        <v>0</v>
      </c>
      <c r="F8336" s="635"/>
    </row>
    <row r="8337" spans="1:6" ht="15">
      <c r="A8337" s="633" t="s">
        <v>26986</v>
      </c>
      <c r="B8337" s="626">
        <v>103767</v>
      </c>
      <c r="C8337" s="628" t="s">
        <v>26990</v>
      </c>
      <c r="D8337" s="626" t="s">
        <v>351</v>
      </c>
      <c r="E8337" s="634">
        <v>0</v>
      </c>
      <c r="F8337" s="635"/>
    </row>
    <row r="8338" spans="1:6" ht="15">
      <c r="A8338" s="633" t="s">
        <v>26986</v>
      </c>
      <c r="B8338" s="626">
        <v>103766</v>
      </c>
      <c r="C8338" s="628" t="s">
        <v>26991</v>
      </c>
      <c r="D8338" s="626" t="s">
        <v>351</v>
      </c>
      <c r="E8338" s="634">
        <v>0</v>
      </c>
      <c r="F8338" s="635"/>
    </row>
    <row r="8339" spans="1:6" ht="15">
      <c r="A8339" s="633" t="s">
        <v>26986</v>
      </c>
      <c r="B8339" s="626">
        <v>103765</v>
      </c>
      <c r="C8339" s="628" t="s">
        <v>26992</v>
      </c>
      <c r="D8339" s="626" t="s">
        <v>351</v>
      </c>
      <c r="E8339" s="634">
        <v>0</v>
      </c>
      <c r="F8339" s="635"/>
    </row>
    <row r="8340" spans="1:6" ht="15">
      <c r="A8340" s="633" t="s">
        <v>26986</v>
      </c>
      <c r="B8340" s="626">
        <v>103771</v>
      </c>
      <c r="C8340" s="628" t="s">
        <v>26993</v>
      </c>
      <c r="D8340" s="626" t="s">
        <v>351</v>
      </c>
      <c r="E8340" s="634">
        <v>0</v>
      </c>
      <c r="F8340" s="635"/>
    </row>
    <row r="8341" spans="1:6" ht="15">
      <c r="A8341" s="633" t="s">
        <v>26986</v>
      </c>
      <c r="B8341" s="626">
        <v>103769</v>
      </c>
      <c r="C8341" s="628" t="s">
        <v>26994</v>
      </c>
      <c r="D8341" s="626" t="s">
        <v>351</v>
      </c>
      <c r="E8341" s="634">
        <v>2946.06</v>
      </c>
      <c r="F8341" s="635">
        <v>0</v>
      </c>
    </row>
    <row r="8342" spans="1:6" ht="15">
      <c r="A8342" s="633" t="s">
        <v>26986</v>
      </c>
      <c r="B8342" s="626">
        <v>103770</v>
      </c>
      <c r="C8342" s="628" t="s">
        <v>26995</v>
      </c>
      <c r="D8342" s="626" t="s">
        <v>351</v>
      </c>
      <c r="E8342" s="634">
        <v>0</v>
      </c>
      <c r="F8342" s="635"/>
    </row>
    <row r="8343" spans="1:6" ht="15">
      <c r="A8343" s="633" t="s">
        <v>26986</v>
      </c>
      <c r="B8343" s="626">
        <v>103764</v>
      </c>
      <c r="C8343" s="628" t="s">
        <v>26996</v>
      </c>
      <c r="D8343" s="626" t="s">
        <v>351</v>
      </c>
      <c r="E8343" s="634">
        <v>0</v>
      </c>
      <c r="F8343" s="635"/>
    </row>
    <row r="8344" spans="1:6" ht="15">
      <c r="A8344" s="633" t="s">
        <v>26986</v>
      </c>
      <c r="B8344" s="626">
        <v>103780</v>
      </c>
      <c r="C8344" s="628" t="s">
        <v>26997</v>
      </c>
      <c r="D8344" s="626" t="s">
        <v>135</v>
      </c>
      <c r="E8344" s="634">
        <v>0</v>
      </c>
      <c r="F8344" s="635"/>
    </row>
    <row r="8345" spans="1:6" ht="15">
      <c r="A8345" s="633" t="s">
        <v>26986</v>
      </c>
      <c r="B8345" s="626">
        <v>103781</v>
      </c>
      <c r="C8345" s="628" t="s">
        <v>26998</v>
      </c>
      <c r="D8345" s="626" t="s">
        <v>135</v>
      </c>
      <c r="E8345" s="634">
        <v>0</v>
      </c>
      <c r="F8345" s="635"/>
    </row>
    <row r="8346" spans="1:6" ht="15">
      <c r="A8346" s="633" t="s">
        <v>26986</v>
      </c>
      <c r="B8346" s="626">
        <v>103779</v>
      </c>
      <c r="C8346" s="628" t="s">
        <v>26999</v>
      </c>
      <c r="D8346" s="626" t="s">
        <v>135</v>
      </c>
      <c r="E8346" s="634">
        <v>0</v>
      </c>
      <c r="F8346" s="635"/>
    </row>
    <row r="8347" spans="1:6" ht="15">
      <c r="A8347" s="633" t="s">
        <v>26986</v>
      </c>
      <c r="B8347" s="626">
        <v>103778</v>
      </c>
      <c r="C8347" s="628" t="s">
        <v>27000</v>
      </c>
      <c r="D8347" s="626" t="s">
        <v>135</v>
      </c>
      <c r="E8347" s="634">
        <v>0</v>
      </c>
      <c r="F8347" s="635"/>
    </row>
    <row r="8348" spans="1:6" ht="15">
      <c r="A8348" s="633" t="s">
        <v>26986</v>
      </c>
      <c r="B8348" s="626">
        <v>103924</v>
      </c>
      <c r="C8348" s="628" t="s">
        <v>27001</v>
      </c>
      <c r="D8348" s="626" t="s">
        <v>135</v>
      </c>
      <c r="E8348" s="634">
        <v>0</v>
      </c>
      <c r="F8348" s="635"/>
    </row>
    <row r="8349" spans="1:6" ht="15">
      <c r="A8349" s="633" t="s">
        <v>26986</v>
      </c>
      <c r="B8349" s="626">
        <v>103776</v>
      </c>
      <c r="C8349" s="628" t="s">
        <v>27002</v>
      </c>
      <c r="D8349" s="626" t="s">
        <v>135</v>
      </c>
      <c r="E8349" s="634">
        <v>0</v>
      </c>
      <c r="F8349" s="635"/>
    </row>
    <row r="8350" spans="1:6" ht="15">
      <c r="A8350" s="633" t="s">
        <v>26986</v>
      </c>
      <c r="B8350" s="626">
        <v>103774</v>
      </c>
      <c r="C8350" s="628" t="s">
        <v>27003</v>
      </c>
      <c r="D8350" s="626" t="s">
        <v>135</v>
      </c>
      <c r="E8350" s="634">
        <v>0</v>
      </c>
      <c r="F8350" s="635"/>
    </row>
    <row r="8351" spans="1:6" ht="15">
      <c r="A8351" s="633" t="s">
        <v>26986</v>
      </c>
      <c r="B8351" s="626">
        <v>103775</v>
      </c>
      <c r="C8351" s="628" t="s">
        <v>27004</v>
      </c>
      <c r="D8351" s="626" t="s">
        <v>135</v>
      </c>
      <c r="E8351" s="634">
        <v>0</v>
      </c>
      <c r="F8351" s="635"/>
    </row>
    <row r="8352" spans="1:6" ht="15">
      <c r="A8352" s="633" t="s">
        <v>27005</v>
      </c>
      <c r="B8352" s="626">
        <v>97097</v>
      </c>
      <c r="C8352" s="628" t="s">
        <v>27006</v>
      </c>
      <c r="D8352" s="626" t="s">
        <v>135</v>
      </c>
      <c r="E8352" s="634">
        <v>36.96</v>
      </c>
      <c r="F8352" s="635">
        <v>0</v>
      </c>
    </row>
    <row r="8353" spans="1:6" ht="15">
      <c r="A8353" s="633" t="s">
        <v>27005</v>
      </c>
      <c r="B8353" s="626">
        <v>97089</v>
      </c>
      <c r="C8353" s="628" t="s">
        <v>27007</v>
      </c>
      <c r="D8353" s="626" t="s">
        <v>908</v>
      </c>
      <c r="E8353" s="634">
        <v>12.9</v>
      </c>
      <c r="F8353" s="635">
        <v>0</v>
      </c>
    </row>
    <row r="8354" spans="1:6" ht="15">
      <c r="A8354" s="633" t="s">
        <v>27005</v>
      </c>
      <c r="B8354" s="626">
        <v>97090</v>
      </c>
      <c r="C8354" s="628" t="s">
        <v>27008</v>
      </c>
      <c r="D8354" s="626" t="s">
        <v>908</v>
      </c>
      <c r="E8354" s="634">
        <v>12.55</v>
      </c>
      <c r="F8354" s="635">
        <v>0</v>
      </c>
    </row>
    <row r="8355" spans="1:6" ht="15">
      <c r="A8355" s="633" t="s">
        <v>27005</v>
      </c>
      <c r="B8355" s="626">
        <v>97091</v>
      </c>
      <c r="C8355" s="628" t="s">
        <v>27009</v>
      </c>
      <c r="D8355" s="626" t="s">
        <v>908</v>
      </c>
      <c r="E8355" s="634">
        <v>12.11</v>
      </c>
      <c r="F8355" s="635">
        <v>0</v>
      </c>
    </row>
    <row r="8356" spans="1:6" ht="15">
      <c r="A8356" s="633" t="s">
        <v>27005</v>
      </c>
      <c r="B8356" s="626">
        <v>97092</v>
      </c>
      <c r="C8356" s="628" t="s">
        <v>27010</v>
      </c>
      <c r="D8356" s="626" t="s">
        <v>908</v>
      </c>
      <c r="E8356" s="634">
        <v>11.64</v>
      </c>
      <c r="F8356" s="635">
        <v>0</v>
      </c>
    </row>
    <row r="8357" spans="1:6" ht="15">
      <c r="A8357" s="633" t="s">
        <v>27005</v>
      </c>
      <c r="B8357" s="626">
        <v>103053</v>
      </c>
      <c r="C8357" s="628" t="s">
        <v>27011</v>
      </c>
      <c r="D8357" s="626" t="s">
        <v>908</v>
      </c>
      <c r="E8357" s="634">
        <v>0</v>
      </c>
      <c r="F8357" s="635"/>
    </row>
    <row r="8358" spans="1:6" ht="15">
      <c r="A8358" s="633" t="s">
        <v>27005</v>
      </c>
      <c r="B8358" s="626">
        <v>97093</v>
      </c>
      <c r="C8358" s="628" t="s">
        <v>27012</v>
      </c>
      <c r="D8358" s="626" t="s">
        <v>908</v>
      </c>
      <c r="E8358" s="634">
        <v>10.84</v>
      </c>
      <c r="F8358" s="635">
        <v>0</v>
      </c>
    </row>
    <row r="8359" spans="1:6" ht="15">
      <c r="A8359" s="633" t="s">
        <v>27005</v>
      </c>
      <c r="B8359" s="626">
        <v>103054</v>
      </c>
      <c r="C8359" s="628" t="s">
        <v>27013</v>
      </c>
      <c r="D8359" s="626" t="s">
        <v>908</v>
      </c>
      <c r="E8359" s="634">
        <v>0</v>
      </c>
      <c r="F8359" s="635"/>
    </row>
    <row r="8360" spans="1:6" ht="15">
      <c r="A8360" s="633" t="s">
        <v>27005</v>
      </c>
      <c r="B8360" s="626">
        <v>97088</v>
      </c>
      <c r="C8360" s="628" t="s">
        <v>27014</v>
      </c>
      <c r="D8360" s="626" t="s">
        <v>908</v>
      </c>
      <c r="E8360" s="634">
        <v>14.15</v>
      </c>
      <c r="F8360" s="635">
        <v>0</v>
      </c>
    </row>
    <row r="8361" spans="1:6" ht="15">
      <c r="A8361" s="633" t="s">
        <v>27005</v>
      </c>
      <c r="B8361" s="626">
        <v>97087</v>
      </c>
      <c r="C8361" s="628" t="s">
        <v>27015</v>
      </c>
      <c r="D8361" s="626" t="s">
        <v>135</v>
      </c>
      <c r="E8361" s="634">
        <v>3.01</v>
      </c>
      <c r="F8361" s="635">
        <v>0</v>
      </c>
    </row>
    <row r="8362" spans="1:6" ht="15">
      <c r="A8362" s="633" t="s">
        <v>27005</v>
      </c>
      <c r="B8362" s="626">
        <v>97083</v>
      </c>
      <c r="C8362" s="628" t="s">
        <v>27016</v>
      </c>
      <c r="D8362" s="626" t="s">
        <v>135</v>
      </c>
      <c r="E8362" s="634">
        <v>4.51</v>
      </c>
      <c r="F8362" s="635">
        <v>0</v>
      </c>
    </row>
    <row r="8363" spans="1:6" ht="15">
      <c r="A8363" s="633" t="s">
        <v>27005</v>
      </c>
      <c r="B8363" s="626">
        <v>97084</v>
      </c>
      <c r="C8363" s="628" t="s">
        <v>27017</v>
      </c>
      <c r="D8363" s="626" t="s">
        <v>135</v>
      </c>
      <c r="E8363" s="634">
        <v>0.95</v>
      </c>
      <c r="F8363" s="635">
        <v>0</v>
      </c>
    </row>
    <row r="8364" spans="1:6" ht="15">
      <c r="A8364" s="633" t="s">
        <v>27005</v>
      </c>
      <c r="B8364" s="626">
        <v>97096</v>
      </c>
      <c r="C8364" s="628" t="s">
        <v>27018</v>
      </c>
      <c r="D8364" s="626" t="s">
        <v>482</v>
      </c>
      <c r="E8364" s="634">
        <v>562.82000000000005</v>
      </c>
      <c r="F8364" s="635">
        <v>0</v>
      </c>
    </row>
    <row r="8365" spans="1:6" ht="15">
      <c r="A8365" s="633" t="s">
        <v>27005</v>
      </c>
      <c r="B8365" s="626">
        <v>97082</v>
      </c>
      <c r="C8365" s="628" t="s">
        <v>27019</v>
      </c>
      <c r="D8365" s="626" t="s">
        <v>482</v>
      </c>
      <c r="E8365" s="634">
        <v>89.26</v>
      </c>
      <c r="F8365" s="635">
        <v>0</v>
      </c>
    </row>
    <row r="8366" spans="1:6" ht="15">
      <c r="A8366" s="633" t="s">
        <v>27005</v>
      </c>
      <c r="B8366" s="626">
        <v>103076</v>
      </c>
      <c r="C8366" s="628" t="s">
        <v>27020</v>
      </c>
      <c r="D8366" s="626" t="s">
        <v>135</v>
      </c>
      <c r="E8366" s="634">
        <v>140.34</v>
      </c>
      <c r="F8366" s="635">
        <v>0</v>
      </c>
    </row>
    <row r="8367" spans="1:6" ht="15">
      <c r="A8367" s="633" t="s">
        <v>27005</v>
      </c>
      <c r="B8367" s="626">
        <v>103067</v>
      </c>
      <c r="C8367" s="628" t="s">
        <v>27021</v>
      </c>
      <c r="D8367" s="626" t="s">
        <v>135</v>
      </c>
      <c r="E8367" s="634">
        <v>0</v>
      </c>
      <c r="F8367" s="635"/>
    </row>
    <row r="8368" spans="1:6" ht="15">
      <c r="A8368" s="633" t="s">
        <v>27005</v>
      </c>
      <c r="B8368" s="626">
        <v>103077</v>
      </c>
      <c r="C8368" s="628" t="s">
        <v>27022</v>
      </c>
      <c r="D8368" s="626" t="s">
        <v>135</v>
      </c>
      <c r="E8368" s="634">
        <v>180.56</v>
      </c>
      <c r="F8368" s="635">
        <v>0</v>
      </c>
    </row>
    <row r="8369" spans="1:6" ht="15">
      <c r="A8369" s="633" t="s">
        <v>27005</v>
      </c>
      <c r="B8369" s="626">
        <v>103068</v>
      </c>
      <c r="C8369" s="628" t="s">
        <v>27023</v>
      </c>
      <c r="D8369" s="626" t="s">
        <v>135</v>
      </c>
      <c r="E8369" s="634">
        <v>0</v>
      </c>
      <c r="F8369" s="635"/>
    </row>
    <row r="8370" spans="1:6" ht="15">
      <c r="A8370" s="633" t="s">
        <v>27005</v>
      </c>
      <c r="B8370" s="626">
        <v>103078</v>
      </c>
      <c r="C8370" s="628" t="s">
        <v>27024</v>
      </c>
      <c r="D8370" s="626" t="s">
        <v>135</v>
      </c>
      <c r="E8370" s="634">
        <v>217.81</v>
      </c>
      <c r="F8370" s="635">
        <v>0</v>
      </c>
    </row>
    <row r="8371" spans="1:6" ht="15">
      <c r="A8371" s="633" t="s">
        <v>27005</v>
      </c>
      <c r="B8371" s="626">
        <v>103069</v>
      </c>
      <c r="C8371" s="628" t="s">
        <v>27025</v>
      </c>
      <c r="D8371" s="626" t="s">
        <v>135</v>
      </c>
      <c r="E8371" s="634">
        <v>0</v>
      </c>
      <c r="F8371" s="635"/>
    </row>
    <row r="8372" spans="1:6" ht="15">
      <c r="A8372" s="633" t="s">
        <v>27005</v>
      </c>
      <c r="B8372" s="626">
        <v>103079</v>
      </c>
      <c r="C8372" s="628" t="s">
        <v>27026</v>
      </c>
      <c r="D8372" s="626" t="s">
        <v>135</v>
      </c>
      <c r="E8372" s="634">
        <v>260.62</v>
      </c>
      <c r="F8372" s="635">
        <v>0</v>
      </c>
    </row>
    <row r="8373" spans="1:6" ht="15">
      <c r="A8373" s="633" t="s">
        <v>27005</v>
      </c>
      <c r="B8373" s="626">
        <v>103070</v>
      </c>
      <c r="C8373" s="628" t="s">
        <v>27027</v>
      </c>
      <c r="D8373" s="626" t="s">
        <v>135</v>
      </c>
      <c r="E8373" s="634">
        <v>0</v>
      </c>
      <c r="F8373" s="635"/>
    </row>
    <row r="8374" spans="1:6" ht="15">
      <c r="A8374" s="633" t="s">
        <v>27005</v>
      </c>
      <c r="B8374" s="626">
        <v>103080</v>
      </c>
      <c r="C8374" s="628" t="s">
        <v>27028</v>
      </c>
      <c r="D8374" s="626" t="s">
        <v>135</v>
      </c>
      <c r="E8374" s="634">
        <v>316.79000000000002</v>
      </c>
      <c r="F8374" s="635">
        <v>0</v>
      </c>
    </row>
    <row r="8375" spans="1:6" ht="15">
      <c r="A8375" s="633" t="s">
        <v>27005</v>
      </c>
      <c r="B8375" s="626">
        <v>103071</v>
      </c>
      <c r="C8375" s="628" t="s">
        <v>27029</v>
      </c>
      <c r="D8375" s="626" t="s">
        <v>135</v>
      </c>
      <c r="E8375" s="634">
        <v>0</v>
      </c>
      <c r="F8375" s="635"/>
    </row>
    <row r="8376" spans="1:6" ht="15">
      <c r="A8376" s="633" t="s">
        <v>27005</v>
      </c>
      <c r="B8376" s="626">
        <v>103075</v>
      </c>
      <c r="C8376" s="628" t="s">
        <v>27030</v>
      </c>
      <c r="D8376" s="626" t="s">
        <v>135</v>
      </c>
      <c r="E8376" s="634">
        <v>198.5</v>
      </c>
      <c r="F8376" s="635">
        <v>0</v>
      </c>
    </row>
    <row r="8377" spans="1:6" ht="15">
      <c r="A8377" s="633" t="s">
        <v>27005</v>
      </c>
      <c r="B8377" s="626">
        <v>103062</v>
      </c>
      <c r="C8377" s="628" t="s">
        <v>27031</v>
      </c>
      <c r="D8377" s="626" t="s">
        <v>135</v>
      </c>
      <c r="E8377" s="634">
        <v>0</v>
      </c>
      <c r="F8377" s="635"/>
    </row>
    <row r="8378" spans="1:6" ht="15">
      <c r="A8378" s="633" t="s">
        <v>27005</v>
      </c>
      <c r="B8378" s="626">
        <v>103065</v>
      </c>
      <c r="C8378" s="628" t="s">
        <v>27032</v>
      </c>
      <c r="D8378" s="626" t="s">
        <v>135</v>
      </c>
      <c r="E8378" s="634">
        <v>0</v>
      </c>
      <c r="F8378" s="635"/>
    </row>
    <row r="8379" spans="1:6" ht="15">
      <c r="A8379" s="633" t="s">
        <v>27005</v>
      </c>
      <c r="B8379" s="626">
        <v>103063</v>
      </c>
      <c r="C8379" s="628" t="s">
        <v>27033</v>
      </c>
      <c r="D8379" s="626" t="s">
        <v>135</v>
      </c>
      <c r="E8379" s="634">
        <v>0</v>
      </c>
      <c r="F8379" s="635"/>
    </row>
    <row r="8380" spans="1:6" ht="15">
      <c r="A8380" s="633" t="s">
        <v>27005</v>
      </c>
      <c r="B8380" s="626">
        <v>103066</v>
      </c>
      <c r="C8380" s="628" t="s">
        <v>27034</v>
      </c>
      <c r="D8380" s="626" t="s">
        <v>135</v>
      </c>
      <c r="E8380" s="634">
        <v>0</v>
      </c>
      <c r="F8380" s="635"/>
    </row>
    <row r="8381" spans="1:6" ht="15">
      <c r="A8381" s="633" t="s">
        <v>27005</v>
      </c>
      <c r="B8381" s="626">
        <v>103064</v>
      </c>
      <c r="C8381" s="628" t="s">
        <v>27035</v>
      </c>
      <c r="D8381" s="626" t="s">
        <v>135</v>
      </c>
      <c r="E8381" s="634">
        <v>0</v>
      </c>
      <c r="F8381" s="635"/>
    </row>
    <row r="8382" spans="1:6" ht="15">
      <c r="A8382" s="633" t="s">
        <v>27005</v>
      </c>
      <c r="B8382" s="626">
        <v>103074</v>
      </c>
      <c r="C8382" s="628" t="s">
        <v>27036</v>
      </c>
      <c r="D8382" s="626" t="s">
        <v>135</v>
      </c>
      <c r="E8382" s="634">
        <v>161.54</v>
      </c>
      <c r="F8382" s="635">
        <v>0</v>
      </c>
    </row>
    <row r="8383" spans="1:6" ht="15">
      <c r="A8383" s="633" t="s">
        <v>27005</v>
      </c>
      <c r="B8383" s="626">
        <v>103057</v>
      </c>
      <c r="C8383" s="628" t="s">
        <v>27037</v>
      </c>
      <c r="D8383" s="626" t="s">
        <v>135</v>
      </c>
      <c r="E8383" s="634">
        <v>0</v>
      </c>
      <c r="F8383" s="635"/>
    </row>
    <row r="8384" spans="1:6" ht="15">
      <c r="A8384" s="633" t="s">
        <v>27005</v>
      </c>
      <c r="B8384" s="626">
        <v>103060</v>
      </c>
      <c r="C8384" s="628" t="s">
        <v>27038</v>
      </c>
      <c r="D8384" s="626" t="s">
        <v>135</v>
      </c>
      <c r="E8384" s="634">
        <v>0</v>
      </c>
      <c r="F8384" s="635"/>
    </row>
    <row r="8385" spans="1:6" ht="15">
      <c r="A8385" s="633" t="s">
        <v>27005</v>
      </c>
      <c r="B8385" s="626">
        <v>103058</v>
      </c>
      <c r="C8385" s="628" t="s">
        <v>27039</v>
      </c>
      <c r="D8385" s="626" t="s">
        <v>135</v>
      </c>
      <c r="E8385" s="634">
        <v>0</v>
      </c>
      <c r="F8385" s="635"/>
    </row>
    <row r="8386" spans="1:6" ht="15">
      <c r="A8386" s="633" t="s">
        <v>27005</v>
      </c>
      <c r="B8386" s="626">
        <v>103061</v>
      </c>
      <c r="C8386" s="628" t="s">
        <v>27040</v>
      </c>
      <c r="D8386" s="626" t="s">
        <v>135</v>
      </c>
      <c r="E8386" s="634">
        <v>0</v>
      </c>
      <c r="F8386" s="635"/>
    </row>
    <row r="8387" spans="1:6" ht="15">
      <c r="A8387" s="633" t="s">
        <v>27005</v>
      </c>
      <c r="B8387" s="626">
        <v>103059</v>
      </c>
      <c r="C8387" s="628" t="s">
        <v>27041</v>
      </c>
      <c r="D8387" s="626" t="s">
        <v>135</v>
      </c>
      <c r="E8387" s="634">
        <v>0</v>
      </c>
      <c r="F8387" s="635"/>
    </row>
    <row r="8388" spans="1:6" ht="15">
      <c r="A8388" s="633" t="s">
        <v>27005</v>
      </c>
      <c r="B8388" s="626">
        <v>97101</v>
      </c>
      <c r="C8388" s="628" t="s">
        <v>27042</v>
      </c>
      <c r="D8388" s="626" t="s">
        <v>135</v>
      </c>
      <c r="E8388" s="634">
        <v>163.88</v>
      </c>
      <c r="F8388" s="635">
        <v>0</v>
      </c>
    </row>
    <row r="8389" spans="1:6" ht="15">
      <c r="A8389" s="633" t="s">
        <v>27005</v>
      </c>
      <c r="B8389" s="626">
        <v>97098</v>
      </c>
      <c r="C8389" s="628" t="s">
        <v>27043</v>
      </c>
      <c r="D8389" s="626" t="s">
        <v>135</v>
      </c>
      <c r="E8389" s="634">
        <v>0</v>
      </c>
      <c r="F8389" s="635"/>
    </row>
    <row r="8390" spans="1:6" ht="15">
      <c r="A8390" s="633" t="s">
        <v>27005</v>
      </c>
      <c r="B8390" s="626">
        <v>97102</v>
      </c>
      <c r="C8390" s="628" t="s">
        <v>27044</v>
      </c>
      <c r="D8390" s="626" t="s">
        <v>135</v>
      </c>
      <c r="E8390" s="634">
        <v>204.1</v>
      </c>
      <c r="F8390" s="635">
        <v>0</v>
      </c>
    </row>
    <row r="8391" spans="1:6" ht="15">
      <c r="A8391" s="633" t="s">
        <v>27005</v>
      </c>
      <c r="B8391" s="626">
        <v>97099</v>
      </c>
      <c r="C8391" s="628" t="s">
        <v>27045</v>
      </c>
      <c r="D8391" s="626" t="s">
        <v>135</v>
      </c>
      <c r="E8391" s="634">
        <v>0</v>
      </c>
      <c r="F8391" s="635"/>
    </row>
    <row r="8392" spans="1:6" ht="15">
      <c r="A8392" s="633" t="s">
        <v>27005</v>
      </c>
      <c r="B8392" s="626">
        <v>97103</v>
      </c>
      <c r="C8392" s="628" t="s">
        <v>27046</v>
      </c>
      <c r="D8392" s="626" t="s">
        <v>135</v>
      </c>
      <c r="E8392" s="634">
        <v>241.35</v>
      </c>
      <c r="F8392" s="635">
        <v>0</v>
      </c>
    </row>
    <row r="8393" spans="1:6" ht="15">
      <c r="A8393" s="633" t="s">
        <v>27005</v>
      </c>
      <c r="B8393" s="626">
        <v>97100</v>
      </c>
      <c r="C8393" s="628" t="s">
        <v>27047</v>
      </c>
      <c r="D8393" s="626" t="s">
        <v>135</v>
      </c>
      <c r="E8393" s="634">
        <v>0</v>
      </c>
      <c r="F8393" s="635"/>
    </row>
    <row r="8394" spans="1:6" ht="15">
      <c r="A8394" s="633" t="s">
        <v>27005</v>
      </c>
      <c r="B8394" s="626">
        <v>103072</v>
      </c>
      <c r="C8394" s="628" t="s">
        <v>27048</v>
      </c>
      <c r="D8394" s="626" t="s">
        <v>135</v>
      </c>
      <c r="E8394" s="634">
        <v>284.16000000000003</v>
      </c>
      <c r="F8394" s="635">
        <v>0</v>
      </c>
    </row>
    <row r="8395" spans="1:6" ht="15">
      <c r="A8395" s="633" t="s">
        <v>27005</v>
      </c>
      <c r="B8395" s="626">
        <v>103055</v>
      </c>
      <c r="C8395" s="628" t="s">
        <v>27049</v>
      </c>
      <c r="D8395" s="626" t="s">
        <v>135</v>
      </c>
      <c r="E8395" s="634">
        <v>0</v>
      </c>
      <c r="F8395" s="635"/>
    </row>
    <row r="8396" spans="1:6" ht="15">
      <c r="A8396" s="633" t="s">
        <v>27005</v>
      </c>
      <c r="B8396" s="626">
        <v>103073</v>
      </c>
      <c r="C8396" s="628" t="s">
        <v>27050</v>
      </c>
      <c r="D8396" s="626" t="s">
        <v>135</v>
      </c>
      <c r="E8396" s="634">
        <v>340.33</v>
      </c>
      <c r="F8396" s="635">
        <v>0</v>
      </c>
    </row>
    <row r="8397" spans="1:6" ht="15">
      <c r="A8397" s="633" t="s">
        <v>27005</v>
      </c>
      <c r="B8397" s="626">
        <v>103056</v>
      </c>
      <c r="C8397" s="628" t="s">
        <v>27051</v>
      </c>
      <c r="D8397" s="626" t="s">
        <v>135</v>
      </c>
      <c r="E8397" s="634">
        <v>0</v>
      </c>
      <c r="F8397" s="635"/>
    </row>
    <row r="8398" spans="1:6" ht="15">
      <c r="A8398" s="633" t="s">
        <v>27005</v>
      </c>
      <c r="B8398" s="626">
        <v>97086</v>
      </c>
      <c r="C8398" s="628" t="s">
        <v>27052</v>
      </c>
      <c r="D8398" s="626" t="s">
        <v>135</v>
      </c>
      <c r="E8398" s="634">
        <v>165.07</v>
      </c>
      <c r="F8398" s="635">
        <v>0</v>
      </c>
    </row>
    <row r="8399" spans="1:6" ht="15">
      <c r="A8399" s="633" t="s">
        <v>27005</v>
      </c>
      <c r="B8399" s="626">
        <v>97085</v>
      </c>
      <c r="C8399" s="628" t="s">
        <v>27053</v>
      </c>
      <c r="D8399" s="626" t="s">
        <v>135</v>
      </c>
      <c r="E8399" s="634">
        <v>0</v>
      </c>
      <c r="F8399" s="635"/>
    </row>
    <row r="8400" spans="1:6" ht="15">
      <c r="A8400" s="633" t="s">
        <v>27054</v>
      </c>
      <c r="B8400" s="626">
        <v>104766</v>
      </c>
      <c r="C8400" s="628" t="s">
        <v>27055</v>
      </c>
      <c r="D8400" s="626" t="s">
        <v>143</v>
      </c>
      <c r="E8400" s="634">
        <v>22.19</v>
      </c>
      <c r="F8400" s="635">
        <v>0</v>
      </c>
    </row>
    <row r="8401" spans="1:6" ht="15">
      <c r="A8401" s="633" t="s">
        <v>27054</v>
      </c>
      <c r="B8401" s="626">
        <v>90467</v>
      </c>
      <c r="C8401" s="628" t="s">
        <v>27056</v>
      </c>
      <c r="D8401" s="626" t="s">
        <v>143</v>
      </c>
      <c r="E8401" s="634">
        <v>30.41</v>
      </c>
      <c r="F8401" s="635">
        <v>0</v>
      </c>
    </row>
    <row r="8402" spans="1:6" ht="15">
      <c r="A8402" s="633" t="s">
        <v>27054</v>
      </c>
      <c r="B8402" s="626">
        <v>90466</v>
      </c>
      <c r="C8402" s="628" t="s">
        <v>27057</v>
      </c>
      <c r="D8402" s="626" t="s">
        <v>143</v>
      </c>
      <c r="E8402" s="634">
        <v>20.27</v>
      </c>
      <c r="F8402" s="635">
        <v>0</v>
      </c>
    </row>
    <row r="8403" spans="1:6" ht="15">
      <c r="A8403" s="633" t="s">
        <v>27054</v>
      </c>
      <c r="B8403" s="626">
        <v>90469</v>
      </c>
      <c r="C8403" s="628" t="s">
        <v>27058</v>
      </c>
      <c r="D8403" s="626" t="s">
        <v>143</v>
      </c>
      <c r="E8403" s="634">
        <v>14</v>
      </c>
      <c r="F8403" s="635">
        <v>0</v>
      </c>
    </row>
    <row r="8404" spans="1:6" ht="15">
      <c r="A8404" s="633" t="s">
        <v>27054</v>
      </c>
      <c r="B8404" s="626">
        <v>90470</v>
      </c>
      <c r="C8404" s="628" t="s">
        <v>27059</v>
      </c>
      <c r="D8404" s="626" t="s">
        <v>143</v>
      </c>
      <c r="E8404" s="634">
        <v>18.36</v>
      </c>
      <c r="F8404" s="635">
        <v>0</v>
      </c>
    </row>
    <row r="8405" spans="1:6" ht="15">
      <c r="A8405" s="633" t="s">
        <v>27054</v>
      </c>
      <c r="B8405" s="626">
        <v>90468</v>
      </c>
      <c r="C8405" s="628" t="s">
        <v>27060</v>
      </c>
      <c r="D8405" s="626" t="s">
        <v>143</v>
      </c>
      <c r="E8405" s="634">
        <v>9.25</v>
      </c>
      <c r="F8405" s="635">
        <v>0</v>
      </c>
    </row>
    <row r="8406" spans="1:6" ht="15">
      <c r="A8406" s="633" t="s">
        <v>27054</v>
      </c>
      <c r="B8406" s="626">
        <v>91188</v>
      </c>
      <c r="C8406" s="628" t="s">
        <v>27061</v>
      </c>
      <c r="D8406" s="626" t="s">
        <v>351</v>
      </c>
      <c r="E8406" s="634">
        <v>16.68</v>
      </c>
      <c r="F8406" s="635">
        <v>0</v>
      </c>
    </row>
    <row r="8407" spans="1:6" ht="15">
      <c r="A8407" s="633" t="s">
        <v>27054</v>
      </c>
      <c r="B8407" s="626">
        <v>91189</v>
      </c>
      <c r="C8407" s="628" t="s">
        <v>27062</v>
      </c>
      <c r="D8407" s="626" t="s">
        <v>351</v>
      </c>
      <c r="E8407" s="634">
        <v>84.51</v>
      </c>
      <c r="F8407" s="635">
        <v>0</v>
      </c>
    </row>
    <row r="8408" spans="1:6" ht="15">
      <c r="A8408" s="633" t="s">
        <v>27054</v>
      </c>
      <c r="B8408" s="626">
        <v>91192</v>
      </c>
      <c r="C8408" s="628" t="s">
        <v>27063</v>
      </c>
      <c r="D8408" s="626" t="s">
        <v>351</v>
      </c>
      <c r="E8408" s="634">
        <v>24.78</v>
      </c>
      <c r="F8408" s="635">
        <v>0</v>
      </c>
    </row>
    <row r="8409" spans="1:6" ht="15">
      <c r="A8409" s="633" t="s">
        <v>27054</v>
      </c>
      <c r="B8409" s="626">
        <v>91190</v>
      </c>
      <c r="C8409" s="628" t="s">
        <v>27064</v>
      </c>
      <c r="D8409" s="626" t="s">
        <v>351</v>
      </c>
      <c r="E8409" s="634">
        <v>13.21</v>
      </c>
      <c r="F8409" s="635">
        <v>0</v>
      </c>
    </row>
    <row r="8410" spans="1:6" ht="15">
      <c r="A8410" s="633" t="s">
        <v>27054</v>
      </c>
      <c r="B8410" s="626">
        <v>91191</v>
      </c>
      <c r="C8410" s="628" t="s">
        <v>27065</v>
      </c>
      <c r="D8410" s="626" t="s">
        <v>351</v>
      </c>
      <c r="E8410" s="634">
        <v>17.36</v>
      </c>
      <c r="F8410" s="635">
        <v>0</v>
      </c>
    </row>
    <row r="8411" spans="1:6" ht="15">
      <c r="A8411" s="633" t="s">
        <v>27054</v>
      </c>
      <c r="B8411" s="626">
        <v>95541</v>
      </c>
      <c r="C8411" s="628" t="s">
        <v>27066</v>
      </c>
      <c r="D8411" s="626" t="s">
        <v>351</v>
      </c>
      <c r="E8411" s="634">
        <v>35.19</v>
      </c>
      <c r="F8411" s="635">
        <v>0</v>
      </c>
    </row>
    <row r="8412" spans="1:6" ht="15">
      <c r="A8412" s="633" t="s">
        <v>27054</v>
      </c>
      <c r="B8412" s="626">
        <v>96564</v>
      </c>
      <c r="C8412" s="628" t="s">
        <v>27067</v>
      </c>
      <c r="D8412" s="626" t="s">
        <v>143</v>
      </c>
      <c r="E8412" s="634">
        <v>0</v>
      </c>
      <c r="F8412" s="635"/>
    </row>
    <row r="8413" spans="1:6" ht="15">
      <c r="A8413" s="633" t="s">
        <v>27054</v>
      </c>
      <c r="B8413" s="626">
        <v>104785</v>
      </c>
      <c r="C8413" s="628" t="s">
        <v>27068</v>
      </c>
      <c r="D8413" s="626" t="s">
        <v>143</v>
      </c>
      <c r="E8413" s="634">
        <v>15.28</v>
      </c>
      <c r="F8413" s="635">
        <v>0</v>
      </c>
    </row>
    <row r="8414" spans="1:6" ht="15">
      <c r="A8414" s="633" t="s">
        <v>27054</v>
      </c>
      <c r="B8414" s="626">
        <v>91166</v>
      </c>
      <c r="C8414" s="628" t="s">
        <v>27069</v>
      </c>
      <c r="D8414" s="626" t="s">
        <v>143</v>
      </c>
      <c r="E8414" s="634">
        <v>5.07</v>
      </c>
      <c r="F8414" s="635">
        <v>0</v>
      </c>
    </row>
    <row r="8415" spans="1:6" ht="15">
      <c r="A8415" s="633" t="s">
        <v>27054</v>
      </c>
      <c r="B8415" s="626">
        <v>91167</v>
      </c>
      <c r="C8415" s="628" t="s">
        <v>27070</v>
      </c>
      <c r="D8415" s="626" t="s">
        <v>143</v>
      </c>
      <c r="E8415" s="634">
        <v>12.93</v>
      </c>
      <c r="F8415" s="635">
        <v>0</v>
      </c>
    </row>
    <row r="8416" spans="1:6" ht="15">
      <c r="A8416" s="633" t="s">
        <v>27054</v>
      </c>
      <c r="B8416" s="626">
        <v>91176</v>
      </c>
      <c r="C8416" s="628" t="s">
        <v>27071</v>
      </c>
      <c r="D8416" s="626" t="s">
        <v>143</v>
      </c>
      <c r="E8416" s="634">
        <v>20.38</v>
      </c>
      <c r="F8416" s="635">
        <v>0</v>
      </c>
    </row>
    <row r="8417" spans="1:6" ht="15">
      <c r="A8417" s="633" t="s">
        <v>27054</v>
      </c>
      <c r="B8417" s="626">
        <v>91182</v>
      </c>
      <c r="C8417" s="628" t="s">
        <v>27072</v>
      </c>
      <c r="D8417" s="626" t="s">
        <v>143</v>
      </c>
      <c r="E8417" s="634">
        <v>33.89</v>
      </c>
      <c r="F8417" s="635">
        <v>0</v>
      </c>
    </row>
    <row r="8418" spans="1:6" ht="15">
      <c r="A8418" s="633" t="s">
        <v>27054</v>
      </c>
      <c r="B8418" s="626">
        <v>91186</v>
      </c>
      <c r="C8418" s="628" t="s">
        <v>27073</v>
      </c>
      <c r="D8418" s="626" t="s">
        <v>143</v>
      </c>
      <c r="E8418" s="634">
        <v>37.4</v>
      </c>
      <c r="F8418" s="635">
        <v>0</v>
      </c>
    </row>
    <row r="8419" spans="1:6" ht="15">
      <c r="A8419" s="633" t="s">
        <v>27054</v>
      </c>
      <c r="B8419" s="626">
        <v>91171</v>
      </c>
      <c r="C8419" s="628" t="s">
        <v>27074</v>
      </c>
      <c r="D8419" s="626" t="s">
        <v>143</v>
      </c>
      <c r="E8419" s="634">
        <v>20.58</v>
      </c>
      <c r="F8419" s="635">
        <v>0</v>
      </c>
    </row>
    <row r="8420" spans="1:6" ht="15">
      <c r="A8420" s="633" t="s">
        <v>27054</v>
      </c>
      <c r="B8420" s="626">
        <v>91187</v>
      </c>
      <c r="C8420" s="628" t="s">
        <v>27075</v>
      </c>
      <c r="D8420" s="626" t="s">
        <v>143</v>
      </c>
      <c r="E8420" s="634">
        <v>33.700000000000003</v>
      </c>
      <c r="F8420" s="635">
        <v>0</v>
      </c>
    </row>
    <row r="8421" spans="1:6" ht="15">
      <c r="A8421" s="633" t="s">
        <v>27054</v>
      </c>
      <c r="B8421" s="626">
        <v>91172</v>
      </c>
      <c r="C8421" s="628" t="s">
        <v>27076</v>
      </c>
      <c r="D8421" s="626" t="s">
        <v>143</v>
      </c>
      <c r="E8421" s="634">
        <v>23.6</v>
      </c>
      <c r="F8421" s="635">
        <v>0</v>
      </c>
    </row>
    <row r="8422" spans="1:6" ht="15">
      <c r="A8422" s="633" t="s">
        <v>27054</v>
      </c>
      <c r="B8422" s="626">
        <v>91185</v>
      </c>
      <c r="C8422" s="628" t="s">
        <v>27077</v>
      </c>
      <c r="D8422" s="626" t="s">
        <v>143</v>
      </c>
      <c r="E8422" s="634">
        <v>33.89</v>
      </c>
      <c r="F8422" s="635">
        <v>0</v>
      </c>
    </row>
    <row r="8423" spans="1:6" ht="15">
      <c r="A8423" s="633" t="s">
        <v>27054</v>
      </c>
      <c r="B8423" s="626">
        <v>91170</v>
      </c>
      <c r="C8423" s="628" t="s">
        <v>27078</v>
      </c>
      <c r="D8423" s="626" t="s">
        <v>143</v>
      </c>
      <c r="E8423" s="634">
        <v>12.93</v>
      </c>
      <c r="F8423" s="635">
        <v>0</v>
      </c>
    </row>
    <row r="8424" spans="1:6" ht="15">
      <c r="A8424" s="633" t="s">
        <v>27054</v>
      </c>
      <c r="B8424" s="626">
        <v>91180</v>
      </c>
      <c r="C8424" s="628" t="s">
        <v>27079</v>
      </c>
      <c r="D8424" s="626" t="s">
        <v>143</v>
      </c>
      <c r="E8424" s="634">
        <v>27.27</v>
      </c>
      <c r="F8424" s="635">
        <v>0</v>
      </c>
    </row>
    <row r="8425" spans="1:6" ht="15">
      <c r="A8425" s="633" t="s">
        <v>27054</v>
      </c>
      <c r="B8425" s="626">
        <v>91181</v>
      </c>
      <c r="C8425" s="628" t="s">
        <v>27080</v>
      </c>
      <c r="D8425" s="626" t="s">
        <v>143</v>
      </c>
      <c r="E8425" s="634">
        <v>28.71</v>
      </c>
      <c r="F8425" s="635">
        <v>0</v>
      </c>
    </row>
    <row r="8426" spans="1:6" ht="15">
      <c r="A8426" s="633" t="s">
        <v>27054</v>
      </c>
      <c r="B8426" s="626">
        <v>91179</v>
      </c>
      <c r="C8426" s="628" t="s">
        <v>27081</v>
      </c>
      <c r="D8426" s="626" t="s">
        <v>143</v>
      </c>
      <c r="E8426" s="634">
        <v>20.38</v>
      </c>
      <c r="F8426" s="635">
        <v>0</v>
      </c>
    </row>
    <row r="8427" spans="1:6" ht="15">
      <c r="A8427" s="633" t="s">
        <v>27054</v>
      </c>
      <c r="B8427" s="626">
        <v>91174</v>
      </c>
      <c r="C8427" s="628" t="s">
        <v>27082</v>
      </c>
      <c r="D8427" s="626" t="s">
        <v>143</v>
      </c>
      <c r="E8427" s="634">
        <v>8.2200000000000006</v>
      </c>
      <c r="F8427" s="635">
        <v>0</v>
      </c>
    </row>
    <row r="8428" spans="1:6" ht="15">
      <c r="A8428" s="633" t="s">
        <v>27054</v>
      </c>
      <c r="B8428" s="626">
        <v>91175</v>
      </c>
      <c r="C8428" s="628" t="s">
        <v>27083</v>
      </c>
      <c r="D8428" s="626" t="s">
        <v>143</v>
      </c>
      <c r="E8428" s="634">
        <v>12.75</v>
      </c>
      <c r="F8428" s="635">
        <v>0</v>
      </c>
    </row>
    <row r="8429" spans="1:6" ht="15">
      <c r="A8429" s="633" t="s">
        <v>27054</v>
      </c>
      <c r="B8429" s="626">
        <v>91173</v>
      </c>
      <c r="C8429" s="628" t="s">
        <v>27084</v>
      </c>
      <c r="D8429" s="626" t="s">
        <v>143</v>
      </c>
      <c r="E8429" s="634">
        <v>4.82</v>
      </c>
      <c r="F8429" s="635">
        <v>0</v>
      </c>
    </row>
    <row r="8430" spans="1:6" ht="15">
      <c r="A8430" s="633" t="s">
        <v>27054</v>
      </c>
      <c r="B8430" s="626">
        <v>104759</v>
      </c>
      <c r="C8430" s="628" t="s">
        <v>27085</v>
      </c>
      <c r="D8430" s="626" t="s">
        <v>351</v>
      </c>
      <c r="E8430" s="634">
        <v>62.31</v>
      </c>
      <c r="F8430" s="635">
        <v>0</v>
      </c>
    </row>
    <row r="8431" spans="1:6" ht="15">
      <c r="A8431" s="633" t="s">
        <v>27054</v>
      </c>
      <c r="B8431" s="626">
        <v>104760</v>
      </c>
      <c r="C8431" s="628" t="s">
        <v>27086</v>
      </c>
      <c r="D8431" s="626" t="s">
        <v>351</v>
      </c>
      <c r="E8431" s="634">
        <v>91</v>
      </c>
      <c r="F8431" s="635">
        <v>0</v>
      </c>
    </row>
    <row r="8432" spans="1:6" ht="15">
      <c r="A8432" s="633" t="s">
        <v>27054</v>
      </c>
      <c r="B8432" s="626">
        <v>104758</v>
      </c>
      <c r="C8432" s="628" t="s">
        <v>27087</v>
      </c>
      <c r="D8432" s="626" t="s">
        <v>351</v>
      </c>
      <c r="E8432" s="634">
        <v>23.38</v>
      </c>
      <c r="F8432" s="635">
        <v>0</v>
      </c>
    </row>
    <row r="8433" spans="1:6" ht="15">
      <c r="A8433" s="633" t="s">
        <v>27054</v>
      </c>
      <c r="B8433" s="626">
        <v>90437</v>
      </c>
      <c r="C8433" s="628" t="s">
        <v>27088</v>
      </c>
      <c r="D8433" s="626" t="s">
        <v>351</v>
      </c>
      <c r="E8433" s="634">
        <v>56.12</v>
      </c>
      <c r="F8433" s="635">
        <v>0</v>
      </c>
    </row>
    <row r="8434" spans="1:6" ht="15">
      <c r="A8434" s="633" t="s">
        <v>27054</v>
      </c>
      <c r="B8434" s="626">
        <v>90438</v>
      </c>
      <c r="C8434" s="628" t="s">
        <v>27089</v>
      </c>
      <c r="D8434" s="626" t="s">
        <v>351</v>
      </c>
      <c r="E8434" s="634">
        <v>81.97</v>
      </c>
      <c r="F8434" s="635">
        <v>0</v>
      </c>
    </row>
    <row r="8435" spans="1:6" ht="15">
      <c r="A8435" s="633" t="s">
        <v>27054</v>
      </c>
      <c r="B8435" s="626">
        <v>90436</v>
      </c>
      <c r="C8435" s="628" t="s">
        <v>27090</v>
      </c>
      <c r="D8435" s="626" t="s">
        <v>351</v>
      </c>
      <c r="E8435" s="634">
        <v>21.06</v>
      </c>
      <c r="F8435" s="635">
        <v>0</v>
      </c>
    </row>
    <row r="8436" spans="1:6" ht="15">
      <c r="A8436" s="633" t="s">
        <v>27054</v>
      </c>
      <c r="B8436" s="626">
        <v>104770</v>
      </c>
      <c r="C8436" s="628" t="s">
        <v>27091</v>
      </c>
      <c r="D8436" s="626" t="s">
        <v>351</v>
      </c>
      <c r="E8436" s="634">
        <v>2.63</v>
      </c>
      <c r="F8436" s="635">
        <v>0</v>
      </c>
    </row>
    <row r="8437" spans="1:6" ht="15">
      <c r="A8437" s="633" t="s">
        <v>27054</v>
      </c>
      <c r="B8437" s="626">
        <v>104772</v>
      </c>
      <c r="C8437" s="628" t="s">
        <v>27092</v>
      </c>
      <c r="D8437" s="626" t="s">
        <v>351</v>
      </c>
      <c r="E8437" s="634">
        <v>3.86</v>
      </c>
      <c r="F8437" s="635">
        <v>0</v>
      </c>
    </row>
    <row r="8438" spans="1:6" ht="15">
      <c r="A8438" s="633" t="s">
        <v>27054</v>
      </c>
      <c r="B8438" s="626">
        <v>104768</v>
      </c>
      <c r="C8438" s="628" t="s">
        <v>27093</v>
      </c>
      <c r="D8438" s="626" t="s">
        <v>351</v>
      </c>
      <c r="E8438" s="634">
        <v>0.98</v>
      </c>
      <c r="F8438" s="635">
        <v>0</v>
      </c>
    </row>
    <row r="8439" spans="1:6" ht="15">
      <c r="A8439" s="633" t="s">
        <v>27054</v>
      </c>
      <c r="B8439" s="626">
        <v>104769</v>
      </c>
      <c r="C8439" s="628" t="s">
        <v>27094</v>
      </c>
      <c r="D8439" s="626" t="s">
        <v>351</v>
      </c>
      <c r="E8439" s="634">
        <v>2.38</v>
      </c>
      <c r="F8439" s="635">
        <v>0</v>
      </c>
    </row>
    <row r="8440" spans="1:6" ht="15">
      <c r="A8440" s="633" t="s">
        <v>27054</v>
      </c>
      <c r="B8440" s="626">
        <v>104771</v>
      </c>
      <c r="C8440" s="628" t="s">
        <v>27095</v>
      </c>
      <c r="D8440" s="626" t="s">
        <v>351</v>
      </c>
      <c r="E8440" s="634">
        <v>3.48</v>
      </c>
      <c r="F8440" s="635">
        <v>0</v>
      </c>
    </row>
    <row r="8441" spans="1:6" ht="15">
      <c r="A8441" s="633" t="s">
        <v>27054</v>
      </c>
      <c r="B8441" s="626">
        <v>104767</v>
      </c>
      <c r="C8441" s="628" t="s">
        <v>27096</v>
      </c>
      <c r="D8441" s="626" t="s">
        <v>351</v>
      </c>
      <c r="E8441" s="634">
        <v>0.88</v>
      </c>
      <c r="F8441" s="635">
        <v>0</v>
      </c>
    </row>
    <row r="8442" spans="1:6" ht="15">
      <c r="A8442" s="633" t="s">
        <v>27054</v>
      </c>
      <c r="B8442" s="626">
        <v>104762</v>
      </c>
      <c r="C8442" s="628" t="s">
        <v>27097</v>
      </c>
      <c r="D8442" s="626" t="s">
        <v>351</v>
      </c>
      <c r="E8442" s="634">
        <v>34.36</v>
      </c>
      <c r="F8442" s="635">
        <v>0</v>
      </c>
    </row>
    <row r="8443" spans="1:6" ht="15">
      <c r="A8443" s="633" t="s">
        <v>27054</v>
      </c>
      <c r="B8443" s="626">
        <v>104763</v>
      </c>
      <c r="C8443" s="628" t="s">
        <v>27098</v>
      </c>
      <c r="D8443" s="626" t="s">
        <v>351</v>
      </c>
      <c r="E8443" s="634">
        <v>50.19</v>
      </c>
      <c r="F8443" s="635">
        <v>0</v>
      </c>
    </row>
    <row r="8444" spans="1:6" ht="15">
      <c r="A8444" s="633" t="s">
        <v>27054</v>
      </c>
      <c r="B8444" s="626">
        <v>104761</v>
      </c>
      <c r="C8444" s="628" t="s">
        <v>27099</v>
      </c>
      <c r="D8444" s="626" t="s">
        <v>351</v>
      </c>
      <c r="E8444" s="634">
        <v>12.88</v>
      </c>
      <c r="F8444" s="635">
        <v>0</v>
      </c>
    </row>
    <row r="8445" spans="1:6" ht="15">
      <c r="A8445" s="633" t="s">
        <v>27054</v>
      </c>
      <c r="B8445" s="626">
        <v>90440</v>
      </c>
      <c r="C8445" s="628" t="s">
        <v>27100</v>
      </c>
      <c r="D8445" s="626" t="s">
        <v>351</v>
      </c>
      <c r="E8445" s="634">
        <v>34.11</v>
      </c>
      <c r="F8445" s="635">
        <v>0</v>
      </c>
    </row>
    <row r="8446" spans="1:6" ht="15">
      <c r="A8446" s="633" t="s">
        <v>27054</v>
      </c>
      <c r="B8446" s="626">
        <v>90441</v>
      </c>
      <c r="C8446" s="628" t="s">
        <v>27101</v>
      </c>
      <c r="D8446" s="626" t="s">
        <v>351</v>
      </c>
      <c r="E8446" s="634">
        <v>49.82</v>
      </c>
      <c r="F8446" s="635">
        <v>0</v>
      </c>
    </row>
    <row r="8447" spans="1:6" ht="15">
      <c r="A8447" s="633" t="s">
        <v>27054</v>
      </c>
      <c r="B8447" s="626">
        <v>90439</v>
      </c>
      <c r="C8447" s="628" t="s">
        <v>27102</v>
      </c>
      <c r="D8447" s="626" t="s">
        <v>351</v>
      </c>
      <c r="E8447" s="634">
        <v>12.79</v>
      </c>
      <c r="F8447" s="635">
        <v>0</v>
      </c>
    </row>
    <row r="8448" spans="1:6" ht="15">
      <c r="A8448" s="633" t="s">
        <v>27054</v>
      </c>
      <c r="B8448" s="626">
        <v>104776</v>
      </c>
      <c r="C8448" s="628" t="s">
        <v>27103</v>
      </c>
      <c r="D8448" s="626" t="s">
        <v>351</v>
      </c>
      <c r="E8448" s="634">
        <v>8.7899999999999991</v>
      </c>
      <c r="F8448" s="635">
        <v>0</v>
      </c>
    </row>
    <row r="8449" spans="1:6" ht="15">
      <c r="A8449" s="633" t="s">
        <v>27054</v>
      </c>
      <c r="B8449" s="626">
        <v>104778</v>
      </c>
      <c r="C8449" s="628" t="s">
        <v>27104</v>
      </c>
      <c r="D8449" s="626" t="s">
        <v>351</v>
      </c>
      <c r="E8449" s="634">
        <v>12.86</v>
      </c>
      <c r="F8449" s="635">
        <v>0</v>
      </c>
    </row>
    <row r="8450" spans="1:6" ht="15">
      <c r="A8450" s="633" t="s">
        <v>27054</v>
      </c>
      <c r="B8450" s="626">
        <v>104774</v>
      </c>
      <c r="C8450" s="628" t="s">
        <v>27105</v>
      </c>
      <c r="D8450" s="626" t="s">
        <v>351</v>
      </c>
      <c r="E8450" s="634">
        <v>3.29</v>
      </c>
      <c r="F8450" s="635">
        <v>0</v>
      </c>
    </row>
    <row r="8451" spans="1:6" ht="15">
      <c r="A8451" s="633" t="s">
        <v>27054</v>
      </c>
      <c r="B8451" s="626">
        <v>104775</v>
      </c>
      <c r="C8451" s="628" t="s">
        <v>27106</v>
      </c>
      <c r="D8451" s="626" t="s">
        <v>351</v>
      </c>
      <c r="E8451" s="634">
        <v>7.98</v>
      </c>
      <c r="F8451" s="635">
        <v>0</v>
      </c>
    </row>
    <row r="8452" spans="1:6" ht="15">
      <c r="A8452" s="633" t="s">
        <v>27054</v>
      </c>
      <c r="B8452" s="626">
        <v>104777</v>
      </c>
      <c r="C8452" s="628" t="s">
        <v>27107</v>
      </c>
      <c r="D8452" s="626" t="s">
        <v>351</v>
      </c>
      <c r="E8452" s="634">
        <v>11.66</v>
      </c>
      <c r="F8452" s="635">
        <v>0</v>
      </c>
    </row>
    <row r="8453" spans="1:6" ht="15">
      <c r="A8453" s="633" t="s">
        <v>27054</v>
      </c>
      <c r="B8453" s="626">
        <v>104773</v>
      </c>
      <c r="C8453" s="628" t="s">
        <v>27108</v>
      </c>
      <c r="D8453" s="626" t="s">
        <v>351</v>
      </c>
      <c r="E8453" s="634">
        <v>2.98</v>
      </c>
      <c r="F8453" s="635">
        <v>0</v>
      </c>
    </row>
    <row r="8454" spans="1:6" ht="15">
      <c r="A8454" s="633" t="s">
        <v>27054</v>
      </c>
      <c r="B8454" s="626">
        <v>104782</v>
      </c>
      <c r="C8454" s="628" t="s">
        <v>27109</v>
      </c>
      <c r="D8454" s="626" t="s">
        <v>351</v>
      </c>
      <c r="E8454" s="634">
        <v>52.96</v>
      </c>
      <c r="F8454" s="635">
        <v>0</v>
      </c>
    </row>
    <row r="8455" spans="1:6" ht="15">
      <c r="A8455" s="633" t="s">
        <v>27054</v>
      </c>
      <c r="B8455" s="626">
        <v>90451</v>
      </c>
      <c r="C8455" s="628" t="s">
        <v>27110</v>
      </c>
      <c r="D8455" s="626" t="s">
        <v>351</v>
      </c>
      <c r="E8455" s="634">
        <v>7.91</v>
      </c>
      <c r="F8455" s="635">
        <v>0</v>
      </c>
    </row>
    <row r="8456" spans="1:6" ht="15">
      <c r="A8456" s="633" t="s">
        <v>27054</v>
      </c>
      <c r="B8456" s="626">
        <v>90452</v>
      </c>
      <c r="C8456" s="628" t="s">
        <v>27111</v>
      </c>
      <c r="D8456" s="626" t="s">
        <v>351</v>
      </c>
      <c r="E8456" s="634">
        <v>26.06</v>
      </c>
      <c r="F8456" s="635">
        <v>0</v>
      </c>
    </row>
    <row r="8457" spans="1:6" ht="15">
      <c r="A8457" s="633" t="s">
        <v>27054</v>
      </c>
      <c r="B8457" s="626">
        <v>90455</v>
      </c>
      <c r="C8457" s="628" t="s">
        <v>27112</v>
      </c>
      <c r="D8457" s="626" t="s">
        <v>351</v>
      </c>
      <c r="E8457" s="634">
        <v>10.26</v>
      </c>
      <c r="F8457" s="635">
        <v>0</v>
      </c>
    </row>
    <row r="8458" spans="1:6" ht="15">
      <c r="A8458" s="633" t="s">
        <v>27054</v>
      </c>
      <c r="B8458" s="626">
        <v>104784</v>
      </c>
      <c r="C8458" s="628" t="s">
        <v>27113</v>
      </c>
      <c r="D8458" s="626" t="s">
        <v>351</v>
      </c>
      <c r="E8458" s="634">
        <v>17.05</v>
      </c>
      <c r="F8458" s="635">
        <v>0</v>
      </c>
    </row>
    <row r="8459" spans="1:6" ht="15">
      <c r="A8459" s="633" t="s">
        <v>27054</v>
      </c>
      <c r="B8459" s="626">
        <v>90453</v>
      </c>
      <c r="C8459" s="628" t="s">
        <v>27114</v>
      </c>
      <c r="D8459" s="626" t="s">
        <v>351</v>
      </c>
      <c r="E8459" s="634">
        <v>4.87</v>
      </c>
      <c r="F8459" s="635">
        <v>0</v>
      </c>
    </row>
    <row r="8460" spans="1:6" ht="15">
      <c r="A8460" s="633" t="s">
        <v>27054</v>
      </c>
      <c r="B8460" s="626">
        <v>104783</v>
      </c>
      <c r="C8460" s="628" t="s">
        <v>27115</v>
      </c>
      <c r="D8460" s="626" t="s">
        <v>351</v>
      </c>
      <c r="E8460" s="634">
        <v>6.12</v>
      </c>
      <c r="F8460" s="635">
        <v>0</v>
      </c>
    </row>
    <row r="8461" spans="1:6" ht="15">
      <c r="A8461" s="633" t="s">
        <v>27054</v>
      </c>
      <c r="B8461" s="626">
        <v>90454</v>
      </c>
      <c r="C8461" s="628" t="s">
        <v>27116</v>
      </c>
      <c r="D8461" s="626" t="s">
        <v>351</v>
      </c>
      <c r="E8461" s="634">
        <v>7.81</v>
      </c>
      <c r="F8461" s="635">
        <v>0</v>
      </c>
    </row>
    <row r="8462" spans="1:6" ht="15">
      <c r="A8462" s="633" t="s">
        <v>27054</v>
      </c>
      <c r="B8462" s="626">
        <v>90459</v>
      </c>
      <c r="C8462" s="628" t="s">
        <v>27117</v>
      </c>
      <c r="D8462" s="626" t="s">
        <v>351</v>
      </c>
      <c r="E8462" s="634">
        <v>69.040000000000006</v>
      </c>
      <c r="F8462" s="635">
        <v>0</v>
      </c>
    </row>
    <row r="8463" spans="1:6" ht="15">
      <c r="A8463" s="633" t="s">
        <v>27054</v>
      </c>
      <c r="B8463" s="626">
        <v>90456</v>
      </c>
      <c r="C8463" s="628" t="s">
        <v>27118</v>
      </c>
      <c r="D8463" s="626" t="s">
        <v>351</v>
      </c>
      <c r="E8463" s="634">
        <v>8.32</v>
      </c>
      <c r="F8463" s="635">
        <v>0</v>
      </c>
    </row>
    <row r="8464" spans="1:6" ht="15">
      <c r="A8464" s="633" t="s">
        <v>27054</v>
      </c>
      <c r="B8464" s="626">
        <v>90458</v>
      </c>
      <c r="C8464" s="628" t="s">
        <v>27119</v>
      </c>
      <c r="D8464" s="626" t="s">
        <v>351</v>
      </c>
      <c r="E8464" s="634">
        <v>54.16</v>
      </c>
      <c r="F8464" s="635">
        <v>0</v>
      </c>
    </row>
    <row r="8465" spans="1:6" ht="15">
      <c r="A8465" s="633" t="s">
        <v>27054</v>
      </c>
      <c r="B8465" s="626">
        <v>90457</v>
      </c>
      <c r="C8465" s="628" t="s">
        <v>27120</v>
      </c>
      <c r="D8465" s="626" t="s">
        <v>351</v>
      </c>
      <c r="E8465" s="634">
        <v>18.989999999999998</v>
      </c>
      <c r="F8465" s="635">
        <v>0</v>
      </c>
    </row>
    <row r="8466" spans="1:6" ht="15">
      <c r="A8466" s="633" t="s">
        <v>27054</v>
      </c>
      <c r="B8466" s="626">
        <v>90447</v>
      </c>
      <c r="C8466" s="628" t="s">
        <v>27121</v>
      </c>
      <c r="D8466" s="626" t="s">
        <v>143</v>
      </c>
      <c r="E8466" s="634">
        <v>12.55</v>
      </c>
      <c r="F8466" s="635">
        <v>0</v>
      </c>
    </row>
    <row r="8467" spans="1:6" ht="15">
      <c r="A8467" s="633" t="s">
        <v>27054</v>
      </c>
      <c r="B8467" s="626">
        <v>91222</v>
      </c>
      <c r="C8467" s="628" t="s">
        <v>27122</v>
      </c>
      <c r="D8467" s="626" t="s">
        <v>143</v>
      </c>
      <c r="E8467" s="634">
        <v>12.57</v>
      </c>
      <c r="F8467" s="635">
        <v>0</v>
      </c>
    </row>
    <row r="8468" spans="1:6" ht="15">
      <c r="A8468" s="633" t="s">
        <v>27054</v>
      </c>
      <c r="B8468" s="626">
        <v>90443</v>
      </c>
      <c r="C8468" s="628" t="s">
        <v>27123</v>
      </c>
      <c r="D8468" s="626" t="s">
        <v>143</v>
      </c>
      <c r="E8468" s="634">
        <v>11.31</v>
      </c>
      <c r="F8468" s="635">
        <v>0</v>
      </c>
    </row>
    <row r="8469" spans="1:6" ht="15">
      <c r="A8469" s="633" t="s">
        <v>27054</v>
      </c>
      <c r="B8469" s="626">
        <v>104780</v>
      </c>
      <c r="C8469" s="628" t="s">
        <v>27124</v>
      </c>
      <c r="D8469" s="626" t="s">
        <v>143</v>
      </c>
      <c r="E8469" s="634">
        <v>7.94</v>
      </c>
      <c r="F8469" s="635">
        <v>0</v>
      </c>
    </row>
    <row r="8470" spans="1:6" ht="15">
      <c r="A8470" s="633" t="s">
        <v>27054</v>
      </c>
      <c r="B8470" s="626">
        <v>104781</v>
      </c>
      <c r="C8470" s="628" t="s">
        <v>27125</v>
      </c>
      <c r="D8470" s="626" t="s">
        <v>143</v>
      </c>
      <c r="E8470" s="634">
        <v>9.1</v>
      </c>
      <c r="F8470" s="635">
        <v>0</v>
      </c>
    </row>
    <row r="8471" spans="1:6" ht="15">
      <c r="A8471" s="633" t="s">
        <v>27054</v>
      </c>
      <c r="B8471" s="626">
        <v>104779</v>
      </c>
      <c r="C8471" s="628" t="s">
        <v>27126</v>
      </c>
      <c r="D8471" s="626" t="s">
        <v>143</v>
      </c>
      <c r="E8471" s="634">
        <v>7.88</v>
      </c>
      <c r="F8471" s="635">
        <v>0</v>
      </c>
    </row>
    <row r="8472" spans="1:6" ht="15">
      <c r="A8472" s="633" t="s">
        <v>27054</v>
      </c>
      <c r="B8472" s="626">
        <v>104787</v>
      </c>
      <c r="C8472" s="628" t="s">
        <v>27127</v>
      </c>
      <c r="D8472" s="626" t="s">
        <v>143</v>
      </c>
      <c r="E8472" s="634">
        <v>11.28</v>
      </c>
      <c r="F8472" s="635">
        <v>0</v>
      </c>
    </row>
    <row r="8473" spans="1:6" ht="15">
      <c r="A8473" s="633" t="s">
        <v>27054</v>
      </c>
      <c r="B8473" s="626">
        <v>104788</v>
      </c>
      <c r="C8473" s="628" t="s">
        <v>27128</v>
      </c>
      <c r="D8473" s="626" t="s">
        <v>143</v>
      </c>
      <c r="E8473" s="634">
        <v>14.99</v>
      </c>
      <c r="F8473" s="635">
        <v>0</v>
      </c>
    </row>
    <row r="8474" spans="1:6" ht="15">
      <c r="A8474" s="633" t="s">
        <v>27054</v>
      </c>
      <c r="B8474" s="626">
        <v>104786</v>
      </c>
      <c r="C8474" s="628" t="s">
        <v>27129</v>
      </c>
      <c r="D8474" s="626" t="s">
        <v>143</v>
      </c>
      <c r="E8474" s="634">
        <v>8.51</v>
      </c>
      <c r="F8474" s="635">
        <v>0</v>
      </c>
    </row>
    <row r="8475" spans="1:6" ht="15">
      <c r="A8475" s="633" t="s">
        <v>27054</v>
      </c>
      <c r="B8475" s="626">
        <v>90445</v>
      </c>
      <c r="C8475" s="628" t="s">
        <v>27130</v>
      </c>
      <c r="D8475" s="626" t="s">
        <v>143</v>
      </c>
      <c r="E8475" s="634">
        <v>23.32</v>
      </c>
      <c r="F8475" s="635">
        <v>0</v>
      </c>
    </row>
    <row r="8476" spans="1:6" ht="15">
      <c r="A8476" s="633" t="s">
        <v>27054</v>
      </c>
      <c r="B8476" s="626">
        <v>90446</v>
      </c>
      <c r="C8476" s="628" t="s">
        <v>27131</v>
      </c>
      <c r="D8476" s="626" t="s">
        <v>143</v>
      </c>
      <c r="E8476" s="634">
        <v>30.96</v>
      </c>
      <c r="F8476" s="635">
        <v>0</v>
      </c>
    </row>
    <row r="8477" spans="1:6" ht="15">
      <c r="A8477" s="633" t="s">
        <v>27054</v>
      </c>
      <c r="B8477" s="626">
        <v>90444</v>
      </c>
      <c r="C8477" s="628" t="s">
        <v>27132</v>
      </c>
      <c r="D8477" s="626" t="s">
        <v>143</v>
      </c>
      <c r="E8477" s="634">
        <v>17.579999999999998</v>
      </c>
      <c r="F8477" s="635">
        <v>0</v>
      </c>
    </row>
    <row r="8478" spans="1:6" ht="15">
      <c r="A8478" s="633" t="s">
        <v>27054</v>
      </c>
      <c r="B8478" s="626">
        <v>104764</v>
      </c>
      <c r="C8478" s="628" t="s">
        <v>27133</v>
      </c>
      <c r="D8478" s="626" t="s">
        <v>143</v>
      </c>
      <c r="E8478" s="634">
        <v>25.54</v>
      </c>
      <c r="F8478" s="635">
        <v>0</v>
      </c>
    </row>
    <row r="8479" spans="1:6" ht="15">
      <c r="A8479" s="633" t="s">
        <v>27054</v>
      </c>
      <c r="B8479" s="626">
        <v>90460</v>
      </c>
      <c r="C8479" s="628" t="s">
        <v>27134</v>
      </c>
      <c r="D8479" s="626" t="s">
        <v>143</v>
      </c>
      <c r="E8479" s="634">
        <v>29.33</v>
      </c>
      <c r="F8479" s="635">
        <v>0</v>
      </c>
    </row>
    <row r="8480" spans="1:6" ht="15">
      <c r="A8480" s="633" t="s">
        <v>27054</v>
      </c>
      <c r="B8480" s="626">
        <v>90462</v>
      </c>
      <c r="C8480" s="628" t="s">
        <v>27135</v>
      </c>
      <c r="D8480" s="626" t="s">
        <v>143</v>
      </c>
      <c r="E8480" s="634">
        <v>5.13</v>
      </c>
      <c r="F8480" s="635">
        <v>0</v>
      </c>
    </row>
    <row r="8481" spans="1:6" ht="15">
      <c r="A8481" s="633" t="s">
        <v>27054</v>
      </c>
      <c r="B8481" s="626">
        <v>104765</v>
      </c>
      <c r="C8481" s="628" t="s">
        <v>27136</v>
      </c>
      <c r="D8481" s="626" t="s">
        <v>143</v>
      </c>
      <c r="E8481" s="634">
        <v>22.05</v>
      </c>
      <c r="F8481" s="635">
        <v>0</v>
      </c>
    </row>
    <row r="8482" spans="1:6" ht="15">
      <c r="A8482" s="633" t="s">
        <v>27054</v>
      </c>
      <c r="B8482" s="626">
        <v>90461</v>
      </c>
      <c r="C8482" s="628" t="s">
        <v>27137</v>
      </c>
      <c r="D8482" s="626" t="s">
        <v>143</v>
      </c>
      <c r="E8482" s="634">
        <v>23.21</v>
      </c>
      <c r="F8482" s="635">
        <v>0</v>
      </c>
    </row>
    <row r="8483" spans="1:6" ht="15">
      <c r="A8483" s="633" t="s">
        <v>27054</v>
      </c>
      <c r="B8483" s="626">
        <v>90463</v>
      </c>
      <c r="C8483" s="628" t="s">
        <v>27138</v>
      </c>
      <c r="D8483" s="626" t="s">
        <v>143</v>
      </c>
      <c r="E8483" s="634">
        <v>4.53</v>
      </c>
      <c r="F8483" s="635">
        <v>0</v>
      </c>
    </row>
    <row r="8484" spans="1:6" ht="15">
      <c r="A8484" s="633" t="s">
        <v>27054</v>
      </c>
      <c r="B8484" s="626">
        <v>96560</v>
      </c>
      <c r="C8484" s="628" t="s">
        <v>27139</v>
      </c>
      <c r="D8484" s="626" t="s">
        <v>135</v>
      </c>
      <c r="E8484" s="634">
        <v>41.1</v>
      </c>
      <c r="F8484" s="635">
        <v>0</v>
      </c>
    </row>
    <row r="8485" spans="1:6" ht="15">
      <c r="A8485" s="633" t="s">
        <v>27054</v>
      </c>
      <c r="B8485" s="626">
        <v>96559</v>
      </c>
      <c r="C8485" s="628" t="s">
        <v>27140</v>
      </c>
      <c r="D8485" s="626" t="s">
        <v>135</v>
      </c>
      <c r="E8485" s="634">
        <v>41.02</v>
      </c>
      <c r="F8485" s="635">
        <v>0</v>
      </c>
    </row>
    <row r="8486" spans="1:6" ht="15">
      <c r="A8486" s="633" t="s">
        <v>27054</v>
      </c>
      <c r="B8486" s="626">
        <v>96562</v>
      </c>
      <c r="C8486" s="628" t="s">
        <v>27141</v>
      </c>
      <c r="D8486" s="626" t="s">
        <v>143</v>
      </c>
      <c r="E8486" s="634">
        <v>64.83</v>
      </c>
      <c r="F8486" s="635">
        <v>0</v>
      </c>
    </row>
    <row r="8487" spans="1:6" ht="15">
      <c r="A8487" s="633" t="s">
        <v>27054</v>
      </c>
      <c r="B8487" s="626">
        <v>96563</v>
      </c>
      <c r="C8487" s="628" t="s">
        <v>27142</v>
      </c>
      <c r="D8487" s="626" t="s">
        <v>143</v>
      </c>
      <c r="E8487" s="634">
        <v>70.73</v>
      </c>
      <c r="F8487" s="635">
        <v>0</v>
      </c>
    </row>
    <row r="8488" spans="1:6" ht="15">
      <c r="A8488" s="633" t="s">
        <v>27143</v>
      </c>
      <c r="B8488" s="626">
        <v>102469</v>
      </c>
      <c r="C8488" s="628" t="s">
        <v>27144</v>
      </c>
      <c r="D8488" s="626" t="s">
        <v>135</v>
      </c>
      <c r="E8488" s="634">
        <v>0</v>
      </c>
      <c r="F8488" s="635"/>
    </row>
    <row r="8489" spans="1:6" ht="15">
      <c r="A8489" s="633" t="s">
        <v>27143</v>
      </c>
      <c r="B8489" s="626">
        <v>104388</v>
      </c>
      <c r="C8489" s="628" t="s">
        <v>27145</v>
      </c>
      <c r="D8489" s="626" t="s">
        <v>135</v>
      </c>
      <c r="E8489" s="634">
        <v>0</v>
      </c>
      <c r="F8489" s="635"/>
    </row>
    <row r="8490" spans="1:6" ht="15">
      <c r="A8490" s="633" t="s">
        <v>27143</v>
      </c>
      <c r="B8490" s="626">
        <v>104387</v>
      </c>
      <c r="C8490" s="628" t="s">
        <v>27146</v>
      </c>
      <c r="D8490" s="626" t="s">
        <v>482</v>
      </c>
      <c r="E8490" s="634">
        <v>0</v>
      </c>
      <c r="F8490" s="635"/>
    </row>
    <row r="8491" spans="1:6" ht="15">
      <c r="A8491" s="633" t="s">
        <v>27143</v>
      </c>
      <c r="B8491" s="626">
        <v>104364</v>
      </c>
      <c r="C8491" s="628" t="s">
        <v>27147</v>
      </c>
      <c r="D8491" s="626" t="s">
        <v>482</v>
      </c>
      <c r="E8491" s="634">
        <v>0</v>
      </c>
      <c r="F8491" s="635"/>
    </row>
    <row r="8492" spans="1:6" ht="15">
      <c r="A8492" s="633" t="s">
        <v>27143</v>
      </c>
      <c r="B8492" s="626">
        <v>102097</v>
      </c>
      <c r="C8492" s="628" t="s">
        <v>27148</v>
      </c>
      <c r="D8492" s="626" t="s">
        <v>482</v>
      </c>
      <c r="E8492" s="634">
        <v>0</v>
      </c>
      <c r="F8492" s="635"/>
    </row>
    <row r="8493" spans="1:6" ht="15">
      <c r="A8493" s="633" t="s">
        <v>27143</v>
      </c>
      <c r="B8493" s="626">
        <v>104365</v>
      </c>
      <c r="C8493" s="628" t="s">
        <v>27149</v>
      </c>
      <c r="D8493" s="626" t="s">
        <v>482</v>
      </c>
      <c r="E8493" s="634">
        <v>0</v>
      </c>
      <c r="F8493" s="635"/>
    </row>
    <row r="8494" spans="1:6" ht="15">
      <c r="A8494" s="633" t="s">
        <v>27143</v>
      </c>
      <c r="B8494" s="626">
        <v>101870</v>
      </c>
      <c r="C8494" s="628" t="s">
        <v>27150</v>
      </c>
      <c r="D8494" s="626" t="s">
        <v>135</v>
      </c>
      <c r="E8494" s="634">
        <v>51.07</v>
      </c>
      <c r="F8494" s="635">
        <v>0</v>
      </c>
    </row>
    <row r="8495" spans="1:6" ht="15">
      <c r="A8495" s="633" t="s">
        <v>27143</v>
      </c>
      <c r="B8495" s="626">
        <v>101866</v>
      </c>
      <c r="C8495" s="628" t="s">
        <v>27151</v>
      </c>
      <c r="D8495" s="626" t="s">
        <v>135</v>
      </c>
      <c r="E8495" s="634">
        <v>42.98</v>
      </c>
      <c r="F8495" s="635">
        <v>0</v>
      </c>
    </row>
    <row r="8496" spans="1:6" ht="15">
      <c r="A8496" s="633" t="s">
        <v>27143</v>
      </c>
      <c r="B8496" s="626">
        <v>101867</v>
      </c>
      <c r="C8496" s="628" t="s">
        <v>27152</v>
      </c>
      <c r="D8496" s="626" t="s">
        <v>135</v>
      </c>
      <c r="E8496" s="634">
        <v>49.23</v>
      </c>
      <c r="F8496" s="635">
        <v>0</v>
      </c>
    </row>
    <row r="8497" spans="1:6" ht="15">
      <c r="A8497" s="633" t="s">
        <v>27143</v>
      </c>
      <c r="B8497" s="626">
        <v>101868</v>
      </c>
      <c r="C8497" s="628" t="s">
        <v>27153</v>
      </c>
      <c r="D8497" s="626" t="s">
        <v>135</v>
      </c>
      <c r="E8497" s="634">
        <v>38.64</v>
      </c>
      <c r="F8497" s="635">
        <v>0</v>
      </c>
    </row>
    <row r="8498" spans="1:6" ht="15">
      <c r="A8498" s="633" t="s">
        <v>27143</v>
      </c>
      <c r="B8498" s="626">
        <v>101869</v>
      </c>
      <c r="C8498" s="628" t="s">
        <v>27154</v>
      </c>
      <c r="D8498" s="626" t="s">
        <v>135</v>
      </c>
      <c r="E8498" s="634">
        <v>44.86</v>
      </c>
      <c r="F8498" s="635">
        <v>0</v>
      </c>
    </row>
    <row r="8499" spans="1:6" ht="15">
      <c r="A8499" s="633" t="s">
        <v>27143</v>
      </c>
      <c r="B8499" s="626">
        <v>101856</v>
      </c>
      <c r="C8499" s="628" t="s">
        <v>27155</v>
      </c>
      <c r="D8499" s="626" t="s">
        <v>135</v>
      </c>
      <c r="E8499" s="634">
        <v>34.799999999999997</v>
      </c>
      <c r="F8499" s="635">
        <v>0</v>
      </c>
    </row>
    <row r="8500" spans="1:6" ht="15">
      <c r="A8500" s="633" t="s">
        <v>27143</v>
      </c>
      <c r="B8500" s="626">
        <v>101865</v>
      </c>
      <c r="C8500" s="628" t="s">
        <v>27156</v>
      </c>
      <c r="D8500" s="626" t="s">
        <v>135</v>
      </c>
      <c r="E8500" s="634">
        <v>48.57</v>
      </c>
      <c r="F8500" s="635">
        <v>0</v>
      </c>
    </row>
    <row r="8501" spans="1:6" ht="15">
      <c r="A8501" s="633" t="s">
        <v>27143</v>
      </c>
      <c r="B8501" s="626">
        <v>101861</v>
      </c>
      <c r="C8501" s="628" t="s">
        <v>27157</v>
      </c>
      <c r="D8501" s="626" t="s">
        <v>135</v>
      </c>
      <c r="E8501" s="634">
        <v>42.68</v>
      </c>
      <c r="F8501" s="635">
        <v>0</v>
      </c>
    </row>
    <row r="8502" spans="1:6" ht="15">
      <c r="A8502" s="633" t="s">
        <v>27143</v>
      </c>
      <c r="B8502" s="626">
        <v>101862</v>
      </c>
      <c r="C8502" s="628" t="s">
        <v>27158</v>
      </c>
      <c r="D8502" s="626" t="s">
        <v>135</v>
      </c>
      <c r="E8502" s="634">
        <v>46.72</v>
      </c>
      <c r="F8502" s="635">
        <v>0</v>
      </c>
    </row>
    <row r="8503" spans="1:6" ht="15">
      <c r="A8503" s="633" t="s">
        <v>27143</v>
      </c>
      <c r="B8503" s="626">
        <v>101863</v>
      </c>
      <c r="C8503" s="628" t="s">
        <v>27159</v>
      </c>
      <c r="D8503" s="626" t="s">
        <v>135</v>
      </c>
      <c r="E8503" s="634">
        <v>36.14</v>
      </c>
      <c r="F8503" s="635">
        <v>0</v>
      </c>
    </row>
    <row r="8504" spans="1:6" ht="15">
      <c r="A8504" s="633" t="s">
        <v>27143</v>
      </c>
      <c r="B8504" s="626">
        <v>101864</v>
      </c>
      <c r="C8504" s="628" t="s">
        <v>27160</v>
      </c>
      <c r="D8504" s="626" t="s">
        <v>135</v>
      </c>
      <c r="E8504" s="634">
        <v>42.36</v>
      </c>
      <c r="F8504" s="635">
        <v>0</v>
      </c>
    </row>
    <row r="8505" spans="1:6" ht="15">
      <c r="A8505" s="633" t="s">
        <v>27143</v>
      </c>
      <c r="B8505" s="626">
        <v>101860</v>
      </c>
      <c r="C8505" s="628" t="s">
        <v>27161</v>
      </c>
      <c r="D8505" s="626" t="s">
        <v>135</v>
      </c>
      <c r="E8505" s="634">
        <v>45.77</v>
      </c>
      <c r="F8505" s="635">
        <v>0</v>
      </c>
    </row>
    <row r="8506" spans="1:6" ht="15">
      <c r="A8506" s="633" t="s">
        <v>27143</v>
      </c>
      <c r="B8506" s="626">
        <v>101857</v>
      </c>
      <c r="C8506" s="628" t="s">
        <v>27162</v>
      </c>
      <c r="D8506" s="626" t="s">
        <v>135</v>
      </c>
      <c r="E8506" s="634">
        <v>44.04</v>
      </c>
      <c r="F8506" s="635">
        <v>0</v>
      </c>
    </row>
    <row r="8507" spans="1:6" ht="15">
      <c r="A8507" s="633" t="s">
        <v>27143</v>
      </c>
      <c r="B8507" s="626">
        <v>101858</v>
      </c>
      <c r="C8507" s="628" t="s">
        <v>27163</v>
      </c>
      <c r="D8507" s="626" t="s">
        <v>135</v>
      </c>
      <c r="E8507" s="634">
        <v>35.590000000000003</v>
      </c>
      <c r="F8507" s="635">
        <v>0</v>
      </c>
    </row>
    <row r="8508" spans="1:6" ht="15">
      <c r="A8508" s="633" t="s">
        <v>27143</v>
      </c>
      <c r="B8508" s="626">
        <v>101859</v>
      </c>
      <c r="C8508" s="628" t="s">
        <v>27164</v>
      </c>
      <c r="D8508" s="626" t="s">
        <v>135</v>
      </c>
      <c r="E8508" s="634">
        <v>39.54</v>
      </c>
      <c r="F8508" s="635">
        <v>0</v>
      </c>
    </row>
    <row r="8509" spans="1:6" ht="15">
      <c r="A8509" s="633" t="s">
        <v>27143</v>
      </c>
      <c r="B8509" s="626">
        <v>101852</v>
      </c>
      <c r="C8509" s="628" t="s">
        <v>27165</v>
      </c>
      <c r="D8509" s="626" t="s">
        <v>135</v>
      </c>
      <c r="E8509" s="634">
        <v>88.5</v>
      </c>
      <c r="F8509" s="635">
        <v>0</v>
      </c>
    </row>
    <row r="8510" spans="1:6" ht="15">
      <c r="A8510" s="633" t="s">
        <v>27143</v>
      </c>
      <c r="B8510" s="626">
        <v>104385</v>
      </c>
      <c r="C8510" s="628" t="s">
        <v>27166</v>
      </c>
      <c r="D8510" s="626" t="s">
        <v>135</v>
      </c>
      <c r="E8510" s="634">
        <v>0</v>
      </c>
      <c r="F8510" s="635"/>
    </row>
    <row r="8511" spans="1:6" ht="15">
      <c r="A8511" s="633" t="s">
        <v>27143</v>
      </c>
      <c r="B8511" s="626">
        <v>101850</v>
      </c>
      <c r="C8511" s="628" t="s">
        <v>27167</v>
      </c>
      <c r="D8511" s="626" t="s">
        <v>135</v>
      </c>
      <c r="E8511" s="634">
        <v>73.22</v>
      </c>
      <c r="F8511" s="635">
        <v>0</v>
      </c>
    </row>
    <row r="8512" spans="1:6" ht="15">
      <c r="A8512" s="633" t="s">
        <v>27143</v>
      </c>
      <c r="B8512" s="626">
        <v>101855</v>
      </c>
      <c r="C8512" s="628" t="s">
        <v>27168</v>
      </c>
      <c r="D8512" s="626" t="s">
        <v>135</v>
      </c>
      <c r="E8512" s="634">
        <v>88.96</v>
      </c>
      <c r="F8512" s="635">
        <v>0</v>
      </c>
    </row>
    <row r="8513" spans="1:6" ht="15">
      <c r="A8513" s="633" t="s">
        <v>27143</v>
      </c>
      <c r="B8513" s="626">
        <v>104386</v>
      </c>
      <c r="C8513" s="628" t="s">
        <v>27169</v>
      </c>
      <c r="D8513" s="626" t="s">
        <v>135</v>
      </c>
      <c r="E8513" s="634">
        <v>0</v>
      </c>
      <c r="F8513" s="635"/>
    </row>
    <row r="8514" spans="1:6" ht="15">
      <c r="A8514" s="633" t="s">
        <v>27143</v>
      </c>
      <c r="B8514" s="626">
        <v>101853</v>
      </c>
      <c r="C8514" s="628" t="s">
        <v>27170</v>
      </c>
      <c r="D8514" s="626" t="s">
        <v>135</v>
      </c>
      <c r="E8514" s="634">
        <v>63.6</v>
      </c>
      <c r="F8514" s="635">
        <v>0</v>
      </c>
    </row>
    <row r="8515" spans="1:6" ht="15">
      <c r="A8515" s="633" t="s">
        <v>27143</v>
      </c>
      <c r="B8515" s="626">
        <v>101849</v>
      </c>
      <c r="C8515" s="628" t="s">
        <v>27171</v>
      </c>
      <c r="D8515" s="626" t="s">
        <v>482</v>
      </c>
      <c r="E8515" s="634">
        <v>156.85</v>
      </c>
      <c r="F8515" s="635">
        <v>0</v>
      </c>
    </row>
    <row r="8516" spans="1:6" ht="15">
      <c r="A8516" s="633" t="s">
        <v>27143</v>
      </c>
      <c r="B8516" s="626">
        <v>101841</v>
      </c>
      <c r="C8516" s="628" t="s">
        <v>27172</v>
      </c>
      <c r="D8516" s="626" t="s">
        <v>482</v>
      </c>
      <c r="E8516" s="634">
        <v>95.34</v>
      </c>
      <c r="F8516" s="635">
        <v>0</v>
      </c>
    </row>
    <row r="8517" spans="1:6" ht="15">
      <c r="A8517" s="633" t="s">
        <v>27143</v>
      </c>
      <c r="B8517" s="626">
        <v>101843</v>
      </c>
      <c r="C8517" s="628" t="s">
        <v>27173</v>
      </c>
      <c r="D8517" s="626" t="s">
        <v>482</v>
      </c>
      <c r="E8517" s="634">
        <v>150.44</v>
      </c>
      <c r="F8517" s="635">
        <v>0</v>
      </c>
    </row>
    <row r="8518" spans="1:6" ht="15">
      <c r="A8518" s="633" t="s">
        <v>27143</v>
      </c>
      <c r="B8518" s="626">
        <v>101844</v>
      </c>
      <c r="C8518" s="628" t="s">
        <v>27174</v>
      </c>
      <c r="D8518" s="626" t="s">
        <v>482</v>
      </c>
      <c r="E8518" s="634">
        <v>176.22</v>
      </c>
      <c r="F8518" s="635">
        <v>0</v>
      </c>
    </row>
    <row r="8519" spans="1:6" ht="15">
      <c r="A8519" s="633" t="s">
        <v>27143</v>
      </c>
      <c r="B8519" s="626">
        <v>101845</v>
      </c>
      <c r="C8519" s="628" t="s">
        <v>27175</v>
      </c>
      <c r="D8519" s="626" t="s">
        <v>482</v>
      </c>
      <c r="E8519" s="634">
        <v>201.64</v>
      </c>
      <c r="F8519" s="635">
        <v>0</v>
      </c>
    </row>
    <row r="8520" spans="1:6" ht="15">
      <c r="A8520" s="633" t="s">
        <v>27143</v>
      </c>
      <c r="B8520" s="626">
        <v>101842</v>
      </c>
      <c r="C8520" s="628" t="s">
        <v>27176</v>
      </c>
      <c r="D8520" s="626" t="s">
        <v>482</v>
      </c>
      <c r="E8520" s="634">
        <v>84.64</v>
      </c>
      <c r="F8520" s="635">
        <v>0</v>
      </c>
    </row>
    <row r="8521" spans="1:6" ht="15">
      <c r="A8521" s="633" t="s">
        <v>27143</v>
      </c>
      <c r="B8521" s="626">
        <v>101846</v>
      </c>
      <c r="C8521" s="628" t="s">
        <v>27177</v>
      </c>
      <c r="D8521" s="626" t="s">
        <v>482</v>
      </c>
      <c r="E8521" s="634">
        <v>140.18</v>
      </c>
      <c r="F8521" s="635">
        <v>0</v>
      </c>
    </row>
    <row r="8522" spans="1:6" ht="15">
      <c r="A8522" s="633" t="s">
        <v>27143</v>
      </c>
      <c r="B8522" s="626">
        <v>101847</v>
      </c>
      <c r="C8522" s="628" t="s">
        <v>27178</v>
      </c>
      <c r="D8522" s="626" t="s">
        <v>482</v>
      </c>
      <c r="E8522" s="634">
        <v>166.16</v>
      </c>
      <c r="F8522" s="635">
        <v>0</v>
      </c>
    </row>
    <row r="8523" spans="1:6" ht="15">
      <c r="A8523" s="633" t="s">
        <v>27143</v>
      </c>
      <c r="B8523" s="626">
        <v>101848</v>
      </c>
      <c r="C8523" s="628" t="s">
        <v>27179</v>
      </c>
      <c r="D8523" s="626" t="s">
        <v>482</v>
      </c>
      <c r="E8523" s="634">
        <v>191.8</v>
      </c>
      <c r="F8523" s="635">
        <v>0</v>
      </c>
    </row>
    <row r="8524" spans="1:6" ht="15">
      <c r="A8524" s="633" t="s">
        <v>27143</v>
      </c>
      <c r="B8524" s="626">
        <v>101839</v>
      </c>
      <c r="C8524" s="628" t="s">
        <v>27180</v>
      </c>
      <c r="D8524" s="626" t="s">
        <v>482</v>
      </c>
      <c r="E8524" s="634">
        <v>115.88</v>
      </c>
      <c r="F8524" s="635">
        <v>0</v>
      </c>
    </row>
    <row r="8525" spans="1:6" ht="15">
      <c r="A8525" s="633" t="s">
        <v>27143</v>
      </c>
      <c r="B8525" s="626">
        <v>101840</v>
      </c>
      <c r="C8525" s="628" t="s">
        <v>27181</v>
      </c>
      <c r="D8525" s="626" t="s">
        <v>482</v>
      </c>
      <c r="E8525" s="634">
        <v>201.91</v>
      </c>
      <c r="F8525" s="635">
        <v>0</v>
      </c>
    </row>
    <row r="8526" spans="1:6" ht="15">
      <c r="A8526" s="633" t="s">
        <v>27143</v>
      </c>
      <c r="B8526" s="626">
        <v>101837</v>
      </c>
      <c r="C8526" s="628" t="s">
        <v>27182</v>
      </c>
      <c r="D8526" s="626" t="s">
        <v>482</v>
      </c>
      <c r="E8526" s="634">
        <v>61.02</v>
      </c>
      <c r="F8526" s="635">
        <v>0</v>
      </c>
    </row>
    <row r="8527" spans="1:6" ht="15">
      <c r="A8527" s="633" t="s">
        <v>27143</v>
      </c>
      <c r="B8527" s="626">
        <v>101838</v>
      </c>
      <c r="C8527" s="628" t="s">
        <v>27183</v>
      </c>
      <c r="D8527" s="626" t="s">
        <v>482</v>
      </c>
      <c r="E8527" s="634">
        <v>88.83</v>
      </c>
      <c r="F8527" s="635">
        <v>0</v>
      </c>
    </row>
    <row r="8528" spans="1:6" ht="15">
      <c r="A8528" s="633" t="s">
        <v>27143</v>
      </c>
      <c r="B8528" s="626">
        <v>101836</v>
      </c>
      <c r="C8528" s="628" t="s">
        <v>27184</v>
      </c>
      <c r="D8528" s="626" t="s">
        <v>482</v>
      </c>
      <c r="E8528" s="634">
        <v>31.16</v>
      </c>
      <c r="F8528" s="635">
        <v>0</v>
      </c>
    </row>
    <row r="8529" spans="1:6" ht="15">
      <c r="A8529" s="633" t="s">
        <v>27143</v>
      </c>
      <c r="B8529" s="626">
        <v>101835</v>
      </c>
      <c r="C8529" s="628" t="s">
        <v>27185</v>
      </c>
      <c r="D8529" s="626" t="s">
        <v>482</v>
      </c>
      <c r="E8529" s="634">
        <v>296.27999999999997</v>
      </c>
      <c r="F8529" s="635">
        <v>0</v>
      </c>
    </row>
    <row r="8530" spans="1:6" ht="15">
      <c r="A8530" s="633" t="s">
        <v>27143</v>
      </c>
      <c r="B8530" s="626">
        <v>101827</v>
      </c>
      <c r="C8530" s="628" t="s">
        <v>27186</v>
      </c>
      <c r="D8530" s="626" t="s">
        <v>482</v>
      </c>
      <c r="E8530" s="634">
        <v>234.77</v>
      </c>
      <c r="F8530" s="635">
        <v>0</v>
      </c>
    </row>
    <row r="8531" spans="1:6" ht="15">
      <c r="A8531" s="633" t="s">
        <v>27143</v>
      </c>
      <c r="B8531" s="626">
        <v>101829</v>
      </c>
      <c r="C8531" s="628" t="s">
        <v>27187</v>
      </c>
      <c r="D8531" s="626" t="s">
        <v>482</v>
      </c>
      <c r="E8531" s="634">
        <v>289.87</v>
      </c>
      <c r="F8531" s="635">
        <v>0</v>
      </c>
    </row>
    <row r="8532" spans="1:6" ht="15">
      <c r="A8532" s="633" t="s">
        <v>27143</v>
      </c>
      <c r="B8532" s="626">
        <v>101830</v>
      </c>
      <c r="C8532" s="628" t="s">
        <v>27188</v>
      </c>
      <c r="D8532" s="626" t="s">
        <v>482</v>
      </c>
      <c r="E8532" s="634">
        <v>315.64999999999998</v>
      </c>
      <c r="F8532" s="635">
        <v>0</v>
      </c>
    </row>
    <row r="8533" spans="1:6" ht="15">
      <c r="A8533" s="633" t="s">
        <v>27143</v>
      </c>
      <c r="B8533" s="626">
        <v>101831</v>
      </c>
      <c r="C8533" s="628" t="s">
        <v>27189</v>
      </c>
      <c r="D8533" s="626" t="s">
        <v>482</v>
      </c>
      <c r="E8533" s="634">
        <v>341.07</v>
      </c>
      <c r="F8533" s="635">
        <v>0</v>
      </c>
    </row>
    <row r="8534" spans="1:6" ht="15">
      <c r="A8534" s="633" t="s">
        <v>27143</v>
      </c>
      <c r="B8534" s="626">
        <v>101828</v>
      </c>
      <c r="C8534" s="628" t="s">
        <v>27190</v>
      </c>
      <c r="D8534" s="626" t="s">
        <v>482</v>
      </c>
      <c r="E8534" s="634">
        <v>224.07</v>
      </c>
      <c r="F8534" s="635">
        <v>0</v>
      </c>
    </row>
    <row r="8535" spans="1:6" ht="15">
      <c r="A8535" s="633" t="s">
        <v>27143</v>
      </c>
      <c r="B8535" s="626">
        <v>101832</v>
      </c>
      <c r="C8535" s="628" t="s">
        <v>27191</v>
      </c>
      <c r="D8535" s="626" t="s">
        <v>482</v>
      </c>
      <c r="E8535" s="634">
        <v>279.61</v>
      </c>
      <c r="F8535" s="635">
        <v>0</v>
      </c>
    </row>
    <row r="8536" spans="1:6" ht="15">
      <c r="A8536" s="633" t="s">
        <v>27143</v>
      </c>
      <c r="B8536" s="626">
        <v>101833</v>
      </c>
      <c r="C8536" s="628" t="s">
        <v>27192</v>
      </c>
      <c r="D8536" s="626" t="s">
        <v>482</v>
      </c>
      <c r="E8536" s="634">
        <v>305.58999999999997</v>
      </c>
      <c r="F8536" s="635">
        <v>0</v>
      </c>
    </row>
    <row r="8537" spans="1:6" ht="15">
      <c r="A8537" s="633" t="s">
        <v>27143</v>
      </c>
      <c r="B8537" s="626">
        <v>101834</v>
      </c>
      <c r="C8537" s="628" t="s">
        <v>27193</v>
      </c>
      <c r="D8537" s="626" t="s">
        <v>482</v>
      </c>
      <c r="E8537" s="634">
        <v>331.23</v>
      </c>
      <c r="F8537" s="635">
        <v>0</v>
      </c>
    </row>
    <row r="8538" spans="1:6" ht="15">
      <c r="A8538" s="633" t="s">
        <v>27143</v>
      </c>
      <c r="B8538" s="626">
        <v>101825</v>
      </c>
      <c r="C8538" s="628" t="s">
        <v>27194</v>
      </c>
      <c r="D8538" s="626" t="s">
        <v>482</v>
      </c>
      <c r="E8538" s="634">
        <v>255.32</v>
      </c>
      <c r="F8538" s="635">
        <v>0</v>
      </c>
    </row>
    <row r="8539" spans="1:6" ht="15">
      <c r="A8539" s="633" t="s">
        <v>27143</v>
      </c>
      <c r="B8539" s="626">
        <v>101826</v>
      </c>
      <c r="C8539" s="628" t="s">
        <v>27195</v>
      </c>
      <c r="D8539" s="626" t="s">
        <v>482</v>
      </c>
      <c r="E8539" s="634">
        <v>282.01</v>
      </c>
      <c r="F8539" s="635">
        <v>0</v>
      </c>
    </row>
    <row r="8540" spans="1:6" ht="15">
      <c r="A8540" s="633" t="s">
        <v>27143</v>
      </c>
      <c r="B8540" s="626">
        <v>101823</v>
      </c>
      <c r="C8540" s="628" t="s">
        <v>27196</v>
      </c>
      <c r="D8540" s="626" t="s">
        <v>482</v>
      </c>
      <c r="E8540" s="634">
        <v>200.45</v>
      </c>
      <c r="F8540" s="635">
        <v>0</v>
      </c>
    </row>
    <row r="8541" spans="1:6" ht="15">
      <c r="A8541" s="633" t="s">
        <v>27143</v>
      </c>
      <c r="B8541" s="626">
        <v>101824</v>
      </c>
      <c r="C8541" s="628" t="s">
        <v>27197</v>
      </c>
      <c r="D8541" s="626" t="s">
        <v>482</v>
      </c>
      <c r="E8541" s="634">
        <v>228.26</v>
      </c>
      <c r="F8541" s="635">
        <v>0</v>
      </c>
    </row>
    <row r="8542" spans="1:6" ht="15">
      <c r="A8542" s="633" t="s">
        <v>27143</v>
      </c>
      <c r="B8542" s="626">
        <v>101822</v>
      </c>
      <c r="C8542" s="628" t="s">
        <v>27198</v>
      </c>
      <c r="D8542" s="626" t="s">
        <v>482</v>
      </c>
      <c r="E8542" s="634">
        <v>170.59</v>
      </c>
      <c r="F8542" s="635">
        <v>0</v>
      </c>
    </row>
    <row r="8543" spans="1:6" ht="15">
      <c r="A8543" s="633" t="s">
        <v>27143</v>
      </c>
      <c r="B8543" s="626">
        <v>101819</v>
      </c>
      <c r="C8543" s="628" t="s">
        <v>27199</v>
      </c>
      <c r="D8543" s="626" t="s">
        <v>135</v>
      </c>
      <c r="E8543" s="634">
        <v>78.95</v>
      </c>
      <c r="F8543" s="635">
        <v>0</v>
      </c>
    </row>
    <row r="8544" spans="1:6" ht="15">
      <c r="A8544" s="633" t="s">
        <v>27143</v>
      </c>
      <c r="B8544" s="626">
        <v>104370</v>
      </c>
      <c r="C8544" s="628" t="s">
        <v>27200</v>
      </c>
      <c r="D8544" s="626" t="s">
        <v>135</v>
      </c>
      <c r="E8544" s="634">
        <v>0</v>
      </c>
      <c r="F8544" s="635"/>
    </row>
    <row r="8545" spans="1:6" ht="15">
      <c r="A8545" s="633" t="s">
        <v>27143</v>
      </c>
      <c r="B8545" s="626">
        <v>101817</v>
      </c>
      <c r="C8545" s="628" t="s">
        <v>27201</v>
      </c>
      <c r="D8545" s="626" t="s">
        <v>135</v>
      </c>
      <c r="E8545" s="634">
        <v>63.87</v>
      </c>
      <c r="F8545" s="635">
        <v>0</v>
      </c>
    </row>
    <row r="8546" spans="1:6" ht="15">
      <c r="A8546" s="633" t="s">
        <v>27143</v>
      </c>
      <c r="B8546" s="626">
        <v>101816</v>
      </c>
      <c r="C8546" s="628" t="s">
        <v>27202</v>
      </c>
      <c r="D8546" s="626" t="s">
        <v>135</v>
      </c>
      <c r="E8546" s="634">
        <v>81.5</v>
      </c>
      <c r="F8546" s="635">
        <v>0</v>
      </c>
    </row>
    <row r="8547" spans="1:6" ht="15">
      <c r="A8547" s="633" t="s">
        <v>27143</v>
      </c>
      <c r="B8547" s="626">
        <v>104369</v>
      </c>
      <c r="C8547" s="628" t="s">
        <v>27203</v>
      </c>
      <c r="D8547" s="626" t="s">
        <v>135</v>
      </c>
      <c r="E8547" s="634">
        <v>0</v>
      </c>
      <c r="F8547" s="635"/>
    </row>
    <row r="8548" spans="1:6" ht="15">
      <c r="A8548" s="633" t="s">
        <v>27143</v>
      </c>
      <c r="B8548" s="626">
        <v>101820</v>
      </c>
      <c r="C8548" s="628" t="s">
        <v>27204</v>
      </c>
      <c r="D8548" s="626" t="s">
        <v>135</v>
      </c>
      <c r="E8548" s="634">
        <v>56.83</v>
      </c>
      <c r="F8548" s="635">
        <v>0</v>
      </c>
    </row>
    <row r="8549" spans="1:6" ht="15">
      <c r="A8549" s="633" t="s">
        <v>27143</v>
      </c>
      <c r="B8549" s="626">
        <v>102988</v>
      </c>
      <c r="C8549" s="628" t="s">
        <v>27205</v>
      </c>
      <c r="D8549" s="626" t="s">
        <v>135</v>
      </c>
      <c r="E8549" s="634">
        <v>76.59</v>
      </c>
      <c r="F8549" s="635">
        <v>0</v>
      </c>
    </row>
    <row r="8550" spans="1:6" ht="15">
      <c r="A8550" s="633" t="s">
        <v>27143</v>
      </c>
      <c r="B8550" s="626">
        <v>101814</v>
      </c>
      <c r="C8550" s="628" t="s">
        <v>27206</v>
      </c>
      <c r="D8550" s="626" t="s">
        <v>135</v>
      </c>
      <c r="E8550" s="634">
        <v>56.25</v>
      </c>
      <c r="F8550" s="635">
        <v>0</v>
      </c>
    </row>
    <row r="8551" spans="1:6" ht="15">
      <c r="A8551" s="633" t="s">
        <v>27143</v>
      </c>
      <c r="B8551" s="626">
        <v>102098</v>
      </c>
      <c r="C8551" s="628" t="s">
        <v>27207</v>
      </c>
      <c r="D8551" s="626" t="s">
        <v>482</v>
      </c>
      <c r="E8551" s="634">
        <v>2050.29</v>
      </c>
      <c r="F8551" s="635">
        <v>0</v>
      </c>
    </row>
    <row r="8552" spans="1:6" ht="15">
      <c r="A8552" s="633" t="s">
        <v>27143</v>
      </c>
      <c r="B8552" s="626">
        <v>104366</v>
      </c>
      <c r="C8552" s="628" t="s">
        <v>27208</v>
      </c>
      <c r="D8552" s="626" t="s">
        <v>482</v>
      </c>
      <c r="E8552" s="634">
        <v>0</v>
      </c>
      <c r="F8552" s="635"/>
    </row>
    <row r="8553" spans="1:6" ht="15">
      <c r="A8553" s="633" t="s">
        <v>27143</v>
      </c>
      <c r="B8553" s="626">
        <v>102099</v>
      </c>
      <c r="C8553" s="628" t="s">
        <v>27209</v>
      </c>
      <c r="D8553" s="626" t="s">
        <v>482</v>
      </c>
      <c r="E8553" s="634">
        <v>0</v>
      </c>
      <c r="F8553" s="635"/>
    </row>
    <row r="8554" spans="1:6" ht="15">
      <c r="A8554" s="633" t="s">
        <v>27143</v>
      </c>
      <c r="B8554" s="626">
        <v>104367</v>
      </c>
      <c r="C8554" s="628" t="s">
        <v>27210</v>
      </c>
      <c r="D8554" s="626" t="s">
        <v>482</v>
      </c>
      <c r="E8554" s="634">
        <v>0</v>
      </c>
      <c r="F8554" s="635"/>
    </row>
    <row r="8555" spans="1:6" ht="15">
      <c r="A8555" s="633" t="s">
        <v>27211</v>
      </c>
      <c r="B8555" s="626">
        <v>92994</v>
      </c>
      <c r="C8555" s="628" t="s">
        <v>27212</v>
      </c>
      <c r="D8555" s="626" t="s">
        <v>143</v>
      </c>
      <c r="E8555" s="634">
        <v>133.86000000000001</v>
      </c>
      <c r="F8555" s="635">
        <v>0</v>
      </c>
    </row>
    <row r="8556" spans="1:6" ht="15">
      <c r="A8556" s="633" t="s">
        <v>27211</v>
      </c>
      <c r="B8556" s="626">
        <v>92996</v>
      </c>
      <c r="C8556" s="628" t="s">
        <v>27213</v>
      </c>
      <c r="D8556" s="626" t="s">
        <v>143</v>
      </c>
      <c r="E8556" s="634">
        <v>161.83000000000001</v>
      </c>
      <c r="F8556" s="635">
        <v>0</v>
      </c>
    </row>
    <row r="8557" spans="1:6" ht="15">
      <c r="A8557" s="633" t="s">
        <v>27211</v>
      </c>
      <c r="B8557" s="626">
        <v>92998</v>
      </c>
      <c r="C8557" s="628" t="s">
        <v>27214</v>
      </c>
      <c r="D8557" s="626" t="s">
        <v>143</v>
      </c>
      <c r="E8557" s="634">
        <v>198.13</v>
      </c>
      <c r="F8557" s="635">
        <v>0</v>
      </c>
    </row>
    <row r="8558" spans="1:6" ht="15">
      <c r="A8558" s="633" t="s">
        <v>27211</v>
      </c>
      <c r="B8558" s="626">
        <v>93000</v>
      </c>
      <c r="C8558" s="628" t="s">
        <v>27215</v>
      </c>
      <c r="D8558" s="626" t="s">
        <v>143</v>
      </c>
      <c r="E8558" s="634">
        <v>261.88</v>
      </c>
      <c r="F8558" s="635">
        <v>0</v>
      </c>
    </row>
    <row r="8559" spans="1:6" ht="15">
      <c r="A8559" s="633" t="s">
        <v>27211</v>
      </c>
      <c r="B8559" s="626">
        <v>92984</v>
      </c>
      <c r="C8559" s="628" t="s">
        <v>27216</v>
      </c>
      <c r="D8559" s="626" t="s">
        <v>143</v>
      </c>
      <c r="E8559" s="634">
        <v>29.47</v>
      </c>
      <c r="F8559" s="635">
        <v>0</v>
      </c>
    </row>
    <row r="8560" spans="1:6" ht="15">
      <c r="A8560" s="633" t="s">
        <v>27211</v>
      </c>
      <c r="B8560" s="626">
        <v>93002</v>
      </c>
      <c r="C8560" s="628" t="s">
        <v>27217</v>
      </c>
      <c r="D8560" s="626" t="s">
        <v>143</v>
      </c>
      <c r="E8560" s="634">
        <v>338.08</v>
      </c>
      <c r="F8560" s="635">
        <v>0</v>
      </c>
    </row>
    <row r="8561" spans="1:6" ht="15">
      <c r="A8561" s="633" t="s">
        <v>27211</v>
      </c>
      <c r="B8561" s="626">
        <v>92986</v>
      </c>
      <c r="C8561" s="628" t="s">
        <v>27218</v>
      </c>
      <c r="D8561" s="626" t="s">
        <v>143</v>
      </c>
      <c r="E8561" s="634">
        <v>40.36</v>
      </c>
      <c r="F8561" s="635">
        <v>0</v>
      </c>
    </row>
    <row r="8562" spans="1:6" ht="15">
      <c r="A8562" s="633" t="s">
        <v>27211</v>
      </c>
      <c r="B8562" s="626">
        <v>92988</v>
      </c>
      <c r="C8562" s="628" t="s">
        <v>27219</v>
      </c>
      <c r="D8562" s="626" t="s">
        <v>143</v>
      </c>
      <c r="E8562" s="634">
        <v>58.09</v>
      </c>
      <c r="F8562" s="635">
        <v>0</v>
      </c>
    </row>
    <row r="8563" spans="1:6" ht="15">
      <c r="A8563" s="633" t="s">
        <v>27211</v>
      </c>
      <c r="B8563" s="626">
        <v>92990</v>
      </c>
      <c r="C8563" s="628" t="s">
        <v>27220</v>
      </c>
      <c r="D8563" s="626" t="s">
        <v>143</v>
      </c>
      <c r="E8563" s="634">
        <v>80.040000000000006</v>
      </c>
      <c r="F8563" s="635">
        <v>0</v>
      </c>
    </row>
    <row r="8564" spans="1:6" ht="15">
      <c r="A8564" s="633" t="s">
        <v>27211</v>
      </c>
      <c r="B8564" s="626">
        <v>92992</v>
      </c>
      <c r="C8564" s="628" t="s">
        <v>27221</v>
      </c>
      <c r="D8564" s="626" t="s">
        <v>143</v>
      </c>
      <c r="E8564" s="634">
        <v>103.29</v>
      </c>
      <c r="F8564" s="635">
        <v>0</v>
      </c>
    </row>
    <row r="8565" spans="1:6" ht="15">
      <c r="A8565" s="633" t="s">
        <v>27211</v>
      </c>
      <c r="B8565" s="626">
        <v>103491</v>
      </c>
      <c r="C8565" s="628" t="s">
        <v>27222</v>
      </c>
      <c r="D8565" s="626" t="s">
        <v>482</v>
      </c>
      <c r="E8565" s="634">
        <v>651.49</v>
      </c>
      <c r="F8565" s="635">
        <v>0</v>
      </c>
    </row>
    <row r="8566" spans="1:6" ht="15">
      <c r="A8566" s="633" t="s">
        <v>27211</v>
      </c>
      <c r="B8566" s="626">
        <v>93026</v>
      </c>
      <c r="C8566" s="628" t="s">
        <v>27223</v>
      </c>
      <c r="D8566" s="626" t="s">
        <v>351</v>
      </c>
      <c r="E8566" s="634">
        <v>87.28</v>
      </c>
      <c r="F8566" s="635">
        <v>0</v>
      </c>
    </row>
    <row r="8567" spans="1:6" ht="15">
      <c r="A8567" s="633" t="s">
        <v>27211</v>
      </c>
      <c r="B8567" s="626">
        <v>93018</v>
      </c>
      <c r="C8567" s="628" t="s">
        <v>27224</v>
      </c>
      <c r="D8567" s="626" t="s">
        <v>351</v>
      </c>
      <c r="E8567" s="634">
        <v>30.67</v>
      </c>
      <c r="F8567" s="635">
        <v>0</v>
      </c>
    </row>
    <row r="8568" spans="1:6" ht="15">
      <c r="A8568" s="633" t="s">
        <v>27211</v>
      </c>
      <c r="B8568" s="626">
        <v>93020</v>
      </c>
      <c r="C8568" s="628" t="s">
        <v>27225</v>
      </c>
      <c r="D8568" s="626" t="s">
        <v>351</v>
      </c>
      <c r="E8568" s="634">
        <v>37.4</v>
      </c>
      <c r="F8568" s="635">
        <v>0</v>
      </c>
    </row>
    <row r="8569" spans="1:6" ht="15">
      <c r="A8569" s="633" t="s">
        <v>27211</v>
      </c>
      <c r="B8569" s="626">
        <v>93022</v>
      </c>
      <c r="C8569" s="628" t="s">
        <v>27226</v>
      </c>
      <c r="D8569" s="626" t="s">
        <v>351</v>
      </c>
      <c r="E8569" s="634">
        <v>54.65</v>
      </c>
      <c r="F8569" s="635">
        <v>0</v>
      </c>
    </row>
    <row r="8570" spans="1:6" ht="15">
      <c r="A8570" s="633" t="s">
        <v>27211</v>
      </c>
      <c r="B8570" s="626">
        <v>93024</v>
      </c>
      <c r="C8570" s="628" t="s">
        <v>27227</v>
      </c>
      <c r="D8570" s="626" t="s">
        <v>351</v>
      </c>
      <c r="E8570" s="634">
        <v>58.6</v>
      </c>
      <c r="F8570" s="635">
        <v>0</v>
      </c>
    </row>
    <row r="8571" spans="1:6" ht="15">
      <c r="A8571" s="633" t="s">
        <v>27211</v>
      </c>
      <c r="B8571" s="626">
        <v>97670</v>
      </c>
      <c r="C8571" s="628" t="s">
        <v>27228</v>
      </c>
      <c r="D8571" s="626" t="s">
        <v>143</v>
      </c>
      <c r="E8571" s="634">
        <v>26.68</v>
      </c>
      <c r="F8571" s="635">
        <v>0</v>
      </c>
    </row>
    <row r="8572" spans="1:6" ht="15">
      <c r="A8572" s="633" t="s">
        <v>27211</v>
      </c>
      <c r="B8572" s="626">
        <v>103486</v>
      </c>
      <c r="C8572" s="628" t="s">
        <v>27229</v>
      </c>
      <c r="D8572" s="626" t="s">
        <v>143</v>
      </c>
      <c r="E8572" s="634">
        <v>0</v>
      </c>
      <c r="F8572" s="635"/>
    </row>
    <row r="8573" spans="1:6" ht="15">
      <c r="A8573" s="633" t="s">
        <v>27211</v>
      </c>
      <c r="B8573" s="626">
        <v>103487</v>
      </c>
      <c r="C8573" s="628" t="s">
        <v>27230</v>
      </c>
      <c r="D8573" s="626" t="s">
        <v>143</v>
      </c>
      <c r="E8573" s="634">
        <v>0</v>
      </c>
      <c r="F8573" s="635"/>
    </row>
    <row r="8574" spans="1:6" ht="15">
      <c r="A8574" s="633" t="s">
        <v>27211</v>
      </c>
      <c r="B8574" s="626">
        <v>103488</v>
      </c>
      <c r="C8574" s="628" t="s">
        <v>27231</v>
      </c>
      <c r="D8574" s="626" t="s">
        <v>143</v>
      </c>
      <c r="E8574" s="634">
        <v>0</v>
      </c>
      <c r="F8574" s="635"/>
    </row>
    <row r="8575" spans="1:6" ht="15">
      <c r="A8575" s="633" t="s">
        <v>27211</v>
      </c>
      <c r="B8575" s="626">
        <v>103489</v>
      </c>
      <c r="C8575" s="628" t="s">
        <v>27232</v>
      </c>
      <c r="D8575" s="626" t="s">
        <v>143</v>
      </c>
      <c r="E8575" s="634">
        <v>0</v>
      </c>
      <c r="F8575" s="635"/>
    </row>
    <row r="8576" spans="1:6" ht="15">
      <c r="A8576" s="633" t="s">
        <v>27211</v>
      </c>
      <c r="B8576" s="626">
        <v>97667</v>
      </c>
      <c r="C8576" s="628" t="s">
        <v>27233</v>
      </c>
      <c r="D8576" s="626" t="s">
        <v>143</v>
      </c>
      <c r="E8576" s="634">
        <v>9.9600000000000009</v>
      </c>
      <c r="F8576" s="635">
        <v>0</v>
      </c>
    </row>
    <row r="8577" spans="1:6" ht="15">
      <c r="A8577" s="633" t="s">
        <v>27211</v>
      </c>
      <c r="B8577" s="626">
        <v>97668</v>
      </c>
      <c r="C8577" s="628" t="s">
        <v>27234</v>
      </c>
      <c r="D8577" s="626" t="s">
        <v>143</v>
      </c>
      <c r="E8577" s="634">
        <v>14.16</v>
      </c>
      <c r="F8577" s="635">
        <v>0</v>
      </c>
    </row>
    <row r="8578" spans="1:6" ht="15">
      <c r="A8578" s="633" t="s">
        <v>27211</v>
      </c>
      <c r="B8578" s="626">
        <v>97669</v>
      </c>
      <c r="C8578" s="628" t="s">
        <v>27235</v>
      </c>
      <c r="D8578" s="626" t="s">
        <v>143</v>
      </c>
      <c r="E8578" s="634">
        <v>21.28</v>
      </c>
      <c r="F8578" s="635">
        <v>0</v>
      </c>
    </row>
    <row r="8579" spans="1:6" ht="15">
      <c r="A8579" s="633" t="s">
        <v>27211</v>
      </c>
      <c r="B8579" s="626">
        <v>93012</v>
      </c>
      <c r="C8579" s="628" t="s">
        <v>27236</v>
      </c>
      <c r="D8579" s="626" t="s">
        <v>143</v>
      </c>
      <c r="E8579" s="634">
        <v>67.599999999999994</v>
      </c>
      <c r="F8579" s="635">
        <v>0</v>
      </c>
    </row>
    <row r="8580" spans="1:6" ht="15">
      <c r="A8580" s="633" t="s">
        <v>27211</v>
      </c>
      <c r="B8580" s="626">
        <v>93008</v>
      </c>
      <c r="C8580" s="628" t="s">
        <v>27237</v>
      </c>
      <c r="D8580" s="626" t="s">
        <v>143</v>
      </c>
      <c r="E8580" s="634">
        <v>19.55</v>
      </c>
      <c r="F8580" s="635">
        <v>0</v>
      </c>
    </row>
    <row r="8581" spans="1:6" ht="15">
      <c r="A8581" s="633" t="s">
        <v>27211</v>
      </c>
      <c r="B8581" s="626">
        <v>93009</v>
      </c>
      <c r="C8581" s="628" t="s">
        <v>27238</v>
      </c>
      <c r="D8581" s="626" t="s">
        <v>143</v>
      </c>
      <c r="E8581" s="634">
        <v>27.73</v>
      </c>
      <c r="F8581" s="635">
        <v>0</v>
      </c>
    </row>
    <row r="8582" spans="1:6" ht="15">
      <c r="A8582" s="633" t="s">
        <v>27211</v>
      </c>
      <c r="B8582" s="626">
        <v>93010</v>
      </c>
      <c r="C8582" s="628" t="s">
        <v>27239</v>
      </c>
      <c r="D8582" s="626" t="s">
        <v>143</v>
      </c>
      <c r="E8582" s="634">
        <v>37.81</v>
      </c>
      <c r="F8582" s="635">
        <v>0</v>
      </c>
    </row>
    <row r="8583" spans="1:6" ht="15">
      <c r="A8583" s="633" t="s">
        <v>27211</v>
      </c>
      <c r="B8583" s="626">
        <v>93011</v>
      </c>
      <c r="C8583" s="628" t="s">
        <v>27240</v>
      </c>
      <c r="D8583" s="626" t="s">
        <v>143</v>
      </c>
      <c r="E8583" s="634">
        <v>45.67</v>
      </c>
      <c r="F8583" s="635">
        <v>0</v>
      </c>
    </row>
    <row r="8584" spans="1:6" ht="15">
      <c r="A8584" s="633" t="s">
        <v>27211</v>
      </c>
      <c r="B8584" s="626">
        <v>103492</v>
      </c>
      <c r="C8584" s="628" t="s">
        <v>27241</v>
      </c>
      <c r="D8584" s="626" t="s">
        <v>143</v>
      </c>
      <c r="E8584" s="634">
        <v>0</v>
      </c>
      <c r="F8584" s="635"/>
    </row>
    <row r="8585" spans="1:6" ht="15">
      <c r="A8585" s="633" t="s">
        <v>27211</v>
      </c>
      <c r="B8585" s="626">
        <v>93017</v>
      </c>
      <c r="C8585" s="628" t="s">
        <v>27242</v>
      </c>
      <c r="D8585" s="626" t="s">
        <v>351</v>
      </c>
      <c r="E8585" s="634">
        <v>54.48</v>
      </c>
      <c r="F8585" s="635">
        <v>0</v>
      </c>
    </row>
    <row r="8586" spans="1:6" ht="15">
      <c r="A8586" s="633" t="s">
        <v>27211</v>
      </c>
      <c r="B8586" s="626">
        <v>93013</v>
      </c>
      <c r="C8586" s="628" t="s">
        <v>27243</v>
      </c>
      <c r="D8586" s="626" t="s">
        <v>351</v>
      </c>
      <c r="E8586" s="634">
        <v>20.239999999999998</v>
      </c>
      <c r="F8586" s="635">
        <v>0</v>
      </c>
    </row>
    <row r="8587" spans="1:6" ht="15">
      <c r="A8587" s="633" t="s">
        <v>27211</v>
      </c>
      <c r="B8587" s="626">
        <v>93014</v>
      </c>
      <c r="C8587" s="628" t="s">
        <v>27244</v>
      </c>
      <c r="D8587" s="626" t="s">
        <v>351</v>
      </c>
      <c r="E8587" s="634">
        <v>24.11</v>
      </c>
      <c r="F8587" s="635">
        <v>0</v>
      </c>
    </row>
    <row r="8588" spans="1:6" ht="15">
      <c r="A8588" s="633" t="s">
        <v>27211</v>
      </c>
      <c r="B8588" s="626">
        <v>93015</v>
      </c>
      <c r="C8588" s="628" t="s">
        <v>27245</v>
      </c>
      <c r="D8588" s="626" t="s">
        <v>351</v>
      </c>
      <c r="E8588" s="634">
        <v>33.03</v>
      </c>
      <c r="F8588" s="635">
        <v>0</v>
      </c>
    </row>
    <row r="8589" spans="1:6" ht="15">
      <c r="A8589" s="633" t="s">
        <v>27211</v>
      </c>
      <c r="B8589" s="626">
        <v>93016</v>
      </c>
      <c r="C8589" s="628" t="s">
        <v>27246</v>
      </c>
      <c r="D8589" s="626" t="s">
        <v>351</v>
      </c>
      <c r="E8589" s="634">
        <v>38.74</v>
      </c>
      <c r="F8589" s="635">
        <v>0</v>
      </c>
    </row>
    <row r="8590" spans="1:6" ht="15">
      <c r="A8590" s="633" t="s">
        <v>27211</v>
      </c>
      <c r="B8590" s="626">
        <v>103490</v>
      </c>
      <c r="C8590" s="628" t="s">
        <v>27247</v>
      </c>
      <c r="D8590" s="626" t="s">
        <v>482</v>
      </c>
      <c r="E8590" s="634">
        <v>3708.07</v>
      </c>
      <c r="F8590" s="635">
        <v>0</v>
      </c>
    </row>
    <row r="8591" spans="1:6" ht="15">
      <c r="A8591" s="633" t="s">
        <v>27248</v>
      </c>
      <c r="B8591" s="626">
        <v>98306</v>
      </c>
      <c r="C8591" s="628" t="s">
        <v>27249</v>
      </c>
      <c r="D8591" s="626" t="s">
        <v>351</v>
      </c>
      <c r="E8591" s="634">
        <v>83.02</v>
      </c>
      <c r="F8591" s="635">
        <v>0</v>
      </c>
    </row>
    <row r="8592" spans="1:6" ht="15">
      <c r="A8592" s="633" t="s">
        <v>27248</v>
      </c>
      <c r="B8592" s="626">
        <v>100553</v>
      </c>
      <c r="C8592" s="628" t="s">
        <v>27250</v>
      </c>
      <c r="D8592" s="626" t="s">
        <v>143</v>
      </c>
      <c r="E8592" s="634">
        <v>29.23</v>
      </c>
      <c r="F8592" s="635">
        <v>0</v>
      </c>
    </row>
    <row r="8593" spans="1:6" ht="15">
      <c r="A8593" s="633" t="s">
        <v>27248</v>
      </c>
      <c r="B8593" s="626">
        <v>100554</v>
      </c>
      <c r="C8593" s="628" t="s">
        <v>27251</v>
      </c>
      <c r="D8593" s="626" t="s">
        <v>143</v>
      </c>
      <c r="E8593" s="634">
        <v>7.59</v>
      </c>
      <c r="F8593" s="635">
        <v>0</v>
      </c>
    </row>
    <row r="8594" spans="1:6" ht="15">
      <c r="A8594" s="633" t="s">
        <v>27248</v>
      </c>
      <c r="B8594" s="626">
        <v>98300</v>
      </c>
      <c r="C8594" s="628" t="s">
        <v>27252</v>
      </c>
      <c r="D8594" s="626" t="s">
        <v>143</v>
      </c>
      <c r="E8594" s="634">
        <v>7.98</v>
      </c>
      <c r="F8594" s="635">
        <v>0</v>
      </c>
    </row>
    <row r="8595" spans="1:6" ht="15">
      <c r="A8595" s="633" t="s">
        <v>27248</v>
      </c>
      <c r="B8595" s="626">
        <v>98295</v>
      </c>
      <c r="C8595" s="628" t="s">
        <v>27253</v>
      </c>
      <c r="D8595" s="626" t="s">
        <v>143</v>
      </c>
      <c r="E8595" s="634">
        <v>6.52</v>
      </c>
      <c r="F8595" s="635">
        <v>0</v>
      </c>
    </row>
    <row r="8596" spans="1:6" ht="15">
      <c r="A8596" s="633" t="s">
        <v>27248</v>
      </c>
      <c r="B8596" s="626">
        <v>98294</v>
      </c>
      <c r="C8596" s="628" t="s">
        <v>27254</v>
      </c>
      <c r="D8596" s="626" t="s">
        <v>143</v>
      </c>
      <c r="E8596" s="634">
        <v>7.62</v>
      </c>
      <c r="F8596" s="635">
        <v>0</v>
      </c>
    </row>
    <row r="8597" spans="1:6" ht="15">
      <c r="A8597" s="633" t="s">
        <v>27248</v>
      </c>
      <c r="B8597" s="626">
        <v>98297</v>
      </c>
      <c r="C8597" s="628" t="s">
        <v>27255</v>
      </c>
      <c r="D8597" s="626" t="s">
        <v>143</v>
      </c>
      <c r="E8597" s="634">
        <v>9.41</v>
      </c>
      <c r="F8597" s="635">
        <v>0</v>
      </c>
    </row>
    <row r="8598" spans="1:6" ht="15">
      <c r="A8598" s="633" t="s">
        <v>27248</v>
      </c>
      <c r="B8598" s="626">
        <v>98296</v>
      </c>
      <c r="C8598" s="628" t="s">
        <v>27256</v>
      </c>
      <c r="D8598" s="626" t="s">
        <v>143</v>
      </c>
      <c r="E8598" s="634">
        <v>11.15</v>
      </c>
      <c r="F8598" s="635">
        <v>0</v>
      </c>
    </row>
    <row r="8599" spans="1:6" ht="15">
      <c r="A8599" s="633" t="s">
        <v>27248</v>
      </c>
      <c r="B8599" s="626">
        <v>98299</v>
      </c>
      <c r="C8599" s="628" t="s">
        <v>27257</v>
      </c>
      <c r="D8599" s="626" t="s">
        <v>143</v>
      </c>
      <c r="E8599" s="634">
        <v>24.31</v>
      </c>
      <c r="F8599" s="635">
        <v>0</v>
      </c>
    </row>
    <row r="8600" spans="1:6" ht="15">
      <c r="A8600" s="633" t="s">
        <v>27248</v>
      </c>
      <c r="B8600" s="626">
        <v>98298</v>
      </c>
      <c r="C8600" s="628" t="s">
        <v>27258</v>
      </c>
      <c r="D8600" s="626" t="s">
        <v>143</v>
      </c>
      <c r="E8600" s="634">
        <v>26.45</v>
      </c>
      <c r="F8600" s="635">
        <v>0</v>
      </c>
    </row>
    <row r="8601" spans="1:6" ht="15">
      <c r="A8601" s="633" t="s">
        <v>27248</v>
      </c>
      <c r="B8601" s="626">
        <v>98261</v>
      </c>
      <c r="C8601" s="628" t="s">
        <v>27259</v>
      </c>
      <c r="D8601" s="626" t="s">
        <v>143</v>
      </c>
      <c r="E8601" s="634">
        <v>5.56</v>
      </c>
      <c r="F8601" s="635">
        <v>0</v>
      </c>
    </row>
    <row r="8602" spans="1:6" ht="15">
      <c r="A8602" s="633" t="s">
        <v>27248</v>
      </c>
      <c r="B8602" s="626">
        <v>98287</v>
      </c>
      <c r="C8602" s="628" t="s">
        <v>27260</v>
      </c>
      <c r="D8602" s="626" t="s">
        <v>143</v>
      </c>
      <c r="E8602" s="634">
        <v>1.95</v>
      </c>
      <c r="F8602" s="635">
        <v>0</v>
      </c>
    </row>
    <row r="8603" spans="1:6" ht="15">
      <c r="A8603" s="633" t="s">
        <v>27248</v>
      </c>
      <c r="B8603" s="626">
        <v>98280</v>
      </c>
      <c r="C8603" s="628" t="s">
        <v>27261</v>
      </c>
      <c r="D8603" s="626" t="s">
        <v>143</v>
      </c>
      <c r="E8603" s="634">
        <v>11.6</v>
      </c>
      <c r="F8603" s="635">
        <v>0</v>
      </c>
    </row>
    <row r="8604" spans="1:6" ht="15">
      <c r="A8604" s="633" t="s">
        <v>27248</v>
      </c>
      <c r="B8604" s="626">
        <v>98288</v>
      </c>
      <c r="C8604" s="628" t="s">
        <v>27262</v>
      </c>
      <c r="D8604" s="626" t="s">
        <v>143</v>
      </c>
      <c r="E8604" s="634">
        <v>2.92</v>
      </c>
      <c r="F8604" s="635">
        <v>0</v>
      </c>
    </row>
    <row r="8605" spans="1:6" ht="15">
      <c r="A8605" s="633" t="s">
        <v>27248</v>
      </c>
      <c r="B8605" s="626">
        <v>98281</v>
      </c>
      <c r="C8605" s="628" t="s">
        <v>27263</v>
      </c>
      <c r="D8605" s="626" t="s">
        <v>143</v>
      </c>
      <c r="E8605" s="634">
        <v>12.56</v>
      </c>
      <c r="F8605" s="635">
        <v>0</v>
      </c>
    </row>
    <row r="8606" spans="1:6" ht="15">
      <c r="A8606" s="633" t="s">
        <v>27248</v>
      </c>
      <c r="B8606" s="626">
        <v>98262</v>
      </c>
      <c r="C8606" s="628" t="s">
        <v>27264</v>
      </c>
      <c r="D8606" s="626" t="s">
        <v>143</v>
      </c>
      <c r="E8606" s="634">
        <v>6.54</v>
      </c>
      <c r="F8606" s="635">
        <v>0</v>
      </c>
    </row>
    <row r="8607" spans="1:6" ht="15">
      <c r="A8607" s="633" t="s">
        <v>27248</v>
      </c>
      <c r="B8607" s="626">
        <v>98289</v>
      </c>
      <c r="C8607" s="628" t="s">
        <v>27265</v>
      </c>
      <c r="D8607" s="626" t="s">
        <v>143</v>
      </c>
      <c r="E8607" s="634">
        <v>3.2</v>
      </c>
      <c r="F8607" s="635">
        <v>0</v>
      </c>
    </row>
    <row r="8608" spans="1:6" ht="15">
      <c r="A8608" s="633" t="s">
        <v>27248</v>
      </c>
      <c r="B8608" s="626">
        <v>98282</v>
      </c>
      <c r="C8608" s="628" t="s">
        <v>27266</v>
      </c>
      <c r="D8608" s="626" t="s">
        <v>143</v>
      </c>
      <c r="E8608" s="634">
        <v>12.85</v>
      </c>
      <c r="F8608" s="635">
        <v>0</v>
      </c>
    </row>
    <row r="8609" spans="1:6" ht="15">
      <c r="A8609" s="633" t="s">
        <v>27248</v>
      </c>
      <c r="B8609" s="626">
        <v>98263</v>
      </c>
      <c r="C8609" s="628" t="s">
        <v>27267</v>
      </c>
      <c r="D8609" s="626" t="s">
        <v>143</v>
      </c>
      <c r="E8609" s="634">
        <v>6.82</v>
      </c>
      <c r="F8609" s="635">
        <v>0</v>
      </c>
    </row>
    <row r="8610" spans="1:6" ht="15">
      <c r="A8610" s="633" t="s">
        <v>27248</v>
      </c>
      <c r="B8610" s="626">
        <v>98290</v>
      </c>
      <c r="C8610" s="628" t="s">
        <v>27268</v>
      </c>
      <c r="D8610" s="626" t="s">
        <v>143</v>
      </c>
      <c r="E8610" s="634">
        <v>4.21</v>
      </c>
      <c r="F8610" s="635">
        <v>0</v>
      </c>
    </row>
    <row r="8611" spans="1:6" ht="15">
      <c r="A8611" s="633" t="s">
        <v>27248</v>
      </c>
      <c r="B8611" s="626">
        <v>98283</v>
      </c>
      <c r="C8611" s="628" t="s">
        <v>27269</v>
      </c>
      <c r="D8611" s="626" t="s">
        <v>143</v>
      </c>
      <c r="E8611" s="634">
        <v>13.85</v>
      </c>
      <c r="F8611" s="635">
        <v>0</v>
      </c>
    </row>
    <row r="8612" spans="1:6" ht="15">
      <c r="A8612" s="633" t="s">
        <v>27248</v>
      </c>
      <c r="B8612" s="626">
        <v>98264</v>
      </c>
      <c r="C8612" s="628" t="s">
        <v>27270</v>
      </c>
      <c r="D8612" s="626" t="s">
        <v>143</v>
      </c>
      <c r="E8612" s="634">
        <v>7.83</v>
      </c>
      <c r="F8612" s="635">
        <v>0</v>
      </c>
    </row>
    <row r="8613" spans="1:6" ht="15">
      <c r="A8613" s="633" t="s">
        <v>27248</v>
      </c>
      <c r="B8613" s="626">
        <v>98273</v>
      </c>
      <c r="C8613" s="628" t="s">
        <v>27271</v>
      </c>
      <c r="D8613" s="626" t="s">
        <v>143</v>
      </c>
      <c r="E8613" s="634">
        <v>3.14</v>
      </c>
      <c r="F8613" s="635">
        <v>0</v>
      </c>
    </row>
    <row r="8614" spans="1:6" ht="15">
      <c r="A8614" s="633" t="s">
        <v>27248</v>
      </c>
      <c r="B8614" s="626">
        <v>98291</v>
      </c>
      <c r="C8614" s="628" t="s">
        <v>27272</v>
      </c>
      <c r="D8614" s="626" t="s">
        <v>143</v>
      </c>
      <c r="E8614" s="634">
        <v>4.9000000000000004</v>
      </c>
      <c r="F8614" s="635">
        <v>0</v>
      </c>
    </row>
    <row r="8615" spans="1:6" ht="15">
      <c r="A8615" s="633" t="s">
        <v>27248</v>
      </c>
      <c r="B8615" s="626">
        <v>98284</v>
      </c>
      <c r="C8615" s="628" t="s">
        <v>27273</v>
      </c>
      <c r="D8615" s="626" t="s">
        <v>143</v>
      </c>
      <c r="E8615" s="634">
        <v>14.54</v>
      </c>
      <c r="F8615" s="635">
        <v>0</v>
      </c>
    </row>
    <row r="8616" spans="1:6" ht="15">
      <c r="A8616" s="633" t="s">
        <v>27248</v>
      </c>
      <c r="B8616" s="626">
        <v>98265</v>
      </c>
      <c r="C8616" s="628" t="s">
        <v>27274</v>
      </c>
      <c r="D8616" s="626" t="s">
        <v>143</v>
      </c>
      <c r="E8616" s="634">
        <v>8.52</v>
      </c>
      <c r="F8616" s="635">
        <v>0</v>
      </c>
    </row>
    <row r="8617" spans="1:6" ht="15">
      <c r="A8617" s="633" t="s">
        <v>27248</v>
      </c>
      <c r="B8617" s="626">
        <v>98274</v>
      </c>
      <c r="C8617" s="628" t="s">
        <v>27275</v>
      </c>
      <c r="D8617" s="626" t="s">
        <v>143</v>
      </c>
      <c r="E8617" s="634">
        <v>3.83</v>
      </c>
      <c r="F8617" s="635">
        <v>0</v>
      </c>
    </row>
    <row r="8618" spans="1:6" ht="15">
      <c r="A8618" s="633" t="s">
        <v>27248</v>
      </c>
      <c r="B8618" s="626">
        <v>98292</v>
      </c>
      <c r="C8618" s="628" t="s">
        <v>27276</v>
      </c>
      <c r="D8618" s="626" t="s">
        <v>143</v>
      </c>
      <c r="E8618" s="634">
        <v>5.79</v>
      </c>
      <c r="F8618" s="635">
        <v>0</v>
      </c>
    </row>
    <row r="8619" spans="1:6" ht="15">
      <c r="A8619" s="633" t="s">
        <v>27248</v>
      </c>
      <c r="B8619" s="626">
        <v>98285</v>
      </c>
      <c r="C8619" s="628" t="s">
        <v>27277</v>
      </c>
      <c r="D8619" s="626" t="s">
        <v>143</v>
      </c>
      <c r="E8619" s="634">
        <v>15.44</v>
      </c>
      <c r="F8619" s="635">
        <v>0</v>
      </c>
    </row>
    <row r="8620" spans="1:6" ht="15">
      <c r="A8620" s="633" t="s">
        <v>27248</v>
      </c>
      <c r="B8620" s="626">
        <v>98266</v>
      </c>
      <c r="C8620" s="628" t="s">
        <v>27278</v>
      </c>
      <c r="D8620" s="626" t="s">
        <v>143</v>
      </c>
      <c r="E8620" s="634">
        <v>9.41</v>
      </c>
      <c r="F8620" s="635">
        <v>0</v>
      </c>
    </row>
    <row r="8621" spans="1:6" ht="15">
      <c r="A8621" s="633" t="s">
        <v>27248</v>
      </c>
      <c r="B8621" s="626">
        <v>98275</v>
      </c>
      <c r="C8621" s="628" t="s">
        <v>27279</v>
      </c>
      <c r="D8621" s="626" t="s">
        <v>143</v>
      </c>
      <c r="E8621" s="634">
        <v>4.72</v>
      </c>
      <c r="F8621" s="635">
        <v>0</v>
      </c>
    </row>
    <row r="8622" spans="1:6" ht="15">
      <c r="A8622" s="633" t="s">
        <v>27248</v>
      </c>
      <c r="B8622" s="626">
        <v>98293</v>
      </c>
      <c r="C8622" s="628" t="s">
        <v>27280</v>
      </c>
      <c r="D8622" s="626" t="s">
        <v>143</v>
      </c>
      <c r="E8622" s="634">
        <v>10.66</v>
      </c>
      <c r="F8622" s="635">
        <v>0</v>
      </c>
    </row>
    <row r="8623" spans="1:6" ht="15">
      <c r="A8623" s="633" t="s">
        <v>27248</v>
      </c>
      <c r="B8623" s="626">
        <v>98286</v>
      </c>
      <c r="C8623" s="628" t="s">
        <v>27281</v>
      </c>
      <c r="D8623" s="626" t="s">
        <v>143</v>
      </c>
      <c r="E8623" s="634">
        <v>20.3</v>
      </c>
      <c r="F8623" s="635">
        <v>0</v>
      </c>
    </row>
    <row r="8624" spans="1:6" ht="15">
      <c r="A8624" s="633" t="s">
        <v>27248</v>
      </c>
      <c r="B8624" s="626">
        <v>98267</v>
      </c>
      <c r="C8624" s="628" t="s">
        <v>27282</v>
      </c>
      <c r="D8624" s="626" t="s">
        <v>143</v>
      </c>
      <c r="E8624" s="634">
        <v>14.27</v>
      </c>
      <c r="F8624" s="635">
        <v>0</v>
      </c>
    </row>
    <row r="8625" spans="1:6" ht="15">
      <c r="A8625" s="633" t="s">
        <v>27248</v>
      </c>
      <c r="B8625" s="626">
        <v>98276</v>
      </c>
      <c r="C8625" s="628" t="s">
        <v>27283</v>
      </c>
      <c r="D8625" s="626" t="s">
        <v>143</v>
      </c>
      <c r="E8625" s="634">
        <v>9.59</v>
      </c>
      <c r="F8625" s="635">
        <v>0</v>
      </c>
    </row>
    <row r="8626" spans="1:6" ht="15">
      <c r="A8626" s="633" t="s">
        <v>27248</v>
      </c>
      <c r="B8626" s="626">
        <v>98268</v>
      </c>
      <c r="C8626" s="628" t="s">
        <v>27284</v>
      </c>
      <c r="D8626" s="626" t="s">
        <v>143</v>
      </c>
      <c r="E8626" s="634">
        <v>21.64</v>
      </c>
      <c r="F8626" s="635">
        <v>0</v>
      </c>
    </row>
    <row r="8627" spans="1:6" ht="15">
      <c r="A8627" s="633" t="s">
        <v>27248</v>
      </c>
      <c r="B8627" s="626">
        <v>98277</v>
      </c>
      <c r="C8627" s="628" t="s">
        <v>27285</v>
      </c>
      <c r="D8627" s="626" t="s">
        <v>143</v>
      </c>
      <c r="E8627" s="634">
        <v>16.96</v>
      </c>
      <c r="F8627" s="635">
        <v>0</v>
      </c>
    </row>
    <row r="8628" spans="1:6" ht="15">
      <c r="A8628" s="633" t="s">
        <v>27248</v>
      </c>
      <c r="B8628" s="626">
        <v>98272</v>
      </c>
      <c r="C8628" s="628" t="s">
        <v>27286</v>
      </c>
      <c r="D8628" s="626" t="s">
        <v>143</v>
      </c>
      <c r="E8628" s="634">
        <v>128.55000000000001</v>
      </c>
      <c r="F8628" s="635">
        <v>0</v>
      </c>
    </row>
    <row r="8629" spans="1:6" ht="15">
      <c r="A8629" s="633" t="s">
        <v>27248</v>
      </c>
      <c r="B8629" s="626">
        <v>98269</v>
      </c>
      <c r="C8629" s="628" t="s">
        <v>27287</v>
      </c>
      <c r="D8629" s="626" t="s">
        <v>143</v>
      </c>
      <c r="E8629" s="634">
        <v>28.71</v>
      </c>
      <c r="F8629" s="635">
        <v>0</v>
      </c>
    </row>
    <row r="8630" spans="1:6" ht="15">
      <c r="A8630" s="633" t="s">
        <v>27248</v>
      </c>
      <c r="B8630" s="626">
        <v>98278</v>
      </c>
      <c r="C8630" s="628" t="s">
        <v>27288</v>
      </c>
      <c r="D8630" s="626" t="s">
        <v>143</v>
      </c>
      <c r="E8630" s="634">
        <v>24.03</v>
      </c>
      <c r="F8630" s="635">
        <v>0</v>
      </c>
    </row>
    <row r="8631" spans="1:6" ht="15">
      <c r="A8631" s="633" t="s">
        <v>27248</v>
      </c>
      <c r="B8631" s="626">
        <v>98270</v>
      </c>
      <c r="C8631" s="628" t="s">
        <v>27289</v>
      </c>
      <c r="D8631" s="626" t="s">
        <v>143</v>
      </c>
      <c r="E8631" s="634">
        <v>41.91</v>
      </c>
      <c r="F8631" s="635">
        <v>0</v>
      </c>
    </row>
    <row r="8632" spans="1:6" ht="15">
      <c r="A8632" s="633" t="s">
        <v>27248</v>
      </c>
      <c r="B8632" s="626">
        <v>98279</v>
      </c>
      <c r="C8632" s="628" t="s">
        <v>27290</v>
      </c>
      <c r="D8632" s="626" t="s">
        <v>143</v>
      </c>
      <c r="E8632" s="634">
        <v>37.21</v>
      </c>
      <c r="F8632" s="635">
        <v>0</v>
      </c>
    </row>
    <row r="8633" spans="1:6" ht="15">
      <c r="A8633" s="633" t="s">
        <v>27248</v>
      </c>
      <c r="B8633" s="626">
        <v>98271</v>
      </c>
      <c r="C8633" s="628" t="s">
        <v>27291</v>
      </c>
      <c r="D8633" s="626" t="s">
        <v>143</v>
      </c>
      <c r="E8633" s="634">
        <v>57.74</v>
      </c>
      <c r="F8633" s="635">
        <v>0</v>
      </c>
    </row>
    <row r="8634" spans="1:6" ht="15">
      <c r="A8634" s="633" t="s">
        <v>27248</v>
      </c>
      <c r="B8634" s="626">
        <v>98400</v>
      </c>
      <c r="C8634" s="628" t="s">
        <v>27292</v>
      </c>
      <c r="D8634" s="626" t="s">
        <v>143</v>
      </c>
      <c r="E8634" s="634">
        <v>16.89</v>
      </c>
      <c r="F8634" s="635">
        <v>0</v>
      </c>
    </row>
    <row r="8635" spans="1:6" ht="15">
      <c r="A8635" s="633" t="s">
        <v>27248</v>
      </c>
      <c r="B8635" s="626">
        <v>98401</v>
      </c>
      <c r="C8635" s="628" t="s">
        <v>27293</v>
      </c>
      <c r="D8635" s="626" t="s">
        <v>143</v>
      </c>
      <c r="E8635" s="634">
        <v>25.28</v>
      </c>
      <c r="F8635" s="635">
        <v>0</v>
      </c>
    </row>
    <row r="8636" spans="1:6" ht="15">
      <c r="A8636" s="633" t="s">
        <v>27248</v>
      </c>
      <c r="B8636" s="626">
        <v>98402</v>
      </c>
      <c r="C8636" s="628" t="s">
        <v>27294</v>
      </c>
      <c r="D8636" s="626" t="s">
        <v>143</v>
      </c>
      <c r="E8636" s="634">
        <v>29.28</v>
      </c>
      <c r="F8636" s="635">
        <v>0</v>
      </c>
    </row>
    <row r="8637" spans="1:6" ht="15">
      <c r="A8637" s="633" t="s">
        <v>27248</v>
      </c>
      <c r="B8637" s="626">
        <v>100556</v>
      </c>
      <c r="C8637" s="628" t="s">
        <v>27295</v>
      </c>
      <c r="D8637" s="626" t="s">
        <v>351</v>
      </c>
      <c r="E8637" s="634">
        <v>45.66</v>
      </c>
      <c r="F8637" s="635">
        <v>0</v>
      </c>
    </row>
    <row r="8638" spans="1:6" ht="15">
      <c r="A8638" s="633" t="s">
        <v>27248</v>
      </c>
      <c r="B8638" s="626">
        <v>100557</v>
      </c>
      <c r="C8638" s="628" t="s">
        <v>27296</v>
      </c>
      <c r="D8638" s="626" t="s">
        <v>351</v>
      </c>
      <c r="E8638" s="634">
        <v>430.95</v>
      </c>
      <c r="F8638" s="635">
        <v>0</v>
      </c>
    </row>
    <row r="8639" spans="1:6" ht="15">
      <c r="A8639" s="633" t="s">
        <v>27248</v>
      </c>
      <c r="B8639" s="626">
        <v>98301</v>
      </c>
      <c r="C8639" s="628" t="s">
        <v>27297</v>
      </c>
      <c r="D8639" s="626" t="s">
        <v>351</v>
      </c>
      <c r="E8639" s="634">
        <v>821.03</v>
      </c>
      <c r="F8639" s="635">
        <v>0</v>
      </c>
    </row>
    <row r="8640" spans="1:6" ht="15">
      <c r="A8640" s="633" t="s">
        <v>27248</v>
      </c>
      <c r="B8640" s="626">
        <v>98302</v>
      </c>
      <c r="C8640" s="628" t="s">
        <v>27298</v>
      </c>
      <c r="D8640" s="626" t="s">
        <v>351</v>
      </c>
      <c r="E8640" s="634">
        <v>1389.7</v>
      </c>
      <c r="F8640" s="635">
        <v>0</v>
      </c>
    </row>
    <row r="8641" spans="1:6" ht="15">
      <c r="A8641" s="633" t="s">
        <v>27248</v>
      </c>
      <c r="B8641" s="626">
        <v>98593</v>
      </c>
      <c r="C8641" s="628" t="s">
        <v>27299</v>
      </c>
      <c r="D8641" s="626" t="s">
        <v>351</v>
      </c>
      <c r="E8641" s="634">
        <v>2997.4</v>
      </c>
      <c r="F8641" s="635">
        <v>0</v>
      </c>
    </row>
    <row r="8642" spans="1:6" ht="15">
      <c r="A8642" s="633" t="s">
        <v>27248</v>
      </c>
      <c r="B8642" s="626">
        <v>98304</v>
      </c>
      <c r="C8642" s="628" t="s">
        <v>27300</v>
      </c>
      <c r="D8642" s="626" t="s">
        <v>351</v>
      </c>
      <c r="E8642" s="634">
        <v>4156.93</v>
      </c>
      <c r="F8642" s="635">
        <v>0</v>
      </c>
    </row>
    <row r="8643" spans="1:6" ht="15">
      <c r="A8643" s="633" t="s">
        <v>27248</v>
      </c>
      <c r="B8643" s="626">
        <v>100561</v>
      </c>
      <c r="C8643" s="628" t="s">
        <v>27301</v>
      </c>
      <c r="D8643" s="626" t="s">
        <v>351</v>
      </c>
      <c r="E8643" s="634">
        <v>197.99</v>
      </c>
      <c r="F8643" s="635">
        <v>0</v>
      </c>
    </row>
    <row r="8644" spans="1:6" ht="15">
      <c r="A8644" s="633" t="s">
        <v>27248</v>
      </c>
      <c r="B8644" s="626">
        <v>100562</v>
      </c>
      <c r="C8644" s="628" t="s">
        <v>27302</v>
      </c>
      <c r="D8644" s="626" t="s">
        <v>351</v>
      </c>
      <c r="E8644" s="634">
        <v>289.08</v>
      </c>
      <c r="F8644" s="635">
        <v>0</v>
      </c>
    </row>
    <row r="8645" spans="1:6" ht="15">
      <c r="A8645" s="633" t="s">
        <v>27248</v>
      </c>
      <c r="B8645" s="626">
        <v>100560</v>
      </c>
      <c r="C8645" s="628" t="s">
        <v>27303</v>
      </c>
      <c r="D8645" s="626" t="s">
        <v>351</v>
      </c>
      <c r="E8645" s="634">
        <v>122.49</v>
      </c>
      <c r="F8645" s="635">
        <v>0</v>
      </c>
    </row>
    <row r="8646" spans="1:6" ht="15">
      <c r="A8646" s="633" t="s">
        <v>27248</v>
      </c>
      <c r="B8646" s="626">
        <v>100563</v>
      </c>
      <c r="C8646" s="628" t="s">
        <v>27304</v>
      </c>
      <c r="D8646" s="626" t="s">
        <v>351</v>
      </c>
      <c r="E8646" s="634">
        <v>402</v>
      </c>
      <c r="F8646" s="635">
        <v>0</v>
      </c>
    </row>
    <row r="8647" spans="1:6" ht="15">
      <c r="A8647" s="633" t="s">
        <v>27248</v>
      </c>
      <c r="B8647" s="626">
        <v>100555</v>
      </c>
      <c r="C8647" s="628" t="s">
        <v>27305</v>
      </c>
      <c r="D8647" s="626" t="s">
        <v>351</v>
      </c>
      <c r="E8647" s="634">
        <v>1435.04</v>
      </c>
      <c r="F8647" s="635">
        <v>0</v>
      </c>
    </row>
    <row r="8648" spans="1:6" ht="15">
      <c r="A8648" s="633" t="s">
        <v>27248</v>
      </c>
      <c r="B8648" s="626">
        <v>98305</v>
      </c>
      <c r="C8648" s="628" t="s">
        <v>27306</v>
      </c>
      <c r="D8648" s="626" t="s">
        <v>351</v>
      </c>
      <c r="E8648" s="634">
        <v>2837.51</v>
      </c>
      <c r="F8648" s="635">
        <v>0</v>
      </c>
    </row>
    <row r="8649" spans="1:6" ht="15">
      <c r="A8649" s="633" t="s">
        <v>27248</v>
      </c>
      <c r="B8649" s="626">
        <v>98307</v>
      </c>
      <c r="C8649" s="628" t="s">
        <v>27307</v>
      </c>
      <c r="D8649" s="626" t="s">
        <v>351</v>
      </c>
      <c r="E8649" s="634">
        <v>52.54</v>
      </c>
      <c r="F8649" s="635">
        <v>0</v>
      </c>
    </row>
    <row r="8650" spans="1:6" ht="15">
      <c r="A8650" s="633" t="s">
        <v>27248</v>
      </c>
      <c r="B8650" s="626">
        <v>98308</v>
      </c>
      <c r="C8650" s="628" t="s">
        <v>27308</v>
      </c>
      <c r="D8650" s="626" t="s">
        <v>351</v>
      </c>
      <c r="E8650" s="634">
        <v>36.72</v>
      </c>
      <c r="F8650" s="635">
        <v>0</v>
      </c>
    </row>
    <row r="8651" spans="1:6" ht="15">
      <c r="A8651" s="633" t="s">
        <v>27309</v>
      </c>
      <c r="B8651" s="626">
        <v>103401</v>
      </c>
      <c r="C8651" s="628" t="s">
        <v>27310</v>
      </c>
      <c r="D8651" s="626" t="s">
        <v>351</v>
      </c>
      <c r="E8651" s="634">
        <v>29.21</v>
      </c>
      <c r="F8651" s="635">
        <v>0</v>
      </c>
    </row>
    <row r="8652" spans="1:6" ht="15">
      <c r="A8652" s="633" t="s">
        <v>27309</v>
      </c>
      <c r="B8652" s="626">
        <v>103402</v>
      </c>
      <c r="C8652" s="628" t="s">
        <v>27311</v>
      </c>
      <c r="D8652" s="626" t="s">
        <v>351</v>
      </c>
      <c r="E8652" s="634">
        <v>42.49</v>
      </c>
      <c r="F8652" s="635">
        <v>0</v>
      </c>
    </row>
    <row r="8653" spans="1:6" ht="15">
      <c r="A8653" s="633" t="s">
        <v>27309</v>
      </c>
      <c r="B8653" s="626">
        <v>103403</v>
      </c>
      <c r="C8653" s="628" t="s">
        <v>27312</v>
      </c>
      <c r="D8653" s="626" t="s">
        <v>351</v>
      </c>
      <c r="E8653" s="634">
        <v>47.8</v>
      </c>
      <c r="F8653" s="635">
        <v>0</v>
      </c>
    </row>
    <row r="8654" spans="1:6" ht="15">
      <c r="A8654" s="633" t="s">
        <v>27309</v>
      </c>
      <c r="B8654" s="626">
        <v>103397</v>
      </c>
      <c r="C8654" s="628" t="s">
        <v>27313</v>
      </c>
      <c r="D8654" s="626" t="s">
        <v>351</v>
      </c>
      <c r="E8654" s="634">
        <v>5.31</v>
      </c>
      <c r="F8654" s="635">
        <v>0</v>
      </c>
    </row>
    <row r="8655" spans="1:6" ht="15">
      <c r="A8655" s="633" t="s">
        <v>27309</v>
      </c>
      <c r="B8655" s="626">
        <v>103404</v>
      </c>
      <c r="C8655" s="628" t="s">
        <v>27314</v>
      </c>
      <c r="D8655" s="626" t="s">
        <v>351</v>
      </c>
      <c r="E8655" s="634">
        <v>53.11</v>
      </c>
      <c r="F8655" s="635">
        <v>0</v>
      </c>
    </row>
    <row r="8656" spans="1:6" ht="15">
      <c r="A8656" s="633" t="s">
        <v>27309</v>
      </c>
      <c r="B8656" s="626">
        <v>103405</v>
      </c>
      <c r="C8656" s="628" t="s">
        <v>27315</v>
      </c>
      <c r="D8656" s="626" t="s">
        <v>351</v>
      </c>
      <c r="E8656" s="634">
        <v>59.75</v>
      </c>
      <c r="F8656" s="635">
        <v>0</v>
      </c>
    </row>
    <row r="8657" spans="1:6" ht="15">
      <c r="A8657" s="633" t="s">
        <v>27309</v>
      </c>
      <c r="B8657" s="626">
        <v>103406</v>
      </c>
      <c r="C8657" s="628" t="s">
        <v>27316</v>
      </c>
      <c r="D8657" s="626" t="s">
        <v>351</v>
      </c>
      <c r="E8657" s="634">
        <v>66.400000000000006</v>
      </c>
      <c r="F8657" s="635">
        <v>0</v>
      </c>
    </row>
    <row r="8658" spans="1:6" ht="15">
      <c r="A8658" s="633" t="s">
        <v>27309</v>
      </c>
      <c r="B8658" s="626">
        <v>103407</v>
      </c>
      <c r="C8658" s="628" t="s">
        <v>27317</v>
      </c>
      <c r="D8658" s="626" t="s">
        <v>351</v>
      </c>
      <c r="E8658" s="634">
        <v>74.36</v>
      </c>
      <c r="F8658" s="635">
        <v>0</v>
      </c>
    </row>
    <row r="8659" spans="1:6" ht="15">
      <c r="A8659" s="633" t="s">
        <v>27309</v>
      </c>
      <c r="B8659" s="626">
        <v>103408</v>
      </c>
      <c r="C8659" s="628" t="s">
        <v>27318</v>
      </c>
      <c r="D8659" s="626" t="s">
        <v>351</v>
      </c>
      <c r="E8659" s="634">
        <v>83.66</v>
      </c>
      <c r="F8659" s="635">
        <v>0</v>
      </c>
    </row>
    <row r="8660" spans="1:6" ht="15">
      <c r="A8660" s="633" t="s">
        <v>27309</v>
      </c>
      <c r="B8660" s="626">
        <v>103398</v>
      </c>
      <c r="C8660" s="628" t="s">
        <v>27319</v>
      </c>
      <c r="D8660" s="626" t="s">
        <v>351</v>
      </c>
      <c r="E8660" s="634">
        <v>8.5</v>
      </c>
      <c r="F8660" s="635">
        <v>0</v>
      </c>
    </row>
    <row r="8661" spans="1:6" ht="15">
      <c r="A8661" s="633" t="s">
        <v>27309</v>
      </c>
      <c r="B8661" s="626">
        <v>103409</v>
      </c>
      <c r="C8661" s="628" t="s">
        <v>27320</v>
      </c>
      <c r="D8661" s="626" t="s">
        <v>351</v>
      </c>
      <c r="E8661" s="634">
        <v>94.28</v>
      </c>
      <c r="F8661" s="635">
        <v>0</v>
      </c>
    </row>
    <row r="8662" spans="1:6" ht="15">
      <c r="A8662" s="633" t="s">
        <v>27309</v>
      </c>
      <c r="B8662" s="626">
        <v>103410</v>
      </c>
      <c r="C8662" s="628" t="s">
        <v>27321</v>
      </c>
      <c r="D8662" s="626" t="s">
        <v>351</v>
      </c>
      <c r="E8662" s="634">
        <v>106.24</v>
      </c>
      <c r="F8662" s="635">
        <v>0</v>
      </c>
    </row>
    <row r="8663" spans="1:6" ht="15">
      <c r="A8663" s="633" t="s">
        <v>27309</v>
      </c>
      <c r="B8663" s="626">
        <v>103399</v>
      </c>
      <c r="C8663" s="628" t="s">
        <v>27322</v>
      </c>
      <c r="D8663" s="626" t="s">
        <v>351</v>
      </c>
      <c r="E8663" s="634">
        <v>16.73</v>
      </c>
      <c r="F8663" s="635">
        <v>0</v>
      </c>
    </row>
    <row r="8664" spans="1:6" ht="15">
      <c r="A8664" s="633" t="s">
        <v>27309</v>
      </c>
      <c r="B8664" s="626">
        <v>103400</v>
      </c>
      <c r="C8664" s="628" t="s">
        <v>27323</v>
      </c>
      <c r="D8664" s="626" t="s">
        <v>351</v>
      </c>
      <c r="E8664" s="634">
        <v>23.9</v>
      </c>
      <c r="F8664" s="635">
        <v>0</v>
      </c>
    </row>
    <row r="8665" spans="1:6" ht="15">
      <c r="A8665" s="633" t="s">
        <v>27309</v>
      </c>
      <c r="B8665" s="626">
        <v>103415</v>
      </c>
      <c r="C8665" s="628" t="s">
        <v>27324</v>
      </c>
      <c r="D8665" s="626" t="s">
        <v>351</v>
      </c>
      <c r="E8665" s="634">
        <v>58.42</v>
      </c>
      <c r="F8665" s="635">
        <v>0</v>
      </c>
    </row>
    <row r="8666" spans="1:6" ht="15">
      <c r="A8666" s="633" t="s">
        <v>27309</v>
      </c>
      <c r="B8666" s="626">
        <v>103416</v>
      </c>
      <c r="C8666" s="628" t="s">
        <v>27325</v>
      </c>
      <c r="D8666" s="626" t="s">
        <v>351</v>
      </c>
      <c r="E8666" s="634">
        <v>84.99</v>
      </c>
      <c r="F8666" s="635">
        <v>0</v>
      </c>
    </row>
    <row r="8667" spans="1:6" ht="15">
      <c r="A8667" s="633" t="s">
        <v>27309</v>
      </c>
      <c r="B8667" s="626">
        <v>103417</v>
      </c>
      <c r="C8667" s="628" t="s">
        <v>27326</v>
      </c>
      <c r="D8667" s="626" t="s">
        <v>351</v>
      </c>
      <c r="E8667" s="634">
        <v>95.61</v>
      </c>
      <c r="F8667" s="635">
        <v>0</v>
      </c>
    </row>
    <row r="8668" spans="1:6" ht="15">
      <c r="A8668" s="633" t="s">
        <v>27309</v>
      </c>
      <c r="B8668" s="626">
        <v>103411</v>
      </c>
      <c r="C8668" s="628" t="s">
        <v>27327</v>
      </c>
      <c r="D8668" s="626" t="s">
        <v>351</v>
      </c>
      <c r="E8668" s="634">
        <v>10.61</v>
      </c>
      <c r="F8668" s="635">
        <v>0</v>
      </c>
    </row>
    <row r="8669" spans="1:6" ht="15">
      <c r="A8669" s="633" t="s">
        <v>27309</v>
      </c>
      <c r="B8669" s="626">
        <v>103418</v>
      </c>
      <c r="C8669" s="628" t="s">
        <v>27328</v>
      </c>
      <c r="D8669" s="626" t="s">
        <v>351</v>
      </c>
      <c r="E8669" s="634">
        <v>106.24</v>
      </c>
      <c r="F8669" s="635">
        <v>0</v>
      </c>
    </row>
    <row r="8670" spans="1:6" ht="15">
      <c r="A8670" s="633" t="s">
        <v>27309</v>
      </c>
      <c r="B8670" s="626">
        <v>103419</v>
      </c>
      <c r="C8670" s="628" t="s">
        <v>27329</v>
      </c>
      <c r="D8670" s="626" t="s">
        <v>351</v>
      </c>
      <c r="E8670" s="634">
        <v>119.52</v>
      </c>
      <c r="F8670" s="635">
        <v>0</v>
      </c>
    </row>
    <row r="8671" spans="1:6" ht="15">
      <c r="A8671" s="633" t="s">
        <v>27309</v>
      </c>
      <c r="B8671" s="626">
        <v>103420</v>
      </c>
      <c r="C8671" s="628" t="s">
        <v>27330</v>
      </c>
      <c r="D8671" s="626" t="s">
        <v>351</v>
      </c>
      <c r="E8671" s="634">
        <v>132.80000000000001</v>
      </c>
      <c r="F8671" s="635">
        <v>0</v>
      </c>
    </row>
    <row r="8672" spans="1:6" ht="15">
      <c r="A8672" s="633" t="s">
        <v>27309</v>
      </c>
      <c r="B8672" s="626">
        <v>103421</v>
      </c>
      <c r="C8672" s="628" t="s">
        <v>27331</v>
      </c>
      <c r="D8672" s="626" t="s">
        <v>351</v>
      </c>
      <c r="E8672" s="634">
        <v>148.74</v>
      </c>
      <c r="F8672" s="635">
        <v>0</v>
      </c>
    </row>
    <row r="8673" spans="1:6" ht="15">
      <c r="A8673" s="633" t="s">
        <v>27309</v>
      </c>
      <c r="B8673" s="626">
        <v>103422</v>
      </c>
      <c r="C8673" s="628" t="s">
        <v>27332</v>
      </c>
      <c r="D8673" s="626" t="s">
        <v>351</v>
      </c>
      <c r="E8673" s="634">
        <v>167.33</v>
      </c>
      <c r="F8673" s="635">
        <v>0</v>
      </c>
    </row>
    <row r="8674" spans="1:6" ht="15">
      <c r="A8674" s="633" t="s">
        <v>27309</v>
      </c>
      <c r="B8674" s="626">
        <v>103412</v>
      </c>
      <c r="C8674" s="628" t="s">
        <v>27333</v>
      </c>
      <c r="D8674" s="626" t="s">
        <v>351</v>
      </c>
      <c r="E8674" s="634">
        <v>16.989999999999998</v>
      </c>
      <c r="F8674" s="635">
        <v>0</v>
      </c>
    </row>
    <row r="8675" spans="1:6" ht="15">
      <c r="A8675" s="633" t="s">
        <v>27309</v>
      </c>
      <c r="B8675" s="626">
        <v>103423</v>
      </c>
      <c r="C8675" s="628" t="s">
        <v>27334</v>
      </c>
      <c r="D8675" s="626" t="s">
        <v>351</v>
      </c>
      <c r="E8675" s="634">
        <v>188.58</v>
      </c>
      <c r="F8675" s="635">
        <v>0</v>
      </c>
    </row>
    <row r="8676" spans="1:6" ht="15">
      <c r="A8676" s="633" t="s">
        <v>27309</v>
      </c>
      <c r="B8676" s="626">
        <v>103424</v>
      </c>
      <c r="C8676" s="628" t="s">
        <v>27335</v>
      </c>
      <c r="D8676" s="626" t="s">
        <v>351</v>
      </c>
      <c r="E8676" s="634">
        <v>212.48</v>
      </c>
      <c r="F8676" s="635">
        <v>0</v>
      </c>
    </row>
    <row r="8677" spans="1:6" ht="15">
      <c r="A8677" s="633" t="s">
        <v>27309</v>
      </c>
      <c r="B8677" s="626">
        <v>103413</v>
      </c>
      <c r="C8677" s="628" t="s">
        <v>27336</v>
      </c>
      <c r="D8677" s="626" t="s">
        <v>351</v>
      </c>
      <c r="E8677" s="634">
        <v>33.46</v>
      </c>
      <c r="F8677" s="635">
        <v>0</v>
      </c>
    </row>
    <row r="8678" spans="1:6" ht="15">
      <c r="A8678" s="633" t="s">
        <v>27309</v>
      </c>
      <c r="B8678" s="626">
        <v>103414</v>
      </c>
      <c r="C8678" s="628" t="s">
        <v>27337</v>
      </c>
      <c r="D8678" s="626" t="s">
        <v>351</v>
      </c>
      <c r="E8678" s="634">
        <v>47.8</v>
      </c>
      <c r="F8678" s="635">
        <v>0</v>
      </c>
    </row>
    <row r="8679" spans="1:6" ht="15">
      <c r="A8679" s="633" t="s">
        <v>27309</v>
      </c>
      <c r="B8679" s="626">
        <v>103432</v>
      </c>
      <c r="C8679" s="628" t="s">
        <v>27338</v>
      </c>
      <c r="D8679" s="626" t="s">
        <v>351</v>
      </c>
      <c r="E8679" s="634">
        <v>1661.95</v>
      </c>
      <c r="F8679" s="635">
        <v>0</v>
      </c>
    </row>
    <row r="8680" spans="1:6" ht="15">
      <c r="A8680" s="633" t="s">
        <v>27309</v>
      </c>
      <c r="B8680" s="626">
        <v>103430</v>
      </c>
      <c r="C8680" s="628" t="s">
        <v>27339</v>
      </c>
      <c r="D8680" s="626" t="s">
        <v>351</v>
      </c>
      <c r="E8680" s="634">
        <v>37.42</v>
      </c>
      <c r="F8680" s="635">
        <v>0</v>
      </c>
    </row>
    <row r="8681" spans="1:6" ht="15">
      <c r="A8681" s="633" t="s">
        <v>27309</v>
      </c>
      <c r="B8681" s="626">
        <v>103431</v>
      </c>
      <c r="C8681" s="628" t="s">
        <v>27340</v>
      </c>
      <c r="D8681" s="626" t="s">
        <v>351</v>
      </c>
      <c r="E8681" s="634">
        <v>66.09</v>
      </c>
      <c r="F8681" s="635">
        <v>0</v>
      </c>
    </row>
    <row r="8682" spans="1:6" ht="15">
      <c r="A8682" s="633" t="s">
        <v>27309</v>
      </c>
      <c r="B8682" s="626">
        <v>103433</v>
      </c>
      <c r="C8682" s="628" t="s">
        <v>27341</v>
      </c>
      <c r="D8682" s="626" t="s">
        <v>351</v>
      </c>
      <c r="E8682" s="634">
        <v>36.15</v>
      </c>
      <c r="F8682" s="635">
        <v>0</v>
      </c>
    </row>
    <row r="8683" spans="1:6" ht="15">
      <c r="A8683" s="633" t="s">
        <v>27309</v>
      </c>
      <c r="B8683" s="626">
        <v>103434</v>
      </c>
      <c r="C8683" s="628" t="s">
        <v>27342</v>
      </c>
      <c r="D8683" s="626" t="s">
        <v>351</v>
      </c>
      <c r="E8683" s="634">
        <v>50.33</v>
      </c>
      <c r="F8683" s="635">
        <v>0</v>
      </c>
    </row>
    <row r="8684" spans="1:6" ht="15">
      <c r="A8684" s="633" t="s">
        <v>27309</v>
      </c>
      <c r="B8684" s="626">
        <v>103435</v>
      </c>
      <c r="C8684" s="628" t="s">
        <v>27343</v>
      </c>
      <c r="D8684" s="626" t="s">
        <v>351</v>
      </c>
      <c r="E8684" s="634">
        <v>93.89</v>
      </c>
      <c r="F8684" s="635">
        <v>0</v>
      </c>
    </row>
    <row r="8685" spans="1:6" ht="15">
      <c r="A8685" s="633" t="s">
        <v>27309</v>
      </c>
      <c r="B8685" s="626">
        <v>103436</v>
      </c>
      <c r="C8685" s="628" t="s">
        <v>27344</v>
      </c>
      <c r="D8685" s="626" t="s">
        <v>351</v>
      </c>
      <c r="E8685" s="634">
        <v>2347.5300000000002</v>
      </c>
      <c r="F8685" s="635">
        <v>0</v>
      </c>
    </row>
    <row r="8686" spans="1:6" ht="15">
      <c r="A8686" s="633" t="s">
        <v>27309</v>
      </c>
      <c r="B8686" s="626">
        <v>103482</v>
      </c>
      <c r="C8686" s="628" t="s">
        <v>27345</v>
      </c>
      <c r="D8686" s="626" t="s">
        <v>351</v>
      </c>
      <c r="E8686" s="634">
        <v>0</v>
      </c>
      <c r="F8686" s="635"/>
    </row>
    <row r="8687" spans="1:6" ht="15">
      <c r="A8687" s="633" t="s">
        <v>27309</v>
      </c>
      <c r="B8687" s="626">
        <v>103465</v>
      </c>
      <c r="C8687" s="628" t="s">
        <v>27346</v>
      </c>
      <c r="D8687" s="626" t="s">
        <v>351</v>
      </c>
      <c r="E8687" s="634">
        <v>0</v>
      </c>
      <c r="F8687" s="635"/>
    </row>
    <row r="8688" spans="1:6" ht="15">
      <c r="A8688" s="633" t="s">
        <v>27309</v>
      </c>
      <c r="B8688" s="626">
        <v>103483</v>
      </c>
      <c r="C8688" s="628" t="s">
        <v>27347</v>
      </c>
      <c r="D8688" s="626" t="s">
        <v>351</v>
      </c>
      <c r="E8688" s="634">
        <v>0</v>
      </c>
      <c r="F8688" s="635"/>
    </row>
    <row r="8689" spans="1:6" ht="15">
      <c r="A8689" s="633" t="s">
        <v>27309</v>
      </c>
      <c r="B8689" s="626">
        <v>103484</v>
      </c>
      <c r="C8689" s="628" t="s">
        <v>27348</v>
      </c>
      <c r="D8689" s="626" t="s">
        <v>351</v>
      </c>
      <c r="E8689" s="634">
        <v>0</v>
      </c>
      <c r="F8689" s="635"/>
    </row>
    <row r="8690" spans="1:6" ht="15">
      <c r="A8690" s="633" t="s">
        <v>27309</v>
      </c>
      <c r="B8690" s="626">
        <v>103466</v>
      </c>
      <c r="C8690" s="628" t="s">
        <v>27349</v>
      </c>
      <c r="D8690" s="626" t="s">
        <v>351</v>
      </c>
      <c r="E8690" s="634">
        <v>0</v>
      </c>
      <c r="F8690" s="635"/>
    </row>
    <row r="8691" spans="1:6" ht="15">
      <c r="A8691" s="633" t="s">
        <v>27309</v>
      </c>
      <c r="B8691" s="626">
        <v>103485</v>
      </c>
      <c r="C8691" s="628" t="s">
        <v>27350</v>
      </c>
      <c r="D8691" s="626" t="s">
        <v>351</v>
      </c>
      <c r="E8691" s="634">
        <v>0</v>
      </c>
      <c r="F8691" s="635"/>
    </row>
    <row r="8692" spans="1:6" ht="15">
      <c r="A8692" s="633" t="s">
        <v>27309</v>
      </c>
      <c r="B8692" s="626">
        <v>103467</v>
      </c>
      <c r="C8692" s="628" t="s">
        <v>27351</v>
      </c>
      <c r="D8692" s="626" t="s">
        <v>351</v>
      </c>
      <c r="E8692" s="634">
        <v>0</v>
      </c>
      <c r="F8692" s="635"/>
    </row>
    <row r="8693" spans="1:6" ht="15">
      <c r="A8693" s="633" t="s">
        <v>27309</v>
      </c>
      <c r="B8693" s="626">
        <v>103461</v>
      </c>
      <c r="C8693" s="628" t="s">
        <v>27352</v>
      </c>
      <c r="D8693" s="626" t="s">
        <v>351</v>
      </c>
      <c r="E8693" s="634">
        <v>0</v>
      </c>
      <c r="F8693" s="635"/>
    </row>
    <row r="8694" spans="1:6" ht="15">
      <c r="A8694" s="633" t="s">
        <v>27309</v>
      </c>
      <c r="B8694" s="626">
        <v>103468</v>
      </c>
      <c r="C8694" s="628" t="s">
        <v>27353</v>
      </c>
      <c r="D8694" s="626" t="s">
        <v>351</v>
      </c>
      <c r="E8694" s="634">
        <v>0</v>
      </c>
      <c r="F8694" s="635"/>
    </row>
    <row r="8695" spans="1:6" ht="15">
      <c r="A8695" s="633" t="s">
        <v>27309</v>
      </c>
      <c r="B8695" s="626">
        <v>103469</v>
      </c>
      <c r="C8695" s="628" t="s">
        <v>27354</v>
      </c>
      <c r="D8695" s="626" t="s">
        <v>351</v>
      </c>
      <c r="E8695" s="634">
        <v>0</v>
      </c>
      <c r="F8695" s="635"/>
    </row>
    <row r="8696" spans="1:6" ht="15">
      <c r="A8696" s="633" t="s">
        <v>27309</v>
      </c>
      <c r="B8696" s="626">
        <v>103470</v>
      </c>
      <c r="C8696" s="628" t="s">
        <v>27355</v>
      </c>
      <c r="D8696" s="626" t="s">
        <v>351</v>
      </c>
      <c r="E8696" s="634">
        <v>0</v>
      </c>
      <c r="F8696" s="635"/>
    </row>
    <row r="8697" spans="1:6" ht="15">
      <c r="A8697" s="633" t="s">
        <v>27309</v>
      </c>
      <c r="B8697" s="626">
        <v>103471</v>
      </c>
      <c r="C8697" s="628" t="s">
        <v>27356</v>
      </c>
      <c r="D8697" s="626" t="s">
        <v>351</v>
      </c>
      <c r="E8697" s="634">
        <v>0</v>
      </c>
      <c r="F8697" s="635"/>
    </row>
    <row r="8698" spans="1:6" ht="15">
      <c r="A8698" s="633" t="s">
        <v>27309</v>
      </c>
      <c r="B8698" s="626">
        <v>103472</v>
      </c>
      <c r="C8698" s="628" t="s">
        <v>27357</v>
      </c>
      <c r="D8698" s="626" t="s">
        <v>351</v>
      </c>
      <c r="E8698" s="634">
        <v>0</v>
      </c>
      <c r="F8698" s="635"/>
    </row>
    <row r="8699" spans="1:6" ht="15">
      <c r="A8699" s="633" t="s">
        <v>27309</v>
      </c>
      <c r="B8699" s="626">
        <v>103462</v>
      </c>
      <c r="C8699" s="628" t="s">
        <v>27358</v>
      </c>
      <c r="D8699" s="626" t="s">
        <v>351</v>
      </c>
      <c r="E8699" s="634">
        <v>0</v>
      </c>
      <c r="F8699" s="635"/>
    </row>
    <row r="8700" spans="1:6" ht="15">
      <c r="A8700" s="633" t="s">
        <v>27309</v>
      </c>
      <c r="B8700" s="626">
        <v>103473</v>
      </c>
      <c r="C8700" s="628" t="s">
        <v>27359</v>
      </c>
      <c r="D8700" s="626" t="s">
        <v>351</v>
      </c>
      <c r="E8700" s="634">
        <v>0</v>
      </c>
      <c r="F8700" s="635"/>
    </row>
    <row r="8701" spans="1:6" ht="15">
      <c r="A8701" s="633" t="s">
        <v>27309</v>
      </c>
      <c r="B8701" s="626">
        <v>103474</v>
      </c>
      <c r="C8701" s="628" t="s">
        <v>27360</v>
      </c>
      <c r="D8701" s="626" t="s">
        <v>351</v>
      </c>
      <c r="E8701" s="634">
        <v>0</v>
      </c>
      <c r="F8701" s="635"/>
    </row>
    <row r="8702" spans="1:6" ht="15">
      <c r="A8702" s="633" t="s">
        <v>27309</v>
      </c>
      <c r="B8702" s="626">
        <v>103475</v>
      </c>
      <c r="C8702" s="628" t="s">
        <v>27361</v>
      </c>
      <c r="D8702" s="626" t="s">
        <v>351</v>
      </c>
      <c r="E8702" s="634">
        <v>0</v>
      </c>
      <c r="F8702" s="635"/>
    </row>
    <row r="8703" spans="1:6" ht="15">
      <c r="A8703" s="633" t="s">
        <v>27309</v>
      </c>
      <c r="B8703" s="626">
        <v>103476</v>
      </c>
      <c r="C8703" s="628" t="s">
        <v>27362</v>
      </c>
      <c r="D8703" s="626" t="s">
        <v>351</v>
      </c>
      <c r="E8703" s="634">
        <v>0</v>
      </c>
      <c r="F8703" s="635"/>
    </row>
    <row r="8704" spans="1:6" ht="15">
      <c r="A8704" s="633" t="s">
        <v>27309</v>
      </c>
      <c r="B8704" s="626">
        <v>103477</v>
      </c>
      <c r="C8704" s="628" t="s">
        <v>27363</v>
      </c>
      <c r="D8704" s="626" t="s">
        <v>351</v>
      </c>
      <c r="E8704" s="634">
        <v>0</v>
      </c>
      <c r="F8704" s="635"/>
    </row>
    <row r="8705" spans="1:6" ht="15">
      <c r="A8705" s="633" t="s">
        <v>27309</v>
      </c>
      <c r="B8705" s="626">
        <v>103463</v>
      </c>
      <c r="C8705" s="628" t="s">
        <v>27364</v>
      </c>
      <c r="D8705" s="626" t="s">
        <v>351</v>
      </c>
      <c r="E8705" s="634">
        <v>0</v>
      </c>
      <c r="F8705" s="635"/>
    </row>
    <row r="8706" spans="1:6" ht="15">
      <c r="A8706" s="633" t="s">
        <v>27309</v>
      </c>
      <c r="B8706" s="626">
        <v>103478</v>
      </c>
      <c r="C8706" s="628" t="s">
        <v>27365</v>
      </c>
      <c r="D8706" s="626" t="s">
        <v>351</v>
      </c>
      <c r="E8706" s="634">
        <v>0</v>
      </c>
      <c r="F8706" s="635"/>
    </row>
    <row r="8707" spans="1:6" ht="15">
      <c r="A8707" s="633" t="s">
        <v>27309</v>
      </c>
      <c r="B8707" s="626">
        <v>103479</v>
      </c>
      <c r="C8707" s="628" t="s">
        <v>27366</v>
      </c>
      <c r="D8707" s="626" t="s">
        <v>351</v>
      </c>
      <c r="E8707" s="634">
        <v>0</v>
      </c>
      <c r="F8707" s="635"/>
    </row>
    <row r="8708" spans="1:6" ht="15">
      <c r="A8708" s="633" t="s">
        <v>27309</v>
      </c>
      <c r="B8708" s="626">
        <v>103480</v>
      </c>
      <c r="C8708" s="628" t="s">
        <v>27367</v>
      </c>
      <c r="D8708" s="626" t="s">
        <v>351</v>
      </c>
      <c r="E8708" s="634">
        <v>0</v>
      </c>
      <c r="F8708" s="635"/>
    </row>
    <row r="8709" spans="1:6" ht="15">
      <c r="A8709" s="633" t="s">
        <v>27309</v>
      </c>
      <c r="B8709" s="626">
        <v>103464</v>
      </c>
      <c r="C8709" s="628" t="s">
        <v>27368</v>
      </c>
      <c r="D8709" s="626" t="s">
        <v>351</v>
      </c>
      <c r="E8709" s="634">
        <v>0</v>
      </c>
      <c r="F8709" s="635"/>
    </row>
    <row r="8710" spans="1:6" ht="15">
      <c r="A8710" s="633" t="s">
        <v>27309</v>
      </c>
      <c r="B8710" s="626">
        <v>103481</v>
      </c>
      <c r="C8710" s="628" t="s">
        <v>27369</v>
      </c>
      <c r="D8710" s="626" t="s">
        <v>351</v>
      </c>
      <c r="E8710" s="634">
        <v>0</v>
      </c>
      <c r="F8710" s="635"/>
    </row>
    <row r="8711" spans="1:6" ht="15">
      <c r="A8711" s="633" t="s">
        <v>27309</v>
      </c>
      <c r="B8711" s="626">
        <v>103459</v>
      </c>
      <c r="C8711" s="628" t="s">
        <v>27370</v>
      </c>
      <c r="D8711" s="626" t="s">
        <v>351</v>
      </c>
      <c r="E8711" s="634">
        <v>0</v>
      </c>
      <c r="F8711" s="635"/>
    </row>
    <row r="8712" spans="1:6" ht="15">
      <c r="A8712" s="633" t="s">
        <v>27309</v>
      </c>
      <c r="B8712" s="626">
        <v>103460</v>
      </c>
      <c r="C8712" s="628" t="s">
        <v>27371</v>
      </c>
      <c r="D8712" s="626" t="s">
        <v>351</v>
      </c>
      <c r="E8712" s="634">
        <v>0</v>
      </c>
      <c r="F8712" s="635"/>
    </row>
    <row r="8713" spans="1:6" ht="15">
      <c r="A8713" s="633" t="s">
        <v>27309</v>
      </c>
      <c r="B8713" s="626">
        <v>103443</v>
      </c>
      <c r="C8713" s="628" t="s">
        <v>27372</v>
      </c>
      <c r="D8713" s="626" t="s">
        <v>351</v>
      </c>
      <c r="E8713" s="634">
        <v>0</v>
      </c>
      <c r="F8713" s="635"/>
    </row>
    <row r="8714" spans="1:6" ht="15">
      <c r="A8714" s="633" t="s">
        <v>27309</v>
      </c>
      <c r="B8714" s="626">
        <v>103444</v>
      </c>
      <c r="C8714" s="628" t="s">
        <v>27373</v>
      </c>
      <c r="D8714" s="626" t="s">
        <v>351</v>
      </c>
      <c r="E8714" s="634">
        <v>0</v>
      </c>
      <c r="F8714" s="635"/>
    </row>
    <row r="8715" spans="1:6" ht="15">
      <c r="A8715" s="633" t="s">
        <v>27309</v>
      </c>
      <c r="B8715" s="626">
        <v>103445</v>
      </c>
      <c r="C8715" s="628" t="s">
        <v>27374</v>
      </c>
      <c r="D8715" s="626" t="s">
        <v>351</v>
      </c>
      <c r="E8715" s="634">
        <v>0</v>
      </c>
      <c r="F8715" s="635"/>
    </row>
    <row r="8716" spans="1:6" ht="15">
      <c r="A8716" s="633" t="s">
        <v>27309</v>
      </c>
      <c r="B8716" s="626">
        <v>103446</v>
      </c>
      <c r="C8716" s="628" t="s">
        <v>27375</v>
      </c>
      <c r="D8716" s="626" t="s">
        <v>351</v>
      </c>
      <c r="E8716" s="634">
        <v>0</v>
      </c>
      <c r="F8716" s="635"/>
    </row>
    <row r="8717" spans="1:6" ht="15">
      <c r="A8717" s="633" t="s">
        <v>27309</v>
      </c>
      <c r="B8717" s="626">
        <v>103447</v>
      </c>
      <c r="C8717" s="628" t="s">
        <v>27376</v>
      </c>
      <c r="D8717" s="626" t="s">
        <v>351</v>
      </c>
      <c r="E8717" s="634">
        <v>0</v>
      </c>
      <c r="F8717" s="635"/>
    </row>
    <row r="8718" spans="1:6" ht="15">
      <c r="A8718" s="633" t="s">
        <v>27309</v>
      </c>
      <c r="B8718" s="626">
        <v>103448</v>
      </c>
      <c r="C8718" s="628" t="s">
        <v>27377</v>
      </c>
      <c r="D8718" s="626" t="s">
        <v>351</v>
      </c>
      <c r="E8718" s="634">
        <v>0</v>
      </c>
      <c r="F8718" s="635"/>
    </row>
    <row r="8719" spans="1:6" ht="15">
      <c r="A8719" s="633" t="s">
        <v>27309</v>
      </c>
      <c r="B8719" s="626">
        <v>103449</v>
      </c>
      <c r="C8719" s="628" t="s">
        <v>27378</v>
      </c>
      <c r="D8719" s="626" t="s">
        <v>351</v>
      </c>
      <c r="E8719" s="634">
        <v>0</v>
      </c>
      <c r="F8719" s="635"/>
    </row>
    <row r="8720" spans="1:6" ht="15">
      <c r="A8720" s="633" t="s">
        <v>27309</v>
      </c>
      <c r="B8720" s="626">
        <v>103450</v>
      </c>
      <c r="C8720" s="628" t="s">
        <v>27379</v>
      </c>
      <c r="D8720" s="626" t="s">
        <v>351</v>
      </c>
      <c r="E8720" s="634">
        <v>0</v>
      </c>
      <c r="F8720" s="635"/>
    </row>
    <row r="8721" spans="1:6" ht="15">
      <c r="A8721" s="633" t="s">
        <v>27309</v>
      </c>
      <c r="B8721" s="626">
        <v>103451</v>
      </c>
      <c r="C8721" s="628" t="s">
        <v>27380</v>
      </c>
      <c r="D8721" s="626" t="s">
        <v>351</v>
      </c>
      <c r="E8721" s="634">
        <v>0</v>
      </c>
      <c r="F8721" s="635"/>
    </row>
    <row r="8722" spans="1:6" ht="15">
      <c r="A8722" s="633" t="s">
        <v>27309</v>
      </c>
      <c r="B8722" s="626">
        <v>103452</v>
      </c>
      <c r="C8722" s="628" t="s">
        <v>27381</v>
      </c>
      <c r="D8722" s="626" t="s">
        <v>351</v>
      </c>
      <c r="E8722" s="634">
        <v>0</v>
      </c>
      <c r="F8722" s="635"/>
    </row>
    <row r="8723" spans="1:6" ht="15">
      <c r="A8723" s="633" t="s">
        <v>27309</v>
      </c>
      <c r="B8723" s="626">
        <v>103453</v>
      </c>
      <c r="C8723" s="628" t="s">
        <v>27382</v>
      </c>
      <c r="D8723" s="626" t="s">
        <v>351</v>
      </c>
      <c r="E8723" s="634">
        <v>0</v>
      </c>
      <c r="F8723" s="635"/>
    </row>
    <row r="8724" spans="1:6" ht="15">
      <c r="A8724" s="633" t="s">
        <v>27309</v>
      </c>
      <c r="B8724" s="626">
        <v>103454</v>
      </c>
      <c r="C8724" s="628" t="s">
        <v>27383</v>
      </c>
      <c r="D8724" s="626" t="s">
        <v>351</v>
      </c>
      <c r="E8724" s="634">
        <v>0</v>
      </c>
      <c r="F8724" s="635"/>
    </row>
    <row r="8725" spans="1:6" ht="15">
      <c r="A8725" s="633" t="s">
        <v>27309</v>
      </c>
      <c r="B8725" s="626">
        <v>103455</v>
      </c>
      <c r="C8725" s="628" t="s">
        <v>27384</v>
      </c>
      <c r="D8725" s="626" t="s">
        <v>351</v>
      </c>
      <c r="E8725" s="634">
        <v>0</v>
      </c>
      <c r="F8725" s="635"/>
    </row>
    <row r="8726" spans="1:6" ht="15">
      <c r="A8726" s="633" t="s">
        <v>27309</v>
      </c>
      <c r="B8726" s="626">
        <v>103456</v>
      </c>
      <c r="C8726" s="628" t="s">
        <v>27385</v>
      </c>
      <c r="D8726" s="626" t="s">
        <v>351</v>
      </c>
      <c r="E8726" s="634">
        <v>0</v>
      </c>
      <c r="F8726" s="635"/>
    </row>
    <row r="8727" spans="1:6" ht="15">
      <c r="A8727" s="633" t="s">
        <v>27309</v>
      </c>
      <c r="B8727" s="626">
        <v>103457</v>
      </c>
      <c r="C8727" s="628" t="s">
        <v>27386</v>
      </c>
      <c r="D8727" s="626" t="s">
        <v>351</v>
      </c>
      <c r="E8727" s="634">
        <v>0</v>
      </c>
      <c r="F8727" s="635"/>
    </row>
    <row r="8728" spans="1:6" ht="15">
      <c r="A8728" s="633" t="s">
        <v>27309</v>
      </c>
      <c r="B8728" s="626">
        <v>103458</v>
      </c>
      <c r="C8728" s="628" t="s">
        <v>27387</v>
      </c>
      <c r="D8728" s="626" t="s">
        <v>351</v>
      </c>
      <c r="E8728" s="634">
        <v>0</v>
      </c>
      <c r="F8728" s="635"/>
    </row>
    <row r="8729" spans="1:6" ht="15">
      <c r="A8729" s="633" t="s">
        <v>27309</v>
      </c>
      <c r="B8729" s="626">
        <v>103425</v>
      </c>
      <c r="C8729" s="628" t="s">
        <v>27388</v>
      </c>
      <c r="D8729" s="626" t="s">
        <v>351</v>
      </c>
      <c r="E8729" s="634">
        <v>17.8</v>
      </c>
      <c r="F8729" s="635">
        <v>0</v>
      </c>
    </row>
    <row r="8730" spans="1:6" ht="15">
      <c r="A8730" s="633" t="s">
        <v>27309</v>
      </c>
      <c r="B8730" s="626">
        <v>103428</v>
      </c>
      <c r="C8730" s="628" t="s">
        <v>27389</v>
      </c>
      <c r="D8730" s="626" t="s">
        <v>351</v>
      </c>
      <c r="E8730" s="634">
        <v>276.5</v>
      </c>
      <c r="F8730" s="635">
        <v>0</v>
      </c>
    </row>
    <row r="8731" spans="1:6" ht="15">
      <c r="A8731" s="633" t="s">
        <v>27309</v>
      </c>
      <c r="B8731" s="626">
        <v>103426</v>
      </c>
      <c r="C8731" s="628" t="s">
        <v>27390</v>
      </c>
      <c r="D8731" s="626" t="s">
        <v>351</v>
      </c>
      <c r="E8731" s="634">
        <v>21.96</v>
      </c>
      <c r="F8731" s="635">
        <v>0</v>
      </c>
    </row>
    <row r="8732" spans="1:6" ht="15">
      <c r="A8732" s="633" t="s">
        <v>27309</v>
      </c>
      <c r="B8732" s="626">
        <v>103429</v>
      </c>
      <c r="C8732" s="628" t="s">
        <v>27391</v>
      </c>
      <c r="D8732" s="626" t="s">
        <v>351</v>
      </c>
      <c r="E8732" s="634">
        <v>2931.13</v>
      </c>
      <c r="F8732" s="635">
        <v>0</v>
      </c>
    </row>
    <row r="8733" spans="1:6" ht="15">
      <c r="A8733" s="633" t="s">
        <v>27309</v>
      </c>
      <c r="B8733" s="626">
        <v>103427</v>
      </c>
      <c r="C8733" s="628" t="s">
        <v>27392</v>
      </c>
      <c r="D8733" s="626" t="s">
        <v>351</v>
      </c>
      <c r="E8733" s="634">
        <v>43.9</v>
      </c>
      <c r="F8733" s="635">
        <v>0</v>
      </c>
    </row>
    <row r="8734" spans="1:6" ht="15">
      <c r="A8734" s="633" t="s">
        <v>27309</v>
      </c>
      <c r="B8734" s="626">
        <v>103393</v>
      </c>
      <c r="C8734" s="628" t="s">
        <v>27393</v>
      </c>
      <c r="D8734" s="626" t="s">
        <v>143</v>
      </c>
      <c r="E8734" s="634">
        <v>5472.18</v>
      </c>
      <c r="F8734" s="635">
        <v>0</v>
      </c>
    </row>
    <row r="8735" spans="1:6" ht="15">
      <c r="A8735" s="633" t="s">
        <v>27309</v>
      </c>
      <c r="B8735" s="626">
        <v>103376</v>
      </c>
      <c r="C8735" s="628" t="s">
        <v>27394</v>
      </c>
      <c r="D8735" s="626" t="s">
        <v>143</v>
      </c>
      <c r="E8735" s="634">
        <v>134.4</v>
      </c>
      <c r="F8735" s="635">
        <v>0</v>
      </c>
    </row>
    <row r="8736" spans="1:6" ht="15">
      <c r="A8736" s="633" t="s">
        <v>27309</v>
      </c>
      <c r="B8736" s="626">
        <v>104804</v>
      </c>
      <c r="C8736" s="628" t="s">
        <v>27395</v>
      </c>
      <c r="D8736" s="626" t="s">
        <v>143</v>
      </c>
      <c r="E8736" s="634">
        <v>0</v>
      </c>
      <c r="F8736" s="635"/>
    </row>
    <row r="8737" spans="1:6" ht="15">
      <c r="A8737" s="633" t="s">
        <v>27309</v>
      </c>
      <c r="B8737" s="626">
        <v>104805</v>
      </c>
      <c r="C8737" s="628" t="s">
        <v>27396</v>
      </c>
      <c r="D8737" s="626" t="s">
        <v>143</v>
      </c>
      <c r="E8737" s="634">
        <v>0</v>
      </c>
      <c r="F8737" s="635"/>
    </row>
    <row r="8738" spans="1:6" ht="15">
      <c r="A8738" s="633" t="s">
        <v>27309</v>
      </c>
      <c r="B8738" s="626">
        <v>103377</v>
      </c>
      <c r="C8738" s="628" t="s">
        <v>27397</v>
      </c>
      <c r="D8738" s="626" t="s">
        <v>143</v>
      </c>
      <c r="E8738" s="634">
        <v>287.32</v>
      </c>
      <c r="F8738" s="635">
        <v>0</v>
      </c>
    </row>
    <row r="8739" spans="1:6" ht="15">
      <c r="A8739" s="633" t="s">
        <v>27309</v>
      </c>
      <c r="B8739" s="626">
        <v>104806</v>
      </c>
      <c r="C8739" s="628" t="s">
        <v>27398</v>
      </c>
      <c r="D8739" s="626" t="s">
        <v>143</v>
      </c>
      <c r="E8739" s="634">
        <v>0</v>
      </c>
      <c r="F8739" s="635"/>
    </row>
    <row r="8740" spans="1:6" ht="15">
      <c r="A8740" s="633" t="s">
        <v>27309</v>
      </c>
      <c r="B8740" s="626">
        <v>103378</v>
      </c>
      <c r="C8740" s="628" t="s">
        <v>27399</v>
      </c>
      <c r="D8740" s="626" t="s">
        <v>143</v>
      </c>
      <c r="E8740" s="634">
        <v>0</v>
      </c>
      <c r="F8740" s="635"/>
    </row>
    <row r="8741" spans="1:6" ht="15">
      <c r="A8741" s="633" t="s">
        <v>27309</v>
      </c>
      <c r="B8741" s="626">
        <v>103372</v>
      </c>
      <c r="C8741" s="628" t="s">
        <v>27400</v>
      </c>
      <c r="D8741" s="626" t="s">
        <v>143</v>
      </c>
      <c r="E8741" s="634">
        <v>5.81</v>
      </c>
      <c r="F8741" s="635">
        <v>0</v>
      </c>
    </row>
    <row r="8742" spans="1:6" ht="15">
      <c r="A8742" s="633" t="s">
        <v>27309</v>
      </c>
      <c r="B8742" s="626">
        <v>103379</v>
      </c>
      <c r="C8742" s="628" t="s">
        <v>27401</v>
      </c>
      <c r="D8742" s="626" t="s">
        <v>143</v>
      </c>
      <c r="E8742" s="634">
        <v>447.14</v>
      </c>
      <c r="F8742" s="635">
        <v>0</v>
      </c>
    </row>
    <row r="8743" spans="1:6" ht="15">
      <c r="A8743" s="633" t="s">
        <v>27309</v>
      </c>
      <c r="B8743" s="626">
        <v>103380</v>
      </c>
      <c r="C8743" s="628" t="s">
        <v>27402</v>
      </c>
      <c r="D8743" s="626" t="s">
        <v>143</v>
      </c>
      <c r="E8743" s="634">
        <v>0</v>
      </c>
      <c r="F8743" s="635"/>
    </row>
    <row r="8744" spans="1:6" ht="15">
      <c r="A8744" s="633" t="s">
        <v>27309</v>
      </c>
      <c r="B8744" s="626">
        <v>103381</v>
      </c>
      <c r="C8744" s="628" t="s">
        <v>27403</v>
      </c>
      <c r="D8744" s="626" t="s">
        <v>143</v>
      </c>
      <c r="E8744" s="634">
        <v>0</v>
      </c>
      <c r="F8744" s="635"/>
    </row>
    <row r="8745" spans="1:6" ht="15">
      <c r="A8745" s="633" t="s">
        <v>27309</v>
      </c>
      <c r="B8745" s="626">
        <v>103382</v>
      </c>
      <c r="C8745" s="628" t="s">
        <v>27404</v>
      </c>
      <c r="D8745" s="626" t="s">
        <v>143</v>
      </c>
      <c r="E8745" s="634">
        <v>0</v>
      </c>
      <c r="F8745" s="635"/>
    </row>
    <row r="8746" spans="1:6" ht="15">
      <c r="A8746" s="633" t="s">
        <v>27309</v>
      </c>
      <c r="B8746" s="626">
        <v>103383</v>
      </c>
      <c r="C8746" s="628" t="s">
        <v>27405</v>
      </c>
      <c r="D8746" s="626" t="s">
        <v>143</v>
      </c>
      <c r="E8746" s="634">
        <v>1094.8900000000001</v>
      </c>
      <c r="F8746" s="635">
        <v>0</v>
      </c>
    </row>
    <row r="8747" spans="1:6" ht="15">
      <c r="A8747" s="633" t="s">
        <v>27309</v>
      </c>
      <c r="B8747" s="626">
        <v>103373</v>
      </c>
      <c r="C8747" s="628" t="s">
        <v>27406</v>
      </c>
      <c r="D8747" s="626" t="s">
        <v>143</v>
      </c>
      <c r="E8747" s="634">
        <v>11.37</v>
      </c>
      <c r="F8747" s="635">
        <v>0</v>
      </c>
    </row>
    <row r="8748" spans="1:6" ht="15">
      <c r="A8748" s="633" t="s">
        <v>27309</v>
      </c>
      <c r="B8748" s="626">
        <v>103384</v>
      </c>
      <c r="C8748" s="628" t="s">
        <v>27407</v>
      </c>
      <c r="D8748" s="626" t="s">
        <v>143</v>
      </c>
      <c r="E8748" s="634">
        <v>0</v>
      </c>
      <c r="F8748" s="635"/>
    </row>
    <row r="8749" spans="1:6" ht="15">
      <c r="A8749" s="633" t="s">
        <v>27309</v>
      </c>
      <c r="B8749" s="626">
        <v>103385</v>
      </c>
      <c r="C8749" s="628" t="s">
        <v>27408</v>
      </c>
      <c r="D8749" s="626" t="s">
        <v>143</v>
      </c>
      <c r="E8749" s="634">
        <v>1765.58</v>
      </c>
      <c r="F8749" s="635">
        <v>0</v>
      </c>
    </row>
    <row r="8750" spans="1:6" ht="15">
      <c r="A8750" s="633" t="s">
        <v>27309</v>
      </c>
      <c r="B8750" s="626">
        <v>103386</v>
      </c>
      <c r="C8750" s="628" t="s">
        <v>27409</v>
      </c>
      <c r="D8750" s="626" t="s">
        <v>143</v>
      </c>
      <c r="E8750" s="634">
        <v>0</v>
      </c>
      <c r="F8750" s="635"/>
    </row>
    <row r="8751" spans="1:6" ht="15">
      <c r="A8751" s="633" t="s">
        <v>27309</v>
      </c>
      <c r="B8751" s="626">
        <v>103387</v>
      </c>
      <c r="C8751" s="628" t="s">
        <v>27410</v>
      </c>
      <c r="D8751" s="626" t="s">
        <v>143</v>
      </c>
      <c r="E8751" s="634">
        <v>3097.15</v>
      </c>
      <c r="F8751" s="635">
        <v>0</v>
      </c>
    </row>
    <row r="8752" spans="1:6" ht="15">
      <c r="A8752" s="633" t="s">
        <v>27309</v>
      </c>
      <c r="B8752" s="626">
        <v>103388</v>
      </c>
      <c r="C8752" s="628" t="s">
        <v>27411</v>
      </c>
      <c r="D8752" s="626" t="s">
        <v>143</v>
      </c>
      <c r="E8752" s="634">
        <v>0</v>
      </c>
      <c r="F8752" s="635"/>
    </row>
    <row r="8753" spans="1:6" ht="15">
      <c r="A8753" s="633" t="s">
        <v>27309</v>
      </c>
      <c r="B8753" s="626">
        <v>103374</v>
      </c>
      <c r="C8753" s="628" t="s">
        <v>27412</v>
      </c>
      <c r="D8753" s="626" t="s">
        <v>143</v>
      </c>
      <c r="E8753" s="634">
        <v>0</v>
      </c>
      <c r="F8753" s="635"/>
    </row>
    <row r="8754" spans="1:6" ht="15">
      <c r="A8754" s="633" t="s">
        <v>27309</v>
      </c>
      <c r="B8754" s="626">
        <v>103389</v>
      </c>
      <c r="C8754" s="628" t="s">
        <v>27413</v>
      </c>
      <c r="D8754" s="626" t="s">
        <v>143</v>
      </c>
      <c r="E8754" s="634">
        <v>4605.9399999999996</v>
      </c>
      <c r="F8754" s="635">
        <v>0</v>
      </c>
    </row>
    <row r="8755" spans="1:6" ht="15">
      <c r="A8755" s="633" t="s">
        <v>27309</v>
      </c>
      <c r="B8755" s="626">
        <v>103390</v>
      </c>
      <c r="C8755" s="628" t="s">
        <v>27414</v>
      </c>
      <c r="D8755" s="626" t="s">
        <v>143</v>
      </c>
      <c r="E8755" s="634">
        <v>0</v>
      </c>
      <c r="F8755" s="635"/>
    </row>
    <row r="8756" spans="1:6" ht="15">
      <c r="A8756" s="633" t="s">
        <v>27309</v>
      </c>
      <c r="B8756" s="626">
        <v>103391</v>
      </c>
      <c r="C8756" s="628" t="s">
        <v>27415</v>
      </c>
      <c r="D8756" s="626" t="s">
        <v>143</v>
      </c>
      <c r="E8756" s="634">
        <v>3036.55</v>
      </c>
      <c r="F8756" s="635">
        <v>0</v>
      </c>
    </row>
    <row r="8757" spans="1:6" ht="15">
      <c r="A8757" s="633" t="s">
        <v>27309</v>
      </c>
      <c r="B8757" s="626">
        <v>103375</v>
      </c>
      <c r="C8757" s="628" t="s">
        <v>27416</v>
      </c>
      <c r="D8757" s="626" t="s">
        <v>143</v>
      </c>
      <c r="E8757" s="634">
        <v>0</v>
      </c>
      <c r="F8757" s="635"/>
    </row>
    <row r="8758" spans="1:6" ht="15">
      <c r="A8758" s="633" t="s">
        <v>27309</v>
      </c>
      <c r="B8758" s="626">
        <v>103392</v>
      </c>
      <c r="C8758" s="628" t="s">
        <v>27417</v>
      </c>
      <c r="D8758" s="626" t="s">
        <v>143</v>
      </c>
      <c r="E8758" s="634">
        <v>4961.1899999999996</v>
      </c>
      <c r="F8758" s="635">
        <v>0</v>
      </c>
    </row>
    <row r="8759" spans="1:6" ht="15">
      <c r="A8759" s="633" t="s">
        <v>27309</v>
      </c>
      <c r="B8759" s="626">
        <v>103440</v>
      </c>
      <c r="C8759" s="628" t="s">
        <v>27418</v>
      </c>
      <c r="D8759" s="626" t="s">
        <v>351</v>
      </c>
      <c r="E8759" s="634">
        <v>447.06</v>
      </c>
      <c r="F8759" s="635">
        <v>0</v>
      </c>
    </row>
    <row r="8760" spans="1:6" ht="15">
      <c r="A8760" s="633" t="s">
        <v>27309</v>
      </c>
      <c r="B8760" s="626">
        <v>103441</v>
      </c>
      <c r="C8760" s="628" t="s">
        <v>27419</v>
      </c>
      <c r="D8760" s="626" t="s">
        <v>351</v>
      </c>
      <c r="E8760" s="634">
        <v>452.39</v>
      </c>
      <c r="F8760" s="635">
        <v>0</v>
      </c>
    </row>
    <row r="8761" spans="1:6" ht="15">
      <c r="A8761" s="633" t="s">
        <v>27309</v>
      </c>
      <c r="B8761" s="626">
        <v>103442</v>
      </c>
      <c r="C8761" s="628" t="s">
        <v>27420</v>
      </c>
      <c r="D8761" s="626" t="s">
        <v>351</v>
      </c>
      <c r="E8761" s="634">
        <v>581.04</v>
      </c>
      <c r="F8761" s="635">
        <v>0</v>
      </c>
    </row>
    <row r="8762" spans="1:6" ht="15">
      <c r="A8762" s="633" t="s">
        <v>27309</v>
      </c>
      <c r="B8762" s="626">
        <v>103437</v>
      </c>
      <c r="C8762" s="628" t="s">
        <v>27421</v>
      </c>
      <c r="D8762" s="626" t="s">
        <v>351</v>
      </c>
      <c r="E8762" s="634">
        <v>194.44</v>
      </c>
      <c r="F8762" s="635">
        <v>0</v>
      </c>
    </row>
    <row r="8763" spans="1:6" ht="15">
      <c r="A8763" s="633" t="s">
        <v>27309</v>
      </c>
      <c r="B8763" s="626">
        <v>103438</v>
      </c>
      <c r="C8763" s="628" t="s">
        <v>27422</v>
      </c>
      <c r="D8763" s="626" t="s">
        <v>351</v>
      </c>
      <c r="E8763" s="634">
        <v>194.44</v>
      </c>
      <c r="F8763" s="635">
        <v>0</v>
      </c>
    </row>
    <row r="8764" spans="1:6" ht="15">
      <c r="A8764" s="633" t="s">
        <v>27309</v>
      </c>
      <c r="B8764" s="626">
        <v>103439</v>
      </c>
      <c r="C8764" s="628" t="s">
        <v>27423</v>
      </c>
      <c r="D8764" s="626" t="s">
        <v>351</v>
      </c>
      <c r="E8764" s="634">
        <v>227.35</v>
      </c>
      <c r="F8764" s="635">
        <v>0</v>
      </c>
    </row>
    <row r="8765" spans="1:6" ht="15">
      <c r="A8765" s="633" t="s">
        <v>27424</v>
      </c>
      <c r="B8765" s="626">
        <v>88789</v>
      </c>
      <c r="C8765" s="628" t="s">
        <v>27425</v>
      </c>
      <c r="D8765" s="626" t="s">
        <v>135</v>
      </c>
      <c r="E8765" s="634">
        <v>395.55</v>
      </c>
      <c r="F8765" s="635">
        <v>0</v>
      </c>
    </row>
    <row r="8766" spans="1:6" ht="15">
      <c r="A8766" s="633" t="s">
        <v>27424</v>
      </c>
      <c r="B8766" s="626">
        <v>88788</v>
      </c>
      <c r="C8766" s="628" t="s">
        <v>27426</v>
      </c>
      <c r="D8766" s="626" t="s">
        <v>135</v>
      </c>
      <c r="E8766" s="634">
        <v>330.72</v>
      </c>
      <c r="F8766" s="635">
        <v>0</v>
      </c>
    </row>
    <row r="8767" spans="1:6" ht="15">
      <c r="A8767" s="633" t="s">
        <v>27424</v>
      </c>
      <c r="B8767" s="626">
        <v>87245</v>
      </c>
      <c r="C8767" s="628" t="s">
        <v>27427</v>
      </c>
      <c r="D8767" s="626" t="s">
        <v>135</v>
      </c>
      <c r="E8767" s="634">
        <v>307.36</v>
      </c>
      <c r="F8767" s="635">
        <v>0</v>
      </c>
    </row>
    <row r="8768" spans="1:6" ht="15">
      <c r="A8768" s="633" t="s">
        <v>27424</v>
      </c>
      <c r="B8768" s="626">
        <v>87244</v>
      </c>
      <c r="C8768" s="628" t="s">
        <v>27428</v>
      </c>
      <c r="D8768" s="626" t="s">
        <v>135</v>
      </c>
      <c r="E8768" s="634">
        <v>257.41000000000003</v>
      </c>
      <c r="F8768" s="635">
        <v>0</v>
      </c>
    </row>
    <row r="8769" spans="1:6" ht="15">
      <c r="A8769" s="633" t="s">
        <v>27424</v>
      </c>
      <c r="B8769" s="626">
        <v>104589</v>
      </c>
      <c r="C8769" s="628" t="s">
        <v>27429</v>
      </c>
      <c r="D8769" s="626" t="s">
        <v>135</v>
      </c>
      <c r="E8769" s="634">
        <v>257.7</v>
      </c>
      <c r="F8769" s="635">
        <v>0</v>
      </c>
    </row>
    <row r="8770" spans="1:6" ht="15">
      <c r="A8770" s="633" t="s">
        <v>27424</v>
      </c>
      <c r="B8770" s="626">
        <v>104588</v>
      </c>
      <c r="C8770" s="628" t="s">
        <v>27430</v>
      </c>
      <c r="D8770" s="626" t="s">
        <v>135</v>
      </c>
      <c r="E8770" s="634">
        <v>216.37</v>
      </c>
      <c r="F8770" s="635">
        <v>0</v>
      </c>
    </row>
    <row r="8771" spans="1:6" ht="15">
      <c r="A8771" s="633" t="s">
        <v>27424</v>
      </c>
      <c r="B8771" s="626">
        <v>104591</v>
      </c>
      <c r="C8771" s="628" t="s">
        <v>27431</v>
      </c>
      <c r="D8771" s="626" t="s">
        <v>135</v>
      </c>
      <c r="E8771" s="634">
        <v>285.2</v>
      </c>
      <c r="F8771" s="635">
        <v>0</v>
      </c>
    </row>
    <row r="8772" spans="1:6" ht="15">
      <c r="A8772" s="633" t="s">
        <v>27424</v>
      </c>
      <c r="B8772" s="626">
        <v>104590</v>
      </c>
      <c r="C8772" s="628" t="s">
        <v>27432</v>
      </c>
      <c r="D8772" s="626" t="s">
        <v>135</v>
      </c>
      <c r="E8772" s="634">
        <v>241.29</v>
      </c>
      <c r="F8772" s="635">
        <v>0</v>
      </c>
    </row>
    <row r="8773" spans="1:6" ht="15">
      <c r="A8773" s="633" t="s">
        <v>27433</v>
      </c>
      <c r="B8773" s="626">
        <v>87267</v>
      </c>
      <c r="C8773" s="628" t="s">
        <v>27434</v>
      </c>
      <c r="D8773" s="626" t="s">
        <v>135</v>
      </c>
      <c r="E8773" s="634">
        <v>66.349999999999994</v>
      </c>
      <c r="F8773" s="635">
        <v>0</v>
      </c>
    </row>
    <row r="8774" spans="1:6" ht="15">
      <c r="A8774" s="633" t="s">
        <v>27433</v>
      </c>
      <c r="B8774" s="626">
        <v>104614</v>
      </c>
      <c r="C8774" s="628" t="s">
        <v>27435</v>
      </c>
      <c r="D8774" s="626" t="s">
        <v>135</v>
      </c>
      <c r="E8774" s="634">
        <v>72.55</v>
      </c>
      <c r="F8774" s="635">
        <v>0</v>
      </c>
    </row>
    <row r="8775" spans="1:6" ht="15">
      <c r="A8775" s="633" t="s">
        <v>27433</v>
      </c>
      <c r="B8775" s="626">
        <v>104613</v>
      </c>
      <c r="C8775" s="628" t="s">
        <v>27436</v>
      </c>
      <c r="D8775" s="626" t="s">
        <v>135</v>
      </c>
      <c r="E8775" s="634">
        <v>64.06</v>
      </c>
      <c r="F8775" s="635">
        <v>0</v>
      </c>
    </row>
    <row r="8776" spans="1:6" ht="15">
      <c r="A8776" s="633" t="s">
        <v>27433</v>
      </c>
      <c r="B8776" s="626">
        <v>87265</v>
      </c>
      <c r="C8776" s="628" t="s">
        <v>27437</v>
      </c>
      <c r="D8776" s="626" t="s">
        <v>135</v>
      </c>
      <c r="E8776" s="634">
        <v>59.81</v>
      </c>
      <c r="F8776" s="635">
        <v>0</v>
      </c>
    </row>
    <row r="8777" spans="1:6" ht="15">
      <c r="A8777" s="633" t="s">
        <v>27433</v>
      </c>
      <c r="B8777" s="626">
        <v>87271</v>
      </c>
      <c r="C8777" s="628" t="s">
        <v>27438</v>
      </c>
      <c r="D8777" s="626" t="s">
        <v>135</v>
      </c>
      <c r="E8777" s="634">
        <v>71.31</v>
      </c>
      <c r="F8777" s="635">
        <v>0</v>
      </c>
    </row>
    <row r="8778" spans="1:6" ht="15">
      <c r="A8778" s="633" t="s">
        <v>27433</v>
      </c>
      <c r="B8778" s="626">
        <v>87269</v>
      </c>
      <c r="C8778" s="628" t="s">
        <v>27439</v>
      </c>
      <c r="D8778" s="626" t="s">
        <v>135</v>
      </c>
      <c r="E8778" s="634">
        <v>64.67</v>
      </c>
      <c r="F8778" s="635">
        <v>0</v>
      </c>
    </row>
    <row r="8779" spans="1:6" ht="15">
      <c r="A8779" s="633" t="s">
        <v>27433</v>
      </c>
      <c r="B8779" s="626">
        <v>87275</v>
      </c>
      <c r="C8779" s="628" t="s">
        <v>27440</v>
      </c>
      <c r="D8779" s="626" t="s">
        <v>135</v>
      </c>
      <c r="E8779" s="634">
        <v>76.959999999999994</v>
      </c>
      <c r="F8779" s="635">
        <v>0</v>
      </c>
    </row>
    <row r="8780" spans="1:6" ht="15">
      <c r="A8780" s="633" t="s">
        <v>27433</v>
      </c>
      <c r="B8780" s="626">
        <v>87273</v>
      </c>
      <c r="C8780" s="628" t="s">
        <v>27441</v>
      </c>
      <c r="D8780" s="626" t="s">
        <v>135</v>
      </c>
      <c r="E8780" s="634">
        <v>68.22</v>
      </c>
      <c r="F8780" s="635">
        <v>0</v>
      </c>
    </row>
    <row r="8781" spans="1:6" ht="15">
      <c r="A8781" s="633" t="s">
        <v>27433</v>
      </c>
      <c r="B8781" s="626">
        <v>104612</v>
      </c>
      <c r="C8781" s="628" t="s">
        <v>27442</v>
      </c>
      <c r="D8781" s="626" t="s">
        <v>135</v>
      </c>
      <c r="E8781" s="634">
        <v>92.41</v>
      </c>
      <c r="F8781" s="635">
        <v>0</v>
      </c>
    </row>
    <row r="8782" spans="1:6" ht="15">
      <c r="A8782" s="633" t="s">
        <v>27433</v>
      </c>
      <c r="B8782" s="626">
        <v>104611</v>
      </c>
      <c r="C8782" s="628" t="s">
        <v>27443</v>
      </c>
      <c r="D8782" s="626" t="s">
        <v>135</v>
      </c>
      <c r="E8782" s="634">
        <v>91.29</v>
      </c>
      <c r="F8782" s="635">
        <v>0</v>
      </c>
    </row>
    <row r="8783" spans="1:6" ht="15">
      <c r="A8783" s="633" t="s">
        <v>27433</v>
      </c>
      <c r="B8783" s="626">
        <v>104618</v>
      </c>
      <c r="C8783" s="628" t="s">
        <v>27444</v>
      </c>
      <c r="D8783" s="626" t="s">
        <v>135</v>
      </c>
      <c r="E8783" s="634">
        <v>342.11</v>
      </c>
      <c r="F8783" s="635">
        <v>0</v>
      </c>
    </row>
    <row r="8784" spans="1:6" ht="15">
      <c r="A8784" s="633" t="s">
        <v>27433</v>
      </c>
      <c r="B8784" s="626">
        <v>104616</v>
      </c>
      <c r="C8784" s="628" t="s">
        <v>27445</v>
      </c>
      <c r="D8784" s="626" t="s">
        <v>135</v>
      </c>
      <c r="E8784" s="634">
        <v>328.72</v>
      </c>
      <c r="F8784" s="635">
        <v>0</v>
      </c>
    </row>
    <row r="8785" spans="1:6" ht="15">
      <c r="A8785" s="633" t="s">
        <v>27433</v>
      </c>
      <c r="B8785" s="626">
        <v>104617</v>
      </c>
      <c r="C8785" s="628" t="s">
        <v>27446</v>
      </c>
      <c r="D8785" s="626" t="s">
        <v>135</v>
      </c>
      <c r="E8785" s="634">
        <v>266.26</v>
      </c>
      <c r="F8785" s="635">
        <v>0</v>
      </c>
    </row>
    <row r="8786" spans="1:6" ht="15">
      <c r="A8786" s="633" t="s">
        <v>27433</v>
      </c>
      <c r="B8786" s="626">
        <v>104615</v>
      </c>
      <c r="C8786" s="628" t="s">
        <v>27447</v>
      </c>
      <c r="D8786" s="626" t="s">
        <v>135</v>
      </c>
      <c r="E8786" s="634">
        <v>252.87</v>
      </c>
      <c r="F8786" s="635">
        <v>0</v>
      </c>
    </row>
    <row r="8787" spans="1:6" ht="15">
      <c r="A8787" s="633" t="s">
        <v>27433</v>
      </c>
      <c r="B8787" s="626">
        <v>87247</v>
      </c>
      <c r="C8787" s="628" t="s">
        <v>27448</v>
      </c>
      <c r="D8787" s="626" t="s">
        <v>135</v>
      </c>
      <c r="E8787" s="634">
        <v>59.09</v>
      </c>
      <c r="F8787" s="635">
        <v>0</v>
      </c>
    </row>
    <row r="8788" spans="1:6" ht="15">
      <c r="A8788" s="633" t="s">
        <v>27433</v>
      </c>
      <c r="B8788" s="626">
        <v>87248</v>
      </c>
      <c r="C8788" s="628" t="s">
        <v>27449</v>
      </c>
      <c r="D8788" s="626" t="s">
        <v>135</v>
      </c>
      <c r="E8788" s="634">
        <v>49.74</v>
      </c>
      <c r="F8788" s="635">
        <v>0</v>
      </c>
    </row>
    <row r="8789" spans="1:6" ht="15">
      <c r="A8789" s="633" t="s">
        <v>27433</v>
      </c>
      <c r="B8789" s="626">
        <v>87246</v>
      </c>
      <c r="C8789" s="628" t="s">
        <v>27450</v>
      </c>
      <c r="D8789" s="626" t="s">
        <v>135</v>
      </c>
      <c r="E8789" s="634">
        <v>67.77</v>
      </c>
      <c r="F8789" s="635">
        <v>0</v>
      </c>
    </row>
    <row r="8790" spans="1:6" ht="15">
      <c r="A8790" s="633" t="s">
        <v>27433</v>
      </c>
      <c r="B8790" s="626">
        <v>104601</v>
      </c>
      <c r="C8790" s="628" t="s">
        <v>27451</v>
      </c>
      <c r="D8790" s="626" t="s">
        <v>135</v>
      </c>
      <c r="E8790" s="634">
        <v>64.95</v>
      </c>
      <c r="F8790" s="635">
        <v>0</v>
      </c>
    </row>
    <row r="8791" spans="1:6" ht="15">
      <c r="A8791" s="633" t="s">
        <v>27433</v>
      </c>
      <c r="B8791" s="626">
        <v>104603</v>
      </c>
      <c r="C8791" s="628" t="s">
        <v>27452</v>
      </c>
      <c r="D8791" s="626" t="s">
        <v>135</v>
      </c>
      <c r="E8791" s="634">
        <v>52.65</v>
      </c>
      <c r="F8791" s="635">
        <v>0</v>
      </c>
    </row>
    <row r="8792" spans="1:6" ht="15">
      <c r="A8792" s="633" t="s">
        <v>27433</v>
      </c>
      <c r="B8792" s="626">
        <v>104599</v>
      </c>
      <c r="C8792" s="628" t="s">
        <v>27453</v>
      </c>
      <c r="D8792" s="626" t="s">
        <v>135</v>
      </c>
      <c r="E8792" s="634">
        <v>83.28</v>
      </c>
      <c r="F8792" s="635">
        <v>0</v>
      </c>
    </row>
    <row r="8793" spans="1:6" ht="15">
      <c r="A8793" s="633" t="s">
        <v>27433</v>
      </c>
      <c r="B8793" s="626">
        <v>87250</v>
      </c>
      <c r="C8793" s="628" t="s">
        <v>27454</v>
      </c>
      <c r="D8793" s="626" t="s">
        <v>135</v>
      </c>
      <c r="E8793" s="634">
        <v>60.71</v>
      </c>
      <c r="F8793" s="635">
        <v>0</v>
      </c>
    </row>
    <row r="8794" spans="1:6" ht="15">
      <c r="A8794" s="633" t="s">
        <v>27433</v>
      </c>
      <c r="B8794" s="626">
        <v>87251</v>
      </c>
      <c r="C8794" s="628" t="s">
        <v>27455</v>
      </c>
      <c r="D8794" s="626" t="s">
        <v>135</v>
      </c>
      <c r="E8794" s="634">
        <v>50.08</v>
      </c>
      <c r="F8794" s="635">
        <v>0</v>
      </c>
    </row>
    <row r="8795" spans="1:6" ht="15">
      <c r="A8795" s="633" t="s">
        <v>27433</v>
      </c>
      <c r="B8795" s="626">
        <v>87249</v>
      </c>
      <c r="C8795" s="628" t="s">
        <v>27456</v>
      </c>
      <c r="D8795" s="626" t="s">
        <v>135</v>
      </c>
      <c r="E8795" s="634">
        <v>73.44</v>
      </c>
      <c r="F8795" s="635">
        <v>0</v>
      </c>
    </row>
    <row r="8796" spans="1:6" ht="15">
      <c r="A8796" s="633" t="s">
        <v>27433</v>
      </c>
      <c r="B8796" s="626">
        <v>104606</v>
      </c>
      <c r="C8796" s="628" t="s">
        <v>27457</v>
      </c>
      <c r="D8796" s="626" t="s">
        <v>135</v>
      </c>
      <c r="E8796" s="634">
        <v>70</v>
      </c>
      <c r="F8796" s="635">
        <v>0</v>
      </c>
    </row>
    <row r="8797" spans="1:6" ht="15">
      <c r="A8797" s="633" t="s">
        <v>27433</v>
      </c>
      <c r="B8797" s="626">
        <v>104607</v>
      </c>
      <c r="C8797" s="628" t="s">
        <v>27458</v>
      </c>
      <c r="D8797" s="626" t="s">
        <v>135</v>
      </c>
      <c r="E8797" s="634">
        <v>54.21</v>
      </c>
      <c r="F8797" s="635">
        <v>0</v>
      </c>
    </row>
    <row r="8798" spans="1:6" ht="15">
      <c r="A8798" s="633" t="s">
        <v>27433</v>
      </c>
      <c r="B8798" s="626">
        <v>104605</v>
      </c>
      <c r="C8798" s="628" t="s">
        <v>27459</v>
      </c>
      <c r="D8798" s="626" t="s">
        <v>135</v>
      </c>
      <c r="E8798" s="634">
        <v>106.26</v>
      </c>
      <c r="F8798" s="635">
        <v>0</v>
      </c>
    </row>
    <row r="8799" spans="1:6" ht="15">
      <c r="A8799" s="633" t="s">
        <v>27433</v>
      </c>
      <c r="B8799" s="626">
        <v>87256</v>
      </c>
      <c r="C8799" s="628" t="s">
        <v>27460</v>
      </c>
      <c r="D8799" s="626" t="s">
        <v>135</v>
      </c>
      <c r="E8799" s="634">
        <v>70.59</v>
      </c>
      <c r="F8799" s="635">
        <v>0</v>
      </c>
    </row>
    <row r="8800" spans="1:6" ht="15">
      <c r="A8800" s="633" t="s">
        <v>27433</v>
      </c>
      <c r="B8800" s="626">
        <v>87257</v>
      </c>
      <c r="C8800" s="628" t="s">
        <v>27461</v>
      </c>
      <c r="D8800" s="626" t="s">
        <v>135</v>
      </c>
      <c r="E8800" s="634">
        <v>58.77</v>
      </c>
      <c r="F8800" s="635">
        <v>0</v>
      </c>
    </row>
    <row r="8801" spans="1:6" ht="15">
      <c r="A8801" s="633" t="s">
        <v>27433</v>
      </c>
      <c r="B8801" s="626">
        <v>87255</v>
      </c>
      <c r="C8801" s="628" t="s">
        <v>27462</v>
      </c>
      <c r="D8801" s="626" t="s">
        <v>135</v>
      </c>
      <c r="E8801" s="634">
        <v>84.44</v>
      </c>
      <c r="F8801" s="635">
        <v>0</v>
      </c>
    </row>
    <row r="8802" spans="1:6" ht="15">
      <c r="A8802" s="633" t="s">
        <v>27433</v>
      </c>
      <c r="B8802" s="626">
        <v>104594</v>
      </c>
      <c r="C8802" s="628" t="s">
        <v>27463</v>
      </c>
      <c r="D8802" s="626" t="s">
        <v>135</v>
      </c>
      <c r="E8802" s="634">
        <v>73.03</v>
      </c>
      <c r="F8802" s="635">
        <v>0</v>
      </c>
    </row>
    <row r="8803" spans="1:6" ht="15">
      <c r="A8803" s="633" t="s">
        <v>27433</v>
      </c>
      <c r="B8803" s="626">
        <v>104595</v>
      </c>
      <c r="C8803" s="628" t="s">
        <v>27464</v>
      </c>
      <c r="D8803" s="626" t="s">
        <v>135</v>
      </c>
      <c r="E8803" s="634">
        <v>59.29</v>
      </c>
      <c r="F8803" s="635">
        <v>0</v>
      </c>
    </row>
    <row r="8804" spans="1:6" ht="15">
      <c r="A8804" s="633" t="s">
        <v>27433</v>
      </c>
      <c r="B8804" s="626">
        <v>104593</v>
      </c>
      <c r="C8804" s="628" t="s">
        <v>27465</v>
      </c>
      <c r="D8804" s="626" t="s">
        <v>135</v>
      </c>
      <c r="E8804" s="634">
        <v>88.46</v>
      </c>
      <c r="F8804" s="635">
        <v>0</v>
      </c>
    </row>
    <row r="8805" spans="1:6" ht="15">
      <c r="A8805" s="633" t="s">
        <v>27433</v>
      </c>
      <c r="B8805" s="626">
        <v>87262</v>
      </c>
      <c r="C8805" s="628" t="s">
        <v>27466</v>
      </c>
      <c r="D8805" s="626" t="s">
        <v>135</v>
      </c>
      <c r="E8805" s="634">
        <v>119</v>
      </c>
      <c r="F8805" s="635">
        <v>0</v>
      </c>
    </row>
    <row r="8806" spans="1:6" ht="15">
      <c r="A8806" s="633" t="s">
        <v>27433</v>
      </c>
      <c r="B8806" s="626">
        <v>87263</v>
      </c>
      <c r="C8806" s="628" t="s">
        <v>27467</v>
      </c>
      <c r="D8806" s="626" t="s">
        <v>135</v>
      </c>
      <c r="E8806" s="634">
        <v>106.79</v>
      </c>
      <c r="F8806" s="635">
        <v>0</v>
      </c>
    </row>
    <row r="8807" spans="1:6" ht="15">
      <c r="A8807" s="633" t="s">
        <v>27433</v>
      </c>
      <c r="B8807" s="626">
        <v>87261</v>
      </c>
      <c r="C8807" s="628" t="s">
        <v>27468</v>
      </c>
      <c r="D8807" s="626" t="s">
        <v>135</v>
      </c>
      <c r="E8807" s="634">
        <v>133.88</v>
      </c>
      <c r="F8807" s="635">
        <v>0</v>
      </c>
    </row>
    <row r="8808" spans="1:6" ht="15">
      <c r="A8808" s="633" t="s">
        <v>27433</v>
      </c>
      <c r="B8808" s="626">
        <v>104597</v>
      </c>
      <c r="C8808" s="628" t="s">
        <v>27469</v>
      </c>
      <c r="D8808" s="626" t="s">
        <v>135</v>
      </c>
      <c r="E8808" s="634">
        <v>121.75</v>
      </c>
      <c r="F8808" s="635">
        <v>0</v>
      </c>
    </row>
    <row r="8809" spans="1:6" ht="15">
      <c r="A8809" s="633" t="s">
        <v>27433</v>
      </c>
      <c r="B8809" s="626">
        <v>104598</v>
      </c>
      <c r="C8809" s="628" t="s">
        <v>27470</v>
      </c>
      <c r="D8809" s="626" t="s">
        <v>135</v>
      </c>
      <c r="E8809" s="634">
        <v>107.4</v>
      </c>
      <c r="F8809" s="635">
        <v>0</v>
      </c>
    </row>
    <row r="8810" spans="1:6" ht="15">
      <c r="A8810" s="633" t="s">
        <v>27433</v>
      </c>
      <c r="B8810" s="626">
        <v>104596</v>
      </c>
      <c r="C8810" s="628" t="s">
        <v>27471</v>
      </c>
      <c r="D8810" s="626" t="s">
        <v>135</v>
      </c>
      <c r="E8810" s="634">
        <v>138.38</v>
      </c>
      <c r="F8810" s="635">
        <v>0</v>
      </c>
    </row>
    <row r="8811" spans="1:6" ht="15">
      <c r="A8811" s="633" t="s">
        <v>27433</v>
      </c>
      <c r="B8811" s="626">
        <v>88648</v>
      </c>
      <c r="C8811" s="628" t="s">
        <v>27472</v>
      </c>
      <c r="D8811" s="626" t="s">
        <v>143</v>
      </c>
      <c r="E8811" s="634">
        <v>7.72</v>
      </c>
      <c r="F8811" s="635">
        <v>0</v>
      </c>
    </row>
    <row r="8812" spans="1:6" ht="15">
      <c r="A8812" s="633" t="s">
        <v>27433</v>
      </c>
      <c r="B8812" s="626">
        <v>88649</v>
      </c>
      <c r="C8812" s="628" t="s">
        <v>27473</v>
      </c>
      <c r="D8812" s="626" t="s">
        <v>143</v>
      </c>
      <c r="E8812" s="634">
        <v>8.6199999999999992</v>
      </c>
      <c r="F8812" s="635">
        <v>0</v>
      </c>
    </row>
    <row r="8813" spans="1:6" ht="15">
      <c r="A8813" s="633" t="s">
        <v>27433</v>
      </c>
      <c r="B8813" s="626">
        <v>88650</v>
      </c>
      <c r="C8813" s="628" t="s">
        <v>27474</v>
      </c>
      <c r="D8813" s="626" t="s">
        <v>143</v>
      </c>
      <c r="E8813" s="634">
        <v>11.38</v>
      </c>
      <c r="F8813" s="635">
        <v>0</v>
      </c>
    </row>
    <row r="8814" spans="1:6" ht="15">
      <c r="A8814" s="633" t="s">
        <v>27433</v>
      </c>
      <c r="B8814" s="626">
        <v>104619</v>
      </c>
      <c r="C8814" s="628" t="s">
        <v>27475</v>
      </c>
      <c r="D8814" s="626" t="s">
        <v>143</v>
      </c>
      <c r="E8814" s="634">
        <v>13.31</v>
      </c>
      <c r="F8814" s="635">
        <v>0</v>
      </c>
    </row>
    <row r="8815" spans="1:6" ht="15">
      <c r="A8815" s="633" t="s">
        <v>27476</v>
      </c>
      <c r="B8815" s="626">
        <v>103741</v>
      </c>
      <c r="C8815" s="628" t="s">
        <v>27477</v>
      </c>
      <c r="D8815" s="626" t="s">
        <v>351</v>
      </c>
      <c r="E8815" s="634">
        <v>0</v>
      </c>
      <c r="F8815" s="635"/>
    </row>
    <row r="8816" spans="1:6" ht="15">
      <c r="A8816" s="633" t="s">
        <v>27476</v>
      </c>
      <c r="B8816" s="626">
        <v>103755</v>
      </c>
      <c r="C8816" s="628" t="s">
        <v>27478</v>
      </c>
      <c r="D8816" s="626" t="s">
        <v>143</v>
      </c>
      <c r="E8816" s="634">
        <v>0</v>
      </c>
      <c r="F8816" s="635"/>
    </row>
    <row r="8817" spans="1:6" ht="15">
      <c r="A8817" s="633" t="s">
        <v>27476</v>
      </c>
      <c r="B8817" s="626">
        <v>103753</v>
      </c>
      <c r="C8817" s="628" t="s">
        <v>27479</v>
      </c>
      <c r="D8817" s="626" t="s">
        <v>143</v>
      </c>
      <c r="E8817" s="634">
        <v>0</v>
      </c>
      <c r="F8817" s="635"/>
    </row>
    <row r="8818" spans="1:6" ht="15">
      <c r="A8818" s="633" t="s">
        <v>27476</v>
      </c>
      <c r="B8818" s="626">
        <v>103754</v>
      </c>
      <c r="C8818" s="628" t="s">
        <v>27480</v>
      </c>
      <c r="D8818" s="626" t="s">
        <v>143</v>
      </c>
      <c r="E8818" s="634">
        <v>0</v>
      </c>
      <c r="F8818" s="635"/>
    </row>
    <row r="8819" spans="1:6" ht="15">
      <c r="A8819" s="633" t="s">
        <v>27476</v>
      </c>
      <c r="B8819" s="626">
        <v>103752</v>
      </c>
      <c r="C8819" s="628" t="s">
        <v>27481</v>
      </c>
      <c r="D8819" s="626" t="s">
        <v>143</v>
      </c>
      <c r="E8819" s="634">
        <v>0</v>
      </c>
      <c r="F8819" s="635"/>
    </row>
    <row r="8820" spans="1:6" ht="15">
      <c r="A8820" s="633" t="s">
        <v>27476</v>
      </c>
      <c r="B8820" s="626">
        <v>103759</v>
      </c>
      <c r="C8820" s="628" t="s">
        <v>27482</v>
      </c>
      <c r="D8820" s="626" t="s">
        <v>143</v>
      </c>
      <c r="E8820" s="634">
        <v>0</v>
      </c>
      <c r="F8820" s="635"/>
    </row>
    <row r="8821" spans="1:6" ht="15">
      <c r="A8821" s="633" t="s">
        <v>27476</v>
      </c>
      <c r="B8821" s="626">
        <v>103757</v>
      </c>
      <c r="C8821" s="628" t="s">
        <v>27483</v>
      </c>
      <c r="D8821" s="626" t="s">
        <v>143</v>
      </c>
      <c r="E8821" s="634">
        <v>0</v>
      </c>
      <c r="F8821" s="635"/>
    </row>
    <row r="8822" spans="1:6" ht="15">
      <c r="A8822" s="633" t="s">
        <v>27476</v>
      </c>
      <c r="B8822" s="626">
        <v>103758</v>
      </c>
      <c r="C8822" s="628" t="s">
        <v>27484</v>
      </c>
      <c r="D8822" s="626" t="s">
        <v>143</v>
      </c>
      <c r="E8822" s="634">
        <v>0</v>
      </c>
      <c r="F8822" s="635"/>
    </row>
    <row r="8823" spans="1:6" ht="15">
      <c r="A8823" s="633" t="s">
        <v>27476</v>
      </c>
      <c r="B8823" s="626">
        <v>103756</v>
      </c>
      <c r="C8823" s="628" t="s">
        <v>27485</v>
      </c>
      <c r="D8823" s="626" t="s">
        <v>143</v>
      </c>
      <c r="E8823" s="634">
        <v>0</v>
      </c>
      <c r="F8823" s="635"/>
    </row>
    <row r="8824" spans="1:6" ht="15">
      <c r="A8824" s="633" t="s">
        <v>27476</v>
      </c>
      <c r="B8824" s="626">
        <v>103734</v>
      </c>
      <c r="C8824" s="628" t="s">
        <v>27486</v>
      </c>
      <c r="D8824" s="626" t="s">
        <v>351</v>
      </c>
      <c r="E8824" s="634">
        <v>0</v>
      </c>
      <c r="F8824" s="635"/>
    </row>
    <row r="8825" spans="1:6" ht="15">
      <c r="A8825" s="633" t="s">
        <v>27476</v>
      </c>
      <c r="B8825" s="626">
        <v>103740</v>
      </c>
      <c r="C8825" s="628" t="s">
        <v>27487</v>
      </c>
      <c r="D8825" s="626" t="s">
        <v>351</v>
      </c>
      <c r="E8825" s="634">
        <v>0</v>
      </c>
      <c r="F8825" s="635"/>
    </row>
    <row r="8826" spans="1:6" ht="15">
      <c r="A8826" s="633" t="s">
        <v>27476</v>
      </c>
      <c r="B8826" s="626">
        <v>103747</v>
      </c>
      <c r="C8826" s="628" t="s">
        <v>27488</v>
      </c>
      <c r="D8826" s="626" t="s">
        <v>143</v>
      </c>
      <c r="E8826" s="634">
        <v>0</v>
      </c>
      <c r="F8826" s="635"/>
    </row>
    <row r="8827" spans="1:6" ht="15">
      <c r="A8827" s="633" t="s">
        <v>27476</v>
      </c>
      <c r="B8827" s="626">
        <v>103746</v>
      </c>
      <c r="C8827" s="628" t="s">
        <v>27489</v>
      </c>
      <c r="D8827" s="626" t="s">
        <v>143</v>
      </c>
      <c r="E8827" s="634">
        <v>0</v>
      </c>
      <c r="F8827" s="635"/>
    </row>
    <row r="8828" spans="1:6" ht="15">
      <c r="A8828" s="633" t="s">
        <v>27476</v>
      </c>
      <c r="B8828" s="626">
        <v>103749</v>
      </c>
      <c r="C8828" s="628" t="s">
        <v>27490</v>
      </c>
      <c r="D8828" s="626" t="s">
        <v>143</v>
      </c>
      <c r="E8828" s="634">
        <v>0</v>
      </c>
      <c r="F8828" s="635"/>
    </row>
    <row r="8829" spans="1:6" ht="15">
      <c r="A8829" s="633" t="s">
        <v>27476</v>
      </c>
      <c r="B8829" s="626">
        <v>103744</v>
      </c>
      <c r="C8829" s="628" t="s">
        <v>27491</v>
      </c>
      <c r="D8829" s="626" t="s">
        <v>143</v>
      </c>
      <c r="E8829" s="634">
        <v>0</v>
      </c>
      <c r="F8829" s="635"/>
    </row>
    <row r="8830" spans="1:6" ht="15">
      <c r="A8830" s="633" t="s">
        <v>27476</v>
      </c>
      <c r="B8830" s="626">
        <v>103748</v>
      </c>
      <c r="C8830" s="628" t="s">
        <v>27492</v>
      </c>
      <c r="D8830" s="626" t="s">
        <v>143</v>
      </c>
      <c r="E8830" s="634">
        <v>0</v>
      </c>
      <c r="F8830" s="635"/>
    </row>
    <row r="8831" spans="1:6" ht="15">
      <c r="A8831" s="633" t="s">
        <v>27476</v>
      </c>
      <c r="B8831" s="626">
        <v>103745</v>
      </c>
      <c r="C8831" s="628" t="s">
        <v>27493</v>
      </c>
      <c r="D8831" s="626" t="s">
        <v>143</v>
      </c>
      <c r="E8831" s="634">
        <v>0</v>
      </c>
      <c r="F8831" s="635"/>
    </row>
    <row r="8832" spans="1:6" ht="15">
      <c r="A8832" s="633" t="s">
        <v>27476</v>
      </c>
      <c r="B8832" s="626">
        <v>103751</v>
      </c>
      <c r="C8832" s="628" t="s">
        <v>27494</v>
      </c>
      <c r="D8832" s="626" t="s">
        <v>143</v>
      </c>
      <c r="E8832" s="634">
        <v>0</v>
      </c>
      <c r="F8832" s="635"/>
    </row>
    <row r="8833" spans="1:6" ht="15">
      <c r="A8833" s="633" t="s">
        <v>27476</v>
      </c>
      <c r="B8833" s="626">
        <v>103750</v>
      </c>
      <c r="C8833" s="628" t="s">
        <v>27495</v>
      </c>
      <c r="D8833" s="626" t="s">
        <v>143</v>
      </c>
      <c r="E8833" s="634">
        <v>0</v>
      </c>
      <c r="F8833" s="635"/>
    </row>
    <row r="8834" spans="1:6" ht="15">
      <c r="A8834" s="633" t="s">
        <v>27476</v>
      </c>
      <c r="B8834" s="626">
        <v>103735</v>
      </c>
      <c r="C8834" s="628" t="s">
        <v>27496</v>
      </c>
      <c r="D8834" s="626" t="s">
        <v>351</v>
      </c>
      <c r="E8834" s="634">
        <v>0</v>
      </c>
      <c r="F8834" s="635"/>
    </row>
    <row r="8835" spans="1:6" ht="15">
      <c r="A8835" s="633" t="s">
        <v>27476</v>
      </c>
      <c r="B8835" s="626">
        <v>103738</v>
      </c>
      <c r="C8835" s="628" t="s">
        <v>27497</v>
      </c>
      <c r="D8835" s="626" t="s">
        <v>351</v>
      </c>
      <c r="E8835" s="634">
        <v>0</v>
      </c>
      <c r="F8835" s="635"/>
    </row>
    <row r="8836" spans="1:6" ht="15">
      <c r="A8836" s="633" t="s">
        <v>27476</v>
      </c>
      <c r="B8836" s="626">
        <v>103736</v>
      </c>
      <c r="C8836" s="628" t="s">
        <v>27498</v>
      </c>
      <c r="D8836" s="626" t="s">
        <v>351</v>
      </c>
      <c r="E8836" s="634">
        <v>0</v>
      </c>
      <c r="F8836" s="635"/>
    </row>
    <row r="8837" spans="1:6" ht="15">
      <c r="A8837" s="633" t="s">
        <v>27476</v>
      </c>
      <c r="B8837" s="626">
        <v>103739</v>
      </c>
      <c r="C8837" s="628" t="s">
        <v>27499</v>
      </c>
      <c r="D8837" s="626" t="s">
        <v>351</v>
      </c>
      <c r="E8837" s="634">
        <v>0</v>
      </c>
      <c r="F8837" s="635"/>
    </row>
    <row r="8838" spans="1:6" ht="15">
      <c r="A8838" s="633" t="s">
        <v>27476</v>
      </c>
      <c r="B8838" s="626">
        <v>103737</v>
      </c>
      <c r="C8838" s="628" t="s">
        <v>27500</v>
      </c>
      <c r="D8838" s="626" t="s">
        <v>351</v>
      </c>
      <c r="E8838" s="634">
        <v>0</v>
      </c>
      <c r="F8838" s="635"/>
    </row>
    <row r="8839" spans="1:6" ht="15">
      <c r="A8839" s="633" t="s">
        <v>27476</v>
      </c>
      <c r="B8839" s="626">
        <v>103742</v>
      </c>
      <c r="C8839" s="628" t="s">
        <v>27501</v>
      </c>
      <c r="D8839" s="626" t="s">
        <v>351</v>
      </c>
      <c r="E8839" s="634">
        <v>0</v>
      </c>
      <c r="F8839" s="635"/>
    </row>
    <row r="8840" spans="1:6" ht="15">
      <c r="A8840" s="633" t="s">
        <v>27502</v>
      </c>
      <c r="B8840" s="626">
        <v>103689</v>
      </c>
      <c r="C8840" s="628" t="s">
        <v>27503</v>
      </c>
      <c r="D8840" s="626" t="s">
        <v>135</v>
      </c>
      <c r="E8840" s="634">
        <v>474.6</v>
      </c>
      <c r="F8840" s="635">
        <v>0</v>
      </c>
    </row>
    <row r="8841" spans="1:6" ht="15">
      <c r="A8841" s="633" t="s">
        <v>27502</v>
      </c>
      <c r="B8841" s="626">
        <v>103702</v>
      </c>
      <c r="C8841" s="628" t="s">
        <v>27504</v>
      </c>
      <c r="D8841" s="626" t="s">
        <v>135</v>
      </c>
      <c r="E8841" s="634">
        <v>0</v>
      </c>
      <c r="F8841" s="635"/>
    </row>
    <row r="8842" spans="1:6" ht="15">
      <c r="A8842" s="633" t="s">
        <v>27502</v>
      </c>
      <c r="B8842" s="626">
        <v>103700</v>
      </c>
      <c r="C8842" s="628" t="s">
        <v>27505</v>
      </c>
      <c r="D8842" s="626" t="s">
        <v>135</v>
      </c>
      <c r="E8842" s="634">
        <v>0</v>
      </c>
      <c r="F8842" s="635"/>
    </row>
    <row r="8843" spans="1:6" ht="15">
      <c r="A8843" s="633" t="s">
        <v>27502</v>
      </c>
      <c r="B8843" s="626">
        <v>103698</v>
      </c>
      <c r="C8843" s="628" t="s">
        <v>27506</v>
      </c>
      <c r="D8843" s="626" t="s">
        <v>135</v>
      </c>
      <c r="E8843" s="634">
        <v>0</v>
      </c>
      <c r="F8843" s="635"/>
    </row>
    <row r="8844" spans="1:6" ht="15">
      <c r="A8844" s="633" t="s">
        <v>27502</v>
      </c>
      <c r="B8844" s="626">
        <v>103703</v>
      </c>
      <c r="C8844" s="628" t="s">
        <v>27507</v>
      </c>
      <c r="D8844" s="626" t="s">
        <v>135</v>
      </c>
      <c r="E8844" s="634">
        <v>0</v>
      </c>
      <c r="F8844" s="635"/>
    </row>
    <row r="8845" spans="1:6" ht="15">
      <c r="A8845" s="633" t="s">
        <v>27502</v>
      </c>
      <c r="B8845" s="626">
        <v>103701</v>
      </c>
      <c r="C8845" s="628" t="s">
        <v>27508</v>
      </c>
      <c r="D8845" s="626" t="s">
        <v>135</v>
      </c>
      <c r="E8845" s="634">
        <v>0</v>
      </c>
      <c r="F8845" s="635"/>
    </row>
    <row r="8846" spans="1:6" ht="15">
      <c r="A8846" s="633" t="s">
        <v>27502</v>
      </c>
      <c r="B8846" s="626">
        <v>103699</v>
      </c>
      <c r="C8846" s="628" t="s">
        <v>27509</v>
      </c>
      <c r="D8846" s="626" t="s">
        <v>135</v>
      </c>
      <c r="E8846" s="634">
        <v>0</v>
      </c>
      <c r="F8846" s="635"/>
    </row>
    <row r="8847" spans="1:6" ht="15">
      <c r="A8847" s="633" t="s">
        <v>27502</v>
      </c>
      <c r="B8847" s="626">
        <v>103704</v>
      </c>
      <c r="C8847" s="628" t="s">
        <v>27510</v>
      </c>
      <c r="D8847" s="626" t="s">
        <v>135</v>
      </c>
      <c r="E8847" s="634">
        <v>0</v>
      </c>
      <c r="F8847" s="635"/>
    </row>
    <row r="8848" spans="1:6" ht="15">
      <c r="A8848" s="633" t="s">
        <v>27502</v>
      </c>
      <c r="B8848" s="626">
        <v>103706</v>
      </c>
      <c r="C8848" s="628" t="s">
        <v>27511</v>
      </c>
      <c r="D8848" s="626" t="s">
        <v>351</v>
      </c>
      <c r="E8848" s="634">
        <v>0</v>
      </c>
      <c r="F8848" s="635"/>
    </row>
    <row r="8849" spans="1:6" ht="15">
      <c r="A8849" s="633" t="s">
        <v>27502</v>
      </c>
      <c r="B8849" s="626">
        <v>103707</v>
      </c>
      <c r="C8849" s="628" t="s">
        <v>27512</v>
      </c>
      <c r="D8849" s="626" t="s">
        <v>351</v>
      </c>
      <c r="E8849" s="634">
        <v>0</v>
      </c>
      <c r="F8849" s="635"/>
    </row>
    <row r="8850" spans="1:6" ht="15">
      <c r="A8850" s="633" t="s">
        <v>27502</v>
      </c>
      <c r="B8850" s="626">
        <v>103708</v>
      </c>
      <c r="C8850" s="628" t="s">
        <v>27513</v>
      </c>
      <c r="D8850" s="626" t="s">
        <v>351</v>
      </c>
      <c r="E8850" s="634">
        <v>0</v>
      </c>
      <c r="F8850" s="635"/>
    </row>
    <row r="8851" spans="1:6" ht="15">
      <c r="A8851" s="633" t="s">
        <v>27502</v>
      </c>
      <c r="B8851" s="626">
        <v>103709</v>
      </c>
      <c r="C8851" s="628" t="s">
        <v>27514</v>
      </c>
      <c r="D8851" s="626" t="s">
        <v>351</v>
      </c>
      <c r="E8851" s="634">
        <v>0</v>
      </c>
      <c r="F8851" s="635"/>
    </row>
    <row r="8852" spans="1:6" ht="15">
      <c r="A8852" s="633" t="s">
        <v>27502</v>
      </c>
      <c r="B8852" s="626">
        <v>103710</v>
      </c>
      <c r="C8852" s="628" t="s">
        <v>27515</v>
      </c>
      <c r="D8852" s="626" t="s">
        <v>351</v>
      </c>
      <c r="E8852" s="634">
        <v>0</v>
      </c>
      <c r="F8852" s="635"/>
    </row>
    <row r="8853" spans="1:6" ht="15">
      <c r="A8853" s="633" t="s">
        <v>27502</v>
      </c>
      <c r="B8853" s="626">
        <v>103711</v>
      </c>
      <c r="C8853" s="628" t="s">
        <v>27516</v>
      </c>
      <c r="D8853" s="626" t="s">
        <v>351</v>
      </c>
      <c r="E8853" s="634">
        <v>0</v>
      </c>
      <c r="F8853" s="635"/>
    </row>
    <row r="8854" spans="1:6" ht="15">
      <c r="A8854" s="633" t="s">
        <v>27502</v>
      </c>
      <c r="B8854" s="626">
        <v>103712</v>
      </c>
      <c r="C8854" s="628" t="s">
        <v>27517</v>
      </c>
      <c r="D8854" s="626" t="s">
        <v>351</v>
      </c>
      <c r="E8854" s="634">
        <v>0</v>
      </c>
      <c r="F8854" s="635"/>
    </row>
    <row r="8855" spans="1:6" ht="15">
      <c r="A8855" s="633" t="s">
        <v>27502</v>
      </c>
      <c r="B8855" s="626">
        <v>103713</v>
      </c>
      <c r="C8855" s="628" t="s">
        <v>27518</v>
      </c>
      <c r="D8855" s="626" t="s">
        <v>351</v>
      </c>
      <c r="E8855" s="634">
        <v>0</v>
      </c>
      <c r="F8855" s="635"/>
    </row>
    <row r="8856" spans="1:6" ht="15">
      <c r="A8856" s="633" t="s">
        <v>27502</v>
      </c>
      <c r="B8856" s="626">
        <v>103714</v>
      </c>
      <c r="C8856" s="628" t="s">
        <v>27519</v>
      </c>
      <c r="D8856" s="626" t="s">
        <v>351</v>
      </c>
      <c r="E8856" s="634">
        <v>0</v>
      </c>
      <c r="F8856" s="635"/>
    </row>
    <row r="8857" spans="1:6" ht="15">
      <c r="A8857" s="633" t="s">
        <v>27502</v>
      </c>
      <c r="B8857" s="626">
        <v>103715</v>
      </c>
      <c r="C8857" s="628" t="s">
        <v>27520</v>
      </c>
      <c r="D8857" s="626" t="s">
        <v>351</v>
      </c>
      <c r="E8857" s="634">
        <v>0</v>
      </c>
      <c r="F8857" s="635"/>
    </row>
    <row r="8858" spans="1:6" ht="15">
      <c r="A8858" s="633" t="s">
        <v>27502</v>
      </c>
      <c r="B8858" s="626">
        <v>103716</v>
      </c>
      <c r="C8858" s="628" t="s">
        <v>27521</v>
      </c>
      <c r="D8858" s="626" t="s">
        <v>351</v>
      </c>
      <c r="E8858" s="634">
        <v>0</v>
      </c>
      <c r="F8858" s="635"/>
    </row>
    <row r="8859" spans="1:6" ht="15">
      <c r="A8859" s="633" t="s">
        <v>27502</v>
      </c>
      <c r="B8859" s="626">
        <v>103717</v>
      </c>
      <c r="C8859" s="628" t="s">
        <v>27522</v>
      </c>
      <c r="D8859" s="626" t="s">
        <v>351</v>
      </c>
      <c r="E8859" s="634">
        <v>0</v>
      </c>
      <c r="F8859" s="635"/>
    </row>
    <row r="8860" spans="1:6" ht="15">
      <c r="A8860" s="633" t="s">
        <v>27502</v>
      </c>
      <c r="B8860" s="626">
        <v>103718</v>
      </c>
      <c r="C8860" s="628" t="s">
        <v>27523</v>
      </c>
      <c r="D8860" s="626" t="s">
        <v>351</v>
      </c>
      <c r="E8860" s="634">
        <v>0</v>
      </c>
      <c r="F8860" s="635"/>
    </row>
    <row r="8861" spans="1:6" ht="15">
      <c r="A8861" s="633" t="s">
        <v>27502</v>
      </c>
      <c r="B8861" s="626">
        <v>103719</v>
      </c>
      <c r="C8861" s="628" t="s">
        <v>27524</v>
      </c>
      <c r="D8861" s="626" t="s">
        <v>351</v>
      </c>
      <c r="E8861" s="634">
        <v>0</v>
      </c>
      <c r="F8861" s="635"/>
    </row>
    <row r="8862" spans="1:6" ht="15">
      <c r="A8862" s="633" t="s">
        <v>27502</v>
      </c>
      <c r="B8862" s="626">
        <v>103720</v>
      </c>
      <c r="C8862" s="628" t="s">
        <v>27525</v>
      </c>
      <c r="D8862" s="626" t="s">
        <v>351</v>
      </c>
      <c r="E8862" s="634">
        <v>0</v>
      </c>
      <c r="F8862" s="635"/>
    </row>
    <row r="8863" spans="1:6" ht="15">
      <c r="A8863" s="633" t="s">
        <v>27502</v>
      </c>
      <c r="B8863" s="626">
        <v>103721</v>
      </c>
      <c r="C8863" s="628" t="s">
        <v>27526</v>
      </c>
      <c r="D8863" s="626" t="s">
        <v>351</v>
      </c>
      <c r="E8863" s="634">
        <v>0</v>
      </c>
      <c r="F8863" s="635"/>
    </row>
    <row r="8864" spans="1:6" ht="15">
      <c r="A8864" s="633" t="s">
        <v>27502</v>
      </c>
      <c r="B8864" s="626">
        <v>103705</v>
      </c>
      <c r="C8864" s="628" t="s">
        <v>27527</v>
      </c>
      <c r="D8864" s="626" t="s">
        <v>351</v>
      </c>
      <c r="E8864" s="634">
        <v>0</v>
      </c>
      <c r="F8864" s="635"/>
    </row>
    <row r="8865" spans="1:6" ht="15">
      <c r="A8865" s="633" t="s">
        <v>27502</v>
      </c>
      <c r="B8865" s="626">
        <v>103722</v>
      </c>
      <c r="C8865" s="628" t="s">
        <v>27528</v>
      </c>
      <c r="D8865" s="626" t="s">
        <v>351</v>
      </c>
      <c r="E8865" s="634">
        <v>0</v>
      </c>
      <c r="F8865" s="635"/>
    </row>
    <row r="8866" spans="1:6" ht="15">
      <c r="A8866" s="633" t="s">
        <v>27502</v>
      </c>
      <c r="B8866" s="626">
        <v>103723</v>
      </c>
      <c r="C8866" s="628" t="s">
        <v>27529</v>
      </c>
      <c r="D8866" s="626" t="s">
        <v>351</v>
      </c>
      <c r="E8866" s="634">
        <v>0</v>
      </c>
      <c r="F8866" s="635"/>
    </row>
    <row r="8867" spans="1:6" ht="15">
      <c r="A8867" s="633" t="s">
        <v>27502</v>
      </c>
      <c r="B8867" s="626">
        <v>103724</v>
      </c>
      <c r="C8867" s="628" t="s">
        <v>27530</v>
      </c>
      <c r="D8867" s="626" t="s">
        <v>351</v>
      </c>
      <c r="E8867" s="634">
        <v>0</v>
      </c>
      <c r="F8867" s="635"/>
    </row>
    <row r="8868" spans="1:6" ht="15">
      <c r="A8868" s="633" t="s">
        <v>27502</v>
      </c>
      <c r="B8868" s="626">
        <v>103725</v>
      </c>
      <c r="C8868" s="628" t="s">
        <v>27531</v>
      </c>
      <c r="D8868" s="626" t="s">
        <v>351</v>
      </c>
      <c r="E8868" s="634">
        <v>0</v>
      </c>
      <c r="F8868" s="635"/>
    </row>
    <row r="8869" spans="1:6" ht="15">
      <c r="A8869" s="633" t="s">
        <v>27502</v>
      </c>
      <c r="B8869" s="626">
        <v>103726</v>
      </c>
      <c r="C8869" s="628" t="s">
        <v>27532</v>
      </c>
      <c r="D8869" s="626" t="s">
        <v>351</v>
      </c>
      <c r="E8869" s="634">
        <v>0</v>
      </c>
      <c r="F8869" s="635"/>
    </row>
    <row r="8870" spans="1:6" ht="15">
      <c r="A8870" s="633" t="s">
        <v>27502</v>
      </c>
      <c r="B8870" s="626">
        <v>103727</v>
      </c>
      <c r="C8870" s="628" t="s">
        <v>27533</v>
      </c>
      <c r="D8870" s="626" t="s">
        <v>351</v>
      </c>
      <c r="E8870" s="634">
        <v>0</v>
      </c>
      <c r="F8870" s="635"/>
    </row>
    <row r="8871" spans="1:6" ht="15">
      <c r="A8871" s="633" t="s">
        <v>27502</v>
      </c>
      <c r="B8871" s="626">
        <v>103728</v>
      </c>
      <c r="C8871" s="628" t="s">
        <v>27534</v>
      </c>
      <c r="D8871" s="626" t="s">
        <v>351</v>
      </c>
      <c r="E8871" s="634">
        <v>0</v>
      </c>
      <c r="F8871" s="635"/>
    </row>
    <row r="8872" spans="1:6" ht="15">
      <c r="A8872" s="633" t="s">
        <v>27502</v>
      </c>
      <c r="B8872" s="626">
        <v>103729</v>
      </c>
      <c r="C8872" s="628" t="s">
        <v>27535</v>
      </c>
      <c r="D8872" s="626" t="s">
        <v>351</v>
      </c>
      <c r="E8872" s="634">
        <v>0</v>
      </c>
      <c r="F8872" s="635"/>
    </row>
    <row r="8873" spans="1:6" ht="15">
      <c r="A8873" s="633" t="s">
        <v>27502</v>
      </c>
      <c r="B8873" s="626">
        <v>103730</v>
      </c>
      <c r="C8873" s="628" t="s">
        <v>27536</v>
      </c>
      <c r="D8873" s="626" t="s">
        <v>351</v>
      </c>
      <c r="E8873" s="634">
        <v>0</v>
      </c>
      <c r="F8873" s="635"/>
    </row>
    <row r="8874" spans="1:6" ht="15">
      <c r="A8874" s="633" t="s">
        <v>27502</v>
      </c>
      <c r="B8874" s="626">
        <v>103731</v>
      </c>
      <c r="C8874" s="628" t="s">
        <v>27537</v>
      </c>
      <c r="D8874" s="626" t="s">
        <v>351</v>
      </c>
      <c r="E8874" s="634">
        <v>0</v>
      </c>
      <c r="F8874" s="635"/>
    </row>
    <row r="8875" spans="1:6" ht="15">
      <c r="A8875" s="633" t="s">
        <v>27502</v>
      </c>
      <c r="B8875" s="626">
        <v>103732</v>
      </c>
      <c r="C8875" s="628" t="s">
        <v>27538</v>
      </c>
      <c r="D8875" s="626" t="s">
        <v>351</v>
      </c>
      <c r="E8875" s="634">
        <v>0</v>
      </c>
      <c r="F8875" s="635"/>
    </row>
    <row r="8876" spans="1:6" ht="15">
      <c r="A8876" s="633" t="s">
        <v>27502</v>
      </c>
      <c r="B8876" s="626">
        <v>103733</v>
      </c>
      <c r="C8876" s="628" t="s">
        <v>27539</v>
      </c>
      <c r="D8876" s="626" t="s">
        <v>351</v>
      </c>
      <c r="E8876" s="634">
        <v>0</v>
      </c>
      <c r="F8876" s="635"/>
    </row>
    <row r="8877" spans="1:6" ht="15">
      <c r="A8877" s="633" t="s">
        <v>27502</v>
      </c>
      <c r="B8877" s="626">
        <v>103696</v>
      </c>
      <c r="C8877" s="628" t="s">
        <v>27540</v>
      </c>
      <c r="D8877" s="626" t="s">
        <v>351</v>
      </c>
      <c r="E8877" s="634">
        <v>159.27000000000001</v>
      </c>
      <c r="F8877" s="635">
        <v>0</v>
      </c>
    </row>
    <row r="8878" spans="1:6" ht="15">
      <c r="A8878" s="633" t="s">
        <v>27502</v>
      </c>
      <c r="B8878" s="626">
        <v>103697</v>
      </c>
      <c r="C8878" s="628" t="s">
        <v>27541</v>
      </c>
      <c r="D8878" s="626" t="s">
        <v>351</v>
      </c>
      <c r="E8878" s="634">
        <v>147.08000000000001</v>
      </c>
      <c r="F8878" s="635">
        <v>0</v>
      </c>
    </row>
    <row r="8879" spans="1:6" ht="15">
      <c r="A8879" s="633" t="s">
        <v>27502</v>
      </c>
      <c r="B8879" s="626">
        <v>103695</v>
      </c>
      <c r="C8879" s="628" t="s">
        <v>27542</v>
      </c>
      <c r="D8879" s="626" t="s">
        <v>351</v>
      </c>
      <c r="E8879" s="634">
        <v>108.71</v>
      </c>
      <c r="F8879" s="635">
        <v>0</v>
      </c>
    </row>
    <row r="8880" spans="1:6" ht="15">
      <c r="A8880" s="633" t="s">
        <v>27502</v>
      </c>
      <c r="B8880" s="626">
        <v>103694</v>
      </c>
      <c r="C8880" s="628" t="s">
        <v>27543</v>
      </c>
      <c r="D8880" s="626" t="s">
        <v>351</v>
      </c>
      <c r="E8880" s="634">
        <v>120.9</v>
      </c>
      <c r="F8880" s="635">
        <v>0</v>
      </c>
    </row>
    <row r="8881" spans="1:6" ht="15">
      <c r="A8881" s="633" t="s">
        <v>27502</v>
      </c>
      <c r="B8881" s="626">
        <v>103690</v>
      </c>
      <c r="C8881" s="628" t="s">
        <v>27544</v>
      </c>
      <c r="D8881" s="626" t="s">
        <v>351</v>
      </c>
      <c r="E8881" s="634">
        <v>0</v>
      </c>
      <c r="F8881" s="635"/>
    </row>
    <row r="8882" spans="1:6" ht="15">
      <c r="A8882" s="633" t="s">
        <v>27502</v>
      </c>
      <c r="B8882" s="626">
        <v>103693</v>
      </c>
      <c r="C8882" s="628" t="s">
        <v>27545</v>
      </c>
      <c r="D8882" s="626" t="s">
        <v>351</v>
      </c>
      <c r="E8882" s="634">
        <v>0</v>
      </c>
      <c r="F8882" s="635"/>
    </row>
    <row r="8883" spans="1:6" ht="15">
      <c r="A8883" s="633" t="s">
        <v>27502</v>
      </c>
      <c r="B8883" s="626">
        <v>103692</v>
      </c>
      <c r="C8883" s="628" t="s">
        <v>27546</v>
      </c>
      <c r="D8883" s="626" t="s">
        <v>351</v>
      </c>
      <c r="E8883" s="634">
        <v>0</v>
      </c>
      <c r="F8883" s="635"/>
    </row>
    <row r="8884" spans="1:6" ht="15">
      <c r="A8884" s="633" t="s">
        <v>27502</v>
      </c>
      <c r="B8884" s="626">
        <v>103691</v>
      </c>
      <c r="C8884" s="628" t="s">
        <v>27547</v>
      </c>
      <c r="D8884" s="626" t="s">
        <v>351</v>
      </c>
      <c r="E8884" s="634">
        <v>0</v>
      </c>
      <c r="F8884" s="635"/>
    </row>
    <row r="8885" spans="1:6" ht="15">
      <c r="A8885" s="633" t="s">
        <v>27548</v>
      </c>
      <c r="B8885" s="626">
        <v>96987</v>
      </c>
      <c r="C8885" s="628" t="s">
        <v>27549</v>
      </c>
      <c r="D8885" s="626" t="s">
        <v>351</v>
      </c>
      <c r="E8885" s="634">
        <v>156.63</v>
      </c>
      <c r="F8885" s="635">
        <v>0</v>
      </c>
    </row>
    <row r="8886" spans="1:6" ht="15">
      <c r="A8886" s="633" t="s">
        <v>27548</v>
      </c>
      <c r="B8886" s="626">
        <v>96989</v>
      </c>
      <c r="C8886" s="628" t="s">
        <v>27550</v>
      </c>
      <c r="D8886" s="626" t="s">
        <v>351</v>
      </c>
      <c r="E8886" s="634">
        <v>153.99</v>
      </c>
      <c r="F8886" s="635">
        <v>0</v>
      </c>
    </row>
    <row r="8887" spans="1:6" ht="15">
      <c r="A8887" s="633" t="s">
        <v>27548</v>
      </c>
      <c r="B8887" s="626">
        <v>104749</v>
      </c>
      <c r="C8887" s="628" t="s">
        <v>27551</v>
      </c>
      <c r="D8887" s="626" t="s">
        <v>351</v>
      </c>
      <c r="E8887" s="634">
        <v>25.26</v>
      </c>
      <c r="F8887" s="635">
        <v>0</v>
      </c>
    </row>
    <row r="8888" spans="1:6" ht="15">
      <c r="A8888" s="633" t="s">
        <v>27548</v>
      </c>
      <c r="B8888" s="626">
        <v>104750</v>
      </c>
      <c r="C8888" s="628" t="s">
        <v>27552</v>
      </c>
      <c r="D8888" s="626" t="s">
        <v>351</v>
      </c>
      <c r="E8888" s="634">
        <v>21.16</v>
      </c>
      <c r="F8888" s="635">
        <v>0</v>
      </c>
    </row>
    <row r="8889" spans="1:6" ht="15">
      <c r="A8889" s="633" t="s">
        <v>27548</v>
      </c>
      <c r="B8889" s="626">
        <v>104751</v>
      </c>
      <c r="C8889" s="628" t="s">
        <v>27553</v>
      </c>
      <c r="D8889" s="626" t="s">
        <v>351</v>
      </c>
      <c r="E8889" s="634">
        <v>28.19</v>
      </c>
      <c r="F8889" s="635">
        <v>0</v>
      </c>
    </row>
    <row r="8890" spans="1:6" ht="15">
      <c r="A8890" s="633" t="s">
        <v>27548</v>
      </c>
      <c r="B8890" s="626">
        <v>104752</v>
      </c>
      <c r="C8890" s="628" t="s">
        <v>27554</v>
      </c>
      <c r="D8890" s="626" t="s">
        <v>351</v>
      </c>
      <c r="E8890" s="634">
        <v>24.95</v>
      </c>
      <c r="F8890" s="635">
        <v>0</v>
      </c>
    </row>
    <row r="8891" spans="1:6" ht="15">
      <c r="A8891" s="633" t="s">
        <v>27548</v>
      </c>
      <c r="B8891" s="626">
        <v>104753</v>
      </c>
      <c r="C8891" s="628" t="s">
        <v>27555</v>
      </c>
      <c r="D8891" s="626" t="s">
        <v>351</v>
      </c>
      <c r="E8891" s="634">
        <v>29.17</v>
      </c>
      <c r="F8891" s="635">
        <v>0</v>
      </c>
    </row>
    <row r="8892" spans="1:6" ht="15">
      <c r="A8892" s="633" t="s">
        <v>27548</v>
      </c>
      <c r="B8892" s="626">
        <v>104754</v>
      </c>
      <c r="C8892" s="628" t="s">
        <v>27556</v>
      </c>
      <c r="D8892" s="626" t="s">
        <v>351</v>
      </c>
      <c r="E8892" s="634">
        <v>36.409999999999997</v>
      </c>
      <c r="F8892" s="635">
        <v>0</v>
      </c>
    </row>
    <row r="8893" spans="1:6" ht="15">
      <c r="A8893" s="633" t="s">
        <v>27548</v>
      </c>
      <c r="B8893" s="626">
        <v>104755</v>
      </c>
      <c r="C8893" s="628" t="s">
        <v>27557</v>
      </c>
      <c r="D8893" s="626" t="s">
        <v>351</v>
      </c>
      <c r="E8893" s="634">
        <v>47.63</v>
      </c>
      <c r="F8893" s="635">
        <v>0</v>
      </c>
    </row>
    <row r="8894" spans="1:6" ht="15">
      <c r="A8894" s="633" t="s">
        <v>27548</v>
      </c>
      <c r="B8894" s="626">
        <v>96982</v>
      </c>
      <c r="C8894" s="628" t="s">
        <v>27558</v>
      </c>
      <c r="D8894" s="626" t="s">
        <v>351</v>
      </c>
      <c r="E8894" s="634">
        <v>0</v>
      </c>
      <c r="F8894" s="635"/>
    </row>
    <row r="8895" spans="1:6" ht="15">
      <c r="A8895" s="633" t="s">
        <v>27548</v>
      </c>
      <c r="B8895" s="626">
        <v>96993</v>
      </c>
      <c r="C8895" s="628" t="s">
        <v>27559</v>
      </c>
      <c r="D8895" s="626" t="s">
        <v>351</v>
      </c>
      <c r="E8895" s="634">
        <v>0</v>
      </c>
      <c r="F8895" s="635"/>
    </row>
    <row r="8896" spans="1:6" ht="15">
      <c r="A8896" s="633" t="s">
        <v>27548</v>
      </c>
      <c r="B8896" s="626">
        <v>96990</v>
      </c>
      <c r="C8896" s="628" t="s">
        <v>27560</v>
      </c>
      <c r="D8896" s="626" t="s">
        <v>351</v>
      </c>
      <c r="E8896" s="634">
        <v>0</v>
      </c>
      <c r="F8896" s="635"/>
    </row>
    <row r="8897" spans="1:6" ht="15">
      <c r="A8897" s="633" t="s">
        <v>27548</v>
      </c>
      <c r="B8897" s="626">
        <v>96991</v>
      </c>
      <c r="C8897" s="628" t="s">
        <v>27561</v>
      </c>
      <c r="D8897" s="626" t="s">
        <v>351</v>
      </c>
      <c r="E8897" s="634">
        <v>0</v>
      </c>
      <c r="F8897" s="635"/>
    </row>
    <row r="8898" spans="1:6" ht="15">
      <c r="A8898" s="633" t="s">
        <v>27548</v>
      </c>
      <c r="B8898" s="626">
        <v>96992</v>
      </c>
      <c r="C8898" s="628" t="s">
        <v>27562</v>
      </c>
      <c r="D8898" s="626" t="s">
        <v>351</v>
      </c>
      <c r="E8898" s="634">
        <v>0</v>
      </c>
      <c r="F8898" s="635"/>
    </row>
    <row r="8899" spans="1:6" ht="15">
      <c r="A8899" s="633" t="s">
        <v>27548</v>
      </c>
      <c r="B8899" s="626">
        <v>96994</v>
      </c>
      <c r="C8899" s="628" t="s">
        <v>27563</v>
      </c>
      <c r="D8899" s="626" t="s">
        <v>351</v>
      </c>
      <c r="E8899" s="634">
        <v>0</v>
      </c>
      <c r="F8899" s="635"/>
    </row>
    <row r="8900" spans="1:6" ht="15">
      <c r="A8900" s="633" t="s">
        <v>27548</v>
      </c>
      <c r="B8900" s="626">
        <v>96973</v>
      </c>
      <c r="C8900" s="628" t="s">
        <v>27564</v>
      </c>
      <c r="D8900" s="626" t="s">
        <v>143</v>
      </c>
      <c r="E8900" s="634">
        <v>81.489999999999995</v>
      </c>
      <c r="F8900" s="635">
        <v>0</v>
      </c>
    </row>
    <row r="8901" spans="1:6" ht="15">
      <c r="A8901" s="633" t="s">
        <v>27548</v>
      </c>
      <c r="B8901" s="626">
        <v>104743</v>
      </c>
      <c r="C8901" s="628" t="s">
        <v>27565</v>
      </c>
      <c r="D8901" s="626" t="s">
        <v>143</v>
      </c>
      <c r="E8901" s="634">
        <v>0</v>
      </c>
      <c r="F8901" s="635"/>
    </row>
    <row r="8902" spans="1:6" ht="15">
      <c r="A8902" s="633" t="s">
        <v>27548</v>
      </c>
      <c r="B8902" s="626">
        <v>96977</v>
      </c>
      <c r="C8902" s="628" t="s">
        <v>27566</v>
      </c>
      <c r="D8902" s="626" t="s">
        <v>143</v>
      </c>
      <c r="E8902" s="634">
        <v>58.66</v>
      </c>
      <c r="F8902" s="635">
        <v>0</v>
      </c>
    </row>
    <row r="8903" spans="1:6" ht="15">
      <c r="A8903" s="633" t="s">
        <v>27548</v>
      </c>
      <c r="B8903" s="626">
        <v>96974</v>
      </c>
      <c r="C8903" s="628" t="s">
        <v>27567</v>
      </c>
      <c r="D8903" s="626" t="s">
        <v>143</v>
      </c>
      <c r="E8903" s="634">
        <v>103.7</v>
      </c>
      <c r="F8903" s="635">
        <v>0</v>
      </c>
    </row>
    <row r="8904" spans="1:6" ht="15">
      <c r="A8904" s="633" t="s">
        <v>27548</v>
      </c>
      <c r="B8904" s="626">
        <v>104744</v>
      </c>
      <c r="C8904" s="628" t="s">
        <v>27568</v>
      </c>
      <c r="D8904" s="626" t="s">
        <v>143</v>
      </c>
      <c r="E8904" s="634">
        <v>0</v>
      </c>
      <c r="F8904" s="635"/>
    </row>
    <row r="8905" spans="1:6" ht="15">
      <c r="A8905" s="633" t="s">
        <v>27548</v>
      </c>
      <c r="B8905" s="626">
        <v>96978</v>
      </c>
      <c r="C8905" s="628" t="s">
        <v>27569</v>
      </c>
      <c r="D8905" s="626" t="s">
        <v>143</v>
      </c>
      <c r="E8905" s="634">
        <v>77.2</v>
      </c>
      <c r="F8905" s="635">
        <v>0</v>
      </c>
    </row>
    <row r="8906" spans="1:6" ht="15">
      <c r="A8906" s="633" t="s">
        <v>27548</v>
      </c>
      <c r="B8906" s="626">
        <v>96975</v>
      </c>
      <c r="C8906" s="628" t="s">
        <v>27570</v>
      </c>
      <c r="D8906" s="626" t="s">
        <v>143</v>
      </c>
      <c r="E8906" s="634">
        <v>126.86</v>
      </c>
      <c r="F8906" s="635">
        <v>0</v>
      </c>
    </row>
    <row r="8907" spans="1:6" ht="15">
      <c r="A8907" s="633" t="s">
        <v>27548</v>
      </c>
      <c r="B8907" s="626">
        <v>104745</v>
      </c>
      <c r="C8907" s="628" t="s">
        <v>27571</v>
      </c>
      <c r="D8907" s="626" t="s">
        <v>143</v>
      </c>
      <c r="E8907" s="634">
        <v>0</v>
      </c>
      <c r="F8907" s="635"/>
    </row>
    <row r="8908" spans="1:6" ht="15">
      <c r="A8908" s="633" t="s">
        <v>27548</v>
      </c>
      <c r="B8908" s="626">
        <v>96979</v>
      </c>
      <c r="C8908" s="628" t="s">
        <v>27572</v>
      </c>
      <c r="D8908" s="626" t="s">
        <v>143</v>
      </c>
      <c r="E8908" s="634">
        <v>110.17</v>
      </c>
      <c r="F8908" s="635">
        <v>0</v>
      </c>
    </row>
    <row r="8909" spans="1:6" ht="15">
      <c r="A8909" s="633" t="s">
        <v>27548</v>
      </c>
      <c r="B8909" s="626">
        <v>96976</v>
      </c>
      <c r="C8909" s="628" t="s">
        <v>27573</v>
      </c>
      <c r="D8909" s="626" t="s">
        <v>143</v>
      </c>
      <c r="E8909" s="634">
        <v>164.04</v>
      </c>
      <c r="F8909" s="635">
        <v>0</v>
      </c>
    </row>
    <row r="8910" spans="1:6" ht="15">
      <c r="A8910" s="633" t="s">
        <v>27548</v>
      </c>
      <c r="B8910" s="626">
        <v>96984</v>
      </c>
      <c r="C8910" s="628" t="s">
        <v>27574</v>
      </c>
      <c r="D8910" s="626" t="s">
        <v>351</v>
      </c>
      <c r="E8910" s="634">
        <v>74.14</v>
      </c>
      <c r="F8910" s="635">
        <v>0</v>
      </c>
    </row>
    <row r="8911" spans="1:6" ht="15">
      <c r="A8911" s="633" t="s">
        <v>27548</v>
      </c>
      <c r="B8911" s="626">
        <v>96980</v>
      </c>
      <c r="C8911" s="628" t="s">
        <v>27575</v>
      </c>
      <c r="D8911" s="626" t="s">
        <v>143</v>
      </c>
      <c r="E8911" s="634">
        <v>0</v>
      </c>
      <c r="F8911" s="635"/>
    </row>
    <row r="8912" spans="1:6" ht="15">
      <c r="A8912" s="633" t="s">
        <v>27548</v>
      </c>
      <c r="B8912" s="626">
        <v>96986</v>
      </c>
      <c r="C8912" s="628" t="s">
        <v>27576</v>
      </c>
      <c r="D8912" s="626" t="s">
        <v>351</v>
      </c>
      <c r="E8912" s="634">
        <v>134.4</v>
      </c>
      <c r="F8912" s="635">
        <v>0</v>
      </c>
    </row>
    <row r="8913" spans="1:6" ht="15">
      <c r="A8913" s="633" t="s">
        <v>27548</v>
      </c>
      <c r="B8913" s="626">
        <v>96985</v>
      </c>
      <c r="C8913" s="628" t="s">
        <v>27577</v>
      </c>
      <c r="D8913" s="626" t="s">
        <v>351</v>
      </c>
      <c r="E8913" s="634">
        <v>89.74</v>
      </c>
      <c r="F8913" s="635">
        <v>0</v>
      </c>
    </row>
    <row r="8914" spans="1:6" ht="15">
      <c r="A8914" s="633" t="s">
        <v>27548</v>
      </c>
      <c r="B8914" s="626">
        <v>96988</v>
      </c>
      <c r="C8914" s="628" t="s">
        <v>27578</v>
      </c>
      <c r="D8914" s="626" t="s">
        <v>351</v>
      </c>
      <c r="E8914" s="634">
        <v>184.07</v>
      </c>
      <c r="F8914" s="635">
        <v>0</v>
      </c>
    </row>
    <row r="8915" spans="1:6" ht="15">
      <c r="A8915" s="633" t="s">
        <v>27548</v>
      </c>
      <c r="B8915" s="626">
        <v>104746</v>
      </c>
      <c r="C8915" s="628" t="s">
        <v>27579</v>
      </c>
      <c r="D8915" s="626" t="s">
        <v>351</v>
      </c>
      <c r="E8915" s="634">
        <v>32.67</v>
      </c>
      <c r="F8915" s="635">
        <v>0</v>
      </c>
    </row>
    <row r="8916" spans="1:6" ht="15">
      <c r="A8916" s="633" t="s">
        <v>27548</v>
      </c>
      <c r="B8916" s="626">
        <v>104747</v>
      </c>
      <c r="C8916" s="628" t="s">
        <v>27580</v>
      </c>
      <c r="D8916" s="626" t="s">
        <v>351</v>
      </c>
      <c r="E8916" s="634">
        <v>0</v>
      </c>
      <c r="F8916" s="635"/>
    </row>
    <row r="8917" spans="1:6" ht="15">
      <c r="A8917" s="633" t="s">
        <v>27548</v>
      </c>
      <c r="B8917" s="626">
        <v>96983</v>
      </c>
      <c r="C8917" s="628" t="s">
        <v>27581</v>
      </c>
      <c r="D8917" s="626" t="s">
        <v>351</v>
      </c>
      <c r="E8917" s="634">
        <v>0</v>
      </c>
      <c r="F8917" s="635"/>
    </row>
    <row r="8918" spans="1:6" ht="15">
      <c r="A8918" s="633" t="s">
        <v>27548</v>
      </c>
      <c r="B8918" s="626">
        <v>104748</v>
      </c>
      <c r="C8918" s="628" t="s">
        <v>27582</v>
      </c>
      <c r="D8918" s="626" t="s">
        <v>351</v>
      </c>
      <c r="E8918" s="634">
        <v>0</v>
      </c>
      <c r="F8918" s="635"/>
    </row>
    <row r="8919" spans="1:6" ht="15">
      <c r="A8919" s="633" t="s">
        <v>27548</v>
      </c>
      <c r="B8919" s="626">
        <v>98463</v>
      </c>
      <c r="C8919" s="628" t="s">
        <v>27583</v>
      </c>
      <c r="D8919" s="626" t="s">
        <v>351</v>
      </c>
      <c r="E8919" s="634">
        <v>34.22</v>
      </c>
      <c r="F8919" s="635">
        <v>0</v>
      </c>
    </row>
    <row r="8920" spans="1:6" ht="15">
      <c r="A8920" s="633" t="s">
        <v>27584</v>
      </c>
      <c r="B8920" s="626">
        <v>104827</v>
      </c>
      <c r="C8920" s="628" t="s">
        <v>27585</v>
      </c>
      <c r="D8920" s="626" t="s">
        <v>351</v>
      </c>
      <c r="E8920" s="634">
        <v>0</v>
      </c>
      <c r="F8920" s="635"/>
    </row>
    <row r="8921" spans="1:6" ht="15">
      <c r="A8921" s="633" t="s">
        <v>27584</v>
      </c>
      <c r="B8921" s="626">
        <v>104828</v>
      </c>
      <c r="C8921" s="628" t="s">
        <v>27586</v>
      </c>
      <c r="D8921" s="626" t="s">
        <v>351</v>
      </c>
      <c r="E8921" s="634">
        <v>0</v>
      </c>
      <c r="F8921" s="635"/>
    </row>
    <row r="8922" spans="1:6" ht="15">
      <c r="A8922" s="633" t="s">
        <v>27584</v>
      </c>
      <c r="B8922" s="626">
        <v>104824</v>
      </c>
      <c r="C8922" s="628" t="s">
        <v>27587</v>
      </c>
      <c r="D8922" s="626" t="s">
        <v>351</v>
      </c>
      <c r="E8922" s="634">
        <v>0</v>
      </c>
      <c r="F8922" s="635"/>
    </row>
    <row r="8923" spans="1:6" ht="15">
      <c r="A8923" s="633" t="s">
        <v>27584</v>
      </c>
      <c r="B8923" s="626">
        <v>104826</v>
      </c>
      <c r="C8923" s="628" t="s">
        <v>27588</v>
      </c>
      <c r="D8923" s="626" t="s">
        <v>351</v>
      </c>
      <c r="E8923" s="634">
        <v>0</v>
      </c>
      <c r="F8923" s="635"/>
    </row>
    <row r="8924" spans="1:6" ht="15">
      <c r="A8924" s="633" t="s">
        <v>27584</v>
      </c>
      <c r="B8924" s="626">
        <v>104825</v>
      </c>
      <c r="C8924" s="628" t="s">
        <v>27589</v>
      </c>
      <c r="D8924" s="626" t="s">
        <v>351</v>
      </c>
      <c r="E8924" s="634">
        <v>0</v>
      </c>
      <c r="F8924" s="635"/>
    </row>
    <row r="8925" spans="1:6" ht="15">
      <c r="A8925" s="633" t="s">
        <v>27590</v>
      </c>
      <c r="B8925" s="626">
        <v>104993</v>
      </c>
      <c r="C8925" s="628" t="s">
        <v>27591</v>
      </c>
      <c r="D8925" s="626" t="s">
        <v>351</v>
      </c>
      <c r="E8925" s="634">
        <v>0</v>
      </c>
      <c r="F8925" s="635"/>
    </row>
    <row r="8926" spans="1:6" ht="15">
      <c r="A8926" s="633" t="s">
        <v>27590</v>
      </c>
      <c r="B8926" s="626">
        <v>104994</v>
      </c>
      <c r="C8926" s="628" t="s">
        <v>27592</v>
      </c>
      <c r="D8926" s="626" t="s">
        <v>351</v>
      </c>
      <c r="E8926" s="634">
        <v>0</v>
      </c>
      <c r="F8926" s="635"/>
    </row>
    <row r="8927" spans="1:6" ht="15">
      <c r="A8927" s="633" t="s">
        <v>27590</v>
      </c>
      <c r="B8927" s="626">
        <v>104995</v>
      </c>
      <c r="C8927" s="628" t="s">
        <v>27593</v>
      </c>
      <c r="D8927" s="626" t="s">
        <v>351</v>
      </c>
      <c r="E8927" s="634">
        <v>0</v>
      </c>
      <c r="F8927" s="635"/>
    </row>
    <row r="8928" spans="1:6" ht="15">
      <c r="A8928" s="633" t="s">
        <v>27590</v>
      </c>
      <c r="B8928" s="626">
        <v>104996</v>
      </c>
      <c r="C8928" s="628" t="s">
        <v>27594</v>
      </c>
      <c r="D8928" s="626" t="s">
        <v>351</v>
      </c>
      <c r="E8928" s="634">
        <v>0</v>
      </c>
      <c r="F8928" s="635"/>
    </row>
    <row r="8929" spans="1:6" ht="15">
      <c r="A8929" s="633" t="s">
        <v>27590</v>
      </c>
      <c r="B8929" s="626">
        <v>95676</v>
      </c>
      <c r="C8929" s="628" t="s">
        <v>27595</v>
      </c>
      <c r="D8929" s="626" t="s">
        <v>351</v>
      </c>
      <c r="E8929" s="634">
        <v>155.19</v>
      </c>
      <c r="F8929" s="635">
        <v>0</v>
      </c>
    </row>
    <row r="8930" spans="1:6" ht="15">
      <c r="A8930" s="633" t="s">
        <v>27590</v>
      </c>
      <c r="B8930" s="626">
        <v>95677</v>
      </c>
      <c r="C8930" s="628" t="s">
        <v>27596</v>
      </c>
      <c r="D8930" s="626" t="s">
        <v>351</v>
      </c>
      <c r="E8930" s="634">
        <v>0</v>
      </c>
      <c r="F8930" s="635"/>
    </row>
    <row r="8931" spans="1:6" ht="15">
      <c r="A8931" s="633" t="s">
        <v>27590</v>
      </c>
      <c r="B8931" s="626">
        <v>105135</v>
      </c>
      <c r="C8931" s="628" t="s">
        <v>27597</v>
      </c>
      <c r="D8931" s="626" t="s">
        <v>351</v>
      </c>
      <c r="E8931" s="634">
        <v>991.35</v>
      </c>
      <c r="F8931" s="635">
        <v>0</v>
      </c>
    </row>
    <row r="8932" spans="1:6" ht="15">
      <c r="A8932" s="633" t="s">
        <v>27590</v>
      </c>
      <c r="B8932" s="626">
        <v>104998</v>
      </c>
      <c r="C8932" s="628" t="s">
        <v>27598</v>
      </c>
      <c r="D8932" s="626" t="s">
        <v>351</v>
      </c>
      <c r="E8932" s="634">
        <v>610.59</v>
      </c>
      <c r="F8932" s="635">
        <v>0</v>
      </c>
    </row>
    <row r="8933" spans="1:6" ht="15">
      <c r="A8933" s="633" t="s">
        <v>27590</v>
      </c>
      <c r="B8933" s="626">
        <v>104997</v>
      </c>
      <c r="C8933" s="628" t="s">
        <v>27599</v>
      </c>
      <c r="D8933" s="626" t="s">
        <v>351</v>
      </c>
      <c r="E8933" s="634">
        <v>459.65</v>
      </c>
      <c r="F8933" s="635">
        <v>0</v>
      </c>
    </row>
    <row r="8934" spans="1:6" ht="15">
      <c r="A8934" s="633" t="s">
        <v>27590</v>
      </c>
      <c r="B8934" s="626">
        <v>95673</v>
      </c>
      <c r="C8934" s="628" t="s">
        <v>27600</v>
      </c>
      <c r="D8934" s="626" t="s">
        <v>351</v>
      </c>
      <c r="E8934" s="634">
        <v>139.03</v>
      </c>
      <c r="F8934" s="635">
        <v>0</v>
      </c>
    </row>
    <row r="8935" spans="1:6" ht="15">
      <c r="A8935" s="633" t="s">
        <v>27590</v>
      </c>
      <c r="B8935" s="626">
        <v>95674</v>
      </c>
      <c r="C8935" s="628" t="s">
        <v>27601</v>
      </c>
      <c r="D8935" s="626" t="s">
        <v>351</v>
      </c>
      <c r="E8935" s="634">
        <v>146.97</v>
      </c>
      <c r="F8935" s="635">
        <v>0</v>
      </c>
    </row>
    <row r="8936" spans="1:6" ht="15">
      <c r="A8936" s="633" t="s">
        <v>27590</v>
      </c>
      <c r="B8936" s="626">
        <v>104992</v>
      </c>
      <c r="C8936" s="628" t="s">
        <v>27602</v>
      </c>
      <c r="D8936" s="626" t="s">
        <v>351</v>
      </c>
      <c r="E8936" s="634">
        <v>1380.07</v>
      </c>
      <c r="F8936" s="635">
        <v>0</v>
      </c>
    </row>
    <row r="8937" spans="1:6" ht="15">
      <c r="A8937" s="633" t="s">
        <v>27590</v>
      </c>
      <c r="B8937" s="626">
        <v>95675</v>
      </c>
      <c r="C8937" s="628" t="s">
        <v>27603</v>
      </c>
      <c r="D8937" s="626" t="s">
        <v>351</v>
      </c>
      <c r="E8937" s="634">
        <v>181.36</v>
      </c>
      <c r="F8937" s="635">
        <v>0</v>
      </c>
    </row>
    <row r="8938" spans="1:6" ht="15">
      <c r="A8938" s="633" t="s">
        <v>27590</v>
      </c>
      <c r="B8938" s="626">
        <v>95648</v>
      </c>
      <c r="C8938" s="628" t="s">
        <v>27604</v>
      </c>
      <c r="D8938" s="626" t="s">
        <v>351</v>
      </c>
      <c r="E8938" s="634">
        <v>618.17999999999995</v>
      </c>
      <c r="F8938" s="635">
        <v>0</v>
      </c>
    </row>
    <row r="8939" spans="1:6" ht="15">
      <c r="A8939" s="633" t="s">
        <v>27590</v>
      </c>
      <c r="B8939" s="626">
        <v>95649</v>
      </c>
      <c r="C8939" s="628" t="s">
        <v>27605</v>
      </c>
      <c r="D8939" s="626" t="s">
        <v>351</v>
      </c>
      <c r="E8939" s="634">
        <v>1063.99</v>
      </c>
      <c r="F8939" s="635">
        <v>0</v>
      </c>
    </row>
    <row r="8940" spans="1:6" ht="15">
      <c r="A8940" s="633" t="s">
        <v>27590</v>
      </c>
      <c r="B8940" s="626">
        <v>95650</v>
      </c>
      <c r="C8940" s="628" t="s">
        <v>27606</v>
      </c>
      <c r="D8940" s="626" t="s">
        <v>351</v>
      </c>
      <c r="E8940" s="634">
        <v>1554.31</v>
      </c>
      <c r="F8940" s="635">
        <v>0</v>
      </c>
    </row>
    <row r="8941" spans="1:6" ht="15">
      <c r="A8941" s="633" t="s">
        <v>27590</v>
      </c>
      <c r="B8941" s="626">
        <v>95651</v>
      </c>
      <c r="C8941" s="628" t="s">
        <v>27607</v>
      </c>
      <c r="D8941" s="626" t="s">
        <v>351</v>
      </c>
      <c r="E8941" s="634">
        <v>2017.86</v>
      </c>
      <c r="F8941" s="635">
        <v>0</v>
      </c>
    </row>
    <row r="8942" spans="1:6" ht="15">
      <c r="A8942" s="633" t="s">
        <v>27590</v>
      </c>
      <c r="B8942" s="626">
        <v>95652</v>
      </c>
      <c r="C8942" s="628" t="s">
        <v>27608</v>
      </c>
      <c r="D8942" s="626" t="s">
        <v>351</v>
      </c>
      <c r="E8942" s="634">
        <v>759.51</v>
      </c>
      <c r="F8942" s="635">
        <v>0</v>
      </c>
    </row>
    <row r="8943" spans="1:6" ht="15">
      <c r="A8943" s="633" t="s">
        <v>27590</v>
      </c>
      <c r="B8943" s="626">
        <v>95653</v>
      </c>
      <c r="C8943" s="628" t="s">
        <v>27609</v>
      </c>
      <c r="D8943" s="626" t="s">
        <v>351</v>
      </c>
      <c r="E8943" s="634">
        <v>1344.6</v>
      </c>
      <c r="F8943" s="635">
        <v>0</v>
      </c>
    </row>
    <row r="8944" spans="1:6" ht="15">
      <c r="A8944" s="633" t="s">
        <v>27590</v>
      </c>
      <c r="B8944" s="626">
        <v>95654</v>
      </c>
      <c r="C8944" s="628" t="s">
        <v>27610</v>
      </c>
      <c r="D8944" s="626" t="s">
        <v>351</v>
      </c>
      <c r="E8944" s="634">
        <v>1980.24</v>
      </c>
      <c r="F8944" s="635">
        <v>0</v>
      </c>
    </row>
    <row r="8945" spans="1:6" ht="15">
      <c r="A8945" s="633" t="s">
        <v>27590</v>
      </c>
      <c r="B8945" s="626">
        <v>95655</v>
      </c>
      <c r="C8945" s="628" t="s">
        <v>27611</v>
      </c>
      <c r="D8945" s="626" t="s">
        <v>351</v>
      </c>
      <c r="E8945" s="634">
        <v>2581.7600000000002</v>
      </c>
      <c r="F8945" s="635">
        <v>0</v>
      </c>
    </row>
    <row r="8946" spans="1:6" ht="15">
      <c r="A8946" s="633" t="s">
        <v>27590</v>
      </c>
      <c r="B8946" s="626">
        <v>95657</v>
      </c>
      <c r="C8946" s="628" t="s">
        <v>27612</v>
      </c>
      <c r="D8946" s="626" t="s">
        <v>351</v>
      </c>
      <c r="E8946" s="634">
        <v>359.67</v>
      </c>
      <c r="F8946" s="635">
        <v>0</v>
      </c>
    </row>
    <row r="8947" spans="1:6" ht="15">
      <c r="A8947" s="633" t="s">
        <v>27590</v>
      </c>
      <c r="B8947" s="626">
        <v>95658</v>
      </c>
      <c r="C8947" s="628" t="s">
        <v>27613</v>
      </c>
      <c r="D8947" s="626" t="s">
        <v>351</v>
      </c>
      <c r="E8947" s="634">
        <v>650.39</v>
      </c>
      <c r="F8947" s="635">
        <v>0</v>
      </c>
    </row>
    <row r="8948" spans="1:6" ht="15">
      <c r="A8948" s="633" t="s">
        <v>27590</v>
      </c>
      <c r="B8948" s="626">
        <v>95659</v>
      </c>
      <c r="C8948" s="628" t="s">
        <v>27614</v>
      </c>
      <c r="D8948" s="626" t="s">
        <v>351</v>
      </c>
      <c r="E8948" s="634">
        <v>966.87</v>
      </c>
      <c r="F8948" s="635">
        <v>0</v>
      </c>
    </row>
    <row r="8949" spans="1:6" ht="15">
      <c r="A8949" s="633" t="s">
        <v>27590</v>
      </c>
      <c r="B8949" s="626">
        <v>95660</v>
      </c>
      <c r="C8949" s="628" t="s">
        <v>27615</v>
      </c>
      <c r="D8949" s="626" t="s">
        <v>351</v>
      </c>
      <c r="E8949" s="634">
        <v>1265.6600000000001</v>
      </c>
      <c r="F8949" s="635">
        <v>0</v>
      </c>
    </row>
    <row r="8950" spans="1:6" ht="15">
      <c r="A8950" s="633" t="s">
        <v>27590</v>
      </c>
      <c r="B8950" s="626">
        <v>95661</v>
      </c>
      <c r="C8950" s="628" t="s">
        <v>27616</v>
      </c>
      <c r="D8950" s="626" t="s">
        <v>351</v>
      </c>
      <c r="E8950" s="634">
        <v>437.5</v>
      </c>
      <c r="F8950" s="635">
        <v>0</v>
      </c>
    </row>
    <row r="8951" spans="1:6" ht="15">
      <c r="A8951" s="633" t="s">
        <v>27590</v>
      </c>
      <c r="B8951" s="626">
        <v>95662</v>
      </c>
      <c r="C8951" s="628" t="s">
        <v>27617</v>
      </c>
      <c r="D8951" s="626" t="s">
        <v>351</v>
      </c>
      <c r="E8951" s="634">
        <v>804.41</v>
      </c>
      <c r="F8951" s="635">
        <v>0</v>
      </c>
    </row>
    <row r="8952" spans="1:6" ht="15">
      <c r="A8952" s="633" t="s">
        <v>27590</v>
      </c>
      <c r="B8952" s="626">
        <v>95663</v>
      </c>
      <c r="C8952" s="628" t="s">
        <v>27618</v>
      </c>
      <c r="D8952" s="626" t="s">
        <v>351</v>
      </c>
      <c r="E8952" s="634">
        <v>1201.96</v>
      </c>
      <c r="F8952" s="635">
        <v>0</v>
      </c>
    </row>
    <row r="8953" spans="1:6" ht="15">
      <c r="A8953" s="633" t="s">
        <v>27590</v>
      </c>
      <c r="B8953" s="626">
        <v>95664</v>
      </c>
      <c r="C8953" s="628" t="s">
        <v>27619</v>
      </c>
      <c r="D8953" s="626" t="s">
        <v>351</v>
      </c>
      <c r="E8953" s="634">
        <v>1575.84</v>
      </c>
      <c r="F8953" s="635">
        <v>0</v>
      </c>
    </row>
    <row r="8954" spans="1:6" ht="15">
      <c r="A8954" s="633" t="s">
        <v>27590</v>
      </c>
      <c r="B8954" s="626">
        <v>95665</v>
      </c>
      <c r="C8954" s="628" t="s">
        <v>27620</v>
      </c>
      <c r="D8954" s="626" t="s">
        <v>351</v>
      </c>
      <c r="E8954" s="634">
        <v>397.86</v>
      </c>
      <c r="F8954" s="635">
        <v>0</v>
      </c>
    </row>
    <row r="8955" spans="1:6" ht="15">
      <c r="A8955" s="633" t="s">
        <v>27590</v>
      </c>
      <c r="B8955" s="626">
        <v>95666</v>
      </c>
      <c r="C8955" s="628" t="s">
        <v>27621</v>
      </c>
      <c r="D8955" s="626" t="s">
        <v>351</v>
      </c>
      <c r="E8955" s="634">
        <v>700.82</v>
      </c>
      <c r="F8955" s="635">
        <v>0</v>
      </c>
    </row>
    <row r="8956" spans="1:6" ht="15">
      <c r="A8956" s="633" t="s">
        <v>27590</v>
      </c>
      <c r="B8956" s="626">
        <v>95667</v>
      </c>
      <c r="C8956" s="628" t="s">
        <v>27622</v>
      </c>
      <c r="D8956" s="626" t="s">
        <v>351</v>
      </c>
      <c r="E8956" s="634">
        <v>1037.2</v>
      </c>
      <c r="F8956" s="635">
        <v>0</v>
      </c>
    </row>
    <row r="8957" spans="1:6" ht="15">
      <c r="A8957" s="633" t="s">
        <v>27590</v>
      </c>
      <c r="B8957" s="626">
        <v>95668</v>
      </c>
      <c r="C8957" s="628" t="s">
        <v>27623</v>
      </c>
      <c r="D8957" s="626" t="s">
        <v>351</v>
      </c>
      <c r="E8957" s="634">
        <v>1353.38</v>
      </c>
      <c r="F8957" s="635">
        <v>0</v>
      </c>
    </row>
    <row r="8958" spans="1:6" ht="15">
      <c r="A8958" s="633" t="s">
        <v>27590</v>
      </c>
      <c r="B8958" s="626">
        <v>95669</v>
      </c>
      <c r="C8958" s="628" t="s">
        <v>27624</v>
      </c>
      <c r="D8958" s="626" t="s">
        <v>351</v>
      </c>
      <c r="E8958" s="634">
        <v>471.94</v>
      </c>
      <c r="F8958" s="635">
        <v>0</v>
      </c>
    </row>
    <row r="8959" spans="1:6" ht="15">
      <c r="A8959" s="633" t="s">
        <v>27590</v>
      </c>
      <c r="B8959" s="626">
        <v>95670</v>
      </c>
      <c r="C8959" s="628" t="s">
        <v>27625</v>
      </c>
      <c r="D8959" s="626" t="s">
        <v>351</v>
      </c>
      <c r="E8959" s="634">
        <v>847.52</v>
      </c>
      <c r="F8959" s="635">
        <v>0</v>
      </c>
    </row>
    <row r="8960" spans="1:6" ht="15">
      <c r="A8960" s="633" t="s">
        <v>27590</v>
      </c>
      <c r="B8960" s="626">
        <v>95671</v>
      </c>
      <c r="C8960" s="628" t="s">
        <v>27626</v>
      </c>
      <c r="D8960" s="626" t="s">
        <v>351</v>
      </c>
      <c r="E8960" s="634">
        <v>1260.83</v>
      </c>
      <c r="F8960" s="635">
        <v>0</v>
      </c>
    </row>
    <row r="8961" spans="1:6" ht="15">
      <c r="A8961" s="633" t="s">
        <v>27590</v>
      </c>
      <c r="B8961" s="626">
        <v>95672</v>
      </c>
      <c r="C8961" s="628" t="s">
        <v>27627</v>
      </c>
      <c r="D8961" s="626" t="s">
        <v>351</v>
      </c>
      <c r="E8961" s="634">
        <v>1648.7</v>
      </c>
      <c r="F8961" s="635">
        <v>0</v>
      </c>
    </row>
    <row r="8962" spans="1:6" ht="15">
      <c r="A8962" s="633" t="s">
        <v>27590</v>
      </c>
      <c r="B8962" s="626">
        <v>97741</v>
      </c>
      <c r="C8962" s="628" t="s">
        <v>27628</v>
      </c>
      <c r="D8962" s="626" t="s">
        <v>351</v>
      </c>
      <c r="E8962" s="634">
        <v>192.29</v>
      </c>
      <c r="F8962" s="635">
        <v>0</v>
      </c>
    </row>
    <row r="8963" spans="1:6" ht="15">
      <c r="A8963" s="633" t="s">
        <v>27590</v>
      </c>
      <c r="B8963" s="626">
        <v>95641</v>
      </c>
      <c r="C8963" s="628" t="s">
        <v>27629</v>
      </c>
      <c r="D8963" s="626" t="s">
        <v>351</v>
      </c>
      <c r="E8963" s="634">
        <v>339.69</v>
      </c>
      <c r="F8963" s="635">
        <v>0</v>
      </c>
    </row>
    <row r="8964" spans="1:6" ht="15">
      <c r="A8964" s="633" t="s">
        <v>27590</v>
      </c>
      <c r="B8964" s="626">
        <v>95642</v>
      </c>
      <c r="C8964" s="628" t="s">
        <v>27630</v>
      </c>
      <c r="D8964" s="626" t="s">
        <v>351</v>
      </c>
      <c r="E8964" s="634">
        <v>502.18</v>
      </c>
      <c r="F8964" s="635">
        <v>0</v>
      </c>
    </row>
    <row r="8965" spans="1:6" ht="15">
      <c r="A8965" s="633" t="s">
        <v>27590</v>
      </c>
      <c r="B8965" s="626">
        <v>95643</v>
      </c>
      <c r="C8965" s="628" t="s">
        <v>27631</v>
      </c>
      <c r="D8965" s="626" t="s">
        <v>351</v>
      </c>
      <c r="E8965" s="634">
        <v>655.42</v>
      </c>
      <c r="F8965" s="635">
        <v>0</v>
      </c>
    </row>
    <row r="8966" spans="1:6" ht="15">
      <c r="A8966" s="633" t="s">
        <v>27590</v>
      </c>
      <c r="B8966" s="626">
        <v>95644</v>
      </c>
      <c r="C8966" s="628" t="s">
        <v>27632</v>
      </c>
      <c r="D8966" s="626" t="s">
        <v>351</v>
      </c>
      <c r="E8966" s="634">
        <v>243.57</v>
      </c>
      <c r="F8966" s="635">
        <v>0</v>
      </c>
    </row>
    <row r="8967" spans="1:6" ht="15">
      <c r="A8967" s="633" t="s">
        <v>27590</v>
      </c>
      <c r="B8967" s="626">
        <v>95645</v>
      </c>
      <c r="C8967" s="628" t="s">
        <v>27633</v>
      </c>
      <c r="D8967" s="626" t="s">
        <v>351</v>
      </c>
      <c r="E8967" s="634">
        <v>441.1</v>
      </c>
      <c r="F8967" s="635">
        <v>0</v>
      </c>
    </row>
    <row r="8968" spans="1:6" ht="15">
      <c r="A8968" s="633" t="s">
        <v>27590</v>
      </c>
      <c r="B8968" s="626">
        <v>95646</v>
      </c>
      <c r="C8968" s="628" t="s">
        <v>27634</v>
      </c>
      <c r="D8968" s="626" t="s">
        <v>351</v>
      </c>
      <c r="E8968" s="634">
        <v>657.13</v>
      </c>
      <c r="F8968" s="635">
        <v>0</v>
      </c>
    </row>
    <row r="8969" spans="1:6" ht="15">
      <c r="A8969" s="633" t="s">
        <v>27590</v>
      </c>
      <c r="B8969" s="626">
        <v>95647</v>
      </c>
      <c r="C8969" s="628" t="s">
        <v>27635</v>
      </c>
      <c r="D8969" s="626" t="s">
        <v>351</v>
      </c>
      <c r="E8969" s="634">
        <v>859.74</v>
      </c>
      <c r="F8969" s="635">
        <v>0</v>
      </c>
    </row>
    <row r="8970" spans="1:6" ht="15">
      <c r="A8970" s="633" t="s">
        <v>27590</v>
      </c>
      <c r="B8970" s="626">
        <v>95636</v>
      </c>
      <c r="C8970" s="628" t="s">
        <v>27636</v>
      </c>
      <c r="D8970" s="626" t="s">
        <v>351</v>
      </c>
      <c r="E8970" s="634">
        <v>458.06</v>
      </c>
      <c r="F8970" s="635">
        <v>0</v>
      </c>
    </row>
    <row r="8971" spans="1:6" ht="15">
      <c r="A8971" s="633" t="s">
        <v>27590</v>
      </c>
      <c r="B8971" s="626">
        <v>95637</v>
      </c>
      <c r="C8971" s="628" t="s">
        <v>27637</v>
      </c>
      <c r="D8971" s="626" t="s">
        <v>351</v>
      </c>
      <c r="E8971" s="634">
        <v>597.78</v>
      </c>
      <c r="F8971" s="635">
        <v>0</v>
      </c>
    </row>
    <row r="8972" spans="1:6" ht="15">
      <c r="A8972" s="633" t="s">
        <v>27590</v>
      </c>
      <c r="B8972" s="626">
        <v>95638</v>
      </c>
      <c r="C8972" s="628" t="s">
        <v>27638</v>
      </c>
      <c r="D8972" s="626" t="s">
        <v>351</v>
      </c>
      <c r="E8972" s="634">
        <v>733.88</v>
      </c>
      <c r="F8972" s="635">
        <v>0</v>
      </c>
    </row>
    <row r="8973" spans="1:6" ht="15">
      <c r="A8973" s="633" t="s">
        <v>27590</v>
      </c>
      <c r="B8973" s="626">
        <v>95639</v>
      </c>
      <c r="C8973" s="628" t="s">
        <v>27639</v>
      </c>
      <c r="D8973" s="626" t="s">
        <v>351</v>
      </c>
      <c r="E8973" s="634">
        <v>989.64</v>
      </c>
      <c r="F8973" s="635">
        <v>0</v>
      </c>
    </row>
    <row r="8974" spans="1:6" ht="15">
      <c r="A8974" s="633" t="s">
        <v>27590</v>
      </c>
      <c r="B8974" s="626">
        <v>95634</v>
      </c>
      <c r="C8974" s="628" t="s">
        <v>27640</v>
      </c>
      <c r="D8974" s="626" t="s">
        <v>351</v>
      </c>
      <c r="E8974" s="634">
        <v>237.26</v>
      </c>
      <c r="F8974" s="635">
        <v>0</v>
      </c>
    </row>
    <row r="8975" spans="1:6" ht="15">
      <c r="A8975" s="633" t="s">
        <v>27590</v>
      </c>
      <c r="B8975" s="626">
        <v>95635</v>
      </c>
      <c r="C8975" s="628" t="s">
        <v>27641</v>
      </c>
      <c r="D8975" s="626" t="s">
        <v>351</v>
      </c>
      <c r="E8975" s="634">
        <v>252.12</v>
      </c>
      <c r="F8975" s="635">
        <v>0</v>
      </c>
    </row>
    <row r="8976" spans="1:6" ht="15">
      <c r="A8976" s="633" t="s">
        <v>27642</v>
      </c>
      <c r="B8976" s="626">
        <v>98751</v>
      </c>
      <c r="C8976" s="628" t="s">
        <v>27643</v>
      </c>
      <c r="D8976" s="626" t="s">
        <v>143</v>
      </c>
      <c r="E8976" s="634">
        <v>194</v>
      </c>
      <c r="F8976" s="635">
        <v>0</v>
      </c>
    </row>
    <row r="8977" spans="1:6" ht="15">
      <c r="A8977" s="633" t="s">
        <v>27642</v>
      </c>
      <c r="B8977" s="626">
        <v>98746</v>
      </c>
      <c r="C8977" s="628" t="s">
        <v>27644</v>
      </c>
      <c r="D8977" s="626" t="s">
        <v>143</v>
      </c>
      <c r="E8977" s="634">
        <v>93.63</v>
      </c>
      <c r="F8977" s="635">
        <v>0</v>
      </c>
    </row>
    <row r="8978" spans="1:6" ht="15">
      <c r="A8978" s="633" t="s">
        <v>27642</v>
      </c>
      <c r="B8978" s="626">
        <v>98753</v>
      </c>
      <c r="C8978" s="628" t="s">
        <v>27645</v>
      </c>
      <c r="D8978" s="626" t="s">
        <v>143</v>
      </c>
      <c r="E8978" s="634">
        <v>353.74</v>
      </c>
      <c r="F8978" s="635">
        <v>0</v>
      </c>
    </row>
    <row r="8979" spans="1:6" ht="15">
      <c r="A8979" s="633" t="s">
        <v>27642</v>
      </c>
      <c r="B8979" s="626">
        <v>98750</v>
      </c>
      <c r="C8979" s="628" t="s">
        <v>27646</v>
      </c>
      <c r="D8979" s="626" t="s">
        <v>143</v>
      </c>
      <c r="E8979" s="634">
        <v>134.91999999999999</v>
      </c>
      <c r="F8979" s="635">
        <v>0</v>
      </c>
    </row>
    <row r="8980" spans="1:6" ht="15">
      <c r="A8980" s="633" t="s">
        <v>27642</v>
      </c>
      <c r="B8980" s="626">
        <v>98749</v>
      </c>
      <c r="C8980" s="628" t="s">
        <v>27647</v>
      </c>
      <c r="D8980" s="626" t="s">
        <v>143</v>
      </c>
      <c r="E8980" s="634">
        <v>112.3</v>
      </c>
      <c r="F8980" s="635">
        <v>0</v>
      </c>
    </row>
    <row r="8981" spans="1:6" ht="15">
      <c r="A8981" s="633" t="s">
        <v>27642</v>
      </c>
      <c r="B8981" s="626">
        <v>98752</v>
      </c>
      <c r="C8981" s="628" t="s">
        <v>27648</v>
      </c>
      <c r="D8981" s="626" t="s">
        <v>143</v>
      </c>
      <c r="E8981" s="634">
        <v>265.18</v>
      </c>
      <c r="F8981" s="635">
        <v>0</v>
      </c>
    </row>
    <row r="8982" spans="1:6" ht="15">
      <c r="A8982" s="633" t="s">
        <v>27649</v>
      </c>
      <c r="B8982" s="626">
        <v>98529</v>
      </c>
      <c r="C8982" s="628" t="s">
        <v>27650</v>
      </c>
      <c r="D8982" s="626" t="s">
        <v>351</v>
      </c>
      <c r="E8982" s="634">
        <v>103.58</v>
      </c>
      <c r="F8982" s="635">
        <v>0</v>
      </c>
    </row>
    <row r="8983" spans="1:6" ht="15">
      <c r="A8983" s="633" t="s">
        <v>27649</v>
      </c>
      <c r="B8983" s="626">
        <v>98530</v>
      </c>
      <c r="C8983" s="628" t="s">
        <v>27651</v>
      </c>
      <c r="D8983" s="626" t="s">
        <v>351</v>
      </c>
      <c r="E8983" s="634">
        <v>203.32</v>
      </c>
      <c r="F8983" s="635">
        <v>0</v>
      </c>
    </row>
    <row r="8984" spans="1:6" ht="15">
      <c r="A8984" s="633" t="s">
        <v>27649</v>
      </c>
      <c r="B8984" s="626">
        <v>98531</v>
      </c>
      <c r="C8984" s="628" t="s">
        <v>27652</v>
      </c>
      <c r="D8984" s="626" t="s">
        <v>351</v>
      </c>
      <c r="E8984" s="634">
        <v>470.02</v>
      </c>
      <c r="F8984" s="635">
        <v>0</v>
      </c>
    </row>
    <row r="8985" spans="1:6" ht="15">
      <c r="A8985" s="633" t="s">
        <v>27649</v>
      </c>
      <c r="B8985" s="626">
        <v>98524</v>
      </c>
      <c r="C8985" s="628" t="s">
        <v>27653</v>
      </c>
      <c r="D8985" s="626" t="s">
        <v>135</v>
      </c>
      <c r="E8985" s="634">
        <v>6.55</v>
      </c>
      <c r="F8985" s="635">
        <v>0</v>
      </c>
    </row>
    <row r="8986" spans="1:6" ht="15">
      <c r="A8986" s="633" t="s">
        <v>27649</v>
      </c>
      <c r="B8986" s="626">
        <v>98525</v>
      </c>
      <c r="C8986" s="628" t="s">
        <v>27654</v>
      </c>
      <c r="D8986" s="626" t="s">
        <v>135</v>
      </c>
      <c r="E8986" s="634">
        <v>0.73</v>
      </c>
      <c r="F8986" s="635">
        <v>0</v>
      </c>
    </row>
    <row r="8987" spans="1:6" ht="15">
      <c r="A8987" s="633" t="s">
        <v>27649</v>
      </c>
      <c r="B8987" s="626">
        <v>98533</v>
      </c>
      <c r="C8987" s="628" t="s">
        <v>27655</v>
      </c>
      <c r="D8987" s="626" t="s">
        <v>351</v>
      </c>
      <c r="E8987" s="634">
        <v>142.22999999999999</v>
      </c>
      <c r="F8987" s="635">
        <v>0</v>
      </c>
    </row>
    <row r="8988" spans="1:6" ht="15">
      <c r="A8988" s="633" t="s">
        <v>27649</v>
      </c>
      <c r="B8988" s="626">
        <v>98534</v>
      </c>
      <c r="C8988" s="628" t="s">
        <v>27656</v>
      </c>
      <c r="D8988" s="626" t="s">
        <v>351</v>
      </c>
      <c r="E8988" s="634">
        <v>392.24</v>
      </c>
      <c r="F8988" s="635">
        <v>0</v>
      </c>
    </row>
    <row r="8989" spans="1:6" ht="15">
      <c r="A8989" s="633" t="s">
        <v>27649</v>
      </c>
      <c r="B8989" s="626">
        <v>98535</v>
      </c>
      <c r="C8989" s="628" t="s">
        <v>27657</v>
      </c>
      <c r="D8989" s="626" t="s">
        <v>351</v>
      </c>
      <c r="E8989" s="634">
        <v>833.87</v>
      </c>
      <c r="F8989" s="635">
        <v>0</v>
      </c>
    </row>
    <row r="8990" spans="1:6" ht="15">
      <c r="A8990" s="633" t="s">
        <v>27649</v>
      </c>
      <c r="B8990" s="626">
        <v>98532</v>
      </c>
      <c r="C8990" s="628" t="s">
        <v>27658</v>
      </c>
      <c r="D8990" s="626" t="s">
        <v>351</v>
      </c>
      <c r="E8990" s="634">
        <v>36.46</v>
      </c>
      <c r="F8990" s="635">
        <v>0</v>
      </c>
    </row>
    <row r="8991" spans="1:6" ht="15">
      <c r="A8991" s="633" t="s">
        <v>27649</v>
      </c>
      <c r="B8991" s="626">
        <v>98526</v>
      </c>
      <c r="C8991" s="628" t="s">
        <v>27659</v>
      </c>
      <c r="D8991" s="626" t="s">
        <v>351</v>
      </c>
      <c r="E8991" s="634">
        <v>162.25</v>
      </c>
      <c r="F8991" s="635">
        <v>0</v>
      </c>
    </row>
    <row r="8992" spans="1:6" ht="15">
      <c r="A8992" s="633" t="s">
        <v>27649</v>
      </c>
      <c r="B8992" s="626">
        <v>98527</v>
      </c>
      <c r="C8992" s="628" t="s">
        <v>27660</v>
      </c>
      <c r="D8992" s="626" t="s">
        <v>351</v>
      </c>
      <c r="E8992" s="634">
        <v>269.26</v>
      </c>
      <c r="F8992" s="635">
        <v>0</v>
      </c>
    </row>
    <row r="8993" spans="1:6" ht="15">
      <c r="A8993" s="633" t="s">
        <v>27649</v>
      </c>
      <c r="B8993" s="626">
        <v>98528</v>
      </c>
      <c r="C8993" s="628" t="s">
        <v>27661</v>
      </c>
      <c r="D8993" s="626" t="s">
        <v>351</v>
      </c>
      <c r="E8993" s="634">
        <v>354.87</v>
      </c>
      <c r="F8993" s="635">
        <v>0</v>
      </c>
    </row>
    <row r="8994" spans="1:6" ht="15">
      <c r="A8994" s="633" t="s">
        <v>27662</v>
      </c>
      <c r="B8994" s="626">
        <v>94232</v>
      </c>
      <c r="C8994" s="628" t="s">
        <v>27663</v>
      </c>
      <c r="D8994" s="626" t="s">
        <v>351</v>
      </c>
      <c r="E8994" s="634">
        <v>3.73</v>
      </c>
      <c r="F8994" s="635">
        <v>0</v>
      </c>
    </row>
    <row r="8995" spans="1:6" ht="15">
      <c r="A8995" s="633" t="s">
        <v>27662</v>
      </c>
      <c r="B8995" s="626">
        <v>100434</v>
      </c>
      <c r="C8995" s="628" t="s">
        <v>27664</v>
      </c>
      <c r="D8995" s="626" t="s">
        <v>143</v>
      </c>
      <c r="E8995" s="634">
        <v>176.68</v>
      </c>
      <c r="F8995" s="635">
        <v>0</v>
      </c>
    </row>
    <row r="8996" spans="1:6" ht="15">
      <c r="A8996" s="633" t="s">
        <v>27662</v>
      </c>
      <c r="B8996" s="626">
        <v>94229</v>
      </c>
      <c r="C8996" s="628" t="s">
        <v>27665</v>
      </c>
      <c r="D8996" s="626" t="s">
        <v>143</v>
      </c>
      <c r="E8996" s="634">
        <v>173.6</v>
      </c>
      <c r="F8996" s="635">
        <v>0</v>
      </c>
    </row>
    <row r="8997" spans="1:6" ht="15">
      <c r="A8997" s="633" t="s">
        <v>27662</v>
      </c>
      <c r="B8997" s="626">
        <v>94227</v>
      </c>
      <c r="C8997" s="628" t="s">
        <v>27666</v>
      </c>
      <c r="D8997" s="626" t="s">
        <v>143</v>
      </c>
      <c r="E8997" s="634">
        <v>65.64</v>
      </c>
      <c r="F8997" s="635">
        <v>0</v>
      </c>
    </row>
    <row r="8998" spans="1:6" ht="15">
      <c r="A8998" s="633" t="s">
        <v>27662</v>
      </c>
      <c r="B8998" s="626">
        <v>94228</v>
      </c>
      <c r="C8998" s="628" t="s">
        <v>27667</v>
      </c>
      <c r="D8998" s="626" t="s">
        <v>143</v>
      </c>
      <c r="E8998" s="634">
        <v>90.19</v>
      </c>
      <c r="F8998" s="635">
        <v>0</v>
      </c>
    </row>
    <row r="8999" spans="1:6" ht="15">
      <c r="A8999" s="633" t="s">
        <v>27662</v>
      </c>
      <c r="B8999" s="626">
        <v>94219</v>
      </c>
      <c r="C8999" s="628" t="s">
        <v>27668</v>
      </c>
      <c r="D8999" s="626" t="s">
        <v>143</v>
      </c>
      <c r="E8999" s="634">
        <v>46.63</v>
      </c>
      <c r="F8999" s="635">
        <v>0</v>
      </c>
    </row>
    <row r="9000" spans="1:6" ht="15">
      <c r="A9000" s="633" t="s">
        <v>27662</v>
      </c>
      <c r="B9000" s="626">
        <v>94220</v>
      </c>
      <c r="C9000" s="628" t="s">
        <v>27669</v>
      </c>
      <c r="D9000" s="626" t="s">
        <v>143</v>
      </c>
      <c r="E9000" s="634">
        <v>62.77</v>
      </c>
      <c r="F9000" s="635">
        <v>0</v>
      </c>
    </row>
    <row r="9001" spans="1:6" ht="15">
      <c r="A9001" s="633" t="s">
        <v>27662</v>
      </c>
      <c r="B9001" s="626">
        <v>100326</v>
      </c>
      <c r="C9001" s="628" t="s">
        <v>27670</v>
      </c>
      <c r="D9001" s="626" t="s">
        <v>143</v>
      </c>
      <c r="E9001" s="634">
        <v>0</v>
      </c>
      <c r="F9001" s="635"/>
    </row>
    <row r="9002" spans="1:6" ht="15">
      <c r="A9002" s="633" t="s">
        <v>27662</v>
      </c>
      <c r="B9002" s="626">
        <v>94221</v>
      </c>
      <c r="C9002" s="628" t="s">
        <v>27671</v>
      </c>
      <c r="D9002" s="626" t="s">
        <v>143</v>
      </c>
      <c r="E9002" s="634">
        <v>37.35</v>
      </c>
      <c r="F9002" s="635">
        <v>0</v>
      </c>
    </row>
    <row r="9003" spans="1:6" ht="15">
      <c r="A9003" s="633" t="s">
        <v>27662</v>
      </c>
      <c r="B9003" s="626">
        <v>94222</v>
      </c>
      <c r="C9003" s="628" t="s">
        <v>27672</v>
      </c>
      <c r="D9003" s="626" t="s">
        <v>143</v>
      </c>
      <c r="E9003" s="634">
        <v>53.49</v>
      </c>
      <c r="F9003" s="635">
        <v>0</v>
      </c>
    </row>
    <row r="9004" spans="1:6" ht="15">
      <c r="A9004" s="633" t="s">
        <v>27662</v>
      </c>
      <c r="B9004" s="626">
        <v>94451</v>
      </c>
      <c r="C9004" s="628" t="s">
        <v>27673</v>
      </c>
      <c r="D9004" s="626" t="s">
        <v>143</v>
      </c>
      <c r="E9004" s="634">
        <v>86.17</v>
      </c>
      <c r="F9004" s="635">
        <v>0</v>
      </c>
    </row>
    <row r="9005" spans="1:6" ht="15">
      <c r="A9005" s="633" t="s">
        <v>27662</v>
      </c>
      <c r="B9005" s="626">
        <v>94223</v>
      </c>
      <c r="C9005" s="628" t="s">
        <v>27674</v>
      </c>
      <c r="D9005" s="626" t="s">
        <v>143</v>
      </c>
      <c r="E9005" s="634">
        <v>77.64</v>
      </c>
      <c r="F9005" s="635">
        <v>0</v>
      </c>
    </row>
    <row r="9006" spans="1:6" ht="15">
      <c r="A9006" s="633" t="s">
        <v>27662</v>
      </c>
      <c r="B9006" s="626">
        <v>100325</v>
      </c>
      <c r="C9006" s="628" t="s">
        <v>27675</v>
      </c>
      <c r="D9006" s="626" t="s">
        <v>143</v>
      </c>
      <c r="E9006" s="634">
        <v>83.37</v>
      </c>
      <c r="F9006" s="635">
        <v>0</v>
      </c>
    </row>
    <row r="9007" spans="1:6" ht="15">
      <c r="A9007" s="633" t="s">
        <v>27662</v>
      </c>
      <c r="B9007" s="626">
        <v>94224</v>
      </c>
      <c r="C9007" s="628" t="s">
        <v>27676</v>
      </c>
      <c r="D9007" s="626" t="s">
        <v>143</v>
      </c>
      <c r="E9007" s="634">
        <v>33.42</v>
      </c>
      <c r="F9007" s="635">
        <v>0</v>
      </c>
    </row>
    <row r="9008" spans="1:6" ht="15">
      <c r="A9008" s="633" t="s">
        <v>27662</v>
      </c>
      <c r="B9008" s="626">
        <v>102653</v>
      </c>
      <c r="C9008" s="628" t="s">
        <v>27677</v>
      </c>
      <c r="D9008" s="626" t="s">
        <v>135</v>
      </c>
      <c r="E9008" s="634">
        <v>0</v>
      </c>
      <c r="F9008" s="635"/>
    </row>
    <row r="9009" spans="1:6" ht="15">
      <c r="A9009" s="633" t="s">
        <v>27662</v>
      </c>
      <c r="B9009" s="626">
        <v>100330</v>
      </c>
      <c r="C9009" s="628" t="s">
        <v>27678</v>
      </c>
      <c r="D9009" s="626" t="s">
        <v>135</v>
      </c>
      <c r="E9009" s="634">
        <v>28.97</v>
      </c>
      <c r="F9009" s="635">
        <v>0</v>
      </c>
    </row>
    <row r="9010" spans="1:6" ht="15">
      <c r="A9010" s="633" t="s">
        <v>27662</v>
      </c>
      <c r="B9010" s="626">
        <v>100331</v>
      </c>
      <c r="C9010" s="628" t="s">
        <v>27679</v>
      </c>
      <c r="D9010" s="626" t="s">
        <v>135</v>
      </c>
      <c r="E9010" s="634">
        <v>37</v>
      </c>
      <c r="F9010" s="635">
        <v>0</v>
      </c>
    </row>
    <row r="9011" spans="1:6" ht="15">
      <c r="A9011" s="633" t="s">
        <v>27662</v>
      </c>
      <c r="B9011" s="626">
        <v>100328</v>
      </c>
      <c r="C9011" s="628" t="s">
        <v>27680</v>
      </c>
      <c r="D9011" s="626" t="s">
        <v>135</v>
      </c>
      <c r="E9011" s="634">
        <v>21.36</v>
      </c>
      <c r="F9011" s="635">
        <v>0</v>
      </c>
    </row>
    <row r="9012" spans="1:6" ht="15">
      <c r="A9012" s="633" t="s">
        <v>27662</v>
      </c>
      <c r="B9012" s="626">
        <v>100329</v>
      </c>
      <c r="C9012" s="628" t="s">
        <v>27681</v>
      </c>
      <c r="D9012" s="626" t="s">
        <v>135</v>
      </c>
      <c r="E9012" s="634">
        <v>26.07</v>
      </c>
      <c r="F9012" s="635">
        <v>0</v>
      </c>
    </row>
    <row r="9013" spans="1:6" ht="15">
      <c r="A9013" s="633" t="s">
        <v>27662</v>
      </c>
      <c r="B9013" s="626">
        <v>94231</v>
      </c>
      <c r="C9013" s="628" t="s">
        <v>27682</v>
      </c>
      <c r="D9013" s="626" t="s">
        <v>143</v>
      </c>
      <c r="E9013" s="634">
        <v>52.85</v>
      </c>
      <c r="F9013" s="635">
        <v>0</v>
      </c>
    </row>
    <row r="9014" spans="1:6" ht="15">
      <c r="A9014" s="633" t="s">
        <v>27662</v>
      </c>
      <c r="B9014" s="626">
        <v>100435</v>
      </c>
      <c r="C9014" s="628" t="s">
        <v>27683</v>
      </c>
      <c r="D9014" s="626" t="s">
        <v>143</v>
      </c>
      <c r="E9014" s="634">
        <v>59.58</v>
      </c>
      <c r="F9014" s="635">
        <v>0</v>
      </c>
    </row>
    <row r="9015" spans="1:6" ht="15">
      <c r="A9015" s="633" t="s">
        <v>27662</v>
      </c>
      <c r="B9015" s="626">
        <v>100327</v>
      </c>
      <c r="C9015" s="628" t="s">
        <v>27684</v>
      </c>
      <c r="D9015" s="626" t="s">
        <v>143</v>
      </c>
      <c r="E9015" s="634">
        <v>60.72</v>
      </c>
      <c r="F9015" s="635">
        <v>0</v>
      </c>
    </row>
    <row r="9016" spans="1:6" ht="15">
      <c r="A9016" s="633" t="s">
        <v>27662</v>
      </c>
      <c r="B9016" s="626">
        <v>94226</v>
      </c>
      <c r="C9016" s="628" t="s">
        <v>27685</v>
      </c>
      <c r="D9016" s="626" t="s">
        <v>135</v>
      </c>
      <c r="E9016" s="634">
        <v>24.03</v>
      </c>
      <c r="F9016" s="635">
        <v>0</v>
      </c>
    </row>
    <row r="9017" spans="1:6" ht="15">
      <c r="A9017" s="633" t="s">
        <v>27662</v>
      </c>
      <c r="B9017" s="626">
        <v>94201</v>
      </c>
      <c r="C9017" s="628" t="s">
        <v>27686</v>
      </c>
      <c r="D9017" s="626" t="s">
        <v>135</v>
      </c>
      <c r="E9017" s="634">
        <v>85.93</v>
      </c>
      <c r="F9017" s="635">
        <v>0</v>
      </c>
    </row>
    <row r="9018" spans="1:6" ht="15">
      <c r="A9018" s="633" t="s">
        <v>27662</v>
      </c>
      <c r="B9018" s="626">
        <v>94204</v>
      </c>
      <c r="C9018" s="628" t="s">
        <v>27687</v>
      </c>
      <c r="D9018" s="626" t="s">
        <v>135</v>
      </c>
      <c r="E9018" s="634">
        <v>93.93</v>
      </c>
      <c r="F9018" s="635">
        <v>0</v>
      </c>
    </row>
    <row r="9019" spans="1:6" ht="15">
      <c r="A9019" s="633" t="s">
        <v>27662</v>
      </c>
      <c r="B9019" s="626">
        <v>94447</v>
      </c>
      <c r="C9019" s="628" t="s">
        <v>27688</v>
      </c>
      <c r="D9019" s="626" t="s">
        <v>135</v>
      </c>
      <c r="E9019" s="634">
        <v>85.93</v>
      </c>
      <c r="F9019" s="635">
        <v>0</v>
      </c>
    </row>
    <row r="9020" spans="1:6" ht="15">
      <c r="A9020" s="633" t="s">
        <v>27662</v>
      </c>
      <c r="B9020" s="626">
        <v>94448</v>
      </c>
      <c r="C9020" s="628" t="s">
        <v>27689</v>
      </c>
      <c r="D9020" s="626" t="s">
        <v>135</v>
      </c>
      <c r="E9020" s="634">
        <v>93.93</v>
      </c>
      <c r="F9020" s="635">
        <v>0</v>
      </c>
    </row>
    <row r="9021" spans="1:6" ht="15">
      <c r="A9021" s="633" t="s">
        <v>27662</v>
      </c>
      <c r="B9021" s="626">
        <v>94445</v>
      </c>
      <c r="C9021" s="628" t="s">
        <v>27690</v>
      </c>
      <c r="D9021" s="626" t="s">
        <v>135</v>
      </c>
      <c r="E9021" s="634">
        <v>85.93</v>
      </c>
      <c r="F9021" s="635">
        <v>0</v>
      </c>
    </row>
    <row r="9022" spans="1:6" ht="15">
      <c r="A9022" s="633" t="s">
        <v>27662</v>
      </c>
      <c r="B9022" s="626">
        <v>94446</v>
      </c>
      <c r="C9022" s="628" t="s">
        <v>27691</v>
      </c>
      <c r="D9022" s="626" t="s">
        <v>135</v>
      </c>
      <c r="E9022" s="634">
        <v>93.93</v>
      </c>
      <c r="F9022" s="635">
        <v>0</v>
      </c>
    </row>
    <row r="9023" spans="1:6" ht="15">
      <c r="A9023" s="633" t="s">
        <v>27662</v>
      </c>
      <c r="B9023" s="626">
        <v>94440</v>
      </c>
      <c r="C9023" s="628" t="s">
        <v>27692</v>
      </c>
      <c r="D9023" s="626" t="s">
        <v>135</v>
      </c>
      <c r="E9023" s="634">
        <v>60.66</v>
      </c>
      <c r="F9023" s="635">
        <v>0</v>
      </c>
    </row>
    <row r="9024" spans="1:6" ht="15">
      <c r="A9024" s="633" t="s">
        <v>27662</v>
      </c>
      <c r="B9024" s="626">
        <v>94441</v>
      </c>
      <c r="C9024" s="628" t="s">
        <v>27693</v>
      </c>
      <c r="D9024" s="626" t="s">
        <v>135</v>
      </c>
      <c r="E9024" s="634">
        <v>65.38</v>
      </c>
      <c r="F9024" s="635">
        <v>0</v>
      </c>
    </row>
    <row r="9025" spans="1:6" ht="15">
      <c r="A9025" s="633" t="s">
        <v>27662</v>
      </c>
      <c r="B9025" s="626">
        <v>94195</v>
      </c>
      <c r="C9025" s="628" t="s">
        <v>27694</v>
      </c>
      <c r="D9025" s="626" t="s">
        <v>135</v>
      </c>
      <c r="E9025" s="634">
        <v>60.66</v>
      </c>
      <c r="F9025" s="635">
        <v>0</v>
      </c>
    </row>
    <row r="9026" spans="1:6" ht="15">
      <c r="A9026" s="633" t="s">
        <v>27662</v>
      </c>
      <c r="B9026" s="626">
        <v>94198</v>
      </c>
      <c r="C9026" s="628" t="s">
        <v>27695</v>
      </c>
      <c r="D9026" s="626" t="s">
        <v>135</v>
      </c>
      <c r="E9026" s="634">
        <v>65.38</v>
      </c>
      <c r="F9026" s="635">
        <v>0</v>
      </c>
    </row>
    <row r="9027" spans="1:6" ht="15">
      <c r="A9027" s="633" t="s">
        <v>27662</v>
      </c>
      <c r="B9027" s="626">
        <v>94442</v>
      </c>
      <c r="C9027" s="628" t="s">
        <v>27696</v>
      </c>
      <c r="D9027" s="626" t="s">
        <v>135</v>
      </c>
      <c r="E9027" s="634">
        <v>60.66</v>
      </c>
      <c r="F9027" s="635">
        <v>0</v>
      </c>
    </row>
    <row r="9028" spans="1:6" ht="15">
      <c r="A9028" s="633" t="s">
        <v>27662</v>
      </c>
      <c r="B9028" s="626">
        <v>94443</v>
      </c>
      <c r="C9028" s="628" t="s">
        <v>27697</v>
      </c>
      <c r="D9028" s="626" t="s">
        <v>135</v>
      </c>
      <c r="E9028" s="634">
        <v>65.38</v>
      </c>
      <c r="F9028" s="635">
        <v>0</v>
      </c>
    </row>
    <row r="9029" spans="1:6" ht="15">
      <c r="A9029" s="633" t="s">
        <v>27662</v>
      </c>
      <c r="B9029" s="626">
        <v>94213</v>
      </c>
      <c r="C9029" s="628" t="s">
        <v>27698</v>
      </c>
      <c r="D9029" s="626" t="s">
        <v>135</v>
      </c>
      <c r="E9029" s="634">
        <v>72.81</v>
      </c>
      <c r="F9029" s="635">
        <v>0</v>
      </c>
    </row>
    <row r="9030" spans="1:6" ht="15">
      <c r="A9030" s="633" t="s">
        <v>27662</v>
      </c>
      <c r="B9030" s="626">
        <v>94189</v>
      </c>
      <c r="C9030" s="628" t="s">
        <v>27699</v>
      </c>
      <c r="D9030" s="626" t="s">
        <v>135</v>
      </c>
      <c r="E9030" s="634">
        <v>44.28</v>
      </c>
      <c r="F9030" s="635">
        <v>0</v>
      </c>
    </row>
    <row r="9031" spans="1:6" ht="15">
      <c r="A9031" s="633" t="s">
        <v>27662</v>
      </c>
      <c r="B9031" s="626">
        <v>94192</v>
      </c>
      <c r="C9031" s="628" t="s">
        <v>27700</v>
      </c>
      <c r="D9031" s="626" t="s">
        <v>135</v>
      </c>
      <c r="E9031" s="634">
        <v>47.84</v>
      </c>
      <c r="F9031" s="635">
        <v>0</v>
      </c>
    </row>
    <row r="9032" spans="1:6" ht="15">
      <c r="A9032" s="633" t="s">
        <v>27662</v>
      </c>
      <c r="B9032" s="626">
        <v>94444</v>
      </c>
      <c r="C9032" s="628" t="s">
        <v>27701</v>
      </c>
      <c r="D9032" s="626" t="s">
        <v>135</v>
      </c>
      <c r="E9032" s="634">
        <v>614.61</v>
      </c>
      <c r="F9032" s="635">
        <v>0</v>
      </c>
    </row>
    <row r="9033" spans="1:6" ht="15">
      <c r="A9033" s="633" t="s">
        <v>27662</v>
      </c>
      <c r="B9033" s="626">
        <v>94218</v>
      </c>
      <c r="C9033" s="628" t="s">
        <v>27702</v>
      </c>
      <c r="D9033" s="626" t="s">
        <v>135</v>
      </c>
      <c r="E9033" s="634">
        <v>114.22</v>
      </c>
      <c r="F9033" s="635">
        <v>0</v>
      </c>
    </row>
    <row r="9034" spans="1:6" ht="15">
      <c r="A9034" s="633" t="s">
        <v>27662</v>
      </c>
      <c r="B9034" s="626">
        <v>94216</v>
      </c>
      <c r="C9034" s="628" t="s">
        <v>27703</v>
      </c>
      <c r="D9034" s="626" t="s">
        <v>135</v>
      </c>
      <c r="E9034" s="634">
        <v>203.42</v>
      </c>
      <c r="F9034" s="635">
        <v>0</v>
      </c>
    </row>
    <row r="9035" spans="1:6" ht="15">
      <c r="A9035" s="633" t="s">
        <v>27662</v>
      </c>
      <c r="B9035" s="626">
        <v>94449</v>
      </c>
      <c r="C9035" s="628" t="s">
        <v>27704</v>
      </c>
      <c r="D9035" s="626" t="s">
        <v>135</v>
      </c>
      <c r="E9035" s="634">
        <v>66.87</v>
      </c>
      <c r="F9035" s="635">
        <v>0</v>
      </c>
    </row>
    <row r="9036" spans="1:6" ht="15">
      <c r="A9036" s="633" t="s">
        <v>27662</v>
      </c>
      <c r="B9036" s="626">
        <v>94210</v>
      </c>
      <c r="C9036" s="628" t="s">
        <v>27705</v>
      </c>
      <c r="D9036" s="626" t="s">
        <v>135</v>
      </c>
      <c r="E9036" s="634">
        <v>49.63</v>
      </c>
      <c r="F9036" s="635">
        <v>0</v>
      </c>
    </row>
    <row r="9037" spans="1:6" ht="15">
      <c r="A9037" s="633" t="s">
        <v>27662</v>
      </c>
      <c r="B9037" s="626">
        <v>94207</v>
      </c>
      <c r="C9037" s="628" t="s">
        <v>27706</v>
      </c>
      <c r="D9037" s="626" t="s">
        <v>135</v>
      </c>
      <c r="E9037" s="634">
        <v>46.64</v>
      </c>
      <c r="F9037" s="635">
        <v>0</v>
      </c>
    </row>
    <row r="9038" spans="1:6" ht="15">
      <c r="A9038" s="633" t="s">
        <v>27707</v>
      </c>
      <c r="B9038" s="626">
        <v>102109</v>
      </c>
      <c r="C9038" s="628" t="s">
        <v>27708</v>
      </c>
      <c r="D9038" s="626" t="s">
        <v>351</v>
      </c>
      <c r="E9038" s="634">
        <v>66.89</v>
      </c>
      <c r="F9038" s="635">
        <v>0</v>
      </c>
    </row>
    <row r="9039" spans="1:6" ht="15">
      <c r="A9039" s="633" t="s">
        <v>27707</v>
      </c>
      <c r="B9039" s="626">
        <v>102110</v>
      </c>
      <c r="C9039" s="628" t="s">
        <v>27709</v>
      </c>
      <c r="D9039" s="626" t="s">
        <v>351</v>
      </c>
      <c r="E9039" s="634">
        <v>175.79</v>
      </c>
      <c r="F9039" s="635">
        <v>0</v>
      </c>
    </row>
    <row r="9040" spans="1:6" ht="15">
      <c r="A9040" s="633" t="s">
        <v>27707</v>
      </c>
      <c r="B9040" s="626">
        <v>103656</v>
      </c>
      <c r="C9040" s="628" t="s">
        <v>27710</v>
      </c>
      <c r="D9040" s="626" t="s">
        <v>351</v>
      </c>
      <c r="E9040" s="634">
        <v>122646.72</v>
      </c>
      <c r="F9040" s="635">
        <v>0</v>
      </c>
    </row>
    <row r="9041" spans="1:6" ht="15">
      <c r="A9041" s="633" t="s">
        <v>27707</v>
      </c>
      <c r="B9041" s="626">
        <v>102105</v>
      </c>
      <c r="C9041" s="628" t="s">
        <v>27711</v>
      </c>
      <c r="D9041" s="626" t="s">
        <v>351</v>
      </c>
      <c r="E9041" s="634">
        <v>19579.98</v>
      </c>
      <c r="F9041" s="635">
        <v>0</v>
      </c>
    </row>
    <row r="9042" spans="1:6" ht="15">
      <c r="A9042" s="633" t="s">
        <v>27707</v>
      </c>
      <c r="B9042" s="626">
        <v>102106</v>
      </c>
      <c r="C9042" s="628" t="s">
        <v>27712</v>
      </c>
      <c r="D9042" s="626" t="s">
        <v>351</v>
      </c>
      <c r="E9042" s="634">
        <v>24503.66</v>
      </c>
      <c r="F9042" s="635">
        <v>0</v>
      </c>
    </row>
    <row r="9043" spans="1:6" ht="15">
      <c r="A9043" s="633" t="s">
        <v>27707</v>
      </c>
      <c r="B9043" s="626">
        <v>102107</v>
      </c>
      <c r="C9043" s="628" t="s">
        <v>27713</v>
      </c>
      <c r="D9043" s="626" t="s">
        <v>351</v>
      </c>
      <c r="E9043" s="634">
        <v>34110.36</v>
      </c>
      <c r="F9043" s="635">
        <v>0</v>
      </c>
    </row>
    <row r="9044" spans="1:6" ht="15">
      <c r="A9044" s="633" t="s">
        <v>27707</v>
      </c>
      <c r="B9044" s="626">
        <v>102102</v>
      </c>
      <c r="C9044" s="628" t="s">
        <v>27714</v>
      </c>
      <c r="D9044" s="626" t="s">
        <v>351</v>
      </c>
      <c r="E9044" s="634">
        <v>11245.29</v>
      </c>
      <c r="F9044" s="635">
        <v>0</v>
      </c>
    </row>
    <row r="9045" spans="1:6" ht="15">
      <c r="A9045" s="633" t="s">
        <v>27707</v>
      </c>
      <c r="B9045" s="626">
        <v>102108</v>
      </c>
      <c r="C9045" s="628" t="s">
        <v>27715</v>
      </c>
      <c r="D9045" s="626" t="s">
        <v>351</v>
      </c>
      <c r="E9045" s="634">
        <v>39688.160000000003</v>
      </c>
      <c r="F9045" s="635">
        <v>0</v>
      </c>
    </row>
    <row r="9046" spans="1:6" ht="15">
      <c r="A9046" s="633" t="s">
        <v>27707</v>
      </c>
      <c r="B9046" s="626">
        <v>102103</v>
      </c>
      <c r="C9046" s="628" t="s">
        <v>27716</v>
      </c>
      <c r="D9046" s="626" t="s">
        <v>351</v>
      </c>
      <c r="E9046" s="634">
        <v>12493.28</v>
      </c>
      <c r="F9046" s="635">
        <v>0</v>
      </c>
    </row>
    <row r="9047" spans="1:6" ht="15">
      <c r="A9047" s="633" t="s">
        <v>27707</v>
      </c>
      <c r="B9047" s="626">
        <v>103654</v>
      </c>
      <c r="C9047" s="628" t="s">
        <v>27717</v>
      </c>
      <c r="D9047" s="626" t="s">
        <v>351</v>
      </c>
      <c r="E9047" s="634">
        <v>64115.56</v>
      </c>
      <c r="F9047" s="635">
        <v>0</v>
      </c>
    </row>
    <row r="9048" spans="1:6" ht="15">
      <c r="A9048" s="633" t="s">
        <v>27707</v>
      </c>
      <c r="B9048" s="626">
        <v>102104</v>
      </c>
      <c r="C9048" s="628" t="s">
        <v>27718</v>
      </c>
      <c r="D9048" s="626" t="s">
        <v>351</v>
      </c>
      <c r="E9048" s="634">
        <v>15968.93</v>
      </c>
      <c r="F9048" s="635">
        <v>0</v>
      </c>
    </row>
    <row r="9049" spans="1:6" ht="15">
      <c r="A9049" s="633" t="s">
        <v>27707</v>
      </c>
      <c r="B9049" s="626">
        <v>103655</v>
      </c>
      <c r="C9049" s="628" t="s">
        <v>27719</v>
      </c>
      <c r="D9049" s="626" t="s">
        <v>351</v>
      </c>
      <c r="E9049" s="634">
        <v>87777.31</v>
      </c>
      <c r="F9049" s="635">
        <v>0</v>
      </c>
    </row>
    <row r="9050" spans="1:6" ht="15">
      <c r="A9050" s="633" t="s">
        <v>27720</v>
      </c>
      <c r="B9050" s="626">
        <v>105473</v>
      </c>
      <c r="C9050" s="628" t="s">
        <v>27721</v>
      </c>
      <c r="D9050" s="626" t="s">
        <v>62</v>
      </c>
      <c r="E9050" s="634">
        <v>0</v>
      </c>
      <c r="F9050" s="635"/>
    </row>
    <row r="9051" spans="1:6" ht="15">
      <c r="A9051" s="633" t="s">
        <v>27720</v>
      </c>
      <c r="B9051" s="626">
        <v>105414</v>
      </c>
      <c r="C9051" s="628" t="s">
        <v>27722</v>
      </c>
      <c r="D9051" s="626" t="s">
        <v>62</v>
      </c>
      <c r="E9051" s="634">
        <v>0</v>
      </c>
      <c r="F9051" s="635"/>
    </row>
    <row r="9052" spans="1:6" ht="15">
      <c r="A9052" s="633" t="s">
        <v>27720</v>
      </c>
      <c r="B9052" s="626">
        <v>105424</v>
      </c>
      <c r="C9052" s="628" t="s">
        <v>27723</v>
      </c>
      <c r="D9052" s="626" t="s">
        <v>62</v>
      </c>
      <c r="E9052" s="634">
        <v>0</v>
      </c>
      <c r="F9052" s="635"/>
    </row>
    <row r="9053" spans="1:6" ht="15">
      <c r="A9053" s="633" t="s">
        <v>27720</v>
      </c>
      <c r="B9053" s="626">
        <v>105448</v>
      </c>
      <c r="C9053" s="628" t="s">
        <v>27724</v>
      </c>
      <c r="D9053" s="626" t="s">
        <v>62</v>
      </c>
      <c r="E9053" s="634">
        <v>0</v>
      </c>
      <c r="F9053" s="635"/>
    </row>
    <row r="9054" spans="1:6" ht="15">
      <c r="A9054" s="633" t="s">
        <v>27720</v>
      </c>
      <c r="B9054" s="626">
        <v>105409</v>
      </c>
      <c r="C9054" s="628" t="s">
        <v>27725</v>
      </c>
      <c r="D9054" s="626" t="s">
        <v>62</v>
      </c>
      <c r="E9054" s="634">
        <v>0</v>
      </c>
      <c r="F9054" s="635"/>
    </row>
    <row r="9055" spans="1:6" ht="15">
      <c r="A9055" s="633" t="s">
        <v>27720</v>
      </c>
      <c r="B9055" s="626">
        <v>105415</v>
      </c>
      <c r="C9055" s="628" t="s">
        <v>27726</v>
      </c>
      <c r="D9055" s="626" t="s">
        <v>62</v>
      </c>
      <c r="E9055" s="634">
        <v>0</v>
      </c>
      <c r="F9055" s="635"/>
    </row>
    <row r="9056" spans="1:6" ht="15">
      <c r="A9056" s="633" t="s">
        <v>27720</v>
      </c>
      <c r="B9056" s="626">
        <v>105487</v>
      </c>
      <c r="C9056" s="628" t="s">
        <v>27727</v>
      </c>
      <c r="D9056" s="626" t="s">
        <v>62</v>
      </c>
      <c r="E9056" s="634">
        <v>0</v>
      </c>
      <c r="F9056" s="635"/>
    </row>
    <row r="9057" spans="1:6" ht="15">
      <c r="A9057" s="633" t="s">
        <v>27720</v>
      </c>
      <c r="B9057" s="626">
        <v>105451</v>
      </c>
      <c r="C9057" s="628" t="s">
        <v>27728</v>
      </c>
      <c r="D9057" s="626" t="s">
        <v>62</v>
      </c>
      <c r="E9057" s="634">
        <v>0</v>
      </c>
      <c r="F9057" s="635"/>
    </row>
    <row r="9058" spans="1:6" ht="15">
      <c r="A9058" s="633" t="s">
        <v>27720</v>
      </c>
      <c r="B9058" s="626">
        <v>105454</v>
      </c>
      <c r="C9058" s="628" t="s">
        <v>27729</v>
      </c>
      <c r="D9058" s="626" t="s">
        <v>62</v>
      </c>
      <c r="E9058" s="634">
        <v>0</v>
      </c>
      <c r="F9058" s="635"/>
    </row>
    <row r="9059" spans="1:6" ht="15">
      <c r="A9059" s="633" t="s">
        <v>27720</v>
      </c>
      <c r="B9059" s="626">
        <v>105411</v>
      </c>
      <c r="C9059" s="628" t="s">
        <v>27730</v>
      </c>
      <c r="D9059" s="626" t="s">
        <v>62</v>
      </c>
      <c r="E9059" s="634">
        <v>0</v>
      </c>
      <c r="F9059" s="635"/>
    </row>
    <row r="9060" spans="1:6" ht="15">
      <c r="A9060" s="633" t="s">
        <v>27720</v>
      </c>
      <c r="B9060" s="626">
        <v>105419</v>
      </c>
      <c r="C9060" s="628" t="s">
        <v>27731</v>
      </c>
      <c r="D9060" s="626" t="s">
        <v>62</v>
      </c>
      <c r="E9060" s="634">
        <v>0</v>
      </c>
      <c r="F9060" s="635"/>
    </row>
    <row r="9061" spans="1:6" ht="15">
      <c r="A9061" s="633" t="s">
        <v>27720</v>
      </c>
      <c r="B9061" s="626">
        <v>105443</v>
      </c>
      <c r="C9061" s="628" t="s">
        <v>27732</v>
      </c>
      <c r="D9061" s="626" t="s">
        <v>62</v>
      </c>
      <c r="E9061" s="634">
        <v>0</v>
      </c>
      <c r="F9061" s="635"/>
    </row>
    <row r="9062" spans="1:6" ht="15">
      <c r="A9062" s="633" t="s">
        <v>27720</v>
      </c>
      <c r="B9062" s="626">
        <v>105455</v>
      </c>
      <c r="C9062" s="628" t="s">
        <v>27733</v>
      </c>
      <c r="D9062" s="626" t="s">
        <v>62</v>
      </c>
      <c r="E9062" s="634">
        <v>0</v>
      </c>
      <c r="F9062" s="635"/>
    </row>
    <row r="9063" spans="1:6" ht="15">
      <c r="A9063" s="633" t="s">
        <v>27720</v>
      </c>
      <c r="B9063" s="626">
        <v>105412</v>
      </c>
      <c r="C9063" s="628" t="s">
        <v>27734</v>
      </c>
      <c r="D9063" s="626" t="s">
        <v>62</v>
      </c>
      <c r="E9063" s="634">
        <v>0</v>
      </c>
      <c r="F9063" s="635"/>
    </row>
    <row r="9064" spans="1:6" ht="15">
      <c r="A9064" s="633" t="s">
        <v>27720</v>
      </c>
      <c r="B9064" s="626">
        <v>105420</v>
      </c>
      <c r="C9064" s="628" t="s">
        <v>27735</v>
      </c>
      <c r="D9064" s="626" t="s">
        <v>62</v>
      </c>
      <c r="E9064" s="634">
        <v>0</v>
      </c>
      <c r="F9064" s="635"/>
    </row>
    <row r="9065" spans="1:6" ht="15">
      <c r="A9065" s="633" t="s">
        <v>27720</v>
      </c>
      <c r="B9065" s="626">
        <v>105444</v>
      </c>
      <c r="C9065" s="628" t="s">
        <v>27736</v>
      </c>
      <c r="D9065" s="626" t="s">
        <v>62</v>
      </c>
      <c r="E9065" s="634">
        <v>0</v>
      </c>
      <c r="F9065" s="635"/>
    </row>
    <row r="9066" spans="1:6" ht="15">
      <c r="A9066" s="633" t="s">
        <v>27720</v>
      </c>
      <c r="B9066" s="626">
        <v>105456</v>
      </c>
      <c r="C9066" s="628" t="s">
        <v>27737</v>
      </c>
      <c r="D9066" s="626" t="s">
        <v>62</v>
      </c>
      <c r="E9066" s="634">
        <v>0</v>
      </c>
      <c r="F9066" s="635"/>
    </row>
    <row r="9067" spans="1:6" ht="15">
      <c r="A9067" s="633" t="s">
        <v>27720</v>
      </c>
      <c r="B9067" s="626">
        <v>105478</v>
      </c>
      <c r="C9067" s="628" t="s">
        <v>27738</v>
      </c>
      <c r="D9067" s="626" t="s">
        <v>62</v>
      </c>
      <c r="E9067" s="634">
        <v>0</v>
      </c>
      <c r="F9067" s="635"/>
    </row>
    <row r="9068" spans="1:6" ht="15">
      <c r="A9068" s="633" t="s">
        <v>27720</v>
      </c>
      <c r="B9068" s="626">
        <v>105421</v>
      </c>
      <c r="C9068" s="628" t="s">
        <v>27739</v>
      </c>
      <c r="D9068" s="626" t="s">
        <v>62</v>
      </c>
      <c r="E9068" s="634">
        <v>0</v>
      </c>
      <c r="F9068" s="635"/>
    </row>
    <row r="9069" spans="1:6" ht="15">
      <c r="A9069" s="633" t="s">
        <v>27720</v>
      </c>
      <c r="B9069" s="626">
        <v>105445</v>
      </c>
      <c r="C9069" s="628" t="s">
        <v>27740</v>
      </c>
      <c r="D9069" s="626" t="s">
        <v>62</v>
      </c>
      <c r="E9069" s="634">
        <v>0</v>
      </c>
      <c r="F9069" s="635"/>
    </row>
    <row r="9070" spans="1:6" ht="15">
      <c r="A9070" s="633" t="s">
        <v>27720</v>
      </c>
      <c r="B9070" s="626">
        <v>105453</v>
      </c>
      <c r="C9070" s="628" t="s">
        <v>27741</v>
      </c>
      <c r="D9070" s="626" t="s">
        <v>62</v>
      </c>
      <c r="E9070" s="634">
        <v>0</v>
      </c>
      <c r="F9070" s="635"/>
    </row>
    <row r="9071" spans="1:6" ht="15">
      <c r="A9071" s="633" t="s">
        <v>27720</v>
      </c>
      <c r="B9071" s="626">
        <v>105497</v>
      </c>
      <c r="C9071" s="628" t="s">
        <v>27742</v>
      </c>
      <c r="D9071" s="626" t="s">
        <v>62</v>
      </c>
      <c r="E9071" s="634">
        <v>0</v>
      </c>
      <c r="F9071" s="635"/>
    </row>
    <row r="9072" spans="1:6" ht="15">
      <c r="A9072" s="633" t="s">
        <v>27720</v>
      </c>
      <c r="B9072" s="626">
        <v>105418</v>
      </c>
      <c r="C9072" s="628" t="s">
        <v>27743</v>
      </c>
      <c r="D9072" s="626" t="s">
        <v>62</v>
      </c>
      <c r="E9072" s="634">
        <v>0</v>
      </c>
      <c r="F9072" s="635"/>
    </row>
    <row r="9073" spans="1:6" ht="15">
      <c r="A9073" s="633" t="s">
        <v>27720</v>
      </c>
      <c r="B9073" s="626">
        <v>105442</v>
      </c>
      <c r="C9073" s="628" t="s">
        <v>27744</v>
      </c>
      <c r="D9073" s="626" t="s">
        <v>62</v>
      </c>
      <c r="E9073" s="634">
        <v>0</v>
      </c>
      <c r="F9073" s="635"/>
    </row>
    <row r="9074" spans="1:6" ht="15">
      <c r="A9074" s="633" t="s">
        <v>27720</v>
      </c>
      <c r="B9074" s="626">
        <v>105410</v>
      </c>
      <c r="C9074" s="628" t="s">
        <v>27745</v>
      </c>
      <c r="D9074" s="626" t="s">
        <v>62</v>
      </c>
      <c r="E9074" s="634">
        <v>0</v>
      </c>
      <c r="F9074" s="635"/>
    </row>
    <row r="9075" spans="1:6" ht="15">
      <c r="A9075" s="633" t="s">
        <v>27720</v>
      </c>
      <c r="B9075" s="626">
        <v>105416</v>
      </c>
      <c r="C9075" s="628" t="s">
        <v>27746</v>
      </c>
      <c r="D9075" s="626" t="s">
        <v>62</v>
      </c>
      <c r="E9075" s="634">
        <v>0</v>
      </c>
      <c r="F9075" s="635"/>
    </row>
    <row r="9076" spans="1:6" ht="15">
      <c r="A9076" s="633" t="s">
        <v>27720</v>
      </c>
      <c r="B9076" s="626">
        <v>105488</v>
      </c>
      <c r="C9076" s="628" t="s">
        <v>27747</v>
      </c>
      <c r="D9076" s="626" t="s">
        <v>62</v>
      </c>
      <c r="E9076" s="634">
        <v>0</v>
      </c>
      <c r="F9076" s="635"/>
    </row>
    <row r="9077" spans="1:6" ht="15">
      <c r="A9077" s="633" t="s">
        <v>27720</v>
      </c>
      <c r="B9077" s="626">
        <v>105452</v>
      </c>
      <c r="C9077" s="628" t="s">
        <v>27748</v>
      </c>
      <c r="D9077" s="626" t="s">
        <v>62</v>
      </c>
      <c r="E9077" s="634">
        <v>0</v>
      </c>
      <c r="F9077" s="635"/>
    </row>
    <row r="9078" spans="1:6" ht="15">
      <c r="A9078" s="633" t="s">
        <v>27720</v>
      </c>
      <c r="B9078" s="626">
        <v>105475</v>
      </c>
      <c r="C9078" s="628" t="s">
        <v>27749</v>
      </c>
      <c r="D9078" s="626" t="s">
        <v>62</v>
      </c>
      <c r="E9078" s="634">
        <v>0</v>
      </c>
      <c r="F9078" s="635"/>
    </row>
    <row r="9079" spans="1:6" ht="15">
      <c r="A9079" s="633" t="s">
        <v>27720</v>
      </c>
      <c r="B9079" s="626">
        <v>105498</v>
      </c>
      <c r="C9079" s="628" t="s">
        <v>27750</v>
      </c>
      <c r="D9079" s="626" t="s">
        <v>62</v>
      </c>
      <c r="E9079" s="634">
        <v>0</v>
      </c>
      <c r="F9079" s="635"/>
    </row>
    <row r="9080" spans="1:6" ht="15">
      <c r="A9080" s="633" t="s">
        <v>27720</v>
      </c>
      <c r="B9080" s="626">
        <v>105486</v>
      </c>
      <c r="C9080" s="628" t="s">
        <v>27751</v>
      </c>
      <c r="D9080" s="626" t="s">
        <v>62</v>
      </c>
      <c r="E9080" s="634">
        <v>0</v>
      </c>
      <c r="F9080" s="635"/>
    </row>
    <row r="9081" spans="1:6" ht="15">
      <c r="A9081" s="633" t="s">
        <v>27720</v>
      </c>
      <c r="B9081" s="626">
        <v>105450</v>
      </c>
      <c r="C9081" s="628" t="s">
        <v>27752</v>
      </c>
      <c r="D9081" s="626" t="s">
        <v>62</v>
      </c>
      <c r="E9081" s="634">
        <v>0</v>
      </c>
      <c r="F9081" s="635"/>
    </row>
    <row r="9082" spans="1:6" ht="15">
      <c r="A9082" s="633" t="s">
        <v>27720</v>
      </c>
      <c r="B9082" s="626">
        <v>105438</v>
      </c>
      <c r="C9082" s="628" t="s">
        <v>27753</v>
      </c>
      <c r="D9082" s="626" t="s">
        <v>62</v>
      </c>
      <c r="E9082" s="634">
        <v>0</v>
      </c>
      <c r="F9082" s="635"/>
    </row>
    <row r="9083" spans="1:6" ht="15">
      <c r="A9083" s="633" t="s">
        <v>27720</v>
      </c>
      <c r="B9083" s="626">
        <v>105463</v>
      </c>
      <c r="C9083" s="628" t="s">
        <v>27754</v>
      </c>
      <c r="D9083" s="626" t="s">
        <v>62</v>
      </c>
      <c r="E9083" s="634">
        <v>0</v>
      </c>
      <c r="F9083" s="635"/>
    </row>
    <row r="9084" spans="1:6" ht="15">
      <c r="A9084" s="633" t="s">
        <v>27720</v>
      </c>
      <c r="B9084" s="626">
        <v>105485</v>
      </c>
      <c r="C9084" s="628" t="s">
        <v>27755</v>
      </c>
      <c r="D9084" s="626" t="s">
        <v>62</v>
      </c>
      <c r="E9084" s="634">
        <v>0</v>
      </c>
      <c r="F9084" s="635"/>
    </row>
    <row r="9085" spans="1:6" ht="15">
      <c r="A9085" s="633" t="s">
        <v>27720</v>
      </c>
      <c r="B9085" s="626">
        <v>105428</v>
      </c>
      <c r="C9085" s="628" t="s">
        <v>27756</v>
      </c>
      <c r="D9085" s="626" t="s">
        <v>62</v>
      </c>
      <c r="E9085" s="634">
        <v>0</v>
      </c>
      <c r="F9085" s="635"/>
    </row>
    <row r="9086" spans="1:6" ht="15">
      <c r="A9086" s="633" t="s">
        <v>27720</v>
      </c>
      <c r="B9086" s="626">
        <v>105426</v>
      </c>
      <c r="C9086" s="628" t="s">
        <v>27757</v>
      </c>
      <c r="D9086" s="626" t="s">
        <v>62</v>
      </c>
      <c r="E9086" s="634">
        <v>0</v>
      </c>
      <c r="F9086" s="635"/>
    </row>
    <row r="9087" spans="1:6" ht="15">
      <c r="A9087" s="633" t="s">
        <v>27720</v>
      </c>
      <c r="B9087" s="626">
        <v>105491</v>
      </c>
      <c r="C9087" s="628" t="s">
        <v>27758</v>
      </c>
      <c r="D9087" s="626" t="s">
        <v>62</v>
      </c>
      <c r="E9087" s="634">
        <v>0</v>
      </c>
      <c r="F9087" s="635"/>
    </row>
    <row r="9088" spans="1:6" ht="15">
      <c r="A9088" s="633" t="s">
        <v>27720</v>
      </c>
      <c r="B9088" s="626">
        <v>105495</v>
      </c>
      <c r="C9088" s="628" t="s">
        <v>27759</v>
      </c>
      <c r="D9088" s="626" t="s">
        <v>62</v>
      </c>
      <c r="E9088" s="634">
        <v>0</v>
      </c>
      <c r="F9088" s="635"/>
    </row>
    <row r="9089" spans="1:6" ht="15">
      <c r="A9089" s="633" t="s">
        <v>27720</v>
      </c>
      <c r="B9089" s="626">
        <v>105407</v>
      </c>
      <c r="C9089" s="628" t="s">
        <v>27760</v>
      </c>
      <c r="D9089" s="626" t="s">
        <v>62</v>
      </c>
      <c r="E9089" s="634">
        <v>0</v>
      </c>
      <c r="F9089" s="635"/>
    </row>
    <row r="9090" spans="1:6" ht="15">
      <c r="A9090" s="633" t="s">
        <v>27720</v>
      </c>
      <c r="B9090" s="626">
        <v>105427</v>
      </c>
      <c r="C9090" s="628" t="s">
        <v>27761</v>
      </c>
      <c r="D9090" s="626" t="s">
        <v>62</v>
      </c>
      <c r="E9090" s="634">
        <v>0</v>
      </c>
      <c r="F9090" s="635"/>
    </row>
    <row r="9091" spans="1:6" ht="15">
      <c r="A9091" s="633" t="s">
        <v>27720</v>
      </c>
      <c r="B9091" s="626">
        <v>105492</v>
      </c>
      <c r="C9091" s="628" t="s">
        <v>27762</v>
      </c>
      <c r="D9091" s="626" t="s">
        <v>62</v>
      </c>
      <c r="E9091" s="634">
        <v>0</v>
      </c>
      <c r="F9091" s="635"/>
    </row>
    <row r="9092" spans="1:6" ht="15">
      <c r="A9092" s="633" t="s">
        <v>27720</v>
      </c>
      <c r="B9092" s="626">
        <v>105496</v>
      </c>
      <c r="C9092" s="628" t="s">
        <v>27763</v>
      </c>
      <c r="D9092" s="626" t="s">
        <v>62</v>
      </c>
      <c r="E9092" s="634">
        <v>0</v>
      </c>
      <c r="F9092" s="635"/>
    </row>
    <row r="9093" spans="1:6" ht="15">
      <c r="A9093" s="633" t="s">
        <v>27720</v>
      </c>
      <c r="B9093" s="626">
        <v>105425</v>
      </c>
      <c r="C9093" s="628" t="s">
        <v>27764</v>
      </c>
      <c r="D9093" s="626" t="s">
        <v>62</v>
      </c>
      <c r="E9093" s="634">
        <v>0</v>
      </c>
      <c r="F9093" s="635"/>
    </row>
    <row r="9094" spans="1:6" ht="15">
      <c r="A9094" s="633" t="s">
        <v>27720</v>
      </c>
      <c r="B9094" s="626">
        <v>105477</v>
      </c>
      <c r="C9094" s="628" t="s">
        <v>27765</v>
      </c>
      <c r="D9094" s="626" t="s">
        <v>62</v>
      </c>
      <c r="E9094" s="634">
        <v>0</v>
      </c>
      <c r="F9094" s="635"/>
    </row>
    <row r="9095" spans="1:6" ht="15">
      <c r="A9095" s="633" t="s">
        <v>27720</v>
      </c>
      <c r="B9095" s="626">
        <v>105490</v>
      </c>
      <c r="C9095" s="628" t="s">
        <v>27766</v>
      </c>
      <c r="D9095" s="626" t="s">
        <v>62</v>
      </c>
      <c r="E9095" s="634">
        <v>0</v>
      </c>
      <c r="F9095" s="635"/>
    </row>
    <row r="9096" spans="1:6" ht="15">
      <c r="A9096" s="633" t="s">
        <v>27720</v>
      </c>
      <c r="B9096" s="626">
        <v>105494</v>
      </c>
      <c r="C9096" s="628" t="s">
        <v>27767</v>
      </c>
      <c r="D9096" s="626" t="s">
        <v>62</v>
      </c>
      <c r="E9096" s="634">
        <v>0</v>
      </c>
      <c r="F9096" s="635"/>
    </row>
    <row r="9097" spans="1:6" ht="15">
      <c r="A9097" s="633" t="s">
        <v>27720</v>
      </c>
      <c r="B9097" s="626">
        <v>105417</v>
      </c>
      <c r="C9097" s="628" t="s">
        <v>27768</v>
      </c>
      <c r="D9097" s="626" t="s">
        <v>62</v>
      </c>
      <c r="E9097" s="634">
        <v>0</v>
      </c>
      <c r="F9097" s="635"/>
    </row>
    <row r="9098" spans="1:6" ht="15">
      <c r="A9098" s="633" t="s">
        <v>27720</v>
      </c>
      <c r="B9098" s="626">
        <v>105461</v>
      </c>
      <c r="C9098" s="628" t="s">
        <v>27769</v>
      </c>
      <c r="D9098" s="626" t="s">
        <v>62</v>
      </c>
      <c r="E9098" s="634">
        <v>0</v>
      </c>
      <c r="F9098" s="635"/>
    </row>
    <row r="9099" spans="1:6" ht="15">
      <c r="A9099" s="633" t="s">
        <v>27720</v>
      </c>
      <c r="B9099" s="626">
        <v>105436</v>
      </c>
      <c r="C9099" s="628" t="s">
        <v>27770</v>
      </c>
      <c r="D9099" s="626" t="s">
        <v>62</v>
      </c>
      <c r="E9099" s="634">
        <v>0</v>
      </c>
      <c r="F9099" s="635"/>
    </row>
    <row r="9100" spans="1:6" ht="15">
      <c r="A9100" s="633" t="s">
        <v>27720</v>
      </c>
      <c r="B9100" s="626">
        <v>105483</v>
      </c>
      <c r="C9100" s="628" t="s">
        <v>27771</v>
      </c>
      <c r="D9100" s="626" t="s">
        <v>62</v>
      </c>
      <c r="E9100" s="634">
        <v>0</v>
      </c>
      <c r="F9100" s="635"/>
    </row>
    <row r="9101" spans="1:6" ht="15">
      <c r="A9101" s="633" t="s">
        <v>27720</v>
      </c>
      <c r="B9101" s="626">
        <v>105505</v>
      </c>
      <c r="C9101" s="628" t="s">
        <v>27772</v>
      </c>
      <c r="D9101" s="626" t="s">
        <v>62</v>
      </c>
      <c r="E9101" s="634">
        <v>0</v>
      </c>
      <c r="F9101" s="635"/>
    </row>
    <row r="9102" spans="1:6" ht="15">
      <c r="A9102" s="633" t="s">
        <v>27720</v>
      </c>
      <c r="B9102" s="626">
        <v>105435</v>
      </c>
      <c r="C9102" s="628" t="s">
        <v>27773</v>
      </c>
      <c r="D9102" s="626" t="s">
        <v>62</v>
      </c>
      <c r="E9102" s="634">
        <v>0</v>
      </c>
      <c r="F9102" s="635"/>
    </row>
    <row r="9103" spans="1:6" ht="15">
      <c r="A9103" s="633" t="s">
        <v>27720</v>
      </c>
      <c r="B9103" s="626">
        <v>105460</v>
      </c>
      <c r="C9103" s="628" t="s">
        <v>27774</v>
      </c>
      <c r="D9103" s="626" t="s">
        <v>62</v>
      </c>
      <c r="E9103" s="634">
        <v>0</v>
      </c>
      <c r="F9103" s="635"/>
    </row>
    <row r="9104" spans="1:6" ht="15">
      <c r="A9104" s="633" t="s">
        <v>27720</v>
      </c>
      <c r="B9104" s="626">
        <v>105470</v>
      </c>
      <c r="C9104" s="628" t="s">
        <v>27775</v>
      </c>
      <c r="D9104" s="626" t="s">
        <v>62</v>
      </c>
      <c r="E9104" s="634">
        <v>0</v>
      </c>
      <c r="F9104" s="635"/>
    </row>
    <row r="9105" spans="1:6" ht="15">
      <c r="A9105" s="633" t="s">
        <v>27720</v>
      </c>
      <c r="B9105" s="626">
        <v>105504</v>
      </c>
      <c r="C9105" s="628" t="s">
        <v>27776</v>
      </c>
      <c r="D9105" s="626" t="s">
        <v>62</v>
      </c>
      <c r="E9105" s="634">
        <v>0</v>
      </c>
      <c r="F9105" s="635"/>
    </row>
    <row r="9106" spans="1:6" ht="15">
      <c r="A9106" s="633" t="s">
        <v>27720</v>
      </c>
      <c r="B9106" s="626">
        <v>105476</v>
      </c>
      <c r="C9106" s="628" t="s">
        <v>27777</v>
      </c>
      <c r="D9106" s="626" t="s">
        <v>62</v>
      </c>
      <c r="E9106" s="634">
        <v>0</v>
      </c>
      <c r="F9106" s="635"/>
    </row>
    <row r="9107" spans="1:6" ht="15">
      <c r="A9107" s="633" t="s">
        <v>27720</v>
      </c>
      <c r="B9107" s="626">
        <v>105471</v>
      </c>
      <c r="C9107" s="628" t="s">
        <v>27778</v>
      </c>
      <c r="D9107" s="626" t="s">
        <v>62</v>
      </c>
      <c r="E9107" s="634">
        <v>0</v>
      </c>
      <c r="F9107" s="635"/>
    </row>
    <row r="9108" spans="1:6" ht="15">
      <c r="A9108" s="633" t="s">
        <v>27720</v>
      </c>
      <c r="B9108" s="626">
        <v>105493</v>
      </c>
      <c r="C9108" s="628" t="s">
        <v>27779</v>
      </c>
      <c r="D9108" s="626" t="s">
        <v>62</v>
      </c>
      <c r="E9108" s="634">
        <v>0</v>
      </c>
      <c r="F9108" s="635"/>
    </row>
    <row r="9109" spans="1:6" ht="15">
      <c r="A9109" s="633" t="s">
        <v>27720</v>
      </c>
      <c r="B9109" s="626">
        <v>105482</v>
      </c>
      <c r="C9109" s="628" t="s">
        <v>27780</v>
      </c>
      <c r="D9109" s="626" t="s">
        <v>62</v>
      </c>
      <c r="E9109" s="634">
        <v>0</v>
      </c>
      <c r="F9109" s="635"/>
    </row>
    <row r="9110" spans="1:6" ht="15">
      <c r="A9110" s="633" t="s">
        <v>27720</v>
      </c>
      <c r="B9110" s="626">
        <v>105430</v>
      </c>
      <c r="C9110" s="628" t="s">
        <v>27781</v>
      </c>
      <c r="D9110" s="626" t="s">
        <v>62</v>
      </c>
      <c r="E9110" s="634">
        <v>0</v>
      </c>
      <c r="F9110" s="635"/>
    </row>
    <row r="9111" spans="1:6" ht="15">
      <c r="A9111" s="633" t="s">
        <v>27720</v>
      </c>
      <c r="B9111" s="626">
        <v>105440</v>
      </c>
      <c r="C9111" s="628" t="s">
        <v>27782</v>
      </c>
      <c r="D9111" s="626" t="s">
        <v>62</v>
      </c>
      <c r="E9111" s="634">
        <v>0</v>
      </c>
      <c r="F9111" s="635"/>
    </row>
    <row r="9112" spans="1:6" ht="15">
      <c r="A9112" s="633" t="s">
        <v>27720</v>
      </c>
      <c r="B9112" s="626">
        <v>105465</v>
      </c>
      <c r="C9112" s="628" t="s">
        <v>27783</v>
      </c>
      <c r="D9112" s="626" t="s">
        <v>62</v>
      </c>
      <c r="E9112" s="634">
        <v>0</v>
      </c>
      <c r="F9112" s="635"/>
    </row>
    <row r="9113" spans="1:6" ht="15">
      <c r="A9113" s="633" t="s">
        <v>27720</v>
      </c>
      <c r="B9113" s="626">
        <v>105499</v>
      </c>
      <c r="C9113" s="628" t="s">
        <v>27784</v>
      </c>
      <c r="D9113" s="626" t="s">
        <v>62</v>
      </c>
      <c r="E9113" s="634">
        <v>0</v>
      </c>
      <c r="F9113" s="635"/>
    </row>
    <row r="9114" spans="1:6" ht="15">
      <c r="A9114" s="633" t="s">
        <v>27720</v>
      </c>
      <c r="B9114" s="626">
        <v>105431</v>
      </c>
      <c r="C9114" s="628" t="s">
        <v>27785</v>
      </c>
      <c r="D9114" s="626" t="s">
        <v>62</v>
      </c>
      <c r="E9114" s="634">
        <v>0</v>
      </c>
      <c r="F9114" s="635"/>
    </row>
    <row r="9115" spans="1:6" ht="15">
      <c r="A9115" s="633" t="s">
        <v>27720</v>
      </c>
      <c r="B9115" s="626">
        <v>105441</v>
      </c>
      <c r="C9115" s="628" t="s">
        <v>27786</v>
      </c>
      <c r="D9115" s="626" t="s">
        <v>62</v>
      </c>
      <c r="E9115" s="634">
        <v>0</v>
      </c>
      <c r="F9115" s="635"/>
    </row>
    <row r="9116" spans="1:6" ht="15">
      <c r="A9116" s="633" t="s">
        <v>27720</v>
      </c>
      <c r="B9116" s="626">
        <v>105466</v>
      </c>
      <c r="C9116" s="628" t="s">
        <v>27787</v>
      </c>
      <c r="D9116" s="626" t="s">
        <v>62</v>
      </c>
      <c r="E9116" s="634">
        <v>0</v>
      </c>
      <c r="F9116" s="635"/>
    </row>
    <row r="9117" spans="1:6" ht="15">
      <c r="A9117" s="633" t="s">
        <v>27720</v>
      </c>
      <c r="B9117" s="626">
        <v>105500</v>
      </c>
      <c r="C9117" s="628" t="s">
        <v>27788</v>
      </c>
      <c r="D9117" s="626" t="s">
        <v>62</v>
      </c>
      <c r="E9117" s="634">
        <v>0</v>
      </c>
      <c r="F9117" s="635"/>
    </row>
    <row r="9118" spans="1:6" ht="15">
      <c r="A9118" s="633" t="s">
        <v>27720</v>
      </c>
      <c r="B9118" s="626">
        <v>105429</v>
      </c>
      <c r="C9118" s="628" t="s">
        <v>27789</v>
      </c>
      <c r="D9118" s="626" t="s">
        <v>62</v>
      </c>
      <c r="E9118" s="634">
        <v>0</v>
      </c>
      <c r="F9118" s="635"/>
    </row>
    <row r="9119" spans="1:6" ht="15">
      <c r="A9119" s="633" t="s">
        <v>27720</v>
      </c>
      <c r="B9119" s="626">
        <v>105439</v>
      </c>
      <c r="C9119" s="628" t="s">
        <v>27790</v>
      </c>
      <c r="D9119" s="626" t="s">
        <v>62</v>
      </c>
      <c r="E9119" s="634">
        <v>0</v>
      </c>
      <c r="F9119" s="635"/>
    </row>
    <row r="9120" spans="1:6" ht="15">
      <c r="A9120" s="633" t="s">
        <v>27720</v>
      </c>
      <c r="B9120" s="626">
        <v>105464</v>
      </c>
      <c r="C9120" s="628" t="s">
        <v>27791</v>
      </c>
      <c r="D9120" s="626" t="s">
        <v>62</v>
      </c>
      <c r="E9120" s="634">
        <v>0</v>
      </c>
      <c r="F9120" s="635"/>
    </row>
    <row r="9121" spans="1:6" ht="15">
      <c r="A9121" s="633" t="s">
        <v>27720</v>
      </c>
      <c r="B9121" s="626">
        <v>105489</v>
      </c>
      <c r="C9121" s="628" t="s">
        <v>27792</v>
      </c>
      <c r="D9121" s="626" t="s">
        <v>62</v>
      </c>
      <c r="E9121" s="634">
        <v>0</v>
      </c>
      <c r="F9121" s="635"/>
    </row>
    <row r="9122" spans="1:6" ht="15">
      <c r="A9122" s="633" t="s">
        <v>27720</v>
      </c>
      <c r="B9122" s="626">
        <v>105437</v>
      </c>
      <c r="C9122" s="628" t="s">
        <v>27793</v>
      </c>
      <c r="D9122" s="626" t="s">
        <v>62</v>
      </c>
      <c r="E9122" s="634">
        <v>0</v>
      </c>
      <c r="F9122" s="635"/>
    </row>
    <row r="9123" spans="1:6" ht="15">
      <c r="A9123" s="633" t="s">
        <v>27720</v>
      </c>
      <c r="B9123" s="626">
        <v>105462</v>
      </c>
      <c r="C9123" s="628" t="s">
        <v>27794</v>
      </c>
      <c r="D9123" s="626" t="s">
        <v>62</v>
      </c>
      <c r="E9123" s="634">
        <v>0</v>
      </c>
      <c r="F9123" s="635"/>
    </row>
    <row r="9124" spans="1:6" ht="15">
      <c r="A9124" s="633" t="s">
        <v>27720</v>
      </c>
      <c r="B9124" s="626">
        <v>105484</v>
      </c>
      <c r="C9124" s="628" t="s">
        <v>27795</v>
      </c>
      <c r="D9124" s="626" t="s">
        <v>62</v>
      </c>
      <c r="E9124" s="634">
        <v>0</v>
      </c>
      <c r="F9124" s="635"/>
    </row>
    <row r="9125" spans="1:6" ht="15">
      <c r="A9125" s="633" t="s">
        <v>27720</v>
      </c>
      <c r="B9125" s="626">
        <v>105506</v>
      </c>
      <c r="C9125" s="628" t="s">
        <v>27796</v>
      </c>
      <c r="D9125" s="626" t="s">
        <v>62</v>
      </c>
      <c r="E9125" s="634">
        <v>0</v>
      </c>
      <c r="F9125" s="635"/>
    </row>
    <row r="9126" spans="1:6" ht="15">
      <c r="A9126" s="633" t="s">
        <v>27720</v>
      </c>
      <c r="B9126" s="626">
        <v>105432</v>
      </c>
      <c r="C9126" s="628" t="s">
        <v>27797</v>
      </c>
      <c r="D9126" s="626" t="s">
        <v>62</v>
      </c>
      <c r="E9126" s="634">
        <v>0</v>
      </c>
      <c r="F9126" s="635"/>
    </row>
    <row r="9127" spans="1:6" ht="15">
      <c r="A9127" s="633" t="s">
        <v>27720</v>
      </c>
      <c r="B9127" s="626">
        <v>105457</v>
      </c>
      <c r="C9127" s="628" t="s">
        <v>27798</v>
      </c>
      <c r="D9127" s="626" t="s">
        <v>62</v>
      </c>
      <c r="E9127" s="634">
        <v>0</v>
      </c>
      <c r="F9127" s="635"/>
    </row>
    <row r="9128" spans="1:6" ht="15">
      <c r="A9128" s="633" t="s">
        <v>27720</v>
      </c>
      <c r="B9128" s="626">
        <v>105467</v>
      </c>
      <c r="C9128" s="628" t="s">
        <v>27799</v>
      </c>
      <c r="D9128" s="626" t="s">
        <v>62</v>
      </c>
      <c r="E9128" s="634">
        <v>0</v>
      </c>
      <c r="F9128" s="635"/>
    </row>
    <row r="9129" spans="1:6" ht="15">
      <c r="A9129" s="633" t="s">
        <v>27720</v>
      </c>
      <c r="B9129" s="626">
        <v>105501</v>
      </c>
      <c r="C9129" s="628" t="s">
        <v>27800</v>
      </c>
      <c r="D9129" s="626" t="s">
        <v>62</v>
      </c>
      <c r="E9129" s="634">
        <v>0</v>
      </c>
      <c r="F9129" s="635"/>
    </row>
    <row r="9130" spans="1:6" ht="15">
      <c r="A9130" s="633" t="s">
        <v>27720</v>
      </c>
      <c r="B9130" s="626">
        <v>105433</v>
      </c>
      <c r="C9130" s="628" t="s">
        <v>27801</v>
      </c>
      <c r="D9130" s="626" t="s">
        <v>62</v>
      </c>
      <c r="E9130" s="634">
        <v>0</v>
      </c>
      <c r="F9130" s="635"/>
    </row>
    <row r="9131" spans="1:6" ht="15">
      <c r="A9131" s="633" t="s">
        <v>27720</v>
      </c>
      <c r="B9131" s="626">
        <v>105458</v>
      </c>
      <c r="C9131" s="628" t="s">
        <v>27802</v>
      </c>
      <c r="D9131" s="626" t="s">
        <v>62</v>
      </c>
      <c r="E9131" s="634">
        <v>0</v>
      </c>
      <c r="F9131" s="635"/>
    </row>
    <row r="9132" spans="1:6" ht="15">
      <c r="A9132" s="633" t="s">
        <v>27720</v>
      </c>
      <c r="B9132" s="626">
        <v>105468</v>
      </c>
      <c r="C9132" s="628" t="s">
        <v>27803</v>
      </c>
      <c r="D9132" s="626" t="s">
        <v>62</v>
      </c>
      <c r="E9132" s="634">
        <v>0</v>
      </c>
      <c r="F9132" s="635"/>
    </row>
    <row r="9133" spans="1:6" ht="15">
      <c r="A9133" s="633" t="s">
        <v>27720</v>
      </c>
      <c r="B9133" s="626">
        <v>105502</v>
      </c>
      <c r="C9133" s="628" t="s">
        <v>27804</v>
      </c>
      <c r="D9133" s="626" t="s">
        <v>62</v>
      </c>
      <c r="E9133" s="634">
        <v>0</v>
      </c>
      <c r="F9133" s="635"/>
    </row>
    <row r="9134" spans="1:6" ht="15">
      <c r="A9134" s="633" t="s">
        <v>27720</v>
      </c>
      <c r="B9134" s="626">
        <v>105434</v>
      </c>
      <c r="C9134" s="628" t="s">
        <v>27805</v>
      </c>
      <c r="D9134" s="626" t="s">
        <v>62</v>
      </c>
      <c r="E9134" s="634">
        <v>0</v>
      </c>
      <c r="F9134" s="635"/>
    </row>
    <row r="9135" spans="1:6" ht="15">
      <c r="A9135" s="633" t="s">
        <v>27720</v>
      </c>
      <c r="B9135" s="626">
        <v>105459</v>
      </c>
      <c r="C9135" s="628" t="s">
        <v>27806</v>
      </c>
      <c r="D9135" s="626" t="s">
        <v>62</v>
      </c>
      <c r="E9135" s="634">
        <v>0</v>
      </c>
      <c r="F9135" s="635"/>
    </row>
    <row r="9136" spans="1:6" ht="15">
      <c r="A9136" s="633" t="s">
        <v>27720</v>
      </c>
      <c r="B9136" s="626">
        <v>105469</v>
      </c>
      <c r="C9136" s="628" t="s">
        <v>27807</v>
      </c>
      <c r="D9136" s="626" t="s">
        <v>62</v>
      </c>
      <c r="E9136" s="634">
        <v>0</v>
      </c>
      <c r="F9136" s="635"/>
    </row>
    <row r="9137" spans="1:6" ht="15">
      <c r="A9137" s="633" t="s">
        <v>27720</v>
      </c>
      <c r="B9137" s="626">
        <v>105503</v>
      </c>
      <c r="C9137" s="628" t="s">
        <v>27808</v>
      </c>
      <c r="D9137" s="626" t="s">
        <v>62</v>
      </c>
      <c r="E9137" s="634">
        <v>0</v>
      </c>
      <c r="F9137" s="635"/>
    </row>
    <row r="9138" spans="1:6" ht="15">
      <c r="A9138" s="633" t="s">
        <v>27720</v>
      </c>
      <c r="B9138" s="626">
        <v>105472</v>
      </c>
      <c r="C9138" s="628" t="s">
        <v>27809</v>
      </c>
      <c r="D9138" s="626" t="s">
        <v>62</v>
      </c>
      <c r="E9138" s="634">
        <v>0</v>
      </c>
      <c r="F9138" s="635"/>
    </row>
    <row r="9139" spans="1:6" ht="15">
      <c r="A9139" s="633" t="s">
        <v>27720</v>
      </c>
      <c r="B9139" s="626">
        <v>105413</v>
      </c>
      <c r="C9139" s="628" t="s">
        <v>27810</v>
      </c>
      <c r="D9139" s="626" t="s">
        <v>62</v>
      </c>
      <c r="E9139" s="634">
        <v>0</v>
      </c>
      <c r="F9139" s="635"/>
    </row>
    <row r="9140" spans="1:6" ht="15">
      <c r="A9140" s="633" t="s">
        <v>27720</v>
      </c>
      <c r="B9140" s="626">
        <v>105423</v>
      </c>
      <c r="C9140" s="628" t="s">
        <v>27811</v>
      </c>
      <c r="D9140" s="626" t="s">
        <v>62</v>
      </c>
      <c r="E9140" s="634">
        <v>0</v>
      </c>
      <c r="F9140" s="635"/>
    </row>
    <row r="9141" spans="1:6" ht="15">
      <c r="A9141" s="633" t="s">
        <v>27720</v>
      </c>
      <c r="B9141" s="626">
        <v>105447</v>
      </c>
      <c r="C9141" s="628" t="s">
        <v>27812</v>
      </c>
      <c r="D9141" s="626" t="s">
        <v>62</v>
      </c>
      <c r="E9141" s="634">
        <v>0</v>
      </c>
      <c r="F9141" s="635"/>
    </row>
    <row r="9142" spans="1:6" ht="15">
      <c r="A9142" s="633" t="s">
        <v>27720</v>
      </c>
      <c r="B9142" s="626">
        <v>105408</v>
      </c>
      <c r="C9142" s="628" t="s">
        <v>27813</v>
      </c>
      <c r="D9142" s="626" t="s">
        <v>62</v>
      </c>
      <c r="E9142" s="634">
        <v>0</v>
      </c>
      <c r="F9142" s="635"/>
    </row>
    <row r="9143" spans="1:6" ht="15">
      <c r="A9143" s="633" t="s">
        <v>27720</v>
      </c>
      <c r="B9143" s="626">
        <v>105479</v>
      </c>
      <c r="C9143" s="628" t="s">
        <v>27814</v>
      </c>
      <c r="D9143" s="626" t="s">
        <v>62</v>
      </c>
      <c r="E9143" s="634">
        <v>0</v>
      </c>
      <c r="F9143" s="635"/>
    </row>
    <row r="9144" spans="1:6" ht="15">
      <c r="A9144" s="633" t="s">
        <v>27720</v>
      </c>
      <c r="B9144" s="626">
        <v>105422</v>
      </c>
      <c r="C9144" s="628" t="s">
        <v>27815</v>
      </c>
      <c r="D9144" s="626" t="s">
        <v>62</v>
      </c>
      <c r="E9144" s="634">
        <v>0</v>
      </c>
      <c r="F9144" s="635"/>
    </row>
    <row r="9145" spans="1:6" ht="15">
      <c r="A9145" s="633" t="s">
        <v>27720</v>
      </c>
      <c r="B9145" s="626">
        <v>105446</v>
      </c>
      <c r="C9145" s="628" t="s">
        <v>27816</v>
      </c>
      <c r="D9145" s="626" t="s">
        <v>62</v>
      </c>
      <c r="E9145" s="634">
        <v>0</v>
      </c>
      <c r="F9145" s="635"/>
    </row>
    <row r="9146" spans="1:6" ht="15">
      <c r="A9146" s="633" t="s">
        <v>27720</v>
      </c>
      <c r="B9146" s="626">
        <v>105474</v>
      </c>
      <c r="C9146" s="628" t="s">
        <v>27817</v>
      </c>
      <c r="D9146" s="626" t="s">
        <v>62</v>
      </c>
      <c r="E9146" s="634">
        <v>0</v>
      </c>
      <c r="F9146" s="635"/>
    </row>
    <row r="9147" spans="1:6" ht="15">
      <c r="A9147" s="633" t="s">
        <v>27720</v>
      </c>
      <c r="B9147" s="626">
        <v>105480</v>
      </c>
      <c r="C9147" s="628" t="s">
        <v>27818</v>
      </c>
      <c r="D9147" s="626" t="s">
        <v>62</v>
      </c>
      <c r="E9147" s="634">
        <v>0</v>
      </c>
      <c r="F9147" s="635"/>
    </row>
    <row r="9148" spans="1:6" ht="15">
      <c r="A9148" s="633" t="s">
        <v>27720</v>
      </c>
      <c r="B9148" s="626">
        <v>105481</v>
      </c>
      <c r="C9148" s="628" t="s">
        <v>27819</v>
      </c>
      <c r="D9148" s="626" t="s">
        <v>62</v>
      </c>
      <c r="E9148" s="634">
        <v>0</v>
      </c>
      <c r="F9148" s="635"/>
    </row>
    <row r="9149" spans="1:6" ht="15">
      <c r="A9149" s="633" t="s">
        <v>27720</v>
      </c>
      <c r="B9149" s="626">
        <v>105449</v>
      </c>
      <c r="C9149" s="628" t="s">
        <v>27820</v>
      </c>
      <c r="D9149" s="626" t="s">
        <v>62</v>
      </c>
      <c r="E9149" s="634">
        <v>0</v>
      </c>
      <c r="F9149" s="635"/>
    </row>
    <row r="9150" spans="1:6" ht="15">
      <c r="A9150" s="633" t="s">
        <v>27821</v>
      </c>
      <c r="B9150" s="626">
        <v>105511</v>
      </c>
      <c r="C9150" s="628" t="s">
        <v>27822</v>
      </c>
      <c r="D9150" s="626" t="s">
        <v>27823</v>
      </c>
      <c r="E9150" s="634">
        <v>0</v>
      </c>
      <c r="F9150" s="635"/>
    </row>
    <row r="9151" spans="1:6" ht="15">
      <c r="A9151" s="633" t="s">
        <v>27821</v>
      </c>
      <c r="B9151" s="626">
        <v>105507</v>
      </c>
      <c r="C9151" s="628" t="s">
        <v>27824</v>
      </c>
      <c r="D9151" s="626" t="s">
        <v>27823</v>
      </c>
      <c r="E9151" s="634">
        <v>0</v>
      </c>
      <c r="F9151" s="635"/>
    </row>
    <row r="9152" spans="1:6" ht="15">
      <c r="A9152" s="633" t="s">
        <v>27821</v>
      </c>
      <c r="B9152" s="626">
        <v>105512</v>
      </c>
      <c r="C9152" s="628" t="s">
        <v>27825</v>
      </c>
      <c r="D9152" s="626" t="s">
        <v>27823</v>
      </c>
      <c r="E9152" s="634">
        <v>0</v>
      </c>
      <c r="F9152" s="635"/>
    </row>
    <row r="9153" spans="1:6" ht="15">
      <c r="A9153" s="633" t="s">
        <v>27821</v>
      </c>
      <c r="B9153" s="626">
        <v>105508</v>
      </c>
      <c r="C9153" s="628" t="s">
        <v>27826</v>
      </c>
      <c r="D9153" s="626" t="s">
        <v>27823</v>
      </c>
      <c r="E9153" s="634">
        <v>0</v>
      </c>
      <c r="F9153" s="635"/>
    </row>
    <row r="9154" spans="1:6" ht="15">
      <c r="A9154" s="633" t="s">
        <v>27821</v>
      </c>
      <c r="B9154" s="626">
        <v>105513</v>
      </c>
      <c r="C9154" s="628" t="s">
        <v>27827</v>
      </c>
      <c r="D9154" s="626" t="s">
        <v>27823</v>
      </c>
      <c r="E9154" s="634">
        <v>0</v>
      </c>
      <c r="F9154" s="635"/>
    </row>
    <row r="9155" spans="1:6" ht="15">
      <c r="A9155" s="633" t="s">
        <v>27821</v>
      </c>
      <c r="B9155" s="626">
        <v>105509</v>
      </c>
      <c r="C9155" s="628" t="s">
        <v>27828</v>
      </c>
      <c r="D9155" s="626" t="s">
        <v>27823</v>
      </c>
      <c r="E9155" s="634">
        <v>0</v>
      </c>
      <c r="F9155" s="635"/>
    </row>
    <row r="9156" spans="1:6" ht="15">
      <c r="A9156" s="633" t="s">
        <v>27821</v>
      </c>
      <c r="B9156" s="626">
        <v>105514</v>
      </c>
      <c r="C9156" s="628" t="s">
        <v>27829</v>
      </c>
      <c r="D9156" s="626" t="s">
        <v>27823</v>
      </c>
      <c r="E9156" s="634">
        <v>0</v>
      </c>
      <c r="F9156" s="635"/>
    </row>
    <row r="9157" spans="1:6" ht="15">
      <c r="A9157" s="633" t="s">
        <v>27821</v>
      </c>
      <c r="B9157" s="626">
        <v>105510</v>
      </c>
      <c r="C9157" s="628" t="s">
        <v>27830</v>
      </c>
      <c r="D9157" s="626" t="s">
        <v>27823</v>
      </c>
      <c r="E9157" s="634">
        <v>0</v>
      </c>
      <c r="F9157" s="635"/>
    </row>
    <row r="9158" spans="1:6" ht="15">
      <c r="A9158" s="633" t="s">
        <v>27831</v>
      </c>
      <c r="B9158" s="626">
        <v>100207</v>
      </c>
      <c r="C9158" s="628" t="s">
        <v>27832</v>
      </c>
      <c r="D9158" s="626" t="s">
        <v>1289</v>
      </c>
      <c r="E9158" s="634">
        <v>556.05999999999995</v>
      </c>
      <c r="F9158" s="635">
        <v>0</v>
      </c>
    </row>
    <row r="9159" spans="1:6" ht="15">
      <c r="A9159" s="633" t="s">
        <v>27831</v>
      </c>
      <c r="B9159" s="626">
        <v>100211</v>
      </c>
      <c r="C9159" s="628" t="s">
        <v>27833</v>
      </c>
      <c r="D9159" s="626" t="s">
        <v>27834</v>
      </c>
      <c r="E9159" s="634">
        <v>9.8699999999999992</v>
      </c>
      <c r="F9159" s="635">
        <v>0</v>
      </c>
    </row>
    <row r="9160" spans="1:6" ht="15">
      <c r="A9160" s="633" t="s">
        <v>27831</v>
      </c>
      <c r="B9160" s="626">
        <v>100210</v>
      </c>
      <c r="C9160" s="628" t="s">
        <v>27835</v>
      </c>
      <c r="D9160" s="626" t="s">
        <v>27834</v>
      </c>
      <c r="E9160" s="634">
        <v>25.59</v>
      </c>
      <c r="F9160" s="635">
        <v>0</v>
      </c>
    </row>
    <row r="9161" spans="1:6" ht="15">
      <c r="A9161" s="633" t="s">
        <v>27831</v>
      </c>
      <c r="B9161" s="626">
        <v>100221</v>
      </c>
      <c r="C9161" s="628" t="s">
        <v>27836</v>
      </c>
      <c r="D9161" s="626" t="s">
        <v>8769</v>
      </c>
      <c r="E9161" s="634">
        <v>45.23</v>
      </c>
      <c r="F9161" s="635">
        <v>0</v>
      </c>
    </row>
    <row r="9162" spans="1:6" ht="15">
      <c r="A9162" s="633" t="s">
        <v>27831</v>
      </c>
      <c r="B9162" s="626">
        <v>100203</v>
      </c>
      <c r="C9162" s="628" t="s">
        <v>27837</v>
      </c>
      <c r="D9162" s="626" t="s">
        <v>27838</v>
      </c>
      <c r="E9162" s="634">
        <v>1.58</v>
      </c>
      <c r="F9162" s="635">
        <v>0</v>
      </c>
    </row>
    <row r="9163" spans="1:6" ht="15">
      <c r="A9163" s="633" t="s">
        <v>27831</v>
      </c>
      <c r="B9163" s="626">
        <v>100202</v>
      </c>
      <c r="C9163" s="628" t="s">
        <v>27839</v>
      </c>
      <c r="D9163" s="626" t="s">
        <v>27838</v>
      </c>
      <c r="E9163" s="634">
        <v>1.34</v>
      </c>
      <c r="F9163" s="635">
        <v>0</v>
      </c>
    </row>
    <row r="9164" spans="1:6" ht="15">
      <c r="A9164" s="633" t="s">
        <v>27831</v>
      </c>
      <c r="B9164" s="626">
        <v>100201</v>
      </c>
      <c r="C9164" s="628" t="s">
        <v>27840</v>
      </c>
      <c r="D9164" s="626" t="s">
        <v>27838</v>
      </c>
      <c r="E9164" s="634">
        <v>1.1399999999999999</v>
      </c>
      <c r="F9164" s="635">
        <v>0</v>
      </c>
    </row>
    <row r="9165" spans="1:6" ht="15">
      <c r="A9165" s="633" t="s">
        <v>27831</v>
      </c>
      <c r="B9165" s="626">
        <v>100216</v>
      </c>
      <c r="C9165" s="628" t="s">
        <v>27841</v>
      </c>
      <c r="D9165" s="626" t="s">
        <v>27834</v>
      </c>
      <c r="E9165" s="634">
        <v>1.38</v>
      </c>
      <c r="F9165" s="635">
        <v>0</v>
      </c>
    </row>
    <row r="9166" spans="1:6" ht="15">
      <c r="A9166" s="633" t="s">
        <v>27831</v>
      </c>
      <c r="B9166" s="626">
        <v>100215</v>
      </c>
      <c r="C9166" s="628" t="s">
        <v>27842</v>
      </c>
      <c r="D9166" s="626" t="s">
        <v>27834</v>
      </c>
      <c r="E9166" s="634">
        <v>5.15</v>
      </c>
      <c r="F9166" s="635">
        <v>0</v>
      </c>
    </row>
    <row r="9167" spans="1:6" ht="15">
      <c r="A9167" s="633" t="s">
        <v>27831</v>
      </c>
      <c r="B9167" s="626">
        <v>100214</v>
      </c>
      <c r="C9167" s="628" t="s">
        <v>27843</v>
      </c>
      <c r="D9167" s="626" t="s">
        <v>27834</v>
      </c>
      <c r="E9167" s="634">
        <v>6.01</v>
      </c>
      <c r="F9167" s="635">
        <v>0</v>
      </c>
    </row>
    <row r="9168" spans="1:6" ht="15">
      <c r="A9168" s="633" t="s">
        <v>27831</v>
      </c>
      <c r="B9168" s="626">
        <v>100223</v>
      </c>
      <c r="C9168" s="628" t="s">
        <v>27844</v>
      </c>
      <c r="D9168" s="626" t="s">
        <v>8769</v>
      </c>
      <c r="E9168" s="634">
        <v>8.02</v>
      </c>
      <c r="F9168" s="635">
        <v>0</v>
      </c>
    </row>
    <row r="9169" spans="1:6" ht="15">
      <c r="A9169" s="633" t="s">
        <v>27831</v>
      </c>
      <c r="B9169" s="626">
        <v>100280</v>
      </c>
      <c r="C9169" s="628" t="s">
        <v>27845</v>
      </c>
      <c r="D9169" s="626" t="s">
        <v>27834</v>
      </c>
      <c r="E9169" s="634">
        <v>26.3</v>
      </c>
      <c r="F9169" s="635">
        <v>0</v>
      </c>
    </row>
    <row r="9170" spans="1:6" ht="15">
      <c r="A9170" s="633" t="s">
        <v>27831</v>
      </c>
      <c r="B9170" s="626">
        <v>100270</v>
      </c>
      <c r="C9170" s="628" t="s">
        <v>27846</v>
      </c>
      <c r="D9170" s="626" t="s">
        <v>27834</v>
      </c>
      <c r="E9170" s="634">
        <v>89.74</v>
      </c>
      <c r="F9170" s="635">
        <v>0</v>
      </c>
    </row>
    <row r="9171" spans="1:6" ht="15">
      <c r="A9171" s="633" t="s">
        <v>27831</v>
      </c>
      <c r="B9171" s="626">
        <v>100286</v>
      </c>
      <c r="C9171" s="628" t="s">
        <v>27847</v>
      </c>
      <c r="D9171" s="626" t="s">
        <v>8816</v>
      </c>
      <c r="E9171" s="634">
        <v>19.63</v>
      </c>
      <c r="F9171" s="635">
        <v>0</v>
      </c>
    </row>
    <row r="9172" spans="1:6" ht="15">
      <c r="A9172" s="633" t="s">
        <v>27831</v>
      </c>
      <c r="B9172" s="626">
        <v>100213</v>
      </c>
      <c r="C9172" s="628" t="s">
        <v>27848</v>
      </c>
      <c r="D9172" s="626" t="s">
        <v>27834</v>
      </c>
      <c r="E9172" s="634">
        <v>3.91</v>
      </c>
      <c r="F9172" s="635">
        <v>0</v>
      </c>
    </row>
    <row r="9173" spans="1:6" ht="15">
      <c r="A9173" s="633" t="s">
        <v>27831</v>
      </c>
      <c r="B9173" s="626">
        <v>100212</v>
      </c>
      <c r="C9173" s="628" t="s">
        <v>27849</v>
      </c>
      <c r="D9173" s="626" t="s">
        <v>27834</v>
      </c>
      <c r="E9173" s="634">
        <v>10.9</v>
      </c>
      <c r="F9173" s="635">
        <v>0</v>
      </c>
    </row>
    <row r="9174" spans="1:6" ht="15">
      <c r="A9174" s="633" t="s">
        <v>27831</v>
      </c>
      <c r="B9174" s="626">
        <v>100222</v>
      </c>
      <c r="C9174" s="628" t="s">
        <v>27850</v>
      </c>
      <c r="D9174" s="626" t="s">
        <v>8769</v>
      </c>
      <c r="E9174" s="634">
        <v>17.13</v>
      </c>
      <c r="F9174" s="635">
        <v>0</v>
      </c>
    </row>
    <row r="9175" spans="1:6" ht="15">
      <c r="A9175" s="633" t="s">
        <v>27831</v>
      </c>
      <c r="B9175" s="626">
        <v>100226</v>
      </c>
      <c r="C9175" s="628" t="s">
        <v>27851</v>
      </c>
      <c r="D9175" s="626" t="s">
        <v>27852</v>
      </c>
      <c r="E9175" s="634">
        <v>0.98</v>
      </c>
      <c r="F9175" s="635">
        <v>0</v>
      </c>
    </row>
    <row r="9176" spans="1:6" ht="15">
      <c r="A9176" s="633" t="s">
        <v>27831</v>
      </c>
      <c r="B9176" s="626">
        <v>100200</v>
      </c>
      <c r="C9176" s="628" t="s">
        <v>27853</v>
      </c>
      <c r="D9176" s="626" t="s">
        <v>27838</v>
      </c>
      <c r="E9176" s="634">
        <v>0.56999999999999995</v>
      </c>
      <c r="F9176" s="635">
        <v>0</v>
      </c>
    </row>
    <row r="9177" spans="1:6" ht="15">
      <c r="A9177" s="633" t="s">
        <v>27831</v>
      </c>
      <c r="B9177" s="626">
        <v>100199</v>
      </c>
      <c r="C9177" s="628" t="s">
        <v>27854</v>
      </c>
      <c r="D9177" s="626" t="s">
        <v>27838</v>
      </c>
      <c r="E9177" s="634">
        <v>0.47</v>
      </c>
      <c r="F9177" s="635">
        <v>0</v>
      </c>
    </row>
    <row r="9178" spans="1:6" ht="15">
      <c r="A9178" s="633" t="s">
        <v>27831</v>
      </c>
      <c r="B9178" s="626">
        <v>100198</v>
      </c>
      <c r="C9178" s="628" t="s">
        <v>27855</v>
      </c>
      <c r="D9178" s="626" t="s">
        <v>27838</v>
      </c>
      <c r="E9178" s="634">
        <v>0.39</v>
      </c>
      <c r="F9178" s="635">
        <v>0</v>
      </c>
    </row>
    <row r="9179" spans="1:6" ht="15">
      <c r="A9179" s="633" t="s">
        <v>27831</v>
      </c>
      <c r="B9179" s="626">
        <v>100283</v>
      </c>
      <c r="C9179" s="628" t="s">
        <v>27856</v>
      </c>
      <c r="D9179" s="626" t="s">
        <v>8769</v>
      </c>
      <c r="E9179" s="634">
        <v>36.229999999999997</v>
      </c>
      <c r="F9179" s="635">
        <v>0</v>
      </c>
    </row>
    <row r="9180" spans="1:6" ht="15">
      <c r="A9180" s="633" t="s">
        <v>27831</v>
      </c>
      <c r="B9180" s="626">
        <v>100227</v>
      </c>
      <c r="C9180" s="628" t="s">
        <v>27857</v>
      </c>
      <c r="D9180" s="626" t="s">
        <v>27852</v>
      </c>
      <c r="E9180" s="634">
        <v>1.45</v>
      </c>
      <c r="F9180" s="635">
        <v>0</v>
      </c>
    </row>
    <row r="9181" spans="1:6" ht="15">
      <c r="A9181" s="633" t="s">
        <v>27831</v>
      </c>
      <c r="B9181" s="626">
        <v>100205</v>
      </c>
      <c r="C9181" s="628" t="s">
        <v>27858</v>
      </c>
      <c r="D9181" s="626" t="s">
        <v>1289</v>
      </c>
      <c r="E9181" s="634">
        <v>2099.7399999999998</v>
      </c>
      <c r="F9181" s="635">
        <v>0</v>
      </c>
    </row>
    <row r="9182" spans="1:6" ht="15">
      <c r="A9182" s="633" t="s">
        <v>27831</v>
      </c>
      <c r="B9182" s="626">
        <v>100206</v>
      </c>
      <c r="C9182" s="628" t="s">
        <v>27859</v>
      </c>
      <c r="D9182" s="626" t="s">
        <v>1289</v>
      </c>
      <c r="E9182" s="634">
        <v>1517.75</v>
      </c>
      <c r="F9182" s="635">
        <v>0</v>
      </c>
    </row>
    <row r="9183" spans="1:6" ht="15">
      <c r="A9183" s="633" t="s">
        <v>27831</v>
      </c>
      <c r="B9183" s="626">
        <v>100281</v>
      </c>
      <c r="C9183" s="628" t="s">
        <v>27860</v>
      </c>
      <c r="D9183" s="626" t="s">
        <v>27834</v>
      </c>
      <c r="E9183" s="634">
        <v>4.58</v>
      </c>
      <c r="F9183" s="635">
        <v>0</v>
      </c>
    </row>
    <row r="9184" spans="1:6" ht="15">
      <c r="A9184" s="633" t="s">
        <v>27831</v>
      </c>
      <c r="B9184" s="626">
        <v>100219</v>
      </c>
      <c r="C9184" s="628" t="s">
        <v>27861</v>
      </c>
      <c r="D9184" s="626" t="s">
        <v>27834</v>
      </c>
      <c r="E9184" s="634">
        <v>0.56000000000000005</v>
      </c>
      <c r="F9184" s="635">
        <v>0</v>
      </c>
    </row>
    <row r="9185" spans="1:6" ht="15">
      <c r="A9185" s="633" t="s">
        <v>27831</v>
      </c>
      <c r="B9185" s="626">
        <v>100218</v>
      </c>
      <c r="C9185" s="628" t="s">
        <v>27862</v>
      </c>
      <c r="D9185" s="626" t="s">
        <v>27834</v>
      </c>
      <c r="E9185" s="634">
        <v>2.57</v>
      </c>
      <c r="F9185" s="635">
        <v>0</v>
      </c>
    </row>
    <row r="9186" spans="1:6" ht="15">
      <c r="A9186" s="633" t="s">
        <v>27831</v>
      </c>
      <c r="B9186" s="626">
        <v>100217</v>
      </c>
      <c r="C9186" s="628" t="s">
        <v>27863</v>
      </c>
      <c r="D9186" s="626" t="s">
        <v>27834</v>
      </c>
      <c r="E9186" s="634">
        <v>3.76</v>
      </c>
      <c r="F9186" s="635">
        <v>0</v>
      </c>
    </row>
    <row r="9187" spans="1:6" ht="15">
      <c r="A9187" s="633" t="s">
        <v>27831</v>
      </c>
      <c r="B9187" s="626">
        <v>100224</v>
      </c>
      <c r="C9187" s="628" t="s">
        <v>27864</v>
      </c>
      <c r="D9187" s="626" t="s">
        <v>8769</v>
      </c>
      <c r="E9187" s="634">
        <v>3.76</v>
      </c>
      <c r="F9187" s="635">
        <v>0</v>
      </c>
    </row>
    <row r="9188" spans="1:6" ht="15">
      <c r="A9188" s="633" t="s">
        <v>27831</v>
      </c>
      <c r="B9188" s="626">
        <v>100228</v>
      </c>
      <c r="C9188" s="628" t="s">
        <v>27865</v>
      </c>
      <c r="D9188" s="626" t="s">
        <v>27852</v>
      </c>
      <c r="E9188" s="634">
        <v>0.37</v>
      </c>
      <c r="F9188" s="635">
        <v>0</v>
      </c>
    </row>
    <row r="9189" spans="1:6" ht="15">
      <c r="A9189" s="633" t="s">
        <v>27831</v>
      </c>
      <c r="B9189" s="626">
        <v>100204</v>
      </c>
      <c r="C9189" s="628" t="s">
        <v>27866</v>
      </c>
      <c r="D9189" s="626" t="s">
        <v>27838</v>
      </c>
      <c r="E9189" s="634">
        <v>0.14000000000000001</v>
      </c>
      <c r="F9189" s="635">
        <v>0</v>
      </c>
    </row>
    <row r="9190" spans="1:6" ht="15">
      <c r="A9190" s="633" t="s">
        <v>27831</v>
      </c>
      <c r="B9190" s="626">
        <v>100284</v>
      </c>
      <c r="C9190" s="628" t="s">
        <v>27867</v>
      </c>
      <c r="D9190" s="626" t="s">
        <v>8769</v>
      </c>
      <c r="E9190" s="634">
        <v>13.43</v>
      </c>
      <c r="F9190" s="635">
        <v>0</v>
      </c>
    </row>
    <row r="9191" spans="1:6" ht="15">
      <c r="A9191" s="633" t="s">
        <v>27831</v>
      </c>
      <c r="B9191" s="626">
        <v>100277</v>
      </c>
      <c r="C9191" s="628" t="s">
        <v>27868</v>
      </c>
      <c r="D9191" s="626" t="s">
        <v>8769</v>
      </c>
      <c r="E9191" s="634">
        <v>2.39</v>
      </c>
      <c r="F9191" s="635">
        <v>0</v>
      </c>
    </row>
    <row r="9192" spans="1:6" ht="15">
      <c r="A9192" s="633" t="s">
        <v>27831</v>
      </c>
      <c r="B9192" s="626">
        <v>100278</v>
      </c>
      <c r="C9192" s="628" t="s">
        <v>27869</v>
      </c>
      <c r="D9192" s="626" t="s">
        <v>27834</v>
      </c>
      <c r="E9192" s="634">
        <v>57.28</v>
      </c>
      <c r="F9192" s="635">
        <v>0</v>
      </c>
    </row>
    <row r="9193" spans="1:6" ht="15">
      <c r="A9193" s="633" t="s">
        <v>27831</v>
      </c>
      <c r="B9193" s="626">
        <v>100268</v>
      </c>
      <c r="C9193" s="628" t="s">
        <v>27870</v>
      </c>
      <c r="D9193" s="626" t="s">
        <v>27834</v>
      </c>
      <c r="E9193" s="634">
        <v>119.72</v>
      </c>
      <c r="F9193" s="635">
        <v>0</v>
      </c>
    </row>
    <row r="9194" spans="1:6" ht="15">
      <c r="A9194" s="633" t="s">
        <v>27831</v>
      </c>
      <c r="B9194" s="626">
        <v>100285</v>
      </c>
      <c r="C9194" s="628" t="s">
        <v>27871</v>
      </c>
      <c r="D9194" s="626" t="s">
        <v>8816</v>
      </c>
      <c r="E9194" s="634">
        <v>60.26</v>
      </c>
      <c r="F9194" s="635">
        <v>0</v>
      </c>
    </row>
    <row r="9195" spans="1:6" ht="15">
      <c r="A9195" s="633" t="s">
        <v>27831</v>
      </c>
      <c r="B9195" s="626">
        <v>100209</v>
      </c>
      <c r="C9195" s="628" t="s">
        <v>27872</v>
      </c>
      <c r="D9195" s="626" t="s">
        <v>27834</v>
      </c>
      <c r="E9195" s="634">
        <v>13.89</v>
      </c>
      <c r="F9195" s="635">
        <v>0</v>
      </c>
    </row>
    <row r="9196" spans="1:6" ht="15">
      <c r="A9196" s="633" t="s">
        <v>27831</v>
      </c>
      <c r="B9196" s="626">
        <v>100208</v>
      </c>
      <c r="C9196" s="628" t="s">
        <v>27873</v>
      </c>
      <c r="D9196" s="626" t="s">
        <v>27834</v>
      </c>
      <c r="E9196" s="634">
        <v>27.77</v>
      </c>
      <c r="F9196" s="635">
        <v>0</v>
      </c>
    </row>
    <row r="9197" spans="1:6" ht="15">
      <c r="A9197" s="633" t="s">
        <v>27831</v>
      </c>
      <c r="B9197" s="626">
        <v>100256</v>
      </c>
      <c r="C9197" s="628" t="s">
        <v>27874</v>
      </c>
      <c r="D9197" s="626" t="s">
        <v>8816</v>
      </c>
      <c r="E9197" s="634">
        <v>12.72</v>
      </c>
      <c r="F9197" s="635">
        <v>0</v>
      </c>
    </row>
    <row r="9198" spans="1:6" ht="15">
      <c r="A9198" s="633" t="s">
        <v>27831</v>
      </c>
      <c r="B9198" s="626">
        <v>100220</v>
      </c>
      <c r="C9198" s="628" t="s">
        <v>27875</v>
      </c>
      <c r="D9198" s="626" t="s">
        <v>8769</v>
      </c>
      <c r="E9198" s="634">
        <v>39.9</v>
      </c>
      <c r="F9198" s="635">
        <v>0</v>
      </c>
    </row>
    <row r="9199" spans="1:6" ht="15">
      <c r="A9199" s="633" t="s">
        <v>27831</v>
      </c>
      <c r="B9199" s="626">
        <v>100287</v>
      </c>
      <c r="C9199" s="628" t="s">
        <v>27876</v>
      </c>
      <c r="D9199" s="626" t="s">
        <v>8816</v>
      </c>
      <c r="E9199" s="634">
        <v>18.8</v>
      </c>
      <c r="F9199" s="635">
        <v>0</v>
      </c>
    </row>
    <row r="9200" spans="1:6" ht="15">
      <c r="A9200" s="633" t="s">
        <v>27831</v>
      </c>
      <c r="B9200" s="626">
        <v>100274</v>
      </c>
      <c r="C9200" s="628" t="s">
        <v>27877</v>
      </c>
      <c r="D9200" s="626" t="s">
        <v>8769</v>
      </c>
      <c r="E9200" s="634">
        <v>39.92</v>
      </c>
      <c r="F9200" s="635">
        <v>0</v>
      </c>
    </row>
    <row r="9201" spans="1:6" ht="15">
      <c r="A9201" s="633" t="s">
        <v>27831</v>
      </c>
      <c r="B9201" s="626">
        <v>100264</v>
      </c>
      <c r="C9201" s="628" t="s">
        <v>27878</v>
      </c>
      <c r="D9201" s="626" t="s">
        <v>8769</v>
      </c>
      <c r="E9201" s="634">
        <v>56.33</v>
      </c>
      <c r="F9201" s="635">
        <v>0</v>
      </c>
    </row>
    <row r="9202" spans="1:6" ht="15">
      <c r="A9202" s="633" t="s">
        <v>27831</v>
      </c>
      <c r="B9202" s="626">
        <v>100225</v>
      </c>
      <c r="C9202" s="628" t="s">
        <v>27879</v>
      </c>
      <c r="D9202" s="626" t="s">
        <v>27852</v>
      </c>
      <c r="E9202" s="634">
        <v>3.13</v>
      </c>
      <c r="F9202" s="635">
        <v>0</v>
      </c>
    </row>
    <row r="9203" spans="1:6" ht="15">
      <c r="A9203" s="633" t="s">
        <v>27831</v>
      </c>
      <c r="B9203" s="626">
        <v>100266</v>
      </c>
      <c r="C9203" s="628" t="s">
        <v>27880</v>
      </c>
      <c r="D9203" s="626" t="s">
        <v>27834</v>
      </c>
      <c r="E9203" s="634">
        <v>119.72</v>
      </c>
      <c r="F9203" s="635">
        <v>0</v>
      </c>
    </row>
    <row r="9204" spans="1:6" ht="15">
      <c r="A9204" s="633" t="s">
        <v>27831</v>
      </c>
      <c r="B9204" s="626">
        <v>100257</v>
      </c>
      <c r="C9204" s="628" t="s">
        <v>27881</v>
      </c>
      <c r="D9204" s="626" t="s">
        <v>8816</v>
      </c>
      <c r="E9204" s="634">
        <v>7.63</v>
      </c>
      <c r="F9204" s="635">
        <v>0</v>
      </c>
    </row>
    <row r="9205" spans="1:6" ht="15">
      <c r="A9205" s="633" t="s">
        <v>27831</v>
      </c>
      <c r="B9205" s="626">
        <v>100197</v>
      </c>
      <c r="C9205" s="628" t="s">
        <v>27882</v>
      </c>
      <c r="D9205" s="626" t="s">
        <v>27838</v>
      </c>
      <c r="E9205" s="634">
        <v>2.82</v>
      </c>
      <c r="F9205" s="635">
        <v>0</v>
      </c>
    </row>
    <row r="9206" spans="1:6" ht="15">
      <c r="A9206" s="633" t="s">
        <v>27831</v>
      </c>
      <c r="B9206" s="626">
        <v>100196</v>
      </c>
      <c r="C9206" s="628" t="s">
        <v>27883</v>
      </c>
      <c r="D9206" s="626" t="s">
        <v>27838</v>
      </c>
      <c r="E9206" s="634">
        <v>1.88</v>
      </c>
      <c r="F9206" s="635">
        <v>0</v>
      </c>
    </row>
    <row r="9207" spans="1:6" ht="15">
      <c r="A9207" s="633" t="s">
        <v>27831</v>
      </c>
      <c r="B9207" s="626">
        <v>100195</v>
      </c>
      <c r="C9207" s="628" t="s">
        <v>27884</v>
      </c>
      <c r="D9207" s="626" t="s">
        <v>27838</v>
      </c>
      <c r="E9207" s="634">
        <v>1.1200000000000001</v>
      </c>
      <c r="F9207" s="635">
        <v>0</v>
      </c>
    </row>
    <row r="9208" spans="1:6" ht="15">
      <c r="A9208" s="633" t="s">
        <v>27831</v>
      </c>
      <c r="B9208" s="626">
        <v>100273</v>
      </c>
      <c r="C9208" s="628" t="s">
        <v>27885</v>
      </c>
      <c r="D9208" s="626" t="s">
        <v>27838</v>
      </c>
      <c r="E9208" s="634">
        <v>4.68</v>
      </c>
      <c r="F9208" s="635">
        <v>0</v>
      </c>
    </row>
    <row r="9209" spans="1:6" ht="15">
      <c r="A9209" s="633" t="s">
        <v>27831</v>
      </c>
      <c r="B9209" s="626">
        <v>100282</v>
      </c>
      <c r="C9209" s="628" t="s">
        <v>27886</v>
      </c>
      <c r="D9209" s="626" t="s">
        <v>8769</v>
      </c>
      <c r="E9209" s="634">
        <v>224.3</v>
      </c>
      <c r="F9209" s="635">
        <v>0</v>
      </c>
    </row>
    <row r="9210" spans="1:6" ht="15">
      <c r="A9210" s="633" t="s">
        <v>27831</v>
      </c>
      <c r="B9210" s="626">
        <v>100276</v>
      </c>
      <c r="C9210" s="628" t="s">
        <v>27887</v>
      </c>
      <c r="D9210" s="626" t="s">
        <v>8769</v>
      </c>
      <c r="E9210" s="634">
        <v>47.1</v>
      </c>
      <c r="F9210" s="635">
        <v>0</v>
      </c>
    </row>
    <row r="9211" spans="1:6" ht="15">
      <c r="A9211" s="633" t="s">
        <v>27831</v>
      </c>
      <c r="B9211" s="626">
        <v>100275</v>
      </c>
      <c r="C9211" s="628" t="s">
        <v>27888</v>
      </c>
      <c r="D9211" s="626" t="s">
        <v>8769</v>
      </c>
      <c r="E9211" s="634">
        <v>25.81</v>
      </c>
      <c r="F9211" s="635">
        <v>0</v>
      </c>
    </row>
    <row r="9212" spans="1:6" ht="15">
      <c r="A9212" s="633" t="s">
        <v>27831</v>
      </c>
      <c r="B9212" s="626">
        <v>100254</v>
      </c>
      <c r="C9212" s="628" t="s">
        <v>27889</v>
      </c>
      <c r="D9212" s="626" t="s">
        <v>8816</v>
      </c>
      <c r="E9212" s="634">
        <v>56.42</v>
      </c>
      <c r="F9212" s="635">
        <v>0</v>
      </c>
    </row>
    <row r="9213" spans="1:6" ht="15">
      <c r="A9213" s="633" t="s">
        <v>27831</v>
      </c>
      <c r="B9213" s="626">
        <v>100250</v>
      </c>
      <c r="C9213" s="628" t="s">
        <v>27890</v>
      </c>
      <c r="D9213" s="626" t="s">
        <v>8816</v>
      </c>
      <c r="E9213" s="634">
        <v>6.36</v>
      </c>
      <c r="F9213" s="635">
        <v>0</v>
      </c>
    </row>
    <row r="9214" spans="1:6" ht="15">
      <c r="A9214" s="633" t="s">
        <v>27831</v>
      </c>
      <c r="B9214" s="626">
        <v>100251</v>
      </c>
      <c r="C9214" s="628" t="s">
        <v>27891</v>
      </c>
      <c r="D9214" s="626" t="s">
        <v>8816</v>
      </c>
      <c r="E9214" s="634">
        <v>18.8</v>
      </c>
      <c r="F9214" s="635">
        <v>0</v>
      </c>
    </row>
    <row r="9215" spans="1:6" ht="15">
      <c r="A9215" s="633" t="s">
        <v>27831</v>
      </c>
      <c r="B9215" s="626">
        <v>100252</v>
      </c>
      <c r="C9215" s="628" t="s">
        <v>27892</v>
      </c>
      <c r="D9215" s="626" t="s">
        <v>8816</v>
      </c>
      <c r="E9215" s="634">
        <v>28.21</v>
      </c>
      <c r="F9215" s="635">
        <v>0</v>
      </c>
    </row>
    <row r="9216" spans="1:6" ht="15">
      <c r="A9216" s="633" t="s">
        <v>27831</v>
      </c>
      <c r="B9216" s="626">
        <v>100253</v>
      </c>
      <c r="C9216" s="628" t="s">
        <v>27893</v>
      </c>
      <c r="D9216" s="626" t="s">
        <v>8816</v>
      </c>
      <c r="E9216" s="634">
        <v>37.61</v>
      </c>
      <c r="F9216" s="635">
        <v>0</v>
      </c>
    </row>
    <row r="9217" spans="1:6" ht="15">
      <c r="A9217" s="633" t="s">
        <v>27831</v>
      </c>
      <c r="B9217" s="626">
        <v>100249</v>
      </c>
      <c r="C9217" s="628" t="s">
        <v>27894</v>
      </c>
      <c r="D9217" s="626" t="s">
        <v>8816</v>
      </c>
      <c r="E9217" s="634">
        <v>3.81</v>
      </c>
      <c r="F9217" s="635">
        <v>0</v>
      </c>
    </row>
    <row r="9218" spans="1:6" ht="15">
      <c r="A9218" s="633" t="s">
        <v>27831</v>
      </c>
      <c r="B9218" s="626">
        <v>100244</v>
      </c>
      <c r="C9218" s="628" t="s">
        <v>27895</v>
      </c>
      <c r="D9218" s="626" t="s">
        <v>8816</v>
      </c>
      <c r="E9218" s="634">
        <v>5.72</v>
      </c>
      <c r="F9218" s="635">
        <v>0</v>
      </c>
    </row>
    <row r="9219" spans="1:6" ht="15">
      <c r="A9219" s="633" t="s">
        <v>27831</v>
      </c>
      <c r="B9219" s="626">
        <v>100245</v>
      </c>
      <c r="C9219" s="628" t="s">
        <v>27896</v>
      </c>
      <c r="D9219" s="626" t="s">
        <v>8816</v>
      </c>
      <c r="E9219" s="634">
        <v>11.45</v>
      </c>
      <c r="F9219" s="635">
        <v>0</v>
      </c>
    </row>
    <row r="9220" spans="1:6" ht="15">
      <c r="A9220" s="633" t="s">
        <v>27831</v>
      </c>
      <c r="B9220" s="626">
        <v>100243</v>
      </c>
      <c r="C9220" s="628" t="s">
        <v>27897</v>
      </c>
      <c r="D9220" s="626" t="s">
        <v>8816</v>
      </c>
      <c r="E9220" s="634">
        <v>4.58</v>
      </c>
      <c r="F9220" s="635">
        <v>0</v>
      </c>
    </row>
    <row r="9221" spans="1:6" ht="15">
      <c r="A9221" s="633" t="s">
        <v>27831</v>
      </c>
      <c r="B9221" s="626">
        <v>100239</v>
      </c>
      <c r="C9221" s="628" t="s">
        <v>27898</v>
      </c>
      <c r="D9221" s="626" t="s">
        <v>8816</v>
      </c>
      <c r="E9221" s="634">
        <v>9.5399999999999991</v>
      </c>
      <c r="F9221" s="635">
        <v>0</v>
      </c>
    </row>
    <row r="9222" spans="1:6" ht="15">
      <c r="A9222" s="633" t="s">
        <v>27831</v>
      </c>
      <c r="B9222" s="626">
        <v>100238</v>
      </c>
      <c r="C9222" s="628" t="s">
        <v>27899</v>
      </c>
      <c r="D9222" s="626" t="s">
        <v>8816</v>
      </c>
      <c r="E9222" s="634">
        <v>7.63</v>
      </c>
      <c r="F9222" s="635">
        <v>0</v>
      </c>
    </row>
    <row r="9223" spans="1:6" ht="15">
      <c r="A9223" s="633" t="s">
        <v>27831</v>
      </c>
      <c r="B9223" s="626">
        <v>100241</v>
      </c>
      <c r="C9223" s="628" t="s">
        <v>27900</v>
      </c>
      <c r="D9223" s="626" t="s">
        <v>8816</v>
      </c>
      <c r="E9223" s="634">
        <v>9.5399999999999991</v>
      </c>
      <c r="F9223" s="635">
        <v>0</v>
      </c>
    </row>
    <row r="9224" spans="1:6" ht="15">
      <c r="A9224" s="633" t="s">
        <v>27831</v>
      </c>
      <c r="B9224" s="626">
        <v>100242</v>
      </c>
      <c r="C9224" s="628" t="s">
        <v>27901</v>
      </c>
      <c r="D9224" s="626" t="s">
        <v>8816</v>
      </c>
      <c r="E9224" s="634">
        <v>28.21</v>
      </c>
      <c r="F9224" s="635">
        <v>0</v>
      </c>
    </row>
    <row r="9225" spans="1:6" ht="15">
      <c r="A9225" s="633" t="s">
        <v>27831</v>
      </c>
      <c r="B9225" s="626">
        <v>100240</v>
      </c>
      <c r="C9225" s="628" t="s">
        <v>27902</v>
      </c>
      <c r="D9225" s="626" t="s">
        <v>8816</v>
      </c>
      <c r="E9225" s="634">
        <v>5.72</v>
      </c>
      <c r="F9225" s="635">
        <v>0</v>
      </c>
    </row>
    <row r="9226" spans="1:6" ht="15">
      <c r="A9226" s="633" t="s">
        <v>27831</v>
      </c>
      <c r="B9226" s="626">
        <v>100237</v>
      </c>
      <c r="C9226" s="628" t="s">
        <v>27903</v>
      </c>
      <c r="D9226" s="626" t="s">
        <v>8816</v>
      </c>
      <c r="E9226" s="634">
        <v>4.7699999999999996</v>
      </c>
      <c r="F9226" s="635">
        <v>0</v>
      </c>
    </row>
    <row r="9227" spans="1:6" ht="15">
      <c r="A9227" s="633" t="s">
        <v>27831</v>
      </c>
      <c r="B9227" s="626">
        <v>100236</v>
      </c>
      <c r="C9227" s="628" t="s">
        <v>27904</v>
      </c>
      <c r="D9227" s="626" t="s">
        <v>8816</v>
      </c>
      <c r="E9227" s="634">
        <v>3.98</v>
      </c>
      <c r="F9227" s="635">
        <v>0</v>
      </c>
    </row>
    <row r="9228" spans="1:6" ht="15">
      <c r="A9228" s="633" t="s">
        <v>27831</v>
      </c>
      <c r="B9228" s="626">
        <v>100248</v>
      </c>
      <c r="C9228" s="628" t="s">
        <v>27905</v>
      </c>
      <c r="D9228" s="626" t="s">
        <v>8816</v>
      </c>
      <c r="E9228" s="634">
        <v>18.8</v>
      </c>
      <c r="F9228" s="635">
        <v>0</v>
      </c>
    </row>
    <row r="9229" spans="1:6" ht="15">
      <c r="A9229" s="633" t="s">
        <v>27831</v>
      </c>
      <c r="B9229" s="626">
        <v>100247</v>
      </c>
      <c r="C9229" s="628" t="s">
        <v>27906</v>
      </c>
      <c r="D9229" s="626" t="s">
        <v>8816</v>
      </c>
      <c r="E9229" s="634">
        <v>4.7699999999999996</v>
      </c>
      <c r="F9229" s="635">
        <v>0</v>
      </c>
    </row>
    <row r="9230" spans="1:6" ht="15">
      <c r="A9230" s="633" t="s">
        <v>27831</v>
      </c>
      <c r="B9230" s="626">
        <v>100246</v>
      </c>
      <c r="C9230" s="628" t="s">
        <v>27907</v>
      </c>
      <c r="D9230" s="626" t="s">
        <v>8816</v>
      </c>
      <c r="E9230" s="634">
        <v>3.81</v>
      </c>
      <c r="F9230" s="635">
        <v>0</v>
      </c>
    </row>
    <row r="9231" spans="1:6" ht="15">
      <c r="A9231" s="633" t="s">
        <v>27831</v>
      </c>
      <c r="B9231" s="626">
        <v>100255</v>
      </c>
      <c r="C9231" s="628" t="s">
        <v>27908</v>
      </c>
      <c r="D9231" s="626" t="s">
        <v>8816</v>
      </c>
      <c r="E9231" s="634">
        <v>19.09</v>
      </c>
      <c r="F9231" s="635">
        <v>0</v>
      </c>
    </row>
    <row r="9232" spans="1:6" ht="15">
      <c r="A9232" s="633" t="s">
        <v>27831</v>
      </c>
      <c r="B9232" s="626">
        <v>100263</v>
      </c>
      <c r="C9232" s="628" t="s">
        <v>27909</v>
      </c>
      <c r="D9232" s="626" t="s">
        <v>27838</v>
      </c>
      <c r="E9232" s="634">
        <v>3.09</v>
      </c>
      <c r="F9232" s="635">
        <v>0</v>
      </c>
    </row>
    <row r="9233" spans="1:6" ht="15">
      <c r="A9233" s="633" t="s">
        <v>27831</v>
      </c>
      <c r="B9233" s="626">
        <v>100260</v>
      </c>
      <c r="C9233" s="628" t="s">
        <v>27910</v>
      </c>
      <c r="D9233" s="626" t="s">
        <v>27838</v>
      </c>
      <c r="E9233" s="634">
        <v>12.39</v>
      </c>
      <c r="F9233" s="635">
        <v>0</v>
      </c>
    </row>
    <row r="9234" spans="1:6" ht="15">
      <c r="A9234" s="633" t="s">
        <v>27831</v>
      </c>
      <c r="B9234" s="626">
        <v>100261</v>
      </c>
      <c r="C9234" s="628" t="s">
        <v>27911</v>
      </c>
      <c r="D9234" s="626" t="s">
        <v>27838</v>
      </c>
      <c r="E9234" s="634">
        <v>7.79</v>
      </c>
      <c r="F9234" s="635">
        <v>0</v>
      </c>
    </row>
    <row r="9235" spans="1:6" ht="15">
      <c r="A9235" s="633" t="s">
        <v>27831</v>
      </c>
      <c r="B9235" s="626">
        <v>100262</v>
      </c>
      <c r="C9235" s="628" t="s">
        <v>27912</v>
      </c>
      <c r="D9235" s="626" t="s">
        <v>27838</v>
      </c>
      <c r="E9235" s="634">
        <v>4.83</v>
      </c>
      <c r="F9235" s="635">
        <v>0</v>
      </c>
    </row>
    <row r="9236" spans="1:6" ht="15">
      <c r="A9236" s="633" t="s">
        <v>27831</v>
      </c>
      <c r="B9236" s="626">
        <v>100271</v>
      </c>
      <c r="C9236" s="628" t="s">
        <v>27913</v>
      </c>
      <c r="D9236" s="626" t="s">
        <v>8769</v>
      </c>
      <c r="E9236" s="634">
        <v>89.79</v>
      </c>
      <c r="F9236" s="635">
        <v>0</v>
      </c>
    </row>
    <row r="9237" spans="1:6" ht="15">
      <c r="A9237" s="633" t="s">
        <v>27831</v>
      </c>
      <c r="B9237" s="626">
        <v>100258</v>
      </c>
      <c r="C9237" s="628" t="s">
        <v>27914</v>
      </c>
      <c r="D9237" s="626" t="s">
        <v>8816</v>
      </c>
      <c r="E9237" s="634">
        <v>19.09</v>
      </c>
      <c r="F9237" s="635">
        <v>0</v>
      </c>
    </row>
    <row r="9238" spans="1:6" ht="15">
      <c r="A9238" s="633" t="s">
        <v>27831</v>
      </c>
      <c r="B9238" s="626">
        <v>100259</v>
      </c>
      <c r="C9238" s="628" t="s">
        <v>27915</v>
      </c>
      <c r="D9238" s="626" t="s">
        <v>8816</v>
      </c>
      <c r="E9238" s="634">
        <v>37.61</v>
      </c>
      <c r="F9238" s="635">
        <v>0</v>
      </c>
    </row>
    <row r="9239" spans="1:6" ht="15">
      <c r="A9239" s="633" t="s">
        <v>27831</v>
      </c>
      <c r="B9239" s="626">
        <v>100279</v>
      </c>
      <c r="C9239" s="628" t="s">
        <v>27916</v>
      </c>
      <c r="D9239" s="626" t="s">
        <v>351</v>
      </c>
      <c r="E9239" s="634">
        <v>1.1000000000000001</v>
      </c>
      <c r="F9239" s="635">
        <v>0</v>
      </c>
    </row>
    <row r="9240" spans="1:6" ht="15">
      <c r="A9240" s="633" t="s">
        <v>27831</v>
      </c>
      <c r="B9240" s="626">
        <v>100233</v>
      </c>
      <c r="C9240" s="628" t="s">
        <v>27917</v>
      </c>
      <c r="D9240" s="626" t="s">
        <v>351</v>
      </c>
      <c r="E9240" s="634">
        <v>0.26</v>
      </c>
      <c r="F9240" s="635">
        <v>0</v>
      </c>
    </row>
    <row r="9241" spans="1:6" ht="15">
      <c r="A9241" s="633" t="s">
        <v>27831</v>
      </c>
      <c r="B9241" s="626">
        <v>100232</v>
      </c>
      <c r="C9241" s="628" t="s">
        <v>27918</v>
      </c>
      <c r="D9241" s="626" t="s">
        <v>351</v>
      </c>
      <c r="E9241" s="634">
        <v>0.52</v>
      </c>
      <c r="F9241" s="635">
        <v>0</v>
      </c>
    </row>
    <row r="9242" spans="1:6" ht="15">
      <c r="A9242" s="633" t="s">
        <v>27831</v>
      </c>
      <c r="B9242" s="626">
        <v>100234</v>
      </c>
      <c r="C9242" s="628" t="s">
        <v>27919</v>
      </c>
      <c r="D9242" s="626" t="s">
        <v>135</v>
      </c>
      <c r="E9242" s="634">
        <v>0.79</v>
      </c>
      <c r="F9242" s="635">
        <v>0</v>
      </c>
    </row>
    <row r="9243" spans="1:6" ht="15">
      <c r="A9243" s="633" t="s">
        <v>27831</v>
      </c>
      <c r="B9243" s="626">
        <v>100265</v>
      </c>
      <c r="C9243" s="628" t="s">
        <v>27920</v>
      </c>
      <c r="D9243" s="626" t="s">
        <v>135</v>
      </c>
      <c r="E9243" s="634">
        <v>1.18</v>
      </c>
      <c r="F9243" s="635">
        <v>0</v>
      </c>
    </row>
    <row r="9244" spans="1:6" ht="15">
      <c r="A9244" s="633" t="s">
        <v>27831</v>
      </c>
      <c r="B9244" s="626">
        <v>100235</v>
      </c>
      <c r="C9244" s="628" t="s">
        <v>27921</v>
      </c>
      <c r="D9244" s="626" t="s">
        <v>275</v>
      </c>
      <c r="E9244" s="634">
        <v>0.06</v>
      </c>
      <c r="F9244" s="635">
        <v>0</v>
      </c>
    </row>
    <row r="9245" spans="1:6" ht="15">
      <c r="A9245" s="633" t="s">
        <v>27831</v>
      </c>
      <c r="B9245" s="626">
        <v>100267</v>
      </c>
      <c r="C9245" s="628" t="s">
        <v>27922</v>
      </c>
      <c r="D9245" s="626" t="s">
        <v>351</v>
      </c>
      <c r="E9245" s="634">
        <v>2.37</v>
      </c>
      <c r="F9245" s="635">
        <v>0</v>
      </c>
    </row>
    <row r="9246" spans="1:6" ht="15">
      <c r="A9246" s="633" t="s">
        <v>27831</v>
      </c>
      <c r="B9246" s="626">
        <v>100231</v>
      </c>
      <c r="C9246" s="628" t="s">
        <v>27923</v>
      </c>
      <c r="D9246" s="626" t="s">
        <v>908</v>
      </c>
      <c r="E9246" s="634">
        <v>0.05</v>
      </c>
      <c r="F9246" s="635">
        <v>0</v>
      </c>
    </row>
    <row r="9247" spans="1:6" ht="15">
      <c r="A9247" s="633" t="s">
        <v>27831</v>
      </c>
      <c r="B9247" s="626">
        <v>100230</v>
      </c>
      <c r="C9247" s="628" t="s">
        <v>27924</v>
      </c>
      <c r="D9247" s="626" t="s">
        <v>908</v>
      </c>
      <c r="E9247" s="634">
        <v>0.03</v>
      </c>
      <c r="F9247" s="635">
        <v>0</v>
      </c>
    </row>
    <row r="9248" spans="1:6" ht="15">
      <c r="A9248" s="633" t="s">
        <v>27831</v>
      </c>
      <c r="B9248" s="626">
        <v>100229</v>
      </c>
      <c r="C9248" s="628" t="s">
        <v>27925</v>
      </c>
      <c r="D9248" s="626" t="s">
        <v>908</v>
      </c>
      <c r="E9248" s="634">
        <v>0.02</v>
      </c>
      <c r="F9248" s="635">
        <v>0</v>
      </c>
    </row>
    <row r="9249" spans="1:6" ht="15">
      <c r="A9249" s="633" t="s">
        <v>27831</v>
      </c>
      <c r="B9249" s="626">
        <v>100272</v>
      </c>
      <c r="C9249" s="628" t="s">
        <v>27926</v>
      </c>
      <c r="D9249" s="626" t="s">
        <v>135</v>
      </c>
      <c r="E9249" s="634">
        <v>1.77</v>
      </c>
      <c r="F9249" s="635">
        <v>0</v>
      </c>
    </row>
    <row r="9250" spans="1:6" ht="15">
      <c r="A9250" s="633" t="s">
        <v>27831</v>
      </c>
      <c r="B9250" s="626">
        <v>100269</v>
      </c>
      <c r="C9250" s="628" t="s">
        <v>27927</v>
      </c>
      <c r="D9250" s="626" t="s">
        <v>351</v>
      </c>
      <c r="E9250" s="634">
        <v>2.37</v>
      </c>
      <c r="F9250" s="635">
        <v>0</v>
      </c>
    </row>
    <row r="9251" spans="1:6" ht="15">
      <c r="A9251" s="633" t="s">
        <v>27928</v>
      </c>
      <c r="B9251" s="626">
        <v>100986</v>
      </c>
      <c r="C9251" s="628" t="s">
        <v>27929</v>
      </c>
      <c r="D9251" s="626" t="s">
        <v>482</v>
      </c>
      <c r="E9251" s="634">
        <v>9.5299999999999994</v>
      </c>
      <c r="F9251" s="635">
        <v>0</v>
      </c>
    </row>
    <row r="9252" spans="1:6" ht="15">
      <c r="A9252" s="633" t="s">
        <v>27928</v>
      </c>
      <c r="B9252" s="626">
        <v>101002</v>
      </c>
      <c r="C9252" s="628" t="s">
        <v>27930</v>
      </c>
      <c r="D9252" s="626" t="s">
        <v>62</v>
      </c>
      <c r="E9252" s="634">
        <v>6.34</v>
      </c>
      <c r="F9252" s="635">
        <v>0</v>
      </c>
    </row>
    <row r="9253" spans="1:6" ht="15">
      <c r="A9253" s="633" t="s">
        <v>27928</v>
      </c>
      <c r="B9253" s="626">
        <v>100987</v>
      </c>
      <c r="C9253" s="628" t="s">
        <v>27931</v>
      </c>
      <c r="D9253" s="626" t="s">
        <v>482</v>
      </c>
      <c r="E9253" s="634">
        <v>10.91</v>
      </c>
      <c r="F9253" s="635">
        <v>0</v>
      </c>
    </row>
    <row r="9254" spans="1:6" ht="15">
      <c r="A9254" s="633" t="s">
        <v>27928</v>
      </c>
      <c r="B9254" s="626">
        <v>101003</v>
      </c>
      <c r="C9254" s="628" t="s">
        <v>27932</v>
      </c>
      <c r="D9254" s="626" t="s">
        <v>62</v>
      </c>
      <c r="E9254" s="634">
        <v>7.26</v>
      </c>
      <c r="F9254" s="635">
        <v>0</v>
      </c>
    </row>
    <row r="9255" spans="1:6" ht="15">
      <c r="A9255" s="633" t="s">
        <v>27928</v>
      </c>
      <c r="B9255" s="626">
        <v>100988</v>
      </c>
      <c r="C9255" s="628" t="s">
        <v>27933</v>
      </c>
      <c r="D9255" s="626" t="s">
        <v>482</v>
      </c>
      <c r="E9255" s="634">
        <v>11.52</v>
      </c>
      <c r="F9255" s="635">
        <v>0</v>
      </c>
    </row>
    <row r="9256" spans="1:6" ht="15">
      <c r="A9256" s="633" t="s">
        <v>27928</v>
      </c>
      <c r="B9256" s="626">
        <v>101004</v>
      </c>
      <c r="C9256" s="628" t="s">
        <v>27934</v>
      </c>
      <c r="D9256" s="626" t="s">
        <v>62</v>
      </c>
      <c r="E9256" s="634">
        <v>7.67</v>
      </c>
      <c r="F9256" s="635">
        <v>0</v>
      </c>
    </row>
    <row r="9257" spans="1:6" ht="15">
      <c r="A9257" s="633" t="s">
        <v>27928</v>
      </c>
      <c r="B9257" s="626">
        <v>100985</v>
      </c>
      <c r="C9257" s="628" t="s">
        <v>27935</v>
      </c>
      <c r="D9257" s="626" t="s">
        <v>482</v>
      </c>
      <c r="E9257" s="634">
        <v>8.07</v>
      </c>
      <c r="F9257" s="635">
        <v>0</v>
      </c>
    </row>
    <row r="9258" spans="1:6" ht="15">
      <c r="A9258" s="633" t="s">
        <v>27928</v>
      </c>
      <c r="B9258" s="626">
        <v>101001</v>
      </c>
      <c r="C9258" s="628" t="s">
        <v>27936</v>
      </c>
      <c r="D9258" s="626" t="s">
        <v>62</v>
      </c>
      <c r="E9258" s="634">
        <v>5.39</v>
      </c>
      <c r="F9258" s="635">
        <v>0</v>
      </c>
    </row>
    <row r="9259" spans="1:6" ht="15">
      <c r="A9259" s="633" t="s">
        <v>27928</v>
      </c>
      <c r="B9259" s="626">
        <v>101008</v>
      </c>
      <c r="C9259" s="628" t="s">
        <v>27937</v>
      </c>
      <c r="D9259" s="626" t="s">
        <v>482</v>
      </c>
      <c r="E9259" s="634">
        <v>5.7</v>
      </c>
      <c r="F9259" s="635">
        <v>0</v>
      </c>
    </row>
    <row r="9260" spans="1:6" ht="15">
      <c r="A9260" s="633" t="s">
        <v>27928</v>
      </c>
      <c r="B9260" s="626">
        <v>101007</v>
      </c>
      <c r="C9260" s="628" t="s">
        <v>27938</v>
      </c>
      <c r="D9260" s="626" t="s">
        <v>482</v>
      </c>
      <c r="E9260" s="634">
        <v>5.67</v>
      </c>
      <c r="F9260" s="635">
        <v>0</v>
      </c>
    </row>
    <row r="9261" spans="1:6" ht="15">
      <c r="A9261" s="633" t="s">
        <v>27928</v>
      </c>
      <c r="B9261" s="626">
        <v>100982</v>
      </c>
      <c r="C9261" s="628" t="s">
        <v>27939</v>
      </c>
      <c r="D9261" s="626" t="s">
        <v>482</v>
      </c>
      <c r="E9261" s="634">
        <v>9.6300000000000008</v>
      </c>
      <c r="F9261" s="635">
        <v>0</v>
      </c>
    </row>
    <row r="9262" spans="1:6" ht="15">
      <c r="A9262" s="633" t="s">
        <v>27928</v>
      </c>
      <c r="B9262" s="626">
        <v>100998</v>
      </c>
      <c r="C9262" s="628" t="s">
        <v>27940</v>
      </c>
      <c r="D9262" s="626" t="s">
        <v>62</v>
      </c>
      <c r="E9262" s="634">
        <v>6.42</v>
      </c>
      <c r="F9262" s="635">
        <v>0</v>
      </c>
    </row>
    <row r="9263" spans="1:6" ht="15">
      <c r="A9263" s="633" t="s">
        <v>27928</v>
      </c>
      <c r="B9263" s="626">
        <v>100983</v>
      </c>
      <c r="C9263" s="628" t="s">
        <v>27941</v>
      </c>
      <c r="D9263" s="626" t="s">
        <v>482</v>
      </c>
      <c r="E9263" s="634">
        <v>9.61</v>
      </c>
      <c r="F9263" s="635">
        <v>0</v>
      </c>
    </row>
    <row r="9264" spans="1:6" ht="15">
      <c r="A9264" s="633" t="s">
        <v>27928</v>
      </c>
      <c r="B9264" s="626">
        <v>100999</v>
      </c>
      <c r="C9264" s="628" t="s">
        <v>27942</v>
      </c>
      <c r="D9264" s="626" t="s">
        <v>62</v>
      </c>
      <c r="E9264" s="634">
        <v>6.44</v>
      </c>
      <c r="F9264" s="635">
        <v>0</v>
      </c>
    </row>
    <row r="9265" spans="1:6" ht="15">
      <c r="A9265" s="633" t="s">
        <v>27928</v>
      </c>
      <c r="B9265" s="626">
        <v>100984</v>
      </c>
      <c r="C9265" s="628" t="s">
        <v>27943</v>
      </c>
      <c r="D9265" s="626" t="s">
        <v>482</v>
      </c>
      <c r="E9265" s="634">
        <v>9.3800000000000008</v>
      </c>
      <c r="F9265" s="635">
        <v>0</v>
      </c>
    </row>
    <row r="9266" spans="1:6" ht="15">
      <c r="A9266" s="633" t="s">
        <v>27928</v>
      </c>
      <c r="B9266" s="626">
        <v>101000</v>
      </c>
      <c r="C9266" s="628" t="s">
        <v>27944</v>
      </c>
      <c r="D9266" s="626" t="s">
        <v>62</v>
      </c>
      <c r="E9266" s="634">
        <v>6.25</v>
      </c>
      <c r="F9266" s="635">
        <v>0</v>
      </c>
    </row>
    <row r="9267" spans="1:6" ht="15">
      <c r="A9267" s="633" t="s">
        <v>27928</v>
      </c>
      <c r="B9267" s="626">
        <v>100981</v>
      </c>
      <c r="C9267" s="628" t="s">
        <v>27945</v>
      </c>
      <c r="D9267" s="626" t="s">
        <v>482</v>
      </c>
      <c r="E9267" s="634">
        <v>10.210000000000001</v>
      </c>
      <c r="F9267" s="635">
        <v>0</v>
      </c>
    </row>
    <row r="9268" spans="1:6" ht="15">
      <c r="A9268" s="633" t="s">
        <v>27928</v>
      </c>
      <c r="B9268" s="626">
        <v>100997</v>
      </c>
      <c r="C9268" s="628" t="s">
        <v>27946</v>
      </c>
      <c r="D9268" s="626" t="s">
        <v>62</v>
      </c>
      <c r="E9268" s="634">
        <v>6.81</v>
      </c>
      <c r="F9268" s="635">
        <v>0</v>
      </c>
    </row>
    <row r="9269" spans="1:6" ht="15">
      <c r="A9269" s="633" t="s">
        <v>27928</v>
      </c>
      <c r="B9269" s="626">
        <v>101010</v>
      </c>
      <c r="C9269" s="628" t="s">
        <v>27947</v>
      </c>
      <c r="D9269" s="626" t="s">
        <v>62</v>
      </c>
      <c r="E9269" s="634">
        <v>28.55</v>
      </c>
      <c r="F9269" s="635">
        <v>0</v>
      </c>
    </row>
    <row r="9270" spans="1:6" ht="15">
      <c r="A9270" s="633" t="s">
        <v>27928</v>
      </c>
      <c r="B9270" s="626">
        <v>101009</v>
      </c>
      <c r="C9270" s="628" t="s">
        <v>27948</v>
      </c>
      <c r="D9270" s="626" t="s">
        <v>62</v>
      </c>
      <c r="E9270" s="634">
        <v>45.35</v>
      </c>
      <c r="F9270" s="635">
        <v>0</v>
      </c>
    </row>
    <row r="9271" spans="1:6" ht="15">
      <c r="A9271" s="633" t="s">
        <v>27928</v>
      </c>
      <c r="B9271" s="626">
        <v>100978</v>
      </c>
      <c r="C9271" s="628" t="s">
        <v>27949</v>
      </c>
      <c r="D9271" s="626" t="s">
        <v>482</v>
      </c>
      <c r="E9271" s="634">
        <v>7.46</v>
      </c>
      <c r="F9271" s="635">
        <v>0</v>
      </c>
    </row>
    <row r="9272" spans="1:6" ht="15">
      <c r="A9272" s="633" t="s">
        <v>27928</v>
      </c>
      <c r="B9272" s="626">
        <v>100994</v>
      </c>
      <c r="C9272" s="628" t="s">
        <v>27950</v>
      </c>
      <c r="D9272" s="626" t="s">
        <v>62</v>
      </c>
      <c r="E9272" s="634">
        <v>4.95</v>
      </c>
      <c r="F9272" s="635">
        <v>0</v>
      </c>
    </row>
    <row r="9273" spans="1:6" ht="15">
      <c r="A9273" s="633" t="s">
        <v>27928</v>
      </c>
      <c r="B9273" s="626">
        <v>100974</v>
      </c>
      <c r="C9273" s="628" t="s">
        <v>27951</v>
      </c>
      <c r="D9273" s="626" t="s">
        <v>482</v>
      </c>
      <c r="E9273" s="634">
        <v>8.9499999999999993</v>
      </c>
      <c r="F9273" s="635">
        <v>0</v>
      </c>
    </row>
    <row r="9274" spans="1:6" ht="15">
      <c r="A9274" s="633" t="s">
        <v>27928</v>
      </c>
      <c r="B9274" s="626">
        <v>100990</v>
      </c>
      <c r="C9274" s="628" t="s">
        <v>27952</v>
      </c>
      <c r="D9274" s="626" t="s">
        <v>62</v>
      </c>
      <c r="E9274" s="634">
        <v>5.96</v>
      </c>
      <c r="F9274" s="635">
        <v>0</v>
      </c>
    </row>
    <row r="9275" spans="1:6" ht="15">
      <c r="A9275" s="633" t="s">
        <v>27928</v>
      </c>
      <c r="B9275" s="626">
        <v>100979</v>
      </c>
      <c r="C9275" s="628" t="s">
        <v>27953</v>
      </c>
      <c r="D9275" s="626" t="s">
        <v>482</v>
      </c>
      <c r="E9275" s="634">
        <v>7.12</v>
      </c>
      <c r="F9275" s="635">
        <v>0</v>
      </c>
    </row>
    <row r="9276" spans="1:6" ht="15">
      <c r="A9276" s="633" t="s">
        <v>27928</v>
      </c>
      <c r="B9276" s="626">
        <v>100995</v>
      </c>
      <c r="C9276" s="628" t="s">
        <v>27954</v>
      </c>
      <c r="D9276" s="626" t="s">
        <v>62</v>
      </c>
      <c r="E9276" s="634">
        <v>4.75</v>
      </c>
      <c r="F9276" s="635">
        <v>0</v>
      </c>
    </row>
    <row r="9277" spans="1:6" ht="15">
      <c r="A9277" s="633" t="s">
        <v>27928</v>
      </c>
      <c r="B9277" s="626">
        <v>100975</v>
      </c>
      <c r="C9277" s="628" t="s">
        <v>27955</v>
      </c>
      <c r="D9277" s="626" t="s">
        <v>482</v>
      </c>
      <c r="E9277" s="634">
        <v>8.9700000000000006</v>
      </c>
      <c r="F9277" s="635">
        <v>0</v>
      </c>
    </row>
    <row r="9278" spans="1:6" ht="15">
      <c r="A9278" s="633" t="s">
        <v>27928</v>
      </c>
      <c r="B9278" s="626">
        <v>100991</v>
      </c>
      <c r="C9278" s="628" t="s">
        <v>27956</v>
      </c>
      <c r="D9278" s="626" t="s">
        <v>62</v>
      </c>
      <c r="E9278" s="634">
        <v>6.01</v>
      </c>
      <c r="F9278" s="635">
        <v>0</v>
      </c>
    </row>
    <row r="9279" spans="1:6" ht="15">
      <c r="A9279" s="633" t="s">
        <v>27928</v>
      </c>
      <c r="B9279" s="626">
        <v>100980</v>
      </c>
      <c r="C9279" s="628" t="s">
        <v>27957</v>
      </c>
      <c r="D9279" s="626" t="s">
        <v>482</v>
      </c>
      <c r="E9279" s="634">
        <v>6.71</v>
      </c>
      <c r="F9279" s="635">
        <v>0</v>
      </c>
    </row>
    <row r="9280" spans="1:6" ht="15">
      <c r="A9280" s="633" t="s">
        <v>27928</v>
      </c>
      <c r="B9280" s="626">
        <v>100996</v>
      </c>
      <c r="C9280" s="628" t="s">
        <v>27958</v>
      </c>
      <c r="D9280" s="626" t="s">
        <v>62</v>
      </c>
      <c r="E9280" s="634">
        <v>4.45</v>
      </c>
      <c r="F9280" s="635">
        <v>0</v>
      </c>
    </row>
    <row r="9281" spans="1:6" ht="15">
      <c r="A9281" s="633" t="s">
        <v>27928</v>
      </c>
      <c r="B9281" s="626">
        <v>100976</v>
      </c>
      <c r="C9281" s="628" t="s">
        <v>27959</v>
      </c>
      <c r="D9281" s="626" t="s">
        <v>482</v>
      </c>
      <c r="E9281" s="634">
        <v>8.76</v>
      </c>
      <c r="F9281" s="635">
        <v>0</v>
      </c>
    </row>
    <row r="9282" spans="1:6" ht="15">
      <c r="A9282" s="633" t="s">
        <v>27928</v>
      </c>
      <c r="B9282" s="626">
        <v>100992</v>
      </c>
      <c r="C9282" s="628" t="s">
        <v>27960</v>
      </c>
      <c r="D9282" s="626" t="s">
        <v>62</v>
      </c>
      <c r="E9282" s="634">
        <v>5.84</v>
      </c>
      <c r="F9282" s="635">
        <v>0</v>
      </c>
    </row>
    <row r="9283" spans="1:6" ht="15">
      <c r="A9283" s="633" t="s">
        <v>27928</v>
      </c>
      <c r="B9283" s="626">
        <v>100977</v>
      </c>
      <c r="C9283" s="628" t="s">
        <v>27961</v>
      </c>
      <c r="D9283" s="626" t="s">
        <v>482</v>
      </c>
      <c r="E9283" s="634">
        <v>8.4</v>
      </c>
      <c r="F9283" s="635">
        <v>0</v>
      </c>
    </row>
    <row r="9284" spans="1:6" ht="15">
      <c r="A9284" s="633" t="s">
        <v>27928</v>
      </c>
      <c r="B9284" s="626">
        <v>100993</v>
      </c>
      <c r="C9284" s="628" t="s">
        <v>27962</v>
      </c>
      <c r="D9284" s="626" t="s">
        <v>62</v>
      </c>
      <c r="E9284" s="634">
        <v>5.59</v>
      </c>
      <c r="F9284" s="635">
        <v>0</v>
      </c>
    </row>
    <row r="9285" spans="1:6" ht="15">
      <c r="A9285" s="633" t="s">
        <v>27928</v>
      </c>
      <c r="B9285" s="626">
        <v>100973</v>
      </c>
      <c r="C9285" s="628" t="s">
        <v>27963</v>
      </c>
      <c r="D9285" s="626" t="s">
        <v>482</v>
      </c>
      <c r="E9285" s="634">
        <v>9.42</v>
      </c>
      <c r="F9285" s="635">
        <v>0</v>
      </c>
    </row>
    <row r="9286" spans="1:6" ht="15">
      <c r="A9286" s="633" t="s">
        <v>27928</v>
      </c>
      <c r="B9286" s="626">
        <v>100989</v>
      </c>
      <c r="C9286" s="628" t="s">
        <v>27964</v>
      </c>
      <c r="D9286" s="626" t="s">
        <v>62</v>
      </c>
      <c r="E9286" s="634">
        <v>6.27</v>
      </c>
      <c r="F9286" s="635">
        <v>0</v>
      </c>
    </row>
    <row r="9287" spans="1:6" ht="15">
      <c r="A9287" s="633" t="s">
        <v>27928</v>
      </c>
      <c r="B9287" s="626">
        <v>101467</v>
      </c>
      <c r="C9287" s="628" t="s">
        <v>27965</v>
      </c>
      <c r="D9287" s="626" t="s">
        <v>62</v>
      </c>
      <c r="E9287" s="634">
        <v>20.21</v>
      </c>
      <c r="F9287" s="635">
        <v>0</v>
      </c>
    </row>
    <row r="9288" spans="1:6" ht="15">
      <c r="A9288" s="633" t="s">
        <v>27928</v>
      </c>
      <c r="B9288" s="626">
        <v>101468</v>
      </c>
      <c r="C9288" s="628" t="s">
        <v>27966</v>
      </c>
      <c r="D9288" s="626" t="s">
        <v>62</v>
      </c>
      <c r="E9288" s="634">
        <v>18.489999999999998</v>
      </c>
      <c r="F9288" s="635">
        <v>0</v>
      </c>
    </row>
    <row r="9289" spans="1:6" ht="15">
      <c r="A9289" s="633" t="s">
        <v>27928</v>
      </c>
      <c r="B9289" s="626">
        <v>101014</v>
      </c>
      <c r="C9289" s="628" t="s">
        <v>27967</v>
      </c>
      <c r="D9289" s="626" t="s">
        <v>62</v>
      </c>
      <c r="E9289" s="634">
        <v>46.19</v>
      </c>
      <c r="F9289" s="635">
        <v>0</v>
      </c>
    </row>
    <row r="9290" spans="1:6" ht="15">
      <c r="A9290" s="633" t="s">
        <v>27928</v>
      </c>
      <c r="B9290" s="626">
        <v>101015</v>
      </c>
      <c r="C9290" s="628" t="s">
        <v>27968</v>
      </c>
      <c r="D9290" s="626" t="s">
        <v>62</v>
      </c>
      <c r="E9290" s="634">
        <v>37.94</v>
      </c>
      <c r="F9290" s="635">
        <v>0</v>
      </c>
    </row>
    <row r="9291" spans="1:6" ht="15">
      <c r="A9291" s="633" t="s">
        <v>27928</v>
      </c>
      <c r="B9291" s="626">
        <v>101463</v>
      </c>
      <c r="C9291" s="628" t="s">
        <v>27969</v>
      </c>
      <c r="D9291" s="626" t="s">
        <v>62</v>
      </c>
      <c r="E9291" s="634">
        <v>50.56</v>
      </c>
      <c r="F9291" s="635">
        <v>0</v>
      </c>
    </row>
    <row r="9292" spans="1:6" ht="15">
      <c r="A9292" s="633" t="s">
        <v>27928</v>
      </c>
      <c r="B9292" s="626">
        <v>101464</v>
      </c>
      <c r="C9292" s="628" t="s">
        <v>27970</v>
      </c>
      <c r="D9292" s="626" t="s">
        <v>62</v>
      </c>
      <c r="E9292" s="634">
        <v>38.83</v>
      </c>
      <c r="F9292" s="635">
        <v>0</v>
      </c>
    </row>
    <row r="9293" spans="1:6" ht="15">
      <c r="A9293" s="633" t="s">
        <v>27928</v>
      </c>
      <c r="B9293" s="626">
        <v>101465</v>
      </c>
      <c r="C9293" s="628" t="s">
        <v>27971</v>
      </c>
      <c r="D9293" s="626" t="s">
        <v>62</v>
      </c>
      <c r="E9293" s="634">
        <v>29.69</v>
      </c>
      <c r="F9293" s="635">
        <v>0</v>
      </c>
    </row>
    <row r="9294" spans="1:6" ht="15">
      <c r="A9294" s="633" t="s">
        <v>27928</v>
      </c>
      <c r="B9294" s="626">
        <v>101466</v>
      </c>
      <c r="C9294" s="628" t="s">
        <v>27972</v>
      </c>
      <c r="D9294" s="626" t="s">
        <v>62</v>
      </c>
      <c r="E9294" s="634">
        <v>24.16</v>
      </c>
      <c r="F9294" s="635">
        <v>0</v>
      </c>
    </row>
    <row r="9295" spans="1:6" ht="15">
      <c r="A9295" s="633" t="s">
        <v>27928</v>
      </c>
      <c r="B9295" s="626">
        <v>101013</v>
      </c>
      <c r="C9295" s="628" t="s">
        <v>27973</v>
      </c>
      <c r="D9295" s="626" t="s">
        <v>62</v>
      </c>
      <c r="E9295" s="634">
        <v>50.4</v>
      </c>
      <c r="F9295" s="635">
        <v>0</v>
      </c>
    </row>
    <row r="9296" spans="1:6" ht="15">
      <c r="A9296" s="633" t="s">
        <v>27928</v>
      </c>
      <c r="B9296" s="626">
        <v>101477</v>
      </c>
      <c r="C9296" s="628" t="s">
        <v>27974</v>
      </c>
      <c r="D9296" s="626" t="s">
        <v>62</v>
      </c>
      <c r="E9296" s="634">
        <v>14.63</v>
      </c>
      <c r="F9296" s="635">
        <v>0</v>
      </c>
    </row>
    <row r="9297" spans="1:6" ht="15">
      <c r="A9297" s="633" t="s">
        <v>27928</v>
      </c>
      <c r="B9297" s="626">
        <v>101478</v>
      </c>
      <c r="C9297" s="628" t="s">
        <v>27975</v>
      </c>
      <c r="D9297" s="626" t="s">
        <v>62</v>
      </c>
      <c r="E9297" s="634">
        <v>12.45</v>
      </c>
      <c r="F9297" s="635">
        <v>0</v>
      </c>
    </row>
    <row r="9298" spans="1:6" ht="15">
      <c r="A9298" s="633" t="s">
        <v>27928</v>
      </c>
      <c r="B9298" s="626">
        <v>101017</v>
      </c>
      <c r="C9298" s="628" t="s">
        <v>27976</v>
      </c>
      <c r="D9298" s="626" t="s">
        <v>62</v>
      </c>
      <c r="E9298" s="634">
        <v>33.299999999999997</v>
      </c>
      <c r="F9298" s="635">
        <v>0</v>
      </c>
    </row>
    <row r="9299" spans="1:6" ht="15">
      <c r="A9299" s="633" t="s">
        <v>27928</v>
      </c>
      <c r="B9299" s="626">
        <v>101018</v>
      </c>
      <c r="C9299" s="628" t="s">
        <v>27977</v>
      </c>
      <c r="D9299" s="626" t="s">
        <v>62</v>
      </c>
      <c r="E9299" s="634">
        <v>27.36</v>
      </c>
      <c r="F9299" s="635">
        <v>0</v>
      </c>
    </row>
    <row r="9300" spans="1:6" ht="15">
      <c r="A9300" s="633" t="s">
        <v>27928</v>
      </c>
      <c r="B9300" s="626">
        <v>101469</v>
      </c>
      <c r="C9300" s="628" t="s">
        <v>27978</v>
      </c>
      <c r="D9300" s="626" t="s">
        <v>62</v>
      </c>
      <c r="E9300" s="634">
        <v>41.37</v>
      </c>
      <c r="F9300" s="635">
        <v>0</v>
      </c>
    </row>
    <row r="9301" spans="1:6" ht="15">
      <c r="A9301" s="633" t="s">
        <v>27928</v>
      </c>
      <c r="B9301" s="626">
        <v>101470</v>
      </c>
      <c r="C9301" s="628" t="s">
        <v>27979</v>
      </c>
      <c r="D9301" s="626" t="s">
        <v>62</v>
      </c>
      <c r="E9301" s="634">
        <v>32.840000000000003</v>
      </c>
      <c r="F9301" s="635">
        <v>0</v>
      </c>
    </row>
    <row r="9302" spans="1:6" ht="15">
      <c r="A9302" s="633" t="s">
        <v>27928</v>
      </c>
      <c r="B9302" s="626">
        <v>101471</v>
      </c>
      <c r="C9302" s="628" t="s">
        <v>27980</v>
      </c>
      <c r="D9302" s="626" t="s">
        <v>62</v>
      </c>
      <c r="E9302" s="634">
        <v>28.17</v>
      </c>
      <c r="F9302" s="635">
        <v>0</v>
      </c>
    </row>
    <row r="9303" spans="1:6" ht="15">
      <c r="A9303" s="633" t="s">
        <v>27928</v>
      </c>
      <c r="B9303" s="626">
        <v>101472</v>
      </c>
      <c r="C9303" s="628" t="s">
        <v>27981</v>
      </c>
      <c r="D9303" s="626" t="s">
        <v>62</v>
      </c>
      <c r="E9303" s="634">
        <v>21.94</v>
      </c>
      <c r="F9303" s="635">
        <v>0</v>
      </c>
    </row>
    <row r="9304" spans="1:6" ht="15">
      <c r="A9304" s="633" t="s">
        <v>27928</v>
      </c>
      <c r="B9304" s="626">
        <v>101473</v>
      </c>
      <c r="C9304" s="628" t="s">
        <v>27982</v>
      </c>
      <c r="D9304" s="626" t="s">
        <v>62</v>
      </c>
      <c r="E9304" s="634">
        <v>31.57</v>
      </c>
      <c r="F9304" s="635">
        <v>0</v>
      </c>
    </row>
    <row r="9305" spans="1:6" ht="15">
      <c r="A9305" s="633" t="s">
        <v>27928</v>
      </c>
      <c r="B9305" s="626">
        <v>101474</v>
      </c>
      <c r="C9305" s="628" t="s">
        <v>27983</v>
      </c>
      <c r="D9305" s="626" t="s">
        <v>62</v>
      </c>
      <c r="E9305" s="634">
        <v>22.6</v>
      </c>
      <c r="F9305" s="635">
        <v>0</v>
      </c>
    </row>
    <row r="9306" spans="1:6" ht="15">
      <c r="A9306" s="633" t="s">
        <v>27928</v>
      </c>
      <c r="B9306" s="626">
        <v>101475</v>
      </c>
      <c r="C9306" s="628" t="s">
        <v>27984</v>
      </c>
      <c r="D9306" s="626" t="s">
        <v>62</v>
      </c>
      <c r="E9306" s="634">
        <v>20.04</v>
      </c>
      <c r="F9306" s="635">
        <v>0</v>
      </c>
    </row>
    <row r="9307" spans="1:6" ht="15">
      <c r="A9307" s="633" t="s">
        <v>27928</v>
      </c>
      <c r="B9307" s="626">
        <v>101476</v>
      </c>
      <c r="C9307" s="628" t="s">
        <v>27985</v>
      </c>
      <c r="D9307" s="626" t="s">
        <v>62</v>
      </c>
      <c r="E9307" s="634">
        <v>17.87</v>
      </c>
      <c r="F9307" s="635">
        <v>0</v>
      </c>
    </row>
    <row r="9308" spans="1:6" ht="15">
      <c r="A9308" s="633" t="s">
        <v>27928</v>
      </c>
      <c r="B9308" s="626">
        <v>101016</v>
      </c>
      <c r="C9308" s="628" t="s">
        <v>27986</v>
      </c>
      <c r="D9308" s="626" t="s">
        <v>62</v>
      </c>
      <c r="E9308" s="634">
        <v>43.92</v>
      </c>
      <c r="F9308" s="635">
        <v>0</v>
      </c>
    </row>
    <row r="9309" spans="1:6" ht="15">
      <c r="A9309" s="633" t="s">
        <v>27928</v>
      </c>
      <c r="B9309" s="626">
        <v>101487</v>
      </c>
      <c r="C9309" s="628" t="s">
        <v>27987</v>
      </c>
      <c r="D9309" s="626" t="s">
        <v>62</v>
      </c>
      <c r="E9309" s="634">
        <v>108.78</v>
      </c>
      <c r="F9309" s="635">
        <v>0</v>
      </c>
    </row>
    <row r="9310" spans="1:6" ht="15">
      <c r="A9310" s="633" t="s">
        <v>27928</v>
      </c>
      <c r="B9310" s="626">
        <v>101488</v>
      </c>
      <c r="C9310" s="628" t="s">
        <v>27988</v>
      </c>
      <c r="D9310" s="626" t="s">
        <v>62</v>
      </c>
      <c r="E9310" s="634">
        <v>94.12</v>
      </c>
      <c r="F9310" s="635">
        <v>0</v>
      </c>
    </row>
    <row r="9311" spans="1:6" ht="15">
      <c r="A9311" s="633" t="s">
        <v>27928</v>
      </c>
      <c r="B9311" s="626">
        <v>101480</v>
      </c>
      <c r="C9311" s="628" t="s">
        <v>27989</v>
      </c>
      <c r="D9311" s="626" t="s">
        <v>62</v>
      </c>
      <c r="E9311" s="634">
        <v>73.98</v>
      </c>
      <c r="F9311" s="635">
        <v>0</v>
      </c>
    </row>
    <row r="9312" spans="1:6" ht="15">
      <c r="A9312" s="633" t="s">
        <v>27928</v>
      </c>
      <c r="B9312" s="626">
        <v>101481</v>
      </c>
      <c r="C9312" s="628" t="s">
        <v>27990</v>
      </c>
      <c r="D9312" s="626" t="s">
        <v>62</v>
      </c>
      <c r="E9312" s="634">
        <v>53.44</v>
      </c>
      <c r="F9312" s="635">
        <v>0</v>
      </c>
    </row>
    <row r="9313" spans="1:6" ht="15">
      <c r="A9313" s="633" t="s">
        <v>27928</v>
      </c>
      <c r="B9313" s="626">
        <v>101482</v>
      </c>
      <c r="C9313" s="628" t="s">
        <v>27991</v>
      </c>
      <c r="D9313" s="626" t="s">
        <v>62</v>
      </c>
      <c r="E9313" s="634">
        <v>39.94</v>
      </c>
      <c r="F9313" s="635">
        <v>0</v>
      </c>
    </row>
    <row r="9314" spans="1:6" ht="15">
      <c r="A9314" s="633" t="s">
        <v>27928</v>
      </c>
      <c r="B9314" s="626">
        <v>101483</v>
      </c>
      <c r="C9314" s="628" t="s">
        <v>27992</v>
      </c>
      <c r="D9314" s="626" t="s">
        <v>62</v>
      </c>
      <c r="E9314" s="634">
        <v>41.46</v>
      </c>
      <c r="F9314" s="635">
        <v>0</v>
      </c>
    </row>
    <row r="9315" spans="1:6" ht="15">
      <c r="A9315" s="633" t="s">
        <v>27928</v>
      </c>
      <c r="B9315" s="626">
        <v>101484</v>
      </c>
      <c r="C9315" s="628" t="s">
        <v>27993</v>
      </c>
      <c r="D9315" s="626" t="s">
        <v>62</v>
      </c>
      <c r="E9315" s="634">
        <v>214.85</v>
      </c>
      <c r="F9315" s="635">
        <v>0</v>
      </c>
    </row>
    <row r="9316" spans="1:6" ht="15">
      <c r="A9316" s="633" t="s">
        <v>27928</v>
      </c>
      <c r="B9316" s="626">
        <v>101485</v>
      </c>
      <c r="C9316" s="628" t="s">
        <v>27994</v>
      </c>
      <c r="D9316" s="626" t="s">
        <v>62</v>
      </c>
      <c r="E9316" s="634">
        <v>164.92</v>
      </c>
      <c r="F9316" s="635">
        <v>0</v>
      </c>
    </row>
    <row r="9317" spans="1:6" ht="15">
      <c r="A9317" s="633" t="s">
        <v>27928</v>
      </c>
      <c r="B9317" s="626">
        <v>101486</v>
      </c>
      <c r="C9317" s="628" t="s">
        <v>27995</v>
      </c>
      <c r="D9317" s="626" t="s">
        <v>62</v>
      </c>
      <c r="E9317" s="634">
        <v>148.56</v>
      </c>
      <c r="F9317" s="635">
        <v>0</v>
      </c>
    </row>
    <row r="9318" spans="1:6" ht="15">
      <c r="A9318" s="633" t="s">
        <v>27928</v>
      </c>
      <c r="B9318" s="626">
        <v>101006</v>
      </c>
      <c r="C9318" s="628" t="s">
        <v>27996</v>
      </c>
      <c r="D9318" s="626" t="s">
        <v>482</v>
      </c>
      <c r="E9318" s="634">
        <v>21.58</v>
      </c>
      <c r="F9318" s="635">
        <v>0</v>
      </c>
    </row>
    <row r="9319" spans="1:6" ht="15">
      <c r="A9319" s="633" t="s">
        <v>27928</v>
      </c>
      <c r="B9319" s="626">
        <v>101005</v>
      </c>
      <c r="C9319" s="628" t="s">
        <v>27997</v>
      </c>
      <c r="D9319" s="626" t="s">
        <v>482</v>
      </c>
      <c r="E9319" s="634">
        <v>19.57</v>
      </c>
      <c r="F9319" s="635">
        <v>0</v>
      </c>
    </row>
    <row r="9320" spans="1:6" ht="15">
      <c r="A9320" s="633" t="s">
        <v>27928</v>
      </c>
      <c r="B9320" s="626">
        <v>102568</v>
      </c>
      <c r="C9320" s="628" t="s">
        <v>27998</v>
      </c>
      <c r="D9320" s="626" t="s">
        <v>62</v>
      </c>
      <c r="E9320" s="634">
        <v>329.77</v>
      </c>
      <c r="F9320" s="635">
        <v>0</v>
      </c>
    </row>
    <row r="9321" spans="1:6" ht="15">
      <c r="A9321" s="633" t="s">
        <v>27928</v>
      </c>
      <c r="B9321" s="626">
        <v>101479</v>
      </c>
      <c r="C9321" s="628" t="s">
        <v>27999</v>
      </c>
      <c r="D9321" s="626" t="s">
        <v>62</v>
      </c>
      <c r="E9321" s="634">
        <v>193.58</v>
      </c>
      <c r="F9321" s="635">
        <v>0</v>
      </c>
    </row>
    <row r="9322" spans="1:6" ht="15">
      <c r="A9322" s="633" t="s">
        <v>27928</v>
      </c>
      <c r="B9322" s="626">
        <v>101019</v>
      </c>
      <c r="C9322" s="628" t="s">
        <v>28000</v>
      </c>
      <c r="D9322" s="626" t="s">
        <v>62</v>
      </c>
      <c r="E9322" s="634">
        <v>664.42</v>
      </c>
      <c r="F9322" s="635">
        <v>0</v>
      </c>
    </row>
    <row r="9323" spans="1:6" ht="15">
      <c r="A9323" s="633" t="s">
        <v>27928</v>
      </c>
      <c r="B9323" s="626">
        <v>100938</v>
      </c>
      <c r="C9323" s="628" t="s">
        <v>28001</v>
      </c>
      <c r="D9323" s="626" t="s">
        <v>1289</v>
      </c>
      <c r="E9323" s="634">
        <v>7.83</v>
      </c>
      <c r="F9323" s="635">
        <v>0</v>
      </c>
    </row>
    <row r="9324" spans="1:6" ht="15">
      <c r="A9324" s="633" t="s">
        <v>27928</v>
      </c>
      <c r="B9324" s="626">
        <v>100942</v>
      </c>
      <c r="C9324" s="628" t="s">
        <v>28002</v>
      </c>
      <c r="D9324" s="626" t="s">
        <v>27823</v>
      </c>
      <c r="E9324" s="634">
        <v>5.23</v>
      </c>
      <c r="F9324" s="635">
        <v>0</v>
      </c>
    </row>
    <row r="9325" spans="1:6" ht="15">
      <c r="A9325" s="633" t="s">
        <v>27928</v>
      </c>
      <c r="B9325" s="626">
        <v>93588</v>
      </c>
      <c r="C9325" s="628" t="s">
        <v>28003</v>
      </c>
      <c r="D9325" s="626" t="s">
        <v>1289</v>
      </c>
      <c r="E9325" s="634">
        <v>3.28</v>
      </c>
      <c r="F9325" s="635">
        <v>0</v>
      </c>
    </row>
    <row r="9326" spans="1:6" ht="15">
      <c r="A9326" s="633" t="s">
        <v>27928</v>
      </c>
      <c r="B9326" s="626">
        <v>93594</v>
      </c>
      <c r="C9326" s="628" t="s">
        <v>28004</v>
      </c>
      <c r="D9326" s="626" t="s">
        <v>27823</v>
      </c>
      <c r="E9326" s="634">
        <v>2.19</v>
      </c>
      <c r="F9326" s="635">
        <v>0</v>
      </c>
    </row>
    <row r="9327" spans="1:6" ht="15">
      <c r="A9327" s="633" t="s">
        <v>27928</v>
      </c>
      <c r="B9327" s="626">
        <v>93589</v>
      </c>
      <c r="C9327" s="628" t="s">
        <v>28005</v>
      </c>
      <c r="D9327" s="626" t="s">
        <v>1289</v>
      </c>
      <c r="E9327" s="634">
        <v>2.82</v>
      </c>
      <c r="F9327" s="635">
        <v>0</v>
      </c>
    </row>
    <row r="9328" spans="1:6" ht="15">
      <c r="A9328" s="633" t="s">
        <v>27928</v>
      </c>
      <c r="B9328" s="626">
        <v>93595</v>
      </c>
      <c r="C9328" s="628" t="s">
        <v>28006</v>
      </c>
      <c r="D9328" s="626" t="s">
        <v>27823</v>
      </c>
      <c r="E9328" s="634">
        <v>1.9</v>
      </c>
      <c r="F9328" s="635">
        <v>0</v>
      </c>
    </row>
    <row r="9329" spans="1:6" ht="15">
      <c r="A9329" s="633" t="s">
        <v>27928</v>
      </c>
      <c r="B9329" s="626">
        <v>93590</v>
      </c>
      <c r="C9329" s="628" t="s">
        <v>28007</v>
      </c>
      <c r="D9329" s="626" t="s">
        <v>1289</v>
      </c>
      <c r="E9329" s="634">
        <v>1.02</v>
      </c>
      <c r="F9329" s="635">
        <v>0</v>
      </c>
    </row>
    <row r="9330" spans="1:6" ht="15">
      <c r="A9330" s="633" t="s">
        <v>27928</v>
      </c>
      <c r="B9330" s="626">
        <v>93596</v>
      </c>
      <c r="C9330" s="628" t="s">
        <v>28008</v>
      </c>
      <c r="D9330" s="626" t="s">
        <v>27823</v>
      </c>
      <c r="E9330" s="634">
        <v>0.69</v>
      </c>
      <c r="F9330" s="635">
        <v>0</v>
      </c>
    </row>
    <row r="9331" spans="1:6" ht="15">
      <c r="A9331" s="633" t="s">
        <v>27928</v>
      </c>
      <c r="B9331" s="626">
        <v>95875</v>
      </c>
      <c r="C9331" s="628" t="s">
        <v>28009</v>
      </c>
      <c r="D9331" s="626" t="s">
        <v>1289</v>
      </c>
      <c r="E9331" s="634">
        <v>2.6</v>
      </c>
      <c r="F9331" s="635">
        <v>0</v>
      </c>
    </row>
    <row r="9332" spans="1:6" ht="15">
      <c r="A9332" s="633" t="s">
        <v>27928</v>
      </c>
      <c r="B9332" s="626">
        <v>95878</v>
      </c>
      <c r="C9332" s="628" t="s">
        <v>28010</v>
      </c>
      <c r="D9332" s="626" t="s">
        <v>27823</v>
      </c>
      <c r="E9332" s="634">
        <v>1.75</v>
      </c>
      <c r="F9332" s="635">
        <v>0</v>
      </c>
    </row>
    <row r="9333" spans="1:6" ht="15">
      <c r="A9333" s="633" t="s">
        <v>27928</v>
      </c>
      <c r="B9333" s="626">
        <v>100943</v>
      </c>
      <c r="C9333" s="628" t="s">
        <v>28011</v>
      </c>
      <c r="D9333" s="626" t="s">
        <v>27823</v>
      </c>
      <c r="E9333" s="634">
        <v>4.55</v>
      </c>
      <c r="F9333" s="635">
        <v>0</v>
      </c>
    </row>
    <row r="9334" spans="1:6" ht="15">
      <c r="A9334" s="633" t="s">
        <v>27928</v>
      </c>
      <c r="B9334" s="626">
        <v>100939</v>
      </c>
      <c r="C9334" s="628" t="s">
        <v>28012</v>
      </c>
      <c r="D9334" s="626" t="s">
        <v>1289</v>
      </c>
      <c r="E9334" s="634">
        <v>6.86</v>
      </c>
      <c r="F9334" s="635">
        <v>0</v>
      </c>
    </row>
    <row r="9335" spans="1:6" ht="15">
      <c r="A9335" s="633" t="s">
        <v>27928</v>
      </c>
      <c r="B9335" s="626">
        <v>93591</v>
      </c>
      <c r="C9335" s="628" t="s">
        <v>28013</v>
      </c>
      <c r="D9335" s="626" t="s">
        <v>1289</v>
      </c>
      <c r="E9335" s="634">
        <v>2.87</v>
      </c>
      <c r="F9335" s="635">
        <v>0</v>
      </c>
    </row>
    <row r="9336" spans="1:6" ht="15">
      <c r="A9336" s="633" t="s">
        <v>27928</v>
      </c>
      <c r="B9336" s="626">
        <v>93597</v>
      </c>
      <c r="C9336" s="628" t="s">
        <v>28014</v>
      </c>
      <c r="D9336" s="626" t="s">
        <v>27823</v>
      </c>
      <c r="E9336" s="634">
        <v>1.9</v>
      </c>
      <c r="F9336" s="635">
        <v>0</v>
      </c>
    </row>
    <row r="9337" spans="1:6" ht="15">
      <c r="A9337" s="633" t="s">
        <v>27928</v>
      </c>
      <c r="B9337" s="626">
        <v>93592</v>
      </c>
      <c r="C9337" s="628" t="s">
        <v>28015</v>
      </c>
      <c r="D9337" s="626" t="s">
        <v>1289</v>
      </c>
      <c r="E9337" s="634">
        <v>2.4900000000000002</v>
      </c>
      <c r="F9337" s="635">
        <v>0</v>
      </c>
    </row>
    <row r="9338" spans="1:6" ht="15">
      <c r="A9338" s="633" t="s">
        <v>27928</v>
      </c>
      <c r="B9338" s="626">
        <v>93598</v>
      </c>
      <c r="C9338" s="628" t="s">
        <v>28016</v>
      </c>
      <c r="D9338" s="626" t="s">
        <v>27823</v>
      </c>
      <c r="E9338" s="634">
        <v>1.64</v>
      </c>
      <c r="F9338" s="635">
        <v>0</v>
      </c>
    </row>
    <row r="9339" spans="1:6" ht="15">
      <c r="A9339" s="633" t="s">
        <v>27928</v>
      </c>
      <c r="B9339" s="626">
        <v>93593</v>
      </c>
      <c r="C9339" s="628" t="s">
        <v>28017</v>
      </c>
      <c r="D9339" s="626" t="s">
        <v>1289</v>
      </c>
      <c r="E9339" s="634">
        <v>0.91</v>
      </c>
      <c r="F9339" s="635">
        <v>0</v>
      </c>
    </row>
    <row r="9340" spans="1:6" ht="15">
      <c r="A9340" s="633" t="s">
        <v>27928</v>
      </c>
      <c r="B9340" s="626">
        <v>93599</v>
      </c>
      <c r="C9340" s="628" t="s">
        <v>28018</v>
      </c>
      <c r="D9340" s="626" t="s">
        <v>27823</v>
      </c>
      <c r="E9340" s="634">
        <v>0.6</v>
      </c>
      <c r="F9340" s="635">
        <v>0</v>
      </c>
    </row>
    <row r="9341" spans="1:6" ht="15">
      <c r="A9341" s="633" t="s">
        <v>27928</v>
      </c>
      <c r="B9341" s="626">
        <v>95876</v>
      </c>
      <c r="C9341" s="628" t="s">
        <v>28019</v>
      </c>
      <c r="D9341" s="626" t="s">
        <v>1289</v>
      </c>
      <c r="E9341" s="634">
        <v>2.25</v>
      </c>
      <c r="F9341" s="635">
        <v>0</v>
      </c>
    </row>
    <row r="9342" spans="1:6" ht="15">
      <c r="A9342" s="633" t="s">
        <v>27928</v>
      </c>
      <c r="B9342" s="626">
        <v>95879</v>
      </c>
      <c r="C9342" s="628" t="s">
        <v>28020</v>
      </c>
      <c r="D9342" s="626" t="s">
        <v>27823</v>
      </c>
      <c r="E9342" s="634">
        <v>1.52</v>
      </c>
      <c r="F9342" s="635">
        <v>0</v>
      </c>
    </row>
    <row r="9343" spans="1:6" ht="15">
      <c r="A9343" s="633" t="s">
        <v>27928</v>
      </c>
      <c r="B9343" s="626">
        <v>100940</v>
      </c>
      <c r="C9343" s="628" t="s">
        <v>28021</v>
      </c>
      <c r="D9343" s="626" t="s">
        <v>1289</v>
      </c>
      <c r="E9343" s="634">
        <v>5.83</v>
      </c>
      <c r="F9343" s="635">
        <v>0</v>
      </c>
    </row>
    <row r="9344" spans="1:6" ht="15">
      <c r="A9344" s="633" t="s">
        <v>27928</v>
      </c>
      <c r="B9344" s="626">
        <v>100944</v>
      </c>
      <c r="C9344" s="628" t="s">
        <v>28022</v>
      </c>
      <c r="D9344" s="626" t="s">
        <v>27823</v>
      </c>
      <c r="E9344" s="634">
        <v>3.9</v>
      </c>
      <c r="F9344" s="635">
        <v>0</v>
      </c>
    </row>
    <row r="9345" spans="1:6" ht="15">
      <c r="A9345" s="633" t="s">
        <v>27928</v>
      </c>
      <c r="B9345" s="626">
        <v>95425</v>
      </c>
      <c r="C9345" s="628" t="s">
        <v>28023</v>
      </c>
      <c r="D9345" s="626" t="s">
        <v>1289</v>
      </c>
      <c r="E9345" s="634">
        <v>2.4300000000000002</v>
      </c>
      <c r="F9345" s="635">
        <v>0</v>
      </c>
    </row>
    <row r="9346" spans="1:6" ht="15">
      <c r="A9346" s="633" t="s">
        <v>27928</v>
      </c>
      <c r="B9346" s="626">
        <v>95428</v>
      </c>
      <c r="C9346" s="628" t="s">
        <v>28024</v>
      </c>
      <c r="D9346" s="626" t="s">
        <v>27823</v>
      </c>
      <c r="E9346" s="634">
        <v>1.63</v>
      </c>
      <c r="F9346" s="635">
        <v>0</v>
      </c>
    </row>
    <row r="9347" spans="1:6" ht="15">
      <c r="A9347" s="633" t="s">
        <v>27928</v>
      </c>
      <c r="B9347" s="626">
        <v>95426</v>
      </c>
      <c r="C9347" s="628" t="s">
        <v>28025</v>
      </c>
      <c r="D9347" s="626" t="s">
        <v>1289</v>
      </c>
      <c r="E9347" s="634">
        <v>2.1</v>
      </c>
      <c r="F9347" s="635">
        <v>0</v>
      </c>
    </row>
    <row r="9348" spans="1:6" ht="15">
      <c r="A9348" s="633" t="s">
        <v>27928</v>
      </c>
      <c r="B9348" s="626">
        <v>95429</v>
      </c>
      <c r="C9348" s="628" t="s">
        <v>28026</v>
      </c>
      <c r="D9348" s="626" t="s">
        <v>27823</v>
      </c>
      <c r="E9348" s="634">
        <v>1.42</v>
      </c>
      <c r="F9348" s="635">
        <v>0</v>
      </c>
    </row>
    <row r="9349" spans="1:6" ht="15">
      <c r="A9349" s="633" t="s">
        <v>27928</v>
      </c>
      <c r="B9349" s="626">
        <v>95427</v>
      </c>
      <c r="C9349" s="628" t="s">
        <v>28027</v>
      </c>
      <c r="D9349" s="626" t="s">
        <v>1289</v>
      </c>
      <c r="E9349" s="634">
        <v>0.79</v>
      </c>
      <c r="F9349" s="635">
        <v>0</v>
      </c>
    </row>
    <row r="9350" spans="1:6" ht="15">
      <c r="A9350" s="633" t="s">
        <v>27928</v>
      </c>
      <c r="B9350" s="626">
        <v>95430</v>
      </c>
      <c r="C9350" s="628" t="s">
        <v>28028</v>
      </c>
      <c r="D9350" s="626" t="s">
        <v>27823</v>
      </c>
      <c r="E9350" s="634">
        <v>0.5</v>
      </c>
      <c r="F9350" s="635">
        <v>0</v>
      </c>
    </row>
    <row r="9351" spans="1:6" ht="15">
      <c r="A9351" s="633" t="s">
        <v>27928</v>
      </c>
      <c r="B9351" s="626">
        <v>95877</v>
      </c>
      <c r="C9351" s="628" t="s">
        <v>28029</v>
      </c>
      <c r="D9351" s="626" t="s">
        <v>1289</v>
      </c>
      <c r="E9351" s="634">
        <v>1.93</v>
      </c>
      <c r="F9351" s="635">
        <v>0</v>
      </c>
    </row>
    <row r="9352" spans="1:6" ht="15">
      <c r="A9352" s="633" t="s">
        <v>27928</v>
      </c>
      <c r="B9352" s="626">
        <v>95880</v>
      </c>
      <c r="C9352" s="628" t="s">
        <v>28030</v>
      </c>
      <c r="D9352" s="626" t="s">
        <v>27823</v>
      </c>
      <c r="E9352" s="634">
        <v>1.29</v>
      </c>
      <c r="F9352" s="635">
        <v>0</v>
      </c>
    </row>
    <row r="9353" spans="1:6" ht="15">
      <c r="A9353" s="633" t="s">
        <v>27928</v>
      </c>
      <c r="B9353" s="626">
        <v>100937</v>
      </c>
      <c r="C9353" s="628" t="s">
        <v>28031</v>
      </c>
      <c r="D9353" s="626" t="s">
        <v>1289</v>
      </c>
      <c r="E9353" s="634">
        <v>9.52</v>
      </c>
      <c r="F9353" s="635">
        <v>0</v>
      </c>
    </row>
    <row r="9354" spans="1:6" ht="15">
      <c r="A9354" s="633" t="s">
        <v>27928</v>
      </c>
      <c r="B9354" s="626">
        <v>100941</v>
      </c>
      <c r="C9354" s="628" t="s">
        <v>28032</v>
      </c>
      <c r="D9354" s="626" t="s">
        <v>27823</v>
      </c>
      <c r="E9354" s="634">
        <v>6.34</v>
      </c>
      <c r="F9354" s="635">
        <v>0</v>
      </c>
    </row>
    <row r="9355" spans="1:6" ht="15">
      <c r="A9355" s="633" t="s">
        <v>27928</v>
      </c>
      <c r="B9355" s="626">
        <v>97912</v>
      </c>
      <c r="C9355" s="628" t="s">
        <v>28033</v>
      </c>
      <c r="D9355" s="626" t="s">
        <v>1289</v>
      </c>
      <c r="E9355" s="634">
        <v>3.99</v>
      </c>
      <c r="F9355" s="635">
        <v>0</v>
      </c>
    </row>
    <row r="9356" spans="1:6" ht="15">
      <c r="A9356" s="633" t="s">
        <v>27928</v>
      </c>
      <c r="B9356" s="626">
        <v>97916</v>
      </c>
      <c r="C9356" s="628" t="s">
        <v>28034</v>
      </c>
      <c r="D9356" s="626" t="s">
        <v>27823</v>
      </c>
      <c r="E9356" s="634">
        <v>2.66</v>
      </c>
      <c r="F9356" s="635">
        <v>0</v>
      </c>
    </row>
    <row r="9357" spans="1:6" ht="15">
      <c r="A9357" s="633" t="s">
        <v>27928</v>
      </c>
      <c r="B9357" s="626">
        <v>97913</v>
      </c>
      <c r="C9357" s="628" t="s">
        <v>28035</v>
      </c>
      <c r="D9357" s="626" t="s">
        <v>1289</v>
      </c>
      <c r="E9357" s="634">
        <v>3.47</v>
      </c>
      <c r="F9357" s="635">
        <v>0</v>
      </c>
    </row>
    <row r="9358" spans="1:6" ht="15">
      <c r="A9358" s="633" t="s">
        <v>27928</v>
      </c>
      <c r="B9358" s="626">
        <v>97917</v>
      </c>
      <c r="C9358" s="628" t="s">
        <v>28036</v>
      </c>
      <c r="D9358" s="626" t="s">
        <v>27823</v>
      </c>
      <c r="E9358" s="634">
        <v>2.29</v>
      </c>
      <c r="F9358" s="635">
        <v>0</v>
      </c>
    </row>
    <row r="9359" spans="1:6" ht="15">
      <c r="A9359" s="633" t="s">
        <v>27928</v>
      </c>
      <c r="B9359" s="626">
        <v>97915</v>
      </c>
      <c r="C9359" s="628" t="s">
        <v>28037</v>
      </c>
      <c r="D9359" s="626" t="s">
        <v>1289</v>
      </c>
      <c r="E9359" s="634">
        <v>1.27</v>
      </c>
      <c r="F9359" s="635">
        <v>0</v>
      </c>
    </row>
    <row r="9360" spans="1:6" ht="15">
      <c r="A9360" s="633" t="s">
        <v>27928</v>
      </c>
      <c r="B9360" s="626">
        <v>97919</v>
      </c>
      <c r="C9360" s="628" t="s">
        <v>28038</v>
      </c>
      <c r="D9360" s="626" t="s">
        <v>27823</v>
      </c>
      <c r="E9360" s="634">
        <v>0.83</v>
      </c>
      <c r="F9360" s="635">
        <v>0</v>
      </c>
    </row>
    <row r="9361" spans="1:6" ht="15">
      <c r="A9361" s="633" t="s">
        <v>27928</v>
      </c>
      <c r="B9361" s="626">
        <v>97914</v>
      </c>
      <c r="C9361" s="628" t="s">
        <v>28039</v>
      </c>
      <c r="D9361" s="626" t="s">
        <v>1289</v>
      </c>
      <c r="E9361" s="634">
        <v>3.17</v>
      </c>
      <c r="F9361" s="635">
        <v>0</v>
      </c>
    </row>
    <row r="9362" spans="1:6" ht="15">
      <c r="A9362" s="633" t="s">
        <v>27928</v>
      </c>
      <c r="B9362" s="626">
        <v>97918</v>
      </c>
      <c r="C9362" s="628" t="s">
        <v>28040</v>
      </c>
      <c r="D9362" s="626" t="s">
        <v>27823</v>
      </c>
      <c r="E9362" s="634">
        <v>2.12</v>
      </c>
      <c r="F9362" s="635">
        <v>0</v>
      </c>
    </row>
    <row r="9363" spans="1:6" ht="15">
      <c r="A9363" s="633" t="s">
        <v>27928</v>
      </c>
      <c r="B9363" s="626">
        <v>100949</v>
      </c>
      <c r="C9363" s="628" t="s">
        <v>28041</v>
      </c>
      <c r="D9363" s="626" t="s">
        <v>27823</v>
      </c>
      <c r="E9363" s="634">
        <v>7.09</v>
      </c>
      <c r="F9363" s="635">
        <v>0</v>
      </c>
    </row>
    <row r="9364" spans="1:6" ht="15">
      <c r="A9364" s="633" t="s">
        <v>27928</v>
      </c>
      <c r="B9364" s="626">
        <v>100945</v>
      </c>
      <c r="C9364" s="628" t="s">
        <v>28042</v>
      </c>
      <c r="D9364" s="626" t="s">
        <v>27823</v>
      </c>
      <c r="E9364" s="634">
        <v>2.98</v>
      </c>
      <c r="F9364" s="635">
        <v>0</v>
      </c>
    </row>
    <row r="9365" spans="1:6" ht="15">
      <c r="A9365" s="633" t="s">
        <v>27928</v>
      </c>
      <c r="B9365" s="626">
        <v>100946</v>
      </c>
      <c r="C9365" s="628" t="s">
        <v>28043</v>
      </c>
      <c r="D9365" s="626" t="s">
        <v>27823</v>
      </c>
      <c r="E9365" s="634">
        <v>2.57</v>
      </c>
      <c r="F9365" s="635">
        <v>0</v>
      </c>
    </row>
    <row r="9366" spans="1:6" ht="15">
      <c r="A9366" s="633" t="s">
        <v>27928</v>
      </c>
      <c r="B9366" s="626">
        <v>100948</v>
      </c>
      <c r="C9366" s="628" t="s">
        <v>28044</v>
      </c>
      <c r="D9366" s="626" t="s">
        <v>27823</v>
      </c>
      <c r="E9366" s="634">
        <v>0.94</v>
      </c>
      <c r="F9366" s="635">
        <v>0</v>
      </c>
    </row>
    <row r="9367" spans="1:6" ht="15">
      <c r="A9367" s="633" t="s">
        <v>27928</v>
      </c>
      <c r="B9367" s="626">
        <v>100947</v>
      </c>
      <c r="C9367" s="628" t="s">
        <v>28045</v>
      </c>
      <c r="D9367" s="626" t="s">
        <v>27823</v>
      </c>
      <c r="E9367" s="634">
        <v>2.37</v>
      </c>
      <c r="F9367" s="635">
        <v>0</v>
      </c>
    </row>
    <row r="9368" spans="1:6" ht="15">
      <c r="A9368" s="633" t="s">
        <v>27928</v>
      </c>
      <c r="B9368" s="626">
        <v>100954</v>
      </c>
      <c r="C9368" s="628" t="s">
        <v>28046</v>
      </c>
      <c r="D9368" s="626" t="s">
        <v>27823</v>
      </c>
      <c r="E9368" s="634">
        <v>8.9499999999999993</v>
      </c>
      <c r="F9368" s="635">
        <v>0</v>
      </c>
    </row>
    <row r="9369" spans="1:6" ht="15">
      <c r="A9369" s="633" t="s">
        <v>27928</v>
      </c>
      <c r="B9369" s="626">
        <v>100950</v>
      </c>
      <c r="C9369" s="628" t="s">
        <v>28047</v>
      </c>
      <c r="D9369" s="626" t="s">
        <v>27823</v>
      </c>
      <c r="E9369" s="634">
        <v>3.76</v>
      </c>
      <c r="F9369" s="635">
        <v>0</v>
      </c>
    </row>
    <row r="9370" spans="1:6" ht="15">
      <c r="A9370" s="633" t="s">
        <v>27928</v>
      </c>
      <c r="B9370" s="626">
        <v>100951</v>
      </c>
      <c r="C9370" s="628" t="s">
        <v>28048</v>
      </c>
      <c r="D9370" s="626" t="s">
        <v>27823</v>
      </c>
      <c r="E9370" s="634">
        <v>3.24</v>
      </c>
      <c r="F9370" s="635">
        <v>0</v>
      </c>
    </row>
    <row r="9371" spans="1:6" ht="15">
      <c r="A9371" s="633" t="s">
        <v>27928</v>
      </c>
      <c r="B9371" s="626">
        <v>100953</v>
      </c>
      <c r="C9371" s="628" t="s">
        <v>28049</v>
      </c>
      <c r="D9371" s="626" t="s">
        <v>27823</v>
      </c>
      <c r="E9371" s="634">
        <v>1.19</v>
      </c>
      <c r="F9371" s="635">
        <v>0</v>
      </c>
    </row>
    <row r="9372" spans="1:6" ht="15">
      <c r="A9372" s="633" t="s">
        <v>27928</v>
      </c>
      <c r="B9372" s="626">
        <v>100952</v>
      </c>
      <c r="C9372" s="628" t="s">
        <v>28050</v>
      </c>
      <c r="D9372" s="626" t="s">
        <v>27823</v>
      </c>
      <c r="E9372" s="634">
        <v>2.99</v>
      </c>
      <c r="F9372" s="635">
        <v>0</v>
      </c>
    </row>
    <row r="9373" spans="1:6" ht="15">
      <c r="A9373" s="633" t="s">
        <v>27928</v>
      </c>
      <c r="B9373" s="626">
        <v>100964</v>
      </c>
      <c r="C9373" s="628" t="s">
        <v>28051</v>
      </c>
      <c r="D9373" s="626" t="s">
        <v>1289</v>
      </c>
      <c r="E9373" s="634">
        <v>9.1</v>
      </c>
      <c r="F9373" s="635">
        <v>0</v>
      </c>
    </row>
    <row r="9374" spans="1:6" ht="15">
      <c r="A9374" s="633" t="s">
        <v>27928</v>
      </c>
      <c r="B9374" s="626">
        <v>100960</v>
      </c>
      <c r="C9374" s="628" t="s">
        <v>28052</v>
      </c>
      <c r="D9374" s="626" t="s">
        <v>1289</v>
      </c>
      <c r="E9374" s="634">
        <v>3.79</v>
      </c>
      <c r="F9374" s="635">
        <v>0</v>
      </c>
    </row>
    <row r="9375" spans="1:6" ht="15">
      <c r="A9375" s="633" t="s">
        <v>27928</v>
      </c>
      <c r="B9375" s="626">
        <v>100961</v>
      </c>
      <c r="C9375" s="628" t="s">
        <v>28053</v>
      </c>
      <c r="D9375" s="626" t="s">
        <v>1289</v>
      </c>
      <c r="E9375" s="634">
        <v>3.28</v>
      </c>
      <c r="F9375" s="635">
        <v>0</v>
      </c>
    </row>
    <row r="9376" spans="1:6" ht="15">
      <c r="A9376" s="633" t="s">
        <v>27928</v>
      </c>
      <c r="B9376" s="626">
        <v>100963</v>
      </c>
      <c r="C9376" s="628" t="s">
        <v>28054</v>
      </c>
      <c r="D9376" s="626" t="s">
        <v>1289</v>
      </c>
      <c r="E9376" s="634">
        <v>1.18</v>
      </c>
      <c r="F9376" s="635">
        <v>0</v>
      </c>
    </row>
    <row r="9377" spans="1:6" ht="15">
      <c r="A9377" s="633" t="s">
        <v>27928</v>
      </c>
      <c r="B9377" s="626">
        <v>100962</v>
      </c>
      <c r="C9377" s="628" t="s">
        <v>28055</v>
      </c>
      <c r="D9377" s="626" t="s">
        <v>1289</v>
      </c>
      <c r="E9377" s="634">
        <v>2.99</v>
      </c>
      <c r="F9377" s="635">
        <v>0</v>
      </c>
    </row>
    <row r="9378" spans="1:6" ht="15">
      <c r="A9378" s="633" t="s">
        <v>27928</v>
      </c>
      <c r="B9378" s="626">
        <v>100959</v>
      </c>
      <c r="C9378" s="628" t="s">
        <v>28056</v>
      </c>
      <c r="D9378" s="626" t="s">
        <v>1289</v>
      </c>
      <c r="E9378" s="634">
        <v>12.27</v>
      </c>
      <c r="F9378" s="635">
        <v>0</v>
      </c>
    </row>
    <row r="9379" spans="1:6" ht="15">
      <c r="A9379" s="633" t="s">
        <v>27928</v>
      </c>
      <c r="B9379" s="626">
        <v>100955</v>
      </c>
      <c r="C9379" s="628" t="s">
        <v>28057</v>
      </c>
      <c r="D9379" s="626" t="s">
        <v>1289</v>
      </c>
      <c r="E9379" s="634">
        <v>5.15</v>
      </c>
      <c r="F9379" s="635">
        <v>0</v>
      </c>
    </row>
    <row r="9380" spans="1:6" ht="15">
      <c r="A9380" s="633" t="s">
        <v>27928</v>
      </c>
      <c r="B9380" s="626">
        <v>100956</v>
      </c>
      <c r="C9380" s="628" t="s">
        <v>28058</v>
      </c>
      <c r="D9380" s="626" t="s">
        <v>1289</v>
      </c>
      <c r="E9380" s="634">
        <v>4.47</v>
      </c>
      <c r="F9380" s="635">
        <v>0</v>
      </c>
    </row>
    <row r="9381" spans="1:6" ht="15">
      <c r="A9381" s="633" t="s">
        <v>27928</v>
      </c>
      <c r="B9381" s="626">
        <v>100958</v>
      </c>
      <c r="C9381" s="628" t="s">
        <v>28059</v>
      </c>
      <c r="D9381" s="626" t="s">
        <v>1289</v>
      </c>
      <c r="E9381" s="634">
        <v>1.64</v>
      </c>
      <c r="F9381" s="635">
        <v>0</v>
      </c>
    </row>
    <row r="9382" spans="1:6" ht="15">
      <c r="A9382" s="633" t="s">
        <v>27928</v>
      </c>
      <c r="B9382" s="626">
        <v>100957</v>
      </c>
      <c r="C9382" s="628" t="s">
        <v>28060</v>
      </c>
      <c r="D9382" s="626" t="s">
        <v>1289</v>
      </c>
      <c r="E9382" s="634">
        <v>4.08</v>
      </c>
      <c r="F9382" s="635">
        <v>0</v>
      </c>
    </row>
    <row r="9383" spans="1:6" ht="15">
      <c r="A9383" s="633" t="s">
        <v>27928</v>
      </c>
      <c r="B9383" s="626">
        <v>100969</v>
      </c>
      <c r="C9383" s="628" t="s">
        <v>28061</v>
      </c>
      <c r="D9383" s="626" t="s">
        <v>27823</v>
      </c>
      <c r="E9383" s="634">
        <v>2.42</v>
      </c>
      <c r="F9383" s="635">
        <v>0</v>
      </c>
    </row>
    <row r="9384" spans="1:6" ht="15">
      <c r="A9384" s="633" t="s">
        <v>27928</v>
      </c>
      <c r="B9384" s="626">
        <v>100970</v>
      </c>
      <c r="C9384" s="628" t="s">
        <v>28062</v>
      </c>
      <c r="D9384" s="626" t="s">
        <v>27823</v>
      </c>
      <c r="E9384" s="634">
        <v>2.0499999999999998</v>
      </c>
      <c r="F9384" s="635">
        <v>0</v>
      </c>
    </row>
    <row r="9385" spans="1:6" ht="15">
      <c r="A9385" s="633" t="s">
        <v>27928</v>
      </c>
      <c r="B9385" s="626">
        <v>102333</v>
      </c>
      <c r="C9385" s="628" t="s">
        <v>28063</v>
      </c>
      <c r="D9385" s="626" t="s">
        <v>27823</v>
      </c>
      <c r="E9385" s="634">
        <v>0.77</v>
      </c>
      <c r="F9385" s="635">
        <v>0</v>
      </c>
    </row>
    <row r="9386" spans="1:6" ht="15">
      <c r="A9386" s="633" t="s">
        <v>27928</v>
      </c>
      <c r="B9386" s="626">
        <v>102332</v>
      </c>
      <c r="C9386" s="628" t="s">
        <v>28064</v>
      </c>
      <c r="D9386" s="626" t="s">
        <v>27823</v>
      </c>
      <c r="E9386" s="634">
        <v>1.92</v>
      </c>
      <c r="F9386" s="635">
        <v>0</v>
      </c>
    </row>
    <row r="9387" spans="1:6" ht="15">
      <c r="A9387" s="633" t="s">
        <v>27928</v>
      </c>
      <c r="B9387" s="626">
        <v>100965</v>
      </c>
      <c r="C9387" s="628" t="s">
        <v>28065</v>
      </c>
      <c r="D9387" s="626" t="s">
        <v>27823</v>
      </c>
      <c r="E9387" s="634">
        <v>1.84</v>
      </c>
      <c r="F9387" s="635">
        <v>0</v>
      </c>
    </row>
    <row r="9388" spans="1:6" ht="15">
      <c r="A9388" s="633" t="s">
        <v>27928</v>
      </c>
      <c r="B9388" s="626">
        <v>100966</v>
      </c>
      <c r="C9388" s="628" t="s">
        <v>28066</v>
      </c>
      <c r="D9388" s="626" t="s">
        <v>27823</v>
      </c>
      <c r="E9388" s="634">
        <v>1.58</v>
      </c>
      <c r="F9388" s="635">
        <v>0</v>
      </c>
    </row>
    <row r="9389" spans="1:6" ht="15">
      <c r="A9389" s="633" t="s">
        <v>27928</v>
      </c>
      <c r="B9389" s="626">
        <v>102331</v>
      </c>
      <c r="C9389" s="628" t="s">
        <v>28067</v>
      </c>
      <c r="D9389" s="626" t="s">
        <v>27823</v>
      </c>
      <c r="E9389" s="634">
        <v>0.57999999999999996</v>
      </c>
      <c r="F9389" s="635">
        <v>0</v>
      </c>
    </row>
    <row r="9390" spans="1:6" ht="15">
      <c r="A9390" s="633" t="s">
        <v>27928</v>
      </c>
      <c r="B9390" s="626">
        <v>102330</v>
      </c>
      <c r="C9390" s="628" t="s">
        <v>28068</v>
      </c>
      <c r="D9390" s="626" t="s">
        <v>27823</v>
      </c>
      <c r="E9390" s="634">
        <v>1.47</v>
      </c>
      <c r="F9390" s="635">
        <v>0</v>
      </c>
    </row>
    <row r="9391" spans="1:6" ht="15">
      <c r="A9391" s="633" t="s">
        <v>28069</v>
      </c>
      <c r="B9391" s="626">
        <v>97804</v>
      </c>
      <c r="C9391" s="628" t="s">
        <v>28070</v>
      </c>
      <c r="D9391" s="626" t="s">
        <v>135</v>
      </c>
      <c r="E9391" s="634">
        <v>0</v>
      </c>
      <c r="F9391" s="635"/>
    </row>
    <row r="9392" spans="1:6" ht="15">
      <c r="A9392" s="633" t="s">
        <v>28069</v>
      </c>
      <c r="B9392" s="626">
        <v>104378</v>
      </c>
      <c r="C9392" s="628" t="s">
        <v>28071</v>
      </c>
      <c r="D9392" s="626" t="s">
        <v>135</v>
      </c>
      <c r="E9392" s="634">
        <v>0</v>
      </c>
      <c r="F9392" s="635"/>
    </row>
    <row r="9393" spans="1:6" ht="15">
      <c r="A9393" s="633" t="s">
        <v>28069</v>
      </c>
      <c r="B9393" s="626">
        <v>104379</v>
      </c>
      <c r="C9393" s="628" t="s">
        <v>28072</v>
      </c>
      <c r="D9393" s="626" t="s">
        <v>135</v>
      </c>
      <c r="E9393" s="634">
        <v>0</v>
      </c>
      <c r="F9393" s="635"/>
    </row>
    <row r="9394" spans="1:6" ht="15">
      <c r="A9394" s="633" t="s">
        <v>28069</v>
      </c>
      <c r="B9394" s="626">
        <v>104389</v>
      </c>
      <c r="C9394" s="628" t="s">
        <v>28073</v>
      </c>
      <c r="D9394" s="626" t="s">
        <v>135</v>
      </c>
      <c r="E9394" s="634">
        <v>0</v>
      </c>
      <c r="F9394" s="635"/>
    </row>
    <row r="9395" spans="1:6" ht="15">
      <c r="A9395" s="633" t="s">
        <v>28069</v>
      </c>
      <c r="B9395" s="626">
        <v>97801</v>
      </c>
      <c r="C9395" s="628" t="s">
        <v>28074</v>
      </c>
      <c r="D9395" s="626" t="s">
        <v>135</v>
      </c>
      <c r="E9395" s="634">
        <v>0</v>
      </c>
      <c r="F9395" s="635"/>
    </row>
    <row r="9396" spans="1:6" ht="15">
      <c r="A9396" s="633" t="s">
        <v>28069</v>
      </c>
      <c r="B9396" s="626">
        <v>104377</v>
      </c>
      <c r="C9396" s="628" t="s">
        <v>28075</v>
      </c>
      <c r="D9396" s="626" t="s">
        <v>135</v>
      </c>
      <c r="E9396" s="634">
        <v>0</v>
      </c>
      <c r="F9396" s="635"/>
    </row>
    <row r="9397" spans="1:6" ht="15">
      <c r="A9397" s="633" t="s">
        <v>28069</v>
      </c>
      <c r="B9397" s="626">
        <v>104376</v>
      </c>
      <c r="C9397" s="628" t="s">
        <v>28076</v>
      </c>
      <c r="D9397" s="626" t="s">
        <v>135</v>
      </c>
      <c r="E9397" s="634">
        <v>0</v>
      </c>
      <c r="F9397" s="635"/>
    </row>
    <row r="9398" spans="1:6" ht="15">
      <c r="A9398" s="633" t="s">
        <v>28069</v>
      </c>
      <c r="B9398" s="626">
        <v>97808</v>
      </c>
      <c r="C9398" s="628" t="s">
        <v>28077</v>
      </c>
      <c r="D9398" s="626" t="s">
        <v>135</v>
      </c>
      <c r="E9398" s="634">
        <v>0</v>
      </c>
      <c r="F9398" s="635"/>
    </row>
    <row r="9399" spans="1:6" ht="15">
      <c r="A9399" s="633" t="s">
        <v>28069</v>
      </c>
      <c r="B9399" s="626">
        <v>104381</v>
      </c>
      <c r="C9399" s="628" t="s">
        <v>28078</v>
      </c>
      <c r="D9399" s="626" t="s">
        <v>135</v>
      </c>
      <c r="E9399" s="634">
        <v>0</v>
      </c>
      <c r="F9399" s="635"/>
    </row>
    <row r="9400" spans="1:6" ht="15">
      <c r="A9400" s="633" t="s">
        <v>28069</v>
      </c>
      <c r="B9400" s="626">
        <v>104382</v>
      </c>
      <c r="C9400" s="628" t="s">
        <v>28079</v>
      </c>
      <c r="D9400" s="626" t="s">
        <v>135</v>
      </c>
      <c r="E9400" s="634">
        <v>0</v>
      </c>
      <c r="F9400" s="635"/>
    </row>
    <row r="9401" spans="1:6" ht="15">
      <c r="A9401" s="633" t="s">
        <v>28069</v>
      </c>
      <c r="B9401" s="626">
        <v>104380</v>
      </c>
      <c r="C9401" s="628" t="s">
        <v>28080</v>
      </c>
      <c r="D9401" s="626" t="s">
        <v>135</v>
      </c>
      <c r="E9401" s="634">
        <v>0</v>
      </c>
      <c r="F9401" s="635"/>
    </row>
    <row r="9402" spans="1:6" ht="15">
      <c r="A9402" s="633" t="s">
        <v>28081</v>
      </c>
      <c r="B9402" s="626">
        <v>103138</v>
      </c>
      <c r="C9402" s="628" t="s">
        <v>28082</v>
      </c>
      <c r="D9402" s="626" t="s">
        <v>351</v>
      </c>
      <c r="E9402" s="634">
        <v>43.79</v>
      </c>
      <c r="F9402" s="635">
        <v>0</v>
      </c>
    </row>
    <row r="9403" spans="1:6" ht="15">
      <c r="A9403" s="633" t="s">
        <v>28081</v>
      </c>
      <c r="B9403" s="626">
        <v>103151</v>
      </c>
      <c r="C9403" s="628" t="s">
        <v>28083</v>
      </c>
      <c r="D9403" s="626" t="s">
        <v>351</v>
      </c>
      <c r="E9403" s="634">
        <v>435.5</v>
      </c>
      <c r="F9403" s="635">
        <v>0</v>
      </c>
    </row>
    <row r="9404" spans="1:6" ht="15">
      <c r="A9404" s="633" t="s">
        <v>28081</v>
      </c>
      <c r="B9404" s="626">
        <v>103152</v>
      </c>
      <c r="C9404" s="628" t="s">
        <v>28084</v>
      </c>
      <c r="D9404" s="626" t="s">
        <v>351</v>
      </c>
      <c r="E9404" s="634">
        <v>519.54999999999995</v>
      </c>
      <c r="F9404" s="635">
        <v>0</v>
      </c>
    </row>
    <row r="9405" spans="1:6" ht="15">
      <c r="A9405" s="633" t="s">
        <v>28081</v>
      </c>
      <c r="B9405" s="626">
        <v>103139</v>
      </c>
      <c r="C9405" s="628" t="s">
        <v>28085</v>
      </c>
      <c r="D9405" s="626" t="s">
        <v>351</v>
      </c>
      <c r="E9405" s="634">
        <v>58.11</v>
      </c>
      <c r="F9405" s="635">
        <v>0</v>
      </c>
    </row>
    <row r="9406" spans="1:6" ht="15">
      <c r="A9406" s="633" t="s">
        <v>28081</v>
      </c>
      <c r="B9406" s="626">
        <v>103140</v>
      </c>
      <c r="C9406" s="628" t="s">
        <v>28086</v>
      </c>
      <c r="D9406" s="626" t="s">
        <v>351</v>
      </c>
      <c r="E9406" s="634">
        <v>72.38</v>
      </c>
      <c r="F9406" s="635">
        <v>0</v>
      </c>
    </row>
    <row r="9407" spans="1:6" ht="15">
      <c r="A9407" s="633" t="s">
        <v>28081</v>
      </c>
      <c r="B9407" s="626">
        <v>103141</v>
      </c>
      <c r="C9407" s="628" t="s">
        <v>28087</v>
      </c>
      <c r="D9407" s="626" t="s">
        <v>351</v>
      </c>
      <c r="E9407" s="634">
        <v>113.56</v>
      </c>
      <c r="F9407" s="635">
        <v>0</v>
      </c>
    </row>
    <row r="9408" spans="1:6" ht="15">
      <c r="A9408" s="633" t="s">
        <v>28081</v>
      </c>
      <c r="B9408" s="626">
        <v>103142</v>
      </c>
      <c r="C9408" s="628" t="s">
        <v>28088</v>
      </c>
      <c r="D9408" s="626" t="s">
        <v>351</v>
      </c>
      <c r="E9408" s="634">
        <v>127.85</v>
      </c>
      <c r="F9408" s="635">
        <v>0</v>
      </c>
    </row>
    <row r="9409" spans="1:6" ht="15">
      <c r="A9409" s="633" t="s">
        <v>28081</v>
      </c>
      <c r="B9409" s="626">
        <v>103143</v>
      </c>
      <c r="C9409" s="628" t="s">
        <v>28089</v>
      </c>
      <c r="D9409" s="626" t="s">
        <v>351</v>
      </c>
      <c r="E9409" s="634">
        <v>169.02</v>
      </c>
      <c r="F9409" s="635">
        <v>0</v>
      </c>
    </row>
    <row r="9410" spans="1:6" ht="15">
      <c r="A9410" s="633" t="s">
        <v>28081</v>
      </c>
      <c r="B9410" s="626">
        <v>103144</v>
      </c>
      <c r="C9410" s="628" t="s">
        <v>28090</v>
      </c>
      <c r="D9410" s="626" t="s">
        <v>351</v>
      </c>
      <c r="E9410" s="634">
        <v>183.32</v>
      </c>
      <c r="F9410" s="635">
        <v>0</v>
      </c>
    </row>
    <row r="9411" spans="1:6" ht="15">
      <c r="A9411" s="633" t="s">
        <v>28081</v>
      </c>
      <c r="B9411" s="626">
        <v>103145</v>
      </c>
      <c r="C9411" s="628" t="s">
        <v>28091</v>
      </c>
      <c r="D9411" s="626" t="s">
        <v>351</v>
      </c>
      <c r="E9411" s="634">
        <v>224.49</v>
      </c>
      <c r="F9411" s="635">
        <v>0</v>
      </c>
    </row>
    <row r="9412" spans="1:6" ht="15">
      <c r="A9412" s="633" t="s">
        <v>28081</v>
      </c>
      <c r="B9412" s="626">
        <v>103146</v>
      </c>
      <c r="C9412" s="628" t="s">
        <v>28092</v>
      </c>
      <c r="D9412" s="626" t="s">
        <v>351</v>
      </c>
      <c r="E9412" s="634">
        <v>238.77</v>
      </c>
      <c r="F9412" s="635">
        <v>0</v>
      </c>
    </row>
    <row r="9413" spans="1:6" ht="15">
      <c r="A9413" s="633" t="s">
        <v>28081</v>
      </c>
      <c r="B9413" s="626">
        <v>103147</v>
      </c>
      <c r="C9413" s="628" t="s">
        <v>28093</v>
      </c>
      <c r="D9413" s="626" t="s">
        <v>351</v>
      </c>
      <c r="E9413" s="634">
        <v>267.37</v>
      </c>
      <c r="F9413" s="635">
        <v>0</v>
      </c>
    </row>
    <row r="9414" spans="1:6" ht="15">
      <c r="A9414" s="633" t="s">
        <v>28081</v>
      </c>
      <c r="B9414" s="626">
        <v>103148</v>
      </c>
      <c r="C9414" s="628" t="s">
        <v>28094</v>
      </c>
      <c r="D9414" s="626" t="s">
        <v>351</v>
      </c>
      <c r="E9414" s="634">
        <v>322.83</v>
      </c>
      <c r="F9414" s="635">
        <v>0</v>
      </c>
    </row>
    <row r="9415" spans="1:6" ht="15">
      <c r="A9415" s="633" t="s">
        <v>28081</v>
      </c>
      <c r="B9415" s="626">
        <v>103137</v>
      </c>
      <c r="C9415" s="628" t="s">
        <v>28095</v>
      </c>
      <c r="D9415" s="626" t="s">
        <v>351</v>
      </c>
      <c r="E9415" s="634">
        <v>38.08</v>
      </c>
      <c r="F9415" s="635">
        <v>0</v>
      </c>
    </row>
    <row r="9416" spans="1:6" ht="15">
      <c r="A9416" s="633" t="s">
        <v>28081</v>
      </c>
      <c r="B9416" s="626">
        <v>103149</v>
      </c>
      <c r="C9416" s="628" t="s">
        <v>28096</v>
      </c>
      <c r="D9416" s="626" t="s">
        <v>351</v>
      </c>
      <c r="E9416" s="634">
        <v>351.43</v>
      </c>
      <c r="F9416" s="635">
        <v>0</v>
      </c>
    </row>
    <row r="9417" spans="1:6" ht="15">
      <c r="A9417" s="633" t="s">
        <v>28081</v>
      </c>
      <c r="B9417" s="626">
        <v>103150</v>
      </c>
      <c r="C9417" s="628" t="s">
        <v>28097</v>
      </c>
      <c r="D9417" s="626" t="s">
        <v>351</v>
      </c>
      <c r="E9417" s="634">
        <v>406.86</v>
      </c>
      <c r="F9417" s="635">
        <v>0</v>
      </c>
    </row>
    <row r="9418" spans="1:6" ht="15">
      <c r="A9418" s="633" t="s">
        <v>28081</v>
      </c>
      <c r="B9418" s="626">
        <v>103106</v>
      </c>
      <c r="C9418" s="628" t="s">
        <v>28098</v>
      </c>
      <c r="D9418" s="626" t="s">
        <v>351</v>
      </c>
      <c r="E9418" s="634">
        <v>68.02</v>
      </c>
      <c r="F9418" s="635">
        <v>0</v>
      </c>
    </row>
    <row r="9419" spans="1:6" ht="15">
      <c r="A9419" s="633" t="s">
        <v>28081</v>
      </c>
      <c r="B9419" s="626">
        <v>103119</v>
      </c>
      <c r="C9419" s="628" t="s">
        <v>28099</v>
      </c>
      <c r="D9419" s="626" t="s">
        <v>351</v>
      </c>
      <c r="E9419" s="634">
        <v>851.42</v>
      </c>
      <c r="F9419" s="635">
        <v>0</v>
      </c>
    </row>
    <row r="9420" spans="1:6" ht="15">
      <c r="A9420" s="633" t="s">
        <v>28081</v>
      </c>
      <c r="B9420" s="626">
        <v>103120</v>
      </c>
      <c r="C9420" s="628" t="s">
        <v>28100</v>
      </c>
      <c r="D9420" s="626" t="s">
        <v>351</v>
      </c>
      <c r="E9420" s="634">
        <v>1019.54</v>
      </c>
      <c r="F9420" s="635">
        <v>0</v>
      </c>
    </row>
    <row r="9421" spans="1:6" ht="15">
      <c r="A9421" s="633" t="s">
        <v>28081</v>
      </c>
      <c r="B9421" s="626">
        <v>103107</v>
      </c>
      <c r="C9421" s="628" t="s">
        <v>28101</v>
      </c>
      <c r="D9421" s="626" t="s">
        <v>351</v>
      </c>
      <c r="E9421" s="634">
        <v>96.62</v>
      </c>
      <c r="F9421" s="635">
        <v>0</v>
      </c>
    </row>
    <row r="9422" spans="1:6" ht="15">
      <c r="A9422" s="633" t="s">
        <v>28081</v>
      </c>
      <c r="B9422" s="626">
        <v>103108</v>
      </c>
      <c r="C9422" s="628" t="s">
        <v>28102</v>
      </c>
      <c r="D9422" s="626" t="s">
        <v>351</v>
      </c>
      <c r="E9422" s="634">
        <v>125.22</v>
      </c>
      <c r="F9422" s="635">
        <v>0</v>
      </c>
    </row>
    <row r="9423" spans="1:6" ht="15">
      <c r="A9423" s="633" t="s">
        <v>28081</v>
      </c>
      <c r="B9423" s="626">
        <v>103109</v>
      </c>
      <c r="C9423" s="628" t="s">
        <v>28103</v>
      </c>
      <c r="D9423" s="626" t="s">
        <v>351</v>
      </c>
      <c r="E9423" s="634">
        <v>207.55</v>
      </c>
      <c r="F9423" s="635">
        <v>0</v>
      </c>
    </row>
    <row r="9424" spans="1:6" ht="15">
      <c r="A9424" s="633" t="s">
        <v>28081</v>
      </c>
      <c r="B9424" s="626">
        <v>103110</v>
      </c>
      <c r="C9424" s="628" t="s">
        <v>28104</v>
      </c>
      <c r="D9424" s="626" t="s">
        <v>351</v>
      </c>
      <c r="E9424" s="634">
        <v>236.13</v>
      </c>
      <c r="F9424" s="635">
        <v>0</v>
      </c>
    </row>
    <row r="9425" spans="1:6" ht="15">
      <c r="A9425" s="633" t="s">
        <v>28081</v>
      </c>
      <c r="B9425" s="626">
        <v>103111</v>
      </c>
      <c r="C9425" s="628" t="s">
        <v>28105</v>
      </c>
      <c r="D9425" s="626" t="s">
        <v>351</v>
      </c>
      <c r="E9425" s="634">
        <v>318.47000000000003</v>
      </c>
      <c r="F9425" s="635">
        <v>0</v>
      </c>
    </row>
    <row r="9426" spans="1:6" ht="15">
      <c r="A9426" s="633" t="s">
        <v>28081</v>
      </c>
      <c r="B9426" s="626">
        <v>103112</v>
      </c>
      <c r="C9426" s="628" t="s">
        <v>28106</v>
      </c>
      <c r="D9426" s="626" t="s">
        <v>351</v>
      </c>
      <c r="E9426" s="634">
        <v>347.07</v>
      </c>
      <c r="F9426" s="635">
        <v>0</v>
      </c>
    </row>
    <row r="9427" spans="1:6" ht="15">
      <c r="A9427" s="633" t="s">
        <v>28081</v>
      </c>
      <c r="B9427" s="626">
        <v>103113</v>
      </c>
      <c r="C9427" s="628" t="s">
        <v>28107</v>
      </c>
      <c r="D9427" s="626" t="s">
        <v>351</v>
      </c>
      <c r="E9427" s="634">
        <v>429.39</v>
      </c>
      <c r="F9427" s="635">
        <v>0</v>
      </c>
    </row>
    <row r="9428" spans="1:6" ht="15">
      <c r="A9428" s="633" t="s">
        <v>28081</v>
      </c>
      <c r="B9428" s="626">
        <v>103114</v>
      </c>
      <c r="C9428" s="628" t="s">
        <v>28108</v>
      </c>
      <c r="D9428" s="626" t="s">
        <v>351</v>
      </c>
      <c r="E9428" s="634">
        <v>457.98</v>
      </c>
      <c r="F9428" s="635">
        <v>0</v>
      </c>
    </row>
    <row r="9429" spans="1:6" ht="15">
      <c r="A9429" s="633" t="s">
        <v>28081</v>
      </c>
      <c r="B9429" s="626">
        <v>103115</v>
      </c>
      <c r="C9429" s="628" t="s">
        <v>28109</v>
      </c>
      <c r="D9429" s="626" t="s">
        <v>351</v>
      </c>
      <c r="E9429" s="634">
        <v>515.17999999999995</v>
      </c>
      <c r="F9429" s="635">
        <v>0</v>
      </c>
    </row>
    <row r="9430" spans="1:6" ht="15">
      <c r="A9430" s="633" t="s">
        <v>28081</v>
      </c>
      <c r="B9430" s="626">
        <v>103116</v>
      </c>
      <c r="C9430" s="628" t="s">
        <v>28110</v>
      </c>
      <c r="D9430" s="626" t="s">
        <v>351</v>
      </c>
      <c r="E9430" s="634">
        <v>626.1</v>
      </c>
      <c r="F9430" s="635">
        <v>0</v>
      </c>
    </row>
    <row r="9431" spans="1:6" ht="15">
      <c r="A9431" s="633" t="s">
        <v>28081</v>
      </c>
      <c r="B9431" s="626">
        <v>103105</v>
      </c>
      <c r="C9431" s="628" t="s">
        <v>28111</v>
      </c>
      <c r="D9431" s="626" t="s">
        <v>351</v>
      </c>
      <c r="E9431" s="634">
        <v>56.57</v>
      </c>
      <c r="F9431" s="635">
        <v>0</v>
      </c>
    </row>
    <row r="9432" spans="1:6" ht="15">
      <c r="A9432" s="633" t="s">
        <v>28081</v>
      </c>
      <c r="B9432" s="626">
        <v>103117</v>
      </c>
      <c r="C9432" s="628" t="s">
        <v>28112</v>
      </c>
      <c r="D9432" s="626" t="s">
        <v>351</v>
      </c>
      <c r="E9432" s="634">
        <v>683.3</v>
      </c>
      <c r="F9432" s="635">
        <v>0</v>
      </c>
    </row>
    <row r="9433" spans="1:6" ht="15">
      <c r="A9433" s="633" t="s">
        <v>28081</v>
      </c>
      <c r="B9433" s="626">
        <v>103118</v>
      </c>
      <c r="C9433" s="628" t="s">
        <v>28113</v>
      </c>
      <c r="D9433" s="626" t="s">
        <v>351</v>
      </c>
      <c r="E9433" s="634">
        <v>794.23</v>
      </c>
      <c r="F9433" s="635">
        <v>0</v>
      </c>
    </row>
    <row r="9434" spans="1:6" ht="15">
      <c r="A9434" s="633" t="s">
        <v>28081</v>
      </c>
      <c r="B9434" s="626">
        <v>103122</v>
      </c>
      <c r="C9434" s="628" t="s">
        <v>28114</v>
      </c>
      <c r="D9434" s="626" t="s">
        <v>351</v>
      </c>
      <c r="E9434" s="634">
        <v>92.25</v>
      </c>
      <c r="F9434" s="635">
        <v>0</v>
      </c>
    </row>
    <row r="9435" spans="1:6" ht="15">
      <c r="A9435" s="633" t="s">
        <v>28081</v>
      </c>
      <c r="B9435" s="626">
        <v>103135</v>
      </c>
      <c r="C9435" s="628" t="s">
        <v>28115</v>
      </c>
      <c r="D9435" s="626" t="s">
        <v>351</v>
      </c>
      <c r="E9435" s="634">
        <v>1267.3599999999999</v>
      </c>
      <c r="F9435" s="635">
        <v>0</v>
      </c>
    </row>
    <row r="9436" spans="1:6" ht="15">
      <c r="A9436" s="633" t="s">
        <v>28081</v>
      </c>
      <c r="B9436" s="626">
        <v>103136</v>
      </c>
      <c r="C9436" s="628" t="s">
        <v>28116</v>
      </c>
      <c r="D9436" s="626" t="s">
        <v>351</v>
      </c>
      <c r="E9436" s="634">
        <v>1519.54</v>
      </c>
      <c r="F9436" s="635">
        <v>0</v>
      </c>
    </row>
    <row r="9437" spans="1:6" ht="15">
      <c r="A9437" s="633" t="s">
        <v>28081</v>
      </c>
      <c r="B9437" s="626">
        <v>103123</v>
      </c>
      <c r="C9437" s="628" t="s">
        <v>28117</v>
      </c>
      <c r="D9437" s="626" t="s">
        <v>351</v>
      </c>
      <c r="E9437" s="634">
        <v>135.16</v>
      </c>
      <c r="F9437" s="635">
        <v>0</v>
      </c>
    </row>
    <row r="9438" spans="1:6" ht="15">
      <c r="A9438" s="633" t="s">
        <v>28081</v>
      </c>
      <c r="B9438" s="626">
        <v>103124</v>
      </c>
      <c r="C9438" s="628" t="s">
        <v>28118</v>
      </c>
      <c r="D9438" s="626" t="s">
        <v>351</v>
      </c>
      <c r="E9438" s="634">
        <v>178.03</v>
      </c>
      <c r="F9438" s="635">
        <v>0</v>
      </c>
    </row>
    <row r="9439" spans="1:6" ht="15">
      <c r="A9439" s="633" t="s">
        <v>28081</v>
      </c>
      <c r="B9439" s="626">
        <v>103125</v>
      </c>
      <c r="C9439" s="628" t="s">
        <v>28119</v>
      </c>
      <c r="D9439" s="626" t="s">
        <v>351</v>
      </c>
      <c r="E9439" s="634">
        <v>301.54000000000002</v>
      </c>
      <c r="F9439" s="635">
        <v>0</v>
      </c>
    </row>
    <row r="9440" spans="1:6" ht="15">
      <c r="A9440" s="633" t="s">
        <v>28081</v>
      </c>
      <c r="B9440" s="626">
        <v>103126</v>
      </c>
      <c r="C9440" s="628" t="s">
        <v>28120</v>
      </c>
      <c r="D9440" s="626" t="s">
        <v>351</v>
      </c>
      <c r="E9440" s="634">
        <v>344.43</v>
      </c>
      <c r="F9440" s="635">
        <v>0</v>
      </c>
    </row>
    <row r="9441" spans="1:6" ht="15">
      <c r="A9441" s="633" t="s">
        <v>28081</v>
      </c>
      <c r="B9441" s="626">
        <v>103127</v>
      </c>
      <c r="C9441" s="628" t="s">
        <v>28121</v>
      </c>
      <c r="D9441" s="626" t="s">
        <v>351</v>
      </c>
      <c r="E9441" s="634">
        <v>467.94</v>
      </c>
      <c r="F9441" s="635">
        <v>0</v>
      </c>
    </row>
    <row r="9442" spans="1:6" ht="15">
      <c r="A9442" s="633" t="s">
        <v>28081</v>
      </c>
      <c r="B9442" s="626">
        <v>103128</v>
      </c>
      <c r="C9442" s="628" t="s">
        <v>28122</v>
      </c>
      <c r="D9442" s="626" t="s">
        <v>351</v>
      </c>
      <c r="E9442" s="634">
        <v>510.82</v>
      </c>
      <c r="F9442" s="635">
        <v>0</v>
      </c>
    </row>
    <row r="9443" spans="1:6" ht="15">
      <c r="A9443" s="633" t="s">
        <v>28081</v>
      </c>
      <c r="B9443" s="626">
        <v>103129</v>
      </c>
      <c r="C9443" s="628" t="s">
        <v>28123</v>
      </c>
      <c r="D9443" s="626" t="s">
        <v>351</v>
      </c>
      <c r="E9443" s="634">
        <v>634.32000000000005</v>
      </c>
      <c r="F9443" s="635">
        <v>0</v>
      </c>
    </row>
    <row r="9444" spans="1:6" ht="15">
      <c r="A9444" s="633" t="s">
        <v>28081</v>
      </c>
      <c r="B9444" s="626">
        <v>103130</v>
      </c>
      <c r="C9444" s="628" t="s">
        <v>28124</v>
      </c>
      <c r="D9444" s="626" t="s">
        <v>351</v>
      </c>
      <c r="E9444" s="634">
        <v>677.2</v>
      </c>
      <c r="F9444" s="635">
        <v>0</v>
      </c>
    </row>
    <row r="9445" spans="1:6" ht="15">
      <c r="A9445" s="633" t="s">
        <v>28081</v>
      </c>
      <c r="B9445" s="626">
        <v>103131</v>
      </c>
      <c r="C9445" s="628" t="s">
        <v>28125</v>
      </c>
      <c r="D9445" s="626" t="s">
        <v>351</v>
      </c>
      <c r="E9445" s="634">
        <v>763</v>
      </c>
      <c r="F9445" s="635">
        <v>0</v>
      </c>
    </row>
    <row r="9446" spans="1:6" ht="15">
      <c r="A9446" s="633" t="s">
        <v>28081</v>
      </c>
      <c r="B9446" s="626">
        <v>103132</v>
      </c>
      <c r="C9446" s="628" t="s">
        <v>28126</v>
      </c>
      <c r="D9446" s="626" t="s">
        <v>351</v>
      </c>
      <c r="E9446" s="634">
        <v>929.38</v>
      </c>
      <c r="F9446" s="635">
        <v>0</v>
      </c>
    </row>
    <row r="9447" spans="1:6" ht="15">
      <c r="A9447" s="633" t="s">
        <v>28081</v>
      </c>
      <c r="B9447" s="626">
        <v>103121</v>
      </c>
      <c r="C9447" s="628" t="s">
        <v>28127</v>
      </c>
      <c r="D9447" s="626" t="s">
        <v>351</v>
      </c>
      <c r="E9447" s="634">
        <v>75.099999999999994</v>
      </c>
      <c r="F9447" s="635">
        <v>0</v>
      </c>
    </row>
    <row r="9448" spans="1:6" ht="15">
      <c r="A9448" s="633" t="s">
        <v>28081</v>
      </c>
      <c r="B9448" s="626">
        <v>103133</v>
      </c>
      <c r="C9448" s="628" t="s">
        <v>28128</v>
      </c>
      <c r="D9448" s="626" t="s">
        <v>351</v>
      </c>
      <c r="E9448" s="634">
        <v>1015.18</v>
      </c>
      <c r="F9448" s="635">
        <v>0</v>
      </c>
    </row>
    <row r="9449" spans="1:6" ht="15">
      <c r="A9449" s="633" t="s">
        <v>28081</v>
      </c>
      <c r="B9449" s="626">
        <v>103134</v>
      </c>
      <c r="C9449" s="628" t="s">
        <v>28129</v>
      </c>
      <c r="D9449" s="626" t="s">
        <v>351</v>
      </c>
      <c r="E9449" s="634">
        <v>1181.56</v>
      </c>
      <c r="F9449" s="635">
        <v>0</v>
      </c>
    </row>
    <row r="9450" spans="1:6" ht="15">
      <c r="A9450" s="633" t="s">
        <v>28081</v>
      </c>
      <c r="B9450" s="626">
        <v>103090</v>
      </c>
      <c r="C9450" s="628" t="s">
        <v>28130</v>
      </c>
      <c r="D9450" s="626" t="s">
        <v>143</v>
      </c>
      <c r="E9450" s="634">
        <v>16.739999999999998</v>
      </c>
      <c r="F9450" s="635">
        <v>0</v>
      </c>
    </row>
    <row r="9451" spans="1:6" ht="15">
      <c r="A9451" s="633" t="s">
        <v>28081</v>
      </c>
      <c r="B9451" s="626">
        <v>103103</v>
      </c>
      <c r="C9451" s="628" t="s">
        <v>28131</v>
      </c>
      <c r="D9451" s="626" t="s">
        <v>143</v>
      </c>
      <c r="E9451" s="634">
        <v>166.6</v>
      </c>
      <c r="F9451" s="635">
        <v>0</v>
      </c>
    </row>
    <row r="9452" spans="1:6" ht="15">
      <c r="A9452" s="633" t="s">
        <v>28081</v>
      </c>
      <c r="B9452" s="626">
        <v>103104</v>
      </c>
      <c r="C9452" s="628" t="s">
        <v>28132</v>
      </c>
      <c r="D9452" s="626" t="s">
        <v>143</v>
      </c>
      <c r="E9452" s="634">
        <v>199.31</v>
      </c>
      <c r="F9452" s="635">
        <v>0</v>
      </c>
    </row>
    <row r="9453" spans="1:6" ht="15">
      <c r="A9453" s="633" t="s">
        <v>28081</v>
      </c>
      <c r="B9453" s="626">
        <v>103091</v>
      </c>
      <c r="C9453" s="628" t="s">
        <v>28133</v>
      </c>
      <c r="D9453" s="626" t="s">
        <v>143</v>
      </c>
      <c r="E9453" s="634">
        <v>23.65</v>
      </c>
      <c r="F9453" s="635">
        <v>0</v>
      </c>
    </row>
    <row r="9454" spans="1:6" ht="15">
      <c r="A9454" s="633" t="s">
        <v>28081</v>
      </c>
      <c r="B9454" s="626">
        <v>103092</v>
      </c>
      <c r="C9454" s="628" t="s">
        <v>28134</v>
      </c>
      <c r="D9454" s="626" t="s">
        <v>143</v>
      </c>
      <c r="E9454" s="634">
        <v>30.56</v>
      </c>
      <c r="F9454" s="635">
        <v>0</v>
      </c>
    </row>
    <row r="9455" spans="1:6" ht="15">
      <c r="A9455" s="633" t="s">
        <v>28081</v>
      </c>
      <c r="B9455" s="626">
        <v>103093</v>
      </c>
      <c r="C9455" s="628" t="s">
        <v>28135</v>
      </c>
      <c r="D9455" s="626" t="s">
        <v>143</v>
      </c>
      <c r="E9455" s="634">
        <v>46.76</v>
      </c>
      <c r="F9455" s="635">
        <v>0</v>
      </c>
    </row>
    <row r="9456" spans="1:6" ht="15">
      <c r="A9456" s="633" t="s">
        <v>28081</v>
      </c>
      <c r="B9456" s="626">
        <v>103094</v>
      </c>
      <c r="C9456" s="628" t="s">
        <v>28136</v>
      </c>
      <c r="D9456" s="626" t="s">
        <v>143</v>
      </c>
      <c r="E9456" s="634">
        <v>53.7</v>
      </c>
      <c r="F9456" s="635">
        <v>0</v>
      </c>
    </row>
    <row r="9457" spans="1:6" ht="15">
      <c r="A9457" s="633" t="s">
        <v>28081</v>
      </c>
      <c r="B9457" s="626">
        <v>103095</v>
      </c>
      <c r="C9457" s="628" t="s">
        <v>28137</v>
      </c>
      <c r="D9457" s="626" t="s">
        <v>143</v>
      </c>
      <c r="E9457" s="634">
        <v>69.87</v>
      </c>
      <c r="F9457" s="635">
        <v>0</v>
      </c>
    </row>
    <row r="9458" spans="1:6" ht="15">
      <c r="A9458" s="633" t="s">
        <v>28081</v>
      </c>
      <c r="B9458" s="626">
        <v>103096</v>
      </c>
      <c r="C9458" s="628" t="s">
        <v>28138</v>
      </c>
      <c r="D9458" s="626" t="s">
        <v>143</v>
      </c>
      <c r="E9458" s="634">
        <v>76.819999999999993</v>
      </c>
      <c r="F9458" s="635">
        <v>0</v>
      </c>
    </row>
    <row r="9459" spans="1:6" ht="15">
      <c r="A9459" s="633" t="s">
        <v>28081</v>
      </c>
      <c r="B9459" s="626">
        <v>103097</v>
      </c>
      <c r="C9459" s="628" t="s">
        <v>28139</v>
      </c>
      <c r="D9459" s="626" t="s">
        <v>143</v>
      </c>
      <c r="E9459" s="634">
        <v>92.99</v>
      </c>
      <c r="F9459" s="635">
        <v>0</v>
      </c>
    </row>
    <row r="9460" spans="1:6" ht="15">
      <c r="A9460" s="633" t="s">
        <v>28081</v>
      </c>
      <c r="B9460" s="626">
        <v>103098</v>
      </c>
      <c r="C9460" s="628" t="s">
        <v>28140</v>
      </c>
      <c r="D9460" s="626" t="s">
        <v>143</v>
      </c>
      <c r="E9460" s="634">
        <v>99.92</v>
      </c>
      <c r="F9460" s="635">
        <v>0</v>
      </c>
    </row>
    <row r="9461" spans="1:6" ht="15">
      <c r="A9461" s="633" t="s">
        <v>28081</v>
      </c>
      <c r="B9461" s="626">
        <v>103099</v>
      </c>
      <c r="C9461" s="628" t="s">
        <v>28141</v>
      </c>
      <c r="D9461" s="626" t="s">
        <v>143</v>
      </c>
      <c r="E9461" s="634">
        <v>113.76</v>
      </c>
      <c r="F9461" s="635">
        <v>0</v>
      </c>
    </row>
    <row r="9462" spans="1:6" ht="15">
      <c r="A9462" s="633" t="s">
        <v>28081</v>
      </c>
      <c r="B9462" s="626">
        <v>103100</v>
      </c>
      <c r="C9462" s="628" t="s">
        <v>28142</v>
      </c>
      <c r="D9462" s="626" t="s">
        <v>143</v>
      </c>
      <c r="E9462" s="634">
        <v>121.5</v>
      </c>
      <c r="F9462" s="635">
        <v>0</v>
      </c>
    </row>
    <row r="9463" spans="1:6" ht="15">
      <c r="A9463" s="633" t="s">
        <v>28081</v>
      </c>
      <c r="B9463" s="626">
        <v>103089</v>
      </c>
      <c r="C9463" s="628" t="s">
        <v>28143</v>
      </c>
      <c r="D9463" s="626" t="s">
        <v>143</v>
      </c>
      <c r="E9463" s="634">
        <v>13.96</v>
      </c>
      <c r="F9463" s="635">
        <v>0</v>
      </c>
    </row>
    <row r="9464" spans="1:6" ht="15">
      <c r="A9464" s="633" t="s">
        <v>28081</v>
      </c>
      <c r="B9464" s="626">
        <v>103101</v>
      </c>
      <c r="C9464" s="628" t="s">
        <v>28144</v>
      </c>
      <c r="D9464" s="626" t="s">
        <v>143</v>
      </c>
      <c r="E9464" s="634">
        <v>133.91</v>
      </c>
      <c r="F9464" s="635">
        <v>0</v>
      </c>
    </row>
    <row r="9465" spans="1:6" ht="15">
      <c r="A9465" s="633" t="s">
        <v>28081</v>
      </c>
      <c r="B9465" s="626">
        <v>103102</v>
      </c>
      <c r="C9465" s="628" t="s">
        <v>28145</v>
      </c>
      <c r="D9465" s="626" t="s">
        <v>143</v>
      </c>
      <c r="E9465" s="634">
        <v>154.21</v>
      </c>
      <c r="F9465" s="635">
        <v>0</v>
      </c>
    </row>
    <row r="9466" spans="1:6" ht="15">
      <c r="A9466" s="633" t="s">
        <v>28146</v>
      </c>
      <c r="B9466" s="626">
        <v>101112</v>
      </c>
      <c r="C9466" s="628" t="s">
        <v>28147</v>
      </c>
      <c r="D9466" s="626" t="s">
        <v>482</v>
      </c>
      <c r="E9466" s="634">
        <v>955.26</v>
      </c>
      <c r="F9466" s="635">
        <v>0</v>
      </c>
    </row>
    <row r="9467" spans="1:6" ht="15">
      <c r="A9467" s="633" t="s">
        <v>28146</v>
      </c>
      <c r="B9467" s="626">
        <v>101113</v>
      </c>
      <c r="C9467" s="628" t="s">
        <v>28148</v>
      </c>
      <c r="D9467" s="626" t="s">
        <v>482</v>
      </c>
      <c r="E9467" s="634">
        <v>953.53</v>
      </c>
      <c r="F9467" s="635">
        <v>0</v>
      </c>
    </row>
    <row r="9468" spans="1:6" ht="15">
      <c r="A9468" s="633" t="s">
        <v>28146</v>
      </c>
      <c r="B9468" s="626">
        <v>101098</v>
      </c>
      <c r="C9468" s="628" t="s">
        <v>28149</v>
      </c>
      <c r="D9468" s="626" t="s">
        <v>482</v>
      </c>
      <c r="E9468" s="634">
        <v>1170.17</v>
      </c>
      <c r="F9468" s="635">
        <v>0</v>
      </c>
    </row>
    <row r="9469" spans="1:6" ht="15">
      <c r="A9469" s="633" t="s">
        <v>28146</v>
      </c>
      <c r="B9469" s="626">
        <v>101106</v>
      </c>
      <c r="C9469" s="628" t="s">
        <v>28150</v>
      </c>
      <c r="D9469" s="626" t="s">
        <v>482</v>
      </c>
      <c r="E9469" s="634">
        <v>1164.06</v>
      </c>
      <c r="F9469" s="635">
        <v>0</v>
      </c>
    </row>
    <row r="9470" spans="1:6" ht="15">
      <c r="A9470" s="633" t="s">
        <v>28146</v>
      </c>
      <c r="B9470" s="626">
        <v>101102</v>
      </c>
      <c r="C9470" s="628" t="s">
        <v>28151</v>
      </c>
      <c r="D9470" s="626" t="s">
        <v>482</v>
      </c>
      <c r="E9470" s="634">
        <v>840.89</v>
      </c>
      <c r="F9470" s="635">
        <v>0</v>
      </c>
    </row>
    <row r="9471" spans="1:6" ht="15">
      <c r="A9471" s="633" t="s">
        <v>28146</v>
      </c>
      <c r="B9471" s="626">
        <v>101110</v>
      </c>
      <c r="C9471" s="628" t="s">
        <v>28152</v>
      </c>
      <c r="D9471" s="626" t="s">
        <v>482</v>
      </c>
      <c r="E9471" s="634">
        <v>828.89</v>
      </c>
      <c r="F9471" s="635">
        <v>0</v>
      </c>
    </row>
    <row r="9472" spans="1:6" ht="15">
      <c r="A9472" s="633" t="s">
        <v>28146</v>
      </c>
      <c r="B9472" s="626">
        <v>101099</v>
      </c>
      <c r="C9472" s="628" t="s">
        <v>28153</v>
      </c>
      <c r="D9472" s="626" t="s">
        <v>482</v>
      </c>
      <c r="E9472" s="634">
        <v>1063.1099999999999</v>
      </c>
      <c r="F9472" s="635">
        <v>0</v>
      </c>
    </row>
    <row r="9473" spans="1:6" ht="15">
      <c r="A9473" s="633" t="s">
        <v>28146</v>
      </c>
      <c r="B9473" s="626">
        <v>101107</v>
      </c>
      <c r="C9473" s="628" t="s">
        <v>28154</v>
      </c>
      <c r="D9473" s="626" t="s">
        <v>482</v>
      </c>
      <c r="E9473" s="634">
        <v>1057.8399999999999</v>
      </c>
      <c r="F9473" s="635">
        <v>0</v>
      </c>
    </row>
    <row r="9474" spans="1:6" ht="15">
      <c r="A9474" s="633" t="s">
        <v>28146</v>
      </c>
      <c r="B9474" s="626">
        <v>101103</v>
      </c>
      <c r="C9474" s="628" t="s">
        <v>28155</v>
      </c>
      <c r="D9474" s="626" t="s">
        <v>482</v>
      </c>
      <c r="E9474" s="634">
        <v>791.03</v>
      </c>
      <c r="F9474" s="635">
        <v>0</v>
      </c>
    </row>
    <row r="9475" spans="1:6" ht="15">
      <c r="A9475" s="633" t="s">
        <v>28146</v>
      </c>
      <c r="B9475" s="626">
        <v>101111</v>
      </c>
      <c r="C9475" s="628" t="s">
        <v>28156</v>
      </c>
      <c r="D9475" s="626" t="s">
        <v>482</v>
      </c>
      <c r="E9475" s="634">
        <v>780.67</v>
      </c>
      <c r="F9475" s="635">
        <v>0</v>
      </c>
    </row>
    <row r="9476" spans="1:6" ht="15">
      <c r="A9476" s="633" t="s">
        <v>28146</v>
      </c>
      <c r="B9476" s="626">
        <v>101096</v>
      </c>
      <c r="C9476" s="628" t="s">
        <v>28157</v>
      </c>
      <c r="D9476" s="626" t="s">
        <v>482</v>
      </c>
      <c r="E9476" s="634">
        <v>1374.99</v>
      </c>
      <c r="F9476" s="635">
        <v>0</v>
      </c>
    </row>
    <row r="9477" spans="1:6" ht="15">
      <c r="A9477" s="633" t="s">
        <v>28146</v>
      </c>
      <c r="B9477" s="626">
        <v>101104</v>
      </c>
      <c r="C9477" s="628" t="s">
        <v>28158</v>
      </c>
      <c r="D9477" s="626" t="s">
        <v>482</v>
      </c>
      <c r="E9477" s="634">
        <v>1367.13</v>
      </c>
      <c r="F9477" s="635">
        <v>0</v>
      </c>
    </row>
    <row r="9478" spans="1:6" ht="15">
      <c r="A9478" s="633" t="s">
        <v>28146</v>
      </c>
      <c r="B9478" s="626">
        <v>101100</v>
      </c>
      <c r="C9478" s="628" t="s">
        <v>28159</v>
      </c>
      <c r="D9478" s="626" t="s">
        <v>482</v>
      </c>
      <c r="E9478" s="634">
        <v>893.75</v>
      </c>
      <c r="F9478" s="635">
        <v>0</v>
      </c>
    </row>
    <row r="9479" spans="1:6" ht="15">
      <c r="A9479" s="633" t="s">
        <v>28146</v>
      </c>
      <c r="B9479" s="626">
        <v>101108</v>
      </c>
      <c r="C9479" s="628" t="s">
        <v>28160</v>
      </c>
      <c r="D9479" s="626" t="s">
        <v>482</v>
      </c>
      <c r="E9479" s="634">
        <v>878.83</v>
      </c>
      <c r="F9479" s="635">
        <v>0</v>
      </c>
    </row>
    <row r="9480" spans="1:6" ht="15">
      <c r="A9480" s="633" t="s">
        <v>28146</v>
      </c>
      <c r="B9480" s="626">
        <v>101097</v>
      </c>
      <c r="C9480" s="628" t="s">
        <v>28161</v>
      </c>
      <c r="D9480" s="626" t="s">
        <v>482</v>
      </c>
      <c r="E9480" s="634">
        <v>1286.57</v>
      </c>
      <c r="F9480" s="635">
        <v>0</v>
      </c>
    </row>
    <row r="9481" spans="1:6" ht="15">
      <c r="A9481" s="633" t="s">
        <v>28146</v>
      </c>
      <c r="B9481" s="626">
        <v>101105</v>
      </c>
      <c r="C9481" s="628" t="s">
        <v>28162</v>
      </c>
      <c r="D9481" s="626" t="s">
        <v>482</v>
      </c>
      <c r="E9481" s="634">
        <v>1279.1600000000001</v>
      </c>
      <c r="F9481" s="635">
        <v>0</v>
      </c>
    </row>
    <row r="9482" spans="1:6" ht="15">
      <c r="A9482" s="633" t="s">
        <v>28146</v>
      </c>
      <c r="B9482" s="626">
        <v>101101</v>
      </c>
      <c r="C9482" s="628" t="s">
        <v>28163</v>
      </c>
      <c r="D9482" s="626" t="s">
        <v>482</v>
      </c>
      <c r="E9482" s="634">
        <v>869.27</v>
      </c>
      <c r="F9482" s="635">
        <v>0</v>
      </c>
    </row>
    <row r="9483" spans="1:6" ht="15">
      <c r="A9483" s="633" t="s">
        <v>28146</v>
      </c>
      <c r="B9483" s="626">
        <v>101109</v>
      </c>
      <c r="C9483" s="628" t="s">
        <v>28164</v>
      </c>
      <c r="D9483" s="626" t="s">
        <v>482</v>
      </c>
      <c r="E9483" s="634">
        <v>855.19</v>
      </c>
      <c r="F9483" s="635">
        <v>0</v>
      </c>
    </row>
    <row r="9484" spans="1:6" ht="15">
      <c r="A9484" s="633" t="s">
        <v>28165</v>
      </c>
      <c r="B9484" s="626">
        <v>96393</v>
      </c>
      <c r="C9484" s="628" t="s">
        <v>28166</v>
      </c>
      <c r="D9484" s="626" t="s">
        <v>482</v>
      </c>
      <c r="E9484" s="634">
        <v>125.69</v>
      </c>
      <c r="F9484" s="635">
        <v>0</v>
      </c>
    </row>
    <row r="9485" spans="1:6" ht="15">
      <c r="A9485" s="633" t="s">
        <v>28165</v>
      </c>
      <c r="B9485" s="626">
        <v>96394</v>
      </c>
      <c r="C9485" s="628" t="s">
        <v>28167</v>
      </c>
      <c r="D9485" s="626" t="s">
        <v>482</v>
      </c>
      <c r="E9485" s="634">
        <v>177.72</v>
      </c>
      <c r="F9485" s="635">
        <v>0</v>
      </c>
    </row>
    <row r="9486" spans="1:6" ht="15">
      <c r="A9486" s="633" t="s">
        <v>28165</v>
      </c>
      <c r="B9486" s="626">
        <v>104363</v>
      </c>
      <c r="C9486" s="628" t="s">
        <v>28168</v>
      </c>
      <c r="D9486" s="626" t="s">
        <v>62</v>
      </c>
      <c r="E9486" s="634">
        <v>0</v>
      </c>
      <c r="F9486" s="635"/>
    </row>
    <row r="9487" spans="1:6" ht="15">
      <c r="A9487" s="633" t="s">
        <v>28165</v>
      </c>
      <c r="B9487" s="626">
        <v>104360</v>
      </c>
      <c r="C9487" s="628" t="s">
        <v>28169</v>
      </c>
      <c r="D9487" s="626" t="s">
        <v>62</v>
      </c>
      <c r="E9487" s="634">
        <v>0</v>
      </c>
      <c r="F9487" s="635"/>
    </row>
    <row r="9488" spans="1:6" ht="15">
      <c r="A9488" s="633" t="s">
        <v>28165</v>
      </c>
      <c r="B9488" s="626">
        <v>104358</v>
      </c>
      <c r="C9488" s="628" t="s">
        <v>28170</v>
      </c>
      <c r="D9488" s="626" t="s">
        <v>62</v>
      </c>
      <c r="E9488" s="634">
        <v>0</v>
      </c>
      <c r="F9488" s="635"/>
    </row>
    <row r="9489" spans="1:6" ht="15">
      <c r="A9489" s="633" t="s">
        <v>28165</v>
      </c>
      <c r="B9489" s="626">
        <v>104362</v>
      </c>
      <c r="C9489" s="628" t="s">
        <v>28171</v>
      </c>
      <c r="D9489" s="626" t="s">
        <v>62</v>
      </c>
      <c r="E9489" s="634">
        <v>0</v>
      </c>
      <c r="F9489" s="635"/>
    </row>
    <row r="9490" spans="1:6" ht="15">
      <c r="A9490" s="633" t="s">
        <v>28165</v>
      </c>
      <c r="B9490" s="626">
        <v>104361</v>
      </c>
      <c r="C9490" s="628" t="s">
        <v>28172</v>
      </c>
      <c r="D9490" s="626" t="s">
        <v>62</v>
      </c>
      <c r="E9490" s="634">
        <v>0</v>
      </c>
      <c r="F9490" s="635"/>
    </row>
    <row r="9491" spans="1:6" ht="15">
      <c r="A9491" s="633" t="s">
        <v>28165</v>
      </c>
      <c r="B9491" s="626">
        <v>104359</v>
      </c>
      <c r="C9491" s="628" t="s">
        <v>28173</v>
      </c>
      <c r="D9491" s="626" t="s">
        <v>62</v>
      </c>
      <c r="E9491" s="634">
        <v>0</v>
      </c>
      <c r="F9491" s="635"/>
    </row>
    <row r="9492" spans="1:6" ht="15">
      <c r="A9492" s="633" t="s">
        <v>28165</v>
      </c>
      <c r="B9492" s="626">
        <v>96395</v>
      </c>
      <c r="C9492" s="628" t="s">
        <v>28174</v>
      </c>
      <c r="D9492" s="626" t="s">
        <v>482</v>
      </c>
      <c r="E9492" s="634">
        <v>250.74</v>
      </c>
      <c r="F9492" s="635">
        <v>0</v>
      </c>
    </row>
    <row r="9493" spans="1:6" ht="15">
      <c r="A9493" s="633" t="s">
        <v>28165</v>
      </c>
      <c r="B9493" s="626">
        <v>104373</v>
      </c>
      <c r="C9493" s="628" t="s">
        <v>28175</v>
      </c>
      <c r="D9493" s="626" t="s">
        <v>62</v>
      </c>
      <c r="E9493" s="634">
        <v>0</v>
      </c>
      <c r="F9493" s="635"/>
    </row>
    <row r="9494" spans="1:6" ht="15">
      <c r="A9494" s="633" t="s">
        <v>28165</v>
      </c>
      <c r="B9494" s="626">
        <v>104374</v>
      </c>
      <c r="C9494" s="628" t="s">
        <v>28176</v>
      </c>
      <c r="D9494" s="626" t="s">
        <v>62</v>
      </c>
      <c r="E9494" s="634">
        <v>0</v>
      </c>
      <c r="F9494" s="635"/>
    </row>
    <row r="9495" spans="1:6" ht="15">
      <c r="A9495" s="633" t="s">
        <v>28177</v>
      </c>
      <c r="B9495" s="626">
        <v>105034</v>
      </c>
      <c r="C9495" s="628" t="s">
        <v>28178</v>
      </c>
      <c r="D9495" s="626" t="s">
        <v>143</v>
      </c>
      <c r="E9495" s="634">
        <v>42.45</v>
      </c>
      <c r="F9495" s="635">
        <v>0</v>
      </c>
    </row>
    <row r="9496" spans="1:6" ht="15">
      <c r="A9496" s="633" t="s">
        <v>28177</v>
      </c>
      <c r="B9496" s="626">
        <v>105033</v>
      </c>
      <c r="C9496" s="628" t="s">
        <v>28179</v>
      </c>
      <c r="D9496" s="626" t="s">
        <v>143</v>
      </c>
      <c r="E9496" s="634">
        <v>59.09</v>
      </c>
      <c r="F9496" s="635">
        <v>0</v>
      </c>
    </row>
    <row r="9497" spans="1:6" ht="15">
      <c r="A9497" s="633" t="s">
        <v>28177</v>
      </c>
      <c r="B9497" s="626">
        <v>93205</v>
      </c>
      <c r="C9497" s="628" t="s">
        <v>28180</v>
      </c>
      <c r="D9497" s="626" t="s">
        <v>143</v>
      </c>
      <c r="E9497" s="634">
        <v>71.319999999999993</v>
      </c>
      <c r="F9497" s="635">
        <v>0</v>
      </c>
    </row>
    <row r="9498" spans="1:6" ht="15">
      <c r="A9498" s="633" t="s">
        <v>28177</v>
      </c>
      <c r="B9498" s="626">
        <v>105032</v>
      </c>
      <c r="C9498" s="628" t="s">
        <v>28181</v>
      </c>
      <c r="D9498" s="626" t="s">
        <v>143</v>
      </c>
      <c r="E9498" s="634">
        <v>32.26</v>
      </c>
      <c r="F9498" s="635">
        <v>0</v>
      </c>
    </row>
    <row r="9499" spans="1:6" ht="15">
      <c r="A9499" s="633" t="s">
        <v>28177</v>
      </c>
      <c r="B9499" s="626">
        <v>105031</v>
      </c>
      <c r="C9499" s="628" t="s">
        <v>28182</v>
      </c>
      <c r="D9499" s="626" t="s">
        <v>143</v>
      </c>
      <c r="E9499" s="634">
        <v>47.4</v>
      </c>
      <c r="F9499" s="635">
        <v>0</v>
      </c>
    </row>
    <row r="9500" spans="1:6" ht="15">
      <c r="A9500" s="633" t="s">
        <v>28177</v>
      </c>
      <c r="B9500" s="626">
        <v>93199</v>
      </c>
      <c r="C9500" s="628" t="s">
        <v>28183</v>
      </c>
      <c r="D9500" s="626" t="s">
        <v>143</v>
      </c>
      <c r="E9500" s="634">
        <v>50.18</v>
      </c>
      <c r="F9500" s="635">
        <v>0</v>
      </c>
    </row>
    <row r="9501" spans="1:6" ht="15">
      <c r="A9501" s="633" t="s">
        <v>28177</v>
      </c>
      <c r="B9501" s="626">
        <v>105030</v>
      </c>
      <c r="C9501" s="628" t="s">
        <v>28184</v>
      </c>
      <c r="D9501" s="626" t="s">
        <v>143</v>
      </c>
      <c r="E9501" s="634">
        <v>43.35</v>
      </c>
      <c r="F9501" s="635">
        <v>0</v>
      </c>
    </row>
    <row r="9502" spans="1:6" ht="15">
      <c r="A9502" s="633" t="s">
        <v>28177</v>
      </c>
      <c r="B9502" s="626">
        <v>105029</v>
      </c>
      <c r="C9502" s="628" t="s">
        <v>28185</v>
      </c>
      <c r="D9502" s="626" t="s">
        <v>143</v>
      </c>
      <c r="E9502" s="634">
        <v>51.31</v>
      </c>
      <c r="F9502" s="635">
        <v>0</v>
      </c>
    </row>
    <row r="9503" spans="1:6" ht="15">
      <c r="A9503" s="633" t="s">
        <v>28177</v>
      </c>
      <c r="B9503" s="626">
        <v>93197</v>
      </c>
      <c r="C9503" s="628" t="s">
        <v>28186</v>
      </c>
      <c r="D9503" s="626" t="s">
        <v>143</v>
      </c>
      <c r="E9503" s="634">
        <v>59.3</v>
      </c>
      <c r="F9503" s="635">
        <v>0</v>
      </c>
    </row>
    <row r="9504" spans="1:6" ht="15">
      <c r="A9504" s="633" t="s">
        <v>28177</v>
      </c>
      <c r="B9504" s="626">
        <v>105040</v>
      </c>
      <c r="C9504" s="628" t="s">
        <v>28187</v>
      </c>
      <c r="D9504" s="626" t="s">
        <v>143</v>
      </c>
      <c r="E9504" s="634">
        <v>37.25</v>
      </c>
      <c r="F9504" s="635">
        <v>0</v>
      </c>
    </row>
    <row r="9505" spans="1:6" ht="15">
      <c r="A9505" s="633" t="s">
        <v>28177</v>
      </c>
      <c r="B9505" s="626">
        <v>105039</v>
      </c>
      <c r="C9505" s="628" t="s">
        <v>28188</v>
      </c>
      <c r="D9505" s="626" t="s">
        <v>143</v>
      </c>
      <c r="E9505" s="634">
        <v>55.04</v>
      </c>
      <c r="F9505" s="635">
        <v>0</v>
      </c>
    </row>
    <row r="9506" spans="1:6" ht="15">
      <c r="A9506" s="633" t="s">
        <v>28177</v>
      </c>
      <c r="B9506" s="626">
        <v>105038</v>
      </c>
      <c r="C9506" s="628" t="s">
        <v>28189</v>
      </c>
      <c r="D9506" s="626" t="s">
        <v>143</v>
      </c>
      <c r="E9506" s="634">
        <v>76.44</v>
      </c>
      <c r="F9506" s="635">
        <v>0</v>
      </c>
    </row>
    <row r="9507" spans="1:6" ht="15">
      <c r="A9507" s="633" t="s">
        <v>28177</v>
      </c>
      <c r="B9507" s="626">
        <v>105028</v>
      </c>
      <c r="C9507" s="628" t="s">
        <v>28190</v>
      </c>
      <c r="D9507" s="626" t="s">
        <v>143</v>
      </c>
      <c r="E9507" s="634">
        <v>22.05</v>
      </c>
      <c r="F9507" s="635">
        <v>0</v>
      </c>
    </row>
    <row r="9508" spans="1:6" ht="15">
      <c r="A9508" s="633" t="s">
        <v>28177</v>
      </c>
      <c r="B9508" s="626">
        <v>105027</v>
      </c>
      <c r="C9508" s="628" t="s">
        <v>28191</v>
      </c>
      <c r="D9508" s="626" t="s">
        <v>143</v>
      </c>
      <c r="E9508" s="634">
        <v>24.93</v>
      </c>
      <c r="F9508" s="635">
        <v>0</v>
      </c>
    </row>
    <row r="9509" spans="1:6" ht="15">
      <c r="A9509" s="633" t="s">
        <v>28177</v>
      </c>
      <c r="B9509" s="626">
        <v>93194</v>
      </c>
      <c r="C9509" s="628" t="s">
        <v>28192</v>
      </c>
      <c r="D9509" s="626" t="s">
        <v>143</v>
      </c>
      <c r="E9509" s="634">
        <v>28.12</v>
      </c>
      <c r="F9509" s="635">
        <v>0</v>
      </c>
    </row>
    <row r="9510" spans="1:6" ht="15">
      <c r="A9510" s="633" t="s">
        <v>28177</v>
      </c>
      <c r="B9510" s="626">
        <v>93200</v>
      </c>
      <c r="C9510" s="628" t="s">
        <v>28193</v>
      </c>
      <c r="D9510" s="626" t="s">
        <v>143</v>
      </c>
      <c r="E9510" s="634">
        <v>14.07</v>
      </c>
      <c r="F9510" s="635">
        <v>0</v>
      </c>
    </row>
    <row r="9511" spans="1:6" ht="15">
      <c r="A9511" s="633" t="s">
        <v>28177</v>
      </c>
      <c r="B9511" s="626">
        <v>93203</v>
      </c>
      <c r="C9511" s="628" t="s">
        <v>28194</v>
      </c>
      <c r="D9511" s="626" t="s">
        <v>143</v>
      </c>
      <c r="E9511" s="634">
        <v>13.33</v>
      </c>
      <c r="F9511" s="635">
        <v>0</v>
      </c>
    </row>
    <row r="9512" spans="1:6" ht="15">
      <c r="A9512" s="633" t="s">
        <v>28177</v>
      </c>
      <c r="B9512" s="626">
        <v>93202</v>
      </c>
      <c r="C9512" s="628" t="s">
        <v>28195</v>
      </c>
      <c r="D9512" s="626" t="s">
        <v>143</v>
      </c>
      <c r="E9512" s="634">
        <v>32.07</v>
      </c>
      <c r="F9512" s="635">
        <v>0</v>
      </c>
    </row>
    <row r="9513" spans="1:6" ht="15">
      <c r="A9513" s="633" t="s">
        <v>28177</v>
      </c>
      <c r="B9513" s="626">
        <v>105026</v>
      </c>
      <c r="C9513" s="628" t="s">
        <v>28196</v>
      </c>
      <c r="D9513" s="626" t="s">
        <v>143</v>
      </c>
      <c r="E9513" s="634">
        <v>42.67</v>
      </c>
      <c r="F9513" s="635">
        <v>0</v>
      </c>
    </row>
    <row r="9514" spans="1:6" ht="15">
      <c r="A9514" s="633" t="s">
        <v>28177</v>
      </c>
      <c r="B9514" s="626">
        <v>105025</v>
      </c>
      <c r="C9514" s="628" t="s">
        <v>28197</v>
      </c>
      <c r="D9514" s="626" t="s">
        <v>143</v>
      </c>
      <c r="E9514" s="634">
        <v>60.35</v>
      </c>
      <c r="F9514" s="635">
        <v>0</v>
      </c>
    </row>
    <row r="9515" spans="1:6" ht="15">
      <c r="A9515" s="633" t="s">
        <v>28177</v>
      </c>
      <c r="B9515" s="626">
        <v>93191</v>
      </c>
      <c r="C9515" s="628" t="s">
        <v>28198</v>
      </c>
      <c r="D9515" s="626" t="s">
        <v>143</v>
      </c>
      <c r="E9515" s="634">
        <v>73.11</v>
      </c>
      <c r="F9515" s="635">
        <v>0</v>
      </c>
    </row>
    <row r="9516" spans="1:6" ht="15">
      <c r="A9516" s="633" t="s">
        <v>28177</v>
      </c>
      <c r="B9516" s="626">
        <v>105024</v>
      </c>
      <c r="C9516" s="628" t="s">
        <v>28199</v>
      </c>
      <c r="D9516" s="626" t="s">
        <v>143</v>
      </c>
      <c r="E9516" s="634">
        <v>57.53</v>
      </c>
      <c r="F9516" s="635">
        <v>0</v>
      </c>
    </row>
    <row r="9517" spans="1:6" ht="15">
      <c r="A9517" s="633" t="s">
        <v>28177</v>
      </c>
      <c r="B9517" s="626">
        <v>105023</v>
      </c>
      <c r="C9517" s="628" t="s">
        <v>28200</v>
      </c>
      <c r="D9517" s="626" t="s">
        <v>143</v>
      </c>
      <c r="E9517" s="634">
        <v>70.010000000000005</v>
      </c>
      <c r="F9517" s="635">
        <v>0</v>
      </c>
    </row>
    <row r="9518" spans="1:6" ht="15">
      <c r="A9518" s="633" t="s">
        <v>28177</v>
      </c>
      <c r="B9518" s="626">
        <v>93187</v>
      </c>
      <c r="C9518" s="628" t="s">
        <v>28201</v>
      </c>
      <c r="D9518" s="626" t="s">
        <v>143</v>
      </c>
      <c r="E9518" s="634">
        <v>82.47</v>
      </c>
      <c r="F9518" s="635">
        <v>0</v>
      </c>
    </row>
    <row r="9519" spans="1:6" ht="15">
      <c r="A9519" s="633" t="s">
        <v>28177</v>
      </c>
      <c r="B9519" s="626">
        <v>105037</v>
      </c>
      <c r="C9519" s="628" t="s">
        <v>28202</v>
      </c>
      <c r="D9519" s="626" t="s">
        <v>143</v>
      </c>
      <c r="E9519" s="634">
        <v>37.450000000000003</v>
      </c>
      <c r="F9519" s="635">
        <v>0</v>
      </c>
    </row>
    <row r="9520" spans="1:6" ht="15">
      <c r="A9520" s="633" t="s">
        <v>28177</v>
      </c>
      <c r="B9520" s="626">
        <v>105036</v>
      </c>
      <c r="C9520" s="628" t="s">
        <v>28203</v>
      </c>
      <c r="D9520" s="626" t="s">
        <v>143</v>
      </c>
      <c r="E9520" s="634">
        <v>55.31</v>
      </c>
      <c r="F9520" s="635">
        <v>0</v>
      </c>
    </row>
    <row r="9521" spans="1:6" ht="15">
      <c r="A9521" s="633" t="s">
        <v>28177</v>
      </c>
      <c r="B9521" s="626">
        <v>105035</v>
      </c>
      <c r="C9521" s="628" t="s">
        <v>28204</v>
      </c>
      <c r="D9521" s="626" t="s">
        <v>143</v>
      </c>
      <c r="E9521" s="634">
        <v>76.69</v>
      </c>
      <c r="F9521" s="635">
        <v>0</v>
      </c>
    </row>
    <row r="9522" spans="1:6" ht="15">
      <c r="A9522" s="633" t="s">
        <v>28177</v>
      </c>
      <c r="B9522" s="626">
        <v>105022</v>
      </c>
      <c r="C9522" s="628" t="s">
        <v>28205</v>
      </c>
      <c r="D9522" s="626" t="s">
        <v>143</v>
      </c>
      <c r="E9522" s="634">
        <v>22.44</v>
      </c>
      <c r="F9522" s="635">
        <v>0</v>
      </c>
    </row>
    <row r="9523" spans="1:6" ht="15">
      <c r="A9523" s="633" t="s">
        <v>28177</v>
      </c>
      <c r="B9523" s="626">
        <v>105021</v>
      </c>
      <c r="C9523" s="628" t="s">
        <v>28206</v>
      </c>
      <c r="D9523" s="626" t="s">
        <v>143</v>
      </c>
      <c r="E9523" s="634">
        <v>25.37</v>
      </c>
      <c r="F9523" s="635">
        <v>0</v>
      </c>
    </row>
    <row r="9524" spans="1:6" ht="15">
      <c r="A9524" s="633" t="s">
        <v>28177</v>
      </c>
      <c r="B9524" s="626">
        <v>93184</v>
      </c>
      <c r="C9524" s="628" t="s">
        <v>28207</v>
      </c>
      <c r="D9524" s="626" t="s">
        <v>143</v>
      </c>
      <c r="E9524" s="634">
        <v>28.98</v>
      </c>
      <c r="F9524" s="635">
        <v>0</v>
      </c>
    </row>
    <row r="9525" spans="1:6" ht="15">
      <c r="A9525" s="633" t="s">
        <v>28208</v>
      </c>
      <c r="B9525" s="626">
        <v>102149</v>
      </c>
      <c r="C9525" s="628" t="s">
        <v>28209</v>
      </c>
      <c r="D9525" s="626" t="s">
        <v>135</v>
      </c>
      <c r="E9525" s="634">
        <v>0</v>
      </c>
      <c r="F9525" s="635"/>
    </row>
    <row r="9526" spans="1:6" ht="15">
      <c r="A9526" s="633" t="s">
        <v>28208</v>
      </c>
      <c r="B9526" s="626">
        <v>102150</v>
      </c>
      <c r="C9526" s="628" t="s">
        <v>28210</v>
      </c>
      <c r="D9526" s="626" t="s">
        <v>135</v>
      </c>
      <c r="E9526" s="634">
        <v>0</v>
      </c>
      <c r="F9526" s="635"/>
    </row>
    <row r="9527" spans="1:6" ht="15">
      <c r="A9527" s="633" t="s">
        <v>28208</v>
      </c>
      <c r="B9527" s="626">
        <v>102145</v>
      </c>
      <c r="C9527" s="628" t="s">
        <v>28211</v>
      </c>
      <c r="D9527" s="626" t="s">
        <v>135</v>
      </c>
      <c r="E9527" s="634">
        <v>0</v>
      </c>
      <c r="F9527" s="635"/>
    </row>
    <row r="9528" spans="1:6" ht="15">
      <c r="A9528" s="633" t="s">
        <v>28208</v>
      </c>
      <c r="B9528" s="626">
        <v>102146</v>
      </c>
      <c r="C9528" s="628" t="s">
        <v>28212</v>
      </c>
      <c r="D9528" s="626" t="s">
        <v>135</v>
      </c>
      <c r="E9528" s="634">
        <v>0</v>
      </c>
      <c r="F9528" s="635"/>
    </row>
    <row r="9529" spans="1:6" ht="15">
      <c r="A9529" s="633" t="s">
        <v>28208</v>
      </c>
      <c r="B9529" s="626">
        <v>102147</v>
      </c>
      <c r="C9529" s="628" t="s">
        <v>28213</v>
      </c>
      <c r="D9529" s="626" t="s">
        <v>135</v>
      </c>
      <c r="E9529" s="634">
        <v>0</v>
      </c>
      <c r="F9529" s="635"/>
    </row>
    <row r="9530" spans="1:6" ht="15">
      <c r="A9530" s="633" t="s">
        <v>28208</v>
      </c>
      <c r="B9530" s="626">
        <v>102148</v>
      </c>
      <c r="C9530" s="628" t="s">
        <v>28214</v>
      </c>
      <c r="D9530" s="626" t="s">
        <v>135</v>
      </c>
      <c r="E9530" s="634">
        <v>0</v>
      </c>
      <c r="F9530" s="635"/>
    </row>
    <row r="9531" spans="1:6" ht="15">
      <c r="A9531" s="633" t="s">
        <v>28208</v>
      </c>
      <c r="B9531" s="626">
        <v>102143</v>
      </c>
      <c r="C9531" s="628" t="s">
        <v>28215</v>
      </c>
      <c r="D9531" s="626" t="s">
        <v>135</v>
      </c>
      <c r="E9531" s="634">
        <v>0</v>
      </c>
      <c r="F9531" s="635"/>
    </row>
    <row r="9532" spans="1:6" ht="15">
      <c r="A9532" s="633" t="s">
        <v>28208</v>
      </c>
      <c r="B9532" s="626">
        <v>102144</v>
      </c>
      <c r="C9532" s="628" t="s">
        <v>28216</v>
      </c>
      <c r="D9532" s="626" t="s">
        <v>135</v>
      </c>
      <c r="E9532" s="634">
        <v>0</v>
      </c>
      <c r="F9532" s="635"/>
    </row>
    <row r="9533" spans="1:6" ht="15">
      <c r="A9533" s="633" t="s">
        <v>28208</v>
      </c>
      <c r="B9533" s="626">
        <v>102171</v>
      </c>
      <c r="C9533" s="628" t="s">
        <v>28217</v>
      </c>
      <c r="D9533" s="626" t="s">
        <v>135</v>
      </c>
      <c r="E9533" s="634">
        <v>581.66999999999996</v>
      </c>
      <c r="F9533" s="635">
        <v>0</v>
      </c>
    </row>
    <row r="9534" spans="1:6" ht="15">
      <c r="A9534" s="633" t="s">
        <v>28208</v>
      </c>
      <c r="B9534" s="626">
        <v>102172</v>
      </c>
      <c r="C9534" s="628" t="s">
        <v>28218</v>
      </c>
      <c r="D9534" s="626" t="s">
        <v>135</v>
      </c>
      <c r="E9534" s="634">
        <v>566.6</v>
      </c>
      <c r="F9534" s="635">
        <v>0</v>
      </c>
    </row>
    <row r="9535" spans="1:6" ht="15">
      <c r="A9535" s="633" t="s">
        <v>28208</v>
      </c>
      <c r="B9535" s="626">
        <v>102170</v>
      </c>
      <c r="C9535" s="628" t="s">
        <v>28219</v>
      </c>
      <c r="D9535" s="626" t="s">
        <v>135</v>
      </c>
      <c r="E9535" s="634">
        <v>312.18</v>
      </c>
      <c r="F9535" s="635">
        <v>0</v>
      </c>
    </row>
    <row r="9536" spans="1:6" ht="15">
      <c r="A9536" s="633" t="s">
        <v>28208</v>
      </c>
      <c r="B9536" s="626">
        <v>102160</v>
      </c>
      <c r="C9536" s="628" t="s">
        <v>28220</v>
      </c>
      <c r="D9536" s="626" t="s">
        <v>135</v>
      </c>
      <c r="E9536" s="634">
        <v>201.84</v>
      </c>
      <c r="F9536" s="635">
        <v>0</v>
      </c>
    </row>
    <row r="9537" spans="1:6" ht="15">
      <c r="A9537" s="633" t="s">
        <v>28208</v>
      </c>
      <c r="B9537" s="626">
        <v>102177</v>
      </c>
      <c r="C9537" s="628" t="s">
        <v>28221</v>
      </c>
      <c r="D9537" s="626" t="s">
        <v>135</v>
      </c>
      <c r="E9537" s="634">
        <v>2124.52</v>
      </c>
      <c r="F9537" s="635">
        <v>0</v>
      </c>
    </row>
    <row r="9538" spans="1:6" ht="15">
      <c r="A9538" s="633" t="s">
        <v>28208</v>
      </c>
      <c r="B9538" s="626">
        <v>102174</v>
      </c>
      <c r="C9538" s="628" t="s">
        <v>28222</v>
      </c>
      <c r="D9538" s="626" t="s">
        <v>135</v>
      </c>
      <c r="E9538" s="634">
        <v>0</v>
      </c>
      <c r="F9538" s="635"/>
    </row>
    <row r="9539" spans="1:6" ht="15">
      <c r="A9539" s="633" t="s">
        <v>28208</v>
      </c>
      <c r="B9539" s="626">
        <v>102178</v>
      </c>
      <c r="C9539" s="628" t="s">
        <v>28223</v>
      </c>
      <c r="D9539" s="626" t="s">
        <v>135</v>
      </c>
      <c r="E9539" s="634">
        <v>2437.83</v>
      </c>
      <c r="F9539" s="635">
        <v>0</v>
      </c>
    </row>
    <row r="9540" spans="1:6" ht="15">
      <c r="A9540" s="633" t="s">
        <v>28208</v>
      </c>
      <c r="B9540" s="626">
        <v>102175</v>
      </c>
      <c r="C9540" s="628" t="s">
        <v>28224</v>
      </c>
      <c r="D9540" s="626" t="s">
        <v>135</v>
      </c>
      <c r="E9540" s="634">
        <v>0</v>
      </c>
      <c r="F9540" s="635"/>
    </row>
    <row r="9541" spans="1:6" ht="15">
      <c r="A9541" s="633" t="s">
        <v>28208</v>
      </c>
      <c r="B9541" s="626">
        <v>102176</v>
      </c>
      <c r="C9541" s="628" t="s">
        <v>28225</v>
      </c>
      <c r="D9541" s="626" t="s">
        <v>135</v>
      </c>
      <c r="E9541" s="634">
        <v>1057.68</v>
      </c>
      <c r="F9541" s="635">
        <v>0</v>
      </c>
    </row>
    <row r="9542" spans="1:6" ht="15">
      <c r="A9542" s="633" t="s">
        <v>28208</v>
      </c>
      <c r="B9542" s="626">
        <v>102173</v>
      </c>
      <c r="C9542" s="628" t="s">
        <v>28226</v>
      </c>
      <c r="D9542" s="626" t="s">
        <v>135</v>
      </c>
      <c r="E9542" s="634">
        <v>0</v>
      </c>
      <c r="F9542" s="635"/>
    </row>
    <row r="9543" spans="1:6" ht="15">
      <c r="A9543" s="633" t="s">
        <v>28208</v>
      </c>
      <c r="B9543" s="626">
        <v>102163</v>
      </c>
      <c r="C9543" s="628" t="s">
        <v>28227</v>
      </c>
      <c r="D9543" s="626" t="s">
        <v>135</v>
      </c>
      <c r="E9543" s="634">
        <v>402.18</v>
      </c>
      <c r="F9543" s="635">
        <v>0</v>
      </c>
    </row>
    <row r="9544" spans="1:6" ht="15">
      <c r="A9544" s="633" t="s">
        <v>28208</v>
      </c>
      <c r="B9544" s="626">
        <v>102153</v>
      </c>
      <c r="C9544" s="628" t="s">
        <v>28228</v>
      </c>
      <c r="D9544" s="626" t="s">
        <v>135</v>
      </c>
      <c r="E9544" s="634">
        <v>291.83999999999997</v>
      </c>
      <c r="F9544" s="635">
        <v>0</v>
      </c>
    </row>
    <row r="9545" spans="1:6" ht="15">
      <c r="A9545" s="633" t="s">
        <v>28208</v>
      </c>
      <c r="B9545" s="626">
        <v>102165</v>
      </c>
      <c r="C9545" s="628" t="s">
        <v>28229</v>
      </c>
      <c r="D9545" s="626" t="s">
        <v>135</v>
      </c>
      <c r="E9545" s="634">
        <v>390.74</v>
      </c>
      <c r="F9545" s="635">
        <v>0</v>
      </c>
    </row>
    <row r="9546" spans="1:6" ht="15">
      <c r="A9546" s="633" t="s">
        <v>28208</v>
      </c>
      <c r="B9546" s="626">
        <v>102155</v>
      </c>
      <c r="C9546" s="628" t="s">
        <v>28230</v>
      </c>
      <c r="D9546" s="626" t="s">
        <v>135</v>
      </c>
      <c r="E9546" s="634">
        <v>300.72000000000003</v>
      </c>
      <c r="F9546" s="635">
        <v>0</v>
      </c>
    </row>
    <row r="9547" spans="1:6" ht="15">
      <c r="A9547" s="633" t="s">
        <v>28208</v>
      </c>
      <c r="B9547" s="626">
        <v>102167</v>
      </c>
      <c r="C9547" s="628" t="s">
        <v>28231</v>
      </c>
      <c r="D9547" s="626" t="s">
        <v>135</v>
      </c>
      <c r="E9547" s="634">
        <v>461.61</v>
      </c>
      <c r="F9547" s="635">
        <v>0</v>
      </c>
    </row>
    <row r="9548" spans="1:6" ht="15">
      <c r="A9548" s="633" t="s">
        <v>28208</v>
      </c>
      <c r="B9548" s="626">
        <v>102157</v>
      </c>
      <c r="C9548" s="628" t="s">
        <v>28232</v>
      </c>
      <c r="D9548" s="626" t="s">
        <v>135</v>
      </c>
      <c r="E9548" s="634">
        <v>391.9</v>
      </c>
      <c r="F9548" s="635">
        <v>0</v>
      </c>
    </row>
    <row r="9549" spans="1:6" ht="15">
      <c r="A9549" s="633" t="s">
        <v>28208</v>
      </c>
      <c r="B9549" s="626">
        <v>102169</v>
      </c>
      <c r="C9549" s="628" t="s">
        <v>28233</v>
      </c>
      <c r="D9549" s="626" t="s">
        <v>135</v>
      </c>
      <c r="E9549" s="634">
        <v>515.73</v>
      </c>
      <c r="F9549" s="635">
        <v>0</v>
      </c>
    </row>
    <row r="9550" spans="1:6" ht="15">
      <c r="A9550" s="633" t="s">
        <v>28208</v>
      </c>
      <c r="B9550" s="626">
        <v>102159</v>
      </c>
      <c r="C9550" s="628" t="s">
        <v>28234</v>
      </c>
      <c r="D9550" s="626" t="s">
        <v>135</v>
      </c>
      <c r="E9550" s="634">
        <v>470.75</v>
      </c>
      <c r="F9550" s="635">
        <v>0</v>
      </c>
    </row>
    <row r="9551" spans="1:6" ht="15">
      <c r="A9551" s="633" t="s">
        <v>28208</v>
      </c>
      <c r="B9551" s="626">
        <v>102161</v>
      </c>
      <c r="C9551" s="628" t="s">
        <v>28235</v>
      </c>
      <c r="D9551" s="626" t="s">
        <v>135</v>
      </c>
      <c r="E9551" s="634">
        <v>319.69</v>
      </c>
      <c r="F9551" s="635">
        <v>0</v>
      </c>
    </row>
    <row r="9552" spans="1:6" ht="15">
      <c r="A9552" s="633" t="s">
        <v>28208</v>
      </c>
      <c r="B9552" s="626">
        <v>102151</v>
      </c>
      <c r="C9552" s="628" t="s">
        <v>28236</v>
      </c>
      <c r="D9552" s="626" t="s">
        <v>135</v>
      </c>
      <c r="E9552" s="634">
        <v>209.35</v>
      </c>
      <c r="F9552" s="635">
        <v>0</v>
      </c>
    </row>
    <row r="9553" spans="1:6" ht="15">
      <c r="A9553" s="633" t="s">
        <v>28208</v>
      </c>
      <c r="B9553" s="626">
        <v>102162</v>
      </c>
      <c r="C9553" s="628" t="s">
        <v>28237</v>
      </c>
      <c r="D9553" s="626" t="s">
        <v>135</v>
      </c>
      <c r="E9553" s="634">
        <v>342.19</v>
      </c>
      <c r="F9553" s="635">
        <v>0</v>
      </c>
    </row>
    <row r="9554" spans="1:6" ht="15">
      <c r="A9554" s="633" t="s">
        <v>28208</v>
      </c>
      <c r="B9554" s="626">
        <v>102164</v>
      </c>
      <c r="C9554" s="628" t="s">
        <v>28238</v>
      </c>
      <c r="D9554" s="626" t="s">
        <v>135</v>
      </c>
      <c r="E9554" s="634">
        <v>341.67</v>
      </c>
      <c r="F9554" s="635">
        <v>0</v>
      </c>
    </row>
    <row r="9555" spans="1:6" ht="15">
      <c r="A9555" s="633" t="s">
        <v>28208</v>
      </c>
      <c r="B9555" s="626">
        <v>102154</v>
      </c>
      <c r="C9555" s="628" t="s">
        <v>28239</v>
      </c>
      <c r="D9555" s="626" t="s">
        <v>135</v>
      </c>
      <c r="E9555" s="634">
        <v>251.65</v>
      </c>
      <c r="F9555" s="635">
        <v>0</v>
      </c>
    </row>
    <row r="9556" spans="1:6" ht="15">
      <c r="A9556" s="633" t="s">
        <v>28208</v>
      </c>
      <c r="B9556" s="626">
        <v>102166</v>
      </c>
      <c r="C9556" s="628" t="s">
        <v>28240</v>
      </c>
      <c r="D9556" s="626" t="s">
        <v>135</v>
      </c>
      <c r="E9556" s="634">
        <v>356.61</v>
      </c>
      <c r="F9556" s="635">
        <v>0</v>
      </c>
    </row>
    <row r="9557" spans="1:6" ht="15">
      <c r="A9557" s="633" t="s">
        <v>28208</v>
      </c>
      <c r="B9557" s="626">
        <v>102156</v>
      </c>
      <c r="C9557" s="628" t="s">
        <v>28241</v>
      </c>
      <c r="D9557" s="626" t="s">
        <v>135</v>
      </c>
      <c r="E9557" s="634">
        <v>286.89999999999998</v>
      </c>
      <c r="F9557" s="635">
        <v>0</v>
      </c>
    </row>
    <row r="9558" spans="1:6" ht="15">
      <c r="A9558" s="633" t="s">
        <v>28208</v>
      </c>
      <c r="B9558" s="626">
        <v>102168</v>
      </c>
      <c r="C9558" s="628" t="s">
        <v>28242</v>
      </c>
      <c r="D9558" s="626" t="s">
        <v>135</v>
      </c>
      <c r="E9558" s="634">
        <v>447.35</v>
      </c>
      <c r="F9558" s="635">
        <v>0</v>
      </c>
    </row>
    <row r="9559" spans="1:6" ht="15">
      <c r="A9559" s="633" t="s">
        <v>28208</v>
      </c>
      <c r="B9559" s="626">
        <v>102158</v>
      </c>
      <c r="C9559" s="628" t="s">
        <v>28243</v>
      </c>
      <c r="D9559" s="626" t="s">
        <v>135</v>
      </c>
      <c r="E9559" s="634">
        <v>395.71</v>
      </c>
      <c r="F9559" s="635">
        <v>0</v>
      </c>
    </row>
    <row r="9560" spans="1:6" ht="15">
      <c r="A9560" s="633" t="s">
        <v>28208</v>
      </c>
      <c r="B9560" s="626">
        <v>102152</v>
      </c>
      <c r="C9560" s="628" t="s">
        <v>28244</v>
      </c>
      <c r="D9560" s="626" t="s">
        <v>135</v>
      </c>
      <c r="E9560" s="634">
        <v>231.85</v>
      </c>
      <c r="F9560" s="635">
        <v>0</v>
      </c>
    </row>
    <row r="9561" spans="1:6" ht="15">
      <c r="A9561" s="633" t="s">
        <v>28208</v>
      </c>
      <c r="B9561" s="626">
        <v>102181</v>
      </c>
      <c r="C9561" s="628" t="s">
        <v>28245</v>
      </c>
      <c r="D9561" s="626" t="s">
        <v>135</v>
      </c>
      <c r="E9561" s="634">
        <v>562.15</v>
      </c>
      <c r="F9561" s="635">
        <v>0</v>
      </c>
    </row>
    <row r="9562" spans="1:6" ht="15">
      <c r="A9562" s="633" t="s">
        <v>28208</v>
      </c>
      <c r="B9562" s="626">
        <v>102179</v>
      </c>
      <c r="C9562" s="628" t="s">
        <v>28246</v>
      </c>
      <c r="D9562" s="626" t="s">
        <v>135</v>
      </c>
      <c r="E9562" s="634">
        <v>408.68</v>
      </c>
      <c r="F9562" s="635">
        <v>0</v>
      </c>
    </row>
    <row r="9563" spans="1:6" ht="15">
      <c r="A9563" s="633" t="s">
        <v>28208</v>
      </c>
      <c r="B9563" s="626">
        <v>102180</v>
      </c>
      <c r="C9563" s="628" t="s">
        <v>28247</v>
      </c>
      <c r="D9563" s="626" t="s">
        <v>135</v>
      </c>
      <c r="E9563" s="634">
        <v>474.29</v>
      </c>
      <c r="F9563" s="635">
        <v>0</v>
      </c>
    </row>
    <row r="9564" spans="1:6" ht="15">
      <c r="A9564" s="633" t="s">
        <v>28208</v>
      </c>
      <c r="B9564" s="626">
        <v>102189</v>
      </c>
      <c r="C9564" s="628" t="s">
        <v>28248</v>
      </c>
      <c r="D9564" s="626" t="s">
        <v>351</v>
      </c>
      <c r="E9564" s="634">
        <v>308.05</v>
      </c>
      <c r="F9564" s="635">
        <v>0</v>
      </c>
    </row>
    <row r="9565" spans="1:6" ht="15">
      <c r="A9565" s="633" t="s">
        <v>28208</v>
      </c>
      <c r="B9565" s="626">
        <v>102188</v>
      </c>
      <c r="C9565" s="628" t="s">
        <v>28249</v>
      </c>
      <c r="D9565" s="626" t="s">
        <v>351</v>
      </c>
      <c r="E9565" s="634">
        <v>1110</v>
      </c>
      <c r="F9565" s="635">
        <v>0</v>
      </c>
    </row>
    <row r="9566" spans="1:6" ht="15">
      <c r="A9566" s="633" t="s">
        <v>28208</v>
      </c>
      <c r="B9566" s="626">
        <v>102185</v>
      </c>
      <c r="C9566" s="628" t="s">
        <v>28250</v>
      </c>
      <c r="D9566" s="626" t="s">
        <v>351</v>
      </c>
      <c r="E9566" s="634">
        <v>4542.72</v>
      </c>
      <c r="F9566" s="635">
        <v>0</v>
      </c>
    </row>
    <row r="9567" spans="1:6" ht="15">
      <c r="A9567" s="633" t="s">
        <v>28208</v>
      </c>
      <c r="B9567" s="626">
        <v>102184</v>
      </c>
      <c r="C9567" s="628" t="s">
        <v>28251</v>
      </c>
      <c r="D9567" s="626" t="s">
        <v>351</v>
      </c>
      <c r="E9567" s="634">
        <v>2263.67</v>
      </c>
      <c r="F9567" s="635">
        <v>0</v>
      </c>
    </row>
    <row r="9568" spans="1:6" ht="15">
      <c r="A9568" s="633" t="s">
        <v>28208</v>
      </c>
      <c r="B9568" s="626">
        <v>102187</v>
      </c>
      <c r="C9568" s="628" t="s">
        <v>28252</v>
      </c>
      <c r="D9568" s="626" t="s">
        <v>351</v>
      </c>
      <c r="E9568" s="634">
        <v>0</v>
      </c>
      <c r="F9568" s="635"/>
    </row>
    <row r="9569" spans="1:6" ht="15">
      <c r="A9569" s="633" t="s">
        <v>28208</v>
      </c>
      <c r="B9569" s="626">
        <v>102186</v>
      </c>
      <c r="C9569" s="628" t="s">
        <v>28253</v>
      </c>
      <c r="D9569" s="626" t="s">
        <v>351</v>
      </c>
      <c r="E9569" s="634">
        <v>0</v>
      </c>
      <c r="F9569" s="635"/>
    </row>
    <row r="9570" spans="1:6" ht="15">
      <c r="A9570" s="633" t="s">
        <v>28208</v>
      </c>
      <c r="B9570" s="626">
        <v>102183</v>
      </c>
      <c r="C9570" s="628" t="s">
        <v>28254</v>
      </c>
      <c r="D9570" s="626" t="s">
        <v>351</v>
      </c>
      <c r="E9570" s="634">
        <v>2381.91</v>
      </c>
      <c r="F9570" s="635">
        <v>0</v>
      </c>
    </row>
    <row r="9571" spans="1:6" ht="15">
      <c r="A9571" s="633" t="s">
        <v>28208</v>
      </c>
      <c r="B9571" s="626">
        <v>102182</v>
      </c>
      <c r="C9571" s="628" t="s">
        <v>28255</v>
      </c>
      <c r="D9571" s="626" t="s">
        <v>351</v>
      </c>
      <c r="E9571" s="634">
        <v>1183.06</v>
      </c>
      <c r="F9571" s="635">
        <v>0</v>
      </c>
    </row>
    <row r="9572" spans="1:6" ht="15">
      <c r="A9572" s="633" t="s">
        <v>28208</v>
      </c>
      <c r="B9572" s="626">
        <v>102191</v>
      </c>
      <c r="C9572" s="628" t="s">
        <v>28256</v>
      </c>
      <c r="D9572" s="626" t="s">
        <v>135</v>
      </c>
      <c r="E9572" s="634">
        <v>29.51</v>
      </c>
      <c r="F9572" s="635">
        <v>0</v>
      </c>
    </row>
    <row r="9573" spans="1:6" ht="15">
      <c r="A9573" s="633" t="s">
        <v>28208</v>
      </c>
      <c r="B9573" s="626">
        <v>102190</v>
      </c>
      <c r="C9573" s="628" t="s">
        <v>28257</v>
      </c>
      <c r="D9573" s="626" t="s">
        <v>135</v>
      </c>
      <c r="E9573" s="634">
        <v>24.28</v>
      </c>
      <c r="F9573" s="635">
        <v>0</v>
      </c>
    </row>
    <row r="9574" spans="1:6" ht="15">
      <c r="A9574" s="633" t="s">
        <v>28208</v>
      </c>
      <c r="B9574" s="626">
        <v>102192</v>
      </c>
      <c r="C9574" s="628" t="s">
        <v>28258</v>
      </c>
      <c r="D9574" s="626" t="s">
        <v>135</v>
      </c>
      <c r="E9574" s="634">
        <v>21.07</v>
      </c>
      <c r="F9574" s="635">
        <v>0</v>
      </c>
    </row>
    <row r="9575" spans="1:6" ht="15">
      <c r="A9575" s="633" t="s">
        <v>28259</v>
      </c>
      <c r="B9575" s="626">
        <v>89354</v>
      </c>
      <c r="C9575" s="628" t="s">
        <v>28260</v>
      </c>
      <c r="D9575" s="626" t="s">
        <v>351</v>
      </c>
      <c r="E9575" s="634">
        <v>470.95</v>
      </c>
      <c r="F9575" s="635">
        <v>0</v>
      </c>
    </row>
    <row r="9576" spans="1:6" ht="15">
      <c r="A9576" s="633" t="s">
        <v>28259</v>
      </c>
      <c r="B9576" s="626">
        <v>103041</v>
      </c>
      <c r="C9576" s="628" t="s">
        <v>28261</v>
      </c>
      <c r="D9576" s="626" t="s">
        <v>351</v>
      </c>
      <c r="E9576" s="634">
        <v>24.03</v>
      </c>
      <c r="F9576" s="635">
        <v>0</v>
      </c>
    </row>
    <row r="9577" spans="1:6" ht="15">
      <c r="A9577" s="633" t="s">
        <v>28259</v>
      </c>
      <c r="B9577" s="626">
        <v>103042</v>
      </c>
      <c r="C9577" s="628" t="s">
        <v>28262</v>
      </c>
      <c r="D9577" s="626" t="s">
        <v>351</v>
      </c>
      <c r="E9577" s="634">
        <v>30.09</v>
      </c>
      <c r="F9577" s="635">
        <v>0</v>
      </c>
    </row>
    <row r="9578" spans="1:6" ht="15">
      <c r="A9578" s="633" t="s">
        <v>28259</v>
      </c>
      <c r="B9578" s="626">
        <v>103043</v>
      </c>
      <c r="C9578" s="628" t="s">
        <v>28263</v>
      </c>
      <c r="D9578" s="626" t="s">
        <v>351</v>
      </c>
      <c r="E9578" s="634">
        <v>27.55</v>
      </c>
      <c r="F9578" s="635">
        <v>0</v>
      </c>
    </row>
    <row r="9579" spans="1:6" ht="15">
      <c r="A9579" s="633" t="s">
        <v>28259</v>
      </c>
      <c r="B9579" s="626">
        <v>103044</v>
      </c>
      <c r="C9579" s="628" t="s">
        <v>28264</v>
      </c>
      <c r="D9579" s="626" t="s">
        <v>351</v>
      </c>
      <c r="E9579" s="634">
        <v>37.43</v>
      </c>
      <c r="F9579" s="635">
        <v>0</v>
      </c>
    </row>
    <row r="9580" spans="1:6" ht="15">
      <c r="A9580" s="633" t="s">
        <v>28259</v>
      </c>
      <c r="B9580" s="626">
        <v>103039</v>
      </c>
      <c r="C9580" s="628" t="s">
        <v>28265</v>
      </c>
      <c r="D9580" s="626" t="s">
        <v>351</v>
      </c>
      <c r="E9580" s="634">
        <v>83.05</v>
      </c>
      <c r="F9580" s="635">
        <v>0</v>
      </c>
    </row>
    <row r="9581" spans="1:6" ht="15">
      <c r="A9581" s="633" t="s">
        <v>28259</v>
      </c>
      <c r="B9581" s="626">
        <v>103038</v>
      </c>
      <c r="C9581" s="628" t="s">
        <v>28266</v>
      </c>
      <c r="D9581" s="626" t="s">
        <v>351</v>
      </c>
      <c r="E9581" s="634">
        <v>75.599999999999994</v>
      </c>
      <c r="F9581" s="635">
        <v>0</v>
      </c>
    </row>
    <row r="9582" spans="1:6" ht="15">
      <c r="A9582" s="633" t="s">
        <v>28259</v>
      </c>
      <c r="B9582" s="626">
        <v>103037</v>
      </c>
      <c r="C9582" s="628" t="s">
        <v>28267</v>
      </c>
      <c r="D9582" s="626" t="s">
        <v>351</v>
      </c>
      <c r="E9582" s="634">
        <v>56.41</v>
      </c>
      <c r="F9582" s="635">
        <v>0</v>
      </c>
    </row>
    <row r="9583" spans="1:6" ht="15">
      <c r="A9583" s="633" t="s">
        <v>28259</v>
      </c>
      <c r="B9583" s="626">
        <v>103036</v>
      </c>
      <c r="C9583" s="628" t="s">
        <v>28268</v>
      </c>
      <c r="D9583" s="626" t="s">
        <v>351</v>
      </c>
      <c r="E9583" s="634">
        <v>28.58</v>
      </c>
      <c r="F9583" s="635">
        <v>0</v>
      </c>
    </row>
    <row r="9584" spans="1:6" ht="15">
      <c r="A9584" s="633" t="s">
        <v>28259</v>
      </c>
      <c r="B9584" s="626">
        <v>103040</v>
      </c>
      <c r="C9584" s="628" t="s">
        <v>28269</v>
      </c>
      <c r="D9584" s="626" t="s">
        <v>351</v>
      </c>
      <c r="E9584" s="634">
        <v>122.55</v>
      </c>
      <c r="F9584" s="635">
        <v>0</v>
      </c>
    </row>
    <row r="9585" spans="1:6" ht="15">
      <c r="A9585" s="633" t="s">
        <v>28259</v>
      </c>
      <c r="B9585" s="626">
        <v>90371</v>
      </c>
      <c r="C9585" s="628" t="s">
        <v>28270</v>
      </c>
      <c r="D9585" s="626" t="s">
        <v>351</v>
      </c>
      <c r="E9585" s="634">
        <v>35.979999999999997</v>
      </c>
      <c r="F9585" s="635">
        <v>0</v>
      </c>
    </row>
    <row r="9586" spans="1:6" ht="15">
      <c r="A9586" s="633" t="s">
        <v>28259</v>
      </c>
      <c r="B9586" s="626">
        <v>103047</v>
      </c>
      <c r="C9586" s="628" t="s">
        <v>28271</v>
      </c>
      <c r="D9586" s="626" t="s">
        <v>351</v>
      </c>
      <c r="E9586" s="634">
        <v>29.2</v>
      </c>
      <c r="F9586" s="635">
        <v>0</v>
      </c>
    </row>
    <row r="9587" spans="1:6" ht="15">
      <c r="A9587" s="633" t="s">
        <v>28259</v>
      </c>
      <c r="B9587" s="626">
        <v>94489</v>
      </c>
      <c r="C9587" s="628" t="s">
        <v>28272</v>
      </c>
      <c r="D9587" s="626" t="s">
        <v>351</v>
      </c>
      <c r="E9587" s="634">
        <v>35.43</v>
      </c>
      <c r="F9587" s="635">
        <v>0</v>
      </c>
    </row>
    <row r="9588" spans="1:6" ht="15">
      <c r="A9588" s="633" t="s">
        <v>28259</v>
      </c>
      <c r="B9588" s="626">
        <v>94490</v>
      </c>
      <c r="C9588" s="628" t="s">
        <v>28273</v>
      </c>
      <c r="D9588" s="626" t="s">
        <v>351</v>
      </c>
      <c r="E9588" s="634">
        <v>52.11</v>
      </c>
      <c r="F9588" s="635">
        <v>0</v>
      </c>
    </row>
    <row r="9589" spans="1:6" ht="15">
      <c r="A9589" s="633" t="s">
        <v>28259</v>
      </c>
      <c r="B9589" s="626">
        <v>94491</v>
      </c>
      <c r="C9589" s="628" t="s">
        <v>28274</v>
      </c>
      <c r="D9589" s="626" t="s">
        <v>351</v>
      </c>
      <c r="E9589" s="634">
        <v>70.88</v>
      </c>
      <c r="F9589" s="635">
        <v>0</v>
      </c>
    </row>
    <row r="9590" spans="1:6" ht="15">
      <c r="A9590" s="633" t="s">
        <v>28259</v>
      </c>
      <c r="B9590" s="626">
        <v>94492</v>
      </c>
      <c r="C9590" s="628" t="s">
        <v>28275</v>
      </c>
      <c r="D9590" s="626" t="s">
        <v>351</v>
      </c>
      <c r="E9590" s="634">
        <v>72.849999999999994</v>
      </c>
      <c r="F9590" s="635">
        <v>0</v>
      </c>
    </row>
    <row r="9591" spans="1:6" ht="15">
      <c r="A9591" s="633" t="s">
        <v>28259</v>
      </c>
      <c r="B9591" s="626">
        <v>94493</v>
      </c>
      <c r="C9591" s="628" t="s">
        <v>28276</v>
      </c>
      <c r="D9591" s="626" t="s">
        <v>351</v>
      </c>
      <c r="E9591" s="634">
        <v>132.68</v>
      </c>
      <c r="F9591" s="635">
        <v>0</v>
      </c>
    </row>
    <row r="9592" spans="1:6" ht="15">
      <c r="A9592" s="633" t="s">
        <v>28259</v>
      </c>
      <c r="B9592" s="626">
        <v>94497</v>
      </c>
      <c r="C9592" s="628" t="s">
        <v>28277</v>
      </c>
      <c r="D9592" s="626" t="s">
        <v>351</v>
      </c>
      <c r="E9592" s="634">
        <v>90.16</v>
      </c>
      <c r="F9592" s="635">
        <v>0</v>
      </c>
    </row>
    <row r="9593" spans="1:6" ht="15">
      <c r="A9593" s="633" t="s">
        <v>28259</v>
      </c>
      <c r="B9593" s="626">
        <v>94794</v>
      </c>
      <c r="C9593" s="628" t="s">
        <v>28278</v>
      </c>
      <c r="D9593" s="626" t="s">
        <v>351</v>
      </c>
      <c r="E9593" s="634">
        <v>140.72999999999999</v>
      </c>
      <c r="F9593" s="635">
        <v>0</v>
      </c>
    </row>
    <row r="9594" spans="1:6" ht="15">
      <c r="A9594" s="633" t="s">
        <v>28259</v>
      </c>
      <c r="B9594" s="626">
        <v>94496</v>
      </c>
      <c r="C9594" s="628" t="s">
        <v>28279</v>
      </c>
      <c r="D9594" s="626" t="s">
        <v>351</v>
      </c>
      <c r="E9594" s="634">
        <v>70.959999999999994</v>
      </c>
      <c r="F9594" s="635">
        <v>0</v>
      </c>
    </row>
    <row r="9595" spans="1:6" ht="15">
      <c r="A9595" s="633" t="s">
        <v>28259</v>
      </c>
      <c r="B9595" s="626">
        <v>94793</v>
      </c>
      <c r="C9595" s="628" t="s">
        <v>28280</v>
      </c>
      <c r="D9595" s="626" t="s">
        <v>351</v>
      </c>
      <c r="E9595" s="634">
        <v>131.33000000000001</v>
      </c>
      <c r="F9595" s="635">
        <v>0</v>
      </c>
    </row>
    <row r="9596" spans="1:6" ht="15">
      <c r="A9596" s="633" t="s">
        <v>28259</v>
      </c>
      <c r="B9596" s="626">
        <v>94495</v>
      </c>
      <c r="C9596" s="628" t="s">
        <v>28281</v>
      </c>
      <c r="D9596" s="626" t="s">
        <v>351</v>
      </c>
      <c r="E9596" s="634">
        <v>52.08</v>
      </c>
      <c r="F9596" s="635">
        <v>0</v>
      </c>
    </row>
    <row r="9597" spans="1:6" ht="15">
      <c r="A9597" s="633" t="s">
        <v>28259</v>
      </c>
      <c r="B9597" s="626">
        <v>94792</v>
      </c>
      <c r="C9597" s="628" t="s">
        <v>28282</v>
      </c>
      <c r="D9597" s="626" t="s">
        <v>351</v>
      </c>
      <c r="E9597" s="634">
        <v>96.92</v>
      </c>
      <c r="F9597" s="635">
        <v>0</v>
      </c>
    </row>
    <row r="9598" spans="1:6" ht="15">
      <c r="A9598" s="633" t="s">
        <v>28259</v>
      </c>
      <c r="B9598" s="626">
        <v>89352</v>
      </c>
      <c r="C9598" s="628" t="s">
        <v>28283</v>
      </c>
      <c r="D9598" s="626" t="s">
        <v>351</v>
      </c>
      <c r="E9598" s="634">
        <v>30.05</v>
      </c>
      <c r="F9598" s="635">
        <v>0</v>
      </c>
    </row>
    <row r="9599" spans="1:6" ht="15">
      <c r="A9599" s="633" t="s">
        <v>28259</v>
      </c>
      <c r="B9599" s="626">
        <v>89986</v>
      </c>
      <c r="C9599" s="628" t="s">
        <v>28284</v>
      </c>
      <c r="D9599" s="626" t="s">
        <v>351</v>
      </c>
      <c r="E9599" s="634">
        <v>69.81</v>
      </c>
      <c r="F9599" s="635">
        <v>0</v>
      </c>
    </row>
    <row r="9600" spans="1:6" ht="15">
      <c r="A9600" s="633" t="s">
        <v>28259</v>
      </c>
      <c r="B9600" s="626">
        <v>94499</v>
      </c>
      <c r="C9600" s="628" t="s">
        <v>28285</v>
      </c>
      <c r="D9600" s="626" t="s">
        <v>351</v>
      </c>
      <c r="E9600" s="634">
        <v>238.32</v>
      </c>
      <c r="F9600" s="635">
        <v>0</v>
      </c>
    </row>
    <row r="9601" spans="1:6" ht="15">
      <c r="A9601" s="633" t="s">
        <v>28259</v>
      </c>
      <c r="B9601" s="626">
        <v>94498</v>
      </c>
      <c r="C9601" s="628" t="s">
        <v>28286</v>
      </c>
      <c r="D9601" s="626" t="s">
        <v>351</v>
      </c>
      <c r="E9601" s="634">
        <v>123.63</v>
      </c>
      <c r="F9601" s="635">
        <v>0</v>
      </c>
    </row>
    <row r="9602" spans="1:6" ht="15">
      <c r="A9602" s="633" t="s">
        <v>28259</v>
      </c>
      <c r="B9602" s="626">
        <v>94500</v>
      </c>
      <c r="C9602" s="628" t="s">
        <v>28287</v>
      </c>
      <c r="D9602" s="626" t="s">
        <v>351</v>
      </c>
      <c r="E9602" s="634">
        <v>289.89</v>
      </c>
      <c r="F9602" s="635">
        <v>0</v>
      </c>
    </row>
    <row r="9603" spans="1:6" ht="15">
      <c r="A9603" s="633" t="s">
        <v>28259</v>
      </c>
      <c r="B9603" s="626">
        <v>89353</v>
      </c>
      <c r="C9603" s="628" t="s">
        <v>28288</v>
      </c>
      <c r="D9603" s="626" t="s">
        <v>351</v>
      </c>
      <c r="E9603" s="634">
        <v>34.18</v>
      </c>
      <c r="F9603" s="635">
        <v>0</v>
      </c>
    </row>
    <row r="9604" spans="1:6" ht="15">
      <c r="A9604" s="633" t="s">
        <v>28259</v>
      </c>
      <c r="B9604" s="626">
        <v>89987</v>
      </c>
      <c r="C9604" s="628" t="s">
        <v>28289</v>
      </c>
      <c r="D9604" s="626" t="s">
        <v>351</v>
      </c>
      <c r="E9604" s="634">
        <v>79.83</v>
      </c>
      <c r="F9604" s="635">
        <v>0</v>
      </c>
    </row>
    <row r="9605" spans="1:6" ht="15">
      <c r="A9605" s="633" t="s">
        <v>28259</v>
      </c>
      <c r="B9605" s="626">
        <v>94501</v>
      </c>
      <c r="C9605" s="628" t="s">
        <v>28290</v>
      </c>
      <c r="D9605" s="626" t="s">
        <v>351</v>
      </c>
      <c r="E9605" s="634">
        <v>570.54</v>
      </c>
      <c r="F9605" s="635">
        <v>0</v>
      </c>
    </row>
    <row r="9606" spans="1:6" ht="15">
      <c r="A9606" s="633" t="s">
        <v>28259</v>
      </c>
      <c r="B9606" s="626">
        <v>89349</v>
      </c>
      <c r="C9606" s="628" t="s">
        <v>28291</v>
      </c>
      <c r="D9606" s="626" t="s">
        <v>351</v>
      </c>
      <c r="E9606" s="634">
        <v>22.82</v>
      </c>
      <c r="F9606" s="635">
        <v>0</v>
      </c>
    </row>
    <row r="9607" spans="1:6" ht="15">
      <c r="A9607" s="633" t="s">
        <v>28259</v>
      </c>
      <c r="B9607" s="626">
        <v>89984</v>
      </c>
      <c r="C9607" s="628" t="s">
        <v>28292</v>
      </c>
      <c r="D9607" s="626" t="s">
        <v>351</v>
      </c>
      <c r="E9607" s="634">
        <v>71.47</v>
      </c>
      <c r="F9607" s="635">
        <v>0</v>
      </c>
    </row>
    <row r="9608" spans="1:6" ht="15">
      <c r="A9608" s="633" t="s">
        <v>28259</v>
      </c>
      <c r="B9608" s="626">
        <v>89985</v>
      </c>
      <c r="C9608" s="628" t="s">
        <v>28293</v>
      </c>
      <c r="D9608" s="626" t="s">
        <v>351</v>
      </c>
      <c r="E9608" s="634">
        <v>76.2</v>
      </c>
      <c r="F9608" s="635">
        <v>0</v>
      </c>
    </row>
    <row r="9609" spans="1:6" ht="15">
      <c r="A9609" s="633" t="s">
        <v>28259</v>
      </c>
      <c r="B9609" s="626">
        <v>89351</v>
      </c>
      <c r="C9609" s="628" t="s">
        <v>28294</v>
      </c>
      <c r="D9609" s="626" t="s">
        <v>351</v>
      </c>
      <c r="E9609" s="634">
        <v>29</v>
      </c>
      <c r="F9609" s="635">
        <v>0</v>
      </c>
    </row>
    <row r="9610" spans="1:6" ht="15">
      <c r="A9610" s="633" t="s">
        <v>28259</v>
      </c>
      <c r="B9610" s="626">
        <v>103045</v>
      </c>
      <c r="C9610" s="628" t="s">
        <v>28295</v>
      </c>
      <c r="D9610" s="626" t="s">
        <v>351</v>
      </c>
      <c r="E9610" s="634">
        <v>12.45</v>
      </c>
      <c r="F9610" s="635">
        <v>0</v>
      </c>
    </row>
    <row r="9611" spans="1:6" ht="15">
      <c r="A9611" s="633" t="s">
        <v>28259</v>
      </c>
      <c r="B9611" s="626">
        <v>103046</v>
      </c>
      <c r="C9611" s="628" t="s">
        <v>28296</v>
      </c>
      <c r="D9611" s="626" t="s">
        <v>351</v>
      </c>
      <c r="E9611" s="634">
        <v>28.61</v>
      </c>
      <c r="F9611" s="635">
        <v>0</v>
      </c>
    </row>
    <row r="9612" spans="1:6" ht="15">
      <c r="A9612" s="633" t="s">
        <v>28259</v>
      </c>
      <c r="B9612" s="626">
        <v>103048</v>
      </c>
      <c r="C9612" s="628" t="s">
        <v>28297</v>
      </c>
      <c r="D9612" s="626" t="s">
        <v>351</v>
      </c>
      <c r="E9612" s="634">
        <v>22.2</v>
      </c>
      <c r="F9612" s="635">
        <v>0</v>
      </c>
    </row>
    <row r="9613" spans="1:6" ht="15">
      <c r="A9613" s="633" t="s">
        <v>28259</v>
      </c>
      <c r="B9613" s="626">
        <v>103049</v>
      </c>
      <c r="C9613" s="628" t="s">
        <v>28298</v>
      </c>
      <c r="D9613" s="626" t="s">
        <v>351</v>
      </c>
      <c r="E9613" s="634">
        <v>23.78</v>
      </c>
      <c r="F9613" s="635">
        <v>0</v>
      </c>
    </row>
    <row r="9614" spans="1:6" ht="15">
      <c r="A9614" s="633" t="s">
        <v>28259</v>
      </c>
      <c r="B9614" s="626">
        <v>103029</v>
      </c>
      <c r="C9614" s="628" t="s">
        <v>28299</v>
      </c>
      <c r="D9614" s="626" t="s">
        <v>351</v>
      </c>
      <c r="E9614" s="634">
        <v>38.51</v>
      </c>
      <c r="F9614" s="635">
        <v>0</v>
      </c>
    </row>
    <row r="9615" spans="1:6" ht="15">
      <c r="A9615" s="633" t="s">
        <v>28259</v>
      </c>
      <c r="B9615" s="626">
        <v>103019</v>
      </c>
      <c r="C9615" s="628" t="s">
        <v>28300</v>
      </c>
      <c r="D9615" s="626" t="s">
        <v>351</v>
      </c>
      <c r="E9615" s="634">
        <v>362.83</v>
      </c>
      <c r="F9615" s="635">
        <v>0</v>
      </c>
    </row>
    <row r="9616" spans="1:6" ht="15">
      <c r="A9616" s="633" t="s">
        <v>28259</v>
      </c>
      <c r="B9616" s="626">
        <v>103050</v>
      </c>
      <c r="C9616" s="628" t="s">
        <v>28301</v>
      </c>
      <c r="D9616" s="626" t="s">
        <v>351</v>
      </c>
      <c r="E9616" s="634">
        <v>33.1</v>
      </c>
      <c r="F9616" s="635">
        <v>0</v>
      </c>
    </row>
    <row r="9617" spans="1:6" ht="15">
      <c r="A9617" s="633" t="s">
        <v>28259</v>
      </c>
      <c r="B9617" s="626">
        <v>103051</v>
      </c>
      <c r="C9617" s="628" t="s">
        <v>28302</v>
      </c>
      <c r="D9617" s="626" t="s">
        <v>351</v>
      </c>
      <c r="E9617" s="634">
        <v>40.08</v>
      </c>
      <c r="F9617" s="635">
        <v>0</v>
      </c>
    </row>
    <row r="9618" spans="1:6" ht="15">
      <c r="A9618" s="633" t="s">
        <v>28259</v>
      </c>
      <c r="B9618" s="626">
        <v>103052</v>
      </c>
      <c r="C9618" s="628" t="s">
        <v>28303</v>
      </c>
      <c r="D9618" s="626" t="s">
        <v>351</v>
      </c>
      <c r="E9618" s="634">
        <v>52.8</v>
      </c>
      <c r="F9618" s="635">
        <v>0</v>
      </c>
    </row>
    <row r="9619" spans="1:6" ht="15">
      <c r="A9619" s="633" t="s">
        <v>28259</v>
      </c>
      <c r="B9619" s="626">
        <v>94799</v>
      </c>
      <c r="C9619" s="628" t="s">
        <v>28304</v>
      </c>
      <c r="D9619" s="626" t="s">
        <v>351</v>
      </c>
      <c r="E9619" s="634">
        <v>241.4</v>
      </c>
      <c r="F9619" s="635">
        <v>0</v>
      </c>
    </row>
    <row r="9620" spans="1:6" ht="15">
      <c r="A9620" s="633" t="s">
        <v>28259</v>
      </c>
      <c r="B9620" s="626">
        <v>94798</v>
      </c>
      <c r="C9620" s="628" t="s">
        <v>28305</v>
      </c>
      <c r="D9620" s="626" t="s">
        <v>351</v>
      </c>
      <c r="E9620" s="634">
        <v>196.34</v>
      </c>
      <c r="F9620" s="635">
        <v>0</v>
      </c>
    </row>
    <row r="9621" spans="1:6" ht="15">
      <c r="A9621" s="633" t="s">
        <v>28259</v>
      </c>
      <c r="B9621" s="626">
        <v>94797</v>
      </c>
      <c r="C9621" s="628" t="s">
        <v>28306</v>
      </c>
      <c r="D9621" s="626" t="s">
        <v>351</v>
      </c>
      <c r="E9621" s="634">
        <v>118.98</v>
      </c>
      <c r="F9621" s="635">
        <v>0</v>
      </c>
    </row>
    <row r="9622" spans="1:6" ht="15">
      <c r="A9622" s="633" t="s">
        <v>28259</v>
      </c>
      <c r="B9622" s="626">
        <v>94795</v>
      </c>
      <c r="C9622" s="628" t="s">
        <v>28307</v>
      </c>
      <c r="D9622" s="626" t="s">
        <v>351</v>
      </c>
      <c r="E9622" s="634">
        <v>50.31</v>
      </c>
      <c r="F9622" s="635">
        <v>0</v>
      </c>
    </row>
    <row r="9623" spans="1:6" ht="15">
      <c r="A9623" s="633" t="s">
        <v>28259</v>
      </c>
      <c r="B9623" s="626">
        <v>94800</v>
      </c>
      <c r="C9623" s="628" t="s">
        <v>28308</v>
      </c>
      <c r="D9623" s="626" t="s">
        <v>351</v>
      </c>
      <c r="E9623" s="634">
        <v>309.98</v>
      </c>
      <c r="F9623" s="635">
        <v>0</v>
      </c>
    </row>
    <row r="9624" spans="1:6" ht="15">
      <c r="A9624" s="633" t="s">
        <v>28259</v>
      </c>
      <c r="B9624" s="626">
        <v>94796</v>
      </c>
      <c r="C9624" s="628" t="s">
        <v>28309</v>
      </c>
      <c r="D9624" s="626" t="s">
        <v>351</v>
      </c>
      <c r="E9624" s="634">
        <v>58.38</v>
      </c>
      <c r="F9624" s="635">
        <v>0</v>
      </c>
    </row>
    <row r="9625" spans="1:6" ht="15">
      <c r="A9625" s="633" t="s">
        <v>28259</v>
      </c>
      <c r="B9625" s="626">
        <v>99635</v>
      </c>
      <c r="C9625" s="628" t="s">
        <v>28310</v>
      </c>
      <c r="D9625" s="626" t="s">
        <v>351</v>
      </c>
      <c r="E9625" s="634">
        <v>443.24</v>
      </c>
      <c r="F9625" s="635">
        <v>0</v>
      </c>
    </row>
    <row r="9626" spans="1:6" ht="15">
      <c r="A9626" s="633" t="s">
        <v>28259</v>
      </c>
      <c r="B9626" s="626">
        <v>103018</v>
      </c>
      <c r="C9626" s="628" t="s">
        <v>28311</v>
      </c>
      <c r="D9626" s="626" t="s">
        <v>351</v>
      </c>
      <c r="E9626" s="634">
        <v>362.9</v>
      </c>
      <c r="F9626" s="635">
        <v>0</v>
      </c>
    </row>
    <row r="9627" spans="1:6" ht="15">
      <c r="A9627" s="633" t="s">
        <v>28259</v>
      </c>
      <c r="B9627" s="626">
        <v>95252</v>
      </c>
      <c r="C9627" s="628" t="s">
        <v>28312</v>
      </c>
      <c r="D9627" s="626" t="s">
        <v>351</v>
      </c>
      <c r="E9627" s="634">
        <v>123.2</v>
      </c>
      <c r="F9627" s="635">
        <v>0</v>
      </c>
    </row>
    <row r="9628" spans="1:6" ht="15">
      <c r="A9628" s="633" t="s">
        <v>28259</v>
      </c>
      <c r="B9628" s="626">
        <v>95251</v>
      </c>
      <c r="C9628" s="628" t="s">
        <v>28313</v>
      </c>
      <c r="D9628" s="626" t="s">
        <v>351</v>
      </c>
      <c r="E9628" s="634">
        <v>101.07</v>
      </c>
      <c r="F9628" s="635">
        <v>0</v>
      </c>
    </row>
    <row r="9629" spans="1:6" ht="15">
      <c r="A9629" s="633" t="s">
        <v>28259</v>
      </c>
      <c r="B9629" s="626">
        <v>95250</v>
      </c>
      <c r="C9629" s="628" t="s">
        <v>28314</v>
      </c>
      <c r="D9629" s="626" t="s">
        <v>351</v>
      </c>
      <c r="E9629" s="634">
        <v>68.739999999999995</v>
      </c>
      <c r="F9629" s="635">
        <v>0</v>
      </c>
    </row>
    <row r="9630" spans="1:6" ht="15">
      <c r="A9630" s="633" t="s">
        <v>28259</v>
      </c>
      <c r="B9630" s="626">
        <v>95248</v>
      </c>
      <c r="C9630" s="628" t="s">
        <v>28315</v>
      </c>
      <c r="D9630" s="626" t="s">
        <v>351</v>
      </c>
      <c r="E9630" s="634">
        <v>42.44</v>
      </c>
      <c r="F9630" s="635">
        <v>0</v>
      </c>
    </row>
    <row r="9631" spans="1:6" ht="15">
      <c r="A9631" s="633" t="s">
        <v>28259</v>
      </c>
      <c r="B9631" s="626">
        <v>95253</v>
      </c>
      <c r="C9631" s="628" t="s">
        <v>28316</v>
      </c>
      <c r="D9631" s="626" t="s">
        <v>351</v>
      </c>
      <c r="E9631" s="634">
        <v>185.2</v>
      </c>
      <c r="F9631" s="635">
        <v>0</v>
      </c>
    </row>
    <row r="9632" spans="1:6" ht="15">
      <c r="A9632" s="633" t="s">
        <v>28259</v>
      </c>
      <c r="B9632" s="626">
        <v>95249</v>
      </c>
      <c r="C9632" s="628" t="s">
        <v>28317</v>
      </c>
      <c r="D9632" s="626" t="s">
        <v>351</v>
      </c>
      <c r="E9632" s="634">
        <v>50.95</v>
      </c>
      <c r="F9632" s="635">
        <v>0</v>
      </c>
    </row>
    <row r="9633" spans="1:6" ht="15">
      <c r="A9633" s="633" t="s">
        <v>28259</v>
      </c>
      <c r="B9633" s="626">
        <v>99622</v>
      </c>
      <c r="C9633" s="628" t="s">
        <v>28318</v>
      </c>
      <c r="D9633" s="626" t="s">
        <v>351</v>
      </c>
      <c r="E9633" s="634">
        <v>317.92</v>
      </c>
      <c r="F9633" s="635">
        <v>0</v>
      </c>
    </row>
    <row r="9634" spans="1:6" ht="15">
      <c r="A9634" s="633" t="s">
        <v>28259</v>
      </c>
      <c r="B9634" s="626">
        <v>99621</v>
      </c>
      <c r="C9634" s="628" t="s">
        <v>28319</v>
      </c>
      <c r="D9634" s="626" t="s">
        <v>351</v>
      </c>
      <c r="E9634" s="634">
        <v>282.07</v>
      </c>
      <c r="F9634" s="635">
        <v>0</v>
      </c>
    </row>
    <row r="9635" spans="1:6" ht="15">
      <c r="A9635" s="633" t="s">
        <v>28259</v>
      </c>
      <c r="B9635" s="626">
        <v>99620</v>
      </c>
      <c r="C9635" s="628" t="s">
        <v>28320</v>
      </c>
      <c r="D9635" s="626" t="s">
        <v>351</v>
      </c>
      <c r="E9635" s="634">
        <v>189.4</v>
      </c>
      <c r="F9635" s="635">
        <v>0</v>
      </c>
    </row>
    <row r="9636" spans="1:6" ht="15">
      <c r="A9636" s="633" t="s">
        <v>28259</v>
      </c>
      <c r="B9636" s="626">
        <v>103008</v>
      </c>
      <c r="C9636" s="628" t="s">
        <v>28321</v>
      </c>
      <c r="D9636" s="626" t="s">
        <v>351</v>
      </c>
      <c r="E9636" s="634">
        <v>113.68</v>
      </c>
      <c r="F9636" s="635">
        <v>0</v>
      </c>
    </row>
    <row r="9637" spans="1:6" ht="15">
      <c r="A9637" s="633" t="s">
        <v>28259</v>
      </c>
      <c r="B9637" s="626">
        <v>99624</v>
      </c>
      <c r="C9637" s="628" t="s">
        <v>28322</v>
      </c>
      <c r="D9637" s="626" t="s">
        <v>351</v>
      </c>
      <c r="E9637" s="634">
        <v>631.66999999999996</v>
      </c>
      <c r="F9637" s="635">
        <v>0</v>
      </c>
    </row>
    <row r="9638" spans="1:6" ht="15">
      <c r="A9638" s="633" t="s">
        <v>28259</v>
      </c>
      <c r="B9638" s="626">
        <v>99623</v>
      </c>
      <c r="C9638" s="628" t="s">
        <v>28323</v>
      </c>
      <c r="D9638" s="626" t="s">
        <v>351</v>
      </c>
      <c r="E9638" s="634">
        <v>443.3</v>
      </c>
      <c r="F9638" s="635">
        <v>0</v>
      </c>
    </row>
    <row r="9639" spans="1:6" ht="15">
      <c r="A9639" s="633" t="s">
        <v>28259</v>
      </c>
      <c r="B9639" s="626">
        <v>99625</v>
      </c>
      <c r="C9639" s="628" t="s">
        <v>28324</v>
      </c>
      <c r="D9639" s="626" t="s">
        <v>351</v>
      </c>
      <c r="E9639" s="634">
        <v>868.22</v>
      </c>
      <c r="F9639" s="635">
        <v>0</v>
      </c>
    </row>
    <row r="9640" spans="1:6" ht="15">
      <c r="A9640" s="633" t="s">
        <v>28259</v>
      </c>
      <c r="B9640" s="626">
        <v>99619</v>
      </c>
      <c r="C9640" s="628" t="s">
        <v>28325</v>
      </c>
      <c r="D9640" s="626" t="s">
        <v>351</v>
      </c>
      <c r="E9640" s="634">
        <v>139.44</v>
      </c>
      <c r="F9640" s="635">
        <v>0</v>
      </c>
    </row>
    <row r="9641" spans="1:6" ht="15">
      <c r="A9641" s="633" t="s">
        <v>28259</v>
      </c>
      <c r="B9641" s="626">
        <v>99626</v>
      </c>
      <c r="C9641" s="628" t="s">
        <v>28326</v>
      </c>
      <c r="D9641" s="626" t="s">
        <v>351</v>
      </c>
      <c r="E9641" s="634">
        <v>1335.02</v>
      </c>
      <c r="F9641" s="635">
        <v>0</v>
      </c>
    </row>
    <row r="9642" spans="1:6" ht="15">
      <c r="A9642" s="633" t="s">
        <v>28259</v>
      </c>
      <c r="B9642" s="626">
        <v>99631</v>
      </c>
      <c r="C9642" s="628" t="s">
        <v>28327</v>
      </c>
      <c r="D9642" s="626" t="s">
        <v>351</v>
      </c>
      <c r="E9642" s="634">
        <v>178.14</v>
      </c>
      <c r="F9642" s="635">
        <v>0</v>
      </c>
    </row>
    <row r="9643" spans="1:6" ht="15">
      <c r="A9643" s="633" t="s">
        <v>28259</v>
      </c>
      <c r="B9643" s="626">
        <v>99630</v>
      </c>
      <c r="C9643" s="628" t="s">
        <v>28328</v>
      </c>
      <c r="D9643" s="626" t="s">
        <v>351</v>
      </c>
      <c r="E9643" s="634">
        <v>152.74</v>
      </c>
      <c r="F9643" s="635">
        <v>0</v>
      </c>
    </row>
    <row r="9644" spans="1:6" ht="15">
      <c r="A9644" s="633" t="s">
        <v>28259</v>
      </c>
      <c r="B9644" s="626">
        <v>99629</v>
      </c>
      <c r="C9644" s="628" t="s">
        <v>28329</v>
      </c>
      <c r="D9644" s="626" t="s">
        <v>351</v>
      </c>
      <c r="E9644" s="634">
        <v>102.8</v>
      </c>
      <c r="F9644" s="635">
        <v>0</v>
      </c>
    </row>
    <row r="9645" spans="1:6" ht="15">
      <c r="A9645" s="633" t="s">
        <v>28259</v>
      </c>
      <c r="B9645" s="626">
        <v>99627</v>
      </c>
      <c r="C9645" s="628" t="s">
        <v>28330</v>
      </c>
      <c r="D9645" s="626" t="s">
        <v>351</v>
      </c>
      <c r="E9645" s="634">
        <v>84.18</v>
      </c>
      <c r="F9645" s="635">
        <v>0</v>
      </c>
    </row>
    <row r="9646" spans="1:6" ht="15">
      <c r="A9646" s="633" t="s">
        <v>28259</v>
      </c>
      <c r="B9646" s="626">
        <v>103009</v>
      </c>
      <c r="C9646" s="628" t="s">
        <v>28331</v>
      </c>
      <c r="D9646" s="626" t="s">
        <v>351</v>
      </c>
      <c r="E9646" s="634">
        <v>404.35</v>
      </c>
      <c r="F9646" s="635">
        <v>0</v>
      </c>
    </row>
    <row r="9647" spans="1:6" ht="15">
      <c r="A9647" s="633" t="s">
        <v>28259</v>
      </c>
      <c r="B9647" s="626">
        <v>99632</v>
      </c>
      <c r="C9647" s="628" t="s">
        <v>28332</v>
      </c>
      <c r="D9647" s="626" t="s">
        <v>351</v>
      </c>
      <c r="E9647" s="634">
        <v>256.39999999999998</v>
      </c>
      <c r="F9647" s="635">
        <v>0</v>
      </c>
    </row>
    <row r="9648" spans="1:6" ht="15">
      <c r="A9648" s="633" t="s">
        <v>28259</v>
      </c>
      <c r="B9648" s="626">
        <v>99633</v>
      </c>
      <c r="C9648" s="628" t="s">
        <v>28333</v>
      </c>
      <c r="D9648" s="626" t="s">
        <v>351</v>
      </c>
      <c r="E9648" s="634">
        <v>548.45000000000005</v>
      </c>
      <c r="F9648" s="635">
        <v>0</v>
      </c>
    </row>
    <row r="9649" spans="1:6" ht="15">
      <c r="A9649" s="633" t="s">
        <v>28259</v>
      </c>
      <c r="B9649" s="626">
        <v>99628</v>
      </c>
      <c r="C9649" s="628" t="s">
        <v>28334</v>
      </c>
      <c r="D9649" s="626" t="s">
        <v>351</v>
      </c>
      <c r="E9649" s="634">
        <v>92.25</v>
      </c>
      <c r="F9649" s="635">
        <v>0</v>
      </c>
    </row>
    <row r="9650" spans="1:6" ht="15">
      <c r="A9650" s="633" t="s">
        <v>28259</v>
      </c>
      <c r="B9650" s="626">
        <v>99634</v>
      </c>
      <c r="C9650" s="628" t="s">
        <v>28335</v>
      </c>
      <c r="D9650" s="626" t="s">
        <v>351</v>
      </c>
      <c r="E9650" s="634">
        <v>932.67</v>
      </c>
      <c r="F9650" s="635">
        <v>0</v>
      </c>
    </row>
    <row r="9651" spans="1:6" ht="15">
      <c r="A9651" s="633" t="s">
        <v>28259</v>
      </c>
      <c r="B9651" s="626">
        <v>103013</v>
      </c>
      <c r="C9651" s="628" t="s">
        <v>28336</v>
      </c>
      <c r="D9651" s="626" t="s">
        <v>351</v>
      </c>
      <c r="E9651" s="634">
        <v>163.55000000000001</v>
      </c>
      <c r="F9651" s="635">
        <v>0</v>
      </c>
    </row>
    <row r="9652" spans="1:6" ht="15">
      <c r="A9652" s="633" t="s">
        <v>28259</v>
      </c>
      <c r="B9652" s="626">
        <v>103012</v>
      </c>
      <c r="C9652" s="628" t="s">
        <v>28337</v>
      </c>
      <c r="D9652" s="626" t="s">
        <v>351</v>
      </c>
      <c r="E9652" s="634">
        <v>151.66999999999999</v>
      </c>
      <c r="F9652" s="635">
        <v>0</v>
      </c>
    </row>
    <row r="9653" spans="1:6" ht="15">
      <c r="A9653" s="633" t="s">
        <v>28259</v>
      </c>
      <c r="B9653" s="626">
        <v>103011</v>
      </c>
      <c r="C9653" s="628" t="s">
        <v>28338</v>
      </c>
      <c r="D9653" s="626" t="s">
        <v>351</v>
      </c>
      <c r="E9653" s="634">
        <v>96.3</v>
      </c>
      <c r="F9653" s="635">
        <v>0</v>
      </c>
    </row>
    <row r="9654" spans="1:6" ht="15">
      <c r="A9654" s="633" t="s">
        <v>28259</v>
      </c>
      <c r="B9654" s="626">
        <v>103015</v>
      </c>
      <c r="C9654" s="628" t="s">
        <v>28339</v>
      </c>
      <c r="D9654" s="626" t="s">
        <v>351</v>
      </c>
      <c r="E9654" s="634">
        <v>433.41</v>
      </c>
      <c r="F9654" s="635">
        <v>0</v>
      </c>
    </row>
    <row r="9655" spans="1:6" ht="15">
      <c r="A9655" s="633" t="s">
        <v>28259</v>
      </c>
      <c r="B9655" s="626">
        <v>103014</v>
      </c>
      <c r="C9655" s="628" t="s">
        <v>28340</v>
      </c>
      <c r="D9655" s="626" t="s">
        <v>351</v>
      </c>
      <c r="E9655" s="634">
        <v>245.62</v>
      </c>
      <c r="F9655" s="635">
        <v>0</v>
      </c>
    </row>
    <row r="9656" spans="1:6" ht="15">
      <c r="A9656" s="633" t="s">
        <v>28259</v>
      </c>
      <c r="B9656" s="626">
        <v>103016</v>
      </c>
      <c r="C9656" s="628" t="s">
        <v>28341</v>
      </c>
      <c r="D9656" s="626" t="s">
        <v>351</v>
      </c>
      <c r="E9656" s="634">
        <v>592.21</v>
      </c>
      <c r="F9656" s="635">
        <v>0</v>
      </c>
    </row>
    <row r="9657" spans="1:6" ht="15">
      <c r="A9657" s="633" t="s">
        <v>28259</v>
      </c>
      <c r="B9657" s="626">
        <v>103010</v>
      </c>
      <c r="C9657" s="628" t="s">
        <v>28342</v>
      </c>
      <c r="D9657" s="626" t="s">
        <v>351</v>
      </c>
      <c r="E9657" s="634">
        <v>86.23</v>
      </c>
      <c r="F9657" s="635">
        <v>0</v>
      </c>
    </row>
    <row r="9658" spans="1:6" ht="15">
      <c r="A9658" s="633" t="s">
        <v>28259</v>
      </c>
      <c r="B9658" s="626">
        <v>103017</v>
      </c>
      <c r="C9658" s="628" t="s">
        <v>28343</v>
      </c>
      <c r="D9658" s="626" t="s">
        <v>351</v>
      </c>
      <c r="E9658" s="634">
        <v>1032.1600000000001</v>
      </c>
      <c r="F9658" s="635">
        <v>0</v>
      </c>
    </row>
    <row r="9659" spans="1:6" ht="15">
      <c r="A9659" s="633" t="s">
        <v>28259</v>
      </c>
      <c r="B9659" s="626">
        <v>103033</v>
      </c>
      <c r="C9659" s="628" t="s">
        <v>28344</v>
      </c>
      <c r="D9659" s="626" t="s">
        <v>351</v>
      </c>
      <c r="E9659" s="634">
        <v>0</v>
      </c>
      <c r="F9659" s="635"/>
    </row>
    <row r="9660" spans="1:6" ht="15">
      <c r="A9660" s="633" t="s">
        <v>28259</v>
      </c>
      <c r="B9660" s="626">
        <v>103032</v>
      </c>
      <c r="C9660" s="628" t="s">
        <v>28345</v>
      </c>
      <c r="D9660" s="626" t="s">
        <v>351</v>
      </c>
      <c r="E9660" s="634">
        <v>0</v>
      </c>
      <c r="F9660" s="635"/>
    </row>
    <row r="9661" spans="1:6" ht="15">
      <c r="A9661" s="633" t="s">
        <v>28259</v>
      </c>
      <c r="B9661" s="626">
        <v>103030</v>
      </c>
      <c r="C9661" s="628" t="s">
        <v>28346</v>
      </c>
      <c r="D9661" s="626" t="s">
        <v>351</v>
      </c>
      <c r="E9661" s="634">
        <v>0</v>
      </c>
      <c r="F9661" s="635"/>
    </row>
    <row r="9662" spans="1:6" ht="15">
      <c r="A9662" s="633" t="s">
        <v>28259</v>
      </c>
      <c r="B9662" s="626">
        <v>103031</v>
      </c>
      <c r="C9662" s="628" t="s">
        <v>28347</v>
      </c>
      <c r="D9662" s="626" t="s">
        <v>351</v>
      </c>
      <c r="E9662" s="634">
        <v>0</v>
      </c>
      <c r="F9662" s="635"/>
    </row>
    <row r="9663" spans="1:6" ht="15">
      <c r="A9663" s="633" t="s">
        <v>28259</v>
      </c>
      <c r="B9663" s="626">
        <v>103035</v>
      </c>
      <c r="C9663" s="628" t="s">
        <v>28348</v>
      </c>
      <c r="D9663" s="626" t="s">
        <v>351</v>
      </c>
      <c r="E9663" s="634">
        <v>0</v>
      </c>
      <c r="F9663" s="635"/>
    </row>
    <row r="9664" spans="1:6" ht="15">
      <c r="A9664" s="633" t="s">
        <v>28259</v>
      </c>
      <c r="B9664" s="626">
        <v>103034</v>
      </c>
      <c r="C9664" s="628" t="s">
        <v>28349</v>
      </c>
      <c r="D9664" s="626" t="s">
        <v>351</v>
      </c>
      <c r="E9664" s="634">
        <v>0</v>
      </c>
      <c r="F9664" s="635"/>
    </row>
    <row r="9665" spans="1:6" ht="15">
      <c r="A9665" s="633" t="s">
        <v>28259</v>
      </c>
      <c r="B9665" s="626">
        <v>103024</v>
      </c>
      <c r="C9665" s="628" t="s">
        <v>28350</v>
      </c>
      <c r="D9665" s="626" t="s">
        <v>351</v>
      </c>
      <c r="E9665" s="634">
        <v>0</v>
      </c>
      <c r="F9665" s="635"/>
    </row>
    <row r="9666" spans="1:6" ht="15">
      <c r="A9666" s="633" t="s">
        <v>28259</v>
      </c>
      <c r="B9666" s="626">
        <v>103023</v>
      </c>
      <c r="C9666" s="628" t="s">
        <v>28351</v>
      </c>
      <c r="D9666" s="626" t="s">
        <v>351</v>
      </c>
      <c r="E9666" s="634">
        <v>0</v>
      </c>
      <c r="F9666" s="635"/>
    </row>
    <row r="9667" spans="1:6" ht="15">
      <c r="A9667" s="633" t="s">
        <v>28259</v>
      </c>
      <c r="B9667" s="626">
        <v>103022</v>
      </c>
      <c r="C9667" s="628" t="s">
        <v>28352</v>
      </c>
      <c r="D9667" s="626" t="s">
        <v>351</v>
      </c>
      <c r="E9667" s="634">
        <v>0</v>
      </c>
      <c r="F9667" s="635"/>
    </row>
    <row r="9668" spans="1:6" ht="15">
      <c r="A9668" s="633" t="s">
        <v>28259</v>
      </c>
      <c r="B9668" s="626">
        <v>103020</v>
      </c>
      <c r="C9668" s="628" t="s">
        <v>28353</v>
      </c>
      <c r="D9668" s="626" t="s">
        <v>351</v>
      </c>
      <c r="E9668" s="634">
        <v>0</v>
      </c>
      <c r="F9668" s="635"/>
    </row>
    <row r="9669" spans="1:6" ht="15">
      <c r="A9669" s="633" t="s">
        <v>28259</v>
      </c>
      <c r="B9669" s="626">
        <v>103026</v>
      </c>
      <c r="C9669" s="628" t="s">
        <v>28354</v>
      </c>
      <c r="D9669" s="626" t="s">
        <v>351</v>
      </c>
      <c r="E9669" s="634">
        <v>0</v>
      </c>
      <c r="F9669" s="635"/>
    </row>
    <row r="9670" spans="1:6" ht="15">
      <c r="A9670" s="633" t="s">
        <v>28259</v>
      </c>
      <c r="B9670" s="626">
        <v>103025</v>
      </c>
      <c r="C9670" s="628" t="s">
        <v>28355</v>
      </c>
      <c r="D9670" s="626" t="s">
        <v>351</v>
      </c>
      <c r="E9670" s="634">
        <v>0</v>
      </c>
      <c r="F9670" s="635"/>
    </row>
    <row r="9671" spans="1:6" ht="15">
      <c r="A9671" s="633" t="s">
        <v>28259</v>
      </c>
      <c r="B9671" s="626">
        <v>103021</v>
      </c>
      <c r="C9671" s="628" t="s">
        <v>28356</v>
      </c>
      <c r="D9671" s="626" t="s">
        <v>351</v>
      </c>
      <c r="E9671" s="634">
        <v>0</v>
      </c>
      <c r="F9671" s="635"/>
    </row>
    <row r="9672" spans="1:6" ht="15">
      <c r="A9672" s="633" t="s">
        <v>28259</v>
      </c>
      <c r="B9672" s="626">
        <v>103027</v>
      </c>
      <c r="C9672" s="628" t="s">
        <v>28357</v>
      </c>
      <c r="D9672" s="626" t="s">
        <v>351</v>
      </c>
      <c r="E9672" s="634">
        <v>0</v>
      </c>
      <c r="F9672" s="635"/>
    </row>
    <row r="9673" spans="1:6" ht="15">
      <c r="A9673" s="633" t="s">
        <v>28259</v>
      </c>
      <c r="B9673" s="626">
        <v>103028</v>
      </c>
      <c r="C9673" s="628" t="s">
        <v>28358</v>
      </c>
      <c r="D9673" s="626" t="s">
        <v>351</v>
      </c>
      <c r="E9673" s="634">
        <v>0</v>
      </c>
      <c r="F9673" s="635"/>
    </row>
    <row r="9674" spans="1:6" ht="15">
      <c r="A9674" s="633" t="s">
        <v>28359</v>
      </c>
      <c r="B9674" s="626">
        <v>103563</v>
      </c>
      <c r="C9674" s="628" t="s">
        <v>28360</v>
      </c>
      <c r="D9674" s="626" t="s">
        <v>351</v>
      </c>
      <c r="E9674" s="634">
        <v>0</v>
      </c>
      <c r="F9674" s="635"/>
    </row>
    <row r="9675" spans="1:6" ht="15">
      <c r="A9675" s="633" t="s">
        <v>28359</v>
      </c>
      <c r="B9675" s="626">
        <v>103564</v>
      </c>
      <c r="C9675" s="628" t="s">
        <v>28361</v>
      </c>
      <c r="D9675" s="626" t="s">
        <v>351</v>
      </c>
      <c r="E9675" s="634">
        <v>0</v>
      </c>
      <c r="F9675" s="635"/>
    </row>
    <row r="9676" spans="1:6" ht="15">
      <c r="A9676" s="633" t="s">
        <v>28359</v>
      </c>
      <c r="B9676" s="626">
        <v>103565</v>
      </c>
      <c r="C9676" s="628" t="s">
        <v>28362</v>
      </c>
      <c r="D9676" s="626" t="s">
        <v>351</v>
      </c>
      <c r="E9676" s="634">
        <v>0</v>
      </c>
      <c r="F9676" s="635"/>
    </row>
    <row r="9677" spans="1:6" ht="15">
      <c r="A9677" s="633" t="s">
        <v>28359</v>
      </c>
      <c r="B9677" s="626">
        <v>103566</v>
      </c>
      <c r="C9677" s="628" t="s">
        <v>28363</v>
      </c>
      <c r="D9677" s="626" t="s">
        <v>351</v>
      </c>
      <c r="E9677" s="634">
        <v>0</v>
      </c>
      <c r="F9677" s="635"/>
    </row>
    <row r="9678" spans="1:6" ht="15">
      <c r="A9678" s="633" t="s">
        <v>28359</v>
      </c>
      <c r="B9678" s="626">
        <v>103567</v>
      </c>
      <c r="C9678" s="628" t="s">
        <v>28364</v>
      </c>
      <c r="D9678" s="626" t="s">
        <v>351</v>
      </c>
      <c r="E9678" s="634">
        <v>0</v>
      </c>
      <c r="F9678" s="635"/>
    </row>
    <row r="9679" spans="1:6" ht="15">
      <c r="A9679" s="633" t="s">
        <v>28359</v>
      </c>
      <c r="B9679" s="626">
        <v>103568</v>
      </c>
      <c r="C9679" s="628" t="s">
        <v>28365</v>
      </c>
      <c r="D9679" s="626" t="s">
        <v>351</v>
      </c>
      <c r="E9679" s="634">
        <v>0</v>
      </c>
      <c r="F9679" s="635"/>
    </row>
    <row r="9680" spans="1:6" ht="15">
      <c r="A9680" s="633" t="s">
        <v>28359</v>
      </c>
      <c r="B9680" s="626">
        <v>103569</v>
      </c>
      <c r="C9680" s="628" t="s">
        <v>28366</v>
      </c>
      <c r="D9680" s="626" t="s">
        <v>351</v>
      </c>
      <c r="E9680" s="634">
        <v>0</v>
      </c>
      <c r="F9680" s="635"/>
    </row>
    <row r="9681" spans="1:6" ht="15">
      <c r="A9681" s="633" t="s">
        <v>28359</v>
      </c>
      <c r="B9681" s="626">
        <v>103570</v>
      </c>
      <c r="C9681" s="628" t="s">
        <v>28367</v>
      </c>
      <c r="D9681" s="626" t="s">
        <v>351</v>
      </c>
      <c r="E9681" s="634">
        <v>0</v>
      </c>
      <c r="F9681" s="635"/>
    </row>
    <row r="9682" spans="1:6" ht="15">
      <c r="A9682" s="633" t="s">
        <v>28359</v>
      </c>
      <c r="B9682" s="626">
        <v>103571</v>
      </c>
      <c r="C9682" s="628" t="s">
        <v>28368</v>
      </c>
      <c r="D9682" s="626" t="s">
        <v>351</v>
      </c>
      <c r="E9682" s="634">
        <v>0</v>
      </c>
      <c r="F9682" s="635"/>
    </row>
    <row r="9683" spans="1:6" ht="15">
      <c r="A9683" s="633" t="s">
        <v>28359</v>
      </c>
      <c r="B9683" s="626">
        <v>103562</v>
      </c>
      <c r="C9683" s="628" t="s">
        <v>28369</v>
      </c>
      <c r="D9683" s="626" t="s">
        <v>351</v>
      </c>
      <c r="E9683" s="634">
        <v>0</v>
      </c>
      <c r="F9683" s="635"/>
    </row>
    <row r="9684" spans="1:6" ht="15">
      <c r="A9684" s="633" t="s">
        <v>28359</v>
      </c>
      <c r="B9684" s="626">
        <v>103573</v>
      </c>
      <c r="C9684" s="628" t="s">
        <v>28370</v>
      </c>
      <c r="D9684" s="626" t="s">
        <v>351</v>
      </c>
      <c r="E9684" s="634">
        <v>0</v>
      </c>
      <c r="F9684" s="635"/>
    </row>
    <row r="9685" spans="1:6" ht="15">
      <c r="A9685" s="633" t="s">
        <v>28359</v>
      </c>
      <c r="B9685" s="626">
        <v>103585</v>
      </c>
      <c r="C9685" s="628" t="s">
        <v>28371</v>
      </c>
      <c r="D9685" s="626" t="s">
        <v>351</v>
      </c>
      <c r="E9685" s="634">
        <v>0</v>
      </c>
      <c r="F9685" s="635"/>
    </row>
    <row r="9686" spans="1:6" ht="15">
      <c r="A9686" s="633" t="s">
        <v>28359</v>
      </c>
      <c r="B9686" s="626">
        <v>103586</v>
      </c>
      <c r="C9686" s="628" t="s">
        <v>28372</v>
      </c>
      <c r="D9686" s="626" t="s">
        <v>351</v>
      </c>
      <c r="E9686" s="634">
        <v>0</v>
      </c>
      <c r="F9686" s="635"/>
    </row>
    <row r="9687" spans="1:6" ht="15">
      <c r="A9687" s="633" t="s">
        <v>28359</v>
      </c>
      <c r="B9687" s="626">
        <v>103574</v>
      </c>
      <c r="C9687" s="628" t="s">
        <v>28373</v>
      </c>
      <c r="D9687" s="626" t="s">
        <v>351</v>
      </c>
      <c r="E9687" s="634">
        <v>0</v>
      </c>
      <c r="F9687" s="635"/>
    </row>
    <row r="9688" spans="1:6" ht="15">
      <c r="A9688" s="633" t="s">
        <v>28359</v>
      </c>
      <c r="B9688" s="626">
        <v>103575</v>
      </c>
      <c r="C9688" s="628" t="s">
        <v>28374</v>
      </c>
      <c r="D9688" s="626" t="s">
        <v>351</v>
      </c>
      <c r="E9688" s="634">
        <v>0</v>
      </c>
      <c r="F9688" s="635"/>
    </row>
    <row r="9689" spans="1:6" ht="15">
      <c r="A9689" s="633" t="s">
        <v>28359</v>
      </c>
      <c r="B9689" s="626">
        <v>103576</v>
      </c>
      <c r="C9689" s="628" t="s">
        <v>28375</v>
      </c>
      <c r="D9689" s="626" t="s">
        <v>351</v>
      </c>
      <c r="E9689" s="634">
        <v>0</v>
      </c>
      <c r="F9689" s="635"/>
    </row>
    <row r="9690" spans="1:6" ht="15">
      <c r="A9690" s="633" t="s">
        <v>28359</v>
      </c>
      <c r="B9690" s="626">
        <v>103577</v>
      </c>
      <c r="C9690" s="628" t="s">
        <v>28376</v>
      </c>
      <c r="D9690" s="626" t="s">
        <v>351</v>
      </c>
      <c r="E9690" s="634">
        <v>0</v>
      </c>
      <c r="F9690" s="635"/>
    </row>
    <row r="9691" spans="1:6" ht="15">
      <c r="A9691" s="633" t="s">
        <v>28359</v>
      </c>
      <c r="B9691" s="626">
        <v>103578</v>
      </c>
      <c r="C9691" s="628" t="s">
        <v>28377</v>
      </c>
      <c r="D9691" s="626" t="s">
        <v>351</v>
      </c>
      <c r="E9691" s="634">
        <v>0</v>
      </c>
      <c r="F9691" s="635"/>
    </row>
    <row r="9692" spans="1:6" ht="15">
      <c r="A9692" s="633" t="s">
        <v>28359</v>
      </c>
      <c r="B9692" s="626">
        <v>103579</v>
      </c>
      <c r="C9692" s="628" t="s">
        <v>28378</v>
      </c>
      <c r="D9692" s="626" t="s">
        <v>351</v>
      </c>
      <c r="E9692" s="634">
        <v>0</v>
      </c>
      <c r="F9692" s="635"/>
    </row>
    <row r="9693" spans="1:6" ht="15">
      <c r="A9693" s="633" t="s">
        <v>28359</v>
      </c>
      <c r="B9693" s="626">
        <v>103580</v>
      </c>
      <c r="C9693" s="628" t="s">
        <v>28379</v>
      </c>
      <c r="D9693" s="626" t="s">
        <v>351</v>
      </c>
      <c r="E9693" s="634">
        <v>0</v>
      </c>
      <c r="F9693" s="635"/>
    </row>
    <row r="9694" spans="1:6" ht="15">
      <c r="A9694" s="633" t="s">
        <v>28359</v>
      </c>
      <c r="B9694" s="626">
        <v>103581</v>
      </c>
      <c r="C9694" s="628" t="s">
        <v>28380</v>
      </c>
      <c r="D9694" s="626" t="s">
        <v>351</v>
      </c>
      <c r="E9694" s="634">
        <v>0</v>
      </c>
      <c r="F9694" s="635"/>
    </row>
    <row r="9695" spans="1:6" ht="15">
      <c r="A9695" s="633" t="s">
        <v>28359</v>
      </c>
      <c r="B9695" s="626">
        <v>103582</v>
      </c>
      <c r="C9695" s="628" t="s">
        <v>28381</v>
      </c>
      <c r="D9695" s="626" t="s">
        <v>351</v>
      </c>
      <c r="E9695" s="634">
        <v>0</v>
      </c>
      <c r="F9695" s="635"/>
    </row>
    <row r="9696" spans="1:6" ht="15">
      <c r="A9696" s="633" t="s">
        <v>28359</v>
      </c>
      <c r="B9696" s="626">
        <v>103572</v>
      </c>
      <c r="C9696" s="628" t="s">
        <v>28382</v>
      </c>
      <c r="D9696" s="626" t="s">
        <v>351</v>
      </c>
      <c r="E9696" s="634">
        <v>0</v>
      </c>
      <c r="F9696" s="635"/>
    </row>
    <row r="9697" spans="1:6" ht="15">
      <c r="A9697" s="633" t="s">
        <v>28359</v>
      </c>
      <c r="B9697" s="626">
        <v>103583</v>
      </c>
      <c r="C9697" s="628" t="s">
        <v>28383</v>
      </c>
      <c r="D9697" s="626" t="s">
        <v>351</v>
      </c>
      <c r="E9697" s="634">
        <v>0</v>
      </c>
      <c r="F9697" s="635"/>
    </row>
    <row r="9698" spans="1:6" ht="15">
      <c r="A9698" s="633" t="s">
        <v>28359</v>
      </c>
      <c r="B9698" s="626">
        <v>103584</v>
      </c>
      <c r="C9698" s="628" t="s">
        <v>28384</v>
      </c>
      <c r="D9698" s="626" t="s">
        <v>351</v>
      </c>
      <c r="E9698" s="634">
        <v>0</v>
      </c>
      <c r="F9698" s="635"/>
    </row>
    <row r="9699" spans="1:6" ht="15">
      <c r="A9699" s="633" t="s">
        <v>28359</v>
      </c>
      <c r="B9699" s="626">
        <v>103557</v>
      </c>
      <c r="C9699" s="628" t="s">
        <v>28385</v>
      </c>
      <c r="D9699" s="626" t="s">
        <v>351</v>
      </c>
      <c r="E9699" s="634">
        <v>0</v>
      </c>
      <c r="F9699" s="635"/>
    </row>
    <row r="9700" spans="1:6" ht="15">
      <c r="A9700" s="633" t="s">
        <v>28359</v>
      </c>
      <c r="B9700" s="626">
        <v>103558</v>
      </c>
      <c r="C9700" s="628" t="s">
        <v>28386</v>
      </c>
      <c r="D9700" s="626" t="s">
        <v>351</v>
      </c>
      <c r="E9700" s="634">
        <v>0</v>
      </c>
      <c r="F9700" s="635"/>
    </row>
    <row r="9701" spans="1:6" ht="15">
      <c r="A9701" s="633" t="s">
        <v>28359</v>
      </c>
      <c r="B9701" s="626">
        <v>103559</v>
      </c>
      <c r="C9701" s="628" t="s">
        <v>28387</v>
      </c>
      <c r="D9701" s="626" t="s">
        <v>351</v>
      </c>
      <c r="E9701" s="634">
        <v>0</v>
      </c>
      <c r="F9701" s="635"/>
    </row>
    <row r="9702" spans="1:6" ht="15">
      <c r="A9702" s="633" t="s">
        <v>28359</v>
      </c>
      <c r="B9702" s="626">
        <v>103560</v>
      </c>
      <c r="C9702" s="628" t="s">
        <v>28388</v>
      </c>
      <c r="D9702" s="626" t="s">
        <v>351</v>
      </c>
      <c r="E9702" s="634">
        <v>0</v>
      </c>
      <c r="F9702" s="635"/>
    </row>
    <row r="9703" spans="1:6" ht="15">
      <c r="A9703" s="633" t="s">
        <v>28359</v>
      </c>
      <c r="B9703" s="626">
        <v>103561</v>
      </c>
      <c r="C9703" s="628" t="s">
        <v>28389</v>
      </c>
      <c r="D9703" s="626" t="s">
        <v>351</v>
      </c>
      <c r="E9703" s="634">
        <v>0</v>
      </c>
      <c r="F9703" s="635"/>
    </row>
    <row r="9704" spans="1:6" ht="15">
      <c r="A9704" s="633" t="s">
        <v>28359</v>
      </c>
      <c r="B9704" s="626">
        <v>103529</v>
      </c>
      <c r="C9704" s="628" t="s">
        <v>28390</v>
      </c>
      <c r="D9704" s="626" t="s">
        <v>351</v>
      </c>
      <c r="E9704" s="634">
        <v>0</v>
      </c>
      <c r="F9704" s="635"/>
    </row>
    <row r="9705" spans="1:6" ht="15">
      <c r="A9705" s="633" t="s">
        <v>28359</v>
      </c>
      <c r="B9705" s="626">
        <v>103530</v>
      </c>
      <c r="C9705" s="628" t="s">
        <v>28391</v>
      </c>
      <c r="D9705" s="626" t="s">
        <v>351</v>
      </c>
      <c r="E9705" s="634">
        <v>0</v>
      </c>
      <c r="F9705" s="635"/>
    </row>
    <row r="9706" spans="1:6" ht="15">
      <c r="A9706" s="633" t="s">
        <v>28359</v>
      </c>
      <c r="B9706" s="626">
        <v>103531</v>
      </c>
      <c r="C9706" s="628" t="s">
        <v>28392</v>
      </c>
      <c r="D9706" s="626" t="s">
        <v>351</v>
      </c>
      <c r="E9706" s="634">
        <v>0</v>
      </c>
      <c r="F9706" s="635"/>
    </row>
    <row r="9707" spans="1:6" ht="15">
      <c r="A9707" s="633" t="s">
        <v>28359</v>
      </c>
      <c r="B9707" s="626">
        <v>103532</v>
      </c>
      <c r="C9707" s="628" t="s">
        <v>28393</v>
      </c>
      <c r="D9707" s="626" t="s">
        <v>351</v>
      </c>
      <c r="E9707" s="634">
        <v>0</v>
      </c>
      <c r="F9707" s="635"/>
    </row>
    <row r="9708" spans="1:6" ht="15">
      <c r="A9708" s="633" t="s">
        <v>28359</v>
      </c>
      <c r="B9708" s="626">
        <v>103533</v>
      </c>
      <c r="C9708" s="628" t="s">
        <v>28394</v>
      </c>
      <c r="D9708" s="626" t="s">
        <v>351</v>
      </c>
      <c r="E9708" s="634">
        <v>0</v>
      </c>
      <c r="F9708" s="635"/>
    </row>
    <row r="9709" spans="1:6" ht="15">
      <c r="A9709" s="633" t="s">
        <v>28359</v>
      </c>
      <c r="B9709" s="626">
        <v>103534</v>
      </c>
      <c r="C9709" s="628" t="s">
        <v>28395</v>
      </c>
      <c r="D9709" s="626" t="s">
        <v>351</v>
      </c>
      <c r="E9709" s="634">
        <v>0</v>
      </c>
      <c r="F9709" s="635"/>
    </row>
    <row r="9710" spans="1:6" ht="15">
      <c r="A9710" s="633" t="s">
        <v>28359</v>
      </c>
      <c r="B9710" s="626">
        <v>103535</v>
      </c>
      <c r="C9710" s="628" t="s">
        <v>28396</v>
      </c>
      <c r="D9710" s="626" t="s">
        <v>351</v>
      </c>
      <c r="E9710" s="634">
        <v>0</v>
      </c>
      <c r="F9710" s="635"/>
    </row>
    <row r="9711" spans="1:6" ht="15">
      <c r="A9711" s="633" t="s">
        <v>28359</v>
      </c>
      <c r="B9711" s="626">
        <v>103527</v>
      </c>
      <c r="C9711" s="628" t="s">
        <v>28397</v>
      </c>
      <c r="D9711" s="626" t="s">
        <v>351</v>
      </c>
      <c r="E9711" s="634">
        <v>0</v>
      </c>
      <c r="F9711" s="635"/>
    </row>
    <row r="9712" spans="1:6" ht="15">
      <c r="A9712" s="633" t="s">
        <v>28359</v>
      </c>
      <c r="B9712" s="626">
        <v>103536</v>
      </c>
      <c r="C9712" s="628" t="s">
        <v>28398</v>
      </c>
      <c r="D9712" s="626" t="s">
        <v>351</v>
      </c>
      <c r="E9712" s="634">
        <v>0</v>
      </c>
      <c r="F9712" s="635"/>
    </row>
    <row r="9713" spans="1:6" ht="15">
      <c r="A9713" s="633" t="s">
        <v>28359</v>
      </c>
      <c r="B9713" s="626">
        <v>103528</v>
      </c>
      <c r="C9713" s="628" t="s">
        <v>28399</v>
      </c>
      <c r="D9713" s="626" t="s">
        <v>351</v>
      </c>
      <c r="E9713" s="634">
        <v>0</v>
      </c>
      <c r="F9713" s="635"/>
    </row>
    <row r="9714" spans="1:6" ht="15">
      <c r="A9714" s="633" t="s">
        <v>28359</v>
      </c>
      <c r="B9714" s="626">
        <v>103541</v>
      </c>
      <c r="C9714" s="628" t="s">
        <v>28400</v>
      </c>
      <c r="D9714" s="626" t="s">
        <v>351</v>
      </c>
      <c r="E9714" s="634">
        <v>0</v>
      </c>
      <c r="F9714" s="635"/>
    </row>
    <row r="9715" spans="1:6" ht="15">
      <c r="A9715" s="633" t="s">
        <v>28359</v>
      </c>
      <c r="B9715" s="626">
        <v>103539</v>
      </c>
      <c r="C9715" s="628" t="s">
        <v>28401</v>
      </c>
      <c r="D9715" s="626" t="s">
        <v>351</v>
      </c>
      <c r="E9715" s="634">
        <v>0</v>
      </c>
      <c r="F9715" s="635"/>
    </row>
    <row r="9716" spans="1:6" ht="15">
      <c r="A9716" s="633" t="s">
        <v>28359</v>
      </c>
      <c r="B9716" s="626">
        <v>103540</v>
      </c>
      <c r="C9716" s="628" t="s">
        <v>28402</v>
      </c>
      <c r="D9716" s="626" t="s">
        <v>351</v>
      </c>
      <c r="E9716" s="634">
        <v>0</v>
      </c>
      <c r="F9716" s="635"/>
    </row>
    <row r="9717" spans="1:6" ht="15">
      <c r="A9717" s="633" t="s">
        <v>28359</v>
      </c>
      <c r="B9717" s="626">
        <v>103542</v>
      </c>
      <c r="C9717" s="628" t="s">
        <v>28403</v>
      </c>
      <c r="D9717" s="626" t="s">
        <v>351</v>
      </c>
      <c r="E9717" s="634">
        <v>0</v>
      </c>
      <c r="F9717" s="635"/>
    </row>
    <row r="9718" spans="1:6" ht="15">
      <c r="A9718" s="633" t="s">
        <v>28359</v>
      </c>
      <c r="B9718" s="626">
        <v>103543</v>
      </c>
      <c r="C9718" s="628" t="s">
        <v>28404</v>
      </c>
      <c r="D9718" s="626" t="s">
        <v>351</v>
      </c>
      <c r="E9718" s="634">
        <v>0</v>
      </c>
      <c r="F9718" s="635"/>
    </row>
    <row r="9719" spans="1:6" ht="15">
      <c r="A9719" s="633" t="s">
        <v>28359</v>
      </c>
      <c r="B9719" s="626">
        <v>103544</v>
      </c>
      <c r="C9719" s="628" t="s">
        <v>28405</v>
      </c>
      <c r="D9719" s="626" t="s">
        <v>351</v>
      </c>
      <c r="E9719" s="634">
        <v>0</v>
      </c>
      <c r="F9719" s="635"/>
    </row>
    <row r="9720" spans="1:6" ht="15">
      <c r="A9720" s="633" t="s">
        <v>28359</v>
      </c>
      <c r="B9720" s="626">
        <v>103545</v>
      </c>
      <c r="C9720" s="628" t="s">
        <v>28406</v>
      </c>
      <c r="D9720" s="626" t="s">
        <v>351</v>
      </c>
      <c r="E9720" s="634">
        <v>0</v>
      </c>
      <c r="F9720" s="635"/>
    </row>
    <row r="9721" spans="1:6" ht="15">
      <c r="A9721" s="633" t="s">
        <v>28359</v>
      </c>
      <c r="B9721" s="626">
        <v>103537</v>
      </c>
      <c r="C9721" s="628" t="s">
        <v>28407</v>
      </c>
      <c r="D9721" s="626" t="s">
        <v>351</v>
      </c>
      <c r="E9721" s="634">
        <v>0</v>
      </c>
      <c r="F9721" s="635"/>
    </row>
    <row r="9722" spans="1:6" ht="15">
      <c r="A9722" s="633" t="s">
        <v>28359</v>
      </c>
      <c r="B9722" s="626">
        <v>103546</v>
      </c>
      <c r="C9722" s="628" t="s">
        <v>28408</v>
      </c>
      <c r="D9722" s="626" t="s">
        <v>351</v>
      </c>
      <c r="E9722" s="634">
        <v>0</v>
      </c>
      <c r="F9722" s="635"/>
    </row>
    <row r="9723" spans="1:6" ht="15">
      <c r="A9723" s="633" t="s">
        <v>28359</v>
      </c>
      <c r="B9723" s="626">
        <v>103538</v>
      </c>
      <c r="C9723" s="628" t="s">
        <v>28409</v>
      </c>
      <c r="D9723" s="626" t="s">
        <v>351</v>
      </c>
      <c r="E9723" s="634">
        <v>0</v>
      </c>
      <c r="F9723" s="635"/>
    </row>
    <row r="9724" spans="1:6" ht="15">
      <c r="A9724" s="633" t="s">
        <v>28359</v>
      </c>
      <c r="B9724" s="626">
        <v>103549</v>
      </c>
      <c r="C9724" s="628" t="s">
        <v>28410</v>
      </c>
      <c r="D9724" s="626" t="s">
        <v>351</v>
      </c>
      <c r="E9724" s="634">
        <v>0</v>
      </c>
      <c r="F9724" s="635"/>
    </row>
    <row r="9725" spans="1:6" ht="15">
      <c r="A9725" s="633" t="s">
        <v>28359</v>
      </c>
      <c r="B9725" s="626">
        <v>103550</v>
      </c>
      <c r="C9725" s="628" t="s">
        <v>28411</v>
      </c>
      <c r="D9725" s="626" t="s">
        <v>351</v>
      </c>
      <c r="E9725" s="634">
        <v>0</v>
      </c>
      <c r="F9725" s="635"/>
    </row>
    <row r="9726" spans="1:6" ht="15">
      <c r="A9726" s="633" t="s">
        <v>28359</v>
      </c>
      <c r="B9726" s="626">
        <v>103551</v>
      </c>
      <c r="C9726" s="628" t="s">
        <v>28412</v>
      </c>
      <c r="D9726" s="626" t="s">
        <v>351</v>
      </c>
      <c r="E9726" s="634">
        <v>0</v>
      </c>
      <c r="F9726" s="635"/>
    </row>
    <row r="9727" spans="1:6" ht="15">
      <c r="A9727" s="633" t="s">
        <v>28359</v>
      </c>
      <c r="B9727" s="626">
        <v>103552</v>
      </c>
      <c r="C9727" s="628" t="s">
        <v>28413</v>
      </c>
      <c r="D9727" s="626" t="s">
        <v>351</v>
      </c>
      <c r="E9727" s="634">
        <v>0</v>
      </c>
      <c r="F9727" s="635"/>
    </row>
    <row r="9728" spans="1:6" ht="15">
      <c r="A9728" s="633" t="s">
        <v>28359</v>
      </c>
      <c r="B9728" s="626">
        <v>103553</v>
      </c>
      <c r="C9728" s="628" t="s">
        <v>28414</v>
      </c>
      <c r="D9728" s="626" t="s">
        <v>351</v>
      </c>
      <c r="E9728" s="634">
        <v>0</v>
      </c>
      <c r="F9728" s="635"/>
    </row>
    <row r="9729" spans="1:6" ht="15">
      <c r="A9729" s="633" t="s">
        <v>28359</v>
      </c>
      <c r="B9729" s="626">
        <v>103554</v>
      </c>
      <c r="C9729" s="628" t="s">
        <v>28415</v>
      </c>
      <c r="D9729" s="626" t="s">
        <v>351</v>
      </c>
      <c r="E9729" s="634">
        <v>0</v>
      </c>
      <c r="F9729" s="635"/>
    </row>
    <row r="9730" spans="1:6" ht="15">
      <c r="A9730" s="633" t="s">
        <v>28359</v>
      </c>
      <c r="B9730" s="626">
        <v>103555</v>
      </c>
      <c r="C9730" s="628" t="s">
        <v>28416</v>
      </c>
      <c r="D9730" s="626" t="s">
        <v>351</v>
      </c>
      <c r="E9730" s="634">
        <v>0</v>
      </c>
      <c r="F9730" s="635"/>
    </row>
    <row r="9731" spans="1:6" ht="15">
      <c r="A9731" s="633" t="s">
        <v>28359</v>
      </c>
      <c r="B9731" s="626">
        <v>103547</v>
      </c>
      <c r="C9731" s="628" t="s">
        <v>28417</v>
      </c>
      <c r="D9731" s="626" t="s">
        <v>351</v>
      </c>
      <c r="E9731" s="634">
        <v>0</v>
      </c>
      <c r="F9731" s="635"/>
    </row>
    <row r="9732" spans="1:6" ht="15">
      <c r="A9732" s="633" t="s">
        <v>28359</v>
      </c>
      <c r="B9732" s="626">
        <v>103556</v>
      </c>
      <c r="C9732" s="628" t="s">
        <v>28418</v>
      </c>
      <c r="D9732" s="626" t="s">
        <v>351</v>
      </c>
      <c r="E9732" s="634">
        <v>0</v>
      </c>
      <c r="F9732" s="635"/>
    </row>
    <row r="9733" spans="1:6" ht="15">
      <c r="A9733" s="633" t="s">
        <v>28359</v>
      </c>
      <c r="B9733" s="626">
        <v>103548</v>
      </c>
      <c r="C9733" s="628" t="s">
        <v>28419</v>
      </c>
      <c r="D9733" s="626" t="s">
        <v>351</v>
      </c>
      <c r="E9733" s="634">
        <v>0</v>
      </c>
      <c r="F9733" s="635"/>
    </row>
  </sheetData>
  <hyperlinks>
    <hyperlink ref="A11" r:id="rId1" xr:uid="{00000000-0004-0000-0D00-000000000000}"/>
    <hyperlink ref="A12" r:id="rId2" xr:uid="{00000000-0004-0000-0D00-000001000000}"/>
    <hyperlink ref="A13" r:id="rId3" xr:uid="{00000000-0004-0000-0D00-000002000000}"/>
    <hyperlink ref="A14" r:id="rId4" xr:uid="{00000000-0004-0000-0D00-000003000000}"/>
    <hyperlink ref="A15" r:id="rId5" xr:uid="{00000000-0004-0000-0D00-000004000000}"/>
    <hyperlink ref="A16" r:id="rId6" xr:uid="{00000000-0004-0000-0D00-000005000000}"/>
    <hyperlink ref="A17" r:id="rId7" xr:uid="{00000000-0004-0000-0D00-000006000000}"/>
    <hyperlink ref="A18" r:id="rId8" xr:uid="{00000000-0004-0000-0D00-000007000000}"/>
    <hyperlink ref="A19" r:id="rId9" xr:uid="{00000000-0004-0000-0D00-000008000000}"/>
    <hyperlink ref="A20" r:id="rId10" xr:uid="{00000000-0004-0000-0D00-000009000000}"/>
    <hyperlink ref="A21" r:id="rId11" xr:uid="{00000000-0004-0000-0D00-00000A000000}"/>
    <hyperlink ref="A22" r:id="rId12" xr:uid="{00000000-0004-0000-0D00-00000B000000}"/>
    <hyperlink ref="A23" r:id="rId13" xr:uid="{00000000-0004-0000-0D00-00000C000000}"/>
    <hyperlink ref="A24" r:id="rId14" xr:uid="{00000000-0004-0000-0D00-00000D000000}"/>
    <hyperlink ref="A25" r:id="rId15" xr:uid="{00000000-0004-0000-0D00-00000E000000}"/>
    <hyperlink ref="A26" r:id="rId16" xr:uid="{00000000-0004-0000-0D00-00000F000000}"/>
    <hyperlink ref="A27" r:id="rId17" xr:uid="{00000000-0004-0000-0D00-000010000000}"/>
    <hyperlink ref="A28" r:id="rId18" xr:uid="{00000000-0004-0000-0D00-000011000000}"/>
    <hyperlink ref="A29" r:id="rId19" xr:uid="{00000000-0004-0000-0D00-000012000000}"/>
    <hyperlink ref="A30" r:id="rId20" xr:uid="{00000000-0004-0000-0D00-000013000000}"/>
    <hyperlink ref="A31" r:id="rId21" xr:uid="{00000000-0004-0000-0D00-000014000000}"/>
    <hyperlink ref="A32" r:id="rId22" xr:uid="{00000000-0004-0000-0D00-000015000000}"/>
    <hyperlink ref="A33" r:id="rId23" xr:uid="{00000000-0004-0000-0D00-000016000000}"/>
    <hyperlink ref="A34" r:id="rId24" xr:uid="{00000000-0004-0000-0D00-000017000000}"/>
    <hyperlink ref="A35" r:id="rId25" xr:uid="{00000000-0004-0000-0D00-000018000000}"/>
    <hyperlink ref="A36" r:id="rId26" xr:uid="{00000000-0004-0000-0D00-000019000000}"/>
    <hyperlink ref="A37" r:id="rId27" xr:uid="{00000000-0004-0000-0D00-00001A000000}"/>
    <hyperlink ref="A38" r:id="rId28" xr:uid="{00000000-0004-0000-0D00-00001B000000}"/>
    <hyperlink ref="A39" r:id="rId29" xr:uid="{00000000-0004-0000-0D00-00001C000000}"/>
    <hyperlink ref="A40" r:id="rId30" xr:uid="{00000000-0004-0000-0D00-00001D000000}"/>
    <hyperlink ref="A41" r:id="rId31" xr:uid="{00000000-0004-0000-0D00-00001E000000}"/>
    <hyperlink ref="A42" r:id="rId32" xr:uid="{00000000-0004-0000-0D00-00001F000000}"/>
    <hyperlink ref="A43" r:id="rId33" xr:uid="{00000000-0004-0000-0D00-000020000000}"/>
    <hyperlink ref="A44" r:id="rId34" xr:uid="{00000000-0004-0000-0D00-000021000000}"/>
    <hyperlink ref="A45" r:id="rId35" xr:uid="{00000000-0004-0000-0D00-000022000000}"/>
    <hyperlink ref="A46" r:id="rId36" xr:uid="{00000000-0004-0000-0D00-000023000000}"/>
    <hyperlink ref="A47" r:id="rId37" xr:uid="{00000000-0004-0000-0D00-000024000000}"/>
    <hyperlink ref="A48" r:id="rId38" xr:uid="{00000000-0004-0000-0D00-000025000000}"/>
    <hyperlink ref="A49" r:id="rId39" xr:uid="{00000000-0004-0000-0D00-000026000000}"/>
    <hyperlink ref="A50" r:id="rId40" xr:uid="{00000000-0004-0000-0D00-000027000000}"/>
    <hyperlink ref="A51" r:id="rId41" xr:uid="{00000000-0004-0000-0D00-000028000000}"/>
    <hyperlink ref="A52" r:id="rId42" xr:uid="{00000000-0004-0000-0D00-000029000000}"/>
    <hyperlink ref="A53" r:id="rId43" xr:uid="{00000000-0004-0000-0D00-00002A000000}"/>
    <hyperlink ref="A54" r:id="rId44" xr:uid="{00000000-0004-0000-0D00-00002B000000}"/>
    <hyperlink ref="A55" r:id="rId45" xr:uid="{00000000-0004-0000-0D00-00002C000000}"/>
    <hyperlink ref="A56" r:id="rId46" xr:uid="{00000000-0004-0000-0D00-00002D000000}"/>
    <hyperlink ref="A57" r:id="rId47" xr:uid="{00000000-0004-0000-0D00-00002E000000}"/>
    <hyperlink ref="A58" r:id="rId48" xr:uid="{00000000-0004-0000-0D00-00002F000000}"/>
    <hyperlink ref="A59" r:id="rId49" xr:uid="{00000000-0004-0000-0D00-000030000000}"/>
    <hyperlink ref="A60" r:id="rId50" xr:uid="{00000000-0004-0000-0D00-000031000000}"/>
    <hyperlink ref="A61" r:id="rId51" xr:uid="{00000000-0004-0000-0D00-000032000000}"/>
    <hyperlink ref="A62" r:id="rId52" xr:uid="{00000000-0004-0000-0D00-000033000000}"/>
    <hyperlink ref="A63" r:id="rId53" xr:uid="{00000000-0004-0000-0D00-000034000000}"/>
    <hyperlink ref="A64" r:id="rId54" xr:uid="{00000000-0004-0000-0D00-000035000000}"/>
    <hyperlink ref="A65" r:id="rId55" xr:uid="{00000000-0004-0000-0D00-000036000000}"/>
    <hyperlink ref="A66" r:id="rId56" xr:uid="{00000000-0004-0000-0D00-000037000000}"/>
    <hyperlink ref="A67" r:id="rId57" xr:uid="{00000000-0004-0000-0D00-000038000000}"/>
    <hyperlink ref="A68" r:id="rId58" xr:uid="{00000000-0004-0000-0D00-000039000000}"/>
    <hyperlink ref="A69" r:id="rId59" xr:uid="{00000000-0004-0000-0D00-00003A000000}"/>
    <hyperlink ref="A70" r:id="rId60" xr:uid="{00000000-0004-0000-0D00-00003B000000}"/>
    <hyperlink ref="A71" r:id="rId61" xr:uid="{00000000-0004-0000-0D00-00003C000000}"/>
    <hyperlink ref="A72" r:id="rId62" xr:uid="{00000000-0004-0000-0D00-00003D000000}"/>
    <hyperlink ref="A73" r:id="rId63" xr:uid="{00000000-0004-0000-0D00-00003E000000}"/>
    <hyperlink ref="A74" r:id="rId64" xr:uid="{00000000-0004-0000-0D00-00003F000000}"/>
    <hyperlink ref="A75" r:id="rId65" xr:uid="{00000000-0004-0000-0D00-000040000000}"/>
    <hyperlink ref="A76" r:id="rId66" xr:uid="{00000000-0004-0000-0D00-000041000000}"/>
    <hyperlink ref="A77" r:id="rId67" xr:uid="{00000000-0004-0000-0D00-000042000000}"/>
    <hyperlink ref="A78" r:id="rId68" xr:uid="{00000000-0004-0000-0D00-000043000000}"/>
    <hyperlink ref="A79" r:id="rId69" xr:uid="{00000000-0004-0000-0D00-000044000000}"/>
    <hyperlink ref="A80" r:id="rId70" xr:uid="{00000000-0004-0000-0D00-000045000000}"/>
    <hyperlink ref="A81" r:id="rId71" xr:uid="{00000000-0004-0000-0D00-000046000000}"/>
    <hyperlink ref="A82" r:id="rId72" xr:uid="{00000000-0004-0000-0D00-000047000000}"/>
    <hyperlink ref="A83" r:id="rId73" xr:uid="{00000000-0004-0000-0D00-000048000000}"/>
    <hyperlink ref="A84" r:id="rId74" xr:uid="{00000000-0004-0000-0D00-000049000000}"/>
    <hyperlink ref="A85" r:id="rId75" xr:uid="{00000000-0004-0000-0D00-00004A000000}"/>
    <hyperlink ref="A86" r:id="rId76" xr:uid="{00000000-0004-0000-0D00-00004B000000}"/>
    <hyperlink ref="A87" r:id="rId77" xr:uid="{00000000-0004-0000-0D00-00004C000000}"/>
    <hyperlink ref="A88" r:id="rId78" xr:uid="{00000000-0004-0000-0D00-00004D000000}"/>
    <hyperlink ref="A89" r:id="rId79" xr:uid="{00000000-0004-0000-0D00-00004E000000}"/>
    <hyperlink ref="A90" r:id="rId80" xr:uid="{00000000-0004-0000-0D00-00004F000000}"/>
    <hyperlink ref="A91" r:id="rId81" xr:uid="{00000000-0004-0000-0D00-000050000000}"/>
    <hyperlink ref="A92" r:id="rId82" xr:uid="{00000000-0004-0000-0D00-000051000000}"/>
    <hyperlink ref="A93" r:id="rId83" xr:uid="{00000000-0004-0000-0D00-000052000000}"/>
    <hyperlink ref="A94" r:id="rId84" xr:uid="{00000000-0004-0000-0D00-000053000000}"/>
    <hyperlink ref="A95" r:id="rId85" xr:uid="{00000000-0004-0000-0D00-000054000000}"/>
    <hyperlink ref="A96" r:id="rId86" xr:uid="{00000000-0004-0000-0D00-000055000000}"/>
    <hyperlink ref="A97" r:id="rId87" xr:uid="{00000000-0004-0000-0D00-000056000000}"/>
    <hyperlink ref="A98" r:id="rId88" xr:uid="{00000000-0004-0000-0D00-000057000000}"/>
    <hyperlink ref="A99" r:id="rId89" xr:uid="{00000000-0004-0000-0D00-000058000000}"/>
    <hyperlink ref="A100" r:id="rId90" xr:uid="{00000000-0004-0000-0D00-000059000000}"/>
    <hyperlink ref="A101" r:id="rId91" xr:uid="{00000000-0004-0000-0D00-00005A000000}"/>
    <hyperlink ref="A102" r:id="rId92" xr:uid="{00000000-0004-0000-0D00-00005B000000}"/>
    <hyperlink ref="A103" r:id="rId93" xr:uid="{00000000-0004-0000-0D00-00005C000000}"/>
    <hyperlink ref="A104" r:id="rId94" xr:uid="{00000000-0004-0000-0D00-00005D000000}"/>
    <hyperlink ref="A105" r:id="rId95" xr:uid="{00000000-0004-0000-0D00-00005E000000}"/>
    <hyperlink ref="A106" r:id="rId96" xr:uid="{00000000-0004-0000-0D00-00005F000000}"/>
    <hyperlink ref="A107" r:id="rId97" xr:uid="{00000000-0004-0000-0D00-000060000000}"/>
    <hyperlink ref="A108" r:id="rId98" xr:uid="{00000000-0004-0000-0D00-000061000000}"/>
    <hyperlink ref="A109" r:id="rId99" xr:uid="{00000000-0004-0000-0D00-000062000000}"/>
    <hyperlink ref="A110" r:id="rId100" xr:uid="{00000000-0004-0000-0D00-000063000000}"/>
    <hyperlink ref="A111" r:id="rId101" xr:uid="{00000000-0004-0000-0D00-000064000000}"/>
    <hyperlink ref="A112" r:id="rId102" xr:uid="{00000000-0004-0000-0D00-000065000000}"/>
    <hyperlink ref="A113" r:id="rId103" xr:uid="{00000000-0004-0000-0D00-000066000000}"/>
    <hyperlink ref="A114" r:id="rId104" xr:uid="{00000000-0004-0000-0D00-000067000000}"/>
    <hyperlink ref="A115" r:id="rId105" xr:uid="{00000000-0004-0000-0D00-000068000000}"/>
    <hyperlink ref="A116" r:id="rId106" xr:uid="{00000000-0004-0000-0D00-000069000000}"/>
    <hyperlink ref="A117" r:id="rId107" xr:uid="{00000000-0004-0000-0D00-00006A000000}"/>
    <hyperlink ref="A118" r:id="rId108" xr:uid="{00000000-0004-0000-0D00-00006B000000}"/>
    <hyperlink ref="A119" r:id="rId109" xr:uid="{00000000-0004-0000-0D00-00006C000000}"/>
    <hyperlink ref="A120" r:id="rId110" xr:uid="{00000000-0004-0000-0D00-00006D000000}"/>
    <hyperlink ref="A121" r:id="rId111" xr:uid="{00000000-0004-0000-0D00-00006E000000}"/>
    <hyperlink ref="A122" r:id="rId112" xr:uid="{00000000-0004-0000-0D00-00006F000000}"/>
    <hyperlink ref="A123" r:id="rId113" xr:uid="{00000000-0004-0000-0D00-000070000000}"/>
    <hyperlink ref="A124" r:id="rId114" xr:uid="{00000000-0004-0000-0D00-000071000000}"/>
    <hyperlink ref="A125" r:id="rId115" xr:uid="{00000000-0004-0000-0D00-000072000000}"/>
    <hyperlink ref="A126" r:id="rId116" xr:uid="{00000000-0004-0000-0D00-000073000000}"/>
    <hyperlink ref="A127" r:id="rId117" xr:uid="{00000000-0004-0000-0D00-000074000000}"/>
    <hyperlink ref="A128" r:id="rId118" xr:uid="{00000000-0004-0000-0D00-000075000000}"/>
    <hyperlink ref="A129" r:id="rId119" xr:uid="{00000000-0004-0000-0D00-000076000000}"/>
    <hyperlink ref="A130" r:id="rId120" xr:uid="{00000000-0004-0000-0D00-000077000000}"/>
    <hyperlink ref="A131" r:id="rId121" xr:uid="{00000000-0004-0000-0D00-000078000000}"/>
    <hyperlink ref="A132" r:id="rId122" xr:uid="{00000000-0004-0000-0D00-000079000000}"/>
    <hyperlink ref="A133" r:id="rId123" xr:uid="{00000000-0004-0000-0D00-00007A000000}"/>
    <hyperlink ref="A134" r:id="rId124" xr:uid="{00000000-0004-0000-0D00-00007B000000}"/>
    <hyperlink ref="A135" r:id="rId125" xr:uid="{00000000-0004-0000-0D00-00007C000000}"/>
    <hyperlink ref="A136" r:id="rId126" xr:uid="{00000000-0004-0000-0D00-00007D000000}"/>
    <hyperlink ref="A137" r:id="rId127" xr:uid="{00000000-0004-0000-0D00-00007E000000}"/>
    <hyperlink ref="A138" r:id="rId128" xr:uid="{00000000-0004-0000-0D00-00007F000000}"/>
    <hyperlink ref="A139" r:id="rId129" xr:uid="{00000000-0004-0000-0D00-000080000000}"/>
    <hyperlink ref="A140" r:id="rId130" xr:uid="{00000000-0004-0000-0D00-000081000000}"/>
    <hyperlink ref="A141" r:id="rId131" xr:uid="{00000000-0004-0000-0D00-000082000000}"/>
    <hyperlink ref="A142" r:id="rId132" xr:uid="{00000000-0004-0000-0D00-000083000000}"/>
    <hyperlink ref="A143" r:id="rId133" xr:uid="{00000000-0004-0000-0D00-000084000000}"/>
    <hyperlink ref="A144" r:id="rId134" xr:uid="{00000000-0004-0000-0D00-000085000000}"/>
    <hyperlink ref="A145" r:id="rId135" xr:uid="{00000000-0004-0000-0D00-000086000000}"/>
    <hyperlink ref="A146" r:id="rId136" xr:uid="{00000000-0004-0000-0D00-000087000000}"/>
    <hyperlink ref="A147" r:id="rId137" xr:uid="{00000000-0004-0000-0D00-000088000000}"/>
    <hyperlink ref="A148" r:id="rId138" xr:uid="{00000000-0004-0000-0D00-000089000000}"/>
    <hyperlink ref="A149" r:id="rId139" xr:uid="{00000000-0004-0000-0D00-00008A000000}"/>
    <hyperlink ref="A150" r:id="rId140" xr:uid="{00000000-0004-0000-0D00-00008B000000}"/>
    <hyperlink ref="A151" r:id="rId141" xr:uid="{00000000-0004-0000-0D00-00008C000000}"/>
    <hyperlink ref="A152" r:id="rId142" xr:uid="{00000000-0004-0000-0D00-00008D000000}"/>
    <hyperlink ref="A153" r:id="rId143" xr:uid="{00000000-0004-0000-0D00-00008E000000}"/>
    <hyperlink ref="A154" r:id="rId144" xr:uid="{00000000-0004-0000-0D00-00008F000000}"/>
    <hyperlink ref="A155" r:id="rId145" xr:uid="{00000000-0004-0000-0D00-000090000000}"/>
    <hyperlink ref="A156" r:id="rId146" xr:uid="{00000000-0004-0000-0D00-000091000000}"/>
    <hyperlink ref="A157" r:id="rId147" xr:uid="{00000000-0004-0000-0D00-000092000000}"/>
    <hyperlink ref="A158" r:id="rId148" xr:uid="{00000000-0004-0000-0D00-000093000000}"/>
    <hyperlink ref="A159" r:id="rId149" xr:uid="{00000000-0004-0000-0D00-000094000000}"/>
    <hyperlink ref="A160" r:id="rId150" xr:uid="{00000000-0004-0000-0D00-000095000000}"/>
    <hyperlink ref="A161" r:id="rId151" xr:uid="{00000000-0004-0000-0D00-000096000000}"/>
    <hyperlink ref="A162" r:id="rId152" xr:uid="{00000000-0004-0000-0D00-000097000000}"/>
    <hyperlink ref="A163" r:id="rId153" xr:uid="{00000000-0004-0000-0D00-000098000000}"/>
    <hyperlink ref="A164" r:id="rId154" xr:uid="{00000000-0004-0000-0D00-000099000000}"/>
    <hyperlink ref="A165" r:id="rId155" xr:uid="{00000000-0004-0000-0D00-00009A000000}"/>
    <hyperlink ref="A166" r:id="rId156" xr:uid="{00000000-0004-0000-0D00-00009B000000}"/>
    <hyperlink ref="A167" r:id="rId157" xr:uid="{00000000-0004-0000-0D00-00009C000000}"/>
    <hyperlink ref="A168" r:id="rId158" xr:uid="{00000000-0004-0000-0D00-00009D000000}"/>
    <hyperlink ref="A169" r:id="rId159" xr:uid="{00000000-0004-0000-0D00-00009E000000}"/>
    <hyperlink ref="A170" r:id="rId160" xr:uid="{00000000-0004-0000-0D00-00009F000000}"/>
    <hyperlink ref="A171" r:id="rId161" xr:uid="{00000000-0004-0000-0D00-0000A0000000}"/>
    <hyperlink ref="A172" r:id="rId162" xr:uid="{00000000-0004-0000-0D00-0000A1000000}"/>
    <hyperlink ref="A173" r:id="rId163" xr:uid="{00000000-0004-0000-0D00-0000A2000000}"/>
    <hyperlink ref="A174" r:id="rId164" xr:uid="{00000000-0004-0000-0D00-0000A3000000}"/>
    <hyperlink ref="A175" r:id="rId165" xr:uid="{00000000-0004-0000-0D00-0000A4000000}"/>
    <hyperlink ref="A176" r:id="rId166" xr:uid="{00000000-0004-0000-0D00-0000A5000000}"/>
    <hyperlink ref="A177" r:id="rId167" xr:uid="{00000000-0004-0000-0D00-0000A6000000}"/>
    <hyperlink ref="A178" r:id="rId168" xr:uid="{00000000-0004-0000-0D00-0000A7000000}"/>
    <hyperlink ref="A179" r:id="rId169" xr:uid="{00000000-0004-0000-0D00-0000A8000000}"/>
    <hyperlink ref="A180" r:id="rId170" xr:uid="{00000000-0004-0000-0D00-0000A9000000}"/>
    <hyperlink ref="A181" r:id="rId171" xr:uid="{00000000-0004-0000-0D00-0000AA000000}"/>
    <hyperlink ref="A182" r:id="rId172" xr:uid="{00000000-0004-0000-0D00-0000AB000000}"/>
    <hyperlink ref="A183" r:id="rId173" xr:uid="{00000000-0004-0000-0D00-0000AC000000}"/>
    <hyperlink ref="A184" r:id="rId174" xr:uid="{00000000-0004-0000-0D00-0000AD000000}"/>
    <hyperlink ref="A185" r:id="rId175" xr:uid="{00000000-0004-0000-0D00-0000AE000000}"/>
    <hyperlink ref="A186" r:id="rId176" xr:uid="{00000000-0004-0000-0D00-0000AF000000}"/>
    <hyperlink ref="A187" r:id="rId177" xr:uid="{00000000-0004-0000-0D00-0000B0000000}"/>
    <hyperlink ref="A188" r:id="rId178" xr:uid="{00000000-0004-0000-0D00-0000B1000000}"/>
    <hyperlink ref="A189" r:id="rId179" xr:uid="{00000000-0004-0000-0D00-0000B2000000}"/>
    <hyperlink ref="A190" r:id="rId180" xr:uid="{00000000-0004-0000-0D00-0000B3000000}"/>
    <hyperlink ref="A191" r:id="rId181" xr:uid="{00000000-0004-0000-0D00-0000B4000000}"/>
    <hyperlink ref="A192" r:id="rId182" xr:uid="{00000000-0004-0000-0D00-0000B5000000}"/>
    <hyperlink ref="A193" r:id="rId183" xr:uid="{00000000-0004-0000-0D00-0000B6000000}"/>
    <hyperlink ref="A194" r:id="rId184" xr:uid="{00000000-0004-0000-0D00-0000B7000000}"/>
    <hyperlink ref="A195" r:id="rId185" xr:uid="{00000000-0004-0000-0D00-0000B8000000}"/>
    <hyperlink ref="A196" r:id="rId186" xr:uid="{00000000-0004-0000-0D00-0000B9000000}"/>
    <hyperlink ref="A197" r:id="rId187" xr:uid="{00000000-0004-0000-0D00-0000BA000000}"/>
    <hyperlink ref="A198" r:id="rId188" xr:uid="{00000000-0004-0000-0D00-0000BB000000}"/>
    <hyperlink ref="A199" r:id="rId189" xr:uid="{00000000-0004-0000-0D00-0000BC000000}"/>
    <hyperlink ref="A200" r:id="rId190" xr:uid="{00000000-0004-0000-0D00-0000BD000000}"/>
    <hyperlink ref="A201" r:id="rId191" xr:uid="{00000000-0004-0000-0D00-0000BE000000}"/>
    <hyperlink ref="A202" r:id="rId192" xr:uid="{00000000-0004-0000-0D00-0000BF000000}"/>
    <hyperlink ref="A203" r:id="rId193" xr:uid="{00000000-0004-0000-0D00-0000C0000000}"/>
    <hyperlink ref="A204" r:id="rId194" xr:uid="{00000000-0004-0000-0D00-0000C1000000}"/>
    <hyperlink ref="A205" r:id="rId195" xr:uid="{00000000-0004-0000-0D00-0000C2000000}"/>
    <hyperlink ref="A206" r:id="rId196" xr:uid="{00000000-0004-0000-0D00-0000C3000000}"/>
    <hyperlink ref="A207" r:id="rId197" xr:uid="{00000000-0004-0000-0D00-0000C4000000}"/>
    <hyperlink ref="A208" r:id="rId198" xr:uid="{00000000-0004-0000-0D00-0000C5000000}"/>
    <hyperlink ref="A209" r:id="rId199" xr:uid="{00000000-0004-0000-0D00-0000C6000000}"/>
    <hyperlink ref="A210" r:id="rId200" xr:uid="{00000000-0004-0000-0D00-0000C7000000}"/>
    <hyperlink ref="A211" r:id="rId201" xr:uid="{00000000-0004-0000-0D00-0000C8000000}"/>
    <hyperlink ref="A212" r:id="rId202" xr:uid="{00000000-0004-0000-0D00-0000C9000000}"/>
    <hyperlink ref="A213" r:id="rId203" xr:uid="{00000000-0004-0000-0D00-0000CA000000}"/>
    <hyperlink ref="A214" r:id="rId204" xr:uid="{00000000-0004-0000-0D00-0000CB000000}"/>
    <hyperlink ref="A215" r:id="rId205" xr:uid="{00000000-0004-0000-0D00-0000CC000000}"/>
    <hyperlink ref="A216" r:id="rId206" xr:uid="{00000000-0004-0000-0D00-0000CD000000}"/>
    <hyperlink ref="A217" r:id="rId207" xr:uid="{00000000-0004-0000-0D00-0000CE000000}"/>
    <hyperlink ref="A218" r:id="rId208" xr:uid="{00000000-0004-0000-0D00-0000CF000000}"/>
    <hyperlink ref="A219" r:id="rId209" xr:uid="{00000000-0004-0000-0D00-0000D0000000}"/>
    <hyperlink ref="A220" r:id="rId210" xr:uid="{00000000-0004-0000-0D00-0000D1000000}"/>
    <hyperlink ref="A221" r:id="rId211" xr:uid="{00000000-0004-0000-0D00-0000D2000000}"/>
    <hyperlink ref="A222" r:id="rId212" xr:uid="{00000000-0004-0000-0D00-0000D3000000}"/>
    <hyperlink ref="A223" r:id="rId213" xr:uid="{00000000-0004-0000-0D00-0000D4000000}"/>
    <hyperlink ref="A224" r:id="rId214" xr:uid="{00000000-0004-0000-0D00-0000D5000000}"/>
    <hyperlink ref="A225" r:id="rId215" xr:uid="{00000000-0004-0000-0D00-0000D6000000}"/>
    <hyperlink ref="A226" r:id="rId216" xr:uid="{00000000-0004-0000-0D00-0000D7000000}"/>
    <hyperlink ref="A227" r:id="rId217" xr:uid="{00000000-0004-0000-0D00-0000D8000000}"/>
    <hyperlink ref="A228" r:id="rId218" xr:uid="{00000000-0004-0000-0D00-0000D9000000}"/>
    <hyperlink ref="A229" r:id="rId219" xr:uid="{00000000-0004-0000-0D00-0000DA000000}"/>
    <hyperlink ref="A230" r:id="rId220" xr:uid="{00000000-0004-0000-0D00-0000DB000000}"/>
    <hyperlink ref="A231" r:id="rId221" xr:uid="{00000000-0004-0000-0D00-0000DC000000}"/>
    <hyperlink ref="A232" r:id="rId222" xr:uid="{00000000-0004-0000-0D00-0000DD000000}"/>
    <hyperlink ref="A233" r:id="rId223" xr:uid="{00000000-0004-0000-0D00-0000DE000000}"/>
    <hyperlink ref="A234" r:id="rId224" xr:uid="{00000000-0004-0000-0D00-0000DF000000}"/>
    <hyperlink ref="A235" r:id="rId225" xr:uid="{00000000-0004-0000-0D00-0000E0000000}"/>
    <hyperlink ref="A236" r:id="rId226" xr:uid="{00000000-0004-0000-0D00-0000E1000000}"/>
    <hyperlink ref="A237" r:id="rId227" xr:uid="{00000000-0004-0000-0D00-0000E2000000}"/>
    <hyperlink ref="A238" r:id="rId228" xr:uid="{00000000-0004-0000-0D00-0000E3000000}"/>
    <hyperlink ref="A239" r:id="rId229" xr:uid="{00000000-0004-0000-0D00-0000E4000000}"/>
    <hyperlink ref="A240" r:id="rId230" xr:uid="{00000000-0004-0000-0D00-0000E5000000}"/>
    <hyperlink ref="A241" r:id="rId231" xr:uid="{00000000-0004-0000-0D00-0000E6000000}"/>
    <hyperlink ref="A242" r:id="rId232" xr:uid="{00000000-0004-0000-0D00-0000E7000000}"/>
    <hyperlink ref="A243" r:id="rId233" xr:uid="{00000000-0004-0000-0D00-0000E8000000}"/>
    <hyperlink ref="A244" r:id="rId234" xr:uid="{00000000-0004-0000-0D00-0000E9000000}"/>
    <hyperlink ref="A245" r:id="rId235" xr:uid="{00000000-0004-0000-0D00-0000EA000000}"/>
    <hyperlink ref="A246" r:id="rId236" xr:uid="{00000000-0004-0000-0D00-0000EB000000}"/>
    <hyperlink ref="A247" r:id="rId237" xr:uid="{00000000-0004-0000-0D00-0000EC000000}"/>
    <hyperlink ref="A248" r:id="rId238" xr:uid="{00000000-0004-0000-0D00-0000ED000000}"/>
    <hyperlink ref="A249" r:id="rId239" xr:uid="{00000000-0004-0000-0D00-0000EE000000}"/>
    <hyperlink ref="A250" r:id="rId240" xr:uid="{00000000-0004-0000-0D00-0000EF000000}"/>
    <hyperlink ref="A251" r:id="rId241" xr:uid="{00000000-0004-0000-0D00-0000F0000000}"/>
    <hyperlink ref="A252" r:id="rId242" xr:uid="{00000000-0004-0000-0D00-0000F1000000}"/>
    <hyperlink ref="A253" r:id="rId243" xr:uid="{00000000-0004-0000-0D00-0000F2000000}"/>
    <hyperlink ref="A254" r:id="rId244" xr:uid="{00000000-0004-0000-0D00-0000F3000000}"/>
    <hyperlink ref="A255" r:id="rId245" xr:uid="{00000000-0004-0000-0D00-0000F4000000}"/>
    <hyperlink ref="A256" r:id="rId246" xr:uid="{00000000-0004-0000-0D00-0000F5000000}"/>
    <hyperlink ref="A257" r:id="rId247" xr:uid="{00000000-0004-0000-0D00-0000F6000000}"/>
    <hyperlink ref="A258" r:id="rId248" xr:uid="{00000000-0004-0000-0D00-0000F7000000}"/>
    <hyperlink ref="A259" r:id="rId249" xr:uid="{00000000-0004-0000-0D00-0000F8000000}"/>
    <hyperlink ref="A260" r:id="rId250" xr:uid="{00000000-0004-0000-0D00-0000F9000000}"/>
    <hyperlink ref="A261" r:id="rId251" xr:uid="{00000000-0004-0000-0D00-0000FA000000}"/>
    <hyperlink ref="A262" r:id="rId252" xr:uid="{00000000-0004-0000-0D00-0000FB000000}"/>
    <hyperlink ref="A263" r:id="rId253" xr:uid="{00000000-0004-0000-0D00-0000FC000000}"/>
    <hyperlink ref="A264" r:id="rId254" xr:uid="{00000000-0004-0000-0D00-0000FD000000}"/>
    <hyperlink ref="A265" r:id="rId255" xr:uid="{00000000-0004-0000-0D00-0000FE000000}"/>
    <hyperlink ref="A266" r:id="rId256" xr:uid="{00000000-0004-0000-0D00-0000FF000000}"/>
    <hyperlink ref="A267" r:id="rId257" xr:uid="{00000000-0004-0000-0D00-000000010000}"/>
    <hyperlink ref="A268" r:id="rId258" xr:uid="{00000000-0004-0000-0D00-000001010000}"/>
    <hyperlink ref="A269" r:id="rId259" xr:uid="{00000000-0004-0000-0D00-000002010000}"/>
    <hyperlink ref="A270" r:id="rId260" xr:uid="{00000000-0004-0000-0D00-000003010000}"/>
    <hyperlink ref="A271" r:id="rId261" xr:uid="{00000000-0004-0000-0D00-000004010000}"/>
    <hyperlink ref="A272" r:id="rId262" xr:uid="{00000000-0004-0000-0D00-000005010000}"/>
    <hyperlink ref="A273" r:id="rId263" xr:uid="{00000000-0004-0000-0D00-000006010000}"/>
    <hyperlink ref="A274" r:id="rId264" xr:uid="{00000000-0004-0000-0D00-000007010000}"/>
    <hyperlink ref="A275" r:id="rId265" xr:uid="{00000000-0004-0000-0D00-000008010000}"/>
    <hyperlink ref="A276" r:id="rId266" xr:uid="{00000000-0004-0000-0D00-000009010000}"/>
    <hyperlink ref="A277" r:id="rId267" xr:uid="{00000000-0004-0000-0D00-00000A010000}"/>
    <hyperlink ref="A278" r:id="rId268" xr:uid="{00000000-0004-0000-0D00-00000B010000}"/>
    <hyperlink ref="A279" r:id="rId269" xr:uid="{00000000-0004-0000-0D00-00000C010000}"/>
    <hyperlink ref="A280" r:id="rId270" xr:uid="{00000000-0004-0000-0D00-00000D010000}"/>
    <hyperlink ref="A281" r:id="rId271" xr:uid="{00000000-0004-0000-0D00-00000E010000}"/>
    <hyperlink ref="A282" r:id="rId272" xr:uid="{00000000-0004-0000-0D00-00000F010000}"/>
    <hyperlink ref="A283" r:id="rId273" xr:uid="{00000000-0004-0000-0D00-000010010000}"/>
    <hyperlink ref="A284" r:id="rId274" xr:uid="{00000000-0004-0000-0D00-000011010000}"/>
    <hyperlink ref="A285" r:id="rId275" xr:uid="{00000000-0004-0000-0D00-000012010000}"/>
    <hyperlink ref="A286" r:id="rId276" xr:uid="{00000000-0004-0000-0D00-000013010000}"/>
    <hyperlink ref="A287" r:id="rId277" xr:uid="{00000000-0004-0000-0D00-000014010000}"/>
    <hyperlink ref="A288" r:id="rId278" xr:uid="{00000000-0004-0000-0D00-000015010000}"/>
    <hyperlink ref="A289" r:id="rId279" xr:uid="{00000000-0004-0000-0D00-000016010000}"/>
    <hyperlink ref="A290" r:id="rId280" xr:uid="{00000000-0004-0000-0D00-000017010000}"/>
    <hyperlink ref="A291" r:id="rId281" xr:uid="{00000000-0004-0000-0D00-000018010000}"/>
    <hyperlink ref="A292" r:id="rId282" xr:uid="{00000000-0004-0000-0D00-000019010000}"/>
    <hyperlink ref="A293" r:id="rId283" xr:uid="{00000000-0004-0000-0D00-00001A010000}"/>
    <hyperlink ref="A294" r:id="rId284" xr:uid="{00000000-0004-0000-0D00-00001B010000}"/>
    <hyperlink ref="A295" r:id="rId285" xr:uid="{00000000-0004-0000-0D00-00001C010000}"/>
    <hyperlink ref="A296" r:id="rId286" xr:uid="{00000000-0004-0000-0D00-00001D010000}"/>
    <hyperlink ref="A297" r:id="rId287" xr:uid="{00000000-0004-0000-0D00-00001E010000}"/>
    <hyperlink ref="A298" r:id="rId288" xr:uid="{00000000-0004-0000-0D00-00001F010000}"/>
    <hyperlink ref="A299" r:id="rId289" xr:uid="{00000000-0004-0000-0D00-000020010000}"/>
    <hyperlink ref="A300" r:id="rId290" xr:uid="{00000000-0004-0000-0D00-000021010000}"/>
    <hyperlink ref="A301" r:id="rId291" xr:uid="{00000000-0004-0000-0D00-000022010000}"/>
    <hyperlink ref="A302" r:id="rId292" xr:uid="{00000000-0004-0000-0D00-000023010000}"/>
    <hyperlink ref="A303" r:id="rId293" xr:uid="{00000000-0004-0000-0D00-000024010000}"/>
    <hyperlink ref="A304" r:id="rId294" xr:uid="{00000000-0004-0000-0D00-000025010000}"/>
    <hyperlink ref="A305" r:id="rId295" xr:uid="{00000000-0004-0000-0D00-000026010000}"/>
    <hyperlink ref="A306" r:id="rId296" xr:uid="{00000000-0004-0000-0D00-000027010000}"/>
    <hyperlink ref="A307" r:id="rId297" xr:uid="{00000000-0004-0000-0D00-000028010000}"/>
    <hyperlink ref="A308" r:id="rId298" xr:uid="{00000000-0004-0000-0D00-000029010000}"/>
    <hyperlink ref="A309" r:id="rId299" xr:uid="{00000000-0004-0000-0D00-00002A010000}"/>
    <hyperlink ref="A310" r:id="rId300" xr:uid="{00000000-0004-0000-0D00-00002B010000}"/>
    <hyperlink ref="A311" r:id="rId301" xr:uid="{00000000-0004-0000-0D00-00002C010000}"/>
    <hyperlink ref="A312" r:id="rId302" xr:uid="{00000000-0004-0000-0D00-00002D010000}"/>
    <hyperlink ref="A313" r:id="rId303" xr:uid="{00000000-0004-0000-0D00-00002E010000}"/>
    <hyperlink ref="A314" r:id="rId304" xr:uid="{00000000-0004-0000-0D00-00002F010000}"/>
    <hyperlink ref="A315" r:id="rId305" xr:uid="{00000000-0004-0000-0D00-000030010000}"/>
    <hyperlink ref="A316" r:id="rId306" xr:uid="{00000000-0004-0000-0D00-000031010000}"/>
    <hyperlink ref="A317" r:id="rId307" xr:uid="{00000000-0004-0000-0D00-000032010000}"/>
    <hyperlink ref="A318" r:id="rId308" xr:uid="{00000000-0004-0000-0D00-000033010000}"/>
    <hyperlink ref="A319" r:id="rId309" xr:uid="{00000000-0004-0000-0D00-000034010000}"/>
    <hyperlink ref="A320" r:id="rId310" xr:uid="{00000000-0004-0000-0D00-000035010000}"/>
    <hyperlink ref="A321" r:id="rId311" xr:uid="{00000000-0004-0000-0D00-000036010000}"/>
    <hyperlink ref="A322" r:id="rId312" xr:uid="{00000000-0004-0000-0D00-000037010000}"/>
    <hyperlink ref="A323" r:id="rId313" xr:uid="{00000000-0004-0000-0D00-000038010000}"/>
    <hyperlink ref="A324" r:id="rId314" xr:uid="{00000000-0004-0000-0D00-000039010000}"/>
    <hyperlink ref="A325" r:id="rId315" xr:uid="{00000000-0004-0000-0D00-00003A010000}"/>
    <hyperlink ref="A326" r:id="rId316" xr:uid="{00000000-0004-0000-0D00-00003B010000}"/>
    <hyperlink ref="A327" r:id="rId317" xr:uid="{00000000-0004-0000-0D00-00003C010000}"/>
    <hyperlink ref="A328" r:id="rId318" xr:uid="{00000000-0004-0000-0D00-00003D010000}"/>
    <hyperlink ref="A329" r:id="rId319" xr:uid="{00000000-0004-0000-0D00-00003E010000}"/>
    <hyperlink ref="A330" r:id="rId320" xr:uid="{00000000-0004-0000-0D00-00003F010000}"/>
    <hyperlink ref="A331" r:id="rId321" xr:uid="{00000000-0004-0000-0D00-000040010000}"/>
    <hyperlink ref="A332" r:id="rId322" xr:uid="{00000000-0004-0000-0D00-000041010000}"/>
    <hyperlink ref="A333" r:id="rId323" xr:uid="{00000000-0004-0000-0D00-000042010000}"/>
    <hyperlink ref="A334" r:id="rId324" xr:uid="{00000000-0004-0000-0D00-000043010000}"/>
    <hyperlink ref="A335" r:id="rId325" xr:uid="{00000000-0004-0000-0D00-000044010000}"/>
    <hyperlink ref="A336" r:id="rId326" xr:uid="{00000000-0004-0000-0D00-000045010000}"/>
    <hyperlink ref="A337" r:id="rId327" xr:uid="{00000000-0004-0000-0D00-000046010000}"/>
    <hyperlink ref="A338" r:id="rId328" xr:uid="{00000000-0004-0000-0D00-000047010000}"/>
    <hyperlink ref="A339" r:id="rId329" xr:uid="{00000000-0004-0000-0D00-000048010000}"/>
    <hyperlink ref="A340" r:id="rId330" xr:uid="{00000000-0004-0000-0D00-000049010000}"/>
    <hyperlink ref="A341" r:id="rId331" xr:uid="{00000000-0004-0000-0D00-00004A010000}"/>
    <hyperlink ref="A342" r:id="rId332" xr:uid="{00000000-0004-0000-0D00-00004B010000}"/>
    <hyperlink ref="A343" r:id="rId333" xr:uid="{00000000-0004-0000-0D00-00004C010000}"/>
    <hyperlink ref="A344" r:id="rId334" xr:uid="{00000000-0004-0000-0D00-00004D010000}"/>
    <hyperlink ref="A345" r:id="rId335" xr:uid="{00000000-0004-0000-0D00-00004E010000}"/>
    <hyperlink ref="A346" r:id="rId336" xr:uid="{00000000-0004-0000-0D00-00004F010000}"/>
    <hyperlink ref="A347" r:id="rId337" xr:uid="{00000000-0004-0000-0D00-000050010000}"/>
    <hyperlink ref="A348" r:id="rId338" xr:uid="{00000000-0004-0000-0D00-000051010000}"/>
    <hyperlink ref="A349" r:id="rId339" xr:uid="{00000000-0004-0000-0D00-000052010000}"/>
    <hyperlink ref="A350" r:id="rId340" xr:uid="{00000000-0004-0000-0D00-000053010000}"/>
    <hyperlink ref="A351" r:id="rId341" xr:uid="{00000000-0004-0000-0D00-000054010000}"/>
    <hyperlink ref="A352" r:id="rId342" xr:uid="{00000000-0004-0000-0D00-000055010000}"/>
    <hyperlink ref="A353" r:id="rId343" xr:uid="{00000000-0004-0000-0D00-000056010000}"/>
    <hyperlink ref="A354" r:id="rId344" xr:uid="{00000000-0004-0000-0D00-000057010000}"/>
    <hyperlink ref="A355" r:id="rId345" xr:uid="{00000000-0004-0000-0D00-000058010000}"/>
    <hyperlink ref="A356" r:id="rId346" xr:uid="{00000000-0004-0000-0D00-000059010000}"/>
    <hyperlink ref="A357" r:id="rId347" xr:uid="{00000000-0004-0000-0D00-00005A010000}"/>
    <hyperlink ref="A358" r:id="rId348" xr:uid="{00000000-0004-0000-0D00-00005B010000}"/>
    <hyperlink ref="A359" r:id="rId349" xr:uid="{00000000-0004-0000-0D00-00005C010000}"/>
    <hyperlink ref="A360" r:id="rId350" xr:uid="{00000000-0004-0000-0D00-00005D010000}"/>
    <hyperlink ref="A361" r:id="rId351" xr:uid="{00000000-0004-0000-0D00-00005E010000}"/>
    <hyperlink ref="A362" r:id="rId352" xr:uid="{00000000-0004-0000-0D00-00005F010000}"/>
    <hyperlink ref="A363" r:id="rId353" xr:uid="{00000000-0004-0000-0D00-000060010000}"/>
    <hyperlink ref="A364" r:id="rId354" xr:uid="{00000000-0004-0000-0D00-000061010000}"/>
    <hyperlink ref="A365" r:id="rId355" xr:uid="{00000000-0004-0000-0D00-000062010000}"/>
    <hyperlink ref="A366" r:id="rId356" xr:uid="{00000000-0004-0000-0D00-000063010000}"/>
    <hyperlink ref="A367" r:id="rId357" xr:uid="{00000000-0004-0000-0D00-000064010000}"/>
    <hyperlink ref="A368" r:id="rId358" xr:uid="{00000000-0004-0000-0D00-000065010000}"/>
    <hyperlink ref="A369" r:id="rId359" xr:uid="{00000000-0004-0000-0D00-000066010000}"/>
    <hyperlink ref="A370" r:id="rId360" xr:uid="{00000000-0004-0000-0D00-000067010000}"/>
    <hyperlink ref="A371" r:id="rId361" xr:uid="{00000000-0004-0000-0D00-000068010000}"/>
    <hyperlink ref="A372" r:id="rId362" xr:uid="{00000000-0004-0000-0D00-000069010000}"/>
    <hyperlink ref="A373" r:id="rId363" xr:uid="{00000000-0004-0000-0D00-00006A010000}"/>
    <hyperlink ref="A374" r:id="rId364" xr:uid="{00000000-0004-0000-0D00-00006B010000}"/>
    <hyperlink ref="A375" r:id="rId365" xr:uid="{00000000-0004-0000-0D00-00006C010000}"/>
    <hyperlink ref="A376" r:id="rId366" xr:uid="{00000000-0004-0000-0D00-00006D010000}"/>
    <hyperlink ref="A377" r:id="rId367" xr:uid="{00000000-0004-0000-0D00-00006E010000}"/>
    <hyperlink ref="A378" r:id="rId368" xr:uid="{00000000-0004-0000-0D00-00006F010000}"/>
    <hyperlink ref="A379" r:id="rId369" xr:uid="{00000000-0004-0000-0D00-000070010000}"/>
    <hyperlink ref="A380" r:id="rId370" xr:uid="{00000000-0004-0000-0D00-000071010000}"/>
    <hyperlink ref="A381" r:id="rId371" xr:uid="{00000000-0004-0000-0D00-000072010000}"/>
    <hyperlink ref="A382" r:id="rId372" xr:uid="{00000000-0004-0000-0D00-000073010000}"/>
    <hyperlink ref="A383" r:id="rId373" xr:uid="{00000000-0004-0000-0D00-000074010000}"/>
    <hyperlink ref="A384" r:id="rId374" xr:uid="{00000000-0004-0000-0D00-000075010000}"/>
    <hyperlink ref="A385" r:id="rId375" xr:uid="{00000000-0004-0000-0D00-000076010000}"/>
    <hyperlink ref="A386" r:id="rId376" xr:uid="{00000000-0004-0000-0D00-000077010000}"/>
    <hyperlink ref="A387" r:id="rId377" xr:uid="{00000000-0004-0000-0D00-000078010000}"/>
    <hyperlink ref="A388" r:id="rId378" xr:uid="{00000000-0004-0000-0D00-000079010000}"/>
    <hyperlink ref="A389" r:id="rId379" xr:uid="{00000000-0004-0000-0D00-00007A010000}"/>
    <hyperlink ref="A390" r:id="rId380" xr:uid="{00000000-0004-0000-0D00-00007B010000}"/>
    <hyperlink ref="A391" r:id="rId381" xr:uid="{00000000-0004-0000-0D00-00007C010000}"/>
    <hyperlink ref="A392" r:id="rId382" xr:uid="{00000000-0004-0000-0D00-00007D010000}"/>
    <hyperlink ref="A393" r:id="rId383" xr:uid="{00000000-0004-0000-0D00-00007E010000}"/>
    <hyperlink ref="A394" r:id="rId384" xr:uid="{00000000-0004-0000-0D00-00007F010000}"/>
    <hyperlink ref="A395" r:id="rId385" xr:uid="{00000000-0004-0000-0D00-000080010000}"/>
    <hyperlink ref="A396" r:id="rId386" xr:uid="{00000000-0004-0000-0D00-000081010000}"/>
    <hyperlink ref="A397" r:id="rId387" xr:uid="{00000000-0004-0000-0D00-000082010000}"/>
    <hyperlink ref="A398" r:id="rId388" xr:uid="{00000000-0004-0000-0D00-000083010000}"/>
    <hyperlink ref="A399" r:id="rId389" xr:uid="{00000000-0004-0000-0D00-000084010000}"/>
    <hyperlink ref="A400" r:id="rId390" xr:uid="{00000000-0004-0000-0D00-000085010000}"/>
    <hyperlink ref="A401" r:id="rId391" xr:uid="{00000000-0004-0000-0D00-000086010000}"/>
    <hyperlink ref="A402" r:id="rId392" xr:uid="{00000000-0004-0000-0D00-000087010000}"/>
    <hyperlink ref="A403" r:id="rId393" xr:uid="{00000000-0004-0000-0D00-000088010000}"/>
    <hyperlink ref="A404" r:id="rId394" xr:uid="{00000000-0004-0000-0D00-000089010000}"/>
    <hyperlink ref="A405" r:id="rId395" xr:uid="{00000000-0004-0000-0D00-00008A010000}"/>
    <hyperlink ref="A406" r:id="rId396" xr:uid="{00000000-0004-0000-0D00-00008B010000}"/>
    <hyperlink ref="A407" r:id="rId397" xr:uid="{00000000-0004-0000-0D00-00008C010000}"/>
    <hyperlink ref="A408" r:id="rId398" xr:uid="{00000000-0004-0000-0D00-00008D010000}"/>
    <hyperlink ref="A409" r:id="rId399" xr:uid="{00000000-0004-0000-0D00-00008E010000}"/>
    <hyperlink ref="A410" r:id="rId400" xr:uid="{00000000-0004-0000-0D00-00008F010000}"/>
    <hyperlink ref="A411" r:id="rId401" xr:uid="{00000000-0004-0000-0D00-000090010000}"/>
    <hyperlink ref="A412" r:id="rId402" xr:uid="{00000000-0004-0000-0D00-000091010000}"/>
    <hyperlink ref="A413" r:id="rId403" xr:uid="{00000000-0004-0000-0D00-000092010000}"/>
    <hyperlink ref="A414" r:id="rId404" xr:uid="{00000000-0004-0000-0D00-000093010000}"/>
    <hyperlink ref="A415" r:id="rId405" xr:uid="{00000000-0004-0000-0D00-000094010000}"/>
    <hyperlink ref="A416" r:id="rId406" xr:uid="{00000000-0004-0000-0D00-000095010000}"/>
    <hyperlink ref="A417" r:id="rId407" xr:uid="{00000000-0004-0000-0D00-000096010000}"/>
    <hyperlink ref="A418" r:id="rId408" xr:uid="{00000000-0004-0000-0D00-000097010000}"/>
    <hyperlink ref="A419" r:id="rId409" xr:uid="{00000000-0004-0000-0D00-000098010000}"/>
    <hyperlink ref="A420" r:id="rId410" xr:uid="{00000000-0004-0000-0D00-000099010000}"/>
    <hyperlink ref="A421" r:id="rId411" xr:uid="{00000000-0004-0000-0D00-00009A010000}"/>
    <hyperlink ref="A422" r:id="rId412" xr:uid="{00000000-0004-0000-0D00-00009B010000}"/>
    <hyperlink ref="A423" r:id="rId413" xr:uid="{00000000-0004-0000-0D00-00009C010000}"/>
    <hyperlink ref="A424" r:id="rId414" xr:uid="{00000000-0004-0000-0D00-00009D010000}"/>
    <hyperlink ref="A425" r:id="rId415" xr:uid="{00000000-0004-0000-0D00-00009E010000}"/>
    <hyperlink ref="A426" r:id="rId416" xr:uid="{00000000-0004-0000-0D00-00009F010000}"/>
    <hyperlink ref="A427" r:id="rId417" xr:uid="{00000000-0004-0000-0D00-0000A0010000}"/>
    <hyperlink ref="A428" r:id="rId418" xr:uid="{00000000-0004-0000-0D00-0000A1010000}"/>
    <hyperlink ref="A429" r:id="rId419" xr:uid="{00000000-0004-0000-0D00-0000A2010000}"/>
    <hyperlink ref="A430" r:id="rId420" xr:uid="{00000000-0004-0000-0D00-0000A3010000}"/>
    <hyperlink ref="A431" r:id="rId421" xr:uid="{00000000-0004-0000-0D00-0000A4010000}"/>
    <hyperlink ref="A432" r:id="rId422" xr:uid="{00000000-0004-0000-0D00-0000A5010000}"/>
    <hyperlink ref="A433" r:id="rId423" xr:uid="{00000000-0004-0000-0D00-0000A6010000}"/>
    <hyperlink ref="A434" r:id="rId424" xr:uid="{00000000-0004-0000-0D00-0000A7010000}"/>
    <hyperlink ref="A435" r:id="rId425" xr:uid="{00000000-0004-0000-0D00-0000A8010000}"/>
    <hyperlink ref="A436" r:id="rId426" xr:uid="{00000000-0004-0000-0D00-0000A9010000}"/>
    <hyperlink ref="A437" r:id="rId427" xr:uid="{00000000-0004-0000-0D00-0000AA010000}"/>
    <hyperlink ref="A438" r:id="rId428" xr:uid="{00000000-0004-0000-0D00-0000AB010000}"/>
    <hyperlink ref="A439" r:id="rId429" xr:uid="{00000000-0004-0000-0D00-0000AC010000}"/>
    <hyperlink ref="A440" r:id="rId430" xr:uid="{00000000-0004-0000-0D00-0000AD010000}"/>
    <hyperlink ref="A441" r:id="rId431" xr:uid="{00000000-0004-0000-0D00-0000AE010000}"/>
    <hyperlink ref="A442" r:id="rId432" xr:uid="{00000000-0004-0000-0D00-0000AF010000}"/>
    <hyperlink ref="A443" r:id="rId433" xr:uid="{00000000-0004-0000-0D00-0000B0010000}"/>
    <hyperlink ref="A444" r:id="rId434" xr:uid="{00000000-0004-0000-0D00-0000B1010000}"/>
    <hyperlink ref="A445" r:id="rId435" xr:uid="{00000000-0004-0000-0D00-0000B2010000}"/>
    <hyperlink ref="A446" r:id="rId436" xr:uid="{00000000-0004-0000-0D00-0000B3010000}"/>
    <hyperlink ref="A447" r:id="rId437" xr:uid="{00000000-0004-0000-0D00-0000B4010000}"/>
    <hyperlink ref="A448" r:id="rId438" xr:uid="{00000000-0004-0000-0D00-0000B5010000}"/>
    <hyperlink ref="A449" r:id="rId439" xr:uid="{00000000-0004-0000-0D00-0000B6010000}"/>
    <hyperlink ref="A450" r:id="rId440" xr:uid="{00000000-0004-0000-0D00-0000B7010000}"/>
    <hyperlink ref="A451" r:id="rId441" xr:uid="{00000000-0004-0000-0D00-0000B8010000}"/>
    <hyperlink ref="A452" r:id="rId442" xr:uid="{00000000-0004-0000-0D00-0000B9010000}"/>
    <hyperlink ref="A453" r:id="rId443" xr:uid="{00000000-0004-0000-0D00-0000BA010000}"/>
    <hyperlink ref="A454" r:id="rId444" xr:uid="{00000000-0004-0000-0D00-0000BB010000}"/>
    <hyperlink ref="A455" r:id="rId445" xr:uid="{00000000-0004-0000-0D00-0000BC010000}"/>
    <hyperlink ref="A456" r:id="rId446" xr:uid="{00000000-0004-0000-0D00-0000BD010000}"/>
    <hyperlink ref="A457" r:id="rId447" xr:uid="{00000000-0004-0000-0D00-0000BE010000}"/>
    <hyperlink ref="A458" r:id="rId448" xr:uid="{00000000-0004-0000-0D00-0000BF010000}"/>
    <hyperlink ref="A459" r:id="rId449" xr:uid="{00000000-0004-0000-0D00-0000C0010000}"/>
    <hyperlink ref="A460" r:id="rId450" xr:uid="{00000000-0004-0000-0D00-0000C1010000}"/>
    <hyperlink ref="A461" r:id="rId451" xr:uid="{00000000-0004-0000-0D00-0000C2010000}"/>
    <hyperlink ref="A462" r:id="rId452" xr:uid="{00000000-0004-0000-0D00-0000C3010000}"/>
    <hyperlink ref="A463" r:id="rId453" xr:uid="{00000000-0004-0000-0D00-0000C4010000}"/>
    <hyperlink ref="A464" r:id="rId454" xr:uid="{00000000-0004-0000-0D00-0000C5010000}"/>
    <hyperlink ref="A465" r:id="rId455" xr:uid="{00000000-0004-0000-0D00-0000C6010000}"/>
    <hyperlink ref="A466" r:id="rId456" xr:uid="{00000000-0004-0000-0D00-0000C7010000}"/>
    <hyperlink ref="A467" r:id="rId457" xr:uid="{00000000-0004-0000-0D00-0000C8010000}"/>
    <hyperlink ref="A468" r:id="rId458" xr:uid="{00000000-0004-0000-0D00-0000C9010000}"/>
    <hyperlink ref="A469" r:id="rId459" xr:uid="{00000000-0004-0000-0D00-0000CA010000}"/>
    <hyperlink ref="A470" r:id="rId460" xr:uid="{00000000-0004-0000-0D00-0000CB010000}"/>
    <hyperlink ref="A471" r:id="rId461" xr:uid="{00000000-0004-0000-0D00-0000CC010000}"/>
    <hyperlink ref="A472" r:id="rId462" xr:uid="{00000000-0004-0000-0D00-0000CD010000}"/>
    <hyperlink ref="A473" r:id="rId463" xr:uid="{00000000-0004-0000-0D00-0000CE010000}"/>
    <hyperlink ref="A474" r:id="rId464" xr:uid="{00000000-0004-0000-0D00-0000CF010000}"/>
    <hyperlink ref="A475" r:id="rId465" xr:uid="{00000000-0004-0000-0D00-0000D0010000}"/>
    <hyperlink ref="A476" r:id="rId466" xr:uid="{00000000-0004-0000-0D00-0000D1010000}"/>
    <hyperlink ref="A477" r:id="rId467" xr:uid="{00000000-0004-0000-0D00-0000D2010000}"/>
    <hyperlink ref="A478" r:id="rId468" xr:uid="{00000000-0004-0000-0D00-0000D3010000}"/>
    <hyperlink ref="A479" r:id="rId469" xr:uid="{00000000-0004-0000-0D00-0000D4010000}"/>
    <hyperlink ref="A480" r:id="rId470" xr:uid="{00000000-0004-0000-0D00-0000D5010000}"/>
    <hyperlink ref="A481" r:id="rId471" xr:uid="{00000000-0004-0000-0D00-0000D6010000}"/>
    <hyperlink ref="A482" r:id="rId472" xr:uid="{00000000-0004-0000-0D00-0000D7010000}"/>
    <hyperlink ref="A483" r:id="rId473" xr:uid="{00000000-0004-0000-0D00-0000D8010000}"/>
    <hyperlink ref="A484" r:id="rId474" xr:uid="{00000000-0004-0000-0D00-0000D9010000}"/>
    <hyperlink ref="A485" r:id="rId475" xr:uid="{00000000-0004-0000-0D00-0000DA010000}"/>
    <hyperlink ref="A486" r:id="rId476" xr:uid="{00000000-0004-0000-0D00-0000DB010000}"/>
    <hyperlink ref="A487" r:id="rId477" xr:uid="{00000000-0004-0000-0D00-0000DC010000}"/>
    <hyperlink ref="A488" r:id="rId478" xr:uid="{00000000-0004-0000-0D00-0000DD010000}"/>
    <hyperlink ref="A489" r:id="rId479" xr:uid="{00000000-0004-0000-0D00-0000DE010000}"/>
    <hyperlink ref="A490" r:id="rId480" xr:uid="{00000000-0004-0000-0D00-0000DF010000}"/>
    <hyperlink ref="A491" r:id="rId481" xr:uid="{00000000-0004-0000-0D00-0000E0010000}"/>
    <hyperlink ref="A492" r:id="rId482" xr:uid="{00000000-0004-0000-0D00-0000E1010000}"/>
    <hyperlink ref="A493" r:id="rId483" xr:uid="{00000000-0004-0000-0D00-0000E2010000}"/>
    <hyperlink ref="A494" r:id="rId484" xr:uid="{00000000-0004-0000-0D00-0000E3010000}"/>
    <hyperlink ref="A495" r:id="rId485" xr:uid="{00000000-0004-0000-0D00-0000E4010000}"/>
    <hyperlink ref="A496" r:id="rId486" xr:uid="{00000000-0004-0000-0D00-0000E5010000}"/>
    <hyperlink ref="A497" r:id="rId487" xr:uid="{00000000-0004-0000-0D00-0000E6010000}"/>
    <hyperlink ref="A498" r:id="rId488" xr:uid="{00000000-0004-0000-0D00-0000E7010000}"/>
    <hyperlink ref="A499" r:id="rId489" xr:uid="{00000000-0004-0000-0D00-0000E8010000}"/>
    <hyperlink ref="A500" r:id="rId490" xr:uid="{00000000-0004-0000-0D00-0000E9010000}"/>
    <hyperlink ref="A501" r:id="rId491" xr:uid="{00000000-0004-0000-0D00-0000EA010000}"/>
    <hyperlink ref="A502" r:id="rId492" xr:uid="{00000000-0004-0000-0D00-0000EB010000}"/>
    <hyperlink ref="A503" r:id="rId493" xr:uid="{00000000-0004-0000-0D00-0000EC010000}"/>
    <hyperlink ref="A504" r:id="rId494" xr:uid="{00000000-0004-0000-0D00-0000ED010000}"/>
    <hyperlink ref="A505" r:id="rId495" xr:uid="{00000000-0004-0000-0D00-0000EE010000}"/>
    <hyperlink ref="A506" r:id="rId496" xr:uid="{00000000-0004-0000-0D00-0000EF010000}"/>
    <hyperlink ref="A507" r:id="rId497" xr:uid="{00000000-0004-0000-0D00-0000F0010000}"/>
    <hyperlink ref="A508" r:id="rId498" xr:uid="{00000000-0004-0000-0D00-0000F1010000}"/>
    <hyperlink ref="A509" r:id="rId499" xr:uid="{00000000-0004-0000-0D00-0000F2010000}"/>
    <hyperlink ref="A510" r:id="rId500" xr:uid="{00000000-0004-0000-0D00-0000F3010000}"/>
    <hyperlink ref="A511" r:id="rId501" xr:uid="{00000000-0004-0000-0D00-0000F4010000}"/>
    <hyperlink ref="A512" r:id="rId502" xr:uid="{00000000-0004-0000-0D00-0000F5010000}"/>
    <hyperlink ref="A513" r:id="rId503" xr:uid="{00000000-0004-0000-0D00-0000F6010000}"/>
    <hyperlink ref="A514" r:id="rId504" xr:uid="{00000000-0004-0000-0D00-0000F7010000}"/>
    <hyperlink ref="A515" r:id="rId505" xr:uid="{00000000-0004-0000-0D00-0000F8010000}"/>
    <hyperlink ref="A516" r:id="rId506" xr:uid="{00000000-0004-0000-0D00-0000F9010000}"/>
    <hyperlink ref="A517" r:id="rId507" xr:uid="{00000000-0004-0000-0D00-0000FA010000}"/>
    <hyperlink ref="A518" r:id="rId508" xr:uid="{00000000-0004-0000-0D00-0000FB010000}"/>
    <hyperlink ref="A519" r:id="rId509" xr:uid="{00000000-0004-0000-0D00-0000FC010000}"/>
    <hyperlink ref="A520" r:id="rId510" xr:uid="{00000000-0004-0000-0D00-0000FD010000}"/>
    <hyperlink ref="A521" r:id="rId511" xr:uid="{00000000-0004-0000-0D00-0000FE010000}"/>
    <hyperlink ref="A522" r:id="rId512" xr:uid="{00000000-0004-0000-0D00-0000FF010000}"/>
    <hyperlink ref="A523" r:id="rId513" xr:uid="{00000000-0004-0000-0D00-000000020000}"/>
    <hyperlink ref="A524" r:id="rId514" xr:uid="{00000000-0004-0000-0D00-000001020000}"/>
    <hyperlink ref="A525" r:id="rId515" xr:uid="{00000000-0004-0000-0D00-000002020000}"/>
    <hyperlink ref="A526" r:id="rId516" xr:uid="{00000000-0004-0000-0D00-000003020000}"/>
    <hyperlink ref="A527" r:id="rId517" xr:uid="{00000000-0004-0000-0D00-000004020000}"/>
    <hyperlink ref="A528" r:id="rId518" xr:uid="{00000000-0004-0000-0D00-000005020000}"/>
    <hyperlink ref="A529" r:id="rId519" xr:uid="{00000000-0004-0000-0D00-000006020000}"/>
    <hyperlink ref="A530" r:id="rId520" xr:uid="{00000000-0004-0000-0D00-000007020000}"/>
    <hyperlink ref="A531" r:id="rId521" xr:uid="{00000000-0004-0000-0D00-000008020000}"/>
    <hyperlink ref="A532" r:id="rId522" xr:uid="{00000000-0004-0000-0D00-000009020000}"/>
    <hyperlink ref="A533" r:id="rId523" xr:uid="{00000000-0004-0000-0D00-00000A020000}"/>
    <hyperlink ref="A534" r:id="rId524" xr:uid="{00000000-0004-0000-0D00-00000B020000}"/>
    <hyperlink ref="A535" r:id="rId525" xr:uid="{00000000-0004-0000-0D00-00000C020000}"/>
    <hyperlink ref="A536" r:id="rId526" xr:uid="{00000000-0004-0000-0D00-00000D020000}"/>
    <hyperlink ref="A537" r:id="rId527" xr:uid="{00000000-0004-0000-0D00-00000E020000}"/>
    <hyperlink ref="A538" r:id="rId528" xr:uid="{00000000-0004-0000-0D00-00000F020000}"/>
    <hyperlink ref="A539" r:id="rId529" xr:uid="{00000000-0004-0000-0D00-000010020000}"/>
    <hyperlink ref="A540" r:id="rId530" xr:uid="{00000000-0004-0000-0D00-000011020000}"/>
    <hyperlink ref="A541" r:id="rId531" xr:uid="{00000000-0004-0000-0D00-000012020000}"/>
    <hyperlink ref="A542" r:id="rId532" xr:uid="{00000000-0004-0000-0D00-000013020000}"/>
    <hyperlink ref="A543" r:id="rId533" xr:uid="{00000000-0004-0000-0D00-000014020000}"/>
    <hyperlink ref="A544" r:id="rId534" xr:uid="{00000000-0004-0000-0D00-000015020000}"/>
    <hyperlink ref="A545" r:id="rId535" xr:uid="{00000000-0004-0000-0D00-000016020000}"/>
    <hyperlink ref="A546" r:id="rId536" xr:uid="{00000000-0004-0000-0D00-000017020000}"/>
    <hyperlink ref="A547" r:id="rId537" xr:uid="{00000000-0004-0000-0D00-000018020000}"/>
    <hyperlink ref="A548" r:id="rId538" xr:uid="{00000000-0004-0000-0D00-000019020000}"/>
    <hyperlink ref="A549" r:id="rId539" xr:uid="{00000000-0004-0000-0D00-00001A020000}"/>
    <hyperlink ref="A550" r:id="rId540" xr:uid="{00000000-0004-0000-0D00-00001B020000}"/>
    <hyperlink ref="A551" r:id="rId541" xr:uid="{00000000-0004-0000-0D00-00001C020000}"/>
    <hyperlink ref="A552" r:id="rId542" xr:uid="{00000000-0004-0000-0D00-00001D020000}"/>
    <hyperlink ref="A553" r:id="rId543" xr:uid="{00000000-0004-0000-0D00-00001E020000}"/>
    <hyperlink ref="A554" r:id="rId544" xr:uid="{00000000-0004-0000-0D00-00001F020000}"/>
    <hyperlink ref="A555" r:id="rId545" xr:uid="{00000000-0004-0000-0D00-000020020000}"/>
    <hyperlink ref="A556" r:id="rId546" xr:uid="{00000000-0004-0000-0D00-000021020000}"/>
    <hyperlink ref="A557" r:id="rId547" xr:uid="{00000000-0004-0000-0D00-000022020000}"/>
    <hyperlink ref="A558" r:id="rId548" xr:uid="{00000000-0004-0000-0D00-000023020000}"/>
    <hyperlink ref="A559" r:id="rId549" xr:uid="{00000000-0004-0000-0D00-000024020000}"/>
    <hyperlink ref="A560" r:id="rId550" xr:uid="{00000000-0004-0000-0D00-000025020000}"/>
    <hyperlink ref="A561" r:id="rId551" xr:uid="{00000000-0004-0000-0D00-000026020000}"/>
    <hyperlink ref="A562" r:id="rId552" xr:uid="{00000000-0004-0000-0D00-000027020000}"/>
    <hyperlink ref="A563" r:id="rId553" xr:uid="{00000000-0004-0000-0D00-000028020000}"/>
    <hyperlink ref="A564" r:id="rId554" xr:uid="{00000000-0004-0000-0D00-000029020000}"/>
    <hyperlink ref="A565" r:id="rId555" xr:uid="{00000000-0004-0000-0D00-00002A020000}"/>
    <hyperlink ref="A566" r:id="rId556" xr:uid="{00000000-0004-0000-0D00-00002B020000}"/>
    <hyperlink ref="A567" r:id="rId557" xr:uid="{00000000-0004-0000-0D00-00002C020000}"/>
    <hyperlink ref="A568" r:id="rId558" xr:uid="{00000000-0004-0000-0D00-00002D020000}"/>
    <hyperlink ref="A569" r:id="rId559" xr:uid="{00000000-0004-0000-0D00-00002E020000}"/>
    <hyperlink ref="A570" r:id="rId560" xr:uid="{00000000-0004-0000-0D00-00002F020000}"/>
    <hyperlink ref="A571" r:id="rId561" xr:uid="{00000000-0004-0000-0D00-000030020000}"/>
    <hyperlink ref="A572" r:id="rId562" xr:uid="{00000000-0004-0000-0D00-000031020000}"/>
    <hyperlink ref="A573" r:id="rId563" xr:uid="{00000000-0004-0000-0D00-000032020000}"/>
    <hyperlink ref="A574" r:id="rId564" xr:uid="{00000000-0004-0000-0D00-000033020000}"/>
    <hyperlink ref="A575" r:id="rId565" xr:uid="{00000000-0004-0000-0D00-000034020000}"/>
    <hyperlink ref="A576" r:id="rId566" xr:uid="{00000000-0004-0000-0D00-000035020000}"/>
    <hyperlink ref="A577" r:id="rId567" xr:uid="{00000000-0004-0000-0D00-000036020000}"/>
    <hyperlink ref="A578" r:id="rId568" xr:uid="{00000000-0004-0000-0D00-000037020000}"/>
    <hyperlink ref="A579" r:id="rId569" xr:uid="{00000000-0004-0000-0D00-000038020000}"/>
    <hyperlink ref="A580" r:id="rId570" xr:uid="{00000000-0004-0000-0D00-000039020000}"/>
    <hyperlink ref="A581" r:id="rId571" xr:uid="{00000000-0004-0000-0D00-00003A020000}"/>
    <hyperlink ref="A582" r:id="rId572" xr:uid="{00000000-0004-0000-0D00-00003B020000}"/>
    <hyperlink ref="A583" r:id="rId573" xr:uid="{00000000-0004-0000-0D00-00003C020000}"/>
    <hyperlink ref="A584" r:id="rId574" xr:uid="{00000000-0004-0000-0D00-00003D020000}"/>
    <hyperlink ref="A585" r:id="rId575" xr:uid="{00000000-0004-0000-0D00-00003E020000}"/>
    <hyperlink ref="A586" r:id="rId576" xr:uid="{00000000-0004-0000-0D00-00003F020000}"/>
    <hyperlink ref="A587" r:id="rId577" xr:uid="{00000000-0004-0000-0D00-000040020000}"/>
    <hyperlink ref="A588" r:id="rId578" xr:uid="{00000000-0004-0000-0D00-000041020000}"/>
    <hyperlink ref="A589" r:id="rId579" xr:uid="{00000000-0004-0000-0D00-000042020000}"/>
    <hyperlink ref="A590" r:id="rId580" xr:uid="{00000000-0004-0000-0D00-000043020000}"/>
    <hyperlink ref="A591" r:id="rId581" xr:uid="{00000000-0004-0000-0D00-000044020000}"/>
    <hyperlink ref="A592" r:id="rId582" xr:uid="{00000000-0004-0000-0D00-000045020000}"/>
    <hyperlink ref="A593" r:id="rId583" xr:uid="{00000000-0004-0000-0D00-000046020000}"/>
    <hyperlink ref="A594" r:id="rId584" xr:uid="{00000000-0004-0000-0D00-000047020000}"/>
    <hyperlink ref="A595" r:id="rId585" xr:uid="{00000000-0004-0000-0D00-000048020000}"/>
    <hyperlink ref="A596" r:id="rId586" xr:uid="{00000000-0004-0000-0D00-000049020000}"/>
    <hyperlink ref="A597" r:id="rId587" xr:uid="{00000000-0004-0000-0D00-00004A020000}"/>
    <hyperlink ref="A598" r:id="rId588" xr:uid="{00000000-0004-0000-0D00-00004B020000}"/>
    <hyperlink ref="A599" r:id="rId589" xr:uid="{00000000-0004-0000-0D00-00004C020000}"/>
    <hyperlink ref="A600" r:id="rId590" xr:uid="{00000000-0004-0000-0D00-00004D020000}"/>
    <hyperlink ref="A601" r:id="rId591" xr:uid="{00000000-0004-0000-0D00-00004E020000}"/>
    <hyperlink ref="A602" r:id="rId592" xr:uid="{00000000-0004-0000-0D00-00004F020000}"/>
    <hyperlink ref="A603" r:id="rId593" xr:uid="{00000000-0004-0000-0D00-000050020000}"/>
    <hyperlink ref="A604" r:id="rId594" xr:uid="{00000000-0004-0000-0D00-000051020000}"/>
    <hyperlink ref="A605" r:id="rId595" xr:uid="{00000000-0004-0000-0D00-000052020000}"/>
    <hyperlink ref="A606" r:id="rId596" xr:uid="{00000000-0004-0000-0D00-000053020000}"/>
    <hyperlink ref="A607" r:id="rId597" xr:uid="{00000000-0004-0000-0D00-000054020000}"/>
    <hyperlink ref="A608" r:id="rId598" xr:uid="{00000000-0004-0000-0D00-000055020000}"/>
    <hyperlink ref="A609" r:id="rId599" xr:uid="{00000000-0004-0000-0D00-000056020000}"/>
    <hyperlink ref="A610" r:id="rId600" xr:uid="{00000000-0004-0000-0D00-000057020000}"/>
    <hyperlink ref="A611" r:id="rId601" xr:uid="{00000000-0004-0000-0D00-000058020000}"/>
    <hyperlink ref="A612" r:id="rId602" xr:uid="{00000000-0004-0000-0D00-000059020000}"/>
    <hyperlink ref="A613" r:id="rId603" xr:uid="{00000000-0004-0000-0D00-00005A020000}"/>
    <hyperlink ref="A614" r:id="rId604" xr:uid="{00000000-0004-0000-0D00-00005B020000}"/>
    <hyperlink ref="A615" r:id="rId605" xr:uid="{00000000-0004-0000-0D00-00005C020000}"/>
    <hyperlink ref="A616" r:id="rId606" xr:uid="{00000000-0004-0000-0D00-00005D020000}"/>
    <hyperlink ref="A617" r:id="rId607" xr:uid="{00000000-0004-0000-0D00-00005E020000}"/>
    <hyperlink ref="A618" r:id="rId608" xr:uid="{00000000-0004-0000-0D00-00005F020000}"/>
    <hyperlink ref="A619" r:id="rId609" xr:uid="{00000000-0004-0000-0D00-000060020000}"/>
    <hyperlink ref="A620" r:id="rId610" xr:uid="{00000000-0004-0000-0D00-000061020000}"/>
    <hyperlink ref="A621" r:id="rId611" xr:uid="{00000000-0004-0000-0D00-000062020000}"/>
    <hyperlink ref="A622" r:id="rId612" xr:uid="{00000000-0004-0000-0D00-000063020000}"/>
    <hyperlink ref="A623" r:id="rId613" xr:uid="{00000000-0004-0000-0D00-000064020000}"/>
    <hyperlink ref="A624" r:id="rId614" xr:uid="{00000000-0004-0000-0D00-000065020000}"/>
    <hyperlink ref="A625" r:id="rId615" xr:uid="{00000000-0004-0000-0D00-000066020000}"/>
    <hyperlink ref="A626" r:id="rId616" xr:uid="{00000000-0004-0000-0D00-000067020000}"/>
    <hyperlink ref="A627" r:id="rId617" xr:uid="{00000000-0004-0000-0D00-000068020000}"/>
    <hyperlink ref="A628" r:id="rId618" xr:uid="{00000000-0004-0000-0D00-000069020000}"/>
    <hyperlink ref="A629" r:id="rId619" xr:uid="{00000000-0004-0000-0D00-00006A020000}"/>
    <hyperlink ref="A630" r:id="rId620" xr:uid="{00000000-0004-0000-0D00-00006B020000}"/>
    <hyperlink ref="A631" r:id="rId621" xr:uid="{00000000-0004-0000-0D00-00006C020000}"/>
    <hyperlink ref="A632" r:id="rId622" xr:uid="{00000000-0004-0000-0D00-00006D020000}"/>
    <hyperlink ref="A633" r:id="rId623" xr:uid="{00000000-0004-0000-0D00-00006E020000}"/>
    <hyperlink ref="A634" r:id="rId624" xr:uid="{00000000-0004-0000-0D00-00006F020000}"/>
    <hyperlink ref="A635" r:id="rId625" xr:uid="{00000000-0004-0000-0D00-000070020000}"/>
    <hyperlink ref="A636" r:id="rId626" xr:uid="{00000000-0004-0000-0D00-000071020000}"/>
    <hyperlink ref="A637" r:id="rId627" xr:uid="{00000000-0004-0000-0D00-000072020000}"/>
    <hyperlink ref="A638" r:id="rId628" xr:uid="{00000000-0004-0000-0D00-000073020000}"/>
    <hyperlink ref="A639" r:id="rId629" xr:uid="{00000000-0004-0000-0D00-000074020000}"/>
    <hyperlink ref="A640" r:id="rId630" xr:uid="{00000000-0004-0000-0D00-000075020000}"/>
    <hyperlink ref="A641" r:id="rId631" xr:uid="{00000000-0004-0000-0D00-000076020000}"/>
    <hyperlink ref="A642" r:id="rId632" xr:uid="{00000000-0004-0000-0D00-000077020000}"/>
    <hyperlink ref="A643" r:id="rId633" xr:uid="{00000000-0004-0000-0D00-000078020000}"/>
    <hyperlink ref="A644" r:id="rId634" xr:uid="{00000000-0004-0000-0D00-000079020000}"/>
    <hyperlink ref="A645" r:id="rId635" xr:uid="{00000000-0004-0000-0D00-00007A020000}"/>
    <hyperlink ref="A646" r:id="rId636" xr:uid="{00000000-0004-0000-0D00-00007B020000}"/>
    <hyperlink ref="A647" r:id="rId637" xr:uid="{00000000-0004-0000-0D00-00007C020000}"/>
    <hyperlink ref="A648" r:id="rId638" xr:uid="{00000000-0004-0000-0D00-00007D020000}"/>
    <hyperlink ref="A649" r:id="rId639" xr:uid="{00000000-0004-0000-0D00-00007E020000}"/>
    <hyperlink ref="A650" r:id="rId640" xr:uid="{00000000-0004-0000-0D00-00007F020000}"/>
    <hyperlink ref="A651" r:id="rId641" xr:uid="{00000000-0004-0000-0D00-000080020000}"/>
    <hyperlink ref="A652" r:id="rId642" xr:uid="{00000000-0004-0000-0D00-000081020000}"/>
    <hyperlink ref="A653" r:id="rId643" xr:uid="{00000000-0004-0000-0D00-000082020000}"/>
    <hyperlink ref="A654" r:id="rId644" xr:uid="{00000000-0004-0000-0D00-000083020000}"/>
    <hyperlink ref="A655" r:id="rId645" xr:uid="{00000000-0004-0000-0D00-000084020000}"/>
    <hyperlink ref="A656" r:id="rId646" xr:uid="{00000000-0004-0000-0D00-000085020000}"/>
    <hyperlink ref="A657" r:id="rId647" xr:uid="{00000000-0004-0000-0D00-000086020000}"/>
    <hyperlink ref="A658" r:id="rId648" xr:uid="{00000000-0004-0000-0D00-000087020000}"/>
    <hyperlink ref="A659" r:id="rId649" xr:uid="{00000000-0004-0000-0D00-000088020000}"/>
    <hyperlink ref="A660" r:id="rId650" xr:uid="{00000000-0004-0000-0D00-000089020000}"/>
    <hyperlink ref="A661" r:id="rId651" xr:uid="{00000000-0004-0000-0D00-00008A020000}"/>
    <hyperlink ref="A662" r:id="rId652" xr:uid="{00000000-0004-0000-0D00-00008B020000}"/>
    <hyperlink ref="A663" r:id="rId653" xr:uid="{00000000-0004-0000-0D00-00008C020000}"/>
    <hyperlink ref="A664" r:id="rId654" xr:uid="{00000000-0004-0000-0D00-00008D020000}"/>
    <hyperlink ref="A665" r:id="rId655" xr:uid="{00000000-0004-0000-0D00-00008E020000}"/>
    <hyperlink ref="A666" r:id="rId656" xr:uid="{00000000-0004-0000-0D00-00008F020000}"/>
    <hyperlink ref="A667" r:id="rId657" xr:uid="{00000000-0004-0000-0D00-000090020000}"/>
    <hyperlink ref="A668" r:id="rId658" xr:uid="{00000000-0004-0000-0D00-000091020000}"/>
    <hyperlink ref="A669" r:id="rId659" xr:uid="{00000000-0004-0000-0D00-000092020000}"/>
    <hyperlink ref="A670" r:id="rId660" xr:uid="{00000000-0004-0000-0D00-000093020000}"/>
    <hyperlink ref="A671" r:id="rId661" xr:uid="{00000000-0004-0000-0D00-000094020000}"/>
    <hyperlink ref="A672" r:id="rId662" xr:uid="{00000000-0004-0000-0D00-000095020000}"/>
    <hyperlink ref="A673" r:id="rId663" xr:uid="{00000000-0004-0000-0D00-000096020000}"/>
    <hyperlink ref="A674" r:id="rId664" xr:uid="{00000000-0004-0000-0D00-000097020000}"/>
    <hyperlink ref="A675" r:id="rId665" xr:uid="{00000000-0004-0000-0D00-000098020000}"/>
    <hyperlink ref="A676" r:id="rId666" xr:uid="{00000000-0004-0000-0D00-000099020000}"/>
    <hyperlink ref="A677" r:id="rId667" xr:uid="{00000000-0004-0000-0D00-00009A020000}"/>
    <hyperlink ref="A678" r:id="rId668" xr:uid="{00000000-0004-0000-0D00-00009B020000}"/>
    <hyperlink ref="A679" r:id="rId669" xr:uid="{00000000-0004-0000-0D00-00009C020000}"/>
    <hyperlink ref="A680" r:id="rId670" xr:uid="{00000000-0004-0000-0D00-00009D020000}"/>
    <hyperlink ref="A681" r:id="rId671" xr:uid="{00000000-0004-0000-0D00-00009E020000}"/>
    <hyperlink ref="A682" r:id="rId672" xr:uid="{00000000-0004-0000-0D00-00009F020000}"/>
    <hyperlink ref="A683" r:id="rId673" xr:uid="{00000000-0004-0000-0D00-0000A0020000}"/>
    <hyperlink ref="A684" r:id="rId674" xr:uid="{00000000-0004-0000-0D00-0000A1020000}"/>
    <hyperlink ref="A685" r:id="rId675" xr:uid="{00000000-0004-0000-0D00-0000A2020000}"/>
    <hyperlink ref="A686" r:id="rId676" xr:uid="{00000000-0004-0000-0D00-0000A3020000}"/>
    <hyperlink ref="A687" r:id="rId677" xr:uid="{00000000-0004-0000-0D00-0000A4020000}"/>
    <hyperlink ref="A688" r:id="rId678" xr:uid="{00000000-0004-0000-0D00-0000A5020000}"/>
    <hyperlink ref="A689" r:id="rId679" xr:uid="{00000000-0004-0000-0D00-0000A6020000}"/>
    <hyperlink ref="A690" r:id="rId680" xr:uid="{00000000-0004-0000-0D00-0000A7020000}"/>
    <hyperlink ref="A691" r:id="rId681" xr:uid="{00000000-0004-0000-0D00-0000A8020000}"/>
    <hyperlink ref="A692" r:id="rId682" xr:uid="{00000000-0004-0000-0D00-0000A9020000}"/>
    <hyperlink ref="A693" r:id="rId683" xr:uid="{00000000-0004-0000-0D00-0000AA020000}"/>
    <hyperlink ref="A694" r:id="rId684" xr:uid="{00000000-0004-0000-0D00-0000AB020000}"/>
    <hyperlink ref="A695" r:id="rId685" xr:uid="{00000000-0004-0000-0D00-0000AC020000}"/>
    <hyperlink ref="A696" r:id="rId686" xr:uid="{00000000-0004-0000-0D00-0000AD020000}"/>
    <hyperlink ref="A697" r:id="rId687" xr:uid="{00000000-0004-0000-0D00-0000AE020000}"/>
    <hyperlink ref="A698" r:id="rId688" xr:uid="{00000000-0004-0000-0D00-0000AF020000}"/>
    <hyperlink ref="A699" r:id="rId689" xr:uid="{00000000-0004-0000-0D00-0000B0020000}"/>
    <hyperlink ref="A700" r:id="rId690" xr:uid="{00000000-0004-0000-0D00-0000B1020000}"/>
    <hyperlink ref="A701" r:id="rId691" xr:uid="{00000000-0004-0000-0D00-0000B2020000}"/>
    <hyperlink ref="A702" r:id="rId692" xr:uid="{00000000-0004-0000-0D00-0000B3020000}"/>
    <hyperlink ref="A703" r:id="rId693" xr:uid="{00000000-0004-0000-0D00-0000B4020000}"/>
    <hyperlink ref="A704" r:id="rId694" xr:uid="{00000000-0004-0000-0D00-0000B5020000}"/>
    <hyperlink ref="A705" r:id="rId695" xr:uid="{00000000-0004-0000-0D00-0000B6020000}"/>
    <hyperlink ref="A706" r:id="rId696" xr:uid="{00000000-0004-0000-0D00-0000B7020000}"/>
    <hyperlink ref="A707" r:id="rId697" xr:uid="{00000000-0004-0000-0D00-0000B8020000}"/>
    <hyperlink ref="A708" r:id="rId698" xr:uid="{00000000-0004-0000-0D00-0000B9020000}"/>
    <hyperlink ref="A709" r:id="rId699" xr:uid="{00000000-0004-0000-0D00-0000BA020000}"/>
    <hyperlink ref="A710" r:id="rId700" xr:uid="{00000000-0004-0000-0D00-0000BB020000}"/>
    <hyperlink ref="A711" r:id="rId701" xr:uid="{00000000-0004-0000-0D00-0000BC020000}"/>
    <hyperlink ref="A712" r:id="rId702" xr:uid="{00000000-0004-0000-0D00-0000BD020000}"/>
    <hyperlink ref="A713" r:id="rId703" xr:uid="{00000000-0004-0000-0D00-0000BE020000}"/>
    <hyperlink ref="A714" r:id="rId704" xr:uid="{00000000-0004-0000-0D00-0000BF020000}"/>
    <hyperlink ref="A715" r:id="rId705" xr:uid="{00000000-0004-0000-0D00-0000C0020000}"/>
    <hyperlink ref="A716" r:id="rId706" xr:uid="{00000000-0004-0000-0D00-0000C1020000}"/>
    <hyperlink ref="A717" r:id="rId707" xr:uid="{00000000-0004-0000-0D00-0000C2020000}"/>
    <hyperlink ref="A718" r:id="rId708" xr:uid="{00000000-0004-0000-0D00-0000C3020000}"/>
    <hyperlink ref="A719" r:id="rId709" xr:uid="{00000000-0004-0000-0D00-0000C4020000}"/>
    <hyperlink ref="A720" r:id="rId710" xr:uid="{00000000-0004-0000-0D00-0000C5020000}"/>
    <hyperlink ref="A721" r:id="rId711" xr:uid="{00000000-0004-0000-0D00-0000C6020000}"/>
    <hyperlink ref="A722" r:id="rId712" xr:uid="{00000000-0004-0000-0D00-0000C7020000}"/>
    <hyperlink ref="A723" r:id="rId713" xr:uid="{00000000-0004-0000-0D00-0000C8020000}"/>
    <hyperlink ref="A724" r:id="rId714" xr:uid="{00000000-0004-0000-0D00-0000C9020000}"/>
    <hyperlink ref="A725" r:id="rId715" xr:uid="{00000000-0004-0000-0D00-0000CA020000}"/>
    <hyperlink ref="A726" r:id="rId716" xr:uid="{00000000-0004-0000-0D00-0000CB020000}"/>
    <hyperlink ref="A727" r:id="rId717" xr:uid="{00000000-0004-0000-0D00-0000CC020000}"/>
    <hyperlink ref="A728" r:id="rId718" xr:uid="{00000000-0004-0000-0D00-0000CD020000}"/>
    <hyperlink ref="A729" r:id="rId719" xr:uid="{00000000-0004-0000-0D00-0000CE020000}"/>
    <hyperlink ref="A730" r:id="rId720" xr:uid="{00000000-0004-0000-0D00-0000CF020000}"/>
    <hyperlink ref="A731" r:id="rId721" xr:uid="{00000000-0004-0000-0D00-0000D0020000}"/>
    <hyperlink ref="A732" r:id="rId722" xr:uid="{00000000-0004-0000-0D00-0000D1020000}"/>
    <hyperlink ref="A733" r:id="rId723" xr:uid="{00000000-0004-0000-0D00-0000D2020000}"/>
    <hyperlink ref="A734" r:id="rId724" xr:uid="{00000000-0004-0000-0D00-0000D3020000}"/>
    <hyperlink ref="A735" r:id="rId725" xr:uid="{00000000-0004-0000-0D00-0000D4020000}"/>
    <hyperlink ref="A736" r:id="rId726" xr:uid="{00000000-0004-0000-0D00-0000D5020000}"/>
    <hyperlink ref="A737" r:id="rId727" xr:uid="{00000000-0004-0000-0D00-0000D6020000}"/>
    <hyperlink ref="A738" r:id="rId728" xr:uid="{00000000-0004-0000-0D00-0000D7020000}"/>
    <hyperlink ref="A739" r:id="rId729" xr:uid="{00000000-0004-0000-0D00-0000D8020000}"/>
    <hyperlink ref="A740" r:id="rId730" xr:uid="{00000000-0004-0000-0D00-0000D9020000}"/>
    <hyperlink ref="A741" r:id="rId731" xr:uid="{00000000-0004-0000-0D00-0000DA020000}"/>
    <hyperlink ref="A742" r:id="rId732" xr:uid="{00000000-0004-0000-0D00-0000DB020000}"/>
    <hyperlink ref="A743" r:id="rId733" xr:uid="{00000000-0004-0000-0D00-0000DC020000}"/>
    <hyperlink ref="A744" r:id="rId734" xr:uid="{00000000-0004-0000-0D00-0000DD020000}"/>
    <hyperlink ref="A745" r:id="rId735" xr:uid="{00000000-0004-0000-0D00-0000DE020000}"/>
    <hyperlink ref="A746" r:id="rId736" xr:uid="{00000000-0004-0000-0D00-0000DF020000}"/>
    <hyperlink ref="A747" r:id="rId737" xr:uid="{00000000-0004-0000-0D00-0000E0020000}"/>
    <hyperlink ref="A748" r:id="rId738" xr:uid="{00000000-0004-0000-0D00-0000E1020000}"/>
    <hyperlink ref="A749" r:id="rId739" xr:uid="{00000000-0004-0000-0D00-0000E2020000}"/>
    <hyperlink ref="A750" r:id="rId740" xr:uid="{00000000-0004-0000-0D00-0000E3020000}"/>
    <hyperlink ref="A751" r:id="rId741" xr:uid="{00000000-0004-0000-0D00-0000E4020000}"/>
    <hyperlink ref="A752" r:id="rId742" xr:uid="{00000000-0004-0000-0D00-0000E5020000}"/>
    <hyperlink ref="A753" r:id="rId743" xr:uid="{00000000-0004-0000-0D00-0000E6020000}"/>
    <hyperlink ref="A754" r:id="rId744" xr:uid="{00000000-0004-0000-0D00-0000E7020000}"/>
    <hyperlink ref="A755" r:id="rId745" xr:uid="{00000000-0004-0000-0D00-0000E8020000}"/>
    <hyperlink ref="A756" r:id="rId746" xr:uid="{00000000-0004-0000-0D00-0000E9020000}"/>
    <hyperlink ref="A757" r:id="rId747" xr:uid="{00000000-0004-0000-0D00-0000EA020000}"/>
    <hyperlink ref="A758" r:id="rId748" xr:uid="{00000000-0004-0000-0D00-0000EB020000}"/>
    <hyperlink ref="A759" r:id="rId749" xr:uid="{00000000-0004-0000-0D00-0000EC020000}"/>
    <hyperlink ref="A760" r:id="rId750" xr:uid="{00000000-0004-0000-0D00-0000ED020000}"/>
    <hyperlink ref="A761" r:id="rId751" xr:uid="{00000000-0004-0000-0D00-0000EE020000}"/>
    <hyperlink ref="A762" r:id="rId752" xr:uid="{00000000-0004-0000-0D00-0000EF020000}"/>
    <hyperlink ref="A763" r:id="rId753" xr:uid="{00000000-0004-0000-0D00-0000F0020000}"/>
    <hyperlink ref="A764" r:id="rId754" xr:uid="{00000000-0004-0000-0D00-0000F1020000}"/>
    <hyperlink ref="A765" r:id="rId755" xr:uid="{00000000-0004-0000-0D00-0000F2020000}"/>
    <hyperlink ref="A766" r:id="rId756" xr:uid="{00000000-0004-0000-0D00-0000F3020000}"/>
    <hyperlink ref="A767" r:id="rId757" xr:uid="{00000000-0004-0000-0D00-0000F4020000}"/>
    <hyperlink ref="A768" r:id="rId758" xr:uid="{00000000-0004-0000-0D00-0000F5020000}"/>
    <hyperlink ref="A769" r:id="rId759" xr:uid="{00000000-0004-0000-0D00-0000F6020000}"/>
    <hyperlink ref="A770" r:id="rId760" xr:uid="{00000000-0004-0000-0D00-0000F7020000}"/>
    <hyperlink ref="A771" r:id="rId761" xr:uid="{00000000-0004-0000-0D00-0000F8020000}"/>
    <hyperlink ref="A772" r:id="rId762" xr:uid="{00000000-0004-0000-0D00-0000F9020000}"/>
    <hyperlink ref="A773" r:id="rId763" xr:uid="{00000000-0004-0000-0D00-0000FA020000}"/>
    <hyperlink ref="A774" r:id="rId764" xr:uid="{00000000-0004-0000-0D00-0000FB020000}"/>
    <hyperlink ref="A775" r:id="rId765" xr:uid="{00000000-0004-0000-0D00-0000FC020000}"/>
    <hyperlink ref="A776" r:id="rId766" xr:uid="{00000000-0004-0000-0D00-0000FD020000}"/>
    <hyperlink ref="A777" r:id="rId767" xr:uid="{00000000-0004-0000-0D00-0000FE020000}"/>
    <hyperlink ref="A778" r:id="rId768" xr:uid="{00000000-0004-0000-0D00-0000FF020000}"/>
    <hyperlink ref="A779" r:id="rId769" xr:uid="{00000000-0004-0000-0D00-000000030000}"/>
    <hyperlink ref="A780" r:id="rId770" xr:uid="{00000000-0004-0000-0D00-000001030000}"/>
    <hyperlink ref="A781" r:id="rId771" xr:uid="{00000000-0004-0000-0D00-000002030000}"/>
    <hyperlink ref="A782" r:id="rId772" xr:uid="{00000000-0004-0000-0D00-000003030000}"/>
    <hyperlink ref="A783" r:id="rId773" xr:uid="{00000000-0004-0000-0D00-000004030000}"/>
    <hyperlink ref="A784" r:id="rId774" xr:uid="{00000000-0004-0000-0D00-000005030000}"/>
    <hyperlink ref="A785" r:id="rId775" xr:uid="{00000000-0004-0000-0D00-000006030000}"/>
    <hyperlink ref="A786" r:id="rId776" xr:uid="{00000000-0004-0000-0D00-000007030000}"/>
    <hyperlink ref="A787" r:id="rId777" xr:uid="{00000000-0004-0000-0D00-000008030000}"/>
    <hyperlink ref="A788" r:id="rId778" xr:uid="{00000000-0004-0000-0D00-000009030000}"/>
    <hyperlink ref="A789" r:id="rId779" xr:uid="{00000000-0004-0000-0D00-00000A030000}"/>
    <hyperlink ref="A790" r:id="rId780" xr:uid="{00000000-0004-0000-0D00-00000B030000}"/>
    <hyperlink ref="A791" r:id="rId781" xr:uid="{00000000-0004-0000-0D00-00000C030000}"/>
    <hyperlink ref="A792" r:id="rId782" xr:uid="{00000000-0004-0000-0D00-00000D030000}"/>
    <hyperlink ref="A793" r:id="rId783" xr:uid="{00000000-0004-0000-0D00-00000E030000}"/>
    <hyperlink ref="A794" r:id="rId784" xr:uid="{00000000-0004-0000-0D00-00000F030000}"/>
    <hyperlink ref="A795" r:id="rId785" xr:uid="{00000000-0004-0000-0D00-000010030000}"/>
    <hyperlink ref="A796" r:id="rId786" xr:uid="{00000000-0004-0000-0D00-000011030000}"/>
    <hyperlink ref="A797" r:id="rId787" xr:uid="{00000000-0004-0000-0D00-000012030000}"/>
    <hyperlink ref="A798" r:id="rId788" xr:uid="{00000000-0004-0000-0D00-000013030000}"/>
    <hyperlink ref="A799" r:id="rId789" xr:uid="{00000000-0004-0000-0D00-000014030000}"/>
    <hyperlink ref="A800" r:id="rId790" xr:uid="{00000000-0004-0000-0D00-000015030000}"/>
    <hyperlink ref="A801" r:id="rId791" xr:uid="{00000000-0004-0000-0D00-000016030000}"/>
    <hyperlink ref="A802" r:id="rId792" xr:uid="{00000000-0004-0000-0D00-000017030000}"/>
    <hyperlink ref="A803" r:id="rId793" xr:uid="{00000000-0004-0000-0D00-000018030000}"/>
    <hyperlink ref="A804" r:id="rId794" xr:uid="{00000000-0004-0000-0D00-000019030000}"/>
    <hyperlink ref="A805" r:id="rId795" xr:uid="{00000000-0004-0000-0D00-00001A030000}"/>
    <hyperlink ref="A806" r:id="rId796" xr:uid="{00000000-0004-0000-0D00-00001B030000}"/>
    <hyperlink ref="A807" r:id="rId797" xr:uid="{00000000-0004-0000-0D00-00001C030000}"/>
    <hyperlink ref="A808" r:id="rId798" xr:uid="{00000000-0004-0000-0D00-00001D030000}"/>
    <hyperlink ref="A809" r:id="rId799" xr:uid="{00000000-0004-0000-0D00-00001E030000}"/>
    <hyperlink ref="A810" r:id="rId800" xr:uid="{00000000-0004-0000-0D00-00001F030000}"/>
    <hyperlink ref="A811" r:id="rId801" xr:uid="{00000000-0004-0000-0D00-000020030000}"/>
    <hyperlink ref="A812" r:id="rId802" xr:uid="{00000000-0004-0000-0D00-000021030000}"/>
    <hyperlink ref="A813" r:id="rId803" xr:uid="{00000000-0004-0000-0D00-000022030000}"/>
    <hyperlink ref="A814" r:id="rId804" xr:uid="{00000000-0004-0000-0D00-000023030000}"/>
    <hyperlink ref="A815" r:id="rId805" xr:uid="{00000000-0004-0000-0D00-000024030000}"/>
    <hyperlink ref="A816" r:id="rId806" xr:uid="{00000000-0004-0000-0D00-000025030000}"/>
    <hyperlink ref="A817" r:id="rId807" xr:uid="{00000000-0004-0000-0D00-000026030000}"/>
    <hyperlink ref="A818" r:id="rId808" xr:uid="{00000000-0004-0000-0D00-000027030000}"/>
    <hyperlink ref="A819" r:id="rId809" xr:uid="{00000000-0004-0000-0D00-000028030000}"/>
    <hyperlink ref="A820" r:id="rId810" xr:uid="{00000000-0004-0000-0D00-000029030000}"/>
    <hyperlink ref="A821" r:id="rId811" xr:uid="{00000000-0004-0000-0D00-00002A030000}"/>
    <hyperlink ref="A822" r:id="rId812" xr:uid="{00000000-0004-0000-0D00-00002B030000}"/>
    <hyperlink ref="A823" r:id="rId813" xr:uid="{00000000-0004-0000-0D00-00002C030000}"/>
    <hyperlink ref="A824" r:id="rId814" xr:uid="{00000000-0004-0000-0D00-00002D030000}"/>
    <hyperlink ref="A825" r:id="rId815" xr:uid="{00000000-0004-0000-0D00-00002E030000}"/>
    <hyperlink ref="A826" r:id="rId816" xr:uid="{00000000-0004-0000-0D00-00002F030000}"/>
    <hyperlink ref="A827" r:id="rId817" xr:uid="{00000000-0004-0000-0D00-000030030000}"/>
    <hyperlink ref="A828" r:id="rId818" xr:uid="{00000000-0004-0000-0D00-000031030000}"/>
    <hyperlink ref="A829" r:id="rId819" xr:uid="{00000000-0004-0000-0D00-000032030000}"/>
    <hyperlink ref="A830" r:id="rId820" xr:uid="{00000000-0004-0000-0D00-000033030000}"/>
    <hyperlink ref="A831" r:id="rId821" xr:uid="{00000000-0004-0000-0D00-000034030000}"/>
    <hyperlink ref="A832" r:id="rId822" xr:uid="{00000000-0004-0000-0D00-000035030000}"/>
    <hyperlink ref="A833" r:id="rId823" xr:uid="{00000000-0004-0000-0D00-000036030000}"/>
    <hyperlink ref="A834" r:id="rId824" xr:uid="{00000000-0004-0000-0D00-000037030000}"/>
    <hyperlink ref="A835" r:id="rId825" xr:uid="{00000000-0004-0000-0D00-000038030000}"/>
    <hyperlink ref="A836" r:id="rId826" xr:uid="{00000000-0004-0000-0D00-000039030000}"/>
    <hyperlink ref="A837" r:id="rId827" xr:uid="{00000000-0004-0000-0D00-00003A030000}"/>
    <hyperlink ref="A838" r:id="rId828" xr:uid="{00000000-0004-0000-0D00-00003B030000}"/>
    <hyperlink ref="A839" r:id="rId829" xr:uid="{00000000-0004-0000-0D00-00003C030000}"/>
    <hyperlink ref="A840" r:id="rId830" xr:uid="{00000000-0004-0000-0D00-00003D030000}"/>
    <hyperlink ref="A841" r:id="rId831" xr:uid="{00000000-0004-0000-0D00-00003E030000}"/>
    <hyperlink ref="A842" r:id="rId832" xr:uid="{00000000-0004-0000-0D00-00003F030000}"/>
    <hyperlink ref="A843" r:id="rId833" xr:uid="{00000000-0004-0000-0D00-000040030000}"/>
    <hyperlink ref="A844" r:id="rId834" xr:uid="{00000000-0004-0000-0D00-000041030000}"/>
    <hyperlink ref="A845" r:id="rId835" xr:uid="{00000000-0004-0000-0D00-000042030000}"/>
    <hyperlink ref="A846" r:id="rId836" xr:uid="{00000000-0004-0000-0D00-000043030000}"/>
    <hyperlink ref="A847" r:id="rId837" xr:uid="{00000000-0004-0000-0D00-000044030000}"/>
    <hyperlink ref="A848" r:id="rId838" xr:uid="{00000000-0004-0000-0D00-000045030000}"/>
    <hyperlink ref="A849" r:id="rId839" xr:uid="{00000000-0004-0000-0D00-000046030000}"/>
    <hyperlink ref="A850" r:id="rId840" xr:uid="{00000000-0004-0000-0D00-000047030000}"/>
    <hyperlink ref="A851" r:id="rId841" xr:uid="{00000000-0004-0000-0D00-000048030000}"/>
    <hyperlink ref="A852" r:id="rId842" xr:uid="{00000000-0004-0000-0D00-000049030000}"/>
    <hyperlink ref="A853" r:id="rId843" xr:uid="{00000000-0004-0000-0D00-00004A030000}"/>
    <hyperlink ref="A854" r:id="rId844" xr:uid="{00000000-0004-0000-0D00-00004B030000}"/>
    <hyperlink ref="A855" r:id="rId845" xr:uid="{00000000-0004-0000-0D00-00004C030000}"/>
    <hyperlink ref="A856" r:id="rId846" xr:uid="{00000000-0004-0000-0D00-00004D030000}"/>
    <hyperlink ref="A857" r:id="rId847" xr:uid="{00000000-0004-0000-0D00-00004E030000}"/>
    <hyperlink ref="A858" r:id="rId848" xr:uid="{00000000-0004-0000-0D00-00004F030000}"/>
    <hyperlink ref="A859" r:id="rId849" xr:uid="{00000000-0004-0000-0D00-000050030000}"/>
    <hyperlink ref="A860" r:id="rId850" xr:uid="{00000000-0004-0000-0D00-000051030000}"/>
    <hyperlink ref="A861" r:id="rId851" xr:uid="{00000000-0004-0000-0D00-000052030000}"/>
    <hyperlink ref="A862" r:id="rId852" xr:uid="{00000000-0004-0000-0D00-000053030000}"/>
    <hyperlink ref="A863" r:id="rId853" xr:uid="{00000000-0004-0000-0D00-000054030000}"/>
    <hyperlink ref="A864" r:id="rId854" xr:uid="{00000000-0004-0000-0D00-000055030000}"/>
    <hyperlink ref="A865" r:id="rId855" xr:uid="{00000000-0004-0000-0D00-000056030000}"/>
    <hyperlink ref="A866" r:id="rId856" xr:uid="{00000000-0004-0000-0D00-000057030000}"/>
    <hyperlink ref="A867" r:id="rId857" xr:uid="{00000000-0004-0000-0D00-000058030000}"/>
    <hyperlink ref="A868" r:id="rId858" xr:uid="{00000000-0004-0000-0D00-000059030000}"/>
    <hyperlink ref="A869" r:id="rId859" xr:uid="{00000000-0004-0000-0D00-00005A030000}"/>
    <hyperlink ref="A870" r:id="rId860" xr:uid="{00000000-0004-0000-0D00-00005B030000}"/>
    <hyperlink ref="A871" r:id="rId861" xr:uid="{00000000-0004-0000-0D00-00005C030000}"/>
    <hyperlink ref="A872" r:id="rId862" xr:uid="{00000000-0004-0000-0D00-00005D030000}"/>
    <hyperlink ref="A873" r:id="rId863" xr:uid="{00000000-0004-0000-0D00-00005E030000}"/>
    <hyperlink ref="A874" r:id="rId864" xr:uid="{00000000-0004-0000-0D00-00005F030000}"/>
    <hyperlink ref="A875" r:id="rId865" xr:uid="{00000000-0004-0000-0D00-000060030000}"/>
    <hyperlink ref="A876" r:id="rId866" xr:uid="{00000000-0004-0000-0D00-000061030000}"/>
    <hyperlink ref="A877" r:id="rId867" xr:uid="{00000000-0004-0000-0D00-000062030000}"/>
    <hyperlink ref="A878" r:id="rId868" xr:uid="{00000000-0004-0000-0D00-000063030000}"/>
    <hyperlink ref="A879" r:id="rId869" xr:uid="{00000000-0004-0000-0D00-000064030000}"/>
    <hyperlink ref="A880" r:id="rId870" xr:uid="{00000000-0004-0000-0D00-000065030000}"/>
    <hyperlink ref="A881" r:id="rId871" xr:uid="{00000000-0004-0000-0D00-000066030000}"/>
    <hyperlink ref="A882" r:id="rId872" xr:uid="{00000000-0004-0000-0D00-000067030000}"/>
    <hyperlink ref="A883" r:id="rId873" xr:uid="{00000000-0004-0000-0D00-000068030000}"/>
    <hyperlink ref="A884" r:id="rId874" xr:uid="{00000000-0004-0000-0D00-000069030000}"/>
    <hyperlink ref="A885" r:id="rId875" xr:uid="{00000000-0004-0000-0D00-00006A030000}"/>
    <hyperlink ref="A886" r:id="rId876" xr:uid="{00000000-0004-0000-0D00-00006B030000}"/>
    <hyperlink ref="A887" r:id="rId877" xr:uid="{00000000-0004-0000-0D00-00006C030000}"/>
    <hyperlink ref="A888" r:id="rId878" xr:uid="{00000000-0004-0000-0D00-00006D030000}"/>
    <hyperlink ref="A889" r:id="rId879" xr:uid="{00000000-0004-0000-0D00-00006E030000}"/>
    <hyperlink ref="A890" r:id="rId880" xr:uid="{00000000-0004-0000-0D00-00006F030000}"/>
    <hyperlink ref="A891" r:id="rId881" xr:uid="{00000000-0004-0000-0D00-000070030000}"/>
    <hyperlink ref="A892" r:id="rId882" xr:uid="{00000000-0004-0000-0D00-000071030000}"/>
    <hyperlink ref="A893" r:id="rId883" xr:uid="{00000000-0004-0000-0D00-000072030000}"/>
    <hyperlink ref="A894" r:id="rId884" xr:uid="{00000000-0004-0000-0D00-000073030000}"/>
    <hyperlink ref="A895" r:id="rId885" xr:uid="{00000000-0004-0000-0D00-000074030000}"/>
    <hyperlink ref="A896" r:id="rId886" xr:uid="{00000000-0004-0000-0D00-000075030000}"/>
    <hyperlink ref="A897" r:id="rId887" xr:uid="{00000000-0004-0000-0D00-000076030000}"/>
    <hyperlink ref="A898" r:id="rId888" xr:uid="{00000000-0004-0000-0D00-000077030000}"/>
    <hyperlink ref="A899" r:id="rId889" xr:uid="{00000000-0004-0000-0D00-000078030000}"/>
    <hyperlink ref="A900" r:id="rId890" xr:uid="{00000000-0004-0000-0D00-000079030000}"/>
    <hyperlink ref="A901" r:id="rId891" xr:uid="{00000000-0004-0000-0D00-00007A030000}"/>
    <hyperlink ref="A902" r:id="rId892" xr:uid="{00000000-0004-0000-0D00-00007B030000}"/>
    <hyperlink ref="A903" r:id="rId893" xr:uid="{00000000-0004-0000-0D00-00007C030000}"/>
    <hyperlink ref="A904" r:id="rId894" xr:uid="{00000000-0004-0000-0D00-00007D030000}"/>
    <hyperlink ref="A905" r:id="rId895" xr:uid="{00000000-0004-0000-0D00-00007E030000}"/>
    <hyperlink ref="A906" r:id="rId896" xr:uid="{00000000-0004-0000-0D00-00007F030000}"/>
    <hyperlink ref="A907" r:id="rId897" xr:uid="{00000000-0004-0000-0D00-000080030000}"/>
    <hyperlink ref="A908" r:id="rId898" xr:uid="{00000000-0004-0000-0D00-000081030000}"/>
    <hyperlink ref="A909" r:id="rId899" xr:uid="{00000000-0004-0000-0D00-000082030000}"/>
    <hyperlink ref="A910" r:id="rId900" xr:uid="{00000000-0004-0000-0D00-000083030000}"/>
    <hyperlink ref="A911" r:id="rId901" xr:uid="{00000000-0004-0000-0D00-000084030000}"/>
    <hyperlink ref="A912" r:id="rId902" xr:uid="{00000000-0004-0000-0D00-000085030000}"/>
    <hyperlink ref="A913" r:id="rId903" xr:uid="{00000000-0004-0000-0D00-000086030000}"/>
    <hyperlink ref="A914" r:id="rId904" xr:uid="{00000000-0004-0000-0D00-000087030000}"/>
    <hyperlink ref="A915" r:id="rId905" xr:uid="{00000000-0004-0000-0D00-000088030000}"/>
    <hyperlink ref="A916" r:id="rId906" xr:uid="{00000000-0004-0000-0D00-000089030000}"/>
    <hyperlink ref="A917" r:id="rId907" xr:uid="{00000000-0004-0000-0D00-00008A030000}"/>
    <hyperlink ref="A918" r:id="rId908" xr:uid="{00000000-0004-0000-0D00-00008B030000}"/>
    <hyperlink ref="A919" r:id="rId909" xr:uid="{00000000-0004-0000-0D00-00008C030000}"/>
    <hyperlink ref="A920" r:id="rId910" xr:uid="{00000000-0004-0000-0D00-00008D030000}"/>
    <hyperlink ref="A921" r:id="rId911" xr:uid="{00000000-0004-0000-0D00-00008E030000}"/>
    <hyperlink ref="A922" r:id="rId912" xr:uid="{00000000-0004-0000-0D00-00008F030000}"/>
    <hyperlink ref="A923" r:id="rId913" xr:uid="{00000000-0004-0000-0D00-000090030000}"/>
    <hyperlink ref="A924" r:id="rId914" xr:uid="{00000000-0004-0000-0D00-000091030000}"/>
    <hyperlink ref="A925" r:id="rId915" xr:uid="{00000000-0004-0000-0D00-000092030000}"/>
    <hyperlink ref="A926" r:id="rId916" xr:uid="{00000000-0004-0000-0D00-000093030000}"/>
    <hyperlink ref="A927" r:id="rId917" xr:uid="{00000000-0004-0000-0D00-000094030000}"/>
    <hyperlink ref="A928" r:id="rId918" xr:uid="{00000000-0004-0000-0D00-000095030000}"/>
    <hyperlink ref="A929" r:id="rId919" xr:uid="{00000000-0004-0000-0D00-000096030000}"/>
    <hyperlink ref="A930" r:id="rId920" xr:uid="{00000000-0004-0000-0D00-000097030000}"/>
    <hyperlink ref="A931" r:id="rId921" xr:uid="{00000000-0004-0000-0D00-000098030000}"/>
    <hyperlink ref="A932" r:id="rId922" xr:uid="{00000000-0004-0000-0D00-000099030000}"/>
    <hyperlink ref="A933" r:id="rId923" xr:uid="{00000000-0004-0000-0D00-00009A030000}"/>
    <hyperlink ref="A934" r:id="rId924" xr:uid="{00000000-0004-0000-0D00-00009B030000}"/>
    <hyperlink ref="A935" r:id="rId925" xr:uid="{00000000-0004-0000-0D00-00009C030000}"/>
    <hyperlink ref="A936" r:id="rId926" xr:uid="{00000000-0004-0000-0D00-00009D030000}"/>
    <hyperlink ref="A937" r:id="rId927" xr:uid="{00000000-0004-0000-0D00-00009E030000}"/>
    <hyperlink ref="A938" r:id="rId928" xr:uid="{00000000-0004-0000-0D00-00009F030000}"/>
    <hyperlink ref="A939" r:id="rId929" xr:uid="{00000000-0004-0000-0D00-0000A0030000}"/>
    <hyperlink ref="A940" r:id="rId930" xr:uid="{00000000-0004-0000-0D00-0000A1030000}"/>
    <hyperlink ref="A941" r:id="rId931" xr:uid="{00000000-0004-0000-0D00-0000A2030000}"/>
    <hyperlink ref="A942" r:id="rId932" xr:uid="{00000000-0004-0000-0D00-0000A3030000}"/>
    <hyperlink ref="A943" r:id="rId933" xr:uid="{00000000-0004-0000-0D00-0000A4030000}"/>
    <hyperlink ref="A944" r:id="rId934" xr:uid="{00000000-0004-0000-0D00-0000A5030000}"/>
    <hyperlink ref="A945" r:id="rId935" xr:uid="{00000000-0004-0000-0D00-0000A6030000}"/>
    <hyperlink ref="A946" r:id="rId936" xr:uid="{00000000-0004-0000-0D00-0000A7030000}"/>
    <hyperlink ref="A947" r:id="rId937" xr:uid="{00000000-0004-0000-0D00-0000A8030000}"/>
    <hyperlink ref="A948" r:id="rId938" xr:uid="{00000000-0004-0000-0D00-0000A9030000}"/>
    <hyperlink ref="A949" r:id="rId939" xr:uid="{00000000-0004-0000-0D00-0000AA030000}"/>
    <hyperlink ref="A950" r:id="rId940" xr:uid="{00000000-0004-0000-0D00-0000AB030000}"/>
    <hyperlink ref="A951" r:id="rId941" xr:uid="{00000000-0004-0000-0D00-0000AC030000}"/>
    <hyperlink ref="A952" r:id="rId942" xr:uid="{00000000-0004-0000-0D00-0000AD030000}"/>
    <hyperlink ref="A953" r:id="rId943" xr:uid="{00000000-0004-0000-0D00-0000AE030000}"/>
    <hyperlink ref="A954" r:id="rId944" xr:uid="{00000000-0004-0000-0D00-0000AF030000}"/>
    <hyperlink ref="A955" r:id="rId945" xr:uid="{00000000-0004-0000-0D00-0000B0030000}"/>
    <hyperlink ref="A956" r:id="rId946" xr:uid="{00000000-0004-0000-0D00-0000B1030000}"/>
    <hyperlink ref="A957" r:id="rId947" xr:uid="{00000000-0004-0000-0D00-0000B2030000}"/>
    <hyperlink ref="A958" r:id="rId948" xr:uid="{00000000-0004-0000-0D00-0000B3030000}"/>
    <hyperlink ref="A959" r:id="rId949" xr:uid="{00000000-0004-0000-0D00-0000B4030000}"/>
    <hyperlink ref="A960" r:id="rId950" xr:uid="{00000000-0004-0000-0D00-0000B5030000}"/>
    <hyperlink ref="A961" r:id="rId951" xr:uid="{00000000-0004-0000-0D00-0000B6030000}"/>
    <hyperlink ref="A962" r:id="rId952" xr:uid="{00000000-0004-0000-0D00-0000B7030000}"/>
    <hyperlink ref="A963" r:id="rId953" xr:uid="{00000000-0004-0000-0D00-0000B8030000}"/>
    <hyperlink ref="A964" r:id="rId954" xr:uid="{00000000-0004-0000-0D00-0000B9030000}"/>
    <hyperlink ref="A965" r:id="rId955" xr:uid="{00000000-0004-0000-0D00-0000BA030000}"/>
    <hyperlink ref="A966" r:id="rId956" xr:uid="{00000000-0004-0000-0D00-0000BB030000}"/>
    <hyperlink ref="A967" r:id="rId957" xr:uid="{00000000-0004-0000-0D00-0000BC030000}"/>
    <hyperlink ref="A968" r:id="rId958" xr:uid="{00000000-0004-0000-0D00-0000BD030000}"/>
    <hyperlink ref="A969" r:id="rId959" xr:uid="{00000000-0004-0000-0D00-0000BE030000}"/>
    <hyperlink ref="A970" r:id="rId960" xr:uid="{00000000-0004-0000-0D00-0000BF030000}"/>
    <hyperlink ref="A971" r:id="rId961" xr:uid="{00000000-0004-0000-0D00-0000C0030000}"/>
    <hyperlink ref="A972" r:id="rId962" xr:uid="{00000000-0004-0000-0D00-0000C1030000}"/>
    <hyperlink ref="A973" r:id="rId963" xr:uid="{00000000-0004-0000-0D00-0000C2030000}"/>
    <hyperlink ref="A974" r:id="rId964" xr:uid="{00000000-0004-0000-0D00-0000C3030000}"/>
    <hyperlink ref="A975" r:id="rId965" xr:uid="{00000000-0004-0000-0D00-0000C4030000}"/>
    <hyperlink ref="A976" r:id="rId966" xr:uid="{00000000-0004-0000-0D00-0000C5030000}"/>
    <hyperlink ref="A977" r:id="rId967" xr:uid="{00000000-0004-0000-0D00-0000C6030000}"/>
    <hyperlink ref="A978" r:id="rId968" xr:uid="{00000000-0004-0000-0D00-0000C7030000}"/>
    <hyperlink ref="A979" r:id="rId969" xr:uid="{00000000-0004-0000-0D00-0000C8030000}"/>
    <hyperlink ref="A980" r:id="rId970" xr:uid="{00000000-0004-0000-0D00-0000C9030000}"/>
    <hyperlink ref="A981" r:id="rId971" xr:uid="{00000000-0004-0000-0D00-0000CA030000}"/>
    <hyperlink ref="A982" r:id="rId972" xr:uid="{00000000-0004-0000-0D00-0000CB030000}"/>
    <hyperlink ref="A983" r:id="rId973" xr:uid="{00000000-0004-0000-0D00-0000CC030000}"/>
    <hyperlink ref="A984" r:id="rId974" xr:uid="{00000000-0004-0000-0D00-0000CD030000}"/>
    <hyperlink ref="A985" r:id="rId975" xr:uid="{00000000-0004-0000-0D00-0000CE030000}"/>
    <hyperlink ref="A986" r:id="rId976" xr:uid="{00000000-0004-0000-0D00-0000CF030000}"/>
    <hyperlink ref="A987" r:id="rId977" xr:uid="{00000000-0004-0000-0D00-0000D0030000}"/>
    <hyperlink ref="A988" r:id="rId978" xr:uid="{00000000-0004-0000-0D00-0000D1030000}"/>
    <hyperlink ref="A989" r:id="rId979" xr:uid="{00000000-0004-0000-0D00-0000D2030000}"/>
    <hyperlink ref="A990" r:id="rId980" xr:uid="{00000000-0004-0000-0D00-0000D3030000}"/>
    <hyperlink ref="A991" r:id="rId981" xr:uid="{00000000-0004-0000-0D00-0000D4030000}"/>
    <hyperlink ref="A992" r:id="rId982" xr:uid="{00000000-0004-0000-0D00-0000D5030000}"/>
    <hyperlink ref="A993" r:id="rId983" xr:uid="{00000000-0004-0000-0D00-0000D6030000}"/>
    <hyperlink ref="A994" r:id="rId984" xr:uid="{00000000-0004-0000-0D00-0000D7030000}"/>
    <hyperlink ref="A995" r:id="rId985" xr:uid="{00000000-0004-0000-0D00-0000D8030000}"/>
    <hyperlink ref="A996" r:id="rId986" xr:uid="{00000000-0004-0000-0D00-0000D9030000}"/>
    <hyperlink ref="A997" r:id="rId987" xr:uid="{00000000-0004-0000-0D00-0000DA030000}"/>
    <hyperlink ref="A998" r:id="rId988" xr:uid="{00000000-0004-0000-0D00-0000DB030000}"/>
    <hyperlink ref="A999" r:id="rId989" xr:uid="{00000000-0004-0000-0D00-0000DC030000}"/>
    <hyperlink ref="A1000" r:id="rId990" xr:uid="{00000000-0004-0000-0D00-0000DD030000}"/>
    <hyperlink ref="A1001" r:id="rId991" xr:uid="{00000000-0004-0000-0D00-0000DE030000}"/>
    <hyperlink ref="A1002" r:id="rId992" xr:uid="{00000000-0004-0000-0D00-0000DF030000}"/>
    <hyperlink ref="A1003" r:id="rId993" xr:uid="{00000000-0004-0000-0D00-0000E0030000}"/>
    <hyperlink ref="A1004" r:id="rId994" xr:uid="{00000000-0004-0000-0D00-0000E1030000}"/>
    <hyperlink ref="A1005" r:id="rId995" xr:uid="{00000000-0004-0000-0D00-0000E2030000}"/>
    <hyperlink ref="A1006" r:id="rId996" xr:uid="{00000000-0004-0000-0D00-0000E3030000}"/>
    <hyperlink ref="A1007" r:id="rId997" xr:uid="{00000000-0004-0000-0D00-0000E4030000}"/>
    <hyperlink ref="A1008" r:id="rId998" xr:uid="{00000000-0004-0000-0D00-0000E5030000}"/>
    <hyperlink ref="A1009" r:id="rId999" xr:uid="{00000000-0004-0000-0D00-0000E6030000}"/>
    <hyperlink ref="A1010" r:id="rId1000" xr:uid="{00000000-0004-0000-0D00-0000E7030000}"/>
    <hyperlink ref="A1011" r:id="rId1001" xr:uid="{00000000-0004-0000-0D00-0000E8030000}"/>
    <hyperlink ref="A1012" r:id="rId1002" xr:uid="{00000000-0004-0000-0D00-0000E9030000}"/>
    <hyperlink ref="A1013" r:id="rId1003" xr:uid="{00000000-0004-0000-0D00-0000EA030000}"/>
    <hyperlink ref="A1014" r:id="rId1004" xr:uid="{00000000-0004-0000-0D00-0000EB030000}"/>
    <hyperlink ref="A1015" r:id="rId1005" xr:uid="{00000000-0004-0000-0D00-0000EC030000}"/>
    <hyperlink ref="A1016" r:id="rId1006" xr:uid="{00000000-0004-0000-0D00-0000ED030000}"/>
    <hyperlink ref="A1017" r:id="rId1007" xr:uid="{00000000-0004-0000-0D00-0000EE030000}"/>
    <hyperlink ref="A1018" r:id="rId1008" xr:uid="{00000000-0004-0000-0D00-0000EF030000}"/>
    <hyperlink ref="A1019" r:id="rId1009" xr:uid="{00000000-0004-0000-0D00-0000F0030000}"/>
    <hyperlink ref="A1020" r:id="rId1010" xr:uid="{00000000-0004-0000-0D00-0000F1030000}"/>
    <hyperlink ref="A1021" r:id="rId1011" xr:uid="{00000000-0004-0000-0D00-0000F2030000}"/>
    <hyperlink ref="A1022" r:id="rId1012" xr:uid="{00000000-0004-0000-0D00-0000F3030000}"/>
    <hyperlink ref="A1023" r:id="rId1013" xr:uid="{00000000-0004-0000-0D00-0000F4030000}"/>
    <hyperlink ref="A1024" r:id="rId1014" xr:uid="{00000000-0004-0000-0D00-0000F5030000}"/>
    <hyperlink ref="A1025" r:id="rId1015" xr:uid="{00000000-0004-0000-0D00-0000F6030000}"/>
    <hyperlink ref="A1026" r:id="rId1016" xr:uid="{00000000-0004-0000-0D00-0000F7030000}"/>
    <hyperlink ref="A1027" r:id="rId1017" xr:uid="{00000000-0004-0000-0D00-0000F8030000}"/>
    <hyperlink ref="A1028" r:id="rId1018" xr:uid="{00000000-0004-0000-0D00-0000F9030000}"/>
    <hyperlink ref="A1029" r:id="rId1019" xr:uid="{00000000-0004-0000-0D00-0000FA030000}"/>
    <hyperlink ref="A1030" r:id="rId1020" xr:uid="{00000000-0004-0000-0D00-0000FB030000}"/>
    <hyperlink ref="A1031" r:id="rId1021" xr:uid="{00000000-0004-0000-0D00-0000FC030000}"/>
    <hyperlink ref="A1032" r:id="rId1022" xr:uid="{00000000-0004-0000-0D00-0000FD030000}"/>
    <hyperlink ref="A1033" r:id="rId1023" xr:uid="{00000000-0004-0000-0D00-0000FE030000}"/>
    <hyperlink ref="A1034" r:id="rId1024" xr:uid="{00000000-0004-0000-0D00-0000FF030000}"/>
    <hyperlink ref="A1035" r:id="rId1025" xr:uid="{00000000-0004-0000-0D00-000000040000}"/>
    <hyperlink ref="A1036" r:id="rId1026" xr:uid="{00000000-0004-0000-0D00-000001040000}"/>
    <hyperlink ref="A1037" r:id="rId1027" xr:uid="{00000000-0004-0000-0D00-000002040000}"/>
    <hyperlink ref="A1038" r:id="rId1028" xr:uid="{00000000-0004-0000-0D00-000003040000}"/>
    <hyperlink ref="A1039" r:id="rId1029" xr:uid="{00000000-0004-0000-0D00-000004040000}"/>
    <hyperlink ref="A1040" r:id="rId1030" xr:uid="{00000000-0004-0000-0D00-000005040000}"/>
    <hyperlink ref="A1041" r:id="rId1031" xr:uid="{00000000-0004-0000-0D00-000006040000}"/>
    <hyperlink ref="A1042" r:id="rId1032" xr:uid="{00000000-0004-0000-0D00-000007040000}"/>
    <hyperlink ref="A1043" r:id="rId1033" xr:uid="{00000000-0004-0000-0D00-000008040000}"/>
    <hyperlink ref="A1044" r:id="rId1034" xr:uid="{00000000-0004-0000-0D00-000009040000}"/>
    <hyperlink ref="A1045" r:id="rId1035" xr:uid="{00000000-0004-0000-0D00-00000A040000}"/>
    <hyperlink ref="A1046" r:id="rId1036" xr:uid="{00000000-0004-0000-0D00-00000B040000}"/>
    <hyperlink ref="A1047" r:id="rId1037" xr:uid="{00000000-0004-0000-0D00-00000C040000}"/>
    <hyperlink ref="A1048" r:id="rId1038" xr:uid="{00000000-0004-0000-0D00-00000D040000}"/>
    <hyperlink ref="A1049" r:id="rId1039" xr:uid="{00000000-0004-0000-0D00-00000E040000}"/>
    <hyperlink ref="A1050" r:id="rId1040" xr:uid="{00000000-0004-0000-0D00-00000F040000}"/>
    <hyperlink ref="A1051" r:id="rId1041" xr:uid="{00000000-0004-0000-0D00-000010040000}"/>
    <hyperlink ref="A1052" r:id="rId1042" xr:uid="{00000000-0004-0000-0D00-000011040000}"/>
    <hyperlink ref="A1053" r:id="rId1043" xr:uid="{00000000-0004-0000-0D00-000012040000}"/>
    <hyperlink ref="A1054" r:id="rId1044" xr:uid="{00000000-0004-0000-0D00-000013040000}"/>
    <hyperlink ref="A1055" r:id="rId1045" xr:uid="{00000000-0004-0000-0D00-000014040000}"/>
    <hyperlink ref="A1056" r:id="rId1046" xr:uid="{00000000-0004-0000-0D00-000015040000}"/>
    <hyperlink ref="A1057" r:id="rId1047" xr:uid="{00000000-0004-0000-0D00-000016040000}"/>
    <hyperlink ref="A1058" r:id="rId1048" xr:uid="{00000000-0004-0000-0D00-000017040000}"/>
    <hyperlink ref="A1059" r:id="rId1049" xr:uid="{00000000-0004-0000-0D00-000018040000}"/>
    <hyperlink ref="A1060" r:id="rId1050" xr:uid="{00000000-0004-0000-0D00-000019040000}"/>
    <hyperlink ref="A1061" r:id="rId1051" xr:uid="{00000000-0004-0000-0D00-00001A040000}"/>
    <hyperlink ref="A1062" r:id="rId1052" xr:uid="{00000000-0004-0000-0D00-00001B040000}"/>
    <hyperlink ref="A1063" r:id="rId1053" xr:uid="{00000000-0004-0000-0D00-00001C040000}"/>
    <hyperlink ref="A1064" r:id="rId1054" xr:uid="{00000000-0004-0000-0D00-00001D040000}"/>
    <hyperlink ref="A1065" r:id="rId1055" xr:uid="{00000000-0004-0000-0D00-00001E040000}"/>
    <hyperlink ref="A1066" r:id="rId1056" xr:uid="{00000000-0004-0000-0D00-00001F040000}"/>
    <hyperlink ref="A1067" r:id="rId1057" xr:uid="{00000000-0004-0000-0D00-000020040000}"/>
    <hyperlink ref="A1068" r:id="rId1058" xr:uid="{00000000-0004-0000-0D00-000021040000}"/>
    <hyperlink ref="A1069" r:id="rId1059" xr:uid="{00000000-0004-0000-0D00-000022040000}"/>
    <hyperlink ref="A1070" r:id="rId1060" xr:uid="{00000000-0004-0000-0D00-000023040000}"/>
    <hyperlink ref="A1071" r:id="rId1061" xr:uid="{00000000-0004-0000-0D00-000024040000}"/>
    <hyperlink ref="A1072" r:id="rId1062" xr:uid="{00000000-0004-0000-0D00-000025040000}"/>
    <hyperlink ref="A1073" r:id="rId1063" xr:uid="{00000000-0004-0000-0D00-000026040000}"/>
    <hyperlink ref="A1074" r:id="rId1064" xr:uid="{00000000-0004-0000-0D00-000027040000}"/>
    <hyperlink ref="A1075" r:id="rId1065" xr:uid="{00000000-0004-0000-0D00-000028040000}"/>
    <hyperlink ref="A1076" r:id="rId1066" xr:uid="{00000000-0004-0000-0D00-000029040000}"/>
    <hyperlink ref="A1077" r:id="rId1067" xr:uid="{00000000-0004-0000-0D00-00002A040000}"/>
    <hyperlink ref="A1078" r:id="rId1068" xr:uid="{00000000-0004-0000-0D00-00002B040000}"/>
    <hyperlink ref="A1079" r:id="rId1069" xr:uid="{00000000-0004-0000-0D00-00002C040000}"/>
    <hyperlink ref="A1080" r:id="rId1070" xr:uid="{00000000-0004-0000-0D00-00002D040000}"/>
    <hyperlink ref="A1081" r:id="rId1071" xr:uid="{00000000-0004-0000-0D00-00002E040000}"/>
    <hyperlink ref="A1082" r:id="rId1072" xr:uid="{00000000-0004-0000-0D00-00002F040000}"/>
    <hyperlink ref="A1083" r:id="rId1073" xr:uid="{00000000-0004-0000-0D00-000030040000}"/>
    <hyperlink ref="A1084" r:id="rId1074" xr:uid="{00000000-0004-0000-0D00-000031040000}"/>
    <hyperlink ref="A1085" r:id="rId1075" xr:uid="{00000000-0004-0000-0D00-000032040000}"/>
    <hyperlink ref="A1086" r:id="rId1076" xr:uid="{00000000-0004-0000-0D00-000033040000}"/>
    <hyperlink ref="A1087" r:id="rId1077" xr:uid="{00000000-0004-0000-0D00-000034040000}"/>
    <hyperlink ref="A1088" r:id="rId1078" xr:uid="{00000000-0004-0000-0D00-000035040000}"/>
    <hyperlink ref="A1089" r:id="rId1079" xr:uid="{00000000-0004-0000-0D00-000036040000}"/>
    <hyperlink ref="A1090" r:id="rId1080" xr:uid="{00000000-0004-0000-0D00-000037040000}"/>
    <hyperlink ref="A1091" r:id="rId1081" xr:uid="{00000000-0004-0000-0D00-000038040000}"/>
    <hyperlink ref="A1092" r:id="rId1082" xr:uid="{00000000-0004-0000-0D00-000039040000}"/>
    <hyperlink ref="A1093" r:id="rId1083" xr:uid="{00000000-0004-0000-0D00-00003A040000}"/>
    <hyperlink ref="A1094" r:id="rId1084" xr:uid="{00000000-0004-0000-0D00-00003B040000}"/>
    <hyperlink ref="A1095" r:id="rId1085" xr:uid="{00000000-0004-0000-0D00-00003C040000}"/>
    <hyperlink ref="A1096" r:id="rId1086" xr:uid="{00000000-0004-0000-0D00-00003D040000}"/>
    <hyperlink ref="A1097" r:id="rId1087" xr:uid="{00000000-0004-0000-0D00-00003E040000}"/>
    <hyperlink ref="A1098" r:id="rId1088" xr:uid="{00000000-0004-0000-0D00-00003F040000}"/>
    <hyperlink ref="A1099" r:id="rId1089" xr:uid="{00000000-0004-0000-0D00-000040040000}"/>
    <hyperlink ref="A1100" r:id="rId1090" xr:uid="{00000000-0004-0000-0D00-000041040000}"/>
    <hyperlink ref="A1101" r:id="rId1091" xr:uid="{00000000-0004-0000-0D00-000042040000}"/>
    <hyperlink ref="A1102" r:id="rId1092" xr:uid="{00000000-0004-0000-0D00-000043040000}"/>
    <hyperlink ref="A1103" r:id="rId1093" xr:uid="{00000000-0004-0000-0D00-000044040000}"/>
    <hyperlink ref="A1104" r:id="rId1094" xr:uid="{00000000-0004-0000-0D00-000045040000}"/>
    <hyperlink ref="A1105" r:id="rId1095" xr:uid="{00000000-0004-0000-0D00-000046040000}"/>
    <hyperlink ref="A1106" r:id="rId1096" xr:uid="{00000000-0004-0000-0D00-000047040000}"/>
    <hyperlink ref="A1107" r:id="rId1097" xr:uid="{00000000-0004-0000-0D00-000048040000}"/>
    <hyperlink ref="A1108" r:id="rId1098" xr:uid="{00000000-0004-0000-0D00-000049040000}"/>
    <hyperlink ref="A1109" r:id="rId1099" xr:uid="{00000000-0004-0000-0D00-00004A040000}"/>
    <hyperlink ref="A1110" r:id="rId1100" xr:uid="{00000000-0004-0000-0D00-00004B040000}"/>
    <hyperlink ref="A1111" r:id="rId1101" xr:uid="{00000000-0004-0000-0D00-00004C040000}"/>
    <hyperlink ref="A1112" r:id="rId1102" xr:uid="{00000000-0004-0000-0D00-00004D040000}"/>
    <hyperlink ref="A1113" r:id="rId1103" xr:uid="{00000000-0004-0000-0D00-00004E040000}"/>
    <hyperlink ref="A1114" r:id="rId1104" xr:uid="{00000000-0004-0000-0D00-00004F040000}"/>
    <hyperlink ref="A1115" r:id="rId1105" xr:uid="{00000000-0004-0000-0D00-000050040000}"/>
    <hyperlink ref="A1116" r:id="rId1106" xr:uid="{00000000-0004-0000-0D00-000051040000}"/>
    <hyperlink ref="A1117" r:id="rId1107" xr:uid="{00000000-0004-0000-0D00-000052040000}"/>
    <hyperlink ref="A1118" r:id="rId1108" xr:uid="{00000000-0004-0000-0D00-000053040000}"/>
    <hyperlink ref="A1119" r:id="rId1109" xr:uid="{00000000-0004-0000-0D00-000054040000}"/>
    <hyperlink ref="A1120" r:id="rId1110" xr:uid="{00000000-0004-0000-0D00-000055040000}"/>
    <hyperlink ref="A1121" r:id="rId1111" xr:uid="{00000000-0004-0000-0D00-000056040000}"/>
    <hyperlink ref="A1122" r:id="rId1112" xr:uid="{00000000-0004-0000-0D00-000057040000}"/>
    <hyperlink ref="A1123" r:id="rId1113" xr:uid="{00000000-0004-0000-0D00-000058040000}"/>
    <hyperlink ref="A1124" r:id="rId1114" xr:uid="{00000000-0004-0000-0D00-000059040000}"/>
    <hyperlink ref="A1125" r:id="rId1115" xr:uid="{00000000-0004-0000-0D00-00005A040000}"/>
    <hyperlink ref="A1126" r:id="rId1116" xr:uid="{00000000-0004-0000-0D00-00005B040000}"/>
    <hyperlink ref="A1127" r:id="rId1117" xr:uid="{00000000-0004-0000-0D00-00005C040000}"/>
    <hyperlink ref="A1128" r:id="rId1118" xr:uid="{00000000-0004-0000-0D00-00005D040000}"/>
    <hyperlink ref="A1129" r:id="rId1119" xr:uid="{00000000-0004-0000-0D00-00005E040000}"/>
    <hyperlink ref="A1130" r:id="rId1120" xr:uid="{00000000-0004-0000-0D00-00005F040000}"/>
    <hyperlink ref="A1131" r:id="rId1121" xr:uid="{00000000-0004-0000-0D00-000060040000}"/>
    <hyperlink ref="A1132" r:id="rId1122" xr:uid="{00000000-0004-0000-0D00-000061040000}"/>
    <hyperlink ref="A1133" r:id="rId1123" xr:uid="{00000000-0004-0000-0D00-000062040000}"/>
    <hyperlink ref="A1134" r:id="rId1124" xr:uid="{00000000-0004-0000-0D00-000063040000}"/>
    <hyperlink ref="A1135" r:id="rId1125" xr:uid="{00000000-0004-0000-0D00-000064040000}"/>
    <hyperlink ref="A1136" r:id="rId1126" xr:uid="{00000000-0004-0000-0D00-000065040000}"/>
    <hyperlink ref="A1137" r:id="rId1127" xr:uid="{00000000-0004-0000-0D00-000066040000}"/>
    <hyperlink ref="A1138" r:id="rId1128" xr:uid="{00000000-0004-0000-0D00-000067040000}"/>
    <hyperlink ref="A1139" r:id="rId1129" xr:uid="{00000000-0004-0000-0D00-000068040000}"/>
    <hyperlink ref="A1140" r:id="rId1130" xr:uid="{00000000-0004-0000-0D00-000069040000}"/>
    <hyperlink ref="A1141" r:id="rId1131" xr:uid="{00000000-0004-0000-0D00-00006A040000}"/>
    <hyperlink ref="A1142" r:id="rId1132" xr:uid="{00000000-0004-0000-0D00-00006B040000}"/>
    <hyperlink ref="A1143" r:id="rId1133" xr:uid="{00000000-0004-0000-0D00-00006C040000}"/>
    <hyperlink ref="A1144" r:id="rId1134" xr:uid="{00000000-0004-0000-0D00-00006D040000}"/>
    <hyperlink ref="A1145" r:id="rId1135" xr:uid="{00000000-0004-0000-0D00-00006E040000}"/>
    <hyperlink ref="A1146" r:id="rId1136" xr:uid="{00000000-0004-0000-0D00-00006F040000}"/>
    <hyperlink ref="A1147" r:id="rId1137" xr:uid="{00000000-0004-0000-0D00-000070040000}"/>
    <hyperlink ref="A1148" r:id="rId1138" xr:uid="{00000000-0004-0000-0D00-000071040000}"/>
    <hyperlink ref="A1149" r:id="rId1139" xr:uid="{00000000-0004-0000-0D00-000072040000}"/>
    <hyperlink ref="A1150" r:id="rId1140" xr:uid="{00000000-0004-0000-0D00-000073040000}"/>
    <hyperlink ref="A1151" r:id="rId1141" xr:uid="{00000000-0004-0000-0D00-000074040000}"/>
    <hyperlink ref="A1152" r:id="rId1142" xr:uid="{00000000-0004-0000-0D00-000075040000}"/>
    <hyperlink ref="A1153" r:id="rId1143" xr:uid="{00000000-0004-0000-0D00-000076040000}"/>
    <hyperlink ref="A1154" r:id="rId1144" xr:uid="{00000000-0004-0000-0D00-000077040000}"/>
    <hyperlink ref="A1155" r:id="rId1145" xr:uid="{00000000-0004-0000-0D00-000078040000}"/>
    <hyperlink ref="A1156" r:id="rId1146" xr:uid="{00000000-0004-0000-0D00-000079040000}"/>
    <hyperlink ref="A1157" r:id="rId1147" xr:uid="{00000000-0004-0000-0D00-00007A040000}"/>
    <hyperlink ref="A1158" r:id="rId1148" xr:uid="{00000000-0004-0000-0D00-00007B040000}"/>
    <hyperlink ref="A1159" r:id="rId1149" xr:uid="{00000000-0004-0000-0D00-00007C040000}"/>
    <hyperlink ref="A1160" r:id="rId1150" xr:uid="{00000000-0004-0000-0D00-00007D040000}"/>
    <hyperlink ref="A1161" r:id="rId1151" xr:uid="{00000000-0004-0000-0D00-00007E040000}"/>
    <hyperlink ref="A1162" r:id="rId1152" xr:uid="{00000000-0004-0000-0D00-00007F040000}"/>
    <hyperlink ref="A1163" r:id="rId1153" xr:uid="{00000000-0004-0000-0D00-000080040000}"/>
    <hyperlink ref="A1164" r:id="rId1154" xr:uid="{00000000-0004-0000-0D00-000081040000}"/>
    <hyperlink ref="A1165" r:id="rId1155" xr:uid="{00000000-0004-0000-0D00-000082040000}"/>
    <hyperlink ref="A1166" r:id="rId1156" xr:uid="{00000000-0004-0000-0D00-000083040000}"/>
    <hyperlink ref="A1167" r:id="rId1157" xr:uid="{00000000-0004-0000-0D00-000084040000}"/>
    <hyperlink ref="A1168" r:id="rId1158" xr:uid="{00000000-0004-0000-0D00-000085040000}"/>
    <hyperlink ref="A1169" r:id="rId1159" xr:uid="{00000000-0004-0000-0D00-000086040000}"/>
    <hyperlink ref="A1170" r:id="rId1160" xr:uid="{00000000-0004-0000-0D00-000087040000}"/>
    <hyperlink ref="A1171" r:id="rId1161" xr:uid="{00000000-0004-0000-0D00-000088040000}"/>
    <hyperlink ref="A1172" r:id="rId1162" xr:uid="{00000000-0004-0000-0D00-000089040000}"/>
    <hyperlink ref="A1173" r:id="rId1163" xr:uid="{00000000-0004-0000-0D00-00008A040000}"/>
    <hyperlink ref="A1174" r:id="rId1164" xr:uid="{00000000-0004-0000-0D00-00008B040000}"/>
    <hyperlink ref="A1175" r:id="rId1165" xr:uid="{00000000-0004-0000-0D00-00008C040000}"/>
    <hyperlink ref="A1176" r:id="rId1166" xr:uid="{00000000-0004-0000-0D00-00008D040000}"/>
    <hyperlink ref="A1177" r:id="rId1167" xr:uid="{00000000-0004-0000-0D00-00008E040000}"/>
    <hyperlink ref="A1178" r:id="rId1168" xr:uid="{00000000-0004-0000-0D00-00008F040000}"/>
    <hyperlink ref="A1179" r:id="rId1169" xr:uid="{00000000-0004-0000-0D00-000090040000}"/>
    <hyperlink ref="A1180" r:id="rId1170" xr:uid="{00000000-0004-0000-0D00-000091040000}"/>
    <hyperlink ref="A1181" r:id="rId1171" xr:uid="{00000000-0004-0000-0D00-000092040000}"/>
    <hyperlink ref="A1182" r:id="rId1172" xr:uid="{00000000-0004-0000-0D00-000093040000}"/>
    <hyperlink ref="A1183" r:id="rId1173" xr:uid="{00000000-0004-0000-0D00-000094040000}"/>
    <hyperlink ref="A1184" r:id="rId1174" xr:uid="{00000000-0004-0000-0D00-000095040000}"/>
    <hyperlink ref="A1185" r:id="rId1175" xr:uid="{00000000-0004-0000-0D00-000096040000}"/>
    <hyperlink ref="A1186" r:id="rId1176" xr:uid="{00000000-0004-0000-0D00-000097040000}"/>
    <hyperlink ref="A1187" r:id="rId1177" xr:uid="{00000000-0004-0000-0D00-000098040000}"/>
    <hyperlink ref="A1188" r:id="rId1178" xr:uid="{00000000-0004-0000-0D00-000099040000}"/>
    <hyperlink ref="A1189" r:id="rId1179" xr:uid="{00000000-0004-0000-0D00-00009A040000}"/>
    <hyperlink ref="A1190" r:id="rId1180" xr:uid="{00000000-0004-0000-0D00-00009B040000}"/>
    <hyperlink ref="A1191" r:id="rId1181" xr:uid="{00000000-0004-0000-0D00-00009C040000}"/>
    <hyperlink ref="A1192" r:id="rId1182" xr:uid="{00000000-0004-0000-0D00-00009D040000}"/>
    <hyperlink ref="A1193" r:id="rId1183" xr:uid="{00000000-0004-0000-0D00-00009E040000}"/>
    <hyperlink ref="A1194" r:id="rId1184" xr:uid="{00000000-0004-0000-0D00-00009F040000}"/>
    <hyperlink ref="A1195" r:id="rId1185" xr:uid="{00000000-0004-0000-0D00-0000A0040000}"/>
    <hyperlink ref="A1196" r:id="rId1186" xr:uid="{00000000-0004-0000-0D00-0000A1040000}"/>
    <hyperlink ref="A1197" r:id="rId1187" xr:uid="{00000000-0004-0000-0D00-0000A2040000}"/>
    <hyperlink ref="A1198" r:id="rId1188" xr:uid="{00000000-0004-0000-0D00-0000A3040000}"/>
    <hyperlink ref="A1199" r:id="rId1189" xr:uid="{00000000-0004-0000-0D00-0000A4040000}"/>
    <hyperlink ref="A1200" r:id="rId1190" xr:uid="{00000000-0004-0000-0D00-0000A5040000}"/>
    <hyperlink ref="A1201" r:id="rId1191" xr:uid="{00000000-0004-0000-0D00-0000A6040000}"/>
    <hyperlink ref="A1202" r:id="rId1192" xr:uid="{00000000-0004-0000-0D00-0000A7040000}"/>
    <hyperlink ref="A1203" r:id="rId1193" xr:uid="{00000000-0004-0000-0D00-0000A8040000}"/>
    <hyperlink ref="A1204" r:id="rId1194" xr:uid="{00000000-0004-0000-0D00-0000A9040000}"/>
    <hyperlink ref="A1205" r:id="rId1195" xr:uid="{00000000-0004-0000-0D00-0000AA040000}"/>
    <hyperlink ref="A1206" r:id="rId1196" xr:uid="{00000000-0004-0000-0D00-0000AB040000}"/>
    <hyperlink ref="A1207" r:id="rId1197" xr:uid="{00000000-0004-0000-0D00-0000AC040000}"/>
    <hyperlink ref="A1208" r:id="rId1198" xr:uid="{00000000-0004-0000-0D00-0000AD040000}"/>
    <hyperlink ref="A1209" r:id="rId1199" xr:uid="{00000000-0004-0000-0D00-0000AE040000}"/>
    <hyperlink ref="A1210" r:id="rId1200" xr:uid="{00000000-0004-0000-0D00-0000AF040000}"/>
    <hyperlink ref="A1211" r:id="rId1201" xr:uid="{00000000-0004-0000-0D00-0000B0040000}"/>
    <hyperlink ref="A1212" r:id="rId1202" xr:uid="{00000000-0004-0000-0D00-0000B1040000}"/>
    <hyperlink ref="A1213" r:id="rId1203" xr:uid="{00000000-0004-0000-0D00-0000B2040000}"/>
    <hyperlink ref="A1214" r:id="rId1204" xr:uid="{00000000-0004-0000-0D00-0000B3040000}"/>
    <hyperlink ref="A1215" r:id="rId1205" xr:uid="{00000000-0004-0000-0D00-0000B4040000}"/>
    <hyperlink ref="A1216" r:id="rId1206" xr:uid="{00000000-0004-0000-0D00-0000B5040000}"/>
    <hyperlink ref="A1217" r:id="rId1207" xr:uid="{00000000-0004-0000-0D00-0000B6040000}"/>
    <hyperlink ref="A1218" r:id="rId1208" xr:uid="{00000000-0004-0000-0D00-0000B7040000}"/>
    <hyperlink ref="A1219" r:id="rId1209" xr:uid="{00000000-0004-0000-0D00-0000B8040000}"/>
    <hyperlink ref="A1220" r:id="rId1210" xr:uid="{00000000-0004-0000-0D00-0000B9040000}"/>
    <hyperlink ref="A1221" r:id="rId1211" xr:uid="{00000000-0004-0000-0D00-0000BA040000}"/>
    <hyperlink ref="A1222" r:id="rId1212" xr:uid="{00000000-0004-0000-0D00-0000BB040000}"/>
    <hyperlink ref="A1223" r:id="rId1213" xr:uid="{00000000-0004-0000-0D00-0000BC040000}"/>
    <hyperlink ref="A1224" r:id="rId1214" xr:uid="{00000000-0004-0000-0D00-0000BD040000}"/>
    <hyperlink ref="A1225" r:id="rId1215" xr:uid="{00000000-0004-0000-0D00-0000BE040000}"/>
    <hyperlink ref="A1226" r:id="rId1216" xr:uid="{00000000-0004-0000-0D00-0000BF040000}"/>
    <hyperlink ref="A1227" r:id="rId1217" xr:uid="{00000000-0004-0000-0D00-0000C0040000}"/>
    <hyperlink ref="A1228" r:id="rId1218" xr:uid="{00000000-0004-0000-0D00-0000C1040000}"/>
    <hyperlink ref="A1229" r:id="rId1219" xr:uid="{00000000-0004-0000-0D00-0000C2040000}"/>
    <hyperlink ref="A1230" r:id="rId1220" xr:uid="{00000000-0004-0000-0D00-0000C3040000}"/>
    <hyperlink ref="A1231" r:id="rId1221" xr:uid="{00000000-0004-0000-0D00-0000C4040000}"/>
    <hyperlink ref="A1232" r:id="rId1222" xr:uid="{00000000-0004-0000-0D00-0000C5040000}"/>
    <hyperlink ref="A1233" r:id="rId1223" xr:uid="{00000000-0004-0000-0D00-0000C6040000}"/>
    <hyperlink ref="A1234" r:id="rId1224" xr:uid="{00000000-0004-0000-0D00-0000C7040000}"/>
    <hyperlink ref="A1235" r:id="rId1225" xr:uid="{00000000-0004-0000-0D00-0000C8040000}"/>
    <hyperlink ref="A1236" r:id="rId1226" xr:uid="{00000000-0004-0000-0D00-0000C9040000}"/>
    <hyperlink ref="A1237" r:id="rId1227" xr:uid="{00000000-0004-0000-0D00-0000CA040000}"/>
    <hyperlink ref="A1238" r:id="rId1228" xr:uid="{00000000-0004-0000-0D00-0000CB040000}"/>
    <hyperlink ref="A1239" r:id="rId1229" xr:uid="{00000000-0004-0000-0D00-0000CC040000}"/>
    <hyperlink ref="A1240" r:id="rId1230" xr:uid="{00000000-0004-0000-0D00-0000CD040000}"/>
    <hyperlink ref="A1241" r:id="rId1231" xr:uid="{00000000-0004-0000-0D00-0000CE040000}"/>
    <hyperlink ref="A1242" r:id="rId1232" xr:uid="{00000000-0004-0000-0D00-0000CF040000}"/>
    <hyperlink ref="A1243" r:id="rId1233" xr:uid="{00000000-0004-0000-0D00-0000D0040000}"/>
    <hyperlink ref="A1244" r:id="rId1234" xr:uid="{00000000-0004-0000-0D00-0000D1040000}"/>
    <hyperlink ref="A1245" r:id="rId1235" xr:uid="{00000000-0004-0000-0D00-0000D2040000}"/>
    <hyperlink ref="A1246" r:id="rId1236" xr:uid="{00000000-0004-0000-0D00-0000D3040000}"/>
    <hyperlink ref="A1247" r:id="rId1237" xr:uid="{00000000-0004-0000-0D00-0000D4040000}"/>
    <hyperlink ref="A1248" r:id="rId1238" xr:uid="{00000000-0004-0000-0D00-0000D5040000}"/>
    <hyperlink ref="A1249" r:id="rId1239" xr:uid="{00000000-0004-0000-0D00-0000D6040000}"/>
    <hyperlink ref="A1250" r:id="rId1240" xr:uid="{00000000-0004-0000-0D00-0000D7040000}"/>
    <hyperlink ref="A1251" r:id="rId1241" xr:uid="{00000000-0004-0000-0D00-0000D8040000}"/>
    <hyperlink ref="A1252" r:id="rId1242" xr:uid="{00000000-0004-0000-0D00-0000D9040000}"/>
    <hyperlink ref="A1253" r:id="rId1243" xr:uid="{00000000-0004-0000-0D00-0000DA040000}"/>
    <hyperlink ref="A1254" r:id="rId1244" xr:uid="{00000000-0004-0000-0D00-0000DB040000}"/>
    <hyperlink ref="A1255" r:id="rId1245" xr:uid="{00000000-0004-0000-0D00-0000DC040000}"/>
    <hyperlink ref="A1256" r:id="rId1246" xr:uid="{00000000-0004-0000-0D00-0000DD040000}"/>
    <hyperlink ref="A1257" r:id="rId1247" xr:uid="{00000000-0004-0000-0D00-0000DE040000}"/>
    <hyperlink ref="A1258" r:id="rId1248" xr:uid="{00000000-0004-0000-0D00-0000DF040000}"/>
    <hyperlink ref="A1259" r:id="rId1249" xr:uid="{00000000-0004-0000-0D00-0000E0040000}"/>
    <hyperlink ref="A1260" r:id="rId1250" xr:uid="{00000000-0004-0000-0D00-0000E1040000}"/>
    <hyperlink ref="A1261" r:id="rId1251" xr:uid="{00000000-0004-0000-0D00-0000E2040000}"/>
    <hyperlink ref="A1262" r:id="rId1252" xr:uid="{00000000-0004-0000-0D00-0000E3040000}"/>
    <hyperlink ref="A1263" r:id="rId1253" xr:uid="{00000000-0004-0000-0D00-0000E4040000}"/>
    <hyperlink ref="A1264" r:id="rId1254" xr:uid="{00000000-0004-0000-0D00-0000E5040000}"/>
    <hyperlink ref="A1265" r:id="rId1255" xr:uid="{00000000-0004-0000-0D00-0000E6040000}"/>
    <hyperlink ref="A1266" r:id="rId1256" xr:uid="{00000000-0004-0000-0D00-0000E7040000}"/>
    <hyperlink ref="A1267" r:id="rId1257" xr:uid="{00000000-0004-0000-0D00-0000E8040000}"/>
    <hyperlink ref="A1268" r:id="rId1258" xr:uid="{00000000-0004-0000-0D00-0000E9040000}"/>
    <hyperlink ref="A1269" r:id="rId1259" xr:uid="{00000000-0004-0000-0D00-0000EA040000}"/>
    <hyperlink ref="A1270" r:id="rId1260" xr:uid="{00000000-0004-0000-0D00-0000EB040000}"/>
    <hyperlink ref="A1271" r:id="rId1261" xr:uid="{00000000-0004-0000-0D00-0000EC040000}"/>
    <hyperlink ref="A1272" r:id="rId1262" xr:uid="{00000000-0004-0000-0D00-0000ED040000}"/>
    <hyperlink ref="A1273" r:id="rId1263" xr:uid="{00000000-0004-0000-0D00-0000EE040000}"/>
    <hyperlink ref="A1274" r:id="rId1264" xr:uid="{00000000-0004-0000-0D00-0000EF040000}"/>
    <hyperlink ref="A1275" r:id="rId1265" xr:uid="{00000000-0004-0000-0D00-0000F0040000}"/>
    <hyperlink ref="A1276" r:id="rId1266" xr:uid="{00000000-0004-0000-0D00-0000F1040000}"/>
    <hyperlink ref="A1277" r:id="rId1267" xr:uid="{00000000-0004-0000-0D00-0000F2040000}"/>
    <hyperlink ref="A1278" r:id="rId1268" xr:uid="{00000000-0004-0000-0D00-0000F3040000}"/>
    <hyperlink ref="A1279" r:id="rId1269" xr:uid="{00000000-0004-0000-0D00-0000F4040000}"/>
    <hyperlink ref="A1280" r:id="rId1270" xr:uid="{00000000-0004-0000-0D00-0000F5040000}"/>
    <hyperlink ref="A1281" r:id="rId1271" xr:uid="{00000000-0004-0000-0D00-0000F6040000}"/>
    <hyperlink ref="A1282" r:id="rId1272" xr:uid="{00000000-0004-0000-0D00-0000F7040000}"/>
    <hyperlink ref="A1283" r:id="rId1273" xr:uid="{00000000-0004-0000-0D00-0000F8040000}"/>
    <hyperlink ref="A1284" r:id="rId1274" xr:uid="{00000000-0004-0000-0D00-0000F9040000}"/>
    <hyperlink ref="A1285" r:id="rId1275" xr:uid="{00000000-0004-0000-0D00-0000FA040000}"/>
    <hyperlink ref="A1286" r:id="rId1276" xr:uid="{00000000-0004-0000-0D00-0000FB040000}"/>
    <hyperlink ref="A1287" r:id="rId1277" xr:uid="{00000000-0004-0000-0D00-0000FC040000}"/>
    <hyperlink ref="A1288" r:id="rId1278" xr:uid="{00000000-0004-0000-0D00-0000FD040000}"/>
    <hyperlink ref="A1289" r:id="rId1279" xr:uid="{00000000-0004-0000-0D00-0000FE040000}"/>
    <hyperlink ref="A1290" r:id="rId1280" xr:uid="{00000000-0004-0000-0D00-0000FF040000}"/>
    <hyperlink ref="A1291" r:id="rId1281" xr:uid="{00000000-0004-0000-0D00-000000050000}"/>
    <hyperlink ref="A1292" r:id="rId1282" xr:uid="{00000000-0004-0000-0D00-000001050000}"/>
    <hyperlink ref="A1293" r:id="rId1283" xr:uid="{00000000-0004-0000-0D00-000002050000}"/>
    <hyperlink ref="A1294" r:id="rId1284" xr:uid="{00000000-0004-0000-0D00-000003050000}"/>
    <hyperlink ref="A1295" r:id="rId1285" xr:uid="{00000000-0004-0000-0D00-000004050000}"/>
    <hyperlink ref="A1296" r:id="rId1286" xr:uid="{00000000-0004-0000-0D00-000005050000}"/>
    <hyperlink ref="A1297" r:id="rId1287" xr:uid="{00000000-0004-0000-0D00-000006050000}"/>
    <hyperlink ref="A1298" r:id="rId1288" xr:uid="{00000000-0004-0000-0D00-000007050000}"/>
    <hyperlink ref="A1299" r:id="rId1289" xr:uid="{00000000-0004-0000-0D00-000008050000}"/>
    <hyperlink ref="A1300" r:id="rId1290" xr:uid="{00000000-0004-0000-0D00-000009050000}"/>
    <hyperlink ref="A1301" r:id="rId1291" xr:uid="{00000000-0004-0000-0D00-00000A050000}"/>
    <hyperlink ref="A1302" r:id="rId1292" xr:uid="{00000000-0004-0000-0D00-00000B050000}"/>
    <hyperlink ref="A1303" r:id="rId1293" xr:uid="{00000000-0004-0000-0D00-00000C050000}"/>
    <hyperlink ref="A1304" r:id="rId1294" xr:uid="{00000000-0004-0000-0D00-00000D050000}"/>
    <hyperlink ref="A1305" r:id="rId1295" xr:uid="{00000000-0004-0000-0D00-00000E050000}"/>
    <hyperlink ref="A1306" r:id="rId1296" xr:uid="{00000000-0004-0000-0D00-00000F050000}"/>
    <hyperlink ref="A1307" r:id="rId1297" xr:uid="{00000000-0004-0000-0D00-000010050000}"/>
    <hyperlink ref="A1308" r:id="rId1298" xr:uid="{00000000-0004-0000-0D00-000011050000}"/>
    <hyperlink ref="A1309" r:id="rId1299" xr:uid="{00000000-0004-0000-0D00-000012050000}"/>
    <hyperlink ref="A1310" r:id="rId1300" xr:uid="{00000000-0004-0000-0D00-000013050000}"/>
    <hyperlink ref="A1311" r:id="rId1301" xr:uid="{00000000-0004-0000-0D00-000014050000}"/>
    <hyperlink ref="A1312" r:id="rId1302" xr:uid="{00000000-0004-0000-0D00-000015050000}"/>
    <hyperlink ref="A1313" r:id="rId1303" xr:uid="{00000000-0004-0000-0D00-000016050000}"/>
    <hyperlink ref="A1314" r:id="rId1304" xr:uid="{00000000-0004-0000-0D00-000017050000}"/>
    <hyperlink ref="A1315" r:id="rId1305" xr:uid="{00000000-0004-0000-0D00-000018050000}"/>
    <hyperlink ref="A1316" r:id="rId1306" xr:uid="{00000000-0004-0000-0D00-000019050000}"/>
    <hyperlink ref="A1317" r:id="rId1307" xr:uid="{00000000-0004-0000-0D00-00001A050000}"/>
    <hyperlink ref="A1318" r:id="rId1308" xr:uid="{00000000-0004-0000-0D00-00001B050000}"/>
    <hyperlink ref="A1319" r:id="rId1309" xr:uid="{00000000-0004-0000-0D00-00001C050000}"/>
    <hyperlink ref="A1320" r:id="rId1310" xr:uid="{00000000-0004-0000-0D00-00001D050000}"/>
    <hyperlink ref="A1321" r:id="rId1311" xr:uid="{00000000-0004-0000-0D00-00001E050000}"/>
    <hyperlink ref="A1322" r:id="rId1312" xr:uid="{00000000-0004-0000-0D00-00001F050000}"/>
    <hyperlink ref="A1323" r:id="rId1313" xr:uid="{00000000-0004-0000-0D00-000020050000}"/>
    <hyperlink ref="A1324" r:id="rId1314" xr:uid="{00000000-0004-0000-0D00-000021050000}"/>
    <hyperlink ref="A1325" r:id="rId1315" xr:uid="{00000000-0004-0000-0D00-000022050000}"/>
    <hyperlink ref="A1326" r:id="rId1316" xr:uid="{00000000-0004-0000-0D00-000023050000}"/>
    <hyperlink ref="A1327" r:id="rId1317" xr:uid="{00000000-0004-0000-0D00-000024050000}"/>
    <hyperlink ref="A1328" r:id="rId1318" xr:uid="{00000000-0004-0000-0D00-000025050000}"/>
    <hyperlink ref="A1329" r:id="rId1319" xr:uid="{00000000-0004-0000-0D00-000026050000}"/>
    <hyperlink ref="A1330" r:id="rId1320" xr:uid="{00000000-0004-0000-0D00-000027050000}"/>
    <hyperlink ref="A1331" r:id="rId1321" xr:uid="{00000000-0004-0000-0D00-000028050000}"/>
    <hyperlink ref="A1332" r:id="rId1322" xr:uid="{00000000-0004-0000-0D00-000029050000}"/>
    <hyperlink ref="A1333" r:id="rId1323" xr:uid="{00000000-0004-0000-0D00-00002A050000}"/>
    <hyperlink ref="A1334" r:id="rId1324" xr:uid="{00000000-0004-0000-0D00-00002B050000}"/>
    <hyperlink ref="A1335" r:id="rId1325" xr:uid="{00000000-0004-0000-0D00-00002C050000}"/>
    <hyperlink ref="A1336" r:id="rId1326" xr:uid="{00000000-0004-0000-0D00-00002D050000}"/>
    <hyperlink ref="A1337" r:id="rId1327" xr:uid="{00000000-0004-0000-0D00-00002E050000}"/>
    <hyperlink ref="A1338" r:id="rId1328" xr:uid="{00000000-0004-0000-0D00-00002F050000}"/>
    <hyperlink ref="A1339" r:id="rId1329" xr:uid="{00000000-0004-0000-0D00-000030050000}"/>
    <hyperlink ref="A1340" r:id="rId1330" xr:uid="{00000000-0004-0000-0D00-000031050000}"/>
    <hyperlink ref="A1341" r:id="rId1331" xr:uid="{00000000-0004-0000-0D00-000032050000}"/>
    <hyperlink ref="A1342" r:id="rId1332" xr:uid="{00000000-0004-0000-0D00-000033050000}"/>
    <hyperlink ref="A1343" r:id="rId1333" xr:uid="{00000000-0004-0000-0D00-000034050000}"/>
    <hyperlink ref="A1344" r:id="rId1334" xr:uid="{00000000-0004-0000-0D00-000035050000}"/>
    <hyperlink ref="A1345" r:id="rId1335" xr:uid="{00000000-0004-0000-0D00-000036050000}"/>
    <hyperlink ref="A1346" r:id="rId1336" xr:uid="{00000000-0004-0000-0D00-000037050000}"/>
    <hyperlink ref="A1347" r:id="rId1337" xr:uid="{00000000-0004-0000-0D00-000038050000}"/>
    <hyperlink ref="A1348" r:id="rId1338" xr:uid="{00000000-0004-0000-0D00-000039050000}"/>
    <hyperlink ref="A1349" r:id="rId1339" xr:uid="{00000000-0004-0000-0D00-00003A050000}"/>
    <hyperlink ref="A1350" r:id="rId1340" xr:uid="{00000000-0004-0000-0D00-00003B050000}"/>
    <hyperlink ref="A1351" r:id="rId1341" xr:uid="{00000000-0004-0000-0D00-00003C050000}"/>
    <hyperlink ref="A1352" r:id="rId1342" xr:uid="{00000000-0004-0000-0D00-00003D050000}"/>
    <hyperlink ref="A1353" r:id="rId1343" xr:uid="{00000000-0004-0000-0D00-00003E050000}"/>
    <hyperlink ref="A1354" r:id="rId1344" xr:uid="{00000000-0004-0000-0D00-00003F050000}"/>
    <hyperlink ref="A1355" r:id="rId1345" xr:uid="{00000000-0004-0000-0D00-000040050000}"/>
    <hyperlink ref="A1356" r:id="rId1346" xr:uid="{00000000-0004-0000-0D00-000041050000}"/>
    <hyperlink ref="A1357" r:id="rId1347" xr:uid="{00000000-0004-0000-0D00-000042050000}"/>
    <hyperlink ref="A1358" r:id="rId1348" xr:uid="{00000000-0004-0000-0D00-000043050000}"/>
    <hyperlink ref="A1359" r:id="rId1349" xr:uid="{00000000-0004-0000-0D00-000044050000}"/>
    <hyperlink ref="A1360" r:id="rId1350" xr:uid="{00000000-0004-0000-0D00-000045050000}"/>
    <hyperlink ref="A1361" r:id="rId1351" xr:uid="{00000000-0004-0000-0D00-000046050000}"/>
    <hyperlink ref="A1362" r:id="rId1352" xr:uid="{00000000-0004-0000-0D00-000047050000}"/>
    <hyperlink ref="A1363" r:id="rId1353" xr:uid="{00000000-0004-0000-0D00-000048050000}"/>
    <hyperlink ref="A1364" r:id="rId1354" xr:uid="{00000000-0004-0000-0D00-000049050000}"/>
    <hyperlink ref="A1365" r:id="rId1355" xr:uid="{00000000-0004-0000-0D00-00004A050000}"/>
    <hyperlink ref="A1366" r:id="rId1356" xr:uid="{00000000-0004-0000-0D00-00004B050000}"/>
    <hyperlink ref="A1367" r:id="rId1357" xr:uid="{00000000-0004-0000-0D00-00004C050000}"/>
    <hyperlink ref="A1368" r:id="rId1358" xr:uid="{00000000-0004-0000-0D00-00004D050000}"/>
    <hyperlink ref="A1369" r:id="rId1359" xr:uid="{00000000-0004-0000-0D00-00004E050000}"/>
    <hyperlink ref="A1370" r:id="rId1360" xr:uid="{00000000-0004-0000-0D00-00004F050000}"/>
    <hyperlink ref="A1371" r:id="rId1361" xr:uid="{00000000-0004-0000-0D00-000050050000}"/>
    <hyperlink ref="A1372" r:id="rId1362" xr:uid="{00000000-0004-0000-0D00-000051050000}"/>
    <hyperlink ref="A1373" r:id="rId1363" xr:uid="{00000000-0004-0000-0D00-000052050000}"/>
    <hyperlink ref="A1374" r:id="rId1364" xr:uid="{00000000-0004-0000-0D00-000053050000}"/>
    <hyperlink ref="A1375" r:id="rId1365" xr:uid="{00000000-0004-0000-0D00-000054050000}"/>
    <hyperlink ref="A1376" r:id="rId1366" xr:uid="{00000000-0004-0000-0D00-000055050000}"/>
    <hyperlink ref="A1377" r:id="rId1367" xr:uid="{00000000-0004-0000-0D00-000056050000}"/>
    <hyperlink ref="A1378" r:id="rId1368" xr:uid="{00000000-0004-0000-0D00-000057050000}"/>
    <hyperlink ref="A1379" r:id="rId1369" xr:uid="{00000000-0004-0000-0D00-000058050000}"/>
    <hyperlink ref="A1380" r:id="rId1370" xr:uid="{00000000-0004-0000-0D00-000059050000}"/>
    <hyperlink ref="A1381" r:id="rId1371" xr:uid="{00000000-0004-0000-0D00-00005A050000}"/>
    <hyperlink ref="A1382" r:id="rId1372" xr:uid="{00000000-0004-0000-0D00-00005B050000}"/>
    <hyperlink ref="A1383" r:id="rId1373" xr:uid="{00000000-0004-0000-0D00-00005C050000}"/>
    <hyperlink ref="A1384" r:id="rId1374" xr:uid="{00000000-0004-0000-0D00-00005D050000}"/>
    <hyperlink ref="A1385" r:id="rId1375" xr:uid="{00000000-0004-0000-0D00-00005E050000}"/>
    <hyperlink ref="A1386" r:id="rId1376" xr:uid="{00000000-0004-0000-0D00-00005F050000}"/>
    <hyperlink ref="A1387" r:id="rId1377" xr:uid="{00000000-0004-0000-0D00-000060050000}"/>
    <hyperlink ref="A1388" r:id="rId1378" xr:uid="{00000000-0004-0000-0D00-000061050000}"/>
    <hyperlink ref="A1389" r:id="rId1379" xr:uid="{00000000-0004-0000-0D00-000062050000}"/>
    <hyperlink ref="A1390" r:id="rId1380" xr:uid="{00000000-0004-0000-0D00-000063050000}"/>
    <hyperlink ref="A1391" r:id="rId1381" xr:uid="{00000000-0004-0000-0D00-000064050000}"/>
    <hyperlink ref="A1392" r:id="rId1382" xr:uid="{00000000-0004-0000-0D00-000065050000}"/>
    <hyperlink ref="A1393" r:id="rId1383" xr:uid="{00000000-0004-0000-0D00-000066050000}"/>
    <hyperlink ref="A1394" r:id="rId1384" xr:uid="{00000000-0004-0000-0D00-000067050000}"/>
    <hyperlink ref="A1395" r:id="rId1385" xr:uid="{00000000-0004-0000-0D00-000068050000}"/>
    <hyperlink ref="A1396" r:id="rId1386" xr:uid="{00000000-0004-0000-0D00-000069050000}"/>
    <hyperlink ref="A1397" r:id="rId1387" xr:uid="{00000000-0004-0000-0D00-00006A050000}"/>
    <hyperlink ref="A1398" r:id="rId1388" xr:uid="{00000000-0004-0000-0D00-00006B050000}"/>
    <hyperlink ref="A1399" r:id="rId1389" xr:uid="{00000000-0004-0000-0D00-00006C050000}"/>
    <hyperlink ref="A1400" r:id="rId1390" xr:uid="{00000000-0004-0000-0D00-00006D050000}"/>
    <hyperlink ref="A1401" r:id="rId1391" xr:uid="{00000000-0004-0000-0D00-00006E050000}"/>
    <hyperlink ref="A1402" r:id="rId1392" xr:uid="{00000000-0004-0000-0D00-00006F050000}"/>
    <hyperlink ref="A1403" r:id="rId1393" xr:uid="{00000000-0004-0000-0D00-000070050000}"/>
    <hyperlink ref="A1404" r:id="rId1394" xr:uid="{00000000-0004-0000-0D00-000071050000}"/>
    <hyperlink ref="A1405" r:id="rId1395" xr:uid="{00000000-0004-0000-0D00-000072050000}"/>
    <hyperlink ref="A1406" r:id="rId1396" xr:uid="{00000000-0004-0000-0D00-000073050000}"/>
    <hyperlink ref="A1407" r:id="rId1397" xr:uid="{00000000-0004-0000-0D00-000074050000}"/>
    <hyperlink ref="A1408" r:id="rId1398" xr:uid="{00000000-0004-0000-0D00-000075050000}"/>
    <hyperlink ref="A1409" r:id="rId1399" xr:uid="{00000000-0004-0000-0D00-000076050000}"/>
    <hyperlink ref="A1410" r:id="rId1400" xr:uid="{00000000-0004-0000-0D00-000077050000}"/>
    <hyperlink ref="A1411" r:id="rId1401" xr:uid="{00000000-0004-0000-0D00-000078050000}"/>
    <hyperlink ref="A1412" r:id="rId1402" xr:uid="{00000000-0004-0000-0D00-000079050000}"/>
    <hyperlink ref="A1413" r:id="rId1403" xr:uid="{00000000-0004-0000-0D00-00007A050000}"/>
    <hyperlink ref="A1414" r:id="rId1404" xr:uid="{00000000-0004-0000-0D00-00007B050000}"/>
    <hyperlink ref="A1415" r:id="rId1405" xr:uid="{00000000-0004-0000-0D00-00007C050000}"/>
    <hyperlink ref="A1416" r:id="rId1406" xr:uid="{00000000-0004-0000-0D00-00007D050000}"/>
    <hyperlink ref="A1417" r:id="rId1407" xr:uid="{00000000-0004-0000-0D00-00007E050000}"/>
    <hyperlink ref="A1418" r:id="rId1408" xr:uid="{00000000-0004-0000-0D00-00007F050000}"/>
    <hyperlink ref="A1419" r:id="rId1409" xr:uid="{00000000-0004-0000-0D00-000080050000}"/>
    <hyperlink ref="A1420" r:id="rId1410" xr:uid="{00000000-0004-0000-0D00-000081050000}"/>
    <hyperlink ref="A1421" r:id="rId1411" xr:uid="{00000000-0004-0000-0D00-000082050000}"/>
    <hyperlink ref="A1422" r:id="rId1412" xr:uid="{00000000-0004-0000-0D00-000083050000}"/>
    <hyperlink ref="A1423" r:id="rId1413" xr:uid="{00000000-0004-0000-0D00-000084050000}"/>
    <hyperlink ref="A1424" r:id="rId1414" xr:uid="{00000000-0004-0000-0D00-000085050000}"/>
    <hyperlink ref="A1425" r:id="rId1415" xr:uid="{00000000-0004-0000-0D00-000086050000}"/>
    <hyperlink ref="A1426" r:id="rId1416" xr:uid="{00000000-0004-0000-0D00-000087050000}"/>
    <hyperlink ref="A1427" r:id="rId1417" xr:uid="{00000000-0004-0000-0D00-000088050000}"/>
    <hyperlink ref="A1428" r:id="rId1418" xr:uid="{00000000-0004-0000-0D00-000089050000}"/>
    <hyperlink ref="A1429" r:id="rId1419" xr:uid="{00000000-0004-0000-0D00-00008A050000}"/>
    <hyperlink ref="A1430" r:id="rId1420" xr:uid="{00000000-0004-0000-0D00-00008B050000}"/>
    <hyperlink ref="A1431" r:id="rId1421" xr:uid="{00000000-0004-0000-0D00-00008C050000}"/>
    <hyperlink ref="A1432" r:id="rId1422" xr:uid="{00000000-0004-0000-0D00-00008D050000}"/>
    <hyperlink ref="A1433" r:id="rId1423" xr:uid="{00000000-0004-0000-0D00-00008E050000}"/>
    <hyperlink ref="A1434" r:id="rId1424" xr:uid="{00000000-0004-0000-0D00-00008F050000}"/>
    <hyperlink ref="A1435" r:id="rId1425" xr:uid="{00000000-0004-0000-0D00-000090050000}"/>
    <hyperlink ref="A1436" r:id="rId1426" xr:uid="{00000000-0004-0000-0D00-000091050000}"/>
    <hyperlink ref="A1437" r:id="rId1427" xr:uid="{00000000-0004-0000-0D00-000092050000}"/>
    <hyperlink ref="A1438" r:id="rId1428" xr:uid="{00000000-0004-0000-0D00-000093050000}"/>
    <hyperlink ref="A1439" r:id="rId1429" xr:uid="{00000000-0004-0000-0D00-000094050000}"/>
    <hyperlink ref="A1440" r:id="rId1430" xr:uid="{00000000-0004-0000-0D00-000095050000}"/>
    <hyperlink ref="A1441" r:id="rId1431" xr:uid="{00000000-0004-0000-0D00-000096050000}"/>
    <hyperlink ref="A1442" r:id="rId1432" xr:uid="{00000000-0004-0000-0D00-000097050000}"/>
    <hyperlink ref="A1443" r:id="rId1433" xr:uid="{00000000-0004-0000-0D00-000098050000}"/>
    <hyperlink ref="A1444" r:id="rId1434" xr:uid="{00000000-0004-0000-0D00-000099050000}"/>
    <hyperlink ref="A1445" r:id="rId1435" xr:uid="{00000000-0004-0000-0D00-00009A050000}"/>
    <hyperlink ref="A1446" r:id="rId1436" xr:uid="{00000000-0004-0000-0D00-00009B050000}"/>
    <hyperlink ref="A1447" r:id="rId1437" xr:uid="{00000000-0004-0000-0D00-00009C050000}"/>
    <hyperlink ref="A1448" r:id="rId1438" xr:uid="{00000000-0004-0000-0D00-00009D050000}"/>
    <hyperlink ref="A1449" r:id="rId1439" xr:uid="{00000000-0004-0000-0D00-00009E050000}"/>
    <hyperlink ref="A1450" r:id="rId1440" xr:uid="{00000000-0004-0000-0D00-00009F050000}"/>
    <hyperlink ref="A1451" r:id="rId1441" xr:uid="{00000000-0004-0000-0D00-0000A0050000}"/>
    <hyperlink ref="A1452" r:id="rId1442" xr:uid="{00000000-0004-0000-0D00-0000A1050000}"/>
    <hyperlink ref="A1453" r:id="rId1443" xr:uid="{00000000-0004-0000-0D00-0000A2050000}"/>
    <hyperlink ref="A1454" r:id="rId1444" xr:uid="{00000000-0004-0000-0D00-0000A3050000}"/>
    <hyperlink ref="A1455" r:id="rId1445" xr:uid="{00000000-0004-0000-0D00-0000A4050000}"/>
    <hyperlink ref="A1456" r:id="rId1446" xr:uid="{00000000-0004-0000-0D00-0000A5050000}"/>
    <hyperlink ref="A1457" r:id="rId1447" xr:uid="{00000000-0004-0000-0D00-0000A6050000}"/>
    <hyperlink ref="A1458" r:id="rId1448" xr:uid="{00000000-0004-0000-0D00-0000A7050000}"/>
    <hyperlink ref="A1459" r:id="rId1449" xr:uid="{00000000-0004-0000-0D00-0000A8050000}"/>
    <hyperlink ref="A1460" r:id="rId1450" xr:uid="{00000000-0004-0000-0D00-0000A9050000}"/>
    <hyperlink ref="A1461" r:id="rId1451" xr:uid="{00000000-0004-0000-0D00-0000AA050000}"/>
    <hyperlink ref="A1462" r:id="rId1452" xr:uid="{00000000-0004-0000-0D00-0000AB050000}"/>
    <hyperlink ref="A1463" r:id="rId1453" xr:uid="{00000000-0004-0000-0D00-0000AC050000}"/>
    <hyperlink ref="A1464" r:id="rId1454" xr:uid="{00000000-0004-0000-0D00-0000AD050000}"/>
    <hyperlink ref="A1465" r:id="rId1455" xr:uid="{00000000-0004-0000-0D00-0000AE050000}"/>
    <hyperlink ref="A1466" r:id="rId1456" xr:uid="{00000000-0004-0000-0D00-0000AF050000}"/>
    <hyperlink ref="A1467" r:id="rId1457" xr:uid="{00000000-0004-0000-0D00-0000B0050000}"/>
    <hyperlink ref="A1468" r:id="rId1458" xr:uid="{00000000-0004-0000-0D00-0000B1050000}"/>
    <hyperlink ref="A1469" r:id="rId1459" xr:uid="{00000000-0004-0000-0D00-0000B2050000}"/>
    <hyperlink ref="A1470" r:id="rId1460" xr:uid="{00000000-0004-0000-0D00-0000B3050000}"/>
    <hyperlink ref="A1471" r:id="rId1461" xr:uid="{00000000-0004-0000-0D00-0000B4050000}"/>
    <hyperlink ref="A1472" r:id="rId1462" xr:uid="{00000000-0004-0000-0D00-0000B5050000}"/>
    <hyperlink ref="A1473" r:id="rId1463" xr:uid="{00000000-0004-0000-0D00-0000B6050000}"/>
    <hyperlink ref="A1474" r:id="rId1464" xr:uid="{00000000-0004-0000-0D00-0000B7050000}"/>
    <hyperlink ref="A1475" r:id="rId1465" xr:uid="{00000000-0004-0000-0D00-0000B8050000}"/>
    <hyperlink ref="A1476" r:id="rId1466" xr:uid="{00000000-0004-0000-0D00-0000B9050000}"/>
    <hyperlink ref="A1477" r:id="rId1467" xr:uid="{00000000-0004-0000-0D00-0000BA050000}"/>
    <hyperlink ref="A1478" r:id="rId1468" xr:uid="{00000000-0004-0000-0D00-0000BB050000}"/>
    <hyperlink ref="A1479" r:id="rId1469" xr:uid="{00000000-0004-0000-0D00-0000BC050000}"/>
    <hyperlink ref="A1480" r:id="rId1470" xr:uid="{00000000-0004-0000-0D00-0000BD050000}"/>
    <hyperlink ref="A1481" r:id="rId1471" xr:uid="{00000000-0004-0000-0D00-0000BE050000}"/>
    <hyperlink ref="A1482" r:id="rId1472" xr:uid="{00000000-0004-0000-0D00-0000BF050000}"/>
    <hyperlink ref="A1483" r:id="rId1473" xr:uid="{00000000-0004-0000-0D00-0000C0050000}"/>
    <hyperlink ref="A1484" r:id="rId1474" xr:uid="{00000000-0004-0000-0D00-0000C1050000}"/>
    <hyperlink ref="A1485" r:id="rId1475" xr:uid="{00000000-0004-0000-0D00-0000C2050000}"/>
    <hyperlink ref="A1486" r:id="rId1476" xr:uid="{00000000-0004-0000-0D00-0000C3050000}"/>
    <hyperlink ref="A1487" r:id="rId1477" xr:uid="{00000000-0004-0000-0D00-0000C4050000}"/>
    <hyperlink ref="A1488" r:id="rId1478" xr:uid="{00000000-0004-0000-0D00-0000C5050000}"/>
    <hyperlink ref="A1489" r:id="rId1479" xr:uid="{00000000-0004-0000-0D00-0000C6050000}"/>
    <hyperlink ref="A1490" r:id="rId1480" xr:uid="{00000000-0004-0000-0D00-0000C7050000}"/>
    <hyperlink ref="A1491" r:id="rId1481" xr:uid="{00000000-0004-0000-0D00-0000C8050000}"/>
    <hyperlink ref="A1492" r:id="rId1482" xr:uid="{00000000-0004-0000-0D00-0000C9050000}"/>
    <hyperlink ref="A1493" r:id="rId1483" xr:uid="{00000000-0004-0000-0D00-0000CA050000}"/>
    <hyperlink ref="A1494" r:id="rId1484" xr:uid="{00000000-0004-0000-0D00-0000CB050000}"/>
    <hyperlink ref="A1495" r:id="rId1485" xr:uid="{00000000-0004-0000-0D00-0000CC050000}"/>
    <hyperlink ref="A1496" r:id="rId1486" xr:uid="{00000000-0004-0000-0D00-0000CD050000}"/>
    <hyperlink ref="A1497" r:id="rId1487" xr:uid="{00000000-0004-0000-0D00-0000CE050000}"/>
    <hyperlink ref="A1498" r:id="rId1488" xr:uid="{00000000-0004-0000-0D00-0000CF050000}"/>
    <hyperlink ref="A1499" r:id="rId1489" xr:uid="{00000000-0004-0000-0D00-0000D0050000}"/>
    <hyperlink ref="A1500" r:id="rId1490" xr:uid="{00000000-0004-0000-0D00-0000D1050000}"/>
    <hyperlink ref="A1501" r:id="rId1491" xr:uid="{00000000-0004-0000-0D00-0000D2050000}"/>
    <hyperlink ref="A1502" r:id="rId1492" xr:uid="{00000000-0004-0000-0D00-0000D3050000}"/>
    <hyperlink ref="A1503" r:id="rId1493" xr:uid="{00000000-0004-0000-0D00-0000D4050000}"/>
    <hyperlink ref="A1504" r:id="rId1494" xr:uid="{00000000-0004-0000-0D00-0000D5050000}"/>
    <hyperlink ref="A1505" r:id="rId1495" xr:uid="{00000000-0004-0000-0D00-0000D6050000}"/>
    <hyperlink ref="A1506" r:id="rId1496" xr:uid="{00000000-0004-0000-0D00-0000D7050000}"/>
    <hyperlink ref="A1507" r:id="rId1497" xr:uid="{00000000-0004-0000-0D00-0000D8050000}"/>
    <hyperlink ref="A1508" r:id="rId1498" xr:uid="{00000000-0004-0000-0D00-0000D9050000}"/>
    <hyperlink ref="A1509" r:id="rId1499" xr:uid="{00000000-0004-0000-0D00-0000DA050000}"/>
    <hyperlink ref="A1510" r:id="rId1500" xr:uid="{00000000-0004-0000-0D00-0000DB050000}"/>
    <hyperlink ref="A1511" r:id="rId1501" xr:uid="{00000000-0004-0000-0D00-0000DC050000}"/>
    <hyperlink ref="A1512" r:id="rId1502" xr:uid="{00000000-0004-0000-0D00-0000DD050000}"/>
    <hyperlink ref="A1513" r:id="rId1503" xr:uid="{00000000-0004-0000-0D00-0000DE050000}"/>
    <hyperlink ref="A1514" r:id="rId1504" xr:uid="{00000000-0004-0000-0D00-0000DF050000}"/>
    <hyperlink ref="A1515" r:id="rId1505" xr:uid="{00000000-0004-0000-0D00-0000E0050000}"/>
    <hyperlink ref="A1516" r:id="rId1506" xr:uid="{00000000-0004-0000-0D00-0000E1050000}"/>
    <hyperlink ref="A1517" r:id="rId1507" xr:uid="{00000000-0004-0000-0D00-0000E2050000}"/>
    <hyperlink ref="A1518" r:id="rId1508" xr:uid="{00000000-0004-0000-0D00-0000E3050000}"/>
    <hyperlink ref="A1519" r:id="rId1509" xr:uid="{00000000-0004-0000-0D00-0000E4050000}"/>
    <hyperlink ref="A1520" r:id="rId1510" xr:uid="{00000000-0004-0000-0D00-0000E5050000}"/>
    <hyperlink ref="A1521" r:id="rId1511" xr:uid="{00000000-0004-0000-0D00-0000E6050000}"/>
    <hyperlink ref="A1522" r:id="rId1512" xr:uid="{00000000-0004-0000-0D00-0000E7050000}"/>
    <hyperlink ref="A1523" r:id="rId1513" xr:uid="{00000000-0004-0000-0D00-0000E8050000}"/>
    <hyperlink ref="A1524" r:id="rId1514" xr:uid="{00000000-0004-0000-0D00-0000E9050000}"/>
    <hyperlink ref="A1525" r:id="rId1515" xr:uid="{00000000-0004-0000-0D00-0000EA050000}"/>
    <hyperlink ref="A1526" r:id="rId1516" xr:uid="{00000000-0004-0000-0D00-0000EB050000}"/>
    <hyperlink ref="A1527" r:id="rId1517" xr:uid="{00000000-0004-0000-0D00-0000EC050000}"/>
    <hyperlink ref="A1528" r:id="rId1518" xr:uid="{00000000-0004-0000-0D00-0000ED050000}"/>
    <hyperlink ref="A1529" r:id="rId1519" xr:uid="{00000000-0004-0000-0D00-0000EE050000}"/>
    <hyperlink ref="A1530" r:id="rId1520" xr:uid="{00000000-0004-0000-0D00-0000EF050000}"/>
    <hyperlink ref="A1531" r:id="rId1521" xr:uid="{00000000-0004-0000-0D00-0000F0050000}"/>
    <hyperlink ref="A1532" r:id="rId1522" xr:uid="{00000000-0004-0000-0D00-0000F1050000}"/>
    <hyperlink ref="A1533" r:id="rId1523" xr:uid="{00000000-0004-0000-0D00-0000F2050000}"/>
    <hyperlink ref="A1534" r:id="rId1524" xr:uid="{00000000-0004-0000-0D00-0000F3050000}"/>
    <hyperlink ref="A1535" r:id="rId1525" xr:uid="{00000000-0004-0000-0D00-0000F4050000}"/>
    <hyperlink ref="A1536" r:id="rId1526" xr:uid="{00000000-0004-0000-0D00-0000F5050000}"/>
    <hyperlink ref="A1537" r:id="rId1527" xr:uid="{00000000-0004-0000-0D00-0000F6050000}"/>
    <hyperlink ref="A1538" r:id="rId1528" xr:uid="{00000000-0004-0000-0D00-0000F7050000}"/>
    <hyperlink ref="A1539" r:id="rId1529" xr:uid="{00000000-0004-0000-0D00-0000F8050000}"/>
    <hyperlink ref="A1540" r:id="rId1530" xr:uid="{00000000-0004-0000-0D00-0000F9050000}"/>
    <hyperlink ref="A1541" r:id="rId1531" xr:uid="{00000000-0004-0000-0D00-0000FA050000}"/>
    <hyperlink ref="A1542" r:id="rId1532" xr:uid="{00000000-0004-0000-0D00-0000FB050000}"/>
    <hyperlink ref="A1543" r:id="rId1533" xr:uid="{00000000-0004-0000-0D00-0000FC050000}"/>
    <hyperlink ref="A1544" r:id="rId1534" xr:uid="{00000000-0004-0000-0D00-0000FD050000}"/>
    <hyperlink ref="A1545" r:id="rId1535" xr:uid="{00000000-0004-0000-0D00-0000FE050000}"/>
    <hyperlink ref="A1546" r:id="rId1536" xr:uid="{00000000-0004-0000-0D00-0000FF050000}"/>
    <hyperlink ref="A1547" r:id="rId1537" xr:uid="{00000000-0004-0000-0D00-000000060000}"/>
    <hyperlink ref="A1548" r:id="rId1538" xr:uid="{00000000-0004-0000-0D00-000001060000}"/>
    <hyperlink ref="A1549" r:id="rId1539" xr:uid="{00000000-0004-0000-0D00-000002060000}"/>
    <hyperlink ref="A1550" r:id="rId1540" xr:uid="{00000000-0004-0000-0D00-000003060000}"/>
    <hyperlink ref="A1551" r:id="rId1541" xr:uid="{00000000-0004-0000-0D00-000004060000}"/>
    <hyperlink ref="A1552" r:id="rId1542" xr:uid="{00000000-0004-0000-0D00-000005060000}"/>
    <hyperlink ref="A1553" r:id="rId1543" xr:uid="{00000000-0004-0000-0D00-000006060000}"/>
    <hyperlink ref="A1554" r:id="rId1544" xr:uid="{00000000-0004-0000-0D00-000007060000}"/>
    <hyperlink ref="A1555" r:id="rId1545" xr:uid="{00000000-0004-0000-0D00-000008060000}"/>
    <hyperlink ref="A1556" r:id="rId1546" xr:uid="{00000000-0004-0000-0D00-000009060000}"/>
    <hyperlink ref="A1557" r:id="rId1547" xr:uid="{00000000-0004-0000-0D00-00000A060000}"/>
    <hyperlink ref="A1558" r:id="rId1548" xr:uid="{00000000-0004-0000-0D00-00000B060000}"/>
    <hyperlink ref="A1559" r:id="rId1549" xr:uid="{00000000-0004-0000-0D00-00000C060000}"/>
    <hyperlink ref="A1560" r:id="rId1550" xr:uid="{00000000-0004-0000-0D00-00000D060000}"/>
    <hyperlink ref="A1561" r:id="rId1551" xr:uid="{00000000-0004-0000-0D00-00000E060000}"/>
    <hyperlink ref="A1562" r:id="rId1552" xr:uid="{00000000-0004-0000-0D00-00000F060000}"/>
    <hyperlink ref="A1563" r:id="rId1553" xr:uid="{00000000-0004-0000-0D00-000010060000}"/>
    <hyperlink ref="A1564" r:id="rId1554" xr:uid="{00000000-0004-0000-0D00-000011060000}"/>
    <hyperlink ref="A1565" r:id="rId1555" xr:uid="{00000000-0004-0000-0D00-000012060000}"/>
    <hyperlink ref="A1566" r:id="rId1556" xr:uid="{00000000-0004-0000-0D00-000013060000}"/>
    <hyperlink ref="A1567" r:id="rId1557" xr:uid="{00000000-0004-0000-0D00-000014060000}"/>
    <hyperlink ref="A1568" r:id="rId1558" xr:uid="{00000000-0004-0000-0D00-000015060000}"/>
    <hyperlink ref="A1569" r:id="rId1559" xr:uid="{00000000-0004-0000-0D00-000016060000}"/>
    <hyperlink ref="A1570" r:id="rId1560" xr:uid="{00000000-0004-0000-0D00-000017060000}"/>
    <hyperlink ref="A1571" r:id="rId1561" xr:uid="{00000000-0004-0000-0D00-000018060000}"/>
    <hyperlink ref="A1572" r:id="rId1562" xr:uid="{00000000-0004-0000-0D00-000019060000}"/>
    <hyperlink ref="A1573" r:id="rId1563" xr:uid="{00000000-0004-0000-0D00-00001A060000}"/>
    <hyperlink ref="A1574" r:id="rId1564" xr:uid="{00000000-0004-0000-0D00-00001B060000}"/>
    <hyperlink ref="A1575" r:id="rId1565" xr:uid="{00000000-0004-0000-0D00-00001C060000}"/>
    <hyperlink ref="A1576" r:id="rId1566" xr:uid="{00000000-0004-0000-0D00-00001D060000}"/>
    <hyperlink ref="A1577" r:id="rId1567" xr:uid="{00000000-0004-0000-0D00-00001E060000}"/>
    <hyperlink ref="A1578" r:id="rId1568" xr:uid="{00000000-0004-0000-0D00-00001F060000}"/>
    <hyperlink ref="A1579" r:id="rId1569" xr:uid="{00000000-0004-0000-0D00-000020060000}"/>
    <hyperlink ref="A1580" r:id="rId1570" xr:uid="{00000000-0004-0000-0D00-000021060000}"/>
    <hyperlink ref="A1581" r:id="rId1571" xr:uid="{00000000-0004-0000-0D00-000022060000}"/>
    <hyperlink ref="A1582" r:id="rId1572" xr:uid="{00000000-0004-0000-0D00-000023060000}"/>
    <hyperlink ref="A1583" r:id="rId1573" xr:uid="{00000000-0004-0000-0D00-000024060000}"/>
    <hyperlink ref="A1584" r:id="rId1574" xr:uid="{00000000-0004-0000-0D00-000025060000}"/>
    <hyperlink ref="A1585" r:id="rId1575" xr:uid="{00000000-0004-0000-0D00-000026060000}"/>
    <hyperlink ref="A1586" r:id="rId1576" xr:uid="{00000000-0004-0000-0D00-000027060000}"/>
    <hyperlink ref="A1587" r:id="rId1577" xr:uid="{00000000-0004-0000-0D00-000028060000}"/>
    <hyperlink ref="A1588" r:id="rId1578" xr:uid="{00000000-0004-0000-0D00-000029060000}"/>
    <hyperlink ref="A1589" r:id="rId1579" xr:uid="{00000000-0004-0000-0D00-00002A060000}"/>
    <hyperlink ref="A1590" r:id="rId1580" xr:uid="{00000000-0004-0000-0D00-00002B060000}"/>
    <hyperlink ref="A1591" r:id="rId1581" xr:uid="{00000000-0004-0000-0D00-00002C060000}"/>
    <hyperlink ref="A1592" r:id="rId1582" xr:uid="{00000000-0004-0000-0D00-00002D060000}"/>
    <hyperlink ref="A1593" r:id="rId1583" xr:uid="{00000000-0004-0000-0D00-00002E060000}"/>
    <hyperlink ref="A1594" r:id="rId1584" xr:uid="{00000000-0004-0000-0D00-00002F060000}"/>
    <hyperlink ref="A1595" r:id="rId1585" xr:uid="{00000000-0004-0000-0D00-000030060000}"/>
    <hyperlink ref="A1596" r:id="rId1586" xr:uid="{00000000-0004-0000-0D00-000031060000}"/>
    <hyperlink ref="A1597" r:id="rId1587" xr:uid="{00000000-0004-0000-0D00-000032060000}"/>
    <hyperlink ref="A1598" r:id="rId1588" xr:uid="{00000000-0004-0000-0D00-000033060000}"/>
    <hyperlink ref="A1599" r:id="rId1589" xr:uid="{00000000-0004-0000-0D00-000034060000}"/>
    <hyperlink ref="A1600" r:id="rId1590" xr:uid="{00000000-0004-0000-0D00-000035060000}"/>
    <hyperlink ref="A1601" r:id="rId1591" xr:uid="{00000000-0004-0000-0D00-000036060000}"/>
    <hyperlink ref="A1602" r:id="rId1592" xr:uid="{00000000-0004-0000-0D00-000037060000}"/>
    <hyperlink ref="A1603" r:id="rId1593" xr:uid="{00000000-0004-0000-0D00-000038060000}"/>
    <hyperlink ref="A1604" r:id="rId1594" xr:uid="{00000000-0004-0000-0D00-000039060000}"/>
    <hyperlink ref="A1605" r:id="rId1595" xr:uid="{00000000-0004-0000-0D00-00003A060000}"/>
    <hyperlink ref="A1606" r:id="rId1596" xr:uid="{00000000-0004-0000-0D00-00003B060000}"/>
    <hyperlink ref="A1607" r:id="rId1597" xr:uid="{00000000-0004-0000-0D00-00003C060000}"/>
    <hyperlink ref="A1608" r:id="rId1598" xr:uid="{00000000-0004-0000-0D00-00003D060000}"/>
    <hyperlink ref="A1609" r:id="rId1599" xr:uid="{00000000-0004-0000-0D00-00003E060000}"/>
    <hyperlink ref="A1610" r:id="rId1600" xr:uid="{00000000-0004-0000-0D00-00003F060000}"/>
    <hyperlink ref="A1611" r:id="rId1601" xr:uid="{00000000-0004-0000-0D00-000040060000}"/>
    <hyperlink ref="A1612" r:id="rId1602" xr:uid="{00000000-0004-0000-0D00-000041060000}"/>
    <hyperlink ref="A1613" r:id="rId1603" xr:uid="{00000000-0004-0000-0D00-000042060000}"/>
    <hyperlink ref="A1614" r:id="rId1604" xr:uid="{00000000-0004-0000-0D00-000043060000}"/>
    <hyperlink ref="A1615" r:id="rId1605" xr:uid="{00000000-0004-0000-0D00-000044060000}"/>
    <hyperlink ref="A1616" r:id="rId1606" xr:uid="{00000000-0004-0000-0D00-000045060000}"/>
    <hyperlink ref="A1617" r:id="rId1607" xr:uid="{00000000-0004-0000-0D00-000046060000}"/>
    <hyperlink ref="A1618" r:id="rId1608" xr:uid="{00000000-0004-0000-0D00-000047060000}"/>
    <hyperlink ref="A1619" r:id="rId1609" xr:uid="{00000000-0004-0000-0D00-000048060000}"/>
    <hyperlink ref="A1620" r:id="rId1610" xr:uid="{00000000-0004-0000-0D00-000049060000}"/>
    <hyperlink ref="A1621" r:id="rId1611" xr:uid="{00000000-0004-0000-0D00-00004A060000}"/>
    <hyperlink ref="A1622" r:id="rId1612" xr:uid="{00000000-0004-0000-0D00-00004B060000}"/>
    <hyperlink ref="A1623" r:id="rId1613" xr:uid="{00000000-0004-0000-0D00-00004C060000}"/>
    <hyperlink ref="A1624" r:id="rId1614" xr:uid="{00000000-0004-0000-0D00-00004D060000}"/>
    <hyperlink ref="A1625" r:id="rId1615" xr:uid="{00000000-0004-0000-0D00-00004E060000}"/>
    <hyperlink ref="A1626" r:id="rId1616" xr:uid="{00000000-0004-0000-0D00-00004F060000}"/>
    <hyperlink ref="A1627" r:id="rId1617" xr:uid="{00000000-0004-0000-0D00-000050060000}"/>
    <hyperlink ref="A1628" r:id="rId1618" xr:uid="{00000000-0004-0000-0D00-000051060000}"/>
    <hyperlink ref="A1629" r:id="rId1619" xr:uid="{00000000-0004-0000-0D00-000052060000}"/>
    <hyperlink ref="A1630" r:id="rId1620" xr:uid="{00000000-0004-0000-0D00-000053060000}"/>
    <hyperlink ref="A1631" r:id="rId1621" xr:uid="{00000000-0004-0000-0D00-000054060000}"/>
    <hyperlink ref="A1632" r:id="rId1622" xr:uid="{00000000-0004-0000-0D00-000055060000}"/>
    <hyperlink ref="A1633" r:id="rId1623" xr:uid="{00000000-0004-0000-0D00-000056060000}"/>
    <hyperlink ref="A1634" r:id="rId1624" xr:uid="{00000000-0004-0000-0D00-000057060000}"/>
    <hyperlink ref="A1635" r:id="rId1625" xr:uid="{00000000-0004-0000-0D00-000058060000}"/>
    <hyperlink ref="A1636" r:id="rId1626" xr:uid="{00000000-0004-0000-0D00-000059060000}"/>
    <hyperlink ref="A1637" r:id="rId1627" xr:uid="{00000000-0004-0000-0D00-00005A060000}"/>
    <hyperlink ref="A1638" r:id="rId1628" xr:uid="{00000000-0004-0000-0D00-00005B060000}"/>
    <hyperlink ref="A1639" r:id="rId1629" xr:uid="{00000000-0004-0000-0D00-00005C060000}"/>
    <hyperlink ref="A1640" r:id="rId1630" xr:uid="{00000000-0004-0000-0D00-00005D060000}"/>
    <hyperlink ref="A1641" r:id="rId1631" xr:uid="{00000000-0004-0000-0D00-00005E060000}"/>
    <hyperlink ref="A1642" r:id="rId1632" xr:uid="{00000000-0004-0000-0D00-00005F060000}"/>
    <hyperlink ref="A1643" r:id="rId1633" xr:uid="{00000000-0004-0000-0D00-000060060000}"/>
    <hyperlink ref="A1644" r:id="rId1634" xr:uid="{00000000-0004-0000-0D00-000061060000}"/>
    <hyperlink ref="A1645" r:id="rId1635" xr:uid="{00000000-0004-0000-0D00-000062060000}"/>
    <hyperlink ref="A1646" r:id="rId1636" xr:uid="{00000000-0004-0000-0D00-000063060000}"/>
    <hyperlink ref="A1647" r:id="rId1637" xr:uid="{00000000-0004-0000-0D00-000064060000}"/>
    <hyperlink ref="A1648" r:id="rId1638" xr:uid="{00000000-0004-0000-0D00-000065060000}"/>
    <hyperlink ref="A1649" r:id="rId1639" xr:uid="{00000000-0004-0000-0D00-000066060000}"/>
    <hyperlink ref="A1650" r:id="rId1640" xr:uid="{00000000-0004-0000-0D00-000067060000}"/>
    <hyperlink ref="A1651" r:id="rId1641" xr:uid="{00000000-0004-0000-0D00-000068060000}"/>
    <hyperlink ref="A1652" r:id="rId1642" xr:uid="{00000000-0004-0000-0D00-000069060000}"/>
    <hyperlink ref="A1653" r:id="rId1643" xr:uid="{00000000-0004-0000-0D00-00006A060000}"/>
    <hyperlink ref="A1654" r:id="rId1644" xr:uid="{00000000-0004-0000-0D00-00006B060000}"/>
    <hyperlink ref="A1655" r:id="rId1645" xr:uid="{00000000-0004-0000-0D00-00006C060000}"/>
    <hyperlink ref="A1656" r:id="rId1646" xr:uid="{00000000-0004-0000-0D00-00006D060000}"/>
    <hyperlink ref="A1657" r:id="rId1647" xr:uid="{00000000-0004-0000-0D00-00006E060000}"/>
    <hyperlink ref="A1658" r:id="rId1648" xr:uid="{00000000-0004-0000-0D00-00006F060000}"/>
    <hyperlink ref="A1659" r:id="rId1649" xr:uid="{00000000-0004-0000-0D00-000070060000}"/>
    <hyperlink ref="A1660" r:id="rId1650" xr:uid="{00000000-0004-0000-0D00-000071060000}"/>
    <hyperlink ref="A1661" r:id="rId1651" xr:uid="{00000000-0004-0000-0D00-000072060000}"/>
    <hyperlink ref="A1662" r:id="rId1652" xr:uid="{00000000-0004-0000-0D00-000073060000}"/>
    <hyperlink ref="A1663" r:id="rId1653" xr:uid="{00000000-0004-0000-0D00-000074060000}"/>
    <hyperlink ref="A1664" r:id="rId1654" xr:uid="{00000000-0004-0000-0D00-000075060000}"/>
    <hyperlink ref="A1665" r:id="rId1655" xr:uid="{00000000-0004-0000-0D00-000076060000}"/>
    <hyperlink ref="A1666" r:id="rId1656" xr:uid="{00000000-0004-0000-0D00-000077060000}"/>
    <hyperlink ref="A1667" r:id="rId1657" xr:uid="{00000000-0004-0000-0D00-000078060000}"/>
    <hyperlink ref="A1668" r:id="rId1658" xr:uid="{00000000-0004-0000-0D00-000079060000}"/>
    <hyperlink ref="A1669" r:id="rId1659" xr:uid="{00000000-0004-0000-0D00-00007A060000}"/>
    <hyperlink ref="A1670" r:id="rId1660" xr:uid="{00000000-0004-0000-0D00-00007B060000}"/>
    <hyperlink ref="A1671" r:id="rId1661" xr:uid="{00000000-0004-0000-0D00-00007C060000}"/>
    <hyperlink ref="A1672" r:id="rId1662" xr:uid="{00000000-0004-0000-0D00-00007D060000}"/>
    <hyperlink ref="A1673" r:id="rId1663" xr:uid="{00000000-0004-0000-0D00-00007E060000}"/>
    <hyperlink ref="A1674" r:id="rId1664" xr:uid="{00000000-0004-0000-0D00-00007F060000}"/>
    <hyperlink ref="A1675" r:id="rId1665" xr:uid="{00000000-0004-0000-0D00-000080060000}"/>
    <hyperlink ref="A1676" r:id="rId1666" xr:uid="{00000000-0004-0000-0D00-000081060000}"/>
    <hyperlink ref="A1677" r:id="rId1667" xr:uid="{00000000-0004-0000-0D00-000082060000}"/>
    <hyperlink ref="A1678" r:id="rId1668" xr:uid="{00000000-0004-0000-0D00-000083060000}"/>
    <hyperlink ref="A1679" r:id="rId1669" xr:uid="{00000000-0004-0000-0D00-000084060000}"/>
    <hyperlink ref="A1680" r:id="rId1670" xr:uid="{00000000-0004-0000-0D00-000085060000}"/>
    <hyperlink ref="A1681" r:id="rId1671" xr:uid="{00000000-0004-0000-0D00-000086060000}"/>
    <hyperlink ref="A1682" r:id="rId1672" xr:uid="{00000000-0004-0000-0D00-000087060000}"/>
    <hyperlink ref="A1683" r:id="rId1673" xr:uid="{00000000-0004-0000-0D00-000088060000}"/>
    <hyperlink ref="A1684" r:id="rId1674" xr:uid="{00000000-0004-0000-0D00-000089060000}"/>
    <hyperlink ref="A1685" r:id="rId1675" xr:uid="{00000000-0004-0000-0D00-00008A060000}"/>
    <hyperlink ref="A1686" r:id="rId1676" xr:uid="{00000000-0004-0000-0D00-00008B060000}"/>
    <hyperlink ref="A1687" r:id="rId1677" xr:uid="{00000000-0004-0000-0D00-00008C060000}"/>
    <hyperlink ref="A1688" r:id="rId1678" xr:uid="{00000000-0004-0000-0D00-00008D060000}"/>
    <hyperlink ref="A1689" r:id="rId1679" xr:uid="{00000000-0004-0000-0D00-00008E060000}"/>
    <hyperlink ref="A1690" r:id="rId1680" xr:uid="{00000000-0004-0000-0D00-00008F060000}"/>
    <hyperlink ref="A1691" r:id="rId1681" xr:uid="{00000000-0004-0000-0D00-000090060000}"/>
    <hyperlink ref="A1692" r:id="rId1682" xr:uid="{00000000-0004-0000-0D00-000091060000}"/>
    <hyperlink ref="A1693" r:id="rId1683" xr:uid="{00000000-0004-0000-0D00-000092060000}"/>
    <hyperlink ref="A1694" r:id="rId1684" xr:uid="{00000000-0004-0000-0D00-000093060000}"/>
    <hyperlink ref="A1695" r:id="rId1685" xr:uid="{00000000-0004-0000-0D00-000094060000}"/>
    <hyperlink ref="A1696" r:id="rId1686" xr:uid="{00000000-0004-0000-0D00-000095060000}"/>
    <hyperlink ref="A1697" r:id="rId1687" xr:uid="{00000000-0004-0000-0D00-000096060000}"/>
    <hyperlink ref="A1698" r:id="rId1688" xr:uid="{00000000-0004-0000-0D00-000097060000}"/>
    <hyperlink ref="A1699" r:id="rId1689" xr:uid="{00000000-0004-0000-0D00-000098060000}"/>
    <hyperlink ref="A1700" r:id="rId1690" xr:uid="{00000000-0004-0000-0D00-000099060000}"/>
    <hyperlink ref="A1701" r:id="rId1691" xr:uid="{00000000-0004-0000-0D00-00009A060000}"/>
    <hyperlink ref="A1702" r:id="rId1692" xr:uid="{00000000-0004-0000-0D00-00009B060000}"/>
    <hyperlink ref="A1703" r:id="rId1693" xr:uid="{00000000-0004-0000-0D00-00009C060000}"/>
    <hyperlink ref="A1704" r:id="rId1694" xr:uid="{00000000-0004-0000-0D00-00009D060000}"/>
    <hyperlink ref="A1705" r:id="rId1695" xr:uid="{00000000-0004-0000-0D00-00009E060000}"/>
    <hyperlink ref="A1706" r:id="rId1696" xr:uid="{00000000-0004-0000-0D00-00009F060000}"/>
    <hyperlink ref="A1707" r:id="rId1697" xr:uid="{00000000-0004-0000-0D00-0000A0060000}"/>
    <hyperlink ref="A1708" r:id="rId1698" xr:uid="{00000000-0004-0000-0D00-0000A1060000}"/>
    <hyperlink ref="A1709" r:id="rId1699" xr:uid="{00000000-0004-0000-0D00-0000A2060000}"/>
    <hyperlink ref="A1710" r:id="rId1700" xr:uid="{00000000-0004-0000-0D00-0000A3060000}"/>
    <hyperlink ref="A1711" r:id="rId1701" xr:uid="{00000000-0004-0000-0D00-0000A4060000}"/>
    <hyperlink ref="A1712" r:id="rId1702" xr:uid="{00000000-0004-0000-0D00-0000A5060000}"/>
    <hyperlink ref="A1713" r:id="rId1703" xr:uid="{00000000-0004-0000-0D00-0000A6060000}"/>
    <hyperlink ref="A1714" r:id="rId1704" xr:uid="{00000000-0004-0000-0D00-0000A7060000}"/>
    <hyperlink ref="A1715" r:id="rId1705" xr:uid="{00000000-0004-0000-0D00-0000A8060000}"/>
    <hyperlink ref="A1716" r:id="rId1706" xr:uid="{00000000-0004-0000-0D00-0000A9060000}"/>
    <hyperlink ref="A1717" r:id="rId1707" xr:uid="{00000000-0004-0000-0D00-0000AA060000}"/>
    <hyperlink ref="A1718" r:id="rId1708" xr:uid="{00000000-0004-0000-0D00-0000AB060000}"/>
    <hyperlink ref="A1719" r:id="rId1709" xr:uid="{00000000-0004-0000-0D00-0000AC060000}"/>
    <hyperlink ref="A1720" r:id="rId1710" xr:uid="{00000000-0004-0000-0D00-0000AD060000}"/>
    <hyperlink ref="A1721" r:id="rId1711" xr:uid="{00000000-0004-0000-0D00-0000AE060000}"/>
    <hyperlink ref="A1722" r:id="rId1712" xr:uid="{00000000-0004-0000-0D00-0000AF060000}"/>
    <hyperlink ref="A1723" r:id="rId1713" xr:uid="{00000000-0004-0000-0D00-0000B0060000}"/>
    <hyperlink ref="A1724" r:id="rId1714" xr:uid="{00000000-0004-0000-0D00-0000B1060000}"/>
    <hyperlink ref="A1725" r:id="rId1715" xr:uid="{00000000-0004-0000-0D00-0000B2060000}"/>
    <hyperlink ref="A1726" r:id="rId1716" xr:uid="{00000000-0004-0000-0D00-0000B3060000}"/>
    <hyperlink ref="A1727" r:id="rId1717" xr:uid="{00000000-0004-0000-0D00-0000B4060000}"/>
    <hyperlink ref="A1728" r:id="rId1718" xr:uid="{00000000-0004-0000-0D00-0000B5060000}"/>
    <hyperlink ref="A1729" r:id="rId1719" xr:uid="{00000000-0004-0000-0D00-0000B6060000}"/>
    <hyperlink ref="A1730" r:id="rId1720" xr:uid="{00000000-0004-0000-0D00-0000B7060000}"/>
    <hyperlink ref="A1731" r:id="rId1721" xr:uid="{00000000-0004-0000-0D00-0000B8060000}"/>
    <hyperlink ref="A1732" r:id="rId1722" xr:uid="{00000000-0004-0000-0D00-0000B9060000}"/>
    <hyperlink ref="A1733" r:id="rId1723" xr:uid="{00000000-0004-0000-0D00-0000BA060000}"/>
    <hyperlink ref="A1734" r:id="rId1724" xr:uid="{00000000-0004-0000-0D00-0000BB060000}"/>
    <hyperlink ref="A1735" r:id="rId1725" xr:uid="{00000000-0004-0000-0D00-0000BC060000}"/>
    <hyperlink ref="A1736" r:id="rId1726" xr:uid="{00000000-0004-0000-0D00-0000BD060000}"/>
    <hyperlink ref="A1737" r:id="rId1727" xr:uid="{00000000-0004-0000-0D00-0000BE060000}"/>
    <hyperlink ref="A1738" r:id="rId1728" xr:uid="{00000000-0004-0000-0D00-0000BF060000}"/>
    <hyperlink ref="A1739" r:id="rId1729" xr:uid="{00000000-0004-0000-0D00-0000C0060000}"/>
    <hyperlink ref="A1740" r:id="rId1730" xr:uid="{00000000-0004-0000-0D00-0000C1060000}"/>
    <hyperlink ref="A1741" r:id="rId1731" xr:uid="{00000000-0004-0000-0D00-0000C2060000}"/>
    <hyperlink ref="A1742" r:id="rId1732" xr:uid="{00000000-0004-0000-0D00-0000C3060000}"/>
    <hyperlink ref="A1743" r:id="rId1733" xr:uid="{00000000-0004-0000-0D00-0000C4060000}"/>
    <hyperlink ref="A1744" r:id="rId1734" xr:uid="{00000000-0004-0000-0D00-0000C5060000}"/>
    <hyperlink ref="A1745" r:id="rId1735" xr:uid="{00000000-0004-0000-0D00-0000C6060000}"/>
    <hyperlink ref="A1746" r:id="rId1736" xr:uid="{00000000-0004-0000-0D00-0000C7060000}"/>
    <hyperlink ref="A1747" r:id="rId1737" xr:uid="{00000000-0004-0000-0D00-0000C8060000}"/>
    <hyperlink ref="A1748" r:id="rId1738" xr:uid="{00000000-0004-0000-0D00-0000C9060000}"/>
    <hyperlink ref="A1749" r:id="rId1739" xr:uid="{00000000-0004-0000-0D00-0000CA060000}"/>
    <hyperlink ref="A1750" r:id="rId1740" xr:uid="{00000000-0004-0000-0D00-0000CB060000}"/>
    <hyperlink ref="A1751" r:id="rId1741" xr:uid="{00000000-0004-0000-0D00-0000CC060000}"/>
    <hyperlink ref="A1752" r:id="rId1742" xr:uid="{00000000-0004-0000-0D00-0000CD060000}"/>
    <hyperlink ref="A1753" r:id="rId1743" xr:uid="{00000000-0004-0000-0D00-0000CE060000}"/>
    <hyperlink ref="A1754" r:id="rId1744" xr:uid="{00000000-0004-0000-0D00-0000CF060000}"/>
    <hyperlink ref="A1755" r:id="rId1745" xr:uid="{00000000-0004-0000-0D00-0000D0060000}"/>
    <hyperlink ref="A1756" r:id="rId1746" xr:uid="{00000000-0004-0000-0D00-0000D1060000}"/>
    <hyperlink ref="A1757" r:id="rId1747" xr:uid="{00000000-0004-0000-0D00-0000D2060000}"/>
    <hyperlink ref="A1758" r:id="rId1748" xr:uid="{00000000-0004-0000-0D00-0000D3060000}"/>
    <hyperlink ref="A1759" r:id="rId1749" xr:uid="{00000000-0004-0000-0D00-0000D4060000}"/>
    <hyperlink ref="A1760" r:id="rId1750" xr:uid="{00000000-0004-0000-0D00-0000D5060000}"/>
    <hyperlink ref="A1761" r:id="rId1751" xr:uid="{00000000-0004-0000-0D00-0000D6060000}"/>
    <hyperlink ref="A1762" r:id="rId1752" xr:uid="{00000000-0004-0000-0D00-0000D7060000}"/>
    <hyperlink ref="A1763" r:id="rId1753" xr:uid="{00000000-0004-0000-0D00-0000D8060000}"/>
    <hyperlink ref="A1764" r:id="rId1754" xr:uid="{00000000-0004-0000-0D00-0000D9060000}"/>
    <hyperlink ref="A1765" r:id="rId1755" xr:uid="{00000000-0004-0000-0D00-0000DA060000}"/>
    <hyperlink ref="A1766" r:id="rId1756" xr:uid="{00000000-0004-0000-0D00-0000DB060000}"/>
    <hyperlink ref="A1767" r:id="rId1757" xr:uid="{00000000-0004-0000-0D00-0000DC060000}"/>
    <hyperlink ref="A1768" r:id="rId1758" xr:uid="{00000000-0004-0000-0D00-0000DD060000}"/>
    <hyperlink ref="A1769" r:id="rId1759" xr:uid="{00000000-0004-0000-0D00-0000DE060000}"/>
    <hyperlink ref="A1770" r:id="rId1760" xr:uid="{00000000-0004-0000-0D00-0000DF060000}"/>
    <hyperlink ref="A1771" r:id="rId1761" xr:uid="{00000000-0004-0000-0D00-0000E0060000}"/>
    <hyperlink ref="A1772" r:id="rId1762" xr:uid="{00000000-0004-0000-0D00-0000E1060000}"/>
    <hyperlink ref="A1773" r:id="rId1763" xr:uid="{00000000-0004-0000-0D00-0000E2060000}"/>
    <hyperlink ref="A1774" r:id="rId1764" xr:uid="{00000000-0004-0000-0D00-0000E3060000}"/>
    <hyperlink ref="A1775" r:id="rId1765" xr:uid="{00000000-0004-0000-0D00-0000E4060000}"/>
    <hyperlink ref="A1776" r:id="rId1766" xr:uid="{00000000-0004-0000-0D00-0000E5060000}"/>
    <hyperlink ref="A1777" r:id="rId1767" xr:uid="{00000000-0004-0000-0D00-0000E6060000}"/>
    <hyperlink ref="A1778" r:id="rId1768" xr:uid="{00000000-0004-0000-0D00-0000E7060000}"/>
    <hyperlink ref="A1779" r:id="rId1769" xr:uid="{00000000-0004-0000-0D00-0000E8060000}"/>
    <hyperlink ref="A1780" r:id="rId1770" xr:uid="{00000000-0004-0000-0D00-0000E9060000}"/>
    <hyperlink ref="A1781" r:id="rId1771" xr:uid="{00000000-0004-0000-0D00-0000EA060000}"/>
    <hyperlink ref="A1782" r:id="rId1772" xr:uid="{00000000-0004-0000-0D00-0000EB060000}"/>
    <hyperlink ref="A1783" r:id="rId1773" xr:uid="{00000000-0004-0000-0D00-0000EC060000}"/>
    <hyperlink ref="A1784" r:id="rId1774" xr:uid="{00000000-0004-0000-0D00-0000ED060000}"/>
    <hyperlink ref="A1785" r:id="rId1775" xr:uid="{00000000-0004-0000-0D00-0000EE060000}"/>
    <hyperlink ref="A1786" r:id="rId1776" xr:uid="{00000000-0004-0000-0D00-0000EF060000}"/>
    <hyperlink ref="A1787" r:id="rId1777" xr:uid="{00000000-0004-0000-0D00-0000F0060000}"/>
    <hyperlink ref="A1788" r:id="rId1778" xr:uid="{00000000-0004-0000-0D00-0000F1060000}"/>
    <hyperlink ref="A1789" r:id="rId1779" xr:uid="{00000000-0004-0000-0D00-0000F2060000}"/>
    <hyperlink ref="A1790" r:id="rId1780" xr:uid="{00000000-0004-0000-0D00-0000F3060000}"/>
    <hyperlink ref="A1791" r:id="rId1781" xr:uid="{00000000-0004-0000-0D00-0000F4060000}"/>
    <hyperlink ref="A1792" r:id="rId1782" xr:uid="{00000000-0004-0000-0D00-0000F5060000}"/>
    <hyperlink ref="A1793" r:id="rId1783" xr:uid="{00000000-0004-0000-0D00-0000F6060000}"/>
    <hyperlink ref="A1794" r:id="rId1784" xr:uid="{00000000-0004-0000-0D00-0000F7060000}"/>
    <hyperlink ref="A1795" r:id="rId1785" xr:uid="{00000000-0004-0000-0D00-0000F8060000}"/>
    <hyperlink ref="A1796" r:id="rId1786" xr:uid="{00000000-0004-0000-0D00-0000F9060000}"/>
    <hyperlink ref="A1797" r:id="rId1787" xr:uid="{00000000-0004-0000-0D00-0000FA060000}"/>
    <hyperlink ref="A1798" r:id="rId1788" xr:uid="{00000000-0004-0000-0D00-0000FB060000}"/>
    <hyperlink ref="A1799" r:id="rId1789" xr:uid="{00000000-0004-0000-0D00-0000FC060000}"/>
    <hyperlink ref="A1800" r:id="rId1790" xr:uid="{00000000-0004-0000-0D00-0000FD060000}"/>
    <hyperlink ref="A1801" r:id="rId1791" xr:uid="{00000000-0004-0000-0D00-0000FE060000}"/>
    <hyperlink ref="A1802" r:id="rId1792" xr:uid="{00000000-0004-0000-0D00-0000FF060000}"/>
    <hyperlink ref="A1803" r:id="rId1793" xr:uid="{00000000-0004-0000-0D00-000000070000}"/>
    <hyperlink ref="A1804" r:id="rId1794" xr:uid="{00000000-0004-0000-0D00-000001070000}"/>
    <hyperlink ref="A1805" r:id="rId1795" xr:uid="{00000000-0004-0000-0D00-000002070000}"/>
    <hyperlink ref="A1806" r:id="rId1796" xr:uid="{00000000-0004-0000-0D00-000003070000}"/>
    <hyperlink ref="A1807" r:id="rId1797" xr:uid="{00000000-0004-0000-0D00-000004070000}"/>
    <hyperlink ref="A1808" r:id="rId1798" xr:uid="{00000000-0004-0000-0D00-000005070000}"/>
    <hyperlink ref="A1809" r:id="rId1799" xr:uid="{00000000-0004-0000-0D00-000006070000}"/>
    <hyperlink ref="A1810" r:id="rId1800" xr:uid="{00000000-0004-0000-0D00-000007070000}"/>
    <hyperlink ref="A1811" r:id="rId1801" xr:uid="{00000000-0004-0000-0D00-000008070000}"/>
    <hyperlink ref="A1812" r:id="rId1802" xr:uid="{00000000-0004-0000-0D00-000009070000}"/>
    <hyperlink ref="A1813" r:id="rId1803" xr:uid="{00000000-0004-0000-0D00-00000A070000}"/>
    <hyperlink ref="A1814" r:id="rId1804" xr:uid="{00000000-0004-0000-0D00-00000B070000}"/>
    <hyperlink ref="A1815" r:id="rId1805" xr:uid="{00000000-0004-0000-0D00-00000C070000}"/>
    <hyperlink ref="A1816" r:id="rId1806" xr:uid="{00000000-0004-0000-0D00-00000D070000}"/>
    <hyperlink ref="A1817" r:id="rId1807" xr:uid="{00000000-0004-0000-0D00-00000E070000}"/>
    <hyperlink ref="A1818" r:id="rId1808" xr:uid="{00000000-0004-0000-0D00-00000F070000}"/>
    <hyperlink ref="A1819" r:id="rId1809" xr:uid="{00000000-0004-0000-0D00-000010070000}"/>
    <hyperlink ref="A1820" r:id="rId1810" xr:uid="{00000000-0004-0000-0D00-000011070000}"/>
    <hyperlink ref="A1821" r:id="rId1811" xr:uid="{00000000-0004-0000-0D00-000012070000}"/>
    <hyperlink ref="A1822" r:id="rId1812" xr:uid="{00000000-0004-0000-0D00-000013070000}"/>
    <hyperlink ref="A1823" r:id="rId1813" xr:uid="{00000000-0004-0000-0D00-000014070000}"/>
    <hyperlink ref="A1824" r:id="rId1814" xr:uid="{00000000-0004-0000-0D00-000015070000}"/>
    <hyperlink ref="A1825" r:id="rId1815" xr:uid="{00000000-0004-0000-0D00-000016070000}"/>
    <hyperlink ref="A1826" r:id="rId1816" xr:uid="{00000000-0004-0000-0D00-000017070000}"/>
    <hyperlink ref="A1827" r:id="rId1817" xr:uid="{00000000-0004-0000-0D00-000018070000}"/>
    <hyperlink ref="A1828" r:id="rId1818" xr:uid="{00000000-0004-0000-0D00-000019070000}"/>
    <hyperlink ref="A1829" r:id="rId1819" xr:uid="{00000000-0004-0000-0D00-00001A070000}"/>
    <hyperlink ref="A1830" r:id="rId1820" xr:uid="{00000000-0004-0000-0D00-00001B070000}"/>
    <hyperlink ref="A1831" r:id="rId1821" xr:uid="{00000000-0004-0000-0D00-00001C070000}"/>
    <hyperlink ref="A1832" r:id="rId1822" xr:uid="{00000000-0004-0000-0D00-00001D070000}"/>
    <hyperlink ref="A1833" r:id="rId1823" xr:uid="{00000000-0004-0000-0D00-00001E070000}"/>
    <hyperlink ref="A1834" r:id="rId1824" xr:uid="{00000000-0004-0000-0D00-00001F070000}"/>
    <hyperlink ref="A1835" r:id="rId1825" xr:uid="{00000000-0004-0000-0D00-000020070000}"/>
    <hyperlink ref="A1836" r:id="rId1826" xr:uid="{00000000-0004-0000-0D00-000021070000}"/>
    <hyperlink ref="A1837" r:id="rId1827" xr:uid="{00000000-0004-0000-0D00-000022070000}"/>
    <hyperlink ref="A1838" r:id="rId1828" xr:uid="{00000000-0004-0000-0D00-000023070000}"/>
    <hyperlink ref="A1839" r:id="rId1829" xr:uid="{00000000-0004-0000-0D00-000024070000}"/>
    <hyperlink ref="A1840" r:id="rId1830" xr:uid="{00000000-0004-0000-0D00-000025070000}"/>
    <hyperlink ref="A1841" r:id="rId1831" xr:uid="{00000000-0004-0000-0D00-000026070000}"/>
    <hyperlink ref="A1842" r:id="rId1832" xr:uid="{00000000-0004-0000-0D00-000027070000}"/>
    <hyperlink ref="A1843" r:id="rId1833" xr:uid="{00000000-0004-0000-0D00-000028070000}"/>
    <hyperlink ref="A1844" r:id="rId1834" xr:uid="{00000000-0004-0000-0D00-000029070000}"/>
    <hyperlink ref="A1845" r:id="rId1835" xr:uid="{00000000-0004-0000-0D00-00002A070000}"/>
    <hyperlink ref="A1846" r:id="rId1836" xr:uid="{00000000-0004-0000-0D00-00002B070000}"/>
    <hyperlink ref="A1847" r:id="rId1837" xr:uid="{00000000-0004-0000-0D00-00002C070000}"/>
    <hyperlink ref="A1848" r:id="rId1838" xr:uid="{00000000-0004-0000-0D00-00002D070000}"/>
    <hyperlink ref="A1849" r:id="rId1839" xr:uid="{00000000-0004-0000-0D00-00002E070000}"/>
    <hyperlink ref="A1850" r:id="rId1840" xr:uid="{00000000-0004-0000-0D00-00002F070000}"/>
    <hyperlink ref="A1851" r:id="rId1841" xr:uid="{00000000-0004-0000-0D00-000030070000}"/>
    <hyperlink ref="A1852" r:id="rId1842" xr:uid="{00000000-0004-0000-0D00-000031070000}"/>
    <hyperlink ref="A1853" r:id="rId1843" xr:uid="{00000000-0004-0000-0D00-000032070000}"/>
    <hyperlink ref="A1854" r:id="rId1844" xr:uid="{00000000-0004-0000-0D00-000033070000}"/>
    <hyperlink ref="A1855" r:id="rId1845" xr:uid="{00000000-0004-0000-0D00-000034070000}"/>
    <hyperlink ref="A1856" r:id="rId1846" xr:uid="{00000000-0004-0000-0D00-000035070000}"/>
    <hyperlink ref="A1857" r:id="rId1847" xr:uid="{00000000-0004-0000-0D00-000036070000}"/>
    <hyperlink ref="A1858" r:id="rId1848" xr:uid="{00000000-0004-0000-0D00-000037070000}"/>
    <hyperlink ref="A1859" r:id="rId1849" xr:uid="{00000000-0004-0000-0D00-000038070000}"/>
    <hyperlink ref="A1860" r:id="rId1850" xr:uid="{00000000-0004-0000-0D00-000039070000}"/>
    <hyperlink ref="A1861" r:id="rId1851" xr:uid="{00000000-0004-0000-0D00-00003A070000}"/>
    <hyperlink ref="A1862" r:id="rId1852" xr:uid="{00000000-0004-0000-0D00-00003B070000}"/>
    <hyperlink ref="A1863" r:id="rId1853" xr:uid="{00000000-0004-0000-0D00-00003C070000}"/>
    <hyperlink ref="A1864" r:id="rId1854" xr:uid="{00000000-0004-0000-0D00-00003D070000}"/>
    <hyperlink ref="A1865" r:id="rId1855" xr:uid="{00000000-0004-0000-0D00-00003E070000}"/>
    <hyperlink ref="A1866" r:id="rId1856" xr:uid="{00000000-0004-0000-0D00-00003F070000}"/>
    <hyperlink ref="A1867" r:id="rId1857" xr:uid="{00000000-0004-0000-0D00-000040070000}"/>
    <hyperlink ref="A1868" r:id="rId1858" xr:uid="{00000000-0004-0000-0D00-000041070000}"/>
    <hyperlink ref="A1869" r:id="rId1859" xr:uid="{00000000-0004-0000-0D00-000042070000}"/>
    <hyperlink ref="A1870" r:id="rId1860" xr:uid="{00000000-0004-0000-0D00-000043070000}"/>
    <hyperlink ref="A1871" r:id="rId1861" xr:uid="{00000000-0004-0000-0D00-000044070000}"/>
    <hyperlink ref="A1872" r:id="rId1862" xr:uid="{00000000-0004-0000-0D00-000045070000}"/>
    <hyperlink ref="A1873" r:id="rId1863" xr:uid="{00000000-0004-0000-0D00-000046070000}"/>
    <hyperlink ref="A1874" r:id="rId1864" xr:uid="{00000000-0004-0000-0D00-000047070000}"/>
    <hyperlink ref="A1875" r:id="rId1865" xr:uid="{00000000-0004-0000-0D00-000048070000}"/>
    <hyperlink ref="A1876" r:id="rId1866" xr:uid="{00000000-0004-0000-0D00-000049070000}"/>
    <hyperlink ref="A1877" r:id="rId1867" xr:uid="{00000000-0004-0000-0D00-00004A070000}"/>
    <hyperlink ref="A1878" r:id="rId1868" xr:uid="{00000000-0004-0000-0D00-00004B070000}"/>
    <hyperlink ref="A1879" r:id="rId1869" xr:uid="{00000000-0004-0000-0D00-00004C070000}"/>
    <hyperlink ref="A1880" r:id="rId1870" xr:uid="{00000000-0004-0000-0D00-00004D070000}"/>
    <hyperlink ref="A1881" r:id="rId1871" xr:uid="{00000000-0004-0000-0D00-00004E070000}"/>
    <hyperlink ref="A1882" r:id="rId1872" xr:uid="{00000000-0004-0000-0D00-00004F070000}"/>
    <hyperlink ref="A1883" r:id="rId1873" xr:uid="{00000000-0004-0000-0D00-000050070000}"/>
    <hyperlink ref="A1884" r:id="rId1874" xr:uid="{00000000-0004-0000-0D00-000051070000}"/>
    <hyperlink ref="A1885" r:id="rId1875" xr:uid="{00000000-0004-0000-0D00-000052070000}"/>
    <hyperlink ref="A1886" r:id="rId1876" xr:uid="{00000000-0004-0000-0D00-000053070000}"/>
    <hyperlink ref="A1887" r:id="rId1877" xr:uid="{00000000-0004-0000-0D00-000054070000}"/>
    <hyperlink ref="A1888" r:id="rId1878" xr:uid="{00000000-0004-0000-0D00-000055070000}"/>
    <hyperlink ref="A1889" r:id="rId1879" xr:uid="{00000000-0004-0000-0D00-000056070000}"/>
    <hyperlink ref="A1890" r:id="rId1880" xr:uid="{00000000-0004-0000-0D00-000057070000}"/>
    <hyperlink ref="A1891" r:id="rId1881" xr:uid="{00000000-0004-0000-0D00-000058070000}"/>
    <hyperlink ref="A1892" r:id="rId1882" xr:uid="{00000000-0004-0000-0D00-000059070000}"/>
    <hyperlink ref="A1893" r:id="rId1883" xr:uid="{00000000-0004-0000-0D00-00005A070000}"/>
    <hyperlink ref="A1894" r:id="rId1884" xr:uid="{00000000-0004-0000-0D00-00005B070000}"/>
    <hyperlink ref="A1895" r:id="rId1885" xr:uid="{00000000-0004-0000-0D00-00005C070000}"/>
    <hyperlink ref="A1896" r:id="rId1886" xr:uid="{00000000-0004-0000-0D00-00005D070000}"/>
    <hyperlink ref="A1897" r:id="rId1887" xr:uid="{00000000-0004-0000-0D00-00005E070000}"/>
    <hyperlink ref="A1898" r:id="rId1888" xr:uid="{00000000-0004-0000-0D00-00005F070000}"/>
    <hyperlink ref="A1899" r:id="rId1889" xr:uid="{00000000-0004-0000-0D00-000060070000}"/>
    <hyperlink ref="A1900" r:id="rId1890" xr:uid="{00000000-0004-0000-0D00-000061070000}"/>
    <hyperlink ref="A1901" r:id="rId1891" xr:uid="{00000000-0004-0000-0D00-000062070000}"/>
    <hyperlink ref="A1902" r:id="rId1892" xr:uid="{00000000-0004-0000-0D00-000063070000}"/>
    <hyperlink ref="A1903" r:id="rId1893" xr:uid="{00000000-0004-0000-0D00-000064070000}"/>
    <hyperlink ref="A1904" r:id="rId1894" xr:uid="{00000000-0004-0000-0D00-000065070000}"/>
    <hyperlink ref="A1905" r:id="rId1895" xr:uid="{00000000-0004-0000-0D00-000066070000}"/>
    <hyperlink ref="A1906" r:id="rId1896" xr:uid="{00000000-0004-0000-0D00-000067070000}"/>
    <hyperlink ref="A1907" r:id="rId1897" xr:uid="{00000000-0004-0000-0D00-000068070000}"/>
    <hyperlink ref="A1908" r:id="rId1898" xr:uid="{00000000-0004-0000-0D00-000069070000}"/>
    <hyperlink ref="A1909" r:id="rId1899" xr:uid="{00000000-0004-0000-0D00-00006A070000}"/>
    <hyperlink ref="A1910" r:id="rId1900" xr:uid="{00000000-0004-0000-0D00-00006B070000}"/>
    <hyperlink ref="A1911" r:id="rId1901" xr:uid="{00000000-0004-0000-0D00-00006C070000}"/>
    <hyperlink ref="A1912" r:id="rId1902" xr:uid="{00000000-0004-0000-0D00-00006D070000}"/>
    <hyperlink ref="A1913" r:id="rId1903" xr:uid="{00000000-0004-0000-0D00-00006E070000}"/>
    <hyperlink ref="A1914" r:id="rId1904" xr:uid="{00000000-0004-0000-0D00-00006F070000}"/>
    <hyperlink ref="A1915" r:id="rId1905" xr:uid="{00000000-0004-0000-0D00-000070070000}"/>
    <hyperlink ref="A1916" r:id="rId1906" xr:uid="{00000000-0004-0000-0D00-000071070000}"/>
    <hyperlink ref="A1917" r:id="rId1907" xr:uid="{00000000-0004-0000-0D00-000072070000}"/>
    <hyperlink ref="A1918" r:id="rId1908" xr:uid="{00000000-0004-0000-0D00-000073070000}"/>
    <hyperlink ref="A1919" r:id="rId1909" xr:uid="{00000000-0004-0000-0D00-000074070000}"/>
    <hyperlink ref="A1920" r:id="rId1910" xr:uid="{00000000-0004-0000-0D00-000075070000}"/>
    <hyperlink ref="A1921" r:id="rId1911" xr:uid="{00000000-0004-0000-0D00-000076070000}"/>
    <hyperlink ref="A1922" r:id="rId1912" xr:uid="{00000000-0004-0000-0D00-000077070000}"/>
    <hyperlink ref="A1923" r:id="rId1913" xr:uid="{00000000-0004-0000-0D00-000078070000}"/>
    <hyperlink ref="A1924" r:id="rId1914" xr:uid="{00000000-0004-0000-0D00-000079070000}"/>
    <hyperlink ref="A1925" r:id="rId1915" xr:uid="{00000000-0004-0000-0D00-00007A070000}"/>
    <hyperlink ref="A1926" r:id="rId1916" xr:uid="{00000000-0004-0000-0D00-00007B070000}"/>
    <hyperlink ref="A1927" r:id="rId1917" xr:uid="{00000000-0004-0000-0D00-00007C070000}"/>
    <hyperlink ref="A1928" r:id="rId1918" xr:uid="{00000000-0004-0000-0D00-00007D070000}"/>
    <hyperlink ref="A1929" r:id="rId1919" xr:uid="{00000000-0004-0000-0D00-00007E070000}"/>
    <hyperlink ref="A1930" r:id="rId1920" xr:uid="{00000000-0004-0000-0D00-00007F070000}"/>
    <hyperlink ref="A1931" r:id="rId1921" xr:uid="{00000000-0004-0000-0D00-000080070000}"/>
    <hyperlink ref="A1932" r:id="rId1922" xr:uid="{00000000-0004-0000-0D00-000081070000}"/>
    <hyperlink ref="A1933" r:id="rId1923" xr:uid="{00000000-0004-0000-0D00-000082070000}"/>
    <hyperlink ref="A1934" r:id="rId1924" xr:uid="{00000000-0004-0000-0D00-000083070000}"/>
    <hyperlink ref="A1935" r:id="rId1925" xr:uid="{00000000-0004-0000-0D00-000084070000}"/>
    <hyperlink ref="A1936" r:id="rId1926" xr:uid="{00000000-0004-0000-0D00-000085070000}"/>
    <hyperlink ref="A1937" r:id="rId1927" xr:uid="{00000000-0004-0000-0D00-000086070000}"/>
    <hyperlink ref="A1938" r:id="rId1928" xr:uid="{00000000-0004-0000-0D00-000087070000}"/>
    <hyperlink ref="A1939" r:id="rId1929" xr:uid="{00000000-0004-0000-0D00-000088070000}"/>
    <hyperlink ref="A1940" r:id="rId1930" xr:uid="{00000000-0004-0000-0D00-000089070000}"/>
    <hyperlink ref="A1941" r:id="rId1931" xr:uid="{00000000-0004-0000-0D00-00008A070000}"/>
    <hyperlink ref="A1942" r:id="rId1932" xr:uid="{00000000-0004-0000-0D00-00008B070000}"/>
    <hyperlink ref="A1943" r:id="rId1933" xr:uid="{00000000-0004-0000-0D00-00008C070000}"/>
    <hyperlink ref="A1944" r:id="rId1934" xr:uid="{00000000-0004-0000-0D00-00008D070000}"/>
    <hyperlink ref="A1945" r:id="rId1935" xr:uid="{00000000-0004-0000-0D00-00008E070000}"/>
    <hyperlink ref="A1946" r:id="rId1936" xr:uid="{00000000-0004-0000-0D00-00008F070000}"/>
    <hyperlink ref="A1947" r:id="rId1937" xr:uid="{00000000-0004-0000-0D00-000090070000}"/>
    <hyperlink ref="A1948" r:id="rId1938" xr:uid="{00000000-0004-0000-0D00-000091070000}"/>
    <hyperlink ref="A1949" r:id="rId1939" xr:uid="{00000000-0004-0000-0D00-000092070000}"/>
    <hyperlink ref="A1950" r:id="rId1940" xr:uid="{00000000-0004-0000-0D00-000093070000}"/>
    <hyperlink ref="A1951" r:id="rId1941" xr:uid="{00000000-0004-0000-0D00-000094070000}"/>
    <hyperlink ref="A1952" r:id="rId1942" xr:uid="{00000000-0004-0000-0D00-000095070000}"/>
    <hyperlink ref="A1953" r:id="rId1943" xr:uid="{00000000-0004-0000-0D00-000096070000}"/>
    <hyperlink ref="A1954" r:id="rId1944" xr:uid="{00000000-0004-0000-0D00-000097070000}"/>
    <hyperlink ref="A1955" r:id="rId1945" xr:uid="{00000000-0004-0000-0D00-000098070000}"/>
    <hyperlink ref="A1956" r:id="rId1946" xr:uid="{00000000-0004-0000-0D00-000099070000}"/>
    <hyperlink ref="A1957" r:id="rId1947" xr:uid="{00000000-0004-0000-0D00-00009A070000}"/>
    <hyperlink ref="A1958" r:id="rId1948" xr:uid="{00000000-0004-0000-0D00-00009B070000}"/>
    <hyperlink ref="A1959" r:id="rId1949" xr:uid="{00000000-0004-0000-0D00-00009C070000}"/>
    <hyperlink ref="A1960" r:id="rId1950" xr:uid="{00000000-0004-0000-0D00-00009D070000}"/>
    <hyperlink ref="A1961" r:id="rId1951" xr:uid="{00000000-0004-0000-0D00-00009E070000}"/>
    <hyperlink ref="A1962" r:id="rId1952" xr:uid="{00000000-0004-0000-0D00-00009F070000}"/>
    <hyperlink ref="A1963" r:id="rId1953" xr:uid="{00000000-0004-0000-0D00-0000A0070000}"/>
    <hyperlink ref="A1964" r:id="rId1954" xr:uid="{00000000-0004-0000-0D00-0000A1070000}"/>
    <hyperlink ref="A1965" r:id="rId1955" xr:uid="{00000000-0004-0000-0D00-0000A2070000}"/>
    <hyperlink ref="A1966" r:id="rId1956" xr:uid="{00000000-0004-0000-0D00-0000A3070000}"/>
    <hyperlink ref="A1967" r:id="rId1957" xr:uid="{00000000-0004-0000-0D00-0000A4070000}"/>
    <hyperlink ref="A1968" r:id="rId1958" xr:uid="{00000000-0004-0000-0D00-0000A5070000}"/>
    <hyperlink ref="A1969" r:id="rId1959" xr:uid="{00000000-0004-0000-0D00-0000A6070000}"/>
    <hyperlink ref="A1970" r:id="rId1960" xr:uid="{00000000-0004-0000-0D00-0000A7070000}"/>
    <hyperlink ref="A1971" r:id="rId1961" xr:uid="{00000000-0004-0000-0D00-0000A8070000}"/>
    <hyperlink ref="A1972" r:id="rId1962" xr:uid="{00000000-0004-0000-0D00-0000A9070000}"/>
    <hyperlink ref="A1973" r:id="rId1963" xr:uid="{00000000-0004-0000-0D00-0000AA070000}"/>
    <hyperlink ref="A1974" r:id="rId1964" xr:uid="{00000000-0004-0000-0D00-0000AB070000}"/>
    <hyperlink ref="A1975" r:id="rId1965" xr:uid="{00000000-0004-0000-0D00-0000AC070000}"/>
    <hyperlink ref="A1976" r:id="rId1966" xr:uid="{00000000-0004-0000-0D00-0000AD070000}"/>
    <hyperlink ref="A1977" r:id="rId1967" xr:uid="{00000000-0004-0000-0D00-0000AE070000}"/>
    <hyperlink ref="A1978" r:id="rId1968" xr:uid="{00000000-0004-0000-0D00-0000AF070000}"/>
    <hyperlink ref="A1979" r:id="rId1969" xr:uid="{00000000-0004-0000-0D00-0000B0070000}"/>
    <hyperlink ref="A1980" r:id="rId1970" xr:uid="{00000000-0004-0000-0D00-0000B1070000}"/>
    <hyperlink ref="A1981" r:id="rId1971" xr:uid="{00000000-0004-0000-0D00-0000B2070000}"/>
    <hyperlink ref="A1982" r:id="rId1972" xr:uid="{00000000-0004-0000-0D00-0000B3070000}"/>
    <hyperlink ref="A1983" r:id="rId1973" xr:uid="{00000000-0004-0000-0D00-0000B4070000}"/>
    <hyperlink ref="A1984" r:id="rId1974" xr:uid="{00000000-0004-0000-0D00-0000B5070000}"/>
    <hyperlink ref="A1985" r:id="rId1975" xr:uid="{00000000-0004-0000-0D00-0000B6070000}"/>
    <hyperlink ref="A1986" r:id="rId1976" xr:uid="{00000000-0004-0000-0D00-0000B7070000}"/>
    <hyperlink ref="A1987" r:id="rId1977" xr:uid="{00000000-0004-0000-0D00-0000B8070000}"/>
    <hyperlink ref="A1988" r:id="rId1978" xr:uid="{00000000-0004-0000-0D00-0000B9070000}"/>
    <hyperlink ref="A1989" r:id="rId1979" xr:uid="{00000000-0004-0000-0D00-0000BA070000}"/>
    <hyperlink ref="A1990" r:id="rId1980" xr:uid="{00000000-0004-0000-0D00-0000BB070000}"/>
    <hyperlink ref="A1991" r:id="rId1981" xr:uid="{00000000-0004-0000-0D00-0000BC070000}"/>
    <hyperlink ref="A1992" r:id="rId1982" xr:uid="{00000000-0004-0000-0D00-0000BD070000}"/>
    <hyperlink ref="A1993" r:id="rId1983" xr:uid="{00000000-0004-0000-0D00-0000BE070000}"/>
    <hyperlink ref="A1994" r:id="rId1984" xr:uid="{00000000-0004-0000-0D00-0000BF070000}"/>
    <hyperlink ref="A1995" r:id="rId1985" xr:uid="{00000000-0004-0000-0D00-0000C0070000}"/>
    <hyperlink ref="A1996" r:id="rId1986" xr:uid="{00000000-0004-0000-0D00-0000C1070000}"/>
    <hyperlink ref="A1997" r:id="rId1987" xr:uid="{00000000-0004-0000-0D00-0000C2070000}"/>
    <hyperlink ref="A1998" r:id="rId1988" xr:uid="{00000000-0004-0000-0D00-0000C3070000}"/>
    <hyperlink ref="A1999" r:id="rId1989" xr:uid="{00000000-0004-0000-0D00-0000C4070000}"/>
    <hyperlink ref="A2000" r:id="rId1990" xr:uid="{00000000-0004-0000-0D00-0000C5070000}"/>
    <hyperlink ref="A2001" r:id="rId1991" xr:uid="{00000000-0004-0000-0D00-0000C6070000}"/>
    <hyperlink ref="A2002" r:id="rId1992" xr:uid="{00000000-0004-0000-0D00-0000C7070000}"/>
    <hyperlink ref="A2003" r:id="rId1993" xr:uid="{00000000-0004-0000-0D00-0000C8070000}"/>
    <hyperlink ref="A2004" r:id="rId1994" xr:uid="{00000000-0004-0000-0D00-0000C9070000}"/>
    <hyperlink ref="A2005" r:id="rId1995" xr:uid="{00000000-0004-0000-0D00-0000CA070000}"/>
    <hyperlink ref="A2006" r:id="rId1996" xr:uid="{00000000-0004-0000-0D00-0000CB070000}"/>
    <hyperlink ref="A2007" r:id="rId1997" xr:uid="{00000000-0004-0000-0D00-0000CC070000}"/>
    <hyperlink ref="A2008" r:id="rId1998" xr:uid="{00000000-0004-0000-0D00-0000CD070000}"/>
    <hyperlink ref="A2009" r:id="rId1999" xr:uid="{00000000-0004-0000-0D00-0000CE070000}"/>
    <hyperlink ref="A2010" r:id="rId2000" xr:uid="{00000000-0004-0000-0D00-0000CF070000}"/>
    <hyperlink ref="A2011" r:id="rId2001" xr:uid="{00000000-0004-0000-0D00-0000D0070000}"/>
    <hyperlink ref="A2012" r:id="rId2002" xr:uid="{00000000-0004-0000-0D00-0000D1070000}"/>
    <hyperlink ref="A2013" r:id="rId2003" xr:uid="{00000000-0004-0000-0D00-0000D2070000}"/>
    <hyperlink ref="A2014" r:id="rId2004" xr:uid="{00000000-0004-0000-0D00-0000D3070000}"/>
    <hyperlink ref="A2015" r:id="rId2005" xr:uid="{00000000-0004-0000-0D00-0000D4070000}"/>
    <hyperlink ref="A2016" r:id="rId2006" xr:uid="{00000000-0004-0000-0D00-0000D5070000}"/>
    <hyperlink ref="A2017" r:id="rId2007" xr:uid="{00000000-0004-0000-0D00-0000D6070000}"/>
    <hyperlink ref="A2018" r:id="rId2008" xr:uid="{00000000-0004-0000-0D00-0000D7070000}"/>
    <hyperlink ref="A2019" r:id="rId2009" xr:uid="{00000000-0004-0000-0D00-0000D8070000}"/>
    <hyperlink ref="A2020" r:id="rId2010" xr:uid="{00000000-0004-0000-0D00-0000D9070000}"/>
    <hyperlink ref="A2021" r:id="rId2011" xr:uid="{00000000-0004-0000-0D00-0000DA070000}"/>
    <hyperlink ref="A2022" r:id="rId2012" xr:uid="{00000000-0004-0000-0D00-0000DB070000}"/>
    <hyperlink ref="A2023" r:id="rId2013" xr:uid="{00000000-0004-0000-0D00-0000DC070000}"/>
    <hyperlink ref="A2024" r:id="rId2014" xr:uid="{00000000-0004-0000-0D00-0000DD070000}"/>
    <hyperlink ref="A2025" r:id="rId2015" xr:uid="{00000000-0004-0000-0D00-0000DE070000}"/>
    <hyperlink ref="A2026" r:id="rId2016" xr:uid="{00000000-0004-0000-0D00-0000DF070000}"/>
    <hyperlink ref="A2027" r:id="rId2017" xr:uid="{00000000-0004-0000-0D00-0000E0070000}"/>
    <hyperlink ref="A2028" r:id="rId2018" xr:uid="{00000000-0004-0000-0D00-0000E1070000}"/>
    <hyperlink ref="A2029" r:id="rId2019" xr:uid="{00000000-0004-0000-0D00-0000E2070000}"/>
    <hyperlink ref="A2030" r:id="rId2020" xr:uid="{00000000-0004-0000-0D00-0000E3070000}"/>
    <hyperlink ref="A2031" r:id="rId2021" xr:uid="{00000000-0004-0000-0D00-0000E4070000}"/>
    <hyperlink ref="A2032" r:id="rId2022" xr:uid="{00000000-0004-0000-0D00-0000E5070000}"/>
    <hyperlink ref="A2033" r:id="rId2023" xr:uid="{00000000-0004-0000-0D00-0000E6070000}"/>
    <hyperlink ref="A2034" r:id="rId2024" xr:uid="{00000000-0004-0000-0D00-0000E7070000}"/>
    <hyperlink ref="A2035" r:id="rId2025" xr:uid="{00000000-0004-0000-0D00-0000E8070000}"/>
    <hyperlink ref="A2036" r:id="rId2026" xr:uid="{00000000-0004-0000-0D00-0000E9070000}"/>
    <hyperlink ref="A2037" r:id="rId2027" xr:uid="{00000000-0004-0000-0D00-0000EA070000}"/>
    <hyperlink ref="A2038" r:id="rId2028" xr:uid="{00000000-0004-0000-0D00-0000EB070000}"/>
    <hyperlink ref="A2039" r:id="rId2029" xr:uid="{00000000-0004-0000-0D00-0000EC070000}"/>
    <hyperlink ref="A2040" r:id="rId2030" xr:uid="{00000000-0004-0000-0D00-0000ED070000}"/>
    <hyperlink ref="A2041" r:id="rId2031" xr:uid="{00000000-0004-0000-0D00-0000EE070000}"/>
    <hyperlink ref="A2042" r:id="rId2032" xr:uid="{00000000-0004-0000-0D00-0000EF070000}"/>
    <hyperlink ref="A2043" r:id="rId2033" xr:uid="{00000000-0004-0000-0D00-0000F0070000}"/>
    <hyperlink ref="A2044" r:id="rId2034" xr:uid="{00000000-0004-0000-0D00-0000F1070000}"/>
    <hyperlink ref="A2045" r:id="rId2035" xr:uid="{00000000-0004-0000-0D00-0000F2070000}"/>
    <hyperlink ref="A2046" r:id="rId2036" xr:uid="{00000000-0004-0000-0D00-0000F3070000}"/>
    <hyperlink ref="A2047" r:id="rId2037" xr:uid="{00000000-0004-0000-0D00-0000F4070000}"/>
    <hyperlink ref="A2048" r:id="rId2038" xr:uid="{00000000-0004-0000-0D00-0000F5070000}"/>
    <hyperlink ref="A2049" r:id="rId2039" xr:uid="{00000000-0004-0000-0D00-0000F6070000}"/>
    <hyperlink ref="A2050" r:id="rId2040" xr:uid="{00000000-0004-0000-0D00-0000F7070000}"/>
    <hyperlink ref="A2051" r:id="rId2041" xr:uid="{00000000-0004-0000-0D00-0000F8070000}"/>
    <hyperlink ref="A2052" r:id="rId2042" xr:uid="{00000000-0004-0000-0D00-0000F9070000}"/>
    <hyperlink ref="A2053" r:id="rId2043" xr:uid="{00000000-0004-0000-0D00-0000FA070000}"/>
    <hyperlink ref="A2054" r:id="rId2044" xr:uid="{00000000-0004-0000-0D00-0000FB070000}"/>
    <hyperlink ref="A2055" r:id="rId2045" xr:uid="{00000000-0004-0000-0D00-0000FC070000}"/>
    <hyperlink ref="A2056" r:id="rId2046" xr:uid="{00000000-0004-0000-0D00-0000FD070000}"/>
    <hyperlink ref="A2057" r:id="rId2047" xr:uid="{00000000-0004-0000-0D00-0000FE070000}"/>
    <hyperlink ref="A2058" r:id="rId2048" xr:uid="{00000000-0004-0000-0D00-0000FF070000}"/>
    <hyperlink ref="A2059" r:id="rId2049" xr:uid="{00000000-0004-0000-0D00-000000080000}"/>
    <hyperlink ref="A2060" r:id="rId2050" xr:uid="{00000000-0004-0000-0D00-000001080000}"/>
    <hyperlink ref="A2061" r:id="rId2051" xr:uid="{00000000-0004-0000-0D00-000002080000}"/>
    <hyperlink ref="A2062" r:id="rId2052" xr:uid="{00000000-0004-0000-0D00-000003080000}"/>
    <hyperlink ref="A2063" r:id="rId2053" xr:uid="{00000000-0004-0000-0D00-000004080000}"/>
    <hyperlink ref="A2064" r:id="rId2054" xr:uid="{00000000-0004-0000-0D00-000005080000}"/>
    <hyperlink ref="A2065" r:id="rId2055" xr:uid="{00000000-0004-0000-0D00-000006080000}"/>
    <hyperlink ref="A2066" r:id="rId2056" xr:uid="{00000000-0004-0000-0D00-000007080000}"/>
    <hyperlink ref="A2067" r:id="rId2057" xr:uid="{00000000-0004-0000-0D00-000008080000}"/>
    <hyperlink ref="A2068" r:id="rId2058" xr:uid="{00000000-0004-0000-0D00-000009080000}"/>
    <hyperlink ref="A2069" r:id="rId2059" xr:uid="{00000000-0004-0000-0D00-00000A080000}"/>
    <hyperlink ref="A2070" r:id="rId2060" xr:uid="{00000000-0004-0000-0D00-00000B080000}"/>
    <hyperlink ref="A2071" r:id="rId2061" xr:uid="{00000000-0004-0000-0D00-00000C080000}"/>
    <hyperlink ref="A2072" r:id="rId2062" xr:uid="{00000000-0004-0000-0D00-00000D080000}"/>
    <hyperlink ref="A2073" r:id="rId2063" xr:uid="{00000000-0004-0000-0D00-00000E080000}"/>
    <hyperlink ref="A2074" r:id="rId2064" xr:uid="{00000000-0004-0000-0D00-00000F080000}"/>
    <hyperlink ref="A2075" r:id="rId2065" xr:uid="{00000000-0004-0000-0D00-000010080000}"/>
    <hyperlink ref="A2076" r:id="rId2066" xr:uid="{00000000-0004-0000-0D00-000011080000}"/>
    <hyperlink ref="A2077" r:id="rId2067" xr:uid="{00000000-0004-0000-0D00-000012080000}"/>
    <hyperlink ref="A2078" r:id="rId2068" xr:uid="{00000000-0004-0000-0D00-000013080000}"/>
    <hyperlink ref="A2079" r:id="rId2069" xr:uid="{00000000-0004-0000-0D00-000014080000}"/>
    <hyperlink ref="A2080" r:id="rId2070" xr:uid="{00000000-0004-0000-0D00-000015080000}"/>
    <hyperlink ref="A2081" r:id="rId2071" xr:uid="{00000000-0004-0000-0D00-000016080000}"/>
    <hyperlink ref="A2082" r:id="rId2072" xr:uid="{00000000-0004-0000-0D00-000017080000}"/>
    <hyperlink ref="A2083" r:id="rId2073" xr:uid="{00000000-0004-0000-0D00-000018080000}"/>
    <hyperlink ref="A2084" r:id="rId2074" xr:uid="{00000000-0004-0000-0D00-000019080000}"/>
    <hyperlink ref="A2085" r:id="rId2075" xr:uid="{00000000-0004-0000-0D00-00001A080000}"/>
    <hyperlink ref="A2086" r:id="rId2076" xr:uid="{00000000-0004-0000-0D00-00001B080000}"/>
    <hyperlink ref="A2087" r:id="rId2077" xr:uid="{00000000-0004-0000-0D00-00001C080000}"/>
    <hyperlink ref="A2088" r:id="rId2078" xr:uid="{00000000-0004-0000-0D00-00001D080000}"/>
    <hyperlink ref="A2089" r:id="rId2079" xr:uid="{00000000-0004-0000-0D00-00001E080000}"/>
    <hyperlink ref="A2090" r:id="rId2080" xr:uid="{00000000-0004-0000-0D00-00001F080000}"/>
    <hyperlink ref="A2091" r:id="rId2081" xr:uid="{00000000-0004-0000-0D00-000020080000}"/>
    <hyperlink ref="A2092" r:id="rId2082" xr:uid="{00000000-0004-0000-0D00-000021080000}"/>
    <hyperlink ref="A2093" r:id="rId2083" xr:uid="{00000000-0004-0000-0D00-000022080000}"/>
    <hyperlink ref="A2094" r:id="rId2084" xr:uid="{00000000-0004-0000-0D00-000023080000}"/>
    <hyperlink ref="A2095" r:id="rId2085" xr:uid="{00000000-0004-0000-0D00-000024080000}"/>
    <hyperlink ref="A2096" r:id="rId2086" xr:uid="{00000000-0004-0000-0D00-000025080000}"/>
    <hyperlink ref="A2097" r:id="rId2087" xr:uid="{00000000-0004-0000-0D00-000026080000}"/>
    <hyperlink ref="A2098" r:id="rId2088" xr:uid="{00000000-0004-0000-0D00-000027080000}"/>
    <hyperlink ref="A2099" r:id="rId2089" xr:uid="{00000000-0004-0000-0D00-000028080000}"/>
    <hyperlink ref="A2100" r:id="rId2090" xr:uid="{00000000-0004-0000-0D00-000029080000}"/>
    <hyperlink ref="A2101" r:id="rId2091" xr:uid="{00000000-0004-0000-0D00-00002A080000}"/>
    <hyperlink ref="A2102" r:id="rId2092" xr:uid="{00000000-0004-0000-0D00-00002B080000}"/>
    <hyperlink ref="A2103" r:id="rId2093" xr:uid="{00000000-0004-0000-0D00-00002C080000}"/>
    <hyperlink ref="A2104" r:id="rId2094" xr:uid="{00000000-0004-0000-0D00-00002D080000}"/>
    <hyperlink ref="A2105" r:id="rId2095" xr:uid="{00000000-0004-0000-0D00-00002E080000}"/>
    <hyperlink ref="A2106" r:id="rId2096" xr:uid="{00000000-0004-0000-0D00-00002F080000}"/>
    <hyperlink ref="A2107" r:id="rId2097" xr:uid="{00000000-0004-0000-0D00-000030080000}"/>
    <hyperlink ref="A2108" r:id="rId2098" xr:uid="{00000000-0004-0000-0D00-000031080000}"/>
    <hyperlink ref="A2109" r:id="rId2099" xr:uid="{00000000-0004-0000-0D00-000032080000}"/>
    <hyperlink ref="A2110" r:id="rId2100" xr:uid="{00000000-0004-0000-0D00-000033080000}"/>
    <hyperlink ref="A2111" r:id="rId2101" xr:uid="{00000000-0004-0000-0D00-000034080000}"/>
    <hyperlink ref="A2112" r:id="rId2102" xr:uid="{00000000-0004-0000-0D00-000035080000}"/>
    <hyperlink ref="A2113" r:id="rId2103" xr:uid="{00000000-0004-0000-0D00-000036080000}"/>
    <hyperlink ref="A2114" r:id="rId2104" xr:uid="{00000000-0004-0000-0D00-000037080000}"/>
    <hyperlink ref="A2115" r:id="rId2105" xr:uid="{00000000-0004-0000-0D00-000038080000}"/>
    <hyperlink ref="A2116" r:id="rId2106" xr:uid="{00000000-0004-0000-0D00-000039080000}"/>
    <hyperlink ref="A2117" r:id="rId2107" xr:uid="{00000000-0004-0000-0D00-00003A080000}"/>
    <hyperlink ref="A2118" r:id="rId2108" xr:uid="{00000000-0004-0000-0D00-00003B080000}"/>
    <hyperlink ref="A2119" r:id="rId2109" xr:uid="{00000000-0004-0000-0D00-00003C080000}"/>
    <hyperlink ref="A2120" r:id="rId2110" xr:uid="{00000000-0004-0000-0D00-00003D080000}"/>
    <hyperlink ref="A2121" r:id="rId2111" xr:uid="{00000000-0004-0000-0D00-00003E080000}"/>
    <hyperlink ref="A2122" r:id="rId2112" xr:uid="{00000000-0004-0000-0D00-00003F080000}"/>
    <hyperlink ref="A2123" r:id="rId2113" xr:uid="{00000000-0004-0000-0D00-000040080000}"/>
    <hyperlink ref="A2124" r:id="rId2114" xr:uid="{00000000-0004-0000-0D00-000041080000}"/>
    <hyperlink ref="A2125" r:id="rId2115" xr:uid="{00000000-0004-0000-0D00-000042080000}"/>
    <hyperlink ref="A2126" r:id="rId2116" xr:uid="{00000000-0004-0000-0D00-000043080000}"/>
    <hyperlink ref="A2127" r:id="rId2117" xr:uid="{00000000-0004-0000-0D00-000044080000}"/>
    <hyperlink ref="A2128" r:id="rId2118" xr:uid="{00000000-0004-0000-0D00-000045080000}"/>
    <hyperlink ref="A2129" r:id="rId2119" xr:uid="{00000000-0004-0000-0D00-000046080000}"/>
    <hyperlink ref="A2130" r:id="rId2120" xr:uid="{00000000-0004-0000-0D00-000047080000}"/>
    <hyperlink ref="A2131" r:id="rId2121" xr:uid="{00000000-0004-0000-0D00-000048080000}"/>
    <hyperlink ref="A2132" r:id="rId2122" xr:uid="{00000000-0004-0000-0D00-000049080000}"/>
    <hyperlink ref="A2133" r:id="rId2123" xr:uid="{00000000-0004-0000-0D00-00004A080000}"/>
    <hyperlink ref="A2134" r:id="rId2124" xr:uid="{00000000-0004-0000-0D00-00004B080000}"/>
    <hyperlink ref="A2135" r:id="rId2125" xr:uid="{00000000-0004-0000-0D00-00004C080000}"/>
    <hyperlink ref="A2136" r:id="rId2126" xr:uid="{00000000-0004-0000-0D00-00004D080000}"/>
    <hyperlink ref="A2137" r:id="rId2127" xr:uid="{00000000-0004-0000-0D00-00004E080000}"/>
    <hyperlink ref="A2138" r:id="rId2128" xr:uid="{00000000-0004-0000-0D00-00004F080000}"/>
    <hyperlink ref="A2139" r:id="rId2129" xr:uid="{00000000-0004-0000-0D00-000050080000}"/>
    <hyperlink ref="A2140" r:id="rId2130" xr:uid="{00000000-0004-0000-0D00-000051080000}"/>
    <hyperlink ref="A2141" r:id="rId2131" xr:uid="{00000000-0004-0000-0D00-000052080000}"/>
    <hyperlink ref="A2142" r:id="rId2132" xr:uid="{00000000-0004-0000-0D00-000053080000}"/>
    <hyperlink ref="A2143" r:id="rId2133" xr:uid="{00000000-0004-0000-0D00-000054080000}"/>
    <hyperlink ref="A2144" r:id="rId2134" xr:uid="{00000000-0004-0000-0D00-000055080000}"/>
    <hyperlink ref="A2145" r:id="rId2135" xr:uid="{00000000-0004-0000-0D00-000056080000}"/>
    <hyperlink ref="A2146" r:id="rId2136" xr:uid="{00000000-0004-0000-0D00-000057080000}"/>
    <hyperlink ref="A2147" r:id="rId2137" xr:uid="{00000000-0004-0000-0D00-000058080000}"/>
    <hyperlink ref="A2148" r:id="rId2138" xr:uid="{00000000-0004-0000-0D00-000059080000}"/>
    <hyperlink ref="A2149" r:id="rId2139" xr:uid="{00000000-0004-0000-0D00-00005A080000}"/>
    <hyperlink ref="A2150" r:id="rId2140" xr:uid="{00000000-0004-0000-0D00-00005B080000}"/>
    <hyperlink ref="A2151" r:id="rId2141" xr:uid="{00000000-0004-0000-0D00-00005C080000}"/>
    <hyperlink ref="A2152" r:id="rId2142" xr:uid="{00000000-0004-0000-0D00-00005D080000}"/>
    <hyperlink ref="A2153" r:id="rId2143" xr:uid="{00000000-0004-0000-0D00-00005E080000}"/>
    <hyperlink ref="A2154" r:id="rId2144" xr:uid="{00000000-0004-0000-0D00-00005F080000}"/>
    <hyperlink ref="A2155" r:id="rId2145" xr:uid="{00000000-0004-0000-0D00-000060080000}"/>
    <hyperlink ref="A2156" r:id="rId2146" xr:uid="{00000000-0004-0000-0D00-000061080000}"/>
    <hyperlink ref="A2157" r:id="rId2147" xr:uid="{00000000-0004-0000-0D00-000062080000}"/>
    <hyperlink ref="A2158" r:id="rId2148" xr:uid="{00000000-0004-0000-0D00-000063080000}"/>
    <hyperlink ref="A2159" r:id="rId2149" xr:uid="{00000000-0004-0000-0D00-000064080000}"/>
    <hyperlink ref="A2160" r:id="rId2150" xr:uid="{00000000-0004-0000-0D00-000065080000}"/>
    <hyperlink ref="A2161" r:id="rId2151" xr:uid="{00000000-0004-0000-0D00-000066080000}"/>
    <hyperlink ref="A2162" r:id="rId2152" xr:uid="{00000000-0004-0000-0D00-000067080000}"/>
    <hyperlink ref="A2163" r:id="rId2153" xr:uid="{00000000-0004-0000-0D00-000068080000}"/>
    <hyperlink ref="A2164" r:id="rId2154" xr:uid="{00000000-0004-0000-0D00-000069080000}"/>
    <hyperlink ref="A2165" r:id="rId2155" xr:uid="{00000000-0004-0000-0D00-00006A080000}"/>
    <hyperlink ref="A2166" r:id="rId2156" xr:uid="{00000000-0004-0000-0D00-00006B080000}"/>
    <hyperlink ref="A2167" r:id="rId2157" xr:uid="{00000000-0004-0000-0D00-00006C080000}"/>
    <hyperlink ref="A2168" r:id="rId2158" xr:uid="{00000000-0004-0000-0D00-00006D080000}"/>
    <hyperlink ref="A2169" r:id="rId2159" xr:uid="{00000000-0004-0000-0D00-00006E080000}"/>
    <hyperlink ref="A2170" r:id="rId2160" xr:uid="{00000000-0004-0000-0D00-00006F080000}"/>
    <hyperlink ref="A2171" r:id="rId2161" xr:uid="{00000000-0004-0000-0D00-000070080000}"/>
    <hyperlink ref="A2172" r:id="rId2162" xr:uid="{00000000-0004-0000-0D00-000071080000}"/>
    <hyperlink ref="A2173" r:id="rId2163" xr:uid="{00000000-0004-0000-0D00-000072080000}"/>
    <hyperlink ref="A2174" r:id="rId2164" xr:uid="{00000000-0004-0000-0D00-000073080000}"/>
    <hyperlink ref="A2175" r:id="rId2165" xr:uid="{00000000-0004-0000-0D00-000074080000}"/>
    <hyperlink ref="A2176" r:id="rId2166" xr:uid="{00000000-0004-0000-0D00-000075080000}"/>
    <hyperlink ref="A2177" r:id="rId2167" xr:uid="{00000000-0004-0000-0D00-000076080000}"/>
    <hyperlink ref="A2178" r:id="rId2168" xr:uid="{00000000-0004-0000-0D00-000077080000}"/>
    <hyperlink ref="A2179" r:id="rId2169" xr:uid="{00000000-0004-0000-0D00-000078080000}"/>
    <hyperlink ref="A2180" r:id="rId2170" xr:uid="{00000000-0004-0000-0D00-000079080000}"/>
    <hyperlink ref="A2181" r:id="rId2171" xr:uid="{00000000-0004-0000-0D00-00007A080000}"/>
    <hyperlink ref="A2182" r:id="rId2172" xr:uid="{00000000-0004-0000-0D00-00007B080000}"/>
    <hyperlink ref="A2183" r:id="rId2173" xr:uid="{00000000-0004-0000-0D00-00007C080000}"/>
    <hyperlink ref="A2184" r:id="rId2174" xr:uid="{00000000-0004-0000-0D00-00007D080000}"/>
    <hyperlink ref="A2185" r:id="rId2175" xr:uid="{00000000-0004-0000-0D00-00007E080000}"/>
    <hyperlink ref="A2186" r:id="rId2176" xr:uid="{00000000-0004-0000-0D00-00007F080000}"/>
    <hyperlink ref="A2187" r:id="rId2177" xr:uid="{00000000-0004-0000-0D00-000080080000}"/>
    <hyperlink ref="A2188" r:id="rId2178" xr:uid="{00000000-0004-0000-0D00-000081080000}"/>
    <hyperlink ref="A2189" r:id="rId2179" xr:uid="{00000000-0004-0000-0D00-000082080000}"/>
    <hyperlink ref="A2190" r:id="rId2180" xr:uid="{00000000-0004-0000-0D00-000083080000}"/>
    <hyperlink ref="A2191" r:id="rId2181" xr:uid="{00000000-0004-0000-0D00-000084080000}"/>
    <hyperlink ref="A2192" r:id="rId2182" xr:uid="{00000000-0004-0000-0D00-000085080000}"/>
    <hyperlink ref="A2193" r:id="rId2183" xr:uid="{00000000-0004-0000-0D00-000086080000}"/>
    <hyperlink ref="A2194" r:id="rId2184" xr:uid="{00000000-0004-0000-0D00-000087080000}"/>
    <hyperlink ref="A2195" r:id="rId2185" xr:uid="{00000000-0004-0000-0D00-000088080000}"/>
    <hyperlink ref="A2196" r:id="rId2186" xr:uid="{00000000-0004-0000-0D00-000089080000}"/>
    <hyperlink ref="A2197" r:id="rId2187" xr:uid="{00000000-0004-0000-0D00-00008A080000}"/>
    <hyperlink ref="A2198" r:id="rId2188" xr:uid="{00000000-0004-0000-0D00-00008B080000}"/>
    <hyperlink ref="A2199" r:id="rId2189" xr:uid="{00000000-0004-0000-0D00-00008C080000}"/>
    <hyperlink ref="A2200" r:id="rId2190" xr:uid="{00000000-0004-0000-0D00-00008D080000}"/>
    <hyperlink ref="A2201" r:id="rId2191" xr:uid="{00000000-0004-0000-0D00-00008E080000}"/>
    <hyperlink ref="A2202" r:id="rId2192" xr:uid="{00000000-0004-0000-0D00-00008F080000}"/>
    <hyperlink ref="A2203" r:id="rId2193" xr:uid="{00000000-0004-0000-0D00-000090080000}"/>
    <hyperlink ref="A2204" r:id="rId2194" xr:uid="{00000000-0004-0000-0D00-000091080000}"/>
    <hyperlink ref="A2205" r:id="rId2195" xr:uid="{00000000-0004-0000-0D00-000092080000}"/>
    <hyperlink ref="A2206" r:id="rId2196" xr:uid="{00000000-0004-0000-0D00-000093080000}"/>
    <hyperlink ref="A2207" r:id="rId2197" xr:uid="{00000000-0004-0000-0D00-000094080000}"/>
    <hyperlink ref="A2208" r:id="rId2198" xr:uid="{00000000-0004-0000-0D00-000095080000}"/>
    <hyperlink ref="A2209" r:id="rId2199" xr:uid="{00000000-0004-0000-0D00-000096080000}"/>
    <hyperlink ref="A2210" r:id="rId2200" xr:uid="{00000000-0004-0000-0D00-000097080000}"/>
    <hyperlink ref="A2211" r:id="rId2201" xr:uid="{00000000-0004-0000-0D00-000098080000}"/>
    <hyperlink ref="A2212" r:id="rId2202" xr:uid="{00000000-0004-0000-0D00-000099080000}"/>
    <hyperlink ref="A2213" r:id="rId2203" xr:uid="{00000000-0004-0000-0D00-00009A080000}"/>
    <hyperlink ref="A2214" r:id="rId2204" xr:uid="{00000000-0004-0000-0D00-00009B080000}"/>
    <hyperlink ref="A2215" r:id="rId2205" xr:uid="{00000000-0004-0000-0D00-00009C080000}"/>
    <hyperlink ref="A2216" r:id="rId2206" xr:uid="{00000000-0004-0000-0D00-00009D080000}"/>
    <hyperlink ref="A2217" r:id="rId2207" xr:uid="{00000000-0004-0000-0D00-00009E080000}"/>
    <hyperlink ref="A2218" r:id="rId2208" xr:uid="{00000000-0004-0000-0D00-00009F080000}"/>
    <hyperlink ref="A2219" r:id="rId2209" xr:uid="{00000000-0004-0000-0D00-0000A0080000}"/>
    <hyperlink ref="A2220" r:id="rId2210" xr:uid="{00000000-0004-0000-0D00-0000A1080000}"/>
    <hyperlink ref="A2221" r:id="rId2211" xr:uid="{00000000-0004-0000-0D00-0000A2080000}"/>
    <hyperlink ref="A2222" r:id="rId2212" xr:uid="{00000000-0004-0000-0D00-0000A3080000}"/>
    <hyperlink ref="A2223" r:id="rId2213" xr:uid="{00000000-0004-0000-0D00-0000A4080000}"/>
    <hyperlink ref="A2224" r:id="rId2214" xr:uid="{00000000-0004-0000-0D00-0000A5080000}"/>
    <hyperlink ref="A2225" r:id="rId2215" xr:uid="{00000000-0004-0000-0D00-0000A6080000}"/>
    <hyperlink ref="A2226" r:id="rId2216" xr:uid="{00000000-0004-0000-0D00-0000A7080000}"/>
    <hyperlink ref="A2227" r:id="rId2217" xr:uid="{00000000-0004-0000-0D00-0000A8080000}"/>
    <hyperlink ref="A2228" r:id="rId2218" xr:uid="{00000000-0004-0000-0D00-0000A9080000}"/>
    <hyperlink ref="A2229" r:id="rId2219" xr:uid="{00000000-0004-0000-0D00-0000AA080000}"/>
    <hyperlink ref="A2230" r:id="rId2220" xr:uid="{00000000-0004-0000-0D00-0000AB080000}"/>
    <hyperlink ref="A2231" r:id="rId2221" xr:uid="{00000000-0004-0000-0D00-0000AC080000}"/>
    <hyperlink ref="A2232" r:id="rId2222" xr:uid="{00000000-0004-0000-0D00-0000AD080000}"/>
    <hyperlink ref="A2233" r:id="rId2223" xr:uid="{00000000-0004-0000-0D00-0000AE080000}"/>
    <hyperlink ref="A2234" r:id="rId2224" xr:uid="{00000000-0004-0000-0D00-0000AF080000}"/>
    <hyperlink ref="A2235" r:id="rId2225" xr:uid="{00000000-0004-0000-0D00-0000B0080000}"/>
    <hyperlink ref="A2236" r:id="rId2226" xr:uid="{00000000-0004-0000-0D00-0000B1080000}"/>
    <hyperlink ref="A2237" r:id="rId2227" xr:uid="{00000000-0004-0000-0D00-0000B2080000}"/>
    <hyperlink ref="A2238" r:id="rId2228" xr:uid="{00000000-0004-0000-0D00-0000B3080000}"/>
    <hyperlink ref="A2239" r:id="rId2229" xr:uid="{00000000-0004-0000-0D00-0000B4080000}"/>
    <hyperlink ref="A2240" r:id="rId2230" xr:uid="{00000000-0004-0000-0D00-0000B5080000}"/>
    <hyperlink ref="A2241" r:id="rId2231" xr:uid="{00000000-0004-0000-0D00-0000B6080000}"/>
    <hyperlink ref="A2242" r:id="rId2232" xr:uid="{00000000-0004-0000-0D00-0000B7080000}"/>
    <hyperlink ref="A2243" r:id="rId2233" xr:uid="{00000000-0004-0000-0D00-0000B8080000}"/>
    <hyperlink ref="A2244" r:id="rId2234" xr:uid="{00000000-0004-0000-0D00-0000B9080000}"/>
    <hyperlink ref="A2245" r:id="rId2235" xr:uid="{00000000-0004-0000-0D00-0000BA080000}"/>
    <hyperlink ref="A2246" r:id="rId2236" xr:uid="{00000000-0004-0000-0D00-0000BB080000}"/>
    <hyperlink ref="A2247" r:id="rId2237" xr:uid="{00000000-0004-0000-0D00-0000BC080000}"/>
    <hyperlink ref="A2248" r:id="rId2238" xr:uid="{00000000-0004-0000-0D00-0000BD080000}"/>
    <hyperlink ref="A2249" r:id="rId2239" xr:uid="{00000000-0004-0000-0D00-0000BE080000}"/>
    <hyperlink ref="A2250" r:id="rId2240" xr:uid="{00000000-0004-0000-0D00-0000BF080000}"/>
    <hyperlink ref="A2251" r:id="rId2241" xr:uid="{00000000-0004-0000-0D00-0000C0080000}"/>
    <hyperlink ref="A2252" r:id="rId2242" xr:uid="{00000000-0004-0000-0D00-0000C1080000}"/>
    <hyperlink ref="A2253" r:id="rId2243" xr:uid="{00000000-0004-0000-0D00-0000C2080000}"/>
    <hyperlink ref="A2254" r:id="rId2244" xr:uid="{00000000-0004-0000-0D00-0000C3080000}"/>
    <hyperlink ref="A2255" r:id="rId2245" xr:uid="{00000000-0004-0000-0D00-0000C4080000}"/>
    <hyperlink ref="A2256" r:id="rId2246" xr:uid="{00000000-0004-0000-0D00-0000C5080000}"/>
    <hyperlink ref="A2257" r:id="rId2247" xr:uid="{00000000-0004-0000-0D00-0000C6080000}"/>
    <hyperlink ref="A2258" r:id="rId2248" xr:uid="{00000000-0004-0000-0D00-0000C7080000}"/>
    <hyperlink ref="A2259" r:id="rId2249" xr:uid="{00000000-0004-0000-0D00-0000C8080000}"/>
    <hyperlink ref="A2260" r:id="rId2250" xr:uid="{00000000-0004-0000-0D00-0000C9080000}"/>
    <hyperlink ref="A2261" r:id="rId2251" xr:uid="{00000000-0004-0000-0D00-0000CA080000}"/>
    <hyperlink ref="A2262" r:id="rId2252" xr:uid="{00000000-0004-0000-0D00-0000CB080000}"/>
    <hyperlink ref="A2263" r:id="rId2253" xr:uid="{00000000-0004-0000-0D00-0000CC080000}"/>
    <hyperlink ref="A2264" r:id="rId2254" xr:uid="{00000000-0004-0000-0D00-0000CD080000}"/>
    <hyperlink ref="A2265" r:id="rId2255" xr:uid="{00000000-0004-0000-0D00-0000CE080000}"/>
    <hyperlink ref="A2266" r:id="rId2256" xr:uid="{00000000-0004-0000-0D00-0000CF080000}"/>
    <hyperlink ref="A2267" r:id="rId2257" xr:uid="{00000000-0004-0000-0D00-0000D0080000}"/>
    <hyperlink ref="A2268" r:id="rId2258" xr:uid="{00000000-0004-0000-0D00-0000D1080000}"/>
    <hyperlink ref="A2269" r:id="rId2259" xr:uid="{00000000-0004-0000-0D00-0000D2080000}"/>
    <hyperlink ref="A2270" r:id="rId2260" xr:uid="{00000000-0004-0000-0D00-0000D3080000}"/>
    <hyperlink ref="A2271" r:id="rId2261" xr:uid="{00000000-0004-0000-0D00-0000D4080000}"/>
    <hyperlink ref="A2272" r:id="rId2262" xr:uid="{00000000-0004-0000-0D00-0000D5080000}"/>
    <hyperlink ref="A2273" r:id="rId2263" xr:uid="{00000000-0004-0000-0D00-0000D6080000}"/>
    <hyperlink ref="A2274" r:id="rId2264" xr:uid="{00000000-0004-0000-0D00-0000D7080000}"/>
    <hyperlink ref="A2275" r:id="rId2265" xr:uid="{00000000-0004-0000-0D00-0000D8080000}"/>
    <hyperlink ref="A2276" r:id="rId2266" xr:uid="{00000000-0004-0000-0D00-0000D9080000}"/>
    <hyperlink ref="A2277" r:id="rId2267" xr:uid="{00000000-0004-0000-0D00-0000DA080000}"/>
    <hyperlink ref="A2278" r:id="rId2268" xr:uid="{00000000-0004-0000-0D00-0000DB080000}"/>
    <hyperlink ref="A2279" r:id="rId2269" xr:uid="{00000000-0004-0000-0D00-0000DC080000}"/>
    <hyperlink ref="A2280" r:id="rId2270" xr:uid="{00000000-0004-0000-0D00-0000DD080000}"/>
    <hyperlink ref="A2281" r:id="rId2271" xr:uid="{00000000-0004-0000-0D00-0000DE080000}"/>
    <hyperlink ref="A2282" r:id="rId2272" xr:uid="{00000000-0004-0000-0D00-0000DF080000}"/>
    <hyperlink ref="A2283" r:id="rId2273" xr:uid="{00000000-0004-0000-0D00-0000E0080000}"/>
    <hyperlink ref="A2284" r:id="rId2274" xr:uid="{00000000-0004-0000-0D00-0000E1080000}"/>
    <hyperlink ref="A2285" r:id="rId2275" xr:uid="{00000000-0004-0000-0D00-0000E2080000}"/>
    <hyperlink ref="A2286" r:id="rId2276" xr:uid="{00000000-0004-0000-0D00-0000E3080000}"/>
    <hyperlink ref="A2287" r:id="rId2277" xr:uid="{00000000-0004-0000-0D00-0000E4080000}"/>
    <hyperlink ref="A2288" r:id="rId2278" xr:uid="{00000000-0004-0000-0D00-0000E5080000}"/>
    <hyperlink ref="A2289" r:id="rId2279" xr:uid="{00000000-0004-0000-0D00-0000E6080000}"/>
    <hyperlink ref="A2290" r:id="rId2280" xr:uid="{00000000-0004-0000-0D00-0000E7080000}"/>
    <hyperlink ref="A2291" r:id="rId2281" xr:uid="{00000000-0004-0000-0D00-0000E8080000}"/>
    <hyperlink ref="A2292" r:id="rId2282" xr:uid="{00000000-0004-0000-0D00-0000E9080000}"/>
    <hyperlink ref="A2293" r:id="rId2283" xr:uid="{00000000-0004-0000-0D00-0000EA080000}"/>
    <hyperlink ref="A2294" r:id="rId2284" xr:uid="{00000000-0004-0000-0D00-0000EB080000}"/>
    <hyperlink ref="A2295" r:id="rId2285" xr:uid="{00000000-0004-0000-0D00-0000EC080000}"/>
    <hyperlink ref="A2296" r:id="rId2286" xr:uid="{00000000-0004-0000-0D00-0000ED080000}"/>
    <hyperlink ref="A2297" r:id="rId2287" xr:uid="{00000000-0004-0000-0D00-0000EE080000}"/>
    <hyperlink ref="A2298" r:id="rId2288" xr:uid="{00000000-0004-0000-0D00-0000EF080000}"/>
    <hyperlink ref="A2299" r:id="rId2289" xr:uid="{00000000-0004-0000-0D00-0000F0080000}"/>
    <hyperlink ref="A2300" r:id="rId2290" xr:uid="{00000000-0004-0000-0D00-0000F1080000}"/>
    <hyperlink ref="A2301" r:id="rId2291" xr:uid="{00000000-0004-0000-0D00-0000F2080000}"/>
    <hyperlink ref="A2302" r:id="rId2292" xr:uid="{00000000-0004-0000-0D00-0000F3080000}"/>
    <hyperlink ref="A2303" r:id="rId2293" xr:uid="{00000000-0004-0000-0D00-0000F4080000}"/>
    <hyperlink ref="A2304" r:id="rId2294" xr:uid="{00000000-0004-0000-0D00-0000F5080000}"/>
    <hyperlink ref="A2305" r:id="rId2295" xr:uid="{00000000-0004-0000-0D00-0000F6080000}"/>
    <hyperlink ref="A2306" r:id="rId2296" xr:uid="{00000000-0004-0000-0D00-0000F7080000}"/>
    <hyperlink ref="A2307" r:id="rId2297" xr:uid="{00000000-0004-0000-0D00-0000F8080000}"/>
    <hyperlink ref="A2308" r:id="rId2298" xr:uid="{00000000-0004-0000-0D00-0000F9080000}"/>
    <hyperlink ref="A2309" r:id="rId2299" xr:uid="{00000000-0004-0000-0D00-0000FA080000}"/>
    <hyperlink ref="A2310" r:id="rId2300" xr:uid="{00000000-0004-0000-0D00-0000FB080000}"/>
    <hyperlink ref="A2311" r:id="rId2301" xr:uid="{00000000-0004-0000-0D00-0000FC080000}"/>
    <hyperlink ref="A2312" r:id="rId2302" xr:uid="{00000000-0004-0000-0D00-0000FD080000}"/>
    <hyperlink ref="A2313" r:id="rId2303" xr:uid="{00000000-0004-0000-0D00-0000FE080000}"/>
    <hyperlink ref="A2314" r:id="rId2304" xr:uid="{00000000-0004-0000-0D00-0000FF080000}"/>
    <hyperlink ref="A2315" r:id="rId2305" xr:uid="{00000000-0004-0000-0D00-000000090000}"/>
    <hyperlink ref="A2316" r:id="rId2306" xr:uid="{00000000-0004-0000-0D00-000001090000}"/>
    <hyperlink ref="A2317" r:id="rId2307" xr:uid="{00000000-0004-0000-0D00-000002090000}"/>
    <hyperlink ref="A2318" r:id="rId2308" xr:uid="{00000000-0004-0000-0D00-000003090000}"/>
    <hyperlink ref="A2319" r:id="rId2309" xr:uid="{00000000-0004-0000-0D00-000004090000}"/>
    <hyperlink ref="A2320" r:id="rId2310" xr:uid="{00000000-0004-0000-0D00-000005090000}"/>
    <hyperlink ref="A2321" r:id="rId2311" xr:uid="{00000000-0004-0000-0D00-000006090000}"/>
    <hyperlink ref="A2322" r:id="rId2312" xr:uid="{00000000-0004-0000-0D00-000007090000}"/>
    <hyperlink ref="A2323" r:id="rId2313" xr:uid="{00000000-0004-0000-0D00-000008090000}"/>
    <hyperlink ref="A2324" r:id="rId2314" xr:uid="{00000000-0004-0000-0D00-000009090000}"/>
    <hyperlink ref="A2325" r:id="rId2315" xr:uid="{00000000-0004-0000-0D00-00000A090000}"/>
    <hyperlink ref="A2326" r:id="rId2316" xr:uid="{00000000-0004-0000-0D00-00000B090000}"/>
    <hyperlink ref="A2327" r:id="rId2317" xr:uid="{00000000-0004-0000-0D00-00000C090000}"/>
    <hyperlink ref="A2328" r:id="rId2318" xr:uid="{00000000-0004-0000-0D00-00000D090000}"/>
    <hyperlink ref="A2329" r:id="rId2319" xr:uid="{00000000-0004-0000-0D00-00000E090000}"/>
    <hyperlink ref="A2330" r:id="rId2320" xr:uid="{00000000-0004-0000-0D00-00000F090000}"/>
    <hyperlink ref="A2331" r:id="rId2321" xr:uid="{00000000-0004-0000-0D00-000010090000}"/>
    <hyperlink ref="A2332" r:id="rId2322" xr:uid="{00000000-0004-0000-0D00-000011090000}"/>
    <hyperlink ref="A2333" r:id="rId2323" xr:uid="{00000000-0004-0000-0D00-000012090000}"/>
    <hyperlink ref="A2334" r:id="rId2324" xr:uid="{00000000-0004-0000-0D00-000013090000}"/>
    <hyperlink ref="A2335" r:id="rId2325" xr:uid="{00000000-0004-0000-0D00-000014090000}"/>
    <hyperlink ref="A2336" r:id="rId2326" xr:uid="{00000000-0004-0000-0D00-000015090000}"/>
    <hyperlink ref="A2337" r:id="rId2327" xr:uid="{00000000-0004-0000-0D00-000016090000}"/>
    <hyperlink ref="A2338" r:id="rId2328" xr:uid="{00000000-0004-0000-0D00-000017090000}"/>
    <hyperlink ref="A2339" r:id="rId2329" xr:uid="{00000000-0004-0000-0D00-000018090000}"/>
    <hyperlink ref="A2340" r:id="rId2330" xr:uid="{00000000-0004-0000-0D00-000019090000}"/>
    <hyperlink ref="A2341" r:id="rId2331" xr:uid="{00000000-0004-0000-0D00-00001A090000}"/>
    <hyperlink ref="A2342" r:id="rId2332" xr:uid="{00000000-0004-0000-0D00-00001B090000}"/>
    <hyperlink ref="A2343" r:id="rId2333" xr:uid="{00000000-0004-0000-0D00-00001C090000}"/>
    <hyperlink ref="A2344" r:id="rId2334" xr:uid="{00000000-0004-0000-0D00-00001D090000}"/>
    <hyperlink ref="A2345" r:id="rId2335" xr:uid="{00000000-0004-0000-0D00-00001E090000}"/>
    <hyperlink ref="A2346" r:id="rId2336" xr:uid="{00000000-0004-0000-0D00-00001F090000}"/>
    <hyperlink ref="A2347" r:id="rId2337" xr:uid="{00000000-0004-0000-0D00-000020090000}"/>
    <hyperlink ref="A2348" r:id="rId2338" xr:uid="{00000000-0004-0000-0D00-000021090000}"/>
    <hyperlink ref="A2349" r:id="rId2339" xr:uid="{00000000-0004-0000-0D00-000022090000}"/>
    <hyperlink ref="A2350" r:id="rId2340" xr:uid="{00000000-0004-0000-0D00-000023090000}"/>
    <hyperlink ref="A2351" r:id="rId2341" xr:uid="{00000000-0004-0000-0D00-000024090000}"/>
    <hyperlink ref="A2352" r:id="rId2342" xr:uid="{00000000-0004-0000-0D00-000025090000}"/>
    <hyperlink ref="A2353" r:id="rId2343" xr:uid="{00000000-0004-0000-0D00-000026090000}"/>
    <hyperlink ref="A2354" r:id="rId2344" xr:uid="{00000000-0004-0000-0D00-000027090000}"/>
    <hyperlink ref="A2355" r:id="rId2345" xr:uid="{00000000-0004-0000-0D00-000028090000}"/>
    <hyperlink ref="A2356" r:id="rId2346" xr:uid="{00000000-0004-0000-0D00-000029090000}"/>
    <hyperlink ref="A2357" r:id="rId2347" xr:uid="{00000000-0004-0000-0D00-00002A090000}"/>
    <hyperlink ref="A2358" r:id="rId2348" xr:uid="{00000000-0004-0000-0D00-00002B090000}"/>
    <hyperlink ref="A2359" r:id="rId2349" xr:uid="{00000000-0004-0000-0D00-00002C090000}"/>
    <hyperlink ref="A2360" r:id="rId2350" xr:uid="{00000000-0004-0000-0D00-00002D090000}"/>
    <hyperlink ref="A2361" r:id="rId2351" xr:uid="{00000000-0004-0000-0D00-00002E090000}"/>
    <hyperlink ref="A2362" r:id="rId2352" xr:uid="{00000000-0004-0000-0D00-00002F090000}"/>
    <hyperlink ref="A2363" r:id="rId2353" xr:uid="{00000000-0004-0000-0D00-000030090000}"/>
    <hyperlink ref="A2364" r:id="rId2354" xr:uid="{00000000-0004-0000-0D00-000031090000}"/>
    <hyperlink ref="A2365" r:id="rId2355" xr:uid="{00000000-0004-0000-0D00-000032090000}"/>
    <hyperlink ref="A2366" r:id="rId2356" xr:uid="{00000000-0004-0000-0D00-000033090000}"/>
    <hyperlink ref="A2367" r:id="rId2357" xr:uid="{00000000-0004-0000-0D00-000034090000}"/>
    <hyperlink ref="A2368" r:id="rId2358" xr:uid="{00000000-0004-0000-0D00-000035090000}"/>
    <hyperlink ref="A2369" r:id="rId2359" xr:uid="{00000000-0004-0000-0D00-000036090000}"/>
    <hyperlink ref="A2370" r:id="rId2360" xr:uid="{00000000-0004-0000-0D00-000037090000}"/>
    <hyperlink ref="A2371" r:id="rId2361" xr:uid="{00000000-0004-0000-0D00-000038090000}"/>
    <hyperlink ref="A2372" r:id="rId2362" xr:uid="{00000000-0004-0000-0D00-000039090000}"/>
    <hyperlink ref="A2373" r:id="rId2363" xr:uid="{00000000-0004-0000-0D00-00003A090000}"/>
    <hyperlink ref="A2374" r:id="rId2364" xr:uid="{00000000-0004-0000-0D00-00003B090000}"/>
    <hyperlink ref="A2375" r:id="rId2365" xr:uid="{00000000-0004-0000-0D00-00003C090000}"/>
    <hyperlink ref="A2376" r:id="rId2366" xr:uid="{00000000-0004-0000-0D00-00003D090000}"/>
    <hyperlink ref="A2377" r:id="rId2367" xr:uid="{00000000-0004-0000-0D00-00003E090000}"/>
    <hyperlink ref="A2378" r:id="rId2368" xr:uid="{00000000-0004-0000-0D00-00003F090000}"/>
    <hyperlink ref="A2379" r:id="rId2369" xr:uid="{00000000-0004-0000-0D00-000040090000}"/>
    <hyperlink ref="A2380" r:id="rId2370" xr:uid="{00000000-0004-0000-0D00-000041090000}"/>
    <hyperlink ref="A2381" r:id="rId2371" xr:uid="{00000000-0004-0000-0D00-000042090000}"/>
    <hyperlink ref="A2382" r:id="rId2372" xr:uid="{00000000-0004-0000-0D00-000043090000}"/>
    <hyperlink ref="A2383" r:id="rId2373" xr:uid="{00000000-0004-0000-0D00-000044090000}"/>
    <hyperlink ref="A2384" r:id="rId2374" xr:uid="{00000000-0004-0000-0D00-000045090000}"/>
    <hyperlink ref="A2385" r:id="rId2375" xr:uid="{00000000-0004-0000-0D00-000046090000}"/>
    <hyperlink ref="A2386" r:id="rId2376" xr:uid="{00000000-0004-0000-0D00-000047090000}"/>
    <hyperlink ref="A2387" r:id="rId2377" xr:uid="{00000000-0004-0000-0D00-000048090000}"/>
    <hyperlink ref="A2388" r:id="rId2378" xr:uid="{00000000-0004-0000-0D00-000049090000}"/>
    <hyperlink ref="A2389" r:id="rId2379" xr:uid="{00000000-0004-0000-0D00-00004A090000}"/>
    <hyperlink ref="A2390" r:id="rId2380" xr:uid="{00000000-0004-0000-0D00-00004B090000}"/>
    <hyperlink ref="A2391" r:id="rId2381" xr:uid="{00000000-0004-0000-0D00-00004C090000}"/>
    <hyperlink ref="A2392" r:id="rId2382" xr:uid="{00000000-0004-0000-0D00-00004D090000}"/>
    <hyperlink ref="A2393" r:id="rId2383" xr:uid="{00000000-0004-0000-0D00-00004E090000}"/>
    <hyperlink ref="A2394" r:id="rId2384" xr:uid="{00000000-0004-0000-0D00-00004F090000}"/>
    <hyperlink ref="A2395" r:id="rId2385" xr:uid="{00000000-0004-0000-0D00-000050090000}"/>
    <hyperlink ref="A2396" r:id="rId2386" xr:uid="{00000000-0004-0000-0D00-000051090000}"/>
    <hyperlink ref="A2397" r:id="rId2387" xr:uid="{00000000-0004-0000-0D00-000052090000}"/>
    <hyperlink ref="A2398" r:id="rId2388" xr:uid="{00000000-0004-0000-0D00-000053090000}"/>
    <hyperlink ref="A2399" r:id="rId2389" xr:uid="{00000000-0004-0000-0D00-000054090000}"/>
    <hyperlink ref="A2400" r:id="rId2390" xr:uid="{00000000-0004-0000-0D00-000055090000}"/>
    <hyperlink ref="A2401" r:id="rId2391" xr:uid="{00000000-0004-0000-0D00-000056090000}"/>
    <hyperlink ref="A2402" r:id="rId2392" xr:uid="{00000000-0004-0000-0D00-000057090000}"/>
    <hyperlink ref="A2403" r:id="rId2393" xr:uid="{00000000-0004-0000-0D00-000058090000}"/>
    <hyperlink ref="A2404" r:id="rId2394" xr:uid="{00000000-0004-0000-0D00-000059090000}"/>
    <hyperlink ref="A2405" r:id="rId2395" xr:uid="{00000000-0004-0000-0D00-00005A090000}"/>
    <hyperlink ref="A2406" r:id="rId2396" xr:uid="{00000000-0004-0000-0D00-00005B090000}"/>
    <hyperlink ref="A2407" r:id="rId2397" xr:uid="{00000000-0004-0000-0D00-00005C090000}"/>
    <hyperlink ref="A2408" r:id="rId2398" xr:uid="{00000000-0004-0000-0D00-00005D090000}"/>
    <hyperlink ref="A2409" r:id="rId2399" xr:uid="{00000000-0004-0000-0D00-00005E090000}"/>
    <hyperlink ref="A2410" r:id="rId2400" xr:uid="{00000000-0004-0000-0D00-00005F090000}"/>
    <hyperlink ref="A2411" r:id="rId2401" xr:uid="{00000000-0004-0000-0D00-000060090000}"/>
    <hyperlink ref="A2412" r:id="rId2402" xr:uid="{00000000-0004-0000-0D00-000061090000}"/>
    <hyperlink ref="A2413" r:id="rId2403" xr:uid="{00000000-0004-0000-0D00-000062090000}"/>
    <hyperlink ref="A2414" r:id="rId2404" xr:uid="{00000000-0004-0000-0D00-000063090000}"/>
    <hyperlink ref="A2415" r:id="rId2405" xr:uid="{00000000-0004-0000-0D00-000064090000}"/>
    <hyperlink ref="A2416" r:id="rId2406" xr:uid="{00000000-0004-0000-0D00-000065090000}"/>
    <hyperlink ref="A2417" r:id="rId2407" xr:uid="{00000000-0004-0000-0D00-000066090000}"/>
    <hyperlink ref="A2418" r:id="rId2408" xr:uid="{00000000-0004-0000-0D00-000067090000}"/>
    <hyperlink ref="A2419" r:id="rId2409" xr:uid="{00000000-0004-0000-0D00-000068090000}"/>
    <hyperlink ref="A2420" r:id="rId2410" xr:uid="{00000000-0004-0000-0D00-000069090000}"/>
    <hyperlink ref="A2421" r:id="rId2411" xr:uid="{00000000-0004-0000-0D00-00006A090000}"/>
    <hyperlink ref="A2422" r:id="rId2412" xr:uid="{00000000-0004-0000-0D00-00006B090000}"/>
    <hyperlink ref="A2423" r:id="rId2413" xr:uid="{00000000-0004-0000-0D00-00006C090000}"/>
    <hyperlink ref="A2424" r:id="rId2414" xr:uid="{00000000-0004-0000-0D00-00006D090000}"/>
    <hyperlink ref="A2425" r:id="rId2415" xr:uid="{00000000-0004-0000-0D00-00006E090000}"/>
    <hyperlink ref="A2426" r:id="rId2416" xr:uid="{00000000-0004-0000-0D00-00006F090000}"/>
    <hyperlink ref="A2427" r:id="rId2417" xr:uid="{00000000-0004-0000-0D00-000070090000}"/>
    <hyperlink ref="A2428" r:id="rId2418" xr:uid="{00000000-0004-0000-0D00-000071090000}"/>
    <hyperlink ref="A2429" r:id="rId2419" xr:uid="{00000000-0004-0000-0D00-000072090000}"/>
    <hyperlink ref="A2430" r:id="rId2420" xr:uid="{00000000-0004-0000-0D00-000073090000}"/>
    <hyperlink ref="A2431" r:id="rId2421" xr:uid="{00000000-0004-0000-0D00-000074090000}"/>
    <hyperlink ref="A2432" r:id="rId2422" xr:uid="{00000000-0004-0000-0D00-000075090000}"/>
    <hyperlink ref="A2433" r:id="rId2423" xr:uid="{00000000-0004-0000-0D00-000076090000}"/>
    <hyperlink ref="A2434" r:id="rId2424" xr:uid="{00000000-0004-0000-0D00-000077090000}"/>
    <hyperlink ref="A2435" r:id="rId2425" xr:uid="{00000000-0004-0000-0D00-000078090000}"/>
    <hyperlink ref="A2436" r:id="rId2426" xr:uid="{00000000-0004-0000-0D00-000079090000}"/>
    <hyperlink ref="A2437" r:id="rId2427" xr:uid="{00000000-0004-0000-0D00-00007A090000}"/>
    <hyperlink ref="A2438" r:id="rId2428" xr:uid="{00000000-0004-0000-0D00-00007B090000}"/>
    <hyperlink ref="A2439" r:id="rId2429" xr:uid="{00000000-0004-0000-0D00-00007C090000}"/>
    <hyperlink ref="A2440" r:id="rId2430" xr:uid="{00000000-0004-0000-0D00-00007D090000}"/>
    <hyperlink ref="A2441" r:id="rId2431" xr:uid="{00000000-0004-0000-0D00-00007E090000}"/>
    <hyperlink ref="A2442" r:id="rId2432" xr:uid="{00000000-0004-0000-0D00-00007F090000}"/>
    <hyperlink ref="A2443" r:id="rId2433" xr:uid="{00000000-0004-0000-0D00-000080090000}"/>
    <hyperlink ref="A2444" r:id="rId2434" xr:uid="{00000000-0004-0000-0D00-000081090000}"/>
    <hyperlink ref="A2445" r:id="rId2435" xr:uid="{00000000-0004-0000-0D00-000082090000}"/>
    <hyperlink ref="A2446" r:id="rId2436" xr:uid="{00000000-0004-0000-0D00-000083090000}"/>
    <hyperlink ref="A2447" r:id="rId2437" xr:uid="{00000000-0004-0000-0D00-000084090000}"/>
    <hyperlink ref="A2448" r:id="rId2438" xr:uid="{00000000-0004-0000-0D00-000085090000}"/>
    <hyperlink ref="A2449" r:id="rId2439" xr:uid="{00000000-0004-0000-0D00-000086090000}"/>
    <hyperlink ref="A2450" r:id="rId2440" xr:uid="{00000000-0004-0000-0D00-000087090000}"/>
    <hyperlink ref="A2451" r:id="rId2441" xr:uid="{00000000-0004-0000-0D00-000088090000}"/>
    <hyperlink ref="A2452" r:id="rId2442" xr:uid="{00000000-0004-0000-0D00-000089090000}"/>
    <hyperlink ref="A2453" r:id="rId2443" xr:uid="{00000000-0004-0000-0D00-00008A090000}"/>
    <hyperlink ref="A2454" r:id="rId2444" xr:uid="{00000000-0004-0000-0D00-00008B090000}"/>
    <hyperlink ref="A2455" r:id="rId2445" xr:uid="{00000000-0004-0000-0D00-00008C090000}"/>
    <hyperlink ref="A2456" r:id="rId2446" xr:uid="{00000000-0004-0000-0D00-00008D090000}"/>
    <hyperlink ref="A2457" r:id="rId2447" xr:uid="{00000000-0004-0000-0D00-00008E090000}"/>
    <hyperlink ref="A2458" r:id="rId2448" xr:uid="{00000000-0004-0000-0D00-00008F090000}"/>
    <hyperlink ref="A2459" r:id="rId2449" xr:uid="{00000000-0004-0000-0D00-000090090000}"/>
    <hyperlink ref="A2460" r:id="rId2450" xr:uid="{00000000-0004-0000-0D00-000091090000}"/>
    <hyperlink ref="A2461" r:id="rId2451" xr:uid="{00000000-0004-0000-0D00-000092090000}"/>
    <hyperlink ref="A2462" r:id="rId2452" xr:uid="{00000000-0004-0000-0D00-000093090000}"/>
    <hyperlink ref="A2463" r:id="rId2453" xr:uid="{00000000-0004-0000-0D00-000094090000}"/>
    <hyperlink ref="A2464" r:id="rId2454" xr:uid="{00000000-0004-0000-0D00-000095090000}"/>
    <hyperlink ref="A2465" r:id="rId2455" xr:uid="{00000000-0004-0000-0D00-000096090000}"/>
    <hyperlink ref="A2466" r:id="rId2456" xr:uid="{00000000-0004-0000-0D00-000097090000}"/>
    <hyperlink ref="A2467" r:id="rId2457" xr:uid="{00000000-0004-0000-0D00-000098090000}"/>
    <hyperlink ref="A2468" r:id="rId2458" xr:uid="{00000000-0004-0000-0D00-000099090000}"/>
    <hyperlink ref="A2469" r:id="rId2459" xr:uid="{00000000-0004-0000-0D00-00009A090000}"/>
    <hyperlink ref="A2470" r:id="rId2460" xr:uid="{00000000-0004-0000-0D00-00009B090000}"/>
    <hyperlink ref="A2471" r:id="rId2461" xr:uid="{00000000-0004-0000-0D00-00009C090000}"/>
    <hyperlink ref="A2472" r:id="rId2462" xr:uid="{00000000-0004-0000-0D00-00009D090000}"/>
    <hyperlink ref="A2473" r:id="rId2463" xr:uid="{00000000-0004-0000-0D00-00009E090000}"/>
    <hyperlink ref="A2474" r:id="rId2464" xr:uid="{00000000-0004-0000-0D00-00009F090000}"/>
    <hyperlink ref="A2475" r:id="rId2465" xr:uid="{00000000-0004-0000-0D00-0000A0090000}"/>
    <hyperlink ref="A2476" r:id="rId2466" xr:uid="{00000000-0004-0000-0D00-0000A1090000}"/>
    <hyperlink ref="A2477" r:id="rId2467" xr:uid="{00000000-0004-0000-0D00-0000A2090000}"/>
    <hyperlink ref="A2478" r:id="rId2468" xr:uid="{00000000-0004-0000-0D00-0000A3090000}"/>
    <hyperlink ref="A2479" r:id="rId2469" xr:uid="{00000000-0004-0000-0D00-0000A4090000}"/>
    <hyperlink ref="A2480" r:id="rId2470" xr:uid="{00000000-0004-0000-0D00-0000A5090000}"/>
    <hyperlink ref="A2481" r:id="rId2471" xr:uid="{00000000-0004-0000-0D00-0000A6090000}"/>
    <hyperlink ref="A2482" r:id="rId2472" xr:uid="{00000000-0004-0000-0D00-0000A7090000}"/>
    <hyperlink ref="A2483" r:id="rId2473" xr:uid="{00000000-0004-0000-0D00-0000A8090000}"/>
    <hyperlink ref="A2484" r:id="rId2474" xr:uid="{00000000-0004-0000-0D00-0000A9090000}"/>
    <hyperlink ref="A2485" r:id="rId2475" xr:uid="{00000000-0004-0000-0D00-0000AA090000}"/>
    <hyperlink ref="A2486" r:id="rId2476" xr:uid="{00000000-0004-0000-0D00-0000AB090000}"/>
    <hyperlink ref="A2487" r:id="rId2477" xr:uid="{00000000-0004-0000-0D00-0000AC090000}"/>
    <hyperlink ref="A2488" r:id="rId2478" xr:uid="{00000000-0004-0000-0D00-0000AD090000}"/>
    <hyperlink ref="A2489" r:id="rId2479" xr:uid="{00000000-0004-0000-0D00-0000AE090000}"/>
    <hyperlink ref="A2490" r:id="rId2480" xr:uid="{00000000-0004-0000-0D00-0000AF090000}"/>
    <hyperlink ref="A2491" r:id="rId2481" xr:uid="{00000000-0004-0000-0D00-0000B0090000}"/>
    <hyperlink ref="A2492" r:id="rId2482" xr:uid="{00000000-0004-0000-0D00-0000B1090000}"/>
    <hyperlink ref="A2493" r:id="rId2483" xr:uid="{00000000-0004-0000-0D00-0000B2090000}"/>
    <hyperlink ref="A2494" r:id="rId2484" xr:uid="{00000000-0004-0000-0D00-0000B3090000}"/>
    <hyperlink ref="A2495" r:id="rId2485" xr:uid="{00000000-0004-0000-0D00-0000B4090000}"/>
    <hyperlink ref="A2496" r:id="rId2486" xr:uid="{00000000-0004-0000-0D00-0000B5090000}"/>
    <hyperlink ref="A2497" r:id="rId2487" xr:uid="{00000000-0004-0000-0D00-0000B6090000}"/>
    <hyperlink ref="A2498" r:id="rId2488" xr:uid="{00000000-0004-0000-0D00-0000B7090000}"/>
    <hyperlink ref="A2499" r:id="rId2489" xr:uid="{00000000-0004-0000-0D00-0000B8090000}"/>
    <hyperlink ref="A2500" r:id="rId2490" xr:uid="{00000000-0004-0000-0D00-0000B9090000}"/>
    <hyperlink ref="A2501" r:id="rId2491" xr:uid="{00000000-0004-0000-0D00-0000BA090000}"/>
    <hyperlink ref="A2502" r:id="rId2492" xr:uid="{00000000-0004-0000-0D00-0000BB090000}"/>
    <hyperlink ref="A2503" r:id="rId2493" xr:uid="{00000000-0004-0000-0D00-0000BC090000}"/>
    <hyperlink ref="A2504" r:id="rId2494" xr:uid="{00000000-0004-0000-0D00-0000BD090000}"/>
    <hyperlink ref="A2505" r:id="rId2495" xr:uid="{00000000-0004-0000-0D00-0000BE090000}"/>
    <hyperlink ref="A2506" r:id="rId2496" xr:uid="{00000000-0004-0000-0D00-0000BF090000}"/>
    <hyperlink ref="A2507" r:id="rId2497" xr:uid="{00000000-0004-0000-0D00-0000C0090000}"/>
    <hyperlink ref="A2508" r:id="rId2498" xr:uid="{00000000-0004-0000-0D00-0000C1090000}"/>
    <hyperlink ref="A2509" r:id="rId2499" xr:uid="{00000000-0004-0000-0D00-0000C2090000}"/>
    <hyperlink ref="A2510" r:id="rId2500" xr:uid="{00000000-0004-0000-0D00-0000C3090000}"/>
    <hyperlink ref="A2511" r:id="rId2501" xr:uid="{00000000-0004-0000-0D00-0000C4090000}"/>
    <hyperlink ref="A2512" r:id="rId2502" xr:uid="{00000000-0004-0000-0D00-0000C5090000}"/>
    <hyperlink ref="A2513" r:id="rId2503" xr:uid="{00000000-0004-0000-0D00-0000C6090000}"/>
    <hyperlink ref="A2514" r:id="rId2504" xr:uid="{00000000-0004-0000-0D00-0000C7090000}"/>
    <hyperlink ref="A2515" r:id="rId2505" xr:uid="{00000000-0004-0000-0D00-0000C8090000}"/>
    <hyperlink ref="A2516" r:id="rId2506" xr:uid="{00000000-0004-0000-0D00-0000C9090000}"/>
    <hyperlink ref="A2517" r:id="rId2507" xr:uid="{00000000-0004-0000-0D00-0000CA090000}"/>
    <hyperlink ref="A2518" r:id="rId2508" xr:uid="{00000000-0004-0000-0D00-0000CB090000}"/>
    <hyperlink ref="A2519" r:id="rId2509" xr:uid="{00000000-0004-0000-0D00-0000CC090000}"/>
    <hyperlink ref="A2520" r:id="rId2510" xr:uid="{00000000-0004-0000-0D00-0000CD090000}"/>
    <hyperlink ref="A2521" r:id="rId2511" xr:uid="{00000000-0004-0000-0D00-0000CE090000}"/>
    <hyperlink ref="A2522" r:id="rId2512" xr:uid="{00000000-0004-0000-0D00-0000CF090000}"/>
    <hyperlink ref="A2523" r:id="rId2513" xr:uid="{00000000-0004-0000-0D00-0000D0090000}"/>
    <hyperlink ref="A2524" r:id="rId2514" xr:uid="{00000000-0004-0000-0D00-0000D1090000}"/>
    <hyperlink ref="A2525" r:id="rId2515" xr:uid="{00000000-0004-0000-0D00-0000D2090000}"/>
    <hyperlink ref="A2526" r:id="rId2516" xr:uid="{00000000-0004-0000-0D00-0000D3090000}"/>
    <hyperlink ref="A2527" r:id="rId2517" xr:uid="{00000000-0004-0000-0D00-0000D4090000}"/>
    <hyperlink ref="A2528" r:id="rId2518" xr:uid="{00000000-0004-0000-0D00-0000D5090000}"/>
    <hyperlink ref="A2529" r:id="rId2519" xr:uid="{00000000-0004-0000-0D00-0000D6090000}"/>
    <hyperlink ref="A2530" r:id="rId2520" xr:uid="{00000000-0004-0000-0D00-0000D7090000}"/>
    <hyperlink ref="A2531" r:id="rId2521" xr:uid="{00000000-0004-0000-0D00-0000D8090000}"/>
    <hyperlink ref="A2532" r:id="rId2522" xr:uid="{00000000-0004-0000-0D00-0000D9090000}"/>
    <hyperlink ref="A2533" r:id="rId2523" xr:uid="{00000000-0004-0000-0D00-0000DA090000}"/>
    <hyperlink ref="A2534" r:id="rId2524" xr:uid="{00000000-0004-0000-0D00-0000DB090000}"/>
    <hyperlink ref="A2535" r:id="rId2525" xr:uid="{00000000-0004-0000-0D00-0000DC090000}"/>
    <hyperlink ref="A2536" r:id="rId2526" xr:uid="{00000000-0004-0000-0D00-0000DD090000}"/>
    <hyperlink ref="A2537" r:id="rId2527" xr:uid="{00000000-0004-0000-0D00-0000DE090000}"/>
    <hyperlink ref="A2538" r:id="rId2528" xr:uid="{00000000-0004-0000-0D00-0000DF090000}"/>
    <hyperlink ref="A2539" r:id="rId2529" xr:uid="{00000000-0004-0000-0D00-0000E0090000}"/>
    <hyperlink ref="A2540" r:id="rId2530" xr:uid="{00000000-0004-0000-0D00-0000E1090000}"/>
    <hyperlink ref="A2541" r:id="rId2531" xr:uid="{00000000-0004-0000-0D00-0000E2090000}"/>
    <hyperlink ref="A2542" r:id="rId2532" xr:uid="{00000000-0004-0000-0D00-0000E3090000}"/>
    <hyperlink ref="A2543" r:id="rId2533" xr:uid="{00000000-0004-0000-0D00-0000E4090000}"/>
    <hyperlink ref="A2544" r:id="rId2534" xr:uid="{00000000-0004-0000-0D00-0000E5090000}"/>
    <hyperlink ref="A2545" r:id="rId2535" xr:uid="{00000000-0004-0000-0D00-0000E6090000}"/>
    <hyperlink ref="A2546" r:id="rId2536" xr:uid="{00000000-0004-0000-0D00-0000E7090000}"/>
    <hyperlink ref="A2547" r:id="rId2537" xr:uid="{00000000-0004-0000-0D00-0000E8090000}"/>
    <hyperlink ref="A2548" r:id="rId2538" xr:uid="{00000000-0004-0000-0D00-0000E9090000}"/>
    <hyperlink ref="A2549" r:id="rId2539" xr:uid="{00000000-0004-0000-0D00-0000EA090000}"/>
    <hyperlink ref="A2550" r:id="rId2540" xr:uid="{00000000-0004-0000-0D00-0000EB090000}"/>
    <hyperlink ref="A2551" r:id="rId2541" xr:uid="{00000000-0004-0000-0D00-0000EC090000}"/>
    <hyperlink ref="A2552" r:id="rId2542" xr:uid="{00000000-0004-0000-0D00-0000ED090000}"/>
    <hyperlink ref="A2553" r:id="rId2543" xr:uid="{00000000-0004-0000-0D00-0000EE090000}"/>
    <hyperlink ref="A2554" r:id="rId2544" xr:uid="{00000000-0004-0000-0D00-0000EF090000}"/>
    <hyperlink ref="A2555" r:id="rId2545" xr:uid="{00000000-0004-0000-0D00-0000F0090000}"/>
    <hyperlink ref="A2556" r:id="rId2546" xr:uid="{00000000-0004-0000-0D00-0000F1090000}"/>
    <hyperlink ref="A2557" r:id="rId2547" xr:uid="{00000000-0004-0000-0D00-0000F2090000}"/>
    <hyperlink ref="A2558" r:id="rId2548" xr:uid="{00000000-0004-0000-0D00-0000F3090000}"/>
    <hyperlink ref="A2559" r:id="rId2549" xr:uid="{00000000-0004-0000-0D00-0000F4090000}"/>
    <hyperlink ref="A2560" r:id="rId2550" xr:uid="{00000000-0004-0000-0D00-0000F5090000}"/>
    <hyperlink ref="A2561" r:id="rId2551" xr:uid="{00000000-0004-0000-0D00-0000F6090000}"/>
    <hyperlink ref="A2562" r:id="rId2552" xr:uid="{00000000-0004-0000-0D00-0000F7090000}"/>
    <hyperlink ref="A2563" r:id="rId2553" xr:uid="{00000000-0004-0000-0D00-0000F8090000}"/>
    <hyperlink ref="A2564" r:id="rId2554" xr:uid="{00000000-0004-0000-0D00-0000F9090000}"/>
    <hyperlink ref="A2565" r:id="rId2555" xr:uid="{00000000-0004-0000-0D00-0000FA090000}"/>
    <hyperlink ref="A2566" r:id="rId2556" xr:uid="{00000000-0004-0000-0D00-0000FB090000}"/>
    <hyperlink ref="A2567" r:id="rId2557" xr:uid="{00000000-0004-0000-0D00-0000FC090000}"/>
    <hyperlink ref="A2568" r:id="rId2558" xr:uid="{00000000-0004-0000-0D00-0000FD090000}"/>
    <hyperlink ref="A2569" r:id="rId2559" xr:uid="{00000000-0004-0000-0D00-0000FE090000}"/>
    <hyperlink ref="A2570" r:id="rId2560" xr:uid="{00000000-0004-0000-0D00-0000FF090000}"/>
    <hyperlink ref="A2571" r:id="rId2561" xr:uid="{00000000-0004-0000-0D00-0000000A0000}"/>
    <hyperlink ref="A2572" r:id="rId2562" xr:uid="{00000000-0004-0000-0D00-0000010A0000}"/>
    <hyperlink ref="A2573" r:id="rId2563" xr:uid="{00000000-0004-0000-0D00-0000020A0000}"/>
    <hyperlink ref="A2574" r:id="rId2564" xr:uid="{00000000-0004-0000-0D00-0000030A0000}"/>
    <hyperlink ref="A2575" r:id="rId2565" xr:uid="{00000000-0004-0000-0D00-0000040A0000}"/>
    <hyperlink ref="A2576" r:id="rId2566" xr:uid="{00000000-0004-0000-0D00-0000050A0000}"/>
    <hyperlink ref="A2577" r:id="rId2567" xr:uid="{00000000-0004-0000-0D00-0000060A0000}"/>
    <hyperlink ref="A2578" r:id="rId2568" xr:uid="{00000000-0004-0000-0D00-0000070A0000}"/>
    <hyperlink ref="A2579" r:id="rId2569" xr:uid="{00000000-0004-0000-0D00-0000080A0000}"/>
    <hyperlink ref="A2580" r:id="rId2570" xr:uid="{00000000-0004-0000-0D00-0000090A0000}"/>
    <hyperlink ref="A2581" r:id="rId2571" xr:uid="{00000000-0004-0000-0D00-00000A0A0000}"/>
    <hyperlink ref="A2582" r:id="rId2572" xr:uid="{00000000-0004-0000-0D00-00000B0A0000}"/>
    <hyperlink ref="A2583" r:id="rId2573" xr:uid="{00000000-0004-0000-0D00-00000C0A0000}"/>
    <hyperlink ref="A2584" r:id="rId2574" xr:uid="{00000000-0004-0000-0D00-00000D0A0000}"/>
    <hyperlink ref="A2585" r:id="rId2575" xr:uid="{00000000-0004-0000-0D00-00000E0A0000}"/>
    <hyperlink ref="A2586" r:id="rId2576" xr:uid="{00000000-0004-0000-0D00-00000F0A0000}"/>
    <hyperlink ref="A2587" r:id="rId2577" xr:uid="{00000000-0004-0000-0D00-0000100A0000}"/>
    <hyperlink ref="A2588" r:id="rId2578" xr:uid="{00000000-0004-0000-0D00-0000110A0000}"/>
    <hyperlink ref="A2589" r:id="rId2579" xr:uid="{00000000-0004-0000-0D00-0000120A0000}"/>
    <hyperlink ref="A2590" r:id="rId2580" xr:uid="{00000000-0004-0000-0D00-0000130A0000}"/>
    <hyperlink ref="A2591" r:id="rId2581" xr:uid="{00000000-0004-0000-0D00-0000140A0000}"/>
    <hyperlink ref="A2592" r:id="rId2582" xr:uid="{00000000-0004-0000-0D00-0000150A0000}"/>
    <hyperlink ref="A2593" r:id="rId2583" xr:uid="{00000000-0004-0000-0D00-0000160A0000}"/>
    <hyperlink ref="A2594" r:id="rId2584" xr:uid="{00000000-0004-0000-0D00-0000170A0000}"/>
    <hyperlink ref="A2595" r:id="rId2585" xr:uid="{00000000-0004-0000-0D00-0000180A0000}"/>
    <hyperlink ref="A2596" r:id="rId2586" xr:uid="{00000000-0004-0000-0D00-0000190A0000}"/>
    <hyperlink ref="A2597" r:id="rId2587" xr:uid="{00000000-0004-0000-0D00-00001A0A0000}"/>
    <hyperlink ref="A2598" r:id="rId2588" xr:uid="{00000000-0004-0000-0D00-00001B0A0000}"/>
    <hyperlink ref="A2599" r:id="rId2589" xr:uid="{00000000-0004-0000-0D00-00001C0A0000}"/>
    <hyperlink ref="A2600" r:id="rId2590" xr:uid="{00000000-0004-0000-0D00-00001D0A0000}"/>
    <hyperlink ref="A2601" r:id="rId2591" xr:uid="{00000000-0004-0000-0D00-00001E0A0000}"/>
    <hyperlink ref="A2602" r:id="rId2592" xr:uid="{00000000-0004-0000-0D00-00001F0A0000}"/>
    <hyperlink ref="A2603" r:id="rId2593" xr:uid="{00000000-0004-0000-0D00-0000200A0000}"/>
    <hyperlink ref="A2604" r:id="rId2594" xr:uid="{00000000-0004-0000-0D00-0000210A0000}"/>
    <hyperlink ref="A2605" r:id="rId2595" xr:uid="{00000000-0004-0000-0D00-0000220A0000}"/>
    <hyperlink ref="A2606" r:id="rId2596" xr:uid="{00000000-0004-0000-0D00-0000230A0000}"/>
    <hyperlink ref="A2607" r:id="rId2597" xr:uid="{00000000-0004-0000-0D00-0000240A0000}"/>
    <hyperlink ref="A2608" r:id="rId2598" xr:uid="{00000000-0004-0000-0D00-0000250A0000}"/>
    <hyperlink ref="A2609" r:id="rId2599" xr:uid="{00000000-0004-0000-0D00-0000260A0000}"/>
    <hyperlink ref="A2610" r:id="rId2600" xr:uid="{00000000-0004-0000-0D00-0000270A0000}"/>
    <hyperlink ref="A2611" r:id="rId2601" xr:uid="{00000000-0004-0000-0D00-0000280A0000}"/>
    <hyperlink ref="A2612" r:id="rId2602" xr:uid="{00000000-0004-0000-0D00-0000290A0000}"/>
    <hyperlink ref="A2613" r:id="rId2603" xr:uid="{00000000-0004-0000-0D00-00002A0A0000}"/>
    <hyperlink ref="A2614" r:id="rId2604" xr:uid="{00000000-0004-0000-0D00-00002B0A0000}"/>
    <hyperlink ref="A2615" r:id="rId2605" xr:uid="{00000000-0004-0000-0D00-00002C0A0000}"/>
    <hyperlink ref="A2616" r:id="rId2606" xr:uid="{00000000-0004-0000-0D00-00002D0A0000}"/>
    <hyperlink ref="A2617" r:id="rId2607" xr:uid="{00000000-0004-0000-0D00-00002E0A0000}"/>
    <hyperlink ref="A2618" r:id="rId2608" xr:uid="{00000000-0004-0000-0D00-00002F0A0000}"/>
    <hyperlink ref="A2619" r:id="rId2609" xr:uid="{00000000-0004-0000-0D00-0000300A0000}"/>
    <hyperlink ref="A2620" r:id="rId2610" xr:uid="{00000000-0004-0000-0D00-0000310A0000}"/>
    <hyperlink ref="A2621" r:id="rId2611" xr:uid="{00000000-0004-0000-0D00-0000320A0000}"/>
    <hyperlink ref="A2622" r:id="rId2612" xr:uid="{00000000-0004-0000-0D00-0000330A0000}"/>
    <hyperlink ref="A2623" r:id="rId2613" xr:uid="{00000000-0004-0000-0D00-0000340A0000}"/>
    <hyperlink ref="A2624" r:id="rId2614" xr:uid="{00000000-0004-0000-0D00-0000350A0000}"/>
    <hyperlink ref="A2625" r:id="rId2615" xr:uid="{00000000-0004-0000-0D00-0000360A0000}"/>
    <hyperlink ref="A2626" r:id="rId2616" xr:uid="{00000000-0004-0000-0D00-0000370A0000}"/>
    <hyperlink ref="A2627" r:id="rId2617" xr:uid="{00000000-0004-0000-0D00-0000380A0000}"/>
    <hyperlink ref="A2628" r:id="rId2618" xr:uid="{00000000-0004-0000-0D00-0000390A0000}"/>
    <hyperlink ref="A2629" r:id="rId2619" xr:uid="{00000000-0004-0000-0D00-00003A0A0000}"/>
    <hyperlink ref="A2630" r:id="rId2620" xr:uid="{00000000-0004-0000-0D00-00003B0A0000}"/>
    <hyperlink ref="A2631" r:id="rId2621" xr:uid="{00000000-0004-0000-0D00-00003C0A0000}"/>
    <hyperlink ref="A2632" r:id="rId2622" xr:uid="{00000000-0004-0000-0D00-00003D0A0000}"/>
    <hyperlink ref="A2633" r:id="rId2623" xr:uid="{00000000-0004-0000-0D00-00003E0A0000}"/>
    <hyperlink ref="A2634" r:id="rId2624" xr:uid="{00000000-0004-0000-0D00-00003F0A0000}"/>
    <hyperlink ref="A2635" r:id="rId2625" xr:uid="{00000000-0004-0000-0D00-0000400A0000}"/>
    <hyperlink ref="A2636" r:id="rId2626" xr:uid="{00000000-0004-0000-0D00-0000410A0000}"/>
    <hyperlink ref="A2637" r:id="rId2627" xr:uid="{00000000-0004-0000-0D00-0000420A0000}"/>
    <hyperlink ref="A2638" r:id="rId2628" xr:uid="{00000000-0004-0000-0D00-0000430A0000}"/>
    <hyperlink ref="A2639" r:id="rId2629" xr:uid="{00000000-0004-0000-0D00-0000440A0000}"/>
    <hyperlink ref="A2640" r:id="rId2630" xr:uid="{00000000-0004-0000-0D00-0000450A0000}"/>
    <hyperlink ref="A2641" r:id="rId2631" xr:uid="{00000000-0004-0000-0D00-0000460A0000}"/>
    <hyperlink ref="A2642" r:id="rId2632" xr:uid="{00000000-0004-0000-0D00-0000470A0000}"/>
    <hyperlink ref="A2643" r:id="rId2633" xr:uid="{00000000-0004-0000-0D00-0000480A0000}"/>
    <hyperlink ref="A2644" r:id="rId2634" xr:uid="{00000000-0004-0000-0D00-0000490A0000}"/>
    <hyperlink ref="A2645" r:id="rId2635" xr:uid="{00000000-0004-0000-0D00-00004A0A0000}"/>
    <hyperlink ref="A2646" r:id="rId2636" xr:uid="{00000000-0004-0000-0D00-00004B0A0000}"/>
    <hyperlink ref="A2647" r:id="rId2637" xr:uid="{00000000-0004-0000-0D00-00004C0A0000}"/>
    <hyperlink ref="A2648" r:id="rId2638" xr:uid="{00000000-0004-0000-0D00-00004D0A0000}"/>
    <hyperlink ref="A2649" r:id="rId2639" xr:uid="{00000000-0004-0000-0D00-00004E0A0000}"/>
    <hyperlink ref="A2650" r:id="rId2640" xr:uid="{00000000-0004-0000-0D00-00004F0A0000}"/>
    <hyperlink ref="A2651" r:id="rId2641" xr:uid="{00000000-0004-0000-0D00-0000500A0000}"/>
    <hyperlink ref="A2652" r:id="rId2642" xr:uid="{00000000-0004-0000-0D00-0000510A0000}"/>
    <hyperlink ref="A2653" r:id="rId2643" xr:uid="{00000000-0004-0000-0D00-0000520A0000}"/>
    <hyperlink ref="A2654" r:id="rId2644" xr:uid="{00000000-0004-0000-0D00-0000530A0000}"/>
    <hyperlink ref="A2655" r:id="rId2645" xr:uid="{00000000-0004-0000-0D00-0000540A0000}"/>
    <hyperlink ref="A2656" r:id="rId2646" xr:uid="{00000000-0004-0000-0D00-0000550A0000}"/>
    <hyperlink ref="A2657" r:id="rId2647" xr:uid="{00000000-0004-0000-0D00-0000560A0000}"/>
    <hyperlink ref="A2658" r:id="rId2648" xr:uid="{00000000-0004-0000-0D00-0000570A0000}"/>
    <hyperlink ref="A2659" r:id="rId2649" xr:uid="{00000000-0004-0000-0D00-0000580A0000}"/>
    <hyperlink ref="A2660" r:id="rId2650" xr:uid="{00000000-0004-0000-0D00-0000590A0000}"/>
    <hyperlink ref="A2661" r:id="rId2651" xr:uid="{00000000-0004-0000-0D00-00005A0A0000}"/>
    <hyperlink ref="A2662" r:id="rId2652" xr:uid="{00000000-0004-0000-0D00-00005B0A0000}"/>
    <hyperlink ref="A2663" r:id="rId2653" xr:uid="{00000000-0004-0000-0D00-00005C0A0000}"/>
    <hyperlink ref="A2664" r:id="rId2654" xr:uid="{00000000-0004-0000-0D00-00005D0A0000}"/>
    <hyperlink ref="A2665" r:id="rId2655" xr:uid="{00000000-0004-0000-0D00-00005E0A0000}"/>
    <hyperlink ref="A2666" r:id="rId2656" xr:uid="{00000000-0004-0000-0D00-00005F0A0000}"/>
    <hyperlink ref="A2667" r:id="rId2657" xr:uid="{00000000-0004-0000-0D00-0000600A0000}"/>
    <hyperlink ref="A2668" r:id="rId2658" xr:uid="{00000000-0004-0000-0D00-0000610A0000}"/>
    <hyperlink ref="A2669" r:id="rId2659" xr:uid="{00000000-0004-0000-0D00-0000620A0000}"/>
    <hyperlink ref="A2670" r:id="rId2660" xr:uid="{00000000-0004-0000-0D00-0000630A0000}"/>
    <hyperlink ref="A2671" r:id="rId2661" xr:uid="{00000000-0004-0000-0D00-0000640A0000}"/>
    <hyperlink ref="A2672" r:id="rId2662" xr:uid="{00000000-0004-0000-0D00-0000650A0000}"/>
    <hyperlink ref="A2673" r:id="rId2663" xr:uid="{00000000-0004-0000-0D00-0000660A0000}"/>
    <hyperlink ref="A2674" r:id="rId2664" xr:uid="{00000000-0004-0000-0D00-0000670A0000}"/>
    <hyperlink ref="A2675" r:id="rId2665" xr:uid="{00000000-0004-0000-0D00-0000680A0000}"/>
    <hyperlink ref="A2676" r:id="rId2666" xr:uid="{00000000-0004-0000-0D00-0000690A0000}"/>
    <hyperlink ref="A2677" r:id="rId2667" xr:uid="{00000000-0004-0000-0D00-00006A0A0000}"/>
    <hyperlink ref="A2678" r:id="rId2668" xr:uid="{00000000-0004-0000-0D00-00006B0A0000}"/>
    <hyperlink ref="A2679" r:id="rId2669" xr:uid="{00000000-0004-0000-0D00-00006C0A0000}"/>
    <hyperlink ref="A2680" r:id="rId2670" xr:uid="{00000000-0004-0000-0D00-00006D0A0000}"/>
    <hyperlink ref="A2681" r:id="rId2671" xr:uid="{00000000-0004-0000-0D00-00006E0A0000}"/>
    <hyperlink ref="A2682" r:id="rId2672" xr:uid="{00000000-0004-0000-0D00-00006F0A0000}"/>
    <hyperlink ref="A2683" r:id="rId2673" xr:uid="{00000000-0004-0000-0D00-0000700A0000}"/>
    <hyperlink ref="A2684" r:id="rId2674" xr:uid="{00000000-0004-0000-0D00-0000710A0000}"/>
    <hyperlink ref="A2685" r:id="rId2675" xr:uid="{00000000-0004-0000-0D00-0000720A0000}"/>
    <hyperlink ref="A2686" r:id="rId2676" xr:uid="{00000000-0004-0000-0D00-0000730A0000}"/>
    <hyperlink ref="A2687" r:id="rId2677" xr:uid="{00000000-0004-0000-0D00-0000740A0000}"/>
    <hyperlink ref="A2688" r:id="rId2678" xr:uid="{00000000-0004-0000-0D00-0000750A0000}"/>
    <hyperlink ref="A2689" r:id="rId2679" xr:uid="{00000000-0004-0000-0D00-0000760A0000}"/>
    <hyperlink ref="A2690" r:id="rId2680" xr:uid="{00000000-0004-0000-0D00-0000770A0000}"/>
    <hyperlink ref="A2691" r:id="rId2681" xr:uid="{00000000-0004-0000-0D00-0000780A0000}"/>
    <hyperlink ref="A2692" r:id="rId2682" xr:uid="{00000000-0004-0000-0D00-0000790A0000}"/>
    <hyperlink ref="A2693" r:id="rId2683" xr:uid="{00000000-0004-0000-0D00-00007A0A0000}"/>
    <hyperlink ref="A2694" r:id="rId2684" xr:uid="{00000000-0004-0000-0D00-00007B0A0000}"/>
    <hyperlink ref="A2695" r:id="rId2685" xr:uid="{00000000-0004-0000-0D00-00007C0A0000}"/>
    <hyperlink ref="A2696" r:id="rId2686" xr:uid="{00000000-0004-0000-0D00-00007D0A0000}"/>
    <hyperlink ref="A2697" r:id="rId2687" xr:uid="{00000000-0004-0000-0D00-00007E0A0000}"/>
    <hyperlink ref="A2698" r:id="rId2688" xr:uid="{00000000-0004-0000-0D00-00007F0A0000}"/>
    <hyperlink ref="A2699" r:id="rId2689" xr:uid="{00000000-0004-0000-0D00-0000800A0000}"/>
    <hyperlink ref="A2700" r:id="rId2690" xr:uid="{00000000-0004-0000-0D00-0000810A0000}"/>
    <hyperlink ref="A2701" r:id="rId2691" xr:uid="{00000000-0004-0000-0D00-0000820A0000}"/>
    <hyperlink ref="A2702" r:id="rId2692" xr:uid="{00000000-0004-0000-0D00-0000830A0000}"/>
    <hyperlink ref="A2703" r:id="rId2693" xr:uid="{00000000-0004-0000-0D00-0000840A0000}"/>
    <hyperlink ref="A2704" r:id="rId2694" xr:uid="{00000000-0004-0000-0D00-0000850A0000}"/>
    <hyperlink ref="A2705" r:id="rId2695" xr:uid="{00000000-0004-0000-0D00-0000860A0000}"/>
    <hyperlink ref="A2706" r:id="rId2696" xr:uid="{00000000-0004-0000-0D00-0000870A0000}"/>
    <hyperlink ref="A2707" r:id="rId2697" xr:uid="{00000000-0004-0000-0D00-0000880A0000}"/>
    <hyperlink ref="A2708" r:id="rId2698" xr:uid="{00000000-0004-0000-0D00-0000890A0000}"/>
    <hyperlink ref="A2709" r:id="rId2699" xr:uid="{00000000-0004-0000-0D00-00008A0A0000}"/>
    <hyperlink ref="A2710" r:id="rId2700" xr:uid="{00000000-0004-0000-0D00-00008B0A0000}"/>
    <hyperlink ref="A2711" r:id="rId2701" xr:uid="{00000000-0004-0000-0D00-00008C0A0000}"/>
    <hyperlink ref="A2712" r:id="rId2702" xr:uid="{00000000-0004-0000-0D00-00008D0A0000}"/>
    <hyperlink ref="A2713" r:id="rId2703" xr:uid="{00000000-0004-0000-0D00-00008E0A0000}"/>
    <hyperlink ref="A2714" r:id="rId2704" xr:uid="{00000000-0004-0000-0D00-00008F0A0000}"/>
    <hyperlink ref="A2715" r:id="rId2705" xr:uid="{00000000-0004-0000-0D00-0000900A0000}"/>
    <hyperlink ref="A2716" r:id="rId2706" xr:uid="{00000000-0004-0000-0D00-0000910A0000}"/>
    <hyperlink ref="A2717" r:id="rId2707" xr:uid="{00000000-0004-0000-0D00-0000920A0000}"/>
    <hyperlink ref="A2718" r:id="rId2708" xr:uid="{00000000-0004-0000-0D00-0000930A0000}"/>
    <hyperlink ref="A2719" r:id="rId2709" xr:uid="{00000000-0004-0000-0D00-0000940A0000}"/>
    <hyperlink ref="A2720" r:id="rId2710" xr:uid="{00000000-0004-0000-0D00-0000950A0000}"/>
    <hyperlink ref="A2721" r:id="rId2711" xr:uid="{00000000-0004-0000-0D00-0000960A0000}"/>
    <hyperlink ref="A2722" r:id="rId2712" xr:uid="{00000000-0004-0000-0D00-0000970A0000}"/>
    <hyperlink ref="A2723" r:id="rId2713" xr:uid="{00000000-0004-0000-0D00-0000980A0000}"/>
    <hyperlink ref="A2724" r:id="rId2714" xr:uid="{00000000-0004-0000-0D00-0000990A0000}"/>
    <hyperlink ref="A2725" r:id="rId2715" xr:uid="{00000000-0004-0000-0D00-00009A0A0000}"/>
    <hyperlink ref="A2726" r:id="rId2716" xr:uid="{00000000-0004-0000-0D00-00009B0A0000}"/>
    <hyperlink ref="A2727" r:id="rId2717" xr:uid="{00000000-0004-0000-0D00-00009C0A0000}"/>
    <hyperlink ref="A2728" r:id="rId2718" xr:uid="{00000000-0004-0000-0D00-00009D0A0000}"/>
    <hyperlink ref="A2729" r:id="rId2719" xr:uid="{00000000-0004-0000-0D00-00009E0A0000}"/>
    <hyperlink ref="A2730" r:id="rId2720" xr:uid="{00000000-0004-0000-0D00-00009F0A0000}"/>
    <hyperlink ref="A2731" r:id="rId2721" xr:uid="{00000000-0004-0000-0D00-0000A00A0000}"/>
    <hyperlink ref="A2732" r:id="rId2722" xr:uid="{00000000-0004-0000-0D00-0000A10A0000}"/>
    <hyperlink ref="A2733" r:id="rId2723" xr:uid="{00000000-0004-0000-0D00-0000A20A0000}"/>
    <hyperlink ref="A2734" r:id="rId2724" xr:uid="{00000000-0004-0000-0D00-0000A30A0000}"/>
    <hyperlink ref="A2735" r:id="rId2725" xr:uid="{00000000-0004-0000-0D00-0000A40A0000}"/>
    <hyperlink ref="A2736" r:id="rId2726" xr:uid="{00000000-0004-0000-0D00-0000A50A0000}"/>
    <hyperlink ref="A2737" r:id="rId2727" xr:uid="{00000000-0004-0000-0D00-0000A60A0000}"/>
    <hyperlink ref="A2738" r:id="rId2728" xr:uid="{00000000-0004-0000-0D00-0000A70A0000}"/>
    <hyperlink ref="A2739" r:id="rId2729" xr:uid="{00000000-0004-0000-0D00-0000A80A0000}"/>
    <hyperlink ref="A2740" r:id="rId2730" xr:uid="{00000000-0004-0000-0D00-0000A90A0000}"/>
    <hyperlink ref="A2741" r:id="rId2731" xr:uid="{00000000-0004-0000-0D00-0000AA0A0000}"/>
    <hyperlink ref="A2742" r:id="rId2732" xr:uid="{00000000-0004-0000-0D00-0000AB0A0000}"/>
    <hyperlink ref="A2743" r:id="rId2733" xr:uid="{00000000-0004-0000-0D00-0000AC0A0000}"/>
    <hyperlink ref="A2744" r:id="rId2734" xr:uid="{00000000-0004-0000-0D00-0000AD0A0000}"/>
    <hyperlink ref="A2745" r:id="rId2735" xr:uid="{00000000-0004-0000-0D00-0000AE0A0000}"/>
    <hyperlink ref="A2746" r:id="rId2736" xr:uid="{00000000-0004-0000-0D00-0000AF0A0000}"/>
    <hyperlink ref="A2747" r:id="rId2737" xr:uid="{00000000-0004-0000-0D00-0000B00A0000}"/>
    <hyperlink ref="A2748" r:id="rId2738" xr:uid="{00000000-0004-0000-0D00-0000B10A0000}"/>
    <hyperlink ref="A2749" r:id="rId2739" xr:uid="{00000000-0004-0000-0D00-0000B20A0000}"/>
    <hyperlink ref="A2750" r:id="rId2740" xr:uid="{00000000-0004-0000-0D00-0000B30A0000}"/>
    <hyperlink ref="A2751" r:id="rId2741" xr:uid="{00000000-0004-0000-0D00-0000B40A0000}"/>
    <hyperlink ref="A2752" r:id="rId2742" xr:uid="{00000000-0004-0000-0D00-0000B50A0000}"/>
    <hyperlink ref="A2753" r:id="rId2743" xr:uid="{00000000-0004-0000-0D00-0000B60A0000}"/>
    <hyperlink ref="A2754" r:id="rId2744" xr:uid="{00000000-0004-0000-0D00-0000B70A0000}"/>
    <hyperlink ref="A2755" r:id="rId2745" xr:uid="{00000000-0004-0000-0D00-0000B80A0000}"/>
    <hyperlink ref="A2756" r:id="rId2746" xr:uid="{00000000-0004-0000-0D00-0000B90A0000}"/>
    <hyperlink ref="A2757" r:id="rId2747" xr:uid="{00000000-0004-0000-0D00-0000BA0A0000}"/>
    <hyperlink ref="A2758" r:id="rId2748" xr:uid="{00000000-0004-0000-0D00-0000BB0A0000}"/>
    <hyperlink ref="A2759" r:id="rId2749" xr:uid="{00000000-0004-0000-0D00-0000BC0A0000}"/>
    <hyperlink ref="A2760" r:id="rId2750" xr:uid="{00000000-0004-0000-0D00-0000BD0A0000}"/>
    <hyperlink ref="A2761" r:id="rId2751" xr:uid="{00000000-0004-0000-0D00-0000BE0A0000}"/>
    <hyperlink ref="A2762" r:id="rId2752" xr:uid="{00000000-0004-0000-0D00-0000BF0A0000}"/>
    <hyperlink ref="A2763" r:id="rId2753" xr:uid="{00000000-0004-0000-0D00-0000C00A0000}"/>
    <hyperlink ref="A2764" r:id="rId2754" xr:uid="{00000000-0004-0000-0D00-0000C10A0000}"/>
    <hyperlink ref="A2765" r:id="rId2755" xr:uid="{00000000-0004-0000-0D00-0000C20A0000}"/>
    <hyperlink ref="A2766" r:id="rId2756" xr:uid="{00000000-0004-0000-0D00-0000C30A0000}"/>
    <hyperlink ref="A2767" r:id="rId2757" xr:uid="{00000000-0004-0000-0D00-0000C40A0000}"/>
    <hyperlink ref="A2768" r:id="rId2758" xr:uid="{00000000-0004-0000-0D00-0000C50A0000}"/>
    <hyperlink ref="A2769" r:id="rId2759" xr:uid="{00000000-0004-0000-0D00-0000C60A0000}"/>
    <hyperlink ref="A2770" r:id="rId2760" xr:uid="{00000000-0004-0000-0D00-0000C70A0000}"/>
    <hyperlink ref="A2771" r:id="rId2761" xr:uid="{00000000-0004-0000-0D00-0000C80A0000}"/>
    <hyperlink ref="A2772" r:id="rId2762" xr:uid="{00000000-0004-0000-0D00-0000C90A0000}"/>
    <hyperlink ref="A2773" r:id="rId2763" xr:uid="{00000000-0004-0000-0D00-0000CA0A0000}"/>
    <hyperlink ref="A2774" r:id="rId2764" xr:uid="{00000000-0004-0000-0D00-0000CB0A0000}"/>
    <hyperlink ref="A2775" r:id="rId2765" xr:uid="{00000000-0004-0000-0D00-0000CC0A0000}"/>
    <hyperlink ref="A2776" r:id="rId2766" xr:uid="{00000000-0004-0000-0D00-0000CD0A0000}"/>
    <hyperlink ref="A2777" r:id="rId2767" xr:uid="{00000000-0004-0000-0D00-0000CE0A0000}"/>
    <hyperlink ref="A2778" r:id="rId2768" xr:uid="{00000000-0004-0000-0D00-0000CF0A0000}"/>
    <hyperlink ref="A2779" r:id="rId2769" xr:uid="{00000000-0004-0000-0D00-0000D00A0000}"/>
    <hyperlink ref="A2780" r:id="rId2770" xr:uid="{00000000-0004-0000-0D00-0000D10A0000}"/>
    <hyperlink ref="A2781" r:id="rId2771" xr:uid="{00000000-0004-0000-0D00-0000D20A0000}"/>
    <hyperlink ref="A2782" r:id="rId2772" xr:uid="{00000000-0004-0000-0D00-0000D30A0000}"/>
    <hyperlink ref="A2783" r:id="rId2773" xr:uid="{00000000-0004-0000-0D00-0000D40A0000}"/>
    <hyperlink ref="A2784" r:id="rId2774" xr:uid="{00000000-0004-0000-0D00-0000D50A0000}"/>
    <hyperlink ref="A2785" r:id="rId2775" xr:uid="{00000000-0004-0000-0D00-0000D60A0000}"/>
    <hyperlink ref="A2786" r:id="rId2776" xr:uid="{00000000-0004-0000-0D00-0000D70A0000}"/>
    <hyperlink ref="A2787" r:id="rId2777" xr:uid="{00000000-0004-0000-0D00-0000D80A0000}"/>
    <hyperlink ref="A2788" r:id="rId2778" xr:uid="{00000000-0004-0000-0D00-0000D90A0000}"/>
    <hyperlink ref="A2789" r:id="rId2779" xr:uid="{00000000-0004-0000-0D00-0000DA0A0000}"/>
    <hyperlink ref="A2790" r:id="rId2780" xr:uid="{00000000-0004-0000-0D00-0000DB0A0000}"/>
    <hyperlink ref="A2791" r:id="rId2781" xr:uid="{00000000-0004-0000-0D00-0000DC0A0000}"/>
    <hyperlink ref="A2792" r:id="rId2782" xr:uid="{00000000-0004-0000-0D00-0000DD0A0000}"/>
    <hyperlink ref="A2793" r:id="rId2783" xr:uid="{00000000-0004-0000-0D00-0000DE0A0000}"/>
    <hyperlink ref="A2794" r:id="rId2784" xr:uid="{00000000-0004-0000-0D00-0000DF0A0000}"/>
    <hyperlink ref="A2795" r:id="rId2785" xr:uid="{00000000-0004-0000-0D00-0000E00A0000}"/>
    <hyperlink ref="A2796" r:id="rId2786" xr:uid="{00000000-0004-0000-0D00-0000E10A0000}"/>
    <hyperlink ref="A2797" r:id="rId2787" xr:uid="{00000000-0004-0000-0D00-0000E20A0000}"/>
    <hyperlink ref="A2798" r:id="rId2788" xr:uid="{00000000-0004-0000-0D00-0000E30A0000}"/>
    <hyperlink ref="A2799" r:id="rId2789" xr:uid="{00000000-0004-0000-0D00-0000E40A0000}"/>
    <hyperlink ref="A2800" r:id="rId2790" xr:uid="{00000000-0004-0000-0D00-0000E50A0000}"/>
    <hyperlink ref="A2801" r:id="rId2791" xr:uid="{00000000-0004-0000-0D00-0000E60A0000}"/>
    <hyperlink ref="A2802" r:id="rId2792" xr:uid="{00000000-0004-0000-0D00-0000E70A0000}"/>
    <hyperlink ref="A2803" r:id="rId2793" xr:uid="{00000000-0004-0000-0D00-0000E80A0000}"/>
    <hyperlink ref="A2804" r:id="rId2794" xr:uid="{00000000-0004-0000-0D00-0000E90A0000}"/>
    <hyperlink ref="A2805" r:id="rId2795" xr:uid="{00000000-0004-0000-0D00-0000EA0A0000}"/>
    <hyperlink ref="A2806" r:id="rId2796" xr:uid="{00000000-0004-0000-0D00-0000EB0A0000}"/>
    <hyperlink ref="A2807" r:id="rId2797" xr:uid="{00000000-0004-0000-0D00-0000EC0A0000}"/>
    <hyperlink ref="A2808" r:id="rId2798" xr:uid="{00000000-0004-0000-0D00-0000ED0A0000}"/>
    <hyperlink ref="A2809" r:id="rId2799" xr:uid="{00000000-0004-0000-0D00-0000EE0A0000}"/>
    <hyperlink ref="A2810" r:id="rId2800" xr:uid="{00000000-0004-0000-0D00-0000EF0A0000}"/>
    <hyperlink ref="A2811" r:id="rId2801" xr:uid="{00000000-0004-0000-0D00-0000F00A0000}"/>
    <hyperlink ref="A2812" r:id="rId2802" xr:uid="{00000000-0004-0000-0D00-0000F10A0000}"/>
    <hyperlink ref="A2813" r:id="rId2803" xr:uid="{00000000-0004-0000-0D00-0000F20A0000}"/>
    <hyperlink ref="A2814" r:id="rId2804" xr:uid="{00000000-0004-0000-0D00-0000F30A0000}"/>
    <hyperlink ref="A2815" r:id="rId2805" xr:uid="{00000000-0004-0000-0D00-0000F40A0000}"/>
    <hyperlink ref="A2816" r:id="rId2806" xr:uid="{00000000-0004-0000-0D00-0000F50A0000}"/>
    <hyperlink ref="A2817" r:id="rId2807" xr:uid="{00000000-0004-0000-0D00-0000F60A0000}"/>
    <hyperlink ref="A2818" r:id="rId2808" xr:uid="{00000000-0004-0000-0D00-0000F70A0000}"/>
    <hyperlink ref="A2819" r:id="rId2809" xr:uid="{00000000-0004-0000-0D00-0000F80A0000}"/>
    <hyperlink ref="A2820" r:id="rId2810" xr:uid="{00000000-0004-0000-0D00-0000F90A0000}"/>
    <hyperlink ref="A2821" r:id="rId2811" xr:uid="{00000000-0004-0000-0D00-0000FA0A0000}"/>
    <hyperlink ref="A2822" r:id="rId2812" xr:uid="{00000000-0004-0000-0D00-0000FB0A0000}"/>
    <hyperlink ref="A2823" r:id="rId2813" xr:uid="{00000000-0004-0000-0D00-0000FC0A0000}"/>
    <hyperlink ref="A2824" r:id="rId2814" xr:uid="{00000000-0004-0000-0D00-0000FD0A0000}"/>
    <hyperlink ref="A2825" r:id="rId2815" xr:uid="{00000000-0004-0000-0D00-0000FE0A0000}"/>
    <hyperlink ref="A2826" r:id="rId2816" xr:uid="{00000000-0004-0000-0D00-0000FF0A0000}"/>
    <hyperlink ref="A2827" r:id="rId2817" xr:uid="{00000000-0004-0000-0D00-0000000B0000}"/>
    <hyperlink ref="A2828" r:id="rId2818" xr:uid="{00000000-0004-0000-0D00-0000010B0000}"/>
    <hyperlink ref="A2829" r:id="rId2819" xr:uid="{00000000-0004-0000-0D00-0000020B0000}"/>
    <hyperlink ref="A2830" r:id="rId2820" xr:uid="{00000000-0004-0000-0D00-0000030B0000}"/>
    <hyperlink ref="A2831" r:id="rId2821" xr:uid="{00000000-0004-0000-0D00-0000040B0000}"/>
    <hyperlink ref="A2832" r:id="rId2822" xr:uid="{00000000-0004-0000-0D00-0000050B0000}"/>
    <hyperlink ref="A2833" r:id="rId2823" xr:uid="{00000000-0004-0000-0D00-0000060B0000}"/>
    <hyperlink ref="A2834" r:id="rId2824" xr:uid="{00000000-0004-0000-0D00-0000070B0000}"/>
    <hyperlink ref="A2835" r:id="rId2825" xr:uid="{00000000-0004-0000-0D00-0000080B0000}"/>
    <hyperlink ref="A2836" r:id="rId2826" xr:uid="{00000000-0004-0000-0D00-0000090B0000}"/>
    <hyperlink ref="A2837" r:id="rId2827" xr:uid="{00000000-0004-0000-0D00-00000A0B0000}"/>
    <hyperlink ref="A2838" r:id="rId2828" xr:uid="{00000000-0004-0000-0D00-00000B0B0000}"/>
    <hyperlink ref="A2839" r:id="rId2829" xr:uid="{00000000-0004-0000-0D00-00000C0B0000}"/>
    <hyperlink ref="A2840" r:id="rId2830" xr:uid="{00000000-0004-0000-0D00-00000D0B0000}"/>
    <hyperlink ref="A2841" r:id="rId2831" xr:uid="{00000000-0004-0000-0D00-00000E0B0000}"/>
    <hyperlink ref="A2842" r:id="rId2832" xr:uid="{00000000-0004-0000-0D00-00000F0B0000}"/>
    <hyperlink ref="A2843" r:id="rId2833" xr:uid="{00000000-0004-0000-0D00-0000100B0000}"/>
    <hyperlink ref="A2844" r:id="rId2834" xr:uid="{00000000-0004-0000-0D00-0000110B0000}"/>
    <hyperlink ref="A2845" r:id="rId2835" xr:uid="{00000000-0004-0000-0D00-0000120B0000}"/>
    <hyperlink ref="A2846" r:id="rId2836" xr:uid="{00000000-0004-0000-0D00-0000130B0000}"/>
    <hyperlink ref="A2847" r:id="rId2837" xr:uid="{00000000-0004-0000-0D00-0000140B0000}"/>
    <hyperlink ref="A2848" r:id="rId2838" xr:uid="{00000000-0004-0000-0D00-0000150B0000}"/>
    <hyperlink ref="A2849" r:id="rId2839" xr:uid="{00000000-0004-0000-0D00-0000160B0000}"/>
    <hyperlink ref="A2850" r:id="rId2840" xr:uid="{00000000-0004-0000-0D00-0000170B0000}"/>
    <hyperlink ref="A2851" r:id="rId2841" xr:uid="{00000000-0004-0000-0D00-0000180B0000}"/>
    <hyperlink ref="A2852" r:id="rId2842" xr:uid="{00000000-0004-0000-0D00-0000190B0000}"/>
    <hyperlink ref="A2853" r:id="rId2843" xr:uid="{00000000-0004-0000-0D00-00001A0B0000}"/>
    <hyperlink ref="A2854" r:id="rId2844" xr:uid="{00000000-0004-0000-0D00-00001B0B0000}"/>
    <hyperlink ref="A2855" r:id="rId2845" xr:uid="{00000000-0004-0000-0D00-00001C0B0000}"/>
    <hyperlink ref="A2856" r:id="rId2846" xr:uid="{00000000-0004-0000-0D00-00001D0B0000}"/>
    <hyperlink ref="A2857" r:id="rId2847" xr:uid="{00000000-0004-0000-0D00-00001E0B0000}"/>
    <hyperlink ref="A2858" r:id="rId2848" xr:uid="{00000000-0004-0000-0D00-00001F0B0000}"/>
    <hyperlink ref="A2859" r:id="rId2849" xr:uid="{00000000-0004-0000-0D00-0000200B0000}"/>
    <hyperlink ref="A2860" r:id="rId2850" xr:uid="{00000000-0004-0000-0D00-0000210B0000}"/>
    <hyperlink ref="A2861" r:id="rId2851" xr:uid="{00000000-0004-0000-0D00-0000220B0000}"/>
    <hyperlink ref="A2862" r:id="rId2852" xr:uid="{00000000-0004-0000-0D00-0000230B0000}"/>
    <hyperlink ref="A2863" r:id="rId2853" xr:uid="{00000000-0004-0000-0D00-0000240B0000}"/>
    <hyperlink ref="A2864" r:id="rId2854" xr:uid="{00000000-0004-0000-0D00-0000250B0000}"/>
    <hyperlink ref="A2865" r:id="rId2855" xr:uid="{00000000-0004-0000-0D00-0000260B0000}"/>
    <hyperlink ref="A2866" r:id="rId2856" xr:uid="{00000000-0004-0000-0D00-0000270B0000}"/>
    <hyperlink ref="A2867" r:id="rId2857" xr:uid="{00000000-0004-0000-0D00-0000280B0000}"/>
    <hyperlink ref="A2868" r:id="rId2858" xr:uid="{00000000-0004-0000-0D00-0000290B0000}"/>
    <hyperlink ref="A2869" r:id="rId2859" xr:uid="{00000000-0004-0000-0D00-00002A0B0000}"/>
    <hyperlink ref="A2870" r:id="rId2860" xr:uid="{00000000-0004-0000-0D00-00002B0B0000}"/>
    <hyperlink ref="A2871" r:id="rId2861" xr:uid="{00000000-0004-0000-0D00-00002C0B0000}"/>
    <hyperlink ref="A2872" r:id="rId2862" xr:uid="{00000000-0004-0000-0D00-00002D0B0000}"/>
    <hyperlink ref="A2873" r:id="rId2863" xr:uid="{00000000-0004-0000-0D00-00002E0B0000}"/>
    <hyperlink ref="A2874" r:id="rId2864" xr:uid="{00000000-0004-0000-0D00-00002F0B0000}"/>
    <hyperlink ref="A2875" r:id="rId2865" xr:uid="{00000000-0004-0000-0D00-0000300B0000}"/>
    <hyperlink ref="A2876" r:id="rId2866" xr:uid="{00000000-0004-0000-0D00-0000310B0000}"/>
    <hyperlink ref="A2877" r:id="rId2867" xr:uid="{00000000-0004-0000-0D00-0000320B0000}"/>
    <hyperlink ref="A2878" r:id="rId2868" xr:uid="{00000000-0004-0000-0D00-0000330B0000}"/>
    <hyperlink ref="A2879" r:id="rId2869" xr:uid="{00000000-0004-0000-0D00-0000340B0000}"/>
    <hyperlink ref="A2880" r:id="rId2870" xr:uid="{00000000-0004-0000-0D00-0000350B0000}"/>
    <hyperlink ref="A2881" r:id="rId2871" xr:uid="{00000000-0004-0000-0D00-0000360B0000}"/>
    <hyperlink ref="A2882" r:id="rId2872" xr:uid="{00000000-0004-0000-0D00-0000370B0000}"/>
    <hyperlink ref="A2883" r:id="rId2873" xr:uid="{00000000-0004-0000-0D00-0000380B0000}"/>
    <hyperlink ref="A2884" r:id="rId2874" xr:uid="{00000000-0004-0000-0D00-0000390B0000}"/>
    <hyperlink ref="A2885" r:id="rId2875" xr:uid="{00000000-0004-0000-0D00-00003A0B0000}"/>
    <hyperlink ref="A2886" r:id="rId2876" xr:uid="{00000000-0004-0000-0D00-00003B0B0000}"/>
    <hyperlink ref="A2887" r:id="rId2877" xr:uid="{00000000-0004-0000-0D00-00003C0B0000}"/>
    <hyperlink ref="A2888" r:id="rId2878" xr:uid="{00000000-0004-0000-0D00-00003D0B0000}"/>
    <hyperlink ref="A2889" r:id="rId2879" xr:uid="{00000000-0004-0000-0D00-00003E0B0000}"/>
    <hyperlink ref="A2890" r:id="rId2880" xr:uid="{00000000-0004-0000-0D00-00003F0B0000}"/>
    <hyperlink ref="A2891" r:id="rId2881" xr:uid="{00000000-0004-0000-0D00-0000400B0000}"/>
    <hyperlink ref="A2892" r:id="rId2882" xr:uid="{00000000-0004-0000-0D00-0000410B0000}"/>
    <hyperlink ref="A2893" r:id="rId2883" xr:uid="{00000000-0004-0000-0D00-0000420B0000}"/>
    <hyperlink ref="A2894" r:id="rId2884" xr:uid="{00000000-0004-0000-0D00-0000430B0000}"/>
    <hyperlink ref="A2895" r:id="rId2885" xr:uid="{00000000-0004-0000-0D00-0000440B0000}"/>
    <hyperlink ref="A2896" r:id="rId2886" xr:uid="{00000000-0004-0000-0D00-0000450B0000}"/>
    <hyperlink ref="A2897" r:id="rId2887" xr:uid="{00000000-0004-0000-0D00-0000460B0000}"/>
    <hyperlink ref="A2898" r:id="rId2888" xr:uid="{00000000-0004-0000-0D00-0000470B0000}"/>
    <hyperlink ref="A2899" r:id="rId2889" xr:uid="{00000000-0004-0000-0D00-0000480B0000}"/>
    <hyperlink ref="A2900" r:id="rId2890" xr:uid="{00000000-0004-0000-0D00-0000490B0000}"/>
    <hyperlink ref="A2901" r:id="rId2891" xr:uid="{00000000-0004-0000-0D00-00004A0B0000}"/>
    <hyperlink ref="A2902" r:id="rId2892" xr:uid="{00000000-0004-0000-0D00-00004B0B0000}"/>
    <hyperlink ref="A2903" r:id="rId2893" xr:uid="{00000000-0004-0000-0D00-00004C0B0000}"/>
    <hyperlink ref="A2904" r:id="rId2894" xr:uid="{00000000-0004-0000-0D00-00004D0B0000}"/>
    <hyperlink ref="A2905" r:id="rId2895" xr:uid="{00000000-0004-0000-0D00-00004E0B0000}"/>
    <hyperlink ref="A2906" r:id="rId2896" xr:uid="{00000000-0004-0000-0D00-00004F0B0000}"/>
    <hyperlink ref="A2907" r:id="rId2897" xr:uid="{00000000-0004-0000-0D00-0000500B0000}"/>
    <hyperlink ref="A2908" r:id="rId2898" xr:uid="{00000000-0004-0000-0D00-0000510B0000}"/>
    <hyperlink ref="A2909" r:id="rId2899" xr:uid="{00000000-0004-0000-0D00-0000520B0000}"/>
    <hyperlink ref="A2910" r:id="rId2900" xr:uid="{00000000-0004-0000-0D00-0000530B0000}"/>
    <hyperlink ref="A2911" r:id="rId2901" xr:uid="{00000000-0004-0000-0D00-0000540B0000}"/>
    <hyperlink ref="A2912" r:id="rId2902" xr:uid="{00000000-0004-0000-0D00-0000550B0000}"/>
    <hyperlink ref="A2913" r:id="rId2903" xr:uid="{00000000-0004-0000-0D00-0000560B0000}"/>
    <hyperlink ref="A2914" r:id="rId2904" xr:uid="{00000000-0004-0000-0D00-0000570B0000}"/>
    <hyperlink ref="A2915" r:id="rId2905" xr:uid="{00000000-0004-0000-0D00-0000580B0000}"/>
    <hyperlink ref="A2916" r:id="rId2906" xr:uid="{00000000-0004-0000-0D00-0000590B0000}"/>
    <hyperlink ref="A2917" r:id="rId2907" xr:uid="{00000000-0004-0000-0D00-00005A0B0000}"/>
    <hyperlink ref="A2918" r:id="rId2908" xr:uid="{00000000-0004-0000-0D00-00005B0B0000}"/>
    <hyperlink ref="A2919" r:id="rId2909" xr:uid="{00000000-0004-0000-0D00-00005C0B0000}"/>
    <hyperlink ref="A2920" r:id="rId2910" xr:uid="{00000000-0004-0000-0D00-00005D0B0000}"/>
    <hyperlink ref="A2921" r:id="rId2911" xr:uid="{00000000-0004-0000-0D00-00005E0B0000}"/>
    <hyperlink ref="A2922" r:id="rId2912" xr:uid="{00000000-0004-0000-0D00-00005F0B0000}"/>
    <hyperlink ref="A2923" r:id="rId2913" xr:uid="{00000000-0004-0000-0D00-0000600B0000}"/>
    <hyperlink ref="A2924" r:id="rId2914" xr:uid="{00000000-0004-0000-0D00-0000610B0000}"/>
    <hyperlink ref="A2925" r:id="rId2915" xr:uid="{00000000-0004-0000-0D00-0000620B0000}"/>
    <hyperlink ref="A2926" r:id="rId2916" xr:uid="{00000000-0004-0000-0D00-0000630B0000}"/>
    <hyperlink ref="A2927" r:id="rId2917" xr:uid="{00000000-0004-0000-0D00-0000640B0000}"/>
    <hyperlink ref="A2928" r:id="rId2918" xr:uid="{00000000-0004-0000-0D00-0000650B0000}"/>
    <hyperlink ref="A2929" r:id="rId2919" xr:uid="{00000000-0004-0000-0D00-0000660B0000}"/>
    <hyperlink ref="A2930" r:id="rId2920" xr:uid="{00000000-0004-0000-0D00-0000670B0000}"/>
    <hyperlink ref="A2931" r:id="rId2921" xr:uid="{00000000-0004-0000-0D00-0000680B0000}"/>
    <hyperlink ref="A2932" r:id="rId2922" xr:uid="{00000000-0004-0000-0D00-0000690B0000}"/>
    <hyperlink ref="A2933" r:id="rId2923" xr:uid="{00000000-0004-0000-0D00-00006A0B0000}"/>
    <hyperlink ref="A2934" r:id="rId2924" xr:uid="{00000000-0004-0000-0D00-00006B0B0000}"/>
    <hyperlink ref="A2935" r:id="rId2925" xr:uid="{00000000-0004-0000-0D00-00006C0B0000}"/>
    <hyperlink ref="A2936" r:id="rId2926" xr:uid="{00000000-0004-0000-0D00-00006D0B0000}"/>
    <hyperlink ref="A2937" r:id="rId2927" xr:uid="{00000000-0004-0000-0D00-00006E0B0000}"/>
    <hyperlink ref="A2938" r:id="rId2928" xr:uid="{00000000-0004-0000-0D00-00006F0B0000}"/>
    <hyperlink ref="A2939" r:id="rId2929" xr:uid="{00000000-0004-0000-0D00-0000700B0000}"/>
    <hyperlink ref="A2940" r:id="rId2930" xr:uid="{00000000-0004-0000-0D00-0000710B0000}"/>
    <hyperlink ref="A2941" r:id="rId2931" xr:uid="{00000000-0004-0000-0D00-0000720B0000}"/>
    <hyperlink ref="A2942" r:id="rId2932" xr:uid="{00000000-0004-0000-0D00-0000730B0000}"/>
    <hyperlink ref="A2943" r:id="rId2933" xr:uid="{00000000-0004-0000-0D00-0000740B0000}"/>
    <hyperlink ref="A2944" r:id="rId2934" xr:uid="{00000000-0004-0000-0D00-0000750B0000}"/>
    <hyperlink ref="A2945" r:id="rId2935" xr:uid="{00000000-0004-0000-0D00-0000760B0000}"/>
    <hyperlink ref="A2946" r:id="rId2936" xr:uid="{00000000-0004-0000-0D00-0000770B0000}"/>
    <hyperlink ref="A2947" r:id="rId2937" xr:uid="{00000000-0004-0000-0D00-0000780B0000}"/>
    <hyperlink ref="A2948" r:id="rId2938" xr:uid="{00000000-0004-0000-0D00-0000790B0000}"/>
    <hyperlink ref="A2949" r:id="rId2939" xr:uid="{00000000-0004-0000-0D00-00007A0B0000}"/>
    <hyperlink ref="A2950" r:id="rId2940" xr:uid="{00000000-0004-0000-0D00-00007B0B0000}"/>
    <hyperlink ref="A2951" r:id="rId2941" xr:uid="{00000000-0004-0000-0D00-00007C0B0000}"/>
    <hyperlink ref="A2952" r:id="rId2942" xr:uid="{00000000-0004-0000-0D00-00007D0B0000}"/>
    <hyperlink ref="A2953" r:id="rId2943" xr:uid="{00000000-0004-0000-0D00-00007E0B0000}"/>
    <hyperlink ref="A2954" r:id="rId2944" xr:uid="{00000000-0004-0000-0D00-00007F0B0000}"/>
    <hyperlink ref="A2955" r:id="rId2945" xr:uid="{00000000-0004-0000-0D00-0000800B0000}"/>
    <hyperlink ref="A2956" r:id="rId2946" xr:uid="{00000000-0004-0000-0D00-0000810B0000}"/>
    <hyperlink ref="A2957" r:id="rId2947" xr:uid="{00000000-0004-0000-0D00-0000820B0000}"/>
    <hyperlink ref="A2958" r:id="rId2948" xr:uid="{00000000-0004-0000-0D00-0000830B0000}"/>
    <hyperlink ref="A2959" r:id="rId2949" xr:uid="{00000000-0004-0000-0D00-0000840B0000}"/>
    <hyperlink ref="A2960" r:id="rId2950" xr:uid="{00000000-0004-0000-0D00-0000850B0000}"/>
    <hyperlink ref="A2961" r:id="rId2951" xr:uid="{00000000-0004-0000-0D00-0000860B0000}"/>
    <hyperlink ref="A2962" r:id="rId2952" xr:uid="{00000000-0004-0000-0D00-0000870B0000}"/>
    <hyperlink ref="A2963" r:id="rId2953" xr:uid="{00000000-0004-0000-0D00-0000880B0000}"/>
    <hyperlink ref="A2964" r:id="rId2954" xr:uid="{00000000-0004-0000-0D00-0000890B0000}"/>
    <hyperlink ref="A2965" r:id="rId2955" xr:uid="{00000000-0004-0000-0D00-00008A0B0000}"/>
    <hyperlink ref="A2966" r:id="rId2956" xr:uid="{00000000-0004-0000-0D00-00008B0B0000}"/>
    <hyperlink ref="A2967" r:id="rId2957" xr:uid="{00000000-0004-0000-0D00-00008C0B0000}"/>
    <hyperlink ref="A2968" r:id="rId2958" xr:uid="{00000000-0004-0000-0D00-00008D0B0000}"/>
    <hyperlink ref="A2969" r:id="rId2959" xr:uid="{00000000-0004-0000-0D00-00008E0B0000}"/>
    <hyperlink ref="A2970" r:id="rId2960" xr:uid="{00000000-0004-0000-0D00-00008F0B0000}"/>
    <hyperlink ref="A2971" r:id="rId2961" xr:uid="{00000000-0004-0000-0D00-0000900B0000}"/>
    <hyperlink ref="A2972" r:id="rId2962" xr:uid="{00000000-0004-0000-0D00-0000910B0000}"/>
    <hyperlink ref="A2973" r:id="rId2963" xr:uid="{00000000-0004-0000-0D00-0000920B0000}"/>
    <hyperlink ref="A2974" r:id="rId2964" xr:uid="{00000000-0004-0000-0D00-0000930B0000}"/>
    <hyperlink ref="A2975" r:id="rId2965" xr:uid="{00000000-0004-0000-0D00-0000940B0000}"/>
    <hyperlink ref="A2976" r:id="rId2966" xr:uid="{00000000-0004-0000-0D00-0000950B0000}"/>
    <hyperlink ref="A2977" r:id="rId2967" xr:uid="{00000000-0004-0000-0D00-0000960B0000}"/>
    <hyperlink ref="A2978" r:id="rId2968" xr:uid="{00000000-0004-0000-0D00-0000970B0000}"/>
    <hyperlink ref="A2979" r:id="rId2969" xr:uid="{00000000-0004-0000-0D00-0000980B0000}"/>
    <hyperlink ref="A2980" r:id="rId2970" xr:uid="{00000000-0004-0000-0D00-0000990B0000}"/>
    <hyperlink ref="A2981" r:id="rId2971" xr:uid="{00000000-0004-0000-0D00-00009A0B0000}"/>
    <hyperlink ref="A2982" r:id="rId2972" xr:uid="{00000000-0004-0000-0D00-00009B0B0000}"/>
    <hyperlink ref="A2983" r:id="rId2973" xr:uid="{00000000-0004-0000-0D00-00009C0B0000}"/>
    <hyperlink ref="A2984" r:id="rId2974" xr:uid="{00000000-0004-0000-0D00-00009D0B0000}"/>
    <hyperlink ref="A2985" r:id="rId2975" xr:uid="{00000000-0004-0000-0D00-00009E0B0000}"/>
    <hyperlink ref="A2986" r:id="rId2976" xr:uid="{00000000-0004-0000-0D00-00009F0B0000}"/>
    <hyperlink ref="A2987" r:id="rId2977" xr:uid="{00000000-0004-0000-0D00-0000A00B0000}"/>
    <hyperlink ref="A2988" r:id="rId2978" xr:uid="{00000000-0004-0000-0D00-0000A10B0000}"/>
    <hyperlink ref="A2989" r:id="rId2979" xr:uid="{00000000-0004-0000-0D00-0000A20B0000}"/>
    <hyperlink ref="A2990" r:id="rId2980" xr:uid="{00000000-0004-0000-0D00-0000A30B0000}"/>
    <hyperlink ref="A2991" r:id="rId2981" xr:uid="{00000000-0004-0000-0D00-0000A40B0000}"/>
    <hyperlink ref="A2992" r:id="rId2982" xr:uid="{00000000-0004-0000-0D00-0000A50B0000}"/>
    <hyperlink ref="A2993" r:id="rId2983" xr:uid="{00000000-0004-0000-0D00-0000A60B0000}"/>
    <hyperlink ref="A2994" r:id="rId2984" xr:uid="{00000000-0004-0000-0D00-0000A70B0000}"/>
    <hyperlink ref="A2995" r:id="rId2985" xr:uid="{00000000-0004-0000-0D00-0000A80B0000}"/>
    <hyperlink ref="A2996" r:id="rId2986" xr:uid="{00000000-0004-0000-0D00-0000A90B0000}"/>
    <hyperlink ref="A2997" r:id="rId2987" xr:uid="{00000000-0004-0000-0D00-0000AA0B0000}"/>
    <hyperlink ref="A2998" r:id="rId2988" xr:uid="{00000000-0004-0000-0D00-0000AB0B0000}"/>
    <hyperlink ref="A2999" r:id="rId2989" xr:uid="{00000000-0004-0000-0D00-0000AC0B0000}"/>
    <hyperlink ref="A3000" r:id="rId2990" xr:uid="{00000000-0004-0000-0D00-0000AD0B0000}"/>
    <hyperlink ref="A3001" r:id="rId2991" xr:uid="{00000000-0004-0000-0D00-0000AE0B0000}"/>
    <hyperlink ref="A3002" r:id="rId2992" xr:uid="{00000000-0004-0000-0D00-0000AF0B0000}"/>
    <hyperlink ref="A3003" r:id="rId2993" xr:uid="{00000000-0004-0000-0D00-0000B00B0000}"/>
    <hyperlink ref="A3004" r:id="rId2994" xr:uid="{00000000-0004-0000-0D00-0000B10B0000}"/>
    <hyperlink ref="A3005" r:id="rId2995" xr:uid="{00000000-0004-0000-0D00-0000B20B0000}"/>
    <hyperlink ref="A3006" r:id="rId2996" xr:uid="{00000000-0004-0000-0D00-0000B30B0000}"/>
    <hyperlink ref="A3007" r:id="rId2997" xr:uid="{00000000-0004-0000-0D00-0000B40B0000}"/>
    <hyperlink ref="A3008" r:id="rId2998" xr:uid="{00000000-0004-0000-0D00-0000B50B0000}"/>
    <hyperlink ref="A3009" r:id="rId2999" xr:uid="{00000000-0004-0000-0D00-0000B60B0000}"/>
    <hyperlink ref="A3010" r:id="rId3000" xr:uid="{00000000-0004-0000-0D00-0000B70B0000}"/>
    <hyperlink ref="A3011" r:id="rId3001" xr:uid="{00000000-0004-0000-0D00-0000B80B0000}"/>
    <hyperlink ref="A3012" r:id="rId3002" xr:uid="{00000000-0004-0000-0D00-0000B90B0000}"/>
    <hyperlink ref="A3013" r:id="rId3003" xr:uid="{00000000-0004-0000-0D00-0000BA0B0000}"/>
    <hyperlink ref="A3014" r:id="rId3004" xr:uid="{00000000-0004-0000-0D00-0000BB0B0000}"/>
    <hyperlink ref="A3015" r:id="rId3005" xr:uid="{00000000-0004-0000-0D00-0000BC0B0000}"/>
    <hyperlink ref="A3016" r:id="rId3006" xr:uid="{00000000-0004-0000-0D00-0000BD0B0000}"/>
    <hyperlink ref="A3017" r:id="rId3007" xr:uid="{00000000-0004-0000-0D00-0000BE0B0000}"/>
    <hyperlink ref="A3018" r:id="rId3008" xr:uid="{00000000-0004-0000-0D00-0000BF0B0000}"/>
    <hyperlink ref="A3019" r:id="rId3009" xr:uid="{00000000-0004-0000-0D00-0000C00B0000}"/>
    <hyperlink ref="A3020" r:id="rId3010" xr:uid="{00000000-0004-0000-0D00-0000C10B0000}"/>
    <hyperlink ref="A3021" r:id="rId3011" xr:uid="{00000000-0004-0000-0D00-0000C20B0000}"/>
    <hyperlink ref="A3022" r:id="rId3012" xr:uid="{00000000-0004-0000-0D00-0000C30B0000}"/>
    <hyperlink ref="A3023" r:id="rId3013" xr:uid="{00000000-0004-0000-0D00-0000C40B0000}"/>
    <hyperlink ref="A3024" r:id="rId3014" xr:uid="{00000000-0004-0000-0D00-0000C50B0000}"/>
    <hyperlink ref="A3025" r:id="rId3015" xr:uid="{00000000-0004-0000-0D00-0000C60B0000}"/>
    <hyperlink ref="A3026" r:id="rId3016" xr:uid="{00000000-0004-0000-0D00-0000C70B0000}"/>
    <hyperlink ref="A3027" r:id="rId3017" xr:uid="{00000000-0004-0000-0D00-0000C80B0000}"/>
    <hyperlink ref="A3028" r:id="rId3018" xr:uid="{00000000-0004-0000-0D00-0000C90B0000}"/>
    <hyperlink ref="A3029" r:id="rId3019" xr:uid="{00000000-0004-0000-0D00-0000CA0B0000}"/>
    <hyperlink ref="A3030" r:id="rId3020" xr:uid="{00000000-0004-0000-0D00-0000CB0B0000}"/>
    <hyperlink ref="A3031" r:id="rId3021" xr:uid="{00000000-0004-0000-0D00-0000CC0B0000}"/>
    <hyperlink ref="A3032" r:id="rId3022" xr:uid="{00000000-0004-0000-0D00-0000CD0B0000}"/>
    <hyperlink ref="A3033" r:id="rId3023" xr:uid="{00000000-0004-0000-0D00-0000CE0B0000}"/>
    <hyperlink ref="A3034" r:id="rId3024" xr:uid="{00000000-0004-0000-0D00-0000CF0B0000}"/>
    <hyperlink ref="A3035" r:id="rId3025" xr:uid="{00000000-0004-0000-0D00-0000D00B0000}"/>
    <hyperlink ref="A3036" r:id="rId3026" xr:uid="{00000000-0004-0000-0D00-0000D10B0000}"/>
    <hyperlink ref="A3037" r:id="rId3027" xr:uid="{00000000-0004-0000-0D00-0000D20B0000}"/>
    <hyperlink ref="A3038" r:id="rId3028" xr:uid="{00000000-0004-0000-0D00-0000D30B0000}"/>
    <hyperlink ref="A3039" r:id="rId3029" xr:uid="{00000000-0004-0000-0D00-0000D40B0000}"/>
    <hyperlink ref="A3040" r:id="rId3030" xr:uid="{00000000-0004-0000-0D00-0000D50B0000}"/>
    <hyperlink ref="A3041" r:id="rId3031" xr:uid="{00000000-0004-0000-0D00-0000D60B0000}"/>
    <hyperlink ref="A3042" r:id="rId3032" xr:uid="{00000000-0004-0000-0D00-0000D70B0000}"/>
    <hyperlink ref="A3043" r:id="rId3033" xr:uid="{00000000-0004-0000-0D00-0000D80B0000}"/>
    <hyperlink ref="A3044" r:id="rId3034" xr:uid="{00000000-0004-0000-0D00-0000D90B0000}"/>
    <hyperlink ref="A3045" r:id="rId3035" xr:uid="{00000000-0004-0000-0D00-0000DA0B0000}"/>
    <hyperlink ref="A3046" r:id="rId3036" xr:uid="{00000000-0004-0000-0D00-0000DB0B0000}"/>
    <hyperlink ref="A3047" r:id="rId3037" xr:uid="{00000000-0004-0000-0D00-0000DC0B0000}"/>
    <hyperlink ref="A3048" r:id="rId3038" xr:uid="{00000000-0004-0000-0D00-0000DD0B0000}"/>
    <hyperlink ref="A3049" r:id="rId3039" xr:uid="{00000000-0004-0000-0D00-0000DE0B0000}"/>
    <hyperlink ref="A3050" r:id="rId3040" xr:uid="{00000000-0004-0000-0D00-0000DF0B0000}"/>
    <hyperlink ref="A3051" r:id="rId3041" xr:uid="{00000000-0004-0000-0D00-0000E00B0000}"/>
    <hyperlink ref="A3052" r:id="rId3042" xr:uid="{00000000-0004-0000-0D00-0000E10B0000}"/>
    <hyperlink ref="A3053" r:id="rId3043" xr:uid="{00000000-0004-0000-0D00-0000E20B0000}"/>
    <hyperlink ref="A3054" r:id="rId3044" xr:uid="{00000000-0004-0000-0D00-0000E30B0000}"/>
    <hyperlink ref="A3055" r:id="rId3045" xr:uid="{00000000-0004-0000-0D00-0000E40B0000}"/>
    <hyperlink ref="A3056" r:id="rId3046" xr:uid="{00000000-0004-0000-0D00-0000E50B0000}"/>
    <hyperlink ref="A3057" r:id="rId3047" xr:uid="{00000000-0004-0000-0D00-0000E60B0000}"/>
    <hyperlink ref="A3058" r:id="rId3048" xr:uid="{00000000-0004-0000-0D00-0000E70B0000}"/>
    <hyperlink ref="A3059" r:id="rId3049" xr:uid="{00000000-0004-0000-0D00-0000E80B0000}"/>
    <hyperlink ref="A3060" r:id="rId3050" xr:uid="{00000000-0004-0000-0D00-0000E90B0000}"/>
    <hyperlink ref="A3061" r:id="rId3051" xr:uid="{00000000-0004-0000-0D00-0000EA0B0000}"/>
    <hyperlink ref="A3062" r:id="rId3052" xr:uid="{00000000-0004-0000-0D00-0000EB0B0000}"/>
    <hyperlink ref="A3063" r:id="rId3053" xr:uid="{00000000-0004-0000-0D00-0000EC0B0000}"/>
    <hyperlink ref="A3064" r:id="rId3054" xr:uid="{00000000-0004-0000-0D00-0000ED0B0000}"/>
    <hyperlink ref="A3065" r:id="rId3055" xr:uid="{00000000-0004-0000-0D00-0000EE0B0000}"/>
    <hyperlink ref="A3066" r:id="rId3056" xr:uid="{00000000-0004-0000-0D00-0000EF0B0000}"/>
    <hyperlink ref="A3067" r:id="rId3057" xr:uid="{00000000-0004-0000-0D00-0000F00B0000}"/>
    <hyperlink ref="A3068" r:id="rId3058" xr:uid="{00000000-0004-0000-0D00-0000F10B0000}"/>
    <hyperlink ref="A3069" r:id="rId3059" xr:uid="{00000000-0004-0000-0D00-0000F20B0000}"/>
    <hyperlink ref="A3070" r:id="rId3060" xr:uid="{00000000-0004-0000-0D00-0000F30B0000}"/>
    <hyperlink ref="A3071" r:id="rId3061" xr:uid="{00000000-0004-0000-0D00-0000F40B0000}"/>
    <hyperlink ref="A3072" r:id="rId3062" xr:uid="{00000000-0004-0000-0D00-0000F50B0000}"/>
    <hyperlink ref="A3073" r:id="rId3063" xr:uid="{00000000-0004-0000-0D00-0000F60B0000}"/>
    <hyperlink ref="A3074" r:id="rId3064" xr:uid="{00000000-0004-0000-0D00-0000F70B0000}"/>
    <hyperlink ref="A3075" r:id="rId3065" xr:uid="{00000000-0004-0000-0D00-0000F80B0000}"/>
    <hyperlink ref="A3076" r:id="rId3066" xr:uid="{00000000-0004-0000-0D00-0000F90B0000}"/>
    <hyperlink ref="A3077" r:id="rId3067" xr:uid="{00000000-0004-0000-0D00-0000FA0B0000}"/>
    <hyperlink ref="A3078" r:id="rId3068" xr:uid="{00000000-0004-0000-0D00-0000FB0B0000}"/>
    <hyperlink ref="A3079" r:id="rId3069" xr:uid="{00000000-0004-0000-0D00-0000FC0B0000}"/>
    <hyperlink ref="A3080" r:id="rId3070" xr:uid="{00000000-0004-0000-0D00-0000FD0B0000}"/>
    <hyperlink ref="A3081" r:id="rId3071" xr:uid="{00000000-0004-0000-0D00-0000FE0B0000}"/>
    <hyperlink ref="A3082" r:id="rId3072" xr:uid="{00000000-0004-0000-0D00-0000FF0B0000}"/>
    <hyperlink ref="A3083" r:id="rId3073" xr:uid="{00000000-0004-0000-0D00-0000000C0000}"/>
    <hyperlink ref="A3084" r:id="rId3074" xr:uid="{00000000-0004-0000-0D00-0000010C0000}"/>
    <hyperlink ref="A3085" r:id="rId3075" xr:uid="{00000000-0004-0000-0D00-0000020C0000}"/>
    <hyperlink ref="A3086" r:id="rId3076" xr:uid="{00000000-0004-0000-0D00-0000030C0000}"/>
    <hyperlink ref="A3087" r:id="rId3077" xr:uid="{00000000-0004-0000-0D00-0000040C0000}"/>
    <hyperlink ref="A3088" r:id="rId3078" xr:uid="{00000000-0004-0000-0D00-0000050C0000}"/>
    <hyperlink ref="A3089" r:id="rId3079" xr:uid="{00000000-0004-0000-0D00-0000060C0000}"/>
    <hyperlink ref="A3090" r:id="rId3080" xr:uid="{00000000-0004-0000-0D00-0000070C0000}"/>
    <hyperlink ref="A3091" r:id="rId3081" xr:uid="{00000000-0004-0000-0D00-0000080C0000}"/>
    <hyperlink ref="A3092" r:id="rId3082" xr:uid="{00000000-0004-0000-0D00-0000090C0000}"/>
    <hyperlink ref="A3093" r:id="rId3083" xr:uid="{00000000-0004-0000-0D00-00000A0C0000}"/>
    <hyperlink ref="A3094" r:id="rId3084" xr:uid="{00000000-0004-0000-0D00-00000B0C0000}"/>
    <hyperlink ref="A3095" r:id="rId3085" xr:uid="{00000000-0004-0000-0D00-00000C0C0000}"/>
    <hyperlink ref="A3096" r:id="rId3086" xr:uid="{00000000-0004-0000-0D00-00000D0C0000}"/>
    <hyperlink ref="A3097" r:id="rId3087" xr:uid="{00000000-0004-0000-0D00-00000E0C0000}"/>
    <hyperlink ref="A3098" r:id="rId3088" xr:uid="{00000000-0004-0000-0D00-00000F0C0000}"/>
    <hyperlink ref="A3099" r:id="rId3089" xr:uid="{00000000-0004-0000-0D00-0000100C0000}"/>
    <hyperlink ref="A3100" r:id="rId3090" xr:uid="{00000000-0004-0000-0D00-0000110C0000}"/>
    <hyperlink ref="A3101" r:id="rId3091" xr:uid="{00000000-0004-0000-0D00-0000120C0000}"/>
    <hyperlink ref="A3102" r:id="rId3092" xr:uid="{00000000-0004-0000-0D00-0000130C0000}"/>
    <hyperlink ref="A3103" r:id="rId3093" xr:uid="{00000000-0004-0000-0D00-0000140C0000}"/>
    <hyperlink ref="A3104" r:id="rId3094" xr:uid="{00000000-0004-0000-0D00-0000150C0000}"/>
    <hyperlink ref="A3105" r:id="rId3095" xr:uid="{00000000-0004-0000-0D00-0000160C0000}"/>
    <hyperlink ref="A3106" r:id="rId3096" xr:uid="{00000000-0004-0000-0D00-0000170C0000}"/>
    <hyperlink ref="A3107" r:id="rId3097" xr:uid="{00000000-0004-0000-0D00-0000180C0000}"/>
    <hyperlink ref="A3108" r:id="rId3098" xr:uid="{00000000-0004-0000-0D00-0000190C0000}"/>
    <hyperlink ref="A3109" r:id="rId3099" xr:uid="{00000000-0004-0000-0D00-00001A0C0000}"/>
    <hyperlink ref="A3110" r:id="rId3100" xr:uid="{00000000-0004-0000-0D00-00001B0C0000}"/>
    <hyperlink ref="A3111" r:id="rId3101" xr:uid="{00000000-0004-0000-0D00-00001C0C0000}"/>
    <hyperlink ref="A3112" r:id="rId3102" xr:uid="{00000000-0004-0000-0D00-00001D0C0000}"/>
    <hyperlink ref="A3113" r:id="rId3103" xr:uid="{00000000-0004-0000-0D00-00001E0C0000}"/>
    <hyperlink ref="A3114" r:id="rId3104" xr:uid="{00000000-0004-0000-0D00-00001F0C0000}"/>
    <hyperlink ref="A3115" r:id="rId3105" xr:uid="{00000000-0004-0000-0D00-0000200C0000}"/>
    <hyperlink ref="A3116" r:id="rId3106" xr:uid="{00000000-0004-0000-0D00-0000210C0000}"/>
    <hyperlink ref="A3117" r:id="rId3107" xr:uid="{00000000-0004-0000-0D00-0000220C0000}"/>
    <hyperlink ref="A3118" r:id="rId3108" xr:uid="{00000000-0004-0000-0D00-0000230C0000}"/>
    <hyperlink ref="A3119" r:id="rId3109" xr:uid="{00000000-0004-0000-0D00-0000240C0000}"/>
    <hyperlink ref="A3120" r:id="rId3110" xr:uid="{00000000-0004-0000-0D00-0000250C0000}"/>
    <hyperlink ref="A3121" r:id="rId3111" xr:uid="{00000000-0004-0000-0D00-0000260C0000}"/>
    <hyperlink ref="A3122" r:id="rId3112" xr:uid="{00000000-0004-0000-0D00-0000270C0000}"/>
    <hyperlink ref="A3123" r:id="rId3113" xr:uid="{00000000-0004-0000-0D00-0000280C0000}"/>
    <hyperlink ref="A3124" r:id="rId3114" xr:uid="{00000000-0004-0000-0D00-0000290C0000}"/>
    <hyperlink ref="A3125" r:id="rId3115" xr:uid="{00000000-0004-0000-0D00-00002A0C0000}"/>
    <hyperlink ref="A3126" r:id="rId3116" xr:uid="{00000000-0004-0000-0D00-00002B0C0000}"/>
    <hyperlink ref="A3127" r:id="rId3117" xr:uid="{00000000-0004-0000-0D00-00002C0C0000}"/>
    <hyperlink ref="A3128" r:id="rId3118" xr:uid="{00000000-0004-0000-0D00-00002D0C0000}"/>
    <hyperlink ref="A3129" r:id="rId3119" xr:uid="{00000000-0004-0000-0D00-00002E0C0000}"/>
    <hyperlink ref="A3130" r:id="rId3120" xr:uid="{00000000-0004-0000-0D00-00002F0C0000}"/>
    <hyperlink ref="A3131" r:id="rId3121" xr:uid="{00000000-0004-0000-0D00-0000300C0000}"/>
    <hyperlink ref="A3132" r:id="rId3122" xr:uid="{00000000-0004-0000-0D00-0000310C0000}"/>
    <hyperlink ref="A3133" r:id="rId3123" xr:uid="{00000000-0004-0000-0D00-0000320C0000}"/>
    <hyperlink ref="A3134" r:id="rId3124" xr:uid="{00000000-0004-0000-0D00-0000330C0000}"/>
    <hyperlink ref="A3135" r:id="rId3125" xr:uid="{00000000-0004-0000-0D00-0000340C0000}"/>
    <hyperlink ref="A3136" r:id="rId3126" xr:uid="{00000000-0004-0000-0D00-0000350C0000}"/>
    <hyperlink ref="A3137" r:id="rId3127" xr:uid="{00000000-0004-0000-0D00-0000360C0000}"/>
    <hyperlink ref="A3138" r:id="rId3128" xr:uid="{00000000-0004-0000-0D00-0000370C0000}"/>
    <hyperlink ref="A3139" r:id="rId3129" xr:uid="{00000000-0004-0000-0D00-0000380C0000}"/>
    <hyperlink ref="A3140" r:id="rId3130" xr:uid="{00000000-0004-0000-0D00-0000390C0000}"/>
    <hyperlink ref="A3141" r:id="rId3131" xr:uid="{00000000-0004-0000-0D00-00003A0C0000}"/>
    <hyperlink ref="A3142" r:id="rId3132" xr:uid="{00000000-0004-0000-0D00-00003B0C0000}"/>
    <hyperlink ref="A3143" r:id="rId3133" xr:uid="{00000000-0004-0000-0D00-00003C0C0000}"/>
    <hyperlink ref="A3144" r:id="rId3134" xr:uid="{00000000-0004-0000-0D00-00003D0C0000}"/>
    <hyperlink ref="A3145" r:id="rId3135" xr:uid="{00000000-0004-0000-0D00-00003E0C0000}"/>
    <hyperlink ref="A3146" r:id="rId3136" xr:uid="{00000000-0004-0000-0D00-00003F0C0000}"/>
    <hyperlink ref="A3147" r:id="rId3137" xr:uid="{00000000-0004-0000-0D00-0000400C0000}"/>
    <hyperlink ref="A3148" r:id="rId3138" xr:uid="{00000000-0004-0000-0D00-0000410C0000}"/>
    <hyperlink ref="A3149" r:id="rId3139" xr:uid="{00000000-0004-0000-0D00-0000420C0000}"/>
    <hyperlink ref="A3150" r:id="rId3140" xr:uid="{00000000-0004-0000-0D00-0000430C0000}"/>
    <hyperlink ref="A3151" r:id="rId3141" xr:uid="{00000000-0004-0000-0D00-0000440C0000}"/>
    <hyperlink ref="A3152" r:id="rId3142" xr:uid="{00000000-0004-0000-0D00-0000450C0000}"/>
    <hyperlink ref="A3153" r:id="rId3143" xr:uid="{00000000-0004-0000-0D00-0000460C0000}"/>
    <hyperlink ref="A3154" r:id="rId3144" xr:uid="{00000000-0004-0000-0D00-0000470C0000}"/>
    <hyperlink ref="A3155" r:id="rId3145" xr:uid="{00000000-0004-0000-0D00-0000480C0000}"/>
    <hyperlink ref="A3156" r:id="rId3146" xr:uid="{00000000-0004-0000-0D00-0000490C0000}"/>
    <hyperlink ref="A3157" r:id="rId3147" xr:uid="{00000000-0004-0000-0D00-00004A0C0000}"/>
    <hyperlink ref="A3158" r:id="rId3148" xr:uid="{00000000-0004-0000-0D00-00004B0C0000}"/>
    <hyperlink ref="A3159" r:id="rId3149" xr:uid="{00000000-0004-0000-0D00-00004C0C0000}"/>
    <hyperlink ref="A3160" r:id="rId3150" xr:uid="{00000000-0004-0000-0D00-00004D0C0000}"/>
    <hyperlink ref="A3161" r:id="rId3151" xr:uid="{00000000-0004-0000-0D00-00004E0C0000}"/>
    <hyperlink ref="A3162" r:id="rId3152" xr:uid="{00000000-0004-0000-0D00-00004F0C0000}"/>
    <hyperlink ref="A3163" r:id="rId3153" xr:uid="{00000000-0004-0000-0D00-0000500C0000}"/>
    <hyperlink ref="A3164" r:id="rId3154" xr:uid="{00000000-0004-0000-0D00-0000510C0000}"/>
    <hyperlink ref="A3165" r:id="rId3155" xr:uid="{00000000-0004-0000-0D00-0000520C0000}"/>
    <hyperlink ref="A3166" r:id="rId3156" xr:uid="{00000000-0004-0000-0D00-0000530C0000}"/>
    <hyperlink ref="A3167" r:id="rId3157" xr:uid="{00000000-0004-0000-0D00-0000540C0000}"/>
    <hyperlink ref="A3168" r:id="rId3158" xr:uid="{00000000-0004-0000-0D00-0000550C0000}"/>
    <hyperlink ref="A3169" r:id="rId3159" xr:uid="{00000000-0004-0000-0D00-0000560C0000}"/>
    <hyperlink ref="A3170" r:id="rId3160" xr:uid="{00000000-0004-0000-0D00-0000570C0000}"/>
    <hyperlink ref="A3171" r:id="rId3161" xr:uid="{00000000-0004-0000-0D00-0000580C0000}"/>
    <hyperlink ref="A3172" r:id="rId3162" xr:uid="{00000000-0004-0000-0D00-0000590C0000}"/>
    <hyperlink ref="A3173" r:id="rId3163" xr:uid="{00000000-0004-0000-0D00-00005A0C0000}"/>
    <hyperlink ref="A3174" r:id="rId3164" xr:uid="{00000000-0004-0000-0D00-00005B0C0000}"/>
    <hyperlink ref="A3175" r:id="rId3165" xr:uid="{00000000-0004-0000-0D00-00005C0C0000}"/>
    <hyperlink ref="A3176" r:id="rId3166" xr:uid="{00000000-0004-0000-0D00-00005D0C0000}"/>
    <hyperlink ref="A3177" r:id="rId3167" xr:uid="{00000000-0004-0000-0D00-00005E0C0000}"/>
    <hyperlink ref="A3178" r:id="rId3168" xr:uid="{00000000-0004-0000-0D00-00005F0C0000}"/>
    <hyperlink ref="A3179" r:id="rId3169" xr:uid="{00000000-0004-0000-0D00-0000600C0000}"/>
    <hyperlink ref="A3180" r:id="rId3170" xr:uid="{00000000-0004-0000-0D00-0000610C0000}"/>
    <hyperlink ref="A3181" r:id="rId3171" xr:uid="{00000000-0004-0000-0D00-0000620C0000}"/>
    <hyperlink ref="A3182" r:id="rId3172" xr:uid="{00000000-0004-0000-0D00-0000630C0000}"/>
    <hyperlink ref="A3183" r:id="rId3173" xr:uid="{00000000-0004-0000-0D00-0000640C0000}"/>
    <hyperlink ref="A3184" r:id="rId3174" xr:uid="{00000000-0004-0000-0D00-0000650C0000}"/>
    <hyperlink ref="A3185" r:id="rId3175" xr:uid="{00000000-0004-0000-0D00-0000660C0000}"/>
    <hyperlink ref="A3186" r:id="rId3176" xr:uid="{00000000-0004-0000-0D00-0000670C0000}"/>
    <hyperlink ref="A3187" r:id="rId3177" xr:uid="{00000000-0004-0000-0D00-0000680C0000}"/>
    <hyperlink ref="A3188" r:id="rId3178" xr:uid="{00000000-0004-0000-0D00-0000690C0000}"/>
    <hyperlink ref="A3189" r:id="rId3179" xr:uid="{00000000-0004-0000-0D00-00006A0C0000}"/>
    <hyperlink ref="A3190" r:id="rId3180" xr:uid="{00000000-0004-0000-0D00-00006B0C0000}"/>
    <hyperlink ref="A3191" r:id="rId3181" xr:uid="{00000000-0004-0000-0D00-00006C0C0000}"/>
    <hyperlink ref="A3192" r:id="rId3182" xr:uid="{00000000-0004-0000-0D00-00006D0C0000}"/>
    <hyperlink ref="A3193" r:id="rId3183" xr:uid="{00000000-0004-0000-0D00-00006E0C0000}"/>
    <hyperlink ref="A3194" r:id="rId3184" xr:uid="{00000000-0004-0000-0D00-00006F0C0000}"/>
    <hyperlink ref="A3195" r:id="rId3185" xr:uid="{00000000-0004-0000-0D00-0000700C0000}"/>
    <hyperlink ref="A3196" r:id="rId3186" xr:uid="{00000000-0004-0000-0D00-0000710C0000}"/>
    <hyperlink ref="A3197" r:id="rId3187" xr:uid="{00000000-0004-0000-0D00-0000720C0000}"/>
    <hyperlink ref="A3198" r:id="rId3188" xr:uid="{00000000-0004-0000-0D00-0000730C0000}"/>
    <hyperlink ref="A3199" r:id="rId3189" xr:uid="{00000000-0004-0000-0D00-0000740C0000}"/>
    <hyperlink ref="A3200" r:id="rId3190" xr:uid="{00000000-0004-0000-0D00-0000750C0000}"/>
    <hyperlink ref="A3201" r:id="rId3191" xr:uid="{00000000-0004-0000-0D00-0000760C0000}"/>
    <hyperlink ref="A3202" r:id="rId3192" xr:uid="{00000000-0004-0000-0D00-0000770C0000}"/>
    <hyperlink ref="A3203" r:id="rId3193" xr:uid="{00000000-0004-0000-0D00-0000780C0000}"/>
    <hyperlink ref="A3204" r:id="rId3194" xr:uid="{00000000-0004-0000-0D00-0000790C0000}"/>
    <hyperlink ref="A3205" r:id="rId3195" xr:uid="{00000000-0004-0000-0D00-00007A0C0000}"/>
    <hyperlink ref="A3206" r:id="rId3196" xr:uid="{00000000-0004-0000-0D00-00007B0C0000}"/>
    <hyperlink ref="A3207" r:id="rId3197" xr:uid="{00000000-0004-0000-0D00-00007C0C0000}"/>
    <hyperlink ref="A3208" r:id="rId3198" xr:uid="{00000000-0004-0000-0D00-00007D0C0000}"/>
    <hyperlink ref="A3209" r:id="rId3199" xr:uid="{00000000-0004-0000-0D00-00007E0C0000}"/>
    <hyperlink ref="A3210" r:id="rId3200" xr:uid="{00000000-0004-0000-0D00-00007F0C0000}"/>
    <hyperlink ref="A3211" r:id="rId3201" xr:uid="{00000000-0004-0000-0D00-0000800C0000}"/>
    <hyperlink ref="A3212" r:id="rId3202" xr:uid="{00000000-0004-0000-0D00-0000810C0000}"/>
    <hyperlink ref="A3213" r:id="rId3203" xr:uid="{00000000-0004-0000-0D00-0000820C0000}"/>
    <hyperlink ref="A3214" r:id="rId3204" xr:uid="{00000000-0004-0000-0D00-0000830C0000}"/>
    <hyperlink ref="A3215" r:id="rId3205" xr:uid="{00000000-0004-0000-0D00-0000840C0000}"/>
    <hyperlink ref="A3216" r:id="rId3206" xr:uid="{00000000-0004-0000-0D00-0000850C0000}"/>
    <hyperlink ref="A3217" r:id="rId3207" xr:uid="{00000000-0004-0000-0D00-0000860C0000}"/>
    <hyperlink ref="A3218" r:id="rId3208" xr:uid="{00000000-0004-0000-0D00-0000870C0000}"/>
    <hyperlink ref="A3219" r:id="rId3209" xr:uid="{00000000-0004-0000-0D00-0000880C0000}"/>
    <hyperlink ref="A3220" r:id="rId3210" xr:uid="{00000000-0004-0000-0D00-0000890C0000}"/>
    <hyperlink ref="A3221" r:id="rId3211" xr:uid="{00000000-0004-0000-0D00-00008A0C0000}"/>
    <hyperlink ref="A3222" r:id="rId3212" xr:uid="{00000000-0004-0000-0D00-00008B0C0000}"/>
    <hyperlink ref="A3223" r:id="rId3213" xr:uid="{00000000-0004-0000-0D00-00008C0C0000}"/>
    <hyperlink ref="A3224" r:id="rId3214" xr:uid="{00000000-0004-0000-0D00-00008D0C0000}"/>
    <hyperlink ref="A3225" r:id="rId3215" xr:uid="{00000000-0004-0000-0D00-00008E0C0000}"/>
    <hyperlink ref="A3226" r:id="rId3216" xr:uid="{00000000-0004-0000-0D00-00008F0C0000}"/>
    <hyperlink ref="A3227" r:id="rId3217" xr:uid="{00000000-0004-0000-0D00-0000900C0000}"/>
    <hyperlink ref="A3228" r:id="rId3218" xr:uid="{00000000-0004-0000-0D00-0000910C0000}"/>
    <hyperlink ref="A3229" r:id="rId3219" xr:uid="{00000000-0004-0000-0D00-0000920C0000}"/>
    <hyperlink ref="A3230" r:id="rId3220" xr:uid="{00000000-0004-0000-0D00-0000930C0000}"/>
    <hyperlink ref="A3231" r:id="rId3221" xr:uid="{00000000-0004-0000-0D00-0000940C0000}"/>
    <hyperlink ref="A3232" r:id="rId3222" xr:uid="{00000000-0004-0000-0D00-0000950C0000}"/>
    <hyperlink ref="A3233" r:id="rId3223" xr:uid="{00000000-0004-0000-0D00-0000960C0000}"/>
    <hyperlink ref="A3234" r:id="rId3224" xr:uid="{00000000-0004-0000-0D00-0000970C0000}"/>
    <hyperlink ref="A3235" r:id="rId3225" xr:uid="{00000000-0004-0000-0D00-0000980C0000}"/>
    <hyperlink ref="A3236" r:id="rId3226" xr:uid="{00000000-0004-0000-0D00-0000990C0000}"/>
    <hyperlink ref="A3237" r:id="rId3227" xr:uid="{00000000-0004-0000-0D00-00009A0C0000}"/>
    <hyperlink ref="A3238" r:id="rId3228" xr:uid="{00000000-0004-0000-0D00-00009B0C0000}"/>
    <hyperlink ref="A3239" r:id="rId3229" xr:uid="{00000000-0004-0000-0D00-00009C0C0000}"/>
    <hyperlink ref="A3240" r:id="rId3230" xr:uid="{00000000-0004-0000-0D00-00009D0C0000}"/>
    <hyperlink ref="A3241" r:id="rId3231" xr:uid="{00000000-0004-0000-0D00-00009E0C0000}"/>
    <hyperlink ref="A3242" r:id="rId3232" xr:uid="{00000000-0004-0000-0D00-00009F0C0000}"/>
    <hyperlink ref="A3243" r:id="rId3233" xr:uid="{00000000-0004-0000-0D00-0000A00C0000}"/>
    <hyperlink ref="A3244" r:id="rId3234" xr:uid="{00000000-0004-0000-0D00-0000A10C0000}"/>
    <hyperlink ref="A3245" r:id="rId3235" xr:uid="{00000000-0004-0000-0D00-0000A20C0000}"/>
    <hyperlink ref="A3246" r:id="rId3236" xr:uid="{00000000-0004-0000-0D00-0000A30C0000}"/>
    <hyperlink ref="A3247" r:id="rId3237" xr:uid="{00000000-0004-0000-0D00-0000A40C0000}"/>
    <hyperlink ref="A3248" r:id="rId3238" xr:uid="{00000000-0004-0000-0D00-0000A50C0000}"/>
    <hyperlink ref="A3249" r:id="rId3239" xr:uid="{00000000-0004-0000-0D00-0000A60C0000}"/>
    <hyperlink ref="A3250" r:id="rId3240" xr:uid="{00000000-0004-0000-0D00-0000A70C0000}"/>
    <hyperlink ref="A3251" r:id="rId3241" xr:uid="{00000000-0004-0000-0D00-0000A80C0000}"/>
    <hyperlink ref="A3252" r:id="rId3242" xr:uid="{00000000-0004-0000-0D00-0000A90C0000}"/>
    <hyperlink ref="A3253" r:id="rId3243" xr:uid="{00000000-0004-0000-0D00-0000AA0C0000}"/>
    <hyperlink ref="A3254" r:id="rId3244" xr:uid="{00000000-0004-0000-0D00-0000AB0C0000}"/>
    <hyperlink ref="A3255" r:id="rId3245" xr:uid="{00000000-0004-0000-0D00-0000AC0C0000}"/>
    <hyperlink ref="A3256" r:id="rId3246" xr:uid="{00000000-0004-0000-0D00-0000AD0C0000}"/>
    <hyperlink ref="A3257" r:id="rId3247" xr:uid="{00000000-0004-0000-0D00-0000AE0C0000}"/>
    <hyperlink ref="A3258" r:id="rId3248" xr:uid="{00000000-0004-0000-0D00-0000AF0C0000}"/>
    <hyperlink ref="A3259" r:id="rId3249" xr:uid="{00000000-0004-0000-0D00-0000B00C0000}"/>
    <hyperlink ref="A3260" r:id="rId3250" xr:uid="{00000000-0004-0000-0D00-0000B10C0000}"/>
    <hyperlink ref="A3261" r:id="rId3251" xr:uid="{00000000-0004-0000-0D00-0000B20C0000}"/>
    <hyperlink ref="A3262" r:id="rId3252" xr:uid="{00000000-0004-0000-0D00-0000B30C0000}"/>
    <hyperlink ref="A3263" r:id="rId3253" xr:uid="{00000000-0004-0000-0D00-0000B40C0000}"/>
    <hyperlink ref="A3264" r:id="rId3254" xr:uid="{00000000-0004-0000-0D00-0000B50C0000}"/>
    <hyperlink ref="A3265" r:id="rId3255" xr:uid="{00000000-0004-0000-0D00-0000B60C0000}"/>
    <hyperlink ref="A3266" r:id="rId3256" xr:uid="{00000000-0004-0000-0D00-0000B70C0000}"/>
    <hyperlink ref="A3267" r:id="rId3257" xr:uid="{00000000-0004-0000-0D00-0000B80C0000}"/>
    <hyperlink ref="A3268" r:id="rId3258" xr:uid="{00000000-0004-0000-0D00-0000B90C0000}"/>
    <hyperlink ref="A3269" r:id="rId3259" xr:uid="{00000000-0004-0000-0D00-0000BA0C0000}"/>
    <hyperlink ref="A3270" r:id="rId3260" xr:uid="{00000000-0004-0000-0D00-0000BB0C0000}"/>
    <hyperlink ref="A3271" r:id="rId3261" xr:uid="{00000000-0004-0000-0D00-0000BC0C0000}"/>
    <hyperlink ref="A3272" r:id="rId3262" xr:uid="{00000000-0004-0000-0D00-0000BD0C0000}"/>
    <hyperlink ref="A3273" r:id="rId3263" xr:uid="{00000000-0004-0000-0D00-0000BE0C0000}"/>
    <hyperlink ref="A3274" r:id="rId3264" xr:uid="{00000000-0004-0000-0D00-0000BF0C0000}"/>
    <hyperlink ref="A3275" r:id="rId3265" xr:uid="{00000000-0004-0000-0D00-0000C00C0000}"/>
    <hyperlink ref="A3276" r:id="rId3266" xr:uid="{00000000-0004-0000-0D00-0000C10C0000}"/>
    <hyperlink ref="A3277" r:id="rId3267" xr:uid="{00000000-0004-0000-0D00-0000C20C0000}"/>
    <hyperlink ref="A3278" r:id="rId3268" xr:uid="{00000000-0004-0000-0D00-0000C30C0000}"/>
    <hyperlink ref="A3279" r:id="rId3269" xr:uid="{00000000-0004-0000-0D00-0000C40C0000}"/>
    <hyperlink ref="A3280" r:id="rId3270" xr:uid="{00000000-0004-0000-0D00-0000C50C0000}"/>
    <hyperlink ref="A3281" r:id="rId3271" xr:uid="{00000000-0004-0000-0D00-0000C60C0000}"/>
    <hyperlink ref="A3282" r:id="rId3272" xr:uid="{00000000-0004-0000-0D00-0000C70C0000}"/>
    <hyperlink ref="A3283" r:id="rId3273" xr:uid="{00000000-0004-0000-0D00-0000C80C0000}"/>
    <hyperlink ref="A3284" r:id="rId3274" xr:uid="{00000000-0004-0000-0D00-0000C90C0000}"/>
    <hyperlink ref="A3285" r:id="rId3275" xr:uid="{00000000-0004-0000-0D00-0000CA0C0000}"/>
    <hyperlink ref="A3286" r:id="rId3276" xr:uid="{00000000-0004-0000-0D00-0000CB0C0000}"/>
    <hyperlink ref="A3287" r:id="rId3277" xr:uid="{00000000-0004-0000-0D00-0000CC0C0000}"/>
    <hyperlink ref="A3288" r:id="rId3278" xr:uid="{00000000-0004-0000-0D00-0000CD0C0000}"/>
    <hyperlink ref="A3289" r:id="rId3279" xr:uid="{00000000-0004-0000-0D00-0000CE0C0000}"/>
    <hyperlink ref="A3290" r:id="rId3280" xr:uid="{00000000-0004-0000-0D00-0000CF0C0000}"/>
    <hyperlink ref="A3291" r:id="rId3281" xr:uid="{00000000-0004-0000-0D00-0000D00C0000}"/>
    <hyperlink ref="A3292" r:id="rId3282" xr:uid="{00000000-0004-0000-0D00-0000D10C0000}"/>
    <hyperlink ref="A3293" r:id="rId3283" xr:uid="{00000000-0004-0000-0D00-0000D20C0000}"/>
    <hyperlink ref="A3294" r:id="rId3284" xr:uid="{00000000-0004-0000-0D00-0000D30C0000}"/>
    <hyperlink ref="A3295" r:id="rId3285" xr:uid="{00000000-0004-0000-0D00-0000D40C0000}"/>
    <hyperlink ref="A3296" r:id="rId3286" xr:uid="{00000000-0004-0000-0D00-0000D50C0000}"/>
    <hyperlink ref="A3297" r:id="rId3287" xr:uid="{00000000-0004-0000-0D00-0000D60C0000}"/>
    <hyperlink ref="A3298" r:id="rId3288" xr:uid="{00000000-0004-0000-0D00-0000D70C0000}"/>
    <hyperlink ref="A3299" r:id="rId3289" xr:uid="{00000000-0004-0000-0D00-0000D80C0000}"/>
    <hyperlink ref="A3300" r:id="rId3290" xr:uid="{00000000-0004-0000-0D00-0000D90C0000}"/>
    <hyperlink ref="A3301" r:id="rId3291" xr:uid="{00000000-0004-0000-0D00-0000DA0C0000}"/>
    <hyperlink ref="A3302" r:id="rId3292" xr:uid="{00000000-0004-0000-0D00-0000DB0C0000}"/>
    <hyperlink ref="A3303" r:id="rId3293" xr:uid="{00000000-0004-0000-0D00-0000DC0C0000}"/>
    <hyperlink ref="A3304" r:id="rId3294" xr:uid="{00000000-0004-0000-0D00-0000DD0C0000}"/>
    <hyperlink ref="A3305" r:id="rId3295" xr:uid="{00000000-0004-0000-0D00-0000DE0C0000}"/>
    <hyperlink ref="A3306" r:id="rId3296" xr:uid="{00000000-0004-0000-0D00-0000DF0C0000}"/>
    <hyperlink ref="A3307" r:id="rId3297" xr:uid="{00000000-0004-0000-0D00-0000E00C0000}"/>
    <hyperlink ref="A3308" r:id="rId3298" xr:uid="{00000000-0004-0000-0D00-0000E10C0000}"/>
    <hyperlink ref="A3309" r:id="rId3299" xr:uid="{00000000-0004-0000-0D00-0000E20C0000}"/>
    <hyperlink ref="A3310" r:id="rId3300" xr:uid="{00000000-0004-0000-0D00-0000E30C0000}"/>
    <hyperlink ref="A3311" r:id="rId3301" xr:uid="{00000000-0004-0000-0D00-0000E40C0000}"/>
    <hyperlink ref="A3312" r:id="rId3302" xr:uid="{00000000-0004-0000-0D00-0000E50C0000}"/>
    <hyperlink ref="A3313" r:id="rId3303" xr:uid="{00000000-0004-0000-0D00-0000E60C0000}"/>
    <hyperlink ref="A3314" r:id="rId3304" xr:uid="{00000000-0004-0000-0D00-0000E70C0000}"/>
    <hyperlink ref="A3315" r:id="rId3305" xr:uid="{00000000-0004-0000-0D00-0000E80C0000}"/>
    <hyperlink ref="A3316" r:id="rId3306" xr:uid="{00000000-0004-0000-0D00-0000E90C0000}"/>
    <hyperlink ref="A3317" r:id="rId3307" xr:uid="{00000000-0004-0000-0D00-0000EA0C0000}"/>
    <hyperlink ref="A3318" r:id="rId3308" xr:uid="{00000000-0004-0000-0D00-0000EB0C0000}"/>
    <hyperlink ref="A3319" r:id="rId3309" xr:uid="{00000000-0004-0000-0D00-0000EC0C0000}"/>
    <hyperlink ref="A3320" r:id="rId3310" xr:uid="{00000000-0004-0000-0D00-0000ED0C0000}"/>
    <hyperlink ref="A3321" r:id="rId3311" xr:uid="{00000000-0004-0000-0D00-0000EE0C0000}"/>
    <hyperlink ref="A3322" r:id="rId3312" xr:uid="{00000000-0004-0000-0D00-0000EF0C0000}"/>
    <hyperlink ref="A3323" r:id="rId3313" xr:uid="{00000000-0004-0000-0D00-0000F00C0000}"/>
    <hyperlink ref="A3324" r:id="rId3314" xr:uid="{00000000-0004-0000-0D00-0000F10C0000}"/>
    <hyperlink ref="A3325" r:id="rId3315" xr:uid="{00000000-0004-0000-0D00-0000F20C0000}"/>
    <hyperlink ref="A3326" r:id="rId3316" xr:uid="{00000000-0004-0000-0D00-0000F30C0000}"/>
    <hyperlink ref="A3327" r:id="rId3317" xr:uid="{00000000-0004-0000-0D00-0000F40C0000}"/>
    <hyperlink ref="A3328" r:id="rId3318" xr:uid="{00000000-0004-0000-0D00-0000F50C0000}"/>
    <hyperlink ref="A3329" r:id="rId3319" xr:uid="{00000000-0004-0000-0D00-0000F60C0000}"/>
    <hyperlink ref="A3330" r:id="rId3320" xr:uid="{00000000-0004-0000-0D00-0000F70C0000}"/>
    <hyperlink ref="A3331" r:id="rId3321" xr:uid="{00000000-0004-0000-0D00-0000F80C0000}"/>
    <hyperlink ref="A3332" r:id="rId3322" xr:uid="{00000000-0004-0000-0D00-0000F90C0000}"/>
    <hyperlink ref="A3333" r:id="rId3323" xr:uid="{00000000-0004-0000-0D00-0000FA0C0000}"/>
    <hyperlink ref="A3334" r:id="rId3324" xr:uid="{00000000-0004-0000-0D00-0000FB0C0000}"/>
    <hyperlink ref="A3335" r:id="rId3325" xr:uid="{00000000-0004-0000-0D00-0000FC0C0000}"/>
    <hyperlink ref="A3336" r:id="rId3326" xr:uid="{00000000-0004-0000-0D00-0000FD0C0000}"/>
    <hyperlink ref="A3337" r:id="rId3327" xr:uid="{00000000-0004-0000-0D00-0000FE0C0000}"/>
    <hyperlink ref="A3338" r:id="rId3328" xr:uid="{00000000-0004-0000-0D00-0000FF0C0000}"/>
    <hyperlink ref="A3339" r:id="rId3329" xr:uid="{00000000-0004-0000-0D00-0000000D0000}"/>
    <hyperlink ref="A3340" r:id="rId3330" xr:uid="{00000000-0004-0000-0D00-0000010D0000}"/>
    <hyperlink ref="A3341" r:id="rId3331" xr:uid="{00000000-0004-0000-0D00-0000020D0000}"/>
    <hyperlink ref="A3342" r:id="rId3332" xr:uid="{00000000-0004-0000-0D00-0000030D0000}"/>
    <hyperlink ref="A3343" r:id="rId3333" xr:uid="{00000000-0004-0000-0D00-0000040D0000}"/>
    <hyperlink ref="A3344" r:id="rId3334" xr:uid="{00000000-0004-0000-0D00-0000050D0000}"/>
    <hyperlink ref="A3345" r:id="rId3335" xr:uid="{00000000-0004-0000-0D00-0000060D0000}"/>
    <hyperlink ref="A3346" r:id="rId3336" xr:uid="{00000000-0004-0000-0D00-0000070D0000}"/>
    <hyperlink ref="A3347" r:id="rId3337" xr:uid="{00000000-0004-0000-0D00-0000080D0000}"/>
    <hyperlink ref="A3348" r:id="rId3338" xr:uid="{00000000-0004-0000-0D00-0000090D0000}"/>
    <hyperlink ref="A3349" r:id="rId3339" xr:uid="{00000000-0004-0000-0D00-00000A0D0000}"/>
    <hyperlink ref="A3350" r:id="rId3340" xr:uid="{00000000-0004-0000-0D00-00000B0D0000}"/>
    <hyperlink ref="A3351" r:id="rId3341" xr:uid="{00000000-0004-0000-0D00-00000C0D0000}"/>
    <hyperlink ref="A3352" r:id="rId3342" xr:uid="{00000000-0004-0000-0D00-00000D0D0000}"/>
    <hyperlink ref="A3353" r:id="rId3343" xr:uid="{00000000-0004-0000-0D00-00000E0D0000}"/>
    <hyperlink ref="A3354" r:id="rId3344" xr:uid="{00000000-0004-0000-0D00-00000F0D0000}"/>
    <hyperlink ref="A3355" r:id="rId3345" xr:uid="{00000000-0004-0000-0D00-0000100D0000}"/>
    <hyperlink ref="A3356" r:id="rId3346" xr:uid="{00000000-0004-0000-0D00-0000110D0000}"/>
    <hyperlink ref="A3357" r:id="rId3347" xr:uid="{00000000-0004-0000-0D00-0000120D0000}"/>
    <hyperlink ref="A3358" r:id="rId3348" xr:uid="{00000000-0004-0000-0D00-0000130D0000}"/>
    <hyperlink ref="A3359" r:id="rId3349" xr:uid="{00000000-0004-0000-0D00-0000140D0000}"/>
    <hyperlink ref="A3360" r:id="rId3350" xr:uid="{00000000-0004-0000-0D00-0000150D0000}"/>
    <hyperlink ref="A3361" r:id="rId3351" xr:uid="{00000000-0004-0000-0D00-0000160D0000}"/>
    <hyperlink ref="A3362" r:id="rId3352" xr:uid="{00000000-0004-0000-0D00-0000170D0000}"/>
    <hyperlink ref="A3363" r:id="rId3353" xr:uid="{00000000-0004-0000-0D00-0000180D0000}"/>
    <hyperlink ref="A3364" r:id="rId3354" xr:uid="{00000000-0004-0000-0D00-0000190D0000}"/>
    <hyperlink ref="A3365" r:id="rId3355" xr:uid="{00000000-0004-0000-0D00-00001A0D0000}"/>
    <hyperlink ref="A3366" r:id="rId3356" xr:uid="{00000000-0004-0000-0D00-00001B0D0000}"/>
    <hyperlink ref="A3367" r:id="rId3357" xr:uid="{00000000-0004-0000-0D00-00001C0D0000}"/>
    <hyperlink ref="A3368" r:id="rId3358" xr:uid="{00000000-0004-0000-0D00-00001D0D0000}"/>
    <hyperlink ref="A3369" r:id="rId3359" xr:uid="{00000000-0004-0000-0D00-00001E0D0000}"/>
    <hyperlink ref="A3370" r:id="rId3360" xr:uid="{00000000-0004-0000-0D00-00001F0D0000}"/>
    <hyperlink ref="A3371" r:id="rId3361" xr:uid="{00000000-0004-0000-0D00-0000200D0000}"/>
    <hyperlink ref="A3372" r:id="rId3362" xr:uid="{00000000-0004-0000-0D00-0000210D0000}"/>
    <hyperlink ref="A3373" r:id="rId3363" xr:uid="{00000000-0004-0000-0D00-0000220D0000}"/>
    <hyperlink ref="A3374" r:id="rId3364" xr:uid="{00000000-0004-0000-0D00-0000230D0000}"/>
    <hyperlink ref="A3375" r:id="rId3365" xr:uid="{00000000-0004-0000-0D00-0000240D0000}"/>
    <hyperlink ref="A3376" r:id="rId3366" xr:uid="{00000000-0004-0000-0D00-0000250D0000}"/>
    <hyperlink ref="A3377" r:id="rId3367" xr:uid="{00000000-0004-0000-0D00-0000260D0000}"/>
    <hyperlink ref="A3378" r:id="rId3368" xr:uid="{00000000-0004-0000-0D00-0000270D0000}"/>
    <hyperlink ref="A3379" r:id="rId3369" xr:uid="{00000000-0004-0000-0D00-0000280D0000}"/>
    <hyperlink ref="A3380" r:id="rId3370" xr:uid="{00000000-0004-0000-0D00-0000290D0000}"/>
    <hyperlink ref="A3381" r:id="rId3371" xr:uid="{00000000-0004-0000-0D00-00002A0D0000}"/>
    <hyperlink ref="A3382" r:id="rId3372" xr:uid="{00000000-0004-0000-0D00-00002B0D0000}"/>
    <hyperlink ref="A3383" r:id="rId3373" xr:uid="{00000000-0004-0000-0D00-00002C0D0000}"/>
    <hyperlink ref="A3384" r:id="rId3374" xr:uid="{00000000-0004-0000-0D00-00002D0D0000}"/>
    <hyperlink ref="A3385" r:id="rId3375" xr:uid="{00000000-0004-0000-0D00-00002E0D0000}"/>
    <hyperlink ref="A3386" r:id="rId3376" xr:uid="{00000000-0004-0000-0D00-00002F0D0000}"/>
    <hyperlink ref="A3387" r:id="rId3377" xr:uid="{00000000-0004-0000-0D00-0000300D0000}"/>
    <hyperlink ref="A3388" r:id="rId3378" xr:uid="{00000000-0004-0000-0D00-0000310D0000}"/>
    <hyperlink ref="A3389" r:id="rId3379" xr:uid="{00000000-0004-0000-0D00-0000320D0000}"/>
    <hyperlink ref="A3390" r:id="rId3380" xr:uid="{00000000-0004-0000-0D00-0000330D0000}"/>
    <hyperlink ref="A3391" r:id="rId3381" xr:uid="{00000000-0004-0000-0D00-0000340D0000}"/>
    <hyperlink ref="A3392" r:id="rId3382" xr:uid="{00000000-0004-0000-0D00-0000350D0000}"/>
    <hyperlink ref="A3393" r:id="rId3383" xr:uid="{00000000-0004-0000-0D00-0000360D0000}"/>
    <hyperlink ref="A3394" r:id="rId3384" xr:uid="{00000000-0004-0000-0D00-0000370D0000}"/>
    <hyperlink ref="A3395" r:id="rId3385" xr:uid="{00000000-0004-0000-0D00-0000380D0000}"/>
    <hyperlink ref="A3396" r:id="rId3386" xr:uid="{00000000-0004-0000-0D00-0000390D0000}"/>
    <hyperlink ref="A3397" r:id="rId3387" xr:uid="{00000000-0004-0000-0D00-00003A0D0000}"/>
    <hyperlink ref="A3398" r:id="rId3388" xr:uid="{00000000-0004-0000-0D00-00003B0D0000}"/>
    <hyperlink ref="A3399" r:id="rId3389" xr:uid="{00000000-0004-0000-0D00-00003C0D0000}"/>
    <hyperlink ref="A3400" r:id="rId3390" xr:uid="{00000000-0004-0000-0D00-00003D0D0000}"/>
    <hyperlink ref="A3401" r:id="rId3391" xr:uid="{00000000-0004-0000-0D00-00003E0D0000}"/>
    <hyperlink ref="A3402" r:id="rId3392" xr:uid="{00000000-0004-0000-0D00-00003F0D0000}"/>
    <hyperlink ref="A3403" r:id="rId3393" xr:uid="{00000000-0004-0000-0D00-0000400D0000}"/>
    <hyperlink ref="A3404" r:id="rId3394" xr:uid="{00000000-0004-0000-0D00-0000410D0000}"/>
    <hyperlink ref="A3405" r:id="rId3395" xr:uid="{00000000-0004-0000-0D00-0000420D0000}"/>
    <hyperlink ref="A3406" r:id="rId3396" xr:uid="{00000000-0004-0000-0D00-0000430D0000}"/>
    <hyperlink ref="A3407" r:id="rId3397" xr:uid="{00000000-0004-0000-0D00-0000440D0000}"/>
    <hyperlink ref="A3408" r:id="rId3398" xr:uid="{00000000-0004-0000-0D00-0000450D0000}"/>
    <hyperlink ref="A3409" r:id="rId3399" xr:uid="{00000000-0004-0000-0D00-0000460D0000}"/>
    <hyperlink ref="A3410" r:id="rId3400" xr:uid="{00000000-0004-0000-0D00-0000470D0000}"/>
    <hyperlink ref="A3411" r:id="rId3401" xr:uid="{00000000-0004-0000-0D00-0000480D0000}"/>
    <hyperlink ref="A3412" r:id="rId3402" xr:uid="{00000000-0004-0000-0D00-0000490D0000}"/>
    <hyperlink ref="A3413" r:id="rId3403" xr:uid="{00000000-0004-0000-0D00-00004A0D0000}"/>
    <hyperlink ref="A3414" r:id="rId3404" xr:uid="{00000000-0004-0000-0D00-00004B0D0000}"/>
    <hyperlink ref="A3415" r:id="rId3405" xr:uid="{00000000-0004-0000-0D00-00004C0D0000}"/>
    <hyperlink ref="A3416" r:id="rId3406" xr:uid="{00000000-0004-0000-0D00-00004D0D0000}"/>
    <hyperlink ref="A3417" r:id="rId3407" xr:uid="{00000000-0004-0000-0D00-00004E0D0000}"/>
    <hyperlink ref="A3418" r:id="rId3408" xr:uid="{00000000-0004-0000-0D00-00004F0D0000}"/>
    <hyperlink ref="A3419" r:id="rId3409" xr:uid="{00000000-0004-0000-0D00-0000500D0000}"/>
    <hyperlink ref="A3420" r:id="rId3410" xr:uid="{00000000-0004-0000-0D00-0000510D0000}"/>
    <hyperlink ref="A3421" r:id="rId3411" xr:uid="{00000000-0004-0000-0D00-0000520D0000}"/>
    <hyperlink ref="A3422" r:id="rId3412" xr:uid="{00000000-0004-0000-0D00-0000530D0000}"/>
    <hyperlink ref="A3423" r:id="rId3413" xr:uid="{00000000-0004-0000-0D00-0000540D0000}"/>
    <hyperlink ref="A3424" r:id="rId3414" xr:uid="{00000000-0004-0000-0D00-0000550D0000}"/>
    <hyperlink ref="A3425" r:id="rId3415" xr:uid="{00000000-0004-0000-0D00-0000560D0000}"/>
    <hyperlink ref="A3426" r:id="rId3416" xr:uid="{00000000-0004-0000-0D00-0000570D0000}"/>
    <hyperlink ref="A3427" r:id="rId3417" xr:uid="{00000000-0004-0000-0D00-0000580D0000}"/>
    <hyperlink ref="A3428" r:id="rId3418" xr:uid="{00000000-0004-0000-0D00-0000590D0000}"/>
    <hyperlink ref="A3429" r:id="rId3419" xr:uid="{00000000-0004-0000-0D00-00005A0D0000}"/>
    <hyperlink ref="A3430" r:id="rId3420" xr:uid="{00000000-0004-0000-0D00-00005B0D0000}"/>
    <hyperlink ref="A3431" r:id="rId3421" xr:uid="{00000000-0004-0000-0D00-00005C0D0000}"/>
    <hyperlink ref="A3432" r:id="rId3422" xr:uid="{00000000-0004-0000-0D00-00005D0D0000}"/>
    <hyperlink ref="A3433" r:id="rId3423" xr:uid="{00000000-0004-0000-0D00-00005E0D0000}"/>
    <hyperlink ref="A3434" r:id="rId3424" xr:uid="{00000000-0004-0000-0D00-00005F0D0000}"/>
    <hyperlink ref="A3435" r:id="rId3425" xr:uid="{00000000-0004-0000-0D00-0000600D0000}"/>
    <hyperlink ref="A3436" r:id="rId3426" xr:uid="{00000000-0004-0000-0D00-0000610D0000}"/>
    <hyperlink ref="A3437" r:id="rId3427" xr:uid="{00000000-0004-0000-0D00-0000620D0000}"/>
    <hyperlink ref="A3438" r:id="rId3428" xr:uid="{00000000-0004-0000-0D00-0000630D0000}"/>
    <hyperlink ref="A3439" r:id="rId3429" xr:uid="{00000000-0004-0000-0D00-0000640D0000}"/>
    <hyperlink ref="A3440" r:id="rId3430" xr:uid="{00000000-0004-0000-0D00-0000650D0000}"/>
    <hyperlink ref="A3441" r:id="rId3431" xr:uid="{00000000-0004-0000-0D00-0000660D0000}"/>
    <hyperlink ref="A3442" r:id="rId3432" xr:uid="{00000000-0004-0000-0D00-0000670D0000}"/>
    <hyperlink ref="A3443" r:id="rId3433" xr:uid="{00000000-0004-0000-0D00-0000680D0000}"/>
    <hyperlink ref="A3444" r:id="rId3434" xr:uid="{00000000-0004-0000-0D00-0000690D0000}"/>
    <hyperlink ref="A3445" r:id="rId3435" xr:uid="{00000000-0004-0000-0D00-00006A0D0000}"/>
    <hyperlink ref="A3446" r:id="rId3436" xr:uid="{00000000-0004-0000-0D00-00006B0D0000}"/>
    <hyperlink ref="A3447" r:id="rId3437" xr:uid="{00000000-0004-0000-0D00-00006C0D0000}"/>
    <hyperlink ref="A3448" r:id="rId3438" xr:uid="{00000000-0004-0000-0D00-00006D0D0000}"/>
    <hyperlink ref="A3449" r:id="rId3439" xr:uid="{00000000-0004-0000-0D00-00006E0D0000}"/>
    <hyperlink ref="A3450" r:id="rId3440" xr:uid="{00000000-0004-0000-0D00-00006F0D0000}"/>
    <hyperlink ref="A3451" r:id="rId3441" xr:uid="{00000000-0004-0000-0D00-0000700D0000}"/>
    <hyperlink ref="A3452" r:id="rId3442" xr:uid="{00000000-0004-0000-0D00-0000710D0000}"/>
    <hyperlink ref="A3453" r:id="rId3443" xr:uid="{00000000-0004-0000-0D00-0000720D0000}"/>
    <hyperlink ref="A3454" r:id="rId3444" xr:uid="{00000000-0004-0000-0D00-0000730D0000}"/>
    <hyperlink ref="A3455" r:id="rId3445" xr:uid="{00000000-0004-0000-0D00-0000740D0000}"/>
    <hyperlink ref="A3456" r:id="rId3446" xr:uid="{00000000-0004-0000-0D00-0000750D0000}"/>
    <hyperlink ref="A3457" r:id="rId3447" xr:uid="{00000000-0004-0000-0D00-0000760D0000}"/>
    <hyperlink ref="A3458" r:id="rId3448" xr:uid="{00000000-0004-0000-0D00-0000770D0000}"/>
    <hyperlink ref="A3459" r:id="rId3449" xr:uid="{00000000-0004-0000-0D00-0000780D0000}"/>
    <hyperlink ref="A3460" r:id="rId3450" xr:uid="{00000000-0004-0000-0D00-0000790D0000}"/>
    <hyperlink ref="A3461" r:id="rId3451" xr:uid="{00000000-0004-0000-0D00-00007A0D0000}"/>
    <hyperlink ref="A3462" r:id="rId3452" xr:uid="{00000000-0004-0000-0D00-00007B0D0000}"/>
    <hyperlink ref="A3463" r:id="rId3453" xr:uid="{00000000-0004-0000-0D00-00007C0D0000}"/>
    <hyperlink ref="A3464" r:id="rId3454" xr:uid="{00000000-0004-0000-0D00-00007D0D0000}"/>
    <hyperlink ref="A3465" r:id="rId3455" xr:uid="{00000000-0004-0000-0D00-00007E0D0000}"/>
    <hyperlink ref="A3466" r:id="rId3456" xr:uid="{00000000-0004-0000-0D00-00007F0D0000}"/>
    <hyperlink ref="A3467" r:id="rId3457" xr:uid="{00000000-0004-0000-0D00-0000800D0000}"/>
    <hyperlink ref="A3468" r:id="rId3458" xr:uid="{00000000-0004-0000-0D00-0000810D0000}"/>
    <hyperlink ref="A3469" r:id="rId3459" xr:uid="{00000000-0004-0000-0D00-0000820D0000}"/>
    <hyperlink ref="A3470" r:id="rId3460" xr:uid="{00000000-0004-0000-0D00-0000830D0000}"/>
    <hyperlink ref="A3471" r:id="rId3461" xr:uid="{00000000-0004-0000-0D00-0000840D0000}"/>
    <hyperlink ref="A3472" r:id="rId3462" xr:uid="{00000000-0004-0000-0D00-0000850D0000}"/>
    <hyperlink ref="A3473" r:id="rId3463" xr:uid="{00000000-0004-0000-0D00-0000860D0000}"/>
    <hyperlink ref="A3474" r:id="rId3464" xr:uid="{00000000-0004-0000-0D00-0000870D0000}"/>
    <hyperlink ref="A3475" r:id="rId3465" xr:uid="{00000000-0004-0000-0D00-0000880D0000}"/>
    <hyperlink ref="A3476" r:id="rId3466" xr:uid="{00000000-0004-0000-0D00-0000890D0000}"/>
    <hyperlink ref="A3477" r:id="rId3467" xr:uid="{00000000-0004-0000-0D00-00008A0D0000}"/>
    <hyperlink ref="A3478" r:id="rId3468" xr:uid="{00000000-0004-0000-0D00-00008B0D0000}"/>
    <hyperlink ref="A3479" r:id="rId3469" xr:uid="{00000000-0004-0000-0D00-00008C0D0000}"/>
    <hyperlink ref="A3480" r:id="rId3470" xr:uid="{00000000-0004-0000-0D00-00008D0D0000}"/>
    <hyperlink ref="A3481" r:id="rId3471" xr:uid="{00000000-0004-0000-0D00-00008E0D0000}"/>
    <hyperlink ref="A3482" r:id="rId3472" xr:uid="{00000000-0004-0000-0D00-00008F0D0000}"/>
    <hyperlink ref="A3483" r:id="rId3473" xr:uid="{00000000-0004-0000-0D00-0000900D0000}"/>
    <hyperlink ref="A3484" r:id="rId3474" xr:uid="{00000000-0004-0000-0D00-0000910D0000}"/>
    <hyperlink ref="A3485" r:id="rId3475" xr:uid="{00000000-0004-0000-0D00-0000920D0000}"/>
    <hyperlink ref="A3486" r:id="rId3476" xr:uid="{00000000-0004-0000-0D00-0000930D0000}"/>
    <hyperlink ref="A3487" r:id="rId3477" xr:uid="{00000000-0004-0000-0D00-0000940D0000}"/>
    <hyperlink ref="A3488" r:id="rId3478" xr:uid="{00000000-0004-0000-0D00-0000950D0000}"/>
    <hyperlink ref="A3489" r:id="rId3479" xr:uid="{00000000-0004-0000-0D00-0000960D0000}"/>
    <hyperlink ref="A3490" r:id="rId3480" xr:uid="{00000000-0004-0000-0D00-0000970D0000}"/>
    <hyperlink ref="A3491" r:id="rId3481" xr:uid="{00000000-0004-0000-0D00-0000980D0000}"/>
    <hyperlink ref="A3492" r:id="rId3482" xr:uid="{00000000-0004-0000-0D00-0000990D0000}"/>
    <hyperlink ref="A3493" r:id="rId3483" xr:uid="{00000000-0004-0000-0D00-00009A0D0000}"/>
    <hyperlink ref="A3494" r:id="rId3484" xr:uid="{00000000-0004-0000-0D00-00009B0D0000}"/>
    <hyperlink ref="A3495" r:id="rId3485" xr:uid="{00000000-0004-0000-0D00-00009C0D0000}"/>
    <hyperlink ref="A3496" r:id="rId3486" xr:uid="{00000000-0004-0000-0D00-00009D0D0000}"/>
    <hyperlink ref="A3497" r:id="rId3487" xr:uid="{00000000-0004-0000-0D00-00009E0D0000}"/>
    <hyperlink ref="A3498" r:id="rId3488" xr:uid="{00000000-0004-0000-0D00-00009F0D0000}"/>
    <hyperlink ref="A3499" r:id="rId3489" xr:uid="{00000000-0004-0000-0D00-0000A00D0000}"/>
    <hyperlink ref="A3500" r:id="rId3490" xr:uid="{00000000-0004-0000-0D00-0000A10D0000}"/>
    <hyperlink ref="A3501" r:id="rId3491" xr:uid="{00000000-0004-0000-0D00-0000A20D0000}"/>
    <hyperlink ref="A3502" r:id="rId3492" xr:uid="{00000000-0004-0000-0D00-0000A30D0000}"/>
    <hyperlink ref="A3503" r:id="rId3493" xr:uid="{00000000-0004-0000-0D00-0000A40D0000}"/>
    <hyperlink ref="A3504" r:id="rId3494" xr:uid="{00000000-0004-0000-0D00-0000A50D0000}"/>
    <hyperlink ref="A3505" r:id="rId3495" xr:uid="{00000000-0004-0000-0D00-0000A60D0000}"/>
    <hyperlink ref="A3506" r:id="rId3496" xr:uid="{00000000-0004-0000-0D00-0000A70D0000}"/>
    <hyperlink ref="A3507" r:id="rId3497" xr:uid="{00000000-0004-0000-0D00-0000A80D0000}"/>
    <hyperlink ref="A3508" r:id="rId3498" xr:uid="{00000000-0004-0000-0D00-0000A90D0000}"/>
    <hyperlink ref="A3509" r:id="rId3499" xr:uid="{00000000-0004-0000-0D00-0000AA0D0000}"/>
    <hyperlink ref="A3510" r:id="rId3500" xr:uid="{00000000-0004-0000-0D00-0000AB0D0000}"/>
    <hyperlink ref="A3511" r:id="rId3501" xr:uid="{00000000-0004-0000-0D00-0000AC0D0000}"/>
    <hyperlink ref="A3512" r:id="rId3502" xr:uid="{00000000-0004-0000-0D00-0000AD0D0000}"/>
    <hyperlink ref="A3513" r:id="rId3503" xr:uid="{00000000-0004-0000-0D00-0000AE0D0000}"/>
    <hyperlink ref="A3514" r:id="rId3504" xr:uid="{00000000-0004-0000-0D00-0000AF0D0000}"/>
    <hyperlink ref="A3515" r:id="rId3505" xr:uid="{00000000-0004-0000-0D00-0000B00D0000}"/>
    <hyperlink ref="A3516" r:id="rId3506" xr:uid="{00000000-0004-0000-0D00-0000B10D0000}"/>
    <hyperlink ref="A3517" r:id="rId3507" xr:uid="{00000000-0004-0000-0D00-0000B20D0000}"/>
    <hyperlink ref="A3518" r:id="rId3508" xr:uid="{00000000-0004-0000-0D00-0000B30D0000}"/>
    <hyperlink ref="A3519" r:id="rId3509" xr:uid="{00000000-0004-0000-0D00-0000B40D0000}"/>
    <hyperlink ref="A3520" r:id="rId3510" xr:uid="{00000000-0004-0000-0D00-0000B50D0000}"/>
    <hyperlink ref="A3521" r:id="rId3511" xr:uid="{00000000-0004-0000-0D00-0000B60D0000}"/>
    <hyperlink ref="A3522" r:id="rId3512" xr:uid="{00000000-0004-0000-0D00-0000B70D0000}"/>
    <hyperlink ref="A3523" r:id="rId3513" xr:uid="{00000000-0004-0000-0D00-0000B80D0000}"/>
    <hyperlink ref="A3524" r:id="rId3514" xr:uid="{00000000-0004-0000-0D00-0000B90D0000}"/>
    <hyperlink ref="A3525" r:id="rId3515" xr:uid="{00000000-0004-0000-0D00-0000BA0D0000}"/>
    <hyperlink ref="A3526" r:id="rId3516" xr:uid="{00000000-0004-0000-0D00-0000BB0D0000}"/>
    <hyperlink ref="A3527" r:id="rId3517" xr:uid="{00000000-0004-0000-0D00-0000BC0D0000}"/>
    <hyperlink ref="A3528" r:id="rId3518" xr:uid="{00000000-0004-0000-0D00-0000BD0D0000}"/>
    <hyperlink ref="A3529" r:id="rId3519" xr:uid="{00000000-0004-0000-0D00-0000BE0D0000}"/>
    <hyperlink ref="A3530" r:id="rId3520" xr:uid="{00000000-0004-0000-0D00-0000BF0D0000}"/>
    <hyperlink ref="A3531" r:id="rId3521" xr:uid="{00000000-0004-0000-0D00-0000C00D0000}"/>
    <hyperlink ref="A3532" r:id="rId3522" xr:uid="{00000000-0004-0000-0D00-0000C10D0000}"/>
    <hyperlink ref="A3533" r:id="rId3523" xr:uid="{00000000-0004-0000-0D00-0000C20D0000}"/>
    <hyperlink ref="A3534" r:id="rId3524" xr:uid="{00000000-0004-0000-0D00-0000C30D0000}"/>
    <hyperlink ref="A3535" r:id="rId3525" xr:uid="{00000000-0004-0000-0D00-0000C40D0000}"/>
    <hyperlink ref="A3536" r:id="rId3526" xr:uid="{00000000-0004-0000-0D00-0000C50D0000}"/>
    <hyperlink ref="A3537" r:id="rId3527" xr:uid="{00000000-0004-0000-0D00-0000C60D0000}"/>
    <hyperlink ref="A3538" r:id="rId3528" xr:uid="{00000000-0004-0000-0D00-0000C70D0000}"/>
    <hyperlink ref="A3539" r:id="rId3529" xr:uid="{00000000-0004-0000-0D00-0000C80D0000}"/>
    <hyperlink ref="A3540" r:id="rId3530" xr:uid="{00000000-0004-0000-0D00-0000C90D0000}"/>
    <hyperlink ref="A3541" r:id="rId3531" xr:uid="{00000000-0004-0000-0D00-0000CA0D0000}"/>
    <hyperlink ref="A3542" r:id="rId3532" xr:uid="{00000000-0004-0000-0D00-0000CB0D0000}"/>
    <hyperlink ref="A3543" r:id="rId3533" xr:uid="{00000000-0004-0000-0D00-0000CC0D0000}"/>
    <hyperlink ref="A3544" r:id="rId3534" xr:uid="{00000000-0004-0000-0D00-0000CD0D0000}"/>
    <hyperlink ref="A3545" r:id="rId3535" xr:uid="{00000000-0004-0000-0D00-0000CE0D0000}"/>
    <hyperlink ref="A3546" r:id="rId3536" xr:uid="{00000000-0004-0000-0D00-0000CF0D0000}"/>
    <hyperlink ref="A3547" r:id="rId3537" xr:uid="{00000000-0004-0000-0D00-0000D00D0000}"/>
    <hyperlink ref="A3548" r:id="rId3538" xr:uid="{00000000-0004-0000-0D00-0000D10D0000}"/>
    <hyperlink ref="A3549" r:id="rId3539" xr:uid="{00000000-0004-0000-0D00-0000D20D0000}"/>
    <hyperlink ref="A3550" r:id="rId3540" xr:uid="{00000000-0004-0000-0D00-0000D30D0000}"/>
    <hyperlink ref="A3551" r:id="rId3541" xr:uid="{00000000-0004-0000-0D00-0000D40D0000}"/>
    <hyperlink ref="A3552" r:id="rId3542" xr:uid="{00000000-0004-0000-0D00-0000D50D0000}"/>
    <hyperlink ref="A3553" r:id="rId3543" xr:uid="{00000000-0004-0000-0D00-0000D60D0000}"/>
    <hyperlink ref="A3554" r:id="rId3544" xr:uid="{00000000-0004-0000-0D00-0000D70D0000}"/>
    <hyperlink ref="A3555" r:id="rId3545" xr:uid="{00000000-0004-0000-0D00-0000D80D0000}"/>
    <hyperlink ref="A3556" r:id="rId3546" xr:uid="{00000000-0004-0000-0D00-0000D90D0000}"/>
    <hyperlink ref="A3557" r:id="rId3547" xr:uid="{00000000-0004-0000-0D00-0000DA0D0000}"/>
    <hyperlink ref="A3558" r:id="rId3548" xr:uid="{00000000-0004-0000-0D00-0000DB0D0000}"/>
    <hyperlink ref="A3559" r:id="rId3549" xr:uid="{00000000-0004-0000-0D00-0000DC0D0000}"/>
    <hyperlink ref="A3560" r:id="rId3550" xr:uid="{00000000-0004-0000-0D00-0000DD0D0000}"/>
    <hyperlink ref="A3561" r:id="rId3551" xr:uid="{00000000-0004-0000-0D00-0000DE0D0000}"/>
    <hyperlink ref="A3562" r:id="rId3552" xr:uid="{00000000-0004-0000-0D00-0000DF0D0000}"/>
    <hyperlink ref="A3563" r:id="rId3553" xr:uid="{00000000-0004-0000-0D00-0000E00D0000}"/>
    <hyperlink ref="A3564" r:id="rId3554" xr:uid="{00000000-0004-0000-0D00-0000E10D0000}"/>
    <hyperlink ref="A3565" r:id="rId3555" xr:uid="{00000000-0004-0000-0D00-0000E20D0000}"/>
    <hyperlink ref="A3566" r:id="rId3556" xr:uid="{00000000-0004-0000-0D00-0000E30D0000}"/>
    <hyperlink ref="A3567" r:id="rId3557" xr:uid="{00000000-0004-0000-0D00-0000E40D0000}"/>
    <hyperlink ref="A3568" r:id="rId3558" xr:uid="{00000000-0004-0000-0D00-0000E50D0000}"/>
    <hyperlink ref="A3569" r:id="rId3559" xr:uid="{00000000-0004-0000-0D00-0000E60D0000}"/>
    <hyperlink ref="A3570" r:id="rId3560" xr:uid="{00000000-0004-0000-0D00-0000E70D0000}"/>
    <hyperlink ref="A3571" r:id="rId3561" xr:uid="{00000000-0004-0000-0D00-0000E80D0000}"/>
    <hyperlink ref="A3572" r:id="rId3562" xr:uid="{00000000-0004-0000-0D00-0000E90D0000}"/>
    <hyperlink ref="A3573" r:id="rId3563" xr:uid="{00000000-0004-0000-0D00-0000EA0D0000}"/>
    <hyperlink ref="A3574" r:id="rId3564" xr:uid="{00000000-0004-0000-0D00-0000EB0D0000}"/>
    <hyperlink ref="A3575" r:id="rId3565" xr:uid="{00000000-0004-0000-0D00-0000EC0D0000}"/>
    <hyperlink ref="A3576" r:id="rId3566" xr:uid="{00000000-0004-0000-0D00-0000ED0D0000}"/>
    <hyperlink ref="A3577" r:id="rId3567" xr:uid="{00000000-0004-0000-0D00-0000EE0D0000}"/>
    <hyperlink ref="A3578" r:id="rId3568" xr:uid="{00000000-0004-0000-0D00-0000EF0D0000}"/>
    <hyperlink ref="A3579" r:id="rId3569" xr:uid="{00000000-0004-0000-0D00-0000F00D0000}"/>
    <hyperlink ref="A3580" r:id="rId3570" xr:uid="{00000000-0004-0000-0D00-0000F10D0000}"/>
    <hyperlink ref="A3581" r:id="rId3571" xr:uid="{00000000-0004-0000-0D00-0000F20D0000}"/>
    <hyperlink ref="A3582" r:id="rId3572" xr:uid="{00000000-0004-0000-0D00-0000F30D0000}"/>
    <hyperlink ref="A3583" r:id="rId3573" xr:uid="{00000000-0004-0000-0D00-0000F40D0000}"/>
    <hyperlink ref="A3584" r:id="rId3574" xr:uid="{00000000-0004-0000-0D00-0000F50D0000}"/>
    <hyperlink ref="A3585" r:id="rId3575" xr:uid="{00000000-0004-0000-0D00-0000F60D0000}"/>
    <hyperlink ref="A3586" r:id="rId3576" xr:uid="{00000000-0004-0000-0D00-0000F70D0000}"/>
    <hyperlink ref="A3587" r:id="rId3577" xr:uid="{00000000-0004-0000-0D00-0000F80D0000}"/>
    <hyperlink ref="A3588" r:id="rId3578" xr:uid="{00000000-0004-0000-0D00-0000F90D0000}"/>
    <hyperlink ref="A3589" r:id="rId3579" xr:uid="{00000000-0004-0000-0D00-0000FA0D0000}"/>
    <hyperlink ref="A3590" r:id="rId3580" xr:uid="{00000000-0004-0000-0D00-0000FB0D0000}"/>
    <hyperlink ref="A3591" r:id="rId3581" xr:uid="{00000000-0004-0000-0D00-0000FC0D0000}"/>
    <hyperlink ref="A3592" r:id="rId3582" xr:uid="{00000000-0004-0000-0D00-0000FD0D0000}"/>
    <hyperlink ref="A3593" r:id="rId3583" xr:uid="{00000000-0004-0000-0D00-0000FE0D0000}"/>
    <hyperlink ref="A3594" r:id="rId3584" xr:uid="{00000000-0004-0000-0D00-0000FF0D0000}"/>
    <hyperlink ref="A3595" r:id="rId3585" xr:uid="{00000000-0004-0000-0D00-0000000E0000}"/>
    <hyperlink ref="A3596" r:id="rId3586" xr:uid="{00000000-0004-0000-0D00-0000010E0000}"/>
    <hyperlink ref="A3597" r:id="rId3587" xr:uid="{00000000-0004-0000-0D00-0000020E0000}"/>
    <hyperlink ref="A3598" r:id="rId3588" xr:uid="{00000000-0004-0000-0D00-0000030E0000}"/>
    <hyperlink ref="A3599" r:id="rId3589" xr:uid="{00000000-0004-0000-0D00-0000040E0000}"/>
    <hyperlink ref="A3600" r:id="rId3590" xr:uid="{00000000-0004-0000-0D00-0000050E0000}"/>
    <hyperlink ref="A3601" r:id="rId3591" xr:uid="{00000000-0004-0000-0D00-0000060E0000}"/>
    <hyperlink ref="A3602" r:id="rId3592" xr:uid="{00000000-0004-0000-0D00-0000070E0000}"/>
    <hyperlink ref="A3603" r:id="rId3593" xr:uid="{00000000-0004-0000-0D00-0000080E0000}"/>
    <hyperlink ref="A3604" r:id="rId3594" xr:uid="{00000000-0004-0000-0D00-0000090E0000}"/>
    <hyperlink ref="A3605" r:id="rId3595" xr:uid="{00000000-0004-0000-0D00-00000A0E0000}"/>
    <hyperlink ref="A3606" r:id="rId3596" xr:uid="{00000000-0004-0000-0D00-00000B0E0000}"/>
    <hyperlink ref="A3607" r:id="rId3597" xr:uid="{00000000-0004-0000-0D00-00000C0E0000}"/>
    <hyperlink ref="A3608" r:id="rId3598" xr:uid="{00000000-0004-0000-0D00-00000D0E0000}"/>
    <hyperlink ref="A3609" r:id="rId3599" xr:uid="{00000000-0004-0000-0D00-00000E0E0000}"/>
    <hyperlink ref="A3610" r:id="rId3600" xr:uid="{00000000-0004-0000-0D00-00000F0E0000}"/>
    <hyperlink ref="A3611" r:id="rId3601" xr:uid="{00000000-0004-0000-0D00-0000100E0000}"/>
    <hyperlink ref="A3612" r:id="rId3602" xr:uid="{00000000-0004-0000-0D00-0000110E0000}"/>
    <hyperlink ref="A3613" r:id="rId3603" xr:uid="{00000000-0004-0000-0D00-0000120E0000}"/>
    <hyperlink ref="A3614" r:id="rId3604" xr:uid="{00000000-0004-0000-0D00-0000130E0000}"/>
    <hyperlink ref="A3615" r:id="rId3605" xr:uid="{00000000-0004-0000-0D00-0000140E0000}"/>
    <hyperlink ref="A3616" r:id="rId3606" xr:uid="{00000000-0004-0000-0D00-0000150E0000}"/>
    <hyperlink ref="A3617" r:id="rId3607" xr:uid="{00000000-0004-0000-0D00-0000160E0000}"/>
    <hyperlink ref="A3618" r:id="rId3608" xr:uid="{00000000-0004-0000-0D00-0000170E0000}"/>
    <hyperlink ref="A3619" r:id="rId3609" xr:uid="{00000000-0004-0000-0D00-0000180E0000}"/>
    <hyperlink ref="A3620" r:id="rId3610" xr:uid="{00000000-0004-0000-0D00-0000190E0000}"/>
    <hyperlink ref="A3621" r:id="rId3611" xr:uid="{00000000-0004-0000-0D00-00001A0E0000}"/>
    <hyperlink ref="A3622" r:id="rId3612" xr:uid="{00000000-0004-0000-0D00-00001B0E0000}"/>
    <hyperlink ref="A3623" r:id="rId3613" xr:uid="{00000000-0004-0000-0D00-00001C0E0000}"/>
    <hyperlink ref="A3624" r:id="rId3614" xr:uid="{00000000-0004-0000-0D00-00001D0E0000}"/>
    <hyperlink ref="A3625" r:id="rId3615" xr:uid="{00000000-0004-0000-0D00-00001E0E0000}"/>
    <hyperlink ref="A3626" r:id="rId3616" xr:uid="{00000000-0004-0000-0D00-00001F0E0000}"/>
    <hyperlink ref="A3627" r:id="rId3617" xr:uid="{00000000-0004-0000-0D00-0000200E0000}"/>
    <hyperlink ref="A3628" r:id="rId3618" xr:uid="{00000000-0004-0000-0D00-0000210E0000}"/>
    <hyperlink ref="A3629" r:id="rId3619" xr:uid="{00000000-0004-0000-0D00-0000220E0000}"/>
    <hyperlink ref="A3630" r:id="rId3620" xr:uid="{00000000-0004-0000-0D00-0000230E0000}"/>
    <hyperlink ref="A3631" r:id="rId3621" xr:uid="{00000000-0004-0000-0D00-0000240E0000}"/>
    <hyperlink ref="A3632" r:id="rId3622" xr:uid="{00000000-0004-0000-0D00-0000250E0000}"/>
    <hyperlink ref="A3633" r:id="rId3623" xr:uid="{00000000-0004-0000-0D00-0000260E0000}"/>
    <hyperlink ref="A3634" r:id="rId3624" xr:uid="{00000000-0004-0000-0D00-0000270E0000}"/>
    <hyperlink ref="A3635" r:id="rId3625" xr:uid="{00000000-0004-0000-0D00-0000280E0000}"/>
    <hyperlink ref="A3636" r:id="rId3626" xr:uid="{00000000-0004-0000-0D00-0000290E0000}"/>
    <hyperlink ref="A3637" r:id="rId3627" xr:uid="{00000000-0004-0000-0D00-00002A0E0000}"/>
    <hyperlink ref="A3638" r:id="rId3628" xr:uid="{00000000-0004-0000-0D00-00002B0E0000}"/>
    <hyperlink ref="A3639" r:id="rId3629" xr:uid="{00000000-0004-0000-0D00-00002C0E0000}"/>
    <hyperlink ref="A3640" r:id="rId3630" xr:uid="{00000000-0004-0000-0D00-00002D0E0000}"/>
    <hyperlink ref="A3641" r:id="rId3631" xr:uid="{00000000-0004-0000-0D00-00002E0E0000}"/>
    <hyperlink ref="A3642" r:id="rId3632" xr:uid="{00000000-0004-0000-0D00-00002F0E0000}"/>
    <hyperlink ref="A3643" r:id="rId3633" xr:uid="{00000000-0004-0000-0D00-0000300E0000}"/>
    <hyperlink ref="A3644" r:id="rId3634" xr:uid="{00000000-0004-0000-0D00-0000310E0000}"/>
    <hyperlink ref="A3645" r:id="rId3635" xr:uid="{00000000-0004-0000-0D00-0000320E0000}"/>
    <hyperlink ref="A3646" r:id="rId3636" xr:uid="{00000000-0004-0000-0D00-0000330E0000}"/>
    <hyperlink ref="A3647" r:id="rId3637" xr:uid="{00000000-0004-0000-0D00-0000340E0000}"/>
    <hyperlink ref="A3648" r:id="rId3638" xr:uid="{00000000-0004-0000-0D00-0000350E0000}"/>
    <hyperlink ref="A3649" r:id="rId3639" xr:uid="{00000000-0004-0000-0D00-0000360E0000}"/>
    <hyperlink ref="A3650" r:id="rId3640" xr:uid="{00000000-0004-0000-0D00-0000370E0000}"/>
    <hyperlink ref="A3651" r:id="rId3641" xr:uid="{00000000-0004-0000-0D00-0000380E0000}"/>
    <hyperlink ref="A3652" r:id="rId3642" xr:uid="{00000000-0004-0000-0D00-0000390E0000}"/>
    <hyperlink ref="A3653" r:id="rId3643" xr:uid="{00000000-0004-0000-0D00-00003A0E0000}"/>
    <hyperlink ref="A3654" r:id="rId3644" xr:uid="{00000000-0004-0000-0D00-00003B0E0000}"/>
    <hyperlink ref="A3655" r:id="rId3645" xr:uid="{00000000-0004-0000-0D00-00003C0E0000}"/>
    <hyperlink ref="A3656" r:id="rId3646" xr:uid="{00000000-0004-0000-0D00-00003D0E0000}"/>
    <hyperlink ref="A3657" r:id="rId3647" xr:uid="{00000000-0004-0000-0D00-00003E0E0000}"/>
    <hyperlink ref="A3658" r:id="rId3648" xr:uid="{00000000-0004-0000-0D00-00003F0E0000}"/>
    <hyperlink ref="A3659" r:id="rId3649" xr:uid="{00000000-0004-0000-0D00-0000400E0000}"/>
    <hyperlink ref="A3660" r:id="rId3650" xr:uid="{00000000-0004-0000-0D00-0000410E0000}"/>
    <hyperlink ref="A3661" r:id="rId3651" xr:uid="{00000000-0004-0000-0D00-0000420E0000}"/>
    <hyperlink ref="A3662" r:id="rId3652" xr:uid="{00000000-0004-0000-0D00-0000430E0000}"/>
    <hyperlink ref="A3663" r:id="rId3653" xr:uid="{00000000-0004-0000-0D00-0000440E0000}"/>
    <hyperlink ref="A3664" r:id="rId3654" xr:uid="{00000000-0004-0000-0D00-0000450E0000}"/>
    <hyperlink ref="A3665" r:id="rId3655" xr:uid="{00000000-0004-0000-0D00-0000460E0000}"/>
    <hyperlink ref="A3666" r:id="rId3656" xr:uid="{00000000-0004-0000-0D00-0000470E0000}"/>
    <hyperlink ref="A3667" r:id="rId3657" xr:uid="{00000000-0004-0000-0D00-0000480E0000}"/>
    <hyperlink ref="A3668" r:id="rId3658" xr:uid="{00000000-0004-0000-0D00-0000490E0000}"/>
    <hyperlink ref="A3669" r:id="rId3659" xr:uid="{00000000-0004-0000-0D00-00004A0E0000}"/>
    <hyperlink ref="A3670" r:id="rId3660" xr:uid="{00000000-0004-0000-0D00-00004B0E0000}"/>
    <hyperlink ref="A3671" r:id="rId3661" xr:uid="{00000000-0004-0000-0D00-00004C0E0000}"/>
    <hyperlink ref="A3672" r:id="rId3662" xr:uid="{00000000-0004-0000-0D00-00004D0E0000}"/>
    <hyperlink ref="A3673" r:id="rId3663" xr:uid="{00000000-0004-0000-0D00-00004E0E0000}"/>
    <hyperlink ref="A3674" r:id="rId3664" xr:uid="{00000000-0004-0000-0D00-00004F0E0000}"/>
    <hyperlink ref="A3675" r:id="rId3665" xr:uid="{00000000-0004-0000-0D00-0000500E0000}"/>
    <hyperlink ref="A3676" r:id="rId3666" xr:uid="{00000000-0004-0000-0D00-0000510E0000}"/>
    <hyperlink ref="A3677" r:id="rId3667" xr:uid="{00000000-0004-0000-0D00-0000520E0000}"/>
    <hyperlink ref="A3678" r:id="rId3668" xr:uid="{00000000-0004-0000-0D00-0000530E0000}"/>
    <hyperlink ref="A3679" r:id="rId3669" xr:uid="{00000000-0004-0000-0D00-0000540E0000}"/>
    <hyperlink ref="A3680" r:id="rId3670" xr:uid="{00000000-0004-0000-0D00-0000550E0000}"/>
    <hyperlink ref="A3681" r:id="rId3671" xr:uid="{00000000-0004-0000-0D00-0000560E0000}"/>
    <hyperlink ref="A3682" r:id="rId3672" xr:uid="{00000000-0004-0000-0D00-0000570E0000}"/>
    <hyperlink ref="A3683" r:id="rId3673" xr:uid="{00000000-0004-0000-0D00-0000580E0000}"/>
    <hyperlink ref="A3684" r:id="rId3674" xr:uid="{00000000-0004-0000-0D00-0000590E0000}"/>
    <hyperlink ref="A3685" r:id="rId3675" xr:uid="{00000000-0004-0000-0D00-00005A0E0000}"/>
    <hyperlink ref="A3686" r:id="rId3676" xr:uid="{00000000-0004-0000-0D00-00005B0E0000}"/>
    <hyperlink ref="A3687" r:id="rId3677" xr:uid="{00000000-0004-0000-0D00-00005C0E0000}"/>
    <hyperlink ref="A3688" r:id="rId3678" xr:uid="{00000000-0004-0000-0D00-00005D0E0000}"/>
    <hyperlink ref="A3689" r:id="rId3679" xr:uid="{00000000-0004-0000-0D00-00005E0E0000}"/>
    <hyperlink ref="A3690" r:id="rId3680" xr:uid="{00000000-0004-0000-0D00-00005F0E0000}"/>
    <hyperlink ref="A3691" r:id="rId3681" xr:uid="{00000000-0004-0000-0D00-0000600E0000}"/>
    <hyperlink ref="A3692" r:id="rId3682" xr:uid="{00000000-0004-0000-0D00-0000610E0000}"/>
    <hyperlink ref="A3693" r:id="rId3683" xr:uid="{00000000-0004-0000-0D00-0000620E0000}"/>
    <hyperlink ref="A3694" r:id="rId3684" xr:uid="{00000000-0004-0000-0D00-0000630E0000}"/>
    <hyperlink ref="A3695" r:id="rId3685" xr:uid="{00000000-0004-0000-0D00-0000640E0000}"/>
    <hyperlink ref="A3696" r:id="rId3686" xr:uid="{00000000-0004-0000-0D00-0000650E0000}"/>
    <hyperlink ref="A3697" r:id="rId3687" xr:uid="{00000000-0004-0000-0D00-0000660E0000}"/>
    <hyperlink ref="A3698" r:id="rId3688" xr:uid="{00000000-0004-0000-0D00-0000670E0000}"/>
    <hyperlink ref="A3699" r:id="rId3689" xr:uid="{00000000-0004-0000-0D00-0000680E0000}"/>
    <hyperlink ref="A3700" r:id="rId3690" xr:uid="{00000000-0004-0000-0D00-0000690E0000}"/>
    <hyperlink ref="A3701" r:id="rId3691" xr:uid="{00000000-0004-0000-0D00-00006A0E0000}"/>
    <hyperlink ref="A3702" r:id="rId3692" xr:uid="{00000000-0004-0000-0D00-00006B0E0000}"/>
    <hyperlink ref="A3703" r:id="rId3693" xr:uid="{00000000-0004-0000-0D00-00006C0E0000}"/>
    <hyperlink ref="A3704" r:id="rId3694" xr:uid="{00000000-0004-0000-0D00-00006D0E0000}"/>
    <hyperlink ref="A3705" r:id="rId3695" xr:uid="{00000000-0004-0000-0D00-00006E0E0000}"/>
    <hyperlink ref="A3706" r:id="rId3696" xr:uid="{00000000-0004-0000-0D00-00006F0E0000}"/>
    <hyperlink ref="A3707" r:id="rId3697" xr:uid="{00000000-0004-0000-0D00-0000700E0000}"/>
    <hyperlink ref="A3708" r:id="rId3698" xr:uid="{00000000-0004-0000-0D00-0000710E0000}"/>
    <hyperlink ref="A3709" r:id="rId3699" xr:uid="{00000000-0004-0000-0D00-0000720E0000}"/>
    <hyperlink ref="A3710" r:id="rId3700" xr:uid="{00000000-0004-0000-0D00-0000730E0000}"/>
    <hyperlink ref="A3711" r:id="rId3701" xr:uid="{00000000-0004-0000-0D00-0000740E0000}"/>
    <hyperlink ref="A3712" r:id="rId3702" xr:uid="{00000000-0004-0000-0D00-0000750E0000}"/>
    <hyperlink ref="A3713" r:id="rId3703" xr:uid="{00000000-0004-0000-0D00-0000760E0000}"/>
    <hyperlink ref="A3714" r:id="rId3704" xr:uid="{00000000-0004-0000-0D00-0000770E0000}"/>
    <hyperlink ref="A3715" r:id="rId3705" xr:uid="{00000000-0004-0000-0D00-0000780E0000}"/>
    <hyperlink ref="A3716" r:id="rId3706" xr:uid="{00000000-0004-0000-0D00-0000790E0000}"/>
    <hyperlink ref="A3717" r:id="rId3707" xr:uid="{00000000-0004-0000-0D00-00007A0E0000}"/>
    <hyperlink ref="A3718" r:id="rId3708" xr:uid="{00000000-0004-0000-0D00-00007B0E0000}"/>
    <hyperlink ref="A3719" r:id="rId3709" xr:uid="{00000000-0004-0000-0D00-00007C0E0000}"/>
    <hyperlink ref="A3720" r:id="rId3710" xr:uid="{00000000-0004-0000-0D00-00007D0E0000}"/>
    <hyperlink ref="A3721" r:id="rId3711" xr:uid="{00000000-0004-0000-0D00-00007E0E0000}"/>
    <hyperlink ref="A3722" r:id="rId3712" xr:uid="{00000000-0004-0000-0D00-00007F0E0000}"/>
    <hyperlink ref="A3723" r:id="rId3713" xr:uid="{00000000-0004-0000-0D00-0000800E0000}"/>
    <hyperlink ref="A3724" r:id="rId3714" xr:uid="{00000000-0004-0000-0D00-0000810E0000}"/>
    <hyperlink ref="A3725" r:id="rId3715" xr:uid="{00000000-0004-0000-0D00-0000820E0000}"/>
    <hyperlink ref="A3726" r:id="rId3716" xr:uid="{00000000-0004-0000-0D00-0000830E0000}"/>
    <hyperlink ref="A3727" r:id="rId3717" xr:uid="{00000000-0004-0000-0D00-0000840E0000}"/>
    <hyperlink ref="A3728" r:id="rId3718" xr:uid="{00000000-0004-0000-0D00-0000850E0000}"/>
    <hyperlink ref="A3729" r:id="rId3719" xr:uid="{00000000-0004-0000-0D00-0000860E0000}"/>
    <hyperlink ref="A3730" r:id="rId3720" xr:uid="{00000000-0004-0000-0D00-0000870E0000}"/>
    <hyperlink ref="A3731" r:id="rId3721" xr:uid="{00000000-0004-0000-0D00-0000880E0000}"/>
    <hyperlink ref="A3732" r:id="rId3722" xr:uid="{00000000-0004-0000-0D00-0000890E0000}"/>
    <hyperlink ref="A3733" r:id="rId3723" xr:uid="{00000000-0004-0000-0D00-00008A0E0000}"/>
    <hyperlink ref="A3734" r:id="rId3724" xr:uid="{00000000-0004-0000-0D00-00008B0E0000}"/>
    <hyperlink ref="A3735" r:id="rId3725" xr:uid="{00000000-0004-0000-0D00-00008C0E0000}"/>
    <hyperlink ref="A3736" r:id="rId3726" xr:uid="{00000000-0004-0000-0D00-00008D0E0000}"/>
    <hyperlink ref="A3737" r:id="rId3727" xr:uid="{00000000-0004-0000-0D00-00008E0E0000}"/>
    <hyperlink ref="A3738" r:id="rId3728" xr:uid="{00000000-0004-0000-0D00-00008F0E0000}"/>
    <hyperlink ref="A3739" r:id="rId3729" xr:uid="{00000000-0004-0000-0D00-0000900E0000}"/>
    <hyperlink ref="A3740" r:id="rId3730" xr:uid="{00000000-0004-0000-0D00-0000910E0000}"/>
    <hyperlink ref="A3741" r:id="rId3731" xr:uid="{00000000-0004-0000-0D00-0000920E0000}"/>
    <hyperlink ref="A3742" r:id="rId3732" xr:uid="{00000000-0004-0000-0D00-0000930E0000}"/>
    <hyperlink ref="A3743" r:id="rId3733" xr:uid="{00000000-0004-0000-0D00-0000940E0000}"/>
    <hyperlink ref="A3744" r:id="rId3734" xr:uid="{00000000-0004-0000-0D00-0000950E0000}"/>
    <hyperlink ref="A3745" r:id="rId3735" xr:uid="{00000000-0004-0000-0D00-0000960E0000}"/>
    <hyperlink ref="A3746" r:id="rId3736" xr:uid="{00000000-0004-0000-0D00-0000970E0000}"/>
    <hyperlink ref="A3747" r:id="rId3737" xr:uid="{00000000-0004-0000-0D00-0000980E0000}"/>
    <hyperlink ref="A3748" r:id="rId3738" xr:uid="{00000000-0004-0000-0D00-0000990E0000}"/>
    <hyperlink ref="A3749" r:id="rId3739" xr:uid="{00000000-0004-0000-0D00-00009A0E0000}"/>
    <hyperlink ref="A3750" r:id="rId3740" xr:uid="{00000000-0004-0000-0D00-00009B0E0000}"/>
    <hyperlink ref="A3751" r:id="rId3741" xr:uid="{00000000-0004-0000-0D00-00009C0E0000}"/>
    <hyperlink ref="A3752" r:id="rId3742" xr:uid="{00000000-0004-0000-0D00-00009D0E0000}"/>
    <hyperlink ref="A3753" r:id="rId3743" xr:uid="{00000000-0004-0000-0D00-00009E0E0000}"/>
    <hyperlink ref="A3754" r:id="rId3744" xr:uid="{00000000-0004-0000-0D00-00009F0E0000}"/>
    <hyperlink ref="A3755" r:id="rId3745" xr:uid="{00000000-0004-0000-0D00-0000A00E0000}"/>
    <hyperlink ref="A3756" r:id="rId3746" xr:uid="{00000000-0004-0000-0D00-0000A10E0000}"/>
    <hyperlink ref="A3757" r:id="rId3747" xr:uid="{00000000-0004-0000-0D00-0000A20E0000}"/>
    <hyperlink ref="A3758" r:id="rId3748" xr:uid="{00000000-0004-0000-0D00-0000A30E0000}"/>
    <hyperlink ref="A3759" r:id="rId3749" xr:uid="{00000000-0004-0000-0D00-0000A40E0000}"/>
    <hyperlink ref="A3760" r:id="rId3750" xr:uid="{00000000-0004-0000-0D00-0000A50E0000}"/>
    <hyperlink ref="A3761" r:id="rId3751" xr:uid="{00000000-0004-0000-0D00-0000A60E0000}"/>
    <hyperlink ref="A3762" r:id="rId3752" xr:uid="{00000000-0004-0000-0D00-0000A70E0000}"/>
    <hyperlink ref="A3763" r:id="rId3753" xr:uid="{00000000-0004-0000-0D00-0000A80E0000}"/>
    <hyperlink ref="A3764" r:id="rId3754" xr:uid="{00000000-0004-0000-0D00-0000A90E0000}"/>
    <hyperlink ref="A3765" r:id="rId3755" xr:uid="{00000000-0004-0000-0D00-0000AA0E0000}"/>
    <hyperlink ref="A3766" r:id="rId3756" xr:uid="{00000000-0004-0000-0D00-0000AB0E0000}"/>
    <hyperlink ref="A3767" r:id="rId3757" xr:uid="{00000000-0004-0000-0D00-0000AC0E0000}"/>
    <hyperlink ref="A3768" r:id="rId3758" xr:uid="{00000000-0004-0000-0D00-0000AD0E0000}"/>
    <hyperlink ref="A3769" r:id="rId3759" xr:uid="{00000000-0004-0000-0D00-0000AE0E0000}"/>
    <hyperlink ref="A3770" r:id="rId3760" xr:uid="{00000000-0004-0000-0D00-0000AF0E0000}"/>
    <hyperlink ref="A3771" r:id="rId3761" xr:uid="{00000000-0004-0000-0D00-0000B00E0000}"/>
    <hyperlink ref="A3772" r:id="rId3762" xr:uid="{00000000-0004-0000-0D00-0000B10E0000}"/>
    <hyperlink ref="A3773" r:id="rId3763" xr:uid="{00000000-0004-0000-0D00-0000B20E0000}"/>
    <hyperlink ref="A3774" r:id="rId3764" xr:uid="{00000000-0004-0000-0D00-0000B30E0000}"/>
    <hyperlink ref="A3775" r:id="rId3765" xr:uid="{00000000-0004-0000-0D00-0000B40E0000}"/>
    <hyperlink ref="A3776" r:id="rId3766" xr:uid="{00000000-0004-0000-0D00-0000B50E0000}"/>
    <hyperlink ref="A3777" r:id="rId3767" xr:uid="{00000000-0004-0000-0D00-0000B60E0000}"/>
    <hyperlink ref="A3778" r:id="rId3768" xr:uid="{00000000-0004-0000-0D00-0000B70E0000}"/>
    <hyperlink ref="A3779" r:id="rId3769" xr:uid="{00000000-0004-0000-0D00-0000B80E0000}"/>
    <hyperlink ref="A3780" r:id="rId3770" xr:uid="{00000000-0004-0000-0D00-0000B90E0000}"/>
    <hyperlink ref="A3781" r:id="rId3771" xr:uid="{00000000-0004-0000-0D00-0000BA0E0000}"/>
    <hyperlink ref="A3782" r:id="rId3772" xr:uid="{00000000-0004-0000-0D00-0000BB0E0000}"/>
    <hyperlink ref="A3783" r:id="rId3773" xr:uid="{00000000-0004-0000-0D00-0000BC0E0000}"/>
    <hyperlink ref="A3784" r:id="rId3774" xr:uid="{00000000-0004-0000-0D00-0000BD0E0000}"/>
    <hyperlink ref="A3785" r:id="rId3775" xr:uid="{00000000-0004-0000-0D00-0000BE0E0000}"/>
    <hyperlink ref="A3786" r:id="rId3776" xr:uid="{00000000-0004-0000-0D00-0000BF0E0000}"/>
    <hyperlink ref="A3787" r:id="rId3777" xr:uid="{00000000-0004-0000-0D00-0000C00E0000}"/>
    <hyperlink ref="A3788" r:id="rId3778" xr:uid="{00000000-0004-0000-0D00-0000C10E0000}"/>
    <hyperlink ref="A3789" r:id="rId3779" xr:uid="{00000000-0004-0000-0D00-0000C20E0000}"/>
    <hyperlink ref="A3790" r:id="rId3780" xr:uid="{00000000-0004-0000-0D00-0000C30E0000}"/>
    <hyperlink ref="A3791" r:id="rId3781" xr:uid="{00000000-0004-0000-0D00-0000C40E0000}"/>
    <hyperlink ref="A3792" r:id="rId3782" xr:uid="{00000000-0004-0000-0D00-0000C50E0000}"/>
    <hyperlink ref="A3793" r:id="rId3783" xr:uid="{00000000-0004-0000-0D00-0000C60E0000}"/>
    <hyperlink ref="A3794" r:id="rId3784" xr:uid="{00000000-0004-0000-0D00-0000C70E0000}"/>
    <hyperlink ref="A3795" r:id="rId3785" xr:uid="{00000000-0004-0000-0D00-0000C80E0000}"/>
    <hyperlink ref="A3796" r:id="rId3786" xr:uid="{00000000-0004-0000-0D00-0000C90E0000}"/>
    <hyperlink ref="A3797" r:id="rId3787" xr:uid="{00000000-0004-0000-0D00-0000CA0E0000}"/>
    <hyperlink ref="A3798" r:id="rId3788" xr:uid="{00000000-0004-0000-0D00-0000CB0E0000}"/>
    <hyperlink ref="A3799" r:id="rId3789" xr:uid="{00000000-0004-0000-0D00-0000CC0E0000}"/>
    <hyperlink ref="A3800" r:id="rId3790" xr:uid="{00000000-0004-0000-0D00-0000CD0E0000}"/>
    <hyperlink ref="A3801" r:id="rId3791" xr:uid="{00000000-0004-0000-0D00-0000CE0E0000}"/>
    <hyperlink ref="A3802" r:id="rId3792" xr:uid="{00000000-0004-0000-0D00-0000CF0E0000}"/>
    <hyperlink ref="A3803" r:id="rId3793" xr:uid="{00000000-0004-0000-0D00-0000D00E0000}"/>
    <hyperlink ref="A3804" r:id="rId3794" xr:uid="{00000000-0004-0000-0D00-0000D10E0000}"/>
    <hyperlink ref="A3805" r:id="rId3795" xr:uid="{00000000-0004-0000-0D00-0000D20E0000}"/>
    <hyperlink ref="A3806" r:id="rId3796" xr:uid="{00000000-0004-0000-0D00-0000D30E0000}"/>
    <hyperlink ref="A3807" r:id="rId3797" xr:uid="{00000000-0004-0000-0D00-0000D40E0000}"/>
    <hyperlink ref="A3808" r:id="rId3798" xr:uid="{00000000-0004-0000-0D00-0000D50E0000}"/>
    <hyperlink ref="A3809" r:id="rId3799" xr:uid="{00000000-0004-0000-0D00-0000D60E0000}"/>
    <hyperlink ref="A3810" r:id="rId3800" xr:uid="{00000000-0004-0000-0D00-0000D70E0000}"/>
    <hyperlink ref="A3811" r:id="rId3801" xr:uid="{00000000-0004-0000-0D00-0000D80E0000}"/>
    <hyperlink ref="A3812" r:id="rId3802" xr:uid="{00000000-0004-0000-0D00-0000D90E0000}"/>
    <hyperlink ref="A3813" r:id="rId3803" xr:uid="{00000000-0004-0000-0D00-0000DA0E0000}"/>
    <hyperlink ref="A3814" r:id="rId3804" xr:uid="{00000000-0004-0000-0D00-0000DB0E0000}"/>
    <hyperlink ref="A3815" r:id="rId3805" xr:uid="{00000000-0004-0000-0D00-0000DC0E0000}"/>
    <hyperlink ref="A3816" r:id="rId3806" xr:uid="{00000000-0004-0000-0D00-0000DD0E0000}"/>
    <hyperlink ref="A3817" r:id="rId3807" xr:uid="{00000000-0004-0000-0D00-0000DE0E0000}"/>
    <hyperlink ref="A3818" r:id="rId3808" xr:uid="{00000000-0004-0000-0D00-0000DF0E0000}"/>
    <hyperlink ref="A3819" r:id="rId3809" xr:uid="{00000000-0004-0000-0D00-0000E00E0000}"/>
    <hyperlink ref="A3820" r:id="rId3810" xr:uid="{00000000-0004-0000-0D00-0000E10E0000}"/>
    <hyperlink ref="A3821" r:id="rId3811" xr:uid="{00000000-0004-0000-0D00-0000E20E0000}"/>
    <hyperlink ref="A3822" r:id="rId3812" xr:uid="{00000000-0004-0000-0D00-0000E30E0000}"/>
    <hyperlink ref="A3823" r:id="rId3813" xr:uid="{00000000-0004-0000-0D00-0000E40E0000}"/>
    <hyperlink ref="A3824" r:id="rId3814" xr:uid="{00000000-0004-0000-0D00-0000E50E0000}"/>
    <hyperlink ref="A3825" r:id="rId3815" xr:uid="{00000000-0004-0000-0D00-0000E60E0000}"/>
    <hyperlink ref="A3826" r:id="rId3816" xr:uid="{00000000-0004-0000-0D00-0000E70E0000}"/>
    <hyperlink ref="A3827" r:id="rId3817" xr:uid="{00000000-0004-0000-0D00-0000E80E0000}"/>
    <hyperlink ref="A3828" r:id="rId3818" xr:uid="{00000000-0004-0000-0D00-0000E90E0000}"/>
    <hyperlink ref="A3829" r:id="rId3819" xr:uid="{00000000-0004-0000-0D00-0000EA0E0000}"/>
    <hyperlink ref="A3830" r:id="rId3820" xr:uid="{00000000-0004-0000-0D00-0000EB0E0000}"/>
    <hyperlink ref="A3831" r:id="rId3821" xr:uid="{00000000-0004-0000-0D00-0000EC0E0000}"/>
    <hyperlink ref="A3832" r:id="rId3822" xr:uid="{00000000-0004-0000-0D00-0000ED0E0000}"/>
    <hyperlink ref="A3833" r:id="rId3823" xr:uid="{00000000-0004-0000-0D00-0000EE0E0000}"/>
    <hyperlink ref="A3834" r:id="rId3824" xr:uid="{00000000-0004-0000-0D00-0000EF0E0000}"/>
    <hyperlink ref="A3835" r:id="rId3825" xr:uid="{00000000-0004-0000-0D00-0000F00E0000}"/>
    <hyperlink ref="A3836" r:id="rId3826" xr:uid="{00000000-0004-0000-0D00-0000F10E0000}"/>
    <hyperlink ref="A3837" r:id="rId3827" xr:uid="{00000000-0004-0000-0D00-0000F20E0000}"/>
    <hyperlink ref="A3838" r:id="rId3828" xr:uid="{00000000-0004-0000-0D00-0000F30E0000}"/>
    <hyperlink ref="A3839" r:id="rId3829" xr:uid="{00000000-0004-0000-0D00-0000F40E0000}"/>
    <hyperlink ref="A3840" r:id="rId3830" xr:uid="{00000000-0004-0000-0D00-0000F50E0000}"/>
    <hyperlink ref="A3841" r:id="rId3831" xr:uid="{00000000-0004-0000-0D00-0000F60E0000}"/>
    <hyperlink ref="A3842" r:id="rId3832" xr:uid="{00000000-0004-0000-0D00-0000F70E0000}"/>
    <hyperlink ref="A3843" r:id="rId3833" xr:uid="{00000000-0004-0000-0D00-0000F80E0000}"/>
    <hyperlink ref="A3844" r:id="rId3834" xr:uid="{00000000-0004-0000-0D00-0000F90E0000}"/>
    <hyperlink ref="A3845" r:id="rId3835" xr:uid="{00000000-0004-0000-0D00-0000FA0E0000}"/>
    <hyperlink ref="A3846" r:id="rId3836" xr:uid="{00000000-0004-0000-0D00-0000FB0E0000}"/>
    <hyperlink ref="A3847" r:id="rId3837" xr:uid="{00000000-0004-0000-0D00-0000FC0E0000}"/>
    <hyperlink ref="A3848" r:id="rId3838" xr:uid="{00000000-0004-0000-0D00-0000FD0E0000}"/>
    <hyperlink ref="A3849" r:id="rId3839" xr:uid="{00000000-0004-0000-0D00-0000FE0E0000}"/>
    <hyperlink ref="A3850" r:id="rId3840" xr:uid="{00000000-0004-0000-0D00-0000FF0E0000}"/>
    <hyperlink ref="A3851" r:id="rId3841" xr:uid="{00000000-0004-0000-0D00-0000000F0000}"/>
    <hyperlink ref="A3852" r:id="rId3842" xr:uid="{00000000-0004-0000-0D00-0000010F0000}"/>
    <hyperlink ref="A3853" r:id="rId3843" xr:uid="{00000000-0004-0000-0D00-0000020F0000}"/>
    <hyperlink ref="A3854" r:id="rId3844" xr:uid="{00000000-0004-0000-0D00-0000030F0000}"/>
    <hyperlink ref="A3855" r:id="rId3845" xr:uid="{00000000-0004-0000-0D00-0000040F0000}"/>
    <hyperlink ref="A3856" r:id="rId3846" xr:uid="{00000000-0004-0000-0D00-0000050F0000}"/>
    <hyperlink ref="A3857" r:id="rId3847" xr:uid="{00000000-0004-0000-0D00-0000060F0000}"/>
    <hyperlink ref="A3858" r:id="rId3848" xr:uid="{00000000-0004-0000-0D00-0000070F0000}"/>
    <hyperlink ref="A3859" r:id="rId3849" xr:uid="{00000000-0004-0000-0D00-0000080F0000}"/>
    <hyperlink ref="A3860" r:id="rId3850" xr:uid="{00000000-0004-0000-0D00-0000090F0000}"/>
    <hyperlink ref="A3861" r:id="rId3851" xr:uid="{00000000-0004-0000-0D00-00000A0F0000}"/>
    <hyperlink ref="A3862" r:id="rId3852" xr:uid="{00000000-0004-0000-0D00-00000B0F0000}"/>
    <hyperlink ref="A3863" r:id="rId3853" xr:uid="{00000000-0004-0000-0D00-00000C0F0000}"/>
    <hyperlink ref="A3864" r:id="rId3854" xr:uid="{00000000-0004-0000-0D00-00000D0F0000}"/>
    <hyperlink ref="A3865" r:id="rId3855" xr:uid="{00000000-0004-0000-0D00-00000E0F0000}"/>
    <hyperlink ref="A3866" r:id="rId3856" xr:uid="{00000000-0004-0000-0D00-00000F0F0000}"/>
    <hyperlink ref="A3867" r:id="rId3857" xr:uid="{00000000-0004-0000-0D00-0000100F0000}"/>
    <hyperlink ref="A3868" r:id="rId3858" xr:uid="{00000000-0004-0000-0D00-0000110F0000}"/>
    <hyperlink ref="A3869" r:id="rId3859" xr:uid="{00000000-0004-0000-0D00-0000120F0000}"/>
    <hyperlink ref="A3870" r:id="rId3860" xr:uid="{00000000-0004-0000-0D00-0000130F0000}"/>
    <hyperlink ref="A3871" r:id="rId3861" xr:uid="{00000000-0004-0000-0D00-0000140F0000}"/>
    <hyperlink ref="A3872" r:id="rId3862" xr:uid="{00000000-0004-0000-0D00-0000150F0000}"/>
    <hyperlink ref="A3873" r:id="rId3863" xr:uid="{00000000-0004-0000-0D00-0000160F0000}"/>
    <hyperlink ref="A3874" r:id="rId3864" xr:uid="{00000000-0004-0000-0D00-0000170F0000}"/>
    <hyperlink ref="A3875" r:id="rId3865" xr:uid="{00000000-0004-0000-0D00-0000180F0000}"/>
    <hyperlink ref="A3876" r:id="rId3866" xr:uid="{00000000-0004-0000-0D00-0000190F0000}"/>
    <hyperlink ref="A3877" r:id="rId3867" xr:uid="{00000000-0004-0000-0D00-00001A0F0000}"/>
    <hyperlink ref="A3878" r:id="rId3868" xr:uid="{00000000-0004-0000-0D00-00001B0F0000}"/>
    <hyperlink ref="A3879" r:id="rId3869" xr:uid="{00000000-0004-0000-0D00-00001C0F0000}"/>
    <hyperlink ref="A3880" r:id="rId3870" xr:uid="{00000000-0004-0000-0D00-00001D0F0000}"/>
    <hyperlink ref="A3881" r:id="rId3871" xr:uid="{00000000-0004-0000-0D00-00001E0F0000}"/>
    <hyperlink ref="A3882" r:id="rId3872" xr:uid="{00000000-0004-0000-0D00-00001F0F0000}"/>
    <hyperlink ref="A3883" r:id="rId3873" xr:uid="{00000000-0004-0000-0D00-0000200F0000}"/>
    <hyperlink ref="A3884" r:id="rId3874" xr:uid="{00000000-0004-0000-0D00-0000210F0000}"/>
    <hyperlink ref="A3885" r:id="rId3875" xr:uid="{00000000-0004-0000-0D00-0000220F0000}"/>
    <hyperlink ref="A3886" r:id="rId3876" xr:uid="{00000000-0004-0000-0D00-0000230F0000}"/>
    <hyperlink ref="A3887" r:id="rId3877" xr:uid="{00000000-0004-0000-0D00-0000240F0000}"/>
    <hyperlink ref="A3888" r:id="rId3878" xr:uid="{00000000-0004-0000-0D00-0000250F0000}"/>
    <hyperlink ref="A3889" r:id="rId3879" xr:uid="{00000000-0004-0000-0D00-0000260F0000}"/>
    <hyperlink ref="A3890" r:id="rId3880" xr:uid="{00000000-0004-0000-0D00-0000270F0000}"/>
    <hyperlink ref="A3891" r:id="rId3881" xr:uid="{00000000-0004-0000-0D00-0000280F0000}"/>
    <hyperlink ref="A3892" r:id="rId3882" xr:uid="{00000000-0004-0000-0D00-0000290F0000}"/>
    <hyperlink ref="A3893" r:id="rId3883" xr:uid="{00000000-0004-0000-0D00-00002A0F0000}"/>
    <hyperlink ref="A3894" r:id="rId3884" xr:uid="{00000000-0004-0000-0D00-00002B0F0000}"/>
    <hyperlink ref="A3895" r:id="rId3885" xr:uid="{00000000-0004-0000-0D00-00002C0F0000}"/>
    <hyperlink ref="A3896" r:id="rId3886" xr:uid="{00000000-0004-0000-0D00-00002D0F0000}"/>
    <hyperlink ref="A3897" r:id="rId3887" xr:uid="{00000000-0004-0000-0D00-00002E0F0000}"/>
    <hyperlink ref="A3898" r:id="rId3888" xr:uid="{00000000-0004-0000-0D00-00002F0F0000}"/>
    <hyperlink ref="A3899" r:id="rId3889" xr:uid="{00000000-0004-0000-0D00-0000300F0000}"/>
    <hyperlink ref="A3900" r:id="rId3890" xr:uid="{00000000-0004-0000-0D00-0000310F0000}"/>
    <hyperlink ref="A3901" r:id="rId3891" xr:uid="{00000000-0004-0000-0D00-0000320F0000}"/>
    <hyperlink ref="A3902" r:id="rId3892" xr:uid="{00000000-0004-0000-0D00-0000330F0000}"/>
    <hyperlink ref="A3903" r:id="rId3893" xr:uid="{00000000-0004-0000-0D00-0000340F0000}"/>
    <hyperlink ref="A3904" r:id="rId3894" xr:uid="{00000000-0004-0000-0D00-0000350F0000}"/>
    <hyperlink ref="A3905" r:id="rId3895" xr:uid="{00000000-0004-0000-0D00-0000360F0000}"/>
    <hyperlink ref="A3906" r:id="rId3896" xr:uid="{00000000-0004-0000-0D00-0000370F0000}"/>
    <hyperlink ref="A3907" r:id="rId3897" xr:uid="{00000000-0004-0000-0D00-0000380F0000}"/>
    <hyperlink ref="A3908" r:id="rId3898" xr:uid="{00000000-0004-0000-0D00-0000390F0000}"/>
    <hyperlink ref="A3909" r:id="rId3899" xr:uid="{00000000-0004-0000-0D00-00003A0F0000}"/>
    <hyperlink ref="A3910" r:id="rId3900" xr:uid="{00000000-0004-0000-0D00-00003B0F0000}"/>
    <hyperlink ref="A3911" r:id="rId3901" xr:uid="{00000000-0004-0000-0D00-00003C0F0000}"/>
    <hyperlink ref="A3912" r:id="rId3902" xr:uid="{00000000-0004-0000-0D00-00003D0F0000}"/>
    <hyperlink ref="A3913" r:id="rId3903" xr:uid="{00000000-0004-0000-0D00-00003E0F0000}"/>
    <hyperlink ref="A3914" r:id="rId3904" xr:uid="{00000000-0004-0000-0D00-00003F0F0000}"/>
    <hyperlink ref="A3915" r:id="rId3905" xr:uid="{00000000-0004-0000-0D00-0000400F0000}"/>
    <hyperlink ref="A3916" r:id="rId3906" xr:uid="{00000000-0004-0000-0D00-0000410F0000}"/>
    <hyperlink ref="A3917" r:id="rId3907" xr:uid="{00000000-0004-0000-0D00-0000420F0000}"/>
    <hyperlink ref="A3918" r:id="rId3908" xr:uid="{00000000-0004-0000-0D00-0000430F0000}"/>
    <hyperlink ref="A3919" r:id="rId3909" xr:uid="{00000000-0004-0000-0D00-0000440F0000}"/>
    <hyperlink ref="A3920" r:id="rId3910" xr:uid="{00000000-0004-0000-0D00-0000450F0000}"/>
    <hyperlink ref="A3921" r:id="rId3911" xr:uid="{00000000-0004-0000-0D00-0000460F0000}"/>
    <hyperlink ref="A3922" r:id="rId3912" xr:uid="{00000000-0004-0000-0D00-0000470F0000}"/>
    <hyperlink ref="A3923" r:id="rId3913" xr:uid="{00000000-0004-0000-0D00-0000480F0000}"/>
    <hyperlink ref="A3924" r:id="rId3914" xr:uid="{00000000-0004-0000-0D00-0000490F0000}"/>
    <hyperlink ref="A3925" r:id="rId3915" xr:uid="{00000000-0004-0000-0D00-00004A0F0000}"/>
    <hyperlink ref="A3926" r:id="rId3916" xr:uid="{00000000-0004-0000-0D00-00004B0F0000}"/>
    <hyperlink ref="A3927" r:id="rId3917" xr:uid="{00000000-0004-0000-0D00-00004C0F0000}"/>
    <hyperlink ref="A3928" r:id="rId3918" xr:uid="{00000000-0004-0000-0D00-00004D0F0000}"/>
    <hyperlink ref="A3929" r:id="rId3919" xr:uid="{00000000-0004-0000-0D00-00004E0F0000}"/>
    <hyperlink ref="A3930" r:id="rId3920" xr:uid="{00000000-0004-0000-0D00-00004F0F0000}"/>
    <hyperlink ref="A3931" r:id="rId3921" xr:uid="{00000000-0004-0000-0D00-0000500F0000}"/>
    <hyperlink ref="A3932" r:id="rId3922" xr:uid="{00000000-0004-0000-0D00-0000510F0000}"/>
    <hyperlink ref="A3933" r:id="rId3923" xr:uid="{00000000-0004-0000-0D00-0000520F0000}"/>
    <hyperlink ref="A3934" r:id="rId3924" xr:uid="{00000000-0004-0000-0D00-0000530F0000}"/>
    <hyperlink ref="A3935" r:id="rId3925" xr:uid="{00000000-0004-0000-0D00-0000540F0000}"/>
    <hyperlink ref="A3936" r:id="rId3926" xr:uid="{00000000-0004-0000-0D00-0000550F0000}"/>
    <hyperlink ref="A3937" r:id="rId3927" xr:uid="{00000000-0004-0000-0D00-0000560F0000}"/>
    <hyperlink ref="A3938" r:id="rId3928" xr:uid="{00000000-0004-0000-0D00-0000570F0000}"/>
    <hyperlink ref="A3939" r:id="rId3929" xr:uid="{00000000-0004-0000-0D00-0000580F0000}"/>
    <hyperlink ref="A3940" r:id="rId3930" xr:uid="{00000000-0004-0000-0D00-0000590F0000}"/>
    <hyperlink ref="A3941" r:id="rId3931" xr:uid="{00000000-0004-0000-0D00-00005A0F0000}"/>
    <hyperlink ref="A3942" r:id="rId3932" xr:uid="{00000000-0004-0000-0D00-00005B0F0000}"/>
    <hyperlink ref="A3943" r:id="rId3933" xr:uid="{00000000-0004-0000-0D00-00005C0F0000}"/>
    <hyperlink ref="A3944" r:id="rId3934" xr:uid="{00000000-0004-0000-0D00-00005D0F0000}"/>
    <hyperlink ref="A3945" r:id="rId3935" xr:uid="{00000000-0004-0000-0D00-00005E0F0000}"/>
    <hyperlink ref="A3946" r:id="rId3936" xr:uid="{00000000-0004-0000-0D00-00005F0F0000}"/>
    <hyperlink ref="A3947" r:id="rId3937" xr:uid="{00000000-0004-0000-0D00-0000600F0000}"/>
    <hyperlink ref="A3948" r:id="rId3938" xr:uid="{00000000-0004-0000-0D00-0000610F0000}"/>
    <hyperlink ref="A3949" r:id="rId3939" xr:uid="{00000000-0004-0000-0D00-0000620F0000}"/>
    <hyperlink ref="A3950" r:id="rId3940" xr:uid="{00000000-0004-0000-0D00-0000630F0000}"/>
    <hyperlink ref="A3951" r:id="rId3941" xr:uid="{00000000-0004-0000-0D00-0000640F0000}"/>
    <hyperlink ref="A3952" r:id="rId3942" xr:uid="{00000000-0004-0000-0D00-0000650F0000}"/>
    <hyperlink ref="A3953" r:id="rId3943" xr:uid="{00000000-0004-0000-0D00-0000660F0000}"/>
    <hyperlink ref="A3954" r:id="rId3944" xr:uid="{00000000-0004-0000-0D00-0000670F0000}"/>
    <hyperlink ref="A3955" r:id="rId3945" xr:uid="{00000000-0004-0000-0D00-0000680F0000}"/>
    <hyperlink ref="A3956" r:id="rId3946" xr:uid="{00000000-0004-0000-0D00-0000690F0000}"/>
    <hyperlink ref="A3957" r:id="rId3947" xr:uid="{00000000-0004-0000-0D00-00006A0F0000}"/>
    <hyperlink ref="A3958" r:id="rId3948" xr:uid="{00000000-0004-0000-0D00-00006B0F0000}"/>
    <hyperlink ref="A3959" r:id="rId3949" xr:uid="{00000000-0004-0000-0D00-00006C0F0000}"/>
    <hyperlink ref="A3960" r:id="rId3950" xr:uid="{00000000-0004-0000-0D00-00006D0F0000}"/>
    <hyperlink ref="A3961" r:id="rId3951" xr:uid="{00000000-0004-0000-0D00-00006E0F0000}"/>
    <hyperlink ref="A3962" r:id="rId3952" xr:uid="{00000000-0004-0000-0D00-00006F0F0000}"/>
    <hyperlink ref="A3963" r:id="rId3953" xr:uid="{00000000-0004-0000-0D00-0000700F0000}"/>
    <hyperlink ref="A3964" r:id="rId3954" xr:uid="{00000000-0004-0000-0D00-0000710F0000}"/>
    <hyperlink ref="A3965" r:id="rId3955" xr:uid="{00000000-0004-0000-0D00-0000720F0000}"/>
    <hyperlink ref="A3966" r:id="rId3956" xr:uid="{00000000-0004-0000-0D00-0000730F0000}"/>
    <hyperlink ref="A3967" r:id="rId3957" xr:uid="{00000000-0004-0000-0D00-0000740F0000}"/>
    <hyperlink ref="A3968" r:id="rId3958" xr:uid="{00000000-0004-0000-0D00-0000750F0000}"/>
    <hyperlink ref="A3969" r:id="rId3959" xr:uid="{00000000-0004-0000-0D00-0000760F0000}"/>
    <hyperlink ref="A3970" r:id="rId3960" xr:uid="{00000000-0004-0000-0D00-0000770F0000}"/>
    <hyperlink ref="A3971" r:id="rId3961" xr:uid="{00000000-0004-0000-0D00-0000780F0000}"/>
    <hyperlink ref="A3972" r:id="rId3962" xr:uid="{00000000-0004-0000-0D00-0000790F0000}"/>
    <hyperlink ref="A3973" r:id="rId3963" xr:uid="{00000000-0004-0000-0D00-00007A0F0000}"/>
    <hyperlink ref="A3974" r:id="rId3964" xr:uid="{00000000-0004-0000-0D00-00007B0F0000}"/>
    <hyperlink ref="A3975" r:id="rId3965" xr:uid="{00000000-0004-0000-0D00-00007C0F0000}"/>
    <hyperlink ref="A3976" r:id="rId3966" xr:uid="{00000000-0004-0000-0D00-00007D0F0000}"/>
    <hyperlink ref="A3977" r:id="rId3967" xr:uid="{00000000-0004-0000-0D00-00007E0F0000}"/>
    <hyperlink ref="A3978" r:id="rId3968" xr:uid="{00000000-0004-0000-0D00-00007F0F0000}"/>
    <hyperlink ref="A3979" r:id="rId3969" xr:uid="{00000000-0004-0000-0D00-0000800F0000}"/>
    <hyperlink ref="A3980" r:id="rId3970" xr:uid="{00000000-0004-0000-0D00-0000810F0000}"/>
    <hyperlink ref="A3981" r:id="rId3971" xr:uid="{00000000-0004-0000-0D00-0000820F0000}"/>
    <hyperlink ref="A3982" r:id="rId3972" xr:uid="{00000000-0004-0000-0D00-0000830F0000}"/>
    <hyperlink ref="A3983" r:id="rId3973" xr:uid="{00000000-0004-0000-0D00-0000840F0000}"/>
    <hyperlink ref="A3984" r:id="rId3974" xr:uid="{00000000-0004-0000-0D00-0000850F0000}"/>
    <hyperlink ref="A3985" r:id="rId3975" xr:uid="{00000000-0004-0000-0D00-0000860F0000}"/>
    <hyperlink ref="A3986" r:id="rId3976" xr:uid="{00000000-0004-0000-0D00-0000870F0000}"/>
    <hyperlink ref="A3987" r:id="rId3977" xr:uid="{00000000-0004-0000-0D00-0000880F0000}"/>
    <hyperlink ref="A3988" r:id="rId3978" xr:uid="{00000000-0004-0000-0D00-0000890F0000}"/>
    <hyperlink ref="A3989" r:id="rId3979" xr:uid="{00000000-0004-0000-0D00-00008A0F0000}"/>
    <hyperlink ref="A3990" r:id="rId3980" xr:uid="{00000000-0004-0000-0D00-00008B0F0000}"/>
    <hyperlink ref="A3991" r:id="rId3981" xr:uid="{00000000-0004-0000-0D00-00008C0F0000}"/>
    <hyperlink ref="A3992" r:id="rId3982" xr:uid="{00000000-0004-0000-0D00-00008D0F0000}"/>
    <hyperlink ref="A3993" r:id="rId3983" xr:uid="{00000000-0004-0000-0D00-00008E0F0000}"/>
    <hyperlink ref="A3994" r:id="rId3984" xr:uid="{00000000-0004-0000-0D00-00008F0F0000}"/>
    <hyperlink ref="A3995" r:id="rId3985" xr:uid="{00000000-0004-0000-0D00-0000900F0000}"/>
    <hyperlink ref="A3996" r:id="rId3986" xr:uid="{00000000-0004-0000-0D00-0000910F0000}"/>
    <hyperlink ref="A3997" r:id="rId3987" xr:uid="{00000000-0004-0000-0D00-0000920F0000}"/>
    <hyperlink ref="A3998" r:id="rId3988" xr:uid="{00000000-0004-0000-0D00-0000930F0000}"/>
    <hyperlink ref="A3999" r:id="rId3989" xr:uid="{00000000-0004-0000-0D00-0000940F0000}"/>
    <hyperlink ref="A4000" r:id="rId3990" xr:uid="{00000000-0004-0000-0D00-0000950F0000}"/>
    <hyperlink ref="A4001" r:id="rId3991" xr:uid="{00000000-0004-0000-0D00-0000960F0000}"/>
    <hyperlink ref="A4002" r:id="rId3992" xr:uid="{00000000-0004-0000-0D00-0000970F0000}"/>
    <hyperlink ref="A4003" r:id="rId3993" xr:uid="{00000000-0004-0000-0D00-0000980F0000}"/>
    <hyperlink ref="A4004" r:id="rId3994" xr:uid="{00000000-0004-0000-0D00-0000990F0000}"/>
    <hyperlink ref="A4005" r:id="rId3995" xr:uid="{00000000-0004-0000-0D00-00009A0F0000}"/>
    <hyperlink ref="A4006" r:id="rId3996" xr:uid="{00000000-0004-0000-0D00-00009B0F0000}"/>
    <hyperlink ref="A4007" r:id="rId3997" xr:uid="{00000000-0004-0000-0D00-00009C0F0000}"/>
    <hyperlink ref="A4008" r:id="rId3998" xr:uid="{00000000-0004-0000-0D00-00009D0F0000}"/>
    <hyperlink ref="A4009" r:id="rId3999" xr:uid="{00000000-0004-0000-0D00-00009E0F0000}"/>
    <hyperlink ref="A4010" r:id="rId4000" xr:uid="{00000000-0004-0000-0D00-00009F0F0000}"/>
    <hyperlink ref="A4011" r:id="rId4001" xr:uid="{00000000-0004-0000-0D00-0000A00F0000}"/>
    <hyperlink ref="A4012" r:id="rId4002" xr:uid="{00000000-0004-0000-0D00-0000A10F0000}"/>
    <hyperlink ref="A4013" r:id="rId4003" xr:uid="{00000000-0004-0000-0D00-0000A20F0000}"/>
    <hyperlink ref="A4014" r:id="rId4004" xr:uid="{00000000-0004-0000-0D00-0000A30F0000}"/>
    <hyperlink ref="A4015" r:id="rId4005" xr:uid="{00000000-0004-0000-0D00-0000A40F0000}"/>
    <hyperlink ref="A4016" r:id="rId4006" xr:uid="{00000000-0004-0000-0D00-0000A50F0000}"/>
    <hyperlink ref="A4017" r:id="rId4007" xr:uid="{00000000-0004-0000-0D00-0000A60F0000}"/>
    <hyperlink ref="A4018" r:id="rId4008" xr:uid="{00000000-0004-0000-0D00-0000A70F0000}"/>
    <hyperlink ref="A4019" r:id="rId4009" xr:uid="{00000000-0004-0000-0D00-0000A80F0000}"/>
    <hyperlink ref="A4020" r:id="rId4010" xr:uid="{00000000-0004-0000-0D00-0000A90F0000}"/>
    <hyperlink ref="A4021" r:id="rId4011" xr:uid="{00000000-0004-0000-0D00-0000AA0F0000}"/>
    <hyperlink ref="A4022" r:id="rId4012" xr:uid="{00000000-0004-0000-0D00-0000AB0F0000}"/>
    <hyperlink ref="A4023" r:id="rId4013" xr:uid="{00000000-0004-0000-0D00-0000AC0F0000}"/>
    <hyperlink ref="A4024" r:id="rId4014" xr:uid="{00000000-0004-0000-0D00-0000AD0F0000}"/>
    <hyperlink ref="A4025" r:id="rId4015" xr:uid="{00000000-0004-0000-0D00-0000AE0F0000}"/>
    <hyperlink ref="A4026" r:id="rId4016" xr:uid="{00000000-0004-0000-0D00-0000AF0F0000}"/>
    <hyperlink ref="A4027" r:id="rId4017" xr:uid="{00000000-0004-0000-0D00-0000B00F0000}"/>
    <hyperlink ref="A4028" r:id="rId4018" xr:uid="{00000000-0004-0000-0D00-0000B10F0000}"/>
    <hyperlink ref="A4029" r:id="rId4019" xr:uid="{00000000-0004-0000-0D00-0000B20F0000}"/>
    <hyperlink ref="A4030" r:id="rId4020" xr:uid="{00000000-0004-0000-0D00-0000B30F0000}"/>
    <hyperlink ref="A4031" r:id="rId4021" xr:uid="{00000000-0004-0000-0D00-0000B40F0000}"/>
    <hyperlink ref="A4032" r:id="rId4022" xr:uid="{00000000-0004-0000-0D00-0000B50F0000}"/>
    <hyperlink ref="A4033" r:id="rId4023" xr:uid="{00000000-0004-0000-0D00-0000B60F0000}"/>
    <hyperlink ref="A4034" r:id="rId4024" xr:uid="{00000000-0004-0000-0D00-0000B70F0000}"/>
    <hyperlink ref="A4035" r:id="rId4025" xr:uid="{00000000-0004-0000-0D00-0000B80F0000}"/>
    <hyperlink ref="A4036" r:id="rId4026" xr:uid="{00000000-0004-0000-0D00-0000B90F0000}"/>
    <hyperlink ref="A4037" r:id="rId4027" xr:uid="{00000000-0004-0000-0D00-0000BA0F0000}"/>
    <hyperlink ref="A4038" r:id="rId4028" xr:uid="{00000000-0004-0000-0D00-0000BB0F0000}"/>
    <hyperlink ref="A4039" r:id="rId4029" xr:uid="{00000000-0004-0000-0D00-0000BC0F0000}"/>
    <hyperlink ref="A4040" r:id="rId4030" xr:uid="{00000000-0004-0000-0D00-0000BD0F0000}"/>
    <hyperlink ref="A4041" r:id="rId4031" xr:uid="{00000000-0004-0000-0D00-0000BE0F0000}"/>
    <hyperlink ref="A4042" r:id="rId4032" xr:uid="{00000000-0004-0000-0D00-0000BF0F0000}"/>
    <hyperlink ref="A4043" r:id="rId4033" xr:uid="{00000000-0004-0000-0D00-0000C00F0000}"/>
    <hyperlink ref="A4044" r:id="rId4034" xr:uid="{00000000-0004-0000-0D00-0000C10F0000}"/>
    <hyperlink ref="A4045" r:id="rId4035" xr:uid="{00000000-0004-0000-0D00-0000C20F0000}"/>
    <hyperlink ref="A4046" r:id="rId4036" xr:uid="{00000000-0004-0000-0D00-0000C30F0000}"/>
    <hyperlink ref="A4047" r:id="rId4037" xr:uid="{00000000-0004-0000-0D00-0000C40F0000}"/>
    <hyperlink ref="A4048" r:id="rId4038" xr:uid="{00000000-0004-0000-0D00-0000C50F0000}"/>
    <hyperlink ref="A4049" r:id="rId4039" xr:uid="{00000000-0004-0000-0D00-0000C60F0000}"/>
    <hyperlink ref="A4050" r:id="rId4040" xr:uid="{00000000-0004-0000-0D00-0000C70F0000}"/>
    <hyperlink ref="A4051" r:id="rId4041" xr:uid="{00000000-0004-0000-0D00-0000C80F0000}"/>
    <hyperlink ref="A4052" r:id="rId4042" xr:uid="{00000000-0004-0000-0D00-0000C90F0000}"/>
    <hyperlink ref="A4053" r:id="rId4043" xr:uid="{00000000-0004-0000-0D00-0000CA0F0000}"/>
    <hyperlink ref="A4054" r:id="rId4044" xr:uid="{00000000-0004-0000-0D00-0000CB0F0000}"/>
    <hyperlink ref="A4055" r:id="rId4045" xr:uid="{00000000-0004-0000-0D00-0000CC0F0000}"/>
    <hyperlink ref="A4056" r:id="rId4046" xr:uid="{00000000-0004-0000-0D00-0000CD0F0000}"/>
    <hyperlink ref="A4057" r:id="rId4047" xr:uid="{00000000-0004-0000-0D00-0000CE0F0000}"/>
    <hyperlink ref="A4058" r:id="rId4048" xr:uid="{00000000-0004-0000-0D00-0000CF0F0000}"/>
    <hyperlink ref="A4059" r:id="rId4049" xr:uid="{00000000-0004-0000-0D00-0000D00F0000}"/>
    <hyperlink ref="A4060" r:id="rId4050" xr:uid="{00000000-0004-0000-0D00-0000D10F0000}"/>
    <hyperlink ref="A4061" r:id="rId4051" xr:uid="{00000000-0004-0000-0D00-0000D20F0000}"/>
    <hyperlink ref="A4062" r:id="rId4052" xr:uid="{00000000-0004-0000-0D00-0000D30F0000}"/>
    <hyperlink ref="A4063" r:id="rId4053" xr:uid="{00000000-0004-0000-0D00-0000D40F0000}"/>
    <hyperlink ref="A4064" r:id="rId4054" xr:uid="{00000000-0004-0000-0D00-0000D50F0000}"/>
    <hyperlink ref="A4065" r:id="rId4055" xr:uid="{00000000-0004-0000-0D00-0000D60F0000}"/>
    <hyperlink ref="A4066" r:id="rId4056" xr:uid="{00000000-0004-0000-0D00-0000D70F0000}"/>
    <hyperlink ref="A4067" r:id="rId4057" xr:uid="{00000000-0004-0000-0D00-0000D80F0000}"/>
    <hyperlink ref="A4068" r:id="rId4058" xr:uid="{00000000-0004-0000-0D00-0000D90F0000}"/>
    <hyperlink ref="A4069" r:id="rId4059" xr:uid="{00000000-0004-0000-0D00-0000DA0F0000}"/>
    <hyperlink ref="A4070" r:id="rId4060" xr:uid="{00000000-0004-0000-0D00-0000DB0F0000}"/>
    <hyperlink ref="A4071" r:id="rId4061" xr:uid="{00000000-0004-0000-0D00-0000DC0F0000}"/>
    <hyperlink ref="A4072" r:id="rId4062" xr:uid="{00000000-0004-0000-0D00-0000DD0F0000}"/>
    <hyperlink ref="A4073" r:id="rId4063" xr:uid="{00000000-0004-0000-0D00-0000DE0F0000}"/>
    <hyperlink ref="A4074" r:id="rId4064" xr:uid="{00000000-0004-0000-0D00-0000DF0F0000}"/>
    <hyperlink ref="A4075" r:id="rId4065" xr:uid="{00000000-0004-0000-0D00-0000E00F0000}"/>
    <hyperlink ref="A4076" r:id="rId4066" xr:uid="{00000000-0004-0000-0D00-0000E10F0000}"/>
    <hyperlink ref="A4077" r:id="rId4067" xr:uid="{00000000-0004-0000-0D00-0000E20F0000}"/>
    <hyperlink ref="A4078" r:id="rId4068" xr:uid="{00000000-0004-0000-0D00-0000E30F0000}"/>
    <hyperlink ref="A4079" r:id="rId4069" xr:uid="{00000000-0004-0000-0D00-0000E40F0000}"/>
    <hyperlink ref="A4080" r:id="rId4070" xr:uid="{00000000-0004-0000-0D00-0000E50F0000}"/>
    <hyperlink ref="A4081" r:id="rId4071" xr:uid="{00000000-0004-0000-0D00-0000E60F0000}"/>
    <hyperlink ref="A4082" r:id="rId4072" xr:uid="{00000000-0004-0000-0D00-0000E70F0000}"/>
    <hyperlink ref="A4083" r:id="rId4073" xr:uid="{00000000-0004-0000-0D00-0000E80F0000}"/>
    <hyperlink ref="A4084" r:id="rId4074" xr:uid="{00000000-0004-0000-0D00-0000E90F0000}"/>
    <hyperlink ref="A4085" r:id="rId4075" xr:uid="{00000000-0004-0000-0D00-0000EA0F0000}"/>
    <hyperlink ref="A4086" r:id="rId4076" xr:uid="{00000000-0004-0000-0D00-0000EB0F0000}"/>
    <hyperlink ref="A4087" r:id="rId4077" xr:uid="{00000000-0004-0000-0D00-0000EC0F0000}"/>
    <hyperlink ref="A4088" r:id="rId4078" xr:uid="{00000000-0004-0000-0D00-0000ED0F0000}"/>
    <hyperlink ref="A4089" r:id="rId4079" xr:uid="{00000000-0004-0000-0D00-0000EE0F0000}"/>
    <hyperlink ref="A4090" r:id="rId4080" xr:uid="{00000000-0004-0000-0D00-0000EF0F0000}"/>
    <hyperlink ref="A4091" r:id="rId4081" xr:uid="{00000000-0004-0000-0D00-0000F00F0000}"/>
    <hyperlink ref="A4092" r:id="rId4082" xr:uid="{00000000-0004-0000-0D00-0000F10F0000}"/>
    <hyperlink ref="A4093" r:id="rId4083" xr:uid="{00000000-0004-0000-0D00-0000F20F0000}"/>
    <hyperlink ref="A4094" r:id="rId4084" xr:uid="{00000000-0004-0000-0D00-0000F30F0000}"/>
    <hyperlink ref="A4095" r:id="rId4085" xr:uid="{00000000-0004-0000-0D00-0000F40F0000}"/>
    <hyperlink ref="A4096" r:id="rId4086" xr:uid="{00000000-0004-0000-0D00-0000F50F0000}"/>
    <hyperlink ref="A4097" r:id="rId4087" xr:uid="{00000000-0004-0000-0D00-0000F60F0000}"/>
    <hyperlink ref="A4098" r:id="rId4088" xr:uid="{00000000-0004-0000-0D00-0000F70F0000}"/>
    <hyperlink ref="A4099" r:id="rId4089" xr:uid="{00000000-0004-0000-0D00-0000F80F0000}"/>
    <hyperlink ref="A4100" r:id="rId4090" xr:uid="{00000000-0004-0000-0D00-0000F90F0000}"/>
    <hyperlink ref="A4101" r:id="rId4091" xr:uid="{00000000-0004-0000-0D00-0000FA0F0000}"/>
    <hyperlink ref="A4102" r:id="rId4092" xr:uid="{00000000-0004-0000-0D00-0000FB0F0000}"/>
    <hyperlink ref="A4103" r:id="rId4093" xr:uid="{00000000-0004-0000-0D00-0000FC0F0000}"/>
    <hyperlink ref="A4104" r:id="rId4094" xr:uid="{00000000-0004-0000-0D00-0000FD0F0000}"/>
    <hyperlink ref="A4105" r:id="rId4095" xr:uid="{00000000-0004-0000-0D00-0000FE0F0000}"/>
    <hyperlink ref="A4106" r:id="rId4096" xr:uid="{00000000-0004-0000-0D00-0000FF0F0000}"/>
    <hyperlink ref="A4107" r:id="rId4097" xr:uid="{00000000-0004-0000-0D00-000000100000}"/>
    <hyperlink ref="A4108" r:id="rId4098" xr:uid="{00000000-0004-0000-0D00-000001100000}"/>
    <hyperlink ref="A4109" r:id="rId4099" xr:uid="{00000000-0004-0000-0D00-000002100000}"/>
    <hyperlink ref="A4110" r:id="rId4100" xr:uid="{00000000-0004-0000-0D00-000003100000}"/>
    <hyperlink ref="A4111" r:id="rId4101" xr:uid="{00000000-0004-0000-0D00-000004100000}"/>
    <hyperlink ref="A4112" r:id="rId4102" xr:uid="{00000000-0004-0000-0D00-000005100000}"/>
    <hyperlink ref="A4113" r:id="rId4103" xr:uid="{00000000-0004-0000-0D00-000006100000}"/>
    <hyperlink ref="A4114" r:id="rId4104" xr:uid="{00000000-0004-0000-0D00-000007100000}"/>
    <hyperlink ref="A4115" r:id="rId4105" xr:uid="{00000000-0004-0000-0D00-000008100000}"/>
    <hyperlink ref="A4116" r:id="rId4106" xr:uid="{00000000-0004-0000-0D00-000009100000}"/>
    <hyperlink ref="A4117" r:id="rId4107" xr:uid="{00000000-0004-0000-0D00-00000A100000}"/>
    <hyperlink ref="A4118" r:id="rId4108" xr:uid="{00000000-0004-0000-0D00-00000B100000}"/>
    <hyperlink ref="A4119" r:id="rId4109" xr:uid="{00000000-0004-0000-0D00-00000C100000}"/>
    <hyperlink ref="A4120" r:id="rId4110" xr:uid="{00000000-0004-0000-0D00-00000D100000}"/>
    <hyperlink ref="A4121" r:id="rId4111" xr:uid="{00000000-0004-0000-0D00-00000E100000}"/>
    <hyperlink ref="A4122" r:id="rId4112" xr:uid="{00000000-0004-0000-0D00-00000F100000}"/>
    <hyperlink ref="A4123" r:id="rId4113" xr:uid="{00000000-0004-0000-0D00-000010100000}"/>
    <hyperlink ref="A4124" r:id="rId4114" xr:uid="{00000000-0004-0000-0D00-000011100000}"/>
    <hyperlink ref="A4125" r:id="rId4115" xr:uid="{00000000-0004-0000-0D00-000012100000}"/>
    <hyperlink ref="A4126" r:id="rId4116" xr:uid="{00000000-0004-0000-0D00-000013100000}"/>
    <hyperlink ref="A4127" r:id="rId4117" xr:uid="{00000000-0004-0000-0D00-000014100000}"/>
    <hyperlink ref="A4128" r:id="rId4118" xr:uid="{00000000-0004-0000-0D00-000015100000}"/>
    <hyperlink ref="A4129" r:id="rId4119" xr:uid="{00000000-0004-0000-0D00-000016100000}"/>
    <hyperlink ref="A4130" r:id="rId4120" xr:uid="{00000000-0004-0000-0D00-000017100000}"/>
    <hyperlink ref="A4131" r:id="rId4121" xr:uid="{00000000-0004-0000-0D00-000018100000}"/>
    <hyperlink ref="A4132" r:id="rId4122" xr:uid="{00000000-0004-0000-0D00-000019100000}"/>
    <hyperlink ref="A4133" r:id="rId4123" xr:uid="{00000000-0004-0000-0D00-00001A100000}"/>
    <hyperlink ref="A4134" r:id="rId4124" xr:uid="{00000000-0004-0000-0D00-00001B100000}"/>
    <hyperlink ref="A4135" r:id="rId4125" xr:uid="{00000000-0004-0000-0D00-00001C100000}"/>
    <hyperlink ref="A4136" r:id="rId4126" xr:uid="{00000000-0004-0000-0D00-00001D100000}"/>
    <hyperlink ref="A4137" r:id="rId4127" xr:uid="{00000000-0004-0000-0D00-00001E100000}"/>
    <hyperlink ref="A4138" r:id="rId4128" xr:uid="{00000000-0004-0000-0D00-00001F100000}"/>
    <hyperlink ref="A4139" r:id="rId4129" xr:uid="{00000000-0004-0000-0D00-000020100000}"/>
    <hyperlink ref="A4140" r:id="rId4130" xr:uid="{00000000-0004-0000-0D00-000021100000}"/>
    <hyperlink ref="A4141" r:id="rId4131" xr:uid="{00000000-0004-0000-0D00-000022100000}"/>
    <hyperlink ref="A4142" r:id="rId4132" xr:uid="{00000000-0004-0000-0D00-000023100000}"/>
    <hyperlink ref="A4143" r:id="rId4133" xr:uid="{00000000-0004-0000-0D00-000024100000}"/>
    <hyperlink ref="A4144" r:id="rId4134" xr:uid="{00000000-0004-0000-0D00-000025100000}"/>
    <hyperlink ref="A4145" r:id="rId4135" xr:uid="{00000000-0004-0000-0D00-000026100000}"/>
    <hyperlink ref="A4146" r:id="rId4136" xr:uid="{00000000-0004-0000-0D00-000027100000}"/>
    <hyperlink ref="A4147" r:id="rId4137" xr:uid="{00000000-0004-0000-0D00-000028100000}"/>
    <hyperlink ref="A4148" r:id="rId4138" xr:uid="{00000000-0004-0000-0D00-000029100000}"/>
    <hyperlink ref="A4149" r:id="rId4139" xr:uid="{00000000-0004-0000-0D00-00002A100000}"/>
    <hyperlink ref="A4150" r:id="rId4140" xr:uid="{00000000-0004-0000-0D00-00002B100000}"/>
    <hyperlink ref="A4151" r:id="rId4141" xr:uid="{00000000-0004-0000-0D00-00002C100000}"/>
    <hyperlink ref="A4152" r:id="rId4142" xr:uid="{00000000-0004-0000-0D00-00002D100000}"/>
    <hyperlink ref="A4153" r:id="rId4143" xr:uid="{00000000-0004-0000-0D00-00002E100000}"/>
    <hyperlink ref="A4154" r:id="rId4144" xr:uid="{00000000-0004-0000-0D00-00002F100000}"/>
    <hyperlink ref="A4155" r:id="rId4145" xr:uid="{00000000-0004-0000-0D00-000030100000}"/>
    <hyperlink ref="A4156" r:id="rId4146" xr:uid="{00000000-0004-0000-0D00-000031100000}"/>
    <hyperlink ref="A4157" r:id="rId4147" xr:uid="{00000000-0004-0000-0D00-000032100000}"/>
    <hyperlink ref="A4158" r:id="rId4148" xr:uid="{00000000-0004-0000-0D00-000033100000}"/>
    <hyperlink ref="A4159" r:id="rId4149" xr:uid="{00000000-0004-0000-0D00-000034100000}"/>
    <hyperlink ref="A4160" r:id="rId4150" xr:uid="{00000000-0004-0000-0D00-000035100000}"/>
    <hyperlink ref="A4161" r:id="rId4151" xr:uid="{00000000-0004-0000-0D00-000036100000}"/>
    <hyperlink ref="A4162" r:id="rId4152" xr:uid="{00000000-0004-0000-0D00-000037100000}"/>
    <hyperlink ref="A4163" r:id="rId4153" xr:uid="{00000000-0004-0000-0D00-000038100000}"/>
    <hyperlink ref="A4164" r:id="rId4154" xr:uid="{00000000-0004-0000-0D00-000039100000}"/>
    <hyperlink ref="A4165" r:id="rId4155" xr:uid="{00000000-0004-0000-0D00-00003A100000}"/>
    <hyperlink ref="A4166" r:id="rId4156" xr:uid="{00000000-0004-0000-0D00-00003B100000}"/>
    <hyperlink ref="A4167" r:id="rId4157" xr:uid="{00000000-0004-0000-0D00-00003C100000}"/>
    <hyperlink ref="A4168" r:id="rId4158" xr:uid="{00000000-0004-0000-0D00-00003D100000}"/>
    <hyperlink ref="A4169" r:id="rId4159" xr:uid="{00000000-0004-0000-0D00-00003E100000}"/>
    <hyperlink ref="A4170" r:id="rId4160" xr:uid="{00000000-0004-0000-0D00-00003F100000}"/>
    <hyperlink ref="A4171" r:id="rId4161" xr:uid="{00000000-0004-0000-0D00-000040100000}"/>
    <hyperlink ref="A4172" r:id="rId4162" xr:uid="{00000000-0004-0000-0D00-000041100000}"/>
    <hyperlink ref="A4173" r:id="rId4163" xr:uid="{00000000-0004-0000-0D00-000042100000}"/>
    <hyperlink ref="A4174" r:id="rId4164" xr:uid="{00000000-0004-0000-0D00-000043100000}"/>
    <hyperlink ref="A4175" r:id="rId4165" xr:uid="{00000000-0004-0000-0D00-000044100000}"/>
    <hyperlink ref="A4176" r:id="rId4166" xr:uid="{00000000-0004-0000-0D00-000045100000}"/>
    <hyperlink ref="A4177" r:id="rId4167" xr:uid="{00000000-0004-0000-0D00-000046100000}"/>
    <hyperlink ref="A4178" r:id="rId4168" xr:uid="{00000000-0004-0000-0D00-000047100000}"/>
    <hyperlink ref="A4179" r:id="rId4169" xr:uid="{00000000-0004-0000-0D00-000048100000}"/>
    <hyperlink ref="A4180" r:id="rId4170" xr:uid="{00000000-0004-0000-0D00-000049100000}"/>
    <hyperlink ref="A4181" r:id="rId4171" xr:uid="{00000000-0004-0000-0D00-00004A100000}"/>
    <hyperlink ref="A4182" r:id="rId4172" xr:uid="{00000000-0004-0000-0D00-00004B100000}"/>
    <hyperlink ref="A4183" r:id="rId4173" xr:uid="{00000000-0004-0000-0D00-00004C100000}"/>
    <hyperlink ref="A4184" r:id="rId4174" xr:uid="{00000000-0004-0000-0D00-00004D100000}"/>
    <hyperlink ref="A4185" r:id="rId4175" xr:uid="{00000000-0004-0000-0D00-00004E100000}"/>
    <hyperlink ref="A4186" r:id="rId4176" xr:uid="{00000000-0004-0000-0D00-00004F100000}"/>
    <hyperlink ref="A4187" r:id="rId4177" xr:uid="{00000000-0004-0000-0D00-000050100000}"/>
    <hyperlink ref="A4188" r:id="rId4178" xr:uid="{00000000-0004-0000-0D00-000051100000}"/>
    <hyperlink ref="A4189" r:id="rId4179" xr:uid="{00000000-0004-0000-0D00-000052100000}"/>
    <hyperlink ref="A4190" r:id="rId4180" xr:uid="{00000000-0004-0000-0D00-000053100000}"/>
    <hyperlink ref="A4191" r:id="rId4181" xr:uid="{00000000-0004-0000-0D00-000054100000}"/>
    <hyperlink ref="A4192" r:id="rId4182" xr:uid="{00000000-0004-0000-0D00-000055100000}"/>
    <hyperlink ref="A4193" r:id="rId4183" xr:uid="{00000000-0004-0000-0D00-000056100000}"/>
    <hyperlink ref="A4194" r:id="rId4184" xr:uid="{00000000-0004-0000-0D00-000057100000}"/>
    <hyperlink ref="A4195" r:id="rId4185" xr:uid="{00000000-0004-0000-0D00-000058100000}"/>
    <hyperlink ref="A4196" r:id="rId4186" xr:uid="{00000000-0004-0000-0D00-000059100000}"/>
    <hyperlink ref="A4197" r:id="rId4187" xr:uid="{00000000-0004-0000-0D00-00005A100000}"/>
    <hyperlink ref="A4198" r:id="rId4188" xr:uid="{00000000-0004-0000-0D00-00005B100000}"/>
    <hyperlink ref="A4199" r:id="rId4189" xr:uid="{00000000-0004-0000-0D00-00005C100000}"/>
    <hyperlink ref="A4200" r:id="rId4190" xr:uid="{00000000-0004-0000-0D00-00005D100000}"/>
    <hyperlink ref="A4201" r:id="rId4191" xr:uid="{00000000-0004-0000-0D00-00005E100000}"/>
    <hyperlink ref="A4202" r:id="rId4192" xr:uid="{00000000-0004-0000-0D00-00005F100000}"/>
    <hyperlink ref="A4203" r:id="rId4193" xr:uid="{00000000-0004-0000-0D00-000060100000}"/>
    <hyperlink ref="A4204" r:id="rId4194" xr:uid="{00000000-0004-0000-0D00-000061100000}"/>
    <hyperlink ref="A4205" r:id="rId4195" xr:uid="{00000000-0004-0000-0D00-000062100000}"/>
    <hyperlink ref="A4206" r:id="rId4196" xr:uid="{00000000-0004-0000-0D00-000063100000}"/>
    <hyperlink ref="A4207" r:id="rId4197" xr:uid="{00000000-0004-0000-0D00-000064100000}"/>
    <hyperlink ref="A4208" r:id="rId4198" xr:uid="{00000000-0004-0000-0D00-000065100000}"/>
    <hyperlink ref="A4209" r:id="rId4199" xr:uid="{00000000-0004-0000-0D00-000066100000}"/>
    <hyperlink ref="A4210" r:id="rId4200" xr:uid="{00000000-0004-0000-0D00-000067100000}"/>
    <hyperlink ref="A4211" r:id="rId4201" xr:uid="{00000000-0004-0000-0D00-000068100000}"/>
    <hyperlink ref="A4212" r:id="rId4202" xr:uid="{00000000-0004-0000-0D00-000069100000}"/>
    <hyperlink ref="A4213" r:id="rId4203" xr:uid="{00000000-0004-0000-0D00-00006A100000}"/>
    <hyperlink ref="A4214" r:id="rId4204" xr:uid="{00000000-0004-0000-0D00-00006B100000}"/>
    <hyperlink ref="A4215" r:id="rId4205" xr:uid="{00000000-0004-0000-0D00-00006C100000}"/>
    <hyperlink ref="A4216" r:id="rId4206" xr:uid="{00000000-0004-0000-0D00-00006D100000}"/>
    <hyperlink ref="A4217" r:id="rId4207" xr:uid="{00000000-0004-0000-0D00-00006E100000}"/>
    <hyperlink ref="A4218" r:id="rId4208" xr:uid="{00000000-0004-0000-0D00-00006F100000}"/>
    <hyperlink ref="A4219" r:id="rId4209" xr:uid="{00000000-0004-0000-0D00-000070100000}"/>
    <hyperlink ref="A4220" r:id="rId4210" xr:uid="{00000000-0004-0000-0D00-000071100000}"/>
    <hyperlink ref="A4221" r:id="rId4211" xr:uid="{00000000-0004-0000-0D00-000072100000}"/>
    <hyperlink ref="A4222" r:id="rId4212" xr:uid="{00000000-0004-0000-0D00-000073100000}"/>
    <hyperlink ref="A4223" r:id="rId4213" xr:uid="{00000000-0004-0000-0D00-000074100000}"/>
    <hyperlink ref="A4224" r:id="rId4214" xr:uid="{00000000-0004-0000-0D00-000075100000}"/>
    <hyperlink ref="A4225" r:id="rId4215" xr:uid="{00000000-0004-0000-0D00-000076100000}"/>
    <hyperlink ref="A4226" r:id="rId4216" xr:uid="{00000000-0004-0000-0D00-000077100000}"/>
    <hyperlink ref="A4227" r:id="rId4217" xr:uid="{00000000-0004-0000-0D00-000078100000}"/>
    <hyperlink ref="A4228" r:id="rId4218" xr:uid="{00000000-0004-0000-0D00-000079100000}"/>
    <hyperlink ref="A4229" r:id="rId4219" xr:uid="{00000000-0004-0000-0D00-00007A100000}"/>
    <hyperlink ref="A4230" r:id="rId4220" xr:uid="{00000000-0004-0000-0D00-00007B100000}"/>
    <hyperlink ref="A4231" r:id="rId4221" xr:uid="{00000000-0004-0000-0D00-00007C100000}"/>
    <hyperlink ref="A4232" r:id="rId4222" xr:uid="{00000000-0004-0000-0D00-00007D100000}"/>
    <hyperlink ref="A4233" r:id="rId4223" xr:uid="{00000000-0004-0000-0D00-00007E100000}"/>
    <hyperlink ref="A4234" r:id="rId4224" xr:uid="{00000000-0004-0000-0D00-00007F100000}"/>
    <hyperlink ref="A4235" r:id="rId4225" xr:uid="{00000000-0004-0000-0D00-000080100000}"/>
    <hyperlink ref="A4236" r:id="rId4226" xr:uid="{00000000-0004-0000-0D00-000081100000}"/>
    <hyperlink ref="A4237" r:id="rId4227" xr:uid="{00000000-0004-0000-0D00-000082100000}"/>
    <hyperlink ref="A4238" r:id="rId4228" xr:uid="{00000000-0004-0000-0D00-000083100000}"/>
    <hyperlink ref="A4239" r:id="rId4229" xr:uid="{00000000-0004-0000-0D00-000084100000}"/>
    <hyperlink ref="A4240" r:id="rId4230" xr:uid="{00000000-0004-0000-0D00-000085100000}"/>
    <hyperlink ref="A4241" r:id="rId4231" xr:uid="{00000000-0004-0000-0D00-000086100000}"/>
    <hyperlink ref="A4242" r:id="rId4232" xr:uid="{00000000-0004-0000-0D00-000087100000}"/>
    <hyperlink ref="A4243" r:id="rId4233" xr:uid="{00000000-0004-0000-0D00-000088100000}"/>
    <hyperlink ref="A4244" r:id="rId4234" xr:uid="{00000000-0004-0000-0D00-000089100000}"/>
    <hyperlink ref="A4245" r:id="rId4235" xr:uid="{00000000-0004-0000-0D00-00008A100000}"/>
    <hyperlink ref="A4246" r:id="rId4236" xr:uid="{00000000-0004-0000-0D00-00008B100000}"/>
    <hyperlink ref="A4247" r:id="rId4237" xr:uid="{00000000-0004-0000-0D00-00008C100000}"/>
    <hyperlink ref="A4248" r:id="rId4238" xr:uid="{00000000-0004-0000-0D00-00008D100000}"/>
    <hyperlink ref="A4249" r:id="rId4239" xr:uid="{00000000-0004-0000-0D00-00008E100000}"/>
    <hyperlink ref="A4250" r:id="rId4240" xr:uid="{00000000-0004-0000-0D00-00008F100000}"/>
    <hyperlink ref="A4251" r:id="rId4241" xr:uid="{00000000-0004-0000-0D00-000090100000}"/>
    <hyperlink ref="A4252" r:id="rId4242" xr:uid="{00000000-0004-0000-0D00-000091100000}"/>
    <hyperlink ref="A4253" r:id="rId4243" xr:uid="{00000000-0004-0000-0D00-000092100000}"/>
    <hyperlink ref="A4254" r:id="rId4244" xr:uid="{00000000-0004-0000-0D00-000093100000}"/>
    <hyperlink ref="A4255" r:id="rId4245" xr:uid="{00000000-0004-0000-0D00-000094100000}"/>
    <hyperlink ref="A4256" r:id="rId4246" xr:uid="{00000000-0004-0000-0D00-000095100000}"/>
    <hyperlink ref="A4257" r:id="rId4247" xr:uid="{00000000-0004-0000-0D00-000096100000}"/>
    <hyperlink ref="A4258" r:id="rId4248" xr:uid="{00000000-0004-0000-0D00-000097100000}"/>
    <hyperlink ref="A4259" r:id="rId4249" xr:uid="{00000000-0004-0000-0D00-000098100000}"/>
    <hyperlink ref="A4260" r:id="rId4250" xr:uid="{00000000-0004-0000-0D00-000099100000}"/>
    <hyperlink ref="A4261" r:id="rId4251" xr:uid="{00000000-0004-0000-0D00-00009A100000}"/>
    <hyperlink ref="A4262" r:id="rId4252" xr:uid="{00000000-0004-0000-0D00-00009B100000}"/>
    <hyperlink ref="A4263" r:id="rId4253" xr:uid="{00000000-0004-0000-0D00-00009C100000}"/>
    <hyperlink ref="A4264" r:id="rId4254" xr:uid="{00000000-0004-0000-0D00-00009D100000}"/>
    <hyperlink ref="A4265" r:id="rId4255" xr:uid="{00000000-0004-0000-0D00-00009E100000}"/>
    <hyperlink ref="A4266" r:id="rId4256" xr:uid="{00000000-0004-0000-0D00-00009F100000}"/>
    <hyperlink ref="A4267" r:id="rId4257" xr:uid="{00000000-0004-0000-0D00-0000A0100000}"/>
    <hyperlink ref="A4268" r:id="rId4258" xr:uid="{00000000-0004-0000-0D00-0000A1100000}"/>
    <hyperlink ref="A4269" r:id="rId4259" xr:uid="{00000000-0004-0000-0D00-0000A2100000}"/>
    <hyperlink ref="A4270" r:id="rId4260" xr:uid="{00000000-0004-0000-0D00-0000A3100000}"/>
    <hyperlink ref="A4271" r:id="rId4261" xr:uid="{00000000-0004-0000-0D00-0000A4100000}"/>
    <hyperlink ref="A4272" r:id="rId4262" xr:uid="{00000000-0004-0000-0D00-0000A5100000}"/>
    <hyperlink ref="A4273" r:id="rId4263" xr:uid="{00000000-0004-0000-0D00-0000A6100000}"/>
    <hyperlink ref="A4274" r:id="rId4264" xr:uid="{00000000-0004-0000-0D00-0000A7100000}"/>
    <hyperlink ref="A4275" r:id="rId4265" xr:uid="{00000000-0004-0000-0D00-0000A8100000}"/>
    <hyperlink ref="A4276" r:id="rId4266" xr:uid="{00000000-0004-0000-0D00-0000A9100000}"/>
    <hyperlink ref="A4277" r:id="rId4267" xr:uid="{00000000-0004-0000-0D00-0000AA100000}"/>
    <hyperlink ref="A4278" r:id="rId4268" xr:uid="{00000000-0004-0000-0D00-0000AB100000}"/>
    <hyperlink ref="A4279" r:id="rId4269" xr:uid="{00000000-0004-0000-0D00-0000AC100000}"/>
    <hyperlink ref="A4280" r:id="rId4270" xr:uid="{00000000-0004-0000-0D00-0000AD100000}"/>
    <hyperlink ref="A4281" r:id="rId4271" xr:uid="{00000000-0004-0000-0D00-0000AE100000}"/>
    <hyperlink ref="A4282" r:id="rId4272" xr:uid="{00000000-0004-0000-0D00-0000AF100000}"/>
    <hyperlink ref="A4283" r:id="rId4273" xr:uid="{00000000-0004-0000-0D00-0000B0100000}"/>
    <hyperlink ref="A4284" r:id="rId4274" xr:uid="{00000000-0004-0000-0D00-0000B1100000}"/>
    <hyperlink ref="A4285" r:id="rId4275" xr:uid="{00000000-0004-0000-0D00-0000B2100000}"/>
    <hyperlink ref="A4286" r:id="rId4276" xr:uid="{00000000-0004-0000-0D00-0000B3100000}"/>
    <hyperlink ref="A4287" r:id="rId4277" xr:uid="{00000000-0004-0000-0D00-0000B4100000}"/>
    <hyperlink ref="A4288" r:id="rId4278" xr:uid="{00000000-0004-0000-0D00-0000B5100000}"/>
    <hyperlink ref="A4289" r:id="rId4279" xr:uid="{00000000-0004-0000-0D00-0000B6100000}"/>
    <hyperlink ref="A4290" r:id="rId4280" xr:uid="{00000000-0004-0000-0D00-0000B7100000}"/>
    <hyperlink ref="A4291" r:id="rId4281" xr:uid="{00000000-0004-0000-0D00-0000B8100000}"/>
    <hyperlink ref="A4292" r:id="rId4282" xr:uid="{00000000-0004-0000-0D00-0000B9100000}"/>
    <hyperlink ref="A4293" r:id="rId4283" xr:uid="{00000000-0004-0000-0D00-0000BA100000}"/>
    <hyperlink ref="A4294" r:id="rId4284" xr:uid="{00000000-0004-0000-0D00-0000BB100000}"/>
    <hyperlink ref="A4295" r:id="rId4285" xr:uid="{00000000-0004-0000-0D00-0000BC100000}"/>
    <hyperlink ref="A4296" r:id="rId4286" xr:uid="{00000000-0004-0000-0D00-0000BD100000}"/>
    <hyperlink ref="A4297" r:id="rId4287" xr:uid="{00000000-0004-0000-0D00-0000BE100000}"/>
    <hyperlink ref="A4298" r:id="rId4288" xr:uid="{00000000-0004-0000-0D00-0000BF100000}"/>
    <hyperlink ref="A4299" r:id="rId4289" xr:uid="{00000000-0004-0000-0D00-0000C0100000}"/>
    <hyperlink ref="A4300" r:id="rId4290" xr:uid="{00000000-0004-0000-0D00-0000C1100000}"/>
    <hyperlink ref="A4301" r:id="rId4291" xr:uid="{00000000-0004-0000-0D00-0000C2100000}"/>
    <hyperlink ref="A4302" r:id="rId4292" xr:uid="{00000000-0004-0000-0D00-0000C3100000}"/>
    <hyperlink ref="A4303" r:id="rId4293" xr:uid="{00000000-0004-0000-0D00-0000C4100000}"/>
    <hyperlink ref="A4304" r:id="rId4294" xr:uid="{00000000-0004-0000-0D00-0000C5100000}"/>
    <hyperlink ref="A4305" r:id="rId4295" xr:uid="{00000000-0004-0000-0D00-0000C6100000}"/>
    <hyperlink ref="A4306" r:id="rId4296" xr:uid="{00000000-0004-0000-0D00-0000C7100000}"/>
    <hyperlink ref="A4307" r:id="rId4297" xr:uid="{00000000-0004-0000-0D00-0000C8100000}"/>
    <hyperlink ref="A4308" r:id="rId4298" xr:uid="{00000000-0004-0000-0D00-0000C9100000}"/>
    <hyperlink ref="A4309" r:id="rId4299" xr:uid="{00000000-0004-0000-0D00-0000CA100000}"/>
    <hyperlink ref="A4310" r:id="rId4300" xr:uid="{00000000-0004-0000-0D00-0000CB100000}"/>
    <hyperlink ref="A4311" r:id="rId4301" xr:uid="{00000000-0004-0000-0D00-0000CC100000}"/>
    <hyperlink ref="A4312" r:id="rId4302" xr:uid="{00000000-0004-0000-0D00-0000CD100000}"/>
    <hyperlink ref="A4313" r:id="rId4303" xr:uid="{00000000-0004-0000-0D00-0000CE100000}"/>
    <hyperlink ref="A4314" r:id="rId4304" xr:uid="{00000000-0004-0000-0D00-0000CF100000}"/>
    <hyperlink ref="A4315" r:id="rId4305" xr:uid="{00000000-0004-0000-0D00-0000D0100000}"/>
    <hyperlink ref="A4316" r:id="rId4306" xr:uid="{00000000-0004-0000-0D00-0000D1100000}"/>
    <hyperlink ref="A4317" r:id="rId4307" xr:uid="{00000000-0004-0000-0D00-0000D2100000}"/>
    <hyperlink ref="A4318" r:id="rId4308" xr:uid="{00000000-0004-0000-0D00-0000D3100000}"/>
    <hyperlink ref="A4319" r:id="rId4309" xr:uid="{00000000-0004-0000-0D00-0000D4100000}"/>
    <hyperlink ref="A4320" r:id="rId4310" xr:uid="{00000000-0004-0000-0D00-0000D5100000}"/>
    <hyperlink ref="A4321" r:id="rId4311" xr:uid="{00000000-0004-0000-0D00-0000D6100000}"/>
    <hyperlink ref="A4322" r:id="rId4312" xr:uid="{00000000-0004-0000-0D00-0000D7100000}"/>
    <hyperlink ref="A4323" r:id="rId4313" xr:uid="{00000000-0004-0000-0D00-0000D8100000}"/>
    <hyperlink ref="A4324" r:id="rId4314" xr:uid="{00000000-0004-0000-0D00-0000D9100000}"/>
    <hyperlink ref="A4325" r:id="rId4315" xr:uid="{00000000-0004-0000-0D00-0000DA100000}"/>
    <hyperlink ref="A4326" r:id="rId4316" xr:uid="{00000000-0004-0000-0D00-0000DB100000}"/>
    <hyperlink ref="A4327" r:id="rId4317" xr:uid="{00000000-0004-0000-0D00-0000DC100000}"/>
    <hyperlink ref="A4328" r:id="rId4318" xr:uid="{00000000-0004-0000-0D00-0000DD100000}"/>
    <hyperlink ref="A4329" r:id="rId4319" xr:uid="{00000000-0004-0000-0D00-0000DE100000}"/>
    <hyperlink ref="A4330" r:id="rId4320" xr:uid="{00000000-0004-0000-0D00-0000DF100000}"/>
    <hyperlink ref="A4331" r:id="rId4321" xr:uid="{00000000-0004-0000-0D00-0000E0100000}"/>
    <hyperlink ref="A4332" r:id="rId4322" xr:uid="{00000000-0004-0000-0D00-0000E1100000}"/>
    <hyperlink ref="A4333" r:id="rId4323" xr:uid="{00000000-0004-0000-0D00-0000E2100000}"/>
    <hyperlink ref="A4334" r:id="rId4324" xr:uid="{00000000-0004-0000-0D00-0000E3100000}"/>
    <hyperlink ref="A4335" r:id="rId4325" xr:uid="{00000000-0004-0000-0D00-0000E4100000}"/>
    <hyperlink ref="A4336" r:id="rId4326" xr:uid="{00000000-0004-0000-0D00-0000E5100000}"/>
    <hyperlink ref="A4337" r:id="rId4327" xr:uid="{00000000-0004-0000-0D00-0000E6100000}"/>
    <hyperlink ref="A4338" r:id="rId4328" xr:uid="{00000000-0004-0000-0D00-0000E7100000}"/>
    <hyperlink ref="A4339" r:id="rId4329" xr:uid="{00000000-0004-0000-0D00-0000E8100000}"/>
    <hyperlink ref="A4340" r:id="rId4330" xr:uid="{00000000-0004-0000-0D00-0000E9100000}"/>
    <hyperlink ref="A4341" r:id="rId4331" xr:uid="{00000000-0004-0000-0D00-0000EA100000}"/>
    <hyperlink ref="A4342" r:id="rId4332" xr:uid="{00000000-0004-0000-0D00-0000EB100000}"/>
    <hyperlink ref="A4343" r:id="rId4333" xr:uid="{00000000-0004-0000-0D00-0000EC100000}"/>
    <hyperlink ref="A4344" r:id="rId4334" xr:uid="{00000000-0004-0000-0D00-0000ED100000}"/>
    <hyperlink ref="A4345" r:id="rId4335" xr:uid="{00000000-0004-0000-0D00-0000EE100000}"/>
    <hyperlink ref="A4346" r:id="rId4336" xr:uid="{00000000-0004-0000-0D00-0000EF100000}"/>
    <hyperlink ref="A4347" r:id="rId4337" xr:uid="{00000000-0004-0000-0D00-0000F0100000}"/>
    <hyperlink ref="A4348" r:id="rId4338" xr:uid="{00000000-0004-0000-0D00-0000F1100000}"/>
    <hyperlink ref="A4349" r:id="rId4339" xr:uid="{00000000-0004-0000-0D00-0000F2100000}"/>
    <hyperlink ref="A4350" r:id="rId4340" xr:uid="{00000000-0004-0000-0D00-0000F3100000}"/>
    <hyperlink ref="A4351" r:id="rId4341" xr:uid="{00000000-0004-0000-0D00-0000F4100000}"/>
    <hyperlink ref="A4352" r:id="rId4342" xr:uid="{00000000-0004-0000-0D00-0000F5100000}"/>
    <hyperlink ref="A4353" r:id="rId4343" xr:uid="{00000000-0004-0000-0D00-0000F6100000}"/>
    <hyperlink ref="A4354" r:id="rId4344" xr:uid="{00000000-0004-0000-0D00-0000F7100000}"/>
    <hyperlink ref="A4355" r:id="rId4345" xr:uid="{00000000-0004-0000-0D00-0000F8100000}"/>
    <hyperlink ref="A4356" r:id="rId4346" xr:uid="{00000000-0004-0000-0D00-0000F9100000}"/>
    <hyperlink ref="A4357" r:id="rId4347" xr:uid="{00000000-0004-0000-0D00-0000FA100000}"/>
    <hyperlink ref="A4358" r:id="rId4348" xr:uid="{00000000-0004-0000-0D00-0000FB100000}"/>
    <hyperlink ref="A4359" r:id="rId4349" xr:uid="{00000000-0004-0000-0D00-0000FC100000}"/>
    <hyperlink ref="A4360" r:id="rId4350" xr:uid="{00000000-0004-0000-0D00-0000FD100000}"/>
    <hyperlink ref="A4361" r:id="rId4351" xr:uid="{00000000-0004-0000-0D00-0000FE100000}"/>
    <hyperlink ref="A4362" r:id="rId4352" xr:uid="{00000000-0004-0000-0D00-0000FF100000}"/>
    <hyperlink ref="A4363" r:id="rId4353" xr:uid="{00000000-0004-0000-0D00-000000110000}"/>
    <hyperlink ref="A4364" r:id="rId4354" xr:uid="{00000000-0004-0000-0D00-000001110000}"/>
    <hyperlink ref="A4365" r:id="rId4355" xr:uid="{00000000-0004-0000-0D00-000002110000}"/>
    <hyperlink ref="A4366" r:id="rId4356" xr:uid="{00000000-0004-0000-0D00-000003110000}"/>
    <hyperlink ref="A4367" r:id="rId4357" xr:uid="{00000000-0004-0000-0D00-000004110000}"/>
    <hyperlink ref="A4368" r:id="rId4358" xr:uid="{00000000-0004-0000-0D00-000005110000}"/>
    <hyperlink ref="A4369" r:id="rId4359" xr:uid="{00000000-0004-0000-0D00-000006110000}"/>
    <hyperlink ref="A4370" r:id="rId4360" xr:uid="{00000000-0004-0000-0D00-000007110000}"/>
    <hyperlink ref="A4371" r:id="rId4361" xr:uid="{00000000-0004-0000-0D00-000008110000}"/>
    <hyperlink ref="A4372" r:id="rId4362" xr:uid="{00000000-0004-0000-0D00-000009110000}"/>
    <hyperlink ref="A4373" r:id="rId4363" xr:uid="{00000000-0004-0000-0D00-00000A110000}"/>
    <hyperlink ref="A4374" r:id="rId4364" xr:uid="{00000000-0004-0000-0D00-00000B110000}"/>
    <hyperlink ref="A4375" r:id="rId4365" xr:uid="{00000000-0004-0000-0D00-00000C110000}"/>
    <hyperlink ref="A4376" r:id="rId4366" xr:uid="{00000000-0004-0000-0D00-00000D110000}"/>
    <hyperlink ref="A4377" r:id="rId4367" xr:uid="{00000000-0004-0000-0D00-00000E110000}"/>
    <hyperlink ref="A4378" r:id="rId4368" xr:uid="{00000000-0004-0000-0D00-00000F110000}"/>
    <hyperlink ref="A4379" r:id="rId4369" xr:uid="{00000000-0004-0000-0D00-000010110000}"/>
    <hyperlink ref="A4380" r:id="rId4370" xr:uid="{00000000-0004-0000-0D00-000011110000}"/>
    <hyperlink ref="A4381" r:id="rId4371" xr:uid="{00000000-0004-0000-0D00-000012110000}"/>
    <hyperlink ref="A4382" r:id="rId4372" xr:uid="{00000000-0004-0000-0D00-000013110000}"/>
    <hyperlink ref="A4383" r:id="rId4373" xr:uid="{00000000-0004-0000-0D00-000014110000}"/>
    <hyperlink ref="A4384" r:id="rId4374" xr:uid="{00000000-0004-0000-0D00-000015110000}"/>
    <hyperlink ref="A4385" r:id="rId4375" xr:uid="{00000000-0004-0000-0D00-000016110000}"/>
    <hyperlink ref="A4386" r:id="rId4376" xr:uid="{00000000-0004-0000-0D00-000017110000}"/>
    <hyperlink ref="A4387" r:id="rId4377" xr:uid="{00000000-0004-0000-0D00-000018110000}"/>
    <hyperlink ref="A4388" r:id="rId4378" xr:uid="{00000000-0004-0000-0D00-000019110000}"/>
    <hyperlink ref="A4389" r:id="rId4379" xr:uid="{00000000-0004-0000-0D00-00001A110000}"/>
    <hyperlink ref="A4390" r:id="rId4380" xr:uid="{00000000-0004-0000-0D00-00001B110000}"/>
    <hyperlink ref="A4391" r:id="rId4381" xr:uid="{00000000-0004-0000-0D00-00001C110000}"/>
    <hyperlink ref="A4392" r:id="rId4382" xr:uid="{00000000-0004-0000-0D00-00001D110000}"/>
    <hyperlink ref="A4393" r:id="rId4383" xr:uid="{00000000-0004-0000-0D00-00001E110000}"/>
    <hyperlink ref="A4394" r:id="rId4384" xr:uid="{00000000-0004-0000-0D00-00001F110000}"/>
    <hyperlink ref="A4395" r:id="rId4385" xr:uid="{00000000-0004-0000-0D00-000020110000}"/>
    <hyperlink ref="A4396" r:id="rId4386" xr:uid="{00000000-0004-0000-0D00-000021110000}"/>
    <hyperlink ref="A4397" r:id="rId4387" xr:uid="{00000000-0004-0000-0D00-000022110000}"/>
    <hyperlink ref="A4398" r:id="rId4388" xr:uid="{00000000-0004-0000-0D00-000023110000}"/>
    <hyperlink ref="A4399" r:id="rId4389" xr:uid="{00000000-0004-0000-0D00-000024110000}"/>
    <hyperlink ref="A4400" r:id="rId4390" xr:uid="{00000000-0004-0000-0D00-000025110000}"/>
    <hyperlink ref="A4401" r:id="rId4391" xr:uid="{00000000-0004-0000-0D00-000026110000}"/>
    <hyperlink ref="A4402" r:id="rId4392" xr:uid="{00000000-0004-0000-0D00-000027110000}"/>
    <hyperlink ref="A4403" r:id="rId4393" xr:uid="{00000000-0004-0000-0D00-000028110000}"/>
    <hyperlink ref="A4404" r:id="rId4394" xr:uid="{00000000-0004-0000-0D00-000029110000}"/>
    <hyperlink ref="A4405" r:id="rId4395" xr:uid="{00000000-0004-0000-0D00-00002A110000}"/>
    <hyperlink ref="A4406" r:id="rId4396" xr:uid="{00000000-0004-0000-0D00-00002B110000}"/>
    <hyperlink ref="A4407" r:id="rId4397" xr:uid="{00000000-0004-0000-0D00-00002C110000}"/>
    <hyperlink ref="A4408" r:id="rId4398" xr:uid="{00000000-0004-0000-0D00-00002D110000}"/>
    <hyperlink ref="A4409" r:id="rId4399" xr:uid="{00000000-0004-0000-0D00-00002E110000}"/>
    <hyperlink ref="A4410" r:id="rId4400" xr:uid="{00000000-0004-0000-0D00-00002F110000}"/>
    <hyperlink ref="A4411" r:id="rId4401" xr:uid="{00000000-0004-0000-0D00-000030110000}"/>
    <hyperlink ref="A4412" r:id="rId4402" xr:uid="{00000000-0004-0000-0D00-000031110000}"/>
    <hyperlink ref="A4413" r:id="rId4403" xr:uid="{00000000-0004-0000-0D00-000032110000}"/>
    <hyperlink ref="A4414" r:id="rId4404" xr:uid="{00000000-0004-0000-0D00-000033110000}"/>
    <hyperlink ref="A4415" r:id="rId4405" xr:uid="{00000000-0004-0000-0D00-000034110000}"/>
    <hyperlink ref="A4416" r:id="rId4406" xr:uid="{00000000-0004-0000-0D00-000035110000}"/>
    <hyperlink ref="A4417" r:id="rId4407" xr:uid="{00000000-0004-0000-0D00-000036110000}"/>
    <hyperlink ref="A4418" r:id="rId4408" xr:uid="{00000000-0004-0000-0D00-000037110000}"/>
    <hyperlink ref="A4419" r:id="rId4409" xr:uid="{00000000-0004-0000-0D00-000038110000}"/>
    <hyperlink ref="A4420" r:id="rId4410" xr:uid="{00000000-0004-0000-0D00-000039110000}"/>
    <hyperlink ref="A4421" r:id="rId4411" xr:uid="{00000000-0004-0000-0D00-00003A110000}"/>
    <hyperlink ref="A4422" r:id="rId4412" xr:uid="{00000000-0004-0000-0D00-00003B110000}"/>
    <hyperlink ref="A4423" r:id="rId4413" xr:uid="{00000000-0004-0000-0D00-00003C110000}"/>
    <hyperlink ref="A4424" r:id="rId4414" xr:uid="{00000000-0004-0000-0D00-00003D110000}"/>
    <hyperlink ref="A4425" r:id="rId4415" xr:uid="{00000000-0004-0000-0D00-00003E110000}"/>
    <hyperlink ref="A4426" r:id="rId4416" xr:uid="{00000000-0004-0000-0D00-00003F110000}"/>
    <hyperlink ref="A4427" r:id="rId4417" xr:uid="{00000000-0004-0000-0D00-000040110000}"/>
    <hyperlink ref="A4428" r:id="rId4418" xr:uid="{00000000-0004-0000-0D00-000041110000}"/>
    <hyperlink ref="A4429" r:id="rId4419" xr:uid="{00000000-0004-0000-0D00-000042110000}"/>
    <hyperlink ref="A4430" r:id="rId4420" xr:uid="{00000000-0004-0000-0D00-000043110000}"/>
    <hyperlink ref="A4431" r:id="rId4421" xr:uid="{00000000-0004-0000-0D00-000044110000}"/>
    <hyperlink ref="A4432" r:id="rId4422" xr:uid="{00000000-0004-0000-0D00-000045110000}"/>
    <hyperlink ref="A4433" r:id="rId4423" xr:uid="{00000000-0004-0000-0D00-000046110000}"/>
    <hyperlink ref="A4434" r:id="rId4424" xr:uid="{00000000-0004-0000-0D00-000047110000}"/>
    <hyperlink ref="A4435" r:id="rId4425" xr:uid="{00000000-0004-0000-0D00-000048110000}"/>
    <hyperlink ref="A4436" r:id="rId4426" xr:uid="{00000000-0004-0000-0D00-000049110000}"/>
    <hyperlink ref="A4437" r:id="rId4427" xr:uid="{00000000-0004-0000-0D00-00004A110000}"/>
    <hyperlink ref="A4438" r:id="rId4428" xr:uid="{00000000-0004-0000-0D00-00004B110000}"/>
    <hyperlink ref="A4439" r:id="rId4429" xr:uid="{00000000-0004-0000-0D00-00004C110000}"/>
    <hyperlink ref="A4440" r:id="rId4430" xr:uid="{00000000-0004-0000-0D00-00004D110000}"/>
    <hyperlink ref="A4441" r:id="rId4431" xr:uid="{00000000-0004-0000-0D00-00004E110000}"/>
    <hyperlink ref="A4442" r:id="rId4432" xr:uid="{00000000-0004-0000-0D00-00004F110000}"/>
    <hyperlink ref="A4443" r:id="rId4433" xr:uid="{00000000-0004-0000-0D00-000050110000}"/>
    <hyperlink ref="A4444" r:id="rId4434" xr:uid="{00000000-0004-0000-0D00-000051110000}"/>
    <hyperlink ref="A4445" r:id="rId4435" xr:uid="{00000000-0004-0000-0D00-000052110000}"/>
    <hyperlink ref="A4446" r:id="rId4436" xr:uid="{00000000-0004-0000-0D00-000053110000}"/>
    <hyperlink ref="A4447" r:id="rId4437" xr:uid="{00000000-0004-0000-0D00-000054110000}"/>
    <hyperlink ref="A4448" r:id="rId4438" xr:uid="{00000000-0004-0000-0D00-000055110000}"/>
    <hyperlink ref="A4449" r:id="rId4439" xr:uid="{00000000-0004-0000-0D00-000056110000}"/>
    <hyperlink ref="A4450" r:id="rId4440" xr:uid="{00000000-0004-0000-0D00-000057110000}"/>
    <hyperlink ref="A4451" r:id="rId4441" xr:uid="{00000000-0004-0000-0D00-000058110000}"/>
    <hyperlink ref="A4452" r:id="rId4442" xr:uid="{00000000-0004-0000-0D00-000059110000}"/>
    <hyperlink ref="A4453" r:id="rId4443" xr:uid="{00000000-0004-0000-0D00-00005A110000}"/>
    <hyperlink ref="A4454" r:id="rId4444" xr:uid="{00000000-0004-0000-0D00-00005B110000}"/>
    <hyperlink ref="A4455" r:id="rId4445" xr:uid="{00000000-0004-0000-0D00-00005C110000}"/>
    <hyperlink ref="A4456" r:id="rId4446" xr:uid="{00000000-0004-0000-0D00-00005D110000}"/>
    <hyperlink ref="A4457" r:id="rId4447" xr:uid="{00000000-0004-0000-0D00-00005E110000}"/>
    <hyperlink ref="A4458" r:id="rId4448" xr:uid="{00000000-0004-0000-0D00-00005F110000}"/>
    <hyperlink ref="A4459" r:id="rId4449" xr:uid="{00000000-0004-0000-0D00-000060110000}"/>
    <hyperlink ref="A4460" r:id="rId4450" xr:uid="{00000000-0004-0000-0D00-000061110000}"/>
    <hyperlink ref="A4461" r:id="rId4451" xr:uid="{00000000-0004-0000-0D00-000062110000}"/>
    <hyperlink ref="A4462" r:id="rId4452" xr:uid="{00000000-0004-0000-0D00-000063110000}"/>
    <hyperlink ref="A4463" r:id="rId4453" xr:uid="{00000000-0004-0000-0D00-000064110000}"/>
    <hyperlink ref="A4464" r:id="rId4454" xr:uid="{00000000-0004-0000-0D00-000065110000}"/>
    <hyperlink ref="A4465" r:id="rId4455" xr:uid="{00000000-0004-0000-0D00-000066110000}"/>
    <hyperlink ref="A4466" r:id="rId4456" xr:uid="{00000000-0004-0000-0D00-000067110000}"/>
    <hyperlink ref="A4467" r:id="rId4457" xr:uid="{00000000-0004-0000-0D00-000068110000}"/>
    <hyperlink ref="A4468" r:id="rId4458" xr:uid="{00000000-0004-0000-0D00-000069110000}"/>
    <hyperlink ref="A4469" r:id="rId4459" xr:uid="{00000000-0004-0000-0D00-00006A110000}"/>
    <hyperlink ref="A4470" r:id="rId4460" xr:uid="{00000000-0004-0000-0D00-00006B110000}"/>
    <hyperlink ref="A4471" r:id="rId4461" xr:uid="{00000000-0004-0000-0D00-00006C110000}"/>
    <hyperlink ref="A4472" r:id="rId4462" xr:uid="{00000000-0004-0000-0D00-00006D110000}"/>
    <hyperlink ref="A4473" r:id="rId4463" xr:uid="{00000000-0004-0000-0D00-00006E110000}"/>
    <hyperlink ref="A4474" r:id="rId4464" xr:uid="{00000000-0004-0000-0D00-00006F110000}"/>
    <hyperlink ref="A4475" r:id="rId4465" xr:uid="{00000000-0004-0000-0D00-000070110000}"/>
    <hyperlink ref="A4476" r:id="rId4466" xr:uid="{00000000-0004-0000-0D00-000071110000}"/>
    <hyperlink ref="A4477" r:id="rId4467" xr:uid="{00000000-0004-0000-0D00-000072110000}"/>
    <hyperlink ref="A4478" r:id="rId4468" xr:uid="{00000000-0004-0000-0D00-000073110000}"/>
    <hyperlink ref="A4479" r:id="rId4469" xr:uid="{00000000-0004-0000-0D00-000074110000}"/>
    <hyperlink ref="A4480" r:id="rId4470" xr:uid="{00000000-0004-0000-0D00-000075110000}"/>
    <hyperlink ref="A4481" r:id="rId4471" xr:uid="{00000000-0004-0000-0D00-000076110000}"/>
    <hyperlink ref="A4482" r:id="rId4472" xr:uid="{00000000-0004-0000-0D00-000077110000}"/>
    <hyperlink ref="A4483" r:id="rId4473" xr:uid="{00000000-0004-0000-0D00-000078110000}"/>
    <hyperlink ref="A4484" r:id="rId4474" xr:uid="{00000000-0004-0000-0D00-000079110000}"/>
    <hyperlink ref="A4485" r:id="rId4475" xr:uid="{00000000-0004-0000-0D00-00007A110000}"/>
    <hyperlink ref="A4486" r:id="rId4476" xr:uid="{00000000-0004-0000-0D00-00007B110000}"/>
    <hyperlink ref="A4487" r:id="rId4477" xr:uid="{00000000-0004-0000-0D00-00007C110000}"/>
    <hyperlink ref="A4488" r:id="rId4478" xr:uid="{00000000-0004-0000-0D00-00007D110000}"/>
    <hyperlink ref="A4489" r:id="rId4479" xr:uid="{00000000-0004-0000-0D00-00007E110000}"/>
    <hyperlink ref="A4490" r:id="rId4480" xr:uid="{00000000-0004-0000-0D00-00007F110000}"/>
    <hyperlink ref="A4491" r:id="rId4481" xr:uid="{00000000-0004-0000-0D00-000080110000}"/>
    <hyperlink ref="A4492" r:id="rId4482" xr:uid="{00000000-0004-0000-0D00-000081110000}"/>
    <hyperlink ref="A4493" r:id="rId4483" xr:uid="{00000000-0004-0000-0D00-000082110000}"/>
    <hyperlink ref="A4494" r:id="rId4484" xr:uid="{00000000-0004-0000-0D00-000083110000}"/>
    <hyperlink ref="A4495" r:id="rId4485" xr:uid="{00000000-0004-0000-0D00-000084110000}"/>
    <hyperlink ref="A4496" r:id="rId4486" xr:uid="{00000000-0004-0000-0D00-000085110000}"/>
    <hyperlink ref="A4497" r:id="rId4487" xr:uid="{00000000-0004-0000-0D00-000086110000}"/>
    <hyperlink ref="A4498" r:id="rId4488" xr:uid="{00000000-0004-0000-0D00-000087110000}"/>
    <hyperlink ref="A4499" r:id="rId4489" xr:uid="{00000000-0004-0000-0D00-000088110000}"/>
    <hyperlink ref="A4500" r:id="rId4490" xr:uid="{00000000-0004-0000-0D00-000089110000}"/>
    <hyperlink ref="A4501" r:id="rId4491" xr:uid="{00000000-0004-0000-0D00-00008A110000}"/>
    <hyperlink ref="A4502" r:id="rId4492" xr:uid="{00000000-0004-0000-0D00-00008B110000}"/>
    <hyperlink ref="A4503" r:id="rId4493" xr:uid="{00000000-0004-0000-0D00-00008C110000}"/>
    <hyperlink ref="A4504" r:id="rId4494" xr:uid="{00000000-0004-0000-0D00-00008D110000}"/>
    <hyperlink ref="A4505" r:id="rId4495" xr:uid="{00000000-0004-0000-0D00-00008E110000}"/>
    <hyperlink ref="A4506" r:id="rId4496" xr:uid="{00000000-0004-0000-0D00-00008F110000}"/>
    <hyperlink ref="A4507" r:id="rId4497" xr:uid="{00000000-0004-0000-0D00-000090110000}"/>
    <hyperlink ref="A4508" r:id="rId4498" xr:uid="{00000000-0004-0000-0D00-000091110000}"/>
    <hyperlink ref="A4509" r:id="rId4499" xr:uid="{00000000-0004-0000-0D00-000092110000}"/>
    <hyperlink ref="A4510" r:id="rId4500" xr:uid="{00000000-0004-0000-0D00-000093110000}"/>
    <hyperlink ref="A4511" r:id="rId4501" xr:uid="{00000000-0004-0000-0D00-000094110000}"/>
    <hyperlink ref="A4512" r:id="rId4502" xr:uid="{00000000-0004-0000-0D00-000095110000}"/>
    <hyperlink ref="A4513" r:id="rId4503" xr:uid="{00000000-0004-0000-0D00-000096110000}"/>
    <hyperlink ref="A4514" r:id="rId4504" xr:uid="{00000000-0004-0000-0D00-000097110000}"/>
    <hyperlink ref="A4515" r:id="rId4505" xr:uid="{00000000-0004-0000-0D00-000098110000}"/>
    <hyperlink ref="A4516" r:id="rId4506" xr:uid="{00000000-0004-0000-0D00-000099110000}"/>
    <hyperlink ref="A4517" r:id="rId4507" xr:uid="{00000000-0004-0000-0D00-00009A110000}"/>
    <hyperlink ref="A4518" r:id="rId4508" xr:uid="{00000000-0004-0000-0D00-00009B110000}"/>
    <hyperlink ref="A4519" r:id="rId4509" xr:uid="{00000000-0004-0000-0D00-00009C110000}"/>
    <hyperlink ref="A4520" r:id="rId4510" xr:uid="{00000000-0004-0000-0D00-00009D110000}"/>
    <hyperlink ref="A4521" r:id="rId4511" xr:uid="{00000000-0004-0000-0D00-00009E110000}"/>
    <hyperlink ref="A4522" r:id="rId4512" xr:uid="{00000000-0004-0000-0D00-00009F110000}"/>
    <hyperlink ref="A4523" r:id="rId4513" xr:uid="{00000000-0004-0000-0D00-0000A0110000}"/>
    <hyperlink ref="A4524" r:id="rId4514" xr:uid="{00000000-0004-0000-0D00-0000A1110000}"/>
    <hyperlink ref="A4525" r:id="rId4515" xr:uid="{00000000-0004-0000-0D00-0000A2110000}"/>
    <hyperlink ref="A4526" r:id="rId4516" xr:uid="{00000000-0004-0000-0D00-0000A3110000}"/>
    <hyperlink ref="A4527" r:id="rId4517" xr:uid="{00000000-0004-0000-0D00-0000A4110000}"/>
    <hyperlink ref="A4528" r:id="rId4518" xr:uid="{00000000-0004-0000-0D00-0000A5110000}"/>
    <hyperlink ref="A4529" r:id="rId4519" xr:uid="{00000000-0004-0000-0D00-0000A6110000}"/>
    <hyperlink ref="A4530" r:id="rId4520" xr:uid="{00000000-0004-0000-0D00-0000A7110000}"/>
    <hyperlink ref="A4531" r:id="rId4521" xr:uid="{00000000-0004-0000-0D00-0000A8110000}"/>
    <hyperlink ref="A4532" r:id="rId4522" xr:uid="{00000000-0004-0000-0D00-0000A9110000}"/>
    <hyperlink ref="A4533" r:id="rId4523" xr:uid="{00000000-0004-0000-0D00-0000AA110000}"/>
    <hyperlink ref="A4534" r:id="rId4524" xr:uid="{00000000-0004-0000-0D00-0000AB110000}"/>
    <hyperlink ref="A4535" r:id="rId4525" xr:uid="{00000000-0004-0000-0D00-0000AC110000}"/>
    <hyperlink ref="A4536" r:id="rId4526" xr:uid="{00000000-0004-0000-0D00-0000AD110000}"/>
    <hyperlink ref="A4537" r:id="rId4527" xr:uid="{00000000-0004-0000-0D00-0000AE110000}"/>
    <hyperlink ref="A4538" r:id="rId4528" xr:uid="{00000000-0004-0000-0D00-0000AF110000}"/>
    <hyperlink ref="A4539" r:id="rId4529" xr:uid="{00000000-0004-0000-0D00-0000B0110000}"/>
    <hyperlink ref="A4540" r:id="rId4530" xr:uid="{00000000-0004-0000-0D00-0000B1110000}"/>
    <hyperlink ref="A4541" r:id="rId4531" xr:uid="{00000000-0004-0000-0D00-0000B2110000}"/>
    <hyperlink ref="A4542" r:id="rId4532" xr:uid="{00000000-0004-0000-0D00-0000B3110000}"/>
    <hyperlink ref="A4543" r:id="rId4533" xr:uid="{00000000-0004-0000-0D00-0000B4110000}"/>
    <hyperlink ref="A4544" r:id="rId4534" xr:uid="{00000000-0004-0000-0D00-0000B5110000}"/>
    <hyperlink ref="A4545" r:id="rId4535" xr:uid="{00000000-0004-0000-0D00-0000B6110000}"/>
    <hyperlink ref="A4546" r:id="rId4536" xr:uid="{00000000-0004-0000-0D00-0000B7110000}"/>
    <hyperlink ref="A4547" r:id="rId4537" xr:uid="{00000000-0004-0000-0D00-0000B8110000}"/>
    <hyperlink ref="A4548" r:id="rId4538" xr:uid="{00000000-0004-0000-0D00-0000B9110000}"/>
    <hyperlink ref="A4549" r:id="rId4539" xr:uid="{00000000-0004-0000-0D00-0000BA110000}"/>
    <hyperlink ref="A4550" r:id="rId4540" xr:uid="{00000000-0004-0000-0D00-0000BB110000}"/>
    <hyperlink ref="A4551" r:id="rId4541" xr:uid="{00000000-0004-0000-0D00-0000BC110000}"/>
    <hyperlink ref="A4552" r:id="rId4542" xr:uid="{00000000-0004-0000-0D00-0000BD110000}"/>
    <hyperlink ref="A4553" r:id="rId4543" xr:uid="{00000000-0004-0000-0D00-0000BE110000}"/>
    <hyperlink ref="A4554" r:id="rId4544" xr:uid="{00000000-0004-0000-0D00-0000BF110000}"/>
    <hyperlink ref="A4555" r:id="rId4545" xr:uid="{00000000-0004-0000-0D00-0000C0110000}"/>
    <hyperlink ref="A4556" r:id="rId4546" xr:uid="{00000000-0004-0000-0D00-0000C1110000}"/>
    <hyperlink ref="A4557" r:id="rId4547" xr:uid="{00000000-0004-0000-0D00-0000C2110000}"/>
    <hyperlink ref="A4558" r:id="rId4548" xr:uid="{00000000-0004-0000-0D00-0000C3110000}"/>
    <hyperlink ref="A4559" r:id="rId4549" xr:uid="{00000000-0004-0000-0D00-0000C4110000}"/>
    <hyperlink ref="A4560" r:id="rId4550" xr:uid="{00000000-0004-0000-0D00-0000C5110000}"/>
    <hyperlink ref="A4561" r:id="rId4551" xr:uid="{00000000-0004-0000-0D00-0000C6110000}"/>
    <hyperlink ref="A4562" r:id="rId4552" xr:uid="{00000000-0004-0000-0D00-0000C7110000}"/>
    <hyperlink ref="A4563" r:id="rId4553" xr:uid="{00000000-0004-0000-0D00-0000C8110000}"/>
    <hyperlink ref="A4564" r:id="rId4554" xr:uid="{00000000-0004-0000-0D00-0000C9110000}"/>
    <hyperlink ref="A4565" r:id="rId4555" xr:uid="{00000000-0004-0000-0D00-0000CA110000}"/>
    <hyperlink ref="A4566" r:id="rId4556" xr:uid="{00000000-0004-0000-0D00-0000CB110000}"/>
    <hyperlink ref="A4567" r:id="rId4557" xr:uid="{00000000-0004-0000-0D00-0000CC110000}"/>
    <hyperlink ref="A4568" r:id="rId4558" xr:uid="{00000000-0004-0000-0D00-0000CD110000}"/>
    <hyperlink ref="A4569" r:id="rId4559" xr:uid="{00000000-0004-0000-0D00-0000CE110000}"/>
    <hyperlink ref="A4570" r:id="rId4560" xr:uid="{00000000-0004-0000-0D00-0000CF110000}"/>
    <hyperlink ref="A4571" r:id="rId4561" xr:uid="{00000000-0004-0000-0D00-0000D0110000}"/>
    <hyperlink ref="A4572" r:id="rId4562" xr:uid="{00000000-0004-0000-0D00-0000D1110000}"/>
    <hyperlink ref="A4573" r:id="rId4563" xr:uid="{00000000-0004-0000-0D00-0000D2110000}"/>
    <hyperlink ref="A4574" r:id="rId4564" xr:uid="{00000000-0004-0000-0D00-0000D3110000}"/>
    <hyperlink ref="A4575" r:id="rId4565" xr:uid="{00000000-0004-0000-0D00-0000D4110000}"/>
    <hyperlink ref="A4576" r:id="rId4566" xr:uid="{00000000-0004-0000-0D00-0000D5110000}"/>
    <hyperlink ref="A4577" r:id="rId4567" xr:uid="{00000000-0004-0000-0D00-0000D6110000}"/>
    <hyperlink ref="A4578" r:id="rId4568" xr:uid="{00000000-0004-0000-0D00-0000D7110000}"/>
    <hyperlink ref="A4579" r:id="rId4569" xr:uid="{00000000-0004-0000-0D00-0000D8110000}"/>
    <hyperlink ref="A4580" r:id="rId4570" xr:uid="{00000000-0004-0000-0D00-0000D9110000}"/>
    <hyperlink ref="A4581" r:id="rId4571" xr:uid="{00000000-0004-0000-0D00-0000DA110000}"/>
    <hyperlink ref="A4582" r:id="rId4572" xr:uid="{00000000-0004-0000-0D00-0000DB110000}"/>
    <hyperlink ref="A4583" r:id="rId4573" xr:uid="{00000000-0004-0000-0D00-0000DC110000}"/>
    <hyperlink ref="A4584" r:id="rId4574" xr:uid="{00000000-0004-0000-0D00-0000DD110000}"/>
    <hyperlink ref="A4585" r:id="rId4575" xr:uid="{00000000-0004-0000-0D00-0000DE110000}"/>
    <hyperlink ref="A4586" r:id="rId4576" xr:uid="{00000000-0004-0000-0D00-0000DF110000}"/>
    <hyperlink ref="A4587" r:id="rId4577" xr:uid="{00000000-0004-0000-0D00-0000E0110000}"/>
    <hyperlink ref="A4588" r:id="rId4578" xr:uid="{00000000-0004-0000-0D00-0000E1110000}"/>
    <hyperlink ref="A4589" r:id="rId4579" xr:uid="{00000000-0004-0000-0D00-0000E2110000}"/>
    <hyperlink ref="A4590" r:id="rId4580" xr:uid="{00000000-0004-0000-0D00-0000E3110000}"/>
    <hyperlink ref="A4591" r:id="rId4581" xr:uid="{00000000-0004-0000-0D00-0000E4110000}"/>
    <hyperlink ref="A4592" r:id="rId4582" xr:uid="{00000000-0004-0000-0D00-0000E5110000}"/>
    <hyperlink ref="A4593" r:id="rId4583" xr:uid="{00000000-0004-0000-0D00-0000E6110000}"/>
    <hyperlink ref="A4594" r:id="rId4584" xr:uid="{00000000-0004-0000-0D00-0000E7110000}"/>
    <hyperlink ref="A4595" r:id="rId4585" xr:uid="{00000000-0004-0000-0D00-0000E8110000}"/>
    <hyperlink ref="A4596" r:id="rId4586" xr:uid="{00000000-0004-0000-0D00-0000E9110000}"/>
    <hyperlink ref="A4597" r:id="rId4587" xr:uid="{00000000-0004-0000-0D00-0000EA110000}"/>
    <hyperlink ref="A4598" r:id="rId4588" xr:uid="{00000000-0004-0000-0D00-0000EB110000}"/>
    <hyperlink ref="A4599" r:id="rId4589" xr:uid="{00000000-0004-0000-0D00-0000EC110000}"/>
    <hyperlink ref="A4600" r:id="rId4590" xr:uid="{00000000-0004-0000-0D00-0000ED110000}"/>
    <hyperlink ref="A4601" r:id="rId4591" xr:uid="{00000000-0004-0000-0D00-0000EE110000}"/>
    <hyperlink ref="A4602" r:id="rId4592" xr:uid="{00000000-0004-0000-0D00-0000EF110000}"/>
    <hyperlink ref="A4603" r:id="rId4593" xr:uid="{00000000-0004-0000-0D00-0000F0110000}"/>
    <hyperlink ref="A4604" r:id="rId4594" xr:uid="{00000000-0004-0000-0D00-0000F1110000}"/>
    <hyperlink ref="A4605" r:id="rId4595" xr:uid="{00000000-0004-0000-0D00-0000F2110000}"/>
    <hyperlink ref="A4606" r:id="rId4596" xr:uid="{00000000-0004-0000-0D00-0000F3110000}"/>
    <hyperlink ref="A4607" r:id="rId4597" xr:uid="{00000000-0004-0000-0D00-0000F4110000}"/>
    <hyperlink ref="A4608" r:id="rId4598" xr:uid="{00000000-0004-0000-0D00-0000F5110000}"/>
    <hyperlink ref="A4609" r:id="rId4599" xr:uid="{00000000-0004-0000-0D00-0000F6110000}"/>
    <hyperlink ref="A4610" r:id="rId4600" xr:uid="{00000000-0004-0000-0D00-0000F7110000}"/>
    <hyperlink ref="A4611" r:id="rId4601" xr:uid="{00000000-0004-0000-0D00-0000F8110000}"/>
    <hyperlink ref="A4612" r:id="rId4602" xr:uid="{00000000-0004-0000-0D00-0000F9110000}"/>
    <hyperlink ref="A4613" r:id="rId4603" xr:uid="{00000000-0004-0000-0D00-0000FA110000}"/>
    <hyperlink ref="A4614" r:id="rId4604" xr:uid="{00000000-0004-0000-0D00-0000FB110000}"/>
    <hyperlink ref="A4615" r:id="rId4605" xr:uid="{00000000-0004-0000-0D00-0000FC110000}"/>
    <hyperlink ref="A4616" r:id="rId4606" xr:uid="{00000000-0004-0000-0D00-0000FD110000}"/>
    <hyperlink ref="A4617" r:id="rId4607" xr:uid="{00000000-0004-0000-0D00-0000FE110000}"/>
    <hyperlink ref="A4618" r:id="rId4608" xr:uid="{00000000-0004-0000-0D00-0000FF110000}"/>
    <hyperlink ref="A4619" r:id="rId4609" xr:uid="{00000000-0004-0000-0D00-000000120000}"/>
    <hyperlink ref="A4620" r:id="rId4610" xr:uid="{00000000-0004-0000-0D00-000001120000}"/>
    <hyperlink ref="A4621" r:id="rId4611" xr:uid="{00000000-0004-0000-0D00-000002120000}"/>
    <hyperlink ref="A4622" r:id="rId4612" xr:uid="{00000000-0004-0000-0D00-000003120000}"/>
    <hyperlink ref="A4623" r:id="rId4613" xr:uid="{00000000-0004-0000-0D00-000004120000}"/>
    <hyperlink ref="A4624" r:id="rId4614" xr:uid="{00000000-0004-0000-0D00-000005120000}"/>
    <hyperlink ref="A4625" r:id="rId4615" xr:uid="{00000000-0004-0000-0D00-000006120000}"/>
    <hyperlink ref="A4626" r:id="rId4616" xr:uid="{00000000-0004-0000-0D00-000007120000}"/>
    <hyperlink ref="A4627" r:id="rId4617" xr:uid="{00000000-0004-0000-0D00-000008120000}"/>
    <hyperlink ref="A4628" r:id="rId4618" xr:uid="{00000000-0004-0000-0D00-000009120000}"/>
    <hyperlink ref="A4629" r:id="rId4619" xr:uid="{00000000-0004-0000-0D00-00000A120000}"/>
    <hyperlink ref="A4630" r:id="rId4620" xr:uid="{00000000-0004-0000-0D00-00000B120000}"/>
    <hyperlink ref="A4631" r:id="rId4621" xr:uid="{00000000-0004-0000-0D00-00000C120000}"/>
    <hyperlink ref="A4632" r:id="rId4622" xr:uid="{00000000-0004-0000-0D00-00000D120000}"/>
    <hyperlink ref="A4633" r:id="rId4623" xr:uid="{00000000-0004-0000-0D00-00000E120000}"/>
    <hyperlink ref="A4634" r:id="rId4624" xr:uid="{00000000-0004-0000-0D00-00000F120000}"/>
    <hyperlink ref="A4635" r:id="rId4625" xr:uid="{00000000-0004-0000-0D00-000010120000}"/>
    <hyperlink ref="A4636" r:id="rId4626" xr:uid="{00000000-0004-0000-0D00-000011120000}"/>
    <hyperlink ref="A4637" r:id="rId4627" xr:uid="{00000000-0004-0000-0D00-000012120000}"/>
    <hyperlink ref="A4638" r:id="rId4628" xr:uid="{00000000-0004-0000-0D00-000013120000}"/>
    <hyperlink ref="A4639" r:id="rId4629" xr:uid="{00000000-0004-0000-0D00-000014120000}"/>
    <hyperlink ref="A4640" r:id="rId4630" xr:uid="{00000000-0004-0000-0D00-000015120000}"/>
    <hyperlink ref="A4641" r:id="rId4631" xr:uid="{00000000-0004-0000-0D00-000016120000}"/>
    <hyperlink ref="A4642" r:id="rId4632" xr:uid="{00000000-0004-0000-0D00-000017120000}"/>
    <hyperlink ref="A4643" r:id="rId4633" xr:uid="{00000000-0004-0000-0D00-000018120000}"/>
    <hyperlink ref="A4644" r:id="rId4634" xr:uid="{00000000-0004-0000-0D00-000019120000}"/>
    <hyperlink ref="A4645" r:id="rId4635" xr:uid="{00000000-0004-0000-0D00-00001A120000}"/>
    <hyperlink ref="A4646" r:id="rId4636" xr:uid="{00000000-0004-0000-0D00-00001B120000}"/>
    <hyperlink ref="A4647" r:id="rId4637" xr:uid="{00000000-0004-0000-0D00-00001C120000}"/>
    <hyperlink ref="A4648" r:id="rId4638" xr:uid="{00000000-0004-0000-0D00-00001D120000}"/>
    <hyperlink ref="A4649" r:id="rId4639" xr:uid="{00000000-0004-0000-0D00-00001E120000}"/>
    <hyperlink ref="A4650" r:id="rId4640" xr:uid="{00000000-0004-0000-0D00-00001F120000}"/>
    <hyperlink ref="A4651" r:id="rId4641" xr:uid="{00000000-0004-0000-0D00-000020120000}"/>
    <hyperlink ref="A4652" r:id="rId4642" xr:uid="{00000000-0004-0000-0D00-000021120000}"/>
    <hyperlink ref="A4653" r:id="rId4643" xr:uid="{00000000-0004-0000-0D00-000022120000}"/>
    <hyperlink ref="A4654" r:id="rId4644" xr:uid="{00000000-0004-0000-0D00-000023120000}"/>
    <hyperlink ref="A4655" r:id="rId4645" xr:uid="{00000000-0004-0000-0D00-000024120000}"/>
    <hyperlink ref="A4656" r:id="rId4646" xr:uid="{00000000-0004-0000-0D00-000025120000}"/>
    <hyperlink ref="A4657" r:id="rId4647" xr:uid="{00000000-0004-0000-0D00-000026120000}"/>
    <hyperlink ref="A4658" r:id="rId4648" xr:uid="{00000000-0004-0000-0D00-000027120000}"/>
    <hyperlink ref="A4659" r:id="rId4649" xr:uid="{00000000-0004-0000-0D00-000028120000}"/>
    <hyperlink ref="A4660" r:id="rId4650" xr:uid="{00000000-0004-0000-0D00-000029120000}"/>
    <hyperlink ref="A4661" r:id="rId4651" xr:uid="{00000000-0004-0000-0D00-00002A120000}"/>
    <hyperlink ref="A4662" r:id="rId4652" xr:uid="{00000000-0004-0000-0D00-00002B120000}"/>
    <hyperlink ref="A4663" r:id="rId4653" xr:uid="{00000000-0004-0000-0D00-00002C120000}"/>
    <hyperlink ref="A4664" r:id="rId4654" xr:uid="{00000000-0004-0000-0D00-00002D120000}"/>
    <hyperlink ref="A4665" r:id="rId4655" xr:uid="{00000000-0004-0000-0D00-00002E120000}"/>
    <hyperlink ref="A4666" r:id="rId4656" xr:uid="{00000000-0004-0000-0D00-00002F120000}"/>
    <hyperlink ref="A4667" r:id="rId4657" xr:uid="{00000000-0004-0000-0D00-000030120000}"/>
    <hyperlink ref="A4668" r:id="rId4658" xr:uid="{00000000-0004-0000-0D00-000031120000}"/>
    <hyperlink ref="A4669" r:id="rId4659" xr:uid="{00000000-0004-0000-0D00-000032120000}"/>
    <hyperlink ref="A4670" r:id="rId4660" xr:uid="{00000000-0004-0000-0D00-000033120000}"/>
    <hyperlink ref="A4671" r:id="rId4661" xr:uid="{00000000-0004-0000-0D00-000034120000}"/>
    <hyperlink ref="A4672" r:id="rId4662" xr:uid="{00000000-0004-0000-0D00-000035120000}"/>
    <hyperlink ref="A4673" r:id="rId4663" xr:uid="{00000000-0004-0000-0D00-000036120000}"/>
    <hyperlink ref="A4674" r:id="rId4664" xr:uid="{00000000-0004-0000-0D00-000037120000}"/>
    <hyperlink ref="A4675" r:id="rId4665" xr:uid="{00000000-0004-0000-0D00-000038120000}"/>
    <hyperlink ref="A4676" r:id="rId4666" xr:uid="{00000000-0004-0000-0D00-000039120000}"/>
    <hyperlink ref="A4677" r:id="rId4667" xr:uid="{00000000-0004-0000-0D00-00003A120000}"/>
    <hyperlink ref="A4678" r:id="rId4668" xr:uid="{00000000-0004-0000-0D00-00003B120000}"/>
    <hyperlink ref="A4679" r:id="rId4669" xr:uid="{00000000-0004-0000-0D00-00003C120000}"/>
    <hyperlink ref="A4680" r:id="rId4670" xr:uid="{00000000-0004-0000-0D00-00003D120000}"/>
    <hyperlink ref="A4681" r:id="rId4671" xr:uid="{00000000-0004-0000-0D00-00003E120000}"/>
    <hyperlink ref="A4682" r:id="rId4672" xr:uid="{00000000-0004-0000-0D00-00003F120000}"/>
    <hyperlink ref="A4683" r:id="rId4673" xr:uid="{00000000-0004-0000-0D00-000040120000}"/>
    <hyperlink ref="A4684" r:id="rId4674" xr:uid="{00000000-0004-0000-0D00-000041120000}"/>
    <hyperlink ref="A4685" r:id="rId4675" xr:uid="{00000000-0004-0000-0D00-000042120000}"/>
    <hyperlink ref="A4686" r:id="rId4676" xr:uid="{00000000-0004-0000-0D00-000043120000}"/>
    <hyperlink ref="A4687" r:id="rId4677" xr:uid="{00000000-0004-0000-0D00-000044120000}"/>
    <hyperlink ref="A4688" r:id="rId4678" xr:uid="{00000000-0004-0000-0D00-000045120000}"/>
    <hyperlink ref="A4689" r:id="rId4679" xr:uid="{00000000-0004-0000-0D00-000046120000}"/>
    <hyperlink ref="A4690" r:id="rId4680" xr:uid="{00000000-0004-0000-0D00-000047120000}"/>
    <hyperlink ref="A4691" r:id="rId4681" xr:uid="{00000000-0004-0000-0D00-000048120000}"/>
    <hyperlink ref="A4692" r:id="rId4682" xr:uid="{00000000-0004-0000-0D00-000049120000}"/>
    <hyperlink ref="A4693" r:id="rId4683" xr:uid="{00000000-0004-0000-0D00-00004A120000}"/>
    <hyperlink ref="A4694" r:id="rId4684" xr:uid="{00000000-0004-0000-0D00-00004B120000}"/>
    <hyperlink ref="A4695" r:id="rId4685" xr:uid="{00000000-0004-0000-0D00-00004C120000}"/>
    <hyperlink ref="A4696" r:id="rId4686" xr:uid="{00000000-0004-0000-0D00-00004D120000}"/>
    <hyperlink ref="A4697" r:id="rId4687" xr:uid="{00000000-0004-0000-0D00-00004E120000}"/>
    <hyperlink ref="A4698" r:id="rId4688" xr:uid="{00000000-0004-0000-0D00-00004F120000}"/>
    <hyperlink ref="A4699" r:id="rId4689" xr:uid="{00000000-0004-0000-0D00-000050120000}"/>
    <hyperlink ref="A4700" r:id="rId4690" xr:uid="{00000000-0004-0000-0D00-000051120000}"/>
    <hyperlink ref="A4701" r:id="rId4691" xr:uid="{00000000-0004-0000-0D00-000052120000}"/>
    <hyperlink ref="A4702" r:id="rId4692" xr:uid="{00000000-0004-0000-0D00-000053120000}"/>
    <hyperlink ref="A4703" r:id="rId4693" xr:uid="{00000000-0004-0000-0D00-000054120000}"/>
    <hyperlink ref="A4704" r:id="rId4694" xr:uid="{00000000-0004-0000-0D00-000055120000}"/>
    <hyperlink ref="A4705" r:id="rId4695" xr:uid="{00000000-0004-0000-0D00-000056120000}"/>
    <hyperlink ref="A4706" r:id="rId4696" xr:uid="{00000000-0004-0000-0D00-000057120000}"/>
    <hyperlink ref="A4707" r:id="rId4697" xr:uid="{00000000-0004-0000-0D00-000058120000}"/>
    <hyperlink ref="A4708" r:id="rId4698" xr:uid="{00000000-0004-0000-0D00-000059120000}"/>
    <hyperlink ref="A4709" r:id="rId4699" xr:uid="{00000000-0004-0000-0D00-00005A120000}"/>
    <hyperlink ref="A4710" r:id="rId4700" xr:uid="{00000000-0004-0000-0D00-00005B120000}"/>
    <hyperlink ref="A4711" r:id="rId4701" xr:uid="{00000000-0004-0000-0D00-00005C120000}"/>
    <hyperlink ref="A4712" r:id="rId4702" xr:uid="{00000000-0004-0000-0D00-00005D120000}"/>
    <hyperlink ref="A4713" r:id="rId4703" xr:uid="{00000000-0004-0000-0D00-00005E120000}"/>
    <hyperlink ref="A4714" r:id="rId4704" xr:uid="{00000000-0004-0000-0D00-00005F120000}"/>
    <hyperlink ref="A4715" r:id="rId4705" xr:uid="{00000000-0004-0000-0D00-000060120000}"/>
    <hyperlink ref="A4716" r:id="rId4706" xr:uid="{00000000-0004-0000-0D00-000061120000}"/>
    <hyperlink ref="A4717" r:id="rId4707" xr:uid="{00000000-0004-0000-0D00-000062120000}"/>
    <hyperlink ref="A4718" r:id="rId4708" xr:uid="{00000000-0004-0000-0D00-000063120000}"/>
    <hyperlink ref="A4719" r:id="rId4709" xr:uid="{00000000-0004-0000-0D00-000064120000}"/>
    <hyperlink ref="A4720" r:id="rId4710" xr:uid="{00000000-0004-0000-0D00-000065120000}"/>
    <hyperlink ref="A4721" r:id="rId4711" xr:uid="{00000000-0004-0000-0D00-000066120000}"/>
    <hyperlink ref="A4722" r:id="rId4712" xr:uid="{00000000-0004-0000-0D00-000067120000}"/>
    <hyperlink ref="A4723" r:id="rId4713" xr:uid="{00000000-0004-0000-0D00-000068120000}"/>
    <hyperlink ref="A4724" r:id="rId4714" xr:uid="{00000000-0004-0000-0D00-000069120000}"/>
    <hyperlink ref="A4725" r:id="rId4715" xr:uid="{00000000-0004-0000-0D00-00006A120000}"/>
    <hyperlink ref="A4726" r:id="rId4716" xr:uid="{00000000-0004-0000-0D00-00006B120000}"/>
    <hyperlink ref="A4727" r:id="rId4717" xr:uid="{00000000-0004-0000-0D00-00006C120000}"/>
    <hyperlink ref="A4728" r:id="rId4718" xr:uid="{00000000-0004-0000-0D00-00006D120000}"/>
    <hyperlink ref="A4729" r:id="rId4719" xr:uid="{00000000-0004-0000-0D00-00006E120000}"/>
    <hyperlink ref="A4730" r:id="rId4720" xr:uid="{00000000-0004-0000-0D00-00006F120000}"/>
    <hyperlink ref="A4731" r:id="rId4721" xr:uid="{00000000-0004-0000-0D00-000070120000}"/>
    <hyperlink ref="A4732" r:id="rId4722" xr:uid="{00000000-0004-0000-0D00-000071120000}"/>
    <hyperlink ref="A4733" r:id="rId4723" xr:uid="{00000000-0004-0000-0D00-000072120000}"/>
    <hyperlink ref="A4734" r:id="rId4724" xr:uid="{00000000-0004-0000-0D00-000073120000}"/>
    <hyperlink ref="A4735" r:id="rId4725" xr:uid="{00000000-0004-0000-0D00-000074120000}"/>
    <hyperlink ref="A4736" r:id="rId4726" xr:uid="{00000000-0004-0000-0D00-000075120000}"/>
    <hyperlink ref="A4737" r:id="rId4727" xr:uid="{00000000-0004-0000-0D00-000076120000}"/>
    <hyperlink ref="A4738" r:id="rId4728" xr:uid="{00000000-0004-0000-0D00-000077120000}"/>
    <hyperlink ref="A4739" r:id="rId4729" xr:uid="{00000000-0004-0000-0D00-000078120000}"/>
    <hyperlink ref="A4740" r:id="rId4730" xr:uid="{00000000-0004-0000-0D00-000079120000}"/>
    <hyperlink ref="A4741" r:id="rId4731" xr:uid="{00000000-0004-0000-0D00-00007A120000}"/>
    <hyperlink ref="A4742" r:id="rId4732" xr:uid="{00000000-0004-0000-0D00-00007B120000}"/>
    <hyperlink ref="A4743" r:id="rId4733" xr:uid="{00000000-0004-0000-0D00-00007C120000}"/>
    <hyperlink ref="A4744" r:id="rId4734" xr:uid="{00000000-0004-0000-0D00-00007D120000}"/>
    <hyperlink ref="A4745" r:id="rId4735" xr:uid="{00000000-0004-0000-0D00-00007E120000}"/>
    <hyperlink ref="A4746" r:id="rId4736" xr:uid="{00000000-0004-0000-0D00-00007F120000}"/>
    <hyperlink ref="A4747" r:id="rId4737" xr:uid="{00000000-0004-0000-0D00-000080120000}"/>
    <hyperlink ref="A4748" r:id="rId4738" xr:uid="{00000000-0004-0000-0D00-000081120000}"/>
    <hyperlink ref="A4749" r:id="rId4739" xr:uid="{00000000-0004-0000-0D00-000082120000}"/>
    <hyperlink ref="A4750" r:id="rId4740" xr:uid="{00000000-0004-0000-0D00-000083120000}"/>
    <hyperlink ref="A4751" r:id="rId4741" xr:uid="{00000000-0004-0000-0D00-000084120000}"/>
    <hyperlink ref="A4752" r:id="rId4742" xr:uid="{00000000-0004-0000-0D00-000085120000}"/>
    <hyperlink ref="A4753" r:id="rId4743" xr:uid="{00000000-0004-0000-0D00-000086120000}"/>
    <hyperlink ref="A4754" r:id="rId4744" xr:uid="{00000000-0004-0000-0D00-000087120000}"/>
    <hyperlink ref="A4755" r:id="rId4745" xr:uid="{00000000-0004-0000-0D00-000088120000}"/>
    <hyperlink ref="A4756" r:id="rId4746" xr:uid="{00000000-0004-0000-0D00-000089120000}"/>
    <hyperlink ref="A4757" r:id="rId4747" xr:uid="{00000000-0004-0000-0D00-00008A120000}"/>
    <hyperlink ref="A4758" r:id="rId4748" xr:uid="{00000000-0004-0000-0D00-00008B120000}"/>
    <hyperlink ref="A4759" r:id="rId4749" xr:uid="{00000000-0004-0000-0D00-00008C120000}"/>
    <hyperlink ref="A4760" r:id="rId4750" xr:uid="{00000000-0004-0000-0D00-00008D120000}"/>
    <hyperlink ref="A4761" r:id="rId4751" xr:uid="{00000000-0004-0000-0D00-00008E120000}"/>
    <hyperlink ref="A4762" r:id="rId4752" xr:uid="{00000000-0004-0000-0D00-00008F120000}"/>
    <hyperlink ref="A4763" r:id="rId4753" xr:uid="{00000000-0004-0000-0D00-000090120000}"/>
    <hyperlink ref="A4764" r:id="rId4754" xr:uid="{00000000-0004-0000-0D00-000091120000}"/>
    <hyperlink ref="A4765" r:id="rId4755" xr:uid="{00000000-0004-0000-0D00-000092120000}"/>
    <hyperlink ref="A4766" r:id="rId4756" xr:uid="{00000000-0004-0000-0D00-000093120000}"/>
    <hyperlink ref="A4767" r:id="rId4757" xr:uid="{00000000-0004-0000-0D00-000094120000}"/>
    <hyperlink ref="A4768" r:id="rId4758" xr:uid="{00000000-0004-0000-0D00-000095120000}"/>
    <hyperlink ref="A4769" r:id="rId4759" xr:uid="{00000000-0004-0000-0D00-000096120000}"/>
    <hyperlink ref="A4770" r:id="rId4760" xr:uid="{00000000-0004-0000-0D00-000097120000}"/>
    <hyperlink ref="A4771" r:id="rId4761" xr:uid="{00000000-0004-0000-0D00-000098120000}"/>
    <hyperlink ref="A4772" r:id="rId4762" xr:uid="{00000000-0004-0000-0D00-000099120000}"/>
    <hyperlink ref="A4773" r:id="rId4763" xr:uid="{00000000-0004-0000-0D00-00009A120000}"/>
    <hyperlink ref="A4774" r:id="rId4764" xr:uid="{00000000-0004-0000-0D00-00009B120000}"/>
    <hyperlink ref="A4775" r:id="rId4765" xr:uid="{00000000-0004-0000-0D00-00009C120000}"/>
    <hyperlink ref="A4776" r:id="rId4766" xr:uid="{00000000-0004-0000-0D00-00009D120000}"/>
    <hyperlink ref="A4777" r:id="rId4767" xr:uid="{00000000-0004-0000-0D00-00009E120000}"/>
    <hyperlink ref="A4778" r:id="rId4768" xr:uid="{00000000-0004-0000-0D00-00009F120000}"/>
    <hyperlink ref="A4779" r:id="rId4769" xr:uid="{00000000-0004-0000-0D00-0000A0120000}"/>
    <hyperlink ref="A4780" r:id="rId4770" xr:uid="{00000000-0004-0000-0D00-0000A1120000}"/>
    <hyperlink ref="A4781" r:id="rId4771" xr:uid="{00000000-0004-0000-0D00-0000A2120000}"/>
    <hyperlink ref="A4782" r:id="rId4772" xr:uid="{00000000-0004-0000-0D00-0000A3120000}"/>
    <hyperlink ref="A4783" r:id="rId4773" xr:uid="{00000000-0004-0000-0D00-0000A4120000}"/>
    <hyperlink ref="A4784" r:id="rId4774" xr:uid="{00000000-0004-0000-0D00-0000A5120000}"/>
    <hyperlink ref="A4785" r:id="rId4775" xr:uid="{00000000-0004-0000-0D00-0000A6120000}"/>
    <hyperlink ref="A4786" r:id="rId4776" xr:uid="{00000000-0004-0000-0D00-0000A7120000}"/>
    <hyperlink ref="A4787" r:id="rId4777" xr:uid="{00000000-0004-0000-0D00-0000A8120000}"/>
    <hyperlink ref="A4788" r:id="rId4778" xr:uid="{00000000-0004-0000-0D00-0000A9120000}"/>
    <hyperlink ref="A4789" r:id="rId4779" xr:uid="{00000000-0004-0000-0D00-0000AA120000}"/>
    <hyperlink ref="A4790" r:id="rId4780" xr:uid="{00000000-0004-0000-0D00-0000AB120000}"/>
    <hyperlink ref="A4791" r:id="rId4781" xr:uid="{00000000-0004-0000-0D00-0000AC120000}"/>
    <hyperlink ref="A4792" r:id="rId4782" xr:uid="{00000000-0004-0000-0D00-0000AD120000}"/>
    <hyperlink ref="A4793" r:id="rId4783" xr:uid="{00000000-0004-0000-0D00-0000AE120000}"/>
    <hyperlink ref="A4794" r:id="rId4784" xr:uid="{00000000-0004-0000-0D00-0000AF120000}"/>
    <hyperlink ref="A4795" r:id="rId4785" xr:uid="{00000000-0004-0000-0D00-0000B0120000}"/>
    <hyperlink ref="A4796" r:id="rId4786" xr:uid="{00000000-0004-0000-0D00-0000B1120000}"/>
    <hyperlink ref="A4797" r:id="rId4787" xr:uid="{00000000-0004-0000-0D00-0000B2120000}"/>
    <hyperlink ref="A4798" r:id="rId4788" xr:uid="{00000000-0004-0000-0D00-0000B3120000}"/>
    <hyperlink ref="A4799" r:id="rId4789" xr:uid="{00000000-0004-0000-0D00-0000B4120000}"/>
    <hyperlink ref="A4800" r:id="rId4790" xr:uid="{00000000-0004-0000-0D00-0000B5120000}"/>
    <hyperlink ref="A4801" r:id="rId4791" xr:uid="{00000000-0004-0000-0D00-0000B6120000}"/>
    <hyperlink ref="A4802" r:id="rId4792" xr:uid="{00000000-0004-0000-0D00-0000B7120000}"/>
    <hyperlink ref="A4803" r:id="rId4793" xr:uid="{00000000-0004-0000-0D00-0000B8120000}"/>
    <hyperlink ref="A4804" r:id="rId4794" xr:uid="{00000000-0004-0000-0D00-0000B9120000}"/>
    <hyperlink ref="A4805" r:id="rId4795" xr:uid="{00000000-0004-0000-0D00-0000BA120000}"/>
    <hyperlink ref="A4806" r:id="rId4796" xr:uid="{00000000-0004-0000-0D00-0000BB120000}"/>
    <hyperlink ref="A4807" r:id="rId4797" xr:uid="{00000000-0004-0000-0D00-0000BC120000}"/>
    <hyperlink ref="A4808" r:id="rId4798" xr:uid="{00000000-0004-0000-0D00-0000BD120000}"/>
    <hyperlink ref="A4809" r:id="rId4799" xr:uid="{00000000-0004-0000-0D00-0000BE120000}"/>
    <hyperlink ref="A4810" r:id="rId4800" xr:uid="{00000000-0004-0000-0D00-0000BF120000}"/>
    <hyperlink ref="A4811" r:id="rId4801" xr:uid="{00000000-0004-0000-0D00-0000C0120000}"/>
    <hyperlink ref="A4812" r:id="rId4802" xr:uid="{00000000-0004-0000-0D00-0000C1120000}"/>
    <hyperlink ref="A4813" r:id="rId4803" xr:uid="{00000000-0004-0000-0D00-0000C2120000}"/>
    <hyperlink ref="A4814" r:id="rId4804" xr:uid="{00000000-0004-0000-0D00-0000C3120000}"/>
    <hyperlink ref="A4815" r:id="rId4805" xr:uid="{00000000-0004-0000-0D00-0000C4120000}"/>
    <hyperlink ref="A4816" r:id="rId4806" xr:uid="{00000000-0004-0000-0D00-0000C5120000}"/>
    <hyperlink ref="A4817" r:id="rId4807" xr:uid="{00000000-0004-0000-0D00-0000C6120000}"/>
    <hyperlink ref="A4818" r:id="rId4808" xr:uid="{00000000-0004-0000-0D00-0000C7120000}"/>
    <hyperlink ref="A4819" r:id="rId4809" xr:uid="{00000000-0004-0000-0D00-0000C8120000}"/>
    <hyperlink ref="A4820" r:id="rId4810" xr:uid="{00000000-0004-0000-0D00-0000C9120000}"/>
    <hyperlink ref="A4821" r:id="rId4811" xr:uid="{00000000-0004-0000-0D00-0000CA120000}"/>
    <hyperlink ref="A4822" r:id="rId4812" xr:uid="{00000000-0004-0000-0D00-0000CB120000}"/>
    <hyperlink ref="A4823" r:id="rId4813" xr:uid="{00000000-0004-0000-0D00-0000CC120000}"/>
    <hyperlink ref="A4824" r:id="rId4814" xr:uid="{00000000-0004-0000-0D00-0000CD120000}"/>
    <hyperlink ref="A4825" r:id="rId4815" xr:uid="{00000000-0004-0000-0D00-0000CE120000}"/>
    <hyperlink ref="A4826" r:id="rId4816" xr:uid="{00000000-0004-0000-0D00-0000CF120000}"/>
    <hyperlink ref="A4827" r:id="rId4817" xr:uid="{00000000-0004-0000-0D00-0000D0120000}"/>
    <hyperlink ref="A4828" r:id="rId4818" xr:uid="{00000000-0004-0000-0D00-0000D1120000}"/>
    <hyperlink ref="A4829" r:id="rId4819" xr:uid="{00000000-0004-0000-0D00-0000D2120000}"/>
    <hyperlink ref="A4830" r:id="rId4820" xr:uid="{00000000-0004-0000-0D00-0000D3120000}"/>
    <hyperlink ref="A4831" r:id="rId4821" xr:uid="{00000000-0004-0000-0D00-0000D4120000}"/>
    <hyperlink ref="A4832" r:id="rId4822" xr:uid="{00000000-0004-0000-0D00-0000D5120000}"/>
    <hyperlink ref="A4833" r:id="rId4823" xr:uid="{00000000-0004-0000-0D00-0000D6120000}"/>
    <hyperlink ref="A4834" r:id="rId4824" xr:uid="{00000000-0004-0000-0D00-0000D7120000}"/>
    <hyperlink ref="A4835" r:id="rId4825" xr:uid="{00000000-0004-0000-0D00-0000D8120000}"/>
    <hyperlink ref="A4836" r:id="rId4826" xr:uid="{00000000-0004-0000-0D00-0000D9120000}"/>
    <hyperlink ref="A4837" r:id="rId4827" xr:uid="{00000000-0004-0000-0D00-0000DA120000}"/>
    <hyperlink ref="A4838" r:id="rId4828" xr:uid="{00000000-0004-0000-0D00-0000DB120000}"/>
    <hyperlink ref="A4839" r:id="rId4829" xr:uid="{00000000-0004-0000-0D00-0000DC120000}"/>
    <hyperlink ref="A4840" r:id="rId4830" xr:uid="{00000000-0004-0000-0D00-0000DD120000}"/>
    <hyperlink ref="A4841" r:id="rId4831" xr:uid="{00000000-0004-0000-0D00-0000DE120000}"/>
    <hyperlink ref="A4842" r:id="rId4832" xr:uid="{00000000-0004-0000-0D00-0000DF120000}"/>
    <hyperlink ref="A4843" r:id="rId4833" xr:uid="{00000000-0004-0000-0D00-0000E0120000}"/>
    <hyperlink ref="A4844" r:id="rId4834" xr:uid="{00000000-0004-0000-0D00-0000E1120000}"/>
    <hyperlink ref="A4845" r:id="rId4835" xr:uid="{00000000-0004-0000-0D00-0000E2120000}"/>
    <hyperlink ref="A4846" r:id="rId4836" xr:uid="{00000000-0004-0000-0D00-0000E3120000}"/>
    <hyperlink ref="A4847" r:id="rId4837" xr:uid="{00000000-0004-0000-0D00-0000E4120000}"/>
    <hyperlink ref="A4848" r:id="rId4838" xr:uid="{00000000-0004-0000-0D00-0000E5120000}"/>
    <hyperlink ref="A4849" r:id="rId4839" xr:uid="{00000000-0004-0000-0D00-0000E6120000}"/>
    <hyperlink ref="A4850" r:id="rId4840" xr:uid="{00000000-0004-0000-0D00-0000E7120000}"/>
    <hyperlink ref="A4851" r:id="rId4841" xr:uid="{00000000-0004-0000-0D00-0000E8120000}"/>
    <hyperlink ref="A4852" r:id="rId4842" xr:uid="{00000000-0004-0000-0D00-0000E9120000}"/>
    <hyperlink ref="A4853" r:id="rId4843" xr:uid="{00000000-0004-0000-0D00-0000EA120000}"/>
    <hyperlink ref="A4854" r:id="rId4844" xr:uid="{00000000-0004-0000-0D00-0000EB120000}"/>
    <hyperlink ref="A4855" r:id="rId4845" xr:uid="{00000000-0004-0000-0D00-0000EC120000}"/>
    <hyperlink ref="A4856" r:id="rId4846" xr:uid="{00000000-0004-0000-0D00-0000ED120000}"/>
    <hyperlink ref="A4857" r:id="rId4847" xr:uid="{00000000-0004-0000-0D00-0000EE120000}"/>
    <hyperlink ref="A4858" r:id="rId4848" xr:uid="{00000000-0004-0000-0D00-0000EF120000}"/>
    <hyperlink ref="A4859" r:id="rId4849" xr:uid="{00000000-0004-0000-0D00-0000F0120000}"/>
    <hyperlink ref="A4860" r:id="rId4850" xr:uid="{00000000-0004-0000-0D00-0000F1120000}"/>
    <hyperlink ref="A4861" r:id="rId4851" xr:uid="{00000000-0004-0000-0D00-0000F2120000}"/>
    <hyperlink ref="A4862" r:id="rId4852" xr:uid="{00000000-0004-0000-0D00-0000F3120000}"/>
    <hyperlink ref="A4863" r:id="rId4853" xr:uid="{00000000-0004-0000-0D00-0000F4120000}"/>
    <hyperlink ref="A4864" r:id="rId4854" xr:uid="{00000000-0004-0000-0D00-0000F5120000}"/>
    <hyperlink ref="A4865" r:id="rId4855" xr:uid="{00000000-0004-0000-0D00-0000F6120000}"/>
    <hyperlink ref="A4866" r:id="rId4856" xr:uid="{00000000-0004-0000-0D00-0000F7120000}"/>
    <hyperlink ref="A4867" r:id="rId4857" xr:uid="{00000000-0004-0000-0D00-0000F8120000}"/>
    <hyperlink ref="A4868" r:id="rId4858" xr:uid="{00000000-0004-0000-0D00-0000F9120000}"/>
    <hyperlink ref="A4869" r:id="rId4859" xr:uid="{00000000-0004-0000-0D00-0000FA120000}"/>
    <hyperlink ref="A4870" r:id="rId4860" xr:uid="{00000000-0004-0000-0D00-0000FB120000}"/>
    <hyperlink ref="A4871" r:id="rId4861" xr:uid="{00000000-0004-0000-0D00-0000FC120000}"/>
    <hyperlink ref="A4872" r:id="rId4862" xr:uid="{00000000-0004-0000-0D00-0000FD120000}"/>
    <hyperlink ref="A4873" r:id="rId4863" xr:uid="{00000000-0004-0000-0D00-0000FE120000}"/>
    <hyperlink ref="A4874" r:id="rId4864" xr:uid="{00000000-0004-0000-0D00-0000FF120000}"/>
    <hyperlink ref="A4875" r:id="rId4865" xr:uid="{00000000-0004-0000-0D00-000000130000}"/>
    <hyperlink ref="A4876" r:id="rId4866" xr:uid="{00000000-0004-0000-0D00-000001130000}"/>
    <hyperlink ref="A4877" r:id="rId4867" xr:uid="{00000000-0004-0000-0D00-000002130000}"/>
    <hyperlink ref="A4878" r:id="rId4868" xr:uid="{00000000-0004-0000-0D00-000003130000}"/>
    <hyperlink ref="A4879" r:id="rId4869" xr:uid="{00000000-0004-0000-0D00-000004130000}"/>
    <hyperlink ref="A4880" r:id="rId4870" xr:uid="{00000000-0004-0000-0D00-000005130000}"/>
    <hyperlink ref="A4881" r:id="rId4871" xr:uid="{00000000-0004-0000-0D00-000006130000}"/>
    <hyperlink ref="A4882" r:id="rId4872" xr:uid="{00000000-0004-0000-0D00-000007130000}"/>
    <hyperlink ref="A4883" r:id="rId4873" xr:uid="{00000000-0004-0000-0D00-000008130000}"/>
    <hyperlink ref="A4884" r:id="rId4874" xr:uid="{00000000-0004-0000-0D00-000009130000}"/>
    <hyperlink ref="A4885" r:id="rId4875" xr:uid="{00000000-0004-0000-0D00-00000A130000}"/>
    <hyperlink ref="A4886" r:id="rId4876" xr:uid="{00000000-0004-0000-0D00-00000B130000}"/>
    <hyperlink ref="A4887" r:id="rId4877" xr:uid="{00000000-0004-0000-0D00-00000C130000}"/>
    <hyperlink ref="A4888" r:id="rId4878" xr:uid="{00000000-0004-0000-0D00-00000D130000}"/>
    <hyperlink ref="A4889" r:id="rId4879" xr:uid="{00000000-0004-0000-0D00-00000E130000}"/>
    <hyperlink ref="A4890" r:id="rId4880" xr:uid="{00000000-0004-0000-0D00-00000F130000}"/>
    <hyperlink ref="A4891" r:id="rId4881" xr:uid="{00000000-0004-0000-0D00-000010130000}"/>
    <hyperlink ref="A4892" r:id="rId4882" xr:uid="{00000000-0004-0000-0D00-000011130000}"/>
    <hyperlink ref="A4893" r:id="rId4883" xr:uid="{00000000-0004-0000-0D00-000012130000}"/>
    <hyperlink ref="A4894" r:id="rId4884" xr:uid="{00000000-0004-0000-0D00-000013130000}"/>
    <hyperlink ref="A4895" r:id="rId4885" xr:uid="{00000000-0004-0000-0D00-000014130000}"/>
    <hyperlink ref="A4896" r:id="rId4886" xr:uid="{00000000-0004-0000-0D00-000015130000}"/>
    <hyperlink ref="A4897" r:id="rId4887" xr:uid="{00000000-0004-0000-0D00-000016130000}"/>
    <hyperlink ref="A4898" r:id="rId4888" xr:uid="{00000000-0004-0000-0D00-000017130000}"/>
    <hyperlink ref="A4899" r:id="rId4889" xr:uid="{00000000-0004-0000-0D00-000018130000}"/>
    <hyperlink ref="A4900" r:id="rId4890" xr:uid="{00000000-0004-0000-0D00-000019130000}"/>
    <hyperlink ref="A4901" r:id="rId4891" xr:uid="{00000000-0004-0000-0D00-00001A130000}"/>
    <hyperlink ref="A4902" r:id="rId4892" xr:uid="{00000000-0004-0000-0D00-00001B130000}"/>
    <hyperlink ref="A4903" r:id="rId4893" xr:uid="{00000000-0004-0000-0D00-00001C130000}"/>
    <hyperlink ref="A4904" r:id="rId4894" xr:uid="{00000000-0004-0000-0D00-00001D130000}"/>
    <hyperlink ref="A4905" r:id="rId4895" xr:uid="{00000000-0004-0000-0D00-00001E130000}"/>
    <hyperlink ref="A4906" r:id="rId4896" xr:uid="{00000000-0004-0000-0D00-00001F130000}"/>
    <hyperlink ref="A4907" r:id="rId4897" xr:uid="{00000000-0004-0000-0D00-000020130000}"/>
    <hyperlink ref="A4908" r:id="rId4898" xr:uid="{00000000-0004-0000-0D00-000021130000}"/>
    <hyperlink ref="A4909" r:id="rId4899" xr:uid="{00000000-0004-0000-0D00-000022130000}"/>
    <hyperlink ref="A4910" r:id="rId4900" xr:uid="{00000000-0004-0000-0D00-000023130000}"/>
    <hyperlink ref="A4911" r:id="rId4901" xr:uid="{00000000-0004-0000-0D00-000024130000}"/>
    <hyperlink ref="A4912" r:id="rId4902" xr:uid="{00000000-0004-0000-0D00-000025130000}"/>
    <hyperlink ref="A4913" r:id="rId4903" xr:uid="{00000000-0004-0000-0D00-000026130000}"/>
    <hyperlink ref="A4914" r:id="rId4904" xr:uid="{00000000-0004-0000-0D00-000027130000}"/>
    <hyperlink ref="A4915" r:id="rId4905" xr:uid="{00000000-0004-0000-0D00-000028130000}"/>
    <hyperlink ref="A4916" r:id="rId4906" xr:uid="{00000000-0004-0000-0D00-000029130000}"/>
    <hyperlink ref="A4917" r:id="rId4907" xr:uid="{00000000-0004-0000-0D00-00002A130000}"/>
    <hyperlink ref="A4918" r:id="rId4908" xr:uid="{00000000-0004-0000-0D00-00002B130000}"/>
    <hyperlink ref="A4919" r:id="rId4909" xr:uid="{00000000-0004-0000-0D00-00002C130000}"/>
    <hyperlink ref="A4920" r:id="rId4910" xr:uid="{00000000-0004-0000-0D00-00002D130000}"/>
    <hyperlink ref="A4921" r:id="rId4911" xr:uid="{00000000-0004-0000-0D00-00002E130000}"/>
    <hyperlink ref="A4922" r:id="rId4912" xr:uid="{00000000-0004-0000-0D00-00002F130000}"/>
    <hyperlink ref="A4923" r:id="rId4913" xr:uid="{00000000-0004-0000-0D00-000030130000}"/>
    <hyperlink ref="A4924" r:id="rId4914" xr:uid="{00000000-0004-0000-0D00-000031130000}"/>
    <hyperlink ref="A4925" r:id="rId4915" xr:uid="{00000000-0004-0000-0D00-000032130000}"/>
    <hyperlink ref="A4926" r:id="rId4916" xr:uid="{00000000-0004-0000-0D00-000033130000}"/>
    <hyperlink ref="A4927" r:id="rId4917" xr:uid="{00000000-0004-0000-0D00-000034130000}"/>
    <hyperlink ref="A4928" r:id="rId4918" xr:uid="{00000000-0004-0000-0D00-000035130000}"/>
    <hyperlink ref="A4929" r:id="rId4919" xr:uid="{00000000-0004-0000-0D00-000036130000}"/>
    <hyperlink ref="A4930" r:id="rId4920" xr:uid="{00000000-0004-0000-0D00-000037130000}"/>
    <hyperlink ref="A4931" r:id="rId4921" xr:uid="{00000000-0004-0000-0D00-000038130000}"/>
    <hyperlink ref="A4932" r:id="rId4922" xr:uid="{00000000-0004-0000-0D00-000039130000}"/>
    <hyperlink ref="A4933" r:id="rId4923" xr:uid="{00000000-0004-0000-0D00-00003A130000}"/>
    <hyperlink ref="A4934" r:id="rId4924" xr:uid="{00000000-0004-0000-0D00-00003B130000}"/>
    <hyperlink ref="A4935" r:id="rId4925" xr:uid="{00000000-0004-0000-0D00-00003C130000}"/>
    <hyperlink ref="A4936" r:id="rId4926" xr:uid="{00000000-0004-0000-0D00-00003D130000}"/>
    <hyperlink ref="A4937" r:id="rId4927" xr:uid="{00000000-0004-0000-0D00-00003E130000}"/>
    <hyperlink ref="A4938" r:id="rId4928" xr:uid="{00000000-0004-0000-0D00-00003F130000}"/>
    <hyperlink ref="A4939" r:id="rId4929" xr:uid="{00000000-0004-0000-0D00-000040130000}"/>
    <hyperlink ref="A4940" r:id="rId4930" xr:uid="{00000000-0004-0000-0D00-000041130000}"/>
    <hyperlink ref="A4941" r:id="rId4931" xr:uid="{00000000-0004-0000-0D00-000042130000}"/>
    <hyperlink ref="A4942" r:id="rId4932" xr:uid="{00000000-0004-0000-0D00-000043130000}"/>
    <hyperlink ref="A4943" r:id="rId4933" xr:uid="{00000000-0004-0000-0D00-000044130000}"/>
    <hyperlink ref="A4944" r:id="rId4934" xr:uid="{00000000-0004-0000-0D00-000045130000}"/>
    <hyperlink ref="A4945" r:id="rId4935" xr:uid="{00000000-0004-0000-0D00-000046130000}"/>
    <hyperlink ref="A4946" r:id="rId4936" xr:uid="{00000000-0004-0000-0D00-000047130000}"/>
    <hyperlink ref="A4947" r:id="rId4937" xr:uid="{00000000-0004-0000-0D00-000048130000}"/>
    <hyperlink ref="A4948" r:id="rId4938" xr:uid="{00000000-0004-0000-0D00-000049130000}"/>
    <hyperlink ref="A4949" r:id="rId4939" xr:uid="{00000000-0004-0000-0D00-00004A130000}"/>
    <hyperlink ref="A4950" r:id="rId4940" xr:uid="{00000000-0004-0000-0D00-00004B130000}"/>
    <hyperlink ref="A4951" r:id="rId4941" xr:uid="{00000000-0004-0000-0D00-00004C130000}"/>
    <hyperlink ref="A4952" r:id="rId4942" xr:uid="{00000000-0004-0000-0D00-00004D130000}"/>
    <hyperlink ref="A4953" r:id="rId4943" xr:uid="{00000000-0004-0000-0D00-00004E130000}"/>
    <hyperlink ref="A4954" r:id="rId4944" xr:uid="{00000000-0004-0000-0D00-00004F130000}"/>
    <hyperlink ref="A4955" r:id="rId4945" xr:uid="{00000000-0004-0000-0D00-000050130000}"/>
    <hyperlink ref="A4956" r:id="rId4946" xr:uid="{00000000-0004-0000-0D00-000051130000}"/>
    <hyperlink ref="A4957" r:id="rId4947" xr:uid="{00000000-0004-0000-0D00-000052130000}"/>
    <hyperlink ref="A4958" r:id="rId4948" xr:uid="{00000000-0004-0000-0D00-000053130000}"/>
    <hyperlink ref="A4959" r:id="rId4949" xr:uid="{00000000-0004-0000-0D00-000054130000}"/>
    <hyperlink ref="A4960" r:id="rId4950" xr:uid="{00000000-0004-0000-0D00-000055130000}"/>
    <hyperlink ref="A4961" r:id="rId4951" xr:uid="{00000000-0004-0000-0D00-000056130000}"/>
    <hyperlink ref="A4962" r:id="rId4952" xr:uid="{00000000-0004-0000-0D00-000057130000}"/>
    <hyperlink ref="A4963" r:id="rId4953" xr:uid="{00000000-0004-0000-0D00-000058130000}"/>
    <hyperlink ref="A4964" r:id="rId4954" xr:uid="{00000000-0004-0000-0D00-000059130000}"/>
    <hyperlink ref="A4965" r:id="rId4955" xr:uid="{00000000-0004-0000-0D00-00005A130000}"/>
    <hyperlink ref="A4966" r:id="rId4956" xr:uid="{00000000-0004-0000-0D00-00005B130000}"/>
    <hyperlink ref="A4967" r:id="rId4957" xr:uid="{00000000-0004-0000-0D00-00005C130000}"/>
    <hyperlink ref="A4968" r:id="rId4958" xr:uid="{00000000-0004-0000-0D00-00005D130000}"/>
    <hyperlink ref="A4969" r:id="rId4959" xr:uid="{00000000-0004-0000-0D00-00005E130000}"/>
    <hyperlink ref="A4970" r:id="rId4960" xr:uid="{00000000-0004-0000-0D00-00005F130000}"/>
    <hyperlink ref="A4971" r:id="rId4961" xr:uid="{00000000-0004-0000-0D00-000060130000}"/>
    <hyperlink ref="A4972" r:id="rId4962" xr:uid="{00000000-0004-0000-0D00-000061130000}"/>
    <hyperlink ref="A4973" r:id="rId4963" xr:uid="{00000000-0004-0000-0D00-000062130000}"/>
    <hyperlink ref="A4974" r:id="rId4964" xr:uid="{00000000-0004-0000-0D00-000063130000}"/>
    <hyperlink ref="A4975" r:id="rId4965" xr:uid="{00000000-0004-0000-0D00-000064130000}"/>
    <hyperlink ref="A4976" r:id="rId4966" xr:uid="{00000000-0004-0000-0D00-000065130000}"/>
    <hyperlink ref="A4977" r:id="rId4967" xr:uid="{00000000-0004-0000-0D00-000066130000}"/>
    <hyperlink ref="A4978" r:id="rId4968" xr:uid="{00000000-0004-0000-0D00-000067130000}"/>
    <hyperlink ref="A4979" r:id="rId4969" xr:uid="{00000000-0004-0000-0D00-000068130000}"/>
    <hyperlink ref="A4980" r:id="rId4970" xr:uid="{00000000-0004-0000-0D00-000069130000}"/>
    <hyperlink ref="A4981" r:id="rId4971" xr:uid="{00000000-0004-0000-0D00-00006A130000}"/>
    <hyperlink ref="A4982" r:id="rId4972" xr:uid="{00000000-0004-0000-0D00-00006B130000}"/>
    <hyperlink ref="A4983" r:id="rId4973" xr:uid="{00000000-0004-0000-0D00-00006C130000}"/>
    <hyperlink ref="A4984" r:id="rId4974" xr:uid="{00000000-0004-0000-0D00-00006D130000}"/>
    <hyperlink ref="A4985" r:id="rId4975" xr:uid="{00000000-0004-0000-0D00-00006E130000}"/>
    <hyperlink ref="A4986" r:id="rId4976" xr:uid="{00000000-0004-0000-0D00-00006F130000}"/>
    <hyperlink ref="A4987" r:id="rId4977" xr:uid="{00000000-0004-0000-0D00-000070130000}"/>
    <hyperlink ref="A4988" r:id="rId4978" xr:uid="{00000000-0004-0000-0D00-000071130000}"/>
    <hyperlink ref="A4989" r:id="rId4979" xr:uid="{00000000-0004-0000-0D00-000072130000}"/>
    <hyperlink ref="A4990" r:id="rId4980" xr:uid="{00000000-0004-0000-0D00-000073130000}"/>
    <hyperlink ref="A4991" r:id="rId4981" xr:uid="{00000000-0004-0000-0D00-000074130000}"/>
    <hyperlink ref="A4992" r:id="rId4982" xr:uid="{00000000-0004-0000-0D00-000075130000}"/>
    <hyperlink ref="A4993" r:id="rId4983" xr:uid="{00000000-0004-0000-0D00-000076130000}"/>
    <hyperlink ref="A4994" r:id="rId4984" xr:uid="{00000000-0004-0000-0D00-000077130000}"/>
    <hyperlink ref="A4995" r:id="rId4985" xr:uid="{00000000-0004-0000-0D00-000078130000}"/>
    <hyperlink ref="A4996" r:id="rId4986" xr:uid="{00000000-0004-0000-0D00-000079130000}"/>
    <hyperlink ref="A4997" r:id="rId4987" xr:uid="{00000000-0004-0000-0D00-00007A130000}"/>
    <hyperlink ref="A4998" r:id="rId4988" xr:uid="{00000000-0004-0000-0D00-00007B130000}"/>
    <hyperlink ref="A4999" r:id="rId4989" xr:uid="{00000000-0004-0000-0D00-00007C130000}"/>
    <hyperlink ref="A5000" r:id="rId4990" xr:uid="{00000000-0004-0000-0D00-00007D130000}"/>
    <hyperlink ref="A5001" r:id="rId4991" xr:uid="{00000000-0004-0000-0D00-00007E130000}"/>
    <hyperlink ref="A5002" r:id="rId4992" xr:uid="{00000000-0004-0000-0D00-00007F130000}"/>
    <hyperlink ref="A5003" r:id="rId4993" xr:uid="{00000000-0004-0000-0D00-000080130000}"/>
    <hyperlink ref="A5004" r:id="rId4994" xr:uid="{00000000-0004-0000-0D00-000081130000}"/>
    <hyperlink ref="A5005" r:id="rId4995" xr:uid="{00000000-0004-0000-0D00-000082130000}"/>
    <hyperlink ref="A5006" r:id="rId4996" xr:uid="{00000000-0004-0000-0D00-000083130000}"/>
    <hyperlink ref="A5007" r:id="rId4997" xr:uid="{00000000-0004-0000-0D00-000084130000}"/>
    <hyperlink ref="A5008" r:id="rId4998" xr:uid="{00000000-0004-0000-0D00-000085130000}"/>
    <hyperlink ref="A5009" r:id="rId4999" xr:uid="{00000000-0004-0000-0D00-000086130000}"/>
    <hyperlink ref="A5010" r:id="rId5000" xr:uid="{00000000-0004-0000-0D00-000087130000}"/>
    <hyperlink ref="A5011" r:id="rId5001" xr:uid="{00000000-0004-0000-0D00-000088130000}"/>
    <hyperlink ref="A5012" r:id="rId5002" xr:uid="{00000000-0004-0000-0D00-000089130000}"/>
    <hyperlink ref="A5013" r:id="rId5003" xr:uid="{00000000-0004-0000-0D00-00008A130000}"/>
    <hyperlink ref="A5014" r:id="rId5004" xr:uid="{00000000-0004-0000-0D00-00008B130000}"/>
    <hyperlink ref="A5015" r:id="rId5005" xr:uid="{00000000-0004-0000-0D00-00008C130000}"/>
    <hyperlink ref="A5016" r:id="rId5006" xr:uid="{00000000-0004-0000-0D00-00008D130000}"/>
    <hyperlink ref="A5017" r:id="rId5007" xr:uid="{00000000-0004-0000-0D00-00008E130000}"/>
    <hyperlink ref="A5018" r:id="rId5008" xr:uid="{00000000-0004-0000-0D00-00008F130000}"/>
    <hyperlink ref="A5019" r:id="rId5009" xr:uid="{00000000-0004-0000-0D00-000090130000}"/>
    <hyperlink ref="A5020" r:id="rId5010" xr:uid="{00000000-0004-0000-0D00-000091130000}"/>
    <hyperlink ref="A5021" r:id="rId5011" xr:uid="{00000000-0004-0000-0D00-000092130000}"/>
    <hyperlink ref="A5022" r:id="rId5012" xr:uid="{00000000-0004-0000-0D00-000093130000}"/>
    <hyperlink ref="A5023" r:id="rId5013" xr:uid="{00000000-0004-0000-0D00-000094130000}"/>
    <hyperlink ref="A5024" r:id="rId5014" xr:uid="{00000000-0004-0000-0D00-000095130000}"/>
    <hyperlink ref="A5025" r:id="rId5015" xr:uid="{00000000-0004-0000-0D00-000096130000}"/>
    <hyperlink ref="A5026" r:id="rId5016" xr:uid="{00000000-0004-0000-0D00-000097130000}"/>
    <hyperlink ref="A5027" r:id="rId5017" xr:uid="{00000000-0004-0000-0D00-000098130000}"/>
    <hyperlink ref="A5028" r:id="rId5018" xr:uid="{00000000-0004-0000-0D00-000099130000}"/>
    <hyperlink ref="A5029" r:id="rId5019" xr:uid="{00000000-0004-0000-0D00-00009A130000}"/>
    <hyperlink ref="A5030" r:id="rId5020" xr:uid="{00000000-0004-0000-0D00-00009B130000}"/>
    <hyperlink ref="A5031" r:id="rId5021" xr:uid="{00000000-0004-0000-0D00-00009C130000}"/>
    <hyperlink ref="A5032" r:id="rId5022" xr:uid="{00000000-0004-0000-0D00-00009D130000}"/>
    <hyperlink ref="A5033" r:id="rId5023" xr:uid="{00000000-0004-0000-0D00-00009E130000}"/>
    <hyperlink ref="A5034" r:id="rId5024" xr:uid="{00000000-0004-0000-0D00-00009F130000}"/>
    <hyperlink ref="A5035" r:id="rId5025" xr:uid="{00000000-0004-0000-0D00-0000A0130000}"/>
    <hyperlink ref="A5036" r:id="rId5026" xr:uid="{00000000-0004-0000-0D00-0000A1130000}"/>
    <hyperlink ref="A5037" r:id="rId5027" xr:uid="{00000000-0004-0000-0D00-0000A2130000}"/>
    <hyperlink ref="A5038" r:id="rId5028" xr:uid="{00000000-0004-0000-0D00-0000A3130000}"/>
    <hyperlink ref="A5039" r:id="rId5029" xr:uid="{00000000-0004-0000-0D00-0000A4130000}"/>
    <hyperlink ref="A5040" r:id="rId5030" xr:uid="{00000000-0004-0000-0D00-0000A5130000}"/>
    <hyperlink ref="A5041" r:id="rId5031" xr:uid="{00000000-0004-0000-0D00-0000A6130000}"/>
    <hyperlink ref="A5042" r:id="rId5032" xr:uid="{00000000-0004-0000-0D00-0000A7130000}"/>
    <hyperlink ref="A5043" r:id="rId5033" xr:uid="{00000000-0004-0000-0D00-0000A8130000}"/>
    <hyperlink ref="A5044" r:id="rId5034" xr:uid="{00000000-0004-0000-0D00-0000A9130000}"/>
    <hyperlink ref="A5045" r:id="rId5035" xr:uid="{00000000-0004-0000-0D00-0000AA130000}"/>
    <hyperlink ref="A5046" r:id="rId5036" xr:uid="{00000000-0004-0000-0D00-0000AB130000}"/>
    <hyperlink ref="A5047" r:id="rId5037" xr:uid="{00000000-0004-0000-0D00-0000AC130000}"/>
    <hyperlink ref="A5048" r:id="rId5038" xr:uid="{00000000-0004-0000-0D00-0000AD130000}"/>
    <hyperlink ref="A5049" r:id="rId5039" xr:uid="{00000000-0004-0000-0D00-0000AE130000}"/>
    <hyperlink ref="A5050" r:id="rId5040" xr:uid="{00000000-0004-0000-0D00-0000AF130000}"/>
    <hyperlink ref="A5051" r:id="rId5041" xr:uid="{00000000-0004-0000-0D00-0000B0130000}"/>
    <hyperlink ref="A5052" r:id="rId5042" xr:uid="{00000000-0004-0000-0D00-0000B1130000}"/>
    <hyperlink ref="A5053" r:id="rId5043" xr:uid="{00000000-0004-0000-0D00-0000B2130000}"/>
    <hyperlink ref="A5054" r:id="rId5044" xr:uid="{00000000-0004-0000-0D00-0000B3130000}"/>
    <hyperlink ref="A5055" r:id="rId5045" xr:uid="{00000000-0004-0000-0D00-0000B4130000}"/>
    <hyperlink ref="A5056" r:id="rId5046" xr:uid="{00000000-0004-0000-0D00-0000B5130000}"/>
    <hyperlink ref="A5057" r:id="rId5047" xr:uid="{00000000-0004-0000-0D00-0000B6130000}"/>
    <hyperlink ref="A5058" r:id="rId5048" xr:uid="{00000000-0004-0000-0D00-0000B7130000}"/>
    <hyperlink ref="A5059" r:id="rId5049" xr:uid="{00000000-0004-0000-0D00-0000B8130000}"/>
    <hyperlink ref="A5060" r:id="rId5050" xr:uid="{00000000-0004-0000-0D00-0000B9130000}"/>
    <hyperlink ref="A5061" r:id="rId5051" xr:uid="{00000000-0004-0000-0D00-0000BA130000}"/>
    <hyperlink ref="A5062" r:id="rId5052" xr:uid="{00000000-0004-0000-0D00-0000BB130000}"/>
    <hyperlink ref="A5063" r:id="rId5053" xr:uid="{00000000-0004-0000-0D00-0000BC130000}"/>
    <hyperlink ref="A5064" r:id="rId5054" xr:uid="{00000000-0004-0000-0D00-0000BD130000}"/>
    <hyperlink ref="A5065" r:id="rId5055" xr:uid="{00000000-0004-0000-0D00-0000BE130000}"/>
    <hyperlink ref="A5066" r:id="rId5056" xr:uid="{00000000-0004-0000-0D00-0000BF130000}"/>
    <hyperlink ref="A5067" r:id="rId5057" xr:uid="{00000000-0004-0000-0D00-0000C0130000}"/>
    <hyperlink ref="A5068" r:id="rId5058" xr:uid="{00000000-0004-0000-0D00-0000C1130000}"/>
    <hyperlink ref="A5069" r:id="rId5059" xr:uid="{00000000-0004-0000-0D00-0000C2130000}"/>
    <hyperlink ref="A5070" r:id="rId5060" xr:uid="{00000000-0004-0000-0D00-0000C3130000}"/>
    <hyperlink ref="A5071" r:id="rId5061" xr:uid="{00000000-0004-0000-0D00-0000C4130000}"/>
    <hyperlink ref="A5072" r:id="rId5062" xr:uid="{00000000-0004-0000-0D00-0000C5130000}"/>
    <hyperlink ref="A5073" r:id="rId5063" xr:uid="{00000000-0004-0000-0D00-0000C6130000}"/>
    <hyperlink ref="A5074" r:id="rId5064" xr:uid="{00000000-0004-0000-0D00-0000C7130000}"/>
    <hyperlink ref="A5075" r:id="rId5065" xr:uid="{00000000-0004-0000-0D00-0000C8130000}"/>
    <hyperlink ref="A5076" r:id="rId5066" xr:uid="{00000000-0004-0000-0D00-0000C9130000}"/>
    <hyperlink ref="A5077" r:id="rId5067" xr:uid="{00000000-0004-0000-0D00-0000CA130000}"/>
    <hyperlink ref="A5078" r:id="rId5068" xr:uid="{00000000-0004-0000-0D00-0000CB130000}"/>
    <hyperlink ref="A5079" r:id="rId5069" xr:uid="{00000000-0004-0000-0D00-0000CC130000}"/>
    <hyperlink ref="A5080" r:id="rId5070" xr:uid="{00000000-0004-0000-0D00-0000CD130000}"/>
    <hyperlink ref="A5081" r:id="rId5071" xr:uid="{00000000-0004-0000-0D00-0000CE130000}"/>
    <hyperlink ref="A5082" r:id="rId5072" xr:uid="{00000000-0004-0000-0D00-0000CF130000}"/>
    <hyperlink ref="A5083" r:id="rId5073" xr:uid="{00000000-0004-0000-0D00-0000D0130000}"/>
    <hyperlink ref="A5084" r:id="rId5074" xr:uid="{00000000-0004-0000-0D00-0000D1130000}"/>
    <hyperlink ref="A5085" r:id="rId5075" xr:uid="{00000000-0004-0000-0D00-0000D2130000}"/>
    <hyperlink ref="A5086" r:id="rId5076" xr:uid="{00000000-0004-0000-0D00-0000D3130000}"/>
    <hyperlink ref="A5087" r:id="rId5077" xr:uid="{00000000-0004-0000-0D00-0000D4130000}"/>
    <hyperlink ref="A5088" r:id="rId5078" xr:uid="{00000000-0004-0000-0D00-0000D5130000}"/>
    <hyperlink ref="A5089" r:id="rId5079" xr:uid="{00000000-0004-0000-0D00-0000D6130000}"/>
    <hyperlink ref="A5090" r:id="rId5080" xr:uid="{00000000-0004-0000-0D00-0000D7130000}"/>
    <hyperlink ref="A5091" r:id="rId5081" xr:uid="{00000000-0004-0000-0D00-0000D8130000}"/>
    <hyperlink ref="A5092" r:id="rId5082" xr:uid="{00000000-0004-0000-0D00-0000D9130000}"/>
    <hyperlink ref="A5093" r:id="rId5083" xr:uid="{00000000-0004-0000-0D00-0000DA130000}"/>
    <hyperlink ref="A5094" r:id="rId5084" xr:uid="{00000000-0004-0000-0D00-0000DB130000}"/>
    <hyperlink ref="A5095" r:id="rId5085" xr:uid="{00000000-0004-0000-0D00-0000DC130000}"/>
    <hyperlink ref="A5096" r:id="rId5086" xr:uid="{00000000-0004-0000-0D00-0000DD130000}"/>
    <hyperlink ref="A5097" r:id="rId5087" xr:uid="{00000000-0004-0000-0D00-0000DE130000}"/>
    <hyperlink ref="A5098" r:id="rId5088" xr:uid="{00000000-0004-0000-0D00-0000DF130000}"/>
    <hyperlink ref="A5099" r:id="rId5089" xr:uid="{00000000-0004-0000-0D00-0000E0130000}"/>
    <hyperlink ref="A5100" r:id="rId5090" xr:uid="{00000000-0004-0000-0D00-0000E1130000}"/>
    <hyperlink ref="A5101" r:id="rId5091" xr:uid="{00000000-0004-0000-0D00-0000E2130000}"/>
    <hyperlink ref="A5102" r:id="rId5092" xr:uid="{00000000-0004-0000-0D00-0000E3130000}"/>
    <hyperlink ref="A5103" r:id="rId5093" xr:uid="{00000000-0004-0000-0D00-0000E4130000}"/>
    <hyperlink ref="A5104" r:id="rId5094" xr:uid="{00000000-0004-0000-0D00-0000E5130000}"/>
    <hyperlink ref="A5105" r:id="rId5095" xr:uid="{00000000-0004-0000-0D00-0000E6130000}"/>
    <hyperlink ref="A5106" r:id="rId5096" xr:uid="{00000000-0004-0000-0D00-0000E7130000}"/>
    <hyperlink ref="A5107" r:id="rId5097" xr:uid="{00000000-0004-0000-0D00-0000E8130000}"/>
    <hyperlink ref="A5108" r:id="rId5098" xr:uid="{00000000-0004-0000-0D00-0000E9130000}"/>
    <hyperlink ref="A5109" r:id="rId5099" xr:uid="{00000000-0004-0000-0D00-0000EA130000}"/>
    <hyperlink ref="A5110" r:id="rId5100" xr:uid="{00000000-0004-0000-0D00-0000EB130000}"/>
    <hyperlink ref="A5111" r:id="rId5101" xr:uid="{00000000-0004-0000-0D00-0000EC130000}"/>
    <hyperlink ref="A5112" r:id="rId5102" xr:uid="{00000000-0004-0000-0D00-0000ED130000}"/>
    <hyperlink ref="A5113" r:id="rId5103" xr:uid="{00000000-0004-0000-0D00-0000EE130000}"/>
    <hyperlink ref="A5114" r:id="rId5104" xr:uid="{00000000-0004-0000-0D00-0000EF130000}"/>
    <hyperlink ref="A5115" r:id="rId5105" xr:uid="{00000000-0004-0000-0D00-0000F0130000}"/>
    <hyperlink ref="A5116" r:id="rId5106" xr:uid="{00000000-0004-0000-0D00-0000F1130000}"/>
    <hyperlink ref="A5117" r:id="rId5107" xr:uid="{00000000-0004-0000-0D00-0000F2130000}"/>
    <hyperlink ref="A5118" r:id="rId5108" xr:uid="{00000000-0004-0000-0D00-0000F3130000}"/>
    <hyperlink ref="A5119" r:id="rId5109" xr:uid="{00000000-0004-0000-0D00-0000F4130000}"/>
    <hyperlink ref="A5120" r:id="rId5110" xr:uid="{00000000-0004-0000-0D00-0000F5130000}"/>
    <hyperlink ref="A5121" r:id="rId5111" xr:uid="{00000000-0004-0000-0D00-0000F6130000}"/>
    <hyperlink ref="A5122" r:id="rId5112" xr:uid="{00000000-0004-0000-0D00-0000F7130000}"/>
    <hyperlink ref="A5123" r:id="rId5113" xr:uid="{00000000-0004-0000-0D00-0000F8130000}"/>
    <hyperlink ref="A5124" r:id="rId5114" xr:uid="{00000000-0004-0000-0D00-0000F9130000}"/>
    <hyperlink ref="A5125" r:id="rId5115" xr:uid="{00000000-0004-0000-0D00-0000FA130000}"/>
    <hyperlink ref="A5126" r:id="rId5116" xr:uid="{00000000-0004-0000-0D00-0000FB130000}"/>
    <hyperlink ref="A5127" r:id="rId5117" xr:uid="{00000000-0004-0000-0D00-0000FC130000}"/>
    <hyperlink ref="A5128" r:id="rId5118" xr:uid="{00000000-0004-0000-0D00-0000FD130000}"/>
    <hyperlink ref="A5129" r:id="rId5119" xr:uid="{00000000-0004-0000-0D00-0000FE130000}"/>
    <hyperlink ref="A5130" r:id="rId5120" xr:uid="{00000000-0004-0000-0D00-0000FF130000}"/>
    <hyperlink ref="A5131" r:id="rId5121" xr:uid="{00000000-0004-0000-0D00-000000140000}"/>
    <hyperlink ref="A5132" r:id="rId5122" xr:uid="{00000000-0004-0000-0D00-000001140000}"/>
    <hyperlink ref="A5133" r:id="rId5123" xr:uid="{00000000-0004-0000-0D00-000002140000}"/>
    <hyperlink ref="A5134" r:id="rId5124" xr:uid="{00000000-0004-0000-0D00-000003140000}"/>
    <hyperlink ref="A5135" r:id="rId5125" xr:uid="{00000000-0004-0000-0D00-000004140000}"/>
    <hyperlink ref="A5136" r:id="rId5126" xr:uid="{00000000-0004-0000-0D00-000005140000}"/>
    <hyperlink ref="A5137" r:id="rId5127" xr:uid="{00000000-0004-0000-0D00-000006140000}"/>
    <hyperlink ref="A5138" r:id="rId5128" xr:uid="{00000000-0004-0000-0D00-000007140000}"/>
    <hyperlink ref="A5139" r:id="rId5129" xr:uid="{00000000-0004-0000-0D00-000008140000}"/>
    <hyperlink ref="A5140" r:id="rId5130" xr:uid="{00000000-0004-0000-0D00-000009140000}"/>
    <hyperlink ref="A5141" r:id="rId5131" xr:uid="{00000000-0004-0000-0D00-00000A140000}"/>
    <hyperlink ref="A5142" r:id="rId5132" xr:uid="{00000000-0004-0000-0D00-00000B140000}"/>
    <hyperlink ref="A5143" r:id="rId5133" xr:uid="{00000000-0004-0000-0D00-00000C140000}"/>
    <hyperlink ref="A5144" r:id="rId5134" xr:uid="{00000000-0004-0000-0D00-00000D140000}"/>
    <hyperlink ref="A5145" r:id="rId5135" xr:uid="{00000000-0004-0000-0D00-00000E140000}"/>
    <hyperlink ref="A5146" r:id="rId5136" xr:uid="{00000000-0004-0000-0D00-00000F140000}"/>
    <hyperlink ref="A5147" r:id="rId5137" xr:uid="{00000000-0004-0000-0D00-000010140000}"/>
    <hyperlink ref="A5148" r:id="rId5138" xr:uid="{00000000-0004-0000-0D00-000011140000}"/>
    <hyperlink ref="A5149" r:id="rId5139" xr:uid="{00000000-0004-0000-0D00-000012140000}"/>
    <hyperlink ref="A5150" r:id="rId5140" xr:uid="{00000000-0004-0000-0D00-000013140000}"/>
    <hyperlink ref="A5151" r:id="rId5141" xr:uid="{00000000-0004-0000-0D00-000014140000}"/>
    <hyperlink ref="A5152" r:id="rId5142" xr:uid="{00000000-0004-0000-0D00-000015140000}"/>
    <hyperlink ref="A5153" r:id="rId5143" xr:uid="{00000000-0004-0000-0D00-000016140000}"/>
    <hyperlink ref="A5154" r:id="rId5144" xr:uid="{00000000-0004-0000-0D00-000017140000}"/>
    <hyperlink ref="A5155" r:id="rId5145" xr:uid="{00000000-0004-0000-0D00-000018140000}"/>
    <hyperlink ref="A5156" r:id="rId5146" xr:uid="{00000000-0004-0000-0D00-000019140000}"/>
    <hyperlink ref="A5157" r:id="rId5147" xr:uid="{00000000-0004-0000-0D00-00001A140000}"/>
    <hyperlink ref="A5158" r:id="rId5148" xr:uid="{00000000-0004-0000-0D00-00001B140000}"/>
    <hyperlink ref="A5159" r:id="rId5149" xr:uid="{00000000-0004-0000-0D00-00001C140000}"/>
    <hyperlink ref="A5160" r:id="rId5150" xr:uid="{00000000-0004-0000-0D00-00001D140000}"/>
    <hyperlink ref="A5161" r:id="rId5151" xr:uid="{00000000-0004-0000-0D00-00001E140000}"/>
    <hyperlink ref="A5162" r:id="rId5152" xr:uid="{00000000-0004-0000-0D00-00001F140000}"/>
    <hyperlink ref="A5163" r:id="rId5153" xr:uid="{00000000-0004-0000-0D00-000020140000}"/>
    <hyperlink ref="A5164" r:id="rId5154" xr:uid="{00000000-0004-0000-0D00-000021140000}"/>
    <hyperlink ref="A5165" r:id="rId5155" xr:uid="{00000000-0004-0000-0D00-000022140000}"/>
    <hyperlink ref="A5166" r:id="rId5156" xr:uid="{00000000-0004-0000-0D00-000023140000}"/>
    <hyperlink ref="A5167" r:id="rId5157" xr:uid="{00000000-0004-0000-0D00-000024140000}"/>
    <hyperlink ref="A5168" r:id="rId5158" xr:uid="{00000000-0004-0000-0D00-000025140000}"/>
    <hyperlink ref="A5169" r:id="rId5159" xr:uid="{00000000-0004-0000-0D00-000026140000}"/>
    <hyperlink ref="A5170" r:id="rId5160" xr:uid="{00000000-0004-0000-0D00-000027140000}"/>
    <hyperlink ref="A5171" r:id="rId5161" xr:uid="{00000000-0004-0000-0D00-000028140000}"/>
    <hyperlink ref="A5172" r:id="rId5162" xr:uid="{00000000-0004-0000-0D00-000029140000}"/>
    <hyperlink ref="A5173" r:id="rId5163" xr:uid="{00000000-0004-0000-0D00-00002A140000}"/>
    <hyperlink ref="A5174" r:id="rId5164" xr:uid="{00000000-0004-0000-0D00-00002B140000}"/>
    <hyperlink ref="A5175" r:id="rId5165" xr:uid="{00000000-0004-0000-0D00-00002C140000}"/>
    <hyperlink ref="A5176" r:id="rId5166" xr:uid="{00000000-0004-0000-0D00-00002D140000}"/>
    <hyperlink ref="A5177" r:id="rId5167" xr:uid="{00000000-0004-0000-0D00-00002E140000}"/>
    <hyperlink ref="A5178" r:id="rId5168" xr:uid="{00000000-0004-0000-0D00-00002F140000}"/>
    <hyperlink ref="A5179" r:id="rId5169" xr:uid="{00000000-0004-0000-0D00-000030140000}"/>
    <hyperlink ref="A5180" r:id="rId5170" xr:uid="{00000000-0004-0000-0D00-000031140000}"/>
    <hyperlink ref="A5181" r:id="rId5171" xr:uid="{00000000-0004-0000-0D00-000032140000}"/>
    <hyperlink ref="A5182" r:id="rId5172" xr:uid="{00000000-0004-0000-0D00-000033140000}"/>
    <hyperlink ref="A5183" r:id="rId5173" xr:uid="{00000000-0004-0000-0D00-000034140000}"/>
    <hyperlink ref="A5184" r:id="rId5174" xr:uid="{00000000-0004-0000-0D00-000035140000}"/>
    <hyperlink ref="A5185" r:id="rId5175" xr:uid="{00000000-0004-0000-0D00-000036140000}"/>
    <hyperlink ref="A5186" r:id="rId5176" xr:uid="{00000000-0004-0000-0D00-000037140000}"/>
    <hyperlink ref="A5187" r:id="rId5177" xr:uid="{00000000-0004-0000-0D00-000038140000}"/>
    <hyperlink ref="A5188" r:id="rId5178" xr:uid="{00000000-0004-0000-0D00-000039140000}"/>
    <hyperlink ref="A5189" r:id="rId5179" xr:uid="{00000000-0004-0000-0D00-00003A140000}"/>
    <hyperlink ref="A5190" r:id="rId5180" xr:uid="{00000000-0004-0000-0D00-00003B140000}"/>
    <hyperlink ref="A5191" r:id="rId5181" xr:uid="{00000000-0004-0000-0D00-00003C140000}"/>
    <hyperlink ref="A5192" r:id="rId5182" xr:uid="{00000000-0004-0000-0D00-00003D140000}"/>
    <hyperlink ref="A5193" r:id="rId5183" xr:uid="{00000000-0004-0000-0D00-00003E140000}"/>
    <hyperlink ref="A5194" r:id="rId5184" xr:uid="{00000000-0004-0000-0D00-00003F140000}"/>
    <hyperlink ref="A5195" r:id="rId5185" xr:uid="{00000000-0004-0000-0D00-000040140000}"/>
    <hyperlink ref="A5196" r:id="rId5186" xr:uid="{00000000-0004-0000-0D00-000041140000}"/>
    <hyperlink ref="A5197" r:id="rId5187" xr:uid="{00000000-0004-0000-0D00-000042140000}"/>
    <hyperlink ref="A5198" r:id="rId5188" xr:uid="{00000000-0004-0000-0D00-000043140000}"/>
    <hyperlink ref="A5199" r:id="rId5189" xr:uid="{00000000-0004-0000-0D00-000044140000}"/>
    <hyperlink ref="A5200" r:id="rId5190" xr:uid="{00000000-0004-0000-0D00-000045140000}"/>
    <hyperlink ref="A5201" r:id="rId5191" xr:uid="{00000000-0004-0000-0D00-000046140000}"/>
    <hyperlink ref="A5202" r:id="rId5192" xr:uid="{00000000-0004-0000-0D00-000047140000}"/>
    <hyperlink ref="A5203" r:id="rId5193" xr:uid="{00000000-0004-0000-0D00-000048140000}"/>
    <hyperlink ref="A5204" r:id="rId5194" xr:uid="{00000000-0004-0000-0D00-000049140000}"/>
    <hyperlink ref="A5205" r:id="rId5195" xr:uid="{00000000-0004-0000-0D00-00004A140000}"/>
    <hyperlink ref="A5206" r:id="rId5196" xr:uid="{00000000-0004-0000-0D00-00004B140000}"/>
    <hyperlink ref="A5207" r:id="rId5197" xr:uid="{00000000-0004-0000-0D00-00004C140000}"/>
    <hyperlink ref="A5208" r:id="rId5198" xr:uid="{00000000-0004-0000-0D00-00004D140000}"/>
    <hyperlink ref="A5209" r:id="rId5199" xr:uid="{00000000-0004-0000-0D00-00004E140000}"/>
    <hyperlink ref="A5210" r:id="rId5200" xr:uid="{00000000-0004-0000-0D00-00004F140000}"/>
    <hyperlink ref="A5211" r:id="rId5201" xr:uid="{00000000-0004-0000-0D00-000050140000}"/>
    <hyperlink ref="A5212" r:id="rId5202" xr:uid="{00000000-0004-0000-0D00-000051140000}"/>
    <hyperlink ref="A5213" r:id="rId5203" xr:uid="{00000000-0004-0000-0D00-000052140000}"/>
    <hyperlink ref="A5214" r:id="rId5204" xr:uid="{00000000-0004-0000-0D00-000053140000}"/>
    <hyperlink ref="A5215" r:id="rId5205" xr:uid="{00000000-0004-0000-0D00-000054140000}"/>
    <hyperlink ref="A5216" r:id="rId5206" xr:uid="{00000000-0004-0000-0D00-000055140000}"/>
    <hyperlink ref="A5217" r:id="rId5207" xr:uid="{00000000-0004-0000-0D00-000056140000}"/>
    <hyperlink ref="A5218" r:id="rId5208" xr:uid="{00000000-0004-0000-0D00-000057140000}"/>
    <hyperlink ref="A5219" r:id="rId5209" xr:uid="{00000000-0004-0000-0D00-000058140000}"/>
    <hyperlink ref="A5220" r:id="rId5210" xr:uid="{00000000-0004-0000-0D00-000059140000}"/>
    <hyperlink ref="A5221" r:id="rId5211" xr:uid="{00000000-0004-0000-0D00-00005A140000}"/>
    <hyperlink ref="A5222" r:id="rId5212" xr:uid="{00000000-0004-0000-0D00-00005B140000}"/>
    <hyperlink ref="A5223" r:id="rId5213" xr:uid="{00000000-0004-0000-0D00-00005C140000}"/>
    <hyperlink ref="A5224" r:id="rId5214" xr:uid="{00000000-0004-0000-0D00-00005D140000}"/>
    <hyperlink ref="A5225" r:id="rId5215" xr:uid="{00000000-0004-0000-0D00-00005E140000}"/>
    <hyperlink ref="A5226" r:id="rId5216" xr:uid="{00000000-0004-0000-0D00-00005F140000}"/>
    <hyperlink ref="A5227" r:id="rId5217" xr:uid="{00000000-0004-0000-0D00-000060140000}"/>
    <hyperlink ref="A5228" r:id="rId5218" xr:uid="{00000000-0004-0000-0D00-000061140000}"/>
    <hyperlink ref="A5229" r:id="rId5219" xr:uid="{00000000-0004-0000-0D00-000062140000}"/>
    <hyperlink ref="A5230" r:id="rId5220" xr:uid="{00000000-0004-0000-0D00-000063140000}"/>
    <hyperlink ref="A5231" r:id="rId5221" xr:uid="{00000000-0004-0000-0D00-000064140000}"/>
    <hyperlink ref="A5232" r:id="rId5222" xr:uid="{00000000-0004-0000-0D00-000065140000}"/>
    <hyperlink ref="A5233" r:id="rId5223" xr:uid="{00000000-0004-0000-0D00-000066140000}"/>
    <hyperlink ref="A5234" r:id="rId5224" xr:uid="{00000000-0004-0000-0D00-000067140000}"/>
    <hyperlink ref="A5235" r:id="rId5225" xr:uid="{00000000-0004-0000-0D00-000068140000}"/>
    <hyperlink ref="A5236" r:id="rId5226" xr:uid="{00000000-0004-0000-0D00-000069140000}"/>
    <hyperlink ref="A5237" r:id="rId5227" xr:uid="{00000000-0004-0000-0D00-00006A140000}"/>
    <hyperlink ref="A5238" r:id="rId5228" xr:uid="{00000000-0004-0000-0D00-00006B140000}"/>
    <hyperlink ref="A5239" r:id="rId5229" xr:uid="{00000000-0004-0000-0D00-00006C140000}"/>
    <hyperlink ref="A5240" r:id="rId5230" xr:uid="{00000000-0004-0000-0D00-00006D140000}"/>
    <hyperlink ref="A5241" r:id="rId5231" xr:uid="{00000000-0004-0000-0D00-00006E140000}"/>
    <hyperlink ref="A5242" r:id="rId5232" xr:uid="{00000000-0004-0000-0D00-00006F140000}"/>
    <hyperlink ref="A5243" r:id="rId5233" xr:uid="{00000000-0004-0000-0D00-000070140000}"/>
    <hyperlink ref="A5244" r:id="rId5234" xr:uid="{00000000-0004-0000-0D00-000071140000}"/>
    <hyperlink ref="A5245" r:id="rId5235" xr:uid="{00000000-0004-0000-0D00-000072140000}"/>
    <hyperlink ref="A5246" r:id="rId5236" xr:uid="{00000000-0004-0000-0D00-000073140000}"/>
    <hyperlink ref="A5247" r:id="rId5237" xr:uid="{00000000-0004-0000-0D00-000074140000}"/>
    <hyperlink ref="A5248" r:id="rId5238" xr:uid="{00000000-0004-0000-0D00-000075140000}"/>
    <hyperlink ref="A5249" r:id="rId5239" xr:uid="{00000000-0004-0000-0D00-000076140000}"/>
    <hyperlink ref="A5250" r:id="rId5240" xr:uid="{00000000-0004-0000-0D00-000077140000}"/>
    <hyperlink ref="A5251" r:id="rId5241" xr:uid="{00000000-0004-0000-0D00-000078140000}"/>
    <hyperlink ref="A5252" r:id="rId5242" xr:uid="{00000000-0004-0000-0D00-000079140000}"/>
    <hyperlink ref="A5253" r:id="rId5243" xr:uid="{00000000-0004-0000-0D00-00007A140000}"/>
    <hyperlink ref="A5254" r:id="rId5244" xr:uid="{00000000-0004-0000-0D00-00007B140000}"/>
    <hyperlink ref="A5255" r:id="rId5245" xr:uid="{00000000-0004-0000-0D00-00007C140000}"/>
    <hyperlink ref="A5256" r:id="rId5246" xr:uid="{00000000-0004-0000-0D00-00007D140000}"/>
    <hyperlink ref="A5257" r:id="rId5247" xr:uid="{00000000-0004-0000-0D00-00007E140000}"/>
    <hyperlink ref="A5258" r:id="rId5248" xr:uid="{00000000-0004-0000-0D00-00007F140000}"/>
    <hyperlink ref="A5259" r:id="rId5249" xr:uid="{00000000-0004-0000-0D00-000080140000}"/>
    <hyperlink ref="A5260" r:id="rId5250" xr:uid="{00000000-0004-0000-0D00-000081140000}"/>
    <hyperlink ref="A5261" r:id="rId5251" xr:uid="{00000000-0004-0000-0D00-000082140000}"/>
    <hyperlink ref="A5262" r:id="rId5252" xr:uid="{00000000-0004-0000-0D00-000083140000}"/>
    <hyperlink ref="A5263" r:id="rId5253" xr:uid="{00000000-0004-0000-0D00-000084140000}"/>
    <hyperlink ref="A5264" r:id="rId5254" xr:uid="{00000000-0004-0000-0D00-000085140000}"/>
    <hyperlink ref="A5265" r:id="rId5255" xr:uid="{00000000-0004-0000-0D00-000086140000}"/>
    <hyperlink ref="A5266" r:id="rId5256" xr:uid="{00000000-0004-0000-0D00-000087140000}"/>
    <hyperlink ref="A5267" r:id="rId5257" xr:uid="{00000000-0004-0000-0D00-000088140000}"/>
    <hyperlink ref="A5268" r:id="rId5258" xr:uid="{00000000-0004-0000-0D00-000089140000}"/>
    <hyperlink ref="A5269" r:id="rId5259" xr:uid="{00000000-0004-0000-0D00-00008A140000}"/>
    <hyperlink ref="A5270" r:id="rId5260" xr:uid="{00000000-0004-0000-0D00-00008B140000}"/>
    <hyperlink ref="A5271" r:id="rId5261" xr:uid="{00000000-0004-0000-0D00-00008C140000}"/>
    <hyperlink ref="A5272" r:id="rId5262" xr:uid="{00000000-0004-0000-0D00-00008D140000}"/>
    <hyperlink ref="A5273" r:id="rId5263" xr:uid="{00000000-0004-0000-0D00-00008E140000}"/>
    <hyperlink ref="A5274" r:id="rId5264" xr:uid="{00000000-0004-0000-0D00-00008F140000}"/>
    <hyperlink ref="A5275" r:id="rId5265" xr:uid="{00000000-0004-0000-0D00-000090140000}"/>
    <hyperlink ref="A5276" r:id="rId5266" xr:uid="{00000000-0004-0000-0D00-000091140000}"/>
    <hyperlink ref="A5277" r:id="rId5267" xr:uid="{00000000-0004-0000-0D00-000092140000}"/>
    <hyperlink ref="A5278" r:id="rId5268" xr:uid="{00000000-0004-0000-0D00-000093140000}"/>
    <hyperlink ref="A5279" r:id="rId5269" xr:uid="{00000000-0004-0000-0D00-000094140000}"/>
    <hyperlink ref="A5280" r:id="rId5270" xr:uid="{00000000-0004-0000-0D00-000095140000}"/>
    <hyperlink ref="A5281" r:id="rId5271" xr:uid="{00000000-0004-0000-0D00-000096140000}"/>
    <hyperlink ref="A5282" r:id="rId5272" xr:uid="{00000000-0004-0000-0D00-000097140000}"/>
    <hyperlink ref="A5283" r:id="rId5273" xr:uid="{00000000-0004-0000-0D00-000098140000}"/>
    <hyperlink ref="A5284" r:id="rId5274" xr:uid="{00000000-0004-0000-0D00-000099140000}"/>
    <hyperlink ref="A5285" r:id="rId5275" xr:uid="{00000000-0004-0000-0D00-00009A140000}"/>
    <hyperlink ref="A5286" r:id="rId5276" xr:uid="{00000000-0004-0000-0D00-00009B140000}"/>
    <hyperlink ref="A5287" r:id="rId5277" xr:uid="{00000000-0004-0000-0D00-00009C140000}"/>
    <hyperlink ref="A5288" r:id="rId5278" xr:uid="{00000000-0004-0000-0D00-00009D140000}"/>
    <hyperlink ref="A5289" r:id="rId5279" xr:uid="{00000000-0004-0000-0D00-00009E140000}"/>
    <hyperlink ref="A5290" r:id="rId5280" xr:uid="{00000000-0004-0000-0D00-00009F140000}"/>
    <hyperlink ref="A5291" r:id="rId5281" xr:uid="{00000000-0004-0000-0D00-0000A0140000}"/>
    <hyperlink ref="A5292" r:id="rId5282" xr:uid="{00000000-0004-0000-0D00-0000A1140000}"/>
    <hyperlink ref="A5293" r:id="rId5283" xr:uid="{00000000-0004-0000-0D00-0000A2140000}"/>
    <hyperlink ref="A5294" r:id="rId5284" xr:uid="{00000000-0004-0000-0D00-0000A3140000}"/>
    <hyperlink ref="A5295" r:id="rId5285" xr:uid="{00000000-0004-0000-0D00-0000A4140000}"/>
    <hyperlink ref="A5296" r:id="rId5286" xr:uid="{00000000-0004-0000-0D00-0000A5140000}"/>
    <hyperlink ref="A5297" r:id="rId5287" xr:uid="{00000000-0004-0000-0D00-0000A6140000}"/>
    <hyperlink ref="A5298" r:id="rId5288" xr:uid="{00000000-0004-0000-0D00-0000A7140000}"/>
    <hyperlink ref="A5299" r:id="rId5289" xr:uid="{00000000-0004-0000-0D00-0000A8140000}"/>
    <hyperlink ref="A5300" r:id="rId5290" xr:uid="{00000000-0004-0000-0D00-0000A9140000}"/>
    <hyperlink ref="A5301" r:id="rId5291" xr:uid="{00000000-0004-0000-0D00-0000AA140000}"/>
    <hyperlink ref="A5302" r:id="rId5292" xr:uid="{00000000-0004-0000-0D00-0000AB140000}"/>
    <hyperlink ref="A5303" r:id="rId5293" xr:uid="{00000000-0004-0000-0D00-0000AC140000}"/>
    <hyperlink ref="A5304" r:id="rId5294" xr:uid="{00000000-0004-0000-0D00-0000AD140000}"/>
    <hyperlink ref="A5305" r:id="rId5295" xr:uid="{00000000-0004-0000-0D00-0000AE140000}"/>
    <hyperlink ref="A5306" r:id="rId5296" xr:uid="{00000000-0004-0000-0D00-0000AF140000}"/>
    <hyperlink ref="A5307" r:id="rId5297" xr:uid="{00000000-0004-0000-0D00-0000B0140000}"/>
    <hyperlink ref="A5308" r:id="rId5298" xr:uid="{00000000-0004-0000-0D00-0000B1140000}"/>
    <hyperlink ref="A5309" r:id="rId5299" xr:uid="{00000000-0004-0000-0D00-0000B2140000}"/>
    <hyperlink ref="A5310" r:id="rId5300" xr:uid="{00000000-0004-0000-0D00-0000B3140000}"/>
    <hyperlink ref="A5311" r:id="rId5301" xr:uid="{00000000-0004-0000-0D00-0000B4140000}"/>
    <hyperlink ref="A5312" r:id="rId5302" xr:uid="{00000000-0004-0000-0D00-0000B5140000}"/>
    <hyperlink ref="A5313" r:id="rId5303" xr:uid="{00000000-0004-0000-0D00-0000B6140000}"/>
    <hyperlink ref="A5314" r:id="rId5304" xr:uid="{00000000-0004-0000-0D00-0000B7140000}"/>
    <hyperlink ref="A5315" r:id="rId5305" xr:uid="{00000000-0004-0000-0D00-0000B8140000}"/>
    <hyperlink ref="A5316" r:id="rId5306" xr:uid="{00000000-0004-0000-0D00-0000B9140000}"/>
    <hyperlink ref="A5317" r:id="rId5307" xr:uid="{00000000-0004-0000-0D00-0000BA140000}"/>
    <hyperlink ref="A5318" r:id="rId5308" xr:uid="{00000000-0004-0000-0D00-0000BB140000}"/>
    <hyperlink ref="A5319" r:id="rId5309" xr:uid="{00000000-0004-0000-0D00-0000BC140000}"/>
    <hyperlink ref="A5320" r:id="rId5310" xr:uid="{00000000-0004-0000-0D00-0000BD140000}"/>
    <hyperlink ref="A5321" r:id="rId5311" xr:uid="{00000000-0004-0000-0D00-0000BE140000}"/>
    <hyperlink ref="A5322" r:id="rId5312" xr:uid="{00000000-0004-0000-0D00-0000BF140000}"/>
    <hyperlink ref="A5323" r:id="rId5313" xr:uid="{00000000-0004-0000-0D00-0000C0140000}"/>
    <hyperlink ref="A5324" r:id="rId5314" xr:uid="{00000000-0004-0000-0D00-0000C1140000}"/>
    <hyperlink ref="A5325" r:id="rId5315" xr:uid="{00000000-0004-0000-0D00-0000C2140000}"/>
    <hyperlink ref="A5326" r:id="rId5316" xr:uid="{00000000-0004-0000-0D00-0000C3140000}"/>
    <hyperlink ref="A5327" r:id="rId5317" xr:uid="{00000000-0004-0000-0D00-0000C4140000}"/>
    <hyperlink ref="A5328" r:id="rId5318" xr:uid="{00000000-0004-0000-0D00-0000C5140000}"/>
    <hyperlink ref="A5329" r:id="rId5319" xr:uid="{00000000-0004-0000-0D00-0000C6140000}"/>
    <hyperlink ref="A5330" r:id="rId5320" xr:uid="{00000000-0004-0000-0D00-0000C7140000}"/>
    <hyperlink ref="A5331" r:id="rId5321" xr:uid="{00000000-0004-0000-0D00-0000C8140000}"/>
    <hyperlink ref="A5332" r:id="rId5322" xr:uid="{00000000-0004-0000-0D00-0000C9140000}"/>
    <hyperlink ref="A5333" r:id="rId5323" xr:uid="{00000000-0004-0000-0D00-0000CA140000}"/>
    <hyperlink ref="A5334" r:id="rId5324" xr:uid="{00000000-0004-0000-0D00-0000CB140000}"/>
    <hyperlink ref="A5335" r:id="rId5325" xr:uid="{00000000-0004-0000-0D00-0000CC140000}"/>
    <hyperlink ref="A5336" r:id="rId5326" xr:uid="{00000000-0004-0000-0D00-0000CD140000}"/>
    <hyperlink ref="A5337" r:id="rId5327" xr:uid="{00000000-0004-0000-0D00-0000CE140000}"/>
    <hyperlink ref="A5338" r:id="rId5328" xr:uid="{00000000-0004-0000-0D00-0000CF140000}"/>
    <hyperlink ref="A5339" r:id="rId5329" xr:uid="{00000000-0004-0000-0D00-0000D0140000}"/>
    <hyperlink ref="A5340" r:id="rId5330" xr:uid="{00000000-0004-0000-0D00-0000D1140000}"/>
    <hyperlink ref="A5341" r:id="rId5331" xr:uid="{00000000-0004-0000-0D00-0000D2140000}"/>
    <hyperlink ref="A5342" r:id="rId5332" xr:uid="{00000000-0004-0000-0D00-0000D3140000}"/>
    <hyperlink ref="A5343" r:id="rId5333" xr:uid="{00000000-0004-0000-0D00-0000D4140000}"/>
    <hyperlink ref="A5344" r:id="rId5334" xr:uid="{00000000-0004-0000-0D00-0000D5140000}"/>
    <hyperlink ref="A5345" r:id="rId5335" xr:uid="{00000000-0004-0000-0D00-0000D6140000}"/>
    <hyperlink ref="A5346" r:id="rId5336" xr:uid="{00000000-0004-0000-0D00-0000D7140000}"/>
    <hyperlink ref="A5347" r:id="rId5337" xr:uid="{00000000-0004-0000-0D00-0000D8140000}"/>
    <hyperlink ref="A5348" r:id="rId5338" xr:uid="{00000000-0004-0000-0D00-0000D9140000}"/>
    <hyperlink ref="A5349" r:id="rId5339" xr:uid="{00000000-0004-0000-0D00-0000DA140000}"/>
    <hyperlink ref="A5350" r:id="rId5340" xr:uid="{00000000-0004-0000-0D00-0000DB140000}"/>
    <hyperlink ref="A5351" r:id="rId5341" xr:uid="{00000000-0004-0000-0D00-0000DC140000}"/>
    <hyperlink ref="A5352" r:id="rId5342" xr:uid="{00000000-0004-0000-0D00-0000DD140000}"/>
    <hyperlink ref="A5353" r:id="rId5343" xr:uid="{00000000-0004-0000-0D00-0000DE140000}"/>
    <hyperlink ref="A5354" r:id="rId5344" xr:uid="{00000000-0004-0000-0D00-0000DF140000}"/>
    <hyperlink ref="A5355" r:id="rId5345" xr:uid="{00000000-0004-0000-0D00-0000E0140000}"/>
    <hyperlink ref="A5356" r:id="rId5346" xr:uid="{00000000-0004-0000-0D00-0000E1140000}"/>
    <hyperlink ref="A5357" r:id="rId5347" xr:uid="{00000000-0004-0000-0D00-0000E2140000}"/>
    <hyperlink ref="A5358" r:id="rId5348" xr:uid="{00000000-0004-0000-0D00-0000E3140000}"/>
    <hyperlink ref="A5359" r:id="rId5349" xr:uid="{00000000-0004-0000-0D00-0000E4140000}"/>
    <hyperlink ref="A5360" r:id="rId5350" xr:uid="{00000000-0004-0000-0D00-0000E5140000}"/>
    <hyperlink ref="A5361" r:id="rId5351" xr:uid="{00000000-0004-0000-0D00-0000E6140000}"/>
    <hyperlink ref="A5362" r:id="rId5352" xr:uid="{00000000-0004-0000-0D00-0000E7140000}"/>
    <hyperlink ref="A5363" r:id="rId5353" xr:uid="{00000000-0004-0000-0D00-0000E8140000}"/>
    <hyperlink ref="A5364" r:id="rId5354" xr:uid="{00000000-0004-0000-0D00-0000E9140000}"/>
    <hyperlink ref="A5365" r:id="rId5355" xr:uid="{00000000-0004-0000-0D00-0000EA140000}"/>
    <hyperlink ref="A5366" r:id="rId5356" xr:uid="{00000000-0004-0000-0D00-0000EB140000}"/>
    <hyperlink ref="A5367" r:id="rId5357" xr:uid="{00000000-0004-0000-0D00-0000EC140000}"/>
    <hyperlink ref="A5368" r:id="rId5358" xr:uid="{00000000-0004-0000-0D00-0000ED140000}"/>
    <hyperlink ref="A5369" r:id="rId5359" xr:uid="{00000000-0004-0000-0D00-0000EE140000}"/>
    <hyperlink ref="A5370" r:id="rId5360" xr:uid="{00000000-0004-0000-0D00-0000EF140000}"/>
    <hyperlink ref="A5371" r:id="rId5361" xr:uid="{00000000-0004-0000-0D00-0000F0140000}"/>
    <hyperlink ref="A5372" r:id="rId5362" xr:uid="{00000000-0004-0000-0D00-0000F1140000}"/>
    <hyperlink ref="A5373" r:id="rId5363" xr:uid="{00000000-0004-0000-0D00-0000F2140000}"/>
    <hyperlink ref="A5374" r:id="rId5364" xr:uid="{00000000-0004-0000-0D00-0000F3140000}"/>
    <hyperlink ref="A5375" r:id="rId5365" xr:uid="{00000000-0004-0000-0D00-0000F4140000}"/>
    <hyperlink ref="A5376" r:id="rId5366" xr:uid="{00000000-0004-0000-0D00-0000F5140000}"/>
    <hyperlink ref="A5377" r:id="rId5367" xr:uid="{00000000-0004-0000-0D00-0000F6140000}"/>
    <hyperlink ref="A5378" r:id="rId5368" xr:uid="{00000000-0004-0000-0D00-0000F7140000}"/>
    <hyperlink ref="A5379" r:id="rId5369" xr:uid="{00000000-0004-0000-0D00-0000F8140000}"/>
    <hyperlink ref="A5380" r:id="rId5370" xr:uid="{00000000-0004-0000-0D00-0000F9140000}"/>
    <hyperlink ref="A5381" r:id="rId5371" xr:uid="{00000000-0004-0000-0D00-0000FA140000}"/>
    <hyperlink ref="A5382" r:id="rId5372" xr:uid="{00000000-0004-0000-0D00-0000FB140000}"/>
    <hyperlink ref="A5383" r:id="rId5373" xr:uid="{00000000-0004-0000-0D00-0000FC140000}"/>
    <hyperlink ref="A5384" r:id="rId5374" xr:uid="{00000000-0004-0000-0D00-0000FD140000}"/>
    <hyperlink ref="A5385" r:id="rId5375" xr:uid="{00000000-0004-0000-0D00-0000FE140000}"/>
    <hyperlink ref="A5386" r:id="rId5376" xr:uid="{00000000-0004-0000-0D00-0000FF140000}"/>
    <hyperlink ref="A5387" r:id="rId5377" xr:uid="{00000000-0004-0000-0D00-000000150000}"/>
    <hyperlink ref="A5388" r:id="rId5378" xr:uid="{00000000-0004-0000-0D00-000001150000}"/>
    <hyperlink ref="A5389" r:id="rId5379" xr:uid="{00000000-0004-0000-0D00-000002150000}"/>
    <hyperlink ref="A5390" r:id="rId5380" xr:uid="{00000000-0004-0000-0D00-000003150000}"/>
    <hyperlink ref="A5391" r:id="rId5381" xr:uid="{00000000-0004-0000-0D00-000004150000}"/>
    <hyperlink ref="A5392" r:id="rId5382" xr:uid="{00000000-0004-0000-0D00-000005150000}"/>
    <hyperlink ref="A5393" r:id="rId5383" xr:uid="{00000000-0004-0000-0D00-000006150000}"/>
    <hyperlink ref="A5394" r:id="rId5384" xr:uid="{00000000-0004-0000-0D00-000007150000}"/>
    <hyperlink ref="A5395" r:id="rId5385" xr:uid="{00000000-0004-0000-0D00-000008150000}"/>
    <hyperlink ref="A5396" r:id="rId5386" xr:uid="{00000000-0004-0000-0D00-000009150000}"/>
    <hyperlink ref="A5397" r:id="rId5387" xr:uid="{00000000-0004-0000-0D00-00000A150000}"/>
    <hyperlink ref="A5398" r:id="rId5388" xr:uid="{00000000-0004-0000-0D00-00000B150000}"/>
    <hyperlink ref="A5399" r:id="rId5389" xr:uid="{00000000-0004-0000-0D00-00000C150000}"/>
    <hyperlink ref="A5400" r:id="rId5390" xr:uid="{00000000-0004-0000-0D00-00000D150000}"/>
    <hyperlink ref="A5401" r:id="rId5391" xr:uid="{00000000-0004-0000-0D00-00000E150000}"/>
    <hyperlink ref="A5402" r:id="rId5392" xr:uid="{00000000-0004-0000-0D00-00000F150000}"/>
    <hyperlink ref="A5403" r:id="rId5393" xr:uid="{00000000-0004-0000-0D00-000010150000}"/>
    <hyperlink ref="A5404" r:id="rId5394" xr:uid="{00000000-0004-0000-0D00-000011150000}"/>
    <hyperlink ref="A5405" r:id="rId5395" xr:uid="{00000000-0004-0000-0D00-000012150000}"/>
    <hyperlink ref="A5406" r:id="rId5396" xr:uid="{00000000-0004-0000-0D00-000013150000}"/>
    <hyperlink ref="A5407" r:id="rId5397" xr:uid="{00000000-0004-0000-0D00-000014150000}"/>
    <hyperlink ref="A5408" r:id="rId5398" xr:uid="{00000000-0004-0000-0D00-000015150000}"/>
    <hyperlink ref="A5409" r:id="rId5399" xr:uid="{00000000-0004-0000-0D00-000016150000}"/>
    <hyperlink ref="A5410" r:id="rId5400" xr:uid="{00000000-0004-0000-0D00-000017150000}"/>
    <hyperlink ref="A5411" r:id="rId5401" xr:uid="{00000000-0004-0000-0D00-000018150000}"/>
    <hyperlink ref="A5412" r:id="rId5402" xr:uid="{00000000-0004-0000-0D00-000019150000}"/>
    <hyperlink ref="A5413" r:id="rId5403" xr:uid="{00000000-0004-0000-0D00-00001A150000}"/>
    <hyperlink ref="A5414" r:id="rId5404" xr:uid="{00000000-0004-0000-0D00-00001B150000}"/>
    <hyperlink ref="A5415" r:id="rId5405" xr:uid="{00000000-0004-0000-0D00-00001C150000}"/>
    <hyperlink ref="A5416" r:id="rId5406" xr:uid="{00000000-0004-0000-0D00-00001D150000}"/>
    <hyperlink ref="A5417" r:id="rId5407" xr:uid="{00000000-0004-0000-0D00-00001E150000}"/>
    <hyperlink ref="A5418" r:id="rId5408" xr:uid="{00000000-0004-0000-0D00-00001F150000}"/>
    <hyperlink ref="A5419" r:id="rId5409" xr:uid="{00000000-0004-0000-0D00-000020150000}"/>
    <hyperlink ref="A5420" r:id="rId5410" xr:uid="{00000000-0004-0000-0D00-000021150000}"/>
    <hyperlink ref="A5421" r:id="rId5411" xr:uid="{00000000-0004-0000-0D00-000022150000}"/>
    <hyperlink ref="A5422" r:id="rId5412" xr:uid="{00000000-0004-0000-0D00-000023150000}"/>
    <hyperlink ref="A5423" r:id="rId5413" xr:uid="{00000000-0004-0000-0D00-000024150000}"/>
    <hyperlink ref="A5424" r:id="rId5414" xr:uid="{00000000-0004-0000-0D00-000025150000}"/>
    <hyperlink ref="A5425" r:id="rId5415" xr:uid="{00000000-0004-0000-0D00-000026150000}"/>
    <hyperlink ref="A5426" r:id="rId5416" xr:uid="{00000000-0004-0000-0D00-000027150000}"/>
    <hyperlink ref="A5427" r:id="rId5417" xr:uid="{00000000-0004-0000-0D00-000028150000}"/>
    <hyperlink ref="A5428" r:id="rId5418" xr:uid="{00000000-0004-0000-0D00-000029150000}"/>
    <hyperlink ref="A5429" r:id="rId5419" xr:uid="{00000000-0004-0000-0D00-00002A150000}"/>
    <hyperlink ref="A5430" r:id="rId5420" xr:uid="{00000000-0004-0000-0D00-00002B150000}"/>
    <hyperlink ref="A5431" r:id="rId5421" xr:uid="{00000000-0004-0000-0D00-00002C150000}"/>
    <hyperlink ref="A5432" r:id="rId5422" xr:uid="{00000000-0004-0000-0D00-00002D150000}"/>
    <hyperlink ref="A5433" r:id="rId5423" xr:uid="{00000000-0004-0000-0D00-00002E150000}"/>
    <hyperlink ref="A5434" r:id="rId5424" xr:uid="{00000000-0004-0000-0D00-00002F150000}"/>
    <hyperlink ref="A5435" r:id="rId5425" xr:uid="{00000000-0004-0000-0D00-000030150000}"/>
    <hyperlink ref="A5436" r:id="rId5426" xr:uid="{00000000-0004-0000-0D00-000031150000}"/>
    <hyperlink ref="A5437" r:id="rId5427" xr:uid="{00000000-0004-0000-0D00-000032150000}"/>
    <hyperlink ref="A5438" r:id="rId5428" xr:uid="{00000000-0004-0000-0D00-000033150000}"/>
    <hyperlink ref="A5439" r:id="rId5429" xr:uid="{00000000-0004-0000-0D00-000034150000}"/>
    <hyperlink ref="A5440" r:id="rId5430" xr:uid="{00000000-0004-0000-0D00-000035150000}"/>
    <hyperlink ref="A5441" r:id="rId5431" xr:uid="{00000000-0004-0000-0D00-000036150000}"/>
    <hyperlink ref="A5442" r:id="rId5432" xr:uid="{00000000-0004-0000-0D00-000037150000}"/>
    <hyperlink ref="A5443" r:id="rId5433" xr:uid="{00000000-0004-0000-0D00-000038150000}"/>
    <hyperlink ref="A5444" r:id="rId5434" xr:uid="{00000000-0004-0000-0D00-000039150000}"/>
    <hyperlink ref="A5445" r:id="rId5435" xr:uid="{00000000-0004-0000-0D00-00003A150000}"/>
    <hyperlink ref="A5446" r:id="rId5436" xr:uid="{00000000-0004-0000-0D00-00003B150000}"/>
    <hyperlink ref="A5447" r:id="rId5437" xr:uid="{00000000-0004-0000-0D00-00003C150000}"/>
    <hyperlink ref="A5448" r:id="rId5438" xr:uid="{00000000-0004-0000-0D00-00003D150000}"/>
    <hyperlink ref="A5449" r:id="rId5439" xr:uid="{00000000-0004-0000-0D00-00003E150000}"/>
    <hyperlink ref="A5450" r:id="rId5440" xr:uid="{00000000-0004-0000-0D00-00003F150000}"/>
    <hyperlink ref="A5451" r:id="rId5441" xr:uid="{00000000-0004-0000-0D00-000040150000}"/>
    <hyperlink ref="A5452" r:id="rId5442" xr:uid="{00000000-0004-0000-0D00-000041150000}"/>
    <hyperlink ref="A5453" r:id="rId5443" xr:uid="{00000000-0004-0000-0D00-000042150000}"/>
    <hyperlink ref="A5454" r:id="rId5444" xr:uid="{00000000-0004-0000-0D00-000043150000}"/>
    <hyperlink ref="A5455" r:id="rId5445" xr:uid="{00000000-0004-0000-0D00-000044150000}"/>
    <hyperlink ref="A5456" r:id="rId5446" xr:uid="{00000000-0004-0000-0D00-000045150000}"/>
    <hyperlink ref="A5457" r:id="rId5447" xr:uid="{00000000-0004-0000-0D00-000046150000}"/>
    <hyperlink ref="A5458" r:id="rId5448" xr:uid="{00000000-0004-0000-0D00-000047150000}"/>
    <hyperlink ref="A5459" r:id="rId5449" xr:uid="{00000000-0004-0000-0D00-000048150000}"/>
    <hyperlink ref="A5460" r:id="rId5450" xr:uid="{00000000-0004-0000-0D00-000049150000}"/>
    <hyperlink ref="A5461" r:id="rId5451" xr:uid="{00000000-0004-0000-0D00-00004A150000}"/>
    <hyperlink ref="A5462" r:id="rId5452" xr:uid="{00000000-0004-0000-0D00-00004B150000}"/>
    <hyperlink ref="A5463" r:id="rId5453" xr:uid="{00000000-0004-0000-0D00-00004C150000}"/>
    <hyperlink ref="A5464" r:id="rId5454" xr:uid="{00000000-0004-0000-0D00-00004D150000}"/>
    <hyperlink ref="A5465" r:id="rId5455" xr:uid="{00000000-0004-0000-0D00-00004E150000}"/>
    <hyperlink ref="A5466" r:id="rId5456" xr:uid="{00000000-0004-0000-0D00-00004F150000}"/>
    <hyperlink ref="A5467" r:id="rId5457" xr:uid="{00000000-0004-0000-0D00-000050150000}"/>
    <hyperlink ref="A5468" r:id="rId5458" xr:uid="{00000000-0004-0000-0D00-000051150000}"/>
    <hyperlink ref="A5469" r:id="rId5459" xr:uid="{00000000-0004-0000-0D00-000052150000}"/>
    <hyperlink ref="A5470" r:id="rId5460" xr:uid="{00000000-0004-0000-0D00-000053150000}"/>
    <hyperlink ref="A5471" r:id="rId5461" xr:uid="{00000000-0004-0000-0D00-000054150000}"/>
    <hyperlink ref="A5472" r:id="rId5462" xr:uid="{00000000-0004-0000-0D00-000055150000}"/>
    <hyperlink ref="A5473" r:id="rId5463" xr:uid="{00000000-0004-0000-0D00-000056150000}"/>
    <hyperlink ref="A5474" r:id="rId5464" xr:uid="{00000000-0004-0000-0D00-000057150000}"/>
    <hyperlink ref="A5475" r:id="rId5465" xr:uid="{00000000-0004-0000-0D00-000058150000}"/>
    <hyperlink ref="A5476" r:id="rId5466" xr:uid="{00000000-0004-0000-0D00-000059150000}"/>
    <hyperlink ref="A5477" r:id="rId5467" xr:uid="{00000000-0004-0000-0D00-00005A150000}"/>
    <hyperlink ref="A5478" r:id="rId5468" xr:uid="{00000000-0004-0000-0D00-00005B150000}"/>
    <hyperlink ref="A5479" r:id="rId5469" xr:uid="{00000000-0004-0000-0D00-00005C150000}"/>
    <hyperlink ref="A5480" r:id="rId5470" xr:uid="{00000000-0004-0000-0D00-00005D150000}"/>
    <hyperlink ref="A5481" r:id="rId5471" xr:uid="{00000000-0004-0000-0D00-00005E150000}"/>
    <hyperlink ref="A5482" r:id="rId5472" xr:uid="{00000000-0004-0000-0D00-00005F150000}"/>
    <hyperlink ref="A5483" r:id="rId5473" xr:uid="{00000000-0004-0000-0D00-000060150000}"/>
    <hyperlink ref="A5484" r:id="rId5474" xr:uid="{00000000-0004-0000-0D00-000061150000}"/>
    <hyperlink ref="A5485" r:id="rId5475" xr:uid="{00000000-0004-0000-0D00-000062150000}"/>
    <hyperlink ref="A5486" r:id="rId5476" xr:uid="{00000000-0004-0000-0D00-000063150000}"/>
    <hyperlink ref="A5487" r:id="rId5477" xr:uid="{00000000-0004-0000-0D00-000064150000}"/>
    <hyperlink ref="A5488" r:id="rId5478" xr:uid="{00000000-0004-0000-0D00-000065150000}"/>
    <hyperlink ref="A5489" r:id="rId5479" xr:uid="{00000000-0004-0000-0D00-000066150000}"/>
    <hyperlink ref="A5490" r:id="rId5480" xr:uid="{00000000-0004-0000-0D00-000067150000}"/>
    <hyperlink ref="A5491" r:id="rId5481" xr:uid="{00000000-0004-0000-0D00-000068150000}"/>
    <hyperlink ref="A5492" r:id="rId5482" xr:uid="{00000000-0004-0000-0D00-000069150000}"/>
    <hyperlink ref="A5493" r:id="rId5483" xr:uid="{00000000-0004-0000-0D00-00006A150000}"/>
    <hyperlink ref="A5494" r:id="rId5484" xr:uid="{00000000-0004-0000-0D00-00006B150000}"/>
    <hyperlink ref="A5495" r:id="rId5485" xr:uid="{00000000-0004-0000-0D00-00006C150000}"/>
    <hyperlink ref="A5496" r:id="rId5486" xr:uid="{00000000-0004-0000-0D00-00006D150000}"/>
    <hyperlink ref="A5497" r:id="rId5487" xr:uid="{00000000-0004-0000-0D00-00006E150000}"/>
    <hyperlink ref="A5498" r:id="rId5488" xr:uid="{00000000-0004-0000-0D00-00006F150000}"/>
    <hyperlink ref="A5499" r:id="rId5489" xr:uid="{00000000-0004-0000-0D00-000070150000}"/>
    <hyperlink ref="A5500" r:id="rId5490" xr:uid="{00000000-0004-0000-0D00-000071150000}"/>
    <hyperlink ref="A5501" r:id="rId5491" xr:uid="{00000000-0004-0000-0D00-000072150000}"/>
    <hyperlink ref="A5502" r:id="rId5492" xr:uid="{00000000-0004-0000-0D00-000073150000}"/>
    <hyperlink ref="A5503" r:id="rId5493" xr:uid="{00000000-0004-0000-0D00-000074150000}"/>
    <hyperlink ref="A5504" r:id="rId5494" xr:uid="{00000000-0004-0000-0D00-000075150000}"/>
    <hyperlink ref="A5505" r:id="rId5495" xr:uid="{00000000-0004-0000-0D00-000076150000}"/>
    <hyperlink ref="A5506" r:id="rId5496" xr:uid="{00000000-0004-0000-0D00-000077150000}"/>
    <hyperlink ref="A5507" r:id="rId5497" xr:uid="{00000000-0004-0000-0D00-000078150000}"/>
    <hyperlink ref="A5508" r:id="rId5498" xr:uid="{00000000-0004-0000-0D00-000079150000}"/>
    <hyperlink ref="A5509" r:id="rId5499" xr:uid="{00000000-0004-0000-0D00-00007A150000}"/>
    <hyperlink ref="A5510" r:id="rId5500" xr:uid="{00000000-0004-0000-0D00-00007B150000}"/>
    <hyperlink ref="A5511" r:id="rId5501" xr:uid="{00000000-0004-0000-0D00-00007C150000}"/>
    <hyperlink ref="A5512" r:id="rId5502" xr:uid="{00000000-0004-0000-0D00-00007D150000}"/>
    <hyperlink ref="A5513" r:id="rId5503" xr:uid="{00000000-0004-0000-0D00-00007E150000}"/>
    <hyperlink ref="A5514" r:id="rId5504" xr:uid="{00000000-0004-0000-0D00-00007F150000}"/>
    <hyperlink ref="A5515" r:id="rId5505" xr:uid="{00000000-0004-0000-0D00-000080150000}"/>
    <hyperlink ref="A5516" r:id="rId5506" xr:uid="{00000000-0004-0000-0D00-000081150000}"/>
    <hyperlink ref="A5517" r:id="rId5507" xr:uid="{00000000-0004-0000-0D00-000082150000}"/>
    <hyperlink ref="A5518" r:id="rId5508" xr:uid="{00000000-0004-0000-0D00-000083150000}"/>
    <hyperlink ref="A5519" r:id="rId5509" xr:uid="{00000000-0004-0000-0D00-000084150000}"/>
    <hyperlink ref="A5520" r:id="rId5510" xr:uid="{00000000-0004-0000-0D00-000085150000}"/>
    <hyperlink ref="A5521" r:id="rId5511" xr:uid="{00000000-0004-0000-0D00-000086150000}"/>
    <hyperlink ref="A5522" r:id="rId5512" xr:uid="{00000000-0004-0000-0D00-000087150000}"/>
    <hyperlink ref="A5523" r:id="rId5513" xr:uid="{00000000-0004-0000-0D00-000088150000}"/>
    <hyperlink ref="A5524" r:id="rId5514" xr:uid="{00000000-0004-0000-0D00-000089150000}"/>
    <hyperlink ref="A5525" r:id="rId5515" xr:uid="{00000000-0004-0000-0D00-00008A150000}"/>
    <hyperlink ref="A5526" r:id="rId5516" xr:uid="{00000000-0004-0000-0D00-00008B150000}"/>
    <hyperlink ref="A5527" r:id="rId5517" xr:uid="{00000000-0004-0000-0D00-00008C150000}"/>
    <hyperlink ref="A5528" r:id="rId5518" xr:uid="{00000000-0004-0000-0D00-00008D150000}"/>
    <hyperlink ref="A5529" r:id="rId5519" xr:uid="{00000000-0004-0000-0D00-00008E150000}"/>
    <hyperlink ref="A5530" r:id="rId5520" xr:uid="{00000000-0004-0000-0D00-00008F150000}"/>
    <hyperlink ref="A5531" r:id="rId5521" xr:uid="{00000000-0004-0000-0D00-000090150000}"/>
    <hyperlink ref="A5532" r:id="rId5522" xr:uid="{00000000-0004-0000-0D00-000091150000}"/>
    <hyperlink ref="A5533" r:id="rId5523" xr:uid="{00000000-0004-0000-0D00-000092150000}"/>
    <hyperlink ref="A5534" r:id="rId5524" xr:uid="{00000000-0004-0000-0D00-000093150000}"/>
    <hyperlink ref="A5535" r:id="rId5525" xr:uid="{00000000-0004-0000-0D00-000094150000}"/>
    <hyperlink ref="A5536" r:id="rId5526" xr:uid="{00000000-0004-0000-0D00-000095150000}"/>
    <hyperlink ref="A5537" r:id="rId5527" xr:uid="{00000000-0004-0000-0D00-000096150000}"/>
    <hyperlink ref="A5538" r:id="rId5528" xr:uid="{00000000-0004-0000-0D00-000097150000}"/>
    <hyperlink ref="A5539" r:id="rId5529" xr:uid="{00000000-0004-0000-0D00-000098150000}"/>
    <hyperlink ref="A5540" r:id="rId5530" xr:uid="{00000000-0004-0000-0D00-000099150000}"/>
    <hyperlink ref="A5541" r:id="rId5531" xr:uid="{00000000-0004-0000-0D00-00009A150000}"/>
    <hyperlink ref="A5542" r:id="rId5532" xr:uid="{00000000-0004-0000-0D00-00009B150000}"/>
    <hyperlink ref="A5543" r:id="rId5533" xr:uid="{00000000-0004-0000-0D00-00009C150000}"/>
    <hyperlink ref="A5544" r:id="rId5534" xr:uid="{00000000-0004-0000-0D00-00009D150000}"/>
    <hyperlink ref="A5545" r:id="rId5535" xr:uid="{00000000-0004-0000-0D00-00009E150000}"/>
    <hyperlink ref="A5546" r:id="rId5536" xr:uid="{00000000-0004-0000-0D00-00009F150000}"/>
    <hyperlink ref="A5547" r:id="rId5537" xr:uid="{00000000-0004-0000-0D00-0000A0150000}"/>
    <hyperlink ref="A5548" r:id="rId5538" xr:uid="{00000000-0004-0000-0D00-0000A1150000}"/>
    <hyperlink ref="A5549" r:id="rId5539" xr:uid="{00000000-0004-0000-0D00-0000A2150000}"/>
    <hyperlink ref="A5550" r:id="rId5540" xr:uid="{00000000-0004-0000-0D00-0000A3150000}"/>
    <hyperlink ref="A5551" r:id="rId5541" xr:uid="{00000000-0004-0000-0D00-0000A4150000}"/>
    <hyperlink ref="A5552" r:id="rId5542" xr:uid="{00000000-0004-0000-0D00-0000A5150000}"/>
    <hyperlink ref="A5553" r:id="rId5543" xr:uid="{00000000-0004-0000-0D00-0000A6150000}"/>
    <hyperlink ref="A5554" r:id="rId5544" xr:uid="{00000000-0004-0000-0D00-0000A7150000}"/>
    <hyperlink ref="A5555" r:id="rId5545" xr:uid="{00000000-0004-0000-0D00-0000A8150000}"/>
    <hyperlink ref="A5556" r:id="rId5546" xr:uid="{00000000-0004-0000-0D00-0000A9150000}"/>
    <hyperlink ref="A5557" r:id="rId5547" xr:uid="{00000000-0004-0000-0D00-0000AA150000}"/>
    <hyperlink ref="A5558" r:id="rId5548" xr:uid="{00000000-0004-0000-0D00-0000AB150000}"/>
    <hyperlink ref="A5559" r:id="rId5549" xr:uid="{00000000-0004-0000-0D00-0000AC150000}"/>
    <hyperlink ref="A5560" r:id="rId5550" xr:uid="{00000000-0004-0000-0D00-0000AD150000}"/>
    <hyperlink ref="A5561" r:id="rId5551" xr:uid="{00000000-0004-0000-0D00-0000AE150000}"/>
    <hyperlink ref="A5562" r:id="rId5552" xr:uid="{00000000-0004-0000-0D00-0000AF150000}"/>
    <hyperlink ref="A5563" r:id="rId5553" xr:uid="{00000000-0004-0000-0D00-0000B0150000}"/>
    <hyperlink ref="A5564" r:id="rId5554" xr:uid="{00000000-0004-0000-0D00-0000B1150000}"/>
    <hyperlink ref="A5565" r:id="rId5555" xr:uid="{00000000-0004-0000-0D00-0000B2150000}"/>
    <hyperlink ref="A5566" r:id="rId5556" xr:uid="{00000000-0004-0000-0D00-0000B3150000}"/>
    <hyperlink ref="A5567" r:id="rId5557" xr:uid="{00000000-0004-0000-0D00-0000B4150000}"/>
    <hyperlink ref="A5568" r:id="rId5558" xr:uid="{00000000-0004-0000-0D00-0000B5150000}"/>
    <hyperlink ref="A5569" r:id="rId5559" xr:uid="{00000000-0004-0000-0D00-0000B6150000}"/>
    <hyperlink ref="A5570" r:id="rId5560" xr:uid="{00000000-0004-0000-0D00-0000B7150000}"/>
    <hyperlink ref="A5571" r:id="rId5561" xr:uid="{00000000-0004-0000-0D00-0000B8150000}"/>
    <hyperlink ref="A5572" r:id="rId5562" xr:uid="{00000000-0004-0000-0D00-0000B9150000}"/>
    <hyperlink ref="A5573" r:id="rId5563" xr:uid="{00000000-0004-0000-0D00-0000BA150000}"/>
    <hyperlink ref="A5574" r:id="rId5564" xr:uid="{00000000-0004-0000-0D00-0000BB150000}"/>
    <hyperlink ref="A5575" r:id="rId5565" xr:uid="{00000000-0004-0000-0D00-0000BC150000}"/>
    <hyperlink ref="A5576" r:id="rId5566" xr:uid="{00000000-0004-0000-0D00-0000BD150000}"/>
    <hyperlink ref="A5577" r:id="rId5567" xr:uid="{00000000-0004-0000-0D00-0000BE150000}"/>
    <hyperlink ref="A5578" r:id="rId5568" xr:uid="{00000000-0004-0000-0D00-0000BF150000}"/>
    <hyperlink ref="A5579" r:id="rId5569" xr:uid="{00000000-0004-0000-0D00-0000C0150000}"/>
    <hyperlink ref="A5580" r:id="rId5570" xr:uid="{00000000-0004-0000-0D00-0000C1150000}"/>
    <hyperlink ref="A5581" r:id="rId5571" xr:uid="{00000000-0004-0000-0D00-0000C2150000}"/>
    <hyperlink ref="A5582" r:id="rId5572" xr:uid="{00000000-0004-0000-0D00-0000C3150000}"/>
    <hyperlink ref="A5583" r:id="rId5573" xr:uid="{00000000-0004-0000-0D00-0000C4150000}"/>
    <hyperlink ref="A5584" r:id="rId5574" xr:uid="{00000000-0004-0000-0D00-0000C5150000}"/>
    <hyperlink ref="A5585" r:id="rId5575" xr:uid="{00000000-0004-0000-0D00-0000C6150000}"/>
    <hyperlink ref="A5586" r:id="rId5576" xr:uid="{00000000-0004-0000-0D00-0000C7150000}"/>
    <hyperlink ref="A5587" r:id="rId5577" xr:uid="{00000000-0004-0000-0D00-0000C8150000}"/>
    <hyperlink ref="A5588" r:id="rId5578" xr:uid="{00000000-0004-0000-0D00-0000C9150000}"/>
    <hyperlink ref="A5589" r:id="rId5579" xr:uid="{00000000-0004-0000-0D00-0000CA150000}"/>
    <hyperlink ref="A5590" r:id="rId5580" xr:uid="{00000000-0004-0000-0D00-0000CB150000}"/>
    <hyperlink ref="A5591" r:id="rId5581" xr:uid="{00000000-0004-0000-0D00-0000CC150000}"/>
    <hyperlink ref="A5592" r:id="rId5582" xr:uid="{00000000-0004-0000-0D00-0000CD150000}"/>
    <hyperlink ref="A5593" r:id="rId5583" xr:uid="{00000000-0004-0000-0D00-0000CE150000}"/>
    <hyperlink ref="A5594" r:id="rId5584" xr:uid="{00000000-0004-0000-0D00-0000CF150000}"/>
    <hyperlink ref="A5595" r:id="rId5585" xr:uid="{00000000-0004-0000-0D00-0000D0150000}"/>
    <hyperlink ref="A5596" r:id="rId5586" xr:uid="{00000000-0004-0000-0D00-0000D1150000}"/>
    <hyperlink ref="A5597" r:id="rId5587" xr:uid="{00000000-0004-0000-0D00-0000D2150000}"/>
    <hyperlink ref="A5598" r:id="rId5588" xr:uid="{00000000-0004-0000-0D00-0000D3150000}"/>
    <hyperlink ref="A5599" r:id="rId5589" xr:uid="{00000000-0004-0000-0D00-0000D4150000}"/>
    <hyperlink ref="A5600" r:id="rId5590" xr:uid="{00000000-0004-0000-0D00-0000D5150000}"/>
    <hyperlink ref="A5601" r:id="rId5591" xr:uid="{00000000-0004-0000-0D00-0000D6150000}"/>
    <hyperlink ref="A5602" r:id="rId5592" xr:uid="{00000000-0004-0000-0D00-0000D7150000}"/>
    <hyperlink ref="A5603" r:id="rId5593" xr:uid="{00000000-0004-0000-0D00-0000D8150000}"/>
    <hyperlink ref="A5604" r:id="rId5594" xr:uid="{00000000-0004-0000-0D00-0000D9150000}"/>
    <hyperlink ref="A5605" r:id="rId5595" xr:uid="{00000000-0004-0000-0D00-0000DA150000}"/>
    <hyperlink ref="A5606" r:id="rId5596" xr:uid="{00000000-0004-0000-0D00-0000DB150000}"/>
    <hyperlink ref="A5607" r:id="rId5597" xr:uid="{00000000-0004-0000-0D00-0000DC150000}"/>
    <hyperlink ref="A5608" r:id="rId5598" xr:uid="{00000000-0004-0000-0D00-0000DD150000}"/>
    <hyperlink ref="A5609" r:id="rId5599" xr:uid="{00000000-0004-0000-0D00-0000DE150000}"/>
    <hyperlink ref="A5610" r:id="rId5600" xr:uid="{00000000-0004-0000-0D00-0000DF150000}"/>
    <hyperlink ref="A5611" r:id="rId5601" xr:uid="{00000000-0004-0000-0D00-0000E0150000}"/>
    <hyperlink ref="A5612" r:id="rId5602" xr:uid="{00000000-0004-0000-0D00-0000E1150000}"/>
    <hyperlink ref="A5613" r:id="rId5603" xr:uid="{00000000-0004-0000-0D00-0000E2150000}"/>
    <hyperlink ref="A5614" r:id="rId5604" xr:uid="{00000000-0004-0000-0D00-0000E3150000}"/>
    <hyperlink ref="A5615" r:id="rId5605" xr:uid="{00000000-0004-0000-0D00-0000E4150000}"/>
    <hyperlink ref="A5616" r:id="rId5606" xr:uid="{00000000-0004-0000-0D00-0000E5150000}"/>
    <hyperlink ref="A5617" r:id="rId5607" xr:uid="{00000000-0004-0000-0D00-0000E6150000}"/>
    <hyperlink ref="A5618" r:id="rId5608" xr:uid="{00000000-0004-0000-0D00-0000E7150000}"/>
    <hyperlink ref="A5619" r:id="rId5609" xr:uid="{00000000-0004-0000-0D00-0000E8150000}"/>
    <hyperlink ref="A5620" r:id="rId5610" xr:uid="{00000000-0004-0000-0D00-0000E9150000}"/>
    <hyperlink ref="A5621" r:id="rId5611" xr:uid="{00000000-0004-0000-0D00-0000EA150000}"/>
    <hyperlink ref="A5622" r:id="rId5612" xr:uid="{00000000-0004-0000-0D00-0000EB150000}"/>
    <hyperlink ref="A5623" r:id="rId5613" xr:uid="{00000000-0004-0000-0D00-0000EC150000}"/>
    <hyperlink ref="A5624" r:id="rId5614" xr:uid="{00000000-0004-0000-0D00-0000ED150000}"/>
    <hyperlink ref="A5625" r:id="rId5615" xr:uid="{00000000-0004-0000-0D00-0000EE150000}"/>
    <hyperlink ref="A5626" r:id="rId5616" xr:uid="{00000000-0004-0000-0D00-0000EF150000}"/>
    <hyperlink ref="A5627" r:id="rId5617" xr:uid="{00000000-0004-0000-0D00-0000F0150000}"/>
    <hyperlink ref="A5628" r:id="rId5618" xr:uid="{00000000-0004-0000-0D00-0000F1150000}"/>
    <hyperlink ref="A5629" r:id="rId5619" xr:uid="{00000000-0004-0000-0D00-0000F2150000}"/>
    <hyperlink ref="A5630" r:id="rId5620" xr:uid="{00000000-0004-0000-0D00-0000F3150000}"/>
    <hyperlink ref="A5631" r:id="rId5621" xr:uid="{00000000-0004-0000-0D00-0000F4150000}"/>
    <hyperlink ref="A5632" r:id="rId5622" xr:uid="{00000000-0004-0000-0D00-0000F5150000}"/>
    <hyperlink ref="A5633" r:id="rId5623" xr:uid="{00000000-0004-0000-0D00-0000F6150000}"/>
    <hyperlink ref="A5634" r:id="rId5624" xr:uid="{00000000-0004-0000-0D00-0000F7150000}"/>
    <hyperlink ref="A5635" r:id="rId5625" xr:uid="{00000000-0004-0000-0D00-0000F8150000}"/>
    <hyperlink ref="A5636" r:id="rId5626" xr:uid="{00000000-0004-0000-0D00-0000F9150000}"/>
    <hyperlink ref="A5637" r:id="rId5627" xr:uid="{00000000-0004-0000-0D00-0000FA150000}"/>
    <hyperlink ref="A5638" r:id="rId5628" xr:uid="{00000000-0004-0000-0D00-0000FB150000}"/>
    <hyperlink ref="A5639" r:id="rId5629" xr:uid="{00000000-0004-0000-0D00-0000FC150000}"/>
    <hyperlink ref="A5640" r:id="rId5630" xr:uid="{00000000-0004-0000-0D00-0000FD150000}"/>
    <hyperlink ref="A5641" r:id="rId5631" xr:uid="{00000000-0004-0000-0D00-0000FE150000}"/>
    <hyperlink ref="A5642" r:id="rId5632" xr:uid="{00000000-0004-0000-0D00-0000FF150000}"/>
    <hyperlink ref="A5643" r:id="rId5633" xr:uid="{00000000-0004-0000-0D00-000000160000}"/>
    <hyperlink ref="A5644" r:id="rId5634" xr:uid="{00000000-0004-0000-0D00-000001160000}"/>
    <hyperlink ref="A5645" r:id="rId5635" xr:uid="{00000000-0004-0000-0D00-000002160000}"/>
    <hyperlink ref="A5646" r:id="rId5636" xr:uid="{00000000-0004-0000-0D00-000003160000}"/>
    <hyperlink ref="A5647" r:id="rId5637" xr:uid="{00000000-0004-0000-0D00-000004160000}"/>
    <hyperlink ref="A5648" r:id="rId5638" xr:uid="{00000000-0004-0000-0D00-000005160000}"/>
    <hyperlink ref="A5649" r:id="rId5639" xr:uid="{00000000-0004-0000-0D00-000006160000}"/>
    <hyperlink ref="A5650" r:id="rId5640" xr:uid="{00000000-0004-0000-0D00-000007160000}"/>
    <hyperlink ref="A5651" r:id="rId5641" xr:uid="{00000000-0004-0000-0D00-000008160000}"/>
    <hyperlink ref="A5652" r:id="rId5642" xr:uid="{00000000-0004-0000-0D00-000009160000}"/>
    <hyperlink ref="A5653" r:id="rId5643" xr:uid="{00000000-0004-0000-0D00-00000A160000}"/>
    <hyperlink ref="A5654" r:id="rId5644" xr:uid="{00000000-0004-0000-0D00-00000B160000}"/>
    <hyperlink ref="A5655" r:id="rId5645" xr:uid="{00000000-0004-0000-0D00-00000C160000}"/>
    <hyperlink ref="A5656" r:id="rId5646" xr:uid="{00000000-0004-0000-0D00-00000D160000}"/>
    <hyperlink ref="A5657" r:id="rId5647" xr:uid="{00000000-0004-0000-0D00-00000E160000}"/>
    <hyperlink ref="A5658" r:id="rId5648" xr:uid="{00000000-0004-0000-0D00-00000F160000}"/>
    <hyperlink ref="A5659" r:id="rId5649" xr:uid="{00000000-0004-0000-0D00-000010160000}"/>
    <hyperlink ref="A5660" r:id="rId5650" xr:uid="{00000000-0004-0000-0D00-000011160000}"/>
    <hyperlink ref="A5661" r:id="rId5651" xr:uid="{00000000-0004-0000-0D00-000012160000}"/>
    <hyperlink ref="A5662" r:id="rId5652" xr:uid="{00000000-0004-0000-0D00-000013160000}"/>
    <hyperlink ref="A5663" r:id="rId5653" xr:uid="{00000000-0004-0000-0D00-000014160000}"/>
    <hyperlink ref="A5664" r:id="rId5654" xr:uid="{00000000-0004-0000-0D00-000015160000}"/>
    <hyperlink ref="A5665" r:id="rId5655" xr:uid="{00000000-0004-0000-0D00-000016160000}"/>
    <hyperlink ref="A5666" r:id="rId5656" xr:uid="{00000000-0004-0000-0D00-000017160000}"/>
    <hyperlink ref="A5667" r:id="rId5657" xr:uid="{00000000-0004-0000-0D00-000018160000}"/>
    <hyperlink ref="A5668" r:id="rId5658" xr:uid="{00000000-0004-0000-0D00-000019160000}"/>
    <hyperlink ref="A5669" r:id="rId5659" xr:uid="{00000000-0004-0000-0D00-00001A160000}"/>
    <hyperlink ref="A5670" r:id="rId5660" xr:uid="{00000000-0004-0000-0D00-00001B160000}"/>
    <hyperlink ref="A5671" r:id="rId5661" xr:uid="{00000000-0004-0000-0D00-00001C160000}"/>
    <hyperlink ref="A5672" r:id="rId5662" xr:uid="{00000000-0004-0000-0D00-00001D160000}"/>
    <hyperlink ref="A5673" r:id="rId5663" xr:uid="{00000000-0004-0000-0D00-00001E160000}"/>
    <hyperlink ref="A5674" r:id="rId5664" xr:uid="{00000000-0004-0000-0D00-00001F160000}"/>
    <hyperlink ref="A5675" r:id="rId5665" xr:uid="{00000000-0004-0000-0D00-000020160000}"/>
    <hyperlink ref="A5676" r:id="rId5666" xr:uid="{00000000-0004-0000-0D00-000021160000}"/>
    <hyperlink ref="A5677" r:id="rId5667" xr:uid="{00000000-0004-0000-0D00-000022160000}"/>
    <hyperlink ref="A5678" r:id="rId5668" xr:uid="{00000000-0004-0000-0D00-000023160000}"/>
    <hyperlink ref="A5679" r:id="rId5669" xr:uid="{00000000-0004-0000-0D00-000024160000}"/>
    <hyperlink ref="A5680" r:id="rId5670" xr:uid="{00000000-0004-0000-0D00-000025160000}"/>
    <hyperlink ref="A5681" r:id="rId5671" xr:uid="{00000000-0004-0000-0D00-000026160000}"/>
    <hyperlink ref="A5682" r:id="rId5672" xr:uid="{00000000-0004-0000-0D00-000027160000}"/>
    <hyperlink ref="A5683" r:id="rId5673" xr:uid="{00000000-0004-0000-0D00-000028160000}"/>
    <hyperlink ref="A5684" r:id="rId5674" xr:uid="{00000000-0004-0000-0D00-000029160000}"/>
    <hyperlink ref="A5685" r:id="rId5675" xr:uid="{00000000-0004-0000-0D00-00002A160000}"/>
    <hyperlink ref="A5686" r:id="rId5676" xr:uid="{00000000-0004-0000-0D00-00002B160000}"/>
    <hyperlink ref="A5687" r:id="rId5677" xr:uid="{00000000-0004-0000-0D00-00002C160000}"/>
    <hyperlink ref="A5688" r:id="rId5678" xr:uid="{00000000-0004-0000-0D00-00002D160000}"/>
    <hyperlink ref="A5689" r:id="rId5679" xr:uid="{00000000-0004-0000-0D00-00002E160000}"/>
    <hyperlink ref="A5690" r:id="rId5680" xr:uid="{00000000-0004-0000-0D00-00002F160000}"/>
    <hyperlink ref="A5691" r:id="rId5681" xr:uid="{00000000-0004-0000-0D00-000030160000}"/>
    <hyperlink ref="A5692" r:id="rId5682" xr:uid="{00000000-0004-0000-0D00-000031160000}"/>
    <hyperlink ref="A5693" r:id="rId5683" xr:uid="{00000000-0004-0000-0D00-000032160000}"/>
    <hyperlink ref="A5694" r:id="rId5684" xr:uid="{00000000-0004-0000-0D00-000033160000}"/>
    <hyperlink ref="A5695" r:id="rId5685" xr:uid="{00000000-0004-0000-0D00-000034160000}"/>
    <hyperlink ref="A5696" r:id="rId5686" xr:uid="{00000000-0004-0000-0D00-000035160000}"/>
    <hyperlink ref="A5697" r:id="rId5687" xr:uid="{00000000-0004-0000-0D00-000036160000}"/>
    <hyperlink ref="A5698" r:id="rId5688" xr:uid="{00000000-0004-0000-0D00-000037160000}"/>
    <hyperlink ref="A5699" r:id="rId5689" xr:uid="{00000000-0004-0000-0D00-000038160000}"/>
    <hyperlink ref="A5700" r:id="rId5690" xr:uid="{00000000-0004-0000-0D00-000039160000}"/>
    <hyperlink ref="A5701" r:id="rId5691" xr:uid="{00000000-0004-0000-0D00-00003A160000}"/>
    <hyperlink ref="A5702" r:id="rId5692" xr:uid="{00000000-0004-0000-0D00-00003B160000}"/>
    <hyperlink ref="A5703" r:id="rId5693" xr:uid="{00000000-0004-0000-0D00-00003C160000}"/>
    <hyperlink ref="A5704" r:id="rId5694" xr:uid="{00000000-0004-0000-0D00-00003D160000}"/>
    <hyperlink ref="A5705" r:id="rId5695" xr:uid="{00000000-0004-0000-0D00-00003E160000}"/>
    <hyperlink ref="A5706" r:id="rId5696" xr:uid="{00000000-0004-0000-0D00-00003F160000}"/>
    <hyperlink ref="A5707" r:id="rId5697" xr:uid="{00000000-0004-0000-0D00-000040160000}"/>
    <hyperlink ref="A5708" r:id="rId5698" xr:uid="{00000000-0004-0000-0D00-000041160000}"/>
    <hyperlink ref="A5709" r:id="rId5699" xr:uid="{00000000-0004-0000-0D00-000042160000}"/>
    <hyperlink ref="A5710" r:id="rId5700" xr:uid="{00000000-0004-0000-0D00-000043160000}"/>
    <hyperlink ref="A5711" r:id="rId5701" xr:uid="{00000000-0004-0000-0D00-000044160000}"/>
    <hyperlink ref="A5712" r:id="rId5702" xr:uid="{00000000-0004-0000-0D00-000045160000}"/>
    <hyperlink ref="A5713" r:id="rId5703" xr:uid="{00000000-0004-0000-0D00-000046160000}"/>
    <hyperlink ref="A5714" r:id="rId5704" xr:uid="{00000000-0004-0000-0D00-000047160000}"/>
    <hyperlink ref="A5715" r:id="rId5705" xr:uid="{00000000-0004-0000-0D00-000048160000}"/>
    <hyperlink ref="A5716" r:id="rId5706" xr:uid="{00000000-0004-0000-0D00-000049160000}"/>
    <hyperlink ref="A5717" r:id="rId5707" xr:uid="{00000000-0004-0000-0D00-00004A160000}"/>
    <hyperlink ref="A5718" r:id="rId5708" xr:uid="{00000000-0004-0000-0D00-00004B160000}"/>
    <hyperlink ref="A5719" r:id="rId5709" xr:uid="{00000000-0004-0000-0D00-00004C160000}"/>
    <hyperlink ref="A5720" r:id="rId5710" xr:uid="{00000000-0004-0000-0D00-00004D160000}"/>
    <hyperlink ref="A5721" r:id="rId5711" xr:uid="{00000000-0004-0000-0D00-00004E160000}"/>
    <hyperlink ref="A5722" r:id="rId5712" xr:uid="{00000000-0004-0000-0D00-00004F160000}"/>
    <hyperlink ref="A5723" r:id="rId5713" xr:uid="{00000000-0004-0000-0D00-000050160000}"/>
    <hyperlink ref="A5724" r:id="rId5714" xr:uid="{00000000-0004-0000-0D00-000051160000}"/>
    <hyperlink ref="A5725" r:id="rId5715" xr:uid="{00000000-0004-0000-0D00-000052160000}"/>
    <hyperlink ref="A5726" r:id="rId5716" xr:uid="{00000000-0004-0000-0D00-000053160000}"/>
    <hyperlink ref="A5727" r:id="rId5717" xr:uid="{00000000-0004-0000-0D00-000054160000}"/>
    <hyperlink ref="A5728" r:id="rId5718" xr:uid="{00000000-0004-0000-0D00-000055160000}"/>
    <hyperlink ref="A5729" r:id="rId5719" xr:uid="{00000000-0004-0000-0D00-000056160000}"/>
    <hyperlink ref="A5730" r:id="rId5720" xr:uid="{00000000-0004-0000-0D00-000057160000}"/>
    <hyperlink ref="A5731" r:id="rId5721" xr:uid="{00000000-0004-0000-0D00-000058160000}"/>
    <hyperlink ref="A5732" r:id="rId5722" xr:uid="{00000000-0004-0000-0D00-000059160000}"/>
    <hyperlink ref="A5733" r:id="rId5723" xr:uid="{00000000-0004-0000-0D00-00005A160000}"/>
    <hyperlink ref="A5734" r:id="rId5724" xr:uid="{00000000-0004-0000-0D00-00005B160000}"/>
    <hyperlink ref="A5735" r:id="rId5725" xr:uid="{00000000-0004-0000-0D00-00005C160000}"/>
    <hyperlink ref="A5736" r:id="rId5726" xr:uid="{00000000-0004-0000-0D00-00005D160000}"/>
    <hyperlink ref="A5737" r:id="rId5727" xr:uid="{00000000-0004-0000-0D00-00005E160000}"/>
    <hyperlink ref="A5738" r:id="rId5728" xr:uid="{00000000-0004-0000-0D00-00005F160000}"/>
    <hyperlink ref="A5739" r:id="rId5729" xr:uid="{00000000-0004-0000-0D00-000060160000}"/>
    <hyperlink ref="A5740" r:id="rId5730" xr:uid="{00000000-0004-0000-0D00-000061160000}"/>
    <hyperlink ref="A5741" r:id="rId5731" xr:uid="{00000000-0004-0000-0D00-000062160000}"/>
    <hyperlink ref="A5742" r:id="rId5732" xr:uid="{00000000-0004-0000-0D00-000063160000}"/>
    <hyperlink ref="A5743" r:id="rId5733" xr:uid="{00000000-0004-0000-0D00-000064160000}"/>
    <hyperlink ref="A5744" r:id="rId5734" xr:uid="{00000000-0004-0000-0D00-000065160000}"/>
    <hyperlink ref="A5745" r:id="rId5735" xr:uid="{00000000-0004-0000-0D00-000066160000}"/>
    <hyperlink ref="A5746" r:id="rId5736" xr:uid="{00000000-0004-0000-0D00-000067160000}"/>
    <hyperlink ref="A5747" r:id="rId5737" xr:uid="{00000000-0004-0000-0D00-000068160000}"/>
    <hyperlink ref="A5748" r:id="rId5738" xr:uid="{00000000-0004-0000-0D00-000069160000}"/>
    <hyperlink ref="A5749" r:id="rId5739" xr:uid="{00000000-0004-0000-0D00-00006A160000}"/>
    <hyperlink ref="A5750" r:id="rId5740" xr:uid="{00000000-0004-0000-0D00-00006B160000}"/>
    <hyperlink ref="A5751" r:id="rId5741" xr:uid="{00000000-0004-0000-0D00-00006C160000}"/>
    <hyperlink ref="A5752" r:id="rId5742" xr:uid="{00000000-0004-0000-0D00-00006D160000}"/>
    <hyperlink ref="A5753" r:id="rId5743" xr:uid="{00000000-0004-0000-0D00-00006E160000}"/>
    <hyperlink ref="A5754" r:id="rId5744" xr:uid="{00000000-0004-0000-0D00-00006F160000}"/>
    <hyperlink ref="A5755" r:id="rId5745" xr:uid="{00000000-0004-0000-0D00-000070160000}"/>
    <hyperlink ref="A5756" r:id="rId5746" xr:uid="{00000000-0004-0000-0D00-000071160000}"/>
    <hyperlink ref="A5757" r:id="rId5747" xr:uid="{00000000-0004-0000-0D00-000072160000}"/>
    <hyperlink ref="A5758" r:id="rId5748" xr:uid="{00000000-0004-0000-0D00-000073160000}"/>
    <hyperlink ref="A5759" r:id="rId5749" xr:uid="{00000000-0004-0000-0D00-000074160000}"/>
    <hyperlink ref="A5760" r:id="rId5750" xr:uid="{00000000-0004-0000-0D00-000075160000}"/>
    <hyperlink ref="A5761" r:id="rId5751" xr:uid="{00000000-0004-0000-0D00-000076160000}"/>
    <hyperlink ref="A5762" r:id="rId5752" xr:uid="{00000000-0004-0000-0D00-000077160000}"/>
    <hyperlink ref="A5763" r:id="rId5753" xr:uid="{00000000-0004-0000-0D00-000078160000}"/>
    <hyperlink ref="A5764" r:id="rId5754" xr:uid="{00000000-0004-0000-0D00-000079160000}"/>
    <hyperlink ref="A5765" r:id="rId5755" xr:uid="{00000000-0004-0000-0D00-00007A160000}"/>
    <hyperlink ref="A5766" r:id="rId5756" xr:uid="{00000000-0004-0000-0D00-00007B160000}"/>
    <hyperlink ref="A5767" r:id="rId5757" xr:uid="{00000000-0004-0000-0D00-00007C160000}"/>
    <hyperlink ref="A5768" r:id="rId5758" xr:uid="{00000000-0004-0000-0D00-00007D160000}"/>
    <hyperlink ref="A5769" r:id="rId5759" xr:uid="{00000000-0004-0000-0D00-00007E160000}"/>
    <hyperlink ref="A5770" r:id="rId5760" xr:uid="{00000000-0004-0000-0D00-00007F160000}"/>
    <hyperlink ref="A5771" r:id="rId5761" xr:uid="{00000000-0004-0000-0D00-000080160000}"/>
    <hyperlink ref="A5772" r:id="rId5762" xr:uid="{00000000-0004-0000-0D00-000081160000}"/>
    <hyperlink ref="A5773" r:id="rId5763" xr:uid="{00000000-0004-0000-0D00-000082160000}"/>
    <hyperlink ref="A5774" r:id="rId5764" xr:uid="{00000000-0004-0000-0D00-000083160000}"/>
    <hyperlink ref="A5775" r:id="rId5765" xr:uid="{00000000-0004-0000-0D00-000084160000}"/>
    <hyperlink ref="A5776" r:id="rId5766" xr:uid="{00000000-0004-0000-0D00-000085160000}"/>
    <hyperlink ref="A5777" r:id="rId5767" xr:uid="{00000000-0004-0000-0D00-000086160000}"/>
    <hyperlink ref="A5778" r:id="rId5768" xr:uid="{00000000-0004-0000-0D00-000087160000}"/>
    <hyperlink ref="A5779" r:id="rId5769" xr:uid="{00000000-0004-0000-0D00-000088160000}"/>
    <hyperlink ref="A5780" r:id="rId5770" xr:uid="{00000000-0004-0000-0D00-000089160000}"/>
    <hyperlink ref="A5781" r:id="rId5771" xr:uid="{00000000-0004-0000-0D00-00008A160000}"/>
    <hyperlink ref="A5782" r:id="rId5772" xr:uid="{00000000-0004-0000-0D00-00008B160000}"/>
    <hyperlink ref="A5783" r:id="rId5773" xr:uid="{00000000-0004-0000-0D00-00008C160000}"/>
    <hyperlink ref="A5784" r:id="rId5774" xr:uid="{00000000-0004-0000-0D00-00008D160000}"/>
    <hyperlink ref="A5785" r:id="rId5775" xr:uid="{00000000-0004-0000-0D00-00008E160000}"/>
    <hyperlink ref="A5786" r:id="rId5776" xr:uid="{00000000-0004-0000-0D00-00008F160000}"/>
    <hyperlink ref="A5787" r:id="rId5777" xr:uid="{00000000-0004-0000-0D00-000090160000}"/>
    <hyperlink ref="A5788" r:id="rId5778" xr:uid="{00000000-0004-0000-0D00-000091160000}"/>
    <hyperlink ref="A5789" r:id="rId5779" xr:uid="{00000000-0004-0000-0D00-000092160000}"/>
    <hyperlink ref="A5790" r:id="rId5780" xr:uid="{00000000-0004-0000-0D00-000093160000}"/>
    <hyperlink ref="A5791" r:id="rId5781" xr:uid="{00000000-0004-0000-0D00-000094160000}"/>
    <hyperlink ref="A5792" r:id="rId5782" xr:uid="{00000000-0004-0000-0D00-000095160000}"/>
    <hyperlink ref="A5793" r:id="rId5783" xr:uid="{00000000-0004-0000-0D00-000096160000}"/>
    <hyperlink ref="A5794" r:id="rId5784" xr:uid="{00000000-0004-0000-0D00-000097160000}"/>
    <hyperlink ref="A5795" r:id="rId5785" xr:uid="{00000000-0004-0000-0D00-000098160000}"/>
    <hyperlink ref="A5796" r:id="rId5786" xr:uid="{00000000-0004-0000-0D00-000099160000}"/>
    <hyperlink ref="A5797" r:id="rId5787" xr:uid="{00000000-0004-0000-0D00-00009A160000}"/>
    <hyperlink ref="A5798" r:id="rId5788" xr:uid="{00000000-0004-0000-0D00-00009B160000}"/>
    <hyperlink ref="A5799" r:id="rId5789" xr:uid="{00000000-0004-0000-0D00-00009C160000}"/>
    <hyperlink ref="A5800" r:id="rId5790" xr:uid="{00000000-0004-0000-0D00-00009D160000}"/>
    <hyperlink ref="A5801" r:id="rId5791" xr:uid="{00000000-0004-0000-0D00-00009E160000}"/>
    <hyperlink ref="A5802" r:id="rId5792" xr:uid="{00000000-0004-0000-0D00-00009F160000}"/>
    <hyperlink ref="A5803" r:id="rId5793" xr:uid="{00000000-0004-0000-0D00-0000A0160000}"/>
    <hyperlink ref="A5804" r:id="rId5794" xr:uid="{00000000-0004-0000-0D00-0000A1160000}"/>
    <hyperlink ref="A5805" r:id="rId5795" xr:uid="{00000000-0004-0000-0D00-0000A2160000}"/>
    <hyperlink ref="A5806" r:id="rId5796" xr:uid="{00000000-0004-0000-0D00-0000A3160000}"/>
    <hyperlink ref="A5807" r:id="rId5797" xr:uid="{00000000-0004-0000-0D00-0000A4160000}"/>
    <hyperlink ref="A5808" r:id="rId5798" xr:uid="{00000000-0004-0000-0D00-0000A5160000}"/>
    <hyperlink ref="A5809" r:id="rId5799" xr:uid="{00000000-0004-0000-0D00-0000A6160000}"/>
    <hyperlink ref="A5810" r:id="rId5800" xr:uid="{00000000-0004-0000-0D00-0000A7160000}"/>
    <hyperlink ref="A5811" r:id="rId5801" xr:uid="{00000000-0004-0000-0D00-0000A8160000}"/>
    <hyperlink ref="A5812" r:id="rId5802" xr:uid="{00000000-0004-0000-0D00-0000A9160000}"/>
    <hyperlink ref="A5813" r:id="rId5803" xr:uid="{00000000-0004-0000-0D00-0000AA160000}"/>
    <hyperlink ref="A5814" r:id="rId5804" xr:uid="{00000000-0004-0000-0D00-0000AB160000}"/>
    <hyperlink ref="A5815" r:id="rId5805" xr:uid="{00000000-0004-0000-0D00-0000AC160000}"/>
    <hyperlink ref="A5816" r:id="rId5806" xr:uid="{00000000-0004-0000-0D00-0000AD160000}"/>
    <hyperlink ref="A5817" r:id="rId5807" xr:uid="{00000000-0004-0000-0D00-0000AE160000}"/>
    <hyperlink ref="A5818" r:id="rId5808" xr:uid="{00000000-0004-0000-0D00-0000AF160000}"/>
    <hyperlink ref="A5819" r:id="rId5809" xr:uid="{00000000-0004-0000-0D00-0000B0160000}"/>
    <hyperlink ref="A5820" r:id="rId5810" xr:uid="{00000000-0004-0000-0D00-0000B1160000}"/>
    <hyperlink ref="A5821" r:id="rId5811" xr:uid="{00000000-0004-0000-0D00-0000B2160000}"/>
    <hyperlink ref="A5822" r:id="rId5812" xr:uid="{00000000-0004-0000-0D00-0000B3160000}"/>
    <hyperlink ref="A5823" r:id="rId5813" xr:uid="{00000000-0004-0000-0D00-0000B4160000}"/>
    <hyperlink ref="A5824" r:id="rId5814" xr:uid="{00000000-0004-0000-0D00-0000B5160000}"/>
    <hyperlink ref="A5825" r:id="rId5815" xr:uid="{00000000-0004-0000-0D00-0000B6160000}"/>
    <hyperlink ref="A5826" r:id="rId5816" xr:uid="{00000000-0004-0000-0D00-0000B7160000}"/>
    <hyperlink ref="A5827" r:id="rId5817" xr:uid="{00000000-0004-0000-0D00-0000B8160000}"/>
    <hyperlink ref="A5828" r:id="rId5818" xr:uid="{00000000-0004-0000-0D00-0000B9160000}"/>
    <hyperlink ref="A5829" r:id="rId5819" xr:uid="{00000000-0004-0000-0D00-0000BA160000}"/>
    <hyperlink ref="A5830" r:id="rId5820" xr:uid="{00000000-0004-0000-0D00-0000BB160000}"/>
    <hyperlink ref="A5831" r:id="rId5821" xr:uid="{00000000-0004-0000-0D00-0000BC160000}"/>
    <hyperlink ref="A5832" r:id="rId5822" xr:uid="{00000000-0004-0000-0D00-0000BD160000}"/>
    <hyperlink ref="A5833" r:id="rId5823" xr:uid="{00000000-0004-0000-0D00-0000BE160000}"/>
    <hyperlink ref="A5834" r:id="rId5824" xr:uid="{00000000-0004-0000-0D00-0000BF160000}"/>
    <hyperlink ref="A5835" r:id="rId5825" xr:uid="{00000000-0004-0000-0D00-0000C0160000}"/>
    <hyperlink ref="A5836" r:id="rId5826" xr:uid="{00000000-0004-0000-0D00-0000C1160000}"/>
    <hyperlink ref="A5837" r:id="rId5827" xr:uid="{00000000-0004-0000-0D00-0000C2160000}"/>
    <hyperlink ref="A5838" r:id="rId5828" xr:uid="{00000000-0004-0000-0D00-0000C3160000}"/>
    <hyperlink ref="A5839" r:id="rId5829" xr:uid="{00000000-0004-0000-0D00-0000C4160000}"/>
    <hyperlink ref="A5840" r:id="rId5830" xr:uid="{00000000-0004-0000-0D00-0000C5160000}"/>
    <hyperlink ref="A5841" r:id="rId5831" xr:uid="{00000000-0004-0000-0D00-0000C6160000}"/>
    <hyperlink ref="A5842" r:id="rId5832" xr:uid="{00000000-0004-0000-0D00-0000C7160000}"/>
    <hyperlink ref="A5843" r:id="rId5833" xr:uid="{00000000-0004-0000-0D00-0000C8160000}"/>
    <hyperlink ref="A5844" r:id="rId5834" xr:uid="{00000000-0004-0000-0D00-0000C9160000}"/>
    <hyperlink ref="A5845" r:id="rId5835" xr:uid="{00000000-0004-0000-0D00-0000CA160000}"/>
    <hyperlink ref="A5846" r:id="rId5836" xr:uid="{00000000-0004-0000-0D00-0000CB160000}"/>
    <hyperlink ref="A5847" r:id="rId5837" xr:uid="{00000000-0004-0000-0D00-0000CC160000}"/>
    <hyperlink ref="A5848" r:id="rId5838" xr:uid="{00000000-0004-0000-0D00-0000CD160000}"/>
    <hyperlink ref="A5849" r:id="rId5839" xr:uid="{00000000-0004-0000-0D00-0000CE160000}"/>
    <hyperlink ref="A5850" r:id="rId5840" xr:uid="{00000000-0004-0000-0D00-0000CF160000}"/>
    <hyperlink ref="A5851" r:id="rId5841" xr:uid="{00000000-0004-0000-0D00-0000D0160000}"/>
    <hyperlink ref="A5852" r:id="rId5842" xr:uid="{00000000-0004-0000-0D00-0000D1160000}"/>
    <hyperlink ref="A5853" r:id="rId5843" xr:uid="{00000000-0004-0000-0D00-0000D2160000}"/>
    <hyperlink ref="A5854" r:id="rId5844" xr:uid="{00000000-0004-0000-0D00-0000D3160000}"/>
    <hyperlink ref="A5855" r:id="rId5845" xr:uid="{00000000-0004-0000-0D00-0000D4160000}"/>
    <hyperlink ref="A5856" r:id="rId5846" xr:uid="{00000000-0004-0000-0D00-0000D5160000}"/>
    <hyperlink ref="A5857" r:id="rId5847" xr:uid="{00000000-0004-0000-0D00-0000D6160000}"/>
    <hyperlink ref="A5858" r:id="rId5848" xr:uid="{00000000-0004-0000-0D00-0000D7160000}"/>
    <hyperlink ref="A5859" r:id="rId5849" xr:uid="{00000000-0004-0000-0D00-0000D8160000}"/>
    <hyperlink ref="A5860" r:id="rId5850" xr:uid="{00000000-0004-0000-0D00-0000D9160000}"/>
    <hyperlink ref="A5861" r:id="rId5851" xr:uid="{00000000-0004-0000-0D00-0000DA160000}"/>
    <hyperlink ref="A5862" r:id="rId5852" xr:uid="{00000000-0004-0000-0D00-0000DB160000}"/>
    <hyperlink ref="A5863" r:id="rId5853" xr:uid="{00000000-0004-0000-0D00-0000DC160000}"/>
    <hyperlink ref="A5864" r:id="rId5854" xr:uid="{00000000-0004-0000-0D00-0000DD160000}"/>
    <hyperlink ref="A5865" r:id="rId5855" xr:uid="{00000000-0004-0000-0D00-0000DE160000}"/>
    <hyperlink ref="A5866" r:id="rId5856" xr:uid="{00000000-0004-0000-0D00-0000DF160000}"/>
    <hyperlink ref="A5867" r:id="rId5857" xr:uid="{00000000-0004-0000-0D00-0000E0160000}"/>
    <hyperlink ref="A5868" r:id="rId5858" xr:uid="{00000000-0004-0000-0D00-0000E1160000}"/>
    <hyperlink ref="A5869" r:id="rId5859" xr:uid="{00000000-0004-0000-0D00-0000E2160000}"/>
    <hyperlink ref="A5870" r:id="rId5860" xr:uid="{00000000-0004-0000-0D00-0000E3160000}"/>
    <hyperlink ref="A5871" r:id="rId5861" xr:uid="{00000000-0004-0000-0D00-0000E4160000}"/>
    <hyperlink ref="A5872" r:id="rId5862" xr:uid="{00000000-0004-0000-0D00-0000E5160000}"/>
    <hyperlink ref="A5873" r:id="rId5863" xr:uid="{00000000-0004-0000-0D00-0000E6160000}"/>
    <hyperlink ref="A5874" r:id="rId5864" xr:uid="{00000000-0004-0000-0D00-0000E7160000}"/>
    <hyperlink ref="A5875" r:id="rId5865" xr:uid="{00000000-0004-0000-0D00-0000E8160000}"/>
    <hyperlink ref="A5876" r:id="rId5866" xr:uid="{00000000-0004-0000-0D00-0000E9160000}"/>
    <hyperlink ref="A5877" r:id="rId5867" xr:uid="{00000000-0004-0000-0D00-0000EA160000}"/>
    <hyperlink ref="A5878" r:id="rId5868" xr:uid="{00000000-0004-0000-0D00-0000EB160000}"/>
    <hyperlink ref="A5879" r:id="rId5869" xr:uid="{00000000-0004-0000-0D00-0000EC160000}"/>
    <hyperlink ref="A5880" r:id="rId5870" xr:uid="{00000000-0004-0000-0D00-0000ED160000}"/>
    <hyperlink ref="A5881" r:id="rId5871" xr:uid="{00000000-0004-0000-0D00-0000EE160000}"/>
    <hyperlink ref="A5882" r:id="rId5872" xr:uid="{00000000-0004-0000-0D00-0000EF160000}"/>
    <hyperlink ref="A5883" r:id="rId5873" xr:uid="{00000000-0004-0000-0D00-0000F0160000}"/>
    <hyperlink ref="A5884" r:id="rId5874" xr:uid="{00000000-0004-0000-0D00-0000F1160000}"/>
    <hyperlink ref="A5885" r:id="rId5875" xr:uid="{00000000-0004-0000-0D00-0000F2160000}"/>
    <hyperlink ref="A5886" r:id="rId5876" xr:uid="{00000000-0004-0000-0D00-0000F3160000}"/>
    <hyperlink ref="A5887" r:id="rId5877" xr:uid="{00000000-0004-0000-0D00-0000F4160000}"/>
    <hyperlink ref="A5888" r:id="rId5878" xr:uid="{00000000-0004-0000-0D00-0000F5160000}"/>
    <hyperlink ref="A5889" r:id="rId5879" xr:uid="{00000000-0004-0000-0D00-0000F6160000}"/>
    <hyperlink ref="A5890" r:id="rId5880" xr:uid="{00000000-0004-0000-0D00-0000F7160000}"/>
    <hyperlink ref="A5891" r:id="rId5881" xr:uid="{00000000-0004-0000-0D00-0000F8160000}"/>
    <hyperlink ref="A5892" r:id="rId5882" xr:uid="{00000000-0004-0000-0D00-0000F9160000}"/>
    <hyperlink ref="A5893" r:id="rId5883" xr:uid="{00000000-0004-0000-0D00-0000FA160000}"/>
    <hyperlink ref="A5894" r:id="rId5884" xr:uid="{00000000-0004-0000-0D00-0000FB160000}"/>
    <hyperlink ref="A5895" r:id="rId5885" xr:uid="{00000000-0004-0000-0D00-0000FC160000}"/>
    <hyperlink ref="A5896" r:id="rId5886" xr:uid="{00000000-0004-0000-0D00-0000FD160000}"/>
    <hyperlink ref="A5897" r:id="rId5887" xr:uid="{00000000-0004-0000-0D00-0000FE160000}"/>
    <hyperlink ref="A5898" r:id="rId5888" xr:uid="{00000000-0004-0000-0D00-0000FF160000}"/>
    <hyperlink ref="A5899" r:id="rId5889" xr:uid="{00000000-0004-0000-0D00-000000170000}"/>
    <hyperlink ref="A5900" r:id="rId5890" xr:uid="{00000000-0004-0000-0D00-000001170000}"/>
    <hyperlink ref="A5901" r:id="rId5891" xr:uid="{00000000-0004-0000-0D00-000002170000}"/>
    <hyperlink ref="A5902" r:id="rId5892" xr:uid="{00000000-0004-0000-0D00-000003170000}"/>
    <hyperlink ref="A5903" r:id="rId5893" xr:uid="{00000000-0004-0000-0D00-000004170000}"/>
    <hyperlink ref="A5904" r:id="rId5894" xr:uid="{00000000-0004-0000-0D00-000005170000}"/>
    <hyperlink ref="A5905" r:id="rId5895" xr:uid="{00000000-0004-0000-0D00-000006170000}"/>
    <hyperlink ref="A5906" r:id="rId5896" xr:uid="{00000000-0004-0000-0D00-000007170000}"/>
    <hyperlink ref="A5907" r:id="rId5897" xr:uid="{00000000-0004-0000-0D00-000008170000}"/>
    <hyperlink ref="A5908" r:id="rId5898" xr:uid="{00000000-0004-0000-0D00-000009170000}"/>
    <hyperlink ref="A5909" r:id="rId5899" xr:uid="{00000000-0004-0000-0D00-00000A170000}"/>
    <hyperlink ref="A5910" r:id="rId5900" xr:uid="{00000000-0004-0000-0D00-00000B170000}"/>
    <hyperlink ref="A5911" r:id="rId5901" xr:uid="{00000000-0004-0000-0D00-00000C170000}"/>
    <hyperlink ref="A5912" r:id="rId5902" xr:uid="{00000000-0004-0000-0D00-00000D170000}"/>
    <hyperlink ref="A5913" r:id="rId5903" xr:uid="{00000000-0004-0000-0D00-00000E170000}"/>
    <hyperlink ref="A5914" r:id="rId5904" xr:uid="{00000000-0004-0000-0D00-00000F170000}"/>
    <hyperlink ref="A5915" r:id="rId5905" xr:uid="{00000000-0004-0000-0D00-000010170000}"/>
    <hyperlink ref="A5916" r:id="rId5906" xr:uid="{00000000-0004-0000-0D00-000011170000}"/>
    <hyperlink ref="A5917" r:id="rId5907" xr:uid="{00000000-0004-0000-0D00-000012170000}"/>
    <hyperlink ref="A5918" r:id="rId5908" xr:uid="{00000000-0004-0000-0D00-000013170000}"/>
    <hyperlink ref="A5919" r:id="rId5909" xr:uid="{00000000-0004-0000-0D00-000014170000}"/>
    <hyperlink ref="A5920" r:id="rId5910" xr:uid="{00000000-0004-0000-0D00-000015170000}"/>
    <hyperlink ref="A5921" r:id="rId5911" xr:uid="{00000000-0004-0000-0D00-000016170000}"/>
    <hyperlink ref="A5922" r:id="rId5912" xr:uid="{00000000-0004-0000-0D00-000017170000}"/>
    <hyperlink ref="A5923" r:id="rId5913" xr:uid="{00000000-0004-0000-0D00-000018170000}"/>
    <hyperlink ref="A5924" r:id="rId5914" xr:uid="{00000000-0004-0000-0D00-000019170000}"/>
    <hyperlink ref="A5925" r:id="rId5915" xr:uid="{00000000-0004-0000-0D00-00001A170000}"/>
    <hyperlink ref="A5926" r:id="rId5916" xr:uid="{00000000-0004-0000-0D00-00001B170000}"/>
    <hyperlink ref="A5927" r:id="rId5917" xr:uid="{00000000-0004-0000-0D00-00001C170000}"/>
    <hyperlink ref="A5928" r:id="rId5918" xr:uid="{00000000-0004-0000-0D00-00001D170000}"/>
    <hyperlink ref="A5929" r:id="rId5919" xr:uid="{00000000-0004-0000-0D00-00001E170000}"/>
    <hyperlink ref="A5930" r:id="rId5920" xr:uid="{00000000-0004-0000-0D00-00001F170000}"/>
    <hyperlink ref="A5931" r:id="rId5921" xr:uid="{00000000-0004-0000-0D00-000020170000}"/>
    <hyperlink ref="A5932" r:id="rId5922" xr:uid="{00000000-0004-0000-0D00-000021170000}"/>
    <hyperlink ref="A5933" r:id="rId5923" xr:uid="{00000000-0004-0000-0D00-000022170000}"/>
    <hyperlink ref="A5934" r:id="rId5924" xr:uid="{00000000-0004-0000-0D00-000023170000}"/>
    <hyperlink ref="A5935" r:id="rId5925" xr:uid="{00000000-0004-0000-0D00-000024170000}"/>
    <hyperlink ref="A5936" r:id="rId5926" xr:uid="{00000000-0004-0000-0D00-000025170000}"/>
    <hyperlink ref="A5937" r:id="rId5927" xr:uid="{00000000-0004-0000-0D00-000026170000}"/>
    <hyperlink ref="A5938" r:id="rId5928" xr:uid="{00000000-0004-0000-0D00-000027170000}"/>
    <hyperlink ref="A5939" r:id="rId5929" xr:uid="{00000000-0004-0000-0D00-000028170000}"/>
    <hyperlink ref="A5940" r:id="rId5930" xr:uid="{00000000-0004-0000-0D00-000029170000}"/>
    <hyperlink ref="A5941" r:id="rId5931" xr:uid="{00000000-0004-0000-0D00-00002A170000}"/>
    <hyperlink ref="A5942" r:id="rId5932" xr:uid="{00000000-0004-0000-0D00-00002B170000}"/>
    <hyperlink ref="A5943" r:id="rId5933" xr:uid="{00000000-0004-0000-0D00-00002C170000}"/>
    <hyperlink ref="A5944" r:id="rId5934" xr:uid="{00000000-0004-0000-0D00-00002D170000}"/>
    <hyperlink ref="A5945" r:id="rId5935" xr:uid="{00000000-0004-0000-0D00-00002E170000}"/>
    <hyperlink ref="A5946" r:id="rId5936" xr:uid="{00000000-0004-0000-0D00-00002F170000}"/>
    <hyperlink ref="A5947" r:id="rId5937" xr:uid="{00000000-0004-0000-0D00-000030170000}"/>
    <hyperlink ref="A5948" r:id="rId5938" xr:uid="{00000000-0004-0000-0D00-000031170000}"/>
    <hyperlink ref="A5949" r:id="rId5939" xr:uid="{00000000-0004-0000-0D00-000032170000}"/>
    <hyperlink ref="A5950" r:id="rId5940" xr:uid="{00000000-0004-0000-0D00-000033170000}"/>
    <hyperlink ref="A5951" r:id="rId5941" xr:uid="{00000000-0004-0000-0D00-000034170000}"/>
    <hyperlink ref="A5952" r:id="rId5942" xr:uid="{00000000-0004-0000-0D00-000035170000}"/>
    <hyperlink ref="A5953" r:id="rId5943" xr:uid="{00000000-0004-0000-0D00-000036170000}"/>
    <hyperlink ref="A5954" r:id="rId5944" xr:uid="{00000000-0004-0000-0D00-000037170000}"/>
    <hyperlink ref="A5955" r:id="rId5945" xr:uid="{00000000-0004-0000-0D00-000038170000}"/>
    <hyperlink ref="A5956" r:id="rId5946" xr:uid="{00000000-0004-0000-0D00-000039170000}"/>
    <hyperlink ref="A5957" r:id="rId5947" xr:uid="{00000000-0004-0000-0D00-00003A170000}"/>
    <hyperlink ref="A5958" r:id="rId5948" xr:uid="{00000000-0004-0000-0D00-00003B170000}"/>
    <hyperlink ref="A5959" r:id="rId5949" xr:uid="{00000000-0004-0000-0D00-00003C170000}"/>
    <hyperlink ref="A5960" r:id="rId5950" xr:uid="{00000000-0004-0000-0D00-00003D170000}"/>
    <hyperlink ref="A5961" r:id="rId5951" xr:uid="{00000000-0004-0000-0D00-00003E170000}"/>
    <hyperlink ref="A5962" r:id="rId5952" xr:uid="{00000000-0004-0000-0D00-00003F170000}"/>
    <hyperlink ref="A5963" r:id="rId5953" xr:uid="{00000000-0004-0000-0D00-000040170000}"/>
    <hyperlink ref="A5964" r:id="rId5954" xr:uid="{00000000-0004-0000-0D00-000041170000}"/>
    <hyperlink ref="A5965" r:id="rId5955" xr:uid="{00000000-0004-0000-0D00-000042170000}"/>
    <hyperlink ref="A5966" r:id="rId5956" xr:uid="{00000000-0004-0000-0D00-000043170000}"/>
    <hyperlink ref="A5967" r:id="rId5957" xr:uid="{00000000-0004-0000-0D00-000044170000}"/>
    <hyperlink ref="A5968" r:id="rId5958" xr:uid="{00000000-0004-0000-0D00-000045170000}"/>
    <hyperlink ref="A5969" r:id="rId5959" xr:uid="{00000000-0004-0000-0D00-000046170000}"/>
    <hyperlink ref="A5970" r:id="rId5960" xr:uid="{00000000-0004-0000-0D00-000047170000}"/>
    <hyperlink ref="A5971" r:id="rId5961" xr:uid="{00000000-0004-0000-0D00-000048170000}"/>
    <hyperlink ref="A5972" r:id="rId5962" xr:uid="{00000000-0004-0000-0D00-000049170000}"/>
    <hyperlink ref="A5973" r:id="rId5963" xr:uid="{00000000-0004-0000-0D00-00004A170000}"/>
    <hyperlink ref="A5974" r:id="rId5964" xr:uid="{00000000-0004-0000-0D00-00004B170000}"/>
    <hyperlink ref="A5975" r:id="rId5965" xr:uid="{00000000-0004-0000-0D00-00004C170000}"/>
    <hyperlink ref="A5976" r:id="rId5966" xr:uid="{00000000-0004-0000-0D00-00004D170000}"/>
    <hyperlink ref="A5977" r:id="rId5967" xr:uid="{00000000-0004-0000-0D00-00004E170000}"/>
    <hyperlink ref="A5978" r:id="rId5968" xr:uid="{00000000-0004-0000-0D00-00004F170000}"/>
    <hyperlink ref="A5979" r:id="rId5969" xr:uid="{00000000-0004-0000-0D00-000050170000}"/>
    <hyperlink ref="A5980" r:id="rId5970" xr:uid="{00000000-0004-0000-0D00-000051170000}"/>
    <hyperlink ref="A5981" r:id="rId5971" xr:uid="{00000000-0004-0000-0D00-000052170000}"/>
    <hyperlink ref="A5982" r:id="rId5972" xr:uid="{00000000-0004-0000-0D00-000053170000}"/>
    <hyperlink ref="A5983" r:id="rId5973" xr:uid="{00000000-0004-0000-0D00-000054170000}"/>
    <hyperlink ref="A5984" r:id="rId5974" xr:uid="{00000000-0004-0000-0D00-000055170000}"/>
    <hyperlink ref="A5985" r:id="rId5975" xr:uid="{00000000-0004-0000-0D00-000056170000}"/>
    <hyperlink ref="A5986" r:id="rId5976" xr:uid="{00000000-0004-0000-0D00-000057170000}"/>
    <hyperlink ref="A5987" r:id="rId5977" xr:uid="{00000000-0004-0000-0D00-000058170000}"/>
    <hyperlink ref="A5988" r:id="rId5978" xr:uid="{00000000-0004-0000-0D00-000059170000}"/>
    <hyperlink ref="A5989" r:id="rId5979" xr:uid="{00000000-0004-0000-0D00-00005A170000}"/>
    <hyperlink ref="A5990" r:id="rId5980" xr:uid="{00000000-0004-0000-0D00-00005B170000}"/>
    <hyperlink ref="A5991" r:id="rId5981" xr:uid="{00000000-0004-0000-0D00-00005C170000}"/>
    <hyperlink ref="A5992" r:id="rId5982" xr:uid="{00000000-0004-0000-0D00-00005D170000}"/>
    <hyperlink ref="A5993" r:id="rId5983" xr:uid="{00000000-0004-0000-0D00-00005E170000}"/>
    <hyperlink ref="A5994" r:id="rId5984" xr:uid="{00000000-0004-0000-0D00-00005F170000}"/>
    <hyperlink ref="A5995" r:id="rId5985" xr:uid="{00000000-0004-0000-0D00-000060170000}"/>
    <hyperlink ref="A5996" r:id="rId5986" xr:uid="{00000000-0004-0000-0D00-000061170000}"/>
    <hyperlink ref="A5997" r:id="rId5987" xr:uid="{00000000-0004-0000-0D00-000062170000}"/>
    <hyperlink ref="A5998" r:id="rId5988" xr:uid="{00000000-0004-0000-0D00-000063170000}"/>
    <hyperlink ref="A5999" r:id="rId5989" xr:uid="{00000000-0004-0000-0D00-000064170000}"/>
    <hyperlink ref="A6000" r:id="rId5990" xr:uid="{00000000-0004-0000-0D00-000065170000}"/>
    <hyperlink ref="A6001" r:id="rId5991" xr:uid="{00000000-0004-0000-0D00-000066170000}"/>
    <hyperlink ref="A6002" r:id="rId5992" xr:uid="{00000000-0004-0000-0D00-000067170000}"/>
    <hyperlink ref="A6003" r:id="rId5993" xr:uid="{00000000-0004-0000-0D00-000068170000}"/>
    <hyperlink ref="A6004" r:id="rId5994" xr:uid="{00000000-0004-0000-0D00-000069170000}"/>
    <hyperlink ref="A6005" r:id="rId5995" xr:uid="{00000000-0004-0000-0D00-00006A170000}"/>
    <hyperlink ref="A6006" r:id="rId5996" xr:uid="{00000000-0004-0000-0D00-00006B170000}"/>
    <hyperlink ref="A6007" r:id="rId5997" xr:uid="{00000000-0004-0000-0D00-00006C170000}"/>
    <hyperlink ref="A6008" r:id="rId5998" xr:uid="{00000000-0004-0000-0D00-00006D170000}"/>
    <hyperlink ref="A6009" r:id="rId5999" xr:uid="{00000000-0004-0000-0D00-00006E170000}"/>
    <hyperlink ref="A6010" r:id="rId6000" xr:uid="{00000000-0004-0000-0D00-00006F170000}"/>
    <hyperlink ref="A6011" r:id="rId6001" xr:uid="{00000000-0004-0000-0D00-000070170000}"/>
    <hyperlink ref="A6012" r:id="rId6002" xr:uid="{00000000-0004-0000-0D00-000071170000}"/>
    <hyperlink ref="A6013" r:id="rId6003" xr:uid="{00000000-0004-0000-0D00-000072170000}"/>
    <hyperlink ref="A6014" r:id="rId6004" xr:uid="{00000000-0004-0000-0D00-000073170000}"/>
    <hyperlink ref="A6015" r:id="rId6005" xr:uid="{00000000-0004-0000-0D00-000074170000}"/>
    <hyperlink ref="A6016" r:id="rId6006" xr:uid="{00000000-0004-0000-0D00-000075170000}"/>
    <hyperlink ref="A6017" r:id="rId6007" xr:uid="{00000000-0004-0000-0D00-000076170000}"/>
    <hyperlink ref="A6018" r:id="rId6008" xr:uid="{00000000-0004-0000-0D00-000077170000}"/>
    <hyperlink ref="A6019" r:id="rId6009" xr:uid="{00000000-0004-0000-0D00-000078170000}"/>
    <hyperlink ref="A6020" r:id="rId6010" xr:uid="{00000000-0004-0000-0D00-000079170000}"/>
    <hyperlink ref="A6021" r:id="rId6011" xr:uid="{00000000-0004-0000-0D00-00007A170000}"/>
    <hyperlink ref="A6022" r:id="rId6012" xr:uid="{00000000-0004-0000-0D00-00007B170000}"/>
    <hyperlink ref="A6023" r:id="rId6013" xr:uid="{00000000-0004-0000-0D00-00007C170000}"/>
    <hyperlink ref="A6024" r:id="rId6014" xr:uid="{00000000-0004-0000-0D00-00007D170000}"/>
    <hyperlink ref="A6025" r:id="rId6015" xr:uid="{00000000-0004-0000-0D00-00007E170000}"/>
    <hyperlink ref="A6026" r:id="rId6016" xr:uid="{00000000-0004-0000-0D00-00007F170000}"/>
    <hyperlink ref="A6027" r:id="rId6017" xr:uid="{00000000-0004-0000-0D00-000080170000}"/>
    <hyperlink ref="A6028" r:id="rId6018" xr:uid="{00000000-0004-0000-0D00-000081170000}"/>
    <hyperlink ref="A6029" r:id="rId6019" xr:uid="{00000000-0004-0000-0D00-000082170000}"/>
    <hyperlink ref="A6030" r:id="rId6020" xr:uid="{00000000-0004-0000-0D00-000083170000}"/>
    <hyperlink ref="A6031" r:id="rId6021" xr:uid="{00000000-0004-0000-0D00-000084170000}"/>
    <hyperlink ref="A6032" r:id="rId6022" xr:uid="{00000000-0004-0000-0D00-000085170000}"/>
    <hyperlink ref="A6033" r:id="rId6023" xr:uid="{00000000-0004-0000-0D00-000086170000}"/>
    <hyperlink ref="A6034" r:id="rId6024" xr:uid="{00000000-0004-0000-0D00-000087170000}"/>
    <hyperlink ref="A6035" r:id="rId6025" xr:uid="{00000000-0004-0000-0D00-000088170000}"/>
    <hyperlink ref="A6036" r:id="rId6026" xr:uid="{00000000-0004-0000-0D00-000089170000}"/>
    <hyperlink ref="A6037" r:id="rId6027" xr:uid="{00000000-0004-0000-0D00-00008A170000}"/>
    <hyperlink ref="A6038" r:id="rId6028" xr:uid="{00000000-0004-0000-0D00-00008B170000}"/>
    <hyperlink ref="A6039" r:id="rId6029" xr:uid="{00000000-0004-0000-0D00-00008C170000}"/>
    <hyperlink ref="A6040" r:id="rId6030" xr:uid="{00000000-0004-0000-0D00-00008D170000}"/>
    <hyperlink ref="A6041" r:id="rId6031" xr:uid="{00000000-0004-0000-0D00-00008E170000}"/>
    <hyperlink ref="A6042" r:id="rId6032" xr:uid="{00000000-0004-0000-0D00-00008F170000}"/>
    <hyperlink ref="A6043" r:id="rId6033" xr:uid="{00000000-0004-0000-0D00-000090170000}"/>
    <hyperlink ref="A6044" r:id="rId6034" xr:uid="{00000000-0004-0000-0D00-000091170000}"/>
    <hyperlink ref="A6045" r:id="rId6035" xr:uid="{00000000-0004-0000-0D00-000092170000}"/>
    <hyperlink ref="A6046" r:id="rId6036" xr:uid="{00000000-0004-0000-0D00-000093170000}"/>
    <hyperlink ref="A6047" r:id="rId6037" xr:uid="{00000000-0004-0000-0D00-000094170000}"/>
    <hyperlink ref="A6048" r:id="rId6038" xr:uid="{00000000-0004-0000-0D00-000095170000}"/>
    <hyperlink ref="A6049" r:id="rId6039" xr:uid="{00000000-0004-0000-0D00-000096170000}"/>
    <hyperlink ref="A6050" r:id="rId6040" xr:uid="{00000000-0004-0000-0D00-000097170000}"/>
    <hyperlink ref="A6051" r:id="rId6041" xr:uid="{00000000-0004-0000-0D00-000098170000}"/>
    <hyperlink ref="A6052" r:id="rId6042" xr:uid="{00000000-0004-0000-0D00-000099170000}"/>
    <hyperlink ref="A6053" r:id="rId6043" xr:uid="{00000000-0004-0000-0D00-00009A170000}"/>
    <hyperlink ref="A6054" r:id="rId6044" xr:uid="{00000000-0004-0000-0D00-00009B170000}"/>
    <hyperlink ref="A6055" r:id="rId6045" xr:uid="{00000000-0004-0000-0D00-00009C170000}"/>
    <hyperlink ref="A6056" r:id="rId6046" xr:uid="{00000000-0004-0000-0D00-00009D170000}"/>
    <hyperlink ref="A6057" r:id="rId6047" xr:uid="{00000000-0004-0000-0D00-00009E170000}"/>
    <hyperlink ref="A6058" r:id="rId6048" xr:uid="{00000000-0004-0000-0D00-00009F170000}"/>
    <hyperlink ref="A6059" r:id="rId6049" xr:uid="{00000000-0004-0000-0D00-0000A0170000}"/>
    <hyperlink ref="A6060" r:id="rId6050" xr:uid="{00000000-0004-0000-0D00-0000A1170000}"/>
    <hyperlink ref="A6061" r:id="rId6051" xr:uid="{00000000-0004-0000-0D00-0000A2170000}"/>
    <hyperlink ref="A6062" r:id="rId6052" xr:uid="{00000000-0004-0000-0D00-0000A3170000}"/>
    <hyperlink ref="A6063" r:id="rId6053" xr:uid="{00000000-0004-0000-0D00-0000A4170000}"/>
    <hyperlink ref="A6064" r:id="rId6054" xr:uid="{00000000-0004-0000-0D00-0000A5170000}"/>
    <hyperlink ref="A6065" r:id="rId6055" xr:uid="{00000000-0004-0000-0D00-0000A6170000}"/>
    <hyperlink ref="A6066" r:id="rId6056" xr:uid="{00000000-0004-0000-0D00-0000A7170000}"/>
    <hyperlink ref="A6067" r:id="rId6057" xr:uid="{00000000-0004-0000-0D00-0000A8170000}"/>
    <hyperlink ref="A6068" r:id="rId6058" xr:uid="{00000000-0004-0000-0D00-0000A9170000}"/>
    <hyperlink ref="A6069" r:id="rId6059" xr:uid="{00000000-0004-0000-0D00-0000AA170000}"/>
    <hyperlink ref="A6070" r:id="rId6060" xr:uid="{00000000-0004-0000-0D00-0000AB170000}"/>
    <hyperlink ref="A6071" r:id="rId6061" xr:uid="{00000000-0004-0000-0D00-0000AC170000}"/>
    <hyperlink ref="A6072" r:id="rId6062" xr:uid="{00000000-0004-0000-0D00-0000AD170000}"/>
    <hyperlink ref="A6073" r:id="rId6063" xr:uid="{00000000-0004-0000-0D00-0000AE170000}"/>
    <hyperlink ref="A6074" r:id="rId6064" xr:uid="{00000000-0004-0000-0D00-0000AF170000}"/>
    <hyperlink ref="A6075" r:id="rId6065" xr:uid="{00000000-0004-0000-0D00-0000B0170000}"/>
    <hyperlink ref="A6076" r:id="rId6066" xr:uid="{00000000-0004-0000-0D00-0000B1170000}"/>
    <hyperlink ref="A6077" r:id="rId6067" xr:uid="{00000000-0004-0000-0D00-0000B2170000}"/>
    <hyperlink ref="A6078" r:id="rId6068" xr:uid="{00000000-0004-0000-0D00-0000B3170000}"/>
    <hyperlink ref="A6079" r:id="rId6069" xr:uid="{00000000-0004-0000-0D00-0000B4170000}"/>
    <hyperlink ref="A6080" r:id="rId6070" xr:uid="{00000000-0004-0000-0D00-0000B5170000}"/>
    <hyperlink ref="A6081" r:id="rId6071" xr:uid="{00000000-0004-0000-0D00-0000B6170000}"/>
    <hyperlink ref="A6082" r:id="rId6072" xr:uid="{00000000-0004-0000-0D00-0000B7170000}"/>
    <hyperlink ref="A6083" r:id="rId6073" xr:uid="{00000000-0004-0000-0D00-0000B8170000}"/>
    <hyperlink ref="A6084" r:id="rId6074" xr:uid="{00000000-0004-0000-0D00-0000B9170000}"/>
    <hyperlink ref="A6085" r:id="rId6075" xr:uid="{00000000-0004-0000-0D00-0000BA170000}"/>
    <hyperlink ref="A6086" r:id="rId6076" xr:uid="{00000000-0004-0000-0D00-0000BB170000}"/>
    <hyperlink ref="A6087" r:id="rId6077" xr:uid="{00000000-0004-0000-0D00-0000BC170000}"/>
    <hyperlink ref="A6088" r:id="rId6078" xr:uid="{00000000-0004-0000-0D00-0000BD170000}"/>
    <hyperlink ref="A6089" r:id="rId6079" xr:uid="{00000000-0004-0000-0D00-0000BE170000}"/>
    <hyperlink ref="A6090" r:id="rId6080" xr:uid="{00000000-0004-0000-0D00-0000BF170000}"/>
    <hyperlink ref="A6091" r:id="rId6081" xr:uid="{00000000-0004-0000-0D00-0000C0170000}"/>
    <hyperlink ref="A6092" r:id="rId6082" xr:uid="{00000000-0004-0000-0D00-0000C1170000}"/>
    <hyperlink ref="A6093" r:id="rId6083" xr:uid="{00000000-0004-0000-0D00-0000C2170000}"/>
    <hyperlink ref="A6094" r:id="rId6084" xr:uid="{00000000-0004-0000-0D00-0000C3170000}"/>
    <hyperlink ref="A6095" r:id="rId6085" xr:uid="{00000000-0004-0000-0D00-0000C4170000}"/>
    <hyperlink ref="A6096" r:id="rId6086" xr:uid="{00000000-0004-0000-0D00-0000C5170000}"/>
    <hyperlink ref="A6097" r:id="rId6087" xr:uid="{00000000-0004-0000-0D00-0000C6170000}"/>
    <hyperlink ref="A6098" r:id="rId6088" xr:uid="{00000000-0004-0000-0D00-0000C7170000}"/>
    <hyperlink ref="A6099" r:id="rId6089" xr:uid="{00000000-0004-0000-0D00-0000C8170000}"/>
    <hyperlink ref="A6100" r:id="rId6090" xr:uid="{00000000-0004-0000-0D00-0000C9170000}"/>
    <hyperlink ref="A6101" r:id="rId6091" xr:uid="{00000000-0004-0000-0D00-0000CA170000}"/>
    <hyperlink ref="A6102" r:id="rId6092" xr:uid="{00000000-0004-0000-0D00-0000CB170000}"/>
    <hyperlink ref="A6103" r:id="rId6093" xr:uid="{00000000-0004-0000-0D00-0000CC170000}"/>
    <hyperlink ref="A6104" r:id="rId6094" xr:uid="{00000000-0004-0000-0D00-0000CD170000}"/>
    <hyperlink ref="A6105" r:id="rId6095" xr:uid="{00000000-0004-0000-0D00-0000CE170000}"/>
    <hyperlink ref="A6106" r:id="rId6096" xr:uid="{00000000-0004-0000-0D00-0000CF170000}"/>
    <hyperlink ref="A6107" r:id="rId6097" xr:uid="{00000000-0004-0000-0D00-0000D0170000}"/>
    <hyperlink ref="A6108" r:id="rId6098" xr:uid="{00000000-0004-0000-0D00-0000D1170000}"/>
    <hyperlink ref="A6109" r:id="rId6099" xr:uid="{00000000-0004-0000-0D00-0000D2170000}"/>
    <hyperlink ref="A6110" r:id="rId6100" xr:uid="{00000000-0004-0000-0D00-0000D3170000}"/>
    <hyperlink ref="A6111" r:id="rId6101" xr:uid="{00000000-0004-0000-0D00-0000D4170000}"/>
    <hyperlink ref="A6112" r:id="rId6102" xr:uid="{00000000-0004-0000-0D00-0000D5170000}"/>
    <hyperlink ref="A6113" r:id="rId6103" xr:uid="{00000000-0004-0000-0D00-0000D6170000}"/>
    <hyperlink ref="A6114" r:id="rId6104" xr:uid="{00000000-0004-0000-0D00-0000D7170000}"/>
    <hyperlink ref="A6115" r:id="rId6105" xr:uid="{00000000-0004-0000-0D00-0000D8170000}"/>
    <hyperlink ref="A6116" r:id="rId6106" xr:uid="{00000000-0004-0000-0D00-0000D9170000}"/>
    <hyperlink ref="A6117" r:id="rId6107" xr:uid="{00000000-0004-0000-0D00-0000DA170000}"/>
    <hyperlink ref="A6118" r:id="rId6108" xr:uid="{00000000-0004-0000-0D00-0000DB170000}"/>
    <hyperlink ref="A6119" r:id="rId6109" xr:uid="{00000000-0004-0000-0D00-0000DC170000}"/>
    <hyperlink ref="A6120" r:id="rId6110" xr:uid="{00000000-0004-0000-0D00-0000DD170000}"/>
    <hyperlink ref="A6121" r:id="rId6111" xr:uid="{00000000-0004-0000-0D00-0000DE170000}"/>
    <hyperlink ref="A6122" r:id="rId6112" xr:uid="{00000000-0004-0000-0D00-0000DF170000}"/>
    <hyperlink ref="A6123" r:id="rId6113" xr:uid="{00000000-0004-0000-0D00-0000E0170000}"/>
    <hyperlink ref="A6124" r:id="rId6114" xr:uid="{00000000-0004-0000-0D00-0000E1170000}"/>
    <hyperlink ref="A6125" r:id="rId6115" xr:uid="{00000000-0004-0000-0D00-0000E2170000}"/>
    <hyperlink ref="A6126" r:id="rId6116" xr:uid="{00000000-0004-0000-0D00-0000E3170000}"/>
    <hyperlink ref="A6127" r:id="rId6117" xr:uid="{00000000-0004-0000-0D00-0000E4170000}"/>
    <hyperlink ref="A6128" r:id="rId6118" xr:uid="{00000000-0004-0000-0D00-0000E5170000}"/>
    <hyperlink ref="A6129" r:id="rId6119" xr:uid="{00000000-0004-0000-0D00-0000E6170000}"/>
    <hyperlink ref="A6130" r:id="rId6120" xr:uid="{00000000-0004-0000-0D00-0000E7170000}"/>
    <hyperlink ref="A6131" r:id="rId6121" xr:uid="{00000000-0004-0000-0D00-0000E8170000}"/>
    <hyperlink ref="A6132" r:id="rId6122" xr:uid="{00000000-0004-0000-0D00-0000E9170000}"/>
    <hyperlink ref="A6133" r:id="rId6123" xr:uid="{00000000-0004-0000-0D00-0000EA170000}"/>
    <hyperlink ref="A6134" r:id="rId6124" xr:uid="{00000000-0004-0000-0D00-0000EB170000}"/>
    <hyperlink ref="A6135" r:id="rId6125" xr:uid="{00000000-0004-0000-0D00-0000EC170000}"/>
    <hyperlink ref="A6136" r:id="rId6126" xr:uid="{00000000-0004-0000-0D00-0000ED170000}"/>
    <hyperlink ref="A6137" r:id="rId6127" xr:uid="{00000000-0004-0000-0D00-0000EE170000}"/>
    <hyperlink ref="A6138" r:id="rId6128" xr:uid="{00000000-0004-0000-0D00-0000EF170000}"/>
    <hyperlink ref="A6139" r:id="rId6129" xr:uid="{00000000-0004-0000-0D00-0000F0170000}"/>
    <hyperlink ref="A6140" r:id="rId6130" xr:uid="{00000000-0004-0000-0D00-0000F1170000}"/>
    <hyperlink ref="A6141" r:id="rId6131" xr:uid="{00000000-0004-0000-0D00-0000F2170000}"/>
    <hyperlink ref="A6142" r:id="rId6132" xr:uid="{00000000-0004-0000-0D00-0000F3170000}"/>
    <hyperlink ref="A6143" r:id="rId6133" xr:uid="{00000000-0004-0000-0D00-0000F4170000}"/>
    <hyperlink ref="A6144" r:id="rId6134" xr:uid="{00000000-0004-0000-0D00-0000F5170000}"/>
    <hyperlink ref="A6145" r:id="rId6135" xr:uid="{00000000-0004-0000-0D00-0000F6170000}"/>
    <hyperlink ref="A6146" r:id="rId6136" xr:uid="{00000000-0004-0000-0D00-0000F7170000}"/>
    <hyperlink ref="A6147" r:id="rId6137" xr:uid="{00000000-0004-0000-0D00-0000F8170000}"/>
    <hyperlink ref="A6148" r:id="rId6138" xr:uid="{00000000-0004-0000-0D00-0000F9170000}"/>
    <hyperlink ref="A6149" r:id="rId6139" xr:uid="{00000000-0004-0000-0D00-0000FA170000}"/>
    <hyperlink ref="A6150" r:id="rId6140" xr:uid="{00000000-0004-0000-0D00-0000FB170000}"/>
    <hyperlink ref="A6151" r:id="rId6141" xr:uid="{00000000-0004-0000-0D00-0000FC170000}"/>
    <hyperlink ref="A6152" r:id="rId6142" xr:uid="{00000000-0004-0000-0D00-0000FD170000}"/>
    <hyperlink ref="A6153" r:id="rId6143" xr:uid="{00000000-0004-0000-0D00-0000FE170000}"/>
    <hyperlink ref="A6154" r:id="rId6144" xr:uid="{00000000-0004-0000-0D00-0000FF170000}"/>
    <hyperlink ref="A6155" r:id="rId6145" xr:uid="{00000000-0004-0000-0D00-000000180000}"/>
    <hyperlink ref="A6156" r:id="rId6146" xr:uid="{00000000-0004-0000-0D00-000001180000}"/>
    <hyperlink ref="A6157" r:id="rId6147" xr:uid="{00000000-0004-0000-0D00-000002180000}"/>
    <hyperlink ref="A6158" r:id="rId6148" xr:uid="{00000000-0004-0000-0D00-000003180000}"/>
    <hyperlink ref="A6159" r:id="rId6149" xr:uid="{00000000-0004-0000-0D00-000004180000}"/>
    <hyperlink ref="A6160" r:id="rId6150" xr:uid="{00000000-0004-0000-0D00-000005180000}"/>
    <hyperlink ref="A6161" r:id="rId6151" xr:uid="{00000000-0004-0000-0D00-000006180000}"/>
    <hyperlink ref="A6162" r:id="rId6152" xr:uid="{00000000-0004-0000-0D00-000007180000}"/>
    <hyperlink ref="A6163" r:id="rId6153" xr:uid="{00000000-0004-0000-0D00-000008180000}"/>
    <hyperlink ref="A6164" r:id="rId6154" xr:uid="{00000000-0004-0000-0D00-000009180000}"/>
    <hyperlink ref="A6165" r:id="rId6155" xr:uid="{00000000-0004-0000-0D00-00000A180000}"/>
    <hyperlink ref="A6166" r:id="rId6156" xr:uid="{00000000-0004-0000-0D00-00000B180000}"/>
    <hyperlink ref="A6167" r:id="rId6157" xr:uid="{00000000-0004-0000-0D00-00000C180000}"/>
    <hyperlink ref="A6168" r:id="rId6158" xr:uid="{00000000-0004-0000-0D00-00000D180000}"/>
    <hyperlink ref="A6169" r:id="rId6159" xr:uid="{00000000-0004-0000-0D00-00000E180000}"/>
    <hyperlink ref="A6170" r:id="rId6160" xr:uid="{00000000-0004-0000-0D00-00000F180000}"/>
    <hyperlink ref="A6171" r:id="rId6161" xr:uid="{00000000-0004-0000-0D00-000010180000}"/>
    <hyperlink ref="A6172" r:id="rId6162" xr:uid="{00000000-0004-0000-0D00-000011180000}"/>
    <hyperlink ref="A6173" r:id="rId6163" xr:uid="{00000000-0004-0000-0D00-000012180000}"/>
    <hyperlink ref="A6174" r:id="rId6164" xr:uid="{00000000-0004-0000-0D00-000013180000}"/>
    <hyperlink ref="A6175" r:id="rId6165" xr:uid="{00000000-0004-0000-0D00-000014180000}"/>
    <hyperlink ref="A6176" r:id="rId6166" xr:uid="{00000000-0004-0000-0D00-000015180000}"/>
    <hyperlink ref="A6177" r:id="rId6167" xr:uid="{00000000-0004-0000-0D00-000016180000}"/>
    <hyperlink ref="A6178" r:id="rId6168" xr:uid="{00000000-0004-0000-0D00-000017180000}"/>
    <hyperlink ref="A6179" r:id="rId6169" xr:uid="{00000000-0004-0000-0D00-000018180000}"/>
    <hyperlink ref="A6180" r:id="rId6170" xr:uid="{00000000-0004-0000-0D00-000019180000}"/>
    <hyperlink ref="A6181" r:id="rId6171" xr:uid="{00000000-0004-0000-0D00-00001A180000}"/>
    <hyperlink ref="A6182" r:id="rId6172" xr:uid="{00000000-0004-0000-0D00-00001B180000}"/>
    <hyperlink ref="A6183" r:id="rId6173" xr:uid="{00000000-0004-0000-0D00-00001C180000}"/>
    <hyperlink ref="A6184" r:id="rId6174" xr:uid="{00000000-0004-0000-0D00-00001D180000}"/>
    <hyperlink ref="A6185" r:id="rId6175" xr:uid="{00000000-0004-0000-0D00-00001E180000}"/>
    <hyperlink ref="A6186" r:id="rId6176" xr:uid="{00000000-0004-0000-0D00-00001F180000}"/>
    <hyperlink ref="A6187" r:id="rId6177" xr:uid="{00000000-0004-0000-0D00-000020180000}"/>
    <hyperlink ref="A6188" r:id="rId6178" xr:uid="{00000000-0004-0000-0D00-000021180000}"/>
    <hyperlink ref="A6189" r:id="rId6179" xr:uid="{00000000-0004-0000-0D00-000022180000}"/>
    <hyperlink ref="A6190" r:id="rId6180" xr:uid="{00000000-0004-0000-0D00-000023180000}"/>
    <hyperlink ref="A6191" r:id="rId6181" xr:uid="{00000000-0004-0000-0D00-000024180000}"/>
    <hyperlink ref="A6192" r:id="rId6182" xr:uid="{00000000-0004-0000-0D00-000025180000}"/>
    <hyperlink ref="A6193" r:id="rId6183" xr:uid="{00000000-0004-0000-0D00-000026180000}"/>
    <hyperlink ref="A6194" r:id="rId6184" xr:uid="{00000000-0004-0000-0D00-000027180000}"/>
    <hyperlink ref="A6195" r:id="rId6185" xr:uid="{00000000-0004-0000-0D00-000028180000}"/>
    <hyperlink ref="A6196" r:id="rId6186" xr:uid="{00000000-0004-0000-0D00-000029180000}"/>
    <hyperlink ref="A6197" r:id="rId6187" xr:uid="{00000000-0004-0000-0D00-00002A180000}"/>
    <hyperlink ref="A6198" r:id="rId6188" xr:uid="{00000000-0004-0000-0D00-00002B180000}"/>
    <hyperlink ref="A6199" r:id="rId6189" xr:uid="{00000000-0004-0000-0D00-00002C180000}"/>
    <hyperlink ref="A6200" r:id="rId6190" xr:uid="{00000000-0004-0000-0D00-00002D180000}"/>
    <hyperlink ref="A6201" r:id="rId6191" xr:uid="{00000000-0004-0000-0D00-00002E180000}"/>
    <hyperlink ref="A6202" r:id="rId6192" xr:uid="{00000000-0004-0000-0D00-00002F180000}"/>
    <hyperlink ref="A6203" r:id="rId6193" xr:uid="{00000000-0004-0000-0D00-000030180000}"/>
    <hyperlink ref="A6204" r:id="rId6194" xr:uid="{00000000-0004-0000-0D00-000031180000}"/>
    <hyperlink ref="A6205" r:id="rId6195" xr:uid="{00000000-0004-0000-0D00-000032180000}"/>
    <hyperlink ref="A6206" r:id="rId6196" xr:uid="{00000000-0004-0000-0D00-000033180000}"/>
    <hyperlink ref="A6207" r:id="rId6197" xr:uid="{00000000-0004-0000-0D00-000034180000}"/>
    <hyperlink ref="A6208" r:id="rId6198" xr:uid="{00000000-0004-0000-0D00-000035180000}"/>
    <hyperlink ref="A6209" r:id="rId6199" xr:uid="{00000000-0004-0000-0D00-000036180000}"/>
    <hyperlink ref="A6210" r:id="rId6200" xr:uid="{00000000-0004-0000-0D00-000037180000}"/>
    <hyperlink ref="A6211" r:id="rId6201" xr:uid="{00000000-0004-0000-0D00-000038180000}"/>
    <hyperlink ref="A6212" r:id="rId6202" xr:uid="{00000000-0004-0000-0D00-000039180000}"/>
    <hyperlink ref="A6213" r:id="rId6203" xr:uid="{00000000-0004-0000-0D00-00003A180000}"/>
    <hyperlink ref="A6214" r:id="rId6204" xr:uid="{00000000-0004-0000-0D00-00003B180000}"/>
    <hyperlink ref="A6215" r:id="rId6205" xr:uid="{00000000-0004-0000-0D00-00003C180000}"/>
    <hyperlink ref="A6216" r:id="rId6206" xr:uid="{00000000-0004-0000-0D00-00003D180000}"/>
    <hyperlink ref="A6217" r:id="rId6207" xr:uid="{00000000-0004-0000-0D00-00003E180000}"/>
    <hyperlink ref="A6218" r:id="rId6208" xr:uid="{00000000-0004-0000-0D00-00003F180000}"/>
    <hyperlink ref="A6219" r:id="rId6209" xr:uid="{00000000-0004-0000-0D00-000040180000}"/>
    <hyperlink ref="A6220" r:id="rId6210" xr:uid="{00000000-0004-0000-0D00-000041180000}"/>
    <hyperlink ref="A6221" r:id="rId6211" xr:uid="{00000000-0004-0000-0D00-000042180000}"/>
    <hyperlink ref="A6222" r:id="rId6212" xr:uid="{00000000-0004-0000-0D00-000043180000}"/>
    <hyperlink ref="A6223" r:id="rId6213" xr:uid="{00000000-0004-0000-0D00-000044180000}"/>
    <hyperlink ref="A6224" r:id="rId6214" xr:uid="{00000000-0004-0000-0D00-000045180000}"/>
    <hyperlink ref="A6225" r:id="rId6215" xr:uid="{00000000-0004-0000-0D00-000046180000}"/>
    <hyperlink ref="A6226" r:id="rId6216" xr:uid="{00000000-0004-0000-0D00-000047180000}"/>
    <hyperlink ref="A6227" r:id="rId6217" xr:uid="{00000000-0004-0000-0D00-000048180000}"/>
    <hyperlink ref="A6228" r:id="rId6218" xr:uid="{00000000-0004-0000-0D00-000049180000}"/>
    <hyperlink ref="A6229" r:id="rId6219" xr:uid="{00000000-0004-0000-0D00-00004A180000}"/>
    <hyperlink ref="A6230" r:id="rId6220" xr:uid="{00000000-0004-0000-0D00-00004B180000}"/>
    <hyperlink ref="A6231" r:id="rId6221" xr:uid="{00000000-0004-0000-0D00-00004C180000}"/>
    <hyperlink ref="A6232" r:id="rId6222" xr:uid="{00000000-0004-0000-0D00-00004D180000}"/>
    <hyperlink ref="A6233" r:id="rId6223" xr:uid="{00000000-0004-0000-0D00-00004E180000}"/>
    <hyperlink ref="A6234" r:id="rId6224" xr:uid="{00000000-0004-0000-0D00-00004F180000}"/>
    <hyperlink ref="A6235" r:id="rId6225" xr:uid="{00000000-0004-0000-0D00-000050180000}"/>
    <hyperlink ref="A6236" r:id="rId6226" xr:uid="{00000000-0004-0000-0D00-000051180000}"/>
    <hyperlink ref="A6237" r:id="rId6227" xr:uid="{00000000-0004-0000-0D00-000052180000}"/>
    <hyperlink ref="A6238" r:id="rId6228" xr:uid="{00000000-0004-0000-0D00-000053180000}"/>
    <hyperlink ref="A6239" r:id="rId6229" xr:uid="{00000000-0004-0000-0D00-000054180000}"/>
    <hyperlink ref="A6240" r:id="rId6230" xr:uid="{00000000-0004-0000-0D00-000055180000}"/>
    <hyperlink ref="A6241" r:id="rId6231" xr:uid="{00000000-0004-0000-0D00-000056180000}"/>
    <hyperlink ref="A6242" r:id="rId6232" xr:uid="{00000000-0004-0000-0D00-000057180000}"/>
    <hyperlink ref="A6243" r:id="rId6233" xr:uid="{00000000-0004-0000-0D00-000058180000}"/>
    <hyperlink ref="A6244" r:id="rId6234" xr:uid="{00000000-0004-0000-0D00-000059180000}"/>
    <hyperlink ref="A6245" r:id="rId6235" xr:uid="{00000000-0004-0000-0D00-00005A180000}"/>
    <hyperlink ref="A6246" r:id="rId6236" xr:uid="{00000000-0004-0000-0D00-00005B180000}"/>
    <hyperlink ref="A6247" r:id="rId6237" xr:uid="{00000000-0004-0000-0D00-00005C180000}"/>
    <hyperlink ref="A6248" r:id="rId6238" xr:uid="{00000000-0004-0000-0D00-00005D180000}"/>
    <hyperlink ref="A6249" r:id="rId6239" xr:uid="{00000000-0004-0000-0D00-00005E180000}"/>
    <hyperlink ref="A6250" r:id="rId6240" xr:uid="{00000000-0004-0000-0D00-00005F180000}"/>
    <hyperlink ref="A6251" r:id="rId6241" xr:uid="{00000000-0004-0000-0D00-000060180000}"/>
    <hyperlink ref="A6252" r:id="rId6242" xr:uid="{00000000-0004-0000-0D00-000061180000}"/>
    <hyperlink ref="A6253" r:id="rId6243" xr:uid="{00000000-0004-0000-0D00-000062180000}"/>
    <hyperlink ref="A6254" r:id="rId6244" xr:uid="{00000000-0004-0000-0D00-000063180000}"/>
    <hyperlink ref="A6255" r:id="rId6245" xr:uid="{00000000-0004-0000-0D00-000064180000}"/>
    <hyperlink ref="A6256" r:id="rId6246" xr:uid="{00000000-0004-0000-0D00-000065180000}"/>
    <hyperlink ref="A6257" r:id="rId6247" xr:uid="{00000000-0004-0000-0D00-000066180000}"/>
    <hyperlink ref="A6258" r:id="rId6248" xr:uid="{00000000-0004-0000-0D00-000067180000}"/>
    <hyperlink ref="A6259" r:id="rId6249" xr:uid="{00000000-0004-0000-0D00-000068180000}"/>
    <hyperlink ref="A6260" r:id="rId6250" xr:uid="{00000000-0004-0000-0D00-000069180000}"/>
    <hyperlink ref="A6261" r:id="rId6251" xr:uid="{00000000-0004-0000-0D00-00006A180000}"/>
    <hyperlink ref="A6262" r:id="rId6252" xr:uid="{00000000-0004-0000-0D00-00006B180000}"/>
    <hyperlink ref="A6263" r:id="rId6253" xr:uid="{00000000-0004-0000-0D00-00006C180000}"/>
    <hyperlink ref="A6264" r:id="rId6254" xr:uid="{00000000-0004-0000-0D00-00006D180000}"/>
    <hyperlink ref="A6265" r:id="rId6255" xr:uid="{00000000-0004-0000-0D00-00006E180000}"/>
    <hyperlink ref="A6266" r:id="rId6256" xr:uid="{00000000-0004-0000-0D00-00006F180000}"/>
    <hyperlink ref="A6267" r:id="rId6257" xr:uid="{00000000-0004-0000-0D00-000070180000}"/>
    <hyperlink ref="A6268" r:id="rId6258" xr:uid="{00000000-0004-0000-0D00-000071180000}"/>
    <hyperlink ref="A6269" r:id="rId6259" xr:uid="{00000000-0004-0000-0D00-000072180000}"/>
    <hyperlink ref="A6270" r:id="rId6260" xr:uid="{00000000-0004-0000-0D00-000073180000}"/>
    <hyperlink ref="A6271" r:id="rId6261" xr:uid="{00000000-0004-0000-0D00-000074180000}"/>
    <hyperlink ref="A6272" r:id="rId6262" xr:uid="{00000000-0004-0000-0D00-000075180000}"/>
    <hyperlink ref="A6273" r:id="rId6263" xr:uid="{00000000-0004-0000-0D00-000076180000}"/>
    <hyperlink ref="A6274" r:id="rId6264" xr:uid="{00000000-0004-0000-0D00-000077180000}"/>
    <hyperlink ref="A6275" r:id="rId6265" xr:uid="{00000000-0004-0000-0D00-000078180000}"/>
    <hyperlink ref="A6276" r:id="rId6266" xr:uid="{00000000-0004-0000-0D00-000079180000}"/>
    <hyperlink ref="A6277" r:id="rId6267" xr:uid="{00000000-0004-0000-0D00-00007A180000}"/>
    <hyperlink ref="A6278" r:id="rId6268" xr:uid="{00000000-0004-0000-0D00-00007B180000}"/>
    <hyperlink ref="A6279" r:id="rId6269" xr:uid="{00000000-0004-0000-0D00-00007C180000}"/>
    <hyperlink ref="A6280" r:id="rId6270" xr:uid="{00000000-0004-0000-0D00-00007D180000}"/>
    <hyperlink ref="A6281" r:id="rId6271" xr:uid="{00000000-0004-0000-0D00-00007E180000}"/>
    <hyperlink ref="A6282" r:id="rId6272" xr:uid="{00000000-0004-0000-0D00-00007F180000}"/>
    <hyperlink ref="A6283" r:id="rId6273" xr:uid="{00000000-0004-0000-0D00-000080180000}"/>
    <hyperlink ref="A6284" r:id="rId6274" xr:uid="{00000000-0004-0000-0D00-000081180000}"/>
    <hyperlink ref="A6285" r:id="rId6275" xr:uid="{00000000-0004-0000-0D00-000082180000}"/>
    <hyperlink ref="A6286" r:id="rId6276" xr:uid="{00000000-0004-0000-0D00-000083180000}"/>
    <hyperlink ref="A6287" r:id="rId6277" xr:uid="{00000000-0004-0000-0D00-000084180000}"/>
    <hyperlink ref="A6288" r:id="rId6278" xr:uid="{00000000-0004-0000-0D00-000085180000}"/>
    <hyperlink ref="A6289" r:id="rId6279" xr:uid="{00000000-0004-0000-0D00-000086180000}"/>
    <hyperlink ref="A6290" r:id="rId6280" xr:uid="{00000000-0004-0000-0D00-000087180000}"/>
    <hyperlink ref="A6291" r:id="rId6281" xr:uid="{00000000-0004-0000-0D00-000088180000}"/>
    <hyperlink ref="A6292" r:id="rId6282" xr:uid="{00000000-0004-0000-0D00-000089180000}"/>
    <hyperlink ref="A6293" r:id="rId6283" xr:uid="{00000000-0004-0000-0D00-00008A180000}"/>
    <hyperlink ref="A6294" r:id="rId6284" xr:uid="{00000000-0004-0000-0D00-00008B180000}"/>
    <hyperlink ref="A6295" r:id="rId6285" xr:uid="{00000000-0004-0000-0D00-00008C180000}"/>
    <hyperlink ref="A6296" r:id="rId6286" xr:uid="{00000000-0004-0000-0D00-00008D180000}"/>
    <hyperlink ref="A6297" r:id="rId6287" xr:uid="{00000000-0004-0000-0D00-00008E180000}"/>
    <hyperlink ref="A6298" r:id="rId6288" xr:uid="{00000000-0004-0000-0D00-00008F180000}"/>
    <hyperlink ref="A6299" r:id="rId6289" xr:uid="{00000000-0004-0000-0D00-000090180000}"/>
    <hyperlink ref="A6300" r:id="rId6290" xr:uid="{00000000-0004-0000-0D00-000091180000}"/>
    <hyperlink ref="A6301" r:id="rId6291" xr:uid="{00000000-0004-0000-0D00-000092180000}"/>
    <hyperlink ref="A6302" r:id="rId6292" xr:uid="{00000000-0004-0000-0D00-000093180000}"/>
    <hyperlink ref="A6303" r:id="rId6293" xr:uid="{00000000-0004-0000-0D00-000094180000}"/>
    <hyperlink ref="A6304" r:id="rId6294" xr:uid="{00000000-0004-0000-0D00-000095180000}"/>
    <hyperlink ref="A6305" r:id="rId6295" xr:uid="{00000000-0004-0000-0D00-000096180000}"/>
    <hyperlink ref="A6306" r:id="rId6296" xr:uid="{00000000-0004-0000-0D00-000097180000}"/>
    <hyperlink ref="A6307" r:id="rId6297" xr:uid="{00000000-0004-0000-0D00-000098180000}"/>
    <hyperlink ref="A6308" r:id="rId6298" xr:uid="{00000000-0004-0000-0D00-000099180000}"/>
    <hyperlink ref="A6309" r:id="rId6299" xr:uid="{00000000-0004-0000-0D00-00009A180000}"/>
    <hyperlink ref="A6310" r:id="rId6300" xr:uid="{00000000-0004-0000-0D00-00009B180000}"/>
    <hyperlink ref="A6311" r:id="rId6301" xr:uid="{00000000-0004-0000-0D00-00009C180000}"/>
    <hyperlink ref="A6312" r:id="rId6302" xr:uid="{00000000-0004-0000-0D00-00009D180000}"/>
    <hyperlink ref="A6313" r:id="rId6303" xr:uid="{00000000-0004-0000-0D00-00009E180000}"/>
    <hyperlink ref="A6314" r:id="rId6304" xr:uid="{00000000-0004-0000-0D00-00009F180000}"/>
    <hyperlink ref="A6315" r:id="rId6305" xr:uid="{00000000-0004-0000-0D00-0000A0180000}"/>
    <hyperlink ref="A6316" r:id="rId6306" xr:uid="{00000000-0004-0000-0D00-0000A1180000}"/>
    <hyperlink ref="A6317" r:id="rId6307" xr:uid="{00000000-0004-0000-0D00-0000A2180000}"/>
    <hyperlink ref="A6318" r:id="rId6308" xr:uid="{00000000-0004-0000-0D00-0000A3180000}"/>
    <hyperlink ref="A6319" r:id="rId6309" xr:uid="{00000000-0004-0000-0D00-0000A4180000}"/>
    <hyperlink ref="A6320" r:id="rId6310" xr:uid="{00000000-0004-0000-0D00-0000A5180000}"/>
    <hyperlink ref="A6321" r:id="rId6311" xr:uid="{00000000-0004-0000-0D00-0000A6180000}"/>
    <hyperlink ref="A6322" r:id="rId6312" xr:uid="{00000000-0004-0000-0D00-0000A7180000}"/>
    <hyperlink ref="A6323" r:id="rId6313" xr:uid="{00000000-0004-0000-0D00-0000A8180000}"/>
    <hyperlink ref="A6324" r:id="rId6314" xr:uid="{00000000-0004-0000-0D00-0000A9180000}"/>
    <hyperlink ref="A6325" r:id="rId6315" xr:uid="{00000000-0004-0000-0D00-0000AA180000}"/>
    <hyperlink ref="A6326" r:id="rId6316" xr:uid="{00000000-0004-0000-0D00-0000AB180000}"/>
    <hyperlink ref="A6327" r:id="rId6317" xr:uid="{00000000-0004-0000-0D00-0000AC180000}"/>
    <hyperlink ref="A6328" r:id="rId6318" xr:uid="{00000000-0004-0000-0D00-0000AD180000}"/>
    <hyperlink ref="A6329" r:id="rId6319" xr:uid="{00000000-0004-0000-0D00-0000AE180000}"/>
    <hyperlink ref="A6330" r:id="rId6320" xr:uid="{00000000-0004-0000-0D00-0000AF180000}"/>
    <hyperlink ref="A6331" r:id="rId6321" xr:uid="{00000000-0004-0000-0D00-0000B0180000}"/>
    <hyperlink ref="A6332" r:id="rId6322" xr:uid="{00000000-0004-0000-0D00-0000B1180000}"/>
    <hyperlink ref="A6333" r:id="rId6323" xr:uid="{00000000-0004-0000-0D00-0000B2180000}"/>
    <hyperlink ref="A6334" r:id="rId6324" xr:uid="{00000000-0004-0000-0D00-0000B3180000}"/>
    <hyperlink ref="A6335" r:id="rId6325" xr:uid="{00000000-0004-0000-0D00-0000B4180000}"/>
    <hyperlink ref="A6336" r:id="rId6326" xr:uid="{00000000-0004-0000-0D00-0000B5180000}"/>
    <hyperlink ref="A6337" r:id="rId6327" xr:uid="{00000000-0004-0000-0D00-0000B6180000}"/>
    <hyperlink ref="A6338" r:id="rId6328" xr:uid="{00000000-0004-0000-0D00-0000B7180000}"/>
    <hyperlink ref="A6339" r:id="rId6329" xr:uid="{00000000-0004-0000-0D00-0000B8180000}"/>
    <hyperlink ref="A6340" r:id="rId6330" xr:uid="{00000000-0004-0000-0D00-0000B9180000}"/>
    <hyperlink ref="A6341" r:id="rId6331" xr:uid="{00000000-0004-0000-0D00-0000BA180000}"/>
    <hyperlink ref="A6342" r:id="rId6332" xr:uid="{00000000-0004-0000-0D00-0000BB180000}"/>
    <hyperlink ref="A6343" r:id="rId6333" xr:uid="{00000000-0004-0000-0D00-0000BC180000}"/>
    <hyperlink ref="A6344" r:id="rId6334" xr:uid="{00000000-0004-0000-0D00-0000BD180000}"/>
    <hyperlink ref="A6345" r:id="rId6335" xr:uid="{00000000-0004-0000-0D00-0000BE180000}"/>
    <hyperlink ref="A6346" r:id="rId6336" xr:uid="{00000000-0004-0000-0D00-0000BF180000}"/>
    <hyperlink ref="A6347" r:id="rId6337" xr:uid="{00000000-0004-0000-0D00-0000C0180000}"/>
    <hyperlink ref="A6348" r:id="rId6338" xr:uid="{00000000-0004-0000-0D00-0000C1180000}"/>
    <hyperlink ref="A6349" r:id="rId6339" xr:uid="{00000000-0004-0000-0D00-0000C2180000}"/>
    <hyperlink ref="A6350" r:id="rId6340" xr:uid="{00000000-0004-0000-0D00-0000C3180000}"/>
    <hyperlink ref="A6351" r:id="rId6341" xr:uid="{00000000-0004-0000-0D00-0000C4180000}"/>
    <hyperlink ref="A6352" r:id="rId6342" xr:uid="{00000000-0004-0000-0D00-0000C5180000}"/>
    <hyperlink ref="A6353" r:id="rId6343" xr:uid="{00000000-0004-0000-0D00-0000C6180000}"/>
    <hyperlink ref="A6354" r:id="rId6344" xr:uid="{00000000-0004-0000-0D00-0000C7180000}"/>
    <hyperlink ref="A6355" r:id="rId6345" xr:uid="{00000000-0004-0000-0D00-0000C8180000}"/>
    <hyperlink ref="A6356" r:id="rId6346" xr:uid="{00000000-0004-0000-0D00-0000C9180000}"/>
    <hyperlink ref="A6357" r:id="rId6347" xr:uid="{00000000-0004-0000-0D00-0000CA180000}"/>
    <hyperlink ref="A6358" r:id="rId6348" xr:uid="{00000000-0004-0000-0D00-0000CB180000}"/>
    <hyperlink ref="A6359" r:id="rId6349" xr:uid="{00000000-0004-0000-0D00-0000CC180000}"/>
    <hyperlink ref="A6360" r:id="rId6350" xr:uid="{00000000-0004-0000-0D00-0000CD180000}"/>
    <hyperlink ref="A6361" r:id="rId6351" xr:uid="{00000000-0004-0000-0D00-0000CE180000}"/>
    <hyperlink ref="A6362" r:id="rId6352" xr:uid="{00000000-0004-0000-0D00-0000CF180000}"/>
    <hyperlink ref="A6363" r:id="rId6353" xr:uid="{00000000-0004-0000-0D00-0000D0180000}"/>
    <hyperlink ref="A6364" r:id="rId6354" xr:uid="{00000000-0004-0000-0D00-0000D1180000}"/>
    <hyperlink ref="A6365" r:id="rId6355" xr:uid="{00000000-0004-0000-0D00-0000D2180000}"/>
    <hyperlink ref="A6366" r:id="rId6356" xr:uid="{00000000-0004-0000-0D00-0000D3180000}"/>
    <hyperlink ref="A6367" r:id="rId6357" xr:uid="{00000000-0004-0000-0D00-0000D4180000}"/>
    <hyperlink ref="A6368" r:id="rId6358" xr:uid="{00000000-0004-0000-0D00-0000D5180000}"/>
    <hyperlink ref="A6369" r:id="rId6359" xr:uid="{00000000-0004-0000-0D00-0000D6180000}"/>
    <hyperlink ref="A6370" r:id="rId6360" xr:uid="{00000000-0004-0000-0D00-0000D7180000}"/>
    <hyperlink ref="A6371" r:id="rId6361" xr:uid="{00000000-0004-0000-0D00-0000D8180000}"/>
    <hyperlink ref="A6372" r:id="rId6362" xr:uid="{00000000-0004-0000-0D00-0000D9180000}"/>
    <hyperlink ref="A6373" r:id="rId6363" xr:uid="{00000000-0004-0000-0D00-0000DA180000}"/>
    <hyperlink ref="A6374" r:id="rId6364" xr:uid="{00000000-0004-0000-0D00-0000DB180000}"/>
    <hyperlink ref="A6375" r:id="rId6365" xr:uid="{00000000-0004-0000-0D00-0000DC180000}"/>
    <hyperlink ref="A6376" r:id="rId6366" xr:uid="{00000000-0004-0000-0D00-0000DD180000}"/>
    <hyperlink ref="A6377" r:id="rId6367" xr:uid="{00000000-0004-0000-0D00-0000DE180000}"/>
    <hyperlink ref="A6378" r:id="rId6368" xr:uid="{00000000-0004-0000-0D00-0000DF180000}"/>
    <hyperlink ref="A6379" r:id="rId6369" xr:uid="{00000000-0004-0000-0D00-0000E0180000}"/>
    <hyperlink ref="A6380" r:id="rId6370" xr:uid="{00000000-0004-0000-0D00-0000E1180000}"/>
    <hyperlink ref="A6381" r:id="rId6371" xr:uid="{00000000-0004-0000-0D00-0000E2180000}"/>
    <hyperlink ref="A6382" r:id="rId6372" xr:uid="{00000000-0004-0000-0D00-0000E3180000}"/>
    <hyperlink ref="A6383" r:id="rId6373" xr:uid="{00000000-0004-0000-0D00-0000E4180000}"/>
    <hyperlink ref="A6384" r:id="rId6374" xr:uid="{00000000-0004-0000-0D00-0000E5180000}"/>
    <hyperlink ref="A6385" r:id="rId6375" xr:uid="{00000000-0004-0000-0D00-0000E6180000}"/>
    <hyperlink ref="A6386" r:id="rId6376" xr:uid="{00000000-0004-0000-0D00-0000E7180000}"/>
    <hyperlink ref="A6387" r:id="rId6377" xr:uid="{00000000-0004-0000-0D00-0000E8180000}"/>
    <hyperlink ref="A6388" r:id="rId6378" xr:uid="{00000000-0004-0000-0D00-0000E9180000}"/>
    <hyperlink ref="A6389" r:id="rId6379" xr:uid="{00000000-0004-0000-0D00-0000EA180000}"/>
    <hyperlink ref="A6390" r:id="rId6380" xr:uid="{00000000-0004-0000-0D00-0000EB180000}"/>
    <hyperlink ref="A6391" r:id="rId6381" xr:uid="{00000000-0004-0000-0D00-0000EC180000}"/>
    <hyperlink ref="A6392" r:id="rId6382" xr:uid="{00000000-0004-0000-0D00-0000ED180000}"/>
    <hyperlink ref="A6393" r:id="rId6383" xr:uid="{00000000-0004-0000-0D00-0000EE180000}"/>
    <hyperlink ref="A6394" r:id="rId6384" xr:uid="{00000000-0004-0000-0D00-0000EF180000}"/>
    <hyperlink ref="A6395" r:id="rId6385" xr:uid="{00000000-0004-0000-0D00-0000F0180000}"/>
    <hyperlink ref="A6396" r:id="rId6386" xr:uid="{00000000-0004-0000-0D00-0000F1180000}"/>
    <hyperlink ref="A6397" r:id="rId6387" xr:uid="{00000000-0004-0000-0D00-0000F2180000}"/>
    <hyperlink ref="A6398" r:id="rId6388" xr:uid="{00000000-0004-0000-0D00-0000F3180000}"/>
    <hyperlink ref="A6399" r:id="rId6389" xr:uid="{00000000-0004-0000-0D00-0000F4180000}"/>
    <hyperlink ref="A6400" r:id="rId6390" xr:uid="{00000000-0004-0000-0D00-0000F5180000}"/>
    <hyperlink ref="A6401" r:id="rId6391" xr:uid="{00000000-0004-0000-0D00-0000F6180000}"/>
    <hyperlink ref="A6402" r:id="rId6392" xr:uid="{00000000-0004-0000-0D00-0000F7180000}"/>
    <hyperlink ref="A6403" r:id="rId6393" xr:uid="{00000000-0004-0000-0D00-0000F8180000}"/>
    <hyperlink ref="A6404" r:id="rId6394" xr:uid="{00000000-0004-0000-0D00-0000F9180000}"/>
    <hyperlink ref="A6405" r:id="rId6395" xr:uid="{00000000-0004-0000-0D00-0000FA180000}"/>
    <hyperlink ref="A6406" r:id="rId6396" xr:uid="{00000000-0004-0000-0D00-0000FB180000}"/>
    <hyperlink ref="A6407" r:id="rId6397" xr:uid="{00000000-0004-0000-0D00-0000FC180000}"/>
    <hyperlink ref="A6408" r:id="rId6398" xr:uid="{00000000-0004-0000-0D00-0000FD180000}"/>
    <hyperlink ref="A6409" r:id="rId6399" xr:uid="{00000000-0004-0000-0D00-0000FE180000}"/>
    <hyperlink ref="A6410" r:id="rId6400" xr:uid="{00000000-0004-0000-0D00-0000FF180000}"/>
    <hyperlink ref="A6411" r:id="rId6401" xr:uid="{00000000-0004-0000-0D00-000000190000}"/>
    <hyperlink ref="A6412" r:id="rId6402" xr:uid="{00000000-0004-0000-0D00-000001190000}"/>
    <hyperlink ref="A6413" r:id="rId6403" xr:uid="{00000000-0004-0000-0D00-000002190000}"/>
    <hyperlink ref="A6414" r:id="rId6404" xr:uid="{00000000-0004-0000-0D00-000003190000}"/>
    <hyperlink ref="A6415" r:id="rId6405" xr:uid="{00000000-0004-0000-0D00-000004190000}"/>
    <hyperlink ref="A6416" r:id="rId6406" xr:uid="{00000000-0004-0000-0D00-000005190000}"/>
    <hyperlink ref="A6417" r:id="rId6407" xr:uid="{00000000-0004-0000-0D00-000006190000}"/>
    <hyperlink ref="A6418" r:id="rId6408" xr:uid="{00000000-0004-0000-0D00-000007190000}"/>
    <hyperlink ref="A6419" r:id="rId6409" xr:uid="{00000000-0004-0000-0D00-000008190000}"/>
    <hyperlink ref="A6420" r:id="rId6410" xr:uid="{00000000-0004-0000-0D00-000009190000}"/>
    <hyperlink ref="A6421" r:id="rId6411" xr:uid="{00000000-0004-0000-0D00-00000A190000}"/>
    <hyperlink ref="A6422" r:id="rId6412" xr:uid="{00000000-0004-0000-0D00-00000B190000}"/>
    <hyperlink ref="A6423" r:id="rId6413" xr:uid="{00000000-0004-0000-0D00-00000C190000}"/>
    <hyperlink ref="A6424" r:id="rId6414" xr:uid="{00000000-0004-0000-0D00-00000D190000}"/>
    <hyperlink ref="A6425" r:id="rId6415" xr:uid="{00000000-0004-0000-0D00-00000E190000}"/>
    <hyperlink ref="A6426" r:id="rId6416" xr:uid="{00000000-0004-0000-0D00-00000F190000}"/>
    <hyperlink ref="A6427" r:id="rId6417" xr:uid="{00000000-0004-0000-0D00-000010190000}"/>
    <hyperlink ref="A6428" r:id="rId6418" xr:uid="{00000000-0004-0000-0D00-000011190000}"/>
    <hyperlink ref="A6429" r:id="rId6419" xr:uid="{00000000-0004-0000-0D00-000012190000}"/>
    <hyperlink ref="A6430" r:id="rId6420" xr:uid="{00000000-0004-0000-0D00-000013190000}"/>
    <hyperlink ref="A6431" r:id="rId6421" xr:uid="{00000000-0004-0000-0D00-000014190000}"/>
    <hyperlink ref="A6432" r:id="rId6422" xr:uid="{00000000-0004-0000-0D00-000015190000}"/>
    <hyperlink ref="A6433" r:id="rId6423" xr:uid="{00000000-0004-0000-0D00-000016190000}"/>
    <hyperlink ref="A6434" r:id="rId6424" xr:uid="{00000000-0004-0000-0D00-000017190000}"/>
    <hyperlink ref="A6435" r:id="rId6425" xr:uid="{00000000-0004-0000-0D00-000018190000}"/>
    <hyperlink ref="A6436" r:id="rId6426" xr:uid="{00000000-0004-0000-0D00-000019190000}"/>
    <hyperlink ref="A6437" r:id="rId6427" xr:uid="{00000000-0004-0000-0D00-00001A190000}"/>
    <hyperlink ref="A6438" r:id="rId6428" xr:uid="{00000000-0004-0000-0D00-00001B190000}"/>
    <hyperlink ref="A6439" r:id="rId6429" xr:uid="{00000000-0004-0000-0D00-00001C190000}"/>
    <hyperlink ref="A6440" r:id="rId6430" xr:uid="{00000000-0004-0000-0D00-00001D190000}"/>
    <hyperlink ref="A6441" r:id="rId6431" xr:uid="{00000000-0004-0000-0D00-00001E190000}"/>
    <hyperlink ref="A6442" r:id="rId6432" xr:uid="{00000000-0004-0000-0D00-00001F190000}"/>
    <hyperlink ref="A6443" r:id="rId6433" xr:uid="{00000000-0004-0000-0D00-000020190000}"/>
    <hyperlink ref="A6444" r:id="rId6434" xr:uid="{00000000-0004-0000-0D00-000021190000}"/>
    <hyperlink ref="A6445" r:id="rId6435" xr:uid="{00000000-0004-0000-0D00-000022190000}"/>
    <hyperlink ref="A6446" r:id="rId6436" xr:uid="{00000000-0004-0000-0D00-000023190000}"/>
    <hyperlink ref="A6447" r:id="rId6437" xr:uid="{00000000-0004-0000-0D00-000024190000}"/>
    <hyperlink ref="A6448" r:id="rId6438" xr:uid="{00000000-0004-0000-0D00-000025190000}"/>
    <hyperlink ref="A6449" r:id="rId6439" xr:uid="{00000000-0004-0000-0D00-000026190000}"/>
    <hyperlink ref="A6450" r:id="rId6440" xr:uid="{00000000-0004-0000-0D00-000027190000}"/>
    <hyperlink ref="A6451" r:id="rId6441" xr:uid="{00000000-0004-0000-0D00-000028190000}"/>
    <hyperlink ref="A6452" r:id="rId6442" xr:uid="{00000000-0004-0000-0D00-000029190000}"/>
    <hyperlink ref="A6453" r:id="rId6443" xr:uid="{00000000-0004-0000-0D00-00002A190000}"/>
    <hyperlink ref="A6454" r:id="rId6444" xr:uid="{00000000-0004-0000-0D00-00002B190000}"/>
    <hyperlink ref="A6455" r:id="rId6445" xr:uid="{00000000-0004-0000-0D00-00002C190000}"/>
    <hyperlink ref="A6456" r:id="rId6446" xr:uid="{00000000-0004-0000-0D00-00002D190000}"/>
    <hyperlink ref="A6457" r:id="rId6447" xr:uid="{00000000-0004-0000-0D00-00002E190000}"/>
    <hyperlink ref="A6458" r:id="rId6448" xr:uid="{00000000-0004-0000-0D00-00002F190000}"/>
    <hyperlink ref="A6459" r:id="rId6449" xr:uid="{00000000-0004-0000-0D00-000030190000}"/>
    <hyperlink ref="A6460" r:id="rId6450" xr:uid="{00000000-0004-0000-0D00-000031190000}"/>
    <hyperlink ref="A6461" r:id="rId6451" xr:uid="{00000000-0004-0000-0D00-000032190000}"/>
    <hyperlink ref="A6462" r:id="rId6452" xr:uid="{00000000-0004-0000-0D00-000033190000}"/>
    <hyperlink ref="A6463" r:id="rId6453" xr:uid="{00000000-0004-0000-0D00-000034190000}"/>
    <hyperlink ref="A6464" r:id="rId6454" xr:uid="{00000000-0004-0000-0D00-000035190000}"/>
    <hyperlink ref="A6465" r:id="rId6455" xr:uid="{00000000-0004-0000-0D00-000036190000}"/>
    <hyperlink ref="A6466" r:id="rId6456" xr:uid="{00000000-0004-0000-0D00-000037190000}"/>
    <hyperlink ref="A6467" r:id="rId6457" xr:uid="{00000000-0004-0000-0D00-000038190000}"/>
    <hyperlink ref="A6468" r:id="rId6458" xr:uid="{00000000-0004-0000-0D00-000039190000}"/>
    <hyperlink ref="A6469" r:id="rId6459" xr:uid="{00000000-0004-0000-0D00-00003A190000}"/>
    <hyperlink ref="A6470" r:id="rId6460" xr:uid="{00000000-0004-0000-0D00-00003B190000}"/>
    <hyperlink ref="A6471" r:id="rId6461" xr:uid="{00000000-0004-0000-0D00-00003C190000}"/>
    <hyperlink ref="A6472" r:id="rId6462" xr:uid="{00000000-0004-0000-0D00-00003D190000}"/>
    <hyperlink ref="A6473" r:id="rId6463" xr:uid="{00000000-0004-0000-0D00-00003E190000}"/>
    <hyperlink ref="A6474" r:id="rId6464" xr:uid="{00000000-0004-0000-0D00-00003F190000}"/>
    <hyperlink ref="A6475" r:id="rId6465" xr:uid="{00000000-0004-0000-0D00-000040190000}"/>
    <hyperlink ref="A6476" r:id="rId6466" xr:uid="{00000000-0004-0000-0D00-000041190000}"/>
    <hyperlink ref="A6477" r:id="rId6467" xr:uid="{00000000-0004-0000-0D00-000042190000}"/>
    <hyperlink ref="A6478" r:id="rId6468" xr:uid="{00000000-0004-0000-0D00-000043190000}"/>
    <hyperlink ref="A6479" r:id="rId6469" xr:uid="{00000000-0004-0000-0D00-000044190000}"/>
    <hyperlink ref="A6480" r:id="rId6470" xr:uid="{00000000-0004-0000-0D00-000045190000}"/>
    <hyperlink ref="A6481" r:id="rId6471" xr:uid="{00000000-0004-0000-0D00-000046190000}"/>
    <hyperlink ref="A6482" r:id="rId6472" xr:uid="{00000000-0004-0000-0D00-000047190000}"/>
    <hyperlink ref="A6483" r:id="rId6473" xr:uid="{00000000-0004-0000-0D00-000048190000}"/>
    <hyperlink ref="A6484" r:id="rId6474" xr:uid="{00000000-0004-0000-0D00-000049190000}"/>
    <hyperlink ref="A6485" r:id="rId6475" xr:uid="{00000000-0004-0000-0D00-00004A190000}"/>
    <hyperlink ref="A6486" r:id="rId6476" xr:uid="{00000000-0004-0000-0D00-00004B190000}"/>
    <hyperlink ref="A6487" r:id="rId6477" xr:uid="{00000000-0004-0000-0D00-00004C190000}"/>
    <hyperlink ref="A6488" r:id="rId6478" xr:uid="{00000000-0004-0000-0D00-00004D190000}"/>
    <hyperlink ref="A6489" r:id="rId6479" xr:uid="{00000000-0004-0000-0D00-00004E190000}"/>
    <hyperlink ref="A6490" r:id="rId6480" xr:uid="{00000000-0004-0000-0D00-00004F190000}"/>
    <hyperlink ref="A6491" r:id="rId6481" xr:uid="{00000000-0004-0000-0D00-000050190000}"/>
    <hyperlink ref="A6492" r:id="rId6482" xr:uid="{00000000-0004-0000-0D00-000051190000}"/>
    <hyperlink ref="A6493" r:id="rId6483" xr:uid="{00000000-0004-0000-0D00-000052190000}"/>
    <hyperlink ref="A6494" r:id="rId6484" xr:uid="{00000000-0004-0000-0D00-000053190000}"/>
    <hyperlink ref="A6495" r:id="rId6485" xr:uid="{00000000-0004-0000-0D00-000054190000}"/>
    <hyperlink ref="A6496" r:id="rId6486" xr:uid="{00000000-0004-0000-0D00-000055190000}"/>
    <hyperlink ref="A6497" r:id="rId6487" xr:uid="{00000000-0004-0000-0D00-000056190000}"/>
    <hyperlink ref="A6498" r:id="rId6488" xr:uid="{00000000-0004-0000-0D00-000057190000}"/>
    <hyperlink ref="A6499" r:id="rId6489" xr:uid="{00000000-0004-0000-0D00-000058190000}"/>
    <hyperlink ref="A6500" r:id="rId6490" xr:uid="{00000000-0004-0000-0D00-000059190000}"/>
    <hyperlink ref="A6501" r:id="rId6491" xr:uid="{00000000-0004-0000-0D00-00005A190000}"/>
    <hyperlink ref="A6502" r:id="rId6492" xr:uid="{00000000-0004-0000-0D00-00005B190000}"/>
    <hyperlink ref="A6503" r:id="rId6493" xr:uid="{00000000-0004-0000-0D00-00005C190000}"/>
    <hyperlink ref="A6504" r:id="rId6494" xr:uid="{00000000-0004-0000-0D00-00005D190000}"/>
    <hyperlink ref="A6505" r:id="rId6495" xr:uid="{00000000-0004-0000-0D00-00005E190000}"/>
    <hyperlink ref="A6506" r:id="rId6496" xr:uid="{00000000-0004-0000-0D00-00005F190000}"/>
    <hyperlink ref="A6507" r:id="rId6497" xr:uid="{00000000-0004-0000-0D00-000060190000}"/>
    <hyperlink ref="A6508" r:id="rId6498" xr:uid="{00000000-0004-0000-0D00-000061190000}"/>
    <hyperlink ref="A6509" r:id="rId6499" xr:uid="{00000000-0004-0000-0D00-000062190000}"/>
    <hyperlink ref="A6510" r:id="rId6500" xr:uid="{00000000-0004-0000-0D00-000063190000}"/>
    <hyperlink ref="A6511" r:id="rId6501" xr:uid="{00000000-0004-0000-0D00-000064190000}"/>
    <hyperlink ref="A6512" r:id="rId6502" xr:uid="{00000000-0004-0000-0D00-000065190000}"/>
    <hyperlink ref="A6513" r:id="rId6503" xr:uid="{00000000-0004-0000-0D00-000066190000}"/>
    <hyperlink ref="A6514" r:id="rId6504" xr:uid="{00000000-0004-0000-0D00-000067190000}"/>
    <hyperlink ref="A6515" r:id="rId6505" xr:uid="{00000000-0004-0000-0D00-000068190000}"/>
    <hyperlink ref="A6516" r:id="rId6506" xr:uid="{00000000-0004-0000-0D00-000069190000}"/>
    <hyperlink ref="A6517" r:id="rId6507" xr:uid="{00000000-0004-0000-0D00-00006A190000}"/>
    <hyperlink ref="A6518" r:id="rId6508" xr:uid="{00000000-0004-0000-0D00-00006B190000}"/>
    <hyperlink ref="A6519" r:id="rId6509" xr:uid="{00000000-0004-0000-0D00-00006C190000}"/>
    <hyperlink ref="A6520" r:id="rId6510" xr:uid="{00000000-0004-0000-0D00-00006D190000}"/>
    <hyperlink ref="A6521" r:id="rId6511" xr:uid="{00000000-0004-0000-0D00-00006E190000}"/>
    <hyperlink ref="A6522" r:id="rId6512" xr:uid="{00000000-0004-0000-0D00-00006F190000}"/>
    <hyperlink ref="A6523" r:id="rId6513" xr:uid="{00000000-0004-0000-0D00-000070190000}"/>
    <hyperlink ref="A6524" r:id="rId6514" xr:uid="{00000000-0004-0000-0D00-000071190000}"/>
    <hyperlink ref="A6525" r:id="rId6515" xr:uid="{00000000-0004-0000-0D00-000072190000}"/>
    <hyperlink ref="A6526" r:id="rId6516" xr:uid="{00000000-0004-0000-0D00-000073190000}"/>
    <hyperlink ref="A6527" r:id="rId6517" xr:uid="{00000000-0004-0000-0D00-000074190000}"/>
    <hyperlink ref="A6528" r:id="rId6518" xr:uid="{00000000-0004-0000-0D00-000075190000}"/>
    <hyperlink ref="A6529" r:id="rId6519" xr:uid="{00000000-0004-0000-0D00-000076190000}"/>
    <hyperlink ref="A6530" r:id="rId6520" xr:uid="{00000000-0004-0000-0D00-000077190000}"/>
    <hyperlink ref="A6531" r:id="rId6521" xr:uid="{00000000-0004-0000-0D00-000078190000}"/>
    <hyperlink ref="A6532" r:id="rId6522" xr:uid="{00000000-0004-0000-0D00-000079190000}"/>
    <hyperlink ref="A6533" r:id="rId6523" xr:uid="{00000000-0004-0000-0D00-00007A190000}"/>
    <hyperlink ref="A6534" r:id="rId6524" xr:uid="{00000000-0004-0000-0D00-00007B190000}"/>
    <hyperlink ref="A6535" r:id="rId6525" xr:uid="{00000000-0004-0000-0D00-00007C190000}"/>
    <hyperlink ref="A6536" r:id="rId6526" xr:uid="{00000000-0004-0000-0D00-00007D190000}"/>
    <hyperlink ref="A6537" r:id="rId6527" xr:uid="{00000000-0004-0000-0D00-00007E190000}"/>
    <hyperlink ref="A6538" r:id="rId6528" xr:uid="{00000000-0004-0000-0D00-00007F190000}"/>
    <hyperlink ref="A6539" r:id="rId6529" xr:uid="{00000000-0004-0000-0D00-000080190000}"/>
    <hyperlink ref="A6540" r:id="rId6530" xr:uid="{00000000-0004-0000-0D00-000081190000}"/>
    <hyperlink ref="A6541" r:id="rId6531" xr:uid="{00000000-0004-0000-0D00-000082190000}"/>
    <hyperlink ref="A6542" r:id="rId6532" xr:uid="{00000000-0004-0000-0D00-000083190000}"/>
    <hyperlink ref="A6543" r:id="rId6533" xr:uid="{00000000-0004-0000-0D00-000084190000}"/>
    <hyperlink ref="A6544" r:id="rId6534" xr:uid="{00000000-0004-0000-0D00-000085190000}"/>
    <hyperlink ref="A6545" r:id="rId6535" xr:uid="{00000000-0004-0000-0D00-000086190000}"/>
    <hyperlink ref="A6546" r:id="rId6536" xr:uid="{00000000-0004-0000-0D00-000087190000}"/>
    <hyperlink ref="A6547" r:id="rId6537" xr:uid="{00000000-0004-0000-0D00-000088190000}"/>
    <hyperlink ref="A6548" r:id="rId6538" xr:uid="{00000000-0004-0000-0D00-000089190000}"/>
    <hyperlink ref="A6549" r:id="rId6539" xr:uid="{00000000-0004-0000-0D00-00008A190000}"/>
    <hyperlink ref="A6550" r:id="rId6540" xr:uid="{00000000-0004-0000-0D00-00008B190000}"/>
    <hyperlink ref="A6551" r:id="rId6541" xr:uid="{00000000-0004-0000-0D00-00008C190000}"/>
    <hyperlink ref="A6552" r:id="rId6542" xr:uid="{00000000-0004-0000-0D00-00008D190000}"/>
    <hyperlink ref="A6553" r:id="rId6543" xr:uid="{00000000-0004-0000-0D00-00008E190000}"/>
    <hyperlink ref="A6554" r:id="rId6544" xr:uid="{00000000-0004-0000-0D00-00008F190000}"/>
    <hyperlink ref="A6555" r:id="rId6545" xr:uid="{00000000-0004-0000-0D00-000090190000}"/>
    <hyperlink ref="A6556" r:id="rId6546" xr:uid="{00000000-0004-0000-0D00-000091190000}"/>
    <hyperlink ref="A6557" r:id="rId6547" xr:uid="{00000000-0004-0000-0D00-000092190000}"/>
    <hyperlink ref="A6558" r:id="rId6548" xr:uid="{00000000-0004-0000-0D00-000093190000}"/>
    <hyperlink ref="A6559" r:id="rId6549" xr:uid="{00000000-0004-0000-0D00-000094190000}"/>
    <hyperlink ref="A6560" r:id="rId6550" xr:uid="{00000000-0004-0000-0D00-000095190000}"/>
    <hyperlink ref="A6561" r:id="rId6551" xr:uid="{00000000-0004-0000-0D00-000096190000}"/>
    <hyperlink ref="A6562" r:id="rId6552" xr:uid="{00000000-0004-0000-0D00-000097190000}"/>
    <hyperlink ref="A6563" r:id="rId6553" xr:uid="{00000000-0004-0000-0D00-000098190000}"/>
    <hyperlink ref="A6564" r:id="rId6554" xr:uid="{00000000-0004-0000-0D00-000099190000}"/>
    <hyperlink ref="A6565" r:id="rId6555" xr:uid="{00000000-0004-0000-0D00-00009A190000}"/>
    <hyperlink ref="A6566" r:id="rId6556" xr:uid="{00000000-0004-0000-0D00-00009B190000}"/>
    <hyperlink ref="A6567" r:id="rId6557" xr:uid="{00000000-0004-0000-0D00-00009C190000}"/>
    <hyperlink ref="A6568" r:id="rId6558" xr:uid="{00000000-0004-0000-0D00-00009D190000}"/>
    <hyperlink ref="A6569" r:id="rId6559" xr:uid="{00000000-0004-0000-0D00-00009E190000}"/>
    <hyperlink ref="A6570" r:id="rId6560" xr:uid="{00000000-0004-0000-0D00-00009F190000}"/>
    <hyperlink ref="A6571" r:id="rId6561" xr:uid="{00000000-0004-0000-0D00-0000A0190000}"/>
    <hyperlink ref="A6572" r:id="rId6562" xr:uid="{00000000-0004-0000-0D00-0000A1190000}"/>
    <hyperlink ref="A6573" r:id="rId6563" xr:uid="{00000000-0004-0000-0D00-0000A2190000}"/>
    <hyperlink ref="A6574" r:id="rId6564" xr:uid="{00000000-0004-0000-0D00-0000A3190000}"/>
    <hyperlink ref="A6575" r:id="rId6565" xr:uid="{00000000-0004-0000-0D00-0000A4190000}"/>
    <hyperlink ref="A6576" r:id="rId6566" xr:uid="{00000000-0004-0000-0D00-0000A5190000}"/>
    <hyperlink ref="A6577" r:id="rId6567" xr:uid="{00000000-0004-0000-0D00-0000A6190000}"/>
    <hyperlink ref="A6578" r:id="rId6568" xr:uid="{00000000-0004-0000-0D00-0000A7190000}"/>
    <hyperlink ref="A6579" r:id="rId6569" xr:uid="{00000000-0004-0000-0D00-0000A8190000}"/>
    <hyperlink ref="A6580" r:id="rId6570" xr:uid="{00000000-0004-0000-0D00-0000A9190000}"/>
    <hyperlink ref="A6581" r:id="rId6571" xr:uid="{00000000-0004-0000-0D00-0000AA190000}"/>
    <hyperlink ref="A6582" r:id="rId6572" xr:uid="{00000000-0004-0000-0D00-0000AB190000}"/>
    <hyperlink ref="A6583" r:id="rId6573" xr:uid="{00000000-0004-0000-0D00-0000AC190000}"/>
    <hyperlink ref="A6584" r:id="rId6574" xr:uid="{00000000-0004-0000-0D00-0000AD190000}"/>
    <hyperlink ref="A6585" r:id="rId6575" xr:uid="{00000000-0004-0000-0D00-0000AE190000}"/>
    <hyperlink ref="A6586" r:id="rId6576" xr:uid="{00000000-0004-0000-0D00-0000AF190000}"/>
    <hyperlink ref="A6587" r:id="rId6577" xr:uid="{00000000-0004-0000-0D00-0000B0190000}"/>
    <hyperlink ref="A6588" r:id="rId6578" xr:uid="{00000000-0004-0000-0D00-0000B1190000}"/>
    <hyperlink ref="A6589" r:id="rId6579" xr:uid="{00000000-0004-0000-0D00-0000B2190000}"/>
    <hyperlink ref="A6590" r:id="rId6580" xr:uid="{00000000-0004-0000-0D00-0000B3190000}"/>
    <hyperlink ref="A6591" r:id="rId6581" xr:uid="{00000000-0004-0000-0D00-0000B4190000}"/>
    <hyperlink ref="A6592" r:id="rId6582" xr:uid="{00000000-0004-0000-0D00-0000B5190000}"/>
    <hyperlink ref="A6593" r:id="rId6583" xr:uid="{00000000-0004-0000-0D00-0000B6190000}"/>
    <hyperlink ref="A6594" r:id="rId6584" xr:uid="{00000000-0004-0000-0D00-0000B7190000}"/>
    <hyperlink ref="A6595" r:id="rId6585" xr:uid="{00000000-0004-0000-0D00-0000B8190000}"/>
    <hyperlink ref="A6596" r:id="rId6586" xr:uid="{00000000-0004-0000-0D00-0000B9190000}"/>
    <hyperlink ref="A6597" r:id="rId6587" xr:uid="{00000000-0004-0000-0D00-0000BA190000}"/>
    <hyperlink ref="A6598" r:id="rId6588" xr:uid="{00000000-0004-0000-0D00-0000BB190000}"/>
    <hyperlink ref="A6599" r:id="rId6589" xr:uid="{00000000-0004-0000-0D00-0000BC190000}"/>
    <hyperlink ref="A6600" r:id="rId6590" xr:uid="{00000000-0004-0000-0D00-0000BD190000}"/>
    <hyperlink ref="A6601" r:id="rId6591" xr:uid="{00000000-0004-0000-0D00-0000BE190000}"/>
    <hyperlink ref="A6602" r:id="rId6592" xr:uid="{00000000-0004-0000-0D00-0000BF190000}"/>
    <hyperlink ref="A6603" r:id="rId6593" xr:uid="{00000000-0004-0000-0D00-0000C0190000}"/>
    <hyperlink ref="A6604" r:id="rId6594" xr:uid="{00000000-0004-0000-0D00-0000C1190000}"/>
    <hyperlink ref="A6605" r:id="rId6595" xr:uid="{00000000-0004-0000-0D00-0000C2190000}"/>
    <hyperlink ref="A6606" r:id="rId6596" xr:uid="{00000000-0004-0000-0D00-0000C3190000}"/>
    <hyperlink ref="A6607" r:id="rId6597" xr:uid="{00000000-0004-0000-0D00-0000C4190000}"/>
    <hyperlink ref="A6608" r:id="rId6598" xr:uid="{00000000-0004-0000-0D00-0000C5190000}"/>
    <hyperlink ref="A6609" r:id="rId6599" xr:uid="{00000000-0004-0000-0D00-0000C6190000}"/>
    <hyperlink ref="A6610" r:id="rId6600" xr:uid="{00000000-0004-0000-0D00-0000C7190000}"/>
    <hyperlink ref="A6611" r:id="rId6601" xr:uid="{00000000-0004-0000-0D00-0000C8190000}"/>
    <hyperlink ref="A6612" r:id="rId6602" xr:uid="{00000000-0004-0000-0D00-0000C9190000}"/>
    <hyperlink ref="A6613" r:id="rId6603" xr:uid="{00000000-0004-0000-0D00-0000CA190000}"/>
    <hyperlink ref="A6614" r:id="rId6604" xr:uid="{00000000-0004-0000-0D00-0000CB190000}"/>
    <hyperlink ref="A6615" r:id="rId6605" xr:uid="{00000000-0004-0000-0D00-0000CC190000}"/>
    <hyperlink ref="A6616" r:id="rId6606" xr:uid="{00000000-0004-0000-0D00-0000CD190000}"/>
    <hyperlink ref="A6617" r:id="rId6607" xr:uid="{00000000-0004-0000-0D00-0000CE190000}"/>
    <hyperlink ref="A6618" r:id="rId6608" xr:uid="{00000000-0004-0000-0D00-0000CF190000}"/>
    <hyperlink ref="A6619" r:id="rId6609" xr:uid="{00000000-0004-0000-0D00-0000D0190000}"/>
    <hyperlink ref="A6620" r:id="rId6610" xr:uid="{00000000-0004-0000-0D00-0000D1190000}"/>
    <hyperlink ref="A6621" r:id="rId6611" xr:uid="{00000000-0004-0000-0D00-0000D2190000}"/>
    <hyperlink ref="A6622" r:id="rId6612" xr:uid="{00000000-0004-0000-0D00-0000D3190000}"/>
    <hyperlink ref="A6623" r:id="rId6613" xr:uid="{00000000-0004-0000-0D00-0000D4190000}"/>
    <hyperlink ref="A6624" r:id="rId6614" xr:uid="{00000000-0004-0000-0D00-0000D5190000}"/>
    <hyperlink ref="A6625" r:id="rId6615" xr:uid="{00000000-0004-0000-0D00-0000D6190000}"/>
    <hyperlink ref="A6626" r:id="rId6616" xr:uid="{00000000-0004-0000-0D00-0000D7190000}"/>
    <hyperlink ref="A6627" r:id="rId6617" xr:uid="{00000000-0004-0000-0D00-0000D8190000}"/>
    <hyperlink ref="A6628" r:id="rId6618" xr:uid="{00000000-0004-0000-0D00-0000D9190000}"/>
    <hyperlink ref="A6629" r:id="rId6619" xr:uid="{00000000-0004-0000-0D00-0000DA190000}"/>
    <hyperlink ref="A6630" r:id="rId6620" xr:uid="{00000000-0004-0000-0D00-0000DB190000}"/>
    <hyperlink ref="A6631" r:id="rId6621" xr:uid="{00000000-0004-0000-0D00-0000DC190000}"/>
    <hyperlink ref="A6632" r:id="rId6622" xr:uid="{00000000-0004-0000-0D00-0000DD190000}"/>
    <hyperlink ref="A6633" r:id="rId6623" xr:uid="{00000000-0004-0000-0D00-0000DE190000}"/>
    <hyperlink ref="A6634" r:id="rId6624" xr:uid="{00000000-0004-0000-0D00-0000DF190000}"/>
    <hyperlink ref="A6635" r:id="rId6625" xr:uid="{00000000-0004-0000-0D00-0000E0190000}"/>
    <hyperlink ref="A6636" r:id="rId6626" xr:uid="{00000000-0004-0000-0D00-0000E1190000}"/>
    <hyperlink ref="A6637" r:id="rId6627" xr:uid="{00000000-0004-0000-0D00-0000E2190000}"/>
    <hyperlink ref="A6638" r:id="rId6628" xr:uid="{00000000-0004-0000-0D00-0000E3190000}"/>
    <hyperlink ref="A6639" r:id="rId6629" xr:uid="{00000000-0004-0000-0D00-0000E4190000}"/>
    <hyperlink ref="A6640" r:id="rId6630" xr:uid="{00000000-0004-0000-0D00-0000E5190000}"/>
    <hyperlink ref="A6641" r:id="rId6631" xr:uid="{00000000-0004-0000-0D00-0000E6190000}"/>
    <hyperlink ref="A6642" r:id="rId6632" xr:uid="{00000000-0004-0000-0D00-0000E7190000}"/>
    <hyperlink ref="A6643" r:id="rId6633" xr:uid="{00000000-0004-0000-0D00-0000E8190000}"/>
    <hyperlink ref="A6644" r:id="rId6634" xr:uid="{00000000-0004-0000-0D00-0000E9190000}"/>
    <hyperlink ref="A6645" r:id="rId6635" xr:uid="{00000000-0004-0000-0D00-0000EA190000}"/>
    <hyperlink ref="A6646" r:id="rId6636" xr:uid="{00000000-0004-0000-0D00-0000EB190000}"/>
    <hyperlink ref="A6647" r:id="rId6637" xr:uid="{00000000-0004-0000-0D00-0000EC190000}"/>
    <hyperlink ref="A6648" r:id="rId6638" xr:uid="{00000000-0004-0000-0D00-0000ED190000}"/>
    <hyperlink ref="A6649" r:id="rId6639" xr:uid="{00000000-0004-0000-0D00-0000EE190000}"/>
    <hyperlink ref="A6650" r:id="rId6640" xr:uid="{00000000-0004-0000-0D00-0000EF190000}"/>
    <hyperlink ref="A6651" r:id="rId6641" xr:uid="{00000000-0004-0000-0D00-0000F0190000}"/>
    <hyperlink ref="A6652" r:id="rId6642" xr:uid="{00000000-0004-0000-0D00-0000F1190000}"/>
    <hyperlink ref="A6653" r:id="rId6643" xr:uid="{00000000-0004-0000-0D00-0000F2190000}"/>
    <hyperlink ref="A6654" r:id="rId6644" xr:uid="{00000000-0004-0000-0D00-0000F3190000}"/>
    <hyperlink ref="A6655" r:id="rId6645" xr:uid="{00000000-0004-0000-0D00-0000F4190000}"/>
    <hyperlink ref="A6656" r:id="rId6646" xr:uid="{00000000-0004-0000-0D00-0000F5190000}"/>
    <hyperlink ref="A6657" r:id="rId6647" xr:uid="{00000000-0004-0000-0D00-0000F6190000}"/>
    <hyperlink ref="A6658" r:id="rId6648" xr:uid="{00000000-0004-0000-0D00-0000F7190000}"/>
    <hyperlink ref="A6659" r:id="rId6649" xr:uid="{00000000-0004-0000-0D00-0000F8190000}"/>
    <hyperlink ref="A6660" r:id="rId6650" xr:uid="{00000000-0004-0000-0D00-0000F9190000}"/>
    <hyperlink ref="A6661" r:id="rId6651" xr:uid="{00000000-0004-0000-0D00-0000FA190000}"/>
    <hyperlink ref="A6662" r:id="rId6652" xr:uid="{00000000-0004-0000-0D00-0000FB190000}"/>
    <hyperlink ref="A6663" r:id="rId6653" xr:uid="{00000000-0004-0000-0D00-0000FC190000}"/>
    <hyperlink ref="A6664" r:id="rId6654" xr:uid="{00000000-0004-0000-0D00-0000FD190000}"/>
    <hyperlink ref="A6665" r:id="rId6655" xr:uid="{00000000-0004-0000-0D00-0000FE190000}"/>
    <hyperlink ref="A6666" r:id="rId6656" xr:uid="{00000000-0004-0000-0D00-0000FF190000}"/>
    <hyperlink ref="A6667" r:id="rId6657" xr:uid="{00000000-0004-0000-0D00-0000001A0000}"/>
    <hyperlink ref="A6668" r:id="rId6658" xr:uid="{00000000-0004-0000-0D00-0000011A0000}"/>
    <hyperlink ref="A6669" r:id="rId6659" xr:uid="{00000000-0004-0000-0D00-0000021A0000}"/>
    <hyperlink ref="A6670" r:id="rId6660" xr:uid="{00000000-0004-0000-0D00-0000031A0000}"/>
    <hyperlink ref="A6671" r:id="rId6661" xr:uid="{00000000-0004-0000-0D00-0000041A0000}"/>
    <hyperlink ref="A6672" r:id="rId6662" xr:uid="{00000000-0004-0000-0D00-0000051A0000}"/>
    <hyperlink ref="A6673" r:id="rId6663" xr:uid="{00000000-0004-0000-0D00-0000061A0000}"/>
    <hyperlink ref="A6674" r:id="rId6664" xr:uid="{00000000-0004-0000-0D00-0000071A0000}"/>
    <hyperlink ref="A6675" r:id="rId6665" xr:uid="{00000000-0004-0000-0D00-0000081A0000}"/>
    <hyperlink ref="A6676" r:id="rId6666" xr:uid="{00000000-0004-0000-0D00-0000091A0000}"/>
    <hyperlink ref="A6677" r:id="rId6667" xr:uid="{00000000-0004-0000-0D00-00000A1A0000}"/>
    <hyperlink ref="A6678" r:id="rId6668" xr:uid="{00000000-0004-0000-0D00-00000B1A0000}"/>
    <hyperlink ref="A6679" r:id="rId6669" xr:uid="{00000000-0004-0000-0D00-00000C1A0000}"/>
    <hyperlink ref="A6680" r:id="rId6670" xr:uid="{00000000-0004-0000-0D00-00000D1A0000}"/>
    <hyperlink ref="A6681" r:id="rId6671" xr:uid="{00000000-0004-0000-0D00-00000E1A0000}"/>
    <hyperlink ref="A6682" r:id="rId6672" xr:uid="{00000000-0004-0000-0D00-00000F1A0000}"/>
    <hyperlink ref="A6683" r:id="rId6673" xr:uid="{00000000-0004-0000-0D00-0000101A0000}"/>
    <hyperlink ref="A6684" r:id="rId6674" xr:uid="{00000000-0004-0000-0D00-0000111A0000}"/>
    <hyperlink ref="A6685" r:id="rId6675" xr:uid="{00000000-0004-0000-0D00-0000121A0000}"/>
    <hyperlink ref="A6686" r:id="rId6676" xr:uid="{00000000-0004-0000-0D00-0000131A0000}"/>
    <hyperlink ref="A6687" r:id="rId6677" xr:uid="{00000000-0004-0000-0D00-0000141A0000}"/>
    <hyperlink ref="A6688" r:id="rId6678" xr:uid="{00000000-0004-0000-0D00-0000151A0000}"/>
    <hyperlink ref="A6689" r:id="rId6679" xr:uid="{00000000-0004-0000-0D00-0000161A0000}"/>
    <hyperlink ref="A6690" r:id="rId6680" xr:uid="{00000000-0004-0000-0D00-0000171A0000}"/>
    <hyperlink ref="A6691" r:id="rId6681" xr:uid="{00000000-0004-0000-0D00-0000181A0000}"/>
    <hyperlink ref="A6692" r:id="rId6682" xr:uid="{00000000-0004-0000-0D00-0000191A0000}"/>
    <hyperlink ref="A6693" r:id="rId6683" xr:uid="{00000000-0004-0000-0D00-00001A1A0000}"/>
    <hyperlink ref="A6694" r:id="rId6684" xr:uid="{00000000-0004-0000-0D00-00001B1A0000}"/>
    <hyperlink ref="A6695" r:id="rId6685" xr:uid="{00000000-0004-0000-0D00-00001C1A0000}"/>
    <hyperlink ref="A6696" r:id="rId6686" xr:uid="{00000000-0004-0000-0D00-00001D1A0000}"/>
    <hyperlink ref="A6697" r:id="rId6687" xr:uid="{00000000-0004-0000-0D00-00001E1A0000}"/>
    <hyperlink ref="A6698" r:id="rId6688" xr:uid="{00000000-0004-0000-0D00-00001F1A0000}"/>
    <hyperlink ref="A6699" r:id="rId6689" xr:uid="{00000000-0004-0000-0D00-0000201A0000}"/>
    <hyperlink ref="A6700" r:id="rId6690" xr:uid="{00000000-0004-0000-0D00-0000211A0000}"/>
    <hyperlink ref="A6701" r:id="rId6691" xr:uid="{00000000-0004-0000-0D00-0000221A0000}"/>
    <hyperlink ref="A6702" r:id="rId6692" xr:uid="{00000000-0004-0000-0D00-0000231A0000}"/>
    <hyperlink ref="A6703" r:id="rId6693" xr:uid="{00000000-0004-0000-0D00-0000241A0000}"/>
    <hyperlink ref="A6704" r:id="rId6694" xr:uid="{00000000-0004-0000-0D00-0000251A0000}"/>
    <hyperlink ref="A6705" r:id="rId6695" xr:uid="{00000000-0004-0000-0D00-0000261A0000}"/>
    <hyperlink ref="A6706" r:id="rId6696" xr:uid="{00000000-0004-0000-0D00-0000271A0000}"/>
    <hyperlink ref="A6707" r:id="rId6697" xr:uid="{00000000-0004-0000-0D00-0000281A0000}"/>
    <hyperlink ref="A6708" r:id="rId6698" xr:uid="{00000000-0004-0000-0D00-0000291A0000}"/>
    <hyperlink ref="A6709" r:id="rId6699" xr:uid="{00000000-0004-0000-0D00-00002A1A0000}"/>
    <hyperlink ref="A6710" r:id="rId6700" xr:uid="{00000000-0004-0000-0D00-00002B1A0000}"/>
    <hyperlink ref="A6711" r:id="rId6701" xr:uid="{00000000-0004-0000-0D00-00002C1A0000}"/>
    <hyperlink ref="A6712" r:id="rId6702" xr:uid="{00000000-0004-0000-0D00-00002D1A0000}"/>
    <hyperlink ref="A6713" r:id="rId6703" xr:uid="{00000000-0004-0000-0D00-00002E1A0000}"/>
    <hyperlink ref="A6714" r:id="rId6704" xr:uid="{00000000-0004-0000-0D00-00002F1A0000}"/>
    <hyperlink ref="A6715" r:id="rId6705" xr:uid="{00000000-0004-0000-0D00-0000301A0000}"/>
    <hyperlink ref="A6716" r:id="rId6706" xr:uid="{00000000-0004-0000-0D00-0000311A0000}"/>
    <hyperlink ref="A6717" r:id="rId6707" xr:uid="{00000000-0004-0000-0D00-0000321A0000}"/>
    <hyperlink ref="A6718" r:id="rId6708" xr:uid="{00000000-0004-0000-0D00-0000331A0000}"/>
    <hyperlink ref="A6719" r:id="rId6709" xr:uid="{00000000-0004-0000-0D00-0000341A0000}"/>
    <hyperlink ref="A6720" r:id="rId6710" xr:uid="{00000000-0004-0000-0D00-0000351A0000}"/>
    <hyperlink ref="A6721" r:id="rId6711" xr:uid="{00000000-0004-0000-0D00-0000361A0000}"/>
    <hyperlink ref="A6722" r:id="rId6712" xr:uid="{00000000-0004-0000-0D00-0000371A0000}"/>
    <hyperlink ref="A6723" r:id="rId6713" xr:uid="{00000000-0004-0000-0D00-0000381A0000}"/>
    <hyperlink ref="A6724" r:id="rId6714" xr:uid="{00000000-0004-0000-0D00-0000391A0000}"/>
    <hyperlink ref="A6725" r:id="rId6715" xr:uid="{00000000-0004-0000-0D00-00003A1A0000}"/>
    <hyperlink ref="A6726" r:id="rId6716" xr:uid="{00000000-0004-0000-0D00-00003B1A0000}"/>
    <hyperlink ref="A6727" r:id="rId6717" xr:uid="{00000000-0004-0000-0D00-00003C1A0000}"/>
    <hyperlink ref="A6728" r:id="rId6718" xr:uid="{00000000-0004-0000-0D00-00003D1A0000}"/>
    <hyperlink ref="A6729" r:id="rId6719" xr:uid="{00000000-0004-0000-0D00-00003E1A0000}"/>
    <hyperlink ref="A6730" r:id="rId6720" xr:uid="{00000000-0004-0000-0D00-00003F1A0000}"/>
    <hyperlink ref="A6731" r:id="rId6721" xr:uid="{00000000-0004-0000-0D00-0000401A0000}"/>
    <hyperlink ref="A6732" r:id="rId6722" xr:uid="{00000000-0004-0000-0D00-0000411A0000}"/>
    <hyperlink ref="A6733" r:id="rId6723" xr:uid="{00000000-0004-0000-0D00-0000421A0000}"/>
    <hyperlink ref="A6734" r:id="rId6724" xr:uid="{00000000-0004-0000-0D00-0000431A0000}"/>
    <hyperlink ref="A6735" r:id="rId6725" xr:uid="{00000000-0004-0000-0D00-0000441A0000}"/>
    <hyperlink ref="A6736" r:id="rId6726" xr:uid="{00000000-0004-0000-0D00-0000451A0000}"/>
    <hyperlink ref="A6737" r:id="rId6727" xr:uid="{00000000-0004-0000-0D00-0000461A0000}"/>
    <hyperlink ref="A6738" r:id="rId6728" xr:uid="{00000000-0004-0000-0D00-0000471A0000}"/>
    <hyperlink ref="A6739" r:id="rId6729" xr:uid="{00000000-0004-0000-0D00-0000481A0000}"/>
    <hyperlink ref="A6740" r:id="rId6730" xr:uid="{00000000-0004-0000-0D00-0000491A0000}"/>
    <hyperlink ref="A6741" r:id="rId6731" xr:uid="{00000000-0004-0000-0D00-00004A1A0000}"/>
    <hyperlink ref="A6742" r:id="rId6732" xr:uid="{00000000-0004-0000-0D00-00004B1A0000}"/>
    <hyperlink ref="A6743" r:id="rId6733" xr:uid="{00000000-0004-0000-0D00-00004C1A0000}"/>
    <hyperlink ref="A6744" r:id="rId6734" xr:uid="{00000000-0004-0000-0D00-00004D1A0000}"/>
    <hyperlink ref="A6745" r:id="rId6735" xr:uid="{00000000-0004-0000-0D00-00004E1A0000}"/>
    <hyperlink ref="A6746" r:id="rId6736" xr:uid="{00000000-0004-0000-0D00-00004F1A0000}"/>
    <hyperlink ref="A6747" r:id="rId6737" xr:uid="{00000000-0004-0000-0D00-0000501A0000}"/>
    <hyperlink ref="A6748" r:id="rId6738" xr:uid="{00000000-0004-0000-0D00-0000511A0000}"/>
    <hyperlink ref="A6749" r:id="rId6739" xr:uid="{00000000-0004-0000-0D00-0000521A0000}"/>
    <hyperlink ref="A6750" r:id="rId6740" xr:uid="{00000000-0004-0000-0D00-0000531A0000}"/>
    <hyperlink ref="A6751" r:id="rId6741" xr:uid="{00000000-0004-0000-0D00-0000541A0000}"/>
    <hyperlink ref="A6752" r:id="rId6742" xr:uid="{00000000-0004-0000-0D00-0000551A0000}"/>
    <hyperlink ref="A6753" r:id="rId6743" xr:uid="{00000000-0004-0000-0D00-0000561A0000}"/>
    <hyperlink ref="A6754" r:id="rId6744" xr:uid="{00000000-0004-0000-0D00-0000571A0000}"/>
    <hyperlink ref="A6755" r:id="rId6745" xr:uid="{00000000-0004-0000-0D00-0000581A0000}"/>
    <hyperlink ref="A6756" r:id="rId6746" xr:uid="{00000000-0004-0000-0D00-0000591A0000}"/>
    <hyperlink ref="A6757" r:id="rId6747" xr:uid="{00000000-0004-0000-0D00-00005A1A0000}"/>
    <hyperlink ref="A6758" r:id="rId6748" xr:uid="{00000000-0004-0000-0D00-00005B1A0000}"/>
    <hyperlink ref="A6759" r:id="rId6749" xr:uid="{00000000-0004-0000-0D00-00005C1A0000}"/>
    <hyperlink ref="A6760" r:id="rId6750" xr:uid="{00000000-0004-0000-0D00-00005D1A0000}"/>
    <hyperlink ref="A6761" r:id="rId6751" xr:uid="{00000000-0004-0000-0D00-00005E1A0000}"/>
    <hyperlink ref="A6762" r:id="rId6752" xr:uid="{00000000-0004-0000-0D00-00005F1A0000}"/>
    <hyperlink ref="A6763" r:id="rId6753" xr:uid="{00000000-0004-0000-0D00-0000601A0000}"/>
    <hyperlink ref="A6764" r:id="rId6754" xr:uid="{00000000-0004-0000-0D00-0000611A0000}"/>
    <hyperlink ref="A6765" r:id="rId6755" xr:uid="{00000000-0004-0000-0D00-0000621A0000}"/>
    <hyperlink ref="A6766" r:id="rId6756" xr:uid="{00000000-0004-0000-0D00-0000631A0000}"/>
    <hyperlink ref="A6767" r:id="rId6757" xr:uid="{00000000-0004-0000-0D00-0000641A0000}"/>
    <hyperlink ref="A6768" r:id="rId6758" xr:uid="{00000000-0004-0000-0D00-0000651A0000}"/>
    <hyperlink ref="A6769" r:id="rId6759" xr:uid="{00000000-0004-0000-0D00-0000661A0000}"/>
    <hyperlink ref="A6770" r:id="rId6760" xr:uid="{00000000-0004-0000-0D00-0000671A0000}"/>
    <hyperlink ref="A6771" r:id="rId6761" xr:uid="{00000000-0004-0000-0D00-0000681A0000}"/>
    <hyperlink ref="A6772" r:id="rId6762" xr:uid="{00000000-0004-0000-0D00-0000691A0000}"/>
    <hyperlink ref="A6773" r:id="rId6763" xr:uid="{00000000-0004-0000-0D00-00006A1A0000}"/>
    <hyperlink ref="A6774" r:id="rId6764" xr:uid="{00000000-0004-0000-0D00-00006B1A0000}"/>
    <hyperlink ref="A6775" r:id="rId6765" xr:uid="{00000000-0004-0000-0D00-00006C1A0000}"/>
    <hyperlink ref="A6776" r:id="rId6766" xr:uid="{00000000-0004-0000-0D00-00006D1A0000}"/>
    <hyperlink ref="A6777" r:id="rId6767" xr:uid="{00000000-0004-0000-0D00-00006E1A0000}"/>
    <hyperlink ref="A6778" r:id="rId6768" xr:uid="{00000000-0004-0000-0D00-00006F1A0000}"/>
    <hyperlink ref="A6779" r:id="rId6769" xr:uid="{00000000-0004-0000-0D00-0000701A0000}"/>
    <hyperlink ref="A6780" r:id="rId6770" xr:uid="{00000000-0004-0000-0D00-0000711A0000}"/>
    <hyperlink ref="A6781" r:id="rId6771" xr:uid="{00000000-0004-0000-0D00-0000721A0000}"/>
    <hyperlink ref="A6782" r:id="rId6772" xr:uid="{00000000-0004-0000-0D00-0000731A0000}"/>
    <hyperlink ref="A6783" r:id="rId6773" xr:uid="{00000000-0004-0000-0D00-0000741A0000}"/>
    <hyperlink ref="A6784" r:id="rId6774" xr:uid="{00000000-0004-0000-0D00-0000751A0000}"/>
    <hyperlink ref="A6785" r:id="rId6775" xr:uid="{00000000-0004-0000-0D00-0000761A0000}"/>
    <hyperlink ref="A6786" r:id="rId6776" xr:uid="{00000000-0004-0000-0D00-0000771A0000}"/>
    <hyperlink ref="A6787" r:id="rId6777" xr:uid="{00000000-0004-0000-0D00-0000781A0000}"/>
    <hyperlink ref="A6788" r:id="rId6778" xr:uid="{00000000-0004-0000-0D00-0000791A0000}"/>
    <hyperlink ref="A6789" r:id="rId6779" xr:uid="{00000000-0004-0000-0D00-00007A1A0000}"/>
    <hyperlink ref="A6790" r:id="rId6780" xr:uid="{00000000-0004-0000-0D00-00007B1A0000}"/>
    <hyperlink ref="A6791" r:id="rId6781" xr:uid="{00000000-0004-0000-0D00-00007C1A0000}"/>
    <hyperlink ref="A6792" r:id="rId6782" xr:uid="{00000000-0004-0000-0D00-00007D1A0000}"/>
    <hyperlink ref="A6793" r:id="rId6783" xr:uid="{00000000-0004-0000-0D00-00007E1A0000}"/>
    <hyperlink ref="A6794" r:id="rId6784" xr:uid="{00000000-0004-0000-0D00-00007F1A0000}"/>
    <hyperlink ref="A6795" r:id="rId6785" xr:uid="{00000000-0004-0000-0D00-0000801A0000}"/>
    <hyperlink ref="A6796" r:id="rId6786" xr:uid="{00000000-0004-0000-0D00-0000811A0000}"/>
    <hyperlink ref="A6797" r:id="rId6787" xr:uid="{00000000-0004-0000-0D00-0000821A0000}"/>
    <hyperlink ref="A6798" r:id="rId6788" xr:uid="{00000000-0004-0000-0D00-0000831A0000}"/>
    <hyperlink ref="A6799" r:id="rId6789" xr:uid="{00000000-0004-0000-0D00-0000841A0000}"/>
    <hyperlink ref="A6800" r:id="rId6790" xr:uid="{00000000-0004-0000-0D00-0000851A0000}"/>
    <hyperlink ref="A6801" r:id="rId6791" xr:uid="{00000000-0004-0000-0D00-0000861A0000}"/>
    <hyperlink ref="A6802" r:id="rId6792" xr:uid="{00000000-0004-0000-0D00-0000871A0000}"/>
    <hyperlink ref="A6803" r:id="rId6793" xr:uid="{00000000-0004-0000-0D00-0000881A0000}"/>
    <hyperlink ref="A6804" r:id="rId6794" xr:uid="{00000000-0004-0000-0D00-0000891A0000}"/>
    <hyperlink ref="A6805" r:id="rId6795" xr:uid="{00000000-0004-0000-0D00-00008A1A0000}"/>
    <hyperlink ref="A6806" r:id="rId6796" xr:uid="{00000000-0004-0000-0D00-00008B1A0000}"/>
    <hyperlink ref="A6807" r:id="rId6797" xr:uid="{00000000-0004-0000-0D00-00008C1A0000}"/>
    <hyperlink ref="A6808" r:id="rId6798" xr:uid="{00000000-0004-0000-0D00-00008D1A0000}"/>
    <hyperlink ref="A6809" r:id="rId6799" xr:uid="{00000000-0004-0000-0D00-00008E1A0000}"/>
    <hyperlink ref="A6810" r:id="rId6800" xr:uid="{00000000-0004-0000-0D00-00008F1A0000}"/>
    <hyperlink ref="A6811" r:id="rId6801" xr:uid="{00000000-0004-0000-0D00-0000901A0000}"/>
    <hyperlink ref="A6812" r:id="rId6802" xr:uid="{00000000-0004-0000-0D00-0000911A0000}"/>
    <hyperlink ref="A6813" r:id="rId6803" xr:uid="{00000000-0004-0000-0D00-0000921A0000}"/>
    <hyperlink ref="A6814" r:id="rId6804" xr:uid="{00000000-0004-0000-0D00-0000931A0000}"/>
    <hyperlink ref="A6815" r:id="rId6805" xr:uid="{00000000-0004-0000-0D00-0000941A0000}"/>
    <hyperlink ref="A6816" r:id="rId6806" xr:uid="{00000000-0004-0000-0D00-0000951A0000}"/>
    <hyperlink ref="A6817" r:id="rId6807" xr:uid="{00000000-0004-0000-0D00-0000961A0000}"/>
    <hyperlink ref="A6818" r:id="rId6808" xr:uid="{00000000-0004-0000-0D00-0000971A0000}"/>
    <hyperlink ref="A6819" r:id="rId6809" xr:uid="{00000000-0004-0000-0D00-0000981A0000}"/>
    <hyperlink ref="A6820" r:id="rId6810" xr:uid="{00000000-0004-0000-0D00-0000991A0000}"/>
    <hyperlink ref="A6821" r:id="rId6811" xr:uid="{00000000-0004-0000-0D00-00009A1A0000}"/>
    <hyperlink ref="A6822" r:id="rId6812" xr:uid="{00000000-0004-0000-0D00-00009B1A0000}"/>
    <hyperlink ref="A6823" r:id="rId6813" xr:uid="{00000000-0004-0000-0D00-00009C1A0000}"/>
    <hyperlink ref="A6824" r:id="rId6814" xr:uid="{00000000-0004-0000-0D00-00009D1A0000}"/>
    <hyperlink ref="A6825" r:id="rId6815" xr:uid="{00000000-0004-0000-0D00-00009E1A0000}"/>
    <hyperlink ref="A6826" r:id="rId6816" xr:uid="{00000000-0004-0000-0D00-00009F1A0000}"/>
    <hyperlink ref="A6827" r:id="rId6817" xr:uid="{00000000-0004-0000-0D00-0000A01A0000}"/>
    <hyperlink ref="A6828" r:id="rId6818" xr:uid="{00000000-0004-0000-0D00-0000A11A0000}"/>
    <hyperlink ref="A6829" r:id="rId6819" xr:uid="{00000000-0004-0000-0D00-0000A21A0000}"/>
    <hyperlink ref="A6830" r:id="rId6820" xr:uid="{00000000-0004-0000-0D00-0000A31A0000}"/>
    <hyperlink ref="A6831" r:id="rId6821" xr:uid="{00000000-0004-0000-0D00-0000A41A0000}"/>
    <hyperlink ref="A6832" r:id="rId6822" xr:uid="{00000000-0004-0000-0D00-0000A51A0000}"/>
    <hyperlink ref="A6833" r:id="rId6823" xr:uid="{00000000-0004-0000-0D00-0000A61A0000}"/>
    <hyperlink ref="A6834" r:id="rId6824" xr:uid="{00000000-0004-0000-0D00-0000A71A0000}"/>
    <hyperlink ref="A6835" r:id="rId6825" xr:uid="{00000000-0004-0000-0D00-0000A81A0000}"/>
    <hyperlink ref="A6836" r:id="rId6826" xr:uid="{00000000-0004-0000-0D00-0000A91A0000}"/>
    <hyperlink ref="A6837" r:id="rId6827" xr:uid="{00000000-0004-0000-0D00-0000AA1A0000}"/>
    <hyperlink ref="A6838" r:id="rId6828" xr:uid="{00000000-0004-0000-0D00-0000AB1A0000}"/>
    <hyperlink ref="A6839" r:id="rId6829" xr:uid="{00000000-0004-0000-0D00-0000AC1A0000}"/>
    <hyperlink ref="A6840" r:id="rId6830" xr:uid="{00000000-0004-0000-0D00-0000AD1A0000}"/>
    <hyperlink ref="A6841" r:id="rId6831" xr:uid="{00000000-0004-0000-0D00-0000AE1A0000}"/>
    <hyperlink ref="A6842" r:id="rId6832" xr:uid="{00000000-0004-0000-0D00-0000AF1A0000}"/>
    <hyperlink ref="A6843" r:id="rId6833" xr:uid="{00000000-0004-0000-0D00-0000B01A0000}"/>
    <hyperlink ref="A6844" r:id="rId6834" xr:uid="{00000000-0004-0000-0D00-0000B11A0000}"/>
    <hyperlink ref="A6845" r:id="rId6835" xr:uid="{00000000-0004-0000-0D00-0000B21A0000}"/>
    <hyperlink ref="A6846" r:id="rId6836" xr:uid="{00000000-0004-0000-0D00-0000B31A0000}"/>
    <hyperlink ref="A6847" r:id="rId6837" xr:uid="{00000000-0004-0000-0D00-0000B41A0000}"/>
    <hyperlink ref="A6848" r:id="rId6838" xr:uid="{00000000-0004-0000-0D00-0000B51A0000}"/>
    <hyperlink ref="A6849" r:id="rId6839" xr:uid="{00000000-0004-0000-0D00-0000B61A0000}"/>
    <hyperlink ref="A6850" r:id="rId6840" xr:uid="{00000000-0004-0000-0D00-0000B71A0000}"/>
    <hyperlink ref="A6851" r:id="rId6841" xr:uid="{00000000-0004-0000-0D00-0000B81A0000}"/>
    <hyperlink ref="A6852" r:id="rId6842" xr:uid="{00000000-0004-0000-0D00-0000B91A0000}"/>
    <hyperlink ref="A6853" r:id="rId6843" xr:uid="{00000000-0004-0000-0D00-0000BA1A0000}"/>
    <hyperlink ref="A6854" r:id="rId6844" xr:uid="{00000000-0004-0000-0D00-0000BB1A0000}"/>
    <hyperlink ref="A6855" r:id="rId6845" xr:uid="{00000000-0004-0000-0D00-0000BC1A0000}"/>
    <hyperlink ref="A6856" r:id="rId6846" xr:uid="{00000000-0004-0000-0D00-0000BD1A0000}"/>
    <hyperlink ref="A6857" r:id="rId6847" xr:uid="{00000000-0004-0000-0D00-0000BE1A0000}"/>
    <hyperlink ref="A6858" r:id="rId6848" xr:uid="{00000000-0004-0000-0D00-0000BF1A0000}"/>
    <hyperlink ref="A6859" r:id="rId6849" xr:uid="{00000000-0004-0000-0D00-0000C01A0000}"/>
    <hyperlink ref="A6860" r:id="rId6850" xr:uid="{00000000-0004-0000-0D00-0000C11A0000}"/>
    <hyperlink ref="A6861" r:id="rId6851" xr:uid="{00000000-0004-0000-0D00-0000C21A0000}"/>
    <hyperlink ref="A6862" r:id="rId6852" xr:uid="{00000000-0004-0000-0D00-0000C31A0000}"/>
    <hyperlink ref="A6863" r:id="rId6853" xr:uid="{00000000-0004-0000-0D00-0000C41A0000}"/>
    <hyperlink ref="A6864" r:id="rId6854" xr:uid="{00000000-0004-0000-0D00-0000C51A0000}"/>
    <hyperlink ref="A6865" r:id="rId6855" xr:uid="{00000000-0004-0000-0D00-0000C61A0000}"/>
    <hyperlink ref="A6866" r:id="rId6856" xr:uid="{00000000-0004-0000-0D00-0000C71A0000}"/>
    <hyperlink ref="A6867" r:id="rId6857" xr:uid="{00000000-0004-0000-0D00-0000C81A0000}"/>
    <hyperlink ref="A6868" r:id="rId6858" xr:uid="{00000000-0004-0000-0D00-0000C91A0000}"/>
    <hyperlink ref="A6869" r:id="rId6859" xr:uid="{00000000-0004-0000-0D00-0000CA1A0000}"/>
    <hyperlink ref="A6870" r:id="rId6860" xr:uid="{00000000-0004-0000-0D00-0000CB1A0000}"/>
    <hyperlink ref="A6871" r:id="rId6861" xr:uid="{00000000-0004-0000-0D00-0000CC1A0000}"/>
    <hyperlink ref="A6872" r:id="rId6862" xr:uid="{00000000-0004-0000-0D00-0000CD1A0000}"/>
    <hyperlink ref="A6873" r:id="rId6863" xr:uid="{00000000-0004-0000-0D00-0000CE1A0000}"/>
    <hyperlink ref="A6874" r:id="rId6864" xr:uid="{00000000-0004-0000-0D00-0000CF1A0000}"/>
    <hyperlink ref="A6875" r:id="rId6865" xr:uid="{00000000-0004-0000-0D00-0000D01A0000}"/>
    <hyperlink ref="A6876" r:id="rId6866" xr:uid="{00000000-0004-0000-0D00-0000D11A0000}"/>
    <hyperlink ref="A6877" r:id="rId6867" xr:uid="{00000000-0004-0000-0D00-0000D21A0000}"/>
    <hyperlink ref="A6878" r:id="rId6868" xr:uid="{00000000-0004-0000-0D00-0000D31A0000}"/>
    <hyperlink ref="A6879" r:id="rId6869" xr:uid="{00000000-0004-0000-0D00-0000D41A0000}"/>
    <hyperlink ref="A6880" r:id="rId6870" xr:uid="{00000000-0004-0000-0D00-0000D51A0000}"/>
    <hyperlink ref="A6881" r:id="rId6871" xr:uid="{00000000-0004-0000-0D00-0000D61A0000}"/>
    <hyperlink ref="A6882" r:id="rId6872" xr:uid="{00000000-0004-0000-0D00-0000D71A0000}"/>
    <hyperlink ref="A6883" r:id="rId6873" xr:uid="{00000000-0004-0000-0D00-0000D81A0000}"/>
    <hyperlink ref="A6884" r:id="rId6874" xr:uid="{00000000-0004-0000-0D00-0000D91A0000}"/>
    <hyperlink ref="A6885" r:id="rId6875" xr:uid="{00000000-0004-0000-0D00-0000DA1A0000}"/>
    <hyperlink ref="A6886" r:id="rId6876" xr:uid="{00000000-0004-0000-0D00-0000DB1A0000}"/>
    <hyperlink ref="A6887" r:id="rId6877" xr:uid="{00000000-0004-0000-0D00-0000DC1A0000}"/>
    <hyperlink ref="A6888" r:id="rId6878" xr:uid="{00000000-0004-0000-0D00-0000DD1A0000}"/>
    <hyperlink ref="A6889" r:id="rId6879" xr:uid="{00000000-0004-0000-0D00-0000DE1A0000}"/>
    <hyperlink ref="A6890" r:id="rId6880" xr:uid="{00000000-0004-0000-0D00-0000DF1A0000}"/>
    <hyperlink ref="A6891" r:id="rId6881" xr:uid="{00000000-0004-0000-0D00-0000E01A0000}"/>
    <hyperlink ref="A6892" r:id="rId6882" xr:uid="{00000000-0004-0000-0D00-0000E11A0000}"/>
    <hyperlink ref="A6893" r:id="rId6883" xr:uid="{00000000-0004-0000-0D00-0000E21A0000}"/>
    <hyperlink ref="A6894" r:id="rId6884" xr:uid="{00000000-0004-0000-0D00-0000E31A0000}"/>
    <hyperlink ref="A6895" r:id="rId6885" xr:uid="{00000000-0004-0000-0D00-0000E41A0000}"/>
    <hyperlink ref="A6896" r:id="rId6886" xr:uid="{00000000-0004-0000-0D00-0000E51A0000}"/>
    <hyperlink ref="A6897" r:id="rId6887" xr:uid="{00000000-0004-0000-0D00-0000E61A0000}"/>
    <hyperlink ref="A6898" r:id="rId6888" xr:uid="{00000000-0004-0000-0D00-0000E71A0000}"/>
    <hyperlink ref="A6899" r:id="rId6889" xr:uid="{00000000-0004-0000-0D00-0000E81A0000}"/>
    <hyperlink ref="A6900" r:id="rId6890" xr:uid="{00000000-0004-0000-0D00-0000E91A0000}"/>
    <hyperlink ref="A6901" r:id="rId6891" xr:uid="{00000000-0004-0000-0D00-0000EA1A0000}"/>
    <hyperlink ref="A6902" r:id="rId6892" xr:uid="{00000000-0004-0000-0D00-0000EB1A0000}"/>
    <hyperlink ref="A6903" r:id="rId6893" xr:uid="{00000000-0004-0000-0D00-0000EC1A0000}"/>
    <hyperlink ref="A6904" r:id="rId6894" xr:uid="{00000000-0004-0000-0D00-0000ED1A0000}"/>
    <hyperlink ref="A6905" r:id="rId6895" xr:uid="{00000000-0004-0000-0D00-0000EE1A0000}"/>
    <hyperlink ref="A6906" r:id="rId6896" xr:uid="{00000000-0004-0000-0D00-0000EF1A0000}"/>
    <hyperlink ref="A6907" r:id="rId6897" xr:uid="{00000000-0004-0000-0D00-0000F01A0000}"/>
    <hyperlink ref="A6908" r:id="rId6898" xr:uid="{00000000-0004-0000-0D00-0000F11A0000}"/>
    <hyperlink ref="A6909" r:id="rId6899" xr:uid="{00000000-0004-0000-0D00-0000F21A0000}"/>
    <hyperlink ref="A6910" r:id="rId6900" xr:uid="{00000000-0004-0000-0D00-0000F31A0000}"/>
    <hyperlink ref="A6911" r:id="rId6901" xr:uid="{00000000-0004-0000-0D00-0000F41A0000}"/>
    <hyperlink ref="A6912" r:id="rId6902" xr:uid="{00000000-0004-0000-0D00-0000F51A0000}"/>
    <hyperlink ref="A6913" r:id="rId6903" xr:uid="{00000000-0004-0000-0D00-0000F61A0000}"/>
    <hyperlink ref="A6914" r:id="rId6904" xr:uid="{00000000-0004-0000-0D00-0000F71A0000}"/>
    <hyperlink ref="A6915" r:id="rId6905" xr:uid="{00000000-0004-0000-0D00-0000F81A0000}"/>
    <hyperlink ref="A6916" r:id="rId6906" xr:uid="{00000000-0004-0000-0D00-0000F91A0000}"/>
    <hyperlink ref="A6917" r:id="rId6907" xr:uid="{00000000-0004-0000-0D00-0000FA1A0000}"/>
    <hyperlink ref="A6918" r:id="rId6908" xr:uid="{00000000-0004-0000-0D00-0000FB1A0000}"/>
    <hyperlink ref="A6919" r:id="rId6909" xr:uid="{00000000-0004-0000-0D00-0000FC1A0000}"/>
    <hyperlink ref="A6920" r:id="rId6910" xr:uid="{00000000-0004-0000-0D00-0000FD1A0000}"/>
    <hyperlink ref="A6921" r:id="rId6911" xr:uid="{00000000-0004-0000-0D00-0000FE1A0000}"/>
    <hyperlink ref="A6922" r:id="rId6912" xr:uid="{00000000-0004-0000-0D00-0000FF1A0000}"/>
    <hyperlink ref="A6923" r:id="rId6913" xr:uid="{00000000-0004-0000-0D00-0000001B0000}"/>
    <hyperlink ref="A6924" r:id="rId6914" xr:uid="{00000000-0004-0000-0D00-0000011B0000}"/>
    <hyperlink ref="A6925" r:id="rId6915" xr:uid="{00000000-0004-0000-0D00-0000021B0000}"/>
    <hyperlink ref="A6926" r:id="rId6916" xr:uid="{00000000-0004-0000-0D00-0000031B0000}"/>
    <hyperlink ref="A6927" r:id="rId6917" xr:uid="{00000000-0004-0000-0D00-0000041B0000}"/>
    <hyperlink ref="A6928" r:id="rId6918" xr:uid="{00000000-0004-0000-0D00-0000051B0000}"/>
    <hyperlink ref="A6929" r:id="rId6919" xr:uid="{00000000-0004-0000-0D00-0000061B0000}"/>
    <hyperlink ref="A6930" r:id="rId6920" xr:uid="{00000000-0004-0000-0D00-0000071B0000}"/>
    <hyperlink ref="A6931" r:id="rId6921" xr:uid="{00000000-0004-0000-0D00-0000081B0000}"/>
    <hyperlink ref="A6932" r:id="rId6922" xr:uid="{00000000-0004-0000-0D00-0000091B0000}"/>
    <hyperlink ref="A6933" r:id="rId6923" xr:uid="{00000000-0004-0000-0D00-00000A1B0000}"/>
    <hyperlink ref="A6934" r:id="rId6924" xr:uid="{00000000-0004-0000-0D00-00000B1B0000}"/>
    <hyperlink ref="A6935" r:id="rId6925" xr:uid="{00000000-0004-0000-0D00-00000C1B0000}"/>
    <hyperlink ref="A6936" r:id="rId6926" xr:uid="{00000000-0004-0000-0D00-00000D1B0000}"/>
    <hyperlink ref="A6937" r:id="rId6927" xr:uid="{00000000-0004-0000-0D00-00000E1B0000}"/>
    <hyperlink ref="A6938" r:id="rId6928" xr:uid="{00000000-0004-0000-0D00-00000F1B0000}"/>
    <hyperlink ref="A6939" r:id="rId6929" xr:uid="{00000000-0004-0000-0D00-0000101B0000}"/>
    <hyperlink ref="A6940" r:id="rId6930" xr:uid="{00000000-0004-0000-0D00-0000111B0000}"/>
    <hyperlink ref="A6941" r:id="rId6931" xr:uid="{00000000-0004-0000-0D00-0000121B0000}"/>
    <hyperlink ref="A6942" r:id="rId6932" xr:uid="{00000000-0004-0000-0D00-0000131B0000}"/>
    <hyperlink ref="A6943" r:id="rId6933" xr:uid="{00000000-0004-0000-0D00-0000141B0000}"/>
    <hyperlink ref="A6944" r:id="rId6934" xr:uid="{00000000-0004-0000-0D00-0000151B0000}"/>
    <hyperlink ref="A6945" r:id="rId6935" xr:uid="{00000000-0004-0000-0D00-0000161B0000}"/>
    <hyperlink ref="A6946" r:id="rId6936" xr:uid="{00000000-0004-0000-0D00-0000171B0000}"/>
    <hyperlink ref="A6947" r:id="rId6937" xr:uid="{00000000-0004-0000-0D00-0000181B0000}"/>
    <hyperlink ref="A6948" r:id="rId6938" xr:uid="{00000000-0004-0000-0D00-0000191B0000}"/>
    <hyperlink ref="A6949" r:id="rId6939" xr:uid="{00000000-0004-0000-0D00-00001A1B0000}"/>
    <hyperlink ref="A6950" r:id="rId6940" xr:uid="{00000000-0004-0000-0D00-00001B1B0000}"/>
    <hyperlink ref="A6951" r:id="rId6941" xr:uid="{00000000-0004-0000-0D00-00001C1B0000}"/>
    <hyperlink ref="A6952" r:id="rId6942" xr:uid="{00000000-0004-0000-0D00-00001D1B0000}"/>
    <hyperlink ref="A6953" r:id="rId6943" xr:uid="{00000000-0004-0000-0D00-00001E1B0000}"/>
    <hyperlink ref="A6954" r:id="rId6944" xr:uid="{00000000-0004-0000-0D00-00001F1B0000}"/>
    <hyperlink ref="A6955" r:id="rId6945" xr:uid="{00000000-0004-0000-0D00-0000201B0000}"/>
    <hyperlink ref="A6956" r:id="rId6946" xr:uid="{00000000-0004-0000-0D00-0000211B0000}"/>
    <hyperlink ref="A6957" r:id="rId6947" xr:uid="{00000000-0004-0000-0D00-0000221B0000}"/>
    <hyperlink ref="A6958" r:id="rId6948" xr:uid="{00000000-0004-0000-0D00-0000231B0000}"/>
    <hyperlink ref="A6959" r:id="rId6949" xr:uid="{00000000-0004-0000-0D00-0000241B0000}"/>
    <hyperlink ref="A6960" r:id="rId6950" xr:uid="{00000000-0004-0000-0D00-0000251B0000}"/>
    <hyperlink ref="A6961" r:id="rId6951" xr:uid="{00000000-0004-0000-0D00-0000261B0000}"/>
    <hyperlink ref="A6962" r:id="rId6952" xr:uid="{00000000-0004-0000-0D00-0000271B0000}"/>
    <hyperlink ref="A6963" r:id="rId6953" xr:uid="{00000000-0004-0000-0D00-0000281B0000}"/>
    <hyperlink ref="A6964" r:id="rId6954" xr:uid="{00000000-0004-0000-0D00-0000291B0000}"/>
    <hyperlink ref="A6965" r:id="rId6955" xr:uid="{00000000-0004-0000-0D00-00002A1B0000}"/>
    <hyperlink ref="A6966" r:id="rId6956" xr:uid="{00000000-0004-0000-0D00-00002B1B0000}"/>
    <hyperlink ref="A6967" r:id="rId6957" xr:uid="{00000000-0004-0000-0D00-00002C1B0000}"/>
    <hyperlink ref="A6968" r:id="rId6958" xr:uid="{00000000-0004-0000-0D00-00002D1B0000}"/>
    <hyperlink ref="A6969" r:id="rId6959" xr:uid="{00000000-0004-0000-0D00-00002E1B0000}"/>
    <hyperlink ref="A6970" r:id="rId6960" xr:uid="{00000000-0004-0000-0D00-00002F1B0000}"/>
    <hyperlink ref="A6971" r:id="rId6961" xr:uid="{00000000-0004-0000-0D00-0000301B0000}"/>
    <hyperlink ref="A6972" r:id="rId6962" xr:uid="{00000000-0004-0000-0D00-0000311B0000}"/>
    <hyperlink ref="A6973" r:id="rId6963" xr:uid="{00000000-0004-0000-0D00-0000321B0000}"/>
    <hyperlink ref="A6974" r:id="rId6964" xr:uid="{00000000-0004-0000-0D00-0000331B0000}"/>
    <hyperlink ref="A6975" r:id="rId6965" xr:uid="{00000000-0004-0000-0D00-0000341B0000}"/>
    <hyperlink ref="A6976" r:id="rId6966" xr:uid="{00000000-0004-0000-0D00-0000351B0000}"/>
    <hyperlink ref="A6977" r:id="rId6967" xr:uid="{00000000-0004-0000-0D00-0000361B0000}"/>
    <hyperlink ref="A6978" r:id="rId6968" xr:uid="{00000000-0004-0000-0D00-0000371B0000}"/>
    <hyperlink ref="A6979" r:id="rId6969" xr:uid="{00000000-0004-0000-0D00-0000381B0000}"/>
    <hyperlink ref="A6980" r:id="rId6970" xr:uid="{00000000-0004-0000-0D00-0000391B0000}"/>
    <hyperlink ref="A6981" r:id="rId6971" xr:uid="{00000000-0004-0000-0D00-00003A1B0000}"/>
    <hyperlink ref="A6982" r:id="rId6972" xr:uid="{00000000-0004-0000-0D00-00003B1B0000}"/>
    <hyperlink ref="A6983" r:id="rId6973" xr:uid="{00000000-0004-0000-0D00-00003C1B0000}"/>
    <hyperlink ref="A6984" r:id="rId6974" xr:uid="{00000000-0004-0000-0D00-00003D1B0000}"/>
    <hyperlink ref="A6985" r:id="rId6975" xr:uid="{00000000-0004-0000-0D00-00003E1B0000}"/>
    <hyperlink ref="A6986" r:id="rId6976" xr:uid="{00000000-0004-0000-0D00-00003F1B0000}"/>
    <hyperlink ref="A6987" r:id="rId6977" xr:uid="{00000000-0004-0000-0D00-0000401B0000}"/>
    <hyperlink ref="A6988" r:id="rId6978" xr:uid="{00000000-0004-0000-0D00-0000411B0000}"/>
    <hyperlink ref="A6989" r:id="rId6979" xr:uid="{00000000-0004-0000-0D00-0000421B0000}"/>
    <hyperlink ref="A6990" r:id="rId6980" xr:uid="{00000000-0004-0000-0D00-0000431B0000}"/>
    <hyperlink ref="A6991" r:id="rId6981" xr:uid="{00000000-0004-0000-0D00-0000441B0000}"/>
    <hyperlink ref="A6992" r:id="rId6982" xr:uid="{00000000-0004-0000-0D00-0000451B0000}"/>
    <hyperlink ref="A6993" r:id="rId6983" xr:uid="{00000000-0004-0000-0D00-0000461B0000}"/>
    <hyperlink ref="A6994" r:id="rId6984" xr:uid="{00000000-0004-0000-0D00-0000471B0000}"/>
    <hyperlink ref="A6995" r:id="rId6985" xr:uid="{00000000-0004-0000-0D00-0000481B0000}"/>
    <hyperlink ref="A6996" r:id="rId6986" xr:uid="{00000000-0004-0000-0D00-0000491B0000}"/>
    <hyperlink ref="A6997" r:id="rId6987" xr:uid="{00000000-0004-0000-0D00-00004A1B0000}"/>
    <hyperlink ref="A6998" r:id="rId6988" xr:uid="{00000000-0004-0000-0D00-00004B1B0000}"/>
    <hyperlink ref="A6999" r:id="rId6989" xr:uid="{00000000-0004-0000-0D00-00004C1B0000}"/>
    <hyperlink ref="A7000" r:id="rId6990" xr:uid="{00000000-0004-0000-0D00-00004D1B0000}"/>
    <hyperlink ref="A7001" r:id="rId6991" xr:uid="{00000000-0004-0000-0D00-00004E1B0000}"/>
    <hyperlink ref="A7002" r:id="rId6992" xr:uid="{00000000-0004-0000-0D00-00004F1B0000}"/>
    <hyperlink ref="A7003" r:id="rId6993" xr:uid="{00000000-0004-0000-0D00-0000501B0000}"/>
    <hyperlink ref="A7004" r:id="rId6994" xr:uid="{00000000-0004-0000-0D00-0000511B0000}"/>
    <hyperlink ref="A7005" r:id="rId6995" xr:uid="{00000000-0004-0000-0D00-0000521B0000}"/>
    <hyperlink ref="A7006" r:id="rId6996" xr:uid="{00000000-0004-0000-0D00-0000531B0000}"/>
    <hyperlink ref="A7007" r:id="rId6997" xr:uid="{00000000-0004-0000-0D00-0000541B0000}"/>
    <hyperlink ref="A7008" r:id="rId6998" xr:uid="{00000000-0004-0000-0D00-0000551B0000}"/>
    <hyperlink ref="A7009" r:id="rId6999" xr:uid="{00000000-0004-0000-0D00-0000561B0000}"/>
    <hyperlink ref="A7010" r:id="rId7000" xr:uid="{00000000-0004-0000-0D00-0000571B0000}"/>
    <hyperlink ref="A7011" r:id="rId7001" xr:uid="{00000000-0004-0000-0D00-0000581B0000}"/>
    <hyperlink ref="A7012" r:id="rId7002" xr:uid="{00000000-0004-0000-0D00-0000591B0000}"/>
    <hyperlink ref="A7013" r:id="rId7003" xr:uid="{00000000-0004-0000-0D00-00005A1B0000}"/>
    <hyperlink ref="A7014" r:id="rId7004" xr:uid="{00000000-0004-0000-0D00-00005B1B0000}"/>
    <hyperlink ref="A7015" r:id="rId7005" xr:uid="{00000000-0004-0000-0D00-00005C1B0000}"/>
    <hyperlink ref="A7016" r:id="rId7006" xr:uid="{00000000-0004-0000-0D00-00005D1B0000}"/>
    <hyperlink ref="A7017" r:id="rId7007" xr:uid="{00000000-0004-0000-0D00-00005E1B0000}"/>
    <hyperlink ref="A7018" r:id="rId7008" xr:uid="{00000000-0004-0000-0D00-00005F1B0000}"/>
    <hyperlink ref="A7019" r:id="rId7009" xr:uid="{00000000-0004-0000-0D00-0000601B0000}"/>
    <hyperlink ref="A7020" r:id="rId7010" xr:uid="{00000000-0004-0000-0D00-0000611B0000}"/>
    <hyperlink ref="A7021" r:id="rId7011" xr:uid="{00000000-0004-0000-0D00-0000621B0000}"/>
    <hyperlink ref="A7022" r:id="rId7012" xr:uid="{00000000-0004-0000-0D00-0000631B0000}"/>
    <hyperlink ref="A7023" r:id="rId7013" xr:uid="{00000000-0004-0000-0D00-0000641B0000}"/>
    <hyperlink ref="A7024" r:id="rId7014" xr:uid="{00000000-0004-0000-0D00-0000651B0000}"/>
    <hyperlink ref="A7025" r:id="rId7015" xr:uid="{00000000-0004-0000-0D00-0000661B0000}"/>
    <hyperlink ref="A7026" r:id="rId7016" xr:uid="{00000000-0004-0000-0D00-0000671B0000}"/>
    <hyperlink ref="A7027" r:id="rId7017" xr:uid="{00000000-0004-0000-0D00-0000681B0000}"/>
    <hyperlink ref="A7028" r:id="rId7018" xr:uid="{00000000-0004-0000-0D00-0000691B0000}"/>
    <hyperlink ref="A7029" r:id="rId7019" xr:uid="{00000000-0004-0000-0D00-00006A1B0000}"/>
    <hyperlink ref="A7030" r:id="rId7020" xr:uid="{00000000-0004-0000-0D00-00006B1B0000}"/>
    <hyperlink ref="A7031" r:id="rId7021" xr:uid="{00000000-0004-0000-0D00-00006C1B0000}"/>
    <hyperlink ref="A7032" r:id="rId7022" xr:uid="{00000000-0004-0000-0D00-00006D1B0000}"/>
    <hyperlink ref="A7033" r:id="rId7023" xr:uid="{00000000-0004-0000-0D00-00006E1B0000}"/>
    <hyperlink ref="A7034" r:id="rId7024" xr:uid="{00000000-0004-0000-0D00-00006F1B0000}"/>
    <hyperlink ref="A7035" r:id="rId7025" xr:uid="{00000000-0004-0000-0D00-0000701B0000}"/>
    <hyperlink ref="A7036" r:id="rId7026" xr:uid="{00000000-0004-0000-0D00-0000711B0000}"/>
    <hyperlink ref="A7037" r:id="rId7027" xr:uid="{00000000-0004-0000-0D00-0000721B0000}"/>
    <hyperlink ref="A7038" r:id="rId7028" xr:uid="{00000000-0004-0000-0D00-0000731B0000}"/>
    <hyperlink ref="A7039" r:id="rId7029" xr:uid="{00000000-0004-0000-0D00-0000741B0000}"/>
    <hyperlink ref="A7040" r:id="rId7030" xr:uid="{00000000-0004-0000-0D00-0000751B0000}"/>
    <hyperlink ref="A7041" r:id="rId7031" xr:uid="{00000000-0004-0000-0D00-0000761B0000}"/>
    <hyperlink ref="A7042" r:id="rId7032" xr:uid="{00000000-0004-0000-0D00-0000771B0000}"/>
    <hyperlink ref="A7043" r:id="rId7033" xr:uid="{00000000-0004-0000-0D00-0000781B0000}"/>
    <hyperlink ref="A7044" r:id="rId7034" xr:uid="{00000000-0004-0000-0D00-0000791B0000}"/>
    <hyperlink ref="A7045" r:id="rId7035" xr:uid="{00000000-0004-0000-0D00-00007A1B0000}"/>
    <hyperlink ref="A7046" r:id="rId7036" xr:uid="{00000000-0004-0000-0D00-00007B1B0000}"/>
    <hyperlink ref="A7047" r:id="rId7037" xr:uid="{00000000-0004-0000-0D00-00007C1B0000}"/>
    <hyperlink ref="A7048" r:id="rId7038" xr:uid="{00000000-0004-0000-0D00-00007D1B0000}"/>
    <hyperlink ref="A7049" r:id="rId7039" xr:uid="{00000000-0004-0000-0D00-00007E1B0000}"/>
    <hyperlink ref="A7050" r:id="rId7040" xr:uid="{00000000-0004-0000-0D00-00007F1B0000}"/>
    <hyperlink ref="A7051" r:id="rId7041" xr:uid="{00000000-0004-0000-0D00-0000801B0000}"/>
    <hyperlink ref="A7052" r:id="rId7042" xr:uid="{00000000-0004-0000-0D00-0000811B0000}"/>
    <hyperlink ref="A7053" r:id="rId7043" xr:uid="{00000000-0004-0000-0D00-0000821B0000}"/>
    <hyperlink ref="A7054" r:id="rId7044" xr:uid="{00000000-0004-0000-0D00-0000831B0000}"/>
    <hyperlink ref="A7055" r:id="rId7045" xr:uid="{00000000-0004-0000-0D00-0000841B0000}"/>
    <hyperlink ref="A7056" r:id="rId7046" xr:uid="{00000000-0004-0000-0D00-0000851B0000}"/>
    <hyperlink ref="A7057" r:id="rId7047" xr:uid="{00000000-0004-0000-0D00-0000861B0000}"/>
    <hyperlink ref="A7058" r:id="rId7048" xr:uid="{00000000-0004-0000-0D00-0000871B0000}"/>
    <hyperlink ref="A7059" r:id="rId7049" xr:uid="{00000000-0004-0000-0D00-0000881B0000}"/>
    <hyperlink ref="A7060" r:id="rId7050" xr:uid="{00000000-0004-0000-0D00-0000891B0000}"/>
    <hyperlink ref="A7061" r:id="rId7051" xr:uid="{00000000-0004-0000-0D00-00008A1B0000}"/>
    <hyperlink ref="A7062" r:id="rId7052" xr:uid="{00000000-0004-0000-0D00-00008B1B0000}"/>
    <hyperlink ref="A7063" r:id="rId7053" xr:uid="{00000000-0004-0000-0D00-00008C1B0000}"/>
    <hyperlink ref="A7064" r:id="rId7054" xr:uid="{00000000-0004-0000-0D00-00008D1B0000}"/>
    <hyperlink ref="A7065" r:id="rId7055" xr:uid="{00000000-0004-0000-0D00-00008E1B0000}"/>
    <hyperlink ref="A7066" r:id="rId7056" xr:uid="{00000000-0004-0000-0D00-00008F1B0000}"/>
    <hyperlink ref="A7067" r:id="rId7057" xr:uid="{00000000-0004-0000-0D00-0000901B0000}"/>
    <hyperlink ref="A7068" r:id="rId7058" xr:uid="{00000000-0004-0000-0D00-0000911B0000}"/>
    <hyperlink ref="A7069" r:id="rId7059" xr:uid="{00000000-0004-0000-0D00-0000921B0000}"/>
    <hyperlink ref="A7070" r:id="rId7060" xr:uid="{00000000-0004-0000-0D00-0000931B0000}"/>
    <hyperlink ref="A7071" r:id="rId7061" xr:uid="{00000000-0004-0000-0D00-0000941B0000}"/>
    <hyperlink ref="A7072" r:id="rId7062" xr:uid="{00000000-0004-0000-0D00-0000951B0000}"/>
    <hyperlink ref="A7073" r:id="rId7063" xr:uid="{00000000-0004-0000-0D00-0000961B0000}"/>
    <hyperlink ref="A7074" r:id="rId7064" xr:uid="{00000000-0004-0000-0D00-0000971B0000}"/>
    <hyperlink ref="A7075" r:id="rId7065" xr:uid="{00000000-0004-0000-0D00-0000981B0000}"/>
    <hyperlink ref="A7076" r:id="rId7066" xr:uid="{00000000-0004-0000-0D00-0000991B0000}"/>
    <hyperlink ref="A7077" r:id="rId7067" xr:uid="{00000000-0004-0000-0D00-00009A1B0000}"/>
    <hyperlink ref="A7078" r:id="rId7068" xr:uid="{00000000-0004-0000-0D00-00009B1B0000}"/>
    <hyperlink ref="A7079" r:id="rId7069" xr:uid="{00000000-0004-0000-0D00-00009C1B0000}"/>
    <hyperlink ref="A7080" r:id="rId7070" xr:uid="{00000000-0004-0000-0D00-00009D1B0000}"/>
    <hyperlink ref="A7081" r:id="rId7071" xr:uid="{00000000-0004-0000-0D00-00009E1B0000}"/>
    <hyperlink ref="A7082" r:id="rId7072" xr:uid="{00000000-0004-0000-0D00-00009F1B0000}"/>
    <hyperlink ref="A7083" r:id="rId7073" xr:uid="{00000000-0004-0000-0D00-0000A01B0000}"/>
    <hyperlink ref="A7084" r:id="rId7074" xr:uid="{00000000-0004-0000-0D00-0000A11B0000}"/>
    <hyperlink ref="A7085" r:id="rId7075" xr:uid="{00000000-0004-0000-0D00-0000A21B0000}"/>
    <hyperlink ref="A7086" r:id="rId7076" xr:uid="{00000000-0004-0000-0D00-0000A31B0000}"/>
    <hyperlink ref="A7087" r:id="rId7077" xr:uid="{00000000-0004-0000-0D00-0000A41B0000}"/>
    <hyperlink ref="A7088" r:id="rId7078" xr:uid="{00000000-0004-0000-0D00-0000A51B0000}"/>
    <hyperlink ref="A7089" r:id="rId7079" xr:uid="{00000000-0004-0000-0D00-0000A61B0000}"/>
    <hyperlink ref="A7090" r:id="rId7080" xr:uid="{00000000-0004-0000-0D00-0000A71B0000}"/>
    <hyperlink ref="A7091" r:id="rId7081" xr:uid="{00000000-0004-0000-0D00-0000A81B0000}"/>
    <hyperlink ref="A7092" r:id="rId7082" xr:uid="{00000000-0004-0000-0D00-0000A91B0000}"/>
    <hyperlink ref="A7093" r:id="rId7083" xr:uid="{00000000-0004-0000-0D00-0000AA1B0000}"/>
    <hyperlink ref="A7094" r:id="rId7084" xr:uid="{00000000-0004-0000-0D00-0000AB1B0000}"/>
    <hyperlink ref="A7095" r:id="rId7085" xr:uid="{00000000-0004-0000-0D00-0000AC1B0000}"/>
    <hyperlink ref="A7096" r:id="rId7086" xr:uid="{00000000-0004-0000-0D00-0000AD1B0000}"/>
    <hyperlink ref="A7097" r:id="rId7087" xr:uid="{00000000-0004-0000-0D00-0000AE1B0000}"/>
    <hyperlink ref="A7098" r:id="rId7088" xr:uid="{00000000-0004-0000-0D00-0000AF1B0000}"/>
    <hyperlink ref="A7099" r:id="rId7089" xr:uid="{00000000-0004-0000-0D00-0000B01B0000}"/>
    <hyperlink ref="A7100" r:id="rId7090" xr:uid="{00000000-0004-0000-0D00-0000B11B0000}"/>
    <hyperlink ref="A7101" r:id="rId7091" xr:uid="{00000000-0004-0000-0D00-0000B21B0000}"/>
    <hyperlink ref="A7102" r:id="rId7092" xr:uid="{00000000-0004-0000-0D00-0000B31B0000}"/>
    <hyperlink ref="A7103" r:id="rId7093" xr:uid="{00000000-0004-0000-0D00-0000B41B0000}"/>
    <hyperlink ref="A7104" r:id="rId7094" xr:uid="{00000000-0004-0000-0D00-0000B51B0000}"/>
    <hyperlink ref="A7105" r:id="rId7095" xr:uid="{00000000-0004-0000-0D00-0000B61B0000}"/>
    <hyperlink ref="A7106" r:id="rId7096" xr:uid="{00000000-0004-0000-0D00-0000B71B0000}"/>
    <hyperlink ref="A7107" r:id="rId7097" xr:uid="{00000000-0004-0000-0D00-0000B81B0000}"/>
    <hyperlink ref="A7108" r:id="rId7098" xr:uid="{00000000-0004-0000-0D00-0000B91B0000}"/>
    <hyperlink ref="A7109" r:id="rId7099" xr:uid="{00000000-0004-0000-0D00-0000BA1B0000}"/>
    <hyperlink ref="A7110" r:id="rId7100" xr:uid="{00000000-0004-0000-0D00-0000BB1B0000}"/>
    <hyperlink ref="A7111" r:id="rId7101" xr:uid="{00000000-0004-0000-0D00-0000BC1B0000}"/>
    <hyperlink ref="A7112" r:id="rId7102" xr:uid="{00000000-0004-0000-0D00-0000BD1B0000}"/>
    <hyperlink ref="A7113" r:id="rId7103" xr:uid="{00000000-0004-0000-0D00-0000BE1B0000}"/>
    <hyperlink ref="A7114" r:id="rId7104" xr:uid="{00000000-0004-0000-0D00-0000BF1B0000}"/>
    <hyperlink ref="A7115" r:id="rId7105" xr:uid="{00000000-0004-0000-0D00-0000C01B0000}"/>
    <hyperlink ref="A7116" r:id="rId7106" xr:uid="{00000000-0004-0000-0D00-0000C11B0000}"/>
    <hyperlink ref="A7117" r:id="rId7107" xr:uid="{00000000-0004-0000-0D00-0000C21B0000}"/>
    <hyperlink ref="A7118" r:id="rId7108" xr:uid="{00000000-0004-0000-0D00-0000C31B0000}"/>
    <hyperlink ref="A7119" r:id="rId7109" xr:uid="{00000000-0004-0000-0D00-0000C41B0000}"/>
    <hyperlink ref="A7120" r:id="rId7110" xr:uid="{00000000-0004-0000-0D00-0000C51B0000}"/>
    <hyperlink ref="A7121" r:id="rId7111" xr:uid="{00000000-0004-0000-0D00-0000C61B0000}"/>
    <hyperlink ref="A7122" r:id="rId7112" xr:uid="{00000000-0004-0000-0D00-0000C71B0000}"/>
    <hyperlink ref="A7123" r:id="rId7113" xr:uid="{00000000-0004-0000-0D00-0000C81B0000}"/>
    <hyperlink ref="A7124" r:id="rId7114" xr:uid="{00000000-0004-0000-0D00-0000C91B0000}"/>
    <hyperlink ref="A7125" r:id="rId7115" xr:uid="{00000000-0004-0000-0D00-0000CA1B0000}"/>
    <hyperlink ref="A7126" r:id="rId7116" xr:uid="{00000000-0004-0000-0D00-0000CB1B0000}"/>
    <hyperlink ref="A7127" r:id="rId7117" xr:uid="{00000000-0004-0000-0D00-0000CC1B0000}"/>
    <hyperlink ref="A7128" r:id="rId7118" xr:uid="{00000000-0004-0000-0D00-0000CD1B0000}"/>
    <hyperlink ref="A7129" r:id="rId7119" xr:uid="{00000000-0004-0000-0D00-0000CE1B0000}"/>
    <hyperlink ref="A7130" r:id="rId7120" xr:uid="{00000000-0004-0000-0D00-0000CF1B0000}"/>
    <hyperlink ref="A7131" r:id="rId7121" xr:uid="{00000000-0004-0000-0D00-0000D01B0000}"/>
    <hyperlink ref="A7132" r:id="rId7122" xr:uid="{00000000-0004-0000-0D00-0000D11B0000}"/>
    <hyperlink ref="A7133" r:id="rId7123" xr:uid="{00000000-0004-0000-0D00-0000D21B0000}"/>
    <hyperlink ref="A7134" r:id="rId7124" xr:uid="{00000000-0004-0000-0D00-0000D31B0000}"/>
    <hyperlink ref="A7135" r:id="rId7125" xr:uid="{00000000-0004-0000-0D00-0000D41B0000}"/>
    <hyperlink ref="A7136" r:id="rId7126" xr:uid="{00000000-0004-0000-0D00-0000D51B0000}"/>
    <hyperlink ref="A7137" r:id="rId7127" xr:uid="{00000000-0004-0000-0D00-0000D61B0000}"/>
    <hyperlink ref="A7138" r:id="rId7128" xr:uid="{00000000-0004-0000-0D00-0000D71B0000}"/>
    <hyperlink ref="A7139" r:id="rId7129" xr:uid="{00000000-0004-0000-0D00-0000D81B0000}"/>
    <hyperlink ref="A7140" r:id="rId7130" xr:uid="{00000000-0004-0000-0D00-0000D91B0000}"/>
    <hyperlink ref="A7141" r:id="rId7131" xr:uid="{00000000-0004-0000-0D00-0000DA1B0000}"/>
    <hyperlink ref="A7142" r:id="rId7132" xr:uid="{00000000-0004-0000-0D00-0000DB1B0000}"/>
    <hyperlink ref="A7143" r:id="rId7133" xr:uid="{00000000-0004-0000-0D00-0000DC1B0000}"/>
    <hyperlink ref="A7144" r:id="rId7134" xr:uid="{00000000-0004-0000-0D00-0000DD1B0000}"/>
    <hyperlink ref="A7145" r:id="rId7135" xr:uid="{00000000-0004-0000-0D00-0000DE1B0000}"/>
    <hyperlink ref="A7146" r:id="rId7136" xr:uid="{00000000-0004-0000-0D00-0000DF1B0000}"/>
    <hyperlink ref="A7147" r:id="rId7137" xr:uid="{00000000-0004-0000-0D00-0000E01B0000}"/>
    <hyperlink ref="A7148" r:id="rId7138" xr:uid="{00000000-0004-0000-0D00-0000E11B0000}"/>
    <hyperlink ref="A7149" r:id="rId7139" xr:uid="{00000000-0004-0000-0D00-0000E21B0000}"/>
    <hyperlink ref="A7150" r:id="rId7140" xr:uid="{00000000-0004-0000-0D00-0000E31B0000}"/>
    <hyperlink ref="A7151" r:id="rId7141" xr:uid="{00000000-0004-0000-0D00-0000E41B0000}"/>
    <hyperlink ref="A7152" r:id="rId7142" xr:uid="{00000000-0004-0000-0D00-0000E51B0000}"/>
    <hyperlink ref="A7153" r:id="rId7143" xr:uid="{00000000-0004-0000-0D00-0000E61B0000}"/>
    <hyperlink ref="A7154" r:id="rId7144" xr:uid="{00000000-0004-0000-0D00-0000E71B0000}"/>
    <hyperlink ref="A7155" r:id="rId7145" xr:uid="{00000000-0004-0000-0D00-0000E81B0000}"/>
    <hyperlink ref="A7156" r:id="rId7146" xr:uid="{00000000-0004-0000-0D00-0000E91B0000}"/>
    <hyperlink ref="A7157" r:id="rId7147" xr:uid="{00000000-0004-0000-0D00-0000EA1B0000}"/>
    <hyperlink ref="A7158" r:id="rId7148" xr:uid="{00000000-0004-0000-0D00-0000EB1B0000}"/>
    <hyperlink ref="A7159" r:id="rId7149" xr:uid="{00000000-0004-0000-0D00-0000EC1B0000}"/>
    <hyperlink ref="A7160" r:id="rId7150" xr:uid="{00000000-0004-0000-0D00-0000ED1B0000}"/>
    <hyperlink ref="A7161" r:id="rId7151" xr:uid="{00000000-0004-0000-0D00-0000EE1B0000}"/>
    <hyperlink ref="A7162" r:id="rId7152" xr:uid="{00000000-0004-0000-0D00-0000EF1B0000}"/>
    <hyperlink ref="A7163" r:id="rId7153" xr:uid="{00000000-0004-0000-0D00-0000F01B0000}"/>
    <hyperlink ref="A7164" r:id="rId7154" xr:uid="{00000000-0004-0000-0D00-0000F11B0000}"/>
    <hyperlink ref="A7165" r:id="rId7155" xr:uid="{00000000-0004-0000-0D00-0000F21B0000}"/>
    <hyperlink ref="A7166" r:id="rId7156" xr:uid="{00000000-0004-0000-0D00-0000F31B0000}"/>
    <hyperlink ref="A7167" r:id="rId7157" xr:uid="{00000000-0004-0000-0D00-0000F41B0000}"/>
    <hyperlink ref="A7168" r:id="rId7158" xr:uid="{00000000-0004-0000-0D00-0000F51B0000}"/>
    <hyperlink ref="A7169" r:id="rId7159" xr:uid="{00000000-0004-0000-0D00-0000F61B0000}"/>
    <hyperlink ref="A7170" r:id="rId7160" xr:uid="{00000000-0004-0000-0D00-0000F71B0000}"/>
    <hyperlink ref="A7171" r:id="rId7161" xr:uid="{00000000-0004-0000-0D00-0000F81B0000}"/>
    <hyperlink ref="A7172" r:id="rId7162" xr:uid="{00000000-0004-0000-0D00-0000F91B0000}"/>
    <hyperlink ref="A7173" r:id="rId7163" xr:uid="{00000000-0004-0000-0D00-0000FA1B0000}"/>
    <hyperlink ref="A7174" r:id="rId7164" xr:uid="{00000000-0004-0000-0D00-0000FB1B0000}"/>
    <hyperlink ref="A7175" r:id="rId7165" xr:uid="{00000000-0004-0000-0D00-0000FC1B0000}"/>
    <hyperlink ref="A7176" r:id="rId7166" xr:uid="{00000000-0004-0000-0D00-0000FD1B0000}"/>
    <hyperlink ref="A7177" r:id="rId7167" xr:uid="{00000000-0004-0000-0D00-0000FE1B0000}"/>
    <hyperlink ref="A7178" r:id="rId7168" xr:uid="{00000000-0004-0000-0D00-0000FF1B0000}"/>
    <hyperlink ref="A7179" r:id="rId7169" xr:uid="{00000000-0004-0000-0D00-0000001C0000}"/>
    <hyperlink ref="A7180" r:id="rId7170" xr:uid="{00000000-0004-0000-0D00-0000011C0000}"/>
    <hyperlink ref="A7181" r:id="rId7171" xr:uid="{00000000-0004-0000-0D00-0000021C0000}"/>
    <hyperlink ref="A7182" r:id="rId7172" xr:uid="{00000000-0004-0000-0D00-0000031C0000}"/>
    <hyperlink ref="A7183" r:id="rId7173" xr:uid="{00000000-0004-0000-0D00-0000041C0000}"/>
    <hyperlink ref="A7184" r:id="rId7174" xr:uid="{00000000-0004-0000-0D00-0000051C0000}"/>
    <hyperlink ref="A7185" r:id="rId7175" xr:uid="{00000000-0004-0000-0D00-0000061C0000}"/>
    <hyperlink ref="A7186" r:id="rId7176" xr:uid="{00000000-0004-0000-0D00-0000071C0000}"/>
    <hyperlink ref="A7187" r:id="rId7177" xr:uid="{00000000-0004-0000-0D00-0000081C0000}"/>
    <hyperlink ref="A7188" r:id="rId7178" xr:uid="{00000000-0004-0000-0D00-0000091C0000}"/>
    <hyperlink ref="A7189" r:id="rId7179" xr:uid="{00000000-0004-0000-0D00-00000A1C0000}"/>
    <hyperlink ref="A7190" r:id="rId7180" xr:uid="{00000000-0004-0000-0D00-00000B1C0000}"/>
    <hyperlink ref="A7191" r:id="rId7181" xr:uid="{00000000-0004-0000-0D00-00000C1C0000}"/>
    <hyperlink ref="A7192" r:id="rId7182" xr:uid="{00000000-0004-0000-0D00-00000D1C0000}"/>
    <hyperlink ref="A7193" r:id="rId7183" xr:uid="{00000000-0004-0000-0D00-00000E1C0000}"/>
    <hyperlink ref="A7194" r:id="rId7184" xr:uid="{00000000-0004-0000-0D00-00000F1C0000}"/>
    <hyperlink ref="A7195" r:id="rId7185" xr:uid="{00000000-0004-0000-0D00-0000101C0000}"/>
    <hyperlink ref="A7196" r:id="rId7186" xr:uid="{00000000-0004-0000-0D00-0000111C0000}"/>
    <hyperlink ref="A7197" r:id="rId7187" xr:uid="{00000000-0004-0000-0D00-0000121C0000}"/>
    <hyperlink ref="A7198" r:id="rId7188" xr:uid="{00000000-0004-0000-0D00-0000131C0000}"/>
    <hyperlink ref="A7199" r:id="rId7189" xr:uid="{00000000-0004-0000-0D00-0000141C0000}"/>
    <hyperlink ref="A7200" r:id="rId7190" xr:uid="{00000000-0004-0000-0D00-0000151C0000}"/>
    <hyperlink ref="A7201" r:id="rId7191" xr:uid="{00000000-0004-0000-0D00-0000161C0000}"/>
    <hyperlink ref="A7202" r:id="rId7192" xr:uid="{00000000-0004-0000-0D00-0000171C0000}"/>
    <hyperlink ref="A7203" r:id="rId7193" xr:uid="{00000000-0004-0000-0D00-0000181C0000}"/>
    <hyperlink ref="A7204" r:id="rId7194" xr:uid="{00000000-0004-0000-0D00-0000191C0000}"/>
    <hyperlink ref="A7205" r:id="rId7195" xr:uid="{00000000-0004-0000-0D00-00001A1C0000}"/>
    <hyperlink ref="A7206" r:id="rId7196" xr:uid="{00000000-0004-0000-0D00-00001B1C0000}"/>
    <hyperlink ref="A7207" r:id="rId7197" xr:uid="{00000000-0004-0000-0D00-00001C1C0000}"/>
    <hyperlink ref="A7208" r:id="rId7198" xr:uid="{00000000-0004-0000-0D00-00001D1C0000}"/>
    <hyperlink ref="A7209" r:id="rId7199" xr:uid="{00000000-0004-0000-0D00-00001E1C0000}"/>
    <hyperlink ref="A7210" r:id="rId7200" xr:uid="{00000000-0004-0000-0D00-00001F1C0000}"/>
    <hyperlink ref="A7211" r:id="rId7201" xr:uid="{00000000-0004-0000-0D00-0000201C0000}"/>
    <hyperlink ref="A7212" r:id="rId7202" xr:uid="{00000000-0004-0000-0D00-0000211C0000}"/>
    <hyperlink ref="A7213" r:id="rId7203" xr:uid="{00000000-0004-0000-0D00-0000221C0000}"/>
    <hyperlink ref="A7214" r:id="rId7204" xr:uid="{00000000-0004-0000-0D00-0000231C0000}"/>
    <hyperlink ref="A7215" r:id="rId7205" xr:uid="{00000000-0004-0000-0D00-0000241C0000}"/>
    <hyperlink ref="A7216" r:id="rId7206" xr:uid="{00000000-0004-0000-0D00-0000251C0000}"/>
    <hyperlink ref="A7217" r:id="rId7207" xr:uid="{00000000-0004-0000-0D00-0000261C0000}"/>
    <hyperlink ref="A7218" r:id="rId7208" xr:uid="{00000000-0004-0000-0D00-0000271C0000}"/>
    <hyperlink ref="A7219" r:id="rId7209" xr:uid="{00000000-0004-0000-0D00-0000281C0000}"/>
    <hyperlink ref="A7220" r:id="rId7210" xr:uid="{00000000-0004-0000-0D00-0000291C0000}"/>
    <hyperlink ref="A7221" r:id="rId7211" xr:uid="{00000000-0004-0000-0D00-00002A1C0000}"/>
    <hyperlink ref="A7222" r:id="rId7212" xr:uid="{00000000-0004-0000-0D00-00002B1C0000}"/>
    <hyperlink ref="A7223" r:id="rId7213" xr:uid="{00000000-0004-0000-0D00-00002C1C0000}"/>
    <hyperlink ref="A7224" r:id="rId7214" xr:uid="{00000000-0004-0000-0D00-00002D1C0000}"/>
    <hyperlink ref="A7225" r:id="rId7215" xr:uid="{00000000-0004-0000-0D00-00002E1C0000}"/>
    <hyperlink ref="A7226" r:id="rId7216" xr:uid="{00000000-0004-0000-0D00-00002F1C0000}"/>
    <hyperlink ref="A7227" r:id="rId7217" xr:uid="{00000000-0004-0000-0D00-0000301C0000}"/>
    <hyperlink ref="A7228" r:id="rId7218" xr:uid="{00000000-0004-0000-0D00-0000311C0000}"/>
    <hyperlink ref="A7229" r:id="rId7219" xr:uid="{00000000-0004-0000-0D00-0000321C0000}"/>
    <hyperlink ref="A7230" r:id="rId7220" xr:uid="{00000000-0004-0000-0D00-0000331C0000}"/>
    <hyperlink ref="A7231" r:id="rId7221" xr:uid="{00000000-0004-0000-0D00-0000341C0000}"/>
    <hyperlink ref="A7232" r:id="rId7222" xr:uid="{00000000-0004-0000-0D00-0000351C0000}"/>
    <hyperlink ref="A7233" r:id="rId7223" xr:uid="{00000000-0004-0000-0D00-0000361C0000}"/>
    <hyperlink ref="A7234" r:id="rId7224" xr:uid="{00000000-0004-0000-0D00-0000371C0000}"/>
    <hyperlink ref="A7235" r:id="rId7225" xr:uid="{00000000-0004-0000-0D00-0000381C0000}"/>
    <hyperlink ref="A7236" r:id="rId7226" xr:uid="{00000000-0004-0000-0D00-0000391C0000}"/>
    <hyperlink ref="A7237" r:id="rId7227" xr:uid="{00000000-0004-0000-0D00-00003A1C0000}"/>
    <hyperlink ref="A7238" r:id="rId7228" xr:uid="{00000000-0004-0000-0D00-00003B1C0000}"/>
    <hyperlink ref="A7239" r:id="rId7229" xr:uid="{00000000-0004-0000-0D00-00003C1C0000}"/>
    <hyperlink ref="A7240" r:id="rId7230" xr:uid="{00000000-0004-0000-0D00-00003D1C0000}"/>
    <hyperlink ref="A7241" r:id="rId7231" xr:uid="{00000000-0004-0000-0D00-00003E1C0000}"/>
    <hyperlink ref="A7242" r:id="rId7232" xr:uid="{00000000-0004-0000-0D00-00003F1C0000}"/>
    <hyperlink ref="A7243" r:id="rId7233" xr:uid="{00000000-0004-0000-0D00-0000401C0000}"/>
    <hyperlink ref="A7244" r:id="rId7234" xr:uid="{00000000-0004-0000-0D00-0000411C0000}"/>
    <hyperlink ref="A7245" r:id="rId7235" xr:uid="{00000000-0004-0000-0D00-0000421C0000}"/>
    <hyperlink ref="A7246" r:id="rId7236" xr:uid="{00000000-0004-0000-0D00-0000431C0000}"/>
    <hyperlink ref="A7247" r:id="rId7237" xr:uid="{00000000-0004-0000-0D00-0000441C0000}"/>
    <hyperlink ref="A7248" r:id="rId7238" xr:uid="{00000000-0004-0000-0D00-0000451C0000}"/>
    <hyperlink ref="A7249" r:id="rId7239" xr:uid="{00000000-0004-0000-0D00-0000461C0000}"/>
    <hyperlink ref="A7250" r:id="rId7240" xr:uid="{00000000-0004-0000-0D00-0000471C0000}"/>
    <hyperlink ref="A7251" r:id="rId7241" xr:uid="{00000000-0004-0000-0D00-0000481C0000}"/>
    <hyperlink ref="A7252" r:id="rId7242" xr:uid="{00000000-0004-0000-0D00-0000491C0000}"/>
    <hyperlink ref="A7253" r:id="rId7243" xr:uid="{00000000-0004-0000-0D00-00004A1C0000}"/>
    <hyperlink ref="A7254" r:id="rId7244" xr:uid="{00000000-0004-0000-0D00-00004B1C0000}"/>
    <hyperlink ref="A7255" r:id="rId7245" xr:uid="{00000000-0004-0000-0D00-00004C1C0000}"/>
    <hyperlink ref="A7256" r:id="rId7246" xr:uid="{00000000-0004-0000-0D00-00004D1C0000}"/>
    <hyperlink ref="A7257" r:id="rId7247" xr:uid="{00000000-0004-0000-0D00-00004E1C0000}"/>
    <hyperlink ref="A7258" r:id="rId7248" xr:uid="{00000000-0004-0000-0D00-00004F1C0000}"/>
    <hyperlink ref="A7259" r:id="rId7249" xr:uid="{00000000-0004-0000-0D00-0000501C0000}"/>
    <hyperlink ref="A7260" r:id="rId7250" xr:uid="{00000000-0004-0000-0D00-0000511C0000}"/>
    <hyperlink ref="A7261" r:id="rId7251" xr:uid="{00000000-0004-0000-0D00-0000521C0000}"/>
    <hyperlink ref="A7262" r:id="rId7252" xr:uid="{00000000-0004-0000-0D00-0000531C0000}"/>
    <hyperlink ref="A7263" r:id="rId7253" xr:uid="{00000000-0004-0000-0D00-0000541C0000}"/>
    <hyperlink ref="A7264" r:id="rId7254" xr:uid="{00000000-0004-0000-0D00-0000551C0000}"/>
    <hyperlink ref="A7265" r:id="rId7255" xr:uid="{00000000-0004-0000-0D00-0000561C0000}"/>
    <hyperlink ref="A7266" r:id="rId7256" xr:uid="{00000000-0004-0000-0D00-0000571C0000}"/>
    <hyperlink ref="A7267" r:id="rId7257" xr:uid="{00000000-0004-0000-0D00-0000581C0000}"/>
    <hyperlink ref="A7268" r:id="rId7258" xr:uid="{00000000-0004-0000-0D00-0000591C0000}"/>
    <hyperlink ref="A7269" r:id="rId7259" xr:uid="{00000000-0004-0000-0D00-00005A1C0000}"/>
    <hyperlink ref="A7270" r:id="rId7260" xr:uid="{00000000-0004-0000-0D00-00005B1C0000}"/>
    <hyperlink ref="A7271" r:id="rId7261" xr:uid="{00000000-0004-0000-0D00-00005C1C0000}"/>
    <hyperlink ref="A7272" r:id="rId7262" xr:uid="{00000000-0004-0000-0D00-00005D1C0000}"/>
    <hyperlink ref="A7273" r:id="rId7263" xr:uid="{00000000-0004-0000-0D00-00005E1C0000}"/>
    <hyperlink ref="A7274" r:id="rId7264" xr:uid="{00000000-0004-0000-0D00-00005F1C0000}"/>
    <hyperlink ref="A7275" r:id="rId7265" xr:uid="{00000000-0004-0000-0D00-0000601C0000}"/>
    <hyperlink ref="A7276" r:id="rId7266" xr:uid="{00000000-0004-0000-0D00-0000611C0000}"/>
    <hyperlink ref="A7277" r:id="rId7267" xr:uid="{00000000-0004-0000-0D00-0000621C0000}"/>
    <hyperlink ref="A7278" r:id="rId7268" xr:uid="{00000000-0004-0000-0D00-0000631C0000}"/>
    <hyperlink ref="A7279" r:id="rId7269" xr:uid="{00000000-0004-0000-0D00-0000641C0000}"/>
    <hyperlink ref="A7280" r:id="rId7270" xr:uid="{00000000-0004-0000-0D00-0000651C0000}"/>
    <hyperlink ref="A7281" r:id="rId7271" xr:uid="{00000000-0004-0000-0D00-0000661C0000}"/>
    <hyperlink ref="A7282" r:id="rId7272" xr:uid="{00000000-0004-0000-0D00-0000671C0000}"/>
    <hyperlink ref="A7283" r:id="rId7273" xr:uid="{00000000-0004-0000-0D00-0000681C0000}"/>
    <hyperlink ref="A7284" r:id="rId7274" xr:uid="{00000000-0004-0000-0D00-0000691C0000}"/>
    <hyperlink ref="A7285" r:id="rId7275" xr:uid="{00000000-0004-0000-0D00-00006A1C0000}"/>
    <hyperlink ref="A7286" r:id="rId7276" xr:uid="{00000000-0004-0000-0D00-00006B1C0000}"/>
    <hyperlink ref="A7287" r:id="rId7277" xr:uid="{00000000-0004-0000-0D00-00006C1C0000}"/>
    <hyperlink ref="A7288" r:id="rId7278" xr:uid="{00000000-0004-0000-0D00-00006D1C0000}"/>
    <hyperlink ref="A7289" r:id="rId7279" xr:uid="{00000000-0004-0000-0D00-00006E1C0000}"/>
    <hyperlink ref="A7290" r:id="rId7280" xr:uid="{00000000-0004-0000-0D00-00006F1C0000}"/>
    <hyperlink ref="A7291" r:id="rId7281" xr:uid="{00000000-0004-0000-0D00-0000701C0000}"/>
    <hyperlink ref="A7292" r:id="rId7282" xr:uid="{00000000-0004-0000-0D00-0000711C0000}"/>
    <hyperlink ref="A7293" r:id="rId7283" xr:uid="{00000000-0004-0000-0D00-0000721C0000}"/>
    <hyperlink ref="A7294" r:id="rId7284" xr:uid="{00000000-0004-0000-0D00-0000731C0000}"/>
    <hyperlink ref="A7295" r:id="rId7285" xr:uid="{00000000-0004-0000-0D00-0000741C0000}"/>
    <hyperlink ref="A7296" r:id="rId7286" xr:uid="{00000000-0004-0000-0D00-0000751C0000}"/>
    <hyperlink ref="A7297" r:id="rId7287" xr:uid="{00000000-0004-0000-0D00-0000761C0000}"/>
    <hyperlink ref="A7298" r:id="rId7288" xr:uid="{00000000-0004-0000-0D00-0000771C0000}"/>
    <hyperlink ref="A7299" r:id="rId7289" xr:uid="{00000000-0004-0000-0D00-0000781C0000}"/>
    <hyperlink ref="A7300" r:id="rId7290" xr:uid="{00000000-0004-0000-0D00-0000791C0000}"/>
    <hyperlink ref="A7301" r:id="rId7291" xr:uid="{00000000-0004-0000-0D00-00007A1C0000}"/>
    <hyperlink ref="A7302" r:id="rId7292" xr:uid="{00000000-0004-0000-0D00-00007B1C0000}"/>
    <hyperlink ref="A7303" r:id="rId7293" xr:uid="{00000000-0004-0000-0D00-00007C1C0000}"/>
    <hyperlink ref="A7304" r:id="rId7294" xr:uid="{00000000-0004-0000-0D00-00007D1C0000}"/>
    <hyperlink ref="A7305" r:id="rId7295" xr:uid="{00000000-0004-0000-0D00-00007E1C0000}"/>
    <hyperlink ref="A7306" r:id="rId7296" xr:uid="{00000000-0004-0000-0D00-00007F1C0000}"/>
    <hyperlink ref="A7307" r:id="rId7297" xr:uid="{00000000-0004-0000-0D00-0000801C0000}"/>
    <hyperlink ref="A7308" r:id="rId7298" xr:uid="{00000000-0004-0000-0D00-0000811C0000}"/>
    <hyperlink ref="A7309" r:id="rId7299" xr:uid="{00000000-0004-0000-0D00-0000821C0000}"/>
    <hyperlink ref="A7310" r:id="rId7300" xr:uid="{00000000-0004-0000-0D00-0000831C0000}"/>
    <hyperlink ref="A7311" r:id="rId7301" xr:uid="{00000000-0004-0000-0D00-0000841C0000}"/>
    <hyperlink ref="A7312" r:id="rId7302" xr:uid="{00000000-0004-0000-0D00-0000851C0000}"/>
    <hyperlink ref="A7313" r:id="rId7303" xr:uid="{00000000-0004-0000-0D00-0000861C0000}"/>
    <hyperlink ref="A7314" r:id="rId7304" xr:uid="{00000000-0004-0000-0D00-0000871C0000}"/>
    <hyperlink ref="A7315" r:id="rId7305" xr:uid="{00000000-0004-0000-0D00-0000881C0000}"/>
    <hyperlink ref="A7316" r:id="rId7306" xr:uid="{00000000-0004-0000-0D00-0000891C0000}"/>
    <hyperlink ref="A7317" r:id="rId7307" xr:uid="{00000000-0004-0000-0D00-00008A1C0000}"/>
    <hyperlink ref="A7318" r:id="rId7308" xr:uid="{00000000-0004-0000-0D00-00008B1C0000}"/>
    <hyperlink ref="A7319" r:id="rId7309" xr:uid="{00000000-0004-0000-0D00-00008C1C0000}"/>
    <hyperlink ref="A7320" r:id="rId7310" xr:uid="{00000000-0004-0000-0D00-00008D1C0000}"/>
    <hyperlink ref="A7321" r:id="rId7311" xr:uid="{00000000-0004-0000-0D00-00008E1C0000}"/>
    <hyperlink ref="A7322" r:id="rId7312" xr:uid="{00000000-0004-0000-0D00-00008F1C0000}"/>
    <hyperlink ref="A7323" r:id="rId7313" xr:uid="{00000000-0004-0000-0D00-0000901C0000}"/>
    <hyperlink ref="A7324" r:id="rId7314" xr:uid="{00000000-0004-0000-0D00-0000911C0000}"/>
    <hyperlink ref="A7325" r:id="rId7315" xr:uid="{00000000-0004-0000-0D00-0000921C0000}"/>
    <hyperlink ref="A7326" r:id="rId7316" xr:uid="{00000000-0004-0000-0D00-0000931C0000}"/>
    <hyperlink ref="A7327" r:id="rId7317" xr:uid="{00000000-0004-0000-0D00-0000941C0000}"/>
    <hyperlink ref="A7328" r:id="rId7318" xr:uid="{00000000-0004-0000-0D00-0000951C0000}"/>
    <hyperlink ref="A7329" r:id="rId7319" xr:uid="{00000000-0004-0000-0D00-0000961C0000}"/>
    <hyperlink ref="A7330" r:id="rId7320" xr:uid="{00000000-0004-0000-0D00-0000971C0000}"/>
    <hyperlink ref="A7331" r:id="rId7321" xr:uid="{00000000-0004-0000-0D00-0000981C0000}"/>
    <hyperlink ref="A7332" r:id="rId7322" xr:uid="{00000000-0004-0000-0D00-0000991C0000}"/>
    <hyperlink ref="A7333" r:id="rId7323" xr:uid="{00000000-0004-0000-0D00-00009A1C0000}"/>
    <hyperlink ref="A7334" r:id="rId7324" xr:uid="{00000000-0004-0000-0D00-00009B1C0000}"/>
    <hyperlink ref="A7335" r:id="rId7325" xr:uid="{00000000-0004-0000-0D00-00009C1C0000}"/>
    <hyperlink ref="A7336" r:id="rId7326" xr:uid="{00000000-0004-0000-0D00-00009D1C0000}"/>
    <hyperlink ref="A7337" r:id="rId7327" xr:uid="{00000000-0004-0000-0D00-00009E1C0000}"/>
    <hyperlink ref="A7338" r:id="rId7328" xr:uid="{00000000-0004-0000-0D00-00009F1C0000}"/>
    <hyperlink ref="A7339" r:id="rId7329" xr:uid="{00000000-0004-0000-0D00-0000A01C0000}"/>
    <hyperlink ref="A7340" r:id="rId7330" xr:uid="{00000000-0004-0000-0D00-0000A11C0000}"/>
    <hyperlink ref="A7341" r:id="rId7331" xr:uid="{00000000-0004-0000-0D00-0000A21C0000}"/>
    <hyperlink ref="A7342" r:id="rId7332" xr:uid="{00000000-0004-0000-0D00-0000A31C0000}"/>
    <hyperlink ref="A7343" r:id="rId7333" xr:uid="{00000000-0004-0000-0D00-0000A41C0000}"/>
    <hyperlink ref="A7344" r:id="rId7334" xr:uid="{00000000-0004-0000-0D00-0000A51C0000}"/>
    <hyperlink ref="A7345" r:id="rId7335" xr:uid="{00000000-0004-0000-0D00-0000A61C0000}"/>
    <hyperlink ref="A7346" r:id="rId7336" xr:uid="{00000000-0004-0000-0D00-0000A71C0000}"/>
    <hyperlink ref="A7347" r:id="rId7337" xr:uid="{00000000-0004-0000-0D00-0000A81C0000}"/>
    <hyperlink ref="A7348" r:id="rId7338" xr:uid="{00000000-0004-0000-0D00-0000A91C0000}"/>
    <hyperlink ref="A7349" r:id="rId7339" xr:uid="{00000000-0004-0000-0D00-0000AA1C0000}"/>
    <hyperlink ref="A7350" r:id="rId7340" xr:uid="{00000000-0004-0000-0D00-0000AB1C0000}"/>
    <hyperlink ref="A7351" r:id="rId7341" xr:uid="{00000000-0004-0000-0D00-0000AC1C0000}"/>
    <hyperlink ref="A7352" r:id="rId7342" xr:uid="{00000000-0004-0000-0D00-0000AD1C0000}"/>
    <hyperlink ref="A7353" r:id="rId7343" xr:uid="{00000000-0004-0000-0D00-0000AE1C0000}"/>
    <hyperlink ref="A7354" r:id="rId7344" xr:uid="{00000000-0004-0000-0D00-0000AF1C0000}"/>
    <hyperlink ref="A7355" r:id="rId7345" xr:uid="{00000000-0004-0000-0D00-0000B01C0000}"/>
    <hyperlink ref="A7356" r:id="rId7346" xr:uid="{00000000-0004-0000-0D00-0000B11C0000}"/>
    <hyperlink ref="A7357" r:id="rId7347" xr:uid="{00000000-0004-0000-0D00-0000B21C0000}"/>
    <hyperlink ref="A7358" r:id="rId7348" xr:uid="{00000000-0004-0000-0D00-0000B31C0000}"/>
    <hyperlink ref="A7359" r:id="rId7349" xr:uid="{00000000-0004-0000-0D00-0000B41C0000}"/>
    <hyperlink ref="A7360" r:id="rId7350" xr:uid="{00000000-0004-0000-0D00-0000B51C0000}"/>
    <hyperlink ref="A7361" r:id="rId7351" xr:uid="{00000000-0004-0000-0D00-0000B61C0000}"/>
    <hyperlink ref="A7362" r:id="rId7352" xr:uid="{00000000-0004-0000-0D00-0000B71C0000}"/>
    <hyperlink ref="A7363" r:id="rId7353" xr:uid="{00000000-0004-0000-0D00-0000B81C0000}"/>
    <hyperlink ref="A7364" r:id="rId7354" xr:uid="{00000000-0004-0000-0D00-0000B91C0000}"/>
    <hyperlink ref="A7365" r:id="rId7355" xr:uid="{00000000-0004-0000-0D00-0000BA1C0000}"/>
    <hyperlink ref="A7366" r:id="rId7356" xr:uid="{00000000-0004-0000-0D00-0000BB1C0000}"/>
    <hyperlink ref="A7367" r:id="rId7357" xr:uid="{00000000-0004-0000-0D00-0000BC1C0000}"/>
    <hyperlink ref="A7368" r:id="rId7358" xr:uid="{00000000-0004-0000-0D00-0000BD1C0000}"/>
    <hyperlink ref="A7369" r:id="rId7359" xr:uid="{00000000-0004-0000-0D00-0000BE1C0000}"/>
    <hyperlink ref="A7370" r:id="rId7360" xr:uid="{00000000-0004-0000-0D00-0000BF1C0000}"/>
    <hyperlink ref="A7371" r:id="rId7361" xr:uid="{00000000-0004-0000-0D00-0000C01C0000}"/>
    <hyperlink ref="A7372" r:id="rId7362" xr:uid="{00000000-0004-0000-0D00-0000C11C0000}"/>
    <hyperlink ref="A7373" r:id="rId7363" xr:uid="{00000000-0004-0000-0D00-0000C21C0000}"/>
    <hyperlink ref="A7374" r:id="rId7364" xr:uid="{00000000-0004-0000-0D00-0000C31C0000}"/>
    <hyperlink ref="A7375" r:id="rId7365" xr:uid="{00000000-0004-0000-0D00-0000C41C0000}"/>
    <hyperlink ref="A7376" r:id="rId7366" xr:uid="{00000000-0004-0000-0D00-0000C51C0000}"/>
    <hyperlink ref="A7377" r:id="rId7367" xr:uid="{00000000-0004-0000-0D00-0000C61C0000}"/>
    <hyperlink ref="A7378" r:id="rId7368" xr:uid="{00000000-0004-0000-0D00-0000C71C0000}"/>
    <hyperlink ref="A7379" r:id="rId7369" xr:uid="{00000000-0004-0000-0D00-0000C81C0000}"/>
    <hyperlink ref="A7380" r:id="rId7370" xr:uid="{00000000-0004-0000-0D00-0000C91C0000}"/>
    <hyperlink ref="A7381" r:id="rId7371" xr:uid="{00000000-0004-0000-0D00-0000CA1C0000}"/>
    <hyperlink ref="A7382" r:id="rId7372" xr:uid="{00000000-0004-0000-0D00-0000CB1C0000}"/>
    <hyperlink ref="A7383" r:id="rId7373" xr:uid="{00000000-0004-0000-0D00-0000CC1C0000}"/>
    <hyperlink ref="A7384" r:id="rId7374" xr:uid="{00000000-0004-0000-0D00-0000CD1C0000}"/>
    <hyperlink ref="A7385" r:id="rId7375" xr:uid="{00000000-0004-0000-0D00-0000CE1C0000}"/>
    <hyperlink ref="A7386" r:id="rId7376" xr:uid="{00000000-0004-0000-0D00-0000CF1C0000}"/>
    <hyperlink ref="A7387" r:id="rId7377" xr:uid="{00000000-0004-0000-0D00-0000D01C0000}"/>
    <hyperlink ref="A7388" r:id="rId7378" xr:uid="{00000000-0004-0000-0D00-0000D11C0000}"/>
    <hyperlink ref="A7389" r:id="rId7379" xr:uid="{00000000-0004-0000-0D00-0000D21C0000}"/>
    <hyperlink ref="A7390" r:id="rId7380" xr:uid="{00000000-0004-0000-0D00-0000D31C0000}"/>
    <hyperlink ref="A7391" r:id="rId7381" xr:uid="{00000000-0004-0000-0D00-0000D41C0000}"/>
    <hyperlink ref="A7392" r:id="rId7382" xr:uid="{00000000-0004-0000-0D00-0000D51C0000}"/>
    <hyperlink ref="A7393" r:id="rId7383" xr:uid="{00000000-0004-0000-0D00-0000D61C0000}"/>
    <hyperlink ref="A7394" r:id="rId7384" xr:uid="{00000000-0004-0000-0D00-0000D71C0000}"/>
    <hyperlink ref="A7395" r:id="rId7385" xr:uid="{00000000-0004-0000-0D00-0000D81C0000}"/>
    <hyperlink ref="A7396" r:id="rId7386" xr:uid="{00000000-0004-0000-0D00-0000D91C0000}"/>
    <hyperlink ref="A7397" r:id="rId7387" xr:uid="{00000000-0004-0000-0D00-0000DA1C0000}"/>
    <hyperlink ref="A7398" r:id="rId7388" xr:uid="{00000000-0004-0000-0D00-0000DB1C0000}"/>
    <hyperlink ref="A7399" r:id="rId7389" xr:uid="{00000000-0004-0000-0D00-0000DC1C0000}"/>
    <hyperlink ref="A7400" r:id="rId7390" xr:uid="{00000000-0004-0000-0D00-0000DD1C0000}"/>
    <hyperlink ref="A7401" r:id="rId7391" xr:uid="{00000000-0004-0000-0D00-0000DE1C0000}"/>
    <hyperlink ref="A7402" r:id="rId7392" xr:uid="{00000000-0004-0000-0D00-0000DF1C0000}"/>
    <hyperlink ref="A7403" r:id="rId7393" xr:uid="{00000000-0004-0000-0D00-0000E01C0000}"/>
    <hyperlink ref="A7404" r:id="rId7394" xr:uid="{00000000-0004-0000-0D00-0000E11C0000}"/>
    <hyperlink ref="A7405" r:id="rId7395" xr:uid="{00000000-0004-0000-0D00-0000E21C0000}"/>
    <hyperlink ref="A7406" r:id="rId7396" xr:uid="{00000000-0004-0000-0D00-0000E31C0000}"/>
    <hyperlink ref="A7407" r:id="rId7397" xr:uid="{00000000-0004-0000-0D00-0000E41C0000}"/>
    <hyperlink ref="A7408" r:id="rId7398" xr:uid="{00000000-0004-0000-0D00-0000E51C0000}"/>
    <hyperlink ref="A7409" r:id="rId7399" xr:uid="{00000000-0004-0000-0D00-0000E61C0000}"/>
    <hyperlink ref="A7410" r:id="rId7400" xr:uid="{00000000-0004-0000-0D00-0000E71C0000}"/>
    <hyperlink ref="A7411" r:id="rId7401" xr:uid="{00000000-0004-0000-0D00-0000E81C0000}"/>
    <hyperlink ref="A7412" r:id="rId7402" xr:uid="{00000000-0004-0000-0D00-0000E91C0000}"/>
    <hyperlink ref="A7413" r:id="rId7403" xr:uid="{00000000-0004-0000-0D00-0000EA1C0000}"/>
    <hyperlink ref="A7414" r:id="rId7404" xr:uid="{00000000-0004-0000-0D00-0000EB1C0000}"/>
    <hyperlink ref="A7415" r:id="rId7405" xr:uid="{00000000-0004-0000-0D00-0000EC1C0000}"/>
    <hyperlink ref="A7416" r:id="rId7406" xr:uid="{00000000-0004-0000-0D00-0000ED1C0000}"/>
    <hyperlink ref="A7417" r:id="rId7407" xr:uid="{00000000-0004-0000-0D00-0000EE1C0000}"/>
    <hyperlink ref="A7418" r:id="rId7408" xr:uid="{00000000-0004-0000-0D00-0000EF1C0000}"/>
    <hyperlink ref="A7419" r:id="rId7409" xr:uid="{00000000-0004-0000-0D00-0000F01C0000}"/>
    <hyperlink ref="A7420" r:id="rId7410" xr:uid="{00000000-0004-0000-0D00-0000F11C0000}"/>
    <hyperlink ref="A7421" r:id="rId7411" xr:uid="{00000000-0004-0000-0D00-0000F21C0000}"/>
    <hyperlink ref="A7422" r:id="rId7412" xr:uid="{00000000-0004-0000-0D00-0000F31C0000}"/>
    <hyperlink ref="A7423" r:id="rId7413" xr:uid="{00000000-0004-0000-0D00-0000F41C0000}"/>
    <hyperlink ref="A7424" r:id="rId7414" xr:uid="{00000000-0004-0000-0D00-0000F51C0000}"/>
    <hyperlink ref="A7425" r:id="rId7415" xr:uid="{00000000-0004-0000-0D00-0000F61C0000}"/>
    <hyperlink ref="A7426" r:id="rId7416" xr:uid="{00000000-0004-0000-0D00-0000F71C0000}"/>
    <hyperlink ref="A7427" r:id="rId7417" xr:uid="{00000000-0004-0000-0D00-0000F81C0000}"/>
    <hyperlink ref="A7428" r:id="rId7418" xr:uid="{00000000-0004-0000-0D00-0000F91C0000}"/>
    <hyperlink ref="A7429" r:id="rId7419" xr:uid="{00000000-0004-0000-0D00-0000FA1C0000}"/>
    <hyperlink ref="A7430" r:id="rId7420" xr:uid="{00000000-0004-0000-0D00-0000FB1C0000}"/>
    <hyperlink ref="A7431" r:id="rId7421" xr:uid="{00000000-0004-0000-0D00-0000FC1C0000}"/>
    <hyperlink ref="A7432" r:id="rId7422" xr:uid="{00000000-0004-0000-0D00-0000FD1C0000}"/>
    <hyperlink ref="A7433" r:id="rId7423" xr:uid="{00000000-0004-0000-0D00-0000FE1C0000}"/>
    <hyperlink ref="A7434" r:id="rId7424" xr:uid="{00000000-0004-0000-0D00-0000FF1C0000}"/>
    <hyperlink ref="A7435" r:id="rId7425" xr:uid="{00000000-0004-0000-0D00-0000001D0000}"/>
    <hyperlink ref="A7436" r:id="rId7426" xr:uid="{00000000-0004-0000-0D00-0000011D0000}"/>
    <hyperlink ref="A7437" r:id="rId7427" xr:uid="{00000000-0004-0000-0D00-0000021D0000}"/>
    <hyperlink ref="A7438" r:id="rId7428" xr:uid="{00000000-0004-0000-0D00-0000031D0000}"/>
    <hyperlink ref="A7439" r:id="rId7429" xr:uid="{00000000-0004-0000-0D00-0000041D0000}"/>
    <hyperlink ref="A7440" r:id="rId7430" xr:uid="{00000000-0004-0000-0D00-0000051D0000}"/>
    <hyperlink ref="A7441" r:id="rId7431" xr:uid="{00000000-0004-0000-0D00-0000061D0000}"/>
    <hyperlink ref="A7442" r:id="rId7432" xr:uid="{00000000-0004-0000-0D00-0000071D0000}"/>
    <hyperlink ref="A7443" r:id="rId7433" xr:uid="{00000000-0004-0000-0D00-0000081D0000}"/>
    <hyperlink ref="A7444" r:id="rId7434" xr:uid="{00000000-0004-0000-0D00-0000091D0000}"/>
    <hyperlink ref="A7445" r:id="rId7435" xr:uid="{00000000-0004-0000-0D00-00000A1D0000}"/>
    <hyperlink ref="A7446" r:id="rId7436" xr:uid="{00000000-0004-0000-0D00-00000B1D0000}"/>
    <hyperlink ref="A7447" r:id="rId7437" xr:uid="{00000000-0004-0000-0D00-00000C1D0000}"/>
    <hyperlink ref="A7448" r:id="rId7438" xr:uid="{00000000-0004-0000-0D00-00000D1D0000}"/>
    <hyperlink ref="A7449" r:id="rId7439" xr:uid="{00000000-0004-0000-0D00-00000E1D0000}"/>
    <hyperlink ref="A7450" r:id="rId7440" xr:uid="{00000000-0004-0000-0D00-00000F1D0000}"/>
    <hyperlink ref="A7451" r:id="rId7441" xr:uid="{00000000-0004-0000-0D00-0000101D0000}"/>
    <hyperlink ref="A7452" r:id="rId7442" xr:uid="{00000000-0004-0000-0D00-0000111D0000}"/>
    <hyperlink ref="A7453" r:id="rId7443" xr:uid="{00000000-0004-0000-0D00-0000121D0000}"/>
    <hyperlink ref="A7454" r:id="rId7444" xr:uid="{00000000-0004-0000-0D00-0000131D0000}"/>
    <hyperlink ref="A7455" r:id="rId7445" xr:uid="{00000000-0004-0000-0D00-0000141D0000}"/>
    <hyperlink ref="A7456" r:id="rId7446" xr:uid="{00000000-0004-0000-0D00-0000151D0000}"/>
    <hyperlink ref="A7457" r:id="rId7447" xr:uid="{00000000-0004-0000-0D00-0000161D0000}"/>
    <hyperlink ref="A7458" r:id="rId7448" xr:uid="{00000000-0004-0000-0D00-0000171D0000}"/>
    <hyperlink ref="A7459" r:id="rId7449" xr:uid="{00000000-0004-0000-0D00-0000181D0000}"/>
    <hyperlink ref="A7460" r:id="rId7450" xr:uid="{00000000-0004-0000-0D00-0000191D0000}"/>
    <hyperlink ref="A7461" r:id="rId7451" xr:uid="{00000000-0004-0000-0D00-00001A1D0000}"/>
    <hyperlink ref="A7462" r:id="rId7452" xr:uid="{00000000-0004-0000-0D00-00001B1D0000}"/>
    <hyperlink ref="A7463" r:id="rId7453" xr:uid="{00000000-0004-0000-0D00-00001C1D0000}"/>
    <hyperlink ref="A7464" r:id="rId7454" xr:uid="{00000000-0004-0000-0D00-00001D1D0000}"/>
    <hyperlink ref="A7465" r:id="rId7455" xr:uid="{00000000-0004-0000-0D00-00001E1D0000}"/>
    <hyperlink ref="A7466" r:id="rId7456" xr:uid="{00000000-0004-0000-0D00-00001F1D0000}"/>
    <hyperlink ref="A7467" r:id="rId7457" xr:uid="{00000000-0004-0000-0D00-0000201D0000}"/>
    <hyperlink ref="A7468" r:id="rId7458" xr:uid="{00000000-0004-0000-0D00-0000211D0000}"/>
    <hyperlink ref="A7469" r:id="rId7459" xr:uid="{00000000-0004-0000-0D00-0000221D0000}"/>
    <hyperlink ref="A7470" r:id="rId7460" xr:uid="{00000000-0004-0000-0D00-0000231D0000}"/>
    <hyperlink ref="A7471" r:id="rId7461" xr:uid="{00000000-0004-0000-0D00-0000241D0000}"/>
    <hyperlink ref="A7472" r:id="rId7462" xr:uid="{00000000-0004-0000-0D00-0000251D0000}"/>
    <hyperlink ref="A7473" r:id="rId7463" xr:uid="{00000000-0004-0000-0D00-0000261D0000}"/>
    <hyperlink ref="A7474" r:id="rId7464" xr:uid="{00000000-0004-0000-0D00-0000271D0000}"/>
    <hyperlink ref="A7475" r:id="rId7465" xr:uid="{00000000-0004-0000-0D00-0000281D0000}"/>
    <hyperlink ref="A7476" r:id="rId7466" xr:uid="{00000000-0004-0000-0D00-0000291D0000}"/>
    <hyperlink ref="A7477" r:id="rId7467" xr:uid="{00000000-0004-0000-0D00-00002A1D0000}"/>
    <hyperlink ref="A7478" r:id="rId7468" xr:uid="{00000000-0004-0000-0D00-00002B1D0000}"/>
    <hyperlink ref="A7479" r:id="rId7469" xr:uid="{00000000-0004-0000-0D00-00002C1D0000}"/>
    <hyperlink ref="A7480" r:id="rId7470" xr:uid="{00000000-0004-0000-0D00-00002D1D0000}"/>
    <hyperlink ref="A7481" r:id="rId7471" xr:uid="{00000000-0004-0000-0D00-00002E1D0000}"/>
    <hyperlink ref="A7482" r:id="rId7472" xr:uid="{00000000-0004-0000-0D00-00002F1D0000}"/>
    <hyperlink ref="A7483" r:id="rId7473" xr:uid="{00000000-0004-0000-0D00-0000301D0000}"/>
    <hyperlink ref="A7484" r:id="rId7474" xr:uid="{00000000-0004-0000-0D00-0000311D0000}"/>
    <hyperlink ref="A7485" r:id="rId7475" xr:uid="{00000000-0004-0000-0D00-0000321D0000}"/>
    <hyperlink ref="A7486" r:id="rId7476" xr:uid="{00000000-0004-0000-0D00-0000331D0000}"/>
    <hyperlink ref="A7487" r:id="rId7477" xr:uid="{00000000-0004-0000-0D00-0000341D0000}"/>
    <hyperlink ref="A7488" r:id="rId7478" xr:uid="{00000000-0004-0000-0D00-0000351D0000}"/>
    <hyperlink ref="A7489" r:id="rId7479" xr:uid="{00000000-0004-0000-0D00-0000361D0000}"/>
    <hyperlink ref="A7490" r:id="rId7480" xr:uid="{00000000-0004-0000-0D00-0000371D0000}"/>
    <hyperlink ref="A7491" r:id="rId7481" xr:uid="{00000000-0004-0000-0D00-0000381D0000}"/>
    <hyperlink ref="A7492" r:id="rId7482" xr:uid="{00000000-0004-0000-0D00-0000391D0000}"/>
    <hyperlink ref="A7493" r:id="rId7483" xr:uid="{00000000-0004-0000-0D00-00003A1D0000}"/>
    <hyperlink ref="A7494" r:id="rId7484" xr:uid="{00000000-0004-0000-0D00-00003B1D0000}"/>
    <hyperlink ref="A7495" r:id="rId7485" xr:uid="{00000000-0004-0000-0D00-00003C1D0000}"/>
    <hyperlink ref="A7496" r:id="rId7486" xr:uid="{00000000-0004-0000-0D00-00003D1D0000}"/>
    <hyperlink ref="A7497" r:id="rId7487" xr:uid="{00000000-0004-0000-0D00-00003E1D0000}"/>
    <hyperlink ref="A7498" r:id="rId7488" xr:uid="{00000000-0004-0000-0D00-00003F1D0000}"/>
    <hyperlink ref="A7499" r:id="rId7489" xr:uid="{00000000-0004-0000-0D00-0000401D0000}"/>
    <hyperlink ref="A7500" r:id="rId7490" xr:uid="{00000000-0004-0000-0D00-0000411D0000}"/>
    <hyperlink ref="A7501" r:id="rId7491" xr:uid="{00000000-0004-0000-0D00-0000421D0000}"/>
    <hyperlink ref="A7502" r:id="rId7492" xr:uid="{00000000-0004-0000-0D00-0000431D0000}"/>
    <hyperlink ref="A7503" r:id="rId7493" xr:uid="{00000000-0004-0000-0D00-0000441D0000}"/>
    <hyperlink ref="A7504" r:id="rId7494" xr:uid="{00000000-0004-0000-0D00-0000451D0000}"/>
    <hyperlink ref="A7505" r:id="rId7495" xr:uid="{00000000-0004-0000-0D00-0000461D0000}"/>
    <hyperlink ref="A7506" r:id="rId7496" xr:uid="{00000000-0004-0000-0D00-0000471D0000}"/>
    <hyperlink ref="A7507" r:id="rId7497" xr:uid="{00000000-0004-0000-0D00-0000481D0000}"/>
    <hyperlink ref="A7508" r:id="rId7498" xr:uid="{00000000-0004-0000-0D00-0000491D0000}"/>
    <hyperlink ref="A7509" r:id="rId7499" xr:uid="{00000000-0004-0000-0D00-00004A1D0000}"/>
    <hyperlink ref="A7510" r:id="rId7500" xr:uid="{00000000-0004-0000-0D00-00004B1D0000}"/>
    <hyperlink ref="A7511" r:id="rId7501" xr:uid="{00000000-0004-0000-0D00-00004C1D0000}"/>
    <hyperlink ref="A7512" r:id="rId7502" xr:uid="{00000000-0004-0000-0D00-00004D1D0000}"/>
    <hyperlink ref="A7513" r:id="rId7503" xr:uid="{00000000-0004-0000-0D00-00004E1D0000}"/>
    <hyperlink ref="A7514" r:id="rId7504" xr:uid="{00000000-0004-0000-0D00-00004F1D0000}"/>
    <hyperlink ref="A7515" r:id="rId7505" xr:uid="{00000000-0004-0000-0D00-0000501D0000}"/>
    <hyperlink ref="A7516" r:id="rId7506" xr:uid="{00000000-0004-0000-0D00-0000511D0000}"/>
    <hyperlink ref="A7517" r:id="rId7507" xr:uid="{00000000-0004-0000-0D00-0000521D0000}"/>
    <hyperlink ref="A7518" r:id="rId7508" xr:uid="{00000000-0004-0000-0D00-0000531D0000}"/>
    <hyperlink ref="A7519" r:id="rId7509" xr:uid="{00000000-0004-0000-0D00-0000541D0000}"/>
    <hyperlink ref="A7520" r:id="rId7510" xr:uid="{00000000-0004-0000-0D00-0000551D0000}"/>
    <hyperlink ref="A7521" r:id="rId7511" xr:uid="{00000000-0004-0000-0D00-0000561D0000}"/>
    <hyperlink ref="A7522" r:id="rId7512" xr:uid="{00000000-0004-0000-0D00-0000571D0000}"/>
    <hyperlink ref="A7523" r:id="rId7513" xr:uid="{00000000-0004-0000-0D00-0000581D0000}"/>
    <hyperlink ref="A7524" r:id="rId7514" xr:uid="{00000000-0004-0000-0D00-0000591D0000}"/>
    <hyperlink ref="A7525" r:id="rId7515" xr:uid="{00000000-0004-0000-0D00-00005A1D0000}"/>
    <hyperlink ref="A7526" r:id="rId7516" xr:uid="{00000000-0004-0000-0D00-00005B1D0000}"/>
    <hyperlink ref="A7527" r:id="rId7517" xr:uid="{00000000-0004-0000-0D00-00005C1D0000}"/>
    <hyperlink ref="A7528" r:id="rId7518" xr:uid="{00000000-0004-0000-0D00-00005D1D0000}"/>
    <hyperlink ref="A7529" r:id="rId7519" xr:uid="{00000000-0004-0000-0D00-00005E1D0000}"/>
    <hyperlink ref="A7530" r:id="rId7520" xr:uid="{00000000-0004-0000-0D00-00005F1D0000}"/>
    <hyperlink ref="A7531" r:id="rId7521" xr:uid="{00000000-0004-0000-0D00-0000601D0000}"/>
    <hyperlink ref="A7532" r:id="rId7522" xr:uid="{00000000-0004-0000-0D00-0000611D0000}"/>
    <hyperlink ref="A7533" r:id="rId7523" xr:uid="{00000000-0004-0000-0D00-0000621D0000}"/>
    <hyperlink ref="A7534" r:id="rId7524" xr:uid="{00000000-0004-0000-0D00-0000631D0000}"/>
    <hyperlink ref="A7535" r:id="rId7525" xr:uid="{00000000-0004-0000-0D00-0000641D0000}"/>
    <hyperlink ref="A7536" r:id="rId7526" xr:uid="{00000000-0004-0000-0D00-0000651D0000}"/>
    <hyperlink ref="A7537" r:id="rId7527" xr:uid="{00000000-0004-0000-0D00-0000661D0000}"/>
    <hyperlink ref="A7538" r:id="rId7528" xr:uid="{00000000-0004-0000-0D00-0000671D0000}"/>
    <hyperlink ref="A7539" r:id="rId7529" xr:uid="{00000000-0004-0000-0D00-0000681D0000}"/>
    <hyperlink ref="A7540" r:id="rId7530" xr:uid="{00000000-0004-0000-0D00-0000691D0000}"/>
    <hyperlink ref="A7541" r:id="rId7531" xr:uid="{00000000-0004-0000-0D00-00006A1D0000}"/>
    <hyperlink ref="A7542" r:id="rId7532" xr:uid="{00000000-0004-0000-0D00-00006B1D0000}"/>
    <hyperlink ref="A7543" r:id="rId7533" xr:uid="{00000000-0004-0000-0D00-00006C1D0000}"/>
    <hyperlink ref="A7544" r:id="rId7534" xr:uid="{00000000-0004-0000-0D00-00006D1D0000}"/>
    <hyperlink ref="A7545" r:id="rId7535" xr:uid="{00000000-0004-0000-0D00-00006E1D0000}"/>
    <hyperlink ref="A7546" r:id="rId7536" xr:uid="{00000000-0004-0000-0D00-00006F1D0000}"/>
    <hyperlink ref="A7547" r:id="rId7537" xr:uid="{00000000-0004-0000-0D00-0000701D0000}"/>
    <hyperlink ref="A7548" r:id="rId7538" xr:uid="{00000000-0004-0000-0D00-0000711D0000}"/>
    <hyperlink ref="A7549" r:id="rId7539" xr:uid="{00000000-0004-0000-0D00-0000721D0000}"/>
    <hyperlink ref="A7550" r:id="rId7540" xr:uid="{00000000-0004-0000-0D00-0000731D0000}"/>
    <hyperlink ref="A7551" r:id="rId7541" xr:uid="{00000000-0004-0000-0D00-0000741D0000}"/>
    <hyperlink ref="A7552" r:id="rId7542" xr:uid="{00000000-0004-0000-0D00-0000751D0000}"/>
    <hyperlink ref="A7553" r:id="rId7543" xr:uid="{00000000-0004-0000-0D00-0000761D0000}"/>
    <hyperlink ref="A7554" r:id="rId7544" xr:uid="{00000000-0004-0000-0D00-0000771D0000}"/>
    <hyperlink ref="A7555" r:id="rId7545" xr:uid="{00000000-0004-0000-0D00-0000781D0000}"/>
    <hyperlink ref="A7556" r:id="rId7546" xr:uid="{00000000-0004-0000-0D00-0000791D0000}"/>
    <hyperlink ref="A7557" r:id="rId7547" xr:uid="{00000000-0004-0000-0D00-00007A1D0000}"/>
    <hyperlink ref="A7558" r:id="rId7548" xr:uid="{00000000-0004-0000-0D00-00007B1D0000}"/>
    <hyperlink ref="A7559" r:id="rId7549" xr:uid="{00000000-0004-0000-0D00-00007C1D0000}"/>
    <hyperlink ref="A7560" r:id="rId7550" xr:uid="{00000000-0004-0000-0D00-00007D1D0000}"/>
    <hyperlink ref="A7561" r:id="rId7551" xr:uid="{00000000-0004-0000-0D00-00007E1D0000}"/>
    <hyperlink ref="A7562" r:id="rId7552" xr:uid="{00000000-0004-0000-0D00-00007F1D0000}"/>
    <hyperlink ref="A7563" r:id="rId7553" xr:uid="{00000000-0004-0000-0D00-0000801D0000}"/>
    <hyperlink ref="A7564" r:id="rId7554" xr:uid="{00000000-0004-0000-0D00-0000811D0000}"/>
    <hyperlink ref="A7565" r:id="rId7555" xr:uid="{00000000-0004-0000-0D00-0000821D0000}"/>
    <hyperlink ref="A7566" r:id="rId7556" xr:uid="{00000000-0004-0000-0D00-0000831D0000}"/>
    <hyperlink ref="A7567" r:id="rId7557" xr:uid="{00000000-0004-0000-0D00-0000841D0000}"/>
    <hyperlink ref="A7568" r:id="rId7558" xr:uid="{00000000-0004-0000-0D00-0000851D0000}"/>
    <hyperlink ref="A7569" r:id="rId7559" xr:uid="{00000000-0004-0000-0D00-0000861D0000}"/>
    <hyperlink ref="A7570" r:id="rId7560" xr:uid="{00000000-0004-0000-0D00-0000871D0000}"/>
    <hyperlink ref="A7571" r:id="rId7561" xr:uid="{00000000-0004-0000-0D00-0000881D0000}"/>
    <hyperlink ref="A7572" r:id="rId7562" xr:uid="{00000000-0004-0000-0D00-0000891D0000}"/>
    <hyperlink ref="A7573" r:id="rId7563" xr:uid="{00000000-0004-0000-0D00-00008A1D0000}"/>
    <hyperlink ref="A7574" r:id="rId7564" xr:uid="{00000000-0004-0000-0D00-00008B1D0000}"/>
    <hyperlink ref="A7575" r:id="rId7565" xr:uid="{00000000-0004-0000-0D00-00008C1D0000}"/>
    <hyperlink ref="A7576" r:id="rId7566" xr:uid="{00000000-0004-0000-0D00-00008D1D0000}"/>
    <hyperlink ref="A7577" r:id="rId7567" xr:uid="{00000000-0004-0000-0D00-00008E1D0000}"/>
    <hyperlink ref="A7578" r:id="rId7568" xr:uid="{00000000-0004-0000-0D00-00008F1D0000}"/>
    <hyperlink ref="A7579" r:id="rId7569" xr:uid="{00000000-0004-0000-0D00-0000901D0000}"/>
    <hyperlink ref="A7580" r:id="rId7570" xr:uid="{00000000-0004-0000-0D00-0000911D0000}"/>
    <hyperlink ref="A7581" r:id="rId7571" xr:uid="{00000000-0004-0000-0D00-0000921D0000}"/>
    <hyperlink ref="A7582" r:id="rId7572" xr:uid="{00000000-0004-0000-0D00-0000931D0000}"/>
    <hyperlink ref="A7583" r:id="rId7573" xr:uid="{00000000-0004-0000-0D00-0000941D0000}"/>
    <hyperlink ref="A7584" r:id="rId7574" xr:uid="{00000000-0004-0000-0D00-0000951D0000}"/>
    <hyperlink ref="A7585" r:id="rId7575" xr:uid="{00000000-0004-0000-0D00-0000961D0000}"/>
    <hyperlink ref="A7586" r:id="rId7576" xr:uid="{00000000-0004-0000-0D00-0000971D0000}"/>
    <hyperlink ref="A7587" r:id="rId7577" xr:uid="{00000000-0004-0000-0D00-0000981D0000}"/>
    <hyperlink ref="A7588" r:id="rId7578" xr:uid="{00000000-0004-0000-0D00-0000991D0000}"/>
    <hyperlink ref="A7589" r:id="rId7579" xr:uid="{00000000-0004-0000-0D00-00009A1D0000}"/>
    <hyperlink ref="A7590" r:id="rId7580" xr:uid="{00000000-0004-0000-0D00-00009B1D0000}"/>
    <hyperlink ref="A7591" r:id="rId7581" xr:uid="{00000000-0004-0000-0D00-00009C1D0000}"/>
    <hyperlink ref="A7592" r:id="rId7582" xr:uid="{00000000-0004-0000-0D00-00009D1D0000}"/>
    <hyperlink ref="A7593" r:id="rId7583" xr:uid="{00000000-0004-0000-0D00-00009E1D0000}"/>
    <hyperlink ref="A7594" r:id="rId7584" xr:uid="{00000000-0004-0000-0D00-00009F1D0000}"/>
    <hyperlink ref="A7595" r:id="rId7585" xr:uid="{00000000-0004-0000-0D00-0000A01D0000}"/>
    <hyperlink ref="A7596" r:id="rId7586" xr:uid="{00000000-0004-0000-0D00-0000A11D0000}"/>
    <hyperlink ref="A7597" r:id="rId7587" xr:uid="{00000000-0004-0000-0D00-0000A21D0000}"/>
    <hyperlink ref="A7598" r:id="rId7588" xr:uid="{00000000-0004-0000-0D00-0000A31D0000}"/>
    <hyperlink ref="A7599" r:id="rId7589" xr:uid="{00000000-0004-0000-0D00-0000A41D0000}"/>
    <hyperlink ref="A7600" r:id="rId7590" xr:uid="{00000000-0004-0000-0D00-0000A51D0000}"/>
    <hyperlink ref="A7601" r:id="rId7591" xr:uid="{00000000-0004-0000-0D00-0000A61D0000}"/>
    <hyperlink ref="A7602" r:id="rId7592" xr:uid="{00000000-0004-0000-0D00-0000A71D0000}"/>
    <hyperlink ref="A7603" r:id="rId7593" xr:uid="{00000000-0004-0000-0D00-0000A81D0000}"/>
    <hyperlink ref="A7604" r:id="rId7594" xr:uid="{00000000-0004-0000-0D00-0000A91D0000}"/>
    <hyperlink ref="A7605" r:id="rId7595" xr:uid="{00000000-0004-0000-0D00-0000AA1D0000}"/>
    <hyperlink ref="A7606" r:id="rId7596" xr:uid="{00000000-0004-0000-0D00-0000AB1D0000}"/>
    <hyperlink ref="A7607" r:id="rId7597" xr:uid="{00000000-0004-0000-0D00-0000AC1D0000}"/>
    <hyperlink ref="A7608" r:id="rId7598" xr:uid="{00000000-0004-0000-0D00-0000AD1D0000}"/>
    <hyperlink ref="A7609" r:id="rId7599" xr:uid="{00000000-0004-0000-0D00-0000AE1D0000}"/>
    <hyperlink ref="A7610" r:id="rId7600" xr:uid="{00000000-0004-0000-0D00-0000AF1D0000}"/>
    <hyperlink ref="A7611" r:id="rId7601" xr:uid="{00000000-0004-0000-0D00-0000B01D0000}"/>
    <hyperlink ref="A7612" r:id="rId7602" xr:uid="{00000000-0004-0000-0D00-0000B11D0000}"/>
    <hyperlink ref="A7613" r:id="rId7603" xr:uid="{00000000-0004-0000-0D00-0000B21D0000}"/>
    <hyperlink ref="A7614" r:id="rId7604" xr:uid="{00000000-0004-0000-0D00-0000B31D0000}"/>
    <hyperlink ref="A7615" r:id="rId7605" xr:uid="{00000000-0004-0000-0D00-0000B41D0000}"/>
    <hyperlink ref="A7616" r:id="rId7606" xr:uid="{00000000-0004-0000-0D00-0000B51D0000}"/>
    <hyperlink ref="A7617" r:id="rId7607" xr:uid="{00000000-0004-0000-0D00-0000B61D0000}"/>
    <hyperlink ref="A7618" r:id="rId7608" xr:uid="{00000000-0004-0000-0D00-0000B71D0000}"/>
    <hyperlink ref="A7619" r:id="rId7609" xr:uid="{00000000-0004-0000-0D00-0000B81D0000}"/>
    <hyperlink ref="A7620" r:id="rId7610" xr:uid="{00000000-0004-0000-0D00-0000B91D0000}"/>
    <hyperlink ref="A7621" r:id="rId7611" xr:uid="{00000000-0004-0000-0D00-0000BA1D0000}"/>
    <hyperlink ref="A7622" r:id="rId7612" xr:uid="{00000000-0004-0000-0D00-0000BB1D0000}"/>
    <hyperlink ref="A7623" r:id="rId7613" xr:uid="{00000000-0004-0000-0D00-0000BC1D0000}"/>
    <hyperlink ref="A7624" r:id="rId7614" xr:uid="{00000000-0004-0000-0D00-0000BD1D0000}"/>
    <hyperlink ref="A7625" r:id="rId7615" xr:uid="{00000000-0004-0000-0D00-0000BE1D0000}"/>
    <hyperlink ref="A7626" r:id="rId7616" xr:uid="{00000000-0004-0000-0D00-0000BF1D0000}"/>
    <hyperlink ref="A7627" r:id="rId7617" xr:uid="{00000000-0004-0000-0D00-0000C01D0000}"/>
    <hyperlink ref="A7628" r:id="rId7618" xr:uid="{00000000-0004-0000-0D00-0000C11D0000}"/>
    <hyperlink ref="A7629" r:id="rId7619" xr:uid="{00000000-0004-0000-0D00-0000C21D0000}"/>
    <hyperlink ref="A7630" r:id="rId7620" xr:uid="{00000000-0004-0000-0D00-0000C31D0000}"/>
    <hyperlink ref="A7631" r:id="rId7621" xr:uid="{00000000-0004-0000-0D00-0000C41D0000}"/>
    <hyperlink ref="A7632" r:id="rId7622" xr:uid="{00000000-0004-0000-0D00-0000C51D0000}"/>
    <hyperlink ref="A7633" r:id="rId7623" xr:uid="{00000000-0004-0000-0D00-0000C61D0000}"/>
    <hyperlink ref="A7634" r:id="rId7624" xr:uid="{00000000-0004-0000-0D00-0000C71D0000}"/>
    <hyperlink ref="A7635" r:id="rId7625" xr:uid="{00000000-0004-0000-0D00-0000C81D0000}"/>
    <hyperlink ref="A7636" r:id="rId7626" xr:uid="{00000000-0004-0000-0D00-0000C91D0000}"/>
    <hyperlink ref="A7637" r:id="rId7627" xr:uid="{00000000-0004-0000-0D00-0000CA1D0000}"/>
    <hyperlink ref="A7638" r:id="rId7628" xr:uid="{00000000-0004-0000-0D00-0000CB1D0000}"/>
    <hyperlink ref="A7639" r:id="rId7629" xr:uid="{00000000-0004-0000-0D00-0000CC1D0000}"/>
    <hyperlink ref="A7640" r:id="rId7630" xr:uid="{00000000-0004-0000-0D00-0000CD1D0000}"/>
    <hyperlink ref="A7641" r:id="rId7631" xr:uid="{00000000-0004-0000-0D00-0000CE1D0000}"/>
    <hyperlink ref="A7642" r:id="rId7632" xr:uid="{00000000-0004-0000-0D00-0000CF1D0000}"/>
    <hyperlink ref="A7643" r:id="rId7633" xr:uid="{00000000-0004-0000-0D00-0000D01D0000}"/>
    <hyperlink ref="A7644" r:id="rId7634" xr:uid="{00000000-0004-0000-0D00-0000D11D0000}"/>
    <hyperlink ref="A7645" r:id="rId7635" xr:uid="{00000000-0004-0000-0D00-0000D21D0000}"/>
    <hyperlink ref="A7646" r:id="rId7636" xr:uid="{00000000-0004-0000-0D00-0000D31D0000}"/>
    <hyperlink ref="A7647" r:id="rId7637" xr:uid="{00000000-0004-0000-0D00-0000D41D0000}"/>
    <hyperlink ref="A7648" r:id="rId7638" xr:uid="{00000000-0004-0000-0D00-0000D51D0000}"/>
    <hyperlink ref="A7649" r:id="rId7639" xr:uid="{00000000-0004-0000-0D00-0000D61D0000}"/>
    <hyperlink ref="A7650" r:id="rId7640" xr:uid="{00000000-0004-0000-0D00-0000D71D0000}"/>
    <hyperlink ref="A7651" r:id="rId7641" xr:uid="{00000000-0004-0000-0D00-0000D81D0000}"/>
    <hyperlink ref="A7652" r:id="rId7642" xr:uid="{00000000-0004-0000-0D00-0000D91D0000}"/>
    <hyperlink ref="A7653" r:id="rId7643" xr:uid="{00000000-0004-0000-0D00-0000DA1D0000}"/>
    <hyperlink ref="A7654" r:id="rId7644" xr:uid="{00000000-0004-0000-0D00-0000DB1D0000}"/>
    <hyperlink ref="A7655" r:id="rId7645" xr:uid="{00000000-0004-0000-0D00-0000DC1D0000}"/>
    <hyperlink ref="A7656" r:id="rId7646" xr:uid="{00000000-0004-0000-0D00-0000DD1D0000}"/>
    <hyperlink ref="A7657" r:id="rId7647" xr:uid="{00000000-0004-0000-0D00-0000DE1D0000}"/>
    <hyperlink ref="A7658" r:id="rId7648" xr:uid="{00000000-0004-0000-0D00-0000DF1D0000}"/>
    <hyperlink ref="A7659" r:id="rId7649" xr:uid="{00000000-0004-0000-0D00-0000E01D0000}"/>
    <hyperlink ref="A7660" r:id="rId7650" xr:uid="{00000000-0004-0000-0D00-0000E11D0000}"/>
    <hyperlink ref="A7661" r:id="rId7651" xr:uid="{00000000-0004-0000-0D00-0000E21D0000}"/>
    <hyperlink ref="A7662" r:id="rId7652" xr:uid="{00000000-0004-0000-0D00-0000E31D0000}"/>
    <hyperlink ref="A7663" r:id="rId7653" xr:uid="{00000000-0004-0000-0D00-0000E41D0000}"/>
    <hyperlink ref="A7664" r:id="rId7654" xr:uid="{00000000-0004-0000-0D00-0000E51D0000}"/>
    <hyperlink ref="A7665" r:id="rId7655" xr:uid="{00000000-0004-0000-0D00-0000E61D0000}"/>
    <hyperlink ref="A7666" r:id="rId7656" xr:uid="{00000000-0004-0000-0D00-0000E71D0000}"/>
    <hyperlink ref="A7667" r:id="rId7657" xr:uid="{00000000-0004-0000-0D00-0000E81D0000}"/>
    <hyperlink ref="A7668" r:id="rId7658" xr:uid="{00000000-0004-0000-0D00-0000E91D0000}"/>
    <hyperlink ref="A7669" r:id="rId7659" xr:uid="{00000000-0004-0000-0D00-0000EA1D0000}"/>
    <hyperlink ref="A7670" r:id="rId7660" xr:uid="{00000000-0004-0000-0D00-0000EB1D0000}"/>
    <hyperlink ref="A7671" r:id="rId7661" xr:uid="{00000000-0004-0000-0D00-0000EC1D0000}"/>
    <hyperlink ref="A7672" r:id="rId7662" xr:uid="{00000000-0004-0000-0D00-0000ED1D0000}"/>
    <hyperlink ref="A7673" r:id="rId7663" xr:uid="{00000000-0004-0000-0D00-0000EE1D0000}"/>
    <hyperlink ref="A7674" r:id="rId7664" xr:uid="{00000000-0004-0000-0D00-0000EF1D0000}"/>
    <hyperlink ref="A7675" r:id="rId7665" xr:uid="{00000000-0004-0000-0D00-0000F01D0000}"/>
    <hyperlink ref="A7676" r:id="rId7666" xr:uid="{00000000-0004-0000-0D00-0000F11D0000}"/>
    <hyperlink ref="A7677" r:id="rId7667" xr:uid="{00000000-0004-0000-0D00-0000F21D0000}"/>
    <hyperlink ref="A7678" r:id="rId7668" xr:uid="{00000000-0004-0000-0D00-0000F31D0000}"/>
    <hyperlink ref="A7679" r:id="rId7669" xr:uid="{00000000-0004-0000-0D00-0000F41D0000}"/>
    <hyperlink ref="A7680" r:id="rId7670" xr:uid="{00000000-0004-0000-0D00-0000F51D0000}"/>
    <hyperlink ref="A7681" r:id="rId7671" xr:uid="{00000000-0004-0000-0D00-0000F61D0000}"/>
    <hyperlink ref="A7682" r:id="rId7672" xr:uid="{00000000-0004-0000-0D00-0000F71D0000}"/>
    <hyperlink ref="A7683" r:id="rId7673" xr:uid="{00000000-0004-0000-0D00-0000F81D0000}"/>
    <hyperlink ref="A7684" r:id="rId7674" xr:uid="{00000000-0004-0000-0D00-0000F91D0000}"/>
    <hyperlink ref="A7685" r:id="rId7675" xr:uid="{00000000-0004-0000-0D00-0000FA1D0000}"/>
    <hyperlink ref="A7686" r:id="rId7676" xr:uid="{00000000-0004-0000-0D00-0000FB1D0000}"/>
    <hyperlink ref="A7687" r:id="rId7677" xr:uid="{00000000-0004-0000-0D00-0000FC1D0000}"/>
    <hyperlink ref="A7688" r:id="rId7678" xr:uid="{00000000-0004-0000-0D00-0000FD1D0000}"/>
    <hyperlink ref="A7689" r:id="rId7679" xr:uid="{00000000-0004-0000-0D00-0000FE1D0000}"/>
    <hyperlink ref="A7690" r:id="rId7680" xr:uid="{00000000-0004-0000-0D00-0000FF1D0000}"/>
    <hyperlink ref="A7691" r:id="rId7681" xr:uid="{00000000-0004-0000-0D00-0000001E0000}"/>
    <hyperlink ref="A7692" r:id="rId7682" xr:uid="{00000000-0004-0000-0D00-0000011E0000}"/>
    <hyperlink ref="A7693" r:id="rId7683" xr:uid="{00000000-0004-0000-0D00-0000021E0000}"/>
    <hyperlink ref="A7694" r:id="rId7684" xr:uid="{00000000-0004-0000-0D00-0000031E0000}"/>
    <hyperlink ref="A7695" r:id="rId7685" xr:uid="{00000000-0004-0000-0D00-0000041E0000}"/>
    <hyperlink ref="A7696" r:id="rId7686" xr:uid="{00000000-0004-0000-0D00-0000051E0000}"/>
    <hyperlink ref="A7697" r:id="rId7687" xr:uid="{00000000-0004-0000-0D00-0000061E0000}"/>
    <hyperlink ref="A7698" r:id="rId7688" xr:uid="{00000000-0004-0000-0D00-0000071E0000}"/>
    <hyperlink ref="A7699" r:id="rId7689" xr:uid="{00000000-0004-0000-0D00-0000081E0000}"/>
    <hyperlink ref="A7700" r:id="rId7690" xr:uid="{00000000-0004-0000-0D00-0000091E0000}"/>
    <hyperlink ref="A7701" r:id="rId7691" xr:uid="{00000000-0004-0000-0D00-00000A1E0000}"/>
    <hyperlink ref="A7702" r:id="rId7692" xr:uid="{00000000-0004-0000-0D00-00000B1E0000}"/>
    <hyperlink ref="A7703" r:id="rId7693" xr:uid="{00000000-0004-0000-0D00-00000C1E0000}"/>
    <hyperlink ref="A7704" r:id="rId7694" xr:uid="{00000000-0004-0000-0D00-00000D1E0000}"/>
    <hyperlink ref="A7705" r:id="rId7695" xr:uid="{00000000-0004-0000-0D00-00000E1E0000}"/>
    <hyperlink ref="A7706" r:id="rId7696" xr:uid="{00000000-0004-0000-0D00-00000F1E0000}"/>
    <hyperlink ref="A7707" r:id="rId7697" xr:uid="{00000000-0004-0000-0D00-0000101E0000}"/>
    <hyperlink ref="A7708" r:id="rId7698" xr:uid="{00000000-0004-0000-0D00-0000111E0000}"/>
    <hyperlink ref="A7709" r:id="rId7699" xr:uid="{00000000-0004-0000-0D00-0000121E0000}"/>
    <hyperlink ref="A7710" r:id="rId7700" xr:uid="{00000000-0004-0000-0D00-0000131E0000}"/>
    <hyperlink ref="A7711" r:id="rId7701" xr:uid="{00000000-0004-0000-0D00-0000141E0000}"/>
    <hyperlink ref="A7712" r:id="rId7702" xr:uid="{00000000-0004-0000-0D00-0000151E0000}"/>
    <hyperlink ref="A7713" r:id="rId7703" xr:uid="{00000000-0004-0000-0D00-0000161E0000}"/>
    <hyperlink ref="A7714" r:id="rId7704" xr:uid="{00000000-0004-0000-0D00-0000171E0000}"/>
    <hyperlink ref="A7715" r:id="rId7705" xr:uid="{00000000-0004-0000-0D00-0000181E0000}"/>
    <hyperlink ref="A7716" r:id="rId7706" xr:uid="{00000000-0004-0000-0D00-0000191E0000}"/>
    <hyperlink ref="A7717" r:id="rId7707" xr:uid="{00000000-0004-0000-0D00-00001A1E0000}"/>
    <hyperlink ref="A7718" r:id="rId7708" xr:uid="{00000000-0004-0000-0D00-00001B1E0000}"/>
    <hyperlink ref="A7719" r:id="rId7709" xr:uid="{00000000-0004-0000-0D00-00001C1E0000}"/>
    <hyperlink ref="A7720" r:id="rId7710" xr:uid="{00000000-0004-0000-0D00-00001D1E0000}"/>
    <hyperlink ref="A7721" r:id="rId7711" xr:uid="{00000000-0004-0000-0D00-00001E1E0000}"/>
    <hyperlink ref="A7722" r:id="rId7712" xr:uid="{00000000-0004-0000-0D00-00001F1E0000}"/>
    <hyperlink ref="A7723" r:id="rId7713" xr:uid="{00000000-0004-0000-0D00-0000201E0000}"/>
    <hyperlink ref="A7724" r:id="rId7714" xr:uid="{00000000-0004-0000-0D00-0000211E0000}"/>
    <hyperlink ref="A7725" r:id="rId7715" xr:uid="{00000000-0004-0000-0D00-0000221E0000}"/>
    <hyperlink ref="A7726" r:id="rId7716" xr:uid="{00000000-0004-0000-0D00-0000231E0000}"/>
    <hyperlink ref="A7727" r:id="rId7717" xr:uid="{00000000-0004-0000-0D00-0000241E0000}"/>
    <hyperlink ref="A7728" r:id="rId7718" xr:uid="{00000000-0004-0000-0D00-0000251E0000}"/>
    <hyperlink ref="A7729" r:id="rId7719" xr:uid="{00000000-0004-0000-0D00-0000261E0000}"/>
    <hyperlink ref="A7730" r:id="rId7720" xr:uid="{00000000-0004-0000-0D00-0000271E0000}"/>
    <hyperlink ref="A7731" r:id="rId7721" xr:uid="{00000000-0004-0000-0D00-0000281E0000}"/>
    <hyperlink ref="A7732" r:id="rId7722" xr:uid="{00000000-0004-0000-0D00-0000291E0000}"/>
    <hyperlink ref="A7733" r:id="rId7723" xr:uid="{00000000-0004-0000-0D00-00002A1E0000}"/>
    <hyperlink ref="A7734" r:id="rId7724" xr:uid="{00000000-0004-0000-0D00-00002B1E0000}"/>
    <hyperlink ref="A7735" r:id="rId7725" xr:uid="{00000000-0004-0000-0D00-00002C1E0000}"/>
    <hyperlink ref="A7736" r:id="rId7726" xr:uid="{00000000-0004-0000-0D00-00002D1E0000}"/>
    <hyperlink ref="A7737" r:id="rId7727" xr:uid="{00000000-0004-0000-0D00-00002E1E0000}"/>
    <hyperlink ref="A7738" r:id="rId7728" xr:uid="{00000000-0004-0000-0D00-00002F1E0000}"/>
    <hyperlink ref="A7739" r:id="rId7729" xr:uid="{00000000-0004-0000-0D00-0000301E0000}"/>
    <hyperlink ref="A7740" r:id="rId7730" xr:uid="{00000000-0004-0000-0D00-0000311E0000}"/>
    <hyperlink ref="A7741" r:id="rId7731" xr:uid="{00000000-0004-0000-0D00-0000321E0000}"/>
    <hyperlink ref="A7742" r:id="rId7732" xr:uid="{00000000-0004-0000-0D00-0000331E0000}"/>
    <hyperlink ref="A7743" r:id="rId7733" xr:uid="{00000000-0004-0000-0D00-0000341E0000}"/>
    <hyperlink ref="A7744" r:id="rId7734" xr:uid="{00000000-0004-0000-0D00-0000351E0000}"/>
    <hyperlink ref="A7745" r:id="rId7735" xr:uid="{00000000-0004-0000-0D00-0000361E0000}"/>
    <hyperlink ref="A7746" r:id="rId7736" xr:uid="{00000000-0004-0000-0D00-0000371E0000}"/>
    <hyperlink ref="A7747" r:id="rId7737" xr:uid="{00000000-0004-0000-0D00-0000381E0000}"/>
    <hyperlink ref="A7748" r:id="rId7738" xr:uid="{00000000-0004-0000-0D00-0000391E0000}"/>
    <hyperlink ref="A7749" r:id="rId7739" xr:uid="{00000000-0004-0000-0D00-00003A1E0000}"/>
    <hyperlink ref="A7750" r:id="rId7740" xr:uid="{00000000-0004-0000-0D00-00003B1E0000}"/>
    <hyperlink ref="A7751" r:id="rId7741" xr:uid="{00000000-0004-0000-0D00-00003C1E0000}"/>
    <hyperlink ref="A7752" r:id="rId7742" xr:uid="{00000000-0004-0000-0D00-00003D1E0000}"/>
    <hyperlink ref="A7753" r:id="rId7743" xr:uid="{00000000-0004-0000-0D00-00003E1E0000}"/>
    <hyperlink ref="A7754" r:id="rId7744" xr:uid="{00000000-0004-0000-0D00-00003F1E0000}"/>
    <hyperlink ref="A7755" r:id="rId7745" xr:uid="{00000000-0004-0000-0D00-0000401E0000}"/>
    <hyperlink ref="A7756" r:id="rId7746" xr:uid="{00000000-0004-0000-0D00-0000411E0000}"/>
    <hyperlink ref="A7757" r:id="rId7747" xr:uid="{00000000-0004-0000-0D00-0000421E0000}"/>
    <hyperlink ref="A7758" r:id="rId7748" xr:uid="{00000000-0004-0000-0D00-0000431E0000}"/>
    <hyperlink ref="A7759" r:id="rId7749" xr:uid="{00000000-0004-0000-0D00-0000441E0000}"/>
    <hyperlink ref="A7760" r:id="rId7750" xr:uid="{00000000-0004-0000-0D00-0000451E0000}"/>
    <hyperlink ref="A7761" r:id="rId7751" xr:uid="{00000000-0004-0000-0D00-0000461E0000}"/>
    <hyperlink ref="A7762" r:id="rId7752" xr:uid="{00000000-0004-0000-0D00-0000471E0000}"/>
    <hyperlink ref="A7763" r:id="rId7753" xr:uid="{00000000-0004-0000-0D00-0000481E0000}"/>
    <hyperlink ref="A7764" r:id="rId7754" xr:uid="{00000000-0004-0000-0D00-0000491E0000}"/>
    <hyperlink ref="A7765" r:id="rId7755" xr:uid="{00000000-0004-0000-0D00-00004A1E0000}"/>
    <hyperlink ref="A7766" r:id="rId7756" xr:uid="{00000000-0004-0000-0D00-00004B1E0000}"/>
    <hyperlink ref="A7767" r:id="rId7757" xr:uid="{00000000-0004-0000-0D00-00004C1E0000}"/>
    <hyperlink ref="A7768" r:id="rId7758" xr:uid="{00000000-0004-0000-0D00-00004D1E0000}"/>
    <hyperlink ref="A7769" r:id="rId7759" xr:uid="{00000000-0004-0000-0D00-00004E1E0000}"/>
    <hyperlink ref="A7770" r:id="rId7760" xr:uid="{00000000-0004-0000-0D00-00004F1E0000}"/>
    <hyperlink ref="A7771" r:id="rId7761" xr:uid="{00000000-0004-0000-0D00-0000501E0000}"/>
    <hyperlink ref="A7772" r:id="rId7762" xr:uid="{00000000-0004-0000-0D00-0000511E0000}"/>
    <hyperlink ref="A7773" r:id="rId7763" xr:uid="{00000000-0004-0000-0D00-0000521E0000}"/>
    <hyperlink ref="A7774" r:id="rId7764" xr:uid="{00000000-0004-0000-0D00-0000531E0000}"/>
    <hyperlink ref="A7775" r:id="rId7765" xr:uid="{00000000-0004-0000-0D00-0000541E0000}"/>
    <hyperlink ref="A7776" r:id="rId7766" xr:uid="{00000000-0004-0000-0D00-0000551E0000}"/>
    <hyperlink ref="A7777" r:id="rId7767" xr:uid="{00000000-0004-0000-0D00-0000561E0000}"/>
    <hyperlink ref="A7778" r:id="rId7768" xr:uid="{00000000-0004-0000-0D00-0000571E0000}"/>
    <hyperlink ref="A7779" r:id="rId7769" xr:uid="{00000000-0004-0000-0D00-0000581E0000}"/>
    <hyperlink ref="A7780" r:id="rId7770" xr:uid="{00000000-0004-0000-0D00-0000591E0000}"/>
    <hyperlink ref="A7781" r:id="rId7771" xr:uid="{00000000-0004-0000-0D00-00005A1E0000}"/>
    <hyperlink ref="A7782" r:id="rId7772" xr:uid="{00000000-0004-0000-0D00-00005B1E0000}"/>
    <hyperlink ref="A7783" r:id="rId7773" xr:uid="{00000000-0004-0000-0D00-00005C1E0000}"/>
    <hyperlink ref="A7784" r:id="rId7774" xr:uid="{00000000-0004-0000-0D00-00005D1E0000}"/>
    <hyperlink ref="A7785" r:id="rId7775" xr:uid="{00000000-0004-0000-0D00-00005E1E0000}"/>
    <hyperlink ref="A7786" r:id="rId7776" xr:uid="{00000000-0004-0000-0D00-00005F1E0000}"/>
    <hyperlink ref="A7787" r:id="rId7777" xr:uid="{00000000-0004-0000-0D00-0000601E0000}"/>
    <hyperlink ref="A7788" r:id="rId7778" xr:uid="{00000000-0004-0000-0D00-0000611E0000}"/>
    <hyperlink ref="A7789" r:id="rId7779" xr:uid="{00000000-0004-0000-0D00-0000621E0000}"/>
    <hyperlink ref="A7790" r:id="rId7780" xr:uid="{00000000-0004-0000-0D00-0000631E0000}"/>
    <hyperlink ref="A7791" r:id="rId7781" xr:uid="{00000000-0004-0000-0D00-0000641E0000}"/>
    <hyperlink ref="A7792" r:id="rId7782" xr:uid="{00000000-0004-0000-0D00-0000651E0000}"/>
    <hyperlink ref="A7793" r:id="rId7783" xr:uid="{00000000-0004-0000-0D00-0000661E0000}"/>
    <hyperlink ref="A7794" r:id="rId7784" xr:uid="{00000000-0004-0000-0D00-0000671E0000}"/>
    <hyperlink ref="A7795" r:id="rId7785" xr:uid="{00000000-0004-0000-0D00-0000681E0000}"/>
    <hyperlink ref="A7796" r:id="rId7786" xr:uid="{00000000-0004-0000-0D00-0000691E0000}"/>
    <hyperlink ref="A7797" r:id="rId7787" xr:uid="{00000000-0004-0000-0D00-00006A1E0000}"/>
    <hyperlink ref="A7798" r:id="rId7788" xr:uid="{00000000-0004-0000-0D00-00006B1E0000}"/>
    <hyperlink ref="A7799" r:id="rId7789" xr:uid="{00000000-0004-0000-0D00-00006C1E0000}"/>
    <hyperlink ref="A7800" r:id="rId7790" xr:uid="{00000000-0004-0000-0D00-00006D1E0000}"/>
    <hyperlink ref="A7801" r:id="rId7791" xr:uid="{00000000-0004-0000-0D00-00006E1E0000}"/>
    <hyperlink ref="A7802" r:id="rId7792" xr:uid="{00000000-0004-0000-0D00-00006F1E0000}"/>
    <hyperlink ref="A7803" r:id="rId7793" xr:uid="{00000000-0004-0000-0D00-0000701E0000}"/>
    <hyperlink ref="A7804" r:id="rId7794" xr:uid="{00000000-0004-0000-0D00-0000711E0000}"/>
    <hyperlink ref="A7805" r:id="rId7795" xr:uid="{00000000-0004-0000-0D00-0000721E0000}"/>
    <hyperlink ref="A7806" r:id="rId7796" xr:uid="{00000000-0004-0000-0D00-0000731E0000}"/>
    <hyperlink ref="A7807" r:id="rId7797" xr:uid="{00000000-0004-0000-0D00-0000741E0000}"/>
    <hyperlink ref="A7808" r:id="rId7798" xr:uid="{00000000-0004-0000-0D00-0000751E0000}"/>
    <hyperlink ref="A7809" r:id="rId7799" xr:uid="{00000000-0004-0000-0D00-0000761E0000}"/>
    <hyperlink ref="A7810" r:id="rId7800" xr:uid="{00000000-0004-0000-0D00-0000771E0000}"/>
    <hyperlink ref="A7811" r:id="rId7801" xr:uid="{00000000-0004-0000-0D00-0000781E0000}"/>
    <hyperlink ref="A7812" r:id="rId7802" xr:uid="{00000000-0004-0000-0D00-0000791E0000}"/>
    <hyperlink ref="A7813" r:id="rId7803" xr:uid="{00000000-0004-0000-0D00-00007A1E0000}"/>
    <hyperlink ref="A7814" r:id="rId7804" xr:uid="{00000000-0004-0000-0D00-00007B1E0000}"/>
    <hyperlink ref="A7815" r:id="rId7805" xr:uid="{00000000-0004-0000-0D00-00007C1E0000}"/>
    <hyperlink ref="A7816" r:id="rId7806" xr:uid="{00000000-0004-0000-0D00-00007D1E0000}"/>
    <hyperlink ref="A7817" r:id="rId7807" xr:uid="{00000000-0004-0000-0D00-00007E1E0000}"/>
    <hyperlink ref="A7818" r:id="rId7808" xr:uid="{00000000-0004-0000-0D00-00007F1E0000}"/>
    <hyperlink ref="A7819" r:id="rId7809" xr:uid="{00000000-0004-0000-0D00-0000801E0000}"/>
    <hyperlink ref="A7820" r:id="rId7810" xr:uid="{00000000-0004-0000-0D00-0000811E0000}"/>
    <hyperlink ref="A7821" r:id="rId7811" xr:uid="{00000000-0004-0000-0D00-0000821E0000}"/>
    <hyperlink ref="A7822" r:id="rId7812" xr:uid="{00000000-0004-0000-0D00-0000831E0000}"/>
    <hyperlink ref="A7823" r:id="rId7813" xr:uid="{00000000-0004-0000-0D00-0000841E0000}"/>
    <hyperlink ref="A7824" r:id="rId7814" xr:uid="{00000000-0004-0000-0D00-0000851E0000}"/>
    <hyperlink ref="A7825" r:id="rId7815" xr:uid="{00000000-0004-0000-0D00-0000861E0000}"/>
    <hyperlink ref="A7826" r:id="rId7816" xr:uid="{00000000-0004-0000-0D00-0000871E0000}"/>
    <hyperlink ref="A7827" r:id="rId7817" xr:uid="{00000000-0004-0000-0D00-0000881E0000}"/>
    <hyperlink ref="A7828" r:id="rId7818" xr:uid="{00000000-0004-0000-0D00-0000891E0000}"/>
    <hyperlink ref="A7829" r:id="rId7819" xr:uid="{00000000-0004-0000-0D00-00008A1E0000}"/>
    <hyperlink ref="A7830" r:id="rId7820" xr:uid="{00000000-0004-0000-0D00-00008B1E0000}"/>
    <hyperlink ref="A7831" r:id="rId7821" xr:uid="{00000000-0004-0000-0D00-00008C1E0000}"/>
    <hyperlink ref="A7832" r:id="rId7822" xr:uid="{00000000-0004-0000-0D00-00008D1E0000}"/>
    <hyperlink ref="A7833" r:id="rId7823" xr:uid="{00000000-0004-0000-0D00-00008E1E0000}"/>
    <hyperlink ref="A7834" r:id="rId7824" xr:uid="{00000000-0004-0000-0D00-00008F1E0000}"/>
    <hyperlink ref="A7835" r:id="rId7825" xr:uid="{00000000-0004-0000-0D00-0000901E0000}"/>
    <hyperlink ref="A7836" r:id="rId7826" xr:uid="{00000000-0004-0000-0D00-0000911E0000}"/>
    <hyperlink ref="A7837" r:id="rId7827" xr:uid="{00000000-0004-0000-0D00-0000921E0000}"/>
    <hyperlink ref="A7838" r:id="rId7828" xr:uid="{00000000-0004-0000-0D00-0000931E0000}"/>
    <hyperlink ref="A7839" r:id="rId7829" xr:uid="{00000000-0004-0000-0D00-0000941E0000}"/>
    <hyperlink ref="A7840" r:id="rId7830" xr:uid="{00000000-0004-0000-0D00-0000951E0000}"/>
    <hyperlink ref="A7841" r:id="rId7831" xr:uid="{00000000-0004-0000-0D00-0000961E0000}"/>
    <hyperlink ref="A7842" r:id="rId7832" xr:uid="{00000000-0004-0000-0D00-0000971E0000}"/>
    <hyperlink ref="A7843" r:id="rId7833" xr:uid="{00000000-0004-0000-0D00-0000981E0000}"/>
    <hyperlink ref="A7844" r:id="rId7834" xr:uid="{00000000-0004-0000-0D00-0000991E0000}"/>
    <hyperlink ref="A7845" r:id="rId7835" xr:uid="{00000000-0004-0000-0D00-00009A1E0000}"/>
    <hyperlink ref="A7846" r:id="rId7836" xr:uid="{00000000-0004-0000-0D00-00009B1E0000}"/>
    <hyperlink ref="A7847" r:id="rId7837" xr:uid="{00000000-0004-0000-0D00-00009C1E0000}"/>
    <hyperlink ref="A7848" r:id="rId7838" xr:uid="{00000000-0004-0000-0D00-00009D1E0000}"/>
    <hyperlink ref="A7849" r:id="rId7839" xr:uid="{00000000-0004-0000-0D00-00009E1E0000}"/>
    <hyperlink ref="A7850" r:id="rId7840" xr:uid="{00000000-0004-0000-0D00-00009F1E0000}"/>
    <hyperlink ref="A7851" r:id="rId7841" xr:uid="{00000000-0004-0000-0D00-0000A01E0000}"/>
    <hyperlink ref="A7852" r:id="rId7842" xr:uid="{00000000-0004-0000-0D00-0000A11E0000}"/>
    <hyperlink ref="A7853" r:id="rId7843" xr:uid="{00000000-0004-0000-0D00-0000A21E0000}"/>
    <hyperlink ref="A7854" r:id="rId7844" xr:uid="{00000000-0004-0000-0D00-0000A31E0000}"/>
    <hyperlink ref="A7855" r:id="rId7845" xr:uid="{00000000-0004-0000-0D00-0000A41E0000}"/>
    <hyperlink ref="A7856" r:id="rId7846" xr:uid="{00000000-0004-0000-0D00-0000A51E0000}"/>
    <hyperlink ref="A7857" r:id="rId7847" xr:uid="{00000000-0004-0000-0D00-0000A61E0000}"/>
    <hyperlink ref="A7858" r:id="rId7848" xr:uid="{00000000-0004-0000-0D00-0000A71E0000}"/>
    <hyperlink ref="A7859" r:id="rId7849" xr:uid="{00000000-0004-0000-0D00-0000A81E0000}"/>
    <hyperlink ref="A7860" r:id="rId7850" xr:uid="{00000000-0004-0000-0D00-0000A91E0000}"/>
    <hyperlink ref="A7861" r:id="rId7851" xr:uid="{00000000-0004-0000-0D00-0000AA1E0000}"/>
    <hyperlink ref="A7862" r:id="rId7852" xr:uid="{00000000-0004-0000-0D00-0000AB1E0000}"/>
    <hyperlink ref="A7863" r:id="rId7853" xr:uid="{00000000-0004-0000-0D00-0000AC1E0000}"/>
    <hyperlink ref="A7864" r:id="rId7854" xr:uid="{00000000-0004-0000-0D00-0000AD1E0000}"/>
    <hyperlink ref="A7865" r:id="rId7855" xr:uid="{00000000-0004-0000-0D00-0000AE1E0000}"/>
    <hyperlink ref="A7866" r:id="rId7856" xr:uid="{00000000-0004-0000-0D00-0000AF1E0000}"/>
    <hyperlink ref="A7867" r:id="rId7857" xr:uid="{00000000-0004-0000-0D00-0000B01E0000}"/>
    <hyperlink ref="A7868" r:id="rId7858" xr:uid="{00000000-0004-0000-0D00-0000B11E0000}"/>
    <hyperlink ref="A7869" r:id="rId7859" xr:uid="{00000000-0004-0000-0D00-0000B21E0000}"/>
    <hyperlink ref="A7870" r:id="rId7860" xr:uid="{00000000-0004-0000-0D00-0000B31E0000}"/>
    <hyperlink ref="A7871" r:id="rId7861" xr:uid="{00000000-0004-0000-0D00-0000B41E0000}"/>
    <hyperlink ref="A7872" r:id="rId7862" xr:uid="{00000000-0004-0000-0D00-0000B51E0000}"/>
    <hyperlink ref="A7873" r:id="rId7863" xr:uid="{00000000-0004-0000-0D00-0000B61E0000}"/>
    <hyperlink ref="A7874" r:id="rId7864" xr:uid="{00000000-0004-0000-0D00-0000B71E0000}"/>
    <hyperlink ref="A7875" r:id="rId7865" xr:uid="{00000000-0004-0000-0D00-0000B81E0000}"/>
    <hyperlink ref="A7876" r:id="rId7866" xr:uid="{00000000-0004-0000-0D00-0000B91E0000}"/>
    <hyperlink ref="A7877" r:id="rId7867" xr:uid="{00000000-0004-0000-0D00-0000BA1E0000}"/>
    <hyperlink ref="A7878" r:id="rId7868" xr:uid="{00000000-0004-0000-0D00-0000BB1E0000}"/>
    <hyperlink ref="A7879" r:id="rId7869" xr:uid="{00000000-0004-0000-0D00-0000BC1E0000}"/>
    <hyperlink ref="A7880" r:id="rId7870" xr:uid="{00000000-0004-0000-0D00-0000BD1E0000}"/>
    <hyperlink ref="A7881" r:id="rId7871" xr:uid="{00000000-0004-0000-0D00-0000BE1E0000}"/>
    <hyperlink ref="A7882" r:id="rId7872" xr:uid="{00000000-0004-0000-0D00-0000BF1E0000}"/>
    <hyperlink ref="A7883" r:id="rId7873" xr:uid="{00000000-0004-0000-0D00-0000C01E0000}"/>
    <hyperlink ref="A7884" r:id="rId7874" xr:uid="{00000000-0004-0000-0D00-0000C11E0000}"/>
    <hyperlink ref="A7885" r:id="rId7875" xr:uid="{00000000-0004-0000-0D00-0000C21E0000}"/>
    <hyperlink ref="A7886" r:id="rId7876" xr:uid="{00000000-0004-0000-0D00-0000C31E0000}"/>
    <hyperlink ref="A7887" r:id="rId7877" xr:uid="{00000000-0004-0000-0D00-0000C41E0000}"/>
    <hyperlink ref="A7888" r:id="rId7878" xr:uid="{00000000-0004-0000-0D00-0000C51E0000}"/>
    <hyperlink ref="A7889" r:id="rId7879" xr:uid="{00000000-0004-0000-0D00-0000C61E0000}"/>
    <hyperlink ref="A7890" r:id="rId7880" xr:uid="{00000000-0004-0000-0D00-0000C71E0000}"/>
    <hyperlink ref="A7891" r:id="rId7881" xr:uid="{00000000-0004-0000-0D00-0000C81E0000}"/>
    <hyperlink ref="A7892" r:id="rId7882" xr:uid="{00000000-0004-0000-0D00-0000C91E0000}"/>
    <hyperlink ref="A7893" r:id="rId7883" xr:uid="{00000000-0004-0000-0D00-0000CA1E0000}"/>
    <hyperlink ref="A7894" r:id="rId7884" xr:uid="{00000000-0004-0000-0D00-0000CB1E0000}"/>
    <hyperlink ref="A7895" r:id="rId7885" xr:uid="{00000000-0004-0000-0D00-0000CC1E0000}"/>
    <hyperlink ref="A7896" r:id="rId7886" xr:uid="{00000000-0004-0000-0D00-0000CD1E0000}"/>
    <hyperlink ref="A7897" r:id="rId7887" xr:uid="{00000000-0004-0000-0D00-0000CE1E0000}"/>
    <hyperlink ref="A7898" r:id="rId7888" xr:uid="{00000000-0004-0000-0D00-0000CF1E0000}"/>
    <hyperlink ref="A7899" r:id="rId7889" xr:uid="{00000000-0004-0000-0D00-0000D01E0000}"/>
    <hyperlink ref="A7900" r:id="rId7890" xr:uid="{00000000-0004-0000-0D00-0000D11E0000}"/>
    <hyperlink ref="A7901" r:id="rId7891" xr:uid="{00000000-0004-0000-0D00-0000D21E0000}"/>
    <hyperlink ref="A7902" r:id="rId7892" xr:uid="{00000000-0004-0000-0D00-0000D31E0000}"/>
    <hyperlink ref="A7903" r:id="rId7893" xr:uid="{00000000-0004-0000-0D00-0000D41E0000}"/>
    <hyperlink ref="A7904" r:id="rId7894" xr:uid="{00000000-0004-0000-0D00-0000D51E0000}"/>
    <hyperlink ref="A7905" r:id="rId7895" xr:uid="{00000000-0004-0000-0D00-0000D61E0000}"/>
    <hyperlink ref="A7906" r:id="rId7896" xr:uid="{00000000-0004-0000-0D00-0000D71E0000}"/>
    <hyperlink ref="A7907" r:id="rId7897" xr:uid="{00000000-0004-0000-0D00-0000D81E0000}"/>
    <hyperlink ref="A7908" r:id="rId7898" xr:uid="{00000000-0004-0000-0D00-0000D91E0000}"/>
    <hyperlink ref="A7909" r:id="rId7899" xr:uid="{00000000-0004-0000-0D00-0000DA1E0000}"/>
    <hyperlink ref="A7910" r:id="rId7900" xr:uid="{00000000-0004-0000-0D00-0000DB1E0000}"/>
    <hyperlink ref="A7911" r:id="rId7901" xr:uid="{00000000-0004-0000-0D00-0000DC1E0000}"/>
    <hyperlink ref="A7912" r:id="rId7902" xr:uid="{00000000-0004-0000-0D00-0000DD1E0000}"/>
    <hyperlink ref="A7913" r:id="rId7903" xr:uid="{00000000-0004-0000-0D00-0000DE1E0000}"/>
    <hyperlink ref="A7914" r:id="rId7904" xr:uid="{00000000-0004-0000-0D00-0000DF1E0000}"/>
    <hyperlink ref="A7915" r:id="rId7905" xr:uid="{00000000-0004-0000-0D00-0000E01E0000}"/>
    <hyperlink ref="A7916" r:id="rId7906" xr:uid="{00000000-0004-0000-0D00-0000E11E0000}"/>
    <hyperlink ref="A7917" r:id="rId7907" xr:uid="{00000000-0004-0000-0D00-0000E21E0000}"/>
    <hyperlink ref="A7918" r:id="rId7908" xr:uid="{00000000-0004-0000-0D00-0000E31E0000}"/>
    <hyperlink ref="A7919" r:id="rId7909" xr:uid="{00000000-0004-0000-0D00-0000E41E0000}"/>
    <hyperlink ref="A7920" r:id="rId7910" xr:uid="{00000000-0004-0000-0D00-0000E51E0000}"/>
    <hyperlink ref="A7921" r:id="rId7911" xr:uid="{00000000-0004-0000-0D00-0000E61E0000}"/>
    <hyperlink ref="A7922" r:id="rId7912" xr:uid="{00000000-0004-0000-0D00-0000E71E0000}"/>
    <hyperlink ref="A7923" r:id="rId7913" xr:uid="{00000000-0004-0000-0D00-0000E81E0000}"/>
    <hyperlink ref="A7924" r:id="rId7914" xr:uid="{00000000-0004-0000-0D00-0000E91E0000}"/>
    <hyperlink ref="A7925" r:id="rId7915" xr:uid="{00000000-0004-0000-0D00-0000EA1E0000}"/>
    <hyperlink ref="A7926" r:id="rId7916" xr:uid="{00000000-0004-0000-0D00-0000EB1E0000}"/>
    <hyperlink ref="A7927" r:id="rId7917" xr:uid="{00000000-0004-0000-0D00-0000EC1E0000}"/>
    <hyperlink ref="A7928" r:id="rId7918" xr:uid="{00000000-0004-0000-0D00-0000ED1E0000}"/>
    <hyperlink ref="A7929" r:id="rId7919" xr:uid="{00000000-0004-0000-0D00-0000EE1E0000}"/>
    <hyperlink ref="A7930" r:id="rId7920" xr:uid="{00000000-0004-0000-0D00-0000EF1E0000}"/>
    <hyperlink ref="A7931" r:id="rId7921" xr:uid="{00000000-0004-0000-0D00-0000F01E0000}"/>
    <hyperlink ref="A7932" r:id="rId7922" xr:uid="{00000000-0004-0000-0D00-0000F11E0000}"/>
    <hyperlink ref="A7933" r:id="rId7923" xr:uid="{00000000-0004-0000-0D00-0000F21E0000}"/>
    <hyperlink ref="A7934" r:id="rId7924" xr:uid="{00000000-0004-0000-0D00-0000F31E0000}"/>
    <hyperlink ref="A7935" r:id="rId7925" xr:uid="{00000000-0004-0000-0D00-0000F41E0000}"/>
    <hyperlink ref="A7936" r:id="rId7926" xr:uid="{00000000-0004-0000-0D00-0000F51E0000}"/>
    <hyperlink ref="A7937" r:id="rId7927" xr:uid="{00000000-0004-0000-0D00-0000F61E0000}"/>
    <hyperlink ref="A7938" r:id="rId7928" xr:uid="{00000000-0004-0000-0D00-0000F71E0000}"/>
    <hyperlink ref="A7939" r:id="rId7929" xr:uid="{00000000-0004-0000-0D00-0000F81E0000}"/>
    <hyperlink ref="A7940" r:id="rId7930" xr:uid="{00000000-0004-0000-0D00-0000F91E0000}"/>
    <hyperlink ref="A7941" r:id="rId7931" xr:uid="{00000000-0004-0000-0D00-0000FA1E0000}"/>
    <hyperlink ref="A7942" r:id="rId7932" xr:uid="{00000000-0004-0000-0D00-0000FB1E0000}"/>
    <hyperlink ref="A7943" r:id="rId7933" xr:uid="{00000000-0004-0000-0D00-0000FC1E0000}"/>
    <hyperlink ref="A7944" r:id="rId7934" xr:uid="{00000000-0004-0000-0D00-0000FD1E0000}"/>
    <hyperlink ref="A7945" r:id="rId7935" xr:uid="{00000000-0004-0000-0D00-0000FE1E0000}"/>
    <hyperlink ref="A7946" r:id="rId7936" xr:uid="{00000000-0004-0000-0D00-0000FF1E0000}"/>
    <hyperlink ref="A7947" r:id="rId7937" xr:uid="{00000000-0004-0000-0D00-0000001F0000}"/>
    <hyperlink ref="A7948" r:id="rId7938" xr:uid="{00000000-0004-0000-0D00-0000011F0000}"/>
    <hyperlink ref="A7949" r:id="rId7939" xr:uid="{00000000-0004-0000-0D00-0000021F0000}"/>
    <hyperlink ref="A7950" r:id="rId7940" xr:uid="{00000000-0004-0000-0D00-0000031F0000}"/>
    <hyperlink ref="A7951" r:id="rId7941" xr:uid="{00000000-0004-0000-0D00-0000041F0000}"/>
    <hyperlink ref="A7952" r:id="rId7942" xr:uid="{00000000-0004-0000-0D00-0000051F0000}"/>
    <hyperlink ref="A7953" r:id="rId7943" xr:uid="{00000000-0004-0000-0D00-0000061F0000}"/>
    <hyperlink ref="A7954" r:id="rId7944" xr:uid="{00000000-0004-0000-0D00-0000071F0000}"/>
    <hyperlink ref="A7955" r:id="rId7945" xr:uid="{00000000-0004-0000-0D00-0000081F0000}"/>
    <hyperlink ref="A7956" r:id="rId7946" xr:uid="{00000000-0004-0000-0D00-0000091F0000}"/>
    <hyperlink ref="A7957" r:id="rId7947" xr:uid="{00000000-0004-0000-0D00-00000A1F0000}"/>
    <hyperlink ref="A7958" r:id="rId7948" xr:uid="{00000000-0004-0000-0D00-00000B1F0000}"/>
    <hyperlink ref="A7959" r:id="rId7949" xr:uid="{00000000-0004-0000-0D00-00000C1F0000}"/>
    <hyperlink ref="A7960" r:id="rId7950" xr:uid="{00000000-0004-0000-0D00-00000D1F0000}"/>
    <hyperlink ref="A7961" r:id="rId7951" xr:uid="{00000000-0004-0000-0D00-00000E1F0000}"/>
    <hyperlink ref="A7962" r:id="rId7952" xr:uid="{00000000-0004-0000-0D00-00000F1F0000}"/>
    <hyperlink ref="A7963" r:id="rId7953" xr:uid="{00000000-0004-0000-0D00-0000101F0000}"/>
    <hyperlink ref="A7964" r:id="rId7954" xr:uid="{00000000-0004-0000-0D00-0000111F0000}"/>
    <hyperlink ref="A7965" r:id="rId7955" xr:uid="{00000000-0004-0000-0D00-0000121F0000}"/>
    <hyperlink ref="A7966" r:id="rId7956" xr:uid="{00000000-0004-0000-0D00-0000131F0000}"/>
    <hyperlink ref="A7967" r:id="rId7957" xr:uid="{00000000-0004-0000-0D00-0000141F0000}"/>
    <hyperlink ref="A7968" r:id="rId7958" xr:uid="{00000000-0004-0000-0D00-0000151F0000}"/>
    <hyperlink ref="A7969" r:id="rId7959" xr:uid="{00000000-0004-0000-0D00-0000161F0000}"/>
    <hyperlink ref="A7970" r:id="rId7960" xr:uid="{00000000-0004-0000-0D00-0000171F0000}"/>
    <hyperlink ref="A7971" r:id="rId7961" xr:uid="{00000000-0004-0000-0D00-0000181F0000}"/>
    <hyperlink ref="A7972" r:id="rId7962" xr:uid="{00000000-0004-0000-0D00-0000191F0000}"/>
    <hyperlink ref="A7973" r:id="rId7963" xr:uid="{00000000-0004-0000-0D00-00001A1F0000}"/>
    <hyperlink ref="A7974" r:id="rId7964" xr:uid="{00000000-0004-0000-0D00-00001B1F0000}"/>
    <hyperlink ref="A7975" r:id="rId7965" xr:uid="{00000000-0004-0000-0D00-00001C1F0000}"/>
    <hyperlink ref="A7976" r:id="rId7966" xr:uid="{00000000-0004-0000-0D00-00001D1F0000}"/>
    <hyperlink ref="A7977" r:id="rId7967" xr:uid="{00000000-0004-0000-0D00-00001E1F0000}"/>
    <hyperlink ref="A7978" r:id="rId7968" xr:uid="{00000000-0004-0000-0D00-00001F1F0000}"/>
    <hyperlink ref="A7979" r:id="rId7969" xr:uid="{00000000-0004-0000-0D00-0000201F0000}"/>
    <hyperlink ref="A7980" r:id="rId7970" xr:uid="{00000000-0004-0000-0D00-0000211F0000}"/>
    <hyperlink ref="A7981" r:id="rId7971" xr:uid="{00000000-0004-0000-0D00-0000221F0000}"/>
    <hyperlink ref="A7982" r:id="rId7972" xr:uid="{00000000-0004-0000-0D00-0000231F0000}"/>
    <hyperlink ref="A7983" r:id="rId7973" xr:uid="{00000000-0004-0000-0D00-0000241F0000}"/>
    <hyperlink ref="A7984" r:id="rId7974" xr:uid="{00000000-0004-0000-0D00-0000251F0000}"/>
    <hyperlink ref="A7985" r:id="rId7975" xr:uid="{00000000-0004-0000-0D00-0000261F0000}"/>
    <hyperlink ref="A7986" r:id="rId7976" xr:uid="{00000000-0004-0000-0D00-0000271F0000}"/>
    <hyperlink ref="A7987" r:id="rId7977" xr:uid="{00000000-0004-0000-0D00-0000281F0000}"/>
    <hyperlink ref="A7988" r:id="rId7978" xr:uid="{00000000-0004-0000-0D00-0000291F0000}"/>
    <hyperlink ref="A7989" r:id="rId7979" xr:uid="{00000000-0004-0000-0D00-00002A1F0000}"/>
    <hyperlink ref="A7990" r:id="rId7980" xr:uid="{00000000-0004-0000-0D00-00002B1F0000}"/>
    <hyperlink ref="A7991" r:id="rId7981" xr:uid="{00000000-0004-0000-0D00-00002C1F0000}"/>
    <hyperlink ref="A7992" r:id="rId7982" xr:uid="{00000000-0004-0000-0D00-00002D1F0000}"/>
    <hyperlink ref="A7993" r:id="rId7983" xr:uid="{00000000-0004-0000-0D00-00002E1F0000}"/>
    <hyperlink ref="A7994" r:id="rId7984" xr:uid="{00000000-0004-0000-0D00-00002F1F0000}"/>
    <hyperlink ref="A7995" r:id="rId7985" xr:uid="{00000000-0004-0000-0D00-0000301F0000}"/>
    <hyperlink ref="A7996" r:id="rId7986" xr:uid="{00000000-0004-0000-0D00-0000311F0000}"/>
    <hyperlink ref="A7997" r:id="rId7987" xr:uid="{00000000-0004-0000-0D00-0000321F0000}"/>
    <hyperlink ref="A7998" r:id="rId7988" xr:uid="{00000000-0004-0000-0D00-0000331F0000}"/>
    <hyperlink ref="A7999" r:id="rId7989" xr:uid="{00000000-0004-0000-0D00-0000341F0000}"/>
    <hyperlink ref="A8000" r:id="rId7990" xr:uid="{00000000-0004-0000-0D00-0000351F0000}"/>
    <hyperlink ref="A8001" r:id="rId7991" xr:uid="{00000000-0004-0000-0D00-0000361F0000}"/>
    <hyperlink ref="A8002" r:id="rId7992" xr:uid="{00000000-0004-0000-0D00-0000371F0000}"/>
    <hyperlink ref="A8003" r:id="rId7993" xr:uid="{00000000-0004-0000-0D00-0000381F0000}"/>
    <hyperlink ref="A8004" r:id="rId7994" xr:uid="{00000000-0004-0000-0D00-0000391F0000}"/>
    <hyperlink ref="A8005" r:id="rId7995" xr:uid="{00000000-0004-0000-0D00-00003A1F0000}"/>
    <hyperlink ref="A8006" r:id="rId7996" xr:uid="{00000000-0004-0000-0D00-00003B1F0000}"/>
    <hyperlink ref="A8007" r:id="rId7997" xr:uid="{00000000-0004-0000-0D00-00003C1F0000}"/>
    <hyperlink ref="A8008" r:id="rId7998" xr:uid="{00000000-0004-0000-0D00-00003D1F0000}"/>
    <hyperlink ref="A8009" r:id="rId7999" xr:uid="{00000000-0004-0000-0D00-00003E1F0000}"/>
    <hyperlink ref="A8010" r:id="rId8000" xr:uid="{00000000-0004-0000-0D00-00003F1F0000}"/>
    <hyperlink ref="A8011" r:id="rId8001" xr:uid="{00000000-0004-0000-0D00-0000401F0000}"/>
    <hyperlink ref="A8012" r:id="rId8002" xr:uid="{00000000-0004-0000-0D00-0000411F0000}"/>
    <hyperlink ref="A8013" r:id="rId8003" xr:uid="{00000000-0004-0000-0D00-0000421F0000}"/>
    <hyperlink ref="A8014" r:id="rId8004" xr:uid="{00000000-0004-0000-0D00-0000431F0000}"/>
    <hyperlink ref="A8015" r:id="rId8005" xr:uid="{00000000-0004-0000-0D00-0000441F0000}"/>
    <hyperlink ref="A8016" r:id="rId8006" xr:uid="{00000000-0004-0000-0D00-0000451F0000}"/>
    <hyperlink ref="A8017" r:id="rId8007" xr:uid="{00000000-0004-0000-0D00-0000461F0000}"/>
    <hyperlink ref="A8018" r:id="rId8008" xr:uid="{00000000-0004-0000-0D00-0000471F0000}"/>
    <hyperlink ref="A8019" r:id="rId8009" xr:uid="{00000000-0004-0000-0D00-0000481F0000}"/>
    <hyperlink ref="A8020" r:id="rId8010" xr:uid="{00000000-0004-0000-0D00-0000491F0000}"/>
    <hyperlink ref="A8021" r:id="rId8011" xr:uid="{00000000-0004-0000-0D00-00004A1F0000}"/>
    <hyperlink ref="A8022" r:id="rId8012" xr:uid="{00000000-0004-0000-0D00-00004B1F0000}"/>
    <hyperlink ref="A8023" r:id="rId8013" xr:uid="{00000000-0004-0000-0D00-00004C1F0000}"/>
    <hyperlink ref="A8024" r:id="rId8014" xr:uid="{00000000-0004-0000-0D00-00004D1F0000}"/>
    <hyperlink ref="A8025" r:id="rId8015" xr:uid="{00000000-0004-0000-0D00-00004E1F0000}"/>
    <hyperlink ref="A8026" r:id="rId8016" xr:uid="{00000000-0004-0000-0D00-00004F1F0000}"/>
    <hyperlink ref="A8027" r:id="rId8017" xr:uid="{00000000-0004-0000-0D00-0000501F0000}"/>
    <hyperlink ref="A8028" r:id="rId8018" xr:uid="{00000000-0004-0000-0D00-0000511F0000}"/>
    <hyperlink ref="A8029" r:id="rId8019" xr:uid="{00000000-0004-0000-0D00-0000521F0000}"/>
    <hyperlink ref="A8030" r:id="rId8020" xr:uid="{00000000-0004-0000-0D00-0000531F0000}"/>
    <hyperlink ref="A8031" r:id="rId8021" xr:uid="{00000000-0004-0000-0D00-0000541F0000}"/>
    <hyperlink ref="A8032" r:id="rId8022" xr:uid="{00000000-0004-0000-0D00-0000551F0000}"/>
    <hyperlink ref="A8033" r:id="rId8023" xr:uid="{00000000-0004-0000-0D00-0000561F0000}"/>
    <hyperlink ref="A8034" r:id="rId8024" xr:uid="{00000000-0004-0000-0D00-0000571F0000}"/>
    <hyperlink ref="A8035" r:id="rId8025" xr:uid="{00000000-0004-0000-0D00-0000581F0000}"/>
    <hyperlink ref="A8036" r:id="rId8026" xr:uid="{00000000-0004-0000-0D00-0000591F0000}"/>
    <hyperlink ref="A8037" r:id="rId8027" xr:uid="{00000000-0004-0000-0D00-00005A1F0000}"/>
    <hyperlink ref="A8038" r:id="rId8028" xr:uid="{00000000-0004-0000-0D00-00005B1F0000}"/>
    <hyperlink ref="A8039" r:id="rId8029" xr:uid="{00000000-0004-0000-0D00-00005C1F0000}"/>
    <hyperlink ref="A8040" r:id="rId8030" xr:uid="{00000000-0004-0000-0D00-00005D1F0000}"/>
    <hyperlink ref="A8041" r:id="rId8031" xr:uid="{00000000-0004-0000-0D00-00005E1F0000}"/>
    <hyperlink ref="A8042" r:id="rId8032" xr:uid="{00000000-0004-0000-0D00-00005F1F0000}"/>
    <hyperlink ref="A8043" r:id="rId8033" xr:uid="{00000000-0004-0000-0D00-0000601F0000}"/>
    <hyperlink ref="A8044" r:id="rId8034" xr:uid="{00000000-0004-0000-0D00-0000611F0000}"/>
    <hyperlink ref="A8045" r:id="rId8035" xr:uid="{00000000-0004-0000-0D00-0000621F0000}"/>
    <hyperlink ref="A8046" r:id="rId8036" xr:uid="{00000000-0004-0000-0D00-0000631F0000}"/>
    <hyperlink ref="A8047" r:id="rId8037" xr:uid="{00000000-0004-0000-0D00-0000641F0000}"/>
    <hyperlink ref="A8048" r:id="rId8038" xr:uid="{00000000-0004-0000-0D00-0000651F0000}"/>
    <hyperlink ref="A8049" r:id="rId8039" xr:uid="{00000000-0004-0000-0D00-0000661F0000}"/>
    <hyperlink ref="A8050" r:id="rId8040" xr:uid="{00000000-0004-0000-0D00-0000671F0000}"/>
    <hyperlink ref="A8051" r:id="rId8041" xr:uid="{00000000-0004-0000-0D00-0000681F0000}"/>
    <hyperlink ref="A8052" r:id="rId8042" xr:uid="{00000000-0004-0000-0D00-0000691F0000}"/>
    <hyperlink ref="A8053" r:id="rId8043" xr:uid="{00000000-0004-0000-0D00-00006A1F0000}"/>
    <hyperlink ref="A8054" r:id="rId8044" xr:uid="{00000000-0004-0000-0D00-00006B1F0000}"/>
    <hyperlink ref="A8055" r:id="rId8045" xr:uid="{00000000-0004-0000-0D00-00006C1F0000}"/>
    <hyperlink ref="A8056" r:id="rId8046" xr:uid="{00000000-0004-0000-0D00-00006D1F0000}"/>
    <hyperlink ref="A8057" r:id="rId8047" xr:uid="{00000000-0004-0000-0D00-00006E1F0000}"/>
    <hyperlink ref="A8058" r:id="rId8048" xr:uid="{00000000-0004-0000-0D00-00006F1F0000}"/>
    <hyperlink ref="A8059" r:id="rId8049" xr:uid="{00000000-0004-0000-0D00-0000701F0000}"/>
    <hyperlink ref="A8060" r:id="rId8050" xr:uid="{00000000-0004-0000-0D00-0000711F0000}"/>
    <hyperlink ref="A8061" r:id="rId8051" xr:uid="{00000000-0004-0000-0D00-0000721F0000}"/>
    <hyperlink ref="A8062" r:id="rId8052" xr:uid="{00000000-0004-0000-0D00-0000731F0000}"/>
    <hyperlink ref="A8063" r:id="rId8053" xr:uid="{00000000-0004-0000-0D00-0000741F0000}"/>
    <hyperlink ref="A8064" r:id="rId8054" xr:uid="{00000000-0004-0000-0D00-0000751F0000}"/>
    <hyperlink ref="A8065" r:id="rId8055" xr:uid="{00000000-0004-0000-0D00-0000761F0000}"/>
    <hyperlink ref="A8066" r:id="rId8056" xr:uid="{00000000-0004-0000-0D00-0000771F0000}"/>
    <hyperlink ref="A8067" r:id="rId8057" xr:uid="{00000000-0004-0000-0D00-0000781F0000}"/>
    <hyperlink ref="A8068" r:id="rId8058" xr:uid="{00000000-0004-0000-0D00-0000791F0000}"/>
    <hyperlink ref="A8069" r:id="rId8059" xr:uid="{00000000-0004-0000-0D00-00007A1F0000}"/>
    <hyperlink ref="A8070" r:id="rId8060" xr:uid="{00000000-0004-0000-0D00-00007B1F0000}"/>
    <hyperlink ref="A8071" r:id="rId8061" xr:uid="{00000000-0004-0000-0D00-00007C1F0000}"/>
    <hyperlink ref="A8072" r:id="rId8062" xr:uid="{00000000-0004-0000-0D00-00007D1F0000}"/>
    <hyperlink ref="A8073" r:id="rId8063" xr:uid="{00000000-0004-0000-0D00-00007E1F0000}"/>
    <hyperlink ref="A8074" r:id="rId8064" xr:uid="{00000000-0004-0000-0D00-00007F1F0000}"/>
    <hyperlink ref="A8075" r:id="rId8065" xr:uid="{00000000-0004-0000-0D00-0000801F0000}"/>
    <hyperlink ref="A8076" r:id="rId8066" xr:uid="{00000000-0004-0000-0D00-0000811F0000}"/>
    <hyperlink ref="A8077" r:id="rId8067" xr:uid="{00000000-0004-0000-0D00-0000821F0000}"/>
    <hyperlink ref="A8078" r:id="rId8068" xr:uid="{00000000-0004-0000-0D00-0000831F0000}"/>
    <hyperlink ref="A8079" r:id="rId8069" xr:uid="{00000000-0004-0000-0D00-0000841F0000}"/>
    <hyperlink ref="A8080" r:id="rId8070" xr:uid="{00000000-0004-0000-0D00-0000851F0000}"/>
    <hyperlink ref="A8081" r:id="rId8071" xr:uid="{00000000-0004-0000-0D00-0000861F0000}"/>
    <hyperlink ref="A8082" r:id="rId8072" xr:uid="{00000000-0004-0000-0D00-0000871F0000}"/>
    <hyperlink ref="A8083" r:id="rId8073" xr:uid="{00000000-0004-0000-0D00-0000881F0000}"/>
    <hyperlink ref="A8084" r:id="rId8074" xr:uid="{00000000-0004-0000-0D00-0000891F0000}"/>
    <hyperlink ref="A8085" r:id="rId8075" xr:uid="{00000000-0004-0000-0D00-00008A1F0000}"/>
    <hyperlink ref="A8086" r:id="rId8076" xr:uid="{00000000-0004-0000-0D00-00008B1F0000}"/>
    <hyperlink ref="A8087" r:id="rId8077" xr:uid="{00000000-0004-0000-0D00-00008C1F0000}"/>
    <hyperlink ref="A8088" r:id="rId8078" xr:uid="{00000000-0004-0000-0D00-00008D1F0000}"/>
    <hyperlink ref="A8089" r:id="rId8079" xr:uid="{00000000-0004-0000-0D00-00008E1F0000}"/>
    <hyperlink ref="A8090" r:id="rId8080" xr:uid="{00000000-0004-0000-0D00-00008F1F0000}"/>
    <hyperlink ref="A8091" r:id="rId8081" xr:uid="{00000000-0004-0000-0D00-0000901F0000}"/>
    <hyperlink ref="A8092" r:id="rId8082" xr:uid="{00000000-0004-0000-0D00-0000911F0000}"/>
    <hyperlink ref="A8093" r:id="rId8083" xr:uid="{00000000-0004-0000-0D00-0000921F0000}"/>
    <hyperlink ref="A8094" r:id="rId8084" xr:uid="{00000000-0004-0000-0D00-0000931F0000}"/>
    <hyperlink ref="A8095" r:id="rId8085" xr:uid="{00000000-0004-0000-0D00-0000941F0000}"/>
    <hyperlink ref="A8096" r:id="rId8086" xr:uid="{00000000-0004-0000-0D00-0000951F0000}"/>
    <hyperlink ref="A8097" r:id="rId8087" xr:uid="{00000000-0004-0000-0D00-0000961F0000}"/>
    <hyperlink ref="A8098" r:id="rId8088" xr:uid="{00000000-0004-0000-0D00-0000971F0000}"/>
    <hyperlink ref="A8099" r:id="rId8089" xr:uid="{00000000-0004-0000-0D00-0000981F0000}"/>
    <hyperlink ref="A8100" r:id="rId8090" xr:uid="{00000000-0004-0000-0D00-0000991F0000}"/>
    <hyperlink ref="A8101" r:id="rId8091" xr:uid="{00000000-0004-0000-0D00-00009A1F0000}"/>
    <hyperlink ref="A8102" r:id="rId8092" xr:uid="{00000000-0004-0000-0D00-00009B1F0000}"/>
    <hyperlink ref="A8103" r:id="rId8093" xr:uid="{00000000-0004-0000-0D00-00009C1F0000}"/>
    <hyperlink ref="A8104" r:id="rId8094" xr:uid="{00000000-0004-0000-0D00-00009D1F0000}"/>
    <hyperlink ref="A8105" r:id="rId8095" xr:uid="{00000000-0004-0000-0D00-00009E1F0000}"/>
    <hyperlink ref="A8106" r:id="rId8096" xr:uid="{00000000-0004-0000-0D00-00009F1F0000}"/>
    <hyperlink ref="A8107" r:id="rId8097" xr:uid="{00000000-0004-0000-0D00-0000A01F0000}"/>
    <hyperlink ref="A8108" r:id="rId8098" xr:uid="{00000000-0004-0000-0D00-0000A11F0000}"/>
    <hyperlink ref="A8109" r:id="rId8099" xr:uid="{00000000-0004-0000-0D00-0000A21F0000}"/>
    <hyperlink ref="A8110" r:id="rId8100" xr:uid="{00000000-0004-0000-0D00-0000A31F0000}"/>
    <hyperlink ref="A8111" r:id="rId8101" xr:uid="{00000000-0004-0000-0D00-0000A41F0000}"/>
    <hyperlink ref="A8112" r:id="rId8102" xr:uid="{00000000-0004-0000-0D00-0000A51F0000}"/>
    <hyperlink ref="A8113" r:id="rId8103" xr:uid="{00000000-0004-0000-0D00-0000A61F0000}"/>
    <hyperlink ref="A8114" r:id="rId8104" xr:uid="{00000000-0004-0000-0D00-0000A71F0000}"/>
    <hyperlink ref="A8115" r:id="rId8105" xr:uid="{00000000-0004-0000-0D00-0000A81F0000}"/>
    <hyperlink ref="A8116" r:id="rId8106" xr:uid="{00000000-0004-0000-0D00-0000A91F0000}"/>
    <hyperlink ref="A8117" r:id="rId8107" xr:uid="{00000000-0004-0000-0D00-0000AA1F0000}"/>
    <hyperlink ref="A8118" r:id="rId8108" xr:uid="{00000000-0004-0000-0D00-0000AB1F0000}"/>
    <hyperlink ref="A8119" r:id="rId8109" xr:uid="{00000000-0004-0000-0D00-0000AC1F0000}"/>
    <hyperlink ref="A8120" r:id="rId8110" xr:uid="{00000000-0004-0000-0D00-0000AD1F0000}"/>
    <hyperlink ref="A8121" r:id="rId8111" xr:uid="{00000000-0004-0000-0D00-0000AE1F0000}"/>
    <hyperlink ref="A8122" r:id="rId8112" xr:uid="{00000000-0004-0000-0D00-0000AF1F0000}"/>
    <hyperlink ref="A8123" r:id="rId8113" xr:uid="{00000000-0004-0000-0D00-0000B01F0000}"/>
    <hyperlink ref="A8124" r:id="rId8114" xr:uid="{00000000-0004-0000-0D00-0000B11F0000}"/>
    <hyperlink ref="A8125" r:id="rId8115" xr:uid="{00000000-0004-0000-0D00-0000B21F0000}"/>
    <hyperlink ref="A8126" r:id="rId8116" xr:uid="{00000000-0004-0000-0D00-0000B31F0000}"/>
    <hyperlink ref="A8127" r:id="rId8117" xr:uid="{00000000-0004-0000-0D00-0000B41F0000}"/>
    <hyperlink ref="A8128" r:id="rId8118" xr:uid="{00000000-0004-0000-0D00-0000B51F0000}"/>
    <hyperlink ref="A8129" r:id="rId8119" xr:uid="{00000000-0004-0000-0D00-0000B61F0000}"/>
    <hyperlink ref="A8130" r:id="rId8120" xr:uid="{00000000-0004-0000-0D00-0000B71F0000}"/>
    <hyperlink ref="A8131" r:id="rId8121" xr:uid="{00000000-0004-0000-0D00-0000B81F0000}"/>
    <hyperlink ref="A8132" r:id="rId8122" xr:uid="{00000000-0004-0000-0D00-0000B91F0000}"/>
    <hyperlink ref="A8133" r:id="rId8123" xr:uid="{00000000-0004-0000-0D00-0000BA1F0000}"/>
    <hyperlink ref="A8134" r:id="rId8124" xr:uid="{00000000-0004-0000-0D00-0000BB1F0000}"/>
    <hyperlink ref="A8135" r:id="rId8125" xr:uid="{00000000-0004-0000-0D00-0000BC1F0000}"/>
    <hyperlink ref="A8136" r:id="rId8126" xr:uid="{00000000-0004-0000-0D00-0000BD1F0000}"/>
    <hyperlink ref="A8137" r:id="rId8127" xr:uid="{00000000-0004-0000-0D00-0000BE1F0000}"/>
    <hyperlink ref="A8138" r:id="rId8128" xr:uid="{00000000-0004-0000-0D00-0000BF1F0000}"/>
    <hyperlink ref="A8139" r:id="rId8129" xr:uid="{00000000-0004-0000-0D00-0000C01F0000}"/>
    <hyperlink ref="A8140" r:id="rId8130" xr:uid="{00000000-0004-0000-0D00-0000C11F0000}"/>
    <hyperlink ref="A8141" r:id="rId8131" xr:uid="{00000000-0004-0000-0D00-0000C21F0000}"/>
    <hyperlink ref="A8142" r:id="rId8132" xr:uid="{00000000-0004-0000-0D00-0000C31F0000}"/>
    <hyperlink ref="A8143" r:id="rId8133" xr:uid="{00000000-0004-0000-0D00-0000C41F0000}"/>
    <hyperlink ref="A8144" r:id="rId8134" xr:uid="{00000000-0004-0000-0D00-0000C51F0000}"/>
    <hyperlink ref="A8145" r:id="rId8135" xr:uid="{00000000-0004-0000-0D00-0000C61F0000}"/>
    <hyperlink ref="A8146" r:id="rId8136" xr:uid="{00000000-0004-0000-0D00-0000C71F0000}"/>
    <hyperlink ref="A8147" r:id="rId8137" xr:uid="{00000000-0004-0000-0D00-0000C81F0000}"/>
    <hyperlink ref="A8148" r:id="rId8138" xr:uid="{00000000-0004-0000-0D00-0000C91F0000}"/>
    <hyperlink ref="A8149" r:id="rId8139" xr:uid="{00000000-0004-0000-0D00-0000CA1F0000}"/>
    <hyperlink ref="A8150" r:id="rId8140" xr:uid="{00000000-0004-0000-0D00-0000CB1F0000}"/>
    <hyperlink ref="A8151" r:id="rId8141" xr:uid="{00000000-0004-0000-0D00-0000CC1F0000}"/>
    <hyperlink ref="A8152" r:id="rId8142" xr:uid="{00000000-0004-0000-0D00-0000CD1F0000}"/>
    <hyperlink ref="A8153" r:id="rId8143" xr:uid="{00000000-0004-0000-0D00-0000CE1F0000}"/>
    <hyperlink ref="A8154" r:id="rId8144" xr:uid="{00000000-0004-0000-0D00-0000CF1F0000}"/>
    <hyperlink ref="A8155" r:id="rId8145" xr:uid="{00000000-0004-0000-0D00-0000D01F0000}"/>
    <hyperlink ref="A8156" r:id="rId8146" xr:uid="{00000000-0004-0000-0D00-0000D11F0000}"/>
    <hyperlink ref="A8157" r:id="rId8147" xr:uid="{00000000-0004-0000-0D00-0000D21F0000}"/>
    <hyperlink ref="A8158" r:id="rId8148" xr:uid="{00000000-0004-0000-0D00-0000D31F0000}"/>
    <hyperlink ref="A8159" r:id="rId8149" xr:uid="{00000000-0004-0000-0D00-0000D41F0000}"/>
    <hyperlink ref="A8160" r:id="rId8150" xr:uid="{00000000-0004-0000-0D00-0000D51F0000}"/>
    <hyperlink ref="A8161" r:id="rId8151" xr:uid="{00000000-0004-0000-0D00-0000D61F0000}"/>
    <hyperlink ref="A8162" r:id="rId8152" xr:uid="{00000000-0004-0000-0D00-0000D71F0000}"/>
    <hyperlink ref="A8163" r:id="rId8153" xr:uid="{00000000-0004-0000-0D00-0000D81F0000}"/>
    <hyperlink ref="A8164" r:id="rId8154" xr:uid="{00000000-0004-0000-0D00-0000D91F0000}"/>
    <hyperlink ref="A8165" r:id="rId8155" xr:uid="{00000000-0004-0000-0D00-0000DA1F0000}"/>
    <hyperlink ref="A8166" r:id="rId8156" xr:uid="{00000000-0004-0000-0D00-0000DB1F0000}"/>
    <hyperlink ref="A8167" r:id="rId8157" xr:uid="{00000000-0004-0000-0D00-0000DC1F0000}"/>
    <hyperlink ref="A8168" r:id="rId8158" xr:uid="{00000000-0004-0000-0D00-0000DD1F0000}"/>
    <hyperlink ref="A8169" r:id="rId8159" xr:uid="{00000000-0004-0000-0D00-0000DE1F0000}"/>
    <hyperlink ref="A8170" r:id="rId8160" xr:uid="{00000000-0004-0000-0D00-0000DF1F0000}"/>
    <hyperlink ref="A8171" r:id="rId8161" xr:uid="{00000000-0004-0000-0D00-0000E01F0000}"/>
    <hyperlink ref="A8172" r:id="rId8162" xr:uid="{00000000-0004-0000-0D00-0000E11F0000}"/>
    <hyperlink ref="A8173" r:id="rId8163" xr:uid="{00000000-0004-0000-0D00-0000E21F0000}"/>
    <hyperlink ref="A8174" r:id="rId8164" xr:uid="{00000000-0004-0000-0D00-0000E31F0000}"/>
    <hyperlink ref="A8175" r:id="rId8165" xr:uid="{00000000-0004-0000-0D00-0000E41F0000}"/>
    <hyperlink ref="A8176" r:id="rId8166" xr:uid="{00000000-0004-0000-0D00-0000E51F0000}"/>
    <hyperlink ref="A8177" r:id="rId8167" xr:uid="{00000000-0004-0000-0D00-0000E61F0000}"/>
    <hyperlink ref="A8178" r:id="rId8168" xr:uid="{00000000-0004-0000-0D00-0000E71F0000}"/>
    <hyperlink ref="A8179" r:id="rId8169" xr:uid="{00000000-0004-0000-0D00-0000E81F0000}"/>
    <hyperlink ref="A8180" r:id="rId8170" xr:uid="{00000000-0004-0000-0D00-0000E91F0000}"/>
    <hyperlink ref="A8181" r:id="rId8171" xr:uid="{00000000-0004-0000-0D00-0000EA1F0000}"/>
    <hyperlink ref="A8182" r:id="rId8172" xr:uid="{00000000-0004-0000-0D00-0000EB1F0000}"/>
    <hyperlink ref="A8183" r:id="rId8173" xr:uid="{00000000-0004-0000-0D00-0000EC1F0000}"/>
    <hyperlink ref="A8184" r:id="rId8174" xr:uid="{00000000-0004-0000-0D00-0000ED1F0000}"/>
    <hyperlink ref="A8185" r:id="rId8175" xr:uid="{00000000-0004-0000-0D00-0000EE1F0000}"/>
    <hyperlink ref="A8186" r:id="rId8176" xr:uid="{00000000-0004-0000-0D00-0000EF1F0000}"/>
    <hyperlink ref="A8187" r:id="rId8177" xr:uid="{00000000-0004-0000-0D00-0000F01F0000}"/>
    <hyperlink ref="A8188" r:id="rId8178" xr:uid="{00000000-0004-0000-0D00-0000F11F0000}"/>
    <hyperlink ref="A8189" r:id="rId8179" xr:uid="{00000000-0004-0000-0D00-0000F21F0000}"/>
    <hyperlink ref="A8190" r:id="rId8180" xr:uid="{00000000-0004-0000-0D00-0000F31F0000}"/>
    <hyperlink ref="A8191" r:id="rId8181" xr:uid="{00000000-0004-0000-0D00-0000F41F0000}"/>
    <hyperlink ref="A8192" r:id="rId8182" xr:uid="{00000000-0004-0000-0D00-0000F51F0000}"/>
    <hyperlink ref="A8193" r:id="rId8183" xr:uid="{00000000-0004-0000-0D00-0000F61F0000}"/>
    <hyperlink ref="A8194" r:id="rId8184" xr:uid="{00000000-0004-0000-0D00-0000F71F0000}"/>
    <hyperlink ref="A8195" r:id="rId8185" xr:uid="{00000000-0004-0000-0D00-0000F81F0000}"/>
    <hyperlink ref="A8196" r:id="rId8186" xr:uid="{00000000-0004-0000-0D00-0000F91F0000}"/>
    <hyperlink ref="A8197" r:id="rId8187" xr:uid="{00000000-0004-0000-0D00-0000FA1F0000}"/>
    <hyperlink ref="A8198" r:id="rId8188" xr:uid="{00000000-0004-0000-0D00-0000FB1F0000}"/>
    <hyperlink ref="A8199" r:id="rId8189" xr:uid="{00000000-0004-0000-0D00-0000FC1F0000}"/>
    <hyperlink ref="A8200" r:id="rId8190" xr:uid="{00000000-0004-0000-0D00-0000FD1F0000}"/>
    <hyperlink ref="A8201" r:id="rId8191" xr:uid="{00000000-0004-0000-0D00-0000FE1F0000}"/>
    <hyperlink ref="A8202" r:id="rId8192" xr:uid="{00000000-0004-0000-0D00-0000FF1F0000}"/>
    <hyperlink ref="A8203" r:id="rId8193" xr:uid="{00000000-0004-0000-0D00-000000200000}"/>
    <hyperlink ref="A8204" r:id="rId8194" xr:uid="{00000000-0004-0000-0D00-000001200000}"/>
    <hyperlink ref="A8205" r:id="rId8195" xr:uid="{00000000-0004-0000-0D00-000002200000}"/>
    <hyperlink ref="A8206" r:id="rId8196" xr:uid="{00000000-0004-0000-0D00-000003200000}"/>
    <hyperlink ref="A8207" r:id="rId8197" xr:uid="{00000000-0004-0000-0D00-000004200000}"/>
    <hyperlink ref="A8208" r:id="rId8198" xr:uid="{00000000-0004-0000-0D00-000005200000}"/>
    <hyperlink ref="A8209" r:id="rId8199" xr:uid="{00000000-0004-0000-0D00-000006200000}"/>
    <hyperlink ref="A8210" r:id="rId8200" xr:uid="{00000000-0004-0000-0D00-000007200000}"/>
    <hyperlink ref="A8211" r:id="rId8201" xr:uid="{00000000-0004-0000-0D00-000008200000}"/>
    <hyperlink ref="A8212" r:id="rId8202" xr:uid="{00000000-0004-0000-0D00-000009200000}"/>
    <hyperlink ref="A8213" r:id="rId8203" xr:uid="{00000000-0004-0000-0D00-00000A200000}"/>
    <hyperlink ref="A8214" r:id="rId8204" xr:uid="{00000000-0004-0000-0D00-00000B200000}"/>
    <hyperlink ref="A8215" r:id="rId8205" xr:uid="{00000000-0004-0000-0D00-00000C200000}"/>
    <hyperlink ref="A8216" r:id="rId8206" xr:uid="{00000000-0004-0000-0D00-00000D200000}"/>
    <hyperlink ref="A8217" r:id="rId8207" xr:uid="{00000000-0004-0000-0D00-00000E200000}"/>
    <hyperlink ref="A8218" r:id="rId8208" xr:uid="{00000000-0004-0000-0D00-00000F200000}"/>
    <hyperlink ref="A8219" r:id="rId8209" xr:uid="{00000000-0004-0000-0D00-000010200000}"/>
    <hyperlink ref="A8220" r:id="rId8210" xr:uid="{00000000-0004-0000-0D00-000011200000}"/>
    <hyperlink ref="A8221" r:id="rId8211" xr:uid="{00000000-0004-0000-0D00-000012200000}"/>
    <hyperlink ref="A8222" r:id="rId8212" xr:uid="{00000000-0004-0000-0D00-000013200000}"/>
    <hyperlink ref="A8223" r:id="rId8213" xr:uid="{00000000-0004-0000-0D00-000014200000}"/>
    <hyperlink ref="A8224" r:id="rId8214" xr:uid="{00000000-0004-0000-0D00-000015200000}"/>
    <hyperlink ref="A8225" r:id="rId8215" xr:uid="{00000000-0004-0000-0D00-000016200000}"/>
    <hyperlink ref="A8226" r:id="rId8216" xr:uid="{00000000-0004-0000-0D00-000017200000}"/>
    <hyperlink ref="A8227" r:id="rId8217" xr:uid="{00000000-0004-0000-0D00-000018200000}"/>
    <hyperlink ref="A8228" r:id="rId8218" xr:uid="{00000000-0004-0000-0D00-000019200000}"/>
    <hyperlink ref="A8229" r:id="rId8219" xr:uid="{00000000-0004-0000-0D00-00001A200000}"/>
    <hyperlink ref="A8230" r:id="rId8220" xr:uid="{00000000-0004-0000-0D00-00001B200000}"/>
    <hyperlink ref="A8231" r:id="rId8221" xr:uid="{00000000-0004-0000-0D00-00001C200000}"/>
    <hyperlink ref="A8232" r:id="rId8222" xr:uid="{00000000-0004-0000-0D00-00001D200000}"/>
    <hyperlink ref="A8233" r:id="rId8223" xr:uid="{00000000-0004-0000-0D00-00001E200000}"/>
    <hyperlink ref="A8234" r:id="rId8224" xr:uid="{00000000-0004-0000-0D00-00001F200000}"/>
    <hyperlink ref="A8235" r:id="rId8225" xr:uid="{00000000-0004-0000-0D00-000020200000}"/>
    <hyperlink ref="A8236" r:id="rId8226" xr:uid="{00000000-0004-0000-0D00-000021200000}"/>
    <hyperlink ref="A8237" r:id="rId8227" xr:uid="{00000000-0004-0000-0D00-000022200000}"/>
    <hyperlink ref="A8238" r:id="rId8228" xr:uid="{00000000-0004-0000-0D00-000023200000}"/>
    <hyperlink ref="A8239" r:id="rId8229" xr:uid="{00000000-0004-0000-0D00-000024200000}"/>
    <hyperlink ref="A8240" r:id="rId8230" xr:uid="{00000000-0004-0000-0D00-000025200000}"/>
    <hyperlink ref="A8241" r:id="rId8231" xr:uid="{00000000-0004-0000-0D00-000026200000}"/>
    <hyperlink ref="A8242" r:id="rId8232" xr:uid="{00000000-0004-0000-0D00-000027200000}"/>
    <hyperlink ref="A8243" r:id="rId8233" xr:uid="{00000000-0004-0000-0D00-000028200000}"/>
    <hyperlink ref="A8244" r:id="rId8234" xr:uid="{00000000-0004-0000-0D00-000029200000}"/>
    <hyperlink ref="A8245" r:id="rId8235" xr:uid="{00000000-0004-0000-0D00-00002A200000}"/>
    <hyperlink ref="A8246" r:id="rId8236" xr:uid="{00000000-0004-0000-0D00-00002B200000}"/>
    <hyperlink ref="A8247" r:id="rId8237" xr:uid="{00000000-0004-0000-0D00-00002C200000}"/>
    <hyperlink ref="A8248" r:id="rId8238" xr:uid="{00000000-0004-0000-0D00-00002D200000}"/>
    <hyperlink ref="A8249" r:id="rId8239" xr:uid="{00000000-0004-0000-0D00-00002E200000}"/>
    <hyperlink ref="A8250" r:id="rId8240" xr:uid="{00000000-0004-0000-0D00-00002F200000}"/>
    <hyperlink ref="A8251" r:id="rId8241" xr:uid="{00000000-0004-0000-0D00-000030200000}"/>
    <hyperlink ref="A8252" r:id="rId8242" xr:uid="{00000000-0004-0000-0D00-000031200000}"/>
    <hyperlink ref="A8253" r:id="rId8243" xr:uid="{00000000-0004-0000-0D00-000032200000}"/>
    <hyperlink ref="A8254" r:id="rId8244" xr:uid="{00000000-0004-0000-0D00-000033200000}"/>
    <hyperlink ref="A8255" r:id="rId8245" xr:uid="{00000000-0004-0000-0D00-000034200000}"/>
    <hyperlink ref="A8256" r:id="rId8246" xr:uid="{00000000-0004-0000-0D00-000035200000}"/>
    <hyperlink ref="A8257" r:id="rId8247" xr:uid="{00000000-0004-0000-0D00-000036200000}"/>
    <hyperlink ref="A8258" r:id="rId8248" xr:uid="{00000000-0004-0000-0D00-000037200000}"/>
    <hyperlink ref="A8259" r:id="rId8249" xr:uid="{00000000-0004-0000-0D00-000038200000}"/>
    <hyperlink ref="A8260" r:id="rId8250" xr:uid="{00000000-0004-0000-0D00-000039200000}"/>
    <hyperlink ref="A8261" r:id="rId8251" xr:uid="{00000000-0004-0000-0D00-00003A200000}"/>
    <hyperlink ref="A8262" r:id="rId8252" xr:uid="{00000000-0004-0000-0D00-00003B200000}"/>
    <hyperlink ref="A8263" r:id="rId8253" xr:uid="{00000000-0004-0000-0D00-00003C200000}"/>
    <hyperlink ref="A8264" r:id="rId8254" xr:uid="{00000000-0004-0000-0D00-00003D200000}"/>
    <hyperlink ref="A8265" r:id="rId8255" xr:uid="{00000000-0004-0000-0D00-00003E200000}"/>
    <hyperlink ref="A8266" r:id="rId8256" xr:uid="{00000000-0004-0000-0D00-00003F200000}"/>
    <hyperlink ref="A8267" r:id="rId8257" xr:uid="{00000000-0004-0000-0D00-000040200000}"/>
    <hyperlink ref="A8268" r:id="rId8258" xr:uid="{00000000-0004-0000-0D00-000041200000}"/>
    <hyperlink ref="A8269" r:id="rId8259" xr:uid="{00000000-0004-0000-0D00-000042200000}"/>
    <hyperlink ref="A8270" r:id="rId8260" xr:uid="{00000000-0004-0000-0D00-000043200000}"/>
    <hyperlink ref="A8271" r:id="rId8261" xr:uid="{00000000-0004-0000-0D00-000044200000}"/>
    <hyperlink ref="A8272" r:id="rId8262" xr:uid="{00000000-0004-0000-0D00-000045200000}"/>
    <hyperlink ref="A8273" r:id="rId8263" xr:uid="{00000000-0004-0000-0D00-000046200000}"/>
    <hyperlink ref="A8274" r:id="rId8264" xr:uid="{00000000-0004-0000-0D00-000047200000}"/>
    <hyperlink ref="A8275" r:id="rId8265" xr:uid="{00000000-0004-0000-0D00-000048200000}"/>
    <hyperlink ref="A8276" r:id="rId8266" xr:uid="{00000000-0004-0000-0D00-000049200000}"/>
    <hyperlink ref="A8277" r:id="rId8267" xr:uid="{00000000-0004-0000-0D00-00004A200000}"/>
    <hyperlink ref="A8278" r:id="rId8268" xr:uid="{00000000-0004-0000-0D00-00004B200000}"/>
    <hyperlink ref="A8279" r:id="rId8269" xr:uid="{00000000-0004-0000-0D00-00004C200000}"/>
    <hyperlink ref="A8280" r:id="rId8270" xr:uid="{00000000-0004-0000-0D00-00004D200000}"/>
    <hyperlink ref="A8281" r:id="rId8271" xr:uid="{00000000-0004-0000-0D00-00004E200000}"/>
    <hyperlink ref="A8282" r:id="rId8272" xr:uid="{00000000-0004-0000-0D00-00004F200000}"/>
    <hyperlink ref="A8283" r:id="rId8273" xr:uid="{00000000-0004-0000-0D00-000050200000}"/>
    <hyperlink ref="A8284" r:id="rId8274" xr:uid="{00000000-0004-0000-0D00-000051200000}"/>
    <hyperlink ref="A8285" r:id="rId8275" xr:uid="{00000000-0004-0000-0D00-000052200000}"/>
    <hyperlink ref="A8286" r:id="rId8276" xr:uid="{00000000-0004-0000-0D00-000053200000}"/>
    <hyperlink ref="A8287" r:id="rId8277" xr:uid="{00000000-0004-0000-0D00-000054200000}"/>
    <hyperlink ref="A8288" r:id="rId8278" xr:uid="{00000000-0004-0000-0D00-000055200000}"/>
    <hyperlink ref="A8289" r:id="rId8279" xr:uid="{00000000-0004-0000-0D00-000056200000}"/>
    <hyperlink ref="A8290" r:id="rId8280" xr:uid="{00000000-0004-0000-0D00-000057200000}"/>
    <hyperlink ref="A8291" r:id="rId8281" xr:uid="{00000000-0004-0000-0D00-000058200000}"/>
    <hyperlink ref="A8292" r:id="rId8282" xr:uid="{00000000-0004-0000-0D00-000059200000}"/>
    <hyperlink ref="A8293" r:id="rId8283" xr:uid="{00000000-0004-0000-0D00-00005A200000}"/>
    <hyperlink ref="A8294" r:id="rId8284" xr:uid="{00000000-0004-0000-0D00-00005B200000}"/>
    <hyperlink ref="A8295" r:id="rId8285" xr:uid="{00000000-0004-0000-0D00-00005C200000}"/>
    <hyperlink ref="A8296" r:id="rId8286" xr:uid="{00000000-0004-0000-0D00-00005D200000}"/>
    <hyperlink ref="A8297" r:id="rId8287" xr:uid="{00000000-0004-0000-0D00-00005E200000}"/>
    <hyperlink ref="A8298" r:id="rId8288" xr:uid="{00000000-0004-0000-0D00-00005F200000}"/>
    <hyperlink ref="A8299" r:id="rId8289" xr:uid="{00000000-0004-0000-0D00-000060200000}"/>
    <hyperlink ref="A8300" r:id="rId8290" xr:uid="{00000000-0004-0000-0D00-000061200000}"/>
    <hyperlink ref="A8301" r:id="rId8291" xr:uid="{00000000-0004-0000-0D00-000062200000}"/>
    <hyperlink ref="A8302" r:id="rId8292" xr:uid="{00000000-0004-0000-0D00-000063200000}"/>
    <hyperlink ref="A8303" r:id="rId8293" xr:uid="{00000000-0004-0000-0D00-000064200000}"/>
    <hyperlink ref="A8304" r:id="rId8294" xr:uid="{00000000-0004-0000-0D00-000065200000}"/>
    <hyperlink ref="A8305" r:id="rId8295" xr:uid="{00000000-0004-0000-0D00-000066200000}"/>
    <hyperlink ref="A8306" r:id="rId8296" xr:uid="{00000000-0004-0000-0D00-000067200000}"/>
    <hyperlink ref="A8307" r:id="rId8297" xr:uid="{00000000-0004-0000-0D00-000068200000}"/>
    <hyperlink ref="A8308" r:id="rId8298" xr:uid="{00000000-0004-0000-0D00-000069200000}"/>
    <hyperlink ref="A8309" r:id="rId8299" xr:uid="{00000000-0004-0000-0D00-00006A200000}"/>
    <hyperlink ref="A8310" r:id="rId8300" xr:uid="{00000000-0004-0000-0D00-00006B200000}"/>
    <hyperlink ref="A8311" r:id="rId8301" xr:uid="{00000000-0004-0000-0D00-00006C200000}"/>
    <hyperlink ref="A8312" r:id="rId8302" xr:uid="{00000000-0004-0000-0D00-00006D200000}"/>
    <hyperlink ref="A8313" r:id="rId8303" xr:uid="{00000000-0004-0000-0D00-00006E200000}"/>
    <hyperlink ref="A8314" r:id="rId8304" xr:uid="{00000000-0004-0000-0D00-00006F200000}"/>
    <hyperlink ref="A8315" r:id="rId8305" xr:uid="{00000000-0004-0000-0D00-000070200000}"/>
    <hyperlink ref="A8316" r:id="rId8306" xr:uid="{00000000-0004-0000-0D00-000071200000}"/>
    <hyperlink ref="A8317" r:id="rId8307" xr:uid="{00000000-0004-0000-0D00-000072200000}"/>
    <hyperlink ref="A8318" r:id="rId8308" xr:uid="{00000000-0004-0000-0D00-000073200000}"/>
    <hyperlink ref="A8319" r:id="rId8309" xr:uid="{00000000-0004-0000-0D00-000074200000}"/>
    <hyperlink ref="A8320" r:id="rId8310" xr:uid="{00000000-0004-0000-0D00-000075200000}"/>
    <hyperlink ref="A8321" r:id="rId8311" xr:uid="{00000000-0004-0000-0D00-000076200000}"/>
    <hyperlink ref="A8322" r:id="rId8312" xr:uid="{00000000-0004-0000-0D00-000077200000}"/>
    <hyperlink ref="A8323" r:id="rId8313" xr:uid="{00000000-0004-0000-0D00-000078200000}"/>
    <hyperlink ref="A8324" r:id="rId8314" xr:uid="{00000000-0004-0000-0D00-000079200000}"/>
    <hyperlink ref="A8325" r:id="rId8315" xr:uid="{00000000-0004-0000-0D00-00007A200000}"/>
    <hyperlink ref="A8326" r:id="rId8316" xr:uid="{00000000-0004-0000-0D00-00007B200000}"/>
    <hyperlink ref="A8327" r:id="rId8317" xr:uid="{00000000-0004-0000-0D00-00007C200000}"/>
    <hyperlink ref="A8328" r:id="rId8318" xr:uid="{00000000-0004-0000-0D00-00007D200000}"/>
    <hyperlink ref="A8329" r:id="rId8319" xr:uid="{00000000-0004-0000-0D00-00007E200000}"/>
    <hyperlink ref="A8330" r:id="rId8320" xr:uid="{00000000-0004-0000-0D00-00007F200000}"/>
    <hyperlink ref="A8331" r:id="rId8321" xr:uid="{00000000-0004-0000-0D00-000080200000}"/>
    <hyperlink ref="A8332" r:id="rId8322" xr:uid="{00000000-0004-0000-0D00-000081200000}"/>
    <hyperlink ref="A8333" r:id="rId8323" xr:uid="{00000000-0004-0000-0D00-000082200000}"/>
    <hyperlink ref="A8334" r:id="rId8324" xr:uid="{00000000-0004-0000-0D00-000083200000}"/>
    <hyperlink ref="A8335" r:id="rId8325" xr:uid="{00000000-0004-0000-0D00-000084200000}"/>
    <hyperlink ref="A8336" r:id="rId8326" xr:uid="{00000000-0004-0000-0D00-000085200000}"/>
    <hyperlink ref="A8337" r:id="rId8327" xr:uid="{00000000-0004-0000-0D00-000086200000}"/>
    <hyperlink ref="A8338" r:id="rId8328" xr:uid="{00000000-0004-0000-0D00-000087200000}"/>
    <hyperlink ref="A8339" r:id="rId8329" xr:uid="{00000000-0004-0000-0D00-000088200000}"/>
    <hyperlink ref="A8340" r:id="rId8330" xr:uid="{00000000-0004-0000-0D00-000089200000}"/>
    <hyperlink ref="A8341" r:id="rId8331" xr:uid="{00000000-0004-0000-0D00-00008A200000}"/>
    <hyperlink ref="A8342" r:id="rId8332" xr:uid="{00000000-0004-0000-0D00-00008B200000}"/>
    <hyperlink ref="A8343" r:id="rId8333" xr:uid="{00000000-0004-0000-0D00-00008C200000}"/>
    <hyperlink ref="A8344" r:id="rId8334" xr:uid="{00000000-0004-0000-0D00-00008D200000}"/>
    <hyperlink ref="A8345" r:id="rId8335" xr:uid="{00000000-0004-0000-0D00-00008E200000}"/>
    <hyperlink ref="A8346" r:id="rId8336" xr:uid="{00000000-0004-0000-0D00-00008F200000}"/>
    <hyperlink ref="A8347" r:id="rId8337" xr:uid="{00000000-0004-0000-0D00-000090200000}"/>
    <hyperlink ref="A8348" r:id="rId8338" xr:uid="{00000000-0004-0000-0D00-000091200000}"/>
    <hyperlink ref="A8349" r:id="rId8339" xr:uid="{00000000-0004-0000-0D00-000092200000}"/>
    <hyperlink ref="A8350" r:id="rId8340" xr:uid="{00000000-0004-0000-0D00-000093200000}"/>
    <hyperlink ref="A8351" r:id="rId8341" xr:uid="{00000000-0004-0000-0D00-000094200000}"/>
    <hyperlink ref="A8352" r:id="rId8342" xr:uid="{00000000-0004-0000-0D00-000095200000}"/>
    <hyperlink ref="A8353" r:id="rId8343" xr:uid="{00000000-0004-0000-0D00-000096200000}"/>
    <hyperlink ref="A8354" r:id="rId8344" xr:uid="{00000000-0004-0000-0D00-000097200000}"/>
    <hyperlink ref="A8355" r:id="rId8345" xr:uid="{00000000-0004-0000-0D00-000098200000}"/>
    <hyperlink ref="A8356" r:id="rId8346" xr:uid="{00000000-0004-0000-0D00-000099200000}"/>
    <hyperlink ref="A8357" r:id="rId8347" xr:uid="{00000000-0004-0000-0D00-00009A200000}"/>
    <hyperlink ref="A8358" r:id="rId8348" xr:uid="{00000000-0004-0000-0D00-00009B200000}"/>
    <hyperlink ref="A8359" r:id="rId8349" xr:uid="{00000000-0004-0000-0D00-00009C200000}"/>
    <hyperlink ref="A8360" r:id="rId8350" xr:uid="{00000000-0004-0000-0D00-00009D200000}"/>
    <hyperlink ref="A8361" r:id="rId8351" xr:uid="{00000000-0004-0000-0D00-00009E200000}"/>
    <hyperlink ref="A8362" r:id="rId8352" xr:uid="{00000000-0004-0000-0D00-00009F200000}"/>
    <hyperlink ref="A8363" r:id="rId8353" xr:uid="{00000000-0004-0000-0D00-0000A0200000}"/>
    <hyperlink ref="A8364" r:id="rId8354" xr:uid="{00000000-0004-0000-0D00-0000A1200000}"/>
    <hyperlink ref="A8365" r:id="rId8355" xr:uid="{00000000-0004-0000-0D00-0000A2200000}"/>
    <hyperlink ref="A8366" r:id="rId8356" xr:uid="{00000000-0004-0000-0D00-0000A3200000}"/>
    <hyperlink ref="A8367" r:id="rId8357" xr:uid="{00000000-0004-0000-0D00-0000A4200000}"/>
    <hyperlink ref="A8368" r:id="rId8358" xr:uid="{00000000-0004-0000-0D00-0000A5200000}"/>
    <hyperlink ref="A8369" r:id="rId8359" xr:uid="{00000000-0004-0000-0D00-0000A6200000}"/>
    <hyperlink ref="A8370" r:id="rId8360" xr:uid="{00000000-0004-0000-0D00-0000A7200000}"/>
    <hyperlink ref="A8371" r:id="rId8361" xr:uid="{00000000-0004-0000-0D00-0000A8200000}"/>
    <hyperlink ref="A8372" r:id="rId8362" xr:uid="{00000000-0004-0000-0D00-0000A9200000}"/>
    <hyperlink ref="A8373" r:id="rId8363" xr:uid="{00000000-0004-0000-0D00-0000AA200000}"/>
    <hyperlink ref="A8374" r:id="rId8364" xr:uid="{00000000-0004-0000-0D00-0000AB200000}"/>
    <hyperlink ref="A8375" r:id="rId8365" xr:uid="{00000000-0004-0000-0D00-0000AC200000}"/>
    <hyperlink ref="A8376" r:id="rId8366" xr:uid="{00000000-0004-0000-0D00-0000AD200000}"/>
    <hyperlink ref="A8377" r:id="rId8367" xr:uid="{00000000-0004-0000-0D00-0000AE200000}"/>
    <hyperlink ref="A8378" r:id="rId8368" xr:uid="{00000000-0004-0000-0D00-0000AF200000}"/>
    <hyperlink ref="A8379" r:id="rId8369" xr:uid="{00000000-0004-0000-0D00-0000B0200000}"/>
    <hyperlink ref="A8380" r:id="rId8370" xr:uid="{00000000-0004-0000-0D00-0000B1200000}"/>
    <hyperlink ref="A8381" r:id="rId8371" xr:uid="{00000000-0004-0000-0D00-0000B2200000}"/>
    <hyperlink ref="A8382" r:id="rId8372" xr:uid="{00000000-0004-0000-0D00-0000B3200000}"/>
    <hyperlink ref="A8383" r:id="rId8373" xr:uid="{00000000-0004-0000-0D00-0000B4200000}"/>
    <hyperlink ref="A8384" r:id="rId8374" xr:uid="{00000000-0004-0000-0D00-0000B5200000}"/>
    <hyperlink ref="A8385" r:id="rId8375" xr:uid="{00000000-0004-0000-0D00-0000B6200000}"/>
    <hyperlink ref="A8386" r:id="rId8376" xr:uid="{00000000-0004-0000-0D00-0000B7200000}"/>
    <hyperlink ref="A8387" r:id="rId8377" xr:uid="{00000000-0004-0000-0D00-0000B8200000}"/>
    <hyperlink ref="A8388" r:id="rId8378" xr:uid="{00000000-0004-0000-0D00-0000B9200000}"/>
    <hyperlink ref="A8389" r:id="rId8379" xr:uid="{00000000-0004-0000-0D00-0000BA200000}"/>
    <hyperlink ref="A8390" r:id="rId8380" xr:uid="{00000000-0004-0000-0D00-0000BB200000}"/>
    <hyperlink ref="A8391" r:id="rId8381" xr:uid="{00000000-0004-0000-0D00-0000BC200000}"/>
    <hyperlink ref="A8392" r:id="rId8382" xr:uid="{00000000-0004-0000-0D00-0000BD200000}"/>
    <hyperlink ref="A8393" r:id="rId8383" xr:uid="{00000000-0004-0000-0D00-0000BE200000}"/>
    <hyperlink ref="A8394" r:id="rId8384" xr:uid="{00000000-0004-0000-0D00-0000BF200000}"/>
    <hyperlink ref="A8395" r:id="rId8385" xr:uid="{00000000-0004-0000-0D00-0000C0200000}"/>
    <hyperlink ref="A8396" r:id="rId8386" xr:uid="{00000000-0004-0000-0D00-0000C1200000}"/>
    <hyperlink ref="A8397" r:id="rId8387" xr:uid="{00000000-0004-0000-0D00-0000C2200000}"/>
    <hyperlink ref="A8398" r:id="rId8388" xr:uid="{00000000-0004-0000-0D00-0000C3200000}"/>
    <hyperlink ref="A8399" r:id="rId8389" xr:uid="{00000000-0004-0000-0D00-0000C4200000}"/>
    <hyperlink ref="A8400" r:id="rId8390" xr:uid="{00000000-0004-0000-0D00-0000C5200000}"/>
    <hyperlink ref="A8401" r:id="rId8391" xr:uid="{00000000-0004-0000-0D00-0000C6200000}"/>
    <hyperlink ref="A8402" r:id="rId8392" xr:uid="{00000000-0004-0000-0D00-0000C7200000}"/>
    <hyperlink ref="A8403" r:id="rId8393" xr:uid="{00000000-0004-0000-0D00-0000C8200000}"/>
    <hyperlink ref="A8404" r:id="rId8394" xr:uid="{00000000-0004-0000-0D00-0000C9200000}"/>
    <hyperlink ref="A8405" r:id="rId8395" xr:uid="{00000000-0004-0000-0D00-0000CA200000}"/>
    <hyperlink ref="A8406" r:id="rId8396" xr:uid="{00000000-0004-0000-0D00-0000CB200000}"/>
    <hyperlink ref="A8407" r:id="rId8397" xr:uid="{00000000-0004-0000-0D00-0000CC200000}"/>
    <hyperlink ref="A8408" r:id="rId8398" xr:uid="{00000000-0004-0000-0D00-0000CD200000}"/>
    <hyperlink ref="A8409" r:id="rId8399" xr:uid="{00000000-0004-0000-0D00-0000CE200000}"/>
    <hyperlink ref="A8410" r:id="rId8400" xr:uid="{00000000-0004-0000-0D00-0000CF200000}"/>
    <hyperlink ref="A8411" r:id="rId8401" xr:uid="{00000000-0004-0000-0D00-0000D0200000}"/>
    <hyperlink ref="A8412" r:id="rId8402" xr:uid="{00000000-0004-0000-0D00-0000D1200000}"/>
    <hyperlink ref="A8413" r:id="rId8403" xr:uid="{00000000-0004-0000-0D00-0000D2200000}"/>
    <hyperlink ref="A8414" r:id="rId8404" xr:uid="{00000000-0004-0000-0D00-0000D3200000}"/>
    <hyperlink ref="A8415" r:id="rId8405" xr:uid="{00000000-0004-0000-0D00-0000D4200000}"/>
    <hyperlink ref="A8416" r:id="rId8406" xr:uid="{00000000-0004-0000-0D00-0000D5200000}"/>
    <hyperlink ref="A8417" r:id="rId8407" xr:uid="{00000000-0004-0000-0D00-0000D6200000}"/>
    <hyperlink ref="A8418" r:id="rId8408" xr:uid="{00000000-0004-0000-0D00-0000D7200000}"/>
    <hyperlink ref="A8419" r:id="rId8409" xr:uid="{00000000-0004-0000-0D00-0000D8200000}"/>
    <hyperlink ref="A8420" r:id="rId8410" xr:uid="{00000000-0004-0000-0D00-0000D9200000}"/>
    <hyperlink ref="A8421" r:id="rId8411" xr:uid="{00000000-0004-0000-0D00-0000DA200000}"/>
    <hyperlink ref="A8422" r:id="rId8412" xr:uid="{00000000-0004-0000-0D00-0000DB200000}"/>
    <hyperlink ref="A8423" r:id="rId8413" xr:uid="{00000000-0004-0000-0D00-0000DC200000}"/>
    <hyperlink ref="A8424" r:id="rId8414" xr:uid="{00000000-0004-0000-0D00-0000DD200000}"/>
    <hyperlink ref="A8425" r:id="rId8415" xr:uid="{00000000-0004-0000-0D00-0000DE200000}"/>
    <hyperlink ref="A8426" r:id="rId8416" xr:uid="{00000000-0004-0000-0D00-0000DF200000}"/>
    <hyperlink ref="A8427" r:id="rId8417" xr:uid="{00000000-0004-0000-0D00-0000E0200000}"/>
    <hyperlink ref="A8428" r:id="rId8418" xr:uid="{00000000-0004-0000-0D00-0000E1200000}"/>
    <hyperlink ref="A8429" r:id="rId8419" xr:uid="{00000000-0004-0000-0D00-0000E2200000}"/>
    <hyperlink ref="A8430" r:id="rId8420" xr:uid="{00000000-0004-0000-0D00-0000E3200000}"/>
    <hyperlink ref="A8431" r:id="rId8421" xr:uid="{00000000-0004-0000-0D00-0000E4200000}"/>
    <hyperlink ref="A8432" r:id="rId8422" xr:uid="{00000000-0004-0000-0D00-0000E5200000}"/>
    <hyperlink ref="A8433" r:id="rId8423" xr:uid="{00000000-0004-0000-0D00-0000E6200000}"/>
    <hyperlink ref="A8434" r:id="rId8424" xr:uid="{00000000-0004-0000-0D00-0000E7200000}"/>
    <hyperlink ref="A8435" r:id="rId8425" xr:uid="{00000000-0004-0000-0D00-0000E8200000}"/>
    <hyperlink ref="A8436" r:id="rId8426" xr:uid="{00000000-0004-0000-0D00-0000E9200000}"/>
    <hyperlink ref="A8437" r:id="rId8427" xr:uid="{00000000-0004-0000-0D00-0000EA200000}"/>
    <hyperlink ref="A8438" r:id="rId8428" xr:uid="{00000000-0004-0000-0D00-0000EB200000}"/>
    <hyperlink ref="A8439" r:id="rId8429" xr:uid="{00000000-0004-0000-0D00-0000EC200000}"/>
    <hyperlink ref="A8440" r:id="rId8430" xr:uid="{00000000-0004-0000-0D00-0000ED200000}"/>
    <hyperlink ref="A8441" r:id="rId8431" xr:uid="{00000000-0004-0000-0D00-0000EE200000}"/>
    <hyperlink ref="A8442" r:id="rId8432" xr:uid="{00000000-0004-0000-0D00-0000EF200000}"/>
    <hyperlink ref="A8443" r:id="rId8433" xr:uid="{00000000-0004-0000-0D00-0000F0200000}"/>
    <hyperlink ref="A8444" r:id="rId8434" xr:uid="{00000000-0004-0000-0D00-0000F1200000}"/>
    <hyperlink ref="A8445" r:id="rId8435" xr:uid="{00000000-0004-0000-0D00-0000F2200000}"/>
    <hyperlink ref="A8446" r:id="rId8436" xr:uid="{00000000-0004-0000-0D00-0000F3200000}"/>
    <hyperlink ref="A8447" r:id="rId8437" xr:uid="{00000000-0004-0000-0D00-0000F4200000}"/>
    <hyperlink ref="A8448" r:id="rId8438" xr:uid="{00000000-0004-0000-0D00-0000F5200000}"/>
    <hyperlink ref="A8449" r:id="rId8439" xr:uid="{00000000-0004-0000-0D00-0000F6200000}"/>
    <hyperlink ref="A8450" r:id="rId8440" xr:uid="{00000000-0004-0000-0D00-0000F7200000}"/>
    <hyperlink ref="A8451" r:id="rId8441" xr:uid="{00000000-0004-0000-0D00-0000F8200000}"/>
    <hyperlink ref="A8452" r:id="rId8442" xr:uid="{00000000-0004-0000-0D00-0000F9200000}"/>
    <hyperlink ref="A8453" r:id="rId8443" xr:uid="{00000000-0004-0000-0D00-0000FA200000}"/>
    <hyperlink ref="A8454" r:id="rId8444" xr:uid="{00000000-0004-0000-0D00-0000FB200000}"/>
    <hyperlink ref="A8455" r:id="rId8445" xr:uid="{00000000-0004-0000-0D00-0000FC200000}"/>
    <hyperlink ref="A8456" r:id="rId8446" xr:uid="{00000000-0004-0000-0D00-0000FD200000}"/>
    <hyperlink ref="A8457" r:id="rId8447" xr:uid="{00000000-0004-0000-0D00-0000FE200000}"/>
    <hyperlink ref="A8458" r:id="rId8448" xr:uid="{00000000-0004-0000-0D00-0000FF200000}"/>
    <hyperlink ref="A8459" r:id="rId8449" xr:uid="{00000000-0004-0000-0D00-000000210000}"/>
    <hyperlink ref="A8460" r:id="rId8450" xr:uid="{00000000-0004-0000-0D00-000001210000}"/>
    <hyperlink ref="A8461" r:id="rId8451" xr:uid="{00000000-0004-0000-0D00-000002210000}"/>
    <hyperlink ref="A8462" r:id="rId8452" xr:uid="{00000000-0004-0000-0D00-000003210000}"/>
    <hyperlink ref="A8463" r:id="rId8453" xr:uid="{00000000-0004-0000-0D00-000004210000}"/>
    <hyperlink ref="A8464" r:id="rId8454" xr:uid="{00000000-0004-0000-0D00-000005210000}"/>
    <hyperlink ref="A8465" r:id="rId8455" xr:uid="{00000000-0004-0000-0D00-000006210000}"/>
    <hyperlink ref="A8466" r:id="rId8456" xr:uid="{00000000-0004-0000-0D00-000007210000}"/>
    <hyperlink ref="A8467" r:id="rId8457" xr:uid="{00000000-0004-0000-0D00-000008210000}"/>
    <hyperlink ref="A8468" r:id="rId8458" xr:uid="{00000000-0004-0000-0D00-000009210000}"/>
    <hyperlink ref="A8469" r:id="rId8459" xr:uid="{00000000-0004-0000-0D00-00000A210000}"/>
    <hyperlink ref="A8470" r:id="rId8460" xr:uid="{00000000-0004-0000-0D00-00000B210000}"/>
    <hyperlink ref="A8471" r:id="rId8461" xr:uid="{00000000-0004-0000-0D00-00000C210000}"/>
    <hyperlink ref="A8472" r:id="rId8462" xr:uid="{00000000-0004-0000-0D00-00000D210000}"/>
    <hyperlink ref="A8473" r:id="rId8463" xr:uid="{00000000-0004-0000-0D00-00000E210000}"/>
    <hyperlink ref="A8474" r:id="rId8464" xr:uid="{00000000-0004-0000-0D00-00000F210000}"/>
    <hyperlink ref="A8475" r:id="rId8465" xr:uid="{00000000-0004-0000-0D00-000010210000}"/>
    <hyperlink ref="A8476" r:id="rId8466" xr:uid="{00000000-0004-0000-0D00-000011210000}"/>
    <hyperlink ref="A8477" r:id="rId8467" xr:uid="{00000000-0004-0000-0D00-000012210000}"/>
    <hyperlink ref="A8478" r:id="rId8468" xr:uid="{00000000-0004-0000-0D00-000013210000}"/>
    <hyperlink ref="A8479" r:id="rId8469" xr:uid="{00000000-0004-0000-0D00-000014210000}"/>
    <hyperlink ref="A8480" r:id="rId8470" xr:uid="{00000000-0004-0000-0D00-000015210000}"/>
    <hyperlink ref="A8481" r:id="rId8471" xr:uid="{00000000-0004-0000-0D00-000016210000}"/>
    <hyperlink ref="A8482" r:id="rId8472" xr:uid="{00000000-0004-0000-0D00-000017210000}"/>
    <hyperlink ref="A8483" r:id="rId8473" xr:uid="{00000000-0004-0000-0D00-000018210000}"/>
    <hyperlink ref="A8484" r:id="rId8474" xr:uid="{00000000-0004-0000-0D00-000019210000}"/>
    <hyperlink ref="A8485" r:id="rId8475" xr:uid="{00000000-0004-0000-0D00-00001A210000}"/>
    <hyperlink ref="A8486" r:id="rId8476" xr:uid="{00000000-0004-0000-0D00-00001B210000}"/>
    <hyperlink ref="A8487" r:id="rId8477" xr:uid="{00000000-0004-0000-0D00-00001C210000}"/>
    <hyperlink ref="A8488" r:id="rId8478" xr:uid="{00000000-0004-0000-0D00-00001D210000}"/>
    <hyperlink ref="A8489" r:id="rId8479" xr:uid="{00000000-0004-0000-0D00-00001E210000}"/>
    <hyperlink ref="A8490" r:id="rId8480" xr:uid="{00000000-0004-0000-0D00-00001F210000}"/>
    <hyperlink ref="A8491" r:id="rId8481" xr:uid="{00000000-0004-0000-0D00-000020210000}"/>
    <hyperlink ref="A8492" r:id="rId8482" xr:uid="{00000000-0004-0000-0D00-000021210000}"/>
    <hyperlink ref="A8493" r:id="rId8483" xr:uid="{00000000-0004-0000-0D00-000022210000}"/>
    <hyperlink ref="A8494" r:id="rId8484" xr:uid="{00000000-0004-0000-0D00-000023210000}"/>
    <hyperlink ref="A8495" r:id="rId8485" xr:uid="{00000000-0004-0000-0D00-000024210000}"/>
    <hyperlink ref="A8496" r:id="rId8486" xr:uid="{00000000-0004-0000-0D00-000025210000}"/>
    <hyperlink ref="A8497" r:id="rId8487" xr:uid="{00000000-0004-0000-0D00-000026210000}"/>
    <hyperlink ref="A8498" r:id="rId8488" xr:uid="{00000000-0004-0000-0D00-000027210000}"/>
    <hyperlink ref="A8499" r:id="rId8489" xr:uid="{00000000-0004-0000-0D00-000028210000}"/>
    <hyperlink ref="A8500" r:id="rId8490" xr:uid="{00000000-0004-0000-0D00-000029210000}"/>
    <hyperlink ref="A8501" r:id="rId8491" xr:uid="{00000000-0004-0000-0D00-00002A210000}"/>
    <hyperlink ref="A8502" r:id="rId8492" xr:uid="{00000000-0004-0000-0D00-00002B210000}"/>
    <hyperlink ref="A8503" r:id="rId8493" xr:uid="{00000000-0004-0000-0D00-00002C210000}"/>
    <hyperlink ref="A8504" r:id="rId8494" xr:uid="{00000000-0004-0000-0D00-00002D210000}"/>
    <hyperlink ref="A8505" r:id="rId8495" xr:uid="{00000000-0004-0000-0D00-00002E210000}"/>
    <hyperlink ref="A8506" r:id="rId8496" xr:uid="{00000000-0004-0000-0D00-00002F210000}"/>
    <hyperlink ref="A8507" r:id="rId8497" xr:uid="{00000000-0004-0000-0D00-000030210000}"/>
    <hyperlink ref="A8508" r:id="rId8498" xr:uid="{00000000-0004-0000-0D00-000031210000}"/>
    <hyperlink ref="A8509" r:id="rId8499" xr:uid="{00000000-0004-0000-0D00-000032210000}"/>
    <hyperlink ref="A8510" r:id="rId8500" xr:uid="{00000000-0004-0000-0D00-000033210000}"/>
    <hyperlink ref="A8511" r:id="rId8501" xr:uid="{00000000-0004-0000-0D00-000034210000}"/>
    <hyperlink ref="A8512" r:id="rId8502" xr:uid="{00000000-0004-0000-0D00-000035210000}"/>
    <hyperlink ref="A8513" r:id="rId8503" xr:uid="{00000000-0004-0000-0D00-000036210000}"/>
    <hyperlink ref="A8514" r:id="rId8504" xr:uid="{00000000-0004-0000-0D00-000037210000}"/>
    <hyperlink ref="A8515" r:id="rId8505" xr:uid="{00000000-0004-0000-0D00-000038210000}"/>
    <hyperlink ref="A8516" r:id="rId8506" xr:uid="{00000000-0004-0000-0D00-000039210000}"/>
    <hyperlink ref="A8517" r:id="rId8507" xr:uid="{00000000-0004-0000-0D00-00003A210000}"/>
    <hyperlink ref="A8518" r:id="rId8508" xr:uid="{00000000-0004-0000-0D00-00003B210000}"/>
    <hyperlink ref="A8519" r:id="rId8509" xr:uid="{00000000-0004-0000-0D00-00003C210000}"/>
    <hyperlink ref="A8520" r:id="rId8510" xr:uid="{00000000-0004-0000-0D00-00003D210000}"/>
    <hyperlink ref="A8521" r:id="rId8511" xr:uid="{00000000-0004-0000-0D00-00003E210000}"/>
    <hyperlink ref="A8522" r:id="rId8512" xr:uid="{00000000-0004-0000-0D00-00003F210000}"/>
    <hyperlink ref="A8523" r:id="rId8513" xr:uid="{00000000-0004-0000-0D00-000040210000}"/>
    <hyperlink ref="A8524" r:id="rId8514" xr:uid="{00000000-0004-0000-0D00-000041210000}"/>
    <hyperlink ref="A8525" r:id="rId8515" xr:uid="{00000000-0004-0000-0D00-000042210000}"/>
    <hyperlink ref="A8526" r:id="rId8516" xr:uid="{00000000-0004-0000-0D00-000043210000}"/>
    <hyperlink ref="A8527" r:id="rId8517" xr:uid="{00000000-0004-0000-0D00-000044210000}"/>
    <hyperlink ref="A8528" r:id="rId8518" xr:uid="{00000000-0004-0000-0D00-000045210000}"/>
    <hyperlink ref="A8529" r:id="rId8519" xr:uid="{00000000-0004-0000-0D00-000046210000}"/>
    <hyperlink ref="A8530" r:id="rId8520" xr:uid="{00000000-0004-0000-0D00-000047210000}"/>
    <hyperlink ref="A8531" r:id="rId8521" xr:uid="{00000000-0004-0000-0D00-000048210000}"/>
    <hyperlink ref="A8532" r:id="rId8522" xr:uid="{00000000-0004-0000-0D00-000049210000}"/>
    <hyperlink ref="A8533" r:id="rId8523" xr:uid="{00000000-0004-0000-0D00-00004A210000}"/>
    <hyperlink ref="A8534" r:id="rId8524" xr:uid="{00000000-0004-0000-0D00-00004B210000}"/>
    <hyperlink ref="A8535" r:id="rId8525" xr:uid="{00000000-0004-0000-0D00-00004C210000}"/>
    <hyperlink ref="A8536" r:id="rId8526" xr:uid="{00000000-0004-0000-0D00-00004D210000}"/>
    <hyperlink ref="A8537" r:id="rId8527" xr:uid="{00000000-0004-0000-0D00-00004E210000}"/>
    <hyperlink ref="A8538" r:id="rId8528" xr:uid="{00000000-0004-0000-0D00-00004F210000}"/>
    <hyperlink ref="A8539" r:id="rId8529" xr:uid="{00000000-0004-0000-0D00-000050210000}"/>
    <hyperlink ref="A8540" r:id="rId8530" xr:uid="{00000000-0004-0000-0D00-000051210000}"/>
    <hyperlink ref="A8541" r:id="rId8531" xr:uid="{00000000-0004-0000-0D00-000052210000}"/>
    <hyperlink ref="A8542" r:id="rId8532" xr:uid="{00000000-0004-0000-0D00-000053210000}"/>
    <hyperlink ref="A8543" r:id="rId8533" xr:uid="{00000000-0004-0000-0D00-000054210000}"/>
    <hyperlink ref="A8544" r:id="rId8534" xr:uid="{00000000-0004-0000-0D00-000055210000}"/>
    <hyperlink ref="A8545" r:id="rId8535" xr:uid="{00000000-0004-0000-0D00-000056210000}"/>
    <hyperlink ref="A8546" r:id="rId8536" xr:uid="{00000000-0004-0000-0D00-000057210000}"/>
    <hyperlink ref="A8547" r:id="rId8537" xr:uid="{00000000-0004-0000-0D00-000058210000}"/>
    <hyperlink ref="A8548" r:id="rId8538" xr:uid="{00000000-0004-0000-0D00-000059210000}"/>
    <hyperlink ref="A8549" r:id="rId8539" xr:uid="{00000000-0004-0000-0D00-00005A210000}"/>
    <hyperlink ref="A8550" r:id="rId8540" xr:uid="{00000000-0004-0000-0D00-00005B210000}"/>
    <hyperlink ref="A8551" r:id="rId8541" xr:uid="{00000000-0004-0000-0D00-00005C210000}"/>
    <hyperlink ref="A8552" r:id="rId8542" xr:uid="{00000000-0004-0000-0D00-00005D210000}"/>
    <hyperlink ref="A8553" r:id="rId8543" xr:uid="{00000000-0004-0000-0D00-00005E210000}"/>
    <hyperlink ref="A8554" r:id="rId8544" xr:uid="{00000000-0004-0000-0D00-00005F210000}"/>
    <hyperlink ref="A8555" r:id="rId8545" xr:uid="{00000000-0004-0000-0D00-000060210000}"/>
    <hyperlink ref="A8556" r:id="rId8546" xr:uid="{00000000-0004-0000-0D00-000061210000}"/>
    <hyperlink ref="A8557" r:id="rId8547" xr:uid="{00000000-0004-0000-0D00-000062210000}"/>
    <hyperlink ref="A8558" r:id="rId8548" xr:uid="{00000000-0004-0000-0D00-000063210000}"/>
    <hyperlink ref="A8559" r:id="rId8549" xr:uid="{00000000-0004-0000-0D00-000064210000}"/>
    <hyperlink ref="A8560" r:id="rId8550" xr:uid="{00000000-0004-0000-0D00-000065210000}"/>
    <hyperlink ref="A8561" r:id="rId8551" xr:uid="{00000000-0004-0000-0D00-000066210000}"/>
    <hyperlink ref="A8562" r:id="rId8552" xr:uid="{00000000-0004-0000-0D00-000067210000}"/>
    <hyperlink ref="A8563" r:id="rId8553" xr:uid="{00000000-0004-0000-0D00-000068210000}"/>
    <hyperlink ref="A8564" r:id="rId8554" xr:uid="{00000000-0004-0000-0D00-000069210000}"/>
    <hyperlink ref="A8565" r:id="rId8555" xr:uid="{00000000-0004-0000-0D00-00006A210000}"/>
    <hyperlink ref="A8566" r:id="rId8556" xr:uid="{00000000-0004-0000-0D00-00006B210000}"/>
    <hyperlink ref="A8567" r:id="rId8557" xr:uid="{00000000-0004-0000-0D00-00006C210000}"/>
    <hyperlink ref="A8568" r:id="rId8558" xr:uid="{00000000-0004-0000-0D00-00006D210000}"/>
    <hyperlink ref="A8569" r:id="rId8559" xr:uid="{00000000-0004-0000-0D00-00006E210000}"/>
    <hyperlink ref="A8570" r:id="rId8560" xr:uid="{00000000-0004-0000-0D00-00006F210000}"/>
    <hyperlink ref="A8571" r:id="rId8561" xr:uid="{00000000-0004-0000-0D00-000070210000}"/>
    <hyperlink ref="A8572" r:id="rId8562" xr:uid="{00000000-0004-0000-0D00-000071210000}"/>
    <hyperlink ref="A8573" r:id="rId8563" xr:uid="{00000000-0004-0000-0D00-000072210000}"/>
    <hyperlink ref="A8574" r:id="rId8564" xr:uid="{00000000-0004-0000-0D00-000073210000}"/>
    <hyperlink ref="A8575" r:id="rId8565" xr:uid="{00000000-0004-0000-0D00-000074210000}"/>
    <hyperlink ref="A8576" r:id="rId8566" xr:uid="{00000000-0004-0000-0D00-000075210000}"/>
    <hyperlink ref="A8577" r:id="rId8567" xr:uid="{00000000-0004-0000-0D00-000076210000}"/>
    <hyperlink ref="A8578" r:id="rId8568" xr:uid="{00000000-0004-0000-0D00-000077210000}"/>
    <hyperlink ref="A8579" r:id="rId8569" xr:uid="{00000000-0004-0000-0D00-000078210000}"/>
    <hyperlink ref="A8580" r:id="rId8570" xr:uid="{00000000-0004-0000-0D00-000079210000}"/>
    <hyperlink ref="A8581" r:id="rId8571" xr:uid="{00000000-0004-0000-0D00-00007A210000}"/>
    <hyperlink ref="A8582" r:id="rId8572" xr:uid="{00000000-0004-0000-0D00-00007B210000}"/>
    <hyperlink ref="A8583" r:id="rId8573" xr:uid="{00000000-0004-0000-0D00-00007C210000}"/>
    <hyperlink ref="A8584" r:id="rId8574" xr:uid="{00000000-0004-0000-0D00-00007D210000}"/>
    <hyperlink ref="A8585" r:id="rId8575" xr:uid="{00000000-0004-0000-0D00-00007E210000}"/>
    <hyperlink ref="A8586" r:id="rId8576" xr:uid="{00000000-0004-0000-0D00-00007F210000}"/>
    <hyperlink ref="A8587" r:id="rId8577" xr:uid="{00000000-0004-0000-0D00-000080210000}"/>
    <hyperlink ref="A8588" r:id="rId8578" xr:uid="{00000000-0004-0000-0D00-000081210000}"/>
    <hyperlink ref="A8589" r:id="rId8579" xr:uid="{00000000-0004-0000-0D00-000082210000}"/>
    <hyperlink ref="A8590" r:id="rId8580" xr:uid="{00000000-0004-0000-0D00-000083210000}"/>
    <hyperlink ref="A8591" r:id="rId8581" xr:uid="{00000000-0004-0000-0D00-000084210000}"/>
    <hyperlink ref="A8592" r:id="rId8582" xr:uid="{00000000-0004-0000-0D00-000085210000}"/>
    <hyperlink ref="A8593" r:id="rId8583" xr:uid="{00000000-0004-0000-0D00-000086210000}"/>
    <hyperlink ref="A8594" r:id="rId8584" xr:uid="{00000000-0004-0000-0D00-000087210000}"/>
    <hyperlink ref="A8595" r:id="rId8585" xr:uid="{00000000-0004-0000-0D00-000088210000}"/>
    <hyperlink ref="A8596" r:id="rId8586" xr:uid="{00000000-0004-0000-0D00-000089210000}"/>
    <hyperlink ref="A8597" r:id="rId8587" xr:uid="{00000000-0004-0000-0D00-00008A210000}"/>
    <hyperlink ref="A8598" r:id="rId8588" xr:uid="{00000000-0004-0000-0D00-00008B210000}"/>
    <hyperlink ref="A8599" r:id="rId8589" xr:uid="{00000000-0004-0000-0D00-00008C210000}"/>
    <hyperlink ref="A8600" r:id="rId8590" xr:uid="{00000000-0004-0000-0D00-00008D210000}"/>
    <hyperlink ref="A8601" r:id="rId8591" xr:uid="{00000000-0004-0000-0D00-00008E210000}"/>
    <hyperlink ref="A8602" r:id="rId8592" xr:uid="{00000000-0004-0000-0D00-00008F210000}"/>
    <hyperlink ref="A8603" r:id="rId8593" xr:uid="{00000000-0004-0000-0D00-000090210000}"/>
    <hyperlink ref="A8604" r:id="rId8594" xr:uid="{00000000-0004-0000-0D00-000091210000}"/>
    <hyperlink ref="A8605" r:id="rId8595" xr:uid="{00000000-0004-0000-0D00-000092210000}"/>
    <hyperlink ref="A8606" r:id="rId8596" xr:uid="{00000000-0004-0000-0D00-000093210000}"/>
    <hyperlink ref="A8607" r:id="rId8597" xr:uid="{00000000-0004-0000-0D00-000094210000}"/>
    <hyperlink ref="A8608" r:id="rId8598" xr:uid="{00000000-0004-0000-0D00-000095210000}"/>
    <hyperlink ref="A8609" r:id="rId8599" xr:uid="{00000000-0004-0000-0D00-000096210000}"/>
    <hyperlink ref="A8610" r:id="rId8600" xr:uid="{00000000-0004-0000-0D00-000097210000}"/>
    <hyperlink ref="A8611" r:id="rId8601" xr:uid="{00000000-0004-0000-0D00-000098210000}"/>
    <hyperlink ref="A8612" r:id="rId8602" xr:uid="{00000000-0004-0000-0D00-000099210000}"/>
    <hyperlink ref="A8613" r:id="rId8603" xr:uid="{00000000-0004-0000-0D00-00009A210000}"/>
    <hyperlink ref="A8614" r:id="rId8604" xr:uid="{00000000-0004-0000-0D00-00009B210000}"/>
    <hyperlink ref="A8615" r:id="rId8605" xr:uid="{00000000-0004-0000-0D00-00009C210000}"/>
    <hyperlink ref="A8616" r:id="rId8606" xr:uid="{00000000-0004-0000-0D00-00009D210000}"/>
    <hyperlink ref="A8617" r:id="rId8607" xr:uid="{00000000-0004-0000-0D00-00009E210000}"/>
    <hyperlink ref="A8618" r:id="rId8608" xr:uid="{00000000-0004-0000-0D00-00009F210000}"/>
    <hyperlink ref="A8619" r:id="rId8609" xr:uid="{00000000-0004-0000-0D00-0000A0210000}"/>
    <hyperlink ref="A8620" r:id="rId8610" xr:uid="{00000000-0004-0000-0D00-0000A1210000}"/>
    <hyperlink ref="A8621" r:id="rId8611" xr:uid="{00000000-0004-0000-0D00-0000A2210000}"/>
    <hyperlink ref="A8622" r:id="rId8612" xr:uid="{00000000-0004-0000-0D00-0000A3210000}"/>
    <hyperlink ref="A8623" r:id="rId8613" xr:uid="{00000000-0004-0000-0D00-0000A4210000}"/>
    <hyperlink ref="A8624" r:id="rId8614" xr:uid="{00000000-0004-0000-0D00-0000A5210000}"/>
    <hyperlink ref="A8625" r:id="rId8615" xr:uid="{00000000-0004-0000-0D00-0000A6210000}"/>
    <hyperlink ref="A8626" r:id="rId8616" xr:uid="{00000000-0004-0000-0D00-0000A7210000}"/>
    <hyperlink ref="A8627" r:id="rId8617" xr:uid="{00000000-0004-0000-0D00-0000A8210000}"/>
    <hyperlink ref="A8628" r:id="rId8618" xr:uid="{00000000-0004-0000-0D00-0000A9210000}"/>
    <hyperlink ref="A8629" r:id="rId8619" xr:uid="{00000000-0004-0000-0D00-0000AA210000}"/>
    <hyperlink ref="A8630" r:id="rId8620" xr:uid="{00000000-0004-0000-0D00-0000AB210000}"/>
    <hyperlink ref="A8631" r:id="rId8621" xr:uid="{00000000-0004-0000-0D00-0000AC210000}"/>
    <hyperlink ref="A8632" r:id="rId8622" xr:uid="{00000000-0004-0000-0D00-0000AD210000}"/>
    <hyperlink ref="A8633" r:id="rId8623" xr:uid="{00000000-0004-0000-0D00-0000AE210000}"/>
    <hyperlink ref="A8634" r:id="rId8624" xr:uid="{00000000-0004-0000-0D00-0000AF210000}"/>
    <hyperlink ref="A8635" r:id="rId8625" xr:uid="{00000000-0004-0000-0D00-0000B0210000}"/>
    <hyperlink ref="A8636" r:id="rId8626" xr:uid="{00000000-0004-0000-0D00-0000B1210000}"/>
    <hyperlink ref="A8637" r:id="rId8627" xr:uid="{00000000-0004-0000-0D00-0000B2210000}"/>
    <hyperlink ref="A8638" r:id="rId8628" xr:uid="{00000000-0004-0000-0D00-0000B3210000}"/>
    <hyperlink ref="A8639" r:id="rId8629" xr:uid="{00000000-0004-0000-0D00-0000B4210000}"/>
    <hyperlink ref="A8640" r:id="rId8630" xr:uid="{00000000-0004-0000-0D00-0000B5210000}"/>
    <hyperlink ref="A8641" r:id="rId8631" xr:uid="{00000000-0004-0000-0D00-0000B6210000}"/>
    <hyperlink ref="A8642" r:id="rId8632" xr:uid="{00000000-0004-0000-0D00-0000B7210000}"/>
    <hyperlink ref="A8643" r:id="rId8633" xr:uid="{00000000-0004-0000-0D00-0000B8210000}"/>
    <hyperlink ref="A8644" r:id="rId8634" xr:uid="{00000000-0004-0000-0D00-0000B9210000}"/>
    <hyperlink ref="A8645" r:id="rId8635" xr:uid="{00000000-0004-0000-0D00-0000BA210000}"/>
    <hyperlink ref="A8646" r:id="rId8636" xr:uid="{00000000-0004-0000-0D00-0000BB210000}"/>
    <hyperlink ref="A8647" r:id="rId8637" xr:uid="{00000000-0004-0000-0D00-0000BC210000}"/>
    <hyperlink ref="A8648" r:id="rId8638" xr:uid="{00000000-0004-0000-0D00-0000BD210000}"/>
    <hyperlink ref="A8649" r:id="rId8639" xr:uid="{00000000-0004-0000-0D00-0000BE210000}"/>
    <hyperlink ref="A8650" r:id="rId8640" xr:uid="{00000000-0004-0000-0D00-0000BF210000}"/>
    <hyperlink ref="A8651" r:id="rId8641" xr:uid="{00000000-0004-0000-0D00-0000C0210000}"/>
    <hyperlink ref="A8652" r:id="rId8642" xr:uid="{00000000-0004-0000-0D00-0000C1210000}"/>
    <hyperlink ref="A8653" r:id="rId8643" xr:uid="{00000000-0004-0000-0D00-0000C2210000}"/>
    <hyperlink ref="A8654" r:id="rId8644" xr:uid="{00000000-0004-0000-0D00-0000C3210000}"/>
    <hyperlink ref="A8655" r:id="rId8645" xr:uid="{00000000-0004-0000-0D00-0000C4210000}"/>
    <hyperlink ref="A8656" r:id="rId8646" xr:uid="{00000000-0004-0000-0D00-0000C5210000}"/>
    <hyperlink ref="A8657" r:id="rId8647" xr:uid="{00000000-0004-0000-0D00-0000C6210000}"/>
    <hyperlink ref="A8658" r:id="rId8648" xr:uid="{00000000-0004-0000-0D00-0000C7210000}"/>
    <hyperlink ref="A8659" r:id="rId8649" xr:uid="{00000000-0004-0000-0D00-0000C8210000}"/>
    <hyperlink ref="A8660" r:id="rId8650" xr:uid="{00000000-0004-0000-0D00-0000C9210000}"/>
    <hyperlink ref="A8661" r:id="rId8651" xr:uid="{00000000-0004-0000-0D00-0000CA210000}"/>
    <hyperlink ref="A8662" r:id="rId8652" xr:uid="{00000000-0004-0000-0D00-0000CB210000}"/>
    <hyperlink ref="A8663" r:id="rId8653" xr:uid="{00000000-0004-0000-0D00-0000CC210000}"/>
    <hyperlink ref="A8664" r:id="rId8654" xr:uid="{00000000-0004-0000-0D00-0000CD210000}"/>
    <hyperlink ref="A8665" r:id="rId8655" xr:uid="{00000000-0004-0000-0D00-0000CE210000}"/>
    <hyperlink ref="A8666" r:id="rId8656" xr:uid="{00000000-0004-0000-0D00-0000CF210000}"/>
    <hyperlink ref="A8667" r:id="rId8657" xr:uid="{00000000-0004-0000-0D00-0000D0210000}"/>
    <hyperlink ref="A8668" r:id="rId8658" xr:uid="{00000000-0004-0000-0D00-0000D1210000}"/>
    <hyperlink ref="A8669" r:id="rId8659" xr:uid="{00000000-0004-0000-0D00-0000D2210000}"/>
    <hyperlink ref="A8670" r:id="rId8660" xr:uid="{00000000-0004-0000-0D00-0000D3210000}"/>
    <hyperlink ref="A8671" r:id="rId8661" xr:uid="{00000000-0004-0000-0D00-0000D4210000}"/>
    <hyperlink ref="A8672" r:id="rId8662" xr:uid="{00000000-0004-0000-0D00-0000D5210000}"/>
    <hyperlink ref="A8673" r:id="rId8663" xr:uid="{00000000-0004-0000-0D00-0000D6210000}"/>
    <hyperlink ref="A8674" r:id="rId8664" xr:uid="{00000000-0004-0000-0D00-0000D7210000}"/>
    <hyperlink ref="A8675" r:id="rId8665" xr:uid="{00000000-0004-0000-0D00-0000D8210000}"/>
    <hyperlink ref="A8676" r:id="rId8666" xr:uid="{00000000-0004-0000-0D00-0000D9210000}"/>
    <hyperlink ref="A8677" r:id="rId8667" xr:uid="{00000000-0004-0000-0D00-0000DA210000}"/>
    <hyperlink ref="A8678" r:id="rId8668" xr:uid="{00000000-0004-0000-0D00-0000DB210000}"/>
    <hyperlink ref="A8679" r:id="rId8669" xr:uid="{00000000-0004-0000-0D00-0000DC210000}"/>
    <hyperlink ref="A8680" r:id="rId8670" xr:uid="{00000000-0004-0000-0D00-0000DD210000}"/>
    <hyperlink ref="A8681" r:id="rId8671" xr:uid="{00000000-0004-0000-0D00-0000DE210000}"/>
    <hyperlink ref="A8682" r:id="rId8672" xr:uid="{00000000-0004-0000-0D00-0000DF210000}"/>
    <hyperlink ref="A8683" r:id="rId8673" xr:uid="{00000000-0004-0000-0D00-0000E0210000}"/>
    <hyperlink ref="A8684" r:id="rId8674" xr:uid="{00000000-0004-0000-0D00-0000E1210000}"/>
    <hyperlink ref="A8685" r:id="rId8675" xr:uid="{00000000-0004-0000-0D00-0000E2210000}"/>
    <hyperlink ref="A8686" r:id="rId8676" xr:uid="{00000000-0004-0000-0D00-0000E3210000}"/>
    <hyperlink ref="A8687" r:id="rId8677" xr:uid="{00000000-0004-0000-0D00-0000E4210000}"/>
    <hyperlink ref="A8688" r:id="rId8678" xr:uid="{00000000-0004-0000-0D00-0000E5210000}"/>
    <hyperlink ref="A8689" r:id="rId8679" xr:uid="{00000000-0004-0000-0D00-0000E6210000}"/>
    <hyperlink ref="A8690" r:id="rId8680" xr:uid="{00000000-0004-0000-0D00-0000E7210000}"/>
    <hyperlink ref="A8691" r:id="rId8681" xr:uid="{00000000-0004-0000-0D00-0000E8210000}"/>
    <hyperlink ref="A8692" r:id="rId8682" xr:uid="{00000000-0004-0000-0D00-0000E9210000}"/>
    <hyperlink ref="A8693" r:id="rId8683" xr:uid="{00000000-0004-0000-0D00-0000EA210000}"/>
    <hyperlink ref="A8694" r:id="rId8684" xr:uid="{00000000-0004-0000-0D00-0000EB210000}"/>
    <hyperlink ref="A8695" r:id="rId8685" xr:uid="{00000000-0004-0000-0D00-0000EC210000}"/>
    <hyperlink ref="A8696" r:id="rId8686" xr:uid="{00000000-0004-0000-0D00-0000ED210000}"/>
    <hyperlink ref="A8697" r:id="rId8687" xr:uid="{00000000-0004-0000-0D00-0000EE210000}"/>
    <hyperlink ref="A8698" r:id="rId8688" xr:uid="{00000000-0004-0000-0D00-0000EF210000}"/>
    <hyperlink ref="A8699" r:id="rId8689" xr:uid="{00000000-0004-0000-0D00-0000F0210000}"/>
    <hyperlink ref="A8700" r:id="rId8690" xr:uid="{00000000-0004-0000-0D00-0000F1210000}"/>
    <hyperlink ref="A8701" r:id="rId8691" xr:uid="{00000000-0004-0000-0D00-0000F2210000}"/>
    <hyperlink ref="A8702" r:id="rId8692" xr:uid="{00000000-0004-0000-0D00-0000F3210000}"/>
    <hyperlink ref="A8703" r:id="rId8693" xr:uid="{00000000-0004-0000-0D00-0000F4210000}"/>
    <hyperlink ref="A8704" r:id="rId8694" xr:uid="{00000000-0004-0000-0D00-0000F5210000}"/>
    <hyperlink ref="A8705" r:id="rId8695" xr:uid="{00000000-0004-0000-0D00-0000F6210000}"/>
    <hyperlink ref="A8706" r:id="rId8696" xr:uid="{00000000-0004-0000-0D00-0000F7210000}"/>
    <hyperlink ref="A8707" r:id="rId8697" xr:uid="{00000000-0004-0000-0D00-0000F8210000}"/>
    <hyperlink ref="A8708" r:id="rId8698" xr:uid="{00000000-0004-0000-0D00-0000F9210000}"/>
    <hyperlink ref="A8709" r:id="rId8699" xr:uid="{00000000-0004-0000-0D00-0000FA210000}"/>
    <hyperlink ref="A8710" r:id="rId8700" xr:uid="{00000000-0004-0000-0D00-0000FB210000}"/>
    <hyperlink ref="A8711" r:id="rId8701" xr:uid="{00000000-0004-0000-0D00-0000FC210000}"/>
    <hyperlink ref="A8712" r:id="rId8702" xr:uid="{00000000-0004-0000-0D00-0000FD210000}"/>
    <hyperlink ref="A8713" r:id="rId8703" xr:uid="{00000000-0004-0000-0D00-0000FE210000}"/>
    <hyperlink ref="A8714" r:id="rId8704" xr:uid="{00000000-0004-0000-0D00-0000FF210000}"/>
    <hyperlink ref="A8715" r:id="rId8705" xr:uid="{00000000-0004-0000-0D00-000000220000}"/>
    <hyperlink ref="A8716" r:id="rId8706" xr:uid="{00000000-0004-0000-0D00-000001220000}"/>
    <hyperlink ref="A8717" r:id="rId8707" xr:uid="{00000000-0004-0000-0D00-000002220000}"/>
    <hyperlink ref="A8718" r:id="rId8708" xr:uid="{00000000-0004-0000-0D00-000003220000}"/>
    <hyperlink ref="A8719" r:id="rId8709" xr:uid="{00000000-0004-0000-0D00-000004220000}"/>
    <hyperlink ref="A8720" r:id="rId8710" xr:uid="{00000000-0004-0000-0D00-000005220000}"/>
    <hyperlink ref="A8721" r:id="rId8711" xr:uid="{00000000-0004-0000-0D00-000006220000}"/>
    <hyperlink ref="A8722" r:id="rId8712" xr:uid="{00000000-0004-0000-0D00-000007220000}"/>
    <hyperlink ref="A8723" r:id="rId8713" xr:uid="{00000000-0004-0000-0D00-000008220000}"/>
    <hyperlink ref="A8724" r:id="rId8714" xr:uid="{00000000-0004-0000-0D00-000009220000}"/>
    <hyperlink ref="A8725" r:id="rId8715" xr:uid="{00000000-0004-0000-0D00-00000A220000}"/>
    <hyperlink ref="A8726" r:id="rId8716" xr:uid="{00000000-0004-0000-0D00-00000B220000}"/>
    <hyperlink ref="A8727" r:id="rId8717" xr:uid="{00000000-0004-0000-0D00-00000C220000}"/>
    <hyperlink ref="A8728" r:id="rId8718" xr:uid="{00000000-0004-0000-0D00-00000D220000}"/>
    <hyperlink ref="A8729" r:id="rId8719" xr:uid="{00000000-0004-0000-0D00-00000E220000}"/>
    <hyperlink ref="A8730" r:id="rId8720" xr:uid="{00000000-0004-0000-0D00-00000F220000}"/>
    <hyperlink ref="A8731" r:id="rId8721" xr:uid="{00000000-0004-0000-0D00-000010220000}"/>
    <hyperlink ref="A8732" r:id="rId8722" xr:uid="{00000000-0004-0000-0D00-000011220000}"/>
    <hyperlink ref="A8733" r:id="rId8723" xr:uid="{00000000-0004-0000-0D00-000012220000}"/>
    <hyperlink ref="A8734" r:id="rId8724" xr:uid="{00000000-0004-0000-0D00-000013220000}"/>
    <hyperlink ref="A8735" r:id="rId8725" xr:uid="{00000000-0004-0000-0D00-000014220000}"/>
    <hyperlink ref="A8736" r:id="rId8726" xr:uid="{00000000-0004-0000-0D00-000015220000}"/>
    <hyperlink ref="A8737" r:id="rId8727" xr:uid="{00000000-0004-0000-0D00-000016220000}"/>
    <hyperlink ref="A8738" r:id="rId8728" xr:uid="{00000000-0004-0000-0D00-000017220000}"/>
    <hyperlink ref="A8739" r:id="rId8729" xr:uid="{00000000-0004-0000-0D00-000018220000}"/>
    <hyperlink ref="A8740" r:id="rId8730" xr:uid="{00000000-0004-0000-0D00-000019220000}"/>
    <hyperlink ref="A8741" r:id="rId8731" xr:uid="{00000000-0004-0000-0D00-00001A220000}"/>
    <hyperlink ref="A8742" r:id="rId8732" xr:uid="{00000000-0004-0000-0D00-00001B220000}"/>
    <hyperlink ref="A8743" r:id="rId8733" xr:uid="{00000000-0004-0000-0D00-00001C220000}"/>
    <hyperlink ref="A8744" r:id="rId8734" xr:uid="{00000000-0004-0000-0D00-00001D220000}"/>
    <hyperlink ref="A8745" r:id="rId8735" xr:uid="{00000000-0004-0000-0D00-00001E220000}"/>
    <hyperlink ref="A8746" r:id="rId8736" xr:uid="{00000000-0004-0000-0D00-00001F220000}"/>
    <hyperlink ref="A8747" r:id="rId8737" xr:uid="{00000000-0004-0000-0D00-000020220000}"/>
    <hyperlink ref="A8748" r:id="rId8738" xr:uid="{00000000-0004-0000-0D00-000021220000}"/>
    <hyperlink ref="A8749" r:id="rId8739" xr:uid="{00000000-0004-0000-0D00-000022220000}"/>
    <hyperlink ref="A8750" r:id="rId8740" xr:uid="{00000000-0004-0000-0D00-000023220000}"/>
    <hyperlink ref="A8751" r:id="rId8741" xr:uid="{00000000-0004-0000-0D00-000024220000}"/>
    <hyperlink ref="A8752" r:id="rId8742" xr:uid="{00000000-0004-0000-0D00-000025220000}"/>
    <hyperlink ref="A8753" r:id="rId8743" xr:uid="{00000000-0004-0000-0D00-000026220000}"/>
    <hyperlink ref="A8754" r:id="rId8744" xr:uid="{00000000-0004-0000-0D00-000027220000}"/>
    <hyperlink ref="A8755" r:id="rId8745" xr:uid="{00000000-0004-0000-0D00-000028220000}"/>
    <hyperlink ref="A8756" r:id="rId8746" xr:uid="{00000000-0004-0000-0D00-000029220000}"/>
    <hyperlink ref="A8757" r:id="rId8747" xr:uid="{00000000-0004-0000-0D00-00002A220000}"/>
    <hyperlink ref="A8758" r:id="rId8748" xr:uid="{00000000-0004-0000-0D00-00002B220000}"/>
    <hyperlink ref="A8759" r:id="rId8749" xr:uid="{00000000-0004-0000-0D00-00002C220000}"/>
    <hyperlink ref="A8760" r:id="rId8750" xr:uid="{00000000-0004-0000-0D00-00002D220000}"/>
    <hyperlink ref="A8761" r:id="rId8751" xr:uid="{00000000-0004-0000-0D00-00002E220000}"/>
    <hyperlink ref="A8762" r:id="rId8752" xr:uid="{00000000-0004-0000-0D00-00002F220000}"/>
    <hyperlink ref="A8763" r:id="rId8753" xr:uid="{00000000-0004-0000-0D00-000030220000}"/>
    <hyperlink ref="A8764" r:id="rId8754" xr:uid="{00000000-0004-0000-0D00-000031220000}"/>
    <hyperlink ref="A8765" r:id="rId8755" xr:uid="{00000000-0004-0000-0D00-000032220000}"/>
    <hyperlink ref="A8766" r:id="rId8756" xr:uid="{00000000-0004-0000-0D00-000033220000}"/>
    <hyperlink ref="A8767" r:id="rId8757" xr:uid="{00000000-0004-0000-0D00-000034220000}"/>
    <hyperlink ref="A8768" r:id="rId8758" xr:uid="{00000000-0004-0000-0D00-000035220000}"/>
    <hyperlink ref="A8769" r:id="rId8759" xr:uid="{00000000-0004-0000-0D00-000036220000}"/>
    <hyperlink ref="A8770" r:id="rId8760" xr:uid="{00000000-0004-0000-0D00-000037220000}"/>
    <hyperlink ref="A8771" r:id="rId8761" xr:uid="{00000000-0004-0000-0D00-000038220000}"/>
    <hyperlink ref="A8772" r:id="rId8762" xr:uid="{00000000-0004-0000-0D00-000039220000}"/>
    <hyperlink ref="A8773" r:id="rId8763" xr:uid="{00000000-0004-0000-0D00-00003A220000}"/>
    <hyperlink ref="A8774" r:id="rId8764" xr:uid="{00000000-0004-0000-0D00-00003B220000}"/>
    <hyperlink ref="A8775" r:id="rId8765" xr:uid="{00000000-0004-0000-0D00-00003C220000}"/>
    <hyperlink ref="A8776" r:id="rId8766" xr:uid="{00000000-0004-0000-0D00-00003D220000}"/>
    <hyperlink ref="A8777" r:id="rId8767" xr:uid="{00000000-0004-0000-0D00-00003E220000}"/>
    <hyperlink ref="A8778" r:id="rId8768" xr:uid="{00000000-0004-0000-0D00-00003F220000}"/>
    <hyperlink ref="A8779" r:id="rId8769" xr:uid="{00000000-0004-0000-0D00-000040220000}"/>
    <hyperlink ref="A8780" r:id="rId8770" xr:uid="{00000000-0004-0000-0D00-000041220000}"/>
    <hyperlink ref="A8781" r:id="rId8771" xr:uid="{00000000-0004-0000-0D00-000042220000}"/>
    <hyperlink ref="A8782" r:id="rId8772" xr:uid="{00000000-0004-0000-0D00-000043220000}"/>
    <hyperlink ref="A8783" r:id="rId8773" xr:uid="{00000000-0004-0000-0D00-000044220000}"/>
    <hyperlink ref="A8784" r:id="rId8774" xr:uid="{00000000-0004-0000-0D00-000045220000}"/>
    <hyperlink ref="A8785" r:id="rId8775" xr:uid="{00000000-0004-0000-0D00-000046220000}"/>
    <hyperlink ref="A8786" r:id="rId8776" xr:uid="{00000000-0004-0000-0D00-000047220000}"/>
    <hyperlink ref="A8787" r:id="rId8777" xr:uid="{00000000-0004-0000-0D00-000048220000}"/>
    <hyperlink ref="A8788" r:id="rId8778" xr:uid="{00000000-0004-0000-0D00-000049220000}"/>
    <hyperlink ref="A8789" r:id="rId8779" xr:uid="{00000000-0004-0000-0D00-00004A220000}"/>
    <hyperlink ref="A8790" r:id="rId8780" xr:uid="{00000000-0004-0000-0D00-00004B220000}"/>
    <hyperlink ref="A8791" r:id="rId8781" xr:uid="{00000000-0004-0000-0D00-00004C220000}"/>
    <hyperlink ref="A8792" r:id="rId8782" xr:uid="{00000000-0004-0000-0D00-00004D220000}"/>
    <hyperlink ref="A8793" r:id="rId8783" xr:uid="{00000000-0004-0000-0D00-00004E220000}"/>
    <hyperlink ref="A8794" r:id="rId8784" xr:uid="{00000000-0004-0000-0D00-00004F220000}"/>
    <hyperlink ref="A8795" r:id="rId8785" xr:uid="{00000000-0004-0000-0D00-000050220000}"/>
    <hyperlink ref="A8796" r:id="rId8786" xr:uid="{00000000-0004-0000-0D00-000051220000}"/>
    <hyperlink ref="A8797" r:id="rId8787" xr:uid="{00000000-0004-0000-0D00-000052220000}"/>
    <hyperlink ref="A8798" r:id="rId8788" xr:uid="{00000000-0004-0000-0D00-000053220000}"/>
    <hyperlink ref="A8799" r:id="rId8789" xr:uid="{00000000-0004-0000-0D00-000054220000}"/>
    <hyperlink ref="A8800" r:id="rId8790" xr:uid="{00000000-0004-0000-0D00-000055220000}"/>
    <hyperlink ref="A8801" r:id="rId8791" xr:uid="{00000000-0004-0000-0D00-000056220000}"/>
    <hyperlink ref="A8802" r:id="rId8792" xr:uid="{00000000-0004-0000-0D00-000057220000}"/>
    <hyperlink ref="A8803" r:id="rId8793" xr:uid="{00000000-0004-0000-0D00-000058220000}"/>
    <hyperlink ref="A8804" r:id="rId8794" xr:uid="{00000000-0004-0000-0D00-000059220000}"/>
    <hyperlink ref="A8805" r:id="rId8795" xr:uid="{00000000-0004-0000-0D00-00005A220000}"/>
    <hyperlink ref="A8806" r:id="rId8796" xr:uid="{00000000-0004-0000-0D00-00005B220000}"/>
    <hyperlink ref="A8807" r:id="rId8797" xr:uid="{00000000-0004-0000-0D00-00005C220000}"/>
    <hyperlink ref="A8808" r:id="rId8798" xr:uid="{00000000-0004-0000-0D00-00005D220000}"/>
    <hyperlink ref="A8809" r:id="rId8799" xr:uid="{00000000-0004-0000-0D00-00005E220000}"/>
    <hyperlink ref="A8810" r:id="rId8800" xr:uid="{00000000-0004-0000-0D00-00005F220000}"/>
    <hyperlink ref="A8811" r:id="rId8801" xr:uid="{00000000-0004-0000-0D00-000060220000}"/>
    <hyperlink ref="A8812" r:id="rId8802" xr:uid="{00000000-0004-0000-0D00-000061220000}"/>
    <hyperlink ref="A8813" r:id="rId8803" xr:uid="{00000000-0004-0000-0D00-000062220000}"/>
    <hyperlink ref="A8814" r:id="rId8804" xr:uid="{00000000-0004-0000-0D00-000063220000}"/>
    <hyperlink ref="A8815" r:id="rId8805" xr:uid="{00000000-0004-0000-0D00-000064220000}"/>
    <hyperlink ref="A8816" r:id="rId8806" xr:uid="{00000000-0004-0000-0D00-000065220000}"/>
    <hyperlink ref="A8817" r:id="rId8807" xr:uid="{00000000-0004-0000-0D00-000066220000}"/>
    <hyperlink ref="A8818" r:id="rId8808" xr:uid="{00000000-0004-0000-0D00-000067220000}"/>
    <hyperlink ref="A8819" r:id="rId8809" xr:uid="{00000000-0004-0000-0D00-000068220000}"/>
    <hyperlink ref="A8820" r:id="rId8810" xr:uid="{00000000-0004-0000-0D00-000069220000}"/>
    <hyperlink ref="A8821" r:id="rId8811" xr:uid="{00000000-0004-0000-0D00-00006A220000}"/>
    <hyperlink ref="A8822" r:id="rId8812" xr:uid="{00000000-0004-0000-0D00-00006B220000}"/>
    <hyperlink ref="A8823" r:id="rId8813" xr:uid="{00000000-0004-0000-0D00-00006C220000}"/>
    <hyperlink ref="A8824" r:id="rId8814" xr:uid="{00000000-0004-0000-0D00-00006D220000}"/>
    <hyperlink ref="A8825" r:id="rId8815" xr:uid="{00000000-0004-0000-0D00-00006E220000}"/>
    <hyperlink ref="A8826" r:id="rId8816" xr:uid="{00000000-0004-0000-0D00-00006F220000}"/>
    <hyperlink ref="A8827" r:id="rId8817" xr:uid="{00000000-0004-0000-0D00-000070220000}"/>
    <hyperlink ref="A8828" r:id="rId8818" xr:uid="{00000000-0004-0000-0D00-000071220000}"/>
    <hyperlink ref="A8829" r:id="rId8819" xr:uid="{00000000-0004-0000-0D00-000072220000}"/>
    <hyperlink ref="A8830" r:id="rId8820" xr:uid="{00000000-0004-0000-0D00-000073220000}"/>
    <hyperlink ref="A8831" r:id="rId8821" xr:uid="{00000000-0004-0000-0D00-000074220000}"/>
    <hyperlink ref="A8832" r:id="rId8822" xr:uid="{00000000-0004-0000-0D00-000075220000}"/>
    <hyperlink ref="A8833" r:id="rId8823" xr:uid="{00000000-0004-0000-0D00-000076220000}"/>
    <hyperlink ref="A8834" r:id="rId8824" xr:uid="{00000000-0004-0000-0D00-000077220000}"/>
    <hyperlink ref="A8835" r:id="rId8825" xr:uid="{00000000-0004-0000-0D00-000078220000}"/>
    <hyperlink ref="A8836" r:id="rId8826" xr:uid="{00000000-0004-0000-0D00-000079220000}"/>
    <hyperlink ref="A8837" r:id="rId8827" xr:uid="{00000000-0004-0000-0D00-00007A220000}"/>
    <hyperlink ref="A8838" r:id="rId8828" xr:uid="{00000000-0004-0000-0D00-00007B220000}"/>
    <hyperlink ref="A8839" r:id="rId8829" xr:uid="{00000000-0004-0000-0D00-00007C220000}"/>
    <hyperlink ref="A8840" r:id="rId8830" xr:uid="{00000000-0004-0000-0D00-00007D220000}"/>
    <hyperlink ref="A8841" r:id="rId8831" xr:uid="{00000000-0004-0000-0D00-00007E220000}"/>
    <hyperlink ref="A8842" r:id="rId8832" xr:uid="{00000000-0004-0000-0D00-00007F220000}"/>
    <hyperlink ref="A8843" r:id="rId8833" xr:uid="{00000000-0004-0000-0D00-000080220000}"/>
    <hyperlink ref="A8844" r:id="rId8834" xr:uid="{00000000-0004-0000-0D00-000081220000}"/>
    <hyperlink ref="A8845" r:id="rId8835" xr:uid="{00000000-0004-0000-0D00-000082220000}"/>
    <hyperlink ref="A8846" r:id="rId8836" xr:uid="{00000000-0004-0000-0D00-000083220000}"/>
    <hyperlink ref="A8847" r:id="rId8837" xr:uid="{00000000-0004-0000-0D00-000084220000}"/>
    <hyperlink ref="A8848" r:id="rId8838" xr:uid="{00000000-0004-0000-0D00-000085220000}"/>
    <hyperlink ref="A8849" r:id="rId8839" xr:uid="{00000000-0004-0000-0D00-000086220000}"/>
    <hyperlink ref="A8850" r:id="rId8840" xr:uid="{00000000-0004-0000-0D00-000087220000}"/>
    <hyperlink ref="A8851" r:id="rId8841" xr:uid="{00000000-0004-0000-0D00-000088220000}"/>
    <hyperlink ref="A8852" r:id="rId8842" xr:uid="{00000000-0004-0000-0D00-000089220000}"/>
    <hyperlink ref="A8853" r:id="rId8843" xr:uid="{00000000-0004-0000-0D00-00008A220000}"/>
    <hyperlink ref="A8854" r:id="rId8844" xr:uid="{00000000-0004-0000-0D00-00008B220000}"/>
    <hyperlink ref="A8855" r:id="rId8845" xr:uid="{00000000-0004-0000-0D00-00008C220000}"/>
    <hyperlink ref="A8856" r:id="rId8846" xr:uid="{00000000-0004-0000-0D00-00008D220000}"/>
    <hyperlink ref="A8857" r:id="rId8847" xr:uid="{00000000-0004-0000-0D00-00008E220000}"/>
    <hyperlink ref="A8858" r:id="rId8848" xr:uid="{00000000-0004-0000-0D00-00008F220000}"/>
    <hyperlink ref="A8859" r:id="rId8849" xr:uid="{00000000-0004-0000-0D00-000090220000}"/>
    <hyperlink ref="A8860" r:id="rId8850" xr:uid="{00000000-0004-0000-0D00-000091220000}"/>
    <hyperlink ref="A8861" r:id="rId8851" xr:uid="{00000000-0004-0000-0D00-000092220000}"/>
    <hyperlink ref="A8862" r:id="rId8852" xr:uid="{00000000-0004-0000-0D00-000093220000}"/>
    <hyperlink ref="A8863" r:id="rId8853" xr:uid="{00000000-0004-0000-0D00-000094220000}"/>
    <hyperlink ref="A8864" r:id="rId8854" xr:uid="{00000000-0004-0000-0D00-000095220000}"/>
    <hyperlink ref="A8865" r:id="rId8855" xr:uid="{00000000-0004-0000-0D00-000096220000}"/>
    <hyperlink ref="A8866" r:id="rId8856" xr:uid="{00000000-0004-0000-0D00-000097220000}"/>
    <hyperlink ref="A8867" r:id="rId8857" xr:uid="{00000000-0004-0000-0D00-000098220000}"/>
    <hyperlink ref="A8868" r:id="rId8858" xr:uid="{00000000-0004-0000-0D00-000099220000}"/>
    <hyperlink ref="A8869" r:id="rId8859" xr:uid="{00000000-0004-0000-0D00-00009A220000}"/>
    <hyperlink ref="A8870" r:id="rId8860" xr:uid="{00000000-0004-0000-0D00-00009B220000}"/>
    <hyperlink ref="A8871" r:id="rId8861" xr:uid="{00000000-0004-0000-0D00-00009C220000}"/>
    <hyperlink ref="A8872" r:id="rId8862" xr:uid="{00000000-0004-0000-0D00-00009D220000}"/>
    <hyperlink ref="A8873" r:id="rId8863" xr:uid="{00000000-0004-0000-0D00-00009E220000}"/>
    <hyperlink ref="A8874" r:id="rId8864" xr:uid="{00000000-0004-0000-0D00-00009F220000}"/>
    <hyperlink ref="A8875" r:id="rId8865" xr:uid="{00000000-0004-0000-0D00-0000A0220000}"/>
    <hyperlink ref="A8876" r:id="rId8866" xr:uid="{00000000-0004-0000-0D00-0000A1220000}"/>
    <hyperlink ref="A8877" r:id="rId8867" xr:uid="{00000000-0004-0000-0D00-0000A2220000}"/>
    <hyperlink ref="A8878" r:id="rId8868" xr:uid="{00000000-0004-0000-0D00-0000A3220000}"/>
    <hyperlink ref="A8879" r:id="rId8869" xr:uid="{00000000-0004-0000-0D00-0000A4220000}"/>
    <hyperlink ref="A8880" r:id="rId8870" xr:uid="{00000000-0004-0000-0D00-0000A5220000}"/>
    <hyperlink ref="A8881" r:id="rId8871" xr:uid="{00000000-0004-0000-0D00-0000A6220000}"/>
    <hyperlink ref="A8882" r:id="rId8872" xr:uid="{00000000-0004-0000-0D00-0000A7220000}"/>
    <hyperlink ref="A8883" r:id="rId8873" xr:uid="{00000000-0004-0000-0D00-0000A8220000}"/>
    <hyperlink ref="A8884" r:id="rId8874" xr:uid="{00000000-0004-0000-0D00-0000A9220000}"/>
    <hyperlink ref="A8885" r:id="rId8875" xr:uid="{00000000-0004-0000-0D00-0000AA220000}"/>
    <hyperlink ref="A8886" r:id="rId8876" xr:uid="{00000000-0004-0000-0D00-0000AB220000}"/>
    <hyperlink ref="A8887" r:id="rId8877" xr:uid="{00000000-0004-0000-0D00-0000AC220000}"/>
    <hyperlink ref="A8888" r:id="rId8878" xr:uid="{00000000-0004-0000-0D00-0000AD220000}"/>
    <hyperlink ref="A8889" r:id="rId8879" xr:uid="{00000000-0004-0000-0D00-0000AE220000}"/>
    <hyperlink ref="A8890" r:id="rId8880" xr:uid="{00000000-0004-0000-0D00-0000AF220000}"/>
    <hyperlink ref="A8891" r:id="rId8881" xr:uid="{00000000-0004-0000-0D00-0000B0220000}"/>
    <hyperlink ref="A8892" r:id="rId8882" xr:uid="{00000000-0004-0000-0D00-0000B1220000}"/>
    <hyperlink ref="A8893" r:id="rId8883" xr:uid="{00000000-0004-0000-0D00-0000B2220000}"/>
    <hyperlink ref="A8894" r:id="rId8884" xr:uid="{00000000-0004-0000-0D00-0000B3220000}"/>
    <hyperlink ref="A8895" r:id="rId8885" xr:uid="{00000000-0004-0000-0D00-0000B4220000}"/>
    <hyperlink ref="A8896" r:id="rId8886" xr:uid="{00000000-0004-0000-0D00-0000B5220000}"/>
    <hyperlink ref="A8897" r:id="rId8887" xr:uid="{00000000-0004-0000-0D00-0000B6220000}"/>
    <hyperlink ref="A8898" r:id="rId8888" xr:uid="{00000000-0004-0000-0D00-0000B7220000}"/>
    <hyperlink ref="A8899" r:id="rId8889" xr:uid="{00000000-0004-0000-0D00-0000B8220000}"/>
    <hyperlink ref="A8900" r:id="rId8890" xr:uid="{00000000-0004-0000-0D00-0000B9220000}"/>
    <hyperlink ref="A8901" r:id="rId8891" xr:uid="{00000000-0004-0000-0D00-0000BA220000}"/>
    <hyperlink ref="A8902" r:id="rId8892" xr:uid="{00000000-0004-0000-0D00-0000BB220000}"/>
    <hyperlink ref="A8903" r:id="rId8893" xr:uid="{00000000-0004-0000-0D00-0000BC220000}"/>
    <hyperlink ref="A8904" r:id="rId8894" xr:uid="{00000000-0004-0000-0D00-0000BD220000}"/>
    <hyperlink ref="A8905" r:id="rId8895" xr:uid="{00000000-0004-0000-0D00-0000BE220000}"/>
    <hyperlink ref="A8906" r:id="rId8896" xr:uid="{00000000-0004-0000-0D00-0000BF220000}"/>
    <hyperlink ref="A8907" r:id="rId8897" xr:uid="{00000000-0004-0000-0D00-0000C0220000}"/>
    <hyperlink ref="A8908" r:id="rId8898" xr:uid="{00000000-0004-0000-0D00-0000C1220000}"/>
    <hyperlink ref="A8909" r:id="rId8899" xr:uid="{00000000-0004-0000-0D00-0000C2220000}"/>
    <hyperlink ref="A8910" r:id="rId8900" xr:uid="{00000000-0004-0000-0D00-0000C3220000}"/>
    <hyperlink ref="A8911" r:id="rId8901" xr:uid="{00000000-0004-0000-0D00-0000C4220000}"/>
    <hyperlink ref="A8912" r:id="rId8902" xr:uid="{00000000-0004-0000-0D00-0000C5220000}"/>
    <hyperlink ref="A8913" r:id="rId8903" xr:uid="{00000000-0004-0000-0D00-0000C6220000}"/>
    <hyperlink ref="A8914" r:id="rId8904" xr:uid="{00000000-0004-0000-0D00-0000C7220000}"/>
    <hyperlink ref="A8915" r:id="rId8905" xr:uid="{00000000-0004-0000-0D00-0000C8220000}"/>
    <hyperlink ref="A8916" r:id="rId8906" xr:uid="{00000000-0004-0000-0D00-0000C9220000}"/>
    <hyperlink ref="A8917" r:id="rId8907" xr:uid="{00000000-0004-0000-0D00-0000CA220000}"/>
    <hyperlink ref="A8918" r:id="rId8908" xr:uid="{00000000-0004-0000-0D00-0000CB220000}"/>
    <hyperlink ref="A8919" r:id="rId8909" xr:uid="{00000000-0004-0000-0D00-0000CC220000}"/>
    <hyperlink ref="A8920" r:id="rId8910" xr:uid="{00000000-0004-0000-0D00-0000CD220000}"/>
    <hyperlink ref="A8921" r:id="rId8911" xr:uid="{00000000-0004-0000-0D00-0000CE220000}"/>
    <hyperlink ref="A8922" r:id="rId8912" xr:uid="{00000000-0004-0000-0D00-0000CF220000}"/>
    <hyperlink ref="A8923" r:id="rId8913" xr:uid="{00000000-0004-0000-0D00-0000D0220000}"/>
    <hyperlink ref="A8924" r:id="rId8914" xr:uid="{00000000-0004-0000-0D00-0000D1220000}"/>
    <hyperlink ref="A8925" r:id="rId8915" xr:uid="{00000000-0004-0000-0D00-0000D2220000}"/>
    <hyperlink ref="A8926" r:id="rId8916" xr:uid="{00000000-0004-0000-0D00-0000D3220000}"/>
    <hyperlink ref="A8927" r:id="rId8917" xr:uid="{00000000-0004-0000-0D00-0000D4220000}"/>
    <hyperlink ref="A8928" r:id="rId8918" xr:uid="{00000000-0004-0000-0D00-0000D5220000}"/>
    <hyperlink ref="A8929" r:id="rId8919" xr:uid="{00000000-0004-0000-0D00-0000D6220000}"/>
    <hyperlink ref="A8930" r:id="rId8920" xr:uid="{00000000-0004-0000-0D00-0000D7220000}"/>
    <hyperlink ref="A8931" r:id="rId8921" xr:uid="{00000000-0004-0000-0D00-0000D8220000}"/>
    <hyperlink ref="A8932" r:id="rId8922" xr:uid="{00000000-0004-0000-0D00-0000D9220000}"/>
    <hyperlink ref="A8933" r:id="rId8923" xr:uid="{00000000-0004-0000-0D00-0000DA220000}"/>
    <hyperlink ref="A8934" r:id="rId8924" xr:uid="{00000000-0004-0000-0D00-0000DB220000}"/>
    <hyperlink ref="A8935" r:id="rId8925" xr:uid="{00000000-0004-0000-0D00-0000DC220000}"/>
    <hyperlink ref="A8936" r:id="rId8926" xr:uid="{00000000-0004-0000-0D00-0000DD220000}"/>
    <hyperlink ref="A8937" r:id="rId8927" xr:uid="{00000000-0004-0000-0D00-0000DE220000}"/>
    <hyperlink ref="A8938" r:id="rId8928" xr:uid="{00000000-0004-0000-0D00-0000DF220000}"/>
    <hyperlink ref="A8939" r:id="rId8929" xr:uid="{00000000-0004-0000-0D00-0000E0220000}"/>
    <hyperlink ref="A8940" r:id="rId8930" xr:uid="{00000000-0004-0000-0D00-0000E1220000}"/>
    <hyperlink ref="A8941" r:id="rId8931" xr:uid="{00000000-0004-0000-0D00-0000E2220000}"/>
    <hyperlink ref="A8942" r:id="rId8932" xr:uid="{00000000-0004-0000-0D00-0000E3220000}"/>
    <hyperlink ref="A8943" r:id="rId8933" xr:uid="{00000000-0004-0000-0D00-0000E4220000}"/>
    <hyperlink ref="A8944" r:id="rId8934" xr:uid="{00000000-0004-0000-0D00-0000E5220000}"/>
    <hyperlink ref="A8945" r:id="rId8935" xr:uid="{00000000-0004-0000-0D00-0000E6220000}"/>
    <hyperlink ref="A8946" r:id="rId8936" xr:uid="{00000000-0004-0000-0D00-0000E7220000}"/>
    <hyperlink ref="A8947" r:id="rId8937" xr:uid="{00000000-0004-0000-0D00-0000E8220000}"/>
    <hyperlink ref="A8948" r:id="rId8938" xr:uid="{00000000-0004-0000-0D00-0000E9220000}"/>
    <hyperlink ref="A8949" r:id="rId8939" xr:uid="{00000000-0004-0000-0D00-0000EA220000}"/>
    <hyperlink ref="A8950" r:id="rId8940" xr:uid="{00000000-0004-0000-0D00-0000EB220000}"/>
    <hyperlink ref="A8951" r:id="rId8941" xr:uid="{00000000-0004-0000-0D00-0000EC220000}"/>
    <hyperlink ref="A8952" r:id="rId8942" xr:uid="{00000000-0004-0000-0D00-0000ED220000}"/>
    <hyperlink ref="A8953" r:id="rId8943" xr:uid="{00000000-0004-0000-0D00-0000EE220000}"/>
    <hyperlink ref="A8954" r:id="rId8944" xr:uid="{00000000-0004-0000-0D00-0000EF220000}"/>
    <hyperlink ref="A8955" r:id="rId8945" xr:uid="{00000000-0004-0000-0D00-0000F0220000}"/>
    <hyperlink ref="A8956" r:id="rId8946" xr:uid="{00000000-0004-0000-0D00-0000F1220000}"/>
    <hyperlink ref="A8957" r:id="rId8947" xr:uid="{00000000-0004-0000-0D00-0000F2220000}"/>
    <hyperlink ref="A8958" r:id="rId8948" xr:uid="{00000000-0004-0000-0D00-0000F3220000}"/>
    <hyperlink ref="A8959" r:id="rId8949" xr:uid="{00000000-0004-0000-0D00-0000F4220000}"/>
    <hyperlink ref="A8960" r:id="rId8950" xr:uid="{00000000-0004-0000-0D00-0000F5220000}"/>
    <hyperlink ref="A8961" r:id="rId8951" xr:uid="{00000000-0004-0000-0D00-0000F6220000}"/>
    <hyperlink ref="A8962" r:id="rId8952" xr:uid="{00000000-0004-0000-0D00-0000F7220000}"/>
    <hyperlink ref="A8963" r:id="rId8953" xr:uid="{00000000-0004-0000-0D00-0000F8220000}"/>
    <hyperlink ref="A8964" r:id="rId8954" xr:uid="{00000000-0004-0000-0D00-0000F9220000}"/>
    <hyperlink ref="A8965" r:id="rId8955" xr:uid="{00000000-0004-0000-0D00-0000FA220000}"/>
    <hyperlink ref="A8966" r:id="rId8956" xr:uid="{00000000-0004-0000-0D00-0000FB220000}"/>
    <hyperlink ref="A8967" r:id="rId8957" xr:uid="{00000000-0004-0000-0D00-0000FC220000}"/>
    <hyperlink ref="A8968" r:id="rId8958" xr:uid="{00000000-0004-0000-0D00-0000FD220000}"/>
    <hyperlink ref="A8969" r:id="rId8959" xr:uid="{00000000-0004-0000-0D00-0000FE220000}"/>
    <hyperlink ref="A8970" r:id="rId8960" xr:uid="{00000000-0004-0000-0D00-0000FF220000}"/>
    <hyperlink ref="A8971" r:id="rId8961" xr:uid="{00000000-0004-0000-0D00-000000230000}"/>
    <hyperlink ref="A8972" r:id="rId8962" xr:uid="{00000000-0004-0000-0D00-000001230000}"/>
    <hyperlink ref="A8973" r:id="rId8963" xr:uid="{00000000-0004-0000-0D00-000002230000}"/>
    <hyperlink ref="A8974" r:id="rId8964" xr:uid="{00000000-0004-0000-0D00-000003230000}"/>
    <hyperlink ref="A8975" r:id="rId8965" xr:uid="{00000000-0004-0000-0D00-000004230000}"/>
    <hyperlink ref="A8976" r:id="rId8966" xr:uid="{00000000-0004-0000-0D00-000005230000}"/>
    <hyperlink ref="A8977" r:id="rId8967" xr:uid="{00000000-0004-0000-0D00-000006230000}"/>
    <hyperlink ref="A8978" r:id="rId8968" xr:uid="{00000000-0004-0000-0D00-000007230000}"/>
    <hyperlink ref="A8979" r:id="rId8969" xr:uid="{00000000-0004-0000-0D00-000008230000}"/>
    <hyperlink ref="A8980" r:id="rId8970" xr:uid="{00000000-0004-0000-0D00-000009230000}"/>
    <hyperlink ref="A8981" r:id="rId8971" xr:uid="{00000000-0004-0000-0D00-00000A230000}"/>
    <hyperlink ref="A8982" r:id="rId8972" xr:uid="{00000000-0004-0000-0D00-00000B230000}"/>
    <hyperlink ref="A8983" r:id="rId8973" xr:uid="{00000000-0004-0000-0D00-00000C230000}"/>
    <hyperlink ref="A8984" r:id="rId8974" xr:uid="{00000000-0004-0000-0D00-00000D230000}"/>
    <hyperlink ref="A8985" r:id="rId8975" xr:uid="{00000000-0004-0000-0D00-00000E230000}"/>
    <hyperlink ref="A8986" r:id="rId8976" xr:uid="{00000000-0004-0000-0D00-00000F230000}"/>
    <hyperlink ref="A8987" r:id="rId8977" xr:uid="{00000000-0004-0000-0D00-000010230000}"/>
    <hyperlink ref="A8988" r:id="rId8978" xr:uid="{00000000-0004-0000-0D00-000011230000}"/>
    <hyperlink ref="A8989" r:id="rId8979" xr:uid="{00000000-0004-0000-0D00-000012230000}"/>
    <hyperlink ref="A8990" r:id="rId8980" xr:uid="{00000000-0004-0000-0D00-000013230000}"/>
    <hyperlink ref="A8991" r:id="rId8981" xr:uid="{00000000-0004-0000-0D00-000014230000}"/>
    <hyperlink ref="A8992" r:id="rId8982" xr:uid="{00000000-0004-0000-0D00-000015230000}"/>
    <hyperlink ref="A8993" r:id="rId8983" xr:uid="{00000000-0004-0000-0D00-000016230000}"/>
    <hyperlink ref="A8994" r:id="rId8984" xr:uid="{00000000-0004-0000-0D00-000017230000}"/>
    <hyperlink ref="A8995" r:id="rId8985" xr:uid="{00000000-0004-0000-0D00-000018230000}"/>
    <hyperlink ref="A8996" r:id="rId8986" xr:uid="{00000000-0004-0000-0D00-000019230000}"/>
    <hyperlink ref="A8997" r:id="rId8987" xr:uid="{00000000-0004-0000-0D00-00001A230000}"/>
    <hyperlink ref="A8998" r:id="rId8988" xr:uid="{00000000-0004-0000-0D00-00001B230000}"/>
    <hyperlink ref="A8999" r:id="rId8989" xr:uid="{00000000-0004-0000-0D00-00001C230000}"/>
    <hyperlink ref="A9000" r:id="rId8990" xr:uid="{00000000-0004-0000-0D00-00001D230000}"/>
    <hyperlink ref="A9001" r:id="rId8991" xr:uid="{00000000-0004-0000-0D00-00001E230000}"/>
    <hyperlink ref="A9002" r:id="rId8992" xr:uid="{00000000-0004-0000-0D00-00001F230000}"/>
    <hyperlink ref="A9003" r:id="rId8993" xr:uid="{00000000-0004-0000-0D00-000020230000}"/>
    <hyperlink ref="A9004" r:id="rId8994" xr:uid="{00000000-0004-0000-0D00-000021230000}"/>
    <hyperlink ref="A9005" r:id="rId8995" xr:uid="{00000000-0004-0000-0D00-000022230000}"/>
    <hyperlink ref="A9006" r:id="rId8996" xr:uid="{00000000-0004-0000-0D00-000023230000}"/>
    <hyperlink ref="A9007" r:id="rId8997" xr:uid="{00000000-0004-0000-0D00-000024230000}"/>
    <hyperlink ref="A9008" r:id="rId8998" xr:uid="{00000000-0004-0000-0D00-000025230000}"/>
    <hyperlink ref="A9009" r:id="rId8999" xr:uid="{00000000-0004-0000-0D00-000026230000}"/>
    <hyperlink ref="A9010" r:id="rId9000" xr:uid="{00000000-0004-0000-0D00-000027230000}"/>
    <hyperlink ref="A9011" r:id="rId9001" xr:uid="{00000000-0004-0000-0D00-000028230000}"/>
    <hyperlink ref="A9012" r:id="rId9002" xr:uid="{00000000-0004-0000-0D00-000029230000}"/>
    <hyperlink ref="A9013" r:id="rId9003" xr:uid="{00000000-0004-0000-0D00-00002A230000}"/>
    <hyperlink ref="A9014" r:id="rId9004" xr:uid="{00000000-0004-0000-0D00-00002B230000}"/>
    <hyperlink ref="A9015" r:id="rId9005" xr:uid="{00000000-0004-0000-0D00-00002C230000}"/>
    <hyperlink ref="A9016" r:id="rId9006" xr:uid="{00000000-0004-0000-0D00-00002D230000}"/>
    <hyperlink ref="A9017" r:id="rId9007" xr:uid="{00000000-0004-0000-0D00-00002E230000}"/>
    <hyperlink ref="A9018" r:id="rId9008" xr:uid="{00000000-0004-0000-0D00-00002F230000}"/>
    <hyperlink ref="A9019" r:id="rId9009" xr:uid="{00000000-0004-0000-0D00-000030230000}"/>
    <hyperlink ref="A9020" r:id="rId9010" xr:uid="{00000000-0004-0000-0D00-000031230000}"/>
    <hyperlink ref="A9021" r:id="rId9011" xr:uid="{00000000-0004-0000-0D00-000032230000}"/>
    <hyperlink ref="A9022" r:id="rId9012" xr:uid="{00000000-0004-0000-0D00-000033230000}"/>
    <hyperlink ref="A9023" r:id="rId9013" xr:uid="{00000000-0004-0000-0D00-000034230000}"/>
    <hyperlink ref="A9024" r:id="rId9014" xr:uid="{00000000-0004-0000-0D00-000035230000}"/>
    <hyperlink ref="A9025" r:id="rId9015" xr:uid="{00000000-0004-0000-0D00-000036230000}"/>
    <hyperlink ref="A9026" r:id="rId9016" xr:uid="{00000000-0004-0000-0D00-000037230000}"/>
    <hyperlink ref="A9027" r:id="rId9017" xr:uid="{00000000-0004-0000-0D00-000038230000}"/>
    <hyperlink ref="A9028" r:id="rId9018" xr:uid="{00000000-0004-0000-0D00-000039230000}"/>
    <hyperlink ref="A9029" r:id="rId9019" xr:uid="{00000000-0004-0000-0D00-00003A230000}"/>
    <hyperlink ref="A9030" r:id="rId9020" xr:uid="{00000000-0004-0000-0D00-00003B230000}"/>
    <hyperlink ref="A9031" r:id="rId9021" xr:uid="{00000000-0004-0000-0D00-00003C230000}"/>
    <hyperlink ref="A9032" r:id="rId9022" xr:uid="{00000000-0004-0000-0D00-00003D230000}"/>
    <hyperlink ref="A9033" r:id="rId9023" xr:uid="{00000000-0004-0000-0D00-00003E230000}"/>
    <hyperlink ref="A9034" r:id="rId9024" xr:uid="{00000000-0004-0000-0D00-00003F230000}"/>
    <hyperlink ref="A9035" r:id="rId9025" xr:uid="{00000000-0004-0000-0D00-000040230000}"/>
    <hyperlink ref="A9036" r:id="rId9026" xr:uid="{00000000-0004-0000-0D00-000041230000}"/>
    <hyperlink ref="A9037" r:id="rId9027" xr:uid="{00000000-0004-0000-0D00-000042230000}"/>
    <hyperlink ref="A9038" r:id="rId9028" xr:uid="{00000000-0004-0000-0D00-000043230000}"/>
    <hyperlink ref="A9039" r:id="rId9029" xr:uid="{00000000-0004-0000-0D00-000044230000}"/>
    <hyperlink ref="A9040" r:id="rId9030" xr:uid="{00000000-0004-0000-0D00-000045230000}"/>
    <hyperlink ref="A9041" r:id="rId9031" xr:uid="{00000000-0004-0000-0D00-000046230000}"/>
    <hyperlink ref="A9042" r:id="rId9032" xr:uid="{00000000-0004-0000-0D00-000047230000}"/>
    <hyperlink ref="A9043" r:id="rId9033" xr:uid="{00000000-0004-0000-0D00-000048230000}"/>
    <hyperlink ref="A9044" r:id="rId9034" xr:uid="{00000000-0004-0000-0D00-000049230000}"/>
    <hyperlink ref="A9045" r:id="rId9035" xr:uid="{00000000-0004-0000-0D00-00004A230000}"/>
    <hyperlink ref="A9046" r:id="rId9036" xr:uid="{00000000-0004-0000-0D00-00004B230000}"/>
    <hyperlink ref="A9047" r:id="rId9037" xr:uid="{00000000-0004-0000-0D00-00004C230000}"/>
    <hyperlink ref="A9048" r:id="rId9038" xr:uid="{00000000-0004-0000-0D00-00004D230000}"/>
    <hyperlink ref="A9049" r:id="rId9039" xr:uid="{00000000-0004-0000-0D00-00004E230000}"/>
    <hyperlink ref="A9050" r:id="rId9040" xr:uid="{00000000-0004-0000-0D00-00004F230000}"/>
    <hyperlink ref="A9051" r:id="rId9041" xr:uid="{00000000-0004-0000-0D00-000050230000}"/>
    <hyperlink ref="A9052" r:id="rId9042" xr:uid="{00000000-0004-0000-0D00-000051230000}"/>
    <hyperlink ref="A9053" r:id="rId9043" xr:uid="{00000000-0004-0000-0D00-000052230000}"/>
    <hyperlink ref="A9054" r:id="rId9044" xr:uid="{00000000-0004-0000-0D00-000053230000}"/>
    <hyperlink ref="A9055" r:id="rId9045" xr:uid="{00000000-0004-0000-0D00-000054230000}"/>
    <hyperlink ref="A9056" r:id="rId9046" xr:uid="{00000000-0004-0000-0D00-000055230000}"/>
    <hyperlink ref="A9057" r:id="rId9047" xr:uid="{00000000-0004-0000-0D00-000056230000}"/>
    <hyperlink ref="A9058" r:id="rId9048" xr:uid="{00000000-0004-0000-0D00-000057230000}"/>
    <hyperlink ref="A9059" r:id="rId9049" xr:uid="{00000000-0004-0000-0D00-000058230000}"/>
    <hyperlink ref="A9060" r:id="rId9050" xr:uid="{00000000-0004-0000-0D00-000059230000}"/>
    <hyperlink ref="A9061" r:id="rId9051" xr:uid="{00000000-0004-0000-0D00-00005A230000}"/>
    <hyperlink ref="A9062" r:id="rId9052" xr:uid="{00000000-0004-0000-0D00-00005B230000}"/>
    <hyperlink ref="A9063" r:id="rId9053" xr:uid="{00000000-0004-0000-0D00-00005C230000}"/>
    <hyperlink ref="A9064" r:id="rId9054" xr:uid="{00000000-0004-0000-0D00-00005D230000}"/>
    <hyperlink ref="A9065" r:id="rId9055" xr:uid="{00000000-0004-0000-0D00-00005E230000}"/>
    <hyperlink ref="A9066" r:id="rId9056" xr:uid="{00000000-0004-0000-0D00-00005F230000}"/>
    <hyperlink ref="A9067" r:id="rId9057" xr:uid="{00000000-0004-0000-0D00-000060230000}"/>
    <hyperlink ref="A9068" r:id="rId9058" xr:uid="{00000000-0004-0000-0D00-000061230000}"/>
    <hyperlink ref="A9069" r:id="rId9059" xr:uid="{00000000-0004-0000-0D00-000062230000}"/>
    <hyperlink ref="A9070" r:id="rId9060" xr:uid="{00000000-0004-0000-0D00-000063230000}"/>
    <hyperlink ref="A9071" r:id="rId9061" xr:uid="{00000000-0004-0000-0D00-000064230000}"/>
    <hyperlink ref="A9072" r:id="rId9062" xr:uid="{00000000-0004-0000-0D00-000065230000}"/>
    <hyperlink ref="A9073" r:id="rId9063" xr:uid="{00000000-0004-0000-0D00-000066230000}"/>
    <hyperlink ref="A9074" r:id="rId9064" xr:uid="{00000000-0004-0000-0D00-000067230000}"/>
    <hyperlink ref="A9075" r:id="rId9065" xr:uid="{00000000-0004-0000-0D00-000068230000}"/>
    <hyperlink ref="A9076" r:id="rId9066" xr:uid="{00000000-0004-0000-0D00-000069230000}"/>
    <hyperlink ref="A9077" r:id="rId9067" xr:uid="{00000000-0004-0000-0D00-00006A230000}"/>
    <hyperlink ref="A9078" r:id="rId9068" xr:uid="{00000000-0004-0000-0D00-00006B230000}"/>
    <hyperlink ref="A9079" r:id="rId9069" xr:uid="{00000000-0004-0000-0D00-00006C230000}"/>
    <hyperlink ref="A9080" r:id="rId9070" xr:uid="{00000000-0004-0000-0D00-00006D230000}"/>
    <hyperlink ref="A9081" r:id="rId9071" xr:uid="{00000000-0004-0000-0D00-00006E230000}"/>
    <hyperlink ref="A9082" r:id="rId9072" xr:uid="{00000000-0004-0000-0D00-00006F230000}"/>
    <hyperlink ref="A9083" r:id="rId9073" xr:uid="{00000000-0004-0000-0D00-000070230000}"/>
    <hyperlink ref="A9084" r:id="rId9074" xr:uid="{00000000-0004-0000-0D00-000071230000}"/>
    <hyperlink ref="A9085" r:id="rId9075" xr:uid="{00000000-0004-0000-0D00-000072230000}"/>
    <hyperlink ref="A9086" r:id="rId9076" xr:uid="{00000000-0004-0000-0D00-000073230000}"/>
    <hyperlink ref="A9087" r:id="rId9077" xr:uid="{00000000-0004-0000-0D00-000074230000}"/>
    <hyperlink ref="A9088" r:id="rId9078" xr:uid="{00000000-0004-0000-0D00-000075230000}"/>
    <hyperlink ref="A9089" r:id="rId9079" xr:uid="{00000000-0004-0000-0D00-000076230000}"/>
    <hyperlink ref="A9090" r:id="rId9080" xr:uid="{00000000-0004-0000-0D00-000077230000}"/>
    <hyperlink ref="A9091" r:id="rId9081" xr:uid="{00000000-0004-0000-0D00-000078230000}"/>
    <hyperlink ref="A9092" r:id="rId9082" xr:uid="{00000000-0004-0000-0D00-000079230000}"/>
    <hyperlink ref="A9093" r:id="rId9083" xr:uid="{00000000-0004-0000-0D00-00007A230000}"/>
    <hyperlink ref="A9094" r:id="rId9084" xr:uid="{00000000-0004-0000-0D00-00007B230000}"/>
    <hyperlink ref="A9095" r:id="rId9085" xr:uid="{00000000-0004-0000-0D00-00007C230000}"/>
    <hyperlink ref="A9096" r:id="rId9086" xr:uid="{00000000-0004-0000-0D00-00007D230000}"/>
    <hyperlink ref="A9097" r:id="rId9087" xr:uid="{00000000-0004-0000-0D00-00007E230000}"/>
    <hyperlink ref="A9098" r:id="rId9088" xr:uid="{00000000-0004-0000-0D00-00007F230000}"/>
    <hyperlink ref="A9099" r:id="rId9089" xr:uid="{00000000-0004-0000-0D00-000080230000}"/>
    <hyperlink ref="A9100" r:id="rId9090" xr:uid="{00000000-0004-0000-0D00-000081230000}"/>
    <hyperlink ref="A9101" r:id="rId9091" xr:uid="{00000000-0004-0000-0D00-000082230000}"/>
    <hyperlink ref="A9102" r:id="rId9092" xr:uid="{00000000-0004-0000-0D00-000083230000}"/>
    <hyperlink ref="A9103" r:id="rId9093" xr:uid="{00000000-0004-0000-0D00-000084230000}"/>
    <hyperlink ref="A9104" r:id="rId9094" xr:uid="{00000000-0004-0000-0D00-000085230000}"/>
    <hyperlink ref="A9105" r:id="rId9095" xr:uid="{00000000-0004-0000-0D00-000086230000}"/>
    <hyperlink ref="A9106" r:id="rId9096" xr:uid="{00000000-0004-0000-0D00-000087230000}"/>
    <hyperlink ref="A9107" r:id="rId9097" xr:uid="{00000000-0004-0000-0D00-000088230000}"/>
    <hyperlink ref="A9108" r:id="rId9098" xr:uid="{00000000-0004-0000-0D00-000089230000}"/>
    <hyperlink ref="A9109" r:id="rId9099" xr:uid="{00000000-0004-0000-0D00-00008A230000}"/>
    <hyperlink ref="A9110" r:id="rId9100" xr:uid="{00000000-0004-0000-0D00-00008B230000}"/>
    <hyperlink ref="A9111" r:id="rId9101" xr:uid="{00000000-0004-0000-0D00-00008C230000}"/>
    <hyperlink ref="A9112" r:id="rId9102" xr:uid="{00000000-0004-0000-0D00-00008D230000}"/>
    <hyperlink ref="A9113" r:id="rId9103" xr:uid="{00000000-0004-0000-0D00-00008E230000}"/>
    <hyperlink ref="A9114" r:id="rId9104" xr:uid="{00000000-0004-0000-0D00-00008F230000}"/>
    <hyperlink ref="A9115" r:id="rId9105" xr:uid="{00000000-0004-0000-0D00-000090230000}"/>
    <hyperlink ref="A9116" r:id="rId9106" xr:uid="{00000000-0004-0000-0D00-000091230000}"/>
    <hyperlink ref="A9117" r:id="rId9107" xr:uid="{00000000-0004-0000-0D00-000092230000}"/>
    <hyperlink ref="A9118" r:id="rId9108" xr:uid="{00000000-0004-0000-0D00-000093230000}"/>
    <hyperlink ref="A9119" r:id="rId9109" xr:uid="{00000000-0004-0000-0D00-000094230000}"/>
    <hyperlink ref="A9120" r:id="rId9110" xr:uid="{00000000-0004-0000-0D00-000095230000}"/>
    <hyperlink ref="A9121" r:id="rId9111" xr:uid="{00000000-0004-0000-0D00-000096230000}"/>
    <hyperlink ref="A9122" r:id="rId9112" xr:uid="{00000000-0004-0000-0D00-000097230000}"/>
    <hyperlink ref="A9123" r:id="rId9113" xr:uid="{00000000-0004-0000-0D00-000098230000}"/>
    <hyperlink ref="A9124" r:id="rId9114" xr:uid="{00000000-0004-0000-0D00-000099230000}"/>
    <hyperlink ref="A9125" r:id="rId9115" xr:uid="{00000000-0004-0000-0D00-00009A230000}"/>
    <hyperlink ref="A9126" r:id="rId9116" xr:uid="{00000000-0004-0000-0D00-00009B230000}"/>
    <hyperlink ref="A9127" r:id="rId9117" xr:uid="{00000000-0004-0000-0D00-00009C230000}"/>
    <hyperlink ref="A9128" r:id="rId9118" xr:uid="{00000000-0004-0000-0D00-00009D230000}"/>
    <hyperlink ref="A9129" r:id="rId9119" xr:uid="{00000000-0004-0000-0D00-00009E230000}"/>
    <hyperlink ref="A9130" r:id="rId9120" xr:uid="{00000000-0004-0000-0D00-00009F230000}"/>
    <hyperlink ref="A9131" r:id="rId9121" xr:uid="{00000000-0004-0000-0D00-0000A0230000}"/>
    <hyperlink ref="A9132" r:id="rId9122" xr:uid="{00000000-0004-0000-0D00-0000A1230000}"/>
    <hyperlink ref="A9133" r:id="rId9123" xr:uid="{00000000-0004-0000-0D00-0000A2230000}"/>
    <hyperlink ref="A9134" r:id="rId9124" xr:uid="{00000000-0004-0000-0D00-0000A3230000}"/>
    <hyperlink ref="A9135" r:id="rId9125" xr:uid="{00000000-0004-0000-0D00-0000A4230000}"/>
    <hyperlink ref="A9136" r:id="rId9126" xr:uid="{00000000-0004-0000-0D00-0000A5230000}"/>
    <hyperlink ref="A9137" r:id="rId9127" xr:uid="{00000000-0004-0000-0D00-0000A6230000}"/>
    <hyperlink ref="A9138" r:id="rId9128" xr:uid="{00000000-0004-0000-0D00-0000A7230000}"/>
    <hyperlink ref="A9139" r:id="rId9129" xr:uid="{00000000-0004-0000-0D00-0000A8230000}"/>
    <hyperlink ref="A9140" r:id="rId9130" xr:uid="{00000000-0004-0000-0D00-0000A9230000}"/>
    <hyperlink ref="A9141" r:id="rId9131" xr:uid="{00000000-0004-0000-0D00-0000AA230000}"/>
    <hyperlink ref="A9142" r:id="rId9132" xr:uid="{00000000-0004-0000-0D00-0000AB230000}"/>
    <hyperlink ref="A9143" r:id="rId9133" xr:uid="{00000000-0004-0000-0D00-0000AC230000}"/>
    <hyperlink ref="A9144" r:id="rId9134" xr:uid="{00000000-0004-0000-0D00-0000AD230000}"/>
    <hyperlink ref="A9145" r:id="rId9135" xr:uid="{00000000-0004-0000-0D00-0000AE230000}"/>
    <hyperlink ref="A9146" r:id="rId9136" xr:uid="{00000000-0004-0000-0D00-0000AF230000}"/>
    <hyperlink ref="A9147" r:id="rId9137" xr:uid="{00000000-0004-0000-0D00-0000B0230000}"/>
    <hyperlink ref="A9148" r:id="rId9138" xr:uid="{00000000-0004-0000-0D00-0000B1230000}"/>
    <hyperlink ref="A9149" r:id="rId9139" xr:uid="{00000000-0004-0000-0D00-0000B2230000}"/>
    <hyperlink ref="A9150" r:id="rId9140" xr:uid="{00000000-0004-0000-0D00-0000B3230000}"/>
    <hyperlink ref="A9151" r:id="rId9141" xr:uid="{00000000-0004-0000-0D00-0000B4230000}"/>
    <hyperlink ref="A9152" r:id="rId9142" xr:uid="{00000000-0004-0000-0D00-0000B5230000}"/>
    <hyperlink ref="A9153" r:id="rId9143" xr:uid="{00000000-0004-0000-0D00-0000B6230000}"/>
    <hyperlink ref="A9154" r:id="rId9144" xr:uid="{00000000-0004-0000-0D00-0000B7230000}"/>
    <hyperlink ref="A9155" r:id="rId9145" xr:uid="{00000000-0004-0000-0D00-0000B8230000}"/>
    <hyperlink ref="A9156" r:id="rId9146" xr:uid="{00000000-0004-0000-0D00-0000B9230000}"/>
    <hyperlink ref="A9157" r:id="rId9147" xr:uid="{00000000-0004-0000-0D00-0000BA230000}"/>
    <hyperlink ref="A9158" r:id="rId9148" xr:uid="{00000000-0004-0000-0D00-0000BB230000}"/>
    <hyperlink ref="A9159" r:id="rId9149" xr:uid="{00000000-0004-0000-0D00-0000BC230000}"/>
    <hyperlink ref="A9160" r:id="rId9150" xr:uid="{00000000-0004-0000-0D00-0000BD230000}"/>
    <hyperlink ref="A9161" r:id="rId9151" xr:uid="{00000000-0004-0000-0D00-0000BE230000}"/>
    <hyperlink ref="A9162" r:id="rId9152" xr:uid="{00000000-0004-0000-0D00-0000BF230000}"/>
    <hyperlink ref="A9163" r:id="rId9153" xr:uid="{00000000-0004-0000-0D00-0000C0230000}"/>
    <hyperlink ref="A9164" r:id="rId9154" xr:uid="{00000000-0004-0000-0D00-0000C1230000}"/>
    <hyperlink ref="A9165" r:id="rId9155" xr:uid="{00000000-0004-0000-0D00-0000C2230000}"/>
    <hyperlink ref="A9166" r:id="rId9156" xr:uid="{00000000-0004-0000-0D00-0000C3230000}"/>
    <hyperlink ref="A9167" r:id="rId9157" xr:uid="{00000000-0004-0000-0D00-0000C4230000}"/>
    <hyperlink ref="A9168" r:id="rId9158" xr:uid="{00000000-0004-0000-0D00-0000C5230000}"/>
    <hyperlink ref="A9169" r:id="rId9159" xr:uid="{00000000-0004-0000-0D00-0000C6230000}"/>
    <hyperlink ref="A9170" r:id="rId9160" xr:uid="{00000000-0004-0000-0D00-0000C7230000}"/>
    <hyperlink ref="A9171" r:id="rId9161" xr:uid="{00000000-0004-0000-0D00-0000C8230000}"/>
    <hyperlink ref="A9172" r:id="rId9162" xr:uid="{00000000-0004-0000-0D00-0000C9230000}"/>
    <hyperlink ref="A9173" r:id="rId9163" xr:uid="{00000000-0004-0000-0D00-0000CA230000}"/>
    <hyperlink ref="A9174" r:id="rId9164" xr:uid="{00000000-0004-0000-0D00-0000CB230000}"/>
    <hyperlink ref="A9175" r:id="rId9165" xr:uid="{00000000-0004-0000-0D00-0000CC230000}"/>
    <hyperlink ref="A9176" r:id="rId9166" xr:uid="{00000000-0004-0000-0D00-0000CD230000}"/>
    <hyperlink ref="A9177" r:id="rId9167" xr:uid="{00000000-0004-0000-0D00-0000CE230000}"/>
    <hyperlink ref="A9178" r:id="rId9168" xr:uid="{00000000-0004-0000-0D00-0000CF230000}"/>
    <hyperlink ref="A9179" r:id="rId9169" xr:uid="{00000000-0004-0000-0D00-0000D0230000}"/>
    <hyperlink ref="A9180" r:id="rId9170" xr:uid="{00000000-0004-0000-0D00-0000D1230000}"/>
    <hyperlink ref="A9181" r:id="rId9171" xr:uid="{00000000-0004-0000-0D00-0000D2230000}"/>
    <hyperlink ref="A9182" r:id="rId9172" xr:uid="{00000000-0004-0000-0D00-0000D3230000}"/>
    <hyperlink ref="A9183" r:id="rId9173" xr:uid="{00000000-0004-0000-0D00-0000D4230000}"/>
    <hyperlink ref="A9184" r:id="rId9174" xr:uid="{00000000-0004-0000-0D00-0000D5230000}"/>
    <hyperlink ref="A9185" r:id="rId9175" xr:uid="{00000000-0004-0000-0D00-0000D6230000}"/>
    <hyperlink ref="A9186" r:id="rId9176" xr:uid="{00000000-0004-0000-0D00-0000D7230000}"/>
    <hyperlink ref="A9187" r:id="rId9177" xr:uid="{00000000-0004-0000-0D00-0000D8230000}"/>
    <hyperlink ref="A9188" r:id="rId9178" xr:uid="{00000000-0004-0000-0D00-0000D9230000}"/>
    <hyperlink ref="A9189" r:id="rId9179" xr:uid="{00000000-0004-0000-0D00-0000DA230000}"/>
    <hyperlink ref="A9190" r:id="rId9180" xr:uid="{00000000-0004-0000-0D00-0000DB230000}"/>
    <hyperlink ref="A9191" r:id="rId9181" xr:uid="{00000000-0004-0000-0D00-0000DC230000}"/>
    <hyperlink ref="A9192" r:id="rId9182" xr:uid="{00000000-0004-0000-0D00-0000DD230000}"/>
    <hyperlink ref="A9193" r:id="rId9183" xr:uid="{00000000-0004-0000-0D00-0000DE230000}"/>
    <hyperlink ref="A9194" r:id="rId9184" xr:uid="{00000000-0004-0000-0D00-0000DF230000}"/>
    <hyperlink ref="A9195" r:id="rId9185" xr:uid="{00000000-0004-0000-0D00-0000E0230000}"/>
    <hyperlink ref="A9196" r:id="rId9186" xr:uid="{00000000-0004-0000-0D00-0000E1230000}"/>
    <hyperlink ref="A9197" r:id="rId9187" xr:uid="{00000000-0004-0000-0D00-0000E2230000}"/>
    <hyperlink ref="A9198" r:id="rId9188" xr:uid="{00000000-0004-0000-0D00-0000E3230000}"/>
    <hyperlink ref="A9199" r:id="rId9189" xr:uid="{00000000-0004-0000-0D00-0000E4230000}"/>
    <hyperlink ref="A9200" r:id="rId9190" xr:uid="{00000000-0004-0000-0D00-0000E5230000}"/>
    <hyperlink ref="A9201" r:id="rId9191" xr:uid="{00000000-0004-0000-0D00-0000E6230000}"/>
    <hyperlink ref="A9202" r:id="rId9192" xr:uid="{00000000-0004-0000-0D00-0000E7230000}"/>
    <hyperlink ref="A9203" r:id="rId9193" xr:uid="{00000000-0004-0000-0D00-0000E8230000}"/>
    <hyperlink ref="A9204" r:id="rId9194" xr:uid="{00000000-0004-0000-0D00-0000E9230000}"/>
    <hyperlink ref="A9205" r:id="rId9195" xr:uid="{00000000-0004-0000-0D00-0000EA230000}"/>
    <hyperlink ref="A9206" r:id="rId9196" xr:uid="{00000000-0004-0000-0D00-0000EB230000}"/>
    <hyperlink ref="A9207" r:id="rId9197" xr:uid="{00000000-0004-0000-0D00-0000EC230000}"/>
    <hyperlink ref="A9208" r:id="rId9198" xr:uid="{00000000-0004-0000-0D00-0000ED230000}"/>
    <hyperlink ref="A9209" r:id="rId9199" xr:uid="{00000000-0004-0000-0D00-0000EE230000}"/>
    <hyperlink ref="A9210" r:id="rId9200" xr:uid="{00000000-0004-0000-0D00-0000EF230000}"/>
    <hyperlink ref="A9211" r:id="rId9201" xr:uid="{00000000-0004-0000-0D00-0000F0230000}"/>
    <hyperlink ref="A9212" r:id="rId9202" xr:uid="{00000000-0004-0000-0D00-0000F1230000}"/>
    <hyperlink ref="A9213" r:id="rId9203" xr:uid="{00000000-0004-0000-0D00-0000F2230000}"/>
    <hyperlink ref="A9214" r:id="rId9204" xr:uid="{00000000-0004-0000-0D00-0000F3230000}"/>
    <hyperlink ref="A9215" r:id="rId9205" xr:uid="{00000000-0004-0000-0D00-0000F4230000}"/>
    <hyperlink ref="A9216" r:id="rId9206" xr:uid="{00000000-0004-0000-0D00-0000F5230000}"/>
    <hyperlink ref="A9217" r:id="rId9207" xr:uid="{00000000-0004-0000-0D00-0000F6230000}"/>
    <hyperlink ref="A9218" r:id="rId9208" xr:uid="{00000000-0004-0000-0D00-0000F7230000}"/>
    <hyperlink ref="A9219" r:id="rId9209" xr:uid="{00000000-0004-0000-0D00-0000F8230000}"/>
    <hyperlink ref="A9220" r:id="rId9210" xr:uid="{00000000-0004-0000-0D00-0000F9230000}"/>
    <hyperlink ref="A9221" r:id="rId9211" xr:uid="{00000000-0004-0000-0D00-0000FA230000}"/>
    <hyperlink ref="A9222" r:id="rId9212" xr:uid="{00000000-0004-0000-0D00-0000FB230000}"/>
    <hyperlink ref="A9223" r:id="rId9213" xr:uid="{00000000-0004-0000-0D00-0000FC230000}"/>
    <hyperlink ref="A9224" r:id="rId9214" xr:uid="{00000000-0004-0000-0D00-0000FD230000}"/>
    <hyperlink ref="A9225" r:id="rId9215" xr:uid="{00000000-0004-0000-0D00-0000FE230000}"/>
    <hyperlink ref="A9226" r:id="rId9216" xr:uid="{00000000-0004-0000-0D00-0000FF230000}"/>
    <hyperlink ref="A9227" r:id="rId9217" xr:uid="{00000000-0004-0000-0D00-000000240000}"/>
    <hyperlink ref="A9228" r:id="rId9218" xr:uid="{00000000-0004-0000-0D00-000001240000}"/>
    <hyperlink ref="A9229" r:id="rId9219" xr:uid="{00000000-0004-0000-0D00-000002240000}"/>
    <hyperlink ref="A9230" r:id="rId9220" xr:uid="{00000000-0004-0000-0D00-000003240000}"/>
    <hyperlink ref="A9231" r:id="rId9221" xr:uid="{00000000-0004-0000-0D00-000004240000}"/>
    <hyperlink ref="A9232" r:id="rId9222" xr:uid="{00000000-0004-0000-0D00-000005240000}"/>
    <hyperlink ref="A9233" r:id="rId9223" xr:uid="{00000000-0004-0000-0D00-000006240000}"/>
    <hyperlink ref="A9234" r:id="rId9224" xr:uid="{00000000-0004-0000-0D00-000007240000}"/>
    <hyperlink ref="A9235" r:id="rId9225" xr:uid="{00000000-0004-0000-0D00-000008240000}"/>
    <hyperlink ref="A9236" r:id="rId9226" xr:uid="{00000000-0004-0000-0D00-000009240000}"/>
    <hyperlink ref="A9237" r:id="rId9227" xr:uid="{00000000-0004-0000-0D00-00000A240000}"/>
    <hyperlink ref="A9238" r:id="rId9228" xr:uid="{00000000-0004-0000-0D00-00000B240000}"/>
    <hyperlink ref="A9239" r:id="rId9229" xr:uid="{00000000-0004-0000-0D00-00000C240000}"/>
    <hyperlink ref="A9240" r:id="rId9230" xr:uid="{00000000-0004-0000-0D00-00000D240000}"/>
    <hyperlink ref="A9241" r:id="rId9231" xr:uid="{00000000-0004-0000-0D00-00000E240000}"/>
    <hyperlink ref="A9242" r:id="rId9232" xr:uid="{00000000-0004-0000-0D00-00000F240000}"/>
    <hyperlink ref="A9243" r:id="rId9233" xr:uid="{00000000-0004-0000-0D00-000010240000}"/>
    <hyperlink ref="A9244" r:id="rId9234" xr:uid="{00000000-0004-0000-0D00-000011240000}"/>
    <hyperlink ref="A9245" r:id="rId9235" xr:uid="{00000000-0004-0000-0D00-000012240000}"/>
    <hyperlink ref="A9246" r:id="rId9236" xr:uid="{00000000-0004-0000-0D00-000013240000}"/>
    <hyperlink ref="A9247" r:id="rId9237" xr:uid="{00000000-0004-0000-0D00-000014240000}"/>
    <hyperlink ref="A9248" r:id="rId9238" xr:uid="{00000000-0004-0000-0D00-000015240000}"/>
    <hyperlink ref="A9249" r:id="rId9239" xr:uid="{00000000-0004-0000-0D00-000016240000}"/>
    <hyperlink ref="A9250" r:id="rId9240" xr:uid="{00000000-0004-0000-0D00-000017240000}"/>
    <hyperlink ref="A9251" r:id="rId9241" xr:uid="{00000000-0004-0000-0D00-000018240000}"/>
    <hyperlink ref="A9252" r:id="rId9242" xr:uid="{00000000-0004-0000-0D00-000019240000}"/>
    <hyperlink ref="A9253" r:id="rId9243" xr:uid="{00000000-0004-0000-0D00-00001A240000}"/>
    <hyperlink ref="A9254" r:id="rId9244" xr:uid="{00000000-0004-0000-0D00-00001B240000}"/>
    <hyperlink ref="A9255" r:id="rId9245" xr:uid="{00000000-0004-0000-0D00-00001C240000}"/>
    <hyperlink ref="A9256" r:id="rId9246" xr:uid="{00000000-0004-0000-0D00-00001D240000}"/>
    <hyperlink ref="A9257" r:id="rId9247" xr:uid="{00000000-0004-0000-0D00-00001E240000}"/>
    <hyperlink ref="A9258" r:id="rId9248" xr:uid="{00000000-0004-0000-0D00-00001F240000}"/>
    <hyperlink ref="A9259" r:id="rId9249" xr:uid="{00000000-0004-0000-0D00-000020240000}"/>
    <hyperlink ref="A9260" r:id="rId9250" xr:uid="{00000000-0004-0000-0D00-000021240000}"/>
    <hyperlink ref="A9261" r:id="rId9251" xr:uid="{00000000-0004-0000-0D00-000022240000}"/>
    <hyperlink ref="A9262" r:id="rId9252" xr:uid="{00000000-0004-0000-0D00-000023240000}"/>
    <hyperlink ref="A9263" r:id="rId9253" xr:uid="{00000000-0004-0000-0D00-000024240000}"/>
    <hyperlink ref="A9264" r:id="rId9254" xr:uid="{00000000-0004-0000-0D00-000025240000}"/>
    <hyperlink ref="A9265" r:id="rId9255" xr:uid="{00000000-0004-0000-0D00-000026240000}"/>
    <hyperlink ref="A9266" r:id="rId9256" xr:uid="{00000000-0004-0000-0D00-000027240000}"/>
    <hyperlink ref="A9267" r:id="rId9257" xr:uid="{00000000-0004-0000-0D00-000028240000}"/>
    <hyperlink ref="A9268" r:id="rId9258" xr:uid="{00000000-0004-0000-0D00-000029240000}"/>
    <hyperlink ref="A9269" r:id="rId9259" xr:uid="{00000000-0004-0000-0D00-00002A240000}"/>
    <hyperlink ref="A9270" r:id="rId9260" xr:uid="{00000000-0004-0000-0D00-00002B240000}"/>
    <hyperlink ref="A9271" r:id="rId9261" xr:uid="{00000000-0004-0000-0D00-00002C240000}"/>
    <hyperlink ref="A9272" r:id="rId9262" xr:uid="{00000000-0004-0000-0D00-00002D240000}"/>
    <hyperlink ref="A9273" r:id="rId9263" xr:uid="{00000000-0004-0000-0D00-00002E240000}"/>
    <hyperlink ref="A9274" r:id="rId9264" xr:uid="{00000000-0004-0000-0D00-00002F240000}"/>
    <hyperlink ref="A9275" r:id="rId9265" xr:uid="{00000000-0004-0000-0D00-000030240000}"/>
    <hyperlink ref="A9276" r:id="rId9266" xr:uid="{00000000-0004-0000-0D00-000031240000}"/>
    <hyperlink ref="A9277" r:id="rId9267" xr:uid="{00000000-0004-0000-0D00-000032240000}"/>
    <hyperlink ref="A9278" r:id="rId9268" xr:uid="{00000000-0004-0000-0D00-000033240000}"/>
    <hyperlink ref="A9279" r:id="rId9269" xr:uid="{00000000-0004-0000-0D00-000034240000}"/>
    <hyperlink ref="A9280" r:id="rId9270" xr:uid="{00000000-0004-0000-0D00-000035240000}"/>
    <hyperlink ref="A9281" r:id="rId9271" xr:uid="{00000000-0004-0000-0D00-000036240000}"/>
    <hyperlink ref="A9282" r:id="rId9272" xr:uid="{00000000-0004-0000-0D00-000037240000}"/>
    <hyperlink ref="A9283" r:id="rId9273" xr:uid="{00000000-0004-0000-0D00-000038240000}"/>
    <hyperlink ref="A9284" r:id="rId9274" xr:uid="{00000000-0004-0000-0D00-000039240000}"/>
    <hyperlink ref="A9285" r:id="rId9275" xr:uid="{00000000-0004-0000-0D00-00003A240000}"/>
    <hyperlink ref="A9286" r:id="rId9276" xr:uid="{00000000-0004-0000-0D00-00003B240000}"/>
    <hyperlink ref="A9287" r:id="rId9277" xr:uid="{00000000-0004-0000-0D00-00003C240000}"/>
    <hyperlink ref="A9288" r:id="rId9278" xr:uid="{00000000-0004-0000-0D00-00003D240000}"/>
    <hyperlink ref="A9289" r:id="rId9279" xr:uid="{00000000-0004-0000-0D00-00003E240000}"/>
    <hyperlink ref="A9290" r:id="rId9280" xr:uid="{00000000-0004-0000-0D00-00003F240000}"/>
    <hyperlink ref="A9291" r:id="rId9281" xr:uid="{00000000-0004-0000-0D00-000040240000}"/>
    <hyperlink ref="A9292" r:id="rId9282" xr:uid="{00000000-0004-0000-0D00-000041240000}"/>
    <hyperlink ref="A9293" r:id="rId9283" xr:uid="{00000000-0004-0000-0D00-000042240000}"/>
    <hyperlink ref="A9294" r:id="rId9284" xr:uid="{00000000-0004-0000-0D00-000043240000}"/>
    <hyperlink ref="A9295" r:id="rId9285" xr:uid="{00000000-0004-0000-0D00-000044240000}"/>
    <hyperlink ref="A9296" r:id="rId9286" xr:uid="{00000000-0004-0000-0D00-000045240000}"/>
    <hyperlink ref="A9297" r:id="rId9287" xr:uid="{00000000-0004-0000-0D00-000046240000}"/>
    <hyperlink ref="A9298" r:id="rId9288" xr:uid="{00000000-0004-0000-0D00-000047240000}"/>
    <hyperlink ref="A9299" r:id="rId9289" xr:uid="{00000000-0004-0000-0D00-000048240000}"/>
    <hyperlink ref="A9300" r:id="rId9290" xr:uid="{00000000-0004-0000-0D00-000049240000}"/>
    <hyperlink ref="A9301" r:id="rId9291" xr:uid="{00000000-0004-0000-0D00-00004A240000}"/>
    <hyperlink ref="A9302" r:id="rId9292" xr:uid="{00000000-0004-0000-0D00-00004B240000}"/>
    <hyperlink ref="A9303" r:id="rId9293" xr:uid="{00000000-0004-0000-0D00-00004C240000}"/>
    <hyperlink ref="A9304" r:id="rId9294" xr:uid="{00000000-0004-0000-0D00-00004D240000}"/>
    <hyperlink ref="A9305" r:id="rId9295" xr:uid="{00000000-0004-0000-0D00-00004E240000}"/>
    <hyperlink ref="A9306" r:id="rId9296" xr:uid="{00000000-0004-0000-0D00-00004F240000}"/>
    <hyperlink ref="A9307" r:id="rId9297" xr:uid="{00000000-0004-0000-0D00-000050240000}"/>
    <hyperlink ref="A9308" r:id="rId9298" xr:uid="{00000000-0004-0000-0D00-000051240000}"/>
    <hyperlink ref="A9309" r:id="rId9299" xr:uid="{00000000-0004-0000-0D00-000052240000}"/>
    <hyperlink ref="A9310" r:id="rId9300" xr:uid="{00000000-0004-0000-0D00-000053240000}"/>
    <hyperlink ref="A9311" r:id="rId9301" xr:uid="{00000000-0004-0000-0D00-000054240000}"/>
    <hyperlink ref="A9312" r:id="rId9302" xr:uid="{00000000-0004-0000-0D00-000055240000}"/>
    <hyperlink ref="A9313" r:id="rId9303" xr:uid="{00000000-0004-0000-0D00-000056240000}"/>
    <hyperlink ref="A9314" r:id="rId9304" xr:uid="{00000000-0004-0000-0D00-000057240000}"/>
    <hyperlink ref="A9315" r:id="rId9305" xr:uid="{00000000-0004-0000-0D00-000058240000}"/>
    <hyperlink ref="A9316" r:id="rId9306" xr:uid="{00000000-0004-0000-0D00-000059240000}"/>
    <hyperlink ref="A9317" r:id="rId9307" xr:uid="{00000000-0004-0000-0D00-00005A240000}"/>
    <hyperlink ref="A9318" r:id="rId9308" xr:uid="{00000000-0004-0000-0D00-00005B240000}"/>
    <hyperlink ref="A9319" r:id="rId9309" xr:uid="{00000000-0004-0000-0D00-00005C240000}"/>
    <hyperlink ref="A9320" r:id="rId9310" xr:uid="{00000000-0004-0000-0D00-00005D240000}"/>
    <hyperlink ref="A9321" r:id="rId9311" xr:uid="{00000000-0004-0000-0D00-00005E240000}"/>
    <hyperlink ref="A9322" r:id="rId9312" xr:uid="{00000000-0004-0000-0D00-00005F240000}"/>
    <hyperlink ref="A9323" r:id="rId9313" xr:uid="{00000000-0004-0000-0D00-000060240000}"/>
    <hyperlink ref="A9324" r:id="rId9314" xr:uid="{00000000-0004-0000-0D00-000061240000}"/>
    <hyperlink ref="A9325" r:id="rId9315" xr:uid="{00000000-0004-0000-0D00-000062240000}"/>
    <hyperlink ref="A9326" r:id="rId9316" xr:uid="{00000000-0004-0000-0D00-000063240000}"/>
    <hyperlink ref="A9327" r:id="rId9317" xr:uid="{00000000-0004-0000-0D00-000064240000}"/>
    <hyperlink ref="A9328" r:id="rId9318" xr:uid="{00000000-0004-0000-0D00-000065240000}"/>
    <hyperlink ref="A9329" r:id="rId9319" xr:uid="{00000000-0004-0000-0D00-000066240000}"/>
    <hyperlink ref="A9330" r:id="rId9320" xr:uid="{00000000-0004-0000-0D00-000067240000}"/>
    <hyperlink ref="A9331" r:id="rId9321" xr:uid="{00000000-0004-0000-0D00-000068240000}"/>
    <hyperlink ref="A9332" r:id="rId9322" xr:uid="{00000000-0004-0000-0D00-000069240000}"/>
    <hyperlink ref="A9333" r:id="rId9323" xr:uid="{00000000-0004-0000-0D00-00006A240000}"/>
    <hyperlink ref="A9334" r:id="rId9324" xr:uid="{00000000-0004-0000-0D00-00006B240000}"/>
    <hyperlink ref="A9335" r:id="rId9325" xr:uid="{00000000-0004-0000-0D00-00006C240000}"/>
    <hyperlink ref="A9336" r:id="rId9326" xr:uid="{00000000-0004-0000-0D00-00006D240000}"/>
    <hyperlink ref="A9337" r:id="rId9327" xr:uid="{00000000-0004-0000-0D00-00006E240000}"/>
    <hyperlink ref="A9338" r:id="rId9328" xr:uid="{00000000-0004-0000-0D00-00006F240000}"/>
    <hyperlink ref="A9339" r:id="rId9329" xr:uid="{00000000-0004-0000-0D00-000070240000}"/>
    <hyperlink ref="A9340" r:id="rId9330" xr:uid="{00000000-0004-0000-0D00-000071240000}"/>
    <hyperlink ref="A9341" r:id="rId9331" xr:uid="{00000000-0004-0000-0D00-000072240000}"/>
    <hyperlink ref="A9342" r:id="rId9332" xr:uid="{00000000-0004-0000-0D00-000073240000}"/>
    <hyperlink ref="A9343" r:id="rId9333" xr:uid="{00000000-0004-0000-0D00-000074240000}"/>
    <hyperlink ref="A9344" r:id="rId9334" xr:uid="{00000000-0004-0000-0D00-000075240000}"/>
    <hyperlink ref="A9345" r:id="rId9335" xr:uid="{00000000-0004-0000-0D00-000076240000}"/>
    <hyperlink ref="A9346" r:id="rId9336" xr:uid="{00000000-0004-0000-0D00-000077240000}"/>
    <hyperlink ref="A9347" r:id="rId9337" xr:uid="{00000000-0004-0000-0D00-000078240000}"/>
    <hyperlink ref="A9348" r:id="rId9338" xr:uid="{00000000-0004-0000-0D00-000079240000}"/>
    <hyperlink ref="A9349" r:id="rId9339" xr:uid="{00000000-0004-0000-0D00-00007A240000}"/>
    <hyperlink ref="A9350" r:id="rId9340" xr:uid="{00000000-0004-0000-0D00-00007B240000}"/>
    <hyperlink ref="A9351" r:id="rId9341" xr:uid="{00000000-0004-0000-0D00-00007C240000}"/>
    <hyperlink ref="A9352" r:id="rId9342" xr:uid="{00000000-0004-0000-0D00-00007D240000}"/>
    <hyperlink ref="A9353" r:id="rId9343" xr:uid="{00000000-0004-0000-0D00-00007E240000}"/>
    <hyperlink ref="A9354" r:id="rId9344" xr:uid="{00000000-0004-0000-0D00-00007F240000}"/>
    <hyperlink ref="A9355" r:id="rId9345" xr:uid="{00000000-0004-0000-0D00-000080240000}"/>
    <hyperlink ref="A9356" r:id="rId9346" xr:uid="{00000000-0004-0000-0D00-000081240000}"/>
    <hyperlink ref="A9357" r:id="rId9347" xr:uid="{00000000-0004-0000-0D00-000082240000}"/>
    <hyperlink ref="A9358" r:id="rId9348" xr:uid="{00000000-0004-0000-0D00-000083240000}"/>
    <hyperlink ref="A9359" r:id="rId9349" xr:uid="{00000000-0004-0000-0D00-000084240000}"/>
    <hyperlink ref="A9360" r:id="rId9350" xr:uid="{00000000-0004-0000-0D00-000085240000}"/>
    <hyperlink ref="A9361" r:id="rId9351" xr:uid="{00000000-0004-0000-0D00-000086240000}"/>
    <hyperlink ref="A9362" r:id="rId9352" xr:uid="{00000000-0004-0000-0D00-000087240000}"/>
    <hyperlink ref="A9363" r:id="rId9353" xr:uid="{00000000-0004-0000-0D00-000088240000}"/>
    <hyperlink ref="A9364" r:id="rId9354" xr:uid="{00000000-0004-0000-0D00-000089240000}"/>
    <hyperlink ref="A9365" r:id="rId9355" xr:uid="{00000000-0004-0000-0D00-00008A240000}"/>
    <hyperlink ref="A9366" r:id="rId9356" xr:uid="{00000000-0004-0000-0D00-00008B240000}"/>
    <hyperlink ref="A9367" r:id="rId9357" xr:uid="{00000000-0004-0000-0D00-00008C240000}"/>
    <hyperlink ref="A9368" r:id="rId9358" xr:uid="{00000000-0004-0000-0D00-00008D240000}"/>
    <hyperlink ref="A9369" r:id="rId9359" xr:uid="{00000000-0004-0000-0D00-00008E240000}"/>
    <hyperlink ref="A9370" r:id="rId9360" xr:uid="{00000000-0004-0000-0D00-00008F240000}"/>
    <hyperlink ref="A9371" r:id="rId9361" xr:uid="{00000000-0004-0000-0D00-000090240000}"/>
    <hyperlink ref="A9372" r:id="rId9362" xr:uid="{00000000-0004-0000-0D00-000091240000}"/>
    <hyperlink ref="A9373" r:id="rId9363" xr:uid="{00000000-0004-0000-0D00-000092240000}"/>
    <hyperlink ref="A9374" r:id="rId9364" xr:uid="{00000000-0004-0000-0D00-000093240000}"/>
    <hyperlink ref="A9375" r:id="rId9365" xr:uid="{00000000-0004-0000-0D00-000094240000}"/>
    <hyperlink ref="A9376" r:id="rId9366" xr:uid="{00000000-0004-0000-0D00-000095240000}"/>
    <hyperlink ref="A9377" r:id="rId9367" xr:uid="{00000000-0004-0000-0D00-000096240000}"/>
    <hyperlink ref="A9378" r:id="rId9368" xr:uid="{00000000-0004-0000-0D00-000097240000}"/>
    <hyperlink ref="A9379" r:id="rId9369" xr:uid="{00000000-0004-0000-0D00-000098240000}"/>
    <hyperlink ref="A9380" r:id="rId9370" xr:uid="{00000000-0004-0000-0D00-000099240000}"/>
    <hyperlink ref="A9381" r:id="rId9371" xr:uid="{00000000-0004-0000-0D00-00009A240000}"/>
    <hyperlink ref="A9382" r:id="rId9372" xr:uid="{00000000-0004-0000-0D00-00009B240000}"/>
    <hyperlink ref="A9383" r:id="rId9373" xr:uid="{00000000-0004-0000-0D00-00009C240000}"/>
    <hyperlink ref="A9384" r:id="rId9374" xr:uid="{00000000-0004-0000-0D00-00009D240000}"/>
    <hyperlink ref="A9385" r:id="rId9375" xr:uid="{00000000-0004-0000-0D00-00009E240000}"/>
    <hyperlink ref="A9386" r:id="rId9376" xr:uid="{00000000-0004-0000-0D00-00009F240000}"/>
    <hyperlink ref="A9387" r:id="rId9377" xr:uid="{00000000-0004-0000-0D00-0000A0240000}"/>
    <hyperlink ref="A9388" r:id="rId9378" xr:uid="{00000000-0004-0000-0D00-0000A1240000}"/>
    <hyperlink ref="A9389" r:id="rId9379" xr:uid="{00000000-0004-0000-0D00-0000A2240000}"/>
    <hyperlink ref="A9390" r:id="rId9380" xr:uid="{00000000-0004-0000-0D00-0000A3240000}"/>
    <hyperlink ref="A9391" r:id="rId9381" xr:uid="{00000000-0004-0000-0D00-0000A4240000}"/>
    <hyperlink ref="A9392" r:id="rId9382" xr:uid="{00000000-0004-0000-0D00-0000A5240000}"/>
    <hyperlink ref="A9393" r:id="rId9383" xr:uid="{00000000-0004-0000-0D00-0000A6240000}"/>
    <hyperlink ref="A9394" r:id="rId9384" xr:uid="{00000000-0004-0000-0D00-0000A7240000}"/>
    <hyperlink ref="A9395" r:id="rId9385" xr:uid="{00000000-0004-0000-0D00-0000A8240000}"/>
    <hyperlink ref="A9396" r:id="rId9386" xr:uid="{00000000-0004-0000-0D00-0000A9240000}"/>
    <hyperlink ref="A9397" r:id="rId9387" xr:uid="{00000000-0004-0000-0D00-0000AA240000}"/>
    <hyperlink ref="A9398" r:id="rId9388" xr:uid="{00000000-0004-0000-0D00-0000AB240000}"/>
    <hyperlink ref="A9399" r:id="rId9389" xr:uid="{00000000-0004-0000-0D00-0000AC240000}"/>
    <hyperlink ref="A9400" r:id="rId9390" xr:uid="{00000000-0004-0000-0D00-0000AD240000}"/>
    <hyperlink ref="A9401" r:id="rId9391" xr:uid="{00000000-0004-0000-0D00-0000AE240000}"/>
    <hyperlink ref="A9402" r:id="rId9392" xr:uid="{00000000-0004-0000-0D00-0000AF240000}"/>
    <hyperlink ref="A9403" r:id="rId9393" xr:uid="{00000000-0004-0000-0D00-0000B0240000}"/>
    <hyperlink ref="A9404" r:id="rId9394" xr:uid="{00000000-0004-0000-0D00-0000B1240000}"/>
    <hyperlink ref="A9405" r:id="rId9395" xr:uid="{00000000-0004-0000-0D00-0000B2240000}"/>
    <hyperlink ref="A9406" r:id="rId9396" xr:uid="{00000000-0004-0000-0D00-0000B3240000}"/>
    <hyperlink ref="A9407" r:id="rId9397" xr:uid="{00000000-0004-0000-0D00-0000B4240000}"/>
    <hyperlink ref="A9408" r:id="rId9398" xr:uid="{00000000-0004-0000-0D00-0000B5240000}"/>
    <hyperlink ref="A9409" r:id="rId9399" xr:uid="{00000000-0004-0000-0D00-0000B6240000}"/>
    <hyperlink ref="A9410" r:id="rId9400" xr:uid="{00000000-0004-0000-0D00-0000B7240000}"/>
    <hyperlink ref="A9411" r:id="rId9401" xr:uid="{00000000-0004-0000-0D00-0000B8240000}"/>
    <hyperlink ref="A9412" r:id="rId9402" xr:uid="{00000000-0004-0000-0D00-0000B9240000}"/>
    <hyperlink ref="A9413" r:id="rId9403" xr:uid="{00000000-0004-0000-0D00-0000BA240000}"/>
    <hyperlink ref="A9414" r:id="rId9404" xr:uid="{00000000-0004-0000-0D00-0000BB240000}"/>
    <hyperlink ref="A9415" r:id="rId9405" xr:uid="{00000000-0004-0000-0D00-0000BC240000}"/>
    <hyperlink ref="A9416" r:id="rId9406" xr:uid="{00000000-0004-0000-0D00-0000BD240000}"/>
    <hyperlink ref="A9417" r:id="rId9407" xr:uid="{00000000-0004-0000-0D00-0000BE240000}"/>
    <hyperlink ref="A9418" r:id="rId9408" xr:uid="{00000000-0004-0000-0D00-0000BF240000}"/>
    <hyperlink ref="A9419" r:id="rId9409" xr:uid="{00000000-0004-0000-0D00-0000C0240000}"/>
    <hyperlink ref="A9420" r:id="rId9410" xr:uid="{00000000-0004-0000-0D00-0000C1240000}"/>
    <hyperlink ref="A9421" r:id="rId9411" xr:uid="{00000000-0004-0000-0D00-0000C2240000}"/>
    <hyperlink ref="A9422" r:id="rId9412" xr:uid="{00000000-0004-0000-0D00-0000C3240000}"/>
    <hyperlink ref="A9423" r:id="rId9413" xr:uid="{00000000-0004-0000-0D00-0000C4240000}"/>
    <hyperlink ref="A9424" r:id="rId9414" xr:uid="{00000000-0004-0000-0D00-0000C5240000}"/>
    <hyperlink ref="A9425" r:id="rId9415" xr:uid="{00000000-0004-0000-0D00-0000C6240000}"/>
    <hyperlink ref="A9426" r:id="rId9416" xr:uid="{00000000-0004-0000-0D00-0000C7240000}"/>
    <hyperlink ref="A9427" r:id="rId9417" xr:uid="{00000000-0004-0000-0D00-0000C8240000}"/>
    <hyperlink ref="A9428" r:id="rId9418" xr:uid="{00000000-0004-0000-0D00-0000C9240000}"/>
    <hyperlink ref="A9429" r:id="rId9419" xr:uid="{00000000-0004-0000-0D00-0000CA240000}"/>
    <hyperlink ref="A9430" r:id="rId9420" xr:uid="{00000000-0004-0000-0D00-0000CB240000}"/>
    <hyperlink ref="A9431" r:id="rId9421" xr:uid="{00000000-0004-0000-0D00-0000CC240000}"/>
    <hyperlink ref="A9432" r:id="rId9422" xr:uid="{00000000-0004-0000-0D00-0000CD240000}"/>
    <hyperlink ref="A9433" r:id="rId9423" xr:uid="{00000000-0004-0000-0D00-0000CE240000}"/>
    <hyperlink ref="A9434" r:id="rId9424" xr:uid="{00000000-0004-0000-0D00-0000CF240000}"/>
    <hyperlink ref="A9435" r:id="rId9425" xr:uid="{00000000-0004-0000-0D00-0000D0240000}"/>
    <hyperlink ref="A9436" r:id="rId9426" xr:uid="{00000000-0004-0000-0D00-0000D1240000}"/>
    <hyperlink ref="A9437" r:id="rId9427" xr:uid="{00000000-0004-0000-0D00-0000D2240000}"/>
    <hyperlink ref="A9438" r:id="rId9428" xr:uid="{00000000-0004-0000-0D00-0000D3240000}"/>
    <hyperlink ref="A9439" r:id="rId9429" xr:uid="{00000000-0004-0000-0D00-0000D4240000}"/>
    <hyperlink ref="A9440" r:id="rId9430" xr:uid="{00000000-0004-0000-0D00-0000D5240000}"/>
    <hyperlink ref="A9441" r:id="rId9431" xr:uid="{00000000-0004-0000-0D00-0000D6240000}"/>
    <hyperlink ref="A9442" r:id="rId9432" xr:uid="{00000000-0004-0000-0D00-0000D7240000}"/>
    <hyperlink ref="A9443" r:id="rId9433" xr:uid="{00000000-0004-0000-0D00-0000D8240000}"/>
    <hyperlink ref="A9444" r:id="rId9434" xr:uid="{00000000-0004-0000-0D00-0000D9240000}"/>
    <hyperlink ref="A9445" r:id="rId9435" xr:uid="{00000000-0004-0000-0D00-0000DA240000}"/>
    <hyperlink ref="A9446" r:id="rId9436" xr:uid="{00000000-0004-0000-0D00-0000DB240000}"/>
    <hyperlink ref="A9447" r:id="rId9437" xr:uid="{00000000-0004-0000-0D00-0000DC240000}"/>
    <hyperlink ref="A9448" r:id="rId9438" xr:uid="{00000000-0004-0000-0D00-0000DD240000}"/>
    <hyperlink ref="A9449" r:id="rId9439" xr:uid="{00000000-0004-0000-0D00-0000DE240000}"/>
    <hyperlink ref="A9450" r:id="rId9440" xr:uid="{00000000-0004-0000-0D00-0000DF240000}"/>
    <hyperlink ref="A9451" r:id="rId9441" xr:uid="{00000000-0004-0000-0D00-0000E0240000}"/>
    <hyperlink ref="A9452" r:id="rId9442" xr:uid="{00000000-0004-0000-0D00-0000E1240000}"/>
    <hyperlink ref="A9453" r:id="rId9443" xr:uid="{00000000-0004-0000-0D00-0000E2240000}"/>
    <hyperlink ref="A9454" r:id="rId9444" xr:uid="{00000000-0004-0000-0D00-0000E3240000}"/>
    <hyperlink ref="A9455" r:id="rId9445" xr:uid="{00000000-0004-0000-0D00-0000E4240000}"/>
    <hyperlink ref="A9456" r:id="rId9446" xr:uid="{00000000-0004-0000-0D00-0000E5240000}"/>
    <hyperlink ref="A9457" r:id="rId9447" xr:uid="{00000000-0004-0000-0D00-0000E6240000}"/>
    <hyperlink ref="A9458" r:id="rId9448" xr:uid="{00000000-0004-0000-0D00-0000E7240000}"/>
    <hyperlink ref="A9459" r:id="rId9449" xr:uid="{00000000-0004-0000-0D00-0000E8240000}"/>
    <hyperlink ref="A9460" r:id="rId9450" xr:uid="{00000000-0004-0000-0D00-0000E9240000}"/>
    <hyperlink ref="A9461" r:id="rId9451" xr:uid="{00000000-0004-0000-0D00-0000EA240000}"/>
    <hyperlink ref="A9462" r:id="rId9452" xr:uid="{00000000-0004-0000-0D00-0000EB240000}"/>
    <hyperlink ref="A9463" r:id="rId9453" xr:uid="{00000000-0004-0000-0D00-0000EC240000}"/>
    <hyperlink ref="A9464" r:id="rId9454" xr:uid="{00000000-0004-0000-0D00-0000ED240000}"/>
    <hyperlink ref="A9465" r:id="rId9455" xr:uid="{00000000-0004-0000-0D00-0000EE240000}"/>
    <hyperlink ref="A9466" r:id="rId9456" xr:uid="{00000000-0004-0000-0D00-0000EF240000}"/>
    <hyperlink ref="A9467" r:id="rId9457" xr:uid="{00000000-0004-0000-0D00-0000F0240000}"/>
    <hyperlink ref="A9468" r:id="rId9458" xr:uid="{00000000-0004-0000-0D00-0000F1240000}"/>
    <hyperlink ref="A9469" r:id="rId9459" xr:uid="{00000000-0004-0000-0D00-0000F2240000}"/>
    <hyperlink ref="A9470" r:id="rId9460" xr:uid="{00000000-0004-0000-0D00-0000F3240000}"/>
    <hyperlink ref="A9471" r:id="rId9461" xr:uid="{00000000-0004-0000-0D00-0000F4240000}"/>
    <hyperlink ref="A9472" r:id="rId9462" xr:uid="{00000000-0004-0000-0D00-0000F5240000}"/>
    <hyperlink ref="A9473" r:id="rId9463" xr:uid="{00000000-0004-0000-0D00-0000F6240000}"/>
    <hyperlink ref="A9474" r:id="rId9464" xr:uid="{00000000-0004-0000-0D00-0000F7240000}"/>
    <hyperlink ref="A9475" r:id="rId9465" xr:uid="{00000000-0004-0000-0D00-0000F8240000}"/>
    <hyperlink ref="A9476" r:id="rId9466" xr:uid="{00000000-0004-0000-0D00-0000F9240000}"/>
    <hyperlink ref="A9477" r:id="rId9467" xr:uid="{00000000-0004-0000-0D00-0000FA240000}"/>
    <hyperlink ref="A9478" r:id="rId9468" xr:uid="{00000000-0004-0000-0D00-0000FB240000}"/>
    <hyperlink ref="A9479" r:id="rId9469" xr:uid="{00000000-0004-0000-0D00-0000FC240000}"/>
    <hyperlink ref="A9480" r:id="rId9470" xr:uid="{00000000-0004-0000-0D00-0000FD240000}"/>
    <hyperlink ref="A9481" r:id="rId9471" xr:uid="{00000000-0004-0000-0D00-0000FE240000}"/>
    <hyperlink ref="A9482" r:id="rId9472" xr:uid="{00000000-0004-0000-0D00-0000FF240000}"/>
    <hyperlink ref="A9483" r:id="rId9473" xr:uid="{00000000-0004-0000-0D00-000000250000}"/>
    <hyperlink ref="A9484" r:id="rId9474" xr:uid="{00000000-0004-0000-0D00-000001250000}"/>
    <hyperlink ref="A9485" r:id="rId9475" xr:uid="{00000000-0004-0000-0D00-000002250000}"/>
    <hyperlink ref="A9486" r:id="rId9476" xr:uid="{00000000-0004-0000-0D00-000003250000}"/>
    <hyperlink ref="A9487" r:id="rId9477" xr:uid="{00000000-0004-0000-0D00-000004250000}"/>
    <hyperlink ref="A9488" r:id="rId9478" xr:uid="{00000000-0004-0000-0D00-000005250000}"/>
    <hyperlink ref="A9489" r:id="rId9479" xr:uid="{00000000-0004-0000-0D00-000006250000}"/>
    <hyperlink ref="A9490" r:id="rId9480" xr:uid="{00000000-0004-0000-0D00-000007250000}"/>
    <hyperlink ref="A9491" r:id="rId9481" xr:uid="{00000000-0004-0000-0D00-000008250000}"/>
    <hyperlink ref="A9492" r:id="rId9482" xr:uid="{00000000-0004-0000-0D00-000009250000}"/>
    <hyperlink ref="A9493" r:id="rId9483" xr:uid="{00000000-0004-0000-0D00-00000A250000}"/>
    <hyperlink ref="A9494" r:id="rId9484" xr:uid="{00000000-0004-0000-0D00-00000B250000}"/>
    <hyperlink ref="A9495" r:id="rId9485" xr:uid="{00000000-0004-0000-0D00-00000C250000}"/>
    <hyperlink ref="A9496" r:id="rId9486" xr:uid="{00000000-0004-0000-0D00-00000D250000}"/>
    <hyperlink ref="A9497" r:id="rId9487" xr:uid="{00000000-0004-0000-0D00-00000E250000}"/>
    <hyperlink ref="A9498" r:id="rId9488" xr:uid="{00000000-0004-0000-0D00-00000F250000}"/>
    <hyperlink ref="A9499" r:id="rId9489" xr:uid="{00000000-0004-0000-0D00-000010250000}"/>
    <hyperlink ref="A9500" r:id="rId9490" xr:uid="{00000000-0004-0000-0D00-000011250000}"/>
    <hyperlink ref="A9501" r:id="rId9491" xr:uid="{00000000-0004-0000-0D00-000012250000}"/>
    <hyperlink ref="A9502" r:id="rId9492" xr:uid="{00000000-0004-0000-0D00-000013250000}"/>
    <hyperlink ref="A9503" r:id="rId9493" xr:uid="{00000000-0004-0000-0D00-000014250000}"/>
    <hyperlink ref="A9504" r:id="rId9494" xr:uid="{00000000-0004-0000-0D00-000015250000}"/>
    <hyperlink ref="A9505" r:id="rId9495" xr:uid="{00000000-0004-0000-0D00-000016250000}"/>
    <hyperlink ref="A9506" r:id="rId9496" xr:uid="{00000000-0004-0000-0D00-000017250000}"/>
    <hyperlink ref="A9507" r:id="rId9497" xr:uid="{00000000-0004-0000-0D00-000018250000}"/>
    <hyperlink ref="A9508" r:id="rId9498" xr:uid="{00000000-0004-0000-0D00-000019250000}"/>
    <hyperlink ref="A9509" r:id="rId9499" xr:uid="{00000000-0004-0000-0D00-00001A250000}"/>
    <hyperlink ref="A9510" r:id="rId9500" xr:uid="{00000000-0004-0000-0D00-00001B250000}"/>
    <hyperlink ref="A9511" r:id="rId9501" xr:uid="{00000000-0004-0000-0D00-00001C250000}"/>
    <hyperlink ref="A9512" r:id="rId9502" xr:uid="{00000000-0004-0000-0D00-00001D250000}"/>
    <hyperlink ref="A9513" r:id="rId9503" xr:uid="{00000000-0004-0000-0D00-00001E250000}"/>
    <hyperlink ref="A9514" r:id="rId9504" xr:uid="{00000000-0004-0000-0D00-00001F250000}"/>
    <hyperlink ref="A9515" r:id="rId9505" xr:uid="{00000000-0004-0000-0D00-000020250000}"/>
    <hyperlink ref="A9516" r:id="rId9506" xr:uid="{00000000-0004-0000-0D00-000021250000}"/>
    <hyperlink ref="A9517" r:id="rId9507" xr:uid="{00000000-0004-0000-0D00-000022250000}"/>
    <hyperlink ref="A9518" r:id="rId9508" xr:uid="{00000000-0004-0000-0D00-000023250000}"/>
    <hyperlink ref="A9519" r:id="rId9509" xr:uid="{00000000-0004-0000-0D00-000024250000}"/>
    <hyperlink ref="A9520" r:id="rId9510" xr:uid="{00000000-0004-0000-0D00-000025250000}"/>
    <hyperlink ref="A9521" r:id="rId9511" xr:uid="{00000000-0004-0000-0D00-000026250000}"/>
    <hyperlink ref="A9522" r:id="rId9512" xr:uid="{00000000-0004-0000-0D00-000027250000}"/>
    <hyperlink ref="A9523" r:id="rId9513" xr:uid="{00000000-0004-0000-0D00-000028250000}"/>
    <hyperlink ref="A9524" r:id="rId9514" xr:uid="{00000000-0004-0000-0D00-000029250000}"/>
    <hyperlink ref="A9525" r:id="rId9515" xr:uid="{00000000-0004-0000-0D00-00002A250000}"/>
    <hyperlink ref="A9526" r:id="rId9516" xr:uid="{00000000-0004-0000-0D00-00002B250000}"/>
    <hyperlink ref="A9527" r:id="rId9517" xr:uid="{00000000-0004-0000-0D00-00002C250000}"/>
    <hyperlink ref="A9528" r:id="rId9518" xr:uid="{00000000-0004-0000-0D00-00002D250000}"/>
    <hyperlink ref="A9529" r:id="rId9519" xr:uid="{00000000-0004-0000-0D00-00002E250000}"/>
    <hyperlink ref="A9530" r:id="rId9520" xr:uid="{00000000-0004-0000-0D00-00002F250000}"/>
    <hyperlink ref="A9531" r:id="rId9521" xr:uid="{00000000-0004-0000-0D00-000030250000}"/>
    <hyperlink ref="A9532" r:id="rId9522" xr:uid="{00000000-0004-0000-0D00-000031250000}"/>
    <hyperlink ref="A9533" r:id="rId9523" xr:uid="{00000000-0004-0000-0D00-000032250000}"/>
    <hyperlink ref="A9534" r:id="rId9524" xr:uid="{00000000-0004-0000-0D00-000033250000}"/>
    <hyperlink ref="A9535" r:id="rId9525" xr:uid="{00000000-0004-0000-0D00-000034250000}"/>
    <hyperlink ref="A9536" r:id="rId9526" xr:uid="{00000000-0004-0000-0D00-000035250000}"/>
    <hyperlink ref="A9537" r:id="rId9527" xr:uid="{00000000-0004-0000-0D00-000036250000}"/>
    <hyperlink ref="A9538" r:id="rId9528" xr:uid="{00000000-0004-0000-0D00-000037250000}"/>
    <hyperlink ref="A9539" r:id="rId9529" xr:uid="{00000000-0004-0000-0D00-000038250000}"/>
    <hyperlink ref="A9540" r:id="rId9530" xr:uid="{00000000-0004-0000-0D00-000039250000}"/>
    <hyperlink ref="A9541" r:id="rId9531" xr:uid="{00000000-0004-0000-0D00-00003A250000}"/>
    <hyperlink ref="A9542" r:id="rId9532" xr:uid="{00000000-0004-0000-0D00-00003B250000}"/>
    <hyperlink ref="A9543" r:id="rId9533" xr:uid="{00000000-0004-0000-0D00-00003C250000}"/>
    <hyperlink ref="A9544" r:id="rId9534" xr:uid="{00000000-0004-0000-0D00-00003D250000}"/>
    <hyperlink ref="A9545" r:id="rId9535" xr:uid="{00000000-0004-0000-0D00-00003E250000}"/>
    <hyperlink ref="A9546" r:id="rId9536" xr:uid="{00000000-0004-0000-0D00-00003F250000}"/>
    <hyperlink ref="A9547" r:id="rId9537" xr:uid="{00000000-0004-0000-0D00-000040250000}"/>
    <hyperlink ref="A9548" r:id="rId9538" xr:uid="{00000000-0004-0000-0D00-000041250000}"/>
    <hyperlink ref="A9549" r:id="rId9539" xr:uid="{00000000-0004-0000-0D00-000042250000}"/>
    <hyperlink ref="A9550" r:id="rId9540" xr:uid="{00000000-0004-0000-0D00-000043250000}"/>
    <hyperlink ref="A9551" r:id="rId9541" xr:uid="{00000000-0004-0000-0D00-000044250000}"/>
    <hyperlink ref="A9552" r:id="rId9542" xr:uid="{00000000-0004-0000-0D00-000045250000}"/>
    <hyperlink ref="A9553" r:id="rId9543" xr:uid="{00000000-0004-0000-0D00-000046250000}"/>
    <hyperlink ref="A9554" r:id="rId9544" xr:uid="{00000000-0004-0000-0D00-000047250000}"/>
    <hyperlink ref="A9555" r:id="rId9545" xr:uid="{00000000-0004-0000-0D00-000048250000}"/>
    <hyperlink ref="A9556" r:id="rId9546" xr:uid="{00000000-0004-0000-0D00-000049250000}"/>
    <hyperlink ref="A9557" r:id="rId9547" xr:uid="{00000000-0004-0000-0D00-00004A250000}"/>
    <hyperlink ref="A9558" r:id="rId9548" xr:uid="{00000000-0004-0000-0D00-00004B250000}"/>
    <hyperlink ref="A9559" r:id="rId9549" xr:uid="{00000000-0004-0000-0D00-00004C250000}"/>
    <hyperlink ref="A9560" r:id="rId9550" xr:uid="{00000000-0004-0000-0D00-00004D250000}"/>
    <hyperlink ref="A9561" r:id="rId9551" xr:uid="{00000000-0004-0000-0D00-00004E250000}"/>
    <hyperlink ref="A9562" r:id="rId9552" xr:uid="{00000000-0004-0000-0D00-00004F250000}"/>
    <hyperlink ref="A9563" r:id="rId9553" xr:uid="{00000000-0004-0000-0D00-000050250000}"/>
    <hyperlink ref="A9564" r:id="rId9554" xr:uid="{00000000-0004-0000-0D00-000051250000}"/>
    <hyperlink ref="A9565" r:id="rId9555" xr:uid="{00000000-0004-0000-0D00-000052250000}"/>
    <hyperlink ref="A9566" r:id="rId9556" xr:uid="{00000000-0004-0000-0D00-000053250000}"/>
    <hyperlink ref="A9567" r:id="rId9557" xr:uid="{00000000-0004-0000-0D00-000054250000}"/>
    <hyperlink ref="A9568" r:id="rId9558" xr:uid="{00000000-0004-0000-0D00-000055250000}"/>
    <hyperlink ref="A9569" r:id="rId9559" xr:uid="{00000000-0004-0000-0D00-000056250000}"/>
    <hyperlink ref="A9570" r:id="rId9560" xr:uid="{00000000-0004-0000-0D00-000057250000}"/>
    <hyperlink ref="A9571" r:id="rId9561" xr:uid="{00000000-0004-0000-0D00-000058250000}"/>
    <hyperlink ref="A9572" r:id="rId9562" xr:uid="{00000000-0004-0000-0D00-000059250000}"/>
    <hyperlink ref="A9573" r:id="rId9563" xr:uid="{00000000-0004-0000-0D00-00005A250000}"/>
    <hyperlink ref="A9574" r:id="rId9564" xr:uid="{00000000-0004-0000-0D00-00005B250000}"/>
    <hyperlink ref="A9575" r:id="rId9565" xr:uid="{00000000-0004-0000-0D00-00005C250000}"/>
    <hyperlink ref="A9576" r:id="rId9566" xr:uid="{00000000-0004-0000-0D00-00005D250000}"/>
    <hyperlink ref="A9577" r:id="rId9567" xr:uid="{00000000-0004-0000-0D00-00005E250000}"/>
    <hyperlink ref="A9578" r:id="rId9568" xr:uid="{00000000-0004-0000-0D00-00005F250000}"/>
    <hyperlink ref="A9579" r:id="rId9569" xr:uid="{00000000-0004-0000-0D00-000060250000}"/>
    <hyperlink ref="A9580" r:id="rId9570" xr:uid="{00000000-0004-0000-0D00-000061250000}"/>
    <hyperlink ref="A9581" r:id="rId9571" xr:uid="{00000000-0004-0000-0D00-000062250000}"/>
    <hyperlink ref="A9582" r:id="rId9572" xr:uid="{00000000-0004-0000-0D00-000063250000}"/>
    <hyperlink ref="A9583" r:id="rId9573" xr:uid="{00000000-0004-0000-0D00-000064250000}"/>
    <hyperlink ref="A9584" r:id="rId9574" xr:uid="{00000000-0004-0000-0D00-000065250000}"/>
    <hyperlink ref="A9585" r:id="rId9575" xr:uid="{00000000-0004-0000-0D00-000066250000}"/>
    <hyperlink ref="A9586" r:id="rId9576" xr:uid="{00000000-0004-0000-0D00-000067250000}"/>
    <hyperlink ref="A9587" r:id="rId9577" xr:uid="{00000000-0004-0000-0D00-000068250000}"/>
    <hyperlink ref="A9588" r:id="rId9578" xr:uid="{00000000-0004-0000-0D00-000069250000}"/>
    <hyperlink ref="A9589" r:id="rId9579" xr:uid="{00000000-0004-0000-0D00-00006A250000}"/>
    <hyperlink ref="A9590" r:id="rId9580" xr:uid="{00000000-0004-0000-0D00-00006B250000}"/>
    <hyperlink ref="A9591" r:id="rId9581" xr:uid="{00000000-0004-0000-0D00-00006C250000}"/>
    <hyperlink ref="A9592" r:id="rId9582" xr:uid="{00000000-0004-0000-0D00-00006D250000}"/>
    <hyperlink ref="A9593" r:id="rId9583" xr:uid="{00000000-0004-0000-0D00-00006E250000}"/>
    <hyperlink ref="A9594" r:id="rId9584" xr:uid="{00000000-0004-0000-0D00-00006F250000}"/>
    <hyperlink ref="A9595" r:id="rId9585" xr:uid="{00000000-0004-0000-0D00-000070250000}"/>
    <hyperlink ref="A9596" r:id="rId9586" xr:uid="{00000000-0004-0000-0D00-000071250000}"/>
    <hyperlink ref="A9597" r:id="rId9587" xr:uid="{00000000-0004-0000-0D00-000072250000}"/>
    <hyperlink ref="A9598" r:id="rId9588" xr:uid="{00000000-0004-0000-0D00-000073250000}"/>
    <hyperlink ref="A9599" r:id="rId9589" xr:uid="{00000000-0004-0000-0D00-000074250000}"/>
    <hyperlink ref="A9600" r:id="rId9590" xr:uid="{00000000-0004-0000-0D00-000075250000}"/>
    <hyperlink ref="A9601" r:id="rId9591" xr:uid="{00000000-0004-0000-0D00-000076250000}"/>
    <hyperlink ref="A9602" r:id="rId9592" xr:uid="{00000000-0004-0000-0D00-000077250000}"/>
    <hyperlink ref="A9603" r:id="rId9593" xr:uid="{00000000-0004-0000-0D00-000078250000}"/>
    <hyperlink ref="A9604" r:id="rId9594" xr:uid="{00000000-0004-0000-0D00-000079250000}"/>
    <hyperlink ref="A9605" r:id="rId9595" xr:uid="{00000000-0004-0000-0D00-00007A250000}"/>
    <hyperlink ref="A9606" r:id="rId9596" xr:uid="{00000000-0004-0000-0D00-00007B250000}"/>
    <hyperlink ref="A9607" r:id="rId9597" xr:uid="{00000000-0004-0000-0D00-00007C250000}"/>
    <hyperlink ref="A9608" r:id="rId9598" xr:uid="{00000000-0004-0000-0D00-00007D250000}"/>
    <hyperlink ref="A9609" r:id="rId9599" xr:uid="{00000000-0004-0000-0D00-00007E250000}"/>
    <hyperlink ref="A9610" r:id="rId9600" xr:uid="{00000000-0004-0000-0D00-00007F250000}"/>
    <hyperlink ref="A9611" r:id="rId9601" xr:uid="{00000000-0004-0000-0D00-000080250000}"/>
    <hyperlink ref="A9612" r:id="rId9602" xr:uid="{00000000-0004-0000-0D00-000081250000}"/>
    <hyperlink ref="A9613" r:id="rId9603" xr:uid="{00000000-0004-0000-0D00-000082250000}"/>
    <hyperlink ref="A9614" r:id="rId9604" xr:uid="{00000000-0004-0000-0D00-000083250000}"/>
    <hyperlink ref="A9615" r:id="rId9605" xr:uid="{00000000-0004-0000-0D00-000084250000}"/>
    <hyperlink ref="A9616" r:id="rId9606" xr:uid="{00000000-0004-0000-0D00-000085250000}"/>
    <hyperlink ref="A9617" r:id="rId9607" xr:uid="{00000000-0004-0000-0D00-000086250000}"/>
    <hyperlink ref="A9618" r:id="rId9608" xr:uid="{00000000-0004-0000-0D00-000087250000}"/>
    <hyperlink ref="A9619" r:id="rId9609" xr:uid="{00000000-0004-0000-0D00-000088250000}"/>
    <hyperlink ref="A9620" r:id="rId9610" xr:uid="{00000000-0004-0000-0D00-000089250000}"/>
    <hyperlink ref="A9621" r:id="rId9611" xr:uid="{00000000-0004-0000-0D00-00008A250000}"/>
    <hyperlink ref="A9622" r:id="rId9612" xr:uid="{00000000-0004-0000-0D00-00008B250000}"/>
    <hyperlink ref="A9623" r:id="rId9613" xr:uid="{00000000-0004-0000-0D00-00008C250000}"/>
    <hyperlink ref="A9624" r:id="rId9614" xr:uid="{00000000-0004-0000-0D00-00008D250000}"/>
    <hyperlink ref="A9625" r:id="rId9615" xr:uid="{00000000-0004-0000-0D00-00008E250000}"/>
    <hyperlink ref="A9626" r:id="rId9616" xr:uid="{00000000-0004-0000-0D00-00008F250000}"/>
    <hyperlink ref="A9627" r:id="rId9617" xr:uid="{00000000-0004-0000-0D00-000090250000}"/>
    <hyperlink ref="A9628" r:id="rId9618" xr:uid="{00000000-0004-0000-0D00-000091250000}"/>
    <hyperlink ref="A9629" r:id="rId9619" xr:uid="{00000000-0004-0000-0D00-000092250000}"/>
    <hyperlink ref="A9630" r:id="rId9620" xr:uid="{00000000-0004-0000-0D00-000093250000}"/>
    <hyperlink ref="A9631" r:id="rId9621" xr:uid="{00000000-0004-0000-0D00-000094250000}"/>
    <hyperlink ref="A9632" r:id="rId9622" xr:uid="{00000000-0004-0000-0D00-000095250000}"/>
    <hyperlink ref="A9633" r:id="rId9623" xr:uid="{00000000-0004-0000-0D00-000096250000}"/>
    <hyperlink ref="A9634" r:id="rId9624" xr:uid="{00000000-0004-0000-0D00-000097250000}"/>
    <hyperlink ref="A9635" r:id="rId9625" xr:uid="{00000000-0004-0000-0D00-000098250000}"/>
    <hyperlink ref="A9636" r:id="rId9626" xr:uid="{00000000-0004-0000-0D00-000099250000}"/>
    <hyperlink ref="A9637" r:id="rId9627" xr:uid="{00000000-0004-0000-0D00-00009A250000}"/>
    <hyperlink ref="A9638" r:id="rId9628" xr:uid="{00000000-0004-0000-0D00-00009B250000}"/>
    <hyperlink ref="A9639" r:id="rId9629" xr:uid="{00000000-0004-0000-0D00-00009C250000}"/>
    <hyperlink ref="A9640" r:id="rId9630" xr:uid="{00000000-0004-0000-0D00-00009D250000}"/>
    <hyperlink ref="A9641" r:id="rId9631" xr:uid="{00000000-0004-0000-0D00-00009E250000}"/>
    <hyperlink ref="A9642" r:id="rId9632" xr:uid="{00000000-0004-0000-0D00-00009F250000}"/>
    <hyperlink ref="A9643" r:id="rId9633" xr:uid="{00000000-0004-0000-0D00-0000A0250000}"/>
    <hyperlink ref="A9644" r:id="rId9634" xr:uid="{00000000-0004-0000-0D00-0000A1250000}"/>
    <hyperlink ref="A9645" r:id="rId9635" xr:uid="{00000000-0004-0000-0D00-0000A2250000}"/>
    <hyperlink ref="A9646" r:id="rId9636" xr:uid="{00000000-0004-0000-0D00-0000A3250000}"/>
    <hyperlink ref="A9647" r:id="rId9637" xr:uid="{00000000-0004-0000-0D00-0000A4250000}"/>
    <hyperlink ref="A9648" r:id="rId9638" xr:uid="{00000000-0004-0000-0D00-0000A5250000}"/>
    <hyperlink ref="A9649" r:id="rId9639" xr:uid="{00000000-0004-0000-0D00-0000A6250000}"/>
    <hyperlink ref="A9650" r:id="rId9640" xr:uid="{00000000-0004-0000-0D00-0000A7250000}"/>
    <hyperlink ref="A9651" r:id="rId9641" xr:uid="{00000000-0004-0000-0D00-0000A8250000}"/>
    <hyperlink ref="A9652" r:id="rId9642" xr:uid="{00000000-0004-0000-0D00-0000A9250000}"/>
    <hyperlink ref="A9653" r:id="rId9643" xr:uid="{00000000-0004-0000-0D00-0000AA250000}"/>
    <hyperlink ref="A9654" r:id="rId9644" xr:uid="{00000000-0004-0000-0D00-0000AB250000}"/>
    <hyperlink ref="A9655" r:id="rId9645" xr:uid="{00000000-0004-0000-0D00-0000AC250000}"/>
    <hyperlink ref="A9656" r:id="rId9646" xr:uid="{00000000-0004-0000-0D00-0000AD250000}"/>
    <hyperlink ref="A9657" r:id="rId9647" xr:uid="{00000000-0004-0000-0D00-0000AE250000}"/>
    <hyperlink ref="A9658" r:id="rId9648" xr:uid="{00000000-0004-0000-0D00-0000AF250000}"/>
    <hyperlink ref="A9659" r:id="rId9649" xr:uid="{00000000-0004-0000-0D00-0000B0250000}"/>
    <hyperlink ref="A9660" r:id="rId9650" xr:uid="{00000000-0004-0000-0D00-0000B1250000}"/>
    <hyperlink ref="A9661" r:id="rId9651" xr:uid="{00000000-0004-0000-0D00-0000B2250000}"/>
    <hyperlink ref="A9662" r:id="rId9652" xr:uid="{00000000-0004-0000-0D00-0000B3250000}"/>
    <hyperlink ref="A9663" r:id="rId9653" xr:uid="{00000000-0004-0000-0D00-0000B4250000}"/>
    <hyperlink ref="A9664" r:id="rId9654" xr:uid="{00000000-0004-0000-0D00-0000B5250000}"/>
    <hyperlink ref="A9665" r:id="rId9655" xr:uid="{00000000-0004-0000-0D00-0000B6250000}"/>
    <hyperlink ref="A9666" r:id="rId9656" xr:uid="{00000000-0004-0000-0D00-0000B7250000}"/>
    <hyperlink ref="A9667" r:id="rId9657" xr:uid="{00000000-0004-0000-0D00-0000B8250000}"/>
    <hyperlink ref="A9668" r:id="rId9658" xr:uid="{00000000-0004-0000-0D00-0000B9250000}"/>
    <hyperlink ref="A9669" r:id="rId9659" xr:uid="{00000000-0004-0000-0D00-0000BA250000}"/>
    <hyperlink ref="A9670" r:id="rId9660" xr:uid="{00000000-0004-0000-0D00-0000BB250000}"/>
    <hyperlink ref="A9671" r:id="rId9661" xr:uid="{00000000-0004-0000-0D00-0000BC250000}"/>
    <hyperlink ref="A9672" r:id="rId9662" xr:uid="{00000000-0004-0000-0D00-0000BD250000}"/>
    <hyperlink ref="A9673" r:id="rId9663" xr:uid="{00000000-0004-0000-0D00-0000BE250000}"/>
    <hyperlink ref="A9674" r:id="rId9664" xr:uid="{00000000-0004-0000-0D00-0000BF250000}"/>
    <hyperlink ref="A9675" r:id="rId9665" xr:uid="{00000000-0004-0000-0D00-0000C0250000}"/>
    <hyperlink ref="A9676" r:id="rId9666" xr:uid="{00000000-0004-0000-0D00-0000C1250000}"/>
    <hyperlink ref="A9677" r:id="rId9667" xr:uid="{00000000-0004-0000-0D00-0000C2250000}"/>
    <hyperlink ref="A9678" r:id="rId9668" xr:uid="{00000000-0004-0000-0D00-0000C3250000}"/>
    <hyperlink ref="A9679" r:id="rId9669" xr:uid="{00000000-0004-0000-0D00-0000C4250000}"/>
    <hyperlink ref="A9680" r:id="rId9670" xr:uid="{00000000-0004-0000-0D00-0000C5250000}"/>
    <hyperlink ref="A9681" r:id="rId9671" xr:uid="{00000000-0004-0000-0D00-0000C6250000}"/>
    <hyperlink ref="A9682" r:id="rId9672" xr:uid="{00000000-0004-0000-0D00-0000C7250000}"/>
    <hyperlink ref="A9683" r:id="rId9673" xr:uid="{00000000-0004-0000-0D00-0000C8250000}"/>
    <hyperlink ref="A9684" r:id="rId9674" xr:uid="{00000000-0004-0000-0D00-0000C9250000}"/>
    <hyperlink ref="A9685" r:id="rId9675" xr:uid="{00000000-0004-0000-0D00-0000CA250000}"/>
    <hyperlink ref="A9686" r:id="rId9676" xr:uid="{00000000-0004-0000-0D00-0000CB250000}"/>
    <hyperlink ref="A9687" r:id="rId9677" xr:uid="{00000000-0004-0000-0D00-0000CC250000}"/>
    <hyperlink ref="A9688" r:id="rId9678" xr:uid="{00000000-0004-0000-0D00-0000CD250000}"/>
    <hyperlink ref="A9689" r:id="rId9679" xr:uid="{00000000-0004-0000-0D00-0000CE250000}"/>
    <hyperlink ref="A9690" r:id="rId9680" xr:uid="{00000000-0004-0000-0D00-0000CF250000}"/>
    <hyperlink ref="A9691" r:id="rId9681" xr:uid="{00000000-0004-0000-0D00-0000D0250000}"/>
    <hyperlink ref="A9692" r:id="rId9682" xr:uid="{00000000-0004-0000-0D00-0000D1250000}"/>
    <hyperlink ref="A9693" r:id="rId9683" xr:uid="{00000000-0004-0000-0D00-0000D2250000}"/>
    <hyperlink ref="A9694" r:id="rId9684" xr:uid="{00000000-0004-0000-0D00-0000D3250000}"/>
    <hyperlink ref="A9695" r:id="rId9685" xr:uid="{00000000-0004-0000-0D00-0000D4250000}"/>
    <hyperlink ref="A9696" r:id="rId9686" xr:uid="{00000000-0004-0000-0D00-0000D5250000}"/>
    <hyperlink ref="A9697" r:id="rId9687" xr:uid="{00000000-0004-0000-0D00-0000D6250000}"/>
    <hyperlink ref="A9698" r:id="rId9688" xr:uid="{00000000-0004-0000-0D00-0000D7250000}"/>
    <hyperlink ref="A9699" r:id="rId9689" xr:uid="{00000000-0004-0000-0D00-0000D8250000}"/>
    <hyperlink ref="A9700" r:id="rId9690" xr:uid="{00000000-0004-0000-0D00-0000D9250000}"/>
    <hyperlink ref="A9701" r:id="rId9691" xr:uid="{00000000-0004-0000-0D00-0000DA250000}"/>
    <hyperlink ref="A9702" r:id="rId9692" xr:uid="{00000000-0004-0000-0D00-0000DB250000}"/>
    <hyperlink ref="A9703" r:id="rId9693" xr:uid="{00000000-0004-0000-0D00-0000DC250000}"/>
    <hyperlink ref="A9704" r:id="rId9694" xr:uid="{00000000-0004-0000-0D00-0000DD250000}"/>
    <hyperlink ref="A9705" r:id="rId9695" xr:uid="{00000000-0004-0000-0D00-0000DE250000}"/>
    <hyperlink ref="A9706" r:id="rId9696" xr:uid="{00000000-0004-0000-0D00-0000DF250000}"/>
    <hyperlink ref="A9707" r:id="rId9697" xr:uid="{00000000-0004-0000-0D00-0000E0250000}"/>
    <hyperlink ref="A9708" r:id="rId9698" xr:uid="{00000000-0004-0000-0D00-0000E1250000}"/>
    <hyperlink ref="A9709" r:id="rId9699" xr:uid="{00000000-0004-0000-0D00-0000E2250000}"/>
    <hyperlink ref="A9710" r:id="rId9700" xr:uid="{00000000-0004-0000-0D00-0000E3250000}"/>
    <hyperlink ref="A9711" r:id="rId9701" xr:uid="{00000000-0004-0000-0D00-0000E4250000}"/>
    <hyperlink ref="A9712" r:id="rId9702" xr:uid="{00000000-0004-0000-0D00-0000E5250000}"/>
    <hyperlink ref="A9713" r:id="rId9703" xr:uid="{00000000-0004-0000-0D00-0000E6250000}"/>
    <hyperlink ref="A9714" r:id="rId9704" xr:uid="{00000000-0004-0000-0D00-0000E7250000}"/>
    <hyperlink ref="A9715" r:id="rId9705" xr:uid="{00000000-0004-0000-0D00-0000E8250000}"/>
    <hyperlink ref="A9716" r:id="rId9706" xr:uid="{00000000-0004-0000-0D00-0000E9250000}"/>
    <hyperlink ref="A9717" r:id="rId9707" xr:uid="{00000000-0004-0000-0D00-0000EA250000}"/>
    <hyperlink ref="A9718" r:id="rId9708" xr:uid="{00000000-0004-0000-0D00-0000EB250000}"/>
    <hyperlink ref="A9719" r:id="rId9709" xr:uid="{00000000-0004-0000-0D00-0000EC250000}"/>
    <hyperlink ref="A9720" r:id="rId9710" xr:uid="{00000000-0004-0000-0D00-0000ED250000}"/>
    <hyperlink ref="A9721" r:id="rId9711" xr:uid="{00000000-0004-0000-0D00-0000EE250000}"/>
    <hyperlink ref="A9722" r:id="rId9712" xr:uid="{00000000-0004-0000-0D00-0000EF250000}"/>
    <hyperlink ref="A9723" r:id="rId9713" xr:uid="{00000000-0004-0000-0D00-0000F0250000}"/>
    <hyperlink ref="A9724" r:id="rId9714" xr:uid="{00000000-0004-0000-0D00-0000F1250000}"/>
    <hyperlink ref="A9725" r:id="rId9715" xr:uid="{00000000-0004-0000-0D00-0000F2250000}"/>
    <hyperlink ref="A9726" r:id="rId9716" xr:uid="{00000000-0004-0000-0D00-0000F3250000}"/>
    <hyperlink ref="A9727" r:id="rId9717" xr:uid="{00000000-0004-0000-0D00-0000F4250000}"/>
    <hyperlink ref="A9728" r:id="rId9718" xr:uid="{00000000-0004-0000-0D00-0000F5250000}"/>
    <hyperlink ref="A9729" r:id="rId9719" xr:uid="{00000000-0004-0000-0D00-0000F6250000}"/>
    <hyperlink ref="A9730" r:id="rId9720" xr:uid="{00000000-0004-0000-0D00-0000F7250000}"/>
    <hyperlink ref="A9731" r:id="rId9721" xr:uid="{00000000-0004-0000-0D00-0000F8250000}"/>
    <hyperlink ref="A9732" r:id="rId9722" xr:uid="{00000000-0004-0000-0D00-0000F9250000}"/>
    <hyperlink ref="A9733" r:id="rId9723" xr:uid="{00000000-0004-0000-0D00-0000FA250000}"/>
  </hyperlinks>
  <pageMargins left="0.511811024" right="0.511811024" top="0.78740157499999996" bottom="0.78740157499999996" header="0.31496062000000002" footer="0.31496062000000002"/>
  <pageSetup paperSize="9" orientation="portrait" r:id="rId972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038F26-83F1-4061-B72C-A66E382A44D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17</vt:i4>
      </vt:variant>
    </vt:vector>
  </HeadingPairs>
  <TitlesOfParts>
    <vt:vector size="31" baseType="lpstr">
      <vt:lpstr>CLIENTE-OBJETO</vt:lpstr>
      <vt:lpstr>RESUMO</vt:lpstr>
      <vt:lpstr>Plan. Orçamentária</vt:lpstr>
      <vt:lpstr>Cronograma Fisico e Financeiro</vt:lpstr>
      <vt:lpstr>MEMORIA CALCULO</vt:lpstr>
      <vt:lpstr>Cronograma Físico-Financeiro</vt:lpstr>
      <vt:lpstr>BDI</vt:lpstr>
      <vt:lpstr>CURVA ABC</vt:lpstr>
      <vt:lpstr>ATESTADOS</vt:lpstr>
      <vt:lpstr>CDHU_Onerado-05.25-(198)</vt:lpstr>
      <vt:lpstr>INFRA sem Des Jan25</vt:lpstr>
      <vt:lpstr>EDIF sem Des Jan25</vt:lpstr>
      <vt:lpstr>SICRO.DNIT ONERADA 04.25</vt:lpstr>
      <vt:lpstr>SINAPI_ONERADO-06.25</vt:lpstr>
      <vt:lpstr>ATESTADOS!Area_de_impressao</vt:lpstr>
      <vt:lpstr>BDI!Area_de_impressao</vt:lpstr>
      <vt:lpstr>'Cronograma Físico-Financeiro'!Area_de_impressao</vt:lpstr>
      <vt:lpstr>'CURVA ABC'!Area_de_impressao</vt:lpstr>
      <vt:lpstr>'MEMORIA CALCULO'!Area_de_impressao</vt:lpstr>
      <vt:lpstr>'Plan. Orçamentária'!Area_de_impressao</vt:lpstr>
      <vt:lpstr>RESUMO!Area_de_impressao</vt:lpstr>
      <vt:lpstr>ATESTADOS!Print_Area</vt:lpstr>
      <vt:lpstr>'Cronograma Físico-Financeiro'!Print_Area</vt:lpstr>
      <vt:lpstr>'MEMORIA CALCULO'!Print_Area</vt:lpstr>
      <vt:lpstr>'Plan. Orçamentária'!Print_Area</vt:lpstr>
      <vt:lpstr>RESUMO!Print_Area</vt:lpstr>
      <vt:lpstr>ATESTADOS!Print_Titles</vt:lpstr>
      <vt:lpstr>'Cronograma Físico-Financeiro'!Print_Titles</vt:lpstr>
      <vt:lpstr>'Plan. Orçamentária'!Print_Titles</vt:lpstr>
      <vt:lpstr>RESUMO!Print_Titles</vt:lpstr>
      <vt:lpstr>'Plan. Orçamentária'!Titulos_de_impressao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IN-Produção</dc:creator>
  <cp:keywords/>
  <dc:description/>
  <cp:lastModifiedBy>user</cp:lastModifiedBy>
  <cp:revision/>
  <cp:lastPrinted>2025-09-30T13:35:50Z</cp:lastPrinted>
  <dcterms:created xsi:type="dcterms:W3CDTF">2015-07-28T14:00:07Z</dcterms:created>
  <dcterms:modified xsi:type="dcterms:W3CDTF">2025-10-17T16:35:46Z</dcterms:modified>
  <cp:category/>
  <cp:contentStatus/>
</cp:coreProperties>
</file>